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лексей Карасев\Dropbox\My\Project Me\Odesk Tasks\Shop\"/>
    </mc:Choice>
  </mc:AlternateContent>
  <bookViews>
    <workbookView xWindow="240" yWindow="120" windowWidth="18960" windowHeight="7380" firstSheet="9" activeTab="14"/>
  </bookViews>
  <sheets>
    <sheet name="Takings" sheetId="35" r:id="rId1"/>
    <sheet name="Bills" sheetId="3" r:id="rId2"/>
    <sheet name="Invoiced Customers" sheetId="9" r:id="rId3"/>
    <sheet name="Companies" sheetId="46" r:id="rId4"/>
    <sheet name="Clients" sheetId="47" r:id="rId5"/>
    <sheet name="2015" sheetId="45" r:id="rId6"/>
    <sheet name="2014" sheetId="44" r:id="rId7"/>
    <sheet name="2013" sheetId="43" r:id="rId8"/>
    <sheet name="2012" sheetId="42" r:id="rId9"/>
    <sheet name="2011" sheetId="41" r:id="rId10"/>
    <sheet name="2010" sheetId="40" r:id="rId11"/>
    <sheet name="2009" sheetId="39" r:id="rId12"/>
    <sheet name="2008" sheetId="38" r:id="rId13"/>
    <sheet name="2007" sheetId="37" r:id="rId14"/>
    <sheet name="Daily Customer #" sheetId="28" r:id="rId15"/>
    <sheet name="Best $ DayWk" sheetId="32" r:id="rId16"/>
    <sheet name="Weekly $ Comp" sheetId="29" r:id="rId17"/>
    <sheet name="Yearly $ Comp" sheetId="30" r:id="rId18"/>
    <sheet name="Christmas Comparison" sheetId="31" r:id="rId19"/>
  </sheets>
  <definedNames>
    <definedName name="_xlnm._FilterDatabase" localSheetId="13" hidden="1">'2007'!$A$1:$P$106</definedName>
    <definedName name="_xlnm._FilterDatabase" localSheetId="12" hidden="1">'2008'!$A$1:$P$365</definedName>
    <definedName name="_xlnm._FilterDatabase" localSheetId="11" hidden="1">'2009'!$A$1:$P$365</definedName>
    <definedName name="_xlnm._FilterDatabase" localSheetId="10" hidden="1">'2010'!$A$1:$P$365</definedName>
    <definedName name="_xlnm._FilterDatabase" localSheetId="9" hidden="1">'2011'!$A$1:$P$365</definedName>
    <definedName name="_xlnm._FilterDatabase" localSheetId="8" hidden="1">'2012'!$A$1:$P$372</definedName>
    <definedName name="_xlnm._FilterDatabase" localSheetId="7" hidden="1">'2013'!$A$1:$P$365</definedName>
    <definedName name="_xlnm._FilterDatabase" localSheetId="6" hidden="1">'2014'!$A$1:$P$365</definedName>
    <definedName name="_xlnm._FilterDatabase" localSheetId="5" hidden="1">'2015'!$A$1:$P$365</definedName>
    <definedName name="_xlnm._FilterDatabase" localSheetId="0" hidden="1">Takings!$A$1:$V$3025</definedName>
    <definedName name="_xlnm.Print_Titles" localSheetId="1">Bills!$1:$1</definedName>
  </definedNames>
  <calcPr calcId="152511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</pivotCaches>
</workbook>
</file>

<file path=xl/calcChain.xml><?xml version="1.0" encoding="utf-8"?>
<calcChain xmlns="http://schemas.openxmlformats.org/spreadsheetml/2006/main">
  <c r="C1296" i="35" l="1"/>
  <c r="U3025" i="35"/>
  <c r="U3024" i="35"/>
  <c r="U3023" i="35"/>
  <c r="U3022" i="35"/>
  <c r="U3021" i="35"/>
  <c r="U3020" i="35"/>
  <c r="U3019" i="35"/>
  <c r="U3018" i="35"/>
  <c r="U3017" i="35"/>
  <c r="U3016" i="35"/>
  <c r="U3015" i="35"/>
  <c r="U3014" i="35"/>
  <c r="U3013" i="35"/>
  <c r="U3012" i="35"/>
  <c r="U3011" i="35"/>
  <c r="U3010" i="35"/>
  <c r="U3009" i="35"/>
  <c r="U3008" i="35"/>
  <c r="U3007" i="35"/>
  <c r="U3006" i="35"/>
  <c r="U3005" i="35"/>
  <c r="U3004" i="35"/>
  <c r="U3003" i="35"/>
  <c r="U3002" i="35"/>
  <c r="U3001" i="35"/>
  <c r="U3000" i="35"/>
  <c r="U2999" i="35"/>
  <c r="U2998" i="35"/>
  <c r="U2997" i="35"/>
  <c r="U2996" i="35"/>
  <c r="U2995" i="35"/>
  <c r="U2994" i="35"/>
  <c r="U2993" i="35"/>
  <c r="U2992" i="35"/>
  <c r="U2991" i="35"/>
  <c r="U2990" i="35"/>
  <c r="U2989" i="35"/>
  <c r="U2988" i="35"/>
  <c r="U2987" i="35"/>
  <c r="U2986" i="35"/>
  <c r="U2985" i="35"/>
  <c r="U2984" i="35"/>
  <c r="U2983" i="35"/>
  <c r="U2982" i="35"/>
  <c r="U2981" i="35"/>
  <c r="U2980" i="35"/>
  <c r="U2979" i="35"/>
  <c r="U2978" i="35"/>
  <c r="U2977" i="35"/>
  <c r="U2976" i="35"/>
  <c r="U2975" i="35"/>
  <c r="U2974" i="35"/>
  <c r="U2973" i="35"/>
  <c r="U2972" i="35"/>
  <c r="U2971" i="35"/>
  <c r="U2970" i="35"/>
  <c r="U2969" i="35"/>
  <c r="U2968" i="35"/>
  <c r="U2967" i="35"/>
  <c r="U2966" i="35"/>
  <c r="U2965" i="35"/>
  <c r="U2964" i="35"/>
  <c r="U2963" i="35"/>
  <c r="U2962" i="35"/>
  <c r="U2961" i="35"/>
  <c r="U2960" i="35"/>
  <c r="U2959" i="35"/>
  <c r="U2958" i="35"/>
  <c r="U2957" i="35"/>
  <c r="U2956" i="35"/>
  <c r="U2955" i="35"/>
  <c r="U2954" i="35"/>
  <c r="U2953" i="35"/>
  <c r="U2952" i="35"/>
  <c r="U2951" i="35"/>
  <c r="U2950" i="35"/>
  <c r="U2949" i="35"/>
  <c r="U2948" i="35"/>
  <c r="U2947" i="35"/>
  <c r="U2946" i="35"/>
  <c r="U2945" i="35"/>
  <c r="U2944" i="35"/>
  <c r="U2943" i="35"/>
  <c r="U2942" i="35"/>
  <c r="U2941" i="35"/>
  <c r="U2940" i="35"/>
  <c r="U2939" i="35"/>
  <c r="U2938" i="35"/>
  <c r="U2937" i="35"/>
  <c r="U2936" i="35"/>
  <c r="U2935" i="35"/>
  <c r="U2934" i="35"/>
  <c r="U2933" i="35"/>
  <c r="U2932" i="35"/>
  <c r="U2931" i="35"/>
  <c r="U2930" i="35"/>
  <c r="U2929" i="35"/>
  <c r="U2928" i="35"/>
  <c r="U2927" i="35"/>
  <c r="U2926" i="35"/>
  <c r="U2925" i="35"/>
  <c r="U2924" i="35"/>
  <c r="U2923" i="35"/>
  <c r="U2922" i="35"/>
  <c r="U2921" i="35"/>
  <c r="U2920" i="35"/>
  <c r="U2919" i="35"/>
  <c r="U2918" i="35"/>
  <c r="U2917" i="35"/>
  <c r="U2916" i="35"/>
  <c r="U2915" i="35"/>
  <c r="U2914" i="35"/>
  <c r="U2913" i="35"/>
  <c r="U2912" i="35"/>
  <c r="U2911" i="35"/>
  <c r="U2910" i="35"/>
  <c r="U2909" i="35"/>
  <c r="U2908" i="35"/>
  <c r="U2907" i="35"/>
  <c r="U2906" i="35"/>
  <c r="U2905" i="35"/>
  <c r="U2904" i="35"/>
  <c r="U2903" i="35"/>
  <c r="U2902" i="35"/>
  <c r="U2901" i="35"/>
  <c r="U2900" i="35"/>
  <c r="U2899" i="35"/>
  <c r="U2898" i="35"/>
  <c r="U2897" i="35"/>
  <c r="U2896" i="35"/>
  <c r="U2895" i="35"/>
  <c r="U2894" i="35"/>
  <c r="U2893" i="35"/>
  <c r="U2892" i="35"/>
  <c r="U2891" i="35"/>
  <c r="U2890" i="35"/>
  <c r="U2889" i="35"/>
  <c r="U2888" i="35"/>
  <c r="U2887" i="35"/>
  <c r="U2886" i="35"/>
  <c r="U2885" i="35"/>
  <c r="U2884" i="35"/>
  <c r="U2883" i="35"/>
  <c r="U2882" i="35"/>
  <c r="U2881" i="35"/>
  <c r="U2880" i="35"/>
  <c r="U2879" i="35"/>
  <c r="U2878" i="35"/>
  <c r="U2877" i="35"/>
  <c r="U2876" i="35"/>
  <c r="U2875" i="35"/>
  <c r="U2874" i="35"/>
  <c r="U2873" i="35"/>
  <c r="U2872" i="35"/>
  <c r="U2871" i="35"/>
  <c r="U2870" i="35"/>
  <c r="U2869" i="35"/>
  <c r="U2868" i="35"/>
  <c r="U2867" i="35"/>
  <c r="U2866" i="35"/>
  <c r="U2865" i="35"/>
  <c r="U2864" i="35"/>
  <c r="U2863" i="35"/>
  <c r="U2862" i="35"/>
  <c r="U2861" i="35"/>
  <c r="U2860" i="35"/>
  <c r="U2859" i="35"/>
  <c r="U2858" i="35"/>
  <c r="U2857" i="35"/>
  <c r="U2856" i="35"/>
  <c r="U2855" i="35"/>
  <c r="U2854" i="35"/>
  <c r="U2853" i="35"/>
  <c r="U2852" i="35"/>
  <c r="U2851" i="35"/>
  <c r="U2850" i="35"/>
  <c r="U2849" i="35"/>
  <c r="U2848" i="35"/>
  <c r="U2847" i="35"/>
  <c r="U2846" i="35"/>
  <c r="U2845" i="35"/>
  <c r="U2844" i="35"/>
  <c r="U2843" i="35"/>
  <c r="U2842" i="35"/>
  <c r="U2841" i="35"/>
  <c r="U2840" i="35"/>
  <c r="U2839" i="35"/>
  <c r="U2838" i="35"/>
  <c r="U2837" i="35"/>
  <c r="U2836" i="35"/>
  <c r="U2835" i="35"/>
  <c r="U2834" i="35"/>
  <c r="U2833" i="35"/>
  <c r="U2832" i="35"/>
  <c r="U2831" i="35"/>
  <c r="U2830" i="35"/>
  <c r="U2829" i="35"/>
  <c r="U2828" i="35"/>
  <c r="U2827" i="35"/>
  <c r="U2826" i="35"/>
  <c r="U2825" i="35"/>
  <c r="U2824" i="35"/>
  <c r="U2823" i="35"/>
  <c r="U2822" i="35"/>
  <c r="U2821" i="35"/>
  <c r="U2820" i="35"/>
  <c r="U2819" i="35"/>
  <c r="U2818" i="35"/>
  <c r="U2817" i="35"/>
  <c r="U2816" i="35"/>
  <c r="U2815" i="35"/>
  <c r="U2814" i="35"/>
  <c r="U2813" i="35"/>
  <c r="U2812" i="35"/>
  <c r="U2811" i="35"/>
  <c r="U2810" i="35"/>
  <c r="U2809" i="35"/>
  <c r="U2808" i="35"/>
  <c r="U2807" i="35"/>
  <c r="U2806" i="35"/>
  <c r="U2805" i="35"/>
  <c r="U2804" i="35"/>
  <c r="U2803" i="35"/>
  <c r="U2802" i="35"/>
  <c r="U2801" i="35"/>
  <c r="U2800" i="35"/>
  <c r="U2799" i="35"/>
  <c r="U2798" i="35"/>
  <c r="U2797" i="35"/>
  <c r="U2796" i="35"/>
  <c r="U2795" i="35"/>
  <c r="U2794" i="35"/>
  <c r="U2793" i="35"/>
  <c r="U2792" i="35"/>
  <c r="U2791" i="35"/>
  <c r="U2790" i="35"/>
  <c r="U2789" i="35"/>
  <c r="U2788" i="35"/>
  <c r="U2787" i="35"/>
  <c r="U2786" i="35"/>
  <c r="U2785" i="35"/>
  <c r="U2784" i="35"/>
  <c r="U2783" i="35"/>
  <c r="U2782" i="35"/>
  <c r="U2781" i="35"/>
  <c r="U2780" i="35"/>
  <c r="U2779" i="35"/>
  <c r="U2778" i="35"/>
  <c r="U2777" i="35"/>
  <c r="U2776" i="35"/>
  <c r="U2775" i="35"/>
  <c r="U2774" i="35"/>
  <c r="U2773" i="35"/>
  <c r="U2772" i="35"/>
  <c r="U2771" i="35"/>
  <c r="U2770" i="35"/>
  <c r="U2769" i="35"/>
  <c r="U2768" i="35"/>
  <c r="U2767" i="35"/>
  <c r="U2766" i="35"/>
  <c r="U2765" i="35"/>
  <c r="U2764" i="35"/>
  <c r="U2763" i="35"/>
  <c r="U2762" i="35"/>
  <c r="U2761" i="35"/>
  <c r="U2760" i="35"/>
  <c r="U2759" i="35"/>
  <c r="U2758" i="35"/>
  <c r="U2757" i="35"/>
  <c r="U2756" i="35"/>
  <c r="U2755" i="35"/>
  <c r="U2754" i="35"/>
  <c r="U2753" i="35"/>
  <c r="U2752" i="35"/>
  <c r="U2751" i="35"/>
  <c r="U2750" i="35"/>
  <c r="U2749" i="35"/>
  <c r="U2748" i="35"/>
  <c r="U2747" i="35"/>
  <c r="U2746" i="35"/>
  <c r="U2745" i="35"/>
  <c r="U2744" i="35"/>
  <c r="U2743" i="35"/>
  <c r="U2742" i="35"/>
  <c r="U2741" i="35"/>
  <c r="U2740" i="35"/>
  <c r="U2739" i="35"/>
  <c r="U2738" i="35"/>
  <c r="U2737" i="35"/>
  <c r="U2736" i="35"/>
  <c r="U2735" i="35"/>
  <c r="U2734" i="35"/>
  <c r="U2733" i="35"/>
  <c r="U2732" i="35"/>
  <c r="U2731" i="35"/>
  <c r="U2730" i="35"/>
  <c r="U2729" i="35"/>
  <c r="U2728" i="35"/>
  <c r="U2727" i="35"/>
  <c r="U2726" i="35"/>
  <c r="U2725" i="35"/>
  <c r="U2724" i="35"/>
  <c r="U2723" i="35"/>
  <c r="U2722" i="35"/>
  <c r="U2721" i="35"/>
  <c r="U2720" i="35"/>
  <c r="U2719" i="35"/>
  <c r="U2718" i="35"/>
  <c r="U2717" i="35"/>
  <c r="U2716" i="35"/>
  <c r="U2715" i="35"/>
  <c r="U2714" i="35"/>
  <c r="U2713" i="35"/>
  <c r="U2712" i="35"/>
  <c r="U2711" i="35"/>
  <c r="U2710" i="35"/>
  <c r="U2709" i="35"/>
  <c r="U2708" i="35"/>
  <c r="U2707" i="35"/>
  <c r="U2706" i="35"/>
  <c r="U2705" i="35"/>
  <c r="U2704" i="35"/>
  <c r="U2703" i="35"/>
  <c r="U2702" i="35"/>
  <c r="U2701" i="35"/>
  <c r="U2700" i="35"/>
  <c r="U2699" i="35"/>
  <c r="U2698" i="35"/>
  <c r="U2697" i="35"/>
  <c r="U2696" i="35"/>
  <c r="U2695" i="35"/>
  <c r="U2694" i="35"/>
  <c r="U2693" i="35"/>
  <c r="U2692" i="35"/>
  <c r="U2691" i="35"/>
  <c r="U2690" i="35"/>
  <c r="U2689" i="35"/>
  <c r="U2688" i="35"/>
  <c r="U2687" i="35"/>
  <c r="U2686" i="35"/>
  <c r="U2685" i="35"/>
  <c r="U2684" i="35"/>
  <c r="U2683" i="35"/>
  <c r="U2682" i="35"/>
  <c r="U2681" i="35"/>
  <c r="U2680" i="35"/>
  <c r="U2679" i="35"/>
  <c r="U2678" i="35"/>
  <c r="U2677" i="35"/>
  <c r="U2676" i="35"/>
  <c r="U2675" i="35"/>
  <c r="U2674" i="35"/>
  <c r="U2673" i="35"/>
  <c r="U2672" i="35"/>
  <c r="U2671" i="35"/>
  <c r="U2670" i="35"/>
  <c r="U2669" i="35"/>
  <c r="U2668" i="35"/>
  <c r="U2667" i="35"/>
  <c r="U2666" i="35"/>
  <c r="U2665" i="35"/>
  <c r="U2664" i="35"/>
  <c r="U2663" i="35"/>
  <c r="U2662" i="35"/>
  <c r="U2661" i="35"/>
  <c r="U2660" i="35"/>
  <c r="U2659" i="35"/>
  <c r="U2658" i="35"/>
  <c r="U2657" i="35"/>
  <c r="U2656" i="35"/>
  <c r="U2655" i="35"/>
  <c r="U2654" i="35"/>
  <c r="U2653" i="35"/>
  <c r="U2652" i="35"/>
  <c r="U2651" i="35"/>
  <c r="U2650" i="35"/>
  <c r="U2649" i="35"/>
  <c r="U2648" i="35"/>
  <c r="U2647" i="35"/>
  <c r="U2646" i="35"/>
  <c r="U2645" i="35"/>
  <c r="U2644" i="35"/>
  <c r="U2643" i="35"/>
  <c r="U2642" i="35"/>
  <c r="U2641" i="35"/>
  <c r="U2640" i="35"/>
  <c r="U2639" i="35"/>
  <c r="U2638" i="35"/>
  <c r="U2637" i="35"/>
  <c r="U2636" i="35"/>
  <c r="U2635" i="35"/>
  <c r="U2634" i="35"/>
  <c r="U2633" i="35"/>
  <c r="U2632" i="35"/>
  <c r="U2631" i="35"/>
  <c r="U2630" i="35"/>
  <c r="U2629" i="35"/>
  <c r="U2628" i="35"/>
  <c r="U2627" i="35"/>
  <c r="U2626" i="35"/>
  <c r="U2625" i="35"/>
  <c r="U2624" i="35"/>
  <c r="U2623" i="35"/>
  <c r="U2622" i="35"/>
  <c r="U2621" i="35"/>
  <c r="U2620" i="35"/>
  <c r="U2619" i="35"/>
  <c r="U2618" i="35"/>
  <c r="U2617" i="35"/>
  <c r="U2616" i="35"/>
  <c r="U2615" i="35"/>
  <c r="U2614" i="35"/>
  <c r="U2613" i="35"/>
  <c r="U2612" i="35"/>
  <c r="U2611" i="35"/>
  <c r="U2610" i="35"/>
  <c r="U2609" i="35"/>
  <c r="U2608" i="35"/>
  <c r="U2607" i="35"/>
  <c r="U2606" i="35"/>
  <c r="U2605" i="35"/>
  <c r="U2604" i="35"/>
  <c r="U2603" i="35"/>
  <c r="U2602" i="35"/>
  <c r="U2601" i="35"/>
  <c r="U2600" i="35"/>
  <c r="U2599" i="35"/>
  <c r="U2598" i="35"/>
  <c r="U2597" i="35"/>
  <c r="U2596" i="35"/>
  <c r="U2595" i="35"/>
  <c r="U2594" i="35"/>
  <c r="U2593" i="35"/>
  <c r="U2592" i="35"/>
  <c r="U2591" i="35"/>
  <c r="U2590" i="35"/>
  <c r="U2589" i="35"/>
  <c r="U2588" i="35"/>
  <c r="U2587" i="35"/>
  <c r="U2586" i="35"/>
  <c r="U2585" i="35"/>
  <c r="U2584" i="35"/>
  <c r="U2583" i="35"/>
  <c r="U2582" i="35"/>
  <c r="U2581" i="35"/>
  <c r="U2580" i="35"/>
  <c r="U2579" i="35"/>
  <c r="U2578" i="35"/>
  <c r="U2577" i="35"/>
  <c r="U2576" i="35"/>
  <c r="U2575" i="35"/>
  <c r="U2574" i="35"/>
  <c r="U2573" i="35"/>
  <c r="U2572" i="35"/>
  <c r="U2571" i="35"/>
  <c r="U2570" i="35"/>
  <c r="U2569" i="35"/>
  <c r="U2568" i="35"/>
  <c r="U2567" i="35"/>
  <c r="U2566" i="35"/>
  <c r="U2565" i="35"/>
  <c r="U2564" i="35"/>
  <c r="U2563" i="35"/>
  <c r="U2562" i="35"/>
  <c r="U2561" i="35"/>
  <c r="U2560" i="35"/>
  <c r="U2559" i="35"/>
  <c r="U2558" i="35"/>
  <c r="U2557" i="35"/>
  <c r="U2556" i="35"/>
  <c r="U2555" i="35"/>
  <c r="U2554" i="35"/>
  <c r="U2553" i="35"/>
  <c r="U2552" i="35"/>
  <c r="U2551" i="35"/>
  <c r="U2550" i="35"/>
  <c r="U2549" i="35"/>
  <c r="U2548" i="35"/>
  <c r="U2547" i="35"/>
  <c r="U2546" i="35"/>
  <c r="U2545" i="35"/>
  <c r="U2544" i="35"/>
  <c r="U2543" i="35"/>
  <c r="U2542" i="35"/>
  <c r="U2541" i="35"/>
  <c r="U2540" i="35"/>
  <c r="U2539" i="35"/>
  <c r="U2538" i="35"/>
  <c r="U2537" i="35"/>
  <c r="U2536" i="35"/>
  <c r="U2535" i="35"/>
  <c r="U2534" i="35"/>
  <c r="U2533" i="35"/>
  <c r="U2532" i="35"/>
  <c r="U2531" i="35"/>
  <c r="U2530" i="35"/>
  <c r="U2529" i="35"/>
  <c r="U2528" i="35"/>
  <c r="U2527" i="35"/>
  <c r="U2526" i="35"/>
  <c r="U2525" i="35"/>
  <c r="U2524" i="35"/>
  <c r="U2523" i="35"/>
  <c r="U2522" i="35"/>
  <c r="U2521" i="35"/>
  <c r="U2520" i="35"/>
  <c r="U2519" i="35"/>
  <c r="U2518" i="35"/>
  <c r="U2517" i="35"/>
  <c r="U2516" i="35"/>
  <c r="U2515" i="35"/>
  <c r="U2514" i="35"/>
  <c r="U2513" i="35"/>
  <c r="U2512" i="35"/>
  <c r="U2511" i="35"/>
  <c r="U2510" i="35"/>
  <c r="U2509" i="35"/>
  <c r="U2508" i="35"/>
  <c r="U2507" i="35"/>
  <c r="U2506" i="35"/>
  <c r="U2505" i="35"/>
  <c r="U2504" i="35"/>
  <c r="U2503" i="35"/>
  <c r="U2502" i="35"/>
  <c r="U2501" i="35"/>
  <c r="U2500" i="35"/>
  <c r="U2499" i="35"/>
  <c r="U2498" i="35"/>
  <c r="U2497" i="35"/>
  <c r="U2496" i="35"/>
  <c r="U2495" i="35"/>
  <c r="U2494" i="35"/>
  <c r="U2493" i="35"/>
  <c r="U2492" i="35"/>
  <c r="U2491" i="35"/>
  <c r="U2490" i="35"/>
  <c r="U2489" i="35"/>
  <c r="U2488" i="35"/>
  <c r="U2487" i="35"/>
  <c r="U2486" i="35"/>
  <c r="U2485" i="35"/>
  <c r="U2484" i="35"/>
  <c r="U2483" i="35"/>
  <c r="U2482" i="35"/>
  <c r="U2481" i="35"/>
  <c r="U2480" i="35"/>
  <c r="U2479" i="35"/>
  <c r="U2478" i="35"/>
  <c r="U2477" i="35"/>
  <c r="U2476" i="35"/>
  <c r="U2475" i="35"/>
  <c r="U2474" i="35"/>
  <c r="U2473" i="35"/>
  <c r="U2472" i="35"/>
  <c r="U2471" i="35"/>
  <c r="U2470" i="35"/>
  <c r="U2469" i="35"/>
  <c r="U2468" i="35"/>
  <c r="U2467" i="35"/>
  <c r="U2466" i="35"/>
  <c r="U2465" i="35"/>
  <c r="U2464" i="35"/>
  <c r="U2463" i="35"/>
  <c r="U2462" i="35"/>
  <c r="U2461" i="35"/>
  <c r="U2460" i="35"/>
  <c r="U2459" i="35"/>
  <c r="U2458" i="35"/>
  <c r="U2457" i="35"/>
  <c r="U2456" i="35"/>
  <c r="U2455" i="35"/>
  <c r="U2454" i="35"/>
  <c r="U2453" i="35"/>
  <c r="U2452" i="35"/>
  <c r="U2451" i="35"/>
  <c r="U2450" i="35"/>
  <c r="U2449" i="35"/>
  <c r="U2448" i="35"/>
  <c r="U2447" i="35"/>
  <c r="U2446" i="35"/>
  <c r="U2445" i="35"/>
  <c r="U2444" i="35"/>
  <c r="U2443" i="35"/>
  <c r="U2442" i="35"/>
  <c r="U2441" i="35"/>
  <c r="U2440" i="35"/>
  <c r="U2439" i="35"/>
  <c r="U2438" i="35"/>
  <c r="U2437" i="35"/>
  <c r="U2436" i="35"/>
  <c r="U2435" i="35"/>
  <c r="U2434" i="35"/>
  <c r="U2433" i="35"/>
  <c r="U2432" i="35"/>
  <c r="U2431" i="35"/>
  <c r="U2430" i="35"/>
  <c r="U2429" i="35"/>
  <c r="U2428" i="35"/>
  <c r="U2427" i="35"/>
  <c r="U2426" i="35"/>
  <c r="U2425" i="35"/>
  <c r="U2424" i="35"/>
  <c r="U2423" i="35"/>
  <c r="U2422" i="35"/>
  <c r="U2421" i="35"/>
  <c r="U2420" i="35"/>
  <c r="U2419" i="35"/>
  <c r="U2418" i="35"/>
  <c r="U2417" i="35"/>
  <c r="U2416" i="35"/>
  <c r="U2415" i="35"/>
  <c r="U2414" i="35"/>
  <c r="U2413" i="35"/>
  <c r="U2412" i="35"/>
  <c r="U2411" i="35"/>
  <c r="U2410" i="35"/>
  <c r="U2409" i="35"/>
  <c r="U2408" i="35"/>
  <c r="U2407" i="35"/>
  <c r="U2406" i="35"/>
  <c r="U2405" i="35"/>
  <c r="U2404" i="35"/>
  <c r="U2403" i="35"/>
  <c r="U2402" i="35"/>
  <c r="U2401" i="35"/>
  <c r="U2400" i="35"/>
  <c r="U2399" i="35"/>
  <c r="U2398" i="35"/>
  <c r="U2397" i="35"/>
  <c r="U2396" i="35"/>
  <c r="U2395" i="35"/>
  <c r="U2394" i="35"/>
  <c r="U2393" i="35"/>
  <c r="U2392" i="35"/>
  <c r="U2391" i="35"/>
  <c r="U2390" i="35"/>
  <c r="U2389" i="35"/>
  <c r="U2388" i="35"/>
  <c r="U2387" i="35"/>
  <c r="U2386" i="35"/>
  <c r="U2385" i="35"/>
  <c r="U2384" i="35"/>
  <c r="U2383" i="35"/>
  <c r="U2382" i="35"/>
  <c r="U2381" i="35"/>
  <c r="U2380" i="35"/>
  <c r="U2379" i="35"/>
  <c r="U2378" i="35"/>
  <c r="U2377" i="35"/>
  <c r="U2376" i="35"/>
  <c r="U2375" i="35"/>
  <c r="U2374" i="35"/>
  <c r="U2373" i="35"/>
  <c r="U2372" i="35"/>
  <c r="U2371" i="35"/>
  <c r="U2370" i="35"/>
  <c r="U2369" i="35"/>
  <c r="U2368" i="35"/>
  <c r="U2367" i="35"/>
  <c r="U2366" i="35"/>
  <c r="U2365" i="35"/>
  <c r="U2364" i="35"/>
  <c r="U2363" i="35"/>
  <c r="U2362" i="35"/>
  <c r="U2361" i="35"/>
  <c r="U2360" i="35"/>
  <c r="U2359" i="35"/>
  <c r="U2358" i="35"/>
  <c r="U2357" i="35"/>
  <c r="U2356" i="35"/>
  <c r="U2355" i="35"/>
  <c r="U2354" i="35"/>
  <c r="U2353" i="35"/>
  <c r="U2352" i="35"/>
  <c r="U2351" i="35"/>
  <c r="U2350" i="35"/>
  <c r="U2349" i="35"/>
  <c r="U2348" i="35"/>
  <c r="U2347" i="35"/>
  <c r="U2346" i="35"/>
  <c r="U2345" i="35"/>
  <c r="U2344" i="35"/>
  <c r="U2343" i="35"/>
  <c r="U2342" i="35"/>
  <c r="U2341" i="35"/>
  <c r="U2340" i="35"/>
  <c r="U2339" i="35"/>
  <c r="U2338" i="35"/>
  <c r="U2337" i="35"/>
  <c r="U2336" i="35"/>
  <c r="U2335" i="35"/>
  <c r="U2334" i="35"/>
  <c r="U2333" i="35"/>
  <c r="U2332" i="35"/>
  <c r="U2331" i="35"/>
  <c r="U2330" i="35"/>
  <c r="U2329" i="35"/>
  <c r="U2328" i="35"/>
  <c r="U2327" i="35"/>
  <c r="U2326" i="35"/>
  <c r="U2325" i="35"/>
  <c r="U2324" i="35"/>
  <c r="U2323" i="35"/>
  <c r="U2322" i="35"/>
  <c r="U2321" i="35"/>
  <c r="U2320" i="35"/>
  <c r="U2319" i="35"/>
  <c r="U2318" i="35"/>
  <c r="U2317" i="35"/>
  <c r="U2316" i="35"/>
  <c r="U2315" i="35"/>
  <c r="U2314" i="35"/>
  <c r="U2313" i="35"/>
  <c r="U2312" i="35"/>
  <c r="U2311" i="35"/>
  <c r="U2310" i="35"/>
  <c r="U2309" i="35"/>
  <c r="U2308" i="35"/>
  <c r="U2307" i="35"/>
  <c r="U2306" i="35"/>
  <c r="U2305" i="35"/>
  <c r="U2304" i="35"/>
  <c r="U2303" i="35"/>
  <c r="U2302" i="35"/>
  <c r="U2301" i="35"/>
  <c r="U2300" i="35"/>
  <c r="U2299" i="35"/>
  <c r="U2298" i="35"/>
  <c r="U2297" i="35"/>
  <c r="U2296" i="35"/>
  <c r="U2295" i="35"/>
  <c r="U2294" i="35"/>
  <c r="U2293" i="35"/>
  <c r="U2292" i="35"/>
  <c r="U2291" i="35"/>
  <c r="U2290" i="35"/>
  <c r="U2289" i="35"/>
  <c r="U2288" i="35"/>
  <c r="U2287" i="35"/>
  <c r="U2286" i="35"/>
  <c r="U2285" i="35"/>
  <c r="U2284" i="35"/>
  <c r="U2283" i="35"/>
  <c r="U2282" i="35"/>
  <c r="U2281" i="35"/>
  <c r="U2280" i="35"/>
  <c r="U2279" i="35"/>
  <c r="U2278" i="35"/>
  <c r="U2277" i="35"/>
  <c r="U2276" i="35"/>
  <c r="U2275" i="35"/>
  <c r="U2274" i="35"/>
  <c r="U2273" i="35"/>
  <c r="U2272" i="35"/>
  <c r="U2271" i="35"/>
  <c r="U2270" i="35"/>
  <c r="U2269" i="35"/>
  <c r="U2268" i="35"/>
  <c r="U2267" i="35"/>
  <c r="U2266" i="35"/>
  <c r="U2265" i="35"/>
  <c r="U2264" i="35"/>
  <c r="U2263" i="35"/>
  <c r="U2262" i="35"/>
  <c r="U2261" i="35"/>
  <c r="U2260" i="35"/>
  <c r="U2259" i="35"/>
  <c r="U2258" i="35"/>
  <c r="U2257" i="35"/>
  <c r="U2256" i="35"/>
  <c r="U2255" i="35"/>
  <c r="U2254" i="35"/>
  <c r="U2253" i="35"/>
  <c r="U2252" i="35"/>
  <c r="U2251" i="35"/>
  <c r="U2250" i="35"/>
  <c r="U2249" i="35"/>
  <c r="U2248" i="35"/>
  <c r="U2247" i="35"/>
  <c r="U2246" i="35"/>
  <c r="U2245" i="35"/>
  <c r="U2244" i="35"/>
  <c r="U2243" i="35"/>
  <c r="U2242" i="35"/>
  <c r="U2241" i="35"/>
  <c r="U2240" i="35"/>
  <c r="U2239" i="35"/>
  <c r="U2238" i="35"/>
  <c r="U2237" i="35"/>
  <c r="U2236" i="35"/>
  <c r="U2235" i="35"/>
  <c r="U2234" i="35"/>
  <c r="U2233" i="35"/>
  <c r="U2232" i="35"/>
  <c r="U2231" i="35"/>
  <c r="U2230" i="35"/>
  <c r="U2229" i="35"/>
  <c r="U2228" i="35"/>
  <c r="U2227" i="35"/>
  <c r="U2226" i="35"/>
  <c r="U2225" i="35"/>
  <c r="U2224" i="35"/>
  <c r="U2223" i="35"/>
  <c r="U2222" i="35"/>
  <c r="U2221" i="35"/>
  <c r="U2220" i="35"/>
  <c r="U2219" i="35"/>
  <c r="U2218" i="35"/>
  <c r="U2217" i="35"/>
  <c r="U2216" i="35"/>
  <c r="U2215" i="35"/>
  <c r="U2214" i="35"/>
  <c r="U2213" i="35"/>
  <c r="U2212" i="35"/>
  <c r="U2211" i="35"/>
  <c r="U2210" i="35"/>
  <c r="U2209" i="35"/>
  <c r="U2208" i="35"/>
  <c r="U2207" i="35"/>
  <c r="U2206" i="35"/>
  <c r="U2205" i="35"/>
  <c r="U2204" i="35"/>
  <c r="U2203" i="35"/>
  <c r="U2202" i="35"/>
  <c r="U2201" i="35"/>
  <c r="U2200" i="35"/>
  <c r="U2199" i="35"/>
  <c r="U2198" i="35"/>
  <c r="U2197" i="35"/>
  <c r="U2196" i="35"/>
  <c r="U2195" i="35"/>
  <c r="U2194" i="35"/>
  <c r="U2193" i="35"/>
  <c r="U2192" i="35"/>
  <c r="U2191" i="35"/>
  <c r="U2190" i="35"/>
  <c r="U2189" i="35"/>
  <c r="U2188" i="35"/>
  <c r="U2187" i="35"/>
  <c r="U2186" i="35"/>
  <c r="U2185" i="35"/>
  <c r="U2184" i="35"/>
  <c r="U2183" i="35"/>
  <c r="U2182" i="35"/>
  <c r="U2181" i="35"/>
  <c r="U2180" i="35"/>
  <c r="U2179" i="35"/>
  <c r="U2178" i="35"/>
  <c r="U2177" i="35"/>
  <c r="U2176" i="35"/>
  <c r="U2175" i="35"/>
  <c r="U2174" i="35"/>
  <c r="U2173" i="35"/>
  <c r="U2172" i="35"/>
  <c r="U2171" i="35"/>
  <c r="U2170" i="35"/>
  <c r="U2169" i="35"/>
  <c r="U2168" i="35"/>
  <c r="U2167" i="35"/>
  <c r="U2166" i="35"/>
  <c r="U2165" i="35"/>
  <c r="U2164" i="35"/>
  <c r="U2163" i="35"/>
  <c r="U2162" i="35"/>
  <c r="U2161" i="35"/>
  <c r="U2160" i="35"/>
  <c r="U2159" i="35"/>
  <c r="U2158" i="35"/>
  <c r="U2157" i="35"/>
  <c r="U2156" i="35"/>
  <c r="U2155" i="35"/>
  <c r="U2154" i="35"/>
  <c r="U2153" i="35"/>
  <c r="U2152" i="35"/>
  <c r="U2151" i="35"/>
  <c r="U2150" i="35"/>
  <c r="U2149" i="35"/>
  <c r="U2148" i="35"/>
  <c r="U2147" i="35"/>
  <c r="U2146" i="35"/>
  <c r="U2145" i="35"/>
  <c r="U2144" i="35"/>
  <c r="U2143" i="35"/>
  <c r="U2142" i="35"/>
  <c r="U2141" i="35"/>
  <c r="U2140" i="35"/>
  <c r="U2139" i="35"/>
  <c r="U2138" i="35"/>
  <c r="U2137" i="35"/>
  <c r="U2136" i="35"/>
  <c r="U2135" i="35"/>
  <c r="U2134" i="35"/>
  <c r="U2133" i="35"/>
  <c r="U2132" i="35"/>
  <c r="U2131" i="35"/>
  <c r="U2130" i="35"/>
  <c r="U2129" i="35"/>
  <c r="U2128" i="35"/>
  <c r="U2127" i="35"/>
  <c r="U2126" i="35"/>
  <c r="U2125" i="35"/>
  <c r="U2124" i="35"/>
  <c r="U2123" i="35"/>
  <c r="U2122" i="35"/>
  <c r="U2121" i="35"/>
  <c r="U2120" i="35"/>
  <c r="U2119" i="35"/>
  <c r="U2118" i="35"/>
  <c r="U2117" i="35"/>
  <c r="U2116" i="35"/>
  <c r="U2115" i="35"/>
  <c r="U2114" i="35"/>
  <c r="U2113" i="35"/>
  <c r="U2112" i="35"/>
  <c r="U2111" i="35"/>
  <c r="U2110" i="35"/>
  <c r="U2109" i="35"/>
  <c r="U2108" i="35"/>
  <c r="U2107" i="35"/>
  <c r="U2106" i="35"/>
  <c r="U2105" i="35"/>
  <c r="U2104" i="35"/>
  <c r="U2103" i="35"/>
  <c r="U2102" i="35"/>
  <c r="U2101" i="35"/>
  <c r="U2100" i="35"/>
  <c r="U2099" i="35"/>
  <c r="U2098" i="35"/>
  <c r="U2097" i="35"/>
  <c r="U2096" i="35"/>
  <c r="U2095" i="35"/>
  <c r="U2094" i="35"/>
  <c r="U2093" i="35"/>
  <c r="U2092" i="35"/>
  <c r="U2091" i="35"/>
  <c r="U2090" i="35"/>
  <c r="U2089" i="35"/>
  <c r="U2088" i="35"/>
  <c r="U2087" i="35"/>
  <c r="U2086" i="35"/>
  <c r="U2085" i="35"/>
  <c r="U2084" i="35"/>
  <c r="U2083" i="35"/>
  <c r="U2082" i="35"/>
  <c r="U2081" i="35"/>
  <c r="U2080" i="35"/>
  <c r="U2079" i="35"/>
  <c r="U2078" i="35"/>
  <c r="U2077" i="35"/>
  <c r="U2076" i="35"/>
  <c r="U2075" i="35"/>
  <c r="U2074" i="35"/>
  <c r="U2073" i="35"/>
  <c r="U2072" i="35"/>
  <c r="U2071" i="35"/>
  <c r="U2070" i="35"/>
  <c r="U2069" i="35"/>
  <c r="U2068" i="35"/>
  <c r="U2067" i="35"/>
  <c r="U2066" i="35"/>
  <c r="U2065" i="35"/>
  <c r="U2064" i="35"/>
  <c r="U2063" i="35"/>
  <c r="U2062" i="35"/>
  <c r="U2061" i="35"/>
  <c r="U2060" i="35"/>
  <c r="U2059" i="35"/>
  <c r="U2058" i="35"/>
  <c r="U2057" i="35"/>
  <c r="U2056" i="35"/>
  <c r="U2055" i="35"/>
  <c r="U2054" i="35"/>
  <c r="U2053" i="35"/>
  <c r="U2052" i="35"/>
  <c r="U2051" i="35"/>
  <c r="U2050" i="35"/>
  <c r="U2049" i="35"/>
  <c r="U2048" i="35"/>
  <c r="U2047" i="35"/>
  <c r="U2046" i="35"/>
  <c r="U2045" i="35"/>
  <c r="U2044" i="35"/>
  <c r="U2043" i="35"/>
  <c r="U2042" i="35"/>
  <c r="U2041" i="35"/>
  <c r="U2040" i="35"/>
  <c r="U2039" i="35"/>
  <c r="U2038" i="35"/>
  <c r="U2037" i="35"/>
  <c r="U2036" i="35"/>
  <c r="U2035" i="35"/>
  <c r="U2034" i="35"/>
  <c r="U2033" i="35"/>
  <c r="U2032" i="35"/>
  <c r="U2031" i="35"/>
  <c r="U2030" i="35"/>
  <c r="U2029" i="35"/>
  <c r="U2028" i="35"/>
  <c r="U2027" i="35"/>
  <c r="U2026" i="35"/>
  <c r="U2025" i="35"/>
  <c r="U2024" i="35"/>
  <c r="U2023" i="35"/>
  <c r="U2022" i="35"/>
  <c r="U2021" i="35"/>
  <c r="U2020" i="35"/>
  <c r="U2019" i="35"/>
  <c r="U2018" i="35"/>
  <c r="U2017" i="35"/>
  <c r="U2016" i="35"/>
  <c r="U2015" i="35"/>
  <c r="U2014" i="35"/>
  <c r="U2013" i="35"/>
  <c r="U2012" i="35"/>
  <c r="U2011" i="35"/>
  <c r="U2010" i="35"/>
  <c r="U2009" i="35"/>
  <c r="U2008" i="35"/>
  <c r="U2007" i="35"/>
  <c r="U2006" i="35"/>
  <c r="U2005" i="35"/>
  <c r="U2004" i="35"/>
  <c r="U2003" i="35"/>
  <c r="U2002" i="35"/>
  <c r="U2001" i="35"/>
  <c r="U2000" i="35"/>
  <c r="U1999" i="35"/>
  <c r="U1998" i="35"/>
  <c r="U1997" i="35"/>
  <c r="U1996" i="35"/>
  <c r="U1995" i="35"/>
  <c r="U1994" i="35"/>
  <c r="U1993" i="35"/>
  <c r="U1992" i="35"/>
  <c r="U1991" i="35"/>
  <c r="U1990" i="35"/>
  <c r="U1989" i="35"/>
  <c r="U1988" i="35"/>
  <c r="U1987" i="35"/>
  <c r="U1986" i="35"/>
  <c r="U1985" i="35"/>
  <c r="U1984" i="35"/>
  <c r="U1983" i="35"/>
  <c r="U1982" i="35"/>
  <c r="U1981" i="35"/>
  <c r="U1980" i="35"/>
  <c r="U1979" i="35"/>
  <c r="U1978" i="35"/>
  <c r="U1977" i="35"/>
  <c r="U1976" i="35"/>
  <c r="U1975" i="35"/>
  <c r="U1974" i="35"/>
  <c r="U1973" i="35"/>
  <c r="U1972" i="35"/>
  <c r="U1971" i="35"/>
  <c r="U1970" i="35"/>
  <c r="U1969" i="35"/>
  <c r="U1968" i="35"/>
  <c r="U1967" i="35"/>
  <c r="U1966" i="35"/>
  <c r="U1965" i="35"/>
  <c r="U1964" i="35"/>
  <c r="U1963" i="35"/>
  <c r="U1962" i="35"/>
  <c r="U1961" i="35"/>
  <c r="U1960" i="35"/>
  <c r="U1959" i="35"/>
  <c r="U1958" i="35"/>
  <c r="U1957" i="35"/>
  <c r="U1956" i="35"/>
  <c r="U1955" i="35"/>
  <c r="U1954" i="35"/>
  <c r="U1953" i="35"/>
  <c r="U1952" i="35"/>
  <c r="U1951" i="35"/>
  <c r="U1950" i="35"/>
  <c r="U1949" i="35"/>
  <c r="U1948" i="35"/>
  <c r="U1947" i="35"/>
  <c r="U1946" i="35"/>
  <c r="U1945" i="35"/>
  <c r="U1944" i="35"/>
  <c r="U1943" i="35"/>
  <c r="U1942" i="35"/>
  <c r="U1941" i="35"/>
  <c r="U1940" i="35"/>
  <c r="U1939" i="35"/>
  <c r="U1938" i="35"/>
  <c r="U1937" i="35"/>
  <c r="U1936" i="35"/>
  <c r="U1935" i="35"/>
  <c r="U1934" i="35"/>
  <c r="U1933" i="35"/>
  <c r="U1932" i="35"/>
  <c r="U1931" i="35"/>
  <c r="U1930" i="35"/>
  <c r="U1929" i="35"/>
  <c r="U1928" i="35"/>
  <c r="U1927" i="35"/>
  <c r="U1926" i="35"/>
  <c r="U1925" i="35"/>
  <c r="U1924" i="35"/>
  <c r="U1923" i="35"/>
  <c r="U1922" i="35"/>
  <c r="U1921" i="35"/>
  <c r="U1920" i="35"/>
  <c r="U1919" i="35"/>
  <c r="U1918" i="35"/>
  <c r="U1917" i="35"/>
  <c r="U1916" i="35"/>
  <c r="U1915" i="35"/>
  <c r="U1914" i="35"/>
  <c r="U1913" i="35"/>
  <c r="U1912" i="35"/>
  <c r="U1911" i="35"/>
  <c r="U1910" i="35"/>
  <c r="U1909" i="35"/>
  <c r="U1908" i="35"/>
  <c r="U1907" i="35"/>
  <c r="U1906" i="35"/>
  <c r="U1905" i="35"/>
  <c r="U1904" i="35"/>
  <c r="U1903" i="35"/>
  <c r="U1902" i="35"/>
  <c r="U1901" i="35"/>
  <c r="U1900" i="35"/>
  <c r="U1899" i="35"/>
  <c r="U1898" i="35"/>
  <c r="U1897" i="35"/>
  <c r="U1896" i="35"/>
  <c r="U1895" i="35"/>
  <c r="U1894" i="35"/>
  <c r="U1893" i="35"/>
  <c r="U1892" i="35"/>
  <c r="U1891" i="35"/>
  <c r="U1890" i="35"/>
  <c r="U1889" i="35"/>
  <c r="U1888" i="35"/>
  <c r="U1887" i="35"/>
  <c r="U1886" i="35"/>
  <c r="U1885" i="35"/>
  <c r="U1884" i="35"/>
  <c r="U1883" i="35"/>
  <c r="U1882" i="35"/>
  <c r="U1881" i="35"/>
  <c r="U1880" i="35"/>
  <c r="U1879" i="35"/>
  <c r="U1878" i="35"/>
  <c r="U1877" i="35"/>
  <c r="U1876" i="35"/>
  <c r="U1875" i="35"/>
  <c r="U1874" i="35"/>
  <c r="U1873" i="35"/>
  <c r="U1872" i="35"/>
  <c r="U1871" i="35"/>
  <c r="U1870" i="35"/>
  <c r="U1869" i="35"/>
  <c r="U1868" i="35"/>
  <c r="U1867" i="35"/>
  <c r="U1866" i="35"/>
  <c r="U1865" i="35"/>
  <c r="U1864" i="35"/>
  <c r="U1863" i="35"/>
  <c r="U1862" i="35"/>
  <c r="U1861" i="35"/>
  <c r="U1860" i="35"/>
  <c r="U1859" i="35"/>
  <c r="U1858" i="35"/>
  <c r="U1857" i="35"/>
  <c r="U1856" i="35"/>
  <c r="U1855" i="35"/>
  <c r="U1854" i="35"/>
  <c r="U1853" i="35"/>
  <c r="U1852" i="35"/>
  <c r="U1851" i="35"/>
  <c r="U1850" i="35"/>
  <c r="U1849" i="35"/>
  <c r="U1848" i="35"/>
  <c r="U1847" i="35"/>
  <c r="U1846" i="35"/>
  <c r="U1845" i="35"/>
  <c r="U1844" i="35"/>
  <c r="U1843" i="35"/>
  <c r="U1842" i="35"/>
  <c r="U1841" i="35"/>
  <c r="U1840" i="35"/>
  <c r="U1839" i="35"/>
  <c r="U1838" i="35"/>
  <c r="U1837" i="35"/>
  <c r="U1836" i="35"/>
  <c r="U1835" i="35"/>
  <c r="U1834" i="35"/>
  <c r="U1833" i="35"/>
  <c r="U1832" i="35"/>
  <c r="U1831" i="35"/>
  <c r="U1830" i="35"/>
  <c r="U1829" i="35"/>
  <c r="U1828" i="35"/>
  <c r="U1827" i="35"/>
  <c r="U1826" i="35"/>
  <c r="U1825" i="35"/>
  <c r="U1824" i="35"/>
  <c r="U1823" i="35"/>
  <c r="U1822" i="35"/>
  <c r="U1821" i="35"/>
  <c r="U1820" i="35"/>
  <c r="U1819" i="35"/>
  <c r="U1818" i="35"/>
  <c r="U1817" i="35"/>
  <c r="U1816" i="35"/>
  <c r="U1815" i="35"/>
  <c r="U1814" i="35"/>
  <c r="U1813" i="35"/>
  <c r="U1812" i="35"/>
  <c r="U1811" i="35"/>
  <c r="U1810" i="35"/>
  <c r="U1809" i="35"/>
  <c r="U1808" i="35"/>
  <c r="U1807" i="35"/>
  <c r="U1806" i="35"/>
  <c r="U1805" i="35"/>
  <c r="U1804" i="35"/>
  <c r="U1803" i="35"/>
  <c r="U1802" i="35"/>
  <c r="U1801" i="35"/>
  <c r="U1800" i="35"/>
  <c r="U1799" i="35"/>
  <c r="U1798" i="35"/>
  <c r="U1797" i="35"/>
  <c r="U1796" i="35"/>
  <c r="U1795" i="35"/>
  <c r="U1794" i="35"/>
  <c r="U1793" i="35"/>
  <c r="U1792" i="35"/>
  <c r="U1791" i="35"/>
  <c r="U1790" i="35"/>
  <c r="U1789" i="35"/>
  <c r="U1788" i="35"/>
  <c r="U1787" i="35"/>
  <c r="U1786" i="35"/>
  <c r="U1785" i="35"/>
  <c r="U1784" i="35"/>
  <c r="U1783" i="35"/>
  <c r="U1782" i="35"/>
  <c r="U1781" i="35"/>
  <c r="U1780" i="35"/>
  <c r="U1779" i="35"/>
  <c r="U1778" i="35"/>
  <c r="U1777" i="35"/>
  <c r="U1776" i="35"/>
  <c r="U1775" i="35"/>
  <c r="U1774" i="35"/>
  <c r="U1773" i="35"/>
  <c r="U1772" i="35"/>
  <c r="U1771" i="35"/>
  <c r="U1770" i="35"/>
  <c r="U1769" i="35"/>
  <c r="U1768" i="35"/>
  <c r="U1767" i="35"/>
  <c r="U1766" i="35"/>
  <c r="U1765" i="35"/>
  <c r="U1764" i="35"/>
  <c r="U1763" i="35"/>
  <c r="U1762" i="35"/>
  <c r="U1761" i="35"/>
  <c r="U1760" i="35"/>
  <c r="U1759" i="35"/>
  <c r="U1758" i="35"/>
  <c r="U1757" i="35"/>
  <c r="U1756" i="35"/>
  <c r="U1755" i="35"/>
  <c r="U1754" i="35"/>
  <c r="U1753" i="35"/>
  <c r="U1752" i="35"/>
  <c r="U1751" i="35"/>
  <c r="U1750" i="35"/>
  <c r="U1749" i="35"/>
  <c r="U1748" i="35"/>
  <c r="U1747" i="35"/>
  <c r="U1746" i="35"/>
  <c r="U1745" i="35"/>
  <c r="U1744" i="35"/>
  <c r="U1743" i="35"/>
  <c r="U1742" i="35"/>
  <c r="U1741" i="35"/>
  <c r="U1740" i="35"/>
  <c r="U1739" i="35"/>
  <c r="U1738" i="35"/>
  <c r="U1737" i="35"/>
  <c r="U1736" i="35"/>
  <c r="U1735" i="35"/>
  <c r="U1734" i="35"/>
  <c r="U1733" i="35"/>
  <c r="U1732" i="35"/>
  <c r="U1731" i="35"/>
  <c r="U1730" i="35"/>
  <c r="U1729" i="35"/>
  <c r="U1728" i="35"/>
  <c r="U1727" i="35"/>
  <c r="U1726" i="35"/>
  <c r="U1725" i="35"/>
  <c r="U1724" i="35"/>
  <c r="U1723" i="35"/>
  <c r="U1722" i="35"/>
  <c r="U1721" i="35"/>
  <c r="U1720" i="35"/>
  <c r="U1719" i="35"/>
  <c r="U1718" i="35"/>
  <c r="U1717" i="35"/>
  <c r="U1716" i="35"/>
  <c r="U1715" i="35"/>
  <c r="U1714" i="35"/>
  <c r="U1713" i="35"/>
  <c r="U1712" i="35"/>
  <c r="U1711" i="35"/>
  <c r="U1710" i="35"/>
  <c r="U1709" i="35"/>
  <c r="U1708" i="35"/>
  <c r="U1707" i="35"/>
  <c r="U1706" i="35"/>
  <c r="U1705" i="35"/>
  <c r="U1704" i="35"/>
  <c r="U1703" i="35"/>
  <c r="U1702" i="35"/>
  <c r="U1701" i="35"/>
  <c r="U1700" i="35"/>
  <c r="U1699" i="35"/>
  <c r="U1698" i="35"/>
  <c r="U1697" i="35"/>
  <c r="U1696" i="35"/>
  <c r="U1695" i="35"/>
  <c r="U1694" i="35"/>
  <c r="U1693" i="35"/>
  <c r="U1692" i="35"/>
  <c r="U1691" i="35"/>
  <c r="U1690" i="35"/>
  <c r="U1689" i="35"/>
  <c r="U1688" i="35"/>
  <c r="U1687" i="35"/>
  <c r="U1686" i="35"/>
  <c r="U1685" i="35"/>
  <c r="U1684" i="35"/>
  <c r="U1683" i="35"/>
  <c r="U1682" i="35"/>
  <c r="U1681" i="35"/>
  <c r="U1680" i="35"/>
  <c r="U1679" i="35"/>
  <c r="U1678" i="35"/>
  <c r="U1677" i="35"/>
  <c r="U1676" i="35"/>
  <c r="U1675" i="35"/>
  <c r="U1674" i="35"/>
  <c r="U1673" i="35"/>
  <c r="U1672" i="35"/>
  <c r="U1671" i="35"/>
  <c r="U1670" i="35"/>
  <c r="U1669" i="35"/>
  <c r="U1668" i="35"/>
  <c r="U1667" i="35"/>
  <c r="U1666" i="35"/>
  <c r="U1665" i="35"/>
  <c r="U1664" i="35"/>
  <c r="U1663" i="35"/>
  <c r="U1662" i="35"/>
  <c r="U1661" i="35"/>
  <c r="U1660" i="35"/>
  <c r="U1659" i="35"/>
  <c r="U1658" i="35"/>
  <c r="U1657" i="35"/>
  <c r="U1656" i="35"/>
  <c r="U1655" i="35"/>
  <c r="U1654" i="35"/>
  <c r="U1653" i="35"/>
  <c r="U1652" i="35"/>
  <c r="U1651" i="35"/>
  <c r="U1650" i="35"/>
  <c r="U1649" i="35"/>
  <c r="U1648" i="35"/>
  <c r="U1647" i="35"/>
  <c r="U1646" i="35"/>
  <c r="U1645" i="35"/>
  <c r="U1644" i="35"/>
  <c r="U1643" i="35"/>
  <c r="U1642" i="35"/>
  <c r="U1641" i="35"/>
  <c r="U1640" i="35"/>
  <c r="U1639" i="35"/>
  <c r="U1638" i="35"/>
  <c r="U1637" i="35"/>
  <c r="U1636" i="35"/>
  <c r="U1635" i="35"/>
  <c r="U1634" i="35"/>
  <c r="U1633" i="35"/>
  <c r="U1632" i="35"/>
  <c r="U1631" i="35"/>
  <c r="U1630" i="35"/>
  <c r="U1629" i="35"/>
  <c r="U1628" i="35"/>
  <c r="U1627" i="35"/>
  <c r="U1626" i="35"/>
  <c r="U1625" i="35"/>
  <c r="U1624" i="35"/>
  <c r="U1623" i="35"/>
  <c r="U1622" i="35"/>
  <c r="U1621" i="35"/>
  <c r="U1620" i="35"/>
  <c r="U1619" i="35"/>
  <c r="U1618" i="35"/>
  <c r="U1617" i="35"/>
  <c r="U1616" i="35"/>
  <c r="U1615" i="35"/>
  <c r="U1614" i="35"/>
  <c r="U1613" i="35"/>
  <c r="U1612" i="35"/>
  <c r="U1611" i="35"/>
  <c r="U1610" i="35"/>
  <c r="U1609" i="35"/>
  <c r="U1608" i="35"/>
  <c r="U1607" i="35"/>
  <c r="U1606" i="35"/>
  <c r="U1605" i="35"/>
  <c r="U1604" i="35"/>
  <c r="U1603" i="35"/>
  <c r="U1602" i="35"/>
  <c r="U1601" i="35"/>
  <c r="U1600" i="35"/>
  <c r="U1599" i="35"/>
  <c r="U1598" i="35"/>
  <c r="U1597" i="35"/>
  <c r="U1596" i="35"/>
  <c r="U1595" i="35"/>
  <c r="U1594" i="35"/>
  <c r="U1593" i="35"/>
  <c r="U1592" i="35"/>
  <c r="U1591" i="35"/>
  <c r="U1590" i="35"/>
  <c r="U1589" i="35"/>
  <c r="U1588" i="35"/>
  <c r="U1587" i="35"/>
  <c r="U1586" i="35"/>
  <c r="U1585" i="35"/>
  <c r="U1584" i="35"/>
  <c r="U1583" i="35"/>
  <c r="U1582" i="35"/>
  <c r="U1581" i="35"/>
  <c r="U1580" i="35"/>
  <c r="U1579" i="35"/>
  <c r="U1578" i="35"/>
  <c r="U1577" i="35"/>
  <c r="U1576" i="35"/>
  <c r="U1575" i="35"/>
  <c r="U1574" i="35"/>
  <c r="U1573" i="35"/>
  <c r="U1572" i="35"/>
  <c r="U1571" i="35"/>
  <c r="U1570" i="35"/>
  <c r="U1569" i="35"/>
  <c r="U1568" i="35"/>
  <c r="U1567" i="35"/>
  <c r="U1566" i="35"/>
  <c r="U1565" i="35"/>
  <c r="U1564" i="35"/>
  <c r="U1563" i="35"/>
  <c r="U1562" i="35"/>
  <c r="U1561" i="35"/>
  <c r="U1560" i="35"/>
  <c r="U1559" i="35"/>
  <c r="U1558" i="35"/>
  <c r="U1557" i="35"/>
  <c r="U1556" i="35"/>
  <c r="U1555" i="35"/>
  <c r="U1554" i="35"/>
  <c r="U1553" i="35"/>
  <c r="U1552" i="35"/>
  <c r="U1551" i="35"/>
  <c r="U1550" i="35"/>
  <c r="U1549" i="35"/>
  <c r="U1548" i="35"/>
  <c r="U1547" i="35"/>
  <c r="U1546" i="35"/>
  <c r="U1545" i="35"/>
  <c r="U1544" i="35"/>
  <c r="U1543" i="35"/>
  <c r="U1542" i="35"/>
  <c r="U1541" i="35"/>
  <c r="U1540" i="35"/>
  <c r="U1539" i="35"/>
  <c r="U1538" i="35"/>
  <c r="U1537" i="35"/>
  <c r="U1536" i="35"/>
  <c r="U1535" i="35"/>
  <c r="U1534" i="35"/>
  <c r="U1533" i="35"/>
  <c r="U1532" i="35"/>
  <c r="U1531" i="35"/>
  <c r="U1530" i="35"/>
  <c r="U1529" i="35"/>
  <c r="U1528" i="35"/>
  <c r="U1527" i="35"/>
  <c r="U1526" i="35"/>
  <c r="U1525" i="35"/>
  <c r="U1524" i="35"/>
  <c r="U1523" i="35"/>
  <c r="U1522" i="35"/>
  <c r="U1521" i="35"/>
  <c r="U1520" i="35"/>
  <c r="U1519" i="35"/>
  <c r="U1518" i="35"/>
  <c r="U1517" i="35"/>
  <c r="U1516" i="35"/>
  <c r="U1515" i="35"/>
  <c r="U1514" i="35"/>
  <c r="U1513" i="35"/>
  <c r="U1512" i="35"/>
  <c r="U1511" i="35"/>
  <c r="U1510" i="35"/>
  <c r="U1509" i="35"/>
  <c r="U1508" i="35"/>
  <c r="U1507" i="35"/>
  <c r="U1506" i="35"/>
  <c r="U1505" i="35"/>
  <c r="U1504" i="35"/>
  <c r="U1503" i="35"/>
  <c r="U1502" i="35"/>
  <c r="U1501" i="35"/>
  <c r="U1500" i="35"/>
  <c r="U1499" i="35"/>
  <c r="U1498" i="35"/>
  <c r="U1497" i="35"/>
  <c r="U1496" i="35"/>
  <c r="U1495" i="35"/>
  <c r="U1494" i="35"/>
  <c r="U1493" i="35"/>
  <c r="U1492" i="35"/>
  <c r="U1491" i="35"/>
  <c r="U1490" i="35"/>
  <c r="U1489" i="35"/>
  <c r="U1488" i="35"/>
  <c r="U1487" i="35"/>
  <c r="U1486" i="35"/>
  <c r="U1485" i="35"/>
  <c r="U1484" i="35"/>
  <c r="U1483" i="35"/>
  <c r="U1482" i="35"/>
  <c r="U1481" i="35"/>
  <c r="U1480" i="35"/>
  <c r="U1479" i="35"/>
  <c r="U1478" i="35"/>
  <c r="U1477" i="35"/>
  <c r="U1476" i="35"/>
  <c r="U1475" i="35"/>
  <c r="U1474" i="35"/>
  <c r="U1473" i="35"/>
  <c r="U1472" i="35"/>
  <c r="U1471" i="35"/>
  <c r="U1470" i="35"/>
  <c r="U1469" i="35"/>
  <c r="U1468" i="35"/>
  <c r="U1467" i="35"/>
  <c r="U1466" i="35"/>
  <c r="U1465" i="35"/>
  <c r="U1464" i="35"/>
  <c r="U1463" i="35"/>
  <c r="U1462" i="35"/>
  <c r="U1461" i="35"/>
  <c r="U1460" i="35"/>
  <c r="U1459" i="35"/>
  <c r="U1458" i="35"/>
  <c r="U1457" i="35"/>
  <c r="U1456" i="35"/>
  <c r="U1455" i="35"/>
  <c r="U1454" i="35"/>
  <c r="U1453" i="35"/>
  <c r="U1452" i="35"/>
  <c r="U1451" i="35"/>
  <c r="U1450" i="35"/>
  <c r="U1449" i="35"/>
  <c r="U1448" i="35"/>
  <c r="U1447" i="35"/>
  <c r="U1446" i="35"/>
  <c r="U1445" i="35"/>
  <c r="U1444" i="35"/>
  <c r="U1443" i="35"/>
  <c r="U1442" i="35"/>
  <c r="U1441" i="35"/>
  <c r="U1440" i="35"/>
  <c r="U1439" i="35"/>
  <c r="U1438" i="35"/>
  <c r="U1437" i="35"/>
  <c r="U1436" i="35"/>
  <c r="U1435" i="35"/>
  <c r="U1434" i="35"/>
  <c r="U1433" i="35"/>
  <c r="U1432" i="35"/>
  <c r="U1431" i="35"/>
  <c r="U1430" i="35"/>
  <c r="U1429" i="35"/>
  <c r="U1428" i="35"/>
  <c r="U1427" i="35"/>
  <c r="U1426" i="35"/>
  <c r="U1425" i="35"/>
  <c r="U1424" i="35"/>
  <c r="U1423" i="35"/>
  <c r="U1422" i="35"/>
  <c r="U1421" i="35"/>
  <c r="U1420" i="35"/>
  <c r="U1419" i="35"/>
  <c r="U1418" i="35"/>
  <c r="U1417" i="35"/>
  <c r="U1416" i="35"/>
  <c r="U1415" i="35"/>
  <c r="U1414" i="35"/>
  <c r="U1413" i="35"/>
  <c r="U1412" i="35"/>
  <c r="U1411" i="35"/>
  <c r="U1410" i="35"/>
  <c r="U1409" i="35"/>
  <c r="U1408" i="35"/>
  <c r="U1407" i="35"/>
  <c r="U1406" i="35"/>
  <c r="U1405" i="35"/>
  <c r="U1404" i="35"/>
  <c r="U1403" i="35"/>
  <c r="U1402" i="35"/>
  <c r="U1401" i="35"/>
  <c r="U1400" i="35"/>
  <c r="U1399" i="35"/>
  <c r="U1398" i="35"/>
  <c r="U1397" i="35"/>
  <c r="U1396" i="35"/>
  <c r="U1395" i="35"/>
  <c r="U1394" i="35"/>
  <c r="U1393" i="35"/>
  <c r="U1392" i="35"/>
  <c r="U1391" i="35"/>
  <c r="U1390" i="35"/>
  <c r="U1389" i="35"/>
  <c r="U1388" i="35"/>
  <c r="U1387" i="35"/>
  <c r="U1386" i="35"/>
  <c r="U1385" i="35"/>
  <c r="U1384" i="35"/>
  <c r="U1383" i="35"/>
  <c r="U1382" i="35"/>
  <c r="U1381" i="35"/>
  <c r="U1380" i="35"/>
  <c r="U1379" i="35"/>
  <c r="U1378" i="35"/>
  <c r="U1377" i="35"/>
  <c r="U1376" i="35"/>
  <c r="U1375" i="35"/>
  <c r="U1374" i="35"/>
  <c r="U1373" i="35"/>
  <c r="U1372" i="35"/>
  <c r="U1371" i="35"/>
  <c r="U1370" i="35"/>
  <c r="U1369" i="35"/>
  <c r="U1368" i="35"/>
  <c r="U1367" i="35"/>
  <c r="U1366" i="35"/>
  <c r="U1365" i="35"/>
  <c r="U1364" i="35"/>
  <c r="U1363" i="35"/>
  <c r="U1362" i="35"/>
  <c r="U1361" i="35"/>
  <c r="U1360" i="35"/>
  <c r="U1359" i="35"/>
  <c r="U1358" i="35"/>
  <c r="U1357" i="35"/>
  <c r="U1356" i="35"/>
  <c r="U1355" i="35"/>
  <c r="U1354" i="35"/>
  <c r="U1353" i="35"/>
  <c r="U1352" i="35"/>
  <c r="U1351" i="35"/>
  <c r="U1350" i="35"/>
  <c r="U1349" i="35"/>
  <c r="U1348" i="35"/>
  <c r="U1347" i="35"/>
  <c r="U1346" i="35"/>
  <c r="U1345" i="35"/>
  <c r="U1344" i="35"/>
  <c r="U1343" i="35"/>
  <c r="U1342" i="35"/>
  <c r="U1341" i="35"/>
  <c r="U1340" i="35"/>
  <c r="U1339" i="35"/>
  <c r="U1338" i="35"/>
  <c r="U1337" i="35"/>
  <c r="U1336" i="35"/>
  <c r="U1335" i="35"/>
  <c r="U1334" i="35"/>
  <c r="U1333" i="35"/>
  <c r="U1332" i="35"/>
  <c r="U1331" i="35"/>
  <c r="U1330" i="35"/>
  <c r="U1329" i="35"/>
  <c r="U1328" i="35"/>
  <c r="U1327" i="35"/>
  <c r="U1326" i="35"/>
  <c r="U1325" i="35"/>
  <c r="U1324" i="35"/>
  <c r="U1323" i="35"/>
  <c r="U1322" i="35"/>
  <c r="U1321" i="35"/>
  <c r="U1320" i="35"/>
  <c r="U1319" i="35"/>
  <c r="U1318" i="35"/>
  <c r="U1317" i="35"/>
  <c r="U1316" i="35"/>
  <c r="U1315" i="35"/>
  <c r="U1314" i="35"/>
  <c r="U1313" i="35"/>
  <c r="U1312" i="35"/>
  <c r="U1311" i="35"/>
  <c r="U1310" i="35"/>
  <c r="U1309" i="35"/>
  <c r="U1308" i="35"/>
  <c r="U1307" i="35"/>
  <c r="U1306" i="35"/>
  <c r="U1305" i="35"/>
  <c r="U1304" i="35"/>
  <c r="U1303" i="35"/>
  <c r="U1302" i="35"/>
  <c r="U1301" i="35"/>
  <c r="U1300" i="35"/>
  <c r="U1299" i="35"/>
  <c r="U1298" i="35"/>
  <c r="U1297" i="35"/>
  <c r="U1296" i="35"/>
  <c r="U1295" i="35"/>
  <c r="U1294" i="35"/>
  <c r="U1293" i="35"/>
  <c r="U1292" i="35"/>
  <c r="U1291" i="35"/>
  <c r="U1290" i="35"/>
  <c r="U1289" i="35"/>
  <c r="U1288" i="35"/>
  <c r="U1287" i="35"/>
  <c r="U1286" i="35"/>
  <c r="U1285" i="35"/>
  <c r="U1284" i="35"/>
  <c r="U1283" i="35"/>
  <c r="U1282" i="35"/>
  <c r="U1281" i="35"/>
  <c r="U1280" i="35"/>
  <c r="U1279" i="35"/>
  <c r="U1278" i="35"/>
  <c r="U1277" i="35"/>
  <c r="U1276" i="35"/>
  <c r="U1275" i="35"/>
  <c r="U1274" i="35"/>
  <c r="U1273" i="35"/>
  <c r="U1272" i="35"/>
  <c r="U1271" i="35"/>
  <c r="U1270" i="35"/>
  <c r="U1269" i="35"/>
  <c r="U1268" i="35"/>
  <c r="U1267" i="35"/>
  <c r="U1266" i="35"/>
  <c r="U1265" i="35"/>
  <c r="U1264" i="35"/>
  <c r="U1263" i="35"/>
  <c r="U1262" i="35"/>
  <c r="U1261" i="35"/>
  <c r="U1260" i="35"/>
  <c r="U1259" i="35"/>
  <c r="U1258" i="35"/>
  <c r="U1257" i="35"/>
  <c r="U1256" i="35"/>
  <c r="U1255" i="35"/>
  <c r="U1254" i="35"/>
  <c r="U1253" i="35"/>
  <c r="U1252" i="35"/>
  <c r="U1251" i="35"/>
  <c r="U1250" i="35"/>
  <c r="U1249" i="35"/>
  <c r="U1248" i="35"/>
  <c r="U1247" i="35"/>
  <c r="U1246" i="35"/>
  <c r="U1245" i="35"/>
  <c r="U1244" i="35"/>
  <c r="U1243" i="35"/>
  <c r="U1242" i="35"/>
  <c r="U1241" i="35"/>
  <c r="U1240" i="35"/>
  <c r="U1239" i="35"/>
  <c r="U1238" i="35"/>
  <c r="U1237" i="35"/>
  <c r="U1236" i="35"/>
  <c r="U1235" i="35"/>
  <c r="U1234" i="35"/>
  <c r="U1233" i="35"/>
  <c r="U1232" i="35"/>
  <c r="U1231" i="35"/>
  <c r="U1230" i="35"/>
  <c r="U1229" i="35"/>
  <c r="U1228" i="35"/>
  <c r="U1227" i="35"/>
  <c r="U1226" i="35"/>
  <c r="U1225" i="35"/>
  <c r="U1224" i="35"/>
  <c r="U1223" i="35"/>
  <c r="U1222" i="35"/>
  <c r="U1221" i="35"/>
  <c r="U1220" i="35"/>
  <c r="U1219" i="35"/>
  <c r="U1218" i="35"/>
  <c r="U1217" i="35"/>
  <c r="U1216" i="35"/>
  <c r="U1215" i="35"/>
  <c r="U1214" i="35"/>
  <c r="U1213" i="35"/>
  <c r="U1212" i="35"/>
  <c r="U1211" i="35"/>
  <c r="U1210" i="35"/>
  <c r="U1209" i="35"/>
  <c r="U1208" i="35"/>
  <c r="U1207" i="35"/>
  <c r="U1206" i="35"/>
  <c r="U1205" i="35"/>
  <c r="U1204" i="35"/>
  <c r="U1203" i="35"/>
  <c r="U1202" i="35"/>
  <c r="U1201" i="35"/>
  <c r="U1200" i="35"/>
  <c r="U1199" i="35"/>
  <c r="U1198" i="35"/>
  <c r="U1197" i="35"/>
  <c r="U1196" i="35"/>
  <c r="U1195" i="35"/>
  <c r="U1194" i="35"/>
  <c r="U1193" i="35"/>
  <c r="U1192" i="35"/>
  <c r="U1191" i="35"/>
  <c r="U1190" i="35"/>
  <c r="U1189" i="35"/>
  <c r="U1188" i="35"/>
  <c r="U1187" i="35"/>
  <c r="U1186" i="35"/>
  <c r="U1185" i="35"/>
  <c r="U1184" i="35"/>
  <c r="U1183" i="35"/>
  <c r="U1182" i="35"/>
  <c r="U1181" i="35"/>
  <c r="U1180" i="35"/>
  <c r="U1179" i="35"/>
  <c r="U1178" i="35"/>
  <c r="U1177" i="35"/>
  <c r="U1176" i="35"/>
  <c r="U1175" i="35"/>
  <c r="U1174" i="35"/>
  <c r="U1173" i="35"/>
  <c r="U1172" i="35"/>
  <c r="U1171" i="35"/>
  <c r="U1170" i="35"/>
  <c r="U1169" i="35"/>
  <c r="U1168" i="35"/>
  <c r="U1167" i="35"/>
  <c r="U1166" i="35"/>
  <c r="U1165" i="35"/>
  <c r="U1164" i="35"/>
  <c r="U1163" i="35"/>
  <c r="U1162" i="35"/>
  <c r="U1161" i="35"/>
  <c r="U1160" i="35"/>
  <c r="U1159" i="35"/>
  <c r="U1158" i="35"/>
  <c r="U1157" i="35"/>
  <c r="U1156" i="35"/>
  <c r="U1155" i="35"/>
  <c r="U1154" i="35"/>
  <c r="U1153" i="35"/>
  <c r="U1152" i="35"/>
  <c r="U1151" i="35"/>
  <c r="U1150" i="35"/>
  <c r="U1149" i="35"/>
  <c r="U1148" i="35"/>
  <c r="U1147" i="35"/>
  <c r="U1146" i="35"/>
  <c r="U1145" i="35"/>
  <c r="U1144" i="35"/>
  <c r="U1143" i="35"/>
  <c r="U1142" i="35"/>
  <c r="U1141" i="35"/>
  <c r="U1140" i="35"/>
  <c r="U1139" i="35"/>
  <c r="U1138" i="35"/>
  <c r="U1137" i="35"/>
  <c r="U1136" i="35"/>
  <c r="U1135" i="35"/>
  <c r="U1134" i="35"/>
  <c r="U1133" i="35"/>
  <c r="U1132" i="35"/>
  <c r="U1131" i="35"/>
  <c r="U1130" i="35"/>
  <c r="U1129" i="35"/>
  <c r="U1128" i="35"/>
  <c r="U1127" i="35"/>
  <c r="U1126" i="35"/>
  <c r="U1125" i="35"/>
  <c r="U1124" i="35"/>
  <c r="U1123" i="35"/>
  <c r="U1122" i="35"/>
  <c r="U1121" i="35"/>
  <c r="U1120" i="35"/>
  <c r="U1119" i="35"/>
  <c r="U1118" i="35"/>
  <c r="U1117" i="35"/>
  <c r="U1116" i="35"/>
  <c r="U1115" i="35"/>
  <c r="U1114" i="35"/>
  <c r="U1113" i="35"/>
  <c r="U1112" i="35"/>
  <c r="U1111" i="35"/>
  <c r="U1110" i="35"/>
  <c r="U1109" i="35"/>
  <c r="U1108" i="35"/>
  <c r="U1107" i="35"/>
  <c r="U1106" i="35"/>
  <c r="U1105" i="35"/>
  <c r="U1104" i="35"/>
  <c r="U1103" i="35"/>
  <c r="U1102" i="35"/>
  <c r="U1101" i="35"/>
  <c r="U1100" i="35"/>
  <c r="U1099" i="35"/>
  <c r="U1098" i="35"/>
  <c r="U1097" i="35"/>
  <c r="U1096" i="35"/>
  <c r="U1095" i="35"/>
  <c r="U1094" i="35"/>
  <c r="U1093" i="35"/>
  <c r="U1092" i="35"/>
  <c r="U1091" i="35"/>
  <c r="U1090" i="35"/>
  <c r="U1089" i="35"/>
  <c r="U1088" i="35"/>
  <c r="U1087" i="35"/>
  <c r="U1086" i="35"/>
  <c r="U1085" i="35"/>
  <c r="U1084" i="35"/>
  <c r="U1083" i="35"/>
  <c r="U1082" i="35"/>
  <c r="U1081" i="35"/>
  <c r="U1080" i="35"/>
  <c r="U1079" i="35"/>
  <c r="U1078" i="35"/>
  <c r="U1077" i="35"/>
  <c r="U1076" i="35"/>
  <c r="U1075" i="35"/>
  <c r="U1074" i="35"/>
  <c r="U1073" i="35"/>
  <c r="U1072" i="35"/>
  <c r="U1071" i="35"/>
  <c r="U1070" i="35"/>
  <c r="U1069" i="35"/>
  <c r="U1068" i="35"/>
  <c r="U1067" i="35"/>
  <c r="U1066" i="35"/>
  <c r="U1065" i="35"/>
  <c r="U1064" i="35"/>
  <c r="U1063" i="35"/>
  <c r="U1062" i="35"/>
  <c r="U1061" i="35"/>
  <c r="U1060" i="35"/>
  <c r="U1059" i="35"/>
  <c r="U1058" i="35"/>
  <c r="U1057" i="35"/>
  <c r="U1056" i="35"/>
  <c r="U1055" i="35"/>
  <c r="U1054" i="35"/>
  <c r="U1053" i="35"/>
  <c r="U1052" i="35"/>
  <c r="U1051" i="35"/>
  <c r="U1050" i="35"/>
  <c r="U1049" i="35"/>
  <c r="U1048" i="35"/>
  <c r="U1047" i="35"/>
  <c r="U1046" i="35"/>
  <c r="U1045" i="35"/>
  <c r="U1044" i="35"/>
  <c r="U1043" i="35"/>
  <c r="U1042" i="35"/>
  <c r="U1041" i="35"/>
  <c r="U1040" i="35"/>
  <c r="U1039" i="35"/>
  <c r="U1038" i="35"/>
  <c r="U1037" i="35"/>
  <c r="U1036" i="35"/>
  <c r="U1035" i="35"/>
  <c r="U1034" i="35"/>
  <c r="U1033" i="35"/>
  <c r="U1032" i="35"/>
  <c r="U1031" i="35"/>
  <c r="U1030" i="35"/>
  <c r="U1029" i="35"/>
  <c r="U1028" i="35"/>
  <c r="U1027" i="35"/>
  <c r="U1026" i="35"/>
  <c r="U1025" i="35"/>
  <c r="U1024" i="35"/>
  <c r="U1023" i="35"/>
  <c r="U1022" i="35"/>
  <c r="U1021" i="35"/>
  <c r="U1020" i="35"/>
  <c r="U1019" i="35"/>
  <c r="U1018" i="35"/>
  <c r="U1017" i="35"/>
  <c r="U1016" i="35"/>
  <c r="U1015" i="35"/>
  <c r="U1014" i="35"/>
  <c r="U1013" i="35"/>
  <c r="U1012" i="35"/>
  <c r="U1011" i="35"/>
  <c r="U1010" i="35"/>
  <c r="U1009" i="35"/>
  <c r="U1008" i="35"/>
  <c r="U1007" i="35"/>
  <c r="U1006" i="35"/>
  <c r="U1005" i="35"/>
  <c r="U1004" i="35"/>
  <c r="U1003" i="35"/>
  <c r="U1002" i="35"/>
  <c r="U1001" i="35"/>
  <c r="U1000" i="35"/>
  <c r="U999" i="35"/>
  <c r="U998" i="35"/>
  <c r="U997" i="35"/>
  <c r="U996" i="35"/>
  <c r="U995" i="35"/>
  <c r="U994" i="35"/>
  <c r="U993" i="35"/>
  <c r="U992" i="35"/>
  <c r="U991" i="35"/>
  <c r="U990" i="35"/>
  <c r="U989" i="35"/>
  <c r="U988" i="35"/>
  <c r="U987" i="35"/>
  <c r="U986" i="35"/>
  <c r="U985" i="35"/>
  <c r="U984" i="35"/>
  <c r="U983" i="35"/>
  <c r="U982" i="35"/>
  <c r="U981" i="35"/>
  <c r="U980" i="35"/>
  <c r="U979" i="35"/>
  <c r="U978" i="35"/>
  <c r="U977" i="35"/>
  <c r="U976" i="35"/>
  <c r="U975" i="35"/>
  <c r="U974" i="35"/>
  <c r="U973" i="35"/>
  <c r="U972" i="35"/>
  <c r="U971" i="35"/>
  <c r="U970" i="35"/>
  <c r="U969" i="35"/>
  <c r="U968" i="35"/>
  <c r="U967" i="35"/>
  <c r="U966" i="35"/>
  <c r="U965" i="35"/>
  <c r="U964" i="35"/>
  <c r="U963" i="35"/>
  <c r="U962" i="35"/>
  <c r="U961" i="35"/>
  <c r="U960" i="35"/>
  <c r="U959" i="35"/>
  <c r="U958" i="35"/>
  <c r="U957" i="35"/>
  <c r="U956" i="35"/>
  <c r="U955" i="35"/>
  <c r="U954" i="35"/>
  <c r="U953" i="35"/>
  <c r="U952" i="35"/>
  <c r="U951" i="35"/>
  <c r="U950" i="35"/>
  <c r="U949" i="35"/>
  <c r="U948" i="35"/>
  <c r="U947" i="35"/>
  <c r="U946" i="35"/>
  <c r="U945" i="35"/>
  <c r="U944" i="35"/>
  <c r="U943" i="35"/>
  <c r="U942" i="35"/>
  <c r="U941" i="35"/>
  <c r="U940" i="35"/>
  <c r="U939" i="35"/>
  <c r="U938" i="35"/>
  <c r="U937" i="35"/>
  <c r="U936" i="35"/>
  <c r="U935" i="35"/>
  <c r="U934" i="35"/>
  <c r="U933" i="35"/>
  <c r="U932" i="35"/>
  <c r="U931" i="35"/>
  <c r="U930" i="35"/>
  <c r="U929" i="35"/>
  <c r="U928" i="35"/>
  <c r="U927" i="35"/>
  <c r="U926" i="35"/>
  <c r="U925" i="35"/>
  <c r="U924" i="35"/>
  <c r="U923" i="35"/>
  <c r="U922" i="35"/>
  <c r="U921" i="35"/>
  <c r="U920" i="35"/>
  <c r="U919" i="35"/>
  <c r="U918" i="35"/>
  <c r="U917" i="35"/>
  <c r="U916" i="35"/>
  <c r="U915" i="35"/>
  <c r="U914" i="35"/>
  <c r="U913" i="35"/>
  <c r="U912" i="35"/>
  <c r="U911" i="35"/>
  <c r="U910" i="35"/>
  <c r="U909" i="35"/>
  <c r="U908" i="35"/>
  <c r="U907" i="35"/>
  <c r="U906" i="35"/>
  <c r="U905" i="35"/>
  <c r="U904" i="35"/>
  <c r="U903" i="35"/>
  <c r="U902" i="35"/>
  <c r="U901" i="35"/>
  <c r="U900" i="35"/>
  <c r="U899" i="35"/>
  <c r="U898" i="35"/>
  <c r="U897" i="35"/>
  <c r="U896" i="35"/>
  <c r="U895" i="35"/>
  <c r="U894" i="35"/>
  <c r="U893" i="35"/>
  <c r="U892" i="35"/>
  <c r="U891" i="35"/>
  <c r="U890" i="35"/>
  <c r="U889" i="35"/>
  <c r="U888" i="35"/>
  <c r="U887" i="35"/>
  <c r="U886" i="35"/>
  <c r="U885" i="35"/>
  <c r="U884" i="35"/>
  <c r="U883" i="35"/>
  <c r="U882" i="35"/>
  <c r="U881" i="35"/>
  <c r="U880" i="35"/>
  <c r="U879" i="35"/>
  <c r="U878" i="35"/>
  <c r="U877" i="35"/>
  <c r="U876" i="35"/>
  <c r="U875" i="35"/>
  <c r="U874" i="35"/>
  <c r="U873" i="35"/>
  <c r="U872" i="35"/>
  <c r="U871" i="35"/>
  <c r="U870" i="35"/>
  <c r="U869" i="35"/>
  <c r="U868" i="35"/>
  <c r="U867" i="35"/>
  <c r="U866" i="35"/>
  <c r="U865" i="35"/>
  <c r="U864" i="35"/>
  <c r="U863" i="35"/>
  <c r="U862" i="35"/>
  <c r="U861" i="35"/>
  <c r="U860" i="35"/>
  <c r="U859" i="35"/>
  <c r="U858" i="35"/>
  <c r="U857" i="35"/>
  <c r="U856" i="35"/>
  <c r="U855" i="35"/>
  <c r="U854" i="35"/>
  <c r="U853" i="35"/>
  <c r="U852" i="35"/>
  <c r="U851" i="35"/>
  <c r="U850" i="35"/>
  <c r="U849" i="35"/>
  <c r="U848" i="35"/>
  <c r="U847" i="35"/>
  <c r="U846" i="35"/>
  <c r="U845" i="35"/>
  <c r="U844" i="35"/>
  <c r="U843" i="35"/>
  <c r="U842" i="35"/>
  <c r="U841" i="35"/>
  <c r="U840" i="35"/>
  <c r="U839" i="35"/>
  <c r="U838" i="35"/>
  <c r="U837" i="35"/>
  <c r="U836" i="35"/>
  <c r="U835" i="35"/>
  <c r="U834" i="35"/>
  <c r="U833" i="35"/>
  <c r="U832" i="35"/>
  <c r="U831" i="35"/>
  <c r="U830" i="35"/>
  <c r="U829" i="35"/>
  <c r="U828" i="35"/>
  <c r="U827" i="35"/>
  <c r="U826" i="35"/>
  <c r="U825" i="35"/>
  <c r="U824" i="35"/>
  <c r="U823" i="35"/>
  <c r="U822" i="35"/>
  <c r="U821" i="35"/>
  <c r="U820" i="35"/>
  <c r="U819" i="35"/>
  <c r="U818" i="35"/>
  <c r="U817" i="35"/>
  <c r="U816" i="35"/>
  <c r="U815" i="35"/>
  <c r="U814" i="35"/>
  <c r="U813" i="35"/>
  <c r="U812" i="35"/>
  <c r="U811" i="35"/>
  <c r="U810" i="35"/>
  <c r="U809" i="35"/>
  <c r="U808" i="35"/>
  <c r="U807" i="35"/>
  <c r="U806" i="35"/>
  <c r="U805" i="35"/>
  <c r="U804" i="35"/>
  <c r="U803" i="35"/>
  <c r="U802" i="35"/>
  <c r="U801" i="35"/>
  <c r="U800" i="35"/>
  <c r="U799" i="35"/>
  <c r="U798" i="35"/>
  <c r="U797" i="35"/>
  <c r="U796" i="35"/>
  <c r="U795" i="35"/>
  <c r="U794" i="35"/>
  <c r="U793" i="35"/>
  <c r="U792" i="35"/>
  <c r="U791" i="35"/>
  <c r="U790" i="35"/>
  <c r="U789" i="35"/>
  <c r="U788" i="35"/>
  <c r="U787" i="35"/>
  <c r="U786" i="35"/>
  <c r="U785" i="35"/>
  <c r="U784" i="35"/>
  <c r="U783" i="35"/>
  <c r="U782" i="35"/>
  <c r="U781" i="35"/>
  <c r="U780" i="35"/>
  <c r="U779" i="35"/>
  <c r="U778" i="35"/>
  <c r="U777" i="35"/>
  <c r="U776" i="35"/>
  <c r="U775" i="35"/>
  <c r="U774" i="35"/>
  <c r="U773" i="35"/>
  <c r="U772" i="35"/>
  <c r="U771" i="35"/>
  <c r="U770" i="35"/>
  <c r="U769" i="35"/>
  <c r="U768" i="35"/>
  <c r="U767" i="35"/>
  <c r="U766" i="35"/>
  <c r="U765" i="35"/>
  <c r="U764" i="35"/>
  <c r="U763" i="35"/>
  <c r="U762" i="35"/>
  <c r="U761" i="35"/>
  <c r="U760" i="35"/>
  <c r="U759" i="35"/>
  <c r="U758" i="35"/>
  <c r="U757" i="35"/>
  <c r="U756" i="35"/>
  <c r="U755" i="35"/>
  <c r="U754" i="35"/>
  <c r="U753" i="35"/>
  <c r="U752" i="35"/>
  <c r="U751" i="35"/>
  <c r="U750" i="35"/>
  <c r="U749" i="35"/>
  <c r="U748" i="35"/>
  <c r="U747" i="35"/>
  <c r="U746" i="35"/>
  <c r="U745" i="35"/>
  <c r="U744" i="35"/>
  <c r="U743" i="35"/>
  <c r="U742" i="35"/>
  <c r="U741" i="35"/>
  <c r="U740" i="35"/>
  <c r="U739" i="35"/>
  <c r="U738" i="35"/>
  <c r="U737" i="35"/>
  <c r="U736" i="35"/>
  <c r="U735" i="35"/>
  <c r="U734" i="35"/>
  <c r="U733" i="35"/>
  <c r="U732" i="35"/>
  <c r="U731" i="35"/>
  <c r="U730" i="35"/>
  <c r="U729" i="35"/>
  <c r="U728" i="35"/>
  <c r="U727" i="35"/>
  <c r="U726" i="35"/>
  <c r="U725" i="35"/>
  <c r="U724" i="35"/>
  <c r="U723" i="35"/>
  <c r="U722" i="35"/>
  <c r="U721" i="35"/>
  <c r="U720" i="35"/>
  <c r="U719" i="35"/>
  <c r="U718" i="35"/>
  <c r="U717" i="35"/>
  <c r="U716" i="35"/>
  <c r="U715" i="35"/>
  <c r="U714" i="35"/>
  <c r="U713" i="35"/>
  <c r="U712" i="35"/>
  <c r="U711" i="35"/>
  <c r="U710" i="35"/>
  <c r="U709" i="35"/>
  <c r="U708" i="35"/>
  <c r="U707" i="35"/>
  <c r="U706" i="35"/>
  <c r="U705" i="35"/>
  <c r="U704" i="35"/>
  <c r="U703" i="35"/>
  <c r="U702" i="35"/>
  <c r="U701" i="35"/>
  <c r="U700" i="35"/>
  <c r="U699" i="35"/>
  <c r="U698" i="35"/>
  <c r="U697" i="35"/>
  <c r="U696" i="35"/>
  <c r="U695" i="35"/>
  <c r="U694" i="35"/>
  <c r="U693" i="35"/>
  <c r="U692" i="35"/>
  <c r="U691" i="35"/>
  <c r="U690" i="35"/>
  <c r="U689" i="35"/>
  <c r="U688" i="35"/>
  <c r="U687" i="35"/>
  <c r="U686" i="35"/>
  <c r="U685" i="35"/>
  <c r="U684" i="35"/>
  <c r="U683" i="35"/>
  <c r="U682" i="35"/>
  <c r="U681" i="35"/>
  <c r="U680" i="35"/>
  <c r="U679" i="35"/>
  <c r="U678" i="35"/>
  <c r="U677" i="35"/>
  <c r="U676" i="35"/>
  <c r="U675" i="35"/>
  <c r="U674" i="35"/>
  <c r="U673" i="35"/>
  <c r="U672" i="35"/>
  <c r="U671" i="35"/>
  <c r="U670" i="35"/>
  <c r="U669" i="35"/>
  <c r="U668" i="35"/>
  <c r="U667" i="35"/>
  <c r="U666" i="35"/>
  <c r="U665" i="35"/>
  <c r="U664" i="35"/>
  <c r="U663" i="35"/>
  <c r="U662" i="35"/>
  <c r="U661" i="35"/>
  <c r="U660" i="35"/>
  <c r="U659" i="35"/>
  <c r="U658" i="35"/>
  <c r="U657" i="35"/>
  <c r="U656" i="35"/>
  <c r="U655" i="35"/>
  <c r="U654" i="35"/>
  <c r="U653" i="35"/>
  <c r="U652" i="35"/>
  <c r="U651" i="35"/>
  <c r="U650" i="35"/>
  <c r="U649" i="35"/>
  <c r="U648" i="35"/>
  <c r="U647" i="35"/>
  <c r="U646" i="35"/>
  <c r="U645" i="35"/>
  <c r="U644" i="35"/>
  <c r="U643" i="35"/>
  <c r="U642" i="35"/>
  <c r="U641" i="35"/>
  <c r="U640" i="35"/>
  <c r="U639" i="35"/>
  <c r="U638" i="35"/>
  <c r="U637" i="35"/>
  <c r="U636" i="35"/>
  <c r="U635" i="35"/>
  <c r="U634" i="35"/>
  <c r="U633" i="35"/>
  <c r="U632" i="35"/>
  <c r="U631" i="35"/>
  <c r="U630" i="35"/>
  <c r="U629" i="35"/>
  <c r="U628" i="35"/>
  <c r="U627" i="35"/>
  <c r="U626" i="35"/>
  <c r="U625" i="35"/>
  <c r="U624" i="35"/>
  <c r="U623" i="35"/>
  <c r="U622" i="35"/>
  <c r="U621" i="35"/>
  <c r="U620" i="35"/>
  <c r="U619" i="35"/>
  <c r="U618" i="35"/>
  <c r="U617" i="35"/>
  <c r="U616" i="35"/>
  <c r="U615" i="35"/>
  <c r="U614" i="35"/>
  <c r="U613" i="35"/>
  <c r="U612" i="35"/>
  <c r="U611" i="35"/>
  <c r="U610" i="35"/>
  <c r="U609" i="35"/>
  <c r="U608" i="35"/>
  <c r="U607" i="35"/>
  <c r="U606" i="35"/>
  <c r="U605" i="35"/>
  <c r="U604" i="35"/>
  <c r="U603" i="35"/>
  <c r="U602" i="35"/>
  <c r="U601" i="35"/>
  <c r="U600" i="35"/>
  <c r="U599" i="35"/>
  <c r="U598" i="35"/>
  <c r="U597" i="35"/>
  <c r="U596" i="35"/>
  <c r="U595" i="35"/>
  <c r="U594" i="35"/>
  <c r="U593" i="35"/>
  <c r="U592" i="35"/>
  <c r="U591" i="35"/>
  <c r="U590" i="35"/>
  <c r="U589" i="35"/>
  <c r="U588" i="35"/>
  <c r="U587" i="35"/>
  <c r="U586" i="35"/>
  <c r="U585" i="35"/>
  <c r="U584" i="35"/>
  <c r="U583" i="35"/>
  <c r="U582" i="35"/>
  <c r="U581" i="35"/>
  <c r="U580" i="35"/>
  <c r="U579" i="35"/>
  <c r="U578" i="35"/>
  <c r="U577" i="35"/>
  <c r="U576" i="35"/>
  <c r="U575" i="35"/>
  <c r="U574" i="35"/>
  <c r="U573" i="35"/>
  <c r="U572" i="35"/>
  <c r="U571" i="35"/>
  <c r="U570" i="35"/>
  <c r="U569" i="35"/>
  <c r="U568" i="35"/>
  <c r="U567" i="35"/>
  <c r="U566" i="35"/>
  <c r="U565" i="35"/>
  <c r="U564" i="35"/>
  <c r="U563" i="35"/>
  <c r="U562" i="35"/>
  <c r="U561" i="35"/>
  <c r="U560" i="35"/>
  <c r="U559" i="35"/>
  <c r="U558" i="35"/>
  <c r="U557" i="35"/>
  <c r="U556" i="35"/>
  <c r="U555" i="35"/>
  <c r="U554" i="35"/>
  <c r="U553" i="35"/>
  <c r="U552" i="35"/>
  <c r="U551" i="35"/>
  <c r="U550" i="35"/>
  <c r="U549" i="35"/>
  <c r="U548" i="35"/>
  <c r="U547" i="35"/>
  <c r="U546" i="35"/>
  <c r="U545" i="35"/>
  <c r="U544" i="35"/>
  <c r="U543" i="35"/>
  <c r="U542" i="35"/>
  <c r="U541" i="35"/>
  <c r="U540" i="35"/>
  <c r="U539" i="35"/>
  <c r="U538" i="35"/>
  <c r="U537" i="35"/>
  <c r="U536" i="35"/>
  <c r="U535" i="35"/>
  <c r="U534" i="35"/>
  <c r="U533" i="35"/>
  <c r="U532" i="35"/>
  <c r="U531" i="35"/>
  <c r="U530" i="35"/>
  <c r="U529" i="35"/>
  <c r="U528" i="35"/>
  <c r="U527" i="35"/>
  <c r="U526" i="35"/>
  <c r="U525" i="35"/>
  <c r="U524" i="35"/>
  <c r="U523" i="35"/>
  <c r="U522" i="35"/>
  <c r="U521" i="35"/>
  <c r="U520" i="35"/>
  <c r="U519" i="35"/>
  <c r="U518" i="35"/>
  <c r="U517" i="35"/>
  <c r="U516" i="35"/>
  <c r="U515" i="35"/>
  <c r="U514" i="35"/>
  <c r="U513" i="35"/>
  <c r="U512" i="35"/>
  <c r="U511" i="35"/>
  <c r="U510" i="35"/>
  <c r="U509" i="35"/>
  <c r="U508" i="35"/>
  <c r="U507" i="35"/>
  <c r="U506" i="35"/>
  <c r="U505" i="35"/>
  <c r="U504" i="35"/>
  <c r="U503" i="35"/>
  <c r="U502" i="35"/>
  <c r="U501" i="35"/>
  <c r="U500" i="35"/>
  <c r="U499" i="35"/>
  <c r="U498" i="35"/>
  <c r="U497" i="35"/>
  <c r="U496" i="35"/>
  <c r="U495" i="35"/>
  <c r="U494" i="35"/>
  <c r="U493" i="35"/>
  <c r="U492" i="35"/>
  <c r="U491" i="35"/>
  <c r="U490" i="35"/>
  <c r="U489" i="35"/>
  <c r="U488" i="35"/>
  <c r="U487" i="35"/>
  <c r="U486" i="35"/>
  <c r="U485" i="35"/>
  <c r="U484" i="35"/>
  <c r="U483" i="35"/>
  <c r="U482" i="35"/>
  <c r="U481" i="35"/>
  <c r="U480" i="35"/>
  <c r="U479" i="35"/>
  <c r="U478" i="35"/>
  <c r="U477" i="35"/>
  <c r="U476" i="35"/>
  <c r="U475" i="35"/>
  <c r="U474" i="35"/>
  <c r="U473" i="35"/>
  <c r="U472" i="35"/>
  <c r="U471" i="35"/>
  <c r="U470" i="35"/>
  <c r="U469" i="35"/>
  <c r="U468" i="35"/>
  <c r="U467" i="35"/>
  <c r="U466" i="35"/>
  <c r="U465" i="35"/>
  <c r="U464" i="35"/>
  <c r="U463" i="35"/>
  <c r="U462" i="35"/>
  <c r="U461" i="35"/>
  <c r="U460" i="35"/>
  <c r="U459" i="35"/>
  <c r="U458" i="35"/>
  <c r="U457" i="35"/>
  <c r="U456" i="35"/>
  <c r="U455" i="35"/>
  <c r="U454" i="35"/>
  <c r="U453" i="35"/>
  <c r="U452" i="35"/>
  <c r="U451" i="35"/>
  <c r="U450" i="35"/>
  <c r="U449" i="35"/>
  <c r="U448" i="35"/>
  <c r="U447" i="35"/>
  <c r="U446" i="35"/>
  <c r="U445" i="35"/>
  <c r="U444" i="35"/>
  <c r="U443" i="35"/>
  <c r="U442" i="35"/>
  <c r="U441" i="35"/>
  <c r="U440" i="35"/>
  <c r="U439" i="35"/>
  <c r="U438" i="35"/>
  <c r="U437" i="35"/>
  <c r="U436" i="35"/>
  <c r="U435" i="35"/>
  <c r="U434" i="35"/>
  <c r="U433" i="35"/>
  <c r="U432" i="35"/>
  <c r="U431" i="35"/>
  <c r="U430" i="35"/>
  <c r="U429" i="35"/>
  <c r="U428" i="35"/>
  <c r="U427" i="35"/>
  <c r="U426" i="35"/>
  <c r="U425" i="35"/>
  <c r="U424" i="35"/>
  <c r="U423" i="35"/>
  <c r="U422" i="35"/>
  <c r="U421" i="35"/>
  <c r="U420" i="35"/>
  <c r="U419" i="35"/>
  <c r="U418" i="35"/>
  <c r="U417" i="35"/>
  <c r="U416" i="35"/>
  <c r="U415" i="35"/>
  <c r="U414" i="35"/>
  <c r="U413" i="35"/>
  <c r="U412" i="35"/>
  <c r="U411" i="35"/>
  <c r="U410" i="35"/>
  <c r="U409" i="35"/>
  <c r="U408" i="35"/>
  <c r="U407" i="35"/>
  <c r="U406" i="35"/>
  <c r="U405" i="35"/>
  <c r="U404" i="35"/>
  <c r="U403" i="35"/>
  <c r="U402" i="35"/>
  <c r="U401" i="35"/>
  <c r="U400" i="35"/>
  <c r="U399" i="35"/>
  <c r="U398" i="35"/>
  <c r="U397" i="35"/>
  <c r="U396" i="35"/>
  <c r="U395" i="35"/>
  <c r="U394" i="35"/>
  <c r="U393" i="35"/>
  <c r="U392" i="35"/>
  <c r="U391" i="35"/>
  <c r="U390" i="35"/>
  <c r="U389" i="35"/>
  <c r="U388" i="35"/>
  <c r="U387" i="35"/>
  <c r="U386" i="35"/>
  <c r="U385" i="35"/>
  <c r="U384" i="35"/>
  <c r="U383" i="35"/>
  <c r="U382" i="35"/>
  <c r="U381" i="35"/>
  <c r="U380" i="35"/>
  <c r="U379" i="35"/>
  <c r="U378" i="35"/>
  <c r="U377" i="35"/>
  <c r="U376" i="35"/>
  <c r="U375" i="35"/>
  <c r="U374" i="35"/>
  <c r="U373" i="35"/>
  <c r="U372" i="35"/>
  <c r="U371" i="35"/>
  <c r="U370" i="35"/>
  <c r="U369" i="35"/>
  <c r="U368" i="35"/>
  <c r="U367" i="35"/>
  <c r="U366" i="35"/>
  <c r="U365" i="35"/>
  <c r="U364" i="35"/>
  <c r="U363" i="35"/>
  <c r="U362" i="35"/>
  <c r="U361" i="35"/>
  <c r="U360" i="35"/>
  <c r="U359" i="35"/>
  <c r="U358" i="35"/>
  <c r="U357" i="35"/>
  <c r="U356" i="35"/>
  <c r="U355" i="35"/>
  <c r="U354" i="35"/>
  <c r="U353" i="35"/>
  <c r="U352" i="35"/>
  <c r="U351" i="35"/>
  <c r="U350" i="35"/>
  <c r="U349" i="35"/>
  <c r="U348" i="35"/>
  <c r="U347" i="35"/>
  <c r="U346" i="35"/>
  <c r="U345" i="35"/>
  <c r="U344" i="35"/>
  <c r="U343" i="35"/>
  <c r="U342" i="35"/>
  <c r="U341" i="35"/>
  <c r="U340" i="35"/>
  <c r="U339" i="35"/>
  <c r="U338" i="35"/>
  <c r="U337" i="35"/>
  <c r="U336" i="35"/>
  <c r="U335" i="35"/>
  <c r="U334" i="35"/>
  <c r="U333" i="35"/>
  <c r="U332" i="35"/>
  <c r="U331" i="35"/>
  <c r="U330" i="35"/>
  <c r="U329" i="35"/>
  <c r="U328" i="35"/>
  <c r="U327" i="35"/>
  <c r="U326" i="35"/>
  <c r="U325" i="35"/>
  <c r="U324" i="35"/>
  <c r="U323" i="35"/>
  <c r="U322" i="35"/>
  <c r="U321" i="35"/>
  <c r="U320" i="35"/>
  <c r="U319" i="35"/>
  <c r="U318" i="35"/>
  <c r="U317" i="35"/>
  <c r="U316" i="35"/>
  <c r="U315" i="35"/>
  <c r="U314" i="35"/>
  <c r="U313" i="35"/>
  <c r="U312" i="35"/>
  <c r="U311" i="35"/>
  <c r="U310" i="35"/>
  <c r="U309" i="35"/>
  <c r="U308" i="35"/>
  <c r="U307" i="35"/>
  <c r="U306" i="35"/>
  <c r="U305" i="35"/>
  <c r="U304" i="35"/>
  <c r="U303" i="35"/>
  <c r="U302" i="35"/>
  <c r="U301" i="35"/>
  <c r="U300" i="35"/>
  <c r="U299" i="35"/>
  <c r="U298" i="35"/>
  <c r="U297" i="35"/>
  <c r="U296" i="35"/>
  <c r="U295" i="35"/>
  <c r="U294" i="35"/>
  <c r="U293" i="35"/>
  <c r="U292" i="35"/>
  <c r="U291" i="35"/>
  <c r="U290" i="35"/>
  <c r="U289" i="35"/>
  <c r="U288" i="35"/>
  <c r="U287" i="35"/>
  <c r="U286" i="35"/>
  <c r="U285" i="35"/>
  <c r="U284" i="35"/>
  <c r="U283" i="35"/>
  <c r="U282" i="35"/>
  <c r="U281" i="35"/>
  <c r="U280" i="35"/>
  <c r="U279" i="35"/>
  <c r="U278" i="35"/>
  <c r="U277" i="35"/>
  <c r="U276" i="35"/>
  <c r="U275" i="35"/>
  <c r="U274" i="35"/>
  <c r="U273" i="35"/>
  <c r="U272" i="35"/>
  <c r="U271" i="35"/>
  <c r="U270" i="35"/>
  <c r="U269" i="35"/>
  <c r="U268" i="35"/>
  <c r="U267" i="35"/>
  <c r="U266" i="35"/>
  <c r="U265" i="35"/>
  <c r="U264" i="35"/>
  <c r="U263" i="35"/>
  <c r="U262" i="35"/>
  <c r="U261" i="35"/>
  <c r="U260" i="35"/>
  <c r="U259" i="35"/>
  <c r="U258" i="35"/>
  <c r="U257" i="35"/>
  <c r="U256" i="35"/>
  <c r="U255" i="35"/>
  <c r="U254" i="35"/>
  <c r="U253" i="35"/>
  <c r="U252" i="35"/>
  <c r="U251" i="35"/>
  <c r="U250" i="35"/>
  <c r="U249" i="35"/>
  <c r="U248" i="35"/>
  <c r="U247" i="35"/>
  <c r="U246" i="35"/>
  <c r="U245" i="35"/>
  <c r="U244" i="35"/>
  <c r="U243" i="35"/>
  <c r="U242" i="35"/>
  <c r="U241" i="35"/>
  <c r="U240" i="35"/>
  <c r="U239" i="35"/>
  <c r="U238" i="35"/>
  <c r="U237" i="35"/>
  <c r="U236" i="35"/>
  <c r="U235" i="35"/>
  <c r="U234" i="35"/>
  <c r="U233" i="35"/>
  <c r="U232" i="35"/>
  <c r="U231" i="35"/>
  <c r="U230" i="35"/>
  <c r="U229" i="35"/>
  <c r="U228" i="35"/>
  <c r="U227" i="35"/>
  <c r="U226" i="35"/>
  <c r="U225" i="35"/>
  <c r="U224" i="35"/>
  <c r="U223" i="35"/>
  <c r="U222" i="35"/>
  <c r="U221" i="35"/>
  <c r="U220" i="35"/>
  <c r="U219" i="35"/>
  <c r="U218" i="35"/>
  <c r="U217" i="35"/>
  <c r="U216" i="35"/>
  <c r="U215" i="35"/>
  <c r="U214" i="35"/>
  <c r="U213" i="35"/>
  <c r="U212" i="35"/>
  <c r="U211" i="35"/>
  <c r="U210" i="35"/>
  <c r="U209" i="35"/>
  <c r="U208" i="35"/>
  <c r="U207" i="35"/>
  <c r="U206" i="35"/>
  <c r="U205" i="35"/>
  <c r="U204" i="35"/>
  <c r="U203" i="35"/>
  <c r="U202" i="35"/>
  <c r="U201" i="35"/>
  <c r="U200" i="35"/>
  <c r="U199" i="35"/>
  <c r="U198" i="35"/>
  <c r="U197" i="35"/>
  <c r="U196" i="35"/>
  <c r="U195" i="35"/>
  <c r="U194" i="35"/>
  <c r="U193" i="35"/>
  <c r="U192" i="35"/>
  <c r="U191" i="35"/>
  <c r="U190" i="35"/>
  <c r="U189" i="35"/>
  <c r="U188" i="35"/>
  <c r="U187" i="35"/>
  <c r="U186" i="35"/>
  <c r="U185" i="35"/>
  <c r="U184" i="35"/>
  <c r="U183" i="35"/>
  <c r="U182" i="35"/>
  <c r="U181" i="35"/>
  <c r="U180" i="35"/>
  <c r="U179" i="35"/>
  <c r="U178" i="35"/>
  <c r="U177" i="35"/>
  <c r="U176" i="35"/>
  <c r="U175" i="35"/>
  <c r="U174" i="35"/>
  <c r="U173" i="35"/>
  <c r="U172" i="35"/>
  <c r="U171" i="35"/>
  <c r="U170" i="35"/>
  <c r="U169" i="35"/>
  <c r="U168" i="35"/>
  <c r="U167" i="35"/>
  <c r="U166" i="35"/>
  <c r="U165" i="35"/>
  <c r="U164" i="35"/>
  <c r="U163" i="35"/>
  <c r="U162" i="35"/>
  <c r="U161" i="35"/>
  <c r="U160" i="35"/>
  <c r="U159" i="35"/>
  <c r="U158" i="35"/>
  <c r="U157" i="35"/>
  <c r="U156" i="35"/>
  <c r="U155" i="35"/>
  <c r="U154" i="35"/>
  <c r="U153" i="35"/>
  <c r="U152" i="35"/>
  <c r="U151" i="35"/>
  <c r="U150" i="35"/>
  <c r="U149" i="35"/>
  <c r="U148" i="35"/>
  <c r="U147" i="35"/>
  <c r="U146" i="35"/>
  <c r="U145" i="35"/>
  <c r="U144" i="35"/>
  <c r="U143" i="35"/>
  <c r="U142" i="35"/>
  <c r="U141" i="35"/>
  <c r="U140" i="35"/>
  <c r="U139" i="35"/>
  <c r="U138" i="35"/>
  <c r="U137" i="35"/>
  <c r="U136" i="35"/>
  <c r="U135" i="35"/>
  <c r="U134" i="35"/>
  <c r="U133" i="35"/>
  <c r="U132" i="35"/>
  <c r="U131" i="35"/>
  <c r="U130" i="35"/>
  <c r="U129" i="35"/>
  <c r="U128" i="35"/>
  <c r="U127" i="35"/>
  <c r="U126" i="35"/>
  <c r="U125" i="35"/>
  <c r="U124" i="35"/>
  <c r="U123" i="35"/>
  <c r="U122" i="35"/>
  <c r="U121" i="35"/>
  <c r="U120" i="35"/>
  <c r="U119" i="35"/>
  <c r="U118" i="35"/>
  <c r="U117" i="35"/>
  <c r="U116" i="35"/>
  <c r="U115" i="35"/>
  <c r="U114" i="35"/>
  <c r="U113" i="35"/>
  <c r="U112" i="35"/>
  <c r="U111" i="35"/>
  <c r="U110" i="35"/>
  <c r="U109" i="35"/>
  <c r="U108" i="35"/>
  <c r="U107" i="35"/>
  <c r="U106" i="35"/>
  <c r="U105" i="35"/>
  <c r="U104" i="35"/>
  <c r="U103" i="35"/>
  <c r="U102" i="35"/>
  <c r="U101" i="35"/>
  <c r="U100" i="35"/>
  <c r="U99" i="35"/>
  <c r="U98" i="35"/>
  <c r="U97" i="35"/>
  <c r="U96" i="35"/>
  <c r="U95" i="35"/>
  <c r="U94" i="35"/>
  <c r="U93" i="35"/>
  <c r="U92" i="35"/>
  <c r="U91" i="35"/>
  <c r="U90" i="35"/>
  <c r="U89" i="35"/>
  <c r="U88" i="35"/>
  <c r="U87" i="35"/>
  <c r="U86" i="35"/>
  <c r="U85" i="35"/>
  <c r="U84" i="35"/>
  <c r="U83" i="35"/>
  <c r="U82" i="35"/>
  <c r="U81" i="35"/>
  <c r="U80" i="35"/>
  <c r="U79" i="35"/>
  <c r="U78" i="35"/>
  <c r="U77" i="35"/>
  <c r="U76" i="35"/>
  <c r="U75" i="35"/>
  <c r="U74" i="35"/>
  <c r="U73" i="35"/>
  <c r="U72" i="35"/>
  <c r="U71" i="35"/>
  <c r="U70" i="35"/>
  <c r="U69" i="35"/>
  <c r="U68" i="35"/>
  <c r="U67" i="35"/>
  <c r="U66" i="35"/>
  <c r="U65" i="35"/>
  <c r="U64" i="35"/>
  <c r="U63" i="35"/>
  <c r="U62" i="35"/>
  <c r="U61" i="35"/>
  <c r="U60" i="35"/>
  <c r="U59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U42" i="35"/>
  <c r="U41" i="35"/>
  <c r="U40" i="35"/>
  <c r="U39" i="35"/>
  <c r="U38" i="35"/>
  <c r="U37" i="35"/>
  <c r="U36" i="35"/>
  <c r="U35" i="35"/>
  <c r="U34" i="35"/>
  <c r="U33" i="35"/>
  <c r="U32" i="35"/>
  <c r="U31" i="35"/>
  <c r="U30" i="35"/>
  <c r="U29" i="35"/>
  <c r="U28" i="35"/>
  <c r="U27" i="35"/>
  <c r="U26" i="35"/>
  <c r="U25" i="35"/>
  <c r="U24" i="35"/>
  <c r="U23" i="35"/>
  <c r="U22" i="35"/>
  <c r="U21" i="35"/>
  <c r="U20" i="35"/>
  <c r="U19" i="35"/>
  <c r="U18" i="35"/>
  <c r="U17" i="35"/>
  <c r="U16" i="35"/>
  <c r="U15" i="35"/>
  <c r="U14" i="35"/>
  <c r="U13" i="35"/>
  <c r="U12" i="35"/>
  <c r="U11" i="35"/>
  <c r="U10" i="35"/>
  <c r="U9" i="35"/>
  <c r="U8" i="35"/>
  <c r="U7" i="35"/>
  <c r="U6" i="35"/>
  <c r="U5" i="35"/>
  <c r="U4" i="35"/>
  <c r="U3" i="35"/>
  <c r="U2" i="35"/>
  <c r="S3025" i="35"/>
  <c r="S3018" i="35"/>
  <c r="S3011" i="35"/>
  <c r="S3004" i="35"/>
  <c r="S2997" i="35"/>
  <c r="S2990" i="35"/>
  <c r="S2983" i="35"/>
  <c r="S2976" i="35"/>
  <c r="S2969" i="35"/>
  <c r="S2962" i="35"/>
  <c r="S2955" i="35"/>
  <c r="S2948" i="35"/>
  <c r="S2941" i="35"/>
  <c r="S2934" i="35"/>
  <c r="S2927" i="35"/>
  <c r="S2920" i="35"/>
  <c r="S2913" i="35"/>
  <c r="S2906" i="35"/>
  <c r="S2899" i="35"/>
  <c r="S2892" i="35"/>
  <c r="S2885" i="35"/>
  <c r="S2878" i="35"/>
  <c r="S2871" i="35"/>
  <c r="S2864" i="35"/>
  <c r="S2857" i="35"/>
  <c r="S2850" i="35"/>
  <c r="S2843" i="35"/>
  <c r="S2836" i="35"/>
  <c r="S2829" i="35"/>
  <c r="S2822" i="35"/>
  <c r="S2815" i="35"/>
  <c r="S2808" i="35"/>
  <c r="S2801" i="35"/>
  <c r="S2794" i="35"/>
  <c r="S2787" i="35"/>
  <c r="S2780" i="35"/>
  <c r="S2773" i="35"/>
  <c r="S2766" i="35"/>
  <c r="S2759" i="35"/>
  <c r="S2752" i="35"/>
  <c r="S2745" i="35"/>
  <c r="S2738" i="35"/>
  <c r="S2731" i="35"/>
  <c r="S2724" i="35"/>
  <c r="S2717" i="35"/>
  <c r="S2710" i="35"/>
  <c r="S2703" i="35"/>
  <c r="S2696" i="35"/>
  <c r="S2689" i="35"/>
  <c r="S2682" i="35"/>
  <c r="S2675" i="35"/>
  <c r="S2668" i="35"/>
  <c r="S2661" i="35"/>
  <c r="S2654" i="35"/>
  <c r="S2647" i="35"/>
  <c r="S2640" i="35"/>
  <c r="S2633" i="35"/>
  <c r="S2626" i="35"/>
  <c r="S2619" i="35"/>
  <c r="S2612" i="35"/>
  <c r="S2605" i="35"/>
  <c r="S2598" i="35"/>
  <c r="S2591" i="35"/>
  <c r="S2584" i="35"/>
  <c r="S2577" i="35"/>
  <c r="S2570" i="35"/>
  <c r="S2563" i="35"/>
  <c r="S2556" i="35"/>
  <c r="S2549" i="35"/>
  <c r="S2542" i="35"/>
  <c r="S2535" i="35"/>
  <c r="S2528" i="35"/>
  <c r="S2521" i="35"/>
  <c r="S2514" i="35"/>
  <c r="S2507" i="35"/>
  <c r="S2500" i="35"/>
  <c r="S2493" i="35"/>
  <c r="S2486" i="35"/>
  <c r="S2479" i="35"/>
  <c r="S2472" i="35"/>
  <c r="S2465" i="35"/>
  <c r="S2458" i="35"/>
  <c r="S2451" i="35"/>
  <c r="S2444" i="35"/>
  <c r="S2437" i="35"/>
  <c r="S2430" i="35"/>
  <c r="S2423" i="35"/>
  <c r="S2416" i="35"/>
  <c r="S2409" i="35"/>
  <c r="S2402" i="35"/>
  <c r="S2395" i="35"/>
  <c r="S2388" i="35"/>
  <c r="S2381" i="35"/>
  <c r="S2374" i="35"/>
  <c r="S2367" i="35"/>
  <c r="S2360" i="35"/>
  <c r="S2353" i="35"/>
  <c r="S2346" i="35"/>
  <c r="S2339" i="35"/>
  <c r="S2332" i="35"/>
  <c r="S2325" i="35"/>
  <c r="S2318" i="35"/>
  <c r="S2311" i="35"/>
  <c r="S2304" i="35"/>
  <c r="S2297" i="35"/>
  <c r="S2290" i="35"/>
  <c r="S2283" i="35"/>
  <c r="S2276" i="35"/>
  <c r="S2269" i="35"/>
  <c r="S2262" i="35"/>
  <c r="S2255" i="35"/>
  <c r="S2248" i="35"/>
  <c r="S2241" i="35"/>
  <c r="S2234" i="35"/>
  <c r="S2227" i="35"/>
  <c r="S2220" i="35"/>
  <c r="S2213" i="35"/>
  <c r="S2206" i="35"/>
  <c r="S2199" i="35"/>
  <c r="S2192" i="35"/>
  <c r="S2185" i="35"/>
  <c r="S2178" i="35"/>
  <c r="S2171" i="35"/>
  <c r="S2164" i="35"/>
  <c r="S2157" i="35"/>
  <c r="S2150" i="35"/>
  <c r="S2143" i="35"/>
  <c r="S2136" i="35"/>
  <c r="S2129" i="35"/>
  <c r="S2122" i="35"/>
  <c r="S2115" i="35"/>
  <c r="S2108" i="35"/>
  <c r="S2101" i="35"/>
  <c r="S2094" i="35"/>
  <c r="S2087" i="35"/>
  <c r="S2080" i="35"/>
  <c r="S2073" i="35"/>
  <c r="S2066" i="35"/>
  <c r="S2059" i="35"/>
  <c r="S2052" i="35"/>
  <c r="S2045" i="35"/>
  <c r="S2038" i="35"/>
  <c r="S2031" i="35"/>
  <c r="S2024" i="35"/>
  <c r="S2017" i="35"/>
  <c r="S2010" i="35"/>
  <c r="S2003" i="35"/>
  <c r="S1996" i="35"/>
  <c r="S1989" i="35"/>
  <c r="S1982" i="35"/>
  <c r="S1975" i="35"/>
  <c r="S1968" i="35"/>
  <c r="S1961" i="35"/>
  <c r="S1954" i="35"/>
  <c r="S1947" i="35"/>
  <c r="S1940" i="35"/>
  <c r="S1933" i="35"/>
  <c r="S1926" i="35"/>
  <c r="S1919" i="35"/>
  <c r="S1912" i="35"/>
  <c r="S1905" i="35"/>
  <c r="S1898" i="35"/>
  <c r="S1891" i="35"/>
  <c r="S1884" i="35"/>
  <c r="S1877" i="35"/>
  <c r="S1870" i="35"/>
  <c r="S1863" i="35"/>
  <c r="S1856" i="35"/>
  <c r="S1849" i="35"/>
  <c r="S1842" i="35"/>
  <c r="S1835" i="35"/>
  <c r="S1828" i="35"/>
  <c r="S1821" i="35"/>
  <c r="S1814" i="35"/>
  <c r="S1807" i="35"/>
  <c r="S1800" i="35"/>
  <c r="S1793" i="35"/>
  <c r="S1786" i="35"/>
  <c r="S1779" i="35"/>
  <c r="S1772" i="35"/>
  <c r="S1765" i="35"/>
  <c r="S1758" i="35"/>
  <c r="S1751" i="35"/>
  <c r="S1744" i="35"/>
  <c r="S1737" i="35"/>
  <c r="S1730" i="35"/>
  <c r="S1723" i="35"/>
  <c r="S1716" i="35"/>
  <c r="S1709" i="35"/>
  <c r="S1702" i="35"/>
  <c r="S1695" i="35"/>
  <c r="S1688" i="35"/>
  <c r="S1681" i="35"/>
  <c r="S1674" i="35"/>
  <c r="S1667" i="35"/>
  <c r="S1660" i="35"/>
  <c r="S1653" i="35"/>
  <c r="S1646" i="35"/>
  <c r="S1639" i="35"/>
  <c r="S1632" i="35"/>
  <c r="S1625" i="35"/>
  <c r="S1618" i="35"/>
  <c r="S1611" i="35"/>
  <c r="S1604" i="35"/>
  <c r="S1597" i="35"/>
  <c r="S1590" i="35"/>
  <c r="S1583" i="35"/>
  <c r="S1576" i="35"/>
  <c r="S1569" i="35"/>
  <c r="S1562" i="35"/>
  <c r="S1555" i="35"/>
  <c r="S1548" i="35"/>
  <c r="S1541" i="35"/>
  <c r="S1534" i="35"/>
  <c r="S1527" i="35"/>
  <c r="S1520" i="35"/>
  <c r="S1513" i="35"/>
  <c r="S1506" i="35"/>
  <c r="S1499" i="35"/>
  <c r="S1492" i="35"/>
  <c r="S1485" i="35"/>
  <c r="S1478" i="35"/>
  <c r="S1471" i="35"/>
  <c r="S1464" i="35"/>
  <c r="S1457" i="35"/>
  <c r="S1450" i="35"/>
  <c r="S1443" i="35"/>
  <c r="S1436" i="35"/>
  <c r="S1429" i="35"/>
  <c r="S1422" i="35"/>
  <c r="S1415" i="35"/>
  <c r="S1408" i="35"/>
  <c r="S1401" i="35"/>
  <c r="S1394" i="35"/>
  <c r="S1387" i="35"/>
  <c r="S1380" i="35"/>
  <c r="S1373" i="35"/>
  <c r="S1366" i="35"/>
  <c r="S1359" i="35"/>
  <c r="S1352" i="35"/>
  <c r="S1345" i="35"/>
  <c r="S1338" i="35"/>
  <c r="S1331" i="35"/>
  <c r="S1324" i="35"/>
  <c r="S1317" i="35"/>
  <c r="S1310" i="35"/>
  <c r="S1303" i="35"/>
  <c r="S1296" i="35"/>
  <c r="S1289" i="35"/>
  <c r="S1282" i="35"/>
  <c r="S1275" i="35"/>
  <c r="S1268" i="35"/>
  <c r="S1261" i="35"/>
  <c r="S1254" i="35"/>
  <c r="S1247" i="35"/>
  <c r="S1240" i="35"/>
  <c r="S1233" i="35"/>
  <c r="S1226" i="35"/>
  <c r="S1219" i="35"/>
  <c r="S1212" i="35"/>
  <c r="S1205" i="35"/>
  <c r="S1198" i="35"/>
  <c r="S1191" i="35"/>
  <c r="S1184" i="35"/>
  <c r="S1177" i="35"/>
  <c r="S1170" i="35"/>
  <c r="S1163" i="35"/>
  <c r="S1156" i="35"/>
  <c r="S1149" i="35"/>
  <c r="S1142" i="35"/>
  <c r="S1135" i="35"/>
  <c r="S1128" i="35"/>
  <c r="S1121" i="35"/>
  <c r="S1114" i="35"/>
  <c r="S1107" i="35"/>
  <c r="S1100" i="35"/>
  <c r="S1093" i="35"/>
  <c r="S1086" i="35"/>
  <c r="S1079" i="35"/>
  <c r="S1072" i="35"/>
  <c r="S1065" i="35"/>
  <c r="S1058" i="35"/>
  <c r="S1051" i="35"/>
  <c r="S1044" i="35"/>
  <c r="S1037" i="35"/>
  <c r="S1030" i="35"/>
  <c r="S1023" i="35"/>
  <c r="S1016" i="35"/>
  <c r="S1009" i="35"/>
  <c r="S1002" i="35"/>
  <c r="S995" i="35"/>
  <c r="S988" i="35"/>
  <c r="S981" i="35"/>
  <c r="S974" i="35"/>
  <c r="S967" i="35"/>
  <c r="S960" i="35"/>
  <c r="S953" i="35"/>
  <c r="S946" i="35"/>
  <c r="S939" i="35"/>
  <c r="S932" i="35"/>
  <c r="S925" i="35"/>
  <c r="S918" i="35"/>
  <c r="S911" i="35"/>
  <c r="S904" i="35"/>
  <c r="S897" i="35"/>
  <c r="S890" i="35"/>
  <c r="S883" i="35"/>
  <c r="S876" i="35"/>
  <c r="S869" i="35"/>
  <c r="S862" i="35"/>
  <c r="S855" i="35"/>
  <c r="S848" i="35"/>
  <c r="S841" i="35"/>
  <c r="S834" i="35"/>
  <c r="S827" i="35"/>
  <c r="S820" i="35"/>
  <c r="S813" i="35"/>
  <c r="S806" i="35"/>
  <c r="S799" i="35"/>
  <c r="S792" i="35"/>
  <c r="S785" i="35"/>
  <c r="S778" i="35"/>
  <c r="S771" i="35"/>
  <c r="S764" i="35"/>
  <c r="S757" i="35"/>
  <c r="S750" i="35"/>
  <c r="S743" i="35"/>
  <c r="S736" i="35"/>
  <c r="S729" i="35"/>
  <c r="S722" i="35"/>
  <c r="S715" i="35"/>
  <c r="S708" i="35"/>
  <c r="S701" i="35"/>
  <c r="S694" i="35"/>
  <c r="S687" i="35"/>
  <c r="S680" i="35"/>
  <c r="S673" i="35"/>
  <c r="S666" i="35"/>
  <c r="S659" i="35"/>
  <c r="S652" i="35"/>
  <c r="S645" i="35"/>
  <c r="S638" i="35"/>
  <c r="S631" i="35"/>
  <c r="S624" i="35"/>
  <c r="S617" i="35"/>
  <c r="S610" i="35"/>
  <c r="S603" i="35"/>
  <c r="S596" i="35"/>
  <c r="S589" i="35"/>
  <c r="S582" i="35"/>
  <c r="S575" i="35"/>
  <c r="S568" i="35"/>
  <c r="S561" i="35"/>
  <c r="S554" i="35"/>
  <c r="S547" i="35"/>
  <c r="S540" i="35"/>
  <c r="S533" i="35"/>
  <c r="S526" i="35"/>
  <c r="S519" i="35"/>
  <c r="S512" i="35"/>
  <c r="S505" i="35"/>
  <c r="S498" i="35"/>
  <c r="S491" i="35"/>
  <c r="S484" i="35"/>
  <c r="S477" i="35"/>
  <c r="S470" i="35"/>
  <c r="S463" i="35"/>
  <c r="S456" i="35"/>
  <c r="S449" i="35"/>
  <c r="S442" i="35"/>
  <c r="S435" i="35"/>
  <c r="S428" i="35"/>
  <c r="S421" i="35"/>
  <c r="S414" i="35"/>
  <c r="S407" i="35"/>
  <c r="S400" i="35"/>
  <c r="S393" i="35"/>
  <c r="S386" i="35"/>
  <c r="S379" i="35"/>
  <c r="S372" i="35"/>
  <c r="S365" i="35"/>
  <c r="S358" i="35"/>
  <c r="S351" i="35"/>
  <c r="S344" i="35"/>
  <c r="S337" i="35"/>
  <c r="S330" i="35"/>
  <c r="S323" i="35"/>
  <c r="S316" i="35"/>
  <c r="S309" i="35"/>
  <c r="S302" i="35"/>
  <c r="S295" i="35"/>
  <c r="S288" i="35"/>
  <c r="S281" i="35"/>
  <c r="S274" i="35"/>
  <c r="S267" i="35"/>
  <c r="S260" i="35"/>
  <c r="S253" i="35"/>
  <c r="S246" i="35"/>
  <c r="S239" i="35"/>
  <c r="S232" i="35"/>
  <c r="S225" i="35"/>
  <c r="S218" i="35"/>
  <c r="S211" i="35"/>
  <c r="S204" i="35"/>
  <c r="S197" i="35"/>
  <c r="S190" i="35"/>
  <c r="S183" i="35"/>
  <c r="S176" i="35"/>
  <c r="S169" i="35"/>
  <c r="S162" i="35"/>
  <c r="S155" i="35"/>
  <c r="S148" i="35"/>
  <c r="S141" i="35"/>
  <c r="S134" i="35"/>
  <c r="S127" i="35"/>
  <c r="S120" i="35"/>
  <c r="S113" i="35"/>
  <c r="S106" i="35"/>
  <c r="S99" i="35"/>
  <c r="S92" i="35"/>
  <c r="S85" i="35"/>
  <c r="S78" i="35"/>
  <c r="S71" i="35"/>
  <c r="S64" i="35"/>
  <c r="S57" i="35"/>
  <c r="S50" i="35"/>
  <c r="S43" i="35"/>
  <c r="S36" i="35"/>
  <c r="S29" i="35"/>
  <c r="S22" i="35"/>
  <c r="S15" i="35"/>
  <c r="S8" i="35"/>
  <c r="Z3" i="35"/>
  <c r="S1661" i="35" s="1"/>
  <c r="S1010" i="35" l="1"/>
  <c r="S1031" i="35"/>
  <c r="S1052" i="35"/>
  <c r="S1619" i="35"/>
  <c r="S16" i="35"/>
  <c r="S30" i="35"/>
  <c r="S51" i="35"/>
  <c r="S86" i="35"/>
  <c r="S107" i="35"/>
  <c r="S142" i="35"/>
  <c r="S163" i="35"/>
  <c r="S198" i="35"/>
  <c r="S219" i="35"/>
  <c r="S254" i="35"/>
  <c r="S275" i="35"/>
  <c r="S310" i="35"/>
  <c r="S331" i="35"/>
  <c r="S366" i="35"/>
  <c r="S387" i="35"/>
  <c r="S422" i="35"/>
  <c r="S443" i="35"/>
  <c r="S478" i="35"/>
  <c r="S499" i="35"/>
  <c r="S534" i="35"/>
  <c r="S555" i="35"/>
  <c r="S590" i="35"/>
  <c r="S611" i="35"/>
  <c r="S646" i="35"/>
  <c r="S667" i="35"/>
  <c r="S702" i="35"/>
  <c r="S723" i="35"/>
  <c r="S758" i="35"/>
  <c r="S779" i="35"/>
  <c r="S814" i="35"/>
  <c r="S835" i="35"/>
  <c r="S954" i="35"/>
  <c r="S975" i="35"/>
  <c r="S996" i="35"/>
  <c r="S2368" i="35"/>
  <c r="S2" i="35"/>
  <c r="S898" i="35"/>
  <c r="S919" i="35"/>
  <c r="S940" i="35"/>
  <c r="S1122" i="35"/>
  <c r="S1143" i="35"/>
  <c r="S1584" i="35"/>
  <c r="S23" i="35"/>
  <c r="S58" i="35"/>
  <c r="S79" i="35"/>
  <c r="S114" i="35"/>
  <c r="S135" i="35"/>
  <c r="S170" i="35"/>
  <c r="S191" i="35"/>
  <c r="S226" i="35"/>
  <c r="S247" i="35"/>
  <c r="S282" i="35"/>
  <c r="S303" i="35"/>
  <c r="S338" i="35"/>
  <c r="S359" i="35"/>
  <c r="S394" i="35"/>
  <c r="S415" i="35"/>
  <c r="S450" i="35"/>
  <c r="S471" i="35"/>
  <c r="S506" i="35"/>
  <c r="S527" i="35"/>
  <c r="S562" i="35"/>
  <c r="S583" i="35"/>
  <c r="S618" i="35"/>
  <c r="S639" i="35"/>
  <c r="S674" i="35"/>
  <c r="S695" i="35"/>
  <c r="S730" i="35"/>
  <c r="S751" i="35"/>
  <c r="S786" i="35"/>
  <c r="S807" i="35"/>
  <c r="S842" i="35"/>
  <c r="S863" i="35"/>
  <c r="S884" i="35"/>
  <c r="S1066" i="35"/>
  <c r="S1087" i="35"/>
  <c r="S1108" i="35"/>
  <c r="S44" i="35"/>
  <c r="S72" i="35"/>
  <c r="S100" i="35"/>
  <c r="S128" i="35"/>
  <c r="S156" i="35"/>
  <c r="S184" i="35"/>
  <c r="S212" i="35"/>
  <c r="S240" i="35"/>
  <c r="S268" i="35"/>
  <c r="S296" i="35"/>
  <c r="S324" i="35"/>
  <c r="S352" i="35"/>
  <c r="S380" i="35"/>
  <c r="S408" i="35"/>
  <c r="S436" i="35"/>
  <c r="S464" i="35"/>
  <c r="S492" i="35"/>
  <c r="S520" i="35"/>
  <c r="S548" i="35"/>
  <c r="S576" i="35"/>
  <c r="S604" i="35"/>
  <c r="S632" i="35"/>
  <c r="S660" i="35"/>
  <c r="S688" i="35"/>
  <c r="S716" i="35"/>
  <c r="S744" i="35"/>
  <c r="S772" i="35"/>
  <c r="S800" i="35"/>
  <c r="S828" i="35"/>
  <c r="S856" i="35"/>
  <c r="S870" i="35"/>
  <c r="S891" i="35"/>
  <c r="S926" i="35"/>
  <c r="S947" i="35"/>
  <c r="S982" i="35"/>
  <c r="S1003" i="35"/>
  <c r="S1038" i="35"/>
  <c r="S1059" i="35"/>
  <c r="S1094" i="35"/>
  <c r="S1115" i="35"/>
  <c r="S1150" i="35"/>
  <c r="S2137" i="35"/>
  <c r="S2165" i="35"/>
  <c r="S2193" i="35"/>
  <c r="S2221" i="35"/>
  <c r="S2249" i="35"/>
  <c r="S2277" i="35"/>
  <c r="S2305" i="35"/>
  <c r="S2333" i="35"/>
  <c r="S2361" i="35"/>
  <c r="S3005" i="35"/>
  <c r="S2977" i="35"/>
  <c r="S2949" i="35"/>
  <c r="S2921" i="35"/>
  <c r="S2893" i="35"/>
  <c r="S2865" i="35"/>
  <c r="S2837" i="35"/>
  <c r="S2809" i="35"/>
  <c r="S2781" i="35"/>
  <c r="S2753" i="35"/>
  <c r="S2725" i="35"/>
  <c r="S2697" i="35"/>
  <c r="S2669" i="35"/>
  <c r="S2641" i="35"/>
  <c r="S3012" i="35"/>
  <c r="S2984" i="35"/>
  <c r="S2956" i="35"/>
  <c r="S2928" i="35"/>
  <c r="S2900" i="35"/>
  <c r="S2872" i="35"/>
  <c r="S2844" i="35"/>
  <c r="S2816" i="35"/>
  <c r="S2788" i="35"/>
  <c r="S2760" i="35"/>
  <c r="S2732" i="35"/>
  <c r="S2704" i="35"/>
  <c r="S2676" i="35"/>
  <c r="S2648" i="35"/>
  <c r="S2627" i="35"/>
  <c r="S2599" i="35"/>
  <c r="S2571" i="35"/>
  <c r="S2543" i="35"/>
  <c r="S2515" i="35"/>
  <c r="S2487" i="35"/>
  <c r="S2459" i="35"/>
  <c r="S2431" i="35"/>
  <c r="S2403" i="35"/>
  <c r="S2375" i="35"/>
  <c r="S2606" i="35"/>
  <c r="S2578" i="35"/>
  <c r="S2550" i="35"/>
  <c r="S2522" i="35"/>
  <c r="S2494" i="35"/>
  <c r="S2466" i="35"/>
  <c r="S2438" i="35"/>
  <c r="S2410" i="35"/>
  <c r="S2382" i="35"/>
  <c r="S2998" i="35"/>
  <c r="S2942" i="35"/>
  <c r="S2886" i="35"/>
  <c r="S2830" i="35"/>
  <c r="S2774" i="35"/>
  <c r="S2718" i="35"/>
  <c r="S2662" i="35"/>
  <c r="S2354" i="35"/>
  <c r="S2326" i="35"/>
  <c r="S2298" i="35"/>
  <c r="S2270" i="35"/>
  <c r="S2242" i="35"/>
  <c r="S2214" i="35"/>
  <c r="S2186" i="35"/>
  <c r="S2158" i="35"/>
  <c r="S2130" i="35"/>
  <c r="S2970" i="35"/>
  <c r="S2914" i="35"/>
  <c r="S2858" i="35"/>
  <c r="S2802" i="35"/>
  <c r="S2746" i="35"/>
  <c r="S2690" i="35"/>
  <c r="S2634" i="35"/>
  <c r="S2620" i="35"/>
  <c r="S2613" i="35"/>
  <c r="S2592" i="35"/>
  <c r="S2585" i="35"/>
  <c r="S2564" i="35"/>
  <c r="S2557" i="35"/>
  <c r="S2536" i="35"/>
  <c r="S2529" i="35"/>
  <c r="S2508" i="35"/>
  <c r="S2501" i="35"/>
  <c r="S2480" i="35"/>
  <c r="S2473" i="35"/>
  <c r="S2452" i="35"/>
  <c r="S2445" i="35"/>
  <c r="S2424" i="35"/>
  <c r="S2417" i="35"/>
  <c r="S2396" i="35"/>
  <c r="S2389" i="35"/>
  <c r="S2340" i="35"/>
  <c r="S2312" i="35"/>
  <c r="S2284" i="35"/>
  <c r="S2256" i="35"/>
  <c r="S2228" i="35"/>
  <c r="S2200" i="35"/>
  <c r="S2172" i="35"/>
  <c r="S2144" i="35"/>
  <c r="S2102" i="35"/>
  <c r="S2074" i="35"/>
  <c r="S2046" i="35"/>
  <c r="S2018" i="35"/>
  <c r="S1990" i="35"/>
  <c r="S1962" i="35"/>
  <c r="S1934" i="35"/>
  <c r="S1906" i="35"/>
  <c r="S1878" i="35"/>
  <c r="S1850" i="35"/>
  <c r="S1822" i="35"/>
  <c r="S1794" i="35"/>
  <c r="S1766" i="35"/>
  <c r="S1738" i="35"/>
  <c r="S1710" i="35"/>
  <c r="S1682" i="35"/>
  <c r="S1654" i="35"/>
  <c r="S1626" i="35"/>
  <c r="S1598" i="35"/>
  <c r="S1570" i="35"/>
  <c r="S3019" i="35"/>
  <c r="S2991" i="35"/>
  <c r="S2963" i="35"/>
  <c r="S2935" i="35"/>
  <c r="S2907" i="35"/>
  <c r="S2879" i="35"/>
  <c r="S2851" i="35"/>
  <c r="S2823" i="35"/>
  <c r="S2795" i="35"/>
  <c r="S2767" i="35"/>
  <c r="S2739" i="35"/>
  <c r="S2711" i="35"/>
  <c r="S2683" i="35"/>
  <c r="S2655" i="35"/>
  <c r="S2109" i="35"/>
  <c r="S2081" i="35"/>
  <c r="S2053" i="35"/>
  <c r="S2025" i="35"/>
  <c r="S1997" i="35"/>
  <c r="S1969" i="35"/>
  <c r="S1941" i="35"/>
  <c r="S1913" i="35"/>
  <c r="S1885" i="35"/>
  <c r="S1857" i="35"/>
  <c r="S1829" i="35"/>
  <c r="S1801" i="35"/>
  <c r="S1773" i="35"/>
  <c r="S1745" i="35"/>
  <c r="S1717" i="35"/>
  <c r="S1689" i="35"/>
  <c r="S2347" i="35"/>
  <c r="S2319" i="35"/>
  <c r="S2291" i="35"/>
  <c r="S2263" i="35"/>
  <c r="S2235" i="35"/>
  <c r="S2207" i="35"/>
  <c r="S2179" i="35"/>
  <c r="S2151" i="35"/>
  <c r="S2123" i="35"/>
  <c r="S2116" i="35"/>
  <c r="S2095" i="35"/>
  <c r="S2088" i="35"/>
  <c r="S2067" i="35"/>
  <c r="S2060" i="35"/>
  <c r="S2039" i="35"/>
  <c r="S2032" i="35"/>
  <c r="S2011" i="35"/>
  <c r="S2004" i="35"/>
  <c r="S1983" i="35"/>
  <c r="S1976" i="35"/>
  <c r="S1955" i="35"/>
  <c r="S1948" i="35"/>
  <c r="S1927" i="35"/>
  <c r="S1920" i="35"/>
  <c r="S1899" i="35"/>
  <c r="S1892" i="35"/>
  <c r="S1871" i="35"/>
  <c r="S1864" i="35"/>
  <c r="S1843" i="35"/>
  <c r="S1836" i="35"/>
  <c r="S1815" i="35"/>
  <c r="S1808" i="35"/>
  <c r="S1787" i="35"/>
  <c r="S1780" i="35"/>
  <c r="S1759" i="35"/>
  <c r="S1752" i="35"/>
  <c r="S1731" i="35"/>
  <c r="S1724" i="35"/>
  <c r="S1703" i="35"/>
  <c r="S1696" i="35"/>
  <c r="S1675" i="35"/>
  <c r="S1633" i="35"/>
  <c r="S1577" i="35"/>
  <c r="S1542" i="35"/>
  <c r="S1514" i="35"/>
  <c r="S1486" i="35"/>
  <c r="S1458" i="35"/>
  <c r="S1430" i="35"/>
  <c r="S1402" i="35"/>
  <c r="S1374" i="35"/>
  <c r="S1346" i="35"/>
  <c r="S1318" i="35"/>
  <c r="S1290" i="35"/>
  <c r="S1262" i="35"/>
  <c r="S1234" i="35"/>
  <c r="S1206" i="35"/>
  <c r="S1178" i="35"/>
  <c r="S1668" i="35"/>
  <c r="S1647" i="35"/>
  <c r="S1612" i="35"/>
  <c r="S1591" i="35"/>
  <c r="S1549" i="35"/>
  <c r="S1521" i="35"/>
  <c r="S1493" i="35"/>
  <c r="S1465" i="35"/>
  <c r="S1437" i="35"/>
  <c r="S1409" i="35"/>
  <c r="S1381" i="35"/>
  <c r="S1353" i="35"/>
  <c r="S1325" i="35"/>
  <c r="S1297" i="35"/>
  <c r="S1269" i="35"/>
  <c r="S1241" i="35"/>
  <c r="S1213" i="35"/>
  <c r="S1185" i="35"/>
  <c r="S1157" i="35"/>
  <c r="S1129" i="35"/>
  <c r="S1101" i="35"/>
  <c r="S1073" i="35"/>
  <c r="S1045" i="35"/>
  <c r="S1017" i="35"/>
  <c r="S989" i="35"/>
  <c r="S961" i="35"/>
  <c r="S933" i="35"/>
  <c r="S905" i="35"/>
  <c r="S877" i="35"/>
  <c r="Z4" i="35"/>
  <c r="S108" i="35" s="1"/>
  <c r="S9" i="35"/>
  <c r="S37" i="35"/>
  <c r="S65" i="35"/>
  <c r="S93" i="35"/>
  <c r="S121" i="35"/>
  <c r="S149" i="35"/>
  <c r="S177" i="35"/>
  <c r="S205" i="35"/>
  <c r="S233" i="35"/>
  <c r="S261" i="35"/>
  <c r="S289" i="35"/>
  <c r="S317" i="35"/>
  <c r="S345" i="35"/>
  <c r="S373" i="35"/>
  <c r="S401" i="35"/>
  <c r="S429" i="35"/>
  <c r="S457" i="35"/>
  <c r="S485" i="35"/>
  <c r="S513" i="35"/>
  <c r="S541" i="35"/>
  <c r="S569" i="35"/>
  <c r="S597" i="35"/>
  <c r="S625" i="35"/>
  <c r="S653" i="35"/>
  <c r="S681" i="35"/>
  <c r="S709" i="35"/>
  <c r="S737" i="35"/>
  <c r="S765" i="35"/>
  <c r="S793" i="35"/>
  <c r="S821" i="35"/>
  <c r="S849" i="35"/>
  <c r="S912" i="35"/>
  <c r="S968" i="35"/>
  <c r="S1024" i="35"/>
  <c r="S1080" i="35"/>
  <c r="S1136" i="35"/>
  <c r="S1164" i="35"/>
  <c r="S1171" i="35"/>
  <c r="S1192" i="35"/>
  <c r="S1199" i="35"/>
  <c r="S1220" i="35"/>
  <c r="S1227" i="35"/>
  <c r="S1248" i="35"/>
  <c r="S1255" i="35"/>
  <c r="S1276" i="35"/>
  <c r="S1283" i="35"/>
  <c r="S1304" i="35"/>
  <c r="S1311" i="35"/>
  <c r="S1332" i="35"/>
  <c r="S1339" i="35"/>
  <c r="S1360" i="35"/>
  <c r="S1367" i="35"/>
  <c r="S1388" i="35"/>
  <c r="S1395" i="35"/>
  <c r="S1416" i="35"/>
  <c r="S1423" i="35"/>
  <c r="S1444" i="35"/>
  <c r="S1451" i="35"/>
  <c r="S1472" i="35"/>
  <c r="S1479" i="35"/>
  <c r="S1500" i="35"/>
  <c r="S1507" i="35"/>
  <c r="S1528" i="35"/>
  <c r="S1535" i="35"/>
  <c r="S1556" i="35"/>
  <c r="S1563" i="35"/>
  <c r="S1605" i="35"/>
  <c r="S1640" i="35"/>
  <c r="R3025" i="35"/>
  <c r="R3024" i="35"/>
  <c r="R3023" i="35"/>
  <c r="R3022" i="35"/>
  <c r="R3021" i="35"/>
  <c r="R3020" i="35"/>
  <c r="R3019" i="35"/>
  <c r="R3018" i="35"/>
  <c r="R3017" i="35"/>
  <c r="R3016" i="35"/>
  <c r="R3015" i="35"/>
  <c r="R3014" i="35"/>
  <c r="R3013" i="35"/>
  <c r="R3012" i="35"/>
  <c r="R3011" i="35"/>
  <c r="R3010" i="35"/>
  <c r="R3009" i="35"/>
  <c r="R3008" i="35"/>
  <c r="R3007" i="35"/>
  <c r="R3006" i="35"/>
  <c r="R3005" i="35"/>
  <c r="R3004" i="35"/>
  <c r="R3003" i="35"/>
  <c r="R3002" i="35"/>
  <c r="R3001" i="35"/>
  <c r="R3000" i="35"/>
  <c r="R2999" i="35"/>
  <c r="R2998" i="35"/>
  <c r="R2997" i="35"/>
  <c r="R2996" i="35"/>
  <c r="R2995" i="35"/>
  <c r="R2994" i="35"/>
  <c r="R2993" i="35"/>
  <c r="R2992" i="35"/>
  <c r="R2991" i="35"/>
  <c r="R2990" i="35"/>
  <c r="R2989" i="35"/>
  <c r="R2988" i="35"/>
  <c r="R2987" i="35"/>
  <c r="R2986" i="35"/>
  <c r="R2985" i="35"/>
  <c r="R2984" i="35"/>
  <c r="R2983" i="35"/>
  <c r="R2982" i="35"/>
  <c r="R2981" i="35"/>
  <c r="R2980" i="35"/>
  <c r="R2979" i="35"/>
  <c r="R2978" i="35"/>
  <c r="R2977" i="35"/>
  <c r="R2976" i="35"/>
  <c r="R2975" i="35"/>
  <c r="R2974" i="35"/>
  <c r="R2973" i="35"/>
  <c r="R2972" i="35"/>
  <c r="R2971" i="35"/>
  <c r="R2970" i="35"/>
  <c r="R2969" i="35"/>
  <c r="R2968" i="35"/>
  <c r="R2967" i="35"/>
  <c r="R2966" i="35"/>
  <c r="R2965" i="35"/>
  <c r="R2964" i="35"/>
  <c r="R2963" i="35"/>
  <c r="R2962" i="35"/>
  <c r="R2961" i="35"/>
  <c r="R2960" i="35"/>
  <c r="R2959" i="35"/>
  <c r="R2958" i="35"/>
  <c r="R2957" i="35"/>
  <c r="R2956" i="35"/>
  <c r="R2955" i="35"/>
  <c r="R2954" i="35"/>
  <c r="R2953" i="35"/>
  <c r="R2952" i="35"/>
  <c r="R2951" i="35"/>
  <c r="R2950" i="35"/>
  <c r="R2949" i="35"/>
  <c r="R2948" i="35"/>
  <c r="R2947" i="35"/>
  <c r="R2946" i="35"/>
  <c r="R2945" i="35"/>
  <c r="R2944" i="35"/>
  <c r="R2943" i="35"/>
  <c r="R2942" i="35"/>
  <c r="R2941" i="35"/>
  <c r="R2940" i="35"/>
  <c r="R2939" i="35"/>
  <c r="R2938" i="35"/>
  <c r="R2937" i="35"/>
  <c r="R2936" i="35"/>
  <c r="R2935" i="35"/>
  <c r="R2934" i="35"/>
  <c r="R2933" i="35"/>
  <c r="R2932" i="35"/>
  <c r="R2931" i="35"/>
  <c r="R2930" i="35"/>
  <c r="R2929" i="35"/>
  <c r="R2928" i="35"/>
  <c r="R2927" i="35"/>
  <c r="R2926" i="35"/>
  <c r="R2925" i="35"/>
  <c r="R2924" i="35"/>
  <c r="R2923" i="35"/>
  <c r="R2922" i="35"/>
  <c r="R2921" i="35"/>
  <c r="R2920" i="35"/>
  <c r="R2919" i="35"/>
  <c r="R2918" i="35"/>
  <c r="R2917" i="35"/>
  <c r="R2916" i="35"/>
  <c r="R2915" i="35"/>
  <c r="R2914" i="35"/>
  <c r="R2913" i="35"/>
  <c r="R2912" i="35"/>
  <c r="R2911" i="35"/>
  <c r="R2910" i="35"/>
  <c r="R2909" i="35"/>
  <c r="R2908" i="35"/>
  <c r="R2907" i="35"/>
  <c r="R2906" i="35"/>
  <c r="R2905" i="35"/>
  <c r="R2904" i="35"/>
  <c r="R2903" i="35"/>
  <c r="R2902" i="35"/>
  <c r="R2901" i="35"/>
  <c r="R2900" i="35"/>
  <c r="R2899" i="35"/>
  <c r="R2898" i="35"/>
  <c r="R2897" i="35"/>
  <c r="R2896" i="35"/>
  <c r="R2895" i="35"/>
  <c r="R2894" i="35"/>
  <c r="R2893" i="35"/>
  <c r="R2892" i="35"/>
  <c r="R2891" i="35"/>
  <c r="R2890" i="35"/>
  <c r="R2889" i="35"/>
  <c r="R2888" i="35"/>
  <c r="R2887" i="35"/>
  <c r="R2886" i="35"/>
  <c r="R2885" i="35"/>
  <c r="R2884" i="35"/>
  <c r="R2883" i="35"/>
  <c r="R2882" i="35"/>
  <c r="R2881" i="35"/>
  <c r="R2880" i="35"/>
  <c r="R2879" i="35"/>
  <c r="R2878" i="35"/>
  <c r="R2877" i="35"/>
  <c r="R2876" i="35"/>
  <c r="R2875" i="35"/>
  <c r="R2874" i="35"/>
  <c r="R2873" i="35"/>
  <c r="R2872" i="35"/>
  <c r="R2871" i="35"/>
  <c r="R2870" i="35"/>
  <c r="R2869" i="35"/>
  <c r="R2868" i="35"/>
  <c r="R2867" i="35"/>
  <c r="R2866" i="35"/>
  <c r="R2865" i="35"/>
  <c r="R2864" i="35"/>
  <c r="R2863" i="35"/>
  <c r="R2862" i="35"/>
  <c r="R2861" i="35"/>
  <c r="R2860" i="35"/>
  <c r="R2859" i="35"/>
  <c r="R2858" i="35"/>
  <c r="R2857" i="35"/>
  <c r="R2856" i="35"/>
  <c r="R2855" i="35"/>
  <c r="R2854" i="35"/>
  <c r="R2853" i="35"/>
  <c r="R2852" i="35"/>
  <c r="R2851" i="35"/>
  <c r="R2850" i="35"/>
  <c r="R2849" i="35"/>
  <c r="R2848" i="35"/>
  <c r="R2847" i="35"/>
  <c r="R2846" i="35"/>
  <c r="R2845" i="35"/>
  <c r="R2844" i="35"/>
  <c r="R2843" i="35"/>
  <c r="R2842" i="35"/>
  <c r="R2841" i="35"/>
  <c r="R2840" i="35"/>
  <c r="R2839" i="35"/>
  <c r="R2838" i="35"/>
  <c r="R2837" i="35"/>
  <c r="R2836" i="35"/>
  <c r="R2835" i="35"/>
  <c r="R2834" i="35"/>
  <c r="R2833" i="35"/>
  <c r="R2832" i="35"/>
  <c r="R2831" i="35"/>
  <c r="R2830" i="35"/>
  <c r="R2829" i="35"/>
  <c r="R2828" i="35"/>
  <c r="R2827" i="35"/>
  <c r="R2826" i="35"/>
  <c r="R2825" i="35"/>
  <c r="R2824" i="35"/>
  <c r="R2823" i="35"/>
  <c r="R2822" i="35"/>
  <c r="R2821" i="35"/>
  <c r="R2820" i="35"/>
  <c r="R2819" i="35"/>
  <c r="R2818" i="35"/>
  <c r="R2817" i="35"/>
  <c r="R2816" i="35"/>
  <c r="R2815" i="35"/>
  <c r="R2814" i="35"/>
  <c r="R2813" i="35"/>
  <c r="R2812" i="35"/>
  <c r="R2811" i="35"/>
  <c r="R2810" i="35"/>
  <c r="R2809" i="35"/>
  <c r="R2808" i="35"/>
  <c r="R2807" i="35"/>
  <c r="R2806" i="35"/>
  <c r="R2805" i="35"/>
  <c r="R2804" i="35"/>
  <c r="R2803" i="35"/>
  <c r="R2802" i="35"/>
  <c r="R2801" i="35"/>
  <c r="R2800" i="35"/>
  <c r="R2799" i="35"/>
  <c r="R2798" i="35"/>
  <c r="R2797" i="35"/>
  <c r="R2796" i="35"/>
  <c r="R2795" i="35"/>
  <c r="R2794" i="35"/>
  <c r="R2793" i="35"/>
  <c r="R2792" i="35"/>
  <c r="R2791" i="35"/>
  <c r="R2790" i="35"/>
  <c r="R2789" i="35"/>
  <c r="R2788" i="35"/>
  <c r="R2787" i="35"/>
  <c r="R2786" i="35"/>
  <c r="R2785" i="35"/>
  <c r="R2784" i="35"/>
  <c r="R2783" i="35"/>
  <c r="R2782" i="35"/>
  <c r="R2781" i="35"/>
  <c r="R2780" i="35"/>
  <c r="R2779" i="35"/>
  <c r="R2778" i="35"/>
  <c r="R2777" i="35"/>
  <c r="R2776" i="35"/>
  <c r="R2775" i="35"/>
  <c r="R2774" i="35"/>
  <c r="R2773" i="35"/>
  <c r="R2772" i="35"/>
  <c r="R2771" i="35"/>
  <c r="R2770" i="35"/>
  <c r="R2769" i="35"/>
  <c r="R2768" i="35"/>
  <c r="R2767" i="35"/>
  <c r="R2766" i="35"/>
  <c r="R2765" i="35"/>
  <c r="R2764" i="35"/>
  <c r="R2763" i="35"/>
  <c r="R2762" i="35"/>
  <c r="R2761" i="35"/>
  <c r="R2760" i="35"/>
  <c r="R2759" i="35"/>
  <c r="R2758" i="35"/>
  <c r="R2757" i="35"/>
  <c r="R2756" i="35"/>
  <c r="R2755" i="35"/>
  <c r="R2754" i="35"/>
  <c r="R2753" i="35"/>
  <c r="R2752" i="35"/>
  <c r="R2751" i="35"/>
  <c r="R2750" i="35"/>
  <c r="R2749" i="35"/>
  <c r="R2748" i="35"/>
  <c r="R2747" i="35"/>
  <c r="R2746" i="35"/>
  <c r="R2745" i="35"/>
  <c r="R2744" i="35"/>
  <c r="R2743" i="35"/>
  <c r="R2742" i="35"/>
  <c r="R2741" i="35"/>
  <c r="R2740" i="35"/>
  <c r="R2739" i="35"/>
  <c r="R2738" i="35"/>
  <c r="R2737" i="35"/>
  <c r="R2736" i="35"/>
  <c r="R2735" i="35"/>
  <c r="R2734" i="35"/>
  <c r="R2733" i="35"/>
  <c r="R2732" i="35"/>
  <c r="R2731" i="35"/>
  <c r="R2730" i="35"/>
  <c r="R2729" i="35"/>
  <c r="R2728" i="35"/>
  <c r="R2727" i="35"/>
  <c r="R2726" i="35"/>
  <c r="R2725" i="35"/>
  <c r="R2724" i="35"/>
  <c r="R2723" i="35"/>
  <c r="R2722" i="35"/>
  <c r="R2721" i="35"/>
  <c r="R2720" i="35"/>
  <c r="R2719" i="35"/>
  <c r="R2718" i="35"/>
  <c r="R2717" i="35"/>
  <c r="R2716" i="35"/>
  <c r="R2715" i="35"/>
  <c r="R2714" i="35"/>
  <c r="R2713" i="35"/>
  <c r="R2712" i="35"/>
  <c r="R2711" i="35"/>
  <c r="R2710" i="35"/>
  <c r="R2709" i="35"/>
  <c r="R2708" i="35"/>
  <c r="R2707" i="35"/>
  <c r="R2706" i="35"/>
  <c r="R2705" i="35"/>
  <c r="R2704" i="35"/>
  <c r="R2703" i="35"/>
  <c r="R2702" i="35"/>
  <c r="R2701" i="35"/>
  <c r="R2700" i="35"/>
  <c r="R2699" i="35"/>
  <c r="R2698" i="35"/>
  <c r="R2697" i="35"/>
  <c r="R2696" i="35"/>
  <c r="R2695" i="35"/>
  <c r="R2694" i="35"/>
  <c r="R2693" i="35"/>
  <c r="R2692" i="35"/>
  <c r="R2691" i="35"/>
  <c r="R2690" i="35"/>
  <c r="R2689" i="35"/>
  <c r="R2688" i="35"/>
  <c r="R2687" i="35"/>
  <c r="R2686" i="35"/>
  <c r="R2685" i="35"/>
  <c r="R2684" i="35"/>
  <c r="R2683" i="35"/>
  <c r="R2682" i="35"/>
  <c r="R2681" i="35"/>
  <c r="R2680" i="35"/>
  <c r="R2679" i="35"/>
  <c r="R2678" i="35"/>
  <c r="R2677" i="35"/>
  <c r="R2676" i="35"/>
  <c r="R2675" i="35"/>
  <c r="R2674" i="35"/>
  <c r="R2673" i="35"/>
  <c r="R2672" i="35"/>
  <c r="R2671" i="35"/>
  <c r="R2670" i="35"/>
  <c r="R2669" i="35"/>
  <c r="R2668" i="35"/>
  <c r="R2667" i="35"/>
  <c r="R2666" i="35"/>
  <c r="R2665" i="35"/>
  <c r="R2664" i="35"/>
  <c r="R2663" i="35"/>
  <c r="R2662" i="35"/>
  <c r="R2661" i="35"/>
  <c r="R2660" i="35"/>
  <c r="R2659" i="35"/>
  <c r="R2658" i="35"/>
  <c r="R2657" i="35"/>
  <c r="R2656" i="35"/>
  <c r="R2655" i="35"/>
  <c r="R2654" i="35"/>
  <c r="R2653" i="35"/>
  <c r="R2652" i="35"/>
  <c r="R2651" i="35"/>
  <c r="R2650" i="35"/>
  <c r="R2649" i="35"/>
  <c r="R2648" i="35"/>
  <c r="R2647" i="35"/>
  <c r="R2646" i="35"/>
  <c r="R2645" i="35"/>
  <c r="R2644" i="35"/>
  <c r="R2643" i="35"/>
  <c r="R2642" i="35"/>
  <c r="R2641" i="35"/>
  <c r="R2640" i="35"/>
  <c r="R2639" i="35"/>
  <c r="R2638" i="35"/>
  <c r="R2637" i="35"/>
  <c r="R2636" i="35"/>
  <c r="R2635" i="35"/>
  <c r="R2634" i="35"/>
  <c r="R2633" i="35"/>
  <c r="R2632" i="35"/>
  <c r="R2631" i="35"/>
  <c r="R2630" i="35"/>
  <c r="R2629" i="35"/>
  <c r="R2628" i="35"/>
  <c r="R2627" i="35"/>
  <c r="R2626" i="35"/>
  <c r="R2625" i="35"/>
  <c r="R2624" i="35"/>
  <c r="R2623" i="35"/>
  <c r="R2622" i="35"/>
  <c r="R2621" i="35"/>
  <c r="R2620" i="35"/>
  <c r="R2619" i="35"/>
  <c r="R2618" i="35"/>
  <c r="R2617" i="35"/>
  <c r="R2616" i="35"/>
  <c r="R2615" i="35"/>
  <c r="R2614" i="35"/>
  <c r="R2613" i="35"/>
  <c r="R2612" i="35"/>
  <c r="R2611" i="35"/>
  <c r="R2610" i="35"/>
  <c r="R2609" i="35"/>
  <c r="R2608" i="35"/>
  <c r="R2607" i="35"/>
  <c r="R2606" i="35"/>
  <c r="R2605" i="35"/>
  <c r="R2604" i="35"/>
  <c r="R2603" i="35"/>
  <c r="R2602" i="35"/>
  <c r="R2601" i="35"/>
  <c r="R2600" i="35"/>
  <c r="R2599" i="35"/>
  <c r="R2598" i="35"/>
  <c r="R2597" i="35"/>
  <c r="R2596" i="35"/>
  <c r="R2595" i="35"/>
  <c r="R2594" i="35"/>
  <c r="R2593" i="35"/>
  <c r="R2592" i="35"/>
  <c r="R2591" i="35"/>
  <c r="R2590" i="35"/>
  <c r="R2589" i="35"/>
  <c r="R2588" i="35"/>
  <c r="R2587" i="35"/>
  <c r="R2586" i="35"/>
  <c r="R2585" i="35"/>
  <c r="R2584" i="35"/>
  <c r="R2583" i="35"/>
  <c r="R2582" i="35"/>
  <c r="R2581" i="35"/>
  <c r="R2580" i="35"/>
  <c r="R2579" i="35"/>
  <c r="R2578" i="35"/>
  <c r="R2577" i="35"/>
  <c r="R2576" i="35"/>
  <c r="R2575" i="35"/>
  <c r="R2574" i="35"/>
  <c r="R2573" i="35"/>
  <c r="R2572" i="35"/>
  <c r="R2571" i="35"/>
  <c r="R2570" i="35"/>
  <c r="R2569" i="35"/>
  <c r="R2568" i="35"/>
  <c r="R2567" i="35"/>
  <c r="R2566" i="35"/>
  <c r="R2565" i="35"/>
  <c r="R2564" i="35"/>
  <c r="R2563" i="35"/>
  <c r="R2562" i="35"/>
  <c r="R2561" i="35"/>
  <c r="R2560" i="35"/>
  <c r="R2559" i="35"/>
  <c r="R2558" i="35"/>
  <c r="R2557" i="35"/>
  <c r="R2556" i="35"/>
  <c r="R2555" i="35"/>
  <c r="R2554" i="35"/>
  <c r="R2553" i="35"/>
  <c r="R2552" i="35"/>
  <c r="R2551" i="35"/>
  <c r="R2550" i="35"/>
  <c r="R2549" i="35"/>
  <c r="R2548" i="35"/>
  <c r="R2547" i="35"/>
  <c r="R2546" i="35"/>
  <c r="R2545" i="35"/>
  <c r="R2544" i="35"/>
  <c r="R2543" i="35"/>
  <c r="R2542" i="35"/>
  <c r="R2541" i="35"/>
  <c r="R2540" i="35"/>
  <c r="R2539" i="35"/>
  <c r="R2538" i="35"/>
  <c r="R2537" i="35"/>
  <c r="R2536" i="35"/>
  <c r="R2535" i="35"/>
  <c r="R2534" i="35"/>
  <c r="R2533" i="35"/>
  <c r="R2532" i="35"/>
  <c r="R2531" i="35"/>
  <c r="R2530" i="35"/>
  <c r="R2529" i="35"/>
  <c r="R2528" i="35"/>
  <c r="R2527" i="35"/>
  <c r="R2526" i="35"/>
  <c r="R2525" i="35"/>
  <c r="R2524" i="35"/>
  <c r="R2523" i="35"/>
  <c r="R2522" i="35"/>
  <c r="R2521" i="35"/>
  <c r="R2520" i="35"/>
  <c r="R2519" i="35"/>
  <c r="R2518" i="35"/>
  <c r="R2517" i="35"/>
  <c r="R2516" i="35"/>
  <c r="R2515" i="35"/>
  <c r="R2514" i="35"/>
  <c r="R2513" i="35"/>
  <c r="R2512" i="35"/>
  <c r="R2511" i="35"/>
  <c r="R2510" i="35"/>
  <c r="R2509" i="35"/>
  <c r="R2508" i="35"/>
  <c r="R2507" i="35"/>
  <c r="R2506" i="35"/>
  <c r="R2505" i="35"/>
  <c r="R2504" i="35"/>
  <c r="R2503" i="35"/>
  <c r="R2502" i="35"/>
  <c r="R2501" i="35"/>
  <c r="R2500" i="35"/>
  <c r="R2499" i="35"/>
  <c r="R2498" i="35"/>
  <c r="R2497" i="35"/>
  <c r="R2496" i="35"/>
  <c r="R2495" i="35"/>
  <c r="R2494" i="35"/>
  <c r="R2493" i="35"/>
  <c r="R2492" i="35"/>
  <c r="R2491" i="35"/>
  <c r="R2490" i="35"/>
  <c r="R2489" i="35"/>
  <c r="R2488" i="35"/>
  <c r="R2487" i="35"/>
  <c r="R2486" i="35"/>
  <c r="R2485" i="35"/>
  <c r="R2484" i="35"/>
  <c r="R2483" i="35"/>
  <c r="R2482" i="35"/>
  <c r="R2481" i="35"/>
  <c r="R2480" i="35"/>
  <c r="R2479" i="35"/>
  <c r="R2478" i="35"/>
  <c r="R2477" i="35"/>
  <c r="R2476" i="35"/>
  <c r="R2475" i="35"/>
  <c r="R2474" i="35"/>
  <c r="R2473" i="35"/>
  <c r="R2472" i="35"/>
  <c r="R2471" i="35"/>
  <c r="R2470" i="35"/>
  <c r="R2469" i="35"/>
  <c r="R2468" i="35"/>
  <c r="R2467" i="35"/>
  <c r="R2466" i="35"/>
  <c r="R2465" i="35"/>
  <c r="R2464" i="35"/>
  <c r="R2463" i="35"/>
  <c r="R2462" i="35"/>
  <c r="R2461" i="35"/>
  <c r="R2460" i="35"/>
  <c r="R2459" i="35"/>
  <c r="R2458" i="35"/>
  <c r="R2457" i="35"/>
  <c r="R2456" i="35"/>
  <c r="R2455" i="35"/>
  <c r="R2454" i="35"/>
  <c r="R2453" i="35"/>
  <c r="R2452" i="35"/>
  <c r="R2451" i="35"/>
  <c r="R2450" i="35"/>
  <c r="R2449" i="35"/>
  <c r="R2448" i="35"/>
  <c r="R2447" i="35"/>
  <c r="R2446" i="35"/>
  <c r="R2445" i="35"/>
  <c r="R2444" i="35"/>
  <c r="R2443" i="35"/>
  <c r="R2442" i="35"/>
  <c r="R2441" i="35"/>
  <c r="R2440" i="35"/>
  <c r="R2439" i="35"/>
  <c r="R2438" i="35"/>
  <c r="R2437" i="35"/>
  <c r="R2436" i="35"/>
  <c r="R2435" i="35"/>
  <c r="R2434" i="35"/>
  <c r="R2433" i="35"/>
  <c r="R2432" i="35"/>
  <c r="R2431" i="35"/>
  <c r="R2430" i="35"/>
  <c r="R2429" i="35"/>
  <c r="R2428" i="35"/>
  <c r="R2427" i="35"/>
  <c r="R2426" i="35"/>
  <c r="R2425" i="35"/>
  <c r="R2424" i="35"/>
  <c r="R2423" i="35"/>
  <c r="R2422" i="35"/>
  <c r="R2421" i="35"/>
  <c r="R2420" i="35"/>
  <c r="R2419" i="35"/>
  <c r="R2418" i="35"/>
  <c r="R2417" i="35"/>
  <c r="R2416" i="35"/>
  <c r="R2415" i="35"/>
  <c r="R2414" i="35"/>
  <c r="R2413" i="35"/>
  <c r="R2412" i="35"/>
  <c r="R2411" i="35"/>
  <c r="R2410" i="35"/>
  <c r="R2409" i="35"/>
  <c r="R2408" i="35"/>
  <c r="R2407" i="35"/>
  <c r="R2406" i="35"/>
  <c r="R2405" i="35"/>
  <c r="R2404" i="35"/>
  <c r="R2403" i="35"/>
  <c r="R2402" i="35"/>
  <c r="R2401" i="35"/>
  <c r="R2400" i="35"/>
  <c r="R2399" i="35"/>
  <c r="R2398" i="35"/>
  <c r="R2397" i="35"/>
  <c r="R2396" i="35"/>
  <c r="R2395" i="35"/>
  <c r="R2394" i="35"/>
  <c r="R2393" i="35"/>
  <c r="R2392" i="35"/>
  <c r="R2391" i="35"/>
  <c r="R2390" i="35"/>
  <c r="R2389" i="35"/>
  <c r="R2388" i="35"/>
  <c r="R2387" i="35"/>
  <c r="R2386" i="35"/>
  <c r="R2385" i="35"/>
  <c r="R2384" i="35"/>
  <c r="R2383" i="35"/>
  <c r="R2382" i="35"/>
  <c r="R2381" i="35"/>
  <c r="R2380" i="35"/>
  <c r="R2379" i="35"/>
  <c r="R2378" i="35"/>
  <c r="R2377" i="35"/>
  <c r="R2376" i="35"/>
  <c r="R2375" i="35"/>
  <c r="R2374" i="35"/>
  <c r="R2373" i="35"/>
  <c r="R2372" i="35"/>
  <c r="R2371" i="35"/>
  <c r="R2370" i="35"/>
  <c r="R2369" i="35"/>
  <c r="R2368" i="35"/>
  <c r="R2367" i="35"/>
  <c r="R2366" i="35"/>
  <c r="R2365" i="35"/>
  <c r="R2364" i="35"/>
  <c r="R2363" i="35"/>
  <c r="R2362" i="35"/>
  <c r="R2361" i="35"/>
  <c r="R2360" i="35"/>
  <c r="R2359" i="35"/>
  <c r="R2358" i="35"/>
  <c r="R2357" i="35"/>
  <c r="R2356" i="35"/>
  <c r="R2355" i="35"/>
  <c r="R2354" i="35"/>
  <c r="R2353" i="35"/>
  <c r="R2352" i="35"/>
  <c r="R2351" i="35"/>
  <c r="R2350" i="35"/>
  <c r="R2349" i="35"/>
  <c r="R2348" i="35"/>
  <c r="R2347" i="35"/>
  <c r="R2346" i="35"/>
  <c r="R2345" i="35"/>
  <c r="R2344" i="35"/>
  <c r="R2343" i="35"/>
  <c r="R2342" i="35"/>
  <c r="R2341" i="35"/>
  <c r="R2340" i="35"/>
  <c r="R2339" i="35"/>
  <c r="R2338" i="35"/>
  <c r="R2337" i="35"/>
  <c r="R2336" i="35"/>
  <c r="R2335" i="35"/>
  <c r="R2334" i="35"/>
  <c r="R2333" i="35"/>
  <c r="R2332" i="35"/>
  <c r="R2331" i="35"/>
  <c r="R2330" i="35"/>
  <c r="R2329" i="35"/>
  <c r="R2328" i="35"/>
  <c r="R2327" i="35"/>
  <c r="R2326" i="35"/>
  <c r="R2325" i="35"/>
  <c r="R2324" i="35"/>
  <c r="R2323" i="35"/>
  <c r="R2322" i="35"/>
  <c r="R2321" i="35"/>
  <c r="R2320" i="35"/>
  <c r="R2319" i="35"/>
  <c r="R2318" i="35"/>
  <c r="R2317" i="35"/>
  <c r="R2316" i="35"/>
  <c r="R2315" i="35"/>
  <c r="R2314" i="35"/>
  <c r="R2313" i="35"/>
  <c r="R2312" i="35"/>
  <c r="R2311" i="35"/>
  <c r="R2310" i="35"/>
  <c r="R2309" i="35"/>
  <c r="R2308" i="35"/>
  <c r="R2307" i="35"/>
  <c r="R2306" i="35"/>
  <c r="R2305" i="35"/>
  <c r="R2304" i="35"/>
  <c r="R2303" i="35"/>
  <c r="R2302" i="35"/>
  <c r="R2301" i="35"/>
  <c r="R2300" i="35"/>
  <c r="R2299" i="35"/>
  <c r="R2298" i="35"/>
  <c r="R2297" i="35"/>
  <c r="R2296" i="35"/>
  <c r="R2295" i="35"/>
  <c r="R2294" i="35"/>
  <c r="R2293" i="35"/>
  <c r="R2292" i="35"/>
  <c r="R2291" i="35"/>
  <c r="R2290" i="35"/>
  <c r="R2289" i="35"/>
  <c r="R2288" i="35"/>
  <c r="R2287" i="35"/>
  <c r="R2286" i="35"/>
  <c r="R2285" i="35"/>
  <c r="R2284" i="35"/>
  <c r="R2283" i="35"/>
  <c r="R2282" i="35"/>
  <c r="R2281" i="35"/>
  <c r="R2280" i="35"/>
  <c r="R2279" i="35"/>
  <c r="R2278" i="35"/>
  <c r="R2277" i="35"/>
  <c r="R2276" i="35"/>
  <c r="R2275" i="35"/>
  <c r="R2274" i="35"/>
  <c r="R2273" i="35"/>
  <c r="R2272" i="35"/>
  <c r="R2271" i="35"/>
  <c r="R2270" i="35"/>
  <c r="R2269" i="35"/>
  <c r="R2268" i="35"/>
  <c r="R2267" i="35"/>
  <c r="R2266" i="35"/>
  <c r="R2265" i="35"/>
  <c r="R2264" i="35"/>
  <c r="R2263" i="35"/>
  <c r="R2262" i="35"/>
  <c r="R2261" i="35"/>
  <c r="R2260" i="35"/>
  <c r="R2259" i="35"/>
  <c r="R2258" i="35"/>
  <c r="R2257" i="35"/>
  <c r="R2256" i="35"/>
  <c r="R2255" i="35"/>
  <c r="R2254" i="35"/>
  <c r="R2253" i="35"/>
  <c r="R2252" i="35"/>
  <c r="R2251" i="35"/>
  <c r="R2250" i="35"/>
  <c r="R2249" i="35"/>
  <c r="R2248" i="35"/>
  <c r="R2247" i="35"/>
  <c r="R2246" i="35"/>
  <c r="R2245" i="35"/>
  <c r="R2244" i="35"/>
  <c r="R2243" i="35"/>
  <c r="R2242" i="35"/>
  <c r="R2241" i="35"/>
  <c r="R2240" i="35"/>
  <c r="R2239" i="35"/>
  <c r="R2238" i="35"/>
  <c r="R2237" i="35"/>
  <c r="R2236" i="35"/>
  <c r="R2235" i="35"/>
  <c r="R2234" i="35"/>
  <c r="R2233" i="35"/>
  <c r="R2232" i="35"/>
  <c r="R2231" i="35"/>
  <c r="R2230" i="35"/>
  <c r="R2229" i="35"/>
  <c r="R2228" i="35"/>
  <c r="R2227" i="35"/>
  <c r="R2226" i="35"/>
  <c r="R2225" i="35"/>
  <c r="R2224" i="35"/>
  <c r="R2223" i="35"/>
  <c r="R2222" i="35"/>
  <c r="R2221" i="35"/>
  <c r="R2220" i="35"/>
  <c r="R2219" i="35"/>
  <c r="R2218" i="35"/>
  <c r="R2217" i="35"/>
  <c r="R2216" i="35"/>
  <c r="R2215" i="35"/>
  <c r="R2214" i="35"/>
  <c r="R2213" i="35"/>
  <c r="R2212" i="35"/>
  <c r="R2211" i="35"/>
  <c r="R2210" i="35"/>
  <c r="R2209" i="35"/>
  <c r="R2208" i="35"/>
  <c r="R2207" i="35"/>
  <c r="R2206" i="35"/>
  <c r="R2205" i="35"/>
  <c r="R2204" i="35"/>
  <c r="R2203" i="35"/>
  <c r="R2202" i="35"/>
  <c r="R2201" i="35"/>
  <c r="R2200" i="35"/>
  <c r="R2199" i="35"/>
  <c r="R2198" i="35"/>
  <c r="R2197" i="35"/>
  <c r="R2196" i="35"/>
  <c r="R2195" i="35"/>
  <c r="R2194" i="35"/>
  <c r="R2193" i="35"/>
  <c r="R2192" i="35"/>
  <c r="R2191" i="35"/>
  <c r="R2190" i="35"/>
  <c r="R2189" i="35"/>
  <c r="R2188" i="35"/>
  <c r="R2187" i="35"/>
  <c r="R2186" i="35"/>
  <c r="R2185" i="35"/>
  <c r="R2184" i="35"/>
  <c r="R2183" i="35"/>
  <c r="R2182" i="35"/>
  <c r="R2181" i="35"/>
  <c r="R2180" i="35"/>
  <c r="R2179" i="35"/>
  <c r="R2178" i="35"/>
  <c r="R2177" i="35"/>
  <c r="R2176" i="35"/>
  <c r="R2175" i="35"/>
  <c r="R2174" i="35"/>
  <c r="R2173" i="35"/>
  <c r="R2172" i="35"/>
  <c r="R2171" i="35"/>
  <c r="R2170" i="35"/>
  <c r="R2169" i="35"/>
  <c r="R2168" i="35"/>
  <c r="R2167" i="35"/>
  <c r="R2166" i="35"/>
  <c r="R2165" i="35"/>
  <c r="R2164" i="35"/>
  <c r="R2163" i="35"/>
  <c r="R2162" i="35"/>
  <c r="R2161" i="35"/>
  <c r="R2160" i="35"/>
  <c r="R2159" i="35"/>
  <c r="R2158" i="35"/>
  <c r="R2157" i="35"/>
  <c r="R2156" i="35"/>
  <c r="R2155" i="35"/>
  <c r="R2154" i="35"/>
  <c r="R2153" i="35"/>
  <c r="R2152" i="35"/>
  <c r="R2151" i="35"/>
  <c r="R2150" i="35"/>
  <c r="R2149" i="35"/>
  <c r="R2148" i="35"/>
  <c r="R2147" i="35"/>
  <c r="R2146" i="35"/>
  <c r="R2145" i="35"/>
  <c r="R2144" i="35"/>
  <c r="R2143" i="35"/>
  <c r="R2142" i="35"/>
  <c r="R2141" i="35"/>
  <c r="R2140" i="35"/>
  <c r="R2139" i="35"/>
  <c r="R2138" i="35"/>
  <c r="R2137" i="35"/>
  <c r="R2136" i="35"/>
  <c r="R2135" i="35"/>
  <c r="R2134" i="35"/>
  <c r="R2133" i="35"/>
  <c r="R2132" i="35"/>
  <c r="R2131" i="35"/>
  <c r="R2130" i="35"/>
  <c r="R2129" i="35"/>
  <c r="R2128" i="35"/>
  <c r="R2127" i="35"/>
  <c r="R2126" i="35"/>
  <c r="R2125" i="35"/>
  <c r="R2124" i="35"/>
  <c r="R2123" i="35"/>
  <c r="R2122" i="35"/>
  <c r="R2121" i="35"/>
  <c r="R2120" i="35"/>
  <c r="R2119" i="35"/>
  <c r="R2118" i="35"/>
  <c r="R2117" i="35"/>
  <c r="R2116" i="35"/>
  <c r="R2115" i="35"/>
  <c r="R2114" i="35"/>
  <c r="R2113" i="35"/>
  <c r="R2112" i="35"/>
  <c r="R2111" i="35"/>
  <c r="R2110" i="35"/>
  <c r="R2109" i="35"/>
  <c r="R2108" i="35"/>
  <c r="R2107" i="35"/>
  <c r="R2106" i="35"/>
  <c r="R2105" i="35"/>
  <c r="R2104" i="35"/>
  <c r="R2103" i="35"/>
  <c r="R2102" i="35"/>
  <c r="R2101" i="35"/>
  <c r="R2100" i="35"/>
  <c r="R2099" i="35"/>
  <c r="R2098" i="35"/>
  <c r="R2097" i="35"/>
  <c r="R2096" i="35"/>
  <c r="R2095" i="35"/>
  <c r="R2094" i="35"/>
  <c r="R2093" i="35"/>
  <c r="R2092" i="35"/>
  <c r="R2091" i="35"/>
  <c r="R2090" i="35"/>
  <c r="R2089" i="35"/>
  <c r="R2088" i="35"/>
  <c r="R2087" i="35"/>
  <c r="R2086" i="35"/>
  <c r="R2085" i="35"/>
  <c r="R2084" i="35"/>
  <c r="R2083" i="35"/>
  <c r="R2082" i="35"/>
  <c r="R2081" i="35"/>
  <c r="R2080" i="35"/>
  <c r="R2079" i="35"/>
  <c r="R2078" i="35"/>
  <c r="R2077" i="35"/>
  <c r="R2076" i="35"/>
  <c r="R2075" i="35"/>
  <c r="R2074" i="35"/>
  <c r="R2073" i="35"/>
  <c r="R2072" i="35"/>
  <c r="R2071" i="35"/>
  <c r="R2070" i="35"/>
  <c r="R2069" i="35"/>
  <c r="R2068" i="35"/>
  <c r="R2067" i="35"/>
  <c r="R2066" i="35"/>
  <c r="R2065" i="35"/>
  <c r="R2064" i="35"/>
  <c r="R2063" i="35"/>
  <c r="R2062" i="35"/>
  <c r="R2061" i="35"/>
  <c r="R2060" i="35"/>
  <c r="R2059" i="35"/>
  <c r="R2058" i="35"/>
  <c r="R2057" i="35"/>
  <c r="R2056" i="35"/>
  <c r="R2055" i="35"/>
  <c r="R2054" i="35"/>
  <c r="R2053" i="35"/>
  <c r="R2052" i="35"/>
  <c r="R2051" i="35"/>
  <c r="R2050" i="35"/>
  <c r="R2049" i="35"/>
  <c r="R2048" i="35"/>
  <c r="R2047" i="35"/>
  <c r="R2046" i="35"/>
  <c r="R2045" i="35"/>
  <c r="R2044" i="35"/>
  <c r="R2043" i="35"/>
  <c r="R2042" i="35"/>
  <c r="R2041" i="35"/>
  <c r="R2040" i="35"/>
  <c r="R2039" i="35"/>
  <c r="R2038" i="35"/>
  <c r="R2037" i="35"/>
  <c r="R2036" i="35"/>
  <c r="R2035" i="35"/>
  <c r="R2034" i="35"/>
  <c r="R2033" i="35"/>
  <c r="R2032" i="35"/>
  <c r="R2031" i="35"/>
  <c r="R2030" i="35"/>
  <c r="R2029" i="35"/>
  <c r="R2028" i="35"/>
  <c r="R2027" i="35"/>
  <c r="R2026" i="35"/>
  <c r="R2025" i="35"/>
  <c r="R2024" i="35"/>
  <c r="R2023" i="35"/>
  <c r="R2022" i="35"/>
  <c r="R2021" i="35"/>
  <c r="R2020" i="35"/>
  <c r="R2019" i="35"/>
  <c r="R2018" i="35"/>
  <c r="R2017" i="35"/>
  <c r="R2016" i="35"/>
  <c r="R2015" i="35"/>
  <c r="R2014" i="35"/>
  <c r="R2013" i="35"/>
  <c r="R2012" i="35"/>
  <c r="R2011" i="35"/>
  <c r="R2010" i="35"/>
  <c r="R2009" i="35"/>
  <c r="R2008" i="35"/>
  <c r="R2007" i="35"/>
  <c r="R2006" i="35"/>
  <c r="R2005" i="35"/>
  <c r="R2004" i="35"/>
  <c r="R2003" i="35"/>
  <c r="R2002" i="35"/>
  <c r="R2001" i="35"/>
  <c r="R2000" i="35"/>
  <c r="R1999" i="35"/>
  <c r="R1998" i="35"/>
  <c r="R1997" i="35"/>
  <c r="R1996" i="35"/>
  <c r="R1995" i="35"/>
  <c r="R1994" i="35"/>
  <c r="R1993" i="35"/>
  <c r="R1992" i="35"/>
  <c r="R1991" i="35"/>
  <c r="R1990" i="35"/>
  <c r="R1989" i="35"/>
  <c r="R1988" i="35"/>
  <c r="R1987" i="35"/>
  <c r="R1986" i="35"/>
  <c r="R1985" i="35"/>
  <c r="R1984" i="35"/>
  <c r="R1983" i="35"/>
  <c r="R1982" i="35"/>
  <c r="R1981" i="35"/>
  <c r="R1980" i="35"/>
  <c r="R1979" i="35"/>
  <c r="R1978" i="35"/>
  <c r="R1977" i="35"/>
  <c r="R1976" i="35"/>
  <c r="R1975" i="35"/>
  <c r="R1974" i="35"/>
  <c r="R1973" i="35"/>
  <c r="R1972" i="35"/>
  <c r="R1971" i="35"/>
  <c r="R1970" i="35"/>
  <c r="R1969" i="35"/>
  <c r="R1968" i="35"/>
  <c r="R1967" i="35"/>
  <c r="R1966" i="35"/>
  <c r="R1965" i="35"/>
  <c r="R1964" i="35"/>
  <c r="R1963" i="35"/>
  <c r="R1962" i="35"/>
  <c r="R1961" i="35"/>
  <c r="R1960" i="35"/>
  <c r="R1959" i="35"/>
  <c r="R1958" i="35"/>
  <c r="R1957" i="35"/>
  <c r="R1956" i="35"/>
  <c r="R1955" i="35"/>
  <c r="R1954" i="35"/>
  <c r="R1953" i="35"/>
  <c r="R1952" i="35"/>
  <c r="R1951" i="35"/>
  <c r="R1950" i="35"/>
  <c r="R1949" i="35"/>
  <c r="R1948" i="35"/>
  <c r="R1947" i="35"/>
  <c r="R1946" i="35"/>
  <c r="R1945" i="35"/>
  <c r="R1944" i="35"/>
  <c r="R1943" i="35"/>
  <c r="R1942" i="35"/>
  <c r="R1941" i="35"/>
  <c r="R1940" i="35"/>
  <c r="R1939" i="35"/>
  <c r="R1938" i="35"/>
  <c r="R1937" i="35"/>
  <c r="R1936" i="35"/>
  <c r="R1935" i="35"/>
  <c r="R1934" i="35"/>
  <c r="R1933" i="35"/>
  <c r="R1932" i="35"/>
  <c r="R1931" i="35"/>
  <c r="R1930" i="35"/>
  <c r="R1929" i="35"/>
  <c r="R1928" i="35"/>
  <c r="R1927" i="35"/>
  <c r="R1926" i="35"/>
  <c r="R1925" i="35"/>
  <c r="R1924" i="35"/>
  <c r="R1923" i="35"/>
  <c r="R1922" i="35"/>
  <c r="R1921" i="35"/>
  <c r="R1920" i="35"/>
  <c r="R1919" i="35"/>
  <c r="R1918" i="35"/>
  <c r="R1917" i="35"/>
  <c r="R1916" i="35"/>
  <c r="R1915" i="35"/>
  <c r="R1914" i="35"/>
  <c r="R1913" i="35"/>
  <c r="R1912" i="35"/>
  <c r="R1911" i="35"/>
  <c r="R1910" i="35"/>
  <c r="R1909" i="35"/>
  <c r="R1908" i="35"/>
  <c r="R1907" i="35"/>
  <c r="R1906" i="35"/>
  <c r="R1905" i="35"/>
  <c r="R1904" i="35"/>
  <c r="R1903" i="35"/>
  <c r="R1902" i="35"/>
  <c r="R1901" i="35"/>
  <c r="R1900" i="35"/>
  <c r="R1899" i="35"/>
  <c r="R1898" i="35"/>
  <c r="R1897" i="35"/>
  <c r="R1896" i="35"/>
  <c r="R1895" i="35"/>
  <c r="R1894" i="35"/>
  <c r="R1893" i="35"/>
  <c r="R1892" i="35"/>
  <c r="R1891" i="35"/>
  <c r="R1890" i="35"/>
  <c r="R1889" i="35"/>
  <c r="R1888" i="35"/>
  <c r="R1887" i="35"/>
  <c r="R1886" i="35"/>
  <c r="R1885" i="35"/>
  <c r="R1884" i="35"/>
  <c r="R1883" i="35"/>
  <c r="R1882" i="35"/>
  <c r="R1881" i="35"/>
  <c r="R1880" i="35"/>
  <c r="R1879" i="35"/>
  <c r="R1878" i="35"/>
  <c r="R1877" i="35"/>
  <c r="R1876" i="35"/>
  <c r="R1875" i="35"/>
  <c r="R1874" i="35"/>
  <c r="R1873" i="35"/>
  <c r="R1872" i="35"/>
  <c r="R1871" i="35"/>
  <c r="R1870" i="35"/>
  <c r="R1869" i="35"/>
  <c r="R1868" i="35"/>
  <c r="R1867" i="35"/>
  <c r="R1866" i="35"/>
  <c r="R1865" i="35"/>
  <c r="R1864" i="35"/>
  <c r="R1863" i="35"/>
  <c r="R1862" i="35"/>
  <c r="R1861" i="35"/>
  <c r="R1860" i="35"/>
  <c r="R1859" i="35"/>
  <c r="R1858" i="35"/>
  <c r="R1857" i="35"/>
  <c r="R1856" i="35"/>
  <c r="R1855" i="35"/>
  <c r="R1854" i="35"/>
  <c r="R1853" i="35"/>
  <c r="R1852" i="35"/>
  <c r="R1851" i="35"/>
  <c r="R1850" i="35"/>
  <c r="R1849" i="35"/>
  <c r="R1848" i="35"/>
  <c r="R1847" i="35"/>
  <c r="R1846" i="35"/>
  <c r="R1845" i="35"/>
  <c r="R1844" i="35"/>
  <c r="R1843" i="35"/>
  <c r="R1842" i="35"/>
  <c r="R1841" i="35"/>
  <c r="R1840" i="35"/>
  <c r="R1839" i="35"/>
  <c r="R1838" i="35"/>
  <c r="R1837" i="35"/>
  <c r="R1836" i="35"/>
  <c r="R1835" i="35"/>
  <c r="R1834" i="35"/>
  <c r="R1833" i="35"/>
  <c r="R1832" i="35"/>
  <c r="R1831" i="35"/>
  <c r="R1830" i="35"/>
  <c r="R1829" i="35"/>
  <c r="R1828" i="35"/>
  <c r="R1827" i="35"/>
  <c r="R1826" i="35"/>
  <c r="R1825" i="35"/>
  <c r="R1824" i="35"/>
  <c r="R1823" i="35"/>
  <c r="R1822" i="35"/>
  <c r="R1821" i="35"/>
  <c r="R1820" i="35"/>
  <c r="R1819" i="35"/>
  <c r="R1818" i="35"/>
  <c r="R1817" i="35"/>
  <c r="R1816" i="35"/>
  <c r="R1815" i="35"/>
  <c r="R1814" i="35"/>
  <c r="R1813" i="35"/>
  <c r="R1812" i="35"/>
  <c r="R1811" i="35"/>
  <c r="R1810" i="35"/>
  <c r="R1809" i="35"/>
  <c r="R1808" i="35"/>
  <c r="R1807" i="35"/>
  <c r="R1806" i="35"/>
  <c r="R1805" i="35"/>
  <c r="R1804" i="35"/>
  <c r="R1803" i="35"/>
  <c r="R1802" i="35"/>
  <c r="R1801" i="35"/>
  <c r="R1800" i="35"/>
  <c r="R1799" i="35"/>
  <c r="R1798" i="35"/>
  <c r="R1797" i="35"/>
  <c r="R1796" i="35"/>
  <c r="R1795" i="35"/>
  <c r="R1794" i="35"/>
  <c r="R1793" i="35"/>
  <c r="R1792" i="35"/>
  <c r="R1791" i="35"/>
  <c r="R1790" i="35"/>
  <c r="R1789" i="35"/>
  <c r="R1788" i="35"/>
  <c r="R1787" i="35"/>
  <c r="R1786" i="35"/>
  <c r="R1785" i="35"/>
  <c r="R1784" i="35"/>
  <c r="R1783" i="35"/>
  <c r="R1782" i="35"/>
  <c r="R1781" i="35"/>
  <c r="R1780" i="35"/>
  <c r="R1779" i="35"/>
  <c r="R1778" i="35"/>
  <c r="R1777" i="35"/>
  <c r="R1776" i="35"/>
  <c r="R1775" i="35"/>
  <c r="R1774" i="35"/>
  <c r="R1773" i="35"/>
  <c r="R1772" i="35"/>
  <c r="R1771" i="35"/>
  <c r="R1770" i="35"/>
  <c r="R1769" i="35"/>
  <c r="R1768" i="35"/>
  <c r="R1767" i="35"/>
  <c r="R1766" i="35"/>
  <c r="R1765" i="35"/>
  <c r="R1764" i="35"/>
  <c r="R1763" i="35"/>
  <c r="R1762" i="35"/>
  <c r="R1761" i="35"/>
  <c r="R1760" i="35"/>
  <c r="R1759" i="35"/>
  <c r="R1758" i="35"/>
  <c r="R1757" i="35"/>
  <c r="R1756" i="35"/>
  <c r="R1755" i="35"/>
  <c r="R1754" i="35"/>
  <c r="R1753" i="35"/>
  <c r="R1752" i="35"/>
  <c r="R1751" i="35"/>
  <c r="R1750" i="35"/>
  <c r="R1749" i="35"/>
  <c r="R1748" i="35"/>
  <c r="R1747" i="35"/>
  <c r="R1746" i="35"/>
  <c r="R1745" i="35"/>
  <c r="R1744" i="35"/>
  <c r="R1743" i="35"/>
  <c r="R1742" i="35"/>
  <c r="R1741" i="35"/>
  <c r="R1740" i="35"/>
  <c r="R1739" i="35"/>
  <c r="R1738" i="35"/>
  <c r="R1737" i="35"/>
  <c r="R1736" i="35"/>
  <c r="R1735" i="35"/>
  <c r="R1734" i="35"/>
  <c r="R1733" i="35"/>
  <c r="R1732" i="35"/>
  <c r="R1731" i="35"/>
  <c r="R1730" i="35"/>
  <c r="R1729" i="35"/>
  <c r="R1728" i="35"/>
  <c r="R1727" i="35"/>
  <c r="R1726" i="35"/>
  <c r="R1725" i="35"/>
  <c r="R1724" i="35"/>
  <c r="R1723" i="35"/>
  <c r="R1722" i="35"/>
  <c r="R1721" i="35"/>
  <c r="R1720" i="35"/>
  <c r="R1719" i="35"/>
  <c r="R1718" i="35"/>
  <c r="R1717" i="35"/>
  <c r="R1716" i="35"/>
  <c r="R1715" i="35"/>
  <c r="R1714" i="35"/>
  <c r="R1713" i="35"/>
  <c r="R1712" i="35"/>
  <c r="R1711" i="35"/>
  <c r="R1710" i="35"/>
  <c r="R1709" i="35"/>
  <c r="R1708" i="35"/>
  <c r="R1707" i="35"/>
  <c r="R1706" i="35"/>
  <c r="R1705" i="35"/>
  <c r="R1704" i="35"/>
  <c r="R1703" i="35"/>
  <c r="R1702" i="35"/>
  <c r="R1701" i="35"/>
  <c r="R1700" i="35"/>
  <c r="R1699" i="35"/>
  <c r="R1698" i="35"/>
  <c r="R1697" i="35"/>
  <c r="R1696" i="35"/>
  <c r="R1695" i="35"/>
  <c r="R1694" i="35"/>
  <c r="R1693" i="35"/>
  <c r="R1692" i="35"/>
  <c r="R1691" i="35"/>
  <c r="R1690" i="35"/>
  <c r="R1689" i="35"/>
  <c r="R1688" i="35"/>
  <c r="R1687" i="35"/>
  <c r="R1686" i="35"/>
  <c r="R1685" i="35"/>
  <c r="R1684" i="35"/>
  <c r="R1683" i="35"/>
  <c r="R1682" i="35"/>
  <c r="R1681" i="35"/>
  <c r="R1680" i="35"/>
  <c r="R1679" i="35"/>
  <c r="R1678" i="35"/>
  <c r="R1677" i="35"/>
  <c r="R1676" i="35"/>
  <c r="R1675" i="35"/>
  <c r="R1674" i="35"/>
  <c r="R1673" i="35"/>
  <c r="R1672" i="35"/>
  <c r="R1671" i="35"/>
  <c r="R1670" i="35"/>
  <c r="R1669" i="35"/>
  <c r="R1668" i="35"/>
  <c r="R1667" i="35"/>
  <c r="R1666" i="35"/>
  <c r="R1665" i="35"/>
  <c r="R1664" i="35"/>
  <c r="R1663" i="35"/>
  <c r="R1662" i="35"/>
  <c r="R1661" i="35"/>
  <c r="R1660" i="35"/>
  <c r="R1659" i="35"/>
  <c r="R1658" i="35"/>
  <c r="R1657" i="35"/>
  <c r="R1656" i="35"/>
  <c r="R1655" i="35"/>
  <c r="R1654" i="35"/>
  <c r="R1653" i="35"/>
  <c r="R1652" i="35"/>
  <c r="R1651" i="35"/>
  <c r="R1650" i="35"/>
  <c r="R1649" i="35"/>
  <c r="R1648" i="35"/>
  <c r="R1647" i="35"/>
  <c r="R1646" i="35"/>
  <c r="R1645" i="35"/>
  <c r="R1644" i="35"/>
  <c r="R1643" i="35"/>
  <c r="R1642" i="35"/>
  <c r="R1641" i="35"/>
  <c r="R1640" i="35"/>
  <c r="R1639" i="35"/>
  <c r="R1638" i="35"/>
  <c r="R1637" i="35"/>
  <c r="R1636" i="35"/>
  <c r="R1635" i="35"/>
  <c r="R1634" i="35"/>
  <c r="R1633" i="35"/>
  <c r="R1632" i="35"/>
  <c r="R1631" i="35"/>
  <c r="R1630" i="35"/>
  <c r="R1629" i="35"/>
  <c r="R1628" i="35"/>
  <c r="R1627" i="35"/>
  <c r="R1626" i="35"/>
  <c r="R1625" i="35"/>
  <c r="R1624" i="35"/>
  <c r="R1623" i="35"/>
  <c r="R1622" i="35"/>
  <c r="R1621" i="35"/>
  <c r="R1620" i="35"/>
  <c r="R1619" i="35"/>
  <c r="R1618" i="35"/>
  <c r="R1617" i="35"/>
  <c r="R1616" i="35"/>
  <c r="R1615" i="35"/>
  <c r="R1614" i="35"/>
  <c r="R1613" i="35"/>
  <c r="R1612" i="35"/>
  <c r="R1611" i="35"/>
  <c r="R1610" i="35"/>
  <c r="R1609" i="35"/>
  <c r="R1608" i="35"/>
  <c r="R1607" i="35"/>
  <c r="R1606" i="35"/>
  <c r="R1605" i="35"/>
  <c r="R1604" i="35"/>
  <c r="R1603" i="35"/>
  <c r="R1602" i="35"/>
  <c r="R1601" i="35"/>
  <c r="R1600" i="35"/>
  <c r="R1599" i="35"/>
  <c r="R1598" i="35"/>
  <c r="R1597" i="35"/>
  <c r="R1596" i="35"/>
  <c r="R1595" i="35"/>
  <c r="R1594" i="35"/>
  <c r="R1593" i="35"/>
  <c r="R1592" i="35"/>
  <c r="R1591" i="35"/>
  <c r="R1590" i="35"/>
  <c r="R1589" i="35"/>
  <c r="R1588" i="35"/>
  <c r="R1587" i="35"/>
  <c r="R1586" i="35"/>
  <c r="R1585" i="35"/>
  <c r="R1584" i="35"/>
  <c r="R1583" i="35"/>
  <c r="R1582" i="35"/>
  <c r="R1581" i="35"/>
  <c r="R1580" i="35"/>
  <c r="R1579" i="35"/>
  <c r="R1578" i="35"/>
  <c r="R1577" i="35"/>
  <c r="R1576" i="35"/>
  <c r="R1575" i="35"/>
  <c r="R1574" i="35"/>
  <c r="R1573" i="35"/>
  <c r="R1572" i="35"/>
  <c r="R1571" i="35"/>
  <c r="R1570" i="35"/>
  <c r="R1569" i="35"/>
  <c r="R1568" i="35"/>
  <c r="R1567" i="35"/>
  <c r="R1566" i="35"/>
  <c r="R1565" i="35"/>
  <c r="R1564" i="35"/>
  <c r="R1563" i="35"/>
  <c r="R1562" i="35"/>
  <c r="R1561" i="35"/>
  <c r="R1560" i="35"/>
  <c r="R1559" i="35"/>
  <c r="R1558" i="35"/>
  <c r="R1557" i="35"/>
  <c r="R1556" i="35"/>
  <c r="R1555" i="35"/>
  <c r="R1554" i="35"/>
  <c r="R1553" i="35"/>
  <c r="R1552" i="35"/>
  <c r="R1551" i="35"/>
  <c r="R1550" i="35"/>
  <c r="R1549" i="35"/>
  <c r="R1548" i="35"/>
  <c r="R1547" i="35"/>
  <c r="R1546" i="35"/>
  <c r="R1545" i="35"/>
  <c r="R1544" i="35"/>
  <c r="R1543" i="35"/>
  <c r="R1542" i="35"/>
  <c r="R1541" i="35"/>
  <c r="R1540" i="35"/>
  <c r="R1539" i="35"/>
  <c r="R1538" i="35"/>
  <c r="R1537" i="35"/>
  <c r="R1536" i="35"/>
  <c r="R1535" i="35"/>
  <c r="R1534" i="35"/>
  <c r="R1533" i="35"/>
  <c r="R1532" i="35"/>
  <c r="R1531" i="35"/>
  <c r="R1530" i="35"/>
  <c r="R1529" i="35"/>
  <c r="R1528" i="35"/>
  <c r="R1527" i="35"/>
  <c r="R1526" i="35"/>
  <c r="R1525" i="35"/>
  <c r="R1524" i="35"/>
  <c r="R1523" i="35"/>
  <c r="R1522" i="35"/>
  <c r="R1521" i="35"/>
  <c r="R1520" i="35"/>
  <c r="R1519" i="35"/>
  <c r="R1518" i="35"/>
  <c r="R1517" i="35"/>
  <c r="R1516" i="35"/>
  <c r="R1515" i="35"/>
  <c r="R1514" i="35"/>
  <c r="R1513" i="35"/>
  <c r="R1512" i="35"/>
  <c r="R1511" i="35"/>
  <c r="R1510" i="35"/>
  <c r="R1509" i="35"/>
  <c r="R1508" i="35"/>
  <c r="R1507" i="35"/>
  <c r="R1506" i="35"/>
  <c r="R1505" i="35"/>
  <c r="R1504" i="35"/>
  <c r="R1503" i="35"/>
  <c r="R1502" i="35"/>
  <c r="R1501" i="35"/>
  <c r="R1500" i="35"/>
  <c r="R1499" i="35"/>
  <c r="R1498" i="35"/>
  <c r="R1497" i="35"/>
  <c r="R1496" i="35"/>
  <c r="R1495" i="35"/>
  <c r="R1494" i="35"/>
  <c r="R1493" i="35"/>
  <c r="R1492" i="35"/>
  <c r="R1491" i="35"/>
  <c r="R1490" i="35"/>
  <c r="R1489" i="35"/>
  <c r="R1488" i="35"/>
  <c r="R1487" i="35"/>
  <c r="R1486" i="35"/>
  <c r="R1485" i="35"/>
  <c r="R1484" i="35"/>
  <c r="R1483" i="35"/>
  <c r="R1482" i="35"/>
  <c r="R1481" i="35"/>
  <c r="R1480" i="35"/>
  <c r="R1479" i="35"/>
  <c r="R1478" i="35"/>
  <c r="R1477" i="35"/>
  <c r="R1476" i="35"/>
  <c r="R1475" i="35"/>
  <c r="R1474" i="35"/>
  <c r="R1473" i="35"/>
  <c r="R1472" i="35"/>
  <c r="R1471" i="35"/>
  <c r="R1470" i="35"/>
  <c r="R1469" i="35"/>
  <c r="R1468" i="35"/>
  <c r="R1467" i="35"/>
  <c r="R1466" i="35"/>
  <c r="R1465" i="35"/>
  <c r="R1464" i="35"/>
  <c r="R1463" i="35"/>
  <c r="R1462" i="35"/>
  <c r="R1461" i="35"/>
  <c r="R1460" i="35"/>
  <c r="R1459" i="35"/>
  <c r="R1458" i="35"/>
  <c r="R1457" i="35"/>
  <c r="R1456" i="35"/>
  <c r="R1455" i="35"/>
  <c r="R1454" i="35"/>
  <c r="R1453" i="35"/>
  <c r="R1452" i="35"/>
  <c r="R1451" i="35"/>
  <c r="R1450" i="35"/>
  <c r="R1449" i="35"/>
  <c r="R1448" i="35"/>
  <c r="R1447" i="35"/>
  <c r="R1446" i="35"/>
  <c r="R1445" i="35"/>
  <c r="R1444" i="35"/>
  <c r="R1443" i="35"/>
  <c r="R1442" i="35"/>
  <c r="R1441" i="35"/>
  <c r="R1440" i="35"/>
  <c r="R1439" i="35"/>
  <c r="R1438" i="35"/>
  <c r="R1437" i="35"/>
  <c r="R1436" i="35"/>
  <c r="R1435" i="35"/>
  <c r="R1434" i="35"/>
  <c r="R1433" i="35"/>
  <c r="R1432" i="35"/>
  <c r="R1431" i="35"/>
  <c r="R1430" i="35"/>
  <c r="R1429" i="35"/>
  <c r="R1428" i="35"/>
  <c r="R1427" i="35"/>
  <c r="R1426" i="35"/>
  <c r="R1425" i="35"/>
  <c r="R1424" i="35"/>
  <c r="R1423" i="35"/>
  <c r="R1422" i="35"/>
  <c r="R1421" i="35"/>
  <c r="R1420" i="35"/>
  <c r="R1419" i="35"/>
  <c r="R1418" i="35"/>
  <c r="R1417" i="35"/>
  <c r="R1416" i="35"/>
  <c r="R1415" i="35"/>
  <c r="R1414" i="35"/>
  <c r="R1413" i="35"/>
  <c r="R1412" i="35"/>
  <c r="R1411" i="35"/>
  <c r="R1410" i="35"/>
  <c r="R1409" i="35"/>
  <c r="R1408" i="35"/>
  <c r="R1407" i="35"/>
  <c r="R1406" i="35"/>
  <c r="R1405" i="35"/>
  <c r="R1404" i="35"/>
  <c r="R1403" i="35"/>
  <c r="R1402" i="35"/>
  <c r="R1401" i="35"/>
  <c r="R1400" i="35"/>
  <c r="R1399" i="35"/>
  <c r="R1398" i="35"/>
  <c r="R1397" i="35"/>
  <c r="R1396" i="35"/>
  <c r="R1395" i="35"/>
  <c r="R1394" i="35"/>
  <c r="R1393" i="35"/>
  <c r="R1392" i="35"/>
  <c r="R1391" i="35"/>
  <c r="R1390" i="35"/>
  <c r="R1389" i="35"/>
  <c r="R1388" i="35"/>
  <c r="R1387" i="35"/>
  <c r="R1386" i="35"/>
  <c r="R1385" i="35"/>
  <c r="R1384" i="35"/>
  <c r="R1383" i="35"/>
  <c r="R1382" i="35"/>
  <c r="R1381" i="35"/>
  <c r="R1380" i="35"/>
  <c r="R1379" i="35"/>
  <c r="R1378" i="35"/>
  <c r="R1377" i="35"/>
  <c r="R1376" i="35"/>
  <c r="R1375" i="35"/>
  <c r="R1374" i="35"/>
  <c r="R1373" i="35"/>
  <c r="R1372" i="35"/>
  <c r="R1371" i="35"/>
  <c r="R1370" i="35"/>
  <c r="R1369" i="35"/>
  <c r="R1368" i="35"/>
  <c r="R1367" i="35"/>
  <c r="R1366" i="35"/>
  <c r="R1365" i="35"/>
  <c r="R1364" i="35"/>
  <c r="R1363" i="35"/>
  <c r="R1362" i="35"/>
  <c r="R1361" i="35"/>
  <c r="R1360" i="35"/>
  <c r="R1359" i="35"/>
  <c r="R1358" i="35"/>
  <c r="R1357" i="35"/>
  <c r="R1356" i="35"/>
  <c r="R1355" i="35"/>
  <c r="R1354" i="35"/>
  <c r="R1353" i="35"/>
  <c r="R1352" i="35"/>
  <c r="R1351" i="35"/>
  <c r="R1350" i="35"/>
  <c r="R1349" i="35"/>
  <c r="R1348" i="35"/>
  <c r="R1347" i="35"/>
  <c r="R1346" i="35"/>
  <c r="R1345" i="35"/>
  <c r="R1344" i="35"/>
  <c r="R1343" i="35"/>
  <c r="R1342" i="35"/>
  <c r="R1341" i="35"/>
  <c r="R1340" i="35"/>
  <c r="R1339" i="35"/>
  <c r="R1338" i="35"/>
  <c r="R1337" i="35"/>
  <c r="R1336" i="35"/>
  <c r="R1335" i="35"/>
  <c r="R1334" i="35"/>
  <c r="R1333" i="35"/>
  <c r="R1332" i="35"/>
  <c r="R1331" i="35"/>
  <c r="R1330" i="35"/>
  <c r="R1329" i="35"/>
  <c r="R1328" i="35"/>
  <c r="R1327" i="35"/>
  <c r="R1326" i="35"/>
  <c r="R1325" i="35"/>
  <c r="R1324" i="35"/>
  <c r="R1323" i="35"/>
  <c r="R1322" i="35"/>
  <c r="R1321" i="35"/>
  <c r="R1320" i="35"/>
  <c r="R1319" i="35"/>
  <c r="R1318" i="35"/>
  <c r="R1317" i="35"/>
  <c r="R1316" i="35"/>
  <c r="R1315" i="35"/>
  <c r="R1314" i="35"/>
  <c r="R1313" i="35"/>
  <c r="R1312" i="35"/>
  <c r="R1311" i="35"/>
  <c r="R1310" i="35"/>
  <c r="R1309" i="35"/>
  <c r="R1308" i="35"/>
  <c r="R1307" i="35"/>
  <c r="R1306" i="35"/>
  <c r="R1305" i="35"/>
  <c r="R1304" i="35"/>
  <c r="R1303" i="35"/>
  <c r="R1302" i="35"/>
  <c r="R1301" i="35"/>
  <c r="R1300" i="35"/>
  <c r="R1299" i="35"/>
  <c r="R1298" i="35"/>
  <c r="R1297" i="35"/>
  <c r="R1296" i="35"/>
  <c r="R1295" i="35"/>
  <c r="R1294" i="35"/>
  <c r="R1293" i="35"/>
  <c r="R1292" i="35"/>
  <c r="R1291" i="35"/>
  <c r="R1290" i="35"/>
  <c r="R1289" i="35"/>
  <c r="R1288" i="35"/>
  <c r="R1287" i="35"/>
  <c r="R1286" i="35"/>
  <c r="R1285" i="35"/>
  <c r="R1284" i="35"/>
  <c r="R1283" i="35"/>
  <c r="R1282" i="35"/>
  <c r="R1281" i="35"/>
  <c r="R1280" i="35"/>
  <c r="R1279" i="35"/>
  <c r="R1278" i="35"/>
  <c r="R1277" i="35"/>
  <c r="R1276" i="35"/>
  <c r="R1275" i="35"/>
  <c r="R1274" i="35"/>
  <c r="R1273" i="35"/>
  <c r="R1272" i="35"/>
  <c r="R1271" i="35"/>
  <c r="R1270" i="35"/>
  <c r="R1269" i="35"/>
  <c r="R1268" i="35"/>
  <c r="R1267" i="35"/>
  <c r="R1266" i="35"/>
  <c r="R1265" i="35"/>
  <c r="R1264" i="35"/>
  <c r="R1263" i="35"/>
  <c r="R1262" i="35"/>
  <c r="R1261" i="35"/>
  <c r="R1260" i="35"/>
  <c r="R1259" i="35"/>
  <c r="R1258" i="35"/>
  <c r="R1257" i="35"/>
  <c r="R1256" i="35"/>
  <c r="R1255" i="35"/>
  <c r="R1254" i="35"/>
  <c r="R1253" i="35"/>
  <c r="R1252" i="35"/>
  <c r="R1251" i="35"/>
  <c r="R1250" i="35"/>
  <c r="R1249" i="35"/>
  <c r="R1248" i="35"/>
  <c r="R1247" i="35"/>
  <c r="R1246" i="35"/>
  <c r="R1245" i="35"/>
  <c r="R1244" i="35"/>
  <c r="R1243" i="35"/>
  <c r="R1242" i="35"/>
  <c r="R1241" i="35"/>
  <c r="R1240" i="35"/>
  <c r="R1239" i="35"/>
  <c r="R1238" i="35"/>
  <c r="R1237" i="35"/>
  <c r="R1236" i="35"/>
  <c r="R1235" i="35"/>
  <c r="R1234" i="35"/>
  <c r="R1233" i="35"/>
  <c r="R1232" i="35"/>
  <c r="R1231" i="35"/>
  <c r="R1230" i="35"/>
  <c r="R1229" i="35"/>
  <c r="R1228" i="35"/>
  <c r="R1227" i="35"/>
  <c r="R1226" i="35"/>
  <c r="R1225" i="35"/>
  <c r="R1224" i="35"/>
  <c r="R1223" i="35"/>
  <c r="R1222" i="35"/>
  <c r="R1221" i="35"/>
  <c r="R1220" i="35"/>
  <c r="R1219" i="35"/>
  <c r="R1218" i="35"/>
  <c r="R1217" i="35"/>
  <c r="R1216" i="35"/>
  <c r="R1215" i="35"/>
  <c r="R1214" i="35"/>
  <c r="R1213" i="35"/>
  <c r="R1212" i="35"/>
  <c r="R1211" i="35"/>
  <c r="R1210" i="35"/>
  <c r="R1209" i="35"/>
  <c r="R1208" i="35"/>
  <c r="R1207" i="35"/>
  <c r="R1206" i="35"/>
  <c r="R1205" i="35"/>
  <c r="R1204" i="35"/>
  <c r="R1203" i="35"/>
  <c r="R1202" i="35"/>
  <c r="R1201" i="35"/>
  <c r="R1200" i="35"/>
  <c r="R1199" i="35"/>
  <c r="R1198" i="35"/>
  <c r="R1197" i="35"/>
  <c r="R1196" i="35"/>
  <c r="R1195" i="35"/>
  <c r="R1194" i="35"/>
  <c r="R1193" i="35"/>
  <c r="R1192" i="35"/>
  <c r="R1191" i="35"/>
  <c r="R1190" i="35"/>
  <c r="R1189" i="35"/>
  <c r="R1188" i="35"/>
  <c r="R1187" i="35"/>
  <c r="R1186" i="35"/>
  <c r="R1185" i="35"/>
  <c r="R1184" i="35"/>
  <c r="R1183" i="35"/>
  <c r="R1182" i="35"/>
  <c r="R1181" i="35"/>
  <c r="R1180" i="35"/>
  <c r="R1179" i="35"/>
  <c r="R1178" i="35"/>
  <c r="R1177" i="35"/>
  <c r="R1176" i="35"/>
  <c r="R1175" i="35"/>
  <c r="R1174" i="35"/>
  <c r="R1173" i="35"/>
  <c r="R1172" i="35"/>
  <c r="R1171" i="35"/>
  <c r="R1170" i="35"/>
  <c r="R1169" i="35"/>
  <c r="R1168" i="35"/>
  <c r="R1167" i="35"/>
  <c r="R1166" i="35"/>
  <c r="R1165" i="35"/>
  <c r="R1164" i="35"/>
  <c r="R1163" i="35"/>
  <c r="R1162" i="35"/>
  <c r="R1161" i="35"/>
  <c r="R1160" i="35"/>
  <c r="R1159" i="35"/>
  <c r="R1158" i="35"/>
  <c r="R1157" i="35"/>
  <c r="R1156" i="35"/>
  <c r="R1155" i="35"/>
  <c r="R1154" i="35"/>
  <c r="R1153" i="35"/>
  <c r="R1152" i="35"/>
  <c r="R1151" i="35"/>
  <c r="R1150" i="35"/>
  <c r="R1149" i="35"/>
  <c r="R1148" i="35"/>
  <c r="R1147" i="35"/>
  <c r="R1146" i="35"/>
  <c r="R1145" i="35"/>
  <c r="R1144" i="35"/>
  <c r="R1143" i="35"/>
  <c r="R1142" i="35"/>
  <c r="R1141" i="35"/>
  <c r="R1140" i="35"/>
  <c r="R1139" i="35"/>
  <c r="R1138" i="35"/>
  <c r="R1137" i="35"/>
  <c r="R1136" i="35"/>
  <c r="R1135" i="35"/>
  <c r="R1134" i="35"/>
  <c r="R1133" i="35"/>
  <c r="R1132" i="35"/>
  <c r="R1131" i="35"/>
  <c r="R1130" i="35"/>
  <c r="R1129" i="35"/>
  <c r="R1128" i="35"/>
  <c r="R1127" i="35"/>
  <c r="R1126" i="35"/>
  <c r="R1125" i="35"/>
  <c r="R1124" i="35"/>
  <c r="R1123" i="35"/>
  <c r="R1122" i="35"/>
  <c r="R1121" i="35"/>
  <c r="R1120" i="35"/>
  <c r="R1119" i="35"/>
  <c r="R1118" i="35"/>
  <c r="R1117" i="35"/>
  <c r="R1116" i="35"/>
  <c r="R1115" i="35"/>
  <c r="R1114" i="35"/>
  <c r="R1113" i="35"/>
  <c r="R1112" i="35"/>
  <c r="R1111" i="35"/>
  <c r="R1110" i="35"/>
  <c r="R1109" i="35"/>
  <c r="R1108" i="35"/>
  <c r="R1107" i="35"/>
  <c r="R1106" i="35"/>
  <c r="R1105" i="35"/>
  <c r="R1104" i="35"/>
  <c r="R1103" i="35"/>
  <c r="R1102" i="35"/>
  <c r="R1101" i="35"/>
  <c r="R1100" i="35"/>
  <c r="R1099" i="35"/>
  <c r="R1098" i="35"/>
  <c r="R1097" i="35"/>
  <c r="R1096" i="35"/>
  <c r="R1095" i="35"/>
  <c r="R1094" i="35"/>
  <c r="R1093" i="35"/>
  <c r="R1092" i="35"/>
  <c r="R1091" i="35"/>
  <c r="R1090" i="35"/>
  <c r="R1089" i="35"/>
  <c r="R1088" i="35"/>
  <c r="R1087" i="35"/>
  <c r="R1086" i="35"/>
  <c r="R1085" i="35"/>
  <c r="R1084" i="35"/>
  <c r="R1083" i="35"/>
  <c r="R1082" i="35"/>
  <c r="R1081" i="35"/>
  <c r="R1080" i="35"/>
  <c r="R1079" i="35"/>
  <c r="R1078" i="35"/>
  <c r="R1077" i="35"/>
  <c r="R1076" i="35"/>
  <c r="R1075" i="35"/>
  <c r="R1074" i="35"/>
  <c r="R1073" i="35"/>
  <c r="R1072" i="35"/>
  <c r="R1071" i="35"/>
  <c r="R1070" i="35"/>
  <c r="R1069" i="35"/>
  <c r="R1068" i="35"/>
  <c r="R1067" i="35"/>
  <c r="R1066" i="35"/>
  <c r="R1065" i="35"/>
  <c r="R1064" i="35"/>
  <c r="R1063" i="35"/>
  <c r="R1062" i="35"/>
  <c r="R1061" i="35"/>
  <c r="R1060" i="35"/>
  <c r="R1059" i="35"/>
  <c r="R1058" i="35"/>
  <c r="R1057" i="35"/>
  <c r="R1056" i="35"/>
  <c r="R1055" i="35"/>
  <c r="R1054" i="35"/>
  <c r="R1053" i="35"/>
  <c r="R1052" i="35"/>
  <c r="R1051" i="35"/>
  <c r="R1050" i="35"/>
  <c r="R1049" i="35"/>
  <c r="R1048" i="35"/>
  <c r="R1047" i="35"/>
  <c r="R1046" i="35"/>
  <c r="R1045" i="35"/>
  <c r="R1044" i="35"/>
  <c r="R1043" i="35"/>
  <c r="R1042" i="35"/>
  <c r="R1041" i="35"/>
  <c r="R1040" i="35"/>
  <c r="R1039" i="35"/>
  <c r="R1038" i="35"/>
  <c r="R1037" i="35"/>
  <c r="R1036" i="35"/>
  <c r="R1035" i="35"/>
  <c r="R1034" i="35"/>
  <c r="R1033" i="35"/>
  <c r="R1032" i="35"/>
  <c r="R1031" i="35"/>
  <c r="R1030" i="35"/>
  <c r="R1029" i="35"/>
  <c r="R1028" i="35"/>
  <c r="R1027" i="35"/>
  <c r="R1026" i="35"/>
  <c r="R1025" i="35"/>
  <c r="R1024" i="35"/>
  <c r="R1023" i="35"/>
  <c r="R1022" i="35"/>
  <c r="R1021" i="35"/>
  <c r="R1020" i="35"/>
  <c r="R1019" i="35"/>
  <c r="R1018" i="35"/>
  <c r="R1017" i="35"/>
  <c r="R1016" i="35"/>
  <c r="R1015" i="35"/>
  <c r="R1014" i="35"/>
  <c r="R1013" i="35"/>
  <c r="R1012" i="35"/>
  <c r="R1011" i="35"/>
  <c r="R1010" i="35"/>
  <c r="R1009" i="35"/>
  <c r="R1008" i="35"/>
  <c r="R1007" i="35"/>
  <c r="R1006" i="35"/>
  <c r="R1005" i="35"/>
  <c r="R1004" i="35"/>
  <c r="R1003" i="35"/>
  <c r="R1002" i="35"/>
  <c r="R1001" i="35"/>
  <c r="R1000" i="35"/>
  <c r="R999" i="35"/>
  <c r="R998" i="35"/>
  <c r="R997" i="35"/>
  <c r="R996" i="35"/>
  <c r="R995" i="35"/>
  <c r="R994" i="35"/>
  <c r="R993" i="35"/>
  <c r="R992" i="35"/>
  <c r="R991" i="35"/>
  <c r="R990" i="35"/>
  <c r="R989" i="35"/>
  <c r="R988" i="35"/>
  <c r="R987" i="35"/>
  <c r="R986" i="35"/>
  <c r="R985" i="35"/>
  <c r="R984" i="35"/>
  <c r="R983" i="35"/>
  <c r="R982" i="35"/>
  <c r="R981" i="35"/>
  <c r="R980" i="35"/>
  <c r="R979" i="35"/>
  <c r="R978" i="35"/>
  <c r="R977" i="35"/>
  <c r="R976" i="35"/>
  <c r="R975" i="35"/>
  <c r="R974" i="35"/>
  <c r="R973" i="35"/>
  <c r="R972" i="35"/>
  <c r="R971" i="35"/>
  <c r="R970" i="35"/>
  <c r="R969" i="35"/>
  <c r="R968" i="35"/>
  <c r="R967" i="35"/>
  <c r="R966" i="35"/>
  <c r="R965" i="35"/>
  <c r="R964" i="35"/>
  <c r="R963" i="35"/>
  <c r="R962" i="35"/>
  <c r="R961" i="35"/>
  <c r="R960" i="35"/>
  <c r="R959" i="35"/>
  <c r="R958" i="35"/>
  <c r="R957" i="35"/>
  <c r="R956" i="35"/>
  <c r="R955" i="35"/>
  <c r="R954" i="35"/>
  <c r="R953" i="35"/>
  <c r="R952" i="35"/>
  <c r="R951" i="35"/>
  <c r="R950" i="35"/>
  <c r="R949" i="35"/>
  <c r="R948" i="35"/>
  <c r="R947" i="35"/>
  <c r="R946" i="35"/>
  <c r="R945" i="35"/>
  <c r="R944" i="35"/>
  <c r="R943" i="35"/>
  <c r="R942" i="35"/>
  <c r="R941" i="35"/>
  <c r="R940" i="35"/>
  <c r="R939" i="35"/>
  <c r="R938" i="35"/>
  <c r="R937" i="35"/>
  <c r="R936" i="35"/>
  <c r="R935" i="35"/>
  <c r="R934" i="35"/>
  <c r="R933" i="35"/>
  <c r="R932" i="35"/>
  <c r="R931" i="35"/>
  <c r="R930" i="35"/>
  <c r="R929" i="35"/>
  <c r="R928" i="35"/>
  <c r="R927" i="35"/>
  <c r="R926" i="35"/>
  <c r="R925" i="35"/>
  <c r="R924" i="35"/>
  <c r="R923" i="35"/>
  <c r="R922" i="35"/>
  <c r="R921" i="35"/>
  <c r="R920" i="35"/>
  <c r="R919" i="35"/>
  <c r="R918" i="35"/>
  <c r="R917" i="35"/>
  <c r="R916" i="35"/>
  <c r="R915" i="35"/>
  <c r="R914" i="35"/>
  <c r="R913" i="35"/>
  <c r="R912" i="35"/>
  <c r="R911" i="35"/>
  <c r="R910" i="35"/>
  <c r="R909" i="35"/>
  <c r="R908" i="35"/>
  <c r="R907" i="35"/>
  <c r="R906" i="35"/>
  <c r="R905" i="35"/>
  <c r="R904" i="35"/>
  <c r="R903" i="35"/>
  <c r="R902" i="35"/>
  <c r="R901" i="35"/>
  <c r="R900" i="35"/>
  <c r="R899" i="35"/>
  <c r="R898" i="35"/>
  <c r="R897" i="35"/>
  <c r="R896" i="35"/>
  <c r="R895" i="35"/>
  <c r="R894" i="35"/>
  <c r="R893" i="35"/>
  <c r="R892" i="35"/>
  <c r="R891" i="35"/>
  <c r="R890" i="35"/>
  <c r="R889" i="35"/>
  <c r="R888" i="35"/>
  <c r="R887" i="35"/>
  <c r="R886" i="35"/>
  <c r="R885" i="35"/>
  <c r="R884" i="35"/>
  <c r="R883" i="35"/>
  <c r="R882" i="35"/>
  <c r="R881" i="35"/>
  <c r="R880" i="35"/>
  <c r="R879" i="35"/>
  <c r="R878" i="35"/>
  <c r="R877" i="35"/>
  <c r="R876" i="35"/>
  <c r="R875" i="35"/>
  <c r="R874" i="35"/>
  <c r="R873" i="35"/>
  <c r="R872" i="35"/>
  <c r="R871" i="35"/>
  <c r="R870" i="35"/>
  <c r="R869" i="35"/>
  <c r="R868" i="35"/>
  <c r="R867" i="35"/>
  <c r="R866" i="35"/>
  <c r="R865" i="35"/>
  <c r="R864" i="35"/>
  <c r="R863" i="35"/>
  <c r="R862" i="35"/>
  <c r="R861" i="35"/>
  <c r="R860" i="35"/>
  <c r="R859" i="35"/>
  <c r="R858" i="35"/>
  <c r="R857" i="35"/>
  <c r="R856" i="35"/>
  <c r="R855" i="35"/>
  <c r="R854" i="35"/>
  <c r="R853" i="35"/>
  <c r="R852" i="35"/>
  <c r="R851" i="35"/>
  <c r="R850" i="35"/>
  <c r="R849" i="35"/>
  <c r="R848" i="35"/>
  <c r="R847" i="35"/>
  <c r="R846" i="35"/>
  <c r="R845" i="35"/>
  <c r="R844" i="35"/>
  <c r="R843" i="35"/>
  <c r="R842" i="35"/>
  <c r="R841" i="35"/>
  <c r="R840" i="35"/>
  <c r="R839" i="35"/>
  <c r="R838" i="35"/>
  <c r="R837" i="35"/>
  <c r="R836" i="35"/>
  <c r="R835" i="35"/>
  <c r="R834" i="35"/>
  <c r="R833" i="35"/>
  <c r="R832" i="35"/>
  <c r="R831" i="35"/>
  <c r="R830" i="35"/>
  <c r="R829" i="35"/>
  <c r="R828" i="35"/>
  <c r="R827" i="35"/>
  <c r="R826" i="35"/>
  <c r="R825" i="35"/>
  <c r="R824" i="35"/>
  <c r="R823" i="35"/>
  <c r="R822" i="35"/>
  <c r="R821" i="35"/>
  <c r="R820" i="35"/>
  <c r="R819" i="35"/>
  <c r="R818" i="35"/>
  <c r="R817" i="35"/>
  <c r="R816" i="35"/>
  <c r="R815" i="35"/>
  <c r="R814" i="35"/>
  <c r="R813" i="35"/>
  <c r="R812" i="35"/>
  <c r="R811" i="35"/>
  <c r="R810" i="35"/>
  <c r="R809" i="35"/>
  <c r="R808" i="35"/>
  <c r="R807" i="35"/>
  <c r="R806" i="35"/>
  <c r="R805" i="35"/>
  <c r="R804" i="35"/>
  <c r="R803" i="35"/>
  <c r="R802" i="35"/>
  <c r="R801" i="35"/>
  <c r="R800" i="35"/>
  <c r="R799" i="35"/>
  <c r="R798" i="35"/>
  <c r="R797" i="35"/>
  <c r="R796" i="35"/>
  <c r="R795" i="35"/>
  <c r="R794" i="35"/>
  <c r="R793" i="35"/>
  <c r="R792" i="35"/>
  <c r="R791" i="35"/>
  <c r="R790" i="35"/>
  <c r="R789" i="35"/>
  <c r="R788" i="35"/>
  <c r="R787" i="35"/>
  <c r="R786" i="35"/>
  <c r="R785" i="35"/>
  <c r="R784" i="35"/>
  <c r="R783" i="35"/>
  <c r="R782" i="35"/>
  <c r="R781" i="35"/>
  <c r="R780" i="35"/>
  <c r="R779" i="35"/>
  <c r="R778" i="35"/>
  <c r="R777" i="35"/>
  <c r="R776" i="35"/>
  <c r="R775" i="35"/>
  <c r="R774" i="35"/>
  <c r="R773" i="35"/>
  <c r="R772" i="35"/>
  <c r="R771" i="35"/>
  <c r="R770" i="35"/>
  <c r="R769" i="35"/>
  <c r="R768" i="35"/>
  <c r="R767" i="35"/>
  <c r="R766" i="35"/>
  <c r="R765" i="35"/>
  <c r="R764" i="35"/>
  <c r="R763" i="35"/>
  <c r="R762" i="35"/>
  <c r="R761" i="35"/>
  <c r="R760" i="35"/>
  <c r="R759" i="35"/>
  <c r="R758" i="35"/>
  <c r="R757" i="35"/>
  <c r="R756" i="35"/>
  <c r="R755" i="35"/>
  <c r="R754" i="35"/>
  <c r="R753" i="35"/>
  <c r="R752" i="35"/>
  <c r="R751" i="35"/>
  <c r="R750" i="35"/>
  <c r="R749" i="35"/>
  <c r="R748" i="35"/>
  <c r="R747" i="35"/>
  <c r="R746" i="35"/>
  <c r="R745" i="35"/>
  <c r="R744" i="35"/>
  <c r="R743" i="35"/>
  <c r="R742" i="35"/>
  <c r="R741" i="35"/>
  <c r="R740" i="35"/>
  <c r="R739" i="35"/>
  <c r="R738" i="35"/>
  <c r="R737" i="35"/>
  <c r="R736" i="35"/>
  <c r="R735" i="35"/>
  <c r="R734" i="35"/>
  <c r="R733" i="35"/>
  <c r="R732" i="35"/>
  <c r="R731" i="35"/>
  <c r="R730" i="35"/>
  <c r="R729" i="35"/>
  <c r="R728" i="35"/>
  <c r="R727" i="35"/>
  <c r="R726" i="35"/>
  <c r="R725" i="35"/>
  <c r="R724" i="35"/>
  <c r="R723" i="35"/>
  <c r="R722" i="35"/>
  <c r="R721" i="35"/>
  <c r="R720" i="35"/>
  <c r="R719" i="35"/>
  <c r="R718" i="35"/>
  <c r="R717" i="35"/>
  <c r="R716" i="35"/>
  <c r="R715" i="35"/>
  <c r="R714" i="35"/>
  <c r="R713" i="35"/>
  <c r="R712" i="35"/>
  <c r="R711" i="35"/>
  <c r="R710" i="35"/>
  <c r="R709" i="35"/>
  <c r="R708" i="35"/>
  <c r="R707" i="35"/>
  <c r="R706" i="35"/>
  <c r="R705" i="35"/>
  <c r="R704" i="35"/>
  <c r="R703" i="35"/>
  <c r="R702" i="35"/>
  <c r="R701" i="35"/>
  <c r="R700" i="35"/>
  <c r="R699" i="35"/>
  <c r="R698" i="35"/>
  <c r="R697" i="35"/>
  <c r="R696" i="35"/>
  <c r="R695" i="35"/>
  <c r="R694" i="35"/>
  <c r="R693" i="35"/>
  <c r="R692" i="35"/>
  <c r="R691" i="35"/>
  <c r="R690" i="35"/>
  <c r="R689" i="35"/>
  <c r="R688" i="35"/>
  <c r="R687" i="35"/>
  <c r="R686" i="35"/>
  <c r="R685" i="35"/>
  <c r="R684" i="35"/>
  <c r="R683" i="35"/>
  <c r="R682" i="35"/>
  <c r="R681" i="35"/>
  <c r="R680" i="35"/>
  <c r="R679" i="35"/>
  <c r="R678" i="35"/>
  <c r="R677" i="35"/>
  <c r="R676" i="35"/>
  <c r="R675" i="35"/>
  <c r="R674" i="35"/>
  <c r="R673" i="35"/>
  <c r="R672" i="35"/>
  <c r="R671" i="35"/>
  <c r="R670" i="35"/>
  <c r="R669" i="35"/>
  <c r="R668" i="35"/>
  <c r="R667" i="35"/>
  <c r="R666" i="35"/>
  <c r="R665" i="35"/>
  <c r="R664" i="35"/>
  <c r="R663" i="35"/>
  <c r="R662" i="35"/>
  <c r="R661" i="35"/>
  <c r="R660" i="35"/>
  <c r="R659" i="35"/>
  <c r="R658" i="35"/>
  <c r="R657" i="35"/>
  <c r="R656" i="35"/>
  <c r="R655" i="35"/>
  <c r="R654" i="35"/>
  <c r="R653" i="35"/>
  <c r="R652" i="35"/>
  <c r="R651" i="35"/>
  <c r="R650" i="35"/>
  <c r="R649" i="35"/>
  <c r="R648" i="35"/>
  <c r="R647" i="35"/>
  <c r="R646" i="35"/>
  <c r="R645" i="35"/>
  <c r="R644" i="35"/>
  <c r="R643" i="35"/>
  <c r="R642" i="35"/>
  <c r="R641" i="35"/>
  <c r="R640" i="35"/>
  <c r="R639" i="35"/>
  <c r="R638" i="35"/>
  <c r="R637" i="35"/>
  <c r="R636" i="35"/>
  <c r="R635" i="35"/>
  <c r="R634" i="35"/>
  <c r="R633" i="35"/>
  <c r="R632" i="35"/>
  <c r="R631" i="35"/>
  <c r="R630" i="35"/>
  <c r="R629" i="35"/>
  <c r="R628" i="35"/>
  <c r="R627" i="35"/>
  <c r="R626" i="35"/>
  <c r="R625" i="35"/>
  <c r="R624" i="35"/>
  <c r="R623" i="35"/>
  <c r="R622" i="35"/>
  <c r="R621" i="35"/>
  <c r="R620" i="35"/>
  <c r="R619" i="35"/>
  <c r="R618" i="35"/>
  <c r="R617" i="35"/>
  <c r="R616" i="35"/>
  <c r="R615" i="35"/>
  <c r="R614" i="35"/>
  <c r="R613" i="35"/>
  <c r="R612" i="35"/>
  <c r="R611" i="35"/>
  <c r="R610" i="35"/>
  <c r="R609" i="35"/>
  <c r="R608" i="35"/>
  <c r="R607" i="35"/>
  <c r="R606" i="35"/>
  <c r="R605" i="35"/>
  <c r="R604" i="35"/>
  <c r="R603" i="35"/>
  <c r="R602" i="35"/>
  <c r="R601" i="35"/>
  <c r="R600" i="35"/>
  <c r="R599" i="35"/>
  <c r="R598" i="35"/>
  <c r="R597" i="35"/>
  <c r="R596" i="35"/>
  <c r="R595" i="35"/>
  <c r="R594" i="35"/>
  <c r="R593" i="35"/>
  <c r="R592" i="35"/>
  <c r="R591" i="35"/>
  <c r="R590" i="35"/>
  <c r="R589" i="35"/>
  <c r="R588" i="35"/>
  <c r="R587" i="35"/>
  <c r="R586" i="35"/>
  <c r="R585" i="35"/>
  <c r="R584" i="35"/>
  <c r="R583" i="35"/>
  <c r="R582" i="35"/>
  <c r="R581" i="35"/>
  <c r="R580" i="35"/>
  <c r="R579" i="35"/>
  <c r="R578" i="35"/>
  <c r="R577" i="35"/>
  <c r="R576" i="35"/>
  <c r="R575" i="35"/>
  <c r="R574" i="35"/>
  <c r="R573" i="35"/>
  <c r="R572" i="35"/>
  <c r="R571" i="35"/>
  <c r="R570" i="35"/>
  <c r="R569" i="35"/>
  <c r="R568" i="35"/>
  <c r="R567" i="35"/>
  <c r="R566" i="35"/>
  <c r="R565" i="35"/>
  <c r="R564" i="35"/>
  <c r="R563" i="35"/>
  <c r="R562" i="35"/>
  <c r="R561" i="35"/>
  <c r="R560" i="35"/>
  <c r="R559" i="35"/>
  <c r="R558" i="35"/>
  <c r="R557" i="35"/>
  <c r="R556" i="35"/>
  <c r="R555" i="35"/>
  <c r="R554" i="35"/>
  <c r="R553" i="35"/>
  <c r="R552" i="35"/>
  <c r="R551" i="35"/>
  <c r="R550" i="35"/>
  <c r="R549" i="35"/>
  <c r="R548" i="35"/>
  <c r="R547" i="35"/>
  <c r="R546" i="35"/>
  <c r="R545" i="35"/>
  <c r="R544" i="35"/>
  <c r="R543" i="35"/>
  <c r="R542" i="35"/>
  <c r="R541" i="35"/>
  <c r="R540" i="35"/>
  <c r="R539" i="35"/>
  <c r="R538" i="35"/>
  <c r="R537" i="35"/>
  <c r="R536" i="35"/>
  <c r="R535" i="35"/>
  <c r="R534" i="35"/>
  <c r="R533" i="35"/>
  <c r="R532" i="35"/>
  <c r="R531" i="35"/>
  <c r="R530" i="35"/>
  <c r="R529" i="35"/>
  <c r="R528" i="35"/>
  <c r="R527" i="35"/>
  <c r="R526" i="35"/>
  <c r="R525" i="35"/>
  <c r="R524" i="35"/>
  <c r="R523" i="35"/>
  <c r="R522" i="35"/>
  <c r="R521" i="35"/>
  <c r="R520" i="35"/>
  <c r="R519" i="35"/>
  <c r="R518" i="35"/>
  <c r="R517" i="35"/>
  <c r="R516" i="35"/>
  <c r="R515" i="35"/>
  <c r="R514" i="35"/>
  <c r="R513" i="35"/>
  <c r="R512" i="35"/>
  <c r="R511" i="35"/>
  <c r="R510" i="35"/>
  <c r="R509" i="35"/>
  <c r="R508" i="35"/>
  <c r="R507" i="35"/>
  <c r="R506" i="35"/>
  <c r="R505" i="35"/>
  <c r="R504" i="35"/>
  <c r="R503" i="35"/>
  <c r="R502" i="35"/>
  <c r="R501" i="35"/>
  <c r="R500" i="35"/>
  <c r="R499" i="35"/>
  <c r="R498" i="35"/>
  <c r="R497" i="35"/>
  <c r="R496" i="35"/>
  <c r="R495" i="35"/>
  <c r="R494" i="35"/>
  <c r="R493" i="35"/>
  <c r="R492" i="35"/>
  <c r="R491" i="35"/>
  <c r="R490" i="35"/>
  <c r="R489" i="35"/>
  <c r="R488" i="35"/>
  <c r="R487" i="35"/>
  <c r="R486" i="35"/>
  <c r="R485" i="35"/>
  <c r="R484" i="35"/>
  <c r="R483" i="35"/>
  <c r="R482" i="35"/>
  <c r="R481" i="35"/>
  <c r="R480" i="35"/>
  <c r="R479" i="35"/>
  <c r="R478" i="35"/>
  <c r="R477" i="35"/>
  <c r="R476" i="35"/>
  <c r="R475" i="35"/>
  <c r="R474" i="35"/>
  <c r="R473" i="35"/>
  <c r="R472" i="35"/>
  <c r="R471" i="35"/>
  <c r="R470" i="35"/>
  <c r="R469" i="35"/>
  <c r="R468" i="35"/>
  <c r="R467" i="35"/>
  <c r="R466" i="35"/>
  <c r="R465" i="35"/>
  <c r="R464" i="35"/>
  <c r="R463" i="35"/>
  <c r="R462" i="35"/>
  <c r="R461" i="35"/>
  <c r="R460" i="35"/>
  <c r="R459" i="35"/>
  <c r="R458" i="35"/>
  <c r="R457" i="35"/>
  <c r="R456" i="35"/>
  <c r="R455" i="35"/>
  <c r="R454" i="35"/>
  <c r="R453" i="35"/>
  <c r="R452" i="35"/>
  <c r="R451" i="35"/>
  <c r="R450" i="35"/>
  <c r="R449" i="35"/>
  <c r="R448" i="35"/>
  <c r="R447" i="35"/>
  <c r="R446" i="35"/>
  <c r="R445" i="35"/>
  <c r="R444" i="35"/>
  <c r="R443" i="35"/>
  <c r="R442" i="35"/>
  <c r="R441" i="35"/>
  <c r="R440" i="35"/>
  <c r="R439" i="35"/>
  <c r="R438" i="35"/>
  <c r="R437" i="35"/>
  <c r="R436" i="35"/>
  <c r="R435" i="35"/>
  <c r="R434" i="35"/>
  <c r="R433" i="35"/>
  <c r="R432" i="35"/>
  <c r="R431" i="35"/>
  <c r="R430" i="35"/>
  <c r="R429" i="35"/>
  <c r="R428" i="35"/>
  <c r="R427" i="35"/>
  <c r="R426" i="35"/>
  <c r="R425" i="35"/>
  <c r="R424" i="35"/>
  <c r="R423" i="35"/>
  <c r="R422" i="35"/>
  <c r="R421" i="35"/>
  <c r="R420" i="35"/>
  <c r="R419" i="35"/>
  <c r="R418" i="35"/>
  <c r="R417" i="35"/>
  <c r="R416" i="35"/>
  <c r="R415" i="35"/>
  <c r="R414" i="35"/>
  <c r="R413" i="35"/>
  <c r="R412" i="35"/>
  <c r="R411" i="35"/>
  <c r="R410" i="35"/>
  <c r="R409" i="35"/>
  <c r="R408" i="35"/>
  <c r="R407" i="35"/>
  <c r="R406" i="35"/>
  <c r="R405" i="35"/>
  <c r="R404" i="35"/>
  <c r="R403" i="35"/>
  <c r="R402" i="35"/>
  <c r="R401" i="35"/>
  <c r="R400" i="35"/>
  <c r="R399" i="35"/>
  <c r="R398" i="35"/>
  <c r="R397" i="35"/>
  <c r="R396" i="35"/>
  <c r="R395" i="35"/>
  <c r="R394" i="35"/>
  <c r="R393" i="35"/>
  <c r="R392" i="35"/>
  <c r="R391" i="35"/>
  <c r="R390" i="35"/>
  <c r="R389" i="35"/>
  <c r="R388" i="35"/>
  <c r="R387" i="35"/>
  <c r="R386" i="35"/>
  <c r="R385" i="35"/>
  <c r="R384" i="35"/>
  <c r="R383" i="35"/>
  <c r="R382" i="35"/>
  <c r="R381" i="35"/>
  <c r="R380" i="35"/>
  <c r="R379" i="35"/>
  <c r="R378" i="35"/>
  <c r="R377" i="35"/>
  <c r="R376" i="35"/>
  <c r="R375" i="35"/>
  <c r="R374" i="35"/>
  <c r="R373" i="35"/>
  <c r="R372" i="35"/>
  <c r="R371" i="35"/>
  <c r="R370" i="35"/>
  <c r="R369" i="35"/>
  <c r="R368" i="35"/>
  <c r="R367" i="35"/>
  <c r="R366" i="35"/>
  <c r="R365" i="35"/>
  <c r="R364" i="35"/>
  <c r="R363" i="35"/>
  <c r="R362" i="35"/>
  <c r="R361" i="35"/>
  <c r="R360" i="35"/>
  <c r="R359" i="35"/>
  <c r="R358" i="35"/>
  <c r="R357" i="35"/>
  <c r="R356" i="35"/>
  <c r="R355" i="35"/>
  <c r="R354" i="35"/>
  <c r="R353" i="35"/>
  <c r="R352" i="35"/>
  <c r="R351" i="35"/>
  <c r="R350" i="35"/>
  <c r="R349" i="35"/>
  <c r="R348" i="35"/>
  <c r="R347" i="35"/>
  <c r="R346" i="35"/>
  <c r="R345" i="35"/>
  <c r="R344" i="35"/>
  <c r="R343" i="35"/>
  <c r="R342" i="35"/>
  <c r="R341" i="35"/>
  <c r="R340" i="35"/>
  <c r="R339" i="35"/>
  <c r="R338" i="35"/>
  <c r="R337" i="35"/>
  <c r="R336" i="35"/>
  <c r="R335" i="35"/>
  <c r="R334" i="35"/>
  <c r="R333" i="35"/>
  <c r="R332" i="35"/>
  <c r="R331" i="35"/>
  <c r="R330" i="35"/>
  <c r="R329" i="35"/>
  <c r="R328" i="35"/>
  <c r="R327" i="35"/>
  <c r="R326" i="35"/>
  <c r="R325" i="35"/>
  <c r="R324" i="35"/>
  <c r="R323" i="35"/>
  <c r="R322" i="35"/>
  <c r="R321" i="35"/>
  <c r="R320" i="35"/>
  <c r="R319" i="35"/>
  <c r="R318" i="35"/>
  <c r="R317" i="35"/>
  <c r="R316" i="35"/>
  <c r="R315" i="35"/>
  <c r="R314" i="35"/>
  <c r="R313" i="35"/>
  <c r="R312" i="35"/>
  <c r="R311" i="35"/>
  <c r="R310" i="35"/>
  <c r="R309" i="35"/>
  <c r="R308" i="35"/>
  <c r="R307" i="35"/>
  <c r="R306" i="35"/>
  <c r="R305" i="35"/>
  <c r="R304" i="35"/>
  <c r="R303" i="35"/>
  <c r="R302" i="35"/>
  <c r="R301" i="35"/>
  <c r="R300" i="35"/>
  <c r="R299" i="35"/>
  <c r="R298" i="35"/>
  <c r="R297" i="35"/>
  <c r="R296" i="35"/>
  <c r="R295" i="35"/>
  <c r="R294" i="35"/>
  <c r="R293" i="35"/>
  <c r="R292" i="35"/>
  <c r="R291" i="35"/>
  <c r="R290" i="35"/>
  <c r="R289" i="35"/>
  <c r="R288" i="35"/>
  <c r="R287" i="35"/>
  <c r="R286" i="35"/>
  <c r="R285" i="35"/>
  <c r="R284" i="35"/>
  <c r="R283" i="35"/>
  <c r="R282" i="35"/>
  <c r="R281" i="35"/>
  <c r="R280" i="35"/>
  <c r="R279" i="35"/>
  <c r="R278" i="35"/>
  <c r="R277" i="35"/>
  <c r="R276" i="35"/>
  <c r="R275" i="35"/>
  <c r="R274" i="35"/>
  <c r="R273" i="35"/>
  <c r="R272" i="35"/>
  <c r="R271" i="35"/>
  <c r="R270" i="35"/>
  <c r="R269" i="35"/>
  <c r="R268" i="35"/>
  <c r="R267" i="35"/>
  <c r="R266" i="35"/>
  <c r="R265" i="35"/>
  <c r="R264" i="35"/>
  <c r="R263" i="35"/>
  <c r="R262" i="35"/>
  <c r="R261" i="35"/>
  <c r="R260" i="35"/>
  <c r="R259" i="35"/>
  <c r="R258" i="35"/>
  <c r="R257" i="35"/>
  <c r="R256" i="35"/>
  <c r="R255" i="35"/>
  <c r="R254" i="35"/>
  <c r="R253" i="35"/>
  <c r="R252" i="35"/>
  <c r="R251" i="35"/>
  <c r="R250" i="35"/>
  <c r="R249" i="35"/>
  <c r="R248" i="35"/>
  <c r="R247" i="35"/>
  <c r="R246" i="35"/>
  <c r="R245" i="35"/>
  <c r="R244" i="35"/>
  <c r="R243" i="35"/>
  <c r="R242" i="35"/>
  <c r="R241" i="35"/>
  <c r="R240" i="35"/>
  <c r="R239" i="35"/>
  <c r="R238" i="35"/>
  <c r="R237" i="35"/>
  <c r="R236" i="35"/>
  <c r="R235" i="35"/>
  <c r="R234" i="35"/>
  <c r="R233" i="35"/>
  <c r="R232" i="35"/>
  <c r="R231" i="35"/>
  <c r="R230" i="35"/>
  <c r="R229" i="35"/>
  <c r="R228" i="35"/>
  <c r="R227" i="35"/>
  <c r="R226" i="35"/>
  <c r="R225" i="35"/>
  <c r="R224" i="35"/>
  <c r="R223" i="35"/>
  <c r="R222" i="35"/>
  <c r="R221" i="35"/>
  <c r="R220" i="35"/>
  <c r="R219" i="35"/>
  <c r="R218" i="35"/>
  <c r="R217" i="35"/>
  <c r="R216" i="35"/>
  <c r="R215" i="35"/>
  <c r="R214" i="35"/>
  <c r="R213" i="35"/>
  <c r="R212" i="35"/>
  <c r="R211" i="35"/>
  <c r="R210" i="35"/>
  <c r="R209" i="35"/>
  <c r="R208" i="35"/>
  <c r="R207" i="35"/>
  <c r="R206" i="35"/>
  <c r="R205" i="35"/>
  <c r="R204" i="35"/>
  <c r="R203" i="35"/>
  <c r="R202" i="35"/>
  <c r="R201" i="35"/>
  <c r="R200" i="35"/>
  <c r="R199" i="35"/>
  <c r="R198" i="35"/>
  <c r="R197" i="35"/>
  <c r="R196" i="35"/>
  <c r="R195" i="35"/>
  <c r="R194" i="35"/>
  <c r="R193" i="35"/>
  <c r="R192" i="35"/>
  <c r="R191" i="35"/>
  <c r="R190" i="35"/>
  <c r="R189" i="35"/>
  <c r="R188" i="35"/>
  <c r="R187" i="35"/>
  <c r="R186" i="35"/>
  <c r="R185" i="35"/>
  <c r="R184" i="35"/>
  <c r="R183" i="35"/>
  <c r="R182" i="35"/>
  <c r="R181" i="35"/>
  <c r="R180" i="35"/>
  <c r="R179" i="35"/>
  <c r="R178" i="35"/>
  <c r="R177" i="35"/>
  <c r="R176" i="35"/>
  <c r="R175" i="35"/>
  <c r="R174" i="35"/>
  <c r="R173" i="35"/>
  <c r="R172" i="35"/>
  <c r="R171" i="35"/>
  <c r="R170" i="35"/>
  <c r="R169" i="35"/>
  <c r="R168" i="35"/>
  <c r="R167" i="35"/>
  <c r="R166" i="35"/>
  <c r="R165" i="35"/>
  <c r="R164" i="35"/>
  <c r="R163" i="35"/>
  <c r="R162" i="35"/>
  <c r="R161" i="35"/>
  <c r="R160" i="35"/>
  <c r="R159" i="35"/>
  <c r="R158" i="35"/>
  <c r="R157" i="35"/>
  <c r="R156" i="35"/>
  <c r="R155" i="35"/>
  <c r="R154" i="35"/>
  <c r="R153" i="35"/>
  <c r="R152" i="35"/>
  <c r="R151" i="35"/>
  <c r="R150" i="35"/>
  <c r="R149" i="35"/>
  <c r="R148" i="35"/>
  <c r="R147" i="35"/>
  <c r="R146" i="35"/>
  <c r="R145" i="35"/>
  <c r="R144" i="35"/>
  <c r="R143" i="35"/>
  <c r="R142" i="35"/>
  <c r="R141" i="35"/>
  <c r="R140" i="35"/>
  <c r="R139" i="35"/>
  <c r="R138" i="35"/>
  <c r="R137" i="35"/>
  <c r="R136" i="35"/>
  <c r="R135" i="35"/>
  <c r="R134" i="35"/>
  <c r="R133" i="35"/>
  <c r="R132" i="35"/>
  <c r="R131" i="35"/>
  <c r="R130" i="35"/>
  <c r="R129" i="35"/>
  <c r="R128" i="35"/>
  <c r="R127" i="35"/>
  <c r="R126" i="35"/>
  <c r="R125" i="35"/>
  <c r="R124" i="35"/>
  <c r="R123" i="35"/>
  <c r="R122" i="35"/>
  <c r="R121" i="35"/>
  <c r="R120" i="35"/>
  <c r="R119" i="35"/>
  <c r="R118" i="35"/>
  <c r="R117" i="35"/>
  <c r="R116" i="35"/>
  <c r="R115" i="35"/>
  <c r="R114" i="35"/>
  <c r="R113" i="35"/>
  <c r="R112" i="35"/>
  <c r="R111" i="35"/>
  <c r="R110" i="35"/>
  <c r="R109" i="35"/>
  <c r="R108" i="35"/>
  <c r="R107" i="35"/>
  <c r="R106" i="35"/>
  <c r="R105" i="35"/>
  <c r="R104" i="35"/>
  <c r="R103" i="35"/>
  <c r="R102" i="35"/>
  <c r="R101" i="35"/>
  <c r="R100" i="35"/>
  <c r="R99" i="35"/>
  <c r="R98" i="35"/>
  <c r="R97" i="35"/>
  <c r="R96" i="35"/>
  <c r="R95" i="35"/>
  <c r="R94" i="35"/>
  <c r="R93" i="35"/>
  <c r="R92" i="35"/>
  <c r="R91" i="35"/>
  <c r="R90" i="35"/>
  <c r="R89" i="35"/>
  <c r="R88" i="35"/>
  <c r="R87" i="35"/>
  <c r="R86" i="35"/>
  <c r="R85" i="35"/>
  <c r="R84" i="35"/>
  <c r="R83" i="35"/>
  <c r="R82" i="35"/>
  <c r="R81" i="35"/>
  <c r="R80" i="35"/>
  <c r="R79" i="35"/>
  <c r="R78" i="35"/>
  <c r="R77" i="35"/>
  <c r="R76" i="35"/>
  <c r="R75" i="35"/>
  <c r="R74" i="35"/>
  <c r="R73" i="35"/>
  <c r="R72" i="35"/>
  <c r="R71" i="35"/>
  <c r="R70" i="35"/>
  <c r="R69" i="35"/>
  <c r="R68" i="35"/>
  <c r="R67" i="35"/>
  <c r="R66" i="35"/>
  <c r="R65" i="35"/>
  <c r="R64" i="35"/>
  <c r="R63" i="35"/>
  <c r="R62" i="35"/>
  <c r="R61" i="35"/>
  <c r="R60" i="35"/>
  <c r="R59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R42" i="35"/>
  <c r="R41" i="35"/>
  <c r="R40" i="35"/>
  <c r="R39" i="35"/>
  <c r="R38" i="35"/>
  <c r="R37" i="35"/>
  <c r="R36" i="35"/>
  <c r="R35" i="35"/>
  <c r="R34" i="35"/>
  <c r="R33" i="35"/>
  <c r="R32" i="35"/>
  <c r="R31" i="35"/>
  <c r="R30" i="35"/>
  <c r="R29" i="35"/>
  <c r="R28" i="35"/>
  <c r="R27" i="35"/>
  <c r="R26" i="35"/>
  <c r="R25" i="35"/>
  <c r="R24" i="35"/>
  <c r="R23" i="35"/>
  <c r="R22" i="35"/>
  <c r="R21" i="35"/>
  <c r="R20" i="35"/>
  <c r="R19" i="35"/>
  <c r="R18" i="35"/>
  <c r="R17" i="35"/>
  <c r="R16" i="35"/>
  <c r="R15" i="35"/>
  <c r="R14" i="35"/>
  <c r="R13" i="35"/>
  <c r="R12" i="35"/>
  <c r="R11" i="35"/>
  <c r="R10" i="35"/>
  <c r="R9" i="35"/>
  <c r="R8" i="35"/>
  <c r="R7" i="35"/>
  <c r="R6" i="35"/>
  <c r="R5" i="35"/>
  <c r="R4" i="35"/>
  <c r="R3" i="35"/>
  <c r="R2" i="35"/>
  <c r="Q3025" i="35"/>
  <c r="Q3024" i="35"/>
  <c r="T3024" i="35" s="1"/>
  <c r="Q3023" i="35"/>
  <c r="Q3022" i="35"/>
  <c r="Q3021" i="35"/>
  <c r="Q3020" i="35"/>
  <c r="Q3019" i="35"/>
  <c r="Q3018" i="35"/>
  <c r="Q3017" i="35"/>
  <c r="Q3016" i="35"/>
  <c r="Q3015" i="35"/>
  <c r="Q3014" i="35"/>
  <c r="Q3013" i="35"/>
  <c r="Q3012" i="35"/>
  <c r="Q3011" i="35"/>
  <c r="Q3010" i="35"/>
  <c r="Q3009" i="35"/>
  <c r="Q3008" i="35"/>
  <c r="Q3007" i="35"/>
  <c r="Q3006" i="35"/>
  <c r="Q3005" i="35"/>
  <c r="Q3004" i="35"/>
  <c r="Q3003" i="35"/>
  <c r="Q3002" i="35"/>
  <c r="Q3001" i="35"/>
  <c r="Q3000" i="35"/>
  <c r="Q2999" i="35"/>
  <c r="Q2998" i="35"/>
  <c r="Q2997" i="35"/>
  <c r="Q2996" i="35"/>
  <c r="Q2995" i="35"/>
  <c r="Q2994" i="35"/>
  <c r="Q2993" i="35"/>
  <c r="Q2992" i="35"/>
  <c r="Q2991" i="35"/>
  <c r="Q2990" i="35"/>
  <c r="Q2989" i="35"/>
  <c r="Q2988" i="35"/>
  <c r="Q2987" i="35"/>
  <c r="Q2986" i="35"/>
  <c r="Q2985" i="35"/>
  <c r="Q2984" i="35"/>
  <c r="Q2983" i="35"/>
  <c r="Q2982" i="35"/>
  <c r="Q2981" i="35"/>
  <c r="Q2980" i="35"/>
  <c r="Q2979" i="35"/>
  <c r="Q2978" i="35"/>
  <c r="Q2977" i="35"/>
  <c r="Q2976" i="35"/>
  <c r="T2976" i="35" s="1"/>
  <c r="Q2975" i="35"/>
  <c r="Q2974" i="35"/>
  <c r="Q2973" i="35"/>
  <c r="Q2972" i="35"/>
  <c r="Q2971" i="35"/>
  <c r="Q2970" i="35"/>
  <c r="Q2969" i="35"/>
  <c r="Q2968" i="35"/>
  <c r="Q2967" i="35"/>
  <c r="Q2966" i="35"/>
  <c r="Q2965" i="35"/>
  <c r="Q2964" i="35"/>
  <c r="Q2963" i="35"/>
  <c r="Q2962" i="35"/>
  <c r="Q2961" i="35"/>
  <c r="Q2960" i="35"/>
  <c r="T2960" i="35" s="1"/>
  <c r="Q2959" i="35"/>
  <c r="Q2958" i="35"/>
  <c r="Q2957" i="35"/>
  <c r="Q2956" i="35"/>
  <c r="Q2955" i="35"/>
  <c r="Q2954" i="35"/>
  <c r="Q2953" i="35"/>
  <c r="Q2952" i="35"/>
  <c r="Q2951" i="35"/>
  <c r="Q2950" i="35"/>
  <c r="Q2949" i="35"/>
  <c r="Q2948" i="35"/>
  <c r="Q2947" i="35"/>
  <c r="Q2946" i="35"/>
  <c r="Q2945" i="35"/>
  <c r="Q2944" i="35"/>
  <c r="Q2943" i="35"/>
  <c r="Q2942" i="35"/>
  <c r="Q2941" i="35"/>
  <c r="Q2940" i="35"/>
  <c r="Q2939" i="35"/>
  <c r="Q2938" i="35"/>
  <c r="Q2937" i="35"/>
  <c r="Q2936" i="35"/>
  <c r="Q2935" i="35"/>
  <c r="Q2934" i="35"/>
  <c r="Q2933" i="35"/>
  <c r="Q2932" i="35"/>
  <c r="Q2931" i="35"/>
  <c r="Q2930" i="35"/>
  <c r="Q2929" i="35"/>
  <c r="Q2928" i="35"/>
  <c r="Q2927" i="35"/>
  <c r="Q2926" i="35"/>
  <c r="Q2925" i="35"/>
  <c r="Q2924" i="35"/>
  <c r="Q2923" i="35"/>
  <c r="Q2922" i="35"/>
  <c r="Q2921" i="35"/>
  <c r="Q2920" i="35"/>
  <c r="Q2919" i="35"/>
  <c r="Q2918" i="35"/>
  <c r="Q2917" i="35"/>
  <c r="Q2916" i="35"/>
  <c r="Q2915" i="35"/>
  <c r="Q2914" i="35"/>
  <c r="Q2913" i="35"/>
  <c r="Q2912" i="35"/>
  <c r="T2912" i="35" s="1"/>
  <c r="Q2911" i="35"/>
  <c r="Q2910" i="35"/>
  <c r="Q2909" i="35"/>
  <c r="Q2908" i="35"/>
  <c r="Q2907" i="35"/>
  <c r="Q2906" i="35"/>
  <c r="Q2905" i="35"/>
  <c r="Q2904" i="35"/>
  <c r="Q2903" i="35"/>
  <c r="Q2902" i="35"/>
  <c r="Q2901" i="35"/>
  <c r="Q2900" i="35"/>
  <c r="Q2899" i="35"/>
  <c r="Q2898" i="35"/>
  <c r="Q2897" i="35"/>
  <c r="Q2896" i="35"/>
  <c r="T2896" i="35" s="1"/>
  <c r="Q2895" i="35"/>
  <c r="Q2894" i="35"/>
  <c r="Q2893" i="35"/>
  <c r="Q2892" i="35"/>
  <c r="Q2891" i="35"/>
  <c r="Q2890" i="35"/>
  <c r="Q2889" i="35"/>
  <c r="Q2888" i="35"/>
  <c r="Q2887" i="35"/>
  <c r="Q2886" i="35"/>
  <c r="Q2885" i="35"/>
  <c r="Q2884" i="35"/>
  <c r="Q2883" i="35"/>
  <c r="Q2882" i="35"/>
  <c r="Q2881" i="35"/>
  <c r="Q2880" i="35"/>
  <c r="Q2879" i="35"/>
  <c r="Q2878" i="35"/>
  <c r="Q2877" i="35"/>
  <c r="Q2876" i="35"/>
  <c r="Q2875" i="35"/>
  <c r="Q2874" i="35"/>
  <c r="Q2873" i="35"/>
  <c r="Q2872" i="35"/>
  <c r="Q2871" i="35"/>
  <c r="Q2870" i="35"/>
  <c r="Q2869" i="35"/>
  <c r="Q2868" i="35"/>
  <c r="Q2867" i="35"/>
  <c r="Q2866" i="35"/>
  <c r="Q2865" i="35"/>
  <c r="Q2864" i="35"/>
  <c r="Q2863" i="35"/>
  <c r="Q2862" i="35"/>
  <c r="Q2861" i="35"/>
  <c r="Q2860" i="35"/>
  <c r="Q2859" i="35"/>
  <c r="Q2858" i="35"/>
  <c r="Q2857" i="35"/>
  <c r="Q2856" i="35"/>
  <c r="Q2855" i="35"/>
  <c r="Q2854" i="35"/>
  <c r="Q2853" i="35"/>
  <c r="Q2852" i="35"/>
  <c r="Q2851" i="35"/>
  <c r="Q2850" i="35"/>
  <c r="Q2849" i="35"/>
  <c r="Q2848" i="35"/>
  <c r="T2848" i="35" s="1"/>
  <c r="Q2847" i="35"/>
  <c r="Q2846" i="35"/>
  <c r="Q2845" i="35"/>
  <c r="Q2844" i="35"/>
  <c r="Q2843" i="35"/>
  <c r="Q2842" i="35"/>
  <c r="Q2841" i="35"/>
  <c r="Q2840" i="35"/>
  <c r="Q2839" i="35"/>
  <c r="Q2838" i="35"/>
  <c r="Q2837" i="35"/>
  <c r="Q2836" i="35"/>
  <c r="Q2835" i="35"/>
  <c r="Q2834" i="35"/>
  <c r="Q2833" i="35"/>
  <c r="Q2832" i="35"/>
  <c r="T2832" i="35" s="1"/>
  <c r="Q2831" i="35"/>
  <c r="Q2830" i="35"/>
  <c r="Q2829" i="35"/>
  <c r="Q2828" i="35"/>
  <c r="Q2827" i="35"/>
  <c r="Q2826" i="35"/>
  <c r="Q2825" i="35"/>
  <c r="Q2824" i="35"/>
  <c r="Q2823" i="35"/>
  <c r="Q2822" i="35"/>
  <c r="Q2821" i="35"/>
  <c r="Q2820" i="35"/>
  <c r="Q2819" i="35"/>
  <c r="Q2818" i="35"/>
  <c r="Q2817" i="35"/>
  <c r="Q2816" i="35"/>
  <c r="Q2815" i="35"/>
  <c r="Q2814" i="35"/>
  <c r="Q2813" i="35"/>
  <c r="Q2812" i="35"/>
  <c r="Q2811" i="35"/>
  <c r="Q2810" i="35"/>
  <c r="Q2809" i="35"/>
  <c r="Q2808" i="35"/>
  <c r="Q2807" i="35"/>
  <c r="Q2806" i="35"/>
  <c r="Q2805" i="35"/>
  <c r="Q2804" i="35"/>
  <c r="Q2803" i="35"/>
  <c r="Q2802" i="35"/>
  <c r="Q2801" i="35"/>
  <c r="Q2800" i="35"/>
  <c r="Q2799" i="35"/>
  <c r="Q2798" i="35"/>
  <c r="Q2797" i="35"/>
  <c r="Q2796" i="35"/>
  <c r="Q2795" i="35"/>
  <c r="Q2794" i="35"/>
  <c r="Q2793" i="35"/>
  <c r="Q2792" i="35"/>
  <c r="Q2791" i="35"/>
  <c r="Q2790" i="35"/>
  <c r="Q2789" i="35"/>
  <c r="Q2788" i="35"/>
  <c r="Q2787" i="35"/>
  <c r="Q2786" i="35"/>
  <c r="Q2785" i="35"/>
  <c r="Q2784" i="35"/>
  <c r="T2784" i="35" s="1"/>
  <c r="Q2783" i="35"/>
  <c r="Q2782" i="35"/>
  <c r="Q2781" i="35"/>
  <c r="Q2780" i="35"/>
  <c r="Q2779" i="35"/>
  <c r="Q2778" i="35"/>
  <c r="Q2777" i="35"/>
  <c r="Q2776" i="35"/>
  <c r="Q2775" i="35"/>
  <c r="Q2774" i="35"/>
  <c r="Q2773" i="35"/>
  <c r="Q2772" i="35"/>
  <c r="Q2771" i="35"/>
  <c r="Q2770" i="35"/>
  <c r="Q2769" i="35"/>
  <c r="Q2768" i="35"/>
  <c r="T2768" i="35" s="1"/>
  <c r="Q2767" i="35"/>
  <c r="Q2766" i="35"/>
  <c r="Q2765" i="35"/>
  <c r="Q2764" i="35"/>
  <c r="Q2763" i="35"/>
  <c r="Q2762" i="35"/>
  <c r="Q2761" i="35"/>
  <c r="Q2760" i="35"/>
  <c r="Q2759" i="35"/>
  <c r="Q2758" i="35"/>
  <c r="Q2757" i="35"/>
  <c r="Q2756" i="35"/>
  <c r="Q2755" i="35"/>
  <c r="Q2754" i="35"/>
  <c r="Q2753" i="35"/>
  <c r="Q2752" i="35"/>
  <c r="Q2751" i="35"/>
  <c r="Q2750" i="35"/>
  <c r="Q2749" i="35"/>
  <c r="Q2748" i="35"/>
  <c r="Q2747" i="35"/>
  <c r="Q2746" i="35"/>
  <c r="Q2745" i="35"/>
  <c r="Q2744" i="35"/>
  <c r="Q2743" i="35"/>
  <c r="Q2742" i="35"/>
  <c r="Q2741" i="35"/>
  <c r="Q2740" i="35"/>
  <c r="Q2739" i="35"/>
  <c r="Q2738" i="35"/>
  <c r="Q2737" i="35"/>
  <c r="Q2736" i="35"/>
  <c r="Q2735" i="35"/>
  <c r="Q2734" i="35"/>
  <c r="Q2733" i="35"/>
  <c r="Q2732" i="35"/>
  <c r="Q2731" i="35"/>
  <c r="Q2730" i="35"/>
  <c r="Q2729" i="35"/>
  <c r="Q2728" i="35"/>
  <c r="Q2727" i="35"/>
  <c r="Q2726" i="35"/>
  <c r="Q2725" i="35"/>
  <c r="Q2724" i="35"/>
  <c r="Q2723" i="35"/>
  <c r="Q2722" i="35"/>
  <c r="Q2721" i="35"/>
  <c r="Q2720" i="35"/>
  <c r="T2720" i="35" s="1"/>
  <c r="Q2719" i="35"/>
  <c r="Q2718" i="35"/>
  <c r="Q2717" i="35"/>
  <c r="Q2716" i="35"/>
  <c r="Q2715" i="35"/>
  <c r="Q2714" i="35"/>
  <c r="Q2713" i="35"/>
  <c r="Q2712" i="35"/>
  <c r="Q2711" i="35"/>
  <c r="Q2710" i="35"/>
  <c r="Q2709" i="35"/>
  <c r="Q2708" i="35"/>
  <c r="Q2707" i="35"/>
  <c r="Q2706" i="35"/>
  <c r="Q2705" i="35"/>
  <c r="Q2704" i="35"/>
  <c r="T2704" i="35" s="1"/>
  <c r="Q2703" i="35"/>
  <c r="Q2702" i="35"/>
  <c r="Q2701" i="35"/>
  <c r="Q2700" i="35"/>
  <c r="Q2699" i="35"/>
  <c r="Q2698" i="35"/>
  <c r="Q2697" i="35"/>
  <c r="Q2696" i="35"/>
  <c r="Q2695" i="35"/>
  <c r="Q2694" i="35"/>
  <c r="Q2693" i="35"/>
  <c r="Q2692" i="35"/>
  <c r="Q2691" i="35"/>
  <c r="Q2690" i="35"/>
  <c r="Q2689" i="35"/>
  <c r="Q2688" i="35"/>
  <c r="Q2687" i="35"/>
  <c r="Q2686" i="35"/>
  <c r="Q2685" i="35"/>
  <c r="Q2684" i="35"/>
  <c r="Q2683" i="35"/>
  <c r="Q2682" i="35"/>
  <c r="Q2681" i="35"/>
  <c r="Q2680" i="35"/>
  <c r="Q2679" i="35"/>
  <c r="Q2678" i="35"/>
  <c r="Q2677" i="35"/>
  <c r="Q2676" i="35"/>
  <c r="Q2675" i="35"/>
  <c r="Q2674" i="35"/>
  <c r="Q2673" i="35"/>
  <c r="Q2672" i="35"/>
  <c r="Q2671" i="35"/>
  <c r="Q2670" i="35"/>
  <c r="Q2669" i="35"/>
  <c r="Q2668" i="35"/>
  <c r="Q2667" i="35"/>
  <c r="Q2666" i="35"/>
  <c r="Q2665" i="35"/>
  <c r="Q2664" i="35"/>
  <c r="Q2663" i="35"/>
  <c r="Q2662" i="35"/>
  <c r="Q2661" i="35"/>
  <c r="Q2660" i="35"/>
  <c r="Q2659" i="35"/>
  <c r="Q2658" i="35"/>
  <c r="Q2657" i="35"/>
  <c r="Q2656" i="35"/>
  <c r="T2656" i="35" s="1"/>
  <c r="Q2655" i="35"/>
  <c r="Q2654" i="35"/>
  <c r="Q2653" i="35"/>
  <c r="Q2652" i="35"/>
  <c r="Q2651" i="35"/>
  <c r="Q2650" i="35"/>
  <c r="Q2649" i="35"/>
  <c r="Q2648" i="35"/>
  <c r="Q2647" i="35"/>
  <c r="Q2646" i="35"/>
  <c r="Q2645" i="35"/>
  <c r="Q2644" i="35"/>
  <c r="Q2643" i="35"/>
  <c r="Q2642" i="35"/>
  <c r="Q2641" i="35"/>
  <c r="Q2640" i="35"/>
  <c r="T2640" i="35" s="1"/>
  <c r="Q2639" i="35"/>
  <c r="Q2638" i="35"/>
  <c r="Q2637" i="35"/>
  <c r="Q2636" i="35"/>
  <c r="Q2635" i="35"/>
  <c r="Q2634" i="35"/>
  <c r="Q2633" i="35"/>
  <c r="Q2632" i="35"/>
  <c r="Q2631" i="35"/>
  <c r="Q2630" i="35"/>
  <c r="Q2629" i="35"/>
  <c r="Q2628" i="35"/>
  <c r="Q2627" i="35"/>
  <c r="Q2626" i="35"/>
  <c r="Q2625" i="35"/>
  <c r="Q2624" i="35"/>
  <c r="Q2623" i="35"/>
  <c r="Q2622" i="35"/>
  <c r="Q2621" i="35"/>
  <c r="Q2620" i="35"/>
  <c r="Q2619" i="35"/>
  <c r="Q2618" i="35"/>
  <c r="Q2617" i="35"/>
  <c r="Q2616" i="35"/>
  <c r="Q2615" i="35"/>
  <c r="Q2614" i="35"/>
  <c r="Q2613" i="35"/>
  <c r="Q2612" i="35"/>
  <c r="Q2611" i="35"/>
  <c r="Q2610" i="35"/>
  <c r="Q2609" i="35"/>
  <c r="Q2608" i="35"/>
  <c r="Q2607" i="35"/>
  <c r="Q2606" i="35"/>
  <c r="Q2605" i="35"/>
  <c r="Q2604" i="35"/>
  <c r="Q2603" i="35"/>
  <c r="Q2602" i="35"/>
  <c r="Q2601" i="35"/>
  <c r="Q2600" i="35"/>
  <c r="Q2599" i="35"/>
  <c r="Q2598" i="35"/>
  <c r="Q2597" i="35"/>
  <c r="Q2596" i="35"/>
  <c r="Q2595" i="35"/>
  <c r="Q2594" i="35"/>
  <c r="Q2593" i="35"/>
  <c r="Q2592" i="35"/>
  <c r="T2592" i="35" s="1"/>
  <c r="Q2591" i="35"/>
  <c r="Q2590" i="35"/>
  <c r="Q2589" i="35"/>
  <c r="Q2588" i="35"/>
  <c r="Q2587" i="35"/>
  <c r="Q2586" i="35"/>
  <c r="Q2585" i="35"/>
  <c r="Q2584" i="35"/>
  <c r="Q2583" i="35"/>
  <c r="Q2582" i="35"/>
  <c r="Q2581" i="35"/>
  <c r="Q2580" i="35"/>
  <c r="Q2579" i="35"/>
  <c r="Q2578" i="35"/>
  <c r="Q2577" i="35"/>
  <c r="Q2576" i="35"/>
  <c r="T2576" i="35" s="1"/>
  <c r="Q2575" i="35"/>
  <c r="Q2574" i="35"/>
  <c r="Q2573" i="35"/>
  <c r="Q2572" i="35"/>
  <c r="Q2571" i="35"/>
  <c r="Q2570" i="35"/>
  <c r="Q2569" i="35"/>
  <c r="Q2568" i="35"/>
  <c r="Q2567" i="35"/>
  <c r="Q2566" i="35"/>
  <c r="Q2565" i="35"/>
  <c r="Q2564" i="35"/>
  <c r="Q2563" i="35"/>
  <c r="Q2562" i="35"/>
  <c r="Q2561" i="35"/>
  <c r="Q2560" i="35"/>
  <c r="Q2559" i="35"/>
  <c r="Q2558" i="35"/>
  <c r="Q2557" i="35"/>
  <c r="Q2556" i="35"/>
  <c r="Q2555" i="35"/>
  <c r="Q2554" i="35"/>
  <c r="Q2553" i="35"/>
  <c r="Q2552" i="35"/>
  <c r="Q2551" i="35"/>
  <c r="Q2550" i="35"/>
  <c r="Q2549" i="35"/>
  <c r="Q2548" i="35"/>
  <c r="Q2547" i="35"/>
  <c r="Q2546" i="35"/>
  <c r="Q2545" i="35"/>
  <c r="Q2544" i="35"/>
  <c r="Q2543" i="35"/>
  <c r="Q2542" i="35"/>
  <c r="Q2541" i="35"/>
  <c r="Q2540" i="35"/>
  <c r="Q2539" i="35"/>
  <c r="Q2538" i="35"/>
  <c r="Q2537" i="35"/>
  <c r="Q2536" i="35"/>
  <c r="Q2535" i="35"/>
  <c r="Q2534" i="35"/>
  <c r="Q2533" i="35"/>
  <c r="Q2532" i="35"/>
  <c r="Q2531" i="35"/>
  <c r="Q2530" i="35"/>
  <c r="Q2529" i="35"/>
  <c r="Q2528" i="35"/>
  <c r="T2528" i="35" s="1"/>
  <c r="Q2527" i="35"/>
  <c r="Q2526" i="35"/>
  <c r="Q2525" i="35"/>
  <c r="Q2524" i="35"/>
  <c r="Q2523" i="35"/>
  <c r="Q2522" i="35"/>
  <c r="Q2521" i="35"/>
  <c r="Q2520" i="35"/>
  <c r="Q2519" i="35"/>
  <c r="Q2518" i="35"/>
  <c r="Q2517" i="35"/>
  <c r="Q2516" i="35"/>
  <c r="Q2515" i="35"/>
  <c r="Q2514" i="35"/>
  <c r="Q2513" i="35"/>
  <c r="Q2512" i="35"/>
  <c r="Q2511" i="35"/>
  <c r="Q2510" i="35"/>
  <c r="Q2509" i="35"/>
  <c r="Q2508" i="35"/>
  <c r="Q2507" i="35"/>
  <c r="Q2506" i="35"/>
  <c r="Q2505" i="35"/>
  <c r="Q2504" i="35"/>
  <c r="Q2503" i="35"/>
  <c r="Q2502" i="35"/>
  <c r="Q2501" i="35"/>
  <c r="Q2500" i="35"/>
  <c r="Q2499" i="35"/>
  <c r="Q2498" i="35"/>
  <c r="Q2497" i="35"/>
  <c r="Q2496" i="35"/>
  <c r="Q2495" i="35"/>
  <c r="Q2494" i="35"/>
  <c r="Q2493" i="35"/>
  <c r="Q2492" i="35"/>
  <c r="Q2491" i="35"/>
  <c r="Q2490" i="35"/>
  <c r="Q2489" i="35"/>
  <c r="Q2488" i="35"/>
  <c r="Q2487" i="35"/>
  <c r="Q2486" i="35"/>
  <c r="Q2485" i="35"/>
  <c r="Q2484" i="35"/>
  <c r="Q2483" i="35"/>
  <c r="Q2482" i="35"/>
  <c r="Q2481" i="35"/>
  <c r="Q2480" i="35"/>
  <c r="Q2479" i="35"/>
  <c r="Q2478" i="35"/>
  <c r="Q2477" i="35"/>
  <c r="Q2476" i="35"/>
  <c r="Q2475" i="35"/>
  <c r="Q2474" i="35"/>
  <c r="Q2473" i="35"/>
  <c r="Q2472" i="35"/>
  <c r="Q2471" i="35"/>
  <c r="Q2470" i="35"/>
  <c r="Q2469" i="35"/>
  <c r="Q2468" i="35"/>
  <c r="Q2467" i="35"/>
  <c r="Q2466" i="35"/>
  <c r="Q2465" i="35"/>
  <c r="Q2464" i="35"/>
  <c r="T2464" i="35" s="1"/>
  <c r="Q2463" i="35"/>
  <c r="Q2462" i="35"/>
  <c r="Q2461" i="35"/>
  <c r="Q2460" i="35"/>
  <c r="Q2459" i="35"/>
  <c r="Q2458" i="35"/>
  <c r="Q2457" i="35"/>
  <c r="Q2456" i="35"/>
  <c r="Q2455" i="35"/>
  <c r="Q2454" i="35"/>
  <c r="Q2453" i="35"/>
  <c r="Q2452" i="35"/>
  <c r="Q2451" i="35"/>
  <c r="Q2450" i="35"/>
  <c r="Q2449" i="35"/>
  <c r="Q2448" i="35"/>
  <c r="T2448" i="35" s="1"/>
  <c r="Q2447" i="35"/>
  <c r="Q2446" i="35"/>
  <c r="Q2445" i="35"/>
  <c r="Q2444" i="35"/>
  <c r="Q2443" i="35"/>
  <c r="Q2442" i="35"/>
  <c r="Q2441" i="35"/>
  <c r="Q2440" i="35"/>
  <c r="Q2439" i="35"/>
  <c r="Q2438" i="35"/>
  <c r="Q2437" i="35"/>
  <c r="Q2436" i="35"/>
  <c r="Q2435" i="35"/>
  <c r="Q2434" i="35"/>
  <c r="Q2433" i="35"/>
  <c r="Q2432" i="35"/>
  <c r="Q2431" i="35"/>
  <c r="Q2430" i="35"/>
  <c r="Q2429" i="35"/>
  <c r="Q2428" i="35"/>
  <c r="Q2427" i="35"/>
  <c r="Q2426" i="35"/>
  <c r="Q2425" i="35"/>
  <c r="Q2424" i="35"/>
  <c r="Q2423" i="35"/>
  <c r="Q2422" i="35"/>
  <c r="Q2421" i="35"/>
  <c r="Q2420" i="35"/>
  <c r="Q2419" i="35"/>
  <c r="Q2418" i="35"/>
  <c r="Q2417" i="35"/>
  <c r="Q2416" i="35"/>
  <c r="Q2415" i="35"/>
  <c r="Q2414" i="35"/>
  <c r="Q2413" i="35"/>
  <c r="Q2412" i="35"/>
  <c r="Q2411" i="35"/>
  <c r="Q2410" i="35"/>
  <c r="Q2409" i="35"/>
  <c r="Q2408" i="35"/>
  <c r="Q2407" i="35"/>
  <c r="Q2406" i="35"/>
  <c r="Q2405" i="35"/>
  <c r="Q2404" i="35"/>
  <c r="Q2403" i="35"/>
  <c r="Q2402" i="35"/>
  <c r="Q2401" i="35"/>
  <c r="Q2400" i="35"/>
  <c r="T2400" i="35" s="1"/>
  <c r="Q2399" i="35"/>
  <c r="Q2398" i="35"/>
  <c r="Q2397" i="35"/>
  <c r="Q2396" i="35"/>
  <c r="Q2395" i="35"/>
  <c r="Q2394" i="35"/>
  <c r="Q2393" i="35"/>
  <c r="Q2392" i="35"/>
  <c r="Q2391" i="35"/>
  <c r="Q2390" i="35"/>
  <c r="Q2389" i="35"/>
  <c r="Q2388" i="35"/>
  <c r="Q2387" i="35"/>
  <c r="Q2386" i="35"/>
  <c r="Q2385" i="35"/>
  <c r="Q2384" i="35"/>
  <c r="T2384" i="35" s="1"/>
  <c r="Q2383" i="35"/>
  <c r="Q2382" i="35"/>
  <c r="Q2381" i="35"/>
  <c r="Q2380" i="35"/>
  <c r="Q2379" i="35"/>
  <c r="Q2378" i="35"/>
  <c r="Q2377" i="35"/>
  <c r="Q2376" i="35"/>
  <c r="Q2375" i="35"/>
  <c r="Q2374" i="35"/>
  <c r="Q2373" i="35"/>
  <c r="Q2372" i="35"/>
  <c r="Q2371" i="35"/>
  <c r="Q2370" i="35"/>
  <c r="Q2369" i="35"/>
  <c r="Q2368" i="35"/>
  <c r="Q2367" i="35"/>
  <c r="Q2366" i="35"/>
  <c r="Q2365" i="35"/>
  <c r="Q2364" i="35"/>
  <c r="Q2363" i="35"/>
  <c r="Q2362" i="35"/>
  <c r="Q2361" i="35"/>
  <c r="Q2360" i="35"/>
  <c r="Q2359" i="35"/>
  <c r="Q2358" i="35"/>
  <c r="Q2357" i="35"/>
  <c r="Q2356" i="35"/>
  <c r="Q2355" i="35"/>
  <c r="Q2354" i="35"/>
  <c r="Q2353" i="35"/>
  <c r="Q2352" i="35"/>
  <c r="Q2351" i="35"/>
  <c r="Q2350" i="35"/>
  <c r="Q2349" i="35"/>
  <c r="Q2348" i="35"/>
  <c r="Q2347" i="35"/>
  <c r="Q2346" i="35"/>
  <c r="Q2345" i="35"/>
  <c r="Q2344" i="35"/>
  <c r="Q2343" i="35"/>
  <c r="Q2342" i="35"/>
  <c r="Q2341" i="35"/>
  <c r="Q2340" i="35"/>
  <c r="Q2339" i="35"/>
  <c r="Q2338" i="35"/>
  <c r="Q2337" i="35"/>
  <c r="Q2336" i="35"/>
  <c r="T2336" i="35" s="1"/>
  <c r="Q2335" i="35"/>
  <c r="Q2334" i="35"/>
  <c r="Q2333" i="35"/>
  <c r="Q2332" i="35"/>
  <c r="Q2331" i="35"/>
  <c r="Q2330" i="35"/>
  <c r="Q2329" i="35"/>
  <c r="Q2328" i="35"/>
  <c r="Q2327" i="35"/>
  <c r="Q2326" i="35"/>
  <c r="Q2325" i="35"/>
  <c r="Q2324" i="35"/>
  <c r="Q2323" i="35"/>
  <c r="Q2322" i="35"/>
  <c r="Q2321" i="35"/>
  <c r="Q2320" i="35"/>
  <c r="T2320" i="35" s="1"/>
  <c r="Q2319" i="35"/>
  <c r="Q2318" i="35"/>
  <c r="Q2317" i="35"/>
  <c r="Q2316" i="35"/>
  <c r="Q2315" i="35"/>
  <c r="Q2314" i="35"/>
  <c r="Q2313" i="35"/>
  <c r="Q2312" i="35"/>
  <c r="Q2311" i="35"/>
  <c r="Q2310" i="35"/>
  <c r="Q2309" i="35"/>
  <c r="Q2308" i="35"/>
  <c r="Q2307" i="35"/>
  <c r="Q2306" i="35"/>
  <c r="Q2305" i="35"/>
  <c r="Q2304" i="35"/>
  <c r="Q2303" i="35"/>
  <c r="Q2302" i="35"/>
  <c r="Q2301" i="35"/>
  <c r="Q2300" i="35"/>
  <c r="Q2299" i="35"/>
  <c r="Q2298" i="35"/>
  <c r="Q2297" i="35"/>
  <c r="Q2296" i="35"/>
  <c r="Q2295" i="35"/>
  <c r="Q2294" i="35"/>
  <c r="Q2293" i="35"/>
  <c r="Q2292" i="35"/>
  <c r="Q2291" i="35"/>
  <c r="Q2290" i="35"/>
  <c r="Q2289" i="35"/>
  <c r="Q2288" i="35"/>
  <c r="Q2287" i="35"/>
  <c r="Q2286" i="35"/>
  <c r="Q2285" i="35"/>
  <c r="T2285" i="35" s="1"/>
  <c r="Q2284" i="35"/>
  <c r="Q2283" i="35"/>
  <c r="Q2282" i="35"/>
  <c r="Q2281" i="35"/>
  <c r="Q2280" i="35"/>
  <c r="Q2279" i="35"/>
  <c r="Q2278" i="35"/>
  <c r="Q2277" i="35"/>
  <c r="Q2276" i="35"/>
  <c r="T2276" i="35" s="1"/>
  <c r="Q2275" i="35"/>
  <c r="Q2274" i="35"/>
  <c r="Q2273" i="35"/>
  <c r="Q2272" i="35"/>
  <c r="Q2271" i="35"/>
  <c r="Q2270" i="35"/>
  <c r="Q2269" i="35"/>
  <c r="Q2268" i="35"/>
  <c r="Q2267" i="35"/>
  <c r="Q2266" i="35"/>
  <c r="Q2265" i="35"/>
  <c r="Q2264" i="35"/>
  <c r="Q2263" i="35"/>
  <c r="Q2262" i="35"/>
  <c r="Q2261" i="35"/>
  <c r="Q2260" i="35"/>
  <c r="Q2259" i="35"/>
  <c r="Q2258" i="35"/>
  <c r="Q2257" i="35"/>
  <c r="Q2256" i="35"/>
  <c r="Q2255" i="35"/>
  <c r="Q2254" i="35"/>
  <c r="Q2253" i="35"/>
  <c r="Q2252" i="35"/>
  <c r="Q2251" i="35"/>
  <c r="Q2250" i="35"/>
  <c r="Q2249" i="35"/>
  <c r="Q2248" i="35"/>
  <c r="Q2247" i="35"/>
  <c r="Q2246" i="35"/>
  <c r="Q2245" i="35"/>
  <c r="Q2244" i="35"/>
  <c r="T2244" i="35" s="1"/>
  <c r="Q2243" i="35"/>
  <c r="Q2242" i="35"/>
  <c r="Q2241" i="35"/>
  <c r="Q2240" i="35"/>
  <c r="Q2239" i="35"/>
  <c r="Q2238" i="35"/>
  <c r="Q2237" i="35"/>
  <c r="Q2236" i="35"/>
  <c r="Q2235" i="35"/>
  <c r="Q2234" i="35"/>
  <c r="Q2233" i="35"/>
  <c r="Q2232" i="35"/>
  <c r="T2232" i="35" s="1"/>
  <c r="Q2231" i="35"/>
  <c r="Q2230" i="35"/>
  <c r="Q2229" i="35"/>
  <c r="Q2228" i="35"/>
  <c r="Q2227" i="35"/>
  <c r="Q2226" i="35"/>
  <c r="Q2225" i="35"/>
  <c r="Q2224" i="35"/>
  <c r="Q2223" i="35"/>
  <c r="Q2222" i="35"/>
  <c r="Q2221" i="35"/>
  <c r="Q2220" i="35"/>
  <c r="Q2219" i="35"/>
  <c r="Q2218" i="35"/>
  <c r="Q2217" i="35"/>
  <c r="Q2216" i="35"/>
  <c r="Q2215" i="35"/>
  <c r="Q2214" i="35"/>
  <c r="Q2213" i="35"/>
  <c r="Q2212" i="35"/>
  <c r="Q2211" i="35"/>
  <c r="Q2210" i="35"/>
  <c r="Q2209" i="35"/>
  <c r="Q2208" i="35"/>
  <c r="Q2207" i="35"/>
  <c r="Q2206" i="35"/>
  <c r="Q2205" i="35"/>
  <c r="Q2204" i="35"/>
  <c r="Q2203" i="35"/>
  <c r="Q2202" i="35"/>
  <c r="Q2201" i="35"/>
  <c r="Q2200" i="35"/>
  <c r="T2200" i="35" s="1"/>
  <c r="Q2199" i="35"/>
  <c r="Q2198" i="35"/>
  <c r="Q2197" i="35"/>
  <c r="Q2196" i="35"/>
  <c r="Q2195" i="35"/>
  <c r="Q2194" i="35"/>
  <c r="Q2193" i="35"/>
  <c r="Q2192" i="35"/>
  <c r="Q2191" i="35"/>
  <c r="Q2190" i="35"/>
  <c r="Q2189" i="35"/>
  <c r="Q2188" i="35"/>
  <c r="Q2187" i="35"/>
  <c r="Q2186" i="35"/>
  <c r="Q2185" i="35"/>
  <c r="Q2184" i="35"/>
  <c r="Q2183" i="35"/>
  <c r="Q2182" i="35"/>
  <c r="Q2181" i="35"/>
  <c r="Q2180" i="35"/>
  <c r="Q2179" i="35"/>
  <c r="Q2178" i="35"/>
  <c r="Q2177" i="35"/>
  <c r="Q2176" i="35"/>
  <c r="Q2175" i="35"/>
  <c r="Q2174" i="35"/>
  <c r="Q2173" i="35"/>
  <c r="Q2172" i="35"/>
  <c r="Q2171" i="35"/>
  <c r="Q2170" i="35"/>
  <c r="Q2169" i="35"/>
  <c r="Q2168" i="35"/>
  <c r="Q2167" i="35"/>
  <c r="Q2166" i="35"/>
  <c r="Q2165" i="35"/>
  <c r="Q2164" i="35"/>
  <c r="Q2163" i="35"/>
  <c r="Q2162" i="35"/>
  <c r="Q2161" i="35"/>
  <c r="Q2160" i="35"/>
  <c r="Q2159" i="35"/>
  <c r="Q2158" i="35"/>
  <c r="Q2157" i="35"/>
  <c r="T2157" i="35" s="1"/>
  <c r="Q2156" i="35"/>
  <c r="Q2155" i="35"/>
  <c r="Q2154" i="35"/>
  <c r="Q2153" i="35"/>
  <c r="Q2152" i="35"/>
  <c r="Q2151" i="35"/>
  <c r="Q2150" i="35"/>
  <c r="Q2149" i="35"/>
  <c r="Q2148" i="35"/>
  <c r="T2148" i="35" s="1"/>
  <c r="Q2147" i="35"/>
  <c r="Q2146" i="35"/>
  <c r="Q2145" i="35"/>
  <c r="Q2144" i="35"/>
  <c r="Q2143" i="35"/>
  <c r="Q2142" i="35"/>
  <c r="Q2141" i="35"/>
  <c r="Q2140" i="35"/>
  <c r="Q2139" i="35"/>
  <c r="Q2138" i="35"/>
  <c r="Q2137" i="35"/>
  <c r="Q2136" i="35"/>
  <c r="Q2135" i="35"/>
  <c r="Q2134" i="35"/>
  <c r="Q2133" i="35"/>
  <c r="Q2132" i="35"/>
  <c r="Q2131" i="35"/>
  <c r="Q2130" i="35"/>
  <c r="Q2129" i="35"/>
  <c r="Q2128" i="35"/>
  <c r="Q2127" i="35"/>
  <c r="Q2126" i="35"/>
  <c r="Q2125" i="35"/>
  <c r="Q2124" i="35"/>
  <c r="Q2123" i="35"/>
  <c r="Q2122" i="35"/>
  <c r="Q2121" i="35"/>
  <c r="T2121" i="35" s="1"/>
  <c r="Q2120" i="35"/>
  <c r="Q2119" i="35"/>
  <c r="Q2118" i="35"/>
  <c r="Q2117" i="35"/>
  <c r="Q2116" i="35"/>
  <c r="Q2115" i="35"/>
  <c r="Q2114" i="35"/>
  <c r="Q2113" i="35"/>
  <c r="Q2112" i="35"/>
  <c r="Q2111" i="35"/>
  <c r="Q2110" i="35"/>
  <c r="Q2109" i="35"/>
  <c r="Q2108" i="35"/>
  <c r="Q2107" i="35"/>
  <c r="Q2106" i="35"/>
  <c r="Q2105" i="35"/>
  <c r="Q2104" i="35"/>
  <c r="Q2103" i="35"/>
  <c r="Q2102" i="35"/>
  <c r="Q2101" i="35"/>
  <c r="Q2100" i="35"/>
  <c r="Q2099" i="35"/>
  <c r="Q2098" i="35"/>
  <c r="Q2097" i="35"/>
  <c r="Q2096" i="35"/>
  <c r="Q2095" i="35"/>
  <c r="Q2094" i="35"/>
  <c r="Q2093" i="35"/>
  <c r="Q2092" i="35"/>
  <c r="Q2091" i="35"/>
  <c r="Q2090" i="35"/>
  <c r="Q2089" i="35"/>
  <c r="T2089" i="35" s="1"/>
  <c r="Q2088" i="35"/>
  <c r="Q2087" i="35"/>
  <c r="Q2086" i="35"/>
  <c r="Q2085" i="35"/>
  <c r="Q2084" i="35"/>
  <c r="Q2083" i="35"/>
  <c r="Q2082" i="35"/>
  <c r="Q2081" i="35"/>
  <c r="Q2080" i="35"/>
  <c r="Q2079" i="35"/>
  <c r="Q2078" i="35"/>
  <c r="Q2077" i="35"/>
  <c r="Q2076" i="35"/>
  <c r="Q2075" i="35"/>
  <c r="Q2074" i="35"/>
  <c r="Q2073" i="35"/>
  <c r="Q2072" i="35"/>
  <c r="Q2071" i="35"/>
  <c r="Q2070" i="35"/>
  <c r="Q2069" i="35"/>
  <c r="Q2068" i="35"/>
  <c r="Q2067" i="35"/>
  <c r="Q2066" i="35"/>
  <c r="Q2065" i="35"/>
  <c r="Q2064" i="35"/>
  <c r="Q2063" i="35"/>
  <c r="Q2062" i="35"/>
  <c r="Q2061" i="35"/>
  <c r="Q2060" i="35"/>
  <c r="Q2059" i="35"/>
  <c r="Q2058" i="35"/>
  <c r="Q2057" i="35"/>
  <c r="T2057" i="35" s="1"/>
  <c r="Q2056" i="35"/>
  <c r="Q2055" i="35"/>
  <c r="Q2054" i="35"/>
  <c r="Q2053" i="35"/>
  <c r="Q2052" i="35"/>
  <c r="Q2051" i="35"/>
  <c r="Q2050" i="35"/>
  <c r="Q2049" i="35"/>
  <c r="Q2048" i="35"/>
  <c r="Q2047" i="35"/>
  <c r="Q2046" i="35"/>
  <c r="Q2045" i="35"/>
  <c r="Q2044" i="35"/>
  <c r="Q2043" i="35"/>
  <c r="Q2042" i="35"/>
  <c r="Q2041" i="35"/>
  <c r="Q2040" i="35"/>
  <c r="Q2039" i="35"/>
  <c r="Q2038" i="35"/>
  <c r="Q2037" i="35"/>
  <c r="Q2036" i="35"/>
  <c r="Q2035" i="35"/>
  <c r="Q2034" i="35"/>
  <c r="Q2033" i="35"/>
  <c r="Q2032" i="35"/>
  <c r="Q2031" i="35"/>
  <c r="Q2030" i="35"/>
  <c r="Q2029" i="35"/>
  <c r="Q2028" i="35"/>
  <c r="Q2027" i="35"/>
  <c r="Q2026" i="35"/>
  <c r="Q2025" i="35"/>
  <c r="T2025" i="35" s="1"/>
  <c r="Q2024" i="35"/>
  <c r="Q2023" i="35"/>
  <c r="Q2022" i="35"/>
  <c r="Q2021" i="35"/>
  <c r="Q2020" i="35"/>
  <c r="Q2019" i="35"/>
  <c r="Q2018" i="35"/>
  <c r="Q2017" i="35"/>
  <c r="Q2016" i="35"/>
  <c r="Q2015" i="35"/>
  <c r="Q2014" i="35"/>
  <c r="Q2013" i="35"/>
  <c r="Q2012" i="35"/>
  <c r="Q2011" i="35"/>
  <c r="Q2010" i="35"/>
  <c r="Q2009" i="35"/>
  <c r="Q2008" i="35"/>
  <c r="Q2007" i="35"/>
  <c r="Q2006" i="35"/>
  <c r="Q2005" i="35"/>
  <c r="Q2004" i="35"/>
  <c r="Q2003" i="35"/>
  <c r="Q2002" i="35"/>
  <c r="Q2001" i="35"/>
  <c r="Q2000" i="35"/>
  <c r="Q1999" i="35"/>
  <c r="Q1998" i="35"/>
  <c r="Q1997" i="35"/>
  <c r="Q1996" i="35"/>
  <c r="Q1995" i="35"/>
  <c r="Q1994" i="35"/>
  <c r="Q1993" i="35"/>
  <c r="T1993" i="35" s="1"/>
  <c r="Q1992" i="35"/>
  <c r="Q1991" i="35"/>
  <c r="Q1990" i="35"/>
  <c r="Q1989" i="35"/>
  <c r="Q1988" i="35"/>
  <c r="Q1987" i="35"/>
  <c r="Q1986" i="35"/>
  <c r="Q1985" i="35"/>
  <c r="Q1984" i="35"/>
  <c r="Q1983" i="35"/>
  <c r="Q1982" i="35"/>
  <c r="Q1981" i="35"/>
  <c r="Q1980" i="35"/>
  <c r="Q1979" i="35"/>
  <c r="Q1978" i="35"/>
  <c r="Q1977" i="35"/>
  <c r="Q1976" i="35"/>
  <c r="Q1975" i="35"/>
  <c r="Q1974" i="35"/>
  <c r="Q1973" i="35"/>
  <c r="Q1972" i="35"/>
  <c r="Q1971" i="35"/>
  <c r="Q1970" i="35"/>
  <c r="Q1969" i="35"/>
  <c r="Q1968" i="35"/>
  <c r="Q1967" i="35"/>
  <c r="Q1966" i="35"/>
  <c r="Q1965" i="35"/>
  <c r="Q1964" i="35"/>
  <c r="Q1963" i="35"/>
  <c r="Q1962" i="35"/>
  <c r="Q1961" i="35"/>
  <c r="T1961" i="35" s="1"/>
  <c r="Q1960" i="35"/>
  <c r="Q1959" i="35"/>
  <c r="Q1958" i="35"/>
  <c r="Q1957" i="35"/>
  <c r="Q1956" i="35"/>
  <c r="Q1955" i="35"/>
  <c r="Q1954" i="35"/>
  <c r="Q1953" i="35"/>
  <c r="Q1952" i="35"/>
  <c r="Q1951" i="35"/>
  <c r="Q1950" i="35"/>
  <c r="Q1949" i="35"/>
  <c r="Q1948" i="35"/>
  <c r="Q1947" i="35"/>
  <c r="Q1946" i="35"/>
  <c r="Q1945" i="35"/>
  <c r="Q1944" i="35"/>
  <c r="Q1943" i="35"/>
  <c r="Q1942" i="35"/>
  <c r="Q1941" i="35"/>
  <c r="Q1940" i="35"/>
  <c r="Q1939" i="35"/>
  <c r="Q1938" i="35"/>
  <c r="Q1937" i="35"/>
  <c r="Q1936" i="35"/>
  <c r="Q1935" i="35"/>
  <c r="Q1934" i="35"/>
  <c r="Q1933" i="35"/>
  <c r="Q1932" i="35"/>
  <c r="Q1931" i="35"/>
  <c r="Q1930" i="35"/>
  <c r="Q1929" i="35"/>
  <c r="T1929" i="35" s="1"/>
  <c r="Q1928" i="35"/>
  <c r="Q1927" i="35"/>
  <c r="Q1926" i="35"/>
  <c r="Q1925" i="35"/>
  <c r="Q1924" i="35"/>
  <c r="Q1923" i="35"/>
  <c r="Q1922" i="35"/>
  <c r="Q1921" i="35"/>
  <c r="Q1920" i="35"/>
  <c r="Q1919" i="35"/>
  <c r="Q1918" i="35"/>
  <c r="Q1917" i="35"/>
  <c r="Q1916" i="35"/>
  <c r="Q1915" i="35"/>
  <c r="Q1914" i="35"/>
  <c r="Q1913" i="35"/>
  <c r="Q1912" i="35"/>
  <c r="Q1911" i="35"/>
  <c r="Q1910" i="35"/>
  <c r="Q1909" i="35"/>
  <c r="Q1908" i="35"/>
  <c r="Q1907" i="35"/>
  <c r="Q1906" i="35"/>
  <c r="Q1905" i="35"/>
  <c r="Q1904" i="35"/>
  <c r="Q1903" i="35"/>
  <c r="Q1902" i="35"/>
  <c r="Q1901" i="35"/>
  <c r="Q1900" i="35"/>
  <c r="Q1899" i="35"/>
  <c r="Q1898" i="35"/>
  <c r="Q1897" i="35"/>
  <c r="T1897" i="35" s="1"/>
  <c r="Q1896" i="35"/>
  <c r="Q1895" i="35"/>
  <c r="Q1894" i="35"/>
  <c r="Q1893" i="35"/>
  <c r="Q1892" i="35"/>
  <c r="Q1891" i="35"/>
  <c r="Q1890" i="35"/>
  <c r="Q1889" i="35"/>
  <c r="Q1888" i="35"/>
  <c r="Q1887" i="35"/>
  <c r="Q1886" i="35"/>
  <c r="Q1885" i="35"/>
  <c r="Q1884" i="35"/>
  <c r="Q1883" i="35"/>
  <c r="Q1882" i="35"/>
  <c r="Q1881" i="35"/>
  <c r="Q1880" i="35"/>
  <c r="Q1879" i="35"/>
  <c r="Q1878" i="35"/>
  <c r="Q1877" i="35"/>
  <c r="Q1876" i="35"/>
  <c r="Q1875" i="35"/>
  <c r="Q1874" i="35"/>
  <c r="Q1873" i="35"/>
  <c r="Q1872" i="35"/>
  <c r="Q1871" i="35"/>
  <c r="Q1870" i="35"/>
  <c r="Q1869" i="35"/>
  <c r="Q1868" i="35"/>
  <c r="Q1867" i="35"/>
  <c r="Q1866" i="35"/>
  <c r="Q1865" i="35"/>
  <c r="T1865" i="35" s="1"/>
  <c r="Q1864" i="35"/>
  <c r="Q1863" i="35"/>
  <c r="Q1862" i="35"/>
  <c r="Q1861" i="35"/>
  <c r="Q1860" i="35"/>
  <c r="Q1859" i="35"/>
  <c r="Q1858" i="35"/>
  <c r="Q1857" i="35"/>
  <c r="Q1856" i="35"/>
  <c r="Q1855" i="35"/>
  <c r="Q1854" i="35"/>
  <c r="Q1853" i="35"/>
  <c r="Q1852" i="35"/>
  <c r="Q1851" i="35"/>
  <c r="Q1850" i="35"/>
  <c r="Q1849" i="35"/>
  <c r="Q1848" i="35"/>
  <c r="Q1847" i="35"/>
  <c r="Q1846" i="35"/>
  <c r="Q1845" i="35"/>
  <c r="Q1844" i="35"/>
  <c r="Q1843" i="35"/>
  <c r="Q1842" i="35"/>
  <c r="Q1841" i="35"/>
  <c r="Q1840" i="35"/>
  <c r="Q1839" i="35"/>
  <c r="Q1838" i="35"/>
  <c r="Q1837" i="35"/>
  <c r="Q1836" i="35"/>
  <c r="Q1835" i="35"/>
  <c r="Q1834" i="35"/>
  <c r="Q1833" i="35"/>
  <c r="T1833" i="35" s="1"/>
  <c r="Q1832" i="35"/>
  <c r="Q1831" i="35"/>
  <c r="Q1830" i="35"/>
  <c r="Q1829" i="35"/>
  <c r="Q1828" i="35"/>
  <c r="Q1827" i="35"/>
  <c r="Q1826" i="35"/>
  <c r="Q1825" i="35"/>
  <c r="Q1824" i="35"/>
  <c r="Q1823" i="35"/>
  <c r="Q1822" i="35"/>
  <c r="Q1821" i="35"/>
  <c r="Q1820" i="35"/>
  <c r="Q1819" i="35"/>
  <c r="Q1818" i="35"/>
  <c r="Q1817" i="35"/>
  <c r="Q1816" i="35"/>
  <c r="Q1815" i="35"/>
  <c r="Q1814" i="35"/>
  <c r="Q1813" i="35"/>
  <c r="Q1812" i="35"/>
  <c r="Q1811" i="35"/>
  <c r="Q1810" i="35"/>
  <c r="Q1809" i="35"/>
  <c r="Q1808" i="35"/>
  <c r="Q1807" i="35"/>
  <c r="Q1806" i="35"/>
  <c r="Q1805" i="35"/>
  <c r="Q1804" i="35"/>
  <c r="Q1803" i="35"/>
  <c r="Q1802" i="35"/>
  <c r="Q1801" i="35"/>
  <c r="T1801" i="35" s="1"/>
  <c r="Q1800" i="35"/>
  <c r="Q1799" i="35"/>
  <c r="Q1798" i="35"/>
  <c r="Q1797" i="35"/>
  <c r="Q1796" i="35"/>
  <c r="Q1795" i="35"/>
  <c r="Q1794" i="35"/>
  <c r="Q1793" i="35"/>
  <c r="Q1792" i="35"/>
  <c r="Q1791" i="35"/>
  <c r="Q1790" i="35"/>
  <c r="Q1789" i="35"/>
  <c r="Q1788" i="35"/>
  <c r="Q1787" i="35"/>
  <c r="Q1786" i="35"/>
  <c r="Q1785" i="35"/>
  <c r="Q1784" i="35"/>
  <c r="Q1783" i="35"/>
  <c r="Q1782" i="35"/>
  <c r="Q1781" i="35"/>
  <c r="Q1780" i="35"/>
  <c r="Q1779" i="35"/>
  <c r="Q1778" i="35"/>
  <c r="Q1777" i="35"/>
  <c r="Q1776" i="35"/>
  <c r="Q1775" i="35"/>
  <c r="Q1774" i="35"/>
  <c r="Q1773" i="35"/>
  <c r="Q1772" i="35"/>
  <c r="Q1771" i="35"/>
  <c r="Q1770" i="35"/>
  <c r="Q1769" i="35"/>
  <c r="T1769" i="35" s="1"/>
  <c r="Q1768" i="35"/>
  <c r="Q1767" i="35"/>
  <c r="Q1766" i="35"/>
  <c r="Q1765" i="35"/>
  <c r="Q1764" i="35"/>
  <c r="Q1763" i="35"/>
  <c r="Q1762" i="35"/>
  <c r="Q1761" i="35"/>
  <c r="Q1760" i="35"/>
  <c r="Q1759" i="35"/>
  <c r="Q1758" i="35"/>
  <c r="Q1757" i="35"/>
  <c r="Q1756" i="35"/>
  <c r="Q1755" i="35"/>
  <c r="Q1754" i="35"/>
  <c r="Q1753" i="35"/>
  <c r="Q1752" i="35"/>
  <c r="Q1751" i="35"/>
  <c r="Q1750" i="35"/>
  <c r="Q1749" i="35"/>
  <c r="Q1748" i="35"/>
  <c r="Q1747" i="35"/>
  <c r="Q1746" i="35"/>
  <c r="Q1745" i="35"/>
  <c r="Q1744" i="35"/>
  <c r="Q1743" i="35"/>
  <c r="Q1742" i="35"/>
  <c r="Q1741" i="35"/>
  <c r="Q1740" i="35"/>
  <c r="Q1739" i="35"/>
  <c r="Q1738" i="35"/>
  <c r="Q1737" i="35"/>
  <c r="T1737" i="35" s="1"/>
  <c r="Q1736" i="35"/>
  <c r="Q1735" i="35"/>
  <c r="Q1734" i="35"/>
  <c r="Q1733" i="35"/>
  <c r="Q1732" i="35"/>
  <c r="Q1731" i="35"/>
  <c r="Q1730" i="35"/>
  <c r="Q1729" i="35"/>
  <c r="Q1728" i="35"/>
  <c r="Q1727" i="35"/>
  <c r="Q1726" i="35"/>
  <c r="Q1725" i="35"/>
  <c r="Q1724" i="35"/>
  <c r="Q1723" i="35"/>
  <c r="Q1722" i="35"/>
  <c r="Q1721" i="35"/>
  <c r="Q1720" i="35"/>
  <c r="Q1719" i="35"/>
  <c r="Q1718" i="35"/>
  <c r="Q1717" i="35"/>
  <c r="Q1716" i="35"/>
  <c r="Q1715" i="35"/>
  <c r="Q1714" i="35"/>
  <c r="Q1713" i="35"/>
  <c r="Q1712" i="35"/>
  <c r="Q1711" i="35"/>
  <c r="Q1710" i="35"/>
  <c r="Q1709" i="35"/>
  <c r="Q1708" i="35"/>
  <c r="Q1707" i="35"/>
  <c r="Q1706" i="35"/>
  <c r="Q1705" i="35"/>
  <c r="T1705" i="35" s="1"/>
  <c r="Q1704" i="35"/>
  <c r="Q1703" i="35"/>
  <c r="Q1702" i="35"/>
  <c r="Q1701" i="35"/>
  <c r="Q1700" i="35"/>
  <c r="Q1699" i="35"/>
  <c r="Q1698" i="35"/>
  <c r="Q1697" i="35"/>
  <c r="Q1696" i="35"/>
  <c r="Q1695" i="35"/>
  <c r="Q1694" i="35"/>
  <c r="Q1693" i="35"/>
  <c r="Q1692" i="35"/>
  <c r="Q1691" i="35"/>
  <c r="Q1690" i="35"/>
  <c r="Q1689" i="35"/>
  <c r="Q1688" i="35"/>
  <c r="Q1687" i="35"/>
  <c r="Q1686" i="35"/>
  <c r="Q1685" i="35"/>
  <c r="Q1684" i="35"/>
  <c r="Q1683" i="35"/>
  <c r="Q1682" i="35"/>
  <c r="Q1681" i="35"/>
  <c r="Q1680" i="35"/>
  <c r="Q1679" i="35"/>
  <c r="Q1678" i="35"/>
  <c r="Q1677" i="35"/>
  <c r="Q1676" i="35"/>
  <c r="Q1675" i="35"/>
  <c r="Q1674" i="35"/>
  <c r="Q1673" i="35"/>
  <c r="Q1672" i="35"/>
  <c r="Q1671" i="35"/>
  <c r="Q1670" i="35"/>
  <c r="Q1669" i="35"/>
  <c r="Q1668" i="35"/>
  <c r="Q1667" i="35"/>
  <c r="Q1666" i="35"/>
  <c r="Q1665" i="35"/>
  <c r="Q1664" i="35"/>
  <c r="Q1663" i="35"/>
  <c r="Q1662" i="35"/>
  <c r="Q1661" i="35"/>
  <c r="Q1660" i="35"/>
  <c r="Q1659" i="35"/>
  <c r="Q1658" i="35"/>
  <c r="Q1657" i="35"/>
  <c r="Q1656" i="35"/>
  <c r="Q1655" i="35"/>
  <c r="Q1654" i="35"/>
  <c r="Q1653" i="35"/>
  <c r="Q1652" i="35"/>
  <c r="Q1651" i="35"/>
  <c r="Q1650" i="35"/>
  <c r="Q1649" i="35"/>
  <c r="Q1648" i="35"/>
  <c r="Q1647" i="35"/>
  <c r="Q1646" i="35"/>
  <c r="Q1645" i="35"/>
  <c r="Q1644" i="35"/>
  <c r="Q1643" i="35"/>
  <c r="Q1642" i="35"/>
  <c r="Q1641" i="35"/>
  <c r="Q1640" i="35"/>
  <c r="Q1639" i="35"/>
  <c r="Q1638" i="35"/>
  <c r="Q1637" i="35"/>
  <c r="Q1636" i="35"/>
  <c r="Q1635" i="35"/>
  <c r="Q1634" i="35"/>
  <c r="Q1633" i="35"/>
  <c r="Q1632" i="35"/>
  <c r="Q1631" i="35"/>
  <c r="Q1630" i="35"/>
  <c r="Q1629" i="35"/>
  <c r="Q1628" i="35"/>
  <c r="Q1627" i="35"/>
  <c r="Q1626" i="35"/>
  <c r="Q1625" i="35"/>
  <c r="Q1624" i="35"/>
  <c r="Q1623" i="35"/>
  <c r="Q1622" i="35"/>
  <c r="Q1621" i="35"/>
  <c r="Q1620" i="35"/>
  <c r="Q1619" i="35"/>
  <c r="Q1618" i="35"/>
  <c r="Q1617" i="35"/>
  <c r="Q1616" i="35"/>
  <c r="Q1615" i="35"/>
  <c r="Q1614" i="35"/>
  <c r="Q1613" i="35"/>
  <c r="Q1612" i="35"/>
  <c r="Q1611" i="35"/>
  <c r="Q1610" i="35"/>
  <c r="Q1609" i="35"/>
  <c r="Q1608" i="35"/>
  <c r="Q1607" i="35"/>
  <c r="Q1606" i="35"/>
  <c r="Q1605" i="35"/>
  <c r="Q1604" i="35"/>
  <c r="Q1603" i="35"/>
  <c r="Q1602" i="35"/>
  <c r="Q1601" i="35"/>
  <c r="Q1600" i="35"/>
  <c r="Q1599" i="35"/>
  <c r="Q1598" i="35"/>
  <c r="Q1597" i="35"/>
  <c r="Q1596" i="35"/>
  <c r="Q1595" i="35"/>
  <c r="Q1594" i="35"/>
  <c r="Q1593" i="35"/>
  <c r="Q1592" i="35"/>
  <c r="Q1591" i="35"/>
  <c r="Q1590" i="35"/>
  <c r="Q1589" i="35"/>
  <c r="Q1588" i="35"/>
  <c r="Q1587" i="35"/>
  <c r="Q1586" i="35"/>
  <c r="Q1585" i="35"/>
  <c r="Q1584" i="35"/>
  <c r="Q1583" i="35"/>
  <c r="Q1582" i="35"/>
  <c r="Q1581" i="35"/>
  <c r="Q1580" i="35"/>
  <c r="Q1579" i="35"/>
  <c r="Q1578" i="35"/>
  <c r="Q1577" i="35"/>
  <c r="Q1576" i="35"/>
  <c r="Q1575" i="35"/>
  <c r="Q1574" i="35"/>
  <c r="Q1573" i="35"/>
  <c r="Q1572" i="35"/>
  <c r="Q1571" i="35"/>
  <c r="Q1570" i="35"/>
  <c r="Q1569" i="35"/>
  <c r="Q1568" i="35"/>
  <c r="Q1567" i="35"/>
  <c r="Q1566" i="35"/>
  <c r="Q1565" i="35"/>
  <c r="Q1564" i="35"/>
  <c r="Q1563" i="35"/>
  <c r="Q1562" i="35"/>
  <c r="Q1561" i="35"/>
  <c r="Q1560" i="35"/>
  <c r="Q1559" i="35"/>
  <c r="Q1558" i="35"/>
  <c r="Q1557" i="35"/>
  <c r="Q1556" i="35"/>
  <c r="Q1555" i="35"/>
  <c r="Q1554" i="35"/>
  <c r="Q1553" i="35"/>
  <c r="Q1552" i="35"/>
  <c r="Q1551" i="35"/>
  <c r="Q1550" i="35"/>
  <c r="Q1549" i="35"/>
  <c r="Q1548" i="35"/>
  <c r="Q1547" i="35"/>
  <c r="Q1546" i="35"/>
  <c r="Q1545" i="35"/>
  <c r="Q1544" i="35"/>
  <c r="Q1543" i="35"/>
  <c r="Q1542" i="35"/>
  <c r="Q1541" i="35"/>
  <c r="Q1540" i="35"/>
  <c r="Q1539" i="35"/>
  <c r="Q1538" i="35"/>
  <c r="Q1537" i="35"/>
  <c r="Q1536" i="35"/>
  <c r="Q1535" i="35"/>
  <c r="Q1534" i="35"/>
  <c r="Q1533" i="35"/>
  <c r="Q1532" i="35"/>
  <c r="Q1531" i="35"/>
  <c r="Q1530" i="35"/>
  <c r="Q1529" i="35"/>
  <c r="Q1528" i="35"/>
  <c r="Q1527" i="35"/>
  <c r="Q1526" i="35"/>
  <c r="Q1525" i="35"/>
  <c r="Q1524" i="35"/>
  <c r="Q1523" i="35"/>
  <c r="Q1522" i="35"/>
  <c r="Q1521" i="35"/>
  <c r="Q1520" i="35"/>
  <c r="Q1519" i="35"/>
  <c r="Q1518" i="35"/>
  <c r="Q1517" i="35"/>
  <c r="Q1516" i="35"/>
  <c r="Q1515" i="35"/>
  <c r="Q1514" i="35"/>
  <c r="Q1513" i="35"/>
  <c r="Q1512" i="35"/>
  <c r="Q1511" i="35"/>
  <c r="Q1510" i="35"/>
  <c r="Q1509" i="35"/>
  <c r="Q1508" i="35"/>
  <c r="Q1507" i="35"/>
  <c r="Q1506" i="35"/>
  <c r="Q1505" i="35"/>
  <c r="Q1504" i="35"/>
  <c r="Q1503" i="35"/>
  <c r="Q1502" i="35"/>
  <c r="Q1501" i="35"/>
  <c r="Q1500" i="35"/>
  <c r="Q1499" i="35"/>
  <c r="Q1498" i="35"/>
  <c r="Q1497" i="35"/>
  <c r="Q1496" i="35"/>
  <c r="Q1495" i="35"/>
  <c r="Q1494" i="35"/>
  <c r="Q1493" i="35"/>
  <c r="Q1492" i="35"/>
  <c r="Q1491" i="35"/>
  <c r="Q1490" i="35"/>
  <c r="Q1489" i="35"/>
  <c r="Q1488" i="35"/>
  <c r="Q1487" i="35"/>
  <c r="Q1486" i="35"/>
  <c r="Q1485" i="35"/>
  <c r="Q1484" i="35"/>
  <c r="Q1483" i="35"/>
  <c r="Q1482" i="35"/>
  <c r="Q1481" i="35"/>
  <c r="Q1480" i="35"/>
  <c r="Q1479" i="35"/>
  <c r="Q1478" i="35"/>
  <c r="Q1477" i="35"/>
  <c r="Q1476" i="35"/>
  <c r="Q1475" i="35"/>
  <c r="Q1474" i="35"/>
  <c r="Q1473" i="35"/>
  <c r="Q1472" i="35"/>
  <c r="Q1471" i="35"/>
  <c r="Q1470" i="35"/>
  <c r="Q1469" i="35"/>
  <c r="Q1468" i="35"/>
  <c r="Q1467" i="35"/>
  <c r="Q1466" i="35"/>
  <c r="Q1465" i="35"/>
  <c r="Q1464" i="35"/>
  <c r="Q1463" i="35"/>
  <c r="Q1462" i="35"/>
  <c r="Q1461" i="35"/>
  <c r="Q1460" i="35"/>
  <c r="Q1459" i="35"/>
  <c r="Q1458" i="35"/>
  <c r="Q1457" i="35"/>
  <c r="Q1456" i="35"/>
  <c r="Q1455" i="35"/>
  <c r="Q1454" i="35"/>
  <c r="Q1453" i="35"/>
  <c r="Q1452" i="35"/>
  <c r="Q1451" i="35"/>
  <c r="Q1450" i="35"/>
  <c r="Q1449" i="35"/>
  <c r="Q1448" i="35"/>
  <c r="Q1447" i="35"/>
  <c r="Q1446" i="35"/>
  <c r="Q1445" i="35"/>
  <c r="Q1444" i="35"/>
  <c r="Q1443" i="35"/>
  <c r="Q1442" i="35"/>
  <c r="Q1441" i="35"/>
  <c r="Q1440" i="35"/>
  <c r="Q1439" i="35"/>
  <c r="Q1438" i="35"/>
  <c r="Q1437" i="35"/>
  <c r="Q1436" i="35"/>
  <c r="Q1435" i="35"/>
  <c r="Q1434" i="35"/>
  <c r="Q1433" i="35"/>
  <c r="Q1432" i="35"/>
  <c r="Q1431" i="35"/>
  <c r="Q1430" i="35"/>
  <c r="Q1429" i="35"/>
  <c r="Q1428" i="35"/>
  <c r="Q1427" i="35"/>
  <c r="Q1426" i="35"/>
  <c r="Q1425" i="35"/>
  <c r="Q1424" i="35"/>
  <c r="Q1423" i="35"/>
  <c r="Q1422" i="35"/>
  <c r="Q1421" i="35"/>
  <c r="Q1420" i="35"/>
  <c r="Q1419" i="35"/>
  <c r="Q1418" i="35"/>
  <c r="Q1417" i="35"/>
  <c r="Q1416" i="35"/>
  <c r="Q1415" i="35"/>
  <c r="Q1414" i="35"/>
  <c r="Q1413" i="35"/>
  <c r="Q1412" i="35"/>
  <c r="Q1411" i="35"/>
  <c r="Q1410" i="35"/>
  <c r="Q1409" i="35"/>
  <c r="Q1408" i="35"/>
  <c r="Q1407" i="35"/>
  <c r="Q1406" i="35"/>
  <c r="Q1405" i="35"/>
  <c r="Q1404" i="35"/>
  <c r="Q1403" i="35"/>
  <c r="Q1402" i="35"/>
  <c r="Q1401" i="35"/>
  <c r="Q1400" i="35"/>
  <c r="Q1399" i="35"/>
  <c r="Q1398" i="35"/>
  <c r="Q1397" i="35"/>
  <c r="Q1396" i="35"/>
  <c r="Q1395" i="35"/>
  <c r="Q1394" i="35"/>
  <c r="Q1393" i="35"/>
  <c r="Q1392" i="35"/>
  <c r="Q1391" i="35"/>
  <c r="Q1390" i="35"/>
  <c r="Q1389" i="35"/>
  <c r="Q1388" i="35"/>
  <c r="Q1387" i="35"/>
  <c r="Q1386" i="35"/>
  <c r="Q1385" i="35"/>
  <c r="Q1384" i="35"/>
  <c r="Q1383" i="35"/>
  <c r="Q1382" i="35"/>
  <c r="Q1381" i="35"/>
  <c r="Q1380" i="35"/>
  <c r="Q1379" i="35"/>
  <c r="Q1378" i="35"/>
  <c r="Q1377" i="35"/>
  <c r="Q1376" i="35"/>
  <c r="Q1375" i="35"/>
  <c r="Q1374" i="35"/>
  <c r="Q1373" i="35"/>
  <c r="Q1372" i="35"/>
  <c r="Q1371" i="35"/>
  <c r="Q1370" i="35"/>
  <c r="Q1369" i="35"/>
  <c r="Q1368" i="35"/>
  <c r="Q1367" i="35"/>
  <c r="Q1366" i="35"/>
  <c r="Q1365" i="35"/>
  <c r="Q1364" i="35"/>
  <c r="Q1363" i="35"/>
  <c r="Q1362" i="35"/>
  <c r="Q1361" i="35"/>
  <c r="Q1360" i="35"/>
  <c r="Q1359" i="35"/>
  <c r="Q1358" i="35"/>
  <c r="Q1357" i="35"/>
  <c r="Q1356" i="35"/>
  <c r="Q1355" i="35"/>
  <c r="Q1354" i="35"/>
  <c r="Q1353" i="35"/>
  <c r="Q1352" i="35"/>
  <c r="Q1351" i="35"/>
  <c r="Q1350" i="35"/>
  <c r="Q1349" i="35"/>
  <c r="Q1348" i="35"/>
  <c r="Q1347" i="35"/>
  <c r="Q1346" i="35"/>
  <c r="Q1345" i="35"/>
  <c r="Q1344" i="35"/>
  <c r="Q1343" i="35"/>
  <c r="Q1342" i="35"/>
  <c r="Q1341" i="35"/>
  <c r="Q1340" i="35"/>
  <c r="Q1339" i="35"/>
  <c r="Q1338" i="35"/>
  <c r="Q1337" i="35"/>
  <c r="Q1336" i="35"/>
  <c r="Q1335" i="35"/>
  <c r="Q1334" i="35"/>
  <c r="Q1333" i="35"/>
  <c r="Q1332" i="35"/>
  <c r="Q1331" i="35"/>
  <c r="Q1330" i="35"/>
  <c r="Q1329" i="35"/>
  <c r="Q1328" i="35"/>
  <c r="Q1327" i="35"/>
  <c r="Q1326" i="35"/>
  <c r="Q1325" i="35"/>
  <c r="Q1324" i="35"/>
  <c r="Q1323" i="35"/>
  <c r="Q1322" i="35"/>
  <c r="Q1321" i="35"/>
  <c r="Q1320" i="35"/>
  <c r="Q1319" i="35"/>
  <c r="Q1318" i="35"/>
  <c r="Q1317" i="35"/>
  <c r="Q1316" i="35"/>
  <c r="Q1315" i="35"/>
  <c r="Q1314" i="35"/>
  <c r="Q1313" i="35"/>
  <c r="Q1312" i="35"/>
  <c r="Q1311" i="35"/>
  <c r="Q1310" i="35"/>
  <c r="Q1309" i="35"/>
  <c r="Q1308" i="35"/>
  <c r="Q1307" i="35"/>
  <c r="Q1306" i="35"/>
  <c r="Q1305" i="35"/>
  <c r="Q1304" i="35"/>
  <c r="Q1303" i="35"/>
  <c r="Q1302" i="35"/>
  <c r="Q1301" i="35"/>
  <c r="Q1300" i="35"/>
  <c r="Q1299" i="35"/>
  <c r="Q1298" i="35"/>
  <c r="Q1297" i="35"/>
  <c r="Q1296" i="35"/>
  <c r="Q1295" i="35"/>
  <c r="Q1294" i="35"/>
  <c r="Q1293" i="35"/>
  <c r="Q1292" i="35"/>
  <c r="Q1291" i="35"/>
  <c r="Q1290" i="35"/>
  <c r="Q1289" i="35"/>
  <c r="Q1288" i="35"/>
  <c r="Q1287" i="35"/>
  <c r="Q1286" i="35"/>
  <c r="Q1285" i="35"/>
  <c r="Q1284" i="35"/>
  <c r="Q1283" i="35"/>
  <c r="Q1282" i="35"/>
  <c r="Q1281" i="35"/>
  <c r="Q1280" i="35"/>
  <c r="Q1279" i="35"/>
  <c r="Q1278" i="35"/>
  <c r="Q1277" i="35"/>
  <c r="Q1276" i="35"/>
  <c r="Q1275" i="35"/>
  <c r="Q1274" i="35"/>
  <c r="Q1273" i="35"/>
  <c r="Q1272" i="35"/>
  <c r="Q1271" i="35"/>
  <c r="Q1270" i="35"/>
  <c r="Q1269" i="35"/>
  <c r="Q1268" i="35"/>
  <c r="Q1267" i="35"/>
  <c r="Q1266" i="35"/>
  <c r="Q1265" i="35"/>
  <c r="Q1264" i="35"/>
  <c r="Q1263" i="35"/>
  <c r="Q1262" i="35"/>
  <c r="Q1261" i="35"/>
  <c r="Q1260" i="35"/>
  <c r="Q1259" i="35"/>
  <c r="Q1258" i="35"/>
  <c r="Q1257" i="35"/>
  <c r="Q1256" i="35"/>
  <c r="Q1255" i="35"/>
  <c r="Q1254" i="35"/>
  <c r="Q1253" i="35"/>
  <c r="Q1252" i="35"/>
  <c r="Q1251" i="35"/>
  <c r="Q1250" i="35"/>
  <c r="Q1249" i="35"/>
  <c r="Q1248" i="35"/>
  <c r="Q1247" i="35"/>
  <c r="Q1246" i="35"/>
  <c r="Q1245" i="35"/>
  <c r="Q1244" i="35"/>
  <c r="Q1243" i="35"/>
  <c r="Q1242" i="35"/>
  <c r="Q1241" i="35"/>
  <c r="Q1240" i="35"/>
  <c r="Q1239" i="35"/>
  <c r="Q1238" i="35"/>
  <c r="Q1237" i="35"/>
  <c r="Q1236" i="35"/>
  <c r="Q1235" i="35"/>
  <c r="Q1234" i="35"/>
  <c r="Q1233" i="35"/>
  <c r="Q1232" i="35"/>
  <c r="Q1231" i="35"/>
  <c r="Q1230" i="35"/>
  <c r="Q1229" i="35"/>
  <c r="Q1228" i="35"/>
  <c r="Q1227" i="35"/>
  <c r="Q1226" i="35"/>
  <c r="Q1225" i="35"/>
  <c r="Q1224" i="35"/>
  <c r="Q1223" i="35"/>
  <c r="Q1222" i="35"/>
  <c r="Q1221" i="35"/>
  <c r="Q1220" i="35"/>
  <c r="Q1219" i="35"/>
  <c r="Q1218" i="35"/>
  <c r="Q1217" i="35"/>
  <c r="Q1216" i="35"/>
  <c r="Q1215" i="35"/>
  <c r="Q1214" i="35"/>
  <c r="Q1213" i="35"/>
  <c r="Q1212" i="35"/>
  <c r="Q1211" i="35"/>
  <c r="Q1210" i="35"/>
  <c r="Q1209" i="35"/>
  <c r="Q1208" i="35"/>
  <c r="Q1207" i="35"/>
  <c r="Q1206" i="35"/>
  <c r="Q1205" i="35"/>
  <c r="Q1204" i="35"/>
  <c r="Q1203" i="35"/>
  <c r="Q1202" i="35"/>
  <c r="Q1201" i="35"/>
  <c r="Q1200" i="35"/>
  <c r="Q1199" i="35"/>
  <c r="Q1198" i="35"/>
  <c r="Q1197" i="35"/>
  <c r="Q1196" i="35"/>
  <c r="Q1195" i="35"/>
  <c r="Q1194" i="35"/>
  <c r="Q1193" i="35"/>
  <c r="Q1192" i="35"/>
  <c r="Q1191" i="35"/>
  <c r="Q1190" i="35"/>
  <c r="Q1189" i="35"/>
  <c r="Q1188" i="35"/>
  <c r="Q1187" i="35"/>
  <c r="Q1186" i="35"/>
  <c r="Q1185" i="35"/>
  <c r="Q1184" i="35"/>
  <c r="Q1183" i="35"/>
  <c r="Q1182" i="35"/>
  <c r="Q1181" i="35"/>
  <c r="Q1180" i="35"/>
  <c r="Q1179" i="35"/>
  <c r="Q1178" i="35"/>
  <c r="Q1177" i="35"/>
  <c r="Q1176" i="35"/>
  <c r="Q1175" i="35"/>
  <c r="Q1174" i="35"/>
  <c r="Q1173" i="35"/>
  <c r="Q1172" i="35"/>
  <c r="Q1171" i="35"/>
  <c r="Q1170" i="35"/>
  <c r="Q1169" i="35"/>
  <c r="Q1168" i="35"/>
  <c r="Q1167" i="35"/>
  <c r="Q1166" i="35"/>
  <c r="Q1165" i="35"/>
  <c r="Q1164" i="35"/>
  <c r="Q1163" i="35"/>
  <c r="Q1162" i="35"/>
  <c r="Q1161" i="35"/>
  <c r="Q1160" i="35"/>
  <c r="Q1159" i="35"/>
  <c r="Q1158" i="35"/>
  <c r="Q1157" i="35"/>
  <c r="Q1156" i="35"/>
  <c r="Q1155" i="35"/>
  <c r="Q1154" i="35"/>
  <c r="Q1153" i="35"/>
  <c r="Q1152" i="35"/>
  <c r="Q1151" i="35"/>
  <c r="Q1150" i="35"/>
  <c r="Q1149" i="35"/>
  <c r="Q1148" i="35"/>
  <c r="Q1147" i="35"/>
  <c r="Q1146" i="35"/>
  <c r="Q1145" i="35"/>
  <c r="Q1144" i="35"/>
  <c r="Q1143" i="35"/>
  <c r="Q1142" i="35"/>
  <c r="Q1141" i="35"/>
  <c r="Q1140" i="35"/>
  <c r="Q1139" i="35"/>
  <c r="Q1138" i="35"/>
  <c r="Q1137" i="35"/>
  <c r="Q1136" i="35"/>
  <c r="Q1135" i="35"/>
  <c r="Q1134" i="35"/>
  <c r="Q1133" i="35"/>
  <c r="Q1132" i="35"/>
  <c r="Q1131" i="35"/>
  <c r="Q1130" i="35"/>
  <c r="Q1129" i="35"/>
  <c r="Q1128" i="35"/>
  <c r="Q1127" i="35"/>
  <c r="Q1126" i="35"/>
  <c r="Q1125" i="35"/>
  <c r="Q1124" i="35"/>
  <c r="Q1123" i="35"/>
  <c r="Q1122" i="35"/>
  <c r="Q1121" i="35"/>
  <c r="Q1120" i="35"/>
  <c r="Q1119" i="35"/>
  <c r="Q1118" i="35"/>
  <c r="Q1117" i="35"/>
  <c r="Q1116" i="35"/>
  <c r="Q1115" i="35"/>
  <c r="Q1114" i="35"/>
  <c r="Q1113" i="35"/>
  <c r="Q1112" i="35"/>
  <c r="Q1111" i="35"/>
  <c r="Q1110" i="35"/>
  <c r="Q1109" i="35"/>
  <c r="Q1108" i="35"/>
  <c r="Q1107" i="35"/>
  <c r="Q1106" i="35"/>
  <c r="Q1105" i="35"/>
  <c r="Q1104" i="35"/>
  <c r="Q1103" i="35"/>
  <c r="Q1102" i="35"/>
  <c r="Q1101" i="35"/>
  <c r="Q1100" i="35"/>
  <c r="Q1099" i="35"/>
  <c r="Q1098" i="35"/>
  <c r="Q1097" i="35"/>
  <c r="Q1096" i="35"/>
  <c r="Q1095" i="35"/>
  <c r="Q1094" i="35"/>
  <c r="Q1093" i="35"/>
  <c r="Q1092" i="35"/>
  <c r="Q1091" i="35"/>
  <c r="Q1090" i="35"/>
  <c r="Q1089" i="35"/>
  <c r="Q1088" i="35"/>
  <c r="Q1087" i="35"/>
  <c r="Q1086" i="35"/>
  <c r="Q1085" i="35"/>
  <c r="Q1084" i="35"/>
  <c r="Q1083" i="35"/>
  <c r="Q1082" i="35"/>
  <c r="Q1081" i="35"/>
  <c r="Q1080" i="35"/>
  <c r="Q1079" i="35"/>
  <c r="Q1078" i="35"/>
  <c r="Q1077" i="35"/>
  <c r="Q1076" i="35"/>
  <c r="Q1075" i="35"/>
  <c r="Q1074" i="35"/>
  <c r="Q1073" i="35"/>
  <c r="Q1072" i="35"/>
  <c r="Q1071" i="35"/>
  <c r="Q1070" i="35"/>
  <c r="Q1069" i="35"/>
  <c r="Q1068" i="35"/>
  <c r="Q1067" i="35"/>
  <c r="Q1066" i="35"/>
  <c r="Q1065" i="35"/>
  <c r="Q1064" i="35"/>
  <c r="Q1063" i="35"/>
  <c r="Q1062" i="35"/>
  <c r="Q1061" i="35"/>
  <c r="Q1060" i="35"/>
  <c r="Q1059" i="35"/>
  <c r="Q1058" i="35"/>
  <c r="Q1057" i="35"/>
  <c r="Q1056" i="35"/>
  <c r="Q1055" i="35"/>
  <c r="Q1054" i="35"/>
  <c r="Q1053" i="35"/>
  <c r="Q1052" i="35"/>
  <c r="Q1051" i="35"/>
  <c r="Q1050" i="35"/>
  <c r="Q1049" i="35"/>
  <c r="Q1048" i="35"/>
  <c r="Q1047" i="35"/>
  <c r="Q1046" i="35"/>
  <c r="Q1045" i="35"/>
  <c r="Q1044" i="35"/>
  <c r="Q1043" i="35"/>
  <c r="Q1042" i="35"/>
  <c r="Q1041" i="35"/>
  <c r="Q1040" i="35"/>
  <c r="Q1039" i="35"/>
  <c r="Q1038" i="35"/>
  <c r="Q1037" i="35"/>
  <c r="Q1036" i="35"/>
  <c r="Q1035" i="35"/>
  <c r="Q1034" i="35"/>
  <c r="Q1033" i="35"/>
  <c r="Q1032" i="35"/>
  <c r="Q1031" i="35"/>
  <c r="Q1030" i="35"/>
  <c r="Q1029" i="35"/>
  <c r="Q1028" i="35"/>
  <c r="Q1027" i="35"/>
  <c r="Q1026" i="35"/>
  <c r="Q1025" i="35"/>
  <c r="Q1024" i="35"/>
  <c r="Q1023" i="35"/>
  <c r="Q1022" i="35"/>
  <c r="Q1021" i="35"/>
  <c r="Q1020" i="35"/>
  <c r="Q1019" i="35"/>
  <c r="Q1018" i="35"/>
  <c r="Q1017" i="35"/>
  <c r="Q1016" i="35"/>
  <c r="Q1015" i="35"/>
  <c r="Q1014" i="35"/>
  <c r="Q1013" i="35"/>
  <c r="Q1012" i="35"/>
  <c r="Q1011" i="35"/>
  <c r="Q1010" i="35"/>
  <c r="Q1009" i="35"/>
  <c r="Q1008" i="35"/>
  <c r="Q1007" i="35"/>
  <c r="Q1006" i="35"/>
  <c r="Q1005" i="35"/>
  <c r="Q1004" i="35"/>
  <c r="Q1003" i="35"/>
  <c r="Q1002" i="35"/>
  <c r="Q1001" i="35"/>
  <c r="Q1000" i="35"/>
  <c r="Q999" i="35"/>
  <c r="Q998" i="35"/>
  <c r="Q997" i="35"/>
  <c r="Q996" i="35"/>
  <c r="Q995" i="35"/>
  <c r="Q994" i="35"/>
  <c r="Q993" i="35"/>
  <c r="Q992" i="35"/>
  <c r="Q991" i="35"/>
  <c r="Q990" i="35"/>
  <c r="Q989" i="35"/>
  <c r="Q988" i="35"/>
  <c r="Q987" i="35"/>
  <c r="Q986" i="35"/>
  <c r="Q985" i="35"/>
  <c r="Q984" i="35"/>
  <c r="Q983" i="35"/>
  <c r="Q982" i="35"/>
  <c r="Q981" i="35"/>
  <c r="Q980" i="35"/>
  <c r="Q979" i="35"/>
  <c r="Q978" i="35"/>
  <c r="Q977" i="35"/>
  <c r="Q976" i="35"/>
  <c r="Q975" i="35"/>
  <c r="Q974" i="35"/>
  <c r="Q973" i="35"/>
  <c r="Q972" i="35"/>
  <c r="Q971" i="35"/>
  <c r="Q970" i="35"/>
  <c r="Q969" i="35"/>
  <c r="Q968" i="35"/>
  <c r="Q967" i="35"/>
  <c r="Q966" i="35"/>
  <c r="Q965" i="35"/>
  <c r="Q964" i="35"/>
  <c r="Q963" i="35"/>
  <c r="Q962" i="35"/>
  <c r="Q961" i="35"/>
  <c r="Q960" i="35"/>
  <c r="Q959" i="35"/>
  <c r="Q958" i="35"/>
  <c r="Q957" i="35"/>
  <c r="Q956" i="35"/>
  <c r="Q955" i="35"/>
  <c r="Q954" i="35"/>
  <c r="Q953" i="35"/>
  <c r="Q952" i="35"/>
  <c r="Q951" i="35"/>
  <c r="Q950" i="35"/>
  <c r="Q949" i="35"/>
  <c r="Q948" i="35"/>
  <c r="Q947" i="35"/>
  <c r="Q946" i="35"/>
  <c r="Q945" i="35"/>
  <c r="Q944" i="35"/>
  <c r="Q943" i="35"/>
  <c r="Q942" i="35"/>
  <c r="Q941" i="35"/>
  <c r="Q940" i="35"/>
  <c r="Q939" i="35"/>
  <c r="Q938" i="35"/>
  <c r="Q937" i="35"/>
  <c r="Q936" i="35"/>
  <c r="Q935" i="35"/>
  <c r="Q934" i="35"/>
  <c r="Q933" i="35"/>
  <c r="Q932" i="35"/>
  <c r="Q931" i="35"/>
  <c r="Q930" i="35"/>
  <c r="Q929" i="35"/>
  <c r="Q928" i="35"/>
  <c r="Q927" i="35"/>
  <c r="Q926" i="35"/>
  <c r="Q925" i="35"/>
  <c r="Q924" i="35"/>
  <c r="Q923" i="35"/>
  <c r="Q922" i="35"/>
  <c r="Q921" i="35"/>
  <c r="Q920" i="35"/>
  <c r="Q919" i="35"/>
  <c r="Q918" i="35"/>
  <c r="Q917" i="35"/>
  <c r="Q916" i="35"/>
  <c r="Q915" i="35"/>
  <c r="Q914" i="35"/>
  <c r="Q913" i="35"/>
  <c r="Q912" i="35"/>
  <c r="Q911" i="35"/>
  <c r="Q910" i="35"/>
  <c r="Q909" i="35"/>
  <c r="Q908" i="35"/>
  <c r="Q907" i="35"/>
  <c r="Q906" i="35"/>
  <c r="Q905" i="35"/>
  <c r="Q904" i="35"/>
  <c r="Q903" i="35"/>
  <c r="Q902" i="35"/>
  <c r="Q901" i="35"/>
  <c r="Q900" i="35"/>
  <c r="Q899" i="35"/>
  <c r="Q898" i="35"/>
  <c r="Q897" i="35"/>
  <c r="Q896" i="35"/>
  <c r="Q895" i="35"/>
  <c r="Q894" i="35"/>
  <c r="Q893" i="35"/>
  <c r="Q892" i="35"/>
  <c r="Q891" i="35"/>
  <c r="Q890" i="35"/>
  <c r="Q889" i="35"/>
  <c r="Q888" i="35"/>
  <c r="Q887" i="35"/>
  <c r="Q886" i="35"/>
  <c r="Q885" i="35"/>
  <c r="Q884" i="35"/>
  <c r="Q883" i="35"/>
  <c r="Q882" i="35"/>
  <c r="Q881" i="35"/>
  <c r="Q880" i="35"/>
  <c r="Q879" i="35"/>
  <c r="Q878" i="35"/>
  <c r="Q877" i="35"/>
  <c r="Q876" i="35"/>
  <c r="Q875" i="35"/>
  <c r="Q874" i="35"/>
  <c r="Q873" i="35"/>
  <c r="Q872" i="35"/>
  <c r="Q871" i="35"/>
  <c r="Q870" i="35"/>
  <c r="Q869" i="35"/>
  <c r="Q868" i="35"/>
  <c r="Q867" i="35"/>
  <c r="Q866" i="35"/>
  <c r="Q865" i="35"/>
  <c r="Q864" i="35"/>
  <c r="Q863" i="35"/>
  <c r="Q862" i="35"/>
  <c r="Q861" i="35"/>
  <c r="Q860" i="35"/>
  <c r="Q859" i="35"/>
  <c r="Q858" i="35"/>
  <c r="Q857" i="35"/>
  <c r="Q856" i="35"/>
  <c r="Q855" i="35"/>
  <c r="Q854" i="35"/>
  <c r="Q853" i="35"/>
  <c r="Q852" i="35"/>
  <c r="Q851" i="35"/>
  <c r="Q850" i="35"/>
  <c r="Q849" i="35"/>
  <c r="Q848" i="35"/>
  <c r="Q847" i="35"/>
  <c r="Q846" i="35"/>
  <c r="Q845" i="35"/>
  <c r="Q844" i="35"/>
  <c r="Q843" i="35"/>
  <c r="Q842" i="35"/>
  <c r="Q841" i="35"/>
  <c r="Q840" i="35"/>
  <c r="Q839" i="35"/>
  <c r="Q838" i="35"/>
  <c r="Q837" i="35"/>
  <c r="Q836" i="35"/>
  <c r="Q835" i="35"/>
  <c r="Q834" i="35"/>
  <c r="Q833" i="35"/>
  <c r="Q832" i="35"/>
  <c r="Q831" i="35"/>
  <c r="Q830" i="35"/>
  <c r="Q829" i="35"/>
  <c r="Q828" i="35"/>
  <c r="Q827" i="35"/>
  <c r="Q826" i="35"/>
  <c r="Q825" i="35"/>
  <c r="Q824" i="35"/>
  <c r="Q823" i="35"/>
  <c r="Q822" i="35"/>
  <c r="Q821" i="35"/>
  <c r="Q820" i="35"/>
  <c r="Q819" i="35"/>
  <c r="Q818" i="35"/>
  <c r="Q817" i="35"/>
  <c r="Q816" i="35"/>
  <c r="Q815" i="35"/>
  <c r="Q814" i="35"/>
  <c r="Q813" i="35"/>
  <c r="Q812" i="35"/>
  <c r="Q811" i="35"/>
  <c r="Q810" i="35"/>
  <c r="Q809" i="35"/>
  <c r="Q808" i="35"/>
  <c r="Q807" i="35"/>
  <c r="Q806" i="35"/>
  <c r="Q805" i="35"/>
  <c r="Q804" i="35"/>
  <c r="Q803" i="35"/>
  <c r="Q802" i="35"/>
  <c r="Q801" i="35"/>
  <c r="Q800" i="35"/>
  <c r="Q799" i="35"/>
  <c r="Q798" i="35"/>
  <c r="Q797" i="35"/>
  <c r="Q796" i="35"/>
  <c r="Q795" i="35"/>
  <c r="Q794" i="35"/>
  <c r="Q793" i="35"/>
  <c r="Q792" i="35"/>
  <c r="Q791" i="35"/>
  <c r="Q790" i="35"/>
  <c r="Q789" i="35"/>
  <c r="Q788" i="35"/>
  <c r="Q787" i="35"/>
  <c r="Q786" i="35"/>
  <c r="Q785" i="35"/>
  <c r="Q784" i="35"/>
  <c r="Q783" i="35"/>
  <c r="Q782" i="35"/>
  <c r="Q781" i="35"/>
  <c r="Q780" i="35"/>
  <c r="Q779" i="35"/>
  <c r="Q778" i="35"/>
  <c r="Q777" i="35"/>
  <c r="Q776" i="35"/>
  <c r="Q775" i="35"/>
  <c r="Q774" i="35"/>
  <c r="Q773" i="35"/>
  <c r="Q772" i="35"/>
  <c r="Q771" i="35"/>
  <c r="Q770" i="35"/>
  <c r="Q769" i="35"/>
  <c r="Q768" i="35"/>
  <c r="Q767" i="35"/>
  <c r="Q766" i="35"/>
  <c r="Q765" i="35"/>
  <c r="Q764" i="35"/>
  <c r="Q763" i="35"/>
  <c r="Q762" i="35"/>
  <c r="Q761" i="35"/>
  <c r="Q760" i="35"/>
  <c r="Q759" i="35"/>
  <c r="Q758" i="35"/>
  <c r="Q757" i="35"/>
  <c r="Q756" i="35"/>
  <c r="Q755" i="35"/>
  <c r="Q754" i="35"/>
  <c r="Q753" i="35"/>
  <c r="Q752" i="35"/>
  <c r="Q751" i="35"/>
  <c r="Q750" i="35"/>
  <c r="Q749" i="35"/>
  <c r="Q748" i="35"/>
  <c r="Q747" i="35"/>
  <c r="Q746" i="35"/>
  <c r="Q745" i="35"/>
  <c r="Q744" i="35"/>
  <c r="Q743" i="35"/>
  <c r="Q742" i="35"/>
  <c r="Q741" i="35"/>
  <c r="Q740" i="35"/>
  <c r="Q739" i="35"/>
  <c r="Q738" i="35"/>
  <c r="Q737" i="35"/>
  <c r="Q736" i="35"/>
  <c r="Q735" i="35"/>
  <c r="Q734" i="35"/>
  <c r="Q733" i="35"/>
  <c r="Q732" i="35"/>
  <c r="Q731" i="35"/>
  <c r="Q730" i="35"/>
  <c r="Q729" i="35"/>
  <c r="Q728" i="35"/>
  <c r="Q727" i="35"/>
  <c r="Q726" i="35"/>
  <c r="Q725" i="35"/>
  <c r="Q724" i="35"/>
  <c r="Q723" i="35"/>
  <c r="Q722" i="35"/>
  <c r="Q721" i="35"/>
  <c r="Q720" i="35"/>
  <c r="Q719" i="35"/>
  <c r="Q718" i="35"/>
  <c r="Q717" i="35"/>
  <c r="Q716" i="35"/>
  <c r="Q715" i="35"/>
  <c r="Q714" i="35"/>
  <c r="Q713" i="35"/>
  <c r="Q712" i="35"/>
  <c r="Q711" i="35"/>
  <c r="Q710" i="35"/>
  <c r="Q709" i="35"/>
  <c r="Q708" i="35"/>
  <c r="Q707" i="35"/>
  <c r="Q706" i="35"/>
  <c r="Q705" i="35"/>
  <c r="Q704" i="35"/>
  <c r="Q703" i="35"/>
  <c r="Q702" i="35"/>
  <c r="Q701" i="35"/>
  <c r="Q700" i="35"/>
  <c r="Q699" i="35"/>
  <c r="Q698" i="35"/>
  <c r="Q697" i="35"/>
  <c r="Q696" i="35"/>
  <c r="Q695" i="35"/>
  <c r="Q694" i="35"/>
  <c r="Q693" i="35"/>
  <c r="Q692" i="35"/>
  <c r="Q691" i="35"/>
  <c r="Q690" i="35"/>
  <c r="Q689" i="35"/>
  <c r="Q688" i="35"/>
  <c r="Q687" i="35"/>
  <c r="Q686" i="35"/>
  <c r="Q685" i="35"/>
  <c r="Q684" i="35"/>
  <c r="Q683" i="35"/>
  <c r="Q682" i="35"/>
  <c r="Q681" i="35"/>
  <c r="Q680" i="35"/>
  <c r="Q679" i="35"/>
  <c r="Q678" i="35"/>
  <c r="Q677" i="35"/>
  <c r="Q676" i="35"/>
  <c r="Q675" i="35"/>
  <c r="Q674" i="35"/>
  <c r="Q673" i="35"/>
  <c r="Q672" i="35"/>
  <c r="Q671" i="35"/>
  <c r="Q670" i="35"/>
  <c r="Q669" i="35"/>
  <c r="Q668" i="35"/>
  <c r="Q667" i="35"/>
  <c r="Q666" i="35"/>
  <c r="Q665" i="35"/>
  <c r="Q664" i="35"/>
  <c r="Q663" i="35"/>
  <c r="Q662" i="35"/>
  <c r="Q661" i="35"/>
  <c r="Q660" i="35"/>
  <c r="Q659" i="35"/>
  <c r="Q658" i="35"/>
  <c r="Q657" i="35"/>
  <c r="Q656" i="35"/>
  <c r="Q655" i="35"/>
  <c r="Q654" i="35"/>
  <c r="Q653" i="35"/>
  <c r="Q652" i="35"/>
  <c r="Q651" i="35"/>
  <c r="Q650" i="35"/>
  <c r="Q649" i="35"/>
  <c r="Q648" i="35"/>
  <c r="Q647" i="35"/>
  <c r="Q646" i="35"/>
  <c r="Q645" i="35"/>
  <c r="Q644" i="35"/>
  <c r="Q643" i="35"/>
  <c r="Q642" i="35"/>
  <c r="Q641" i="35"/>
  <c r="Q640" i="35"/>
  <c r="Q639" i="35"/>
  <c r="Q638" i="35"/>
  <c r="Q637" i="35"/>
  <c r="Q636" i="35"/>
  <c r="Q635" i="35"/>
  <c r="Q634" i="35"/>
  <c r="Q633" i="35"/>
  <c r="Q632" i="35"/>
  <c r="Q631" i="35"/>
  <c r="Q630" i="35"/>
  <c r="Q629" i="35"/>
  <c r="Q628" i="35"/>
  <c r="Q627" i="35"/>
  <c r="Q626" i="35"/>
  <c r="Q625" i="35"/>
  <c r="Q624" i="35"/>
  <c r="Q623" i="35"/>
  <c r="Q622" i="35"/>
  <c r="Q621" i="35"/>
  <c r="Q620" i="35"/>
  <c r="Q619" i="35"/>
  <c r="Q618" i="35"/>
  <c r="Q617" i="35"/>
  <c r="Q616" i="35"/>
  <c r="Q615" i="35"/>
  <c r="Q614" i="35"/>
  <c r="Q613" i="35"/>
  <c r="Q612" i="35"/>
  <c r="Q611" i="35"/>
  <c r="Q610" i="35"/>
  <c r="Q609" i="35"/>
  <c r="Q608" i="35"/>
  <c r="Q607" i="35"/>
  <c r="Q606" i="35"/>
  <c r="Q605" i="35"/>
  <c r="Q604" i="35"/>
  <c r="Q603" i="35"/>
  <c r="Q602" i="35"/>
  <c r="Q601" i="35"/>
  <c r="Q600" i="35"/>
  <c r="Q599" i="35"/>
  <c r="Q598" i="35"/>
  <c r="Q597" i="35"/>
  <c r="Q596" i="35"/>
  <c r="Q595" i="35"/>
  <c r="Q594" i="35"/>
  <c r="Q593" i="35"/>
  <c r="Q592" i="35"/>
  <c r="Q591" i="35"/>
  <c r="Q590" i="35"/>
  <c r="Q589" i="35"/>
  <c r="Q588" i="35"/>
  <c r="Q587" i="35"/>
  <c r="Q586" i="35"/>
  <c r="Q585" i="35"/>
  <c r="Q584" i="35"/>
  <c r="Q583" i="35"/>
  <c r="Q582" i="35"/>
  <c r="Q581" i="35"/>
  <c r="Q580" i="35"/>
  <c r="Q579" i="35"/>
  <c r="Q578" i="35"/>
  <c r="Q577" i="35"/>
  <c r="Q576" i="35"/>
  <c r="Q575" i="35"/>
  <c r="Q574" i="35"/>
  <c r="Q573" i="35"/>
  <c r="Q572" i="35"/>
  <c r="Q571" i="35"/>
  <c r="Q570" i="35"/>
  <c r="Q569" i="35"/>
  <c r="Q568" i="35"/>
  <c r="Q567" i="35"/>
  <c r="Q566" i="35"/>
  <c r="Q565" i="35"/>
  <c r="Q564" i="35"/>
  <c r="Q563" i="35"/>
  <c r="Q562" i="35"/>
  <c r="Q561" i="35"/>
  <c r="Q560" i="35"/>
  <c r="Q559" i="35"/>
  <c r="Q558" i="35"/>
  <c r="Q557" i="35"/>
  <c r="Q556" i="35"/>
  <c r="Q555" i="35"/>
  <c r="Q554" i="35"/>
  <c r="Q553" i="35"/>
  <c r="Q552" i="35"/>
  <c r="Q551" i="35"/>
  <c r="Q550" i="35"/>
  <c r="Q549" i="35"/>
  <c r="Q548" i="35"/>
  <c r="Q547" i="35"/>
  <c r="Q546" i="35"/>
  <c r="Q545" i="35"/>
  <c r="Q544" i="35"/>
  <c r="Q543" i="35"/>
  <c r="Q542" i="35"/>
  <c r="Q541" i="35"/>
  <c r="Q540" i="35"/>
  <c r="Q539" i="35"/>
  <c r="Q538" i="35"/>
  <c r="Q537" i="35"/>
  <c r="Q536" i="35"/>
  <c r="Q535" i="35"/>
  <c r="Q534" i="35"/>
  <c r="Q533" i="35"/>
  <c r="Q532" i="35"/>
  <c r="Q531" i="35"/>
  <c r="Q530" i="35"/>
  <c r="Q529" i="35"/>
  <c r="Q528" i="35"/>
  <c r="Q527" i="35"/>
  <c r="Q526" i="35"/>
  <c r="Q525" i="35"/>
  <c r="Q524" i="35"/>
  <c r="Q523" i="35"/>
  <c r="Q522" i="35"/>
  <c r="Q521" i="35"/>
  <c r="Q520" i="35"/>
  <c r="Q519" i="35"/>
  <c r="Q518" i="35"/>
  <c r="Q517" i="35"/>
  <c r="Q516" i="35"/>
  <c r="Q515" i="35"/>
  <c r="Q514" i="35"/>
  <c r="Q513" i="35"/>
  <c r="Q512" i="35"/>
  <c r="Q511" i="35"/>
  <c r="Q510" i="35"/>
  <c r="Q509" i="35"/>
  <c r="Q508" i="35"/>
  <c r="Q507" i="35"/>
  <c r="Q506" i="35"/>
  <c r="Q505" i="35"/>
  <c r="Q504" i="35"/>
  <c r="Q503" i="35"/>
  <c r="Q502" i="35"/>
  <c r="Q501" i="35"/>
  <c r="Q500" i="35"/>
  <c r="Q499" i="35"/>
  <c r="Q498" i="35"/>
  <c r="Q497" i="35"/>
  <c r="Q496" i="35"/>
  <c r="Q495" i="35"/>
  <c r="Q494" i="35"/>
  <c r="Q493" i="35"/>
  <c r="Q492" i="35"/>
  <c r="Q491" i="35"/>
  <c r="Q490" i="35"/>
  <c r="Q489" i="35"/>
  <c r="Q488" i="35"/>
  <c r="Q487" i="35"/>
  <c r="Q486" i="35"/>
  <c r="Q485" i="35"/>
  <c r="Q484" i="35"/>
  <c r="Q483" i="35"/>
  <c r="Q482" i="35"/>
  <c r="Q481" i="35"/>
  <c r="Q480" i="35"/>
  <c r="Q479" i="35"/>
  <c r="Q478" i="35"/>
  <c r="Q477" i="35"/>
  <c r="Q476" i="35"/>
  <c r="Q475" i="35"/>
  <c r="Q474" i="35"/>
  <c r="Q473" i="35"/>
  <c r="Q472" i="35"/>
  <c r="Q471" i="35"/>
  <c r="Q470" i="35"/>
  <c r="Q469" i="35"/>
  <c r="Q468" i="35"/>
  <c r="Q467" i="35"/>
  <c r="Q466" i="35"/>
  <c r="Q465" i="35"/>
  <c r="Q464" i="35"/>
  <c r="Q463" i="35"/>
  <c r="Q462" i="35"/>
  <c r="Q461" i="35"/>
  <c r="Q460" i="35"/>
  <c r="Q459" i="35"/>
  <c r="Q458" i="35"/>
  <c r="Q457" i="35"/>
  <c r="Q456" i="35"/>
  <c r="Q455" i="35"/>
  <c r="Q454" i="35"/>
  <c r="Q453" i="35"/>
  <c r="Q452" i="35"/>
  <c r="Q451" i="35"/>
  <c r="Q450" i="35"/>
  <c r="Q449" i="35"/>
  <c r="Q448" i="35"/>
  <c r="Q447" i="35"/>
  <c r="Q446" i="35"/>
  <c r="Q445" i="35"/>
  <c r="Q444" i="35"/>
  <c r="Q443" i="35"/>
  <c r="Q442" i="35"/>
  <c r="Q441" i="35"/>
  <c r="Q440" i="35"/>
  <c r="Q439" i="35"/>
  <c r="Q438" i="35"/>
  <c r="Q437" i="35"/>
  <c r="Q436" i="35"/>
  <c r="Q435" i="35"/>
  <c r="Q434" i="35"/>
  <c r="Q433" i="35"/>
  <c r="Q432" i="35"/>
  <c r="Q431" i="35"/>
  <c r="Q430" i="35"/>
  <c r="Q429" i="35"/>
  <c r="Q428" i="35"/>
  <c r="Q427" i="35"/>
  <c r="Q426" i="35"/>
  <c r="Q425" i="35"/>
  <c r="Q424" i="35"/>
  <c r="Q423" i="35"/>
  <c r="Q422" i="35"/>
  <c r="Q421" i="35"/>
  <c r="Q420" i="35"/>
  <c r="Q419" i="35"/>
  <c r="Q418" i="35"/>
  <c r="Q417" i="35"/>
  <c r="Q416" i="35"/>
  <c r="Q415" i="35"/>
  <c r="Q414" i="35"/>
  <c r="Q413" i="35"/>
  <c r="Q412" i="35"/>
  <c r="Q411" i="35"/>
  <c r="Q410" i="35"/>
  <c r="Q409" i="35"/>
  <c r="Q408" i="35"/>
  <c r="Q407" i="35"/>
  <c r="Q406" i="35"/>
  <c r="Q405" i="35"/>
  <c r="Q404" i="35"/>
  <c r="Q403" i="35"/>
  <c r="Q402" i="35"/>
  <c r="Q401" i="35"/>
  <c r="Q400" i="35"/>
  <c r="Q399" i="35"/>
  <c r="Q398" i="35"/>
  <c r="Q397" i="35"/>
  <c r="Q396" i="35"/>
  <c r="Q395" i="35"/>
  <c r="Q394" i="35"/>
  <c r="Q393" i="35"/>
  <c r="Q392" i="35"/>
  <c r="Q391" i="35"/>
  <c r="Q390" i="35"/>
  <c r="Q389" i="35"/>
  <c r="Q388" i="35"/>
  <c r="Q387" i="35"/>
  <c r="Q386" i="35"/>
  <c r="Q385" i="35"/>
  <c r="Q384" i="35"/>
  <c r="Q383" i="35"/>
  <c r="Q382" i="35"/>
  <c r="Q381" i="35"/>
  <c r="Q380" i="35"/>
  <c r="Q379" i="35"/>
  <c r="Q378" i="35"/>
  <c r="Q377" i="35"/>
  <c r="Q376" i="35"/>
  <c r="Q375" i="35"/>
  <c r="Q374" i="35"/>
  <c r="Q373" i="35"/>
  <c r="Q372" i="35"/>
  <c r="Q371" i="35"/>
  <c r="Q370" i="35"/>
  <c r="Q369" i="35"/>
  <c r="Q368" i="35"/>
  <c r="Q367" i="35"/>
  <c r="Q366" i="35"/>
  <c r="Q365" i="35"/>
  <c r="Q364" i="35"/>
  <c r="Q363" i="35"/>
  <c r="Q362" i="35"/>
  <c r="Q361" i="35"/>
  <c r="Q360" i="35"/>
  <c r="Q359" i="35"/>
  <c r="Q358" i="35"/>
  <c r="Q357" i="35"/>
  <c r="Q356" i="35"/>
  <c r="Q355" i="35"/>
  <c r="Q354" i="35"/>
  <c r="Q353" i="35"/>
  <c r="Q352" i="35"/>
  <c r="Q351" i="35"/>
  <c r="Q350" i="35"/>
  <c r="Q349" i="35"/>
  <c r="Q348" i="35"/>
  <c r="Q347" i="35"/>
  <c r="Q346" i="35"/>
  <c r="Q345" i="35"/>
  <c r="Q344" i="35"/>
  <c r="Q343" i="35"/>
  <c r="Q342" i="35"/>
  <c r="Q341" i="35"/>
  <c r="Q340" i="35"/>
  <c r="Q339" i="35"/>
  <c r="Q338" i="35"/>
  <c r="Q337" i="35"/>
  <c r="Q336" i="35"/>
  <c r="Q335" i="35"/>
  <c r="Q334" i="35"/>
  <c r="Q333" i="35"/>
  <c r="Q332" i="35"/>
  <c r="Q331" i="35"/>
  <c r="Q330" i="35"/>
  <c r="Q329" i="35"/>
  <c r="Q328" i="35"/>
  <c r="Q327" i="35"/>
  <c r="Q326" i="35"/>
  <c r="Q325" i="35"/>
  <c r="Q324" i="35"/>
  <c r="Q323" i="35"/>
  <c r="Q322" i="35"/>
  <c r="Q321" i="35"/>
  <c r="Q320" i="35"/>
  <c r="Q319" i="35"/>
  <c r="Q318" i="35"/>
  <c r="Q317" i="35"/>
  <c r="Q316" i="35"/>
  <c r="Q315" i="35"/>
  <c r="Q314" i="35"/>
  <c r="Q313" i="35"/>
  <c r="Q312" i="35"/>
  <c r="Q311" i="35"/>
  <c r="Q310" i="35"/>
  <c r="Q309" i="35"/>
  <c r="Q308" i="35"/>
  <c r="Q307" i="35"/>
  <c r="Q306" i="35"/>
  <c r="Q305" i="35"/>
  <c r="Q304" i="35"/>
  <c r="Q303" i="35"/>
  <c r="Q302" i="35"/>
  <c r="Q301" i="35"/>
  <c r="Q300" i="35"/>
  <c r="Q299" i="35"/>
  <c r="Q298" i="35"/>
  <c r="Q297" i="35"/>
  <c r="Q296" i="35"/>
  <c r="Q295" i="35"/>
  <c r="Q294" i="35"/>
  <c r="Q293" i="35"/>
  <c r="Q292" i="35"/>
  <c r="Q291" i="35"/>
  <c r="Q290" i="35"/>
  <c r="Q289" i="35"/>
  <c r="Q288" i="35"/>
  <c r="Q287" i="35"/>
  <c r="Q286" i="35"/>
  <c r="Q285" i="35"/>
  <c r="Q284" i="35"/>
  <c r="Q283" i="35"/>
  <c r="Q282" i="35"/>
  <c r="Q281" i="35"/>
  <c r="Q280" i="35"/>
  <c r="Q279" i="35"/>
  <c r="Q278" i="35"/>
  <c r="Q277" i="35"/>
  <c r="Q276" i="35"/>
  <c r="Q275" i="35"/>
  <c r="Q274" i="35"/>
  <c r="Q273" i="35"/>
  <c r="Q272" i="35"/>
  <c r="Q271" i="35"/>
  <c r="Q270" i="35"/>
  <c r="Q269" i="35"/>
  <c r="Q268" i="35"/>
  <c r="Q267" i="35"/>
  <c r="Q266" i="35"/>
  <c r="Q265" i="35"/>
  <c r="Q264" i="35"/>
  <c r="Q263" i="35"/>
  <c r="Q262" i="35"/>
  <c r="Q261" i="35"/>
  <c r="Q260" i="35"/>
  <c r="Q259" i="35"/>
  <c r="Q258" i="35"/>
  <c r="Q257" i="35"/>
  <c r="Q256" i="35"/>
  <c r="Q255" i="35"/>
  <c r="Q254" i="35"/>
  <c r="Q253" i="35"/>
  <c r="Q252" i="35"/>
  <c r="Q251" i="35"/>
  <c r="Q250" i="35"/>
  <c r="Q249" i="35"/>
  <c r="Q248" i="35"/>
  <c r="Q247" i="35"/>
  <c r="Q246" i="35"/>
  <c r="Q245" i="35"/>
  <c r="Q244" i="35"/>
  <c r="Q243" i="35"/>
  <c r="Q242" i="35"/>
  <c r="Q241" i="35"/>
  <c r="Q240" i="35"/>
  <c r="Q239" i="35"/>
  <c r="Q238" i="35"/>
  <c r="Q237" i="35"/>
  <c r="Q236" i="35"/>
  <c r="Q235" i="35"/>
  <c r="Q234" i="35"/>
  <c r="Q233" i="35"/>
  <c r="Q232" i="35"/>
  <c r="Q231" i="35"/>
  <c r="Q230" i="35"/>
  <c r="Q229" i="35"/>
  <c r="Q228" i="35"/>
  <c r="Q227" i="35"/>
  <c r="Q226" i="35"/>
  <c r="Q225" i="35"/>
  <c r="Q224" i="35"/>
  <c r="Q223" i="35"/>
  <c r="Q222" i="35"/>
  <c r="Q221" i="35"/>
  <c r="Q220" i="35"/>
  <c r="Q219" i="35"/>
  <c r="Q218" i="35"/>
  <c r="Q217" i="35"/>
  <c r="Q216" i="35"/>
  <c r="Q215" i="35"/>
  <c r="Q214" i="35"/>
  <c r="Q213" i="35"/>
  <c r="Q212" i="35"/>
  <c r="Q211" i="35"/>
  <c r="Q210" i="35"/>
  <c r="Q209" i="35"/>
  <c r="Q208" i="35"/>
  <c r="Q207" i="35"/>
  <c r="Q206" i="35"/>
  <c r="Q205" i="35"/>
  <c r="Q204" i="35"/>
  <c r="Q203" i="35"/>
  <c r="Q202" i="35"/>
  <c r="Q201" i="35"/>
  <c r="Q200" i="35"/>
  <c r="Q199" i="35"/>
  <c r="Q198" i="35"/>
  <c r="Q197" i="35"/>
  <c r="Q196" i="35"/>
  <c r="Q195" i="35"/>
  <c r="Q194" i="35"/>
  <c r="Q193" i="35"/>
  <c r="Q192" i="35"/>
  <c r="Q191" i="35"/>
  <c r="Q190" i="35"/>
  <c r="Q189" i="35"/>
  <c r="Q188" i="35"/>
  <c r="Q187" i="35"/>
  <c r="Q186" i="35"/>
  <c r="Q185" i="35"/>
  <c r="Q184" i="35"/>
  <c r="Q183" i="35"/>
  <c r="Q182" i="35"/>
  <c r="Q181" i="35"/>
  <c r="Q180" i="35"/>
  <c r="Q179" i="35"/>
  <c r="Q178" i="35"/>
  <c r="Q177" i="35"/>
  <c r="Q176" i="35"/>
  <c r="Q175" i="35"/>
  <c r="Q174" i="35"/>
  <c r="Q173" i="35"/>
  <c r="Q172" i="35"/>
  <c r="Q171" i="35"/>
  <c r="Q170" i="35"/>
  <c r="Q169" i="35"/>
  <c r="Q168" i="35"/>
  <c r="Q167" i="35"/>
  <c r="Q166" i="35"/>
  <c r="Q165" i="35"/>
  <c r="Q164" i="35"/>
  <c r="Q163" i="35"/>
  <c r="Q162" i="35"/>
  <c r="Q161" i="35"/>
  <c r="Q160" i="35"/>
  <c r="Q159" i="35"/>
  <c r="Q158" i="35"/>
  <c r="Q157" i="35"/>
  <c r="Q156" i="35"/>
  <c r="Q155" i="35"/>
  <c r="Q154" i="35"/>
  <c r="Q153" i="35"/>
  <c r="Q152" i="35"/>
  <c r="Q151" i="35"/>
  <c r="Q150" i="35"/>
  <c r="Q149" i="35"/>
  <c r="Q148" i="35"/>
  <c r="Q147" i="35"/>
  <c r="Q146" i="35"/>
  <c r="Q145" i="35"/>
  <c r="Q144" i="35"/>
  <c r="Q143" i="35"/>
  <c r="Q142" i="35"/>
  <c r="Q141" i="35"/>
  <c r="Q140" i="35"/>
  <c r="Q139" i="35"/>
  <c r="Q138" i="35"/>
  <c r="Q137" i="35"/>
  <c r="Q136" i="35"/>
  <c r="Q135" i="35"/>
  <c r="Q134" i="35"/>
  <c r="Q133" i="35"/>
  <c r="Q132" i="35"/>
  <c r="Q131" i="35"/>
  <c r="Q130" i="35"/>
  <c r="Q129" i="35"/>
  <c r="Q128" i="35"/>
  <c r="Q127" i="35"/>
  <c r="Q126" i="35"/>
  <c r="Q125" i="35"/>
  <c r="Q124" i="35"/>
  <c r="Q123" i="35"/>
  <c r="Q122" i="35"/>
  <c r="Q121" i="35"/>
  <c r="Q120" i="35"/>
  <c r="Q119" i="35"/>
  <c r="Q118" i="35"/>
  <c r="Q117" i="35"/>
  <c r="Q116" i="35"/>
  <c r="Q115" i="35"/>
  <c r="Q114" i="35"/>
  <c r="Q113" i="35"/>
  <c r="Q112" i="35"/>
  <c r="Q111" i="35"/>
  <c r="Q110" i="35"/>
  <c r="Q109" i="35"/>
  <c r="Q108" i="35"/>
  <c r="Q107" i="35"/>
  <c r="Q106" i="35"/>
  <c r="Q105" i="35"/>
  <c r="Q104" i="35"/>
  <c r="Q103" i="35"/>
  <c r="Q102" i="35"/>
  <c r="Q101" i="35"/>
  <c r="Q100" i="35"/>
  <c r="Q99" i="35"/>
  <c r="Q98" i="35"/>
  <c r="Q97" i="35"/>
  <c r="Q96" i="35"/>
  <c r="Q95" i="35"/>
  <c r="Q94" i="35"/>
  <c r="Q93" i="35"/>
  <c r="Q92" i="35"/>
  <c r="Q91" i="35"/>
  <c r="Q90" i="35"/>
  <c r="Q89" i="35"/>
  <c r="Q88" i="35"/>
  <c r="Q87" i="35"/>
  <c r="Q86" i="35"/>
  <c r="Q85" i="35"/>
  <c r="Q84" i="35"/>
  <c r="Q83" i="35"/>
  <c r="Q82" i="35"/>
  <c r="Q81" i="35"/>
  <c r="Q80" i="35"/>
  <c r="Q79" i="35"/>
  <c r="Q78" i="35"/>
  <c r="Q77" i="35"/>
  <c r="Q76" i="35"/>
  <c r="Q75" i="35"/>
  <c r="Q74" i="35"/>
  <c r="Q73" i="35"/>
  <c r="Q72" i="35"/>
  <c r="Q71" i="35"/>
  <c r="Q70" i="35"/>
  <c r="Q69" i="35"/>
  <c r="Q68" i="35"/>
  <c r="Q67" i="35"/>
  <c r="Q66" i="35"/>
  <c r="Q65" i="35"/>
  <c r="Q64" i="35"/>
  <c r="Q63" i="35"/>
  <c r="Q62" i="35"/>
  <c r="Q61" i="35"/>
  <c r="Q60" i="35"/>
  <c r="Q59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Q42" i="35"/>
  <c r="Q41" i="35"/>
  <c r="Q40" i="35"/>
  <c r="Q39" i="35"/>
  <c r="Q38" i="35"/>
  <c r="Q37" i="35"/>
  <c r="Q36" i="35"/>
  <c r="Q35" i="35"/>
  <c r="Q34" i="35"/>
  <c r="Q33" i="35"/>
  <c r="Q32" i="35"/>
  <c r="Q31" i="35"/>
  <c r="Q30" i="35"/>
  <c r="Q29" i="35"/>
  <c r="Q28" i="35"/>
  <c r="Q27" i="35"/>
  <c r="Q26" i="35"/>
  <c r="Q25" i="35"/>
  <c r="Q24" i="35"/>
  <c r="Q23" i="35"/>
  <c r="Q22" i="35"/>
  <c r="Q21" i="35"/>
  <c r="Q20" i="35"/>
  <c r="Q19" i="35"/>
  <c r="Q18" i="35"/>
  <c r="Q17" i="35"/>
  <c r="Q16" i="35"/>
  <c r="Q15" i="35"/>
  <c r="Q14" i="35"/>
  <c r="Q13" i="35"/>
  <c r="Q12" i="35"/>
  <c r="Q11" i="35"/>
  <c r="Q10" i="35"/>
  <c r="Q9" i="35"/>
  <c r="Q8" i="35"/>
  <c r="Q7" i="35"/>
  <c r="Q6" i="35"/>
  <c r="Q5" i="35"/>
  <c r="Q4" i="35"/>
  <c r="Q3" i="35"/>
  <c r="Q2" i="35"/>
  <c r="S73" i="35" l="1"/>
  <c r="S353" i="35"/>
  <c r="S2068" i="35"/>
  <c r="S633" i="35"/>
  <c r="S1844" i="35"/>
  <c r="S1004" i="35"/>
  <c r="S2096" i="35"/>
  <c r="S1872" i="35"/>
  <c r="S1151" i="35"/>
  <c r="S927" i="35"/>
  <c r="S297" i="35"/>
  <c r="S913" i="35"/>
  <c r="S1984" i="35"/>
  <c r="S1760" i="35"/>
  <c r="S983" i="35"/>
  <c r="S857" i="35"/>
  <c r="S689" i="35"/>
  <c r="S521" i="35"/>
  <c r="S1956" i="35"/>
  <c r="S1732" i="35"/>
  <c r="S1060" i="35"/>
  <c r="S745" i="35"/>
  <c r="S2621" i="35"/>
  <c r="S2166" i="35"/>
  <c r="S801" i="35"/>
  <c r="S577" i="35"/>
  <c r="S129" i="35"/>
  <c r="S2929" i="35"/>
  <c r="S2859" i="35"/>
  <c r="S2005" i="35"/>
  <c r="S2761" i="35"/>
  <c r="S2040" i="35"/>
  <c r="S1928" i="35"/>
  <c r="S1816" i="35"/>
  <c r="S1704" i="35"/>
  <c r="S1116" i="35"/>
  <c r="S1039" i="35"/>
  <c r="S892" i="35"/>
  <c r="S829" i="35"/>
  <c r="S773" i="35"/>
  <c r="S717" i="35"/>
  <c r="S661" i="35"/>
  <c r="S605" i="35"/>
  <c r="S549" i="35"/>
  <c r="S409" i="35"/>
  <c r="S185" i="35"/>
  <c r="S1249" i="35"/>
  <c r="S2159" i="35"/>
  <c r="T2512" i="35"/>
  <c r="S2481" i="35"/>
  <c r="S2012" i="35"/>
  <c r="S1900" i="35"/>
  <c r="S1788" i="35"/>
  <c r="S1676" i="35"/>
  <c r="S1095" i="35"/>
  <c r="S948" i="35"/>
  <c r="S871" i="35"/>
  <c r="S465" i="35"/>
  <c r="S241" i="35"/>
  <c r="S17" i="35"/>
  <c r="S969" i="35"/>
  <c r="S2698" i="35"/>
  <c r="S1158" i="35"/>
  <c r="S1725" i="35"/>
  <c r="S1774" i="35"/>
  <c r="S2152" i="35"/>
  <c r="S2418" i="35"/>
  <c r="S2579" i="35"/>
  <c r="S2656" i="35"/>
  <c r="S1767" i="35"/>
  <c r="S276" i="35"/>
  <c r="S1025" i="35"/>
  <c r="S1417" i="35"/>
  <c r="S2866" i="35"/>
  <c r="S1998" i="35"/>
  <c r="S1585" i="35"/>
  <c r="S1074" i="35"/>
  <c r="S332" i="35"/>
  <c r="S52" i="35"/>
  <c r="S2271" i="35"/>
  <c r="S1438" i="35"/>
  <c r="S2488" i="35"/>
  <c r="S1949" i="35"/>
  <c r="S2572" i="35"/>
  <c r="S2208" i="35"/>
  <c r="S2222" i="35"/>
  <c r="S2880" i="35"/>
  <c r="S1879" i="35"/>
  <c r="S724" i="35"/>
  <c r="S1473" i="35"/>
  <c r="S1571" i="35"/>
  <c r="S1382" i="35"/>
  <c r="S2922" i="35"/>
  <c r="S1830" i="35"/>
  <c r="S2397" i="35"/>
  <c r="S2712" i="35"/>
  <c r="S2705" i="35"/>
  <c r="S1991" i="35"/>
  <c r="S962" i="35"/>
  <c r="S780" i="35"/>
  <c r="S500" i="35"/>
  <c r="T4" i="35"/>
  <c r="T20" i="35"/>
  <c r="T36" i="35"/>
  <c r="T52" i="35"/>
  <c r="T68" i="35"/>
  <c r="T84" i="35"/>
  <c r="T100" i="35"/>
  <c r="T116" i="35"/>
  <c r="T132" i="35"/>
  <c r="T148" i="35"/>
  <c r="T164" i="35"/>
  <c r="T180" i="35"/>
  <c r="T196" i="35"/>
  <c r="T212" i="35"/>
  <c r="T228" i="35"/>
  <c r="T244" i="35"/>
  <c r="T260" i="35"/>
  <c r="T276" i="35"/>
  <c r="T292" i="35"/>
  <c r="T308" i="35"/>
  <c r="T324" i="35"/>
  <c r="T340" i="35"/>
  <c r="T356" i="35"/>
  <c r="T372" i="35"/>
  <c r="T388" i="35"/>
  <c r="T404" i="35"/>
  <c r="T420" i="35"/>
  <c r="T436" i="35"/>
  <c r="T452" i="35"/>
  <c r="T468" i="35"/>
  <c r="T484" i="35"/>
  <c r="T500" i="35"/>
  <c r="T516" i="35"/>
  <c r="T532" i="35"/>
  <c r="T548" i="35"/>
  <c r="T564" i="35"/>
  <c r="T580" i="35"/>
  <c r="T596" i="35"/>
  <c r="T612" i="35"/>
  <c r="T628" i="35"/>
  <c r="T644" i="35"/>
  <c r="T660" i="35"/>
  <c r="S1193" i="35"/>
  <c r="S2887" i="35"/>
  <c r="S1214" i="35"/>
  <c r="S1781" i="35"/>
  <c r="S2642" i="35"/>
  <c r="S1606" i="35"/>
  <c r="S2054" i="35"/>
  <c r="S2509" i="35"/>
  <c r="S2586" i="35"/>
  <c r="S2411" i="35"/>
  <c r="S2936" i="35"/>
  <c r="S2985" i="35"/>
  <c r="S2103" i="35"/>
  <c r="S1655" i="35"/>
  <c r="S556" i="35"/>
  <c r="T93" i="35"/>
  <c r="T8" i="35"/>
  <c r="T16" i="35"/>
  <c r="T24" i="35"/>
  <c r="T32" i="35"/>
  <c r="T40" i="35"/>
  <c r="T48" i="35"/>
  <c r="T56" i="35"/>
  <c r="T60" i="35"/>
  <c r="T72" i="35"/>
  <c r="T80" i="35"/>
  <c r="T88" i="35"/>
  <c r="T96" i="35"/>
  <c r="T108" i="35"/>
  <c r="T120" i="35"/>
  <c r="T128" i="35"/>
  <c r="T140" i="35"/>
  <c r="T152" i="35"/>
  <c r="T160" i="35"/>
  <c r="T172" i="35"/>
  <c r="T184" i="35"/>
  <c r="T192" i="35"/>
  <c r="T200" i="35"/>
  <c r="T208" i="35"/>
  <c r="T220" i="35"/>
  <c r="T232" i="35"/>
  <c r="T240" i="35"/>
  <c r="T248" i="35"/>
  <c r="T256" i="35"/>
  <c r="T264" i="35"/>
  <c r="T268" i="35"/>
  <c r="T280" i="35"/>
  <c r="T288" i="35"/>
  <c r="T296" i="35"/>
  <c r="T304" i="35"/>
  <c r="T312" i="35"/>
  <c r="T316" i="35"/>
  <c r="T328" i="35"/>
  <c r="T336" i="35"/>
  <c r="T344" i="35"/>
  <c r="T348" i="35"/>
  <c r="T360" i="35"/>
  <c r="T368" i="35"/>
  <c r="T376" i="35"/>
  <c r="T384" i="35"/>
  <c r="T396" i="35"/>
  <c r="T408" i="35"/>
  <c r="T416" i="35"/>
  <c r="T428" i="35"/>
  <c r="T440" i="35"/>
  <c r="T448" i="35"/>
  <c r="T456" i="35"/>
  <c r="T464" i="35"/>
  <c r="T472" i="35"/>
  <c r="T480" i="35"/>
  <c r="T488" i="35"/>
  <c r="T496" i="35"/>
  <c r="T504" i="35"/>
  <c r="T508" i="35"/>
  <c r="T524" i="35"/>
  <c r="T536" i="35"/>
  <c r="T544" i="35"/>
  <c r="T552" i="35"/>
  <c r="T556" i="35"/>
  <c r="T568" i="35"/>
  <c r="T576" i="35"/>
  <c r="T584" i="35"/>
  <c r="T588" i="35"/>
  <c r="T600" i="35"/>
  <c r="T608" i="35"/>
  <c r="T616" i="35"/>
  <c r="T620" i="35"/>
  <c r="T632" i="35"/>
  <c r="T640" i="35"/>
  <c r="T648" i="35"/>
  <c r="T652" i="35"/>
  <c r="T668" i="35"/>
  <c r="T672" i="35"/>
  <c r="T680" i="35"/>
  <c r="T684" i="35"/>
  <c r="T692" i="35"/>
  <c r="T700" i="35"/>
  <c r="T704" i="35"/>
  <c r="T712" i="35"/>
  <c r="T716" i="35"/>
  <c r="T724" i="35"/>
  <c r="T732" i="35"/>
  <c r="T740" i="35"/>
  <c r="T744" i="35"/>
  <c r="T752" i="35"/>
  <c r="T760" i="35"/>
  <c r="T768" i="35"/>
  <c r="T776" i="35"/>
  <c r="T780" i="35"/>
  <c r="T788" i="35"/>
  <c r="T792" i="35"/>
  <c r="T800" i="35"/>
  <c r="T808" i="35"/>
  <c r="T816" i="35"/>
  <c r="T824" i="35"/>
  <c r="T828" i="35"/>
  <c r="T836" i="35"/>
  <c r="T844" i="35"/>
  <c r="T852" i="35"/>
  <c r="T856" i="35"/>
  <c r="T864" i="35"/>
  <c r="T872" i="35"/>
  <c r="T876" i="35"/>
  <c r="T884" i="35"/>
  <c r="T892" i="35"/>
  <c r="T896" i="35"/>
  <c r="T904" i="35"/>
  <c r="T908" i="35"/>
  <c r="T916" i="35"/>
  <c r="T924" i="35"/>
  <c r="T932" i="35"/>
  <c r="T936" i="35"/>
  <c r="T944" i="35"/>
  <c r="T952" i="35"/>
  <c r="T960" i="35"/>
  <c r="T964" i="35"/>
  <c r="T972" i="35"/>
  <c r="T976" i="35"/>
  <c r="T984" i="35"/>
  <c r="T992" i="35"/>
  <c r="T996" i="35"/>
  <c r="T1004" i="35"/>
  <c r="T1008" i="35"/>
  <c r="T1012" i="35"/>
  <c r="T1020" i="35"/>
  <c r="T2180" i="35"/>
  <c r="T2264" i="35"/>
  <c r="T2308" i="35"/>
  <c r="T2368" i="35"/>
  <c r="T2416" i="35"/>
  <c r="T2432" i="35"/>
  <c r="T2496" i="35"/>
  <c r="T2560" i="35"/>
  <c r="T2624" i="35"/>
  <c r="T2672" i="35"/>
  <c r="T2752" i="35"/>
  <c r="T2800" i="35"/>
  <c r="T2880" i="35"/>
  <c r="T2944" i="35"/>
  <c r="T2992" i="35"/>
  <c r="T5" i="35"/>
  <c r="T13" i="35"/>
  <c r="T17" i="35"/>
  <c r="T25" i="35"/>
  <c r="T33" i="35"/>
  <c r="T37" i="35"/>
  <c r="T45" i="35"/>
  <c r="T53" i="35"/>
  <c r="T61" i="35"/>
  <c r="T65" i="35"/>
  <c r="T73" i="35"/>
  <c r="T81" i="35"/>
  <c r="T89" i="35"/>
  <c r="T97" i="35"/>
  <c r="T101" i="35"/>
  <c r="T105" i="35"/>
  <c r="T109" i="35"/>
  <c r="T113" i="35"/>
  <c r="T117" i="35"/>
  <c r="T121" i="35"/>
  <c r="T125" i="35"/>
  <c r="T129" i="35"/>
  <c r="T133" i="35"/>
  <c r="T137" i="35"/>
  <c r="T141" i="35"/>
  <c r="T145" i="35"/>
  <c r="T149" i="35"/>
  <c r="T153" i="35"/>
  <c r="T157" i="35"/>
  <c r="T161" i="35"/>
  <c r="T165" i="35"/>
  <c r="T169" i="35"/>
  <c r="T173" i="35"/>
  <c r="T177" i="35"/>
  <c r="T181" i="35"/>
  <c r="T185" i="35"/>
  <c r="T189" i="35"/>
  <c r="T193" i="35"/>
  <c r="T197" i="35"/>
  <c r="T201" i="35"/>
  <c r="T205" i="35"/>
  <c r="T209" i="35"/>
  <c r="T213" i="35"/>
  <c r="T217" i="35"/>
  <c r="T221" i="35"/>
  <c r="T225" i="35"/>
  <c r="T229" i="35"/>
  <c r="T233" i="35"/>
  <c r="T237" i="35"/>
  <c r="T241" i="35"/>
  <c r="T245" i="35"/>
  <c r="T249" i="35"/>
  <c r="T253" i="35"/>
  <c r="T257" i="35"/>
  <c r="T261" i="35"/>
  <c r="T265" i="35"/>
  <c r="T269" i="35"/>
  <c r="T273" i="35"/>
  <c r="T277" i="35"/>
  <c r="T281" i="35"/>
  <c r="T285" i="35"/>
  <c r="T289" i="35"/>
  <c r="T293" i="35"/>
  <c r="T297" i="35"/>
  <c r="T301" i="35"/>
  <c r="T305" i="35"/>
  <c r="T309" i="35"/>
  <c r="T313" i="35"/>
  <c r="T317" i="35"/>
  <c r="T321" i="35"/>
  <c r="T325" i="35"/>
  <c r="T329" i="35"/>
  <c r="T333" i="35"/>
  <c r="T337" i="35"/>
  <c r="T341" i="35"/>
  <c r="T345" i="35"/>
  <c r="T349" i="35"/>
  <c r="T353" i="35"/>
  <c r="T357" i="35"/>
  <c r="T361" i="35"/>
  <c r="T365" i="35"/>
  <c r="T369" i="35"/>
  <c r="T373" i="35"/>
  <c r="T377" i="35"/>
  <c r="T381" i="35"/>
  <c r="T385" i="35"/>
  <c r="T389" i="35"/>
  <c r="T393" i="35"/>
  <c r="T397" i="35"/>
  <c r="T401" i="35"/>
  <c r="T405" i="35"/>
  <c r="T409" i="35"/>
  <c r="T413" i="35"/>
  <c r="T417" i="35"/>
  <c r="T421" i="35"/>
  <c r="T425" i="35"/>
  <c r="T429" i="35"/>
  <c r="T433" i="35"/>
  <c r="T437" i="35"/>
  <c r="T441" i="35"/>
  <c r="T445" i="35"/>
  <c r="T449" i="35"/>
  <c r="T453" i="35"/>
  <c r="T457" i="35"/>
  <c r="T461" i="35"/>
  <c r="T465" i="35"/>
  <c r="T469" i="35"/>
  <c r="T473" i="35"/>
  <c r="T477" i="35"/>
  <c r="T481" i="35"/>
  <c r="T485" i="35"/>
  <c r="T489" i="35"/>
  <c r="T493" i="35"/>
  <c r="T497" i="35"/>
  <c r="T501" i="35"/>
  <c r="T505" i="35"/>
  <c r="T509" i="35"/>
  <c r="T513" i="35"/>
  <c r="T517" i="35"/>
  <c r="T521" i="35"/>
  <c r="T525" i="35"/>
  <c r="T529" i="35"/>
  <c r="T533" i="35"/>
  <c r="T537" i="35"/>
  <c r="T541" i="35"/>
  <c r="T545" i="35"/>
  <c r="T549" i="35"/>
  <c r="T553" i="35"/>
  <c r="T557" i="35"/>
  <c r="T561" i="35"/>
  <c r="T565" i="35"/>
  <c r="T569" i="35"/>
  <c r="T573" i="35"/>
  <c r="T577" i="35"/>
  <c r="T581" i="35"/>
  <c r="T585" i="35"/>
  <c r="T589" i="35"/>
  <c r="T593" i="35"/>
  <c r="T597" i="35"/>
  <c r="T601" i="35"/>
  <c r="T605" i="35"/>
  <c r="T609" i="35"/>
  <c r="T613" i="35"/>
  <c r="T617" i="35"/>
  <c r="T621" i="35"/>
  <c r="T625" i="35"/>
  <c r="T629" i="35"/>
  <c r="T633" i="35"/>
  <c r="T637" i="35"/>
  <c r="T641" i="35"/>
  <c r="T645" i="35"/>
  <c r="T649" i="35"/>
  <c r="T653" i="35"/>
  <c r="T657" i="35"/>
  <c r="T661" i="35"/>
  <c r="T665" i="35"/>
  <c r="T669" i="35"/>
  <c r="T673" i="35"/>
  <c r="T677" i="35"/>
  <c r="T681" i="35"/>
  <c r="T685" i="35"/>
  <c r="T689" i="35"/>
  <c r="T693" i="35"/>
  <c r="T697" i="35"/>
  <c r="T701" i="35"/>
  <c r="T705" i="35"/>
  <c r="T709" i="35"/>
  <c r="T713" i="35"/>
  <c r="T717" i="35"/>
  <c r="T721" i="35"/>
  <c r="T725" i="35"/>
  <c r="T729" i="35"/>
  <c r="T733" i="35"/>
  <c r="T737" i="35"/>
  <c r="T741" i="35"/>
  <c r="T745" i="35"/>
  <c r="T749" i="35"/>
  <c r="T753" i="35"/>
  <c r="T757" i="35"/>
  <c r="T761" i="35"/>
  <c r="T765" i="35"/>
  <c r="T769" i="35"/>
  <c r="T773" i="35"/>
  <c r="T777" i="35"/>
  <c r="T781" i="35"/>
  <c r="T785" i="35"/>
  <c r="T789" i="35"/>
  <c r="T793" i="35"/>
  <c r="T797" i="35"/>
  <c r="T801" i="35"/>
  <c r="T805" i="35"/>
  <c r="T809" i="35"/>
  <c r="T813" i="35"/>
  <c r="T817" i="35"/>
  <c r="T821" i="35"/>
  <c r="T825" i="35"/>
  <c r="T829" i="35"/>
  <c r="T833" i="35"/>
  <c r="T837" i="35"/>
  <c r="T841" i="35"/>
  <c r="T845" i="35"/>
  <c r="T849" i="35"/>
  <c r="T853" i="35"/>
  <c r="T857" i="35"/>
  <c r="T861" i="35"/>
  <c r="T865" i="35"/>
  <c r="T869" i="35"/>
  <c r="T873" i="35"/>
  <c r="T877" i="35"/>
  <c r="T881" i="35"/>
  <c r="T885" i="35"/>
  <c r="T889" i="35"/>
  <c r="T893" i="35"/>
  <c r="T897" i="35"/>
  <c r="T901" i="35"/>
  <c r="T905" i="35"/>
  <c r="T909" i="35"/>
  <c r="T913" i="35"/>
  <c r="T917" i="35"/>
  <c r="T921" i="35"/>
  <c r="T925" i="35"/>
  <c r="T929" i="35"/>
  <c r="T933" i="35"/>
  <c r="T937" i="35"/>
  <c r="T941" i="35"/>
  <c r="T945" i="35"/>
  <c r="T949" i="35"/>
  <c r="T953" i="35"/>
  <c r="T957" i="35"/>
  <c r="T961" i="35"/>
  <c r="T965" i="35"/>
  <c r="T969" i="35"/>
  <c r="T973" i="35"/>
  <c r="T977" i="35"/>
  <c r="T981" i="35"/>
  <c r="T985" i="35"/>
  <c r="T989" i="35"/>
  <c r="T993" i="35"/>
  <c r="T997" i="35"/>
  <c r="T1001" i="35"/>
  <c r="T1005" i="35"/>
  <c r="T1009" i="35"/>
  <c r="T1013" i="35"/>
  <c r="T1017" i="35"/>
  <c r="T1021" i="35"/>
  <c r="T1025" i="35"/>
  <c r="T1029" i="35"/>
  <c r="T1033" i="35"/>
  <c r="T1037" i="35"/>
  <c r="T1041" i="35"/>
  <c r="T1045" i="35"/>
  <c r="T1049" i="35"/>
  <c r="T1053" i="35"/>
  <c r="T1057" i="35"/>
  <c r="T1061" i="35"/>
  <c r="T1065" i="35"/>
  <c r="T1069" i="35"/>
  <c r="T1073" i="35"/>
  <c r="T1077" i="35"/>
  <c r="T1081" i="35"/>
  <c r="T1085" i="35"/>
  <c r="T1089" i="35"/>
  <c r="T1093" i="35"/>
  <c r="T1097" i="35"/>
  <c r="T1101" i="35"/>
  <c r="T1105" i="35"/>
  <c r="T1109" i="35"/>
  <c r="T1113" i="35"/>
  <c r="T1117" i="35"/>
  <c r="T1121" i="35"/>
  <c r="T1125" i="35"/>
  <c r="T1129" i="35"/>
  <c r="T1133" i="35"/>
  <c r="T1137" i="35"/>
  <c r="T1141" i="35"/>
  <c r="T1145" i="35"/>
  <c r="T1149" i="35"/>
  <c r="T1153" i="35"/>
  <c r="T1157" i="35"/>
  <c r="T1161" i="35"/>
  <c r="T1165" i="35"/>
  <c r="T1169" i="35"/>
  <c r="T1173" i="35"/>
  <c r="T1177" i="35"/>
  <c r="T1181" i="35"/>
  <c r="T1185" i="35"/>
  <c r="T1189" i="35"/>
  <c r="T1193" i="35"/>
  <c r="T1197" i="35"/>
  <c r="T1201" i="35"/>
  <c r="T1205" i="35"/>
  <c r="T1209" i="35"/>
  <c r="T1213" i="35"/>
  <c r="T1217" i="35"/>
  <c r="T1221" i="35"/>
  <c r="T1225" i="35"/>
  <c r="T1229" i="35"/>
  <c r="T1233" i="35"/>
  <c r="T1237" i="35"/>
  <c r="T1241" i="35"/>
  <c r="T1245" i="35"/>
  <c r="T1249" i="35"/>
  <c r="T1253" i="35"/>
  <c r="T1257" i="35"/>
  <c r="T1261" i="35"/>
  <c r="T1265" i="35"/>
  <c r="T1269" i="35"/>
  <c r="T1273" i="35"/>
  <c r="T1277" i="35"/>
  <c r="T1281" i="35"/>
  <c r="T1285" i="35"/>
  <c r="T1289" i="35"/>
  <c r="T1293" i="35"/>
  <c r="T1297" i="35"/>
  <c r="T1301" i="35"/>
  <c r="T1305" i="35"/>
  <c r="T1309" i="35"/>
  <c r="T1313" i="35"/>
  <c r="T1317" i="35"/>
  <c r="T1321" i="35"/>
  <c r="T1325" i="35"/>
  <c r="T1329" i="35"/>
  <c r="T1333" i="35"/>
  <c r="T1337" i="35"/>
  <c r="T1341" i="35"/>
  <c r="T1345" i="35"/>
  <c r="T1349" i="35"/>
  <c r="T1353" i="35"/>
  <c r="T1357" i="35"/>
  <c r="T1361" i="35"/>
  <c r="T1365" i="35"/>
  <c r="T1369" i="35"/>
  <c r="T1373" i="35"/>
  <c r="T1377" i="35"/>
  <c r="T1381" i="35"/>
  <c r="T1385" i="35"/>
  <c r="T1389" i="35"/>
  <c r="T1393" i="35"/>
  <c r="T1397" i="35"/>
  <c r="T1401" i="35"/>
  <c r="T1405" i="35"/>
  <c r="T1409" i="35"/>
  <c r="T1413" i="35"/>
  <c r="T1417" i="35"/>
  <c r="T1421" i="35"/>
  <c r="T1425" i="35"/>
  <c r="T1429" i="35"/>
  <c r="T1433" i="35"/>
  <c r="T1437" i="35"/>
  <c r="T1441" i="35"/>
  <c r="T1445" i="35"/>
  <c r="T1449" i="35"/>
  <c r="T1453" i="35"/>
  <c r="T1457" i="35"/>
  <c r="T1461" i="35"/>
  <c r="T1465" i="35"/>
  <c r="T1469" i="35"/>
  <c r="T1473" i="35"/>
  <c r="T1477" i="35"/>
  <c r="T1481" i="35"/>
  <c r="T1485" i="35"/>
  <c r="T1489" i="35"/>
  <c r="T1493" i="35"/>
  <c r="T1497" i="35"/>
  <c r="T1501" i="35"/>
  <c r="T1505" i="35"/>
  <c r="T1509" i="35"/>
  <c r="T1513" i="35"/>
  <c r="T1517" i="35"/>
  <c r="T1521" i="35"/>
  <c r="T1525" i="35"/>
  <c r="T1529" i="35"/>
  <c r="T1533" i="35"/>
  <c r="T1537" i="35"/>
  <c r="T1541" i="35"/>
  <c r="T1545" i="35"/>
  <c r="T1549" i="35"/>
  <c r="T1553" i="35"/>
  <c r="T1557" i="35"/>
  <c r="T1561" i="35"/>
  <c r="T1565" i="35"/>
  <c r="T1569" i="35"/>
  <c r="T1573" i="35"/>
  <c r="T1577" i="35"/>
  <c r="T1581" i="35"/>
  <c r="T1585" i="35"/>
  <c r="T1589" i="35"/>
  <c r="T1593" i="35"/>
  <c r="T1597" i="35"/>
  <c r="T1601" i="35"/>
  <c r="T1609" i="35"/>
  <c r="T1617" i="35"/>
  <c r="T1625" i="35"/>
  <c r="T1633" i="35"/>
  <c r="T1641" i="35"/>
  <c r="T1649" i="35"/>
  <c r="T1657" i="35"/>
  <c r="T1665" i="35"/>
  <c r="T1673" i="35"/>
  <c r="T1681" i="35"/>
  <c r="T1689" i="35"/>
  <c r="T1697" i="35"/>
  <c r="T1713" i="35"/>
  <c r="T1721" i="35"/>
  <c r="T1729" i="35"/>
  <c r="T1745" i="35"/>
  <c r="T1753" i="35"/>
  <c r="T1761" i="35"/>
  <c r="T1777" i="35"/>
  <c r="T1785" i="35"/>
  <c r="T1793" i="35"/>
  <c r="T1809" i="35"/>
  <c r="T1817" i="35"/>
  <c r="T1825" i="35"/>
  <c r="T1841" i="35"/>
  <c r="T1849" i="35"/>
  <c r="T1857" i="35"/>
  <c r="T1873" i="35"/>
  <c r="T1881" i="35"/>
  <c r="T1889" i="35"/>
  <c r="T1905" i="35"/>
  <c r="T1913" i="35"/>
  <c r="T1921" i="35"/>
  <c r="T1937" i="35"/>
  <c r="T1945" i="35"/>
  <c r="T1953" i="35"/>
  <c r="T1969" i="35"/>
  <c r="T1977" i="35"/>
  <c r="T1985" i="35"/>
  <c r="T2001" i="35"/>
  <c r="T2009" i="35"/>
  <c r="T2017" i="35"/>
  <c r="T2033" i="35"/>
  <c r="T2041" i="35"/>
  <c r="T2049" i="35"/>
  <c r="T2065" i="35"/>
  <c r="T2073" i="35"/>
  <c r="T2081" i="35"/>
  <c r="T2097" i="35"/>
  <c r="T2105" i="35"/>
  <c r="T2113" i="35"/>
  <c r="T2129" i="35"/>
  <c r="T2137" i="35"/>
  <c r="T2189" i="35"/>
  <c r="T2221" i="35"/>
  <c r="T2253" i="35"/>
  <c r="T12" i="35"/>
  <c r="T28" i="35"/>
  <c r="T44" i="35"/>
  <c r="T64" i="35"/>
  <c r="T76" i="35"/>
  <c r="T92" i="35"/>
  <c r="T104" i="35"/>
  <c r="T112" i="35"/>
  <c r="T124" i="35"/>
  <c r="T136" i="35"/>
  <c r="T144" i="35"/>
  <c r="T156" i="35"/>
  <c r="T168" i="35"/>
  <c r="T176" i="35"/>
  <c r="T188" i="35"/>
  <c r="T204" i="35"/>
  <c r="T216" i="35"/>
  <c r="T224" i="35"/>
  <c r="T236" i="35"/>
  <c r="T252" i="35"/>
  <c r="T272" i="35"/>
  <c r="T284" i="35"/>
  <c r="T300" i="35"/>
  <c r="T320" i="35"/>
  <c r="T332" i="35"/>
  <c r="T352" i="35"/>
  <c r="T364" i="35"/>
  <c r="T380" i="35"/>
  <c r="T392" i="35"/>
  <c r="T400" i="35"/>
  <c r="T412" i="35"/>
  <c r="T424" i="35"/>
  <c r="T432" i="35"/>
  <c r="T444" i="35"/>
  <c r="T460" i="35"/>
  <c r="T476" i="35"/>
  <c r="T492" i="35"/>
  <c r="T512" i="35"/>
  <c r="T520" i="35"/>
  <c r="T528" i="35"/>
  <c r="T540" i="35"/>
  <c r="T560" i="35"/>
  <c r="T572" i="35"/>
  <c r="T592" i="35"/>
  <c r="T604" i="35"/>
  <c r="T624" i="35"/>
  <c r="T636" i="35"/>
  <c r="T656" i="35"/>
  <c r="T664" i="35"/>
  <c r="T676" i="35"/>
  <c r="T688" i="35"/>
  <c r="T696" i="35"/>
  <c r="T708" i="35"/>
  <c r="T720" i="35"/>
  <c r="T728" i="35"/>
  <c r="T736" i="35"/>
  <c r="T748" i="35"/>
  <c r="T756" i="35"/>
  <c r="T764" i="35"/>
  <c r="T772" i="35"/>
  <c r="T784" i="35"/>
  <c r="T796" i="35"/>
  <c r="T804" i="35"/>
  <c r="T812" i="35"/>
  <c r="T820" i="35"/>
  <c r="T832" i="35"/>
  <c r="T840" i="35"/>
  <c r="T848" i="35"/>
  <c r="T860" i="35"/>
  <c r="T868" i="35"/>
  <c r="T880" i="35"/>
  <c r="T888" i="35"/>
  <c r="T900" i="35"/>
  <c r="T912" i="35"/>
  <c r="T920" i="35"/>
  <c r="T928" i="35"/>
  <c r="T940" i="35"/>
  <c r="T948" i="35"/>
  <c r="T956" i="35"/>
  <c r="T968" i="35"/>
  <c r="T980" i="35"/>
  <c r="T988" i="35"/>
  <c r="T1000" i="35"/>
  <c r="T1016" i="35"/>
  <c r="T2168" i="35"/>
  <c r="T2212" i="35"/>
  <c r="T2296" i="35"/>
  <c r="T2352" i="35"/>
  <c r="T2480" i="35"/>
  <c r="T2544" i="35"/>
  <c r="T2608" i="35"/>
  <c r="T2688" i="35"/>
  <c r="T2736" i="35"/>
  <c r="T2816" i="35"/>
  <c r="T2864" i="35"/>
  <c r="T2928" i="35"/>
  <c r="T3008" i="35"/>
  <c r="T9" i="35"/>
  <c r="T21" i="35"/>
  <c r="T29" i="35"/>
  <c r="T41" i="35"/>
  <c r="T49" i="35"/>
  <c r="T57" i="35"/>
  <c r="T69" i="35"/>
  <c r="T77" i="35"/>
  <c r="T85" i="35"/>
  <c r="T2" i="35"/>
  <c r="T6" i="35"/>
  <c r="T10" i="35"/>
  <c r="T14" i="35"/>
  <c r="T18" i="35"/>
  <c r="T22" i="35"/>
  <c r="T26" i="35"/>
  <c r="T30" i="35"/>
  <c r="T34" i="35"/>
  <c r="T38" i="35"/>
  <c r="T42" i="35"/>
  <c r="T46" i="35"/>
  <c r="T50" i="35"/>
  <c r="T54" i="35"/>
  <c r="T58" i="35"/>
  <c r="T62" i="35"/>
  <c r="T66" i="35"/>
  <c r="T70" i="35"/>
  <c r="T74" i="35"/>
  <c r="T78" i="35"/>
  <c r="T82" i="35"/>
  <c r="T86" i="35"/>
  <c r="T90" i="35"/>
  <c r="T94" i="35"/>
  <c r="T98" i="35"/>
  <c r="T102" i="35"/>
  <c r="T106" i="35"/>
  <c r="T110" i="35"/>
  <c r="T114" i="35"/>
  <c r="T118" i="35"/>
  <c r="T122" i="35"/>
  <c r="T126" i="35"/>
  <c r="T130" i="35"/>
  <c r="T134" i="35"/>
  <c r="T138" i="35"/>
  <c r="T142" i="35"/>
  <c r="T146" i="35"/>
  <c r="T150" i="35"/>
  <c r="T154" i="35"/>
  <c r="T158" i="35"/>
  <c r="T162" i="35"/>
  <c r="T166" i="35"/>
  <c r="T170" i="35"/>
  <c r="T174" i="35"/>
  <c r="T178" i="35"/>
  <c r="T182" i="35"/>
  <c r="T186" i="35"/>
  <c r="T190" i="35"/>
  <c r="T194" i="35"/>
  <c r="T198" i="35"/>
  <c r="T202" i="35"/>
  <c r="T206" i="35"/>
  <c r="T210" i="35"/>
  <c r="T214" i="35"/>
  <c r="T218" i="35"/>
  <c r="T222" i="35"/>
  <c r="T226" i="35"/>
  <c r="T230" i="35"/>
  <c r="T234" i="35"/>
  <c r="T238" i="35"/>
  <c r="T242" i="35"/>
  <c r="T246" i="35"/>
  <c r="T250" i="35"/>
  <c r="T254" i="35"/>
  <c r="T258" i="35"/>
  <c r="T262" i="35"/>
  <c r="T266" i="35"/>
  <c r="T270" i="35"/>
  <c r="T274" i="35"/>
  <c r="T278" i="35"/>
  <c r="T282" i="35"/>
  <c r="T286" i="35"/>
  <c r="T290" i="35"/>
  <c r="T294" i="35"/>
  <c r="T298" i="35"/>
  <c r="T302" i="35"/>
  <c r="T306" i="35"/>
  <c r="T310" i="35"/>
  <c r="T314" i="35"/>
  <c r="T318" i="35"/>
  <c r="T322" i="35"/>
  <c r="T326" i="35"/>
  <c r="T330" i="35"/>
  <c r="T334" i="35"/>
  <c r="T338" i="35"/>
  <c r="T342" i="35"/>
  <c r="T346" i="35"/>
  <c r="T350" i="35"/>
  <c r="T354" i="35"/>
  <c r="T358" i="35"/>
  <c r="T362" i="35"/>
  <c r="T366" i="35"/>
  <c r="T370" i="35"/>
  <c r="T374" i="35"/>
  <c r="T378" i="35"/>
  <c r="T382" i="35"/>
  <c r="T386" i="35"/>
  <c r="T390" i="35"/>
  <c r="T394" i="35"/>
  <c r="T398" i="35"/>
  <c r="T402" i="35"/>
  <c r="T406" i="35"/>
  <c r="T410" i="35"/>
  <c r="T414" i="35"/>
  <c r="T418" i="35"/>
  <c r="T422" i="35"/>
  <c r="T426" i="35"/>
  <c r="T430" i="35"/>
  <c r="T434" i="35"/>
  <c r="T438" i="35"/>
  <c r="T442" i="35"/>
  <c r="T446" i="35"/>
  <c r="T450" i="35"/>
  <c r="T454" i="35"/>
  <c r="T458" i="35"/>
  <c r="T462" i="35"/>
  <c r="T466" i="35"/>
  <c r="T470" i="35"/>
  <c r="T474" i="35"/>
  <c r="T478" i="35"/>
  <c r="T482" i="35"/>
  <c r="T486" i="35"/>
  <c r="T490" i="35"/>
  <c r="T494" i="35"/>
  <c r="T498" i="35"/>
  <c r="T502" i="35"/>
  <c r="T506" i="35"/>
  <c r="T510" i="35"/>
  <c r="T514" i="35"/>
  <c r="T518" i="35"/>
  <c r="T522" i="35"/>
  <c r="T526" i="35"/>
  <c r="T530" i="35"/>
  <c r="T534" i="35"/>
  <c r="T538" i="35"/>
  <c r="T542" i="35"/>
  <c r="T546" i="35"/>
  <c r="T550" i="35"/>
  <c r="T554" i="35"/>
  <c r="T558" i="35"/>
  <c r="T562" i="35"/>
  <c r="T566" i="35"/>
  <c r="T570" i="35"/>
  <c r="T574" i="35"/>
  <c r="T578" i="35"/>
  <c r="T582" i="35"/>
  <c r="T586" i="35"/>
  <c r="T590" i="35"/>
  <c r="T594" i="35"/>
  <c r="T598" i="35"/>
  <c r="T602" i="35"/>
  <c r="T606" i="35"/>
  <c r="T610" i="35"/>
  <c r="T614" i="35"/>
  <c r="T618" i="35"/>
  <c r="T622" i="35"/>
  <c r="T626" i="35"/>
  <c r="T630" i="35"/>
  <c r="T634" i="35"/>
  <c r="T638" i="35"/>
  <c r="T642" i="35"/>
  <c r="T646" i="35"/>
  <c r="T650" i="35"/>
  <c r="T654" i="35"/>
  <c r="T658" i="35"/>
  <c r="T662" i="35"/>
  <c r="T666" i="35"/>
  <c r="T670" i="35"/>
  <c r="T674" i="35"/>
  <c r="T678" i="35"/>
  <c r="T682" i="35"/>
  <c r="T686" i="35"/>
  <c r="T690" i="35"/>
  <c r="T694" i="35"/>
  <c r="T698" i="35"/>
  <c r="T702" i="35"/>
  <c r="T706" i="35"/>
  <c r="T710" i="35"/>
  <c r="T714" i="35"/>
  <c r="T718" i="35"/>
  <c r="T722" i="35"/>
  <c r="T726" i="35"/>
  <c r="T730" i="35"/>
  <c r="T734" i="35"/>
  <c r="T738" i="35"/>
  <c r="T742" i="35"/>
  <c r="T746" i="35"/>
  <c r="T750" i="35"/>
  <c r="T754" i="35"/>
  <c r="T758" i="35"/>
  <c r="T762" i="35"/>
  <c r="T766" i="35"/>
  <c r="T770" i="35"/>
  <c r="T774" i="35"/>
  <c r="T778" i="35"/>
  <c r="T782" i="35"/>
  <c r="T786" i="35"/>
  <c r="T790" i="35"/>
  <c r="T794" i="35"/>
  <c r="T798" i="35"/>
  <c r="T802" i="35"/>
  <c r="T806" i="35"/>
  <c r="T810" i="35"/>
  <c r="T814" i="35"/>
  <c r="T818" i="35"/>
  <c r="T822" i="35"/>
  <c r="T826" i="35"/>
  <c r="T830" i="35"/>
  <c r="T834" i="35"/>
  <c r="T838" i="35"/>
  <c r="T842" i="35"/>
  <c r="T846" i="35"/>
  <c r="T850" i="35"/>
  <c r="T854" i="35"/>
  <c r="T858" i="35"/>
  <c r="T862" i="35"/>
  <c r="T866" i="35"/>
  <c r="T870" i="35"/>
  <c r="T874" i="35"/>
  <c r="T878" i="35"/>
  <c r="T882" i="35"/>
  <c r="T886" i="35"/>
  <c r="T890" i="35"/>
  <c r="T894" i="35"/>
  <c r="T898" i="35"/>
  <c r="T902" i="35"/>
  <c r="T906" i="35"/>
  <c r="T910" i="35"/>
  <c r="T914" i="35"/>
  <c r="T918" i="35"/>
  <c r="T922" i="35"/>
  <c r="T926" i="35"/>
  <c r="T930" i="35"/>
  <c r="T934" i="35"/>
  <c r="T938" i="35"/>
  <c r="T942" i="35"/>
  <c r="T946" i="35"/>
  <c r="T950" i="35"/>
  <c r="T954" i="35"/>
  <c r="T958" i="35"/>
  <c r="T962" i="35"/>
  <c r="T966" i="35"/>
  <c r="T970" i="35"/>
  <c r="T974" i="35"/>
  <c r="T978" i="35"/>
  <c r="T982" i="35"/>
  <c r="T986" i="35"/>
  <c r="T990" i="35"/>
  <c r="T994" i="35"/>
  <c r="T998" i="35"/>
  <c r="T1002" i="35"/>
  <c r="T1006" i="35"/>
  <c r="T1010" i="35"/>
  <c r="T1014" i="35"/>
  <c r="T1018" i="35"/>
  <c r="T1022" i="35"/>
  <c r="T1026" i="35"/>
  <c r="T1030" i="35"/>
  <c r="T1034" i="35"/>
  <c r="T1038" i="35"/>
  <c r="T1042" i="35"/>
  <c r="T1046" i="35"/>
  <c r="T1050" i="35"/>
  <c r="T1054" i="35"/>
  <c r="T1058" i="35"/>
  <c r="T1062" i="35"/>
  <c r="T1066" i="35"/>
  <c r="T1070" i="35"/>
  <c r="T1074" i="35"/>
  <c r="T1078" i="35"/>
  <c r="T1082" i="35"/>
  <c r="T1086" i="35"/>
  <c r="T1090" i="35"/>
  <c r="T1094" i="35"/>
  <c r="T1098" i="35"/>
  <c r="T1102" i="35"/>
  <c r="T1106" i="35"/>
  <c r="T1110" i="35"/>
  <c r="T1114" i="35"/>
  <c r="T1118" i="35"/>
  <c r="T1122" i="35"/>
  <c r="T1126" i="35"/>
  <c r="T1130" i="35"/>
  <c r="T1134" i="35"/>
  <c r="T1138" i="35"/>
  <c r="T1142" i="35"/>
  <c r="T1146" i="35"/>
  <c r="T1150" i="35"/>
  <c r="T1154" i="35"/>
  <c r="T1158" i="35"/>
  <c r="T1162" i="35"/>
  <c r="T1166" i="35"/>
  <c r="T1170" i="35"/>
  <c r="T1174" i="35"/>
  <c r="T1178" i="35"/>
  <c r="T1182" i="35"/>
  <c r="T1186" i="35"/>
  <c r="T1190" i="35"/>
  <c r="T1194" i="35"/>
  <c r="T1198" i="35"/>
  <c r="T1202" i="35"/>
  <c r="T1206" i="35"/>
  <c r="T1210" i="35"/>
  <c r="T1214" i="35"/>
  <c r="T1218" i="35"/>
  <c r="T1222" i="35"/>
  <c r="T1226" i="35"/>
  <c r="T1230" i="35"/>
  <c r="T1234" i="35"/>
  <c r="T1238" i="35"/>
  <c r="T1242" i="35"/>
  <c r="T1246" i="35"/>
  <c r="T1250" i="35"/>
  <c r="T1254" i="35"/>
  <c r="T1258" i="35"/>
  <c r="T1262" i="35"/>
  <c r="T1266" i="35"/>
  <c r="T1270" i="35"/>
  <c r="T1274" i="35"/>
  <c r="T1278" i="35"/>
  <c r="T1282" i="35"/>
  <c r="T1286" i="35"/>
  <c r="T1290" i="35"/>
  <c r="T1294" i="35"/>
  <c r="T1298" i="35"/>
  <c r="T1302" i="35"/>
  <c r="T1306" i="35"/>
  <c r="T1310" i="35"/>
  <c r="T1314" i="35"/>
  <c r="T1318" i="35"/>
  <c r="T1322" i="35"/>
  <c r="T1326" i="35"/>
  <c r="T1330" i="35"/>
  <c r="T1334" i="35"/>
  <c r="T1338" i="35"/>
  <c r="T1342" i="35"/>
  <c r="T1346" i="35"/>
  <c r="T1350" i="35"/>
  <c r="T1354" i="35"/>
  <c r="T1358" i="35"/>
  <c r="T1362" i="35"/>
  <c r="T1366" i="35"/>
  <c r="T1370" i="35"/>
  <c r="T1374" i="35"/>
  <c r="T1378" i="35"/>
  <c r="T1382" i="35"/>
  <c r="T1386" i="35"/>
  <c r="T1390" i="35"/>
  <c r="T1394" i="35"/>
  <c r="T1398" i="35"/>
  <c r="T1402" i="35"/>
  <c r="T1406" i="35"/>
  <c r="T1410" i="35"/>
  <c r="T1414" i="35"/>
  <c r="T1418" i="35"/>
  <c r="T1422" i="35"/>
  <c r="T1426" i="35"/>
  <c r="T1430" i="35"/>
  <c r="T1434" i="35"/>
  <c r="T1438" i="35"/>
  <c r="T1442" i="35"/>
  <c r="T1446" i="35"/>
  <c r="T1450" i="35"/>
  <c r="T1454" i="35"/>
  <c r="T1458" i="35"/>
  <c r="T1462" i="35"/>
  <c r="T1466" i="35"/>
  <c r="T1470" i="35"/>
  <c r="T1474" i="35"/>
  <c r="T1478" i="35"/>
  <c r="T1482" i="35"/>
  <c r="T1486" i="35"/>
  <c r="T1490" i="35"/>
  <c r="T1494" i="35"/>
  <c r="T1498" i="35"/>
  <c r="T1502" i="35"/>
  <c r="T1506" i="35"/>
  <c r="T1510" i="35"/>
  <c r="T1514" i="35"/>
  <c r="T1518" i="35"/>
  <c r="T1522" i="35"/>
  <c r="T1526" i="35"/>
  <c r="T1530" i="35"/>
  <c r="T1534" i="35"/>
  <c r="T1538" i="35"/>
  <c r="T1542" i="35"/>
  <c r="T1546" i="35"/>
  <c r="T1550" i="35"/>
  <c r="T1554" i="35"/>
  <c r="T1558" i="35"/>
  <c r="T1562" i="35"/>
  <c r="T1566" i="35"/>
  <c r="T1570" i="35"/>
  <c r="T1574" i="35"/>
  <c r="T1578" i="35"/>
  <c r="T1582" i="35"/>
  <c r="T1586" i="35"/>
  <c r="T1590" i="35"/>
  <c r="T1594" i="35"/>
  <c r="T1598" i="35"/>
  <c r="T1602" i="35"/>
  <c r="T1606" i="35"/>
  <c r="T1610" i="35"/>
  <c r="T1614" i="35"/>
  <c r="T1618" i="35"/>
  <c r="T1622" i="35"/>
  <c r="T1626" i="35"/>
  <c r="T1630" i="35"/>
  <c r="T1634" i="35"/>
  <c r="T1638" i="35"/>
  <c r="T1642" i="35"/>
  <c r="T1646" i="35"/>
  <c r="T1650" i="35"/>
  <c r="T1654" i="35"/>
  <c r="T1658" i="35"/>
  <c r="T1662" i="35"/>
  <c r="T1666" i="35"/>
  <c r="T1670" i="35"/>
  <c r="T1674" i="35"/>
  <c r="T1678" i="35"/>
  <c r="T1682" i="35"/>
  <c r="T1686" i="35"/>
  <c r="T1690" i="35"/>
  <c r="T1694" i="35"/>
  <c r="T1698" i="35"/>
  <c r="T1702" i="35"/>
  <c r="T1706" i="35"/>
  <c r="T1710" i="35"/>
  <c r="T1714" i="35"/>
  <c r="T1718" i="35"/>
  <c r="T1722" i="35"/>
  <c r="T1726" i="35"/>
  <c r="T1730" i="35"/>
  <c r="T1734" i="35"/>
  <c r="T1738" i="35"/>
  <c r="T1742" i="35"/>
  <c r="T1746" i="35"/>
  <c r="T1750" i="35"/>
  <c r="T1754" i="35"/>
  <c r="T1758" i="35"/>
  <c r="T1762" i="35"/>
  <c r="T1766" i="35"/>
  <c r="T1770" i="35"/>
  <c r="T1774" i="35"/>
  <c r="T1778" i="35"/>
  <c r="T1782" i="35"/>
  <c r="T1786" i="35"/>
  <c r="T1790" i="35"/>
  <c r="T1794" i="35"/>
  <c r="T1798" i="35"/>
  <c r="T1802" i="35"/>
  <c r="T1806" i="35"/>
  <c r="T1810" i="35"/>
  <c r="T1814" i="35"/>
  <c r="T1818" i="35"/>
  <c r="T1822" i="35"/>
  <c r="T1826" i="35"/>
  <c r="T1830" i="35"/>
  <c r="T1834" i="35"/>
  <c r="T1838" i="35"/>
  <c r="T1842" i="35"/>
  <c r="T1846" i="35"/>
  <c r="T1850" i="35"/>
  <c r="T1854" i="35"/>
  <c r="T1858" i="35"/>
  <c r="T1862" i="35"/>
  <c r="T1866" i="35"/>
  <c r="T1870" i="35"/>
  <c r="T1874" i="35"/>
  <c r="T1878" i="35"/>
  <c r="T1882" i="35"/>
  <c r="T1886" i="35"/>
  <c r="T1890" i="35"/>
  <c r="T1894" i="35"/>
  <c r="T1898" i="35"/>
  <c r="T1902" i="35"/>
  <c r="T1906" i="35"/>
  <c r="T1910" i="35"/>
  <c r="T1914" i="35"/>
  <c r="T1918" i="35"/>
  <c r="T1922" i="35"/>
  <c r="T1926" i="35"/>
  <c r="T1930" i="35"/>
  <c r="T1934" i="35"/>
  <c r="T1938" i="35"/>
  <c r="T1942" i="35"/>
  <c r="T1946" i="35"/>
  <c r="T1950" i="35"/>
  <c r="T1954" i="35"/>
  <c r="T1958" i="35"/>
  <c r="T1962" i="35"/>
  <c r="T1966" i="35"/>
  <c r="T1970" i="35"/>
  <c r="T1974" i="35"/>
  <c r="T1978" i="35"/>
  <c r="T1982" i="35"/>
  <c r="T1986" i="35"/>
  <c r="T1990" i="35"/>
  <c r="T1994" i="35"/>
  <c r="T1998" i="35"/>
  <c r="T2002" i="35"/>
  <c r="T2006" i="35"/>
  <c r="T2010" i="35"/>
  <c r="T2014" i="35"/>
  <c r="T2018" i="35"/>
  <c r="T2022" i="35"/>
  <c r="T2026" i="35"/>
  <c r="T2030" i="35"/>
  <c r="T2034" i="35"/>
  <c r="T2038" i="35"/>
  <c r="T2042" i="35"/>
  <c r="T2046" i="35"/>
  <c r="T2050" i="35"/>
  <c r="T2054" i="35"/>
  <c r="T2058" i="35"/>
  <c r="T2062" i="35"/>
  <c r="T2066" i="35"/>
  <c r="T2070" i="35"/>
  <c r="T2074" i="35"/>
  <c r="T2078" i="35"/>
  <c r="T2082" i="35"/>
  <c r="T2086" i="35"/>
  <c r="T2090" i="35"/>
  <c r="T2094" i="35"/>
  <c r="T2098" i="35"/>
  <c r="T2102" i="35"/>
  <c r="T2106" i="35"/>
  <c r="T2110" i="35"/>
  <c r="T2114" i="35"/>
  <c r="T2118" i="35"/>
  <c r="T2122" i="35"/>
  <c r="T2126" i="35"/>
  <c r="T2130" i="35"/>
  <c r="T2134" i="35"/>
  <c r="T2138" i="35"/>
  <c r="T2142" i="35"/>
  <c r="T2146" i="35"/>
  <c r="T2150" i="35"/>
  <c r="T2154" i="35"/>
  <c r="T2158" i="35"/>
  <c r="T2162" i="35"/>
  <c r="T2166" i="35"/>
  <c r="T2170" i="35"/>
  <c r="T2174" i="35"/>
  <c r="T2178" i="35"/>
  <c r="T2182" i="35"/>
  <c r="T2186" i="35"/>
  <c r="T2190" i="35"/>
  <c r="T2194" i="35"/>
  <c r="T2198" i="35"/>
  <c r="T2202" i="35"/>
  <c r="T2206" i="35"/>
  <c r="T2210" i="35"/>
  <c r="T2214" i="35"/>
  <c r="T2218" i="35"/>
  <c r="T2222" i="35"/>
  <c r="T2226" i="35"/>
  <c r="T2230" i="35"/>
  <c r="T2234" i="35"/>
  <c r="T2238" i="35"/>
  <c r="T2242" i="35"/>
  <c r="T2246" i="35"/>
  <c r="T2250" i="35"/>
  <c r="T2254" i="35"/>
  <c r="T2258" i="35"/>
  <c r="T2262" i="35"/>
  <c r="T2266" i="35"/>
  <c r="T2270" i="35"/>
  <c r="T2274" i="35"/>
  <c r="T2278" i="35"/>
  <c r="T2282" i="35"/>
  <c r="T2286" i="35"/>
  <c r="T2290" i="35"/>
  <c r="T2294" i="35"/>
  <c r="T2298" i="35"/>
  <c r="T2302" i="35"/>
  <c r="T2306" i="35"/>
  <c r="T2310" i="35"/>
  <c r="T2314" i="35"/>
  <c r="T2318" i="35"/>
  <c r="T2322" i="35"/>
  <c r="T1605" i="35"/>
  <c r="T1613" i="35"/>
  <c r="T1621" i="35"/>
  <c r="T1629" i="35"/>
  <c r="T1637" i="35"/>
  <c r="T1645" i="35"/>
  <c r="T1653" i="35"/>
  <c r="T1661" i="35"/>
  <c r="T1669" i="35"/>
  <c r="T1677" i="35"/>
  <c r="T1685" i="35"/>
  <c r="T1693" i="35"/>
  <c r="T1701" i="35"/>
  <c r="T1709" i="35"/>
  <c r="T1717" i="35"/>
  <c r="T1725" i="35"/>
  <c r="T1733" i="35"/>
  <c r="T1741" i="35"/>
  <c r="T1749" i="35"/>
  <c r="T1757" i="35"/>
  <c r="T1765" i="35"/>
  <c r="T1773" i="35"/>
  <c r="T1781" i="35"/>
  <c r="T1789" i="35"/>
  <c r="T1797" i="35"/>
  <c r="T1805" i="35"/>
  <c r="T1813" i="35"/>
  <c r="T1821" i="35"/>
  <c r="T1829" i="35"/>
  <c r="T1837" i="35"/>
  <c r="T1845" i="35"/>
  <c r="T1853" i="35"/>
  <c r="T1861" i="35"/>
  <c r="T1869" i="35"/>
  <c r="T1877" i="35"/>
  <c r="T1885" i="35"/>
  <c r="T1893" i="35"/>
  <c r="T1901" i="35"/>
  <c r="T1909" i="35"/>
  <c r="T1917" i="35"/>
  <c r="T1925" i="35"/>
  <c r="T1933" i="35"/>
  <c r="T1941" i="35"/>
  <c r="T1949" i="35"/>
  <c r="T1957" i="35"/>
  <c r="T1965" i="35"/>
  <c r="T1973" i="35"/>
  <c r="T1981" i="35"/>
  <c r="T1989" i="35"/>
  <c r="T1997" i="35"/>
  <c r="T2005" i="35"/>
  <c r="T2013" i="35"/>
  <c r="T2021" i="35"/>
  <c r="T2029" i="35"/>
  <c r="T2037" i="35"/>
  <c r="T2045" i="35"/>
  <c r="T2053" i="35"/>
  <c r="T2061" i="35"/>
  <c r="T2069" i="35"/>
  <c r="T2077" i="35"/>
  <c r="T2085" i="35"/>
  <c r="T2093" i="35"/>
  <c r="T2101" i="35"/>
  <c r="T2109" i="35"/>
  <c r="T2117" i="35"/>
  <c r="T2125" i="35"/>
  <c r="T2133" i="35"/>
  <c r="T2141" i="35"/>
  <c r="T2145" i="35"/>
  <c r="T2149" i="35"/>
  <c r="T2153" i="35"/>
  <c r="T2161" i="35"/>
  <c r="T2165" i="35"/>
  <c r="T2169" i="35"/>
  <c r="T2173" i="35"/>
  <c r="T2177" i="35"/>
  <c r="T2181" i="35"/>
  <c r="T2185" i="35"/>
  <c r="T2193" i="35"/>
  <c r="T2197" i="35"/>
  <c r="T2201" i="35"/>
  <c r="T2205" i="35"/>
  <c r="T2209" i="35"/>
  <c r="T2213" i="35"/>
  <c r="T2217" i="35"/>
  <c r="T2225" i="35"/>
  <c r="T2229" i="35"/>
  <c r="T2233" i="35"/>
  <c r="T2237" i="35"/>
  <c r="T2241" i="35"/>
  <c r="T2245" i="35"/>
  <c r="T2249" i="35"/>
  <c r="T2257" i="35"/>
  <c r="T2261" i="35"/>
  <c r="T2265" i="35"/>
  <c r="T2269" i="35"/>
  <c r="T2273" i="35"/>
  <c r="T2277" i="35"/>
  <c r="T2281" i="35"/>
  <c r="T2289" i="35"/>
  <c r="T2293" i="35"/>
  <c r="T2297" i="35"/>
  <c r="T2301" i="35"/>
  <c r="T2305" i="35"/>
  <c r="T2309" i="35"/>
  <c r="T2313" i="35"/>
  <c r="T2317" i="35"/>
  <c r="T2321" i="35"/>
  <c r="T2325" i="35"/>
  <c r="T2329" i="35"/>
  <c r="T2333" i="35"/>
  <c r="T2337" i="35"/>
  <c r="T2341" i="35"/>
  <c r="T2345" i="35"/>
  <c r="T2349" i="35"/>
  <c r="T2353" i="35"/>
  <c r="T2357" i="35"/>
  <c r="T2361" i="35"/>
  <c r="T2365" i="35"/>
  <c r="T2369" i="35"/>
  <c r="T2373" i="35"/>
  <c r="T2377" i="35"/>
  <c r="T2381" i="35"/>
  <c r="T2385" i="35"/>
  <c r="T2389" i="35"/>
  <c r="T2393" i="35"/>
  <c r="T2397" i="35"/>
  <c r="T2401" i="35"/>
  <c r="T2405" i="35"/>
  <c r="T2409" i="35"/>
  <c r="T2413" i="35"/>
  <c r="T2417" i="35"/>
  <c r="T2421" i="35"/>
  <c r="T2425" i="35"/>
  <c r="T2429" i="35"/>
  <c r="T2433" i="35"/>
  <c r="T2437" i="35"/>
  <c r="T2441" i="35"/>
  <c r="T2445" i="35"/>
  <c r="T2449" i="35"/>
  <c r="T2453" i="35"/>
  <c r="T2457" i="35"/>
  <c r="T2461" i="35"/>
  <c r="T2465" i="35"/>
  <c r="T2469" i="35"/>
  <c r="T2473" i="35"/>
  <c r="T2477" i="35"/>
  <c r="T2481" i="35"/>
  <c r="T2485" i="35"/>
  <c r="T2489" i="35"/>
  <c r="T2493" i="35"/>
  <c r="T2497" i="35"/>
  <c r="T2501" i="35"/>
  <c r="T2505" i="35"/>
  <c r="T2509" i="35"/>
  <c r="T2513" i="35"/>
  <c r="T2517" i="35"/>
  <c r="T2521" i="35"/>
  <c r="T2525" i="35"/>
  <c r="T2529" i="35"/>
  <c r="T2533" i="35"/>
  <c r="T2537" i="35"/>
  <c r="T2541" i="35"/>
  <c r="T2545" i="35"/>
  <c r="T2549" i="35"/>
  <c r="T2553" i="35"/>
  <c r="T2557" i="35"/>
  <c r="T2561" i="35"/>
  <c r="T2565" i="35"/>
  <c r="T2569" i="35"/>
  <c r="T2573" i="35"/>
  <c r="T2577" i="35"/>
  <c r="T2581" i="35"/>
  <c r="T2585" i="35"/>
  <c r="T2589" i="35"/>
  <c r="T2593" i="35"/>
  <c r="T2597" i="35"/>
  <c r="T2601" i="35"/>
  <c r="T3" i="35"/>
  <c r="T7" i="35"/>
  <c r="T11" i="35"/>
  <c r="T15" i="35"/>
  <c r="T19" i="35"/>
  <c r="T23" i="35"/>
  <c r="T27" i="35"/>
  <c r="T31" i="35"/>
  <c r="T35" i="35"/>
  <c r="T39" i="35"/>
  <c r="T43" i="35"/>
  <c r="T47" i="35"/>
  <c r="T51" i="35"/>
  <c r="T55" i="35"/>
  <c r="T59" i="35"/>
  <c r="T63" i="35"/>
  <c r="T67" i="35"/>
  <c r="T71" i="35"/>
  <c r="T75" i="35"/>
  <c r="T79" i="35"/>
  <c r="T83" i="35"/>
  <c r="T87" i="35"/>
  <c r="T91" i="35"/>
  <c r="T95" i="35"/>
  <c r="T99" i="35"/>
  <c r="T103" i="35"/>
  <c r="T107" i="35"/>
  <c r="T111" i="35"/>
  <c r="T115" i="35"/>
  <c r="T119" i="35"/>
  <c r="T123" i="35"/>
  <c r="T127" i="35"/>
  <c r="T131" i="35"/>
  <c r="T135" i="35"/>
  <c r="T139" i="35"/>
  <c r="T143" i="35"/>
  <c r="T147" i="35"/>
  <c r="T151" i="35"/>
  <c r="T155" i="35"/>
  <c r="T159" i="35"/>
  <c r="T163" i="35"/>
  <c r="T167" i="35"/>
  <c r="T171" i="35"/>
  <c r="T175" i="35"/>
  <c r="T179" i="35"/>
  <c r="T183" i="35"/>
  <c r="T187" i="35"/>
  <c r="T191" i="35"/>
  <c r="T195" i="35"/>
  <c r="T199" i="35"/>
  <c r="T203" i="35"/>
  <c r="T207" i="35"/>
  <c r="T211" i="35"/>
  <c r="T215" i="35"/>
  <c r="T219" i="35"/>
  <c r="T223" i="35"/>
  <c r="T227" i="35"/>
  <c r="T231" i="35"/>
  <c r="T235" i="35"/>
  <c r="T239" i="35"/>
  <c r="T243" i="35"/>
  <c r="T247" i="35"/>
  <c r="T251" i="35"/>
  <c r="T255" i="35"/>
  <c r="T259" i="35"/>
  <c r="T263" i="35"/>
  <c r="T267" i="35"/>
  <c r="T271" i="35"/>
  <c r="T275" i="35"/>
  <c r="T279" i="35"/>
  <c r="T283" i="35"/>
  <c r="T287" i="35"/>
  <c r="T291" i="35"/>
  <c r="T295" i="35"/>
  <c r="T299" i="35"/>
  <c r="T303" i="35"/>
  <c r="T307" i="35"/>
  <c r="T311" i="35"/>
  <c r="T315" i="35"/>
  <c r="T319" i="35"/>
  <c r="T323" i="35"/>
  <c r="T327" i="35"/>
  <c r="T331" i="35"/>
  <c r="T335" i="35"/>
  <c r="T339" i="35"/>
  <c r="T343" i="35"/>
  <c r="T347" i="35"/>
  <c r="T351" i="35"/>
  <c r="T355" i="35"/>
  <c r="T359" i="35"/>
  <c r="T363" i="35"/>
  <c r="T367" i="35"/>
  <c r="T371" i="35"/>
  <c r="T375" i="35"/>
  <c r="T379" i="35"/>
  <c r="T383" i="35"/>
  <c r="T387" i="35"/>
  <c r="T391" i="35"/>
  <c r="T395" i="35"/>
  <c r="T399" i="35"/>
  <c r="T403" i="35"/>
  <c r="T407" i="35"/>
  <c r="T411" i="35"/>
  <c r="T415" i="35"/>
  <c r="T419" i="35"/>
  <c r="T423" i="35"/>
  <c r="T427" i="35"/>
  <c r="T431" i="35"/>
  <c r="T435" i="35"/>
  <c r="T439" i="35"/>
  <c r="T443" i="35"/>
  <c r="T447" i="35"/>
  <c r="T451" i="35"/>
  <c r="T455" i="35"/>
  <c r="T459" i="35"/>
  <c r="T463" i="35"/>
  <c r="T467" i="35"/>
  <c r="T471" i="35"/>
  <c r="T475" i="35"/>
  <c r="T479" i="35"/>
  <c r="T483" i="35"/>
  <c r="T487" i="35"/>
  <c r="T491" i="35"/>
  <c r="T495" i="35"/>
  <c r="T499" i="35"/>
  <c r="T503" i="35"/>
  <c r="T507" i="35"/>
  <c r="T511" i="35"/>
  <c r="T515" i="35"/>
  <c r="T519" i="35"/>
  <c r="T523" i="35"/>
  <c r="T527" i="35"/>
  <c r="T531" i="35"/>
  <c r="T535" i="35"/>
  <c r="T539" i="35"/>
  <c r="T543" i="35"/>
  <c r="T547" i="35"/>
  <c r="T551" i="35"/>
  <c r="T555" i="35"/>
  <c r="T559" i="35"/>
  <c r="T563" i="35"/>
  <c r="T567" i="35"/>
  <c r="T571" i="35"/>
  <c r="T575" i="35"/>
  <c r="T579" i="35"/>
  <c r="T583" i="35"/>
  <c r="T587" i="35"/>
  <c r="T591" i="35"/>
  <c r="T595" i="35"/>
  <c r="T599" i="35"/>
  <c r="T603" i="35"/>
  <c r="T607" i="35"/>
  <c r="T611" i="35"/>
  <c r="T615" i="35"/>
  <c r="T619" i="35"/>
  <c r="T623" i="35"/>
  <c r="T627" i="35"/>
  <c r="T631" i="35"/>
  <c r="T635" i="35"/>
  <c r="T639" i="35"/>
  <c r="T643" i="35"/>
  <c r="T647" i="35"/>
  <c r="T651" i="35"/>
  <c r="T655" i="35"/>
  <c r="T659" i="35"/>
  <c r="T663" i="35"/>
  <c r="T667" i="35"/>
  <c r="T671" i="35"/>
  <c r="T675" i="35"/>
  <c r="T679" i="35"/>
  <c r="T683" i="35"/>
  <c r="T687" i="35"/>
  <c r="T691" i="35"/>
  <c r="T695" i="35"/>
  <c r="T699" i="35"/>
  <c r="T703" i="35"/>
  <c r="T707" i="35"/>
  <c r="T711" i="35"/>
  <c r="T715" i="35"/>
  <c r="T719" i="35"/>
  <c r="T723" i="35"/>
  <c r="T727" i="35"/>
  <c r="T731" i="35"/>
  <c r="T735" i="35"/>
  <c r="T739" i="35"/>
  <c r="T743" i="35"/>
  <c r="T747" i="35"/>
  <c r="T751" i="35"/>
  <c r="T755" i="35"/>
  <c r="T759" i="35"/>
  <c r="T763" i="35"/>
  <c r="T767" i="35"/>
  <c r="T771" i="35"/>
  <c r="T775" i="35"/>
  <c r="T779" i="35"/>
  <c r="T783" i="35"/>
  <c r="T787" i="35"/>
  <c r="T791" i="35"/>
  <c r="T795" i="35"/>
  <c r="T799" i="35"/>
  <c r="T803" i="35"/>
  <c r="T807" i="35"/>
  <c r="T811" i="35"/>
  <c r="T815" i="35"/>
  <c r="T819" i="35"/>
  <c r="T823" i="35"/>
  <c r="T827" i="35"/>
  <c r="T831" i="35"/>
  <c r="T835" i="35"/>
  <c r="T839" i="35"/>
  <c r="T843" i="35"/>
  <c r="T847" i="35"/>
  <c r="T851" i="35"/>
  <c r="T855" i="35"/>
  <c r="T859" i="35"/>
  <c r="T863" i="35"/>
  <c r="T867" i="35"/>
  <c r="T871" i="35"/>
  <c r="T875" i="35"/>
  <c r="T879" i="35"/>
  <c r="T883" i="35"/>
  <c r="T887" i="35"/>
  <c r="T891" i="35"/>
  <c r="T895" i="35"/>
  <c r="T899" i="35"/>
  <c r="T903" i="35"/>
  <c r="T907" i="35"/>
  <c r="T911" i="35"/>
  <c r="T915" i="35"/>
  <c r="T919" i="35"/>
  <c r="T923" i="35"/>
  <c r="T927" i="35"/>
  <c r="T931" i="35"/>
  <c r="T935" i="35"/>
  <c r="T939" i="35"/>
  <c r="T943" i="35"/>
  <c r="T947" i="35"/>
  <c r="T951" i="35"/>
  <c r="T955" i="35"/>
  <c r="T959" i="35"/>
  <c r="T963" i="35"/>
  <c r="T967" i="35"/>
  <c r="T971" i="35"/>
  <c r="T975" i="35"/>
  <c r="T979" i="35"/>
  <c r="T983" i="35"/>
  <c r="T987" i="35"/>
  <c r="T991" i="35"/>
  <c r="T995" i="35"/>
  <c r="T999" i="35"/>
  <c r="T1003" i="35"/>
  <c r="T1007" i="35"/>
  <c r="T1011" i="35"/>
  <c r="T1015" i="35"/>
  <c r="T1019" i="35"/>
  <c r="T1023" i="35"/>
  <c r="T1027" i="35"/>
  <c r="T1031" i="35"/>
  <c r="T1035" i="35"/>
  <c r="T1039" i="35"/>
  <c r="T1043" i="35"/>
  <c r="T1047" i="35"/>
  <c r="T1051" i="35"/>
  <c r="T1055" i="35"/>
  <c r="T1059" i="35"/>
  <c r="T1063" i="35"/>
  <c r="T1067" i="35"/>
  <c r="T1071" i="35"/>
  <c r="T1075" i="35"/>
  <c r="T1079" i="35"/>
  <c r="T1083" i="35"/>
  <c r="T1087" i="35"/>
  <c r="T1091" i="35"/>
  <c r="T1095" i="35"/>
  <c r="T1099" i="35"/>
  <c r="T1103" i="35"/>
  <c r="T1107" i="35"/>
  <c r="T1111" i="35"/>
  <c r="T1115" i="35"/>
  <c r="T1119" i="35"/>
  <c r="T1123" i="35"/>
  <c r="T1127" i="35"/>
  <c r="T1131" i="35"/>
  <c r="T1135" i="35"/>
  <c r="T1139" i="35"/>
  <c r="T1143" i="35"/>
  <c r="T1147" i="35"/>
  <c r="T1151" i="35"/>
  <c r="T1155" i="35"/>
  <c r="T1159" i="35"/>
  <c r="T1163" i="35"/>
  <c r="T1167" i="35"/>
  <c r="T1171" i="35"/>
  <c r="T1175" i="35"/>
  <c r="T1179" i="35"/>
  <c r="T1183" i="35"/>
  <c r="T1187" i="35"/>
  <c r="T1191" i="35"/>
  <c r="T1195" i="35"/>
  <c r="T1199" i="35"/>
  <c r="T1203" i="35"/>
  <c r="T1207" i="35"/>
  <c r="T1211" i="35"/>
  <c r="T1215" i="35"/>
  <c r="T1219" i="35"/>
  <c r="T1223" i="35"/>
  <c r="T1227" i="35"/>
  <c r="T1231" i="35"/>
  <c r="T1235" i="35"/>
  <c r="T1239" i="35"/>
  <c r="T1243" i="35"/>
  <c r="T1247" i="35"/>
  <c r="T1251" i="35"/>
  <c r="T1255" i="35"/>
  <c r="T1259" i="35"/>
  <c r="T1263" i="35"/>
  <c r="T1267" i="35"/>
  <c r="T1271" i="35"/>
  <c r="T1275" i="35"/>
  <c r="T1279" i="35"/>
  <c r="T1283" i="35"/>
  <c r="T1287" i="35"/>
  <c r="T1291" i="35"/>
  <c r="T1295" i="35"/>
  <c r="T1299" i="35"/>
  <c r="T1303" i="35"/>
  <c r="T1307" i="35"/>
  <c r="T1311" i="35"/>
  <c r="T1315" i="35"/>
  <c r="T1319" i="35"/>
  <c r="T1323" i="35"/>
  <c r="T1327" i="35"/>
  <c r="T1331" i="35"/>
  <c r="T1335" i="35"/>
  <c r="T1339" i="35"/>
  <c r="T1343" i="35"/>
  <c r="T1347" i="35"/>
  <c r="T1351" i="35"/>
  <c r="T1355" i="35"/>
  <c r="T1359" i="35"/>
  <c r="T1363" i="35"/>
  <c r="T1367" i="35"/>
  <c r="T1371" i="35"/>
  <c r="T1375" i="35"/>
  <c r="T1379" i="35"/>
  <c r="T1383" i="35"/>
  <c r="T1387" i="35"/>
  <c r="T1391" i="35"/>
  <c r="T1395" i="35"/>
  <c r="T1399" i="35"/>
  <c r="T1403" i="35"/>
  <c r="T1407" i="35"/>
  <c r="T1411" i="35"/>
  <c r="T1415" i="35"/>
  <c r="T1419" i="35"/>
  <c r="T1423" i="35"/>
  <c r="T1427" i="35"/>
  <c r="T1431" i="35"/>
  <c r="T1435" i="35"/>
  <c r="T1439" i="35"/>
  <c r="T1443" i="35"/>
  <c r="T1447" i="35"/>
  <c r="T1451" i="35"/>
  <c r="T1455" i="35"/>
  <c r="T1459" i="35"/>
  <c r="T1463" i="35"/>
  <c r="T1467" i="35"/>
  <c r="T1471" i="35"/>
  <c r="T1475" i="35"/>
  <c r="T1479" i="35"/>
  <c r="T1483" i="35"/>
  <c r="T1487" i="35"/>
  <c r="T1491" i="35"/>
  <c r="T1495" i="35"/>
  <c r="T1499" i="35"/>
  <c r="T1503" i="35"/>
  <c r="T1507" i="35"/>
  <c r="T1511" i="35"/>
  <c r="T1515" i="35"/>
  <c r="T1519" i="35"/>
  <c r="T1523" i="35"/>
  <c r="T1527" i="35"/>
  <c r="T1531" i="35"/>
  <c r="T1535" i="35"/>
  <c r="T1539" i="35"/>
  <c r="T1543" i="35"/>
  <c r="T1547" i="35"/>
  <c r="T1551" i="35"/>
  <c r="T1555" i="35"/>
  <c r="T1559" i="35"/>
  <c r="T1563" i="35"/>
  <c r="T1567" i="35"/>
  <c r="T1571" i="35"/>
  <c r="T1575" i="35"/>
  <c r="T1579" i="35"/>
  <c r="T1583" i="35"/>
  <c r="T1587" i="35"/>
  <c r="T1591" i="35"/>
  <c r="T1595" i="35"/>
  <c r="T1599" i="35"/>
  <c r="T1603" i="35"/>
  <c r="T1607" i="35"/>
  <c r="T1611" i="35"/>
  <c r="T1615" i="35"/>
  <c r="T1619" i="35"/>
  <c r="T1623" i="35"/>
  <c r="T1627" i="35"/>
  <c r="T1631" i="35"/>
  <c r="T1635" i="35"/>
  <c r="T1639" i="35"/>
  <c r="T1643" i="35"/>
  <c r="T1647" i="35"/>
  <c r="T1651" i="35"/>
  <c r="T1655" i="35"/>
  <c r="T1659" i="35"/>
  <c r="T1663" i="35"/>
  <c r="T1667" i="35"/>
  <c r="T1671" i="35"/>
  <c r="T1675" i="35"/>
  <c r="T1679" i="35"/>
  <c r="T1683" i="35"/>
  <c r="T1687" i="35"/>
  <c r="T1691" i="35"/>
  <c r="T1695" i="35"/>
  <c r="T1699" i="35"/>
  <c r="T1703" i="35"/>
  <c r="T1707" i="35"/>
  <c r="T1711" i="35"/>
  <c r="T1715" i="35"/>
  <c r="T1719" i="35"/>
  <c r="T1723" i="35"/>
  <c r="T1727" i="35"/>
  <c r="T1731" i="35"/>
  <c r="T1735" i="35"/>
  <c r="T1739" i="35"/>
  <c r="T1743" i="35"/>
  <c r="T1747" i="35"/>
  <c r="T1751" i="35"/>
  <c r="T1755" i="35"/>
  <c r="T1759" i="35"/>
  <c r="T1763" i="35"/>
  <c r="T1767" i="35"/>
  <c r="T1771" i="35"/>
  <c r="T1775" i="35"/>
  <c r="T1779" i="35"/>
  <c r="T1783" i="35"/>
  <c r="T1787" i="35"/>
  <c r="T1791" i="35"/>
  <c r="T1795" i="35"/>
  <c r="T1799" i="35"/>
  <c r="T1803" i="35"/>
  <c r="T1807" i="35"/>
  <c r="T1811" i="35"/>
  <c r="T1815" i="35"/>
  <c r="T1819" i="35"/>
  <c r="T1823" i="35"/>
  <c r="T1827" i="35"/>
  <c r="T1831" i="35"/>
  <c r="T1835" i="35"/>
  <c r="T1839" i="35"/>
  <c r="T1843" i="35"/>
  <c r="T1847" i="35"/>
  <c r="T1851" i="35"/>
  <c r="T1855" i="35"/>
  <c r="T1859" i="35"/>
  <c r="T1863" i="35"/>
  <c r="T1867" i="35"/>
  <c r="T1871" i="35"/>
  <c r="T1875" i="35"/>
  <c r="T1879" i="35"/>
  <c r="T1883" i="35"/>
  <c r="T1887" i="35"/>
  <c r="T1891" i="35"/>
  <c r="T1895" i="35"/>
  <c r="T1899" i="35"/>
  <c r="T1903" i="35"/>
  <c r="T1907" i="35"/>
  <c r="T1911" i="35"/>
  <c r="T1915" i="35"/>
  <c r="T1919" i="35"/>
  <c r="T1923" i="35"/>
  <c r="T1927" i="35"/>
  <c r="T1931" i="35"/>
  <c r="T1935" i="35"/>
  <c r="T1939" i="35"/>
  <c r="T1943" i="35"/>
  <c r="T1947" i="35"/>
  <c r="T1951" i="35"/>
  <c r="T1955" i="35"/>
  <c r="T1959" i="35"/>
  <c r="T1963" i="35"/>
  <c r="T1024" i="35"/>
  <c r="T1028" i="35"/>
  <c r="T1032" i="35"/>
  <c r="T1036" i="35"/>
  <c r="T1040" i="35"/>
  <c r="T1044" i="35"/>
  <c r="T1048" i="35"/>
  <c r="T1052" i="35"/>
  <c r="T1056" i="35"/>
  <c r="T1060" i="35"/>
  <c r="T1064" i="35"/>
  <c r="T1068" i="35"/>
  <c r="T1072" i="35"/>
  <c r="T1076" i="35"/>
  <c r="T1080" i="35"/>
  <c r="T1084" i="35"/>
  <c r="T1088" i="35"/>
  <c r="T1092" i="35"/>
  <c r="T1096" i="35"/>
  <c r="T1100" i="35"/>
  <c r="T1104" i="35"/>
  <c r="T1108" i="35"/>
  <c r="T1112" i="35"/>
  <c r="T1116" i="35"/>
  <c r="T1120" i="35"/>
  <c r="T1124" i="35"/>
  <c r="T1128" i="35"/>
  <c r="T1132" i="35"/>
  <c r="T1136" i="35"/>
  <c r="T1140" i="35"/>
  <c r="T1144" i="35"/>
  <c r="T1148" i="35"/>
  <c r="T1152" i="35"/>
  <c r="T1156" i="35"/>
  <c r="T1160" i="35"/>
  <c r="T1164" i="35"/>
  <c r="T1168" i="35"/>
  <c r="T1172" i="35"/>
  <c r="T1176" i="35"/>
  <c r="T1180" i="35"/>
  <c r="T1184" i="35"/>
  <c r="T1188" i="35"/>
  <c r="T1192" i="35"/>
  <c r="T1196" i="35"/>
  <c r="T1200" i="35"/>
  <c r="T1204" i="35"/>
  <c r="T1208" i="35"/>
  <c r="T1212" i="35"/>
  <c r="T1216" i="35"/>
  <c r="T1220" i="35"/>
  <c r="T1224" i="35"/>
  <c r="T1228" i="35"/>
  <c r="T1232" i="35"/>
  <c r="T1236" i="35"/>
  <c r="T1240" i="35"/>
  <c r="T1244" i="35"/>
  <c r="T1248" i="35"/>
  <c r="T1252" i="35"/>
  <c r="T1256" i="35"/>
  <c r="T1260" i="35"/>
  <c r="T1264" i="35"/>
  <c r="T1268" i="35"/>
  <c r="T1272" i="35"/>
  <c r="T1276" i="35"/>
  <c r="T1280" i="35"/>
  <c r="T1284" i="35"/>
  <c r="T1288" i="35"/>
  <c r="T1292" i="35"/>
  <c r="T1296" i="35"/>
  <c r="T1300" i="35"/>
  <c r="T1304" i="35"/>
  <c r="T1308" i="35"/>
  <c r="T1312" i="35"/>
  <c r="T1316" i="35"/>
  <c r="T1320" i="35"/>
  <c r="T1324" i="35"/>
  <c r="T1328" i="35"/>
  <c r="T1332" i="35"/>
  <c r="T1336" i="35"/>
  <c r="T1340" i="35"/>
  <c r="T1344" i="35"/>
  <c r="T1348" i="35"/>
  <c r="T1352" i="35"/>
  <c r="T1356" i="35"/>
  <c r="T1360" i="35"/>
  <c r="T1364" i="35"/>
  <c r="T1368" i="35"/>
  <c r="T1372" i="35"/>
  <c r="T1376" i="35"/>
  <c r="T1380" i="35"/>
  <c r="T1384" i="35"/>
  <c r="T1388" i="35"/>
  <c r="T1392" i="35"/>
  <c r="T1396" i="35"/>
  <c r="T1400" i="35"/>
  <c r="T1404" i="35"/>
  <c r="T1408" i="35"/>
  <c r="T1412" i="35"/>
  <c r="T1416" i="35"/>
  <c r="T1420" i="35"/>
  <c r="T1424" i="35"/>
  <c r="T1428" i="35"/>
  <c r="T1432" i="35"/>
  <c r="T1436" i="35"/>
  <c r="T1440" i="35"/>
  <c r="T1444" i="35"/>
  <c r="T1448" i="35"/>
  <c r="T1452" i="35"/>
  <c r="T1456" i="35"/>
  <c r="T1460" i="35"/>
  <c r="T1464" i="35"/>
  <c r="T1468" i="35"/>
  <c r="T1472" i="35"/>
  <c r="T1476" i="35"/>
  <c r="T1480" i="35"/>
  <c r="T1484" i="35"/>
  <c r="T1488" i="35"/>
  <c r="T1492" i="35"/>
  <c r="T1496" i="35"/>
  <c r="T1500" i="35"/>
  <c r="T1504" i="35"/>
  <c r="T1508" i="35"/>
  <c r="T1512" i="35"/>
  <c r="T1516" i="35"/>
  <c r="T1520" i="35"/>
  <c r="T1524" i="35"/>
  <c r="T1528" i="35"/>
  <c r="T1532" i="35"/>
  <c r="T1536" i="35"/>
  <c r="T1540" i="35"/>
  <c r="T1544" i="35"/>
  <c r="T1548" i="35"/>
  <c r="T1552" i="35"/>
  <c r="T1556" i="35"/>
  <c r="T1560" i="35"/>
  <c r="T1564" i="35"/>
  <c r="T1568" i="35"/>
  <c r="T1572" i="35"/>
  <c r="T1576" i="35"/>
  <c r="T1580" i="35"/>
  <c r="T1584" i="35"/>
  <c r="T1588" i="35"/>
  <c r="T1592" i="35"/>
  <c r="T1596" i="35"/>
  <c r="T1600" i="35"/>
  <c r="T1604" i="35"/>
  <c r="T1608" i="35"/>
  <c r="T1612" i="35"/>
  <c r="T1616" i="35"/>
  <c r="T1620" i="35"/>
  <c r="T1624" i="35"/>
  <c r="T1628" i="35"/>
  <c r="T1632" i="35"/>
  <c r="T1636" i="35"/>
  <c r="T1640" i="35"/>
  <c r="T1644" i="35"/>
  <c r="T1648" i="35"/>
  <c r="T1652" i="35"/>
  <c r="T1656" i="35"/>
  <c r="T1660" i="35"/>
  <c r="T1664" i="35"/>
  <c r="T1668" i="35"/>
  <c r="T1672" i="35"/>
  <c r="T1676" i="35"/>
  <c r="T1680" i="35"/>
  <c r="T1684" i="35"/>
  <c r="T1688" i="35"/>
  <c r="T1692" i="35"/>
  <c r="T1696" i="35"/>
  <c r="T1700" i="35"/>
  <c r="T1704" i="35"/>
  <c r="T1708" i="35"/>
  <c r="T1712" i="35"/>
  <c r="T1716" i="35"/>
  <c r="T1720" i="35"/>
  <c r="T1724" i="35"/>
  <c r="T1728" i="35"/>
  <c r="T1732" i="35"/>
  <c r="T1736" i="35"/>
  <c r="T1740" i="35"/>
  <c r="T1744" i="35"/>
  <c r="T1748" i="35"/>
  <c r="T1752" i="35"/>
  <c r="T1756" i="35"/>
  <c r="T1760" i="35"/>
  <c r="T1764" i="35"/>
  <c r="T1768" i="35"/>
  <c r="T1772" i="35"/>
  <c r="T1776" i="35"/>
  <c r="T1780" i="35"/>
  <c r="T1784" i="35"/>
  <c r="T1788" i="35"/>
  <c r="T1792" i="35"/>
  <c r="T1796" i="35"/>
  <c r="T1800" i="35"/>
  <c r="T1804" i="35"/>
  <c r="T1808" i="35"/>
  <c r="T1812" i="35"/>
  <c r="T1816" i="35"/>
  <c r="T1820" i="35"/>
  <c r="T1824" i="35"/>
  <c r="T1828" i="35"/>
  <c r="T1832" i="35"/>
  <c r="T1836" i="35"/>
  <c r="T1840" i="35"/>
  <c r="T1844" i="35"/>
  <c r="T1848" i="35"/>
  <c r="T1852" i="35"/>
  <c r="T1856" i="35"/>
  <c r="T1860" i="35"/>
  <c r="T1864" i="35"/>
  <c r="T1868" i="35"/>
  <c r="T1872" i="35"/>
  <c r="T1876" i="35"/>
  <c r="T1880" i="35"/>
  <c r="T1884" i="35"/>
  <c r="T1888" i="35"/>
  <c r="T1892" i="35"/>
  <c r="T1896" i="35"/>
  <c r="T1900" i="35"/>
  <c r="T1904" i="35"/>
  <c r="T1908" i="35"/>
  <c r="T1912" i="35"/>
  <c r="T1916" i="35"/>
  <c r="T1920" i="35"/>
  <c r="T1924" i="35"/>
  <c r="T1928" i="35"/>
  <c r="T1932" i="35"/>
  <c r="T1936" i="35"/>
  <c r="T1940" i="35"/>
  <c r="T1944" i="35"/>
  <c r="T1948" i="35"/>
  <c r="T1952" i="35"/>
  <c r="T1956" i="35"/>
  <c r="T1960" i="35"/>
  <c r="T1964" i="35"/>
  <c r="T1968" i="35"/>
  <c r="T1972" i="35"/>
  <c r="T1976" i="35"/>
  <c r="T1980" i="35"/>
  <c r="T1984" i="35"/>
  <c r="T1988" i="35"/>
  <c r="T1992" i="35"/>
  <c r="T1996" i="35"/>
  <c r="T2000" i="35"/>
  <c r="T2004" i="35"/>
  <c r="T2008" i="35"/>
  <c r="T2012" i="35"/>
  <c r="T2016" i="35"/>
  <c r="T2020" i="35"/>
  <c r="T2024" i="35"/>
  <c r="T2028" i="35"/>
  <c r="T2032" i="35"/>
  <c r="T2036" i="35"/>
  <c r="T2040" i="35"/>
  <c r="T2044" i="35"/>
  <c r="T2048" i="35"/>
  <c r="T2052" i="35"/>
  <c r="T2056" i="35"/>
  <c r="T2060" i="35"/>
  <c r="T2064" i="35"/>
  <c r="T2068" i="35"/>
  <c r="T2072" i="35"/>
  <c r="T2076" i="35"/>
  <c r="T2080" i="35"/>
  <c r="T2084" i="35"/>
  <c r="T2088" i="35"/>
  <c r="T2092" i="35"/>
  <c r="T2096" i="35"/>
  <c r="T2100" i="35"/>
  <c r="T2104" i="35"/>
  <c r="T2108" i="35"/>
  <c r="T2112" i="35"/>
  <c r="T2116" i="35"/>
  <c r="T2120" i="35"/>
  <c r="T2124" i="35"/>
  <c r="T2128" i="35"/>
  <c r="T2132" i="35"/>
  <c r="T2136" i="35"/>
  <c r="T2140" i="35"/>
  <c r="T2144" i="35"/>
  <c r="T2152" i="35"/>
  <c r="T2156" i="35"/>
  <c r="T2160" i="35"/>
  <c r="T2164" i="35"/>
  <c r="T2172" i="35"/>
  <c r="T2176" i="35"/>
  <c r="T2184" i="35"/>
  <c r="T2188" i="35"/>
  <c r="T2192" i="35"/>
  <c r="T2196" i="35"/>
  <c r="T2204" i="35"/>
  <c r="T2208" i="35"/>
  <c r="T2216" i="35"/>
  <c r="T2220" i="35"/>
  <c r="T2224" i="35"/>
  <c r="T2228" i="35"/>
  <c r="T2236" i="35"/>
  <c r="T2240" i="35"/>
  <c r="T2248" i="35"/>
  <c r="T2252" i="35"/>
  <c r="T2256" i="35"/>
  <c r="T2260" i="35"/>
  <c r="T2268" i="35"/>
  <c r="T2272" i="35"/>
  <c r="T2280" i="35"/>
  <c r="T2284" i="35"/>
  <c r="T2288" i="35"/>
  <c r="T2292" i="35"/>
  <c r="T2300" i="35"/>
  <c r="T2304" i="35"/>
  <c r="T2312" i="35"/>
  <c r="T2316" i="35"/>
  <c r="T2324" i="35"/>
  <c r="T2328" i="35"/>
  <c r="T2332" i="35"/>
  <c r="T2340" i="35"/>
  <c r="T2344" i="35"/>
  <c r="T2348" i="35"/>
  <c r="T2356" i="35"/>
  <c r="T2360" i="35"/>
  <c r="T2364" i="35"/>
  <c r="T2372" i="35"/>
  <c r="T2376" i="35"/>
  <c r="T2380" i="35"/>
  <c r="T2388" i="35"/>
  <c r="T2392" i="35"/>
  <c r="T2396" i="35"/>
  <c r="T2404" i="35"/>
  <c r="T2408" i="35"/>
  <c r="T2412" i="35"/>
  <c r="T2420" i="35"/>
  <c r="T2424" i="35"/>
  <c r="T2428" i="35"/>
  <c r="T2436" i="35"/>
  <c r="T2440" i="35"/>
  <c r="T2444" i="35"/>
  <c r="T2452" i="35"/>
  <c r="T2456" i="35"/>
  <c r="T2460" i="35"/>
  <c r="T2468" i="35"/>
  <c r="T2472" i="35"/>
  <c r="T2476" i="35"/>
  <c r="T2484" i="35"/>
  <c r="T2488" i="35"/>
  <c r="T2492" i="35"/>
  <c r="T2500" i="35"/>
  <c r="T2504" i="35"/>
  <c r="T2508" i="35"/>
  <c r="T2516" i="35"/>
  <c r="T2520" i="35"/>
  <c r="T2524" i="35"/>
  <c r="T2532" i="35"/>
  <c r="T2536" i="35"/>
  <c r="T2540" i="35"/>
  <c r="T2548" i="35"/>
  <c r="T2552" i="35"/>
  <c r="T2556" i="35"/>
  <c r="T2564" i="35"/>
  <c r="T2568" i="35"/>
  <c r="T2572" i="35"/>
  <c r="T2580" i="35"/>
  <c r="T2584" i="35"/>
  <c r="T2588" i="35"/>
  <c r="T2596" i="35"/>
  <c r="T2600" i="35"/>
  <c r="T2604" i="35"/>
  <c r="T2612" i="35"/>
  <c r="T2616" i="35"/>
  <c r="T2620" i="35"/>
  <c r="T2628" i="35"/>
  <c r="T2632" i="35"/>
  <c r="T2636" i="35"/>
  <c r="T2644" i="35"/>
  <c r="T2648" i="35"/>
  <c r="T2652" i="35"/>
  <c r="T2660" i="35"/>
  <c r="T2664" i="35"/>
  <c r="T2668" i="35"/>
  <c r="T2676" i="35"/>
  <c r="T2680" i="35"/>
  <c r="T2684" i="35"/>
  <c r="T2692" i="35"/>
  <c r="T2696" i="35"/>
  <c r="T2700" i="35"/>
  <c r="T2708" i="35"/>
  <c r="T2712" i="35"/>
  <c r="T2716" i="35"/>
  <c r="T2724" i="35"/>
  <c r="T2728" i="35"/>
  <c r="T2732" i="35"/>
  <c r="T2740" i="35"/>
  <c r="T2744" i="35"/>
  <c r="T2748" i="35"/>
  <c r="T2756" i="35"/>
  <c r="T2760" i="35"/>
  <c r="T2764" i="35"/>
  <c r="T2772" i="35"/>
  <c r="T2776" i="35"/>
  <c r="T2780" i="35"/>
  <c r="T2788" i="35"/>
  <c r="T2792" i="35"/>
  <c r="T2796" i="35"/>
  <c r="T2804" i="35"/>
  <c r="T2808" i="35"/>
  <c r="T2812" i="35"/>
  <c r="T2820" i="35"/>
  <c r="T2824" i="35"/>
  <c r="T2828" i="35"/>
  <c r="T2836" i="35"/>
  <c r="T2840" i="35"/>
  <c r="T2844" i="35"/>
  <c r="T2852" i="35"/>
  <c r="T2856" i="35"/>
  <c r="T2860" i="35"/>
  <c r="T2868" i="35"/>
  <c r="T2872" i="35"/>
  <c r="T2876" i="35"/>
  <c r="T2884" i="35"/>
  <c r="T2888" i="35"/>
  <c r="T2892" i="35"/>
  <c r="T2900" i="35"/>
  <c r="T2904" i="35"/>
  <c r="T2908" i="35"/>
  <c r="T2916" i="35"/>
  <c r="T2920" i="35"/>
  <c r="T2924" i="35"/>
  <c r="T2932" i="35"/>
  <c r="T2936" i="35"/>
  <c r="T2940" i="35"/>
  <c r="T2948" i="35"/>
  <c r="T2952" i="35"/>
  <c r="T2956" i="35"/>
  <c r="T2964" i="35"/>
  <c r="T2968" i="35"/>
  <c r="T2972" i="35"/>
  <c r="T2980" i="35"/>
  <c r="T2984" i="35"/>
  <c r="T2988" i="35"/>
  <c r="T2996" i="35"/>
  <c r="T3000" i="35"/>
  <c r="T3004" i="35"/>
  <c r="T3012" i="35"/>
  <c r="T3016" i="35"/>
  <c r="T3020" i="35"/>
  <c r="T1967" i="35"/>
  <c r="T1971" i="35"/>
  <c r="T1975" i="35"/>
  <c r="T1979" i="35"/>
  <c r="T1983" i="35"/>
  <c r="T1987" i="35"/>
  <c r="T1991" i="35"/>
  <c r="T1995" i="35"/>
  <c r="T1999" i="35"/>
  <c r="T2003" i="35"/>
  <c r="T2007" i="35"/>
  <c r="T2011" i="35"/>
  <c r="T2015" i="35"/>
  <c r="T2019" i="35"/>
  <c r="T2023" i="35"/>
  <c r="T2027" i="35"/>
  <c r="T2031" i="35"/>
  <c r="T2035" i="35"/>
  <c r="T2039" i="35"/>
  <c r="T2043" i="35"/>
  <c r="T2047" i="35"/>
  <c r="T2051" i="35"/>
  <c r="T2055" i="35"/>
  <c r="T2059" i="35"/>
  <c r="T2063" i="35"/>
  <c r="T2067" i="35"/>
  <c r="T2071" i="35"/>
  <c r="T2075" i="35"/>
  <c r="T2079" i="35"/>
  <c r="T2083" i="35"/>
  <c r="T2087" i="35"/>
  <c r="T2091" i="35"/>
  <c r="T2095" i="35"/>
  <c r="T2099" i="35"/>
  <c r="T2103" i="35"/>
  <c r="T2107" i="35"/>
  <c r="T2111" i="35"/>
  <c r="T2115" i="35"/>
  <c r="T2119" i="35"/>
  <c r="T2123" i="35"/>
  <c r="T2127" i="35"/>
  <c r="T2131" i="35"/>
  <c r="T2135" i="35"/>
  <c r="T2139" i="35"/>
  <c r="T2143" i="35"/>
  <c r="T2147" i="35"/>
  <c r="T2151" i="35"/>
  <c r="T2155" i="35"/>
  <c r="T2159" i="35"/>
  <c r="T2163" i="35"/>
  <c r="T2167" i="35"/>
  <c r="T2171" i="35"/>
  <c r="T2175" i="35"/>
  <c r="T2179" i="35"/>
  <c r="T2183" i="35"/>
  <c r="T2187" i="35"/>
  <c r="T2191" i="35"/>
  <c r="T2195" i="35"/>
  <c r="T2199" i="35"/>
  <c r="T2203" i="35"/>
  <c r="T2207" i="35"/>
  <c r="T2211" i="35"/>
  <c r="T2215" i="35"/>
  <c r="T2219" i="35"/>
  <c r="T2223" i="35"/>
  <c r="T2227" i="35"/>
  <c r="T2231" i="35"/>
  <c r="T2235" i="35"/>
  <c r="T2239" i="35"/>
  <c r="T2243" i="35"/>
  <c r="T2247" i="35"/>
  <c r="T2251" i="35"/>
  <c r="T2255" i="35"/>
  <c r="T2259" i="35"/>
  <c r="T2263" i="35"/>
  <c r="T2267" i="35"/>
  <c r="T2271" i="35"/>
  <c r="T2275" i="35"/>
  <c r="T2279" i="35"/>
  <c r="T2283" i="35"/>
  <c r="T2287" i="35"/>
  <c r="T2291" i="35"/>
  <c r="T2295" i="35"/>
  <c r="T2299" i="35"/>
  <c r="T2303" i="35"/>
  <c r="T2307" i="35"/>
  <c r="T2311" i="35"/>
  <c r="T2315" i="35"/>
  <c r="T2319" i="35"/>
  <c r="T2323" i="35"/>
  <c r="T2605" i="35"/>
  <c r="T2609" i="35"/>
  <c r="T2613" i="35"/>
  <c r="T2617" i="35"/>
  <c r="T2621" i="35"/>
  <c r="T2625" i="35"/>
  <c r="T2629" i="35"/>
  <c r="T2633" i="35"/>
  <c r="T2637" i="35"/>
  <c r="T2641" i="35"/>
  <c r="T2645" i="35"/>
  <c r="T2649" i="35"/>
  <c r="T2653" i="35"/>
  <c r="T2657" i="35"/>
  <c r="T2661" i="35"/>
  <c r="T2665" i="35"/>
  <c r="T2669" i="35"/>
  <c r="T2673" i="35"/>
  <c r="T2677" i="35"/>
  <c r="T2681" i="35"/>
  <c r="T2685" i="35"/>
  <c r="T2689" i="35"/>
  <c r="T2693" i="35"/>
  <c r="T2697" i="35"/>
  <c r="T2701" i="35"/>
  <c r="T2705" i="35"/>
  <c r="T2709" i="35"/>
  <c r="T2713" i="35"/>
  <c r="T2717" i="35"/>
  <c r="T2721" i="35"/>
  <c r="T2725" i="35"/>
  <c r="T2729" i="35"/>
  <c r="T2733" i="35"/>
  <c r="T2737" i="35"/>
  <c r="T2741" i="35"/>
  <c r="T2745" i="35"/>
  <c r="T2749" i="35"/>
  <c r="T2753" i="35"/>
  <c r="T2757" i="35"/>
  <c r="T2761" i="35"/>
  <c r="T2765" i="35"/>
  <c r="T2769" i="35"/>
  <c r="T2773" i="35"/>
  <c r="T2777" i="35"/>
  <c r="T2781" i="35"/>
  <c r="T2785" i="35"/>
  <c r="T2789" i="35"/>
  <c r="T2793" i="35"/>
  <c r="T2797" i="35"/>
  <c r="T2801" i="35"/>
  <c r="T2805" i="35"/>
  <c r="T2809" i="35"/>
  <c r="T2813" i="35"/>
  <c r="T2817" i="35"/>
  <c r="T2821" i="35"/>
  <c r="T2825" i="35"/>
  <c r="T2829" i="35"/>
  <c r="T2833" i="35"/>
  <c r="T2837" i="35"/>
  <c r="T2841" i="35"/>
  <c r="T2845" i="35"/>
  <c r="T2849" i="35"/>
  <c r="T2853" i="35"/>
  <c r="T2857" i="35"/>
  <c r="T2861" i="35"/>
  <c r="T2865" i="35"/>
  <c r="T2869" i="35"/>
  <c r="T2873" i="35"/>
  <c r="T2877" i="35"/>
  <c r="T2881" i="35"/>
  <c r="T2885" i="35"/>
  <c r="T2889" i="35"/>
  <c r="T2893" i="35"/>
  <c r="T2897" i="35"/>
  <c r="T2901" i="35"/>
  <c r="T2905" i="35"/>
  <c r="T2909" i="35"/>
  <c r="T2913" i="35"/>
  <c r="T2917" i="35"/>
  <c r="T2921" i="35"/>
  <c r="T2925" i="35"/>
  <c r="T2929" i="35"/>
  <c r="T2933" i="35"/>
  <c r="T2937" i="35"/>
  <c r="T2941" i="35"/>
  <c r="T2945" i="35"/>
  <c r="T2949" i="35"/>
  <c r="T2953" i="35"/>
  <c r="T2957" i="35"/>
  <c r="T2961" i="35"/>
  <c r="T2965" i="35"/>
  <c r="T2969" i="35"/>
  <c r="T2973" i="35"/>
  <c r="T2977" i="35"/>
  <c r="T2981" i="35"/>
  <c r="T2985" i="35"/>
  <c r="T2989" i="35"/>
  <c r="T2993" i="35"/>
  <c r="T2997" i="35"/>
  <c r="T3001" i="35"/>
  <c r="T3005" i="35"/>
  <c r="T3009" i="35"/>
  <c r="T3013" i="35"/>
  <c r="T3017" i="35"/>
  <c r="T3021" i="35"/>
  <c r="T3025" i="35"/>
  <c r="T2326" i="35"/>
  <c r="T2330" i="35"/>
  <c r="T2334" i="35"/>
  <c r="T2338" i="35"/>
  <c r="T2342" i="35"/>
  <c r="T2346" i="35"/>
  <c r="T2350" i="35"/>
  <c r="T2354" i="35"/>
  <c r="T2358" i="35"/>
  <c r="T2362" i="35"/>
  <c r="T2366" i="35"/>
  <c r="T2370" i="35"/>
  <c r="T2374" i="35"/>
  <c r="T2378" i="35"/>
  <c r="T2382" i="35"/>
  <c r="T2386" i="35"/>
  <c r="T2390" i="35"/>
  <c r="T2394" i="35"/>
  <c r="T2398" i="35"/>
  <c r="T2402" i="35"/>
  <c r="T2406" i="35"/>
  <c r="T2410" i="35"/>
  <c r="T2414" i="35"/>
  <c r="T2418" i="35"/>
  <c r="T2422" i="35"/>
  <c r="T2426" i="35"/>
  <c r="T2430" i="35"/>
  <c r="T2434" i="35"/>
  <c r="T2438" i="35"/>
  <c r="T2442" i="35"/>
  <c r="T2446" i="35"/>
  <c r="T2450" i="35"/>
  <c r="T2454" i="35"/>
  <c r="T2458" i="35"/>
  <c r="T2462" i="35"/>
  <c r="T2466" i="35"/>
  <c r="T2470" i="35"/>
  <c r="T2474" i="35"/>
  <c r="T2478" i="35"/>
  <c r="T2482" i="35"/>
  <c r="T2486" i="35"/>
  <c r="T2490" i="35"/>
  <c r="T2494" i="35"/>
  <c r="T2498" i="35"/>
  <c r="T2502" i="35"/>
  <c r="T2506" i="35"/>
  <c r="T2510" i="35"/>
  <c r="T2514" i="35"/>
  <c r="T2518" i="35"/>
  <c r="T2522" i="35"/>
  <c r="T2526" i="35"/>
  <c r="T2530" i="35"/>
  <c r="T2534" i="35"/>
  <c r="T2538" i="35"/>
  <c r="T2542" i="35"/>
  <c r="T2546" i="35"/>
  <c r="T2550" i="35"/>
  <c r="T2554" i="35"/>
  <c r="T2558" i="35"/>
  <c r="T2562" i="35"/>
  <c r="T2566" i="35"/>
  <c r="T2570" i="35"/>
  <c r="T2574" i="35"/>
  <c r="T2578" i="35"/>
  <c r="T2582" i="35"/>
  <c r="T2586" i="35"/>
  <c r="T2590" i="35"/>
  <c r="T2594" i="35"/>
  <c r="T2598" i="35"/>
  <c r="T2602" i="35"/>
  <c r="T2606" i="35"/>
  <c r="T2610" i="35"/>
  <c r="T2614" i="35"/>
  <c r="T2618" i="35"/>
  <c r="T2622" i="35"/>
  <c r="T2626" i="35"/>
  <c r="T2630" i="35"/>
  <c r="T2634" i="35"/>
  <c r="T2638" i="35"/>
  <c r="T2642" i="35"/>
  <c r="T2646" i="35"/>
  <c r="T2650" i="35"/>
  <c r="T2654" i="35"/>
  <c r="T2658" i="35"/>
  <c r="T2662" i="35"/>
  <c r="T2666" i="35"/>
  <c r="T2670" i="35"/>
  <c r="T2674" i="35"/>
  <c r="T2678" i="35"/>
  <c r="T2682" i="35"/>
  <c r="T2686" i="35"/>
  <c r="T2690" i="35"/>
  <c r="T2694" i="35"/>
  <c r="T2698" i="35"/>
  <c r="T2702" i="35"/>
  <c r="T2706" i="35"/>
  <c r="T2710" i="35"/>
  <c r="T2714" i="35"/>
  <c r="T2718" i="35"/>
  <c r="T2722" i="35"/>
  <c r="T2726" i="35"/>
  <c r="T2730" i="35"/>
  <c r="T2734" i="35"/>
  <c r="T2738" i="35"/>
  <c r="T2742" i="35"/>
  <c r="T2746" i="35"/>
  <c r="T2750" i="35"/>
  <c r="T2754" i="35"/>
  <c r="T2758" i="35"/>
  <c r="T2762" i="35"/>
  <c r="T2766" i="35"/>
  <c r="T2770" i="35"/>
  <c r="T2774" i="35"/>
  <c r="T2778" i="35"/>
  <c r="T2782" i="35"/>
  <c r="T2786" i="35"/>
  <c r="T2790" i="35"/>
  <c r="T2794" i="35"/>
  <c r="T2798" i="35"/>
  <c r="T2802" i="35"/>
  <c r="T2806" i="35"/>
  <c r="T2810" i="35"/>
  <c r="T2814" i="35"/>
  <c r="T2818" i="35"/>
  <c r="T2822" i="35"/>
  <c r="T2826" i="35"/>
  <c r="T2830" i="35"/>
  <c r="T2834" i="35"/>
  <c r="T2838" i="35"/>
  <c r="T2842" i="35"/>
  <c r="T2846" i="35"/>
  <c r="T2850" i="35"/>
  <c r="T2854" i="35"/>
  <c r="T2858" i="35"/>
  <c r="T2862" i="35"/>
  <c r="T2866" i="35"/>
  <c r="T2870" i="35"/>
  <c r="T2874" i="35"/>
  <c r="T2878" i="35"/>
  <c r="T2882" i="35"/>
  <c r="T2886" i="35"/>
  <c r="T2890" i="35"/>
  <c r="T2894" i="35"/>
  <c r="T2898" i="35"/>
  <c r="T2902" i="35"/>
  <c r="T2906" i="35"/>
  <c r="T2910" i="35"/>
  <c r="T2914" i="35"/>
  <c r="T2918" i="35"/>
  <c r="T2922" i="35"/>
  <c r="T2926" i="35"/>
  <c r="T2930" i="35"/>
  <c r="T2934" i="35"/>
  <c r="T2938" i="35"/>
  <c r="T2942" i="35"/>
  <c r="T2946" i="35"/>
  <c r="T2950" i="35"/>
  <c r="T2954" i="35"/>
  <c r="T2958" i="35"/>
  <c r="T2962" i="35"/>
  <c r="T2966" i="35"/>
  <c r="T2970" i="35"/>
  <c r="T2974" i="35"/>
  <c r="T2978" i="35"/>
  <c r="T2982" i="35"/>
  <c r="T2986" i="35"/>
  <c r="T2990" i="35"/>
  <c r="T2994" i="35"/>
  <c r="T2998" i="35"/>
  <c r="T3002" i="35"/>
  <c r="T3006" i="35"/>
  <c r="T3010" i="35"/>
  <c r="T3014" i="35"/>
  <c r="T3018" i="35"/>
  <c r="T3022" i="35"/>
  <c r="T2327" i="35"/>
  <c r="T2331" i="35"/>
  <c r="T2335" i="35"/>
  <c r="T2339" i="35"/>
  <c r="T2343" i="35"/>
  <c r="T2347" i="35"/>
  <c r="T2351" i="35"/>
  <c r="T2355" i="35"/>
  <c r="T2359" i="35"/>
  <c r="T2363" i="35"/>
  <c r="T2367" i="35"/>
  <c r="T2371" i="35"/>
  <c r="T2375" i="35"/>
  <c r="T2379" i="35"/>
  <c r="T2383" i="35"/>
  <c r="T2387" i="35"/>
  <c r="T2391" i="35"/>
  <c r="T2395" i="35"/>
  <c r="T2399" i="35"/>
  <c r="T2403" i="35"/>
  <c r="T2407" i="35"/>
  <c r="T2411" i="35"/>
  <c r="T2415" i="35"/>
  <c r="T2419" i="35"/>
  <c r="T2423" i="35"/>
  <c r="T2427" i="35"/>
  <c r="T2431" i="35"/>
  <c r="T2435" i="35"/>
  <c r="T2439" i="35"/>
  <c r="T2443" i="35"/>
  <c r="T2447" i="35"/>
  <c r="T2451" i="35"/>
  <c r="T2455" i="35"/>
  <c r="T2459" i="35"/>
  <c r="T2463" i="35"/>
  <c r="T2467" i="35"/>
  <c r="T2471" i="35"/>
  <c r="T2475" i="35"/>
  <c r="T2479" i="35"/>
  <c r="T2483" i="35"/>
  <c r="T2487" i="35"/>
  <c r="T2491" i="35"/>
  <c r="T2495" i="35"/>
  <c r="T2499" i="35"/>
  <c r="T2503" i="35"/>
  <c r="T2507" i="35"/>
  <c r="T2511" i="35"/>
  <c r="T2515" i="35"/>
  <c r="T2519" i="35"/>
  <c r="T2523" i="35"/>
  <c r="T2527" i="35"/>
  <c r="T2531" i="35"/>
  <c r="T2535" i="35"/>
  <c r="T2539" i="35"/>
  <c r="T2543" i="35"/>
  <c r="T2547" i="35"/>
  <c r="T2551" i="35"/>
  <c r="T2555" i="35"/>
  <c r="T2559" i="35"/>
  <c r="T2563" i="35"/>
  <c r="T2567" i="35"/>
  <c r="T2571" i="35"/>
  <c r="T2575" i="35"/>
  <c r="T2579" i="35"/>
  <c r="T2583" i="35"/>
  <c r="T2587" i="35"/>
  <c r="T2591" i="35"/>
  <c r="T2595" i="35"/>
  <c r="T2599" i="35"/>
  <c r="T2603" i="35"/>
  <c r="T2607" i="35"/>
  <c r="T2611" i="35"/>
  <c r="T2615" i="35"/>
  <c r="T2619" i="35"/>
  <c r="T2623" i="35"/>
  <c r="T2627" i="35"/>
  <c r="T2631" i="35"/>
  <c r="T2635" i="35"/>
  <c r="T2639" i="35"/>
  <c r="T2643" i="35"/>
  <c r="T2647" i="35"/>
  <c r="T2651" i="35"/>
  <c r="T2655" i="35"/>
  <c r="T2659" i="35"/>
  <c r="T2663" i="35"/>
  <c r="T2667" i="35"/>
  <c r="T2671" i="35"/>
  <c r="T2675" i="35"/>
  <c r="T2679" i="35"/>
  <c r="T2683" i="35"/>
  <c r="T2687" i="35"/>
  <c r="T2691" i="35"/>
  <c r="T2695" i="35"/>
  <c r="T2699" i="35"/>
  <c r="T2703" i="35"/>
  <c r="T2707" i="35"/>
  <c r="T2711" i="35"/>
  <c r="T2715" i="35"/>
  <c r="T2719" i="35"/>
  <c r="T2723" i="35"/>
  <c r="T2727" i="35"/>
  <c r="T2731" i="35"/>
  <c r="T2735" i="35"/>
  <c r="T2739" i="35"/>
  <c r="T2743" i="35"/>
  <c r="T2747" i="35"/>
  <c r="T2751" i="35"/>
  <c r="T2755" i="35"/>
  <c r="T2759" i="35"/>
  <c r="T2763" i="35"/>
  <c r="T2767" i="35"/>
  <c r="T2771" i="35"/>
  <c r="T2775" i="35"/>
  <c r="T2779" i="35"/>
  <c r="T2783" i="35"/>
  <c r="T2787" i="35"/>
  <c r="T2791" i="35"/>
  <c r="T2795" i="35"/>
  <c r="T2799" i="35"/>
  <c r="T2803" i="35"/>
  <c r="T2807" i="35"/>
  <c r="T2811" i="35"/>
  <c r="T2815" i="35"/>
  <c r="T2819" i="35"/>
  <c r="T2823" i="35"/>
  <c r="T2827" i="35"/>
  <c r="T2831" i="35"/>
  <c r="T2835" i="35"/>
  <c r="T2839" i="35"/>
  <c r="T2843" i="35"/>
  <c r="T2847" i="35"/>
  <c r="T2851" i="35"/>
  <c r="T2855" i="35"/>
  <c r="T2859" i="35"/>
  <c r="T2863" i="35"/>
  <c r="T2867" i="35"/>
  <c r="T2871" i="35"/>
  <c r="T2875" i="35"/>
  <c r="T2879" i="35"/>
  <c r="T2883" i="35"/>
  <c r="T2887" i="35"/>
  <c r="T2891" i="35"/>
  <c r="T2895" i="35"/>
  <c r="T2899" i="35"/>
  <c r="T2903" i="35"/>
  <c r="T2907" i="35"/>
  <c r="T2911" i="35"/>
  <c r="T2915" i="35"/>
  <c r="T2919" i="35"/>
  <c r="T2923" i="35"/>
  <c r="T2927" i="35"/>
  <c r="T2931" i="35"/>
  <c r="T2935" i="35"/>
  <c r="T2939" i="35"/>
  <c r="T2943" i="35"/>
  <c r="T2947" i="35"/>
  <c r="T2951" i="35"/>
  <c r="T2955" i="35"/>
  <c r="T2959" i="35"/>
  <c r="T2963" i="35"/>
  <c r="T2967" i="35"/>
  <c r="T2971" i="35"/>
  <c r="T2975" i="35"/>
  <c r="T2979" i="35"/>
  <c r="T2983" i="35"/>
  <c r="T2987" i="35"/>
  <c r="T2991" i="35"/>
  <c r="T2995" i="35"/>
  <c r="T2999" i="35"/>
  <c r="T3003" i="35"/>
  <c r="T3007" i="35"/>
  <c r="T3011" i="35"/>
  <c r="T3015" i="35"/>
  <c r="T3019" i="35"/>
  <c r="T3023" i="35"/>
  <c r="S1137" i="35"/>
  <c r="S1361" i="35"/>
  <c r="S2215" i="35"/>
  <c r="S2327" i="35"/>
  <c r="S2663" i="35"/>
  <c r="S1326" i="35"/>
  <c r="S1550" i="35"/>
  <c r="S2376" i="35"/>
  <c r="S2600" i="35"/>
  <c r="S1893" i="35"/>
  <c r="S2117" i="35"/>
  <c r="S2460" i="35"/>
  <c r="S2810" i="35"/>
  <c r="S1718" i="35"/>
  <c r="S1942" i="35"/>
  <c r="S2320" i="35"/>
  <c r="S2334" i="35"/>
  <c r="S2530" i="35"/>
  <c r="S2523" i="35"/>
  <c r="S2824" i="35"/>
  <c r="S2649" i="35"/>
  <c r="S2873" i="35"/>
  <c r="S2432" i="35"/>
  <c r="S836" i="35"/>
  <c r="S612" i="35"/>
  <c r="S388" i="35"/>
  <c r="S164" i="35"/>
  <c r="S24" i="35"/>
  <c r="Z5" i="35"/>
  <c r="S2055" i="35" s="1"/>
  <c r="S2593" i="35"/>
  <c r="S2915" i="35"/>
  <c r="S2544" i="35"/>
  <c r="S2341" i="35"/>
  <c r="S2229" i="35"/>
  <c r="S1564" i="35"/>
  <c r="S1536" i="35"/>
  <c r="S1508" i="35"/>
  <c r="S1480" i="35"/>
  <c r="S1452" i="35"/>
  <c r="S1424" i="35"/>
  <c r="S1396" i="35"/>
  <c r="S1368" i="35"/>
  <c r="S1340" i="35"/>
  <c r="S1312" i="35"/>
  <c r="S1284" i="35"/>
  <c r="S1256" i="35"/>
  <c r="S1228" i="35"/>
  <c r="S1200" i="35"/>
  <c r="S1172" i="35"/>
  <c r="S1144" i="35"/>
  <c r="S1102" i="35"/>
  <c r="S1067" i="35"/>
  <c r="S1032" i="35"/>
  <c r="S990" i="35"/>
  <c r="S955" i="35"/>
  <c r="S920" i="35"/>
  <c r="S878" i="35"/>
  <c r="S2691" i="35"/>
  <c r="S1046" i="35"/>
  <c r="S1011" i="35"/>
  <c r="S976" i="35"/>
  <c r="S934" i="35"/>
  <c r="S899" i="35"/>
  <c r="S864" i="35"/>
  <c r="S850" i="35"/>
  <c r="S822" i="35"/>
  <c r="S794" i="35"/>
  <c r="S766" i="35"/>
  <c r="S731" i="35"/>
  <c r="S703" i="35"/>
  <c r="S675" i="35"/>
  <c r="S647" i="35"/>
  <c r="S626" i="35"/>
  <c r="S591" i="35"/>
  <c r="S563" i="35"/>
  <c r="S535" i="35"/>
  <c r="S507" i="35"/>
  <c r="S479" i="35"/>
  <c r="S451" i="35"/>
  <c r="S423" i="35"/>
  <c r="S395" i="35"/>
  <c r="S367" i="35"/>
  <c r="S339" i="35"/>
  <c r="S311" i="35"/>
  <c r="S290" i="35"/>
  <c r="S262" i="35"/>
  <c r="S234" i="35"/>
  <c r="S206" i="35"/>
  <c r="S178" i="35"/>
  <c r="S150" i="35"/>
  <c r="S122" i="35"/>
  <c r="S94" i="35"/>
  <c r="S66" i="35"/>
  <c r="S38" i="35"/>
  <c r="S2257" i="35"/>
  <c r="S2145" i="35"/>
  <c r="S3" i="35"/>
  <c r="S2803" i="35"/>
  <c r="S2313" i="35"/>
  <c r="S2201" i="35"/>
  <c r="S1641" i="35"/>
  <c r="S1543" i="35"/>
  <c r="S1515" i="35"/>
  <c r="S1487" i="35"/>
  <c r="S1459" i="35"/>
  <c r="S1431" i="35"/>
  <c r="S1403" i="35"/>
  <c r="S1375" i="35"/>
  <c r="S1347" i="35"/>
  <c r="S1319" i="35"/>
  <c r="S1291" i="35"/>
  <c r="S1263" i="35"/>
  <c r="S1235" i="35"/>
  <c r="S1207" i="35"/>
  <c r="S1179" i="35"/>
  <c r="S2285" i="35"/>
  <c r="S2173" i="35"/>
  <c r="S1599" i="35"/>
  <c r="S1123" i="35"/>
  <c r="S1088" i="35"/>
  <c r="S843" i="35"/>
  <c r="S815" i="35"/>
  <c r="S787" i="35"/>
  <c r="S759" i="35"/>
  <c r="S738" i="35"/>
  <c r="S710" i="35"/>
  <c r="S682" i="35"/>
  <c r="S654" i="35"/>
  <c r="S619" i="35"/>
  <c r="S598" i="35"/>
  <c r="S570" i="35"/>
  <c r="S542" i="35"/>
  <c r="S514" i="35"/>
  <c r="S486" i="35"/>
  <c r="S458" i="35"/>
  <c r="S430" i="35"/>
  <c r="S402" i="35"/>
  <c r="S374" i="35"/>
  <c r="S346" i="35"/>
  <c r="S318" i="35"/>
  <c r="S283" i="35"/>
  <c r="S255" i="35"/>
  <c r="S227" i="35"/>
  <c r="S199" i="35"/>
  <c r="S171" i="35"/>
  <c r="S143" i="35"/>
  <c r="S115" i="35"/>
  <c r="S87" i="35"/>
  <c r="S59" i="35"/>
  <c r="S31" i="35"/>
  <c r="S10" i="35"/>
  <c r="S2971" i="35"/>
  <c r="S80" i="35"/>
  <c r="S136" i="35"/>
  <c r="S192" i="35"/>
  <c r="S248" i="35"/>
  <c r="S304" i="35"/>
  <c r="S360" i="35"/>
  <c r="S416" i="35"/>
  <c r="S472" i="35"/>
  <c r="S528" i="35"/>
  <c r="S584" i="35"/>
  <c r="S640" i="35"/>
  <c r="S696" i="35"/>
  <c r="S752" i="35"/>
  <c r="S808" i="35"/>
  <c r="S906" i="35"/>
  <c r="S1018" i="35"/>
  <c r="S1130" i="35"/>
  <c r="S2635" i="35"/>
  <c r="S2082" i="35"/>
  <c r="S2026" i="35"/>
  <c r="S1970" i="35"/>
  <c r="S1914" i="35"/>
  <c r="S1858" i="35"/>
  <c r="S1802" i="35"/>
  <c r="S1746" i="35"/>
  <c r="S1690" i="35"/>
  <c r="S1634" i="35"/>
  <c r="S1578" i="35"/>
  <c r="S2628" i="35"/>
  <c r="S2516" i="35"/>
  <c r="S2404" i="35"/>
  <c r="S2089" i="35"/>
  <c r="S2033" i="35"/>
  <c r="S1977" i="35"/>
  <c r="S1921" i="35"/>
  <c r="S1865" i="35"/>
  <c r="S1809" i="35"/>
  <c r="S1753" i="35"/>
  <c r="S1697" i="35"/>
  <c r="S2537" i="35"/>
  <c r="S2425" i="35"/>
  <c r="S1648" i="35"/>
  <c r="S1592" i="35"/>
  <c r="S2999" i="35"/>
  <c r="S2775" i="35"/>
  <c r="S2355" i="35"/>
  <c r="S2299" i="35"/>
  <c r="S2243" i="35"/>
  <c r="S2187" i="35"/>
  <c r="S2131" i="35"/>
  <c r="S1627" i="35"/>
  <c r="S1620" i="35"/>
  <c r="S1683" i="35"/>
  <c r="S1739" i="35"/>
  <c r="S1795" i="35"/>
  <c r="S1851" i="35"/>
  <c r="S1907" i="35"/>
  <c r="S1963" i="35"/>
  <c r="S2019" i="35"/>
  <c r="S2075" i="35"/>
  <c r="S2747" i="35"/>
  <c r="S3013" i="35"/>
  <c r="S2957" i="35"/>
  <c r="S2901" i="35"/>
  <c r="S2845" i="35"/>
  <c r="S2789" i="35"/>
  <c r="S2733" i="35"/>
  <c r="S2677" i="35"/>
  <c r="S3020" i="35"/>
  <c r="S2964" i="35"/>
  <c r="S2908" i="35"/>
  <c r="S2852" i="35"/>
  <c r="S2796" i="35"/>
  <c r="S2740" i="35"/>
  <c r="S2684" i="35"/>
  <c r="S2607" i="35"/>
  <c r="S2551" i="35"/>
  <c r="S2495" i="35"/>
  <c r="S2439" i="35"/>
  <c r="S2383" i="35"/>
  <c r="S2614" i="35"/>
  <c r="S2558" i="35"/>
  <c r="S2502" i="35"/>
  <c r="S2446" i="35"/>
  <c r="S2390" i="35"/>
  <c r="S2362" i="35"/>
  <c r="S2306" i="35"/>
  <c r="S2250" i="35"/>
  <c r="S2194" i="35"/>
  <c r="S2138" i="35"/>
  <c r="S2369" i="35"/>
  <c r="S2348" i="35"/>
  <c r="S2292" i="35"/>
  <c r="S2236" i="35"/>
  <c r="S2180" i="35"/>
  <c r="S2124" i="35"/>
  <c r="S3006" i="35"/>
  <c r="S2950" i="35"/>
  <c r="S2894" i="35"/>
  <c r="S2838" i="35"/>
  <c r="S2782" i="35"/>
  <c r="S2726" i="35"/>
  <c r="S2670" i="35"/>
  <c r="S1669" i="35"/>
  <c r="S1613" i="35"/>
  <c r="S1522" i="35"/>
  <c r="S1466" i="35"/>
  <c r="S1410" i="35"/>
  <c r="S1354" i="35"/>
  <c r="S1298" i="35"/>
  <c r="S1242" i="35"/>
  <c r="S1186" i="35"/>
  <c r="S2943" i="35"/>
  <c r="S2719" i="35"/>
  <c r="S1557" i="35"/>
  <c r="S1501" i="35"/>
  <c r="S1445" i="35"/>
  <c r="S1389" i="35"/>
  <c r="S1333" i="35"/>
  <c r="S1277" i="35"/>
  <c r="S1221" i="35"/>
  <c r="S1165" i="35"/>
  <c r="S1109" i="35"/>
  <c r="S1053" i="35"/>
  <c r="S997" i="35"/>
  <c r="S941" i="35"/>
  <c r="S885" i="35"/>
  <c r="S45" i="35"/>
  <c r="S101" i="35"/>
  <c r="S157" i="35"/>
  <c r="S213" i="35"/>
  <c r="S269" i="35"/>
  <c r="S325" i="35"/>
  <c r="S381" i="35"/>
  <c r="S437" i="35"/>
  <c r="S493" i="35"/>
  <c r="S1081" i="35"/>
  <c r="S1305" i="35"/>
  <c r="S1529" i="35"/>
  <c r="S2831" i="35"/>
  <c r="S1270" i="35"/>
  <c r="S1494" i="35"/>
  <c r="S1837" i="35"/>
  <c r="S2061" i="35"/>
  <c r="S2754" i="35"/>
  <c r="S2978" i="35"/>
  <c r="S1662" i="35"/>
  <c r="S1886" i="35"/>
  <c r="S2110" i="35"/>
  <c r="S2453" i="35"/>
  <c r="S2565" i="35"/>
  <c r="S2264" i="35"/>
  <c r="S2278" i="35"/>
  <c r="S2474" i="35"/>
  <c r="S2467" i="35"/>
  <c r="S2768" i="35"/>
  <c r="S2992" i="35"/>
  <c r="S2817" i="35"/>
  <c r="S2047" i="35"/>
  <c r="S1935" i="35"/>
  <c r="S1823" i="35"/>
  <c r="S1711" i="35"/>
  <c r="S668" i="35"/>
  <c r="S444" i="35"/>
  <c r="S220" i="35"/>
  <c r="C2654" i="35"/>
  <c r="E2654" i="35" s="1"/>
  <c r="C2647" i="35"/>
  <c r="E2647" i="35" s="1"/>
  <c r="C2640" i="35"/>
  <c r="E2640" i="35" s="1"/>
  <c r="C2633" i="35"/>
  <c r="E2633" i="35" s="1"/>
  <c r="C2626" i="35"/>
  <c r="E2626" i="35" s="1"/>
  <c r="C2619" i="35"/>
  <c r="E2619" i="35" s="1"/>
  <c r="C2612" i="35"/>
  <c r="E2612" i="35" s="1"/>
  <c r="C2605" i="35"/>
  <c r="E2605" i="35" s="1"/>
  <c r="C2598" i="35"/>
  <c r="E2598" i="35" s="1"/>
  <c r="C2591" i="35"/>
  <c r="E2591" i="35" s="1"/>
  <c r="C2584" i="35"/>
  <c r="D365" i="45"/>
  <c r="D358" i="45"/>
  <c r="D351" i="45"/>
  <c r="D344" i="45"/>
  <c r="D337" i="45"/>
  <c r="D330" i="45"/>
  <c r="D323" i="45"/>
  <c r="D316" i="45"/>
  <c r="D309" i="45"/>
  <c r="D302" i="45"/>
  <c r="D295" i="45"/>
  <c r="D288" i="45"/>
  <c r="D281" i="45"/>
  <c r="D274" i="45"/>
  <c r="D267" i="45"/>
  <c r="D260" i="45"/>
  <c r="D253" i="45"/>
  <c r="D246" i="45"/>
  <c r="D239" i="45"/>
  <c r="D232" i="45"/>
  <c r="D225" i="45"/>
  <c r="D218" i="45"/>
  <c r="D211" i="45"/>
  <c r="D204" i="45"/>
  <c r="D197" i="45"/>
  <c r="D190" i="45"/>
  <c r="D183" i="45"/>
  <c r="D176" i="45"/>
  <c r="D169" i="45"/>
  <c r="D162" i="45"/>
  <c r="D155" i="45"/>
  <c r="D148" i="45"/>
  <c r="D141" i="45"/>
  <c r="D134" i="45"/>
  <c r="D127" i="45"/>
  <c r="D120" i="45"/>
  <c r="D113" i="45"/>
  <c r="D106" i="45"/>
  <c r="D99" i="45"/>
  <c r="D92" i="45"/>
  <c r="D85" i="45"/>
  <c r="D78" i="45"/>
  <c r="D71" i="45"/>
  <c r="D64" i="45"/>
  <c r="D57" i="45"/>
  <c r="D50" i="45"/>
  <c r="D43" i="45"/>
  <c r="D36" i="45"/>
  <c r="D29" i="45"/>
  <c r="D22" i="45"/>
  <c r="D15" i="45"/>
  <c r="D365" i="44"/>
  <c r="D358" i="44"/>
  <c r="D351" i="44"/>
  <c r="D344" i="44"/>
  <c r="D337" i="44"/>
  <c r="D330" i="44"/>
  <c r="D323" i="44"/>
  <c r="D316" i="44"/>
  <c r="D309" i="44"/>
  <c r="D302" i="44"/>
  <c r="D295" i="44"/>
  <c r="D288" i="44"/>
  <c r="D281" i="44"/>
  <c r="D274" i="44"/>
  <c r="D267" i="44"/>
  <c r="D260" i="44"/>
  <c r="D253" i="44"/>
  <c r="D246" i="44"/>
  <c r="D239" i="44"/>
  <c r="D232" i="44"/>
  <c r="D225" i="44"/>
  <c r="D218" i="44"/>
  <c r="D211" i="44"/>
  <c r="D204" i="44"/>
  <c r="D197" i="44"/>
  <c r="D190" i="44"/>
  <c r="D183" i="44"/>
  <c r="D176" i="44"/>
  <c r="D169" i="44"/>
  <c r="D162" i="44"/>
  <c r="D155" i="44"/>
  <c r="D148" i="44"/>
  <c r="D141" i="44"/>
  <c r="D134" i="44"/>
  <c r="D127" i="44"/>
  <c r="D120" i="44"/>
  <c r="D113" i="44"/>
  <c r="D106" i="44"/>
  <c r="D99" i="44"/>
  <c r="D92" i="44"/>
  <c r="D85" i="44"/>
  <c r="D78" i="44"/>
  <c r="D71" i="44"/>
  <c r="D64" i="44"/>
  <c r="D57" i="44"/>
  <c r="D50" i="44"/>
  <c r="D43" i="44"/>
  <c r="D36" i="44"/>
  <c r="D29" i="44"/>
  <c r="D22" i="44"/>
  <c r="D15" i="44"/>
  <c r="D365" i="43"/>
  <c r="D358" i="43"/>
  <c r="D351" i="43"/>
  <c r="D344" i="43"/>
  <c r="D337" i="43"/>
  <c r="D330" i="43"/>
  <c r="D323" i="43"/>
  <c r="D316" i="43"/>
  <c r="D309" i="43"/>
  <c r="D302" i="43"/>
  <c r="D295" i="43"/>
  <c r="D288" i="43"/>
  <c r="D281" i="43"/>
  <c r="D274" i="43"/>
  <c r="D267" i="43"/>
  <c r="D260" i="43"/>
  <c r="D253" i="43"/>
  <c r="D246" i="43"/>
  <c r="D239" i="43"/>
  <c r="D232" i="43"/>
  <c r="D225" i="43"/>
  <c r="D218" i="43"/>
  <c r="D211" i="43"/>
  <c r="D204" i="43"/>
  <c r="D197" i="43"/>
  <c r="D190" i="43"/>
  <c r="D183" i="43"/>
  <c r="D176" i="43"/>
  <c r="D169" i="43"/>
  <c r="D162" i="43"/>
  <c r="D155" i="43"/>
  <c r="D148" i="43"/>
  <c r="D141" i="43"/>
  <c r="D134" i="43"/>
  <c r="D127" i="43"/>
  <c r="D120" i="43"/>
  <c r="D113" i="43"/>
  <c r="D106" i="43"/>
  <c r="D99" i="43"/>
  <c r="D92" i="43"/>
  <c r="D85" i="43"/>
  <c r="D78" i="43"/>
  <c r="D71" i="43"/>
  <c r="D64" i="43"/>
  <c r="D57" i="43"/>
  <c r="D50" i="43"/>
  <c r="D43" i="43"/>
  <c r="D36" i="43"/>
  <c r="D29" i="43"/>
  <c r="D22" i="43"/>
  <c r="D15" i="43"/>
  <c r="D372" i="42"/>
  <c r="D365" i="42"/>
  <c r="D358" i="42"/>
  <c r="D351" i="42"/>
  <c r="D344" i="42"/>
  <c r="D337" i="42"/>
  <c r="D330" i="42"/>
  <c r="D323" i="42"/>
  <c r="D316" i="42"/>
  <c r="D309" i="42"/>
  <c r="D302" i="42"/>
  <c r="D295" i="42"/>
  <c r="D288" i="42"/>
  <c r="D281" i="42"/>
  <c r="D274" i="42"/>
  <c r="D267" i="42"/>
  <c r="D260" i="42"/>
  <c r="D253" i="42"/>
  <c r="D246" i="42"/>
  <c r="D239" i="42"/>
  <c r="D232" i="42"/>
  <c r="D225" i="42"/>
  <c r="D218" i="42"/>
  <c r="D211" i="42"/>
  <c r="D204" i="42"/>
  <c r="D197" i="42"/>
  <c r="D190" i="42"/>
  <c r="D183" i="42"/>
  <c r="D176" i="42"/>
  <c r="D169" i="42"/>
  <c r="D162" i="42"/>
  <c r="D155" i="42"/>
  <c r="D148" i="42"/>
  <c r="D141" i="42"/>
  <c r="D134" i="42"/>
  <c r="D127" i="42"/>
  <c r="D120" i="42"/>
  <c r="D113" i="42"/>
  <c r="D106" i="42"/>
  <c r="D99" i="42"/>
  <c r="D92" i="42"/>
  <c r="D85" i="42"/>
  <c r="D78" i="42"/>
  <c r="D71" i="42"/>
  <c r="D64" i="42"/>
  <c r="D57" i="42"/>
  <c r="D50" i="42"/>
  <c r="D43" i="42"/>
  <c r="D36" i="42"/>
  <c r="D29" i="42"/>
  <c r="D22" i="42"/>
  <c r="D15" i="42"/>
  <c r="D358" i="41"/>
  <c r="D351" i="41"/>
  <c r="D344" i="41"/>
  <c r="D337" i="41"/>
  <c r="D330" i="41"/>
  <c r="D323" i="41"/>
  <c r="D316" i="41"/>
  <c r="D309" i="41"/>
  <c r="D302" i="41"/>
  <c r="D295" i="41"/>
  <c r="D288" i="41"/>
  <c r="D281" i="41"/>
  <c r="D274" i="41"/>
  <c r="D267" i="41"/>
  <c r="D260" i="41"/>
  <c r="D253" i="41"/>
  <c r="D246" i="41"/>
  <c r="D239" i="41"/>
  <c r="D232" i="41"/>
  <c r="D225" i="41"/>
  <c r="D218" i="41"/>
  <c r="D211" i="41"/>
  <c r="D204" i="41"/>
  <c r="D197" i="41"/>
  <c r="D190" i="41"/>
  <c r="D183" i="41"/>
  <c r="D176" i="41"/>
  <c r="D169" i="41"/>
  <c r="D162" i="41"/>
  <c r="D155" i="41"/>
  <c r="D148" i="41"/>
  <c r="D141" i="41"/>
  <c r="D134" i="41"/>
  <c r="D127" i="41"/>
  <c r="D120" i="41"/>
  <c r="D113" i="41"/>
  <c r="D106" i="41"/>
  <c r="D99" i="41"/>
  <c r="D92" i="41"/>
  <c r="D85" i="41"/>
  <c r="D78" i="41"/>
  <c r="D71" i="41"/>
  <c r="D64" i="41"/>
  <c r="D57" i="41"/>
  <c r="D50" i="41"/>
  <c r="D43" i="41"/>
  <c r="D36" i="41"/>
  <c r="D29" i="41"/>
  <c r="D22" i="41"/>
  <c r="D15" i="41"/>
  <c r="D365" i="40"/>
  <c r="D358" i="40"/>
  <c r="D351" i="40"/>
  <c r="D344" i="40"/>
  <c r="D337" i="40"/>
  <c r="D330" i="40"/>
  <c r="D323" i="40"/>
  <c r="D316" i="40"/>
  <c r="D309" i="40"/>
  <c r="D302" i="40"/>
  <c r="D295" i="40"/>
  <c r="D288" i="40"/>
  <c r="D281" i="40"/>
  <c r="D274" i="40"/>
  <c r="D267" i="40"/>
  <c r="D260" i="40"/>
  <c r="D253" i="40"/>
  <c r="D246" i="40"/>
  <c r="D239" i="40"/>
  <c r="D232" i="40"/>
  <c r="D225" i="40"/>
  <c r="D218" i="40"/>
  <c r="D211" i="40"/>
  <c r="D204" i="40"/>
  <c r="D197" i="40"/>
  <c r="D190" i="40"/>
  <c r="D183" i="40"/>
  <c r="D176" i="40"/>
  <c r="D169" i="40"/>
  <c r="D162" i="40"/>
  <c r="D155" i="40"/>
  <c r="D148" i="40"/>
  <c r="D141" i="40"/>
  <c r="D134" i="40"/>
  <c r="D127" i="40"/>
  <c r="D120" i="40"/>
  <c r="D113" i="40"/>
  <c r="D106" i="40"/>
  <c r="D99" i="40"/>
  <c r="D92" i="40"/>
  <c r="D85" i="40"/>
  <c r="D78" i="40"/>
  <c r="D71" i="40"/>
  <c r="D64" i="40"/>
  <c r="D57" i="40"/>
  <c r="D50" i="40"/>
  <c r="D43" i="40"/>
  <c r="D36" i="40"/>
  <c r="D29" i="40"/>
  <c r="D22" i="40"/>
  <c r="D15" i="40"/>
  <c r="D365" i="39"/>
  <c r="D358" i="39"/>
  <c r="D351" i="39"/>
  <c r="D344" i="39"/>
  <c r="D337" i="39"/>
  <c r="D330" i="39"/>
  <c r="D323" i="39"/>
  <c r="D316" i="39"/>
  <c r="D309" i="39"/>
  <c r="D302" i="39"/>
  <c r="D295" i="39"/>
  <c r="D288" i="39"/>
  <c r="D281" i="39"/>
  <c r="D274" i="39"/>
  <c r="D267" i="39"/>
  <c r="D260" i="39"/>
  <c r="D253" i="39"/>
  <c r="D246" i="39"/>
  <c r="D239" i="39"/>
  <c r="D232" i="39"/>
  <c r="D225" i="39"/>
  <c r="D218" i="39"/>
  <c r="D211" i="39"/>
  <c r="D204" i="39"/>
  <c r="D197" i="39"/>
  <c r="D190" i="39"/>
  <c r="D183" i="39"/>
  <c r="D176" i="39"/>
  <c r="D169" i="39"/>
  <c r="D162" i="39"/>
  <c r="D155" i="39"/>
  <c r="D148" i="39"/>
  <c r="D141" i="39"/>
  <c r="D134" i="39"/>
  <c r="D127" i="39"/>
  <c r="D120" i="39"/>
  <c r="D113" i="39"/>
  <c r="D106" i="39"/>
  <c r="D99" i="39"/>
  <c r="D92" i="39"/>
  <c r="D85" i="39"/>
  <c r="D78" i="39"/>
  <c r="D71" i="39"/>
  <c r="D64" i="39"/>
  <c r="D57" i="39"/>
  <c r="D50" i="39"/>
  <c r="D43" i="39"/>
  <c r="D36" i="39"/>
  <c r="D29" i="39"/>
  <c r="D22" i="39"/>
  <c r="D15" i="39"/>
  <c r="D365" i="38"/>
  <c r="D358" i="38"/>
  <c r="D351" i="38"/>
  <c r="D344" i="38"/>
  <c r="D337" i="38"/>
  <c r="D330" i="38"/>
  <c r="D323" i="38"/>
  <c r="D316" i="38"/>
  <c r="D309" i="38"/>
  <c r="D302" i="38"/>
  <c r="D295" i="38"/>
  <c r="D288" i="38"/>
  <c r="D281" i="38"/>
  <c r="D274" i="38"/>
  <c r="D267" i="38"/>
  <c r="D260" i="38"/>
  <c r="D253" i="38"/>
  <c r="D246" i="38"/>
  <c r="D239" i="38"/>
  <c r="D232" i="38"/>
  <c r="D225" i="38"/>
  <c r="D218" i="38"/>
  <c r="D211" i="38"/>
  <c r="D204" i="38"/>
  <c r="D197" i="38"/>
  <c r="D190" i="38"/>
  <c r="D183" i="38"/>
  <c r="D176" i="38"/>
  <c r="D169" i="38"/>
  <c r="D162" i="38"/>
  <c r="D155" i="38"/>
  <c r="D148" i="38"/>
  <c r="D141" i="38"/>
  <c r="D134" i="38"/>
  <c r="D127" i="38"/>
  <c r="D120" i="38"/>
  <c r="D113" i="38"/>
  <c r="D106" i="38"/>
  <c r="D99" i="38"/>
  <c r="D92" i="38"/>
  <c r="D85" i="38"/>
  <c r="D78" i="38"/>
  <c r="D71" i="38"/>
  <c r="D64" i="38"/>
  <c r="D57" i="38"/>
  <c r="D50" i="38"/>
  <c r="D43" i="38"/>
  <c r="D36" i="38"/>
  <c r="D29" i="38"/>
  <c r="D22" i="38"/>
  <c r="D15" i="38"/>
  <c r="D106" i="37"/>
  <c r="D99" i="37"/>
  <c r="D92" i="37"/>
  <c r="D85" i="37"/>
  <c r="D78" i="37"/>
  <c r="D71" i="37"/>
  <c r="D64" i="37"/>
  <c r="D57" i="37"/>
  <c r="D50" i="37"/>
  <c r="D43" i="37"/>
  <c r="D36" i="37"/>
  <c r="D29" i="37"/>
  <c r="D22" i="37"/>
  <c r="D15" i="37"/>
  <c r="D8" i="37"/>
  <c r="D8" i="38"/>
  <c r="D8" i="39"/>
  <c r="D8" i="40"/>
  <c r="D8" i="41"/>
  <c r="D8" i="42"/>
  <c r="D8" i="43"/>
  <c r="D8" i="44"/>
  <c r="D8" i="45"/>
  <c r="S858" i="35" l="1"/>
  <c r="S347" i="35"/>
  <c r="S396" i="35"/>
  <c r="S711" i="35"/>
  <c r="S1922" i="35"/>
  <c r="S2776" i="35"/>
  <c r="S732" i="35"/>
  <c r="S2013" i="35"/>
  <c r="S2699" i="35"/>
  <c r="S1551" i="35"/>
  <c r="S39" i="35"/>
  <c r="S704" i="35"/>
  <c r="S1537" i="35"/>
  <c r="S1677" i="35"/>
  <c r="S2923" i="35"/>
  <c r="S242" i="35"/>
  <c r="S151" i="35"/>
  <c r="S851" i="35"/>
  <c r="S914" i="35"/>
  <c r="S1138" i="35"/>
  <c r="S865" i="35"/>
  <c r="S1201" i="35"/>
  <c r="S2825" i="35"/>
  <c r="S984" i="35"/>
  <c r="S186" i="35"/>
  <c r="S179" i="35"/>
  <c r="S515" i="35"/>
  <c r="S1593" i="35"/>
  <c r="S487" i="35"/>
  <c r="S1026" i="35"/>
  <c r="S1089" i="35"/>
  <c r="S2713" i="35"/>
  <c r="S620" i="35"/>
  <c r="S284" i="35"/>
  <c r="S18" i="35"/>
  <c r="S1439" i="35"/>
  <c r="S291" i="35"/>
  <c r="S683" i="35"/>
  <c r="S2139" i="35"/>
  <c r="S893" i="35"/>
  <c r="S1621" i="35"/>
  <c r="S1166" i="35"/>
  <c r="S1502" i="35"/>
  <c r="S2664" i="35"/>
  <c r="S3000" i="35"/>
  <c r="S844" i="35"/>
  <c r="S130" i="35"/>
  <c r="S67" i="35"/>
  <c r="S235" i="35"/>
  <c r="S375" i="35"/>
  <c r="S571" i="35"/>
  <c r="S795" i="35"/>
  <c r="S1348" i="35"/>
  <c r="S1516" i="35"/>
  <c r="S1831" i="35"/>
  <c r="S1313" i="35"/>
  <c r="S2335" i="35"/>
  <c r="S1390" i="35"/>
  <c r="S1607" i="35"/>
  <c r="S1789" i="35"/>
  <c r="S172" i="35"/>
  <c r="S634" i="35"/>
  <c r="S1215" i="35"/>
  <c r="S123" i="35"/>
  <c r="S263" i="35"/>
  <c r="S403" i="35"/>
  <c r="S627" i="35"/>
  <c r="S823" i="35"/>
  <c r="S1292" i="35"/>
  <c r="S1460" i="35"/>
  <c r="S1943" i="35"/>
  <c r="S459" i="35"/>
  <c r="S599" i="35"/>
  <c r="S739" i="35"/>
  <c r="S1236" i="35"/>
  <c r="S2804" i="35"/>
  <c r="S977" i="35"/>
  <c r="S1425" i="35"/>
  <c r="S1278" i="35"/>
  <c r="S2888" i="35"/>
  <c r="S2937" i="35"/>
  <c r="S1901" i="35"/>
  <c r="S2811" i="35"/>
  <c r="S1110" i="35"/>
  <c r="S508" i="35"/>
  <c r="S60" i="35"/>
  <c r="S1103" i="35"/>
  <c r="S74" i="35"/>
  <c r="S298" i="35"/>
  <c r="S802" i="35"/>
  <c r="S970" i="35"/>
  <c r="S1327" i="35"/>
  <c r="S95" i="35"/>
  <c r="S207" i="35"/>
  <c r="S319" i="35"/>
  <c r="S431" i="35"/>
  <c r="S543" i="35"/>
  <c r="S655" i="35"/>
  <c r="S767" i="35"/>
  <c r="S1040" i="35"/>
  <c r="S1096" i="35"/>
  <c r="S1180" i="35"/>
  <c r="S1404" i="35"/>
  <c r="Z6" i="35"/>
  <c r="S221" i="35"/>
  <c r="S445" i="35"/>
  <c r="S593" i="35"/>
  <c r="S613" i="35"/>
  <c r="S641" i="35"/>
  <c r="S697" i="35"/>
  <c r="S753" i="35"/>
  <c r="S809" i="35"/>
  <c r="S2125" i="35"/>
  <c r="S2237" i="35"/>
  <c r="S2349" i="35"/>
  <c r="S2846" i="35"/>
  <c r="S1013" i="35"/>
  <c r="S949" i="35"/>
  <c r="S165" i="35"/>
  <c r="S389" i="35"/>
  <c r="S425" i="35"/>
  <c r="S817" i="35"/>
  <c r="S907" i="35"/>
  <c r="S963" i="35"/>
  <c r="S1019" i="35"/>
  <c r="S1075" i="35"/>
  <c r="S1131" i="35"/>
  <c r="S1684" i="35"/>
  <c r="S1740" i="35"/>
  <c r="S1796" i="35"/>
  <c r="S1852" i="35"/>
  <c r="S1908" i="35"/>
  <c r="S1964" i="35"/>
  <c r="S2020" i="35"/>
  <c r="S2076" i="35"/>
  <c r="S2153" i="35"/>
  <c r="S2265" i="35"/>
  <c r="S2958" i="35"/>
  <c r="S144" i="35"/>
  <c r="S592" i="35"/>
  <c r="S1012" i="35"/>
  <c r="S2965" i="35"/>
  <c r="S2916" i="35"/>
  <c r="S2812" i="35"/>
  <c r="S2615" i="35"/>
  <c r="S2511" i="35"/>
  <c r="S2455" i="35"/>
  <c r="S2454" i="35"/>
  <c r="S2517" i="35"/>
  <c r="S2405" i="35"/>
  <c r="S2188" i="35"/>
  <c r="S2496" i="35"/>
  <c r="S2090" i="35"/>
  <c r="S1846" i="35"/>
  <c r="S1642" i="35"/>
  <c r="S1817" i="35"/>
  <c r="S2189" i="35"/>
  <c r="S1572" i="35"/>
  <c r="S1418" i="35"/>
  <c r="S1314" i="35"/>
  <c r="S1258" i="35"/>
  <c r="S1285" i="35"/>
  <c r="S89" i="35"/>
  <c r="S313" i="35"/>
  <c r="S557" i="35"/>
  <c r="S943" i="35"/>
  <c r="S1824" i="35"/>
  <c r="S2048" i="35"/>
  <c r="S2181" i="35"/>
  <c r="S368" i="35"/>
  <c r="S816" i="35"/>
  <c r="S2741" i="35"/>
  <c r="S2637" i="35"/>
  <c r="S2692" i="35"/>
  <c r="S2391" i="35"/>
  <c r="S2573" i="35"/>
  <c r="S2461" i="35"/>
  <c r="S2202" i="35"/>
  <c r="S2714" i="35"/>
  <c r="S2308" i="35"/>
  <c r="S2608" i="35"/>
  <c r="S2384" i="35"/>
  <c r="S2070" i="35"/>
  <c r="S1866" i="35"/>
  <c r="S1622" i="35"/>
  <c r="S2041" i="35"/>
  <c r="S2762" i="35"/>
  <c r="S1628" i="35"/>
  <c r="S1194" i="35"/>
  <c r="S1663" i="35"/>
  <c r="S1509" i="35"/>
  <c r="S1061" i="35"/>
  <c r="S109" i="35"/>
  <c r="S333" i="35"/>
  <c r="S789" i="35"/>
  <c r="S845" i="35"/>
  <c r="S1649" i="35"/>
  <c r="S1712" i="35"/>
  <c r="S1936" i="35"/>
  <c r="S2293" i="35"/>
  <c r="S900" i="35"/>
  <c r="S1104" i="35"/>
  <c r="S2447" i="35"/>
  <c r="S2735" i="35"/>
  <c r="S2518" i="35"/>
  <c r="S2398" i="35"/>
  <c r="S2469" i="35"/>
  <c r="S2244" i="35"/>
  <c r="S2034" i="35"/>
  <c r="S1586" i="35"/>
  <c r="S2580" i="35"/>
  <c r="S53" i="35"/>
  <c r="S277" i="35"/>
  <c r="S501" i="35"/>
  <c r="S585" i="35"/>
  <c r="S669" i="35"/>
  <c r="S1880" i="35"/>
  <c r="S2321" i="35"/>
  <c r="S312" i="35"/>
  <c r="S376" i="35"/>
  <c r="S760" i="35"/>
  <c r="S824" i="35"/>
  <c r="S1692" i="35"/>
  <c r="S2797" i="35"/>
  <c r="S2748" i="35"/>
  <c r="S2903" i="35"/>
  <c r="S1985" i="35"/>
  <c r="S2357" i="35"/>
  <c r="S1474" i="35"/>
  <c r="S2307" i="35"/>
  <c r="S1349" i="35"/>
  <c r="S1293" i="35"/>
  <c r="S1229" i="35"/>
  <c r="S837" i="35"/>
  <c r="S1992" i="35"/>
  <c r="S2028" i="35"/>
  <c r="S3021" i="35"/>
  <c r="S2972" i="35"/>
  <c r="S3015" i="35"/>
  <c r="S2581" i="35"/>
  <c r="S1250" i="35"/>
  <c r="S2195" i="35"/>
  <c r="S1517" i="35"/>
  <c r="S1453" i="35"/>
  <c r="S1005" i="35"/>
  <c r="S781" i="35"/>
  <c r="S1768" i="35"/>
  <c r="S2734" i="35"/>
  <c r="S88" i="35"/>
  <c r="S536" i="35"/>
  <c r="S600" i="35"/>
  <c r="S880" i="35"/>
  <c r="S725" i="35"/>
  <c r="S2209" i="35"/>
  <c r="S208" i="35"/>
  <c r="S2622" i="35"/>
  <c r="S1657" i="35"/>
  <c r="S145" i="35"/>
  <c r="S1656" i="35"/>
  <c r="S1034" i="35"/>
  <c r="S1804" i="35"/>
  <c r="S2258" i="35"/>
  <c r="S1761" i="35"/>
  <c r="S369" i="35"/>
  <c r="S2104" i="35"/>
  <c r="S1810" i="35"/>
  <c r="S2930" i="35"/>
  <c r="S1124" i="35"/>
  <c r="S2847" i="35"/>
  <c r="S887" i="35"/>
  <c r="S4" i="35"/>
  <c r="S2377" i="35"/>
  <c r="S2014" i="35"/>
  <c r="S480" i="35"/>
  <c r="S2629" i="35"/>
  <c r="S2819" i="35"/>
  <c r="S2574" i="35"/>
  <c r="S2314" i="35"/>
  <c r="S2826" i="35"/>
  <c r="S1958" i="35"/>
  <c r="S2706" i="35"/>
  <c r="S2251" i="35"/>
  <c r="S1117" i="35"/>
  <c r="S473" i="35"/>
  <c r="S361" i="35"/>
  <c r="S249" i="35"/>
  <c r="S137" i="35"/>
  <c r="S25" i="35"/>
  <c r="S2279" i="35"/>
  <c r="S2161" i="35"/>
  <c r="S2049" i="35"/>
  <c r="S1594" i="35"/>
  <c r="S2216" i="35"/>
  <c r="S2328" i="35"/>
  <c r="S2174" i="35"/>
  <c r="S2286" i="35"/>
  <c r="S3022" i="35"/>
  <c r="S2482" i="35"/>
  <c r="S2594" i="35"/>
  <c r="S2363" i="35"/>
  <c r="S2475" i="35"/>
  <c r="S2587" i="35"/>
  <c r="S1068" i="35"/>
  <c r="S936" i="35"/>
  <c r="S740" i="35"/>
  <c r="S68" i="35"/>
  <c r="S621" i="35"/>
  <c r="S985" i="35"/>
  <c r="S1209" i="35"/>
  <c r="S1174" i="35"/>
  <c r="S1398" i="35"/>
  <c r="S2874" i="35"/>
  <c r="S1670" i="35"/>
  <c r="S1782" i="35"/>
  <c r="S1894" i="35"/>
  <c r="S2006" i="35"/>
  <c r="S2118" i="35"/>
  <c r="S2588" i="35"/>
  <c r="S2336" i="35"/>
  <c r="S2671" i="35"/>
  <c r="S2783" i="35"/>
  <c r="S2895" i="35"/>
  <c r="S3007" i="35"/>
  <c r="S2427" i="35"/>
  <c r="S2672" i="35"/>
  <c r="S2945" i="35"/>
  <c r="S2000" i="35"/>
  <c r="S872" i="35"/>
  <c r="S1195" i="35"/>
  <c r="S1187" i="35"/>
  <c r="S1299" i="35"/>
  <c r="S1411" i="35"/>
  <c r="S1523" i="35"/>
  <c r="S964" i="35"/>
  <c r="S1083" i="35"/>
  <c r="S1152" i="35"/>
  <c r="S879" i="35"/>
  <c r="S1279" i="35"/>
  <c r="S1391" i="35"/>
  <c r="S1691" i="35"/>
  <c r="S26" i="35"/>
  <c r="S82" i="35"/>
  <c r="S250" i="35"/>
  <c r="S306" i="35"/>
  <c r="S354" i="35"/>
  <c r="S410" i="35"/>
  <c r="S466" i="35"/>
  <c r="S522" i="35"/>
  <c r="S578" i="35"/>
  <c r="S690" i="35"/>
  <c r="S746" i="35"/>
  <c r="S1082" i="35"/>
  <c r="S1755" i="35"/>
  <c r="S1979" i="35"/>
  <c r="S1783" i="35"/>
  <c r="S1895" i="35"/>
  <c r="S1803" i="35"/>
  <c r="S1915" i="35"/>
  <c r="S2027" i="35"/>
  <c r="S2370" i="35"/>
  <c r="S2902" i="35"/>
  <c r="S3014" i="35"/>
  <c r="S264" i="35"/>
  <c r="S648" i="35"/>
  <c r="S1054" i="35"/>
  <c r="S2973" i="35"/>
  <c r="S2860" i="35"/>
  <c r="S2566" i="35"/>
  <c r="S2433" i="35"/>
  <c r="S2210" i="35"/>
  <c r="S2356" i="35"/>
  <c r="S2986" i="35"/>
  <c r="S1426" i="35"/>
  <c r="S1173" i="35"/>
  <c r="S488" i="35"/>
  <c r="S2749" i="35"/>
  <c r="S2636" i="35"/>
  <c r="S2601" i="35"/>
  <c r="S2132" i="35"/>
  <c r="S1965" i="35"/>
  <c r="S32" i="35"/>
  <c r="S2693" i="35"/>
  <c r="S2503" i="35"/>
  <c r="S2510" i="35"/>
  <c r="S2609" i="35"/>
  <c r="S1698" i="35"/>
  <c r="S2097" i="35"/>
  <c r="S1530" i="35"/>
  <c r="S1565" i="35"/>
  <c r="S529" i="35"/>
  <c r="S417" i="35"/>
  <c r="S305" i="35"/>
  <c r="S193" i="35"/>
  <c r="S81" i="35"/>
  <c r="S2167" i="35"/>
  <c r="S2468" i="35"/>
  <c r="S1713" i="35"/>
  <c r="S1937" i="35"/>
  <c r="S2160" i="35"/>
  <c r="S2272" i="35"/>
  <c r="S2230" i="35"/>
  <c r="S2342" i="35"/>
  <c r="S2798" i="35"/>
  <c r="S2426" i="35"/>
  <c r="S2538" i="35"/>
  <c r="S2419" i="35"/>
  <c r="S2531" i="35"/>
  <c r="S404" i="35"/>
  <c r="S180" i="35"/>
  <c r="S61" i="35"/>
  <c r="S873" i="35"/>
  <c r="S1545" i="35"/>
  <c r="S1286" i="35"/>
  <c r="S1614" i="35"/>
  <c r="S1726" i="35"/>
  <c r="S1838" i="35"/>
  <c r="S1950" i="35"/>
  <c r="S2062" i="35"/>
  <c r="S2476" i="35"/>
  <c r="S2224" i="35"/>
  <c r="S2546" i="35"/>
  <c r="S2727" i="35"/>
  <c r="S2839" i="35"/>
  <c r="S2951" i="35"/>
  <c r="S2539" i="35"/>
  <c r="S2784" i="35"/>
  <c r="S2112" i="35"/>
  <c r="S1888" i="35"/>
  <c r="S998" i="35"/>
  <c r="S1020" i="35"/>
  <c r="S1139" i="35"/>
  <c r="S1243" i="35"/>
  <c r="S1355" i="35"/>
  <c r="S1467" i="35"/>
  <c r="S75" i="35"/>
  <c r="S103" i="35"/>
  <c r="S187" i="35"/>
  <c r="S215" i="35"/>
  <c r="S299" i="35"/>
  <c r="S327" i="35"/>
  <c r="S411" i="35"/>
  <c r="S439" i="35"/>
  <c r="S523" i="35"/>
  <c r="S551" i="35"/>
  <c r="S635" i="35"/>
  <c r="S663" i="35"/>
  <c r="S747" i="35"/>
  <c r="S775" i="35"/>
  <c r="S859" i="35"/>
  <c r="S928" i="35"/>
  <c r="S1047" i="35"/>
  <c r="S991" i="35"/>
  <c r="S1132" i="35"/>
  <c r="S1559" i="35"/>
  <c r="S54" i="35"/>
  <c r="S222" i="35"/>
  <c r="S278" i="35"/>
  <c r="S326" i="35"/>
  <c r="S382" i="35"/>
  <c r="S438" i="35"/>
  <c r="S494" i="35"/>
  <c r="S550" i="35"/>
  <c r="S662" i="35"/>
  <c r="S718" i="35"/>
  <c r="S1118" i="35"/>
  <c r="S1867" i="35"/>
  <c r="S1635" i="35"/>
  <c r="S1839" i="35"/>
  <c r="S1951" i="35"/>
  <c r="S1747" i="35"/>
  <c r="S1859" i="35"/>
  <c r="S1971" i="35"/>
  <c r="S2083" i="35"/>
  <c r="S2231" i="35"/>
  <c r="S12" i="35"/>
  <c r="S200" i="35"/>
  <c r="S942" i="35"/>
  <c r="S2084" i="35"/>
  <c r="S2909" i="35"/>
  <c r="S2399" i="35"/>
  <c r="S2545" i="35"/>
  <c r="S2146" i="35"/>
  <c r="S2552" i="35"/>
  <c r="S1978" i="35"/>
  <c r="S1790" i="35"/>
  <c r="S1929" i="35"/>
  <c r="S1362" i="35"/>
  <c r="S1643" i="35"/>
  <c r="S2623" i="35"/>
  <c r="S1461" i="35"/>
  <c r="S256" i="35"/>
  <c r="S2412" i="35"/>
  <c r="S2853" i="35"/>
  <c r="S2651" i="35"/>
  <c r="S2553" i="35"/>
  <c r="S2300" i="35"/>
  <c r="S1873" i="35"/>
  <c r="S1685" i="35"/>
  <c r="S1664" i="35"/>
  <c r="S1306" i="35"/>
  <c r="S2364" i="35"/>
  <c r="S1341" i="35"/>
  <c r="S957" i="35"/>
  <c r="S921" i="35"/>
  <c r="S1033" i="35"/>
  <c r="S1145" i="35"/>
  <c r="S1257" i="35"/>
  <c r="S1369" i="35"/>
  <c r="S1481" i="35"/>
  <c r="S2223" i="35"/>
  <c r="S1222" i="35"/>
  <c r="S1334" i="35"/>
  <c r="S1446" i="35"/>
  <c r="S1558" i="35"/>
  <c r="S2329" i="35"/>
  <c r="S2818" i="35"/>
  <c r="S1881" i="35"/>
  <c r="S2105" i="35"/>
  <c r="S1650" i="35"/>
  <c r="S2098" i="35"/>
  <c r="S2658" i="35"/>
  <c r="S2910" i="35"/>
  <c r="S2720" i="35"/>
  <c r="S2832" i="35"/>
  <c r="S2944" i="35"/>
  <c r="S2657" i="35"/>
  <c r="S2769" i="35"/>
  <c r="S2881" i="35"/>
  <c r="S2993" i="35"/>
  <c r="S1579" i="35"/>
  <c r="S956" i="35"/>
  <c r="S684" i="35"/>
  <c r="S460" i="35"/>
  <c r="S236" i="35"/>
  <c r="S341" i="35"/>
  <c r="S117" i="35"/>
  <c r="S1041" i="35"/>
  <c r="S1489" i="35"/>
  <c r="S1230" i="35"/>
  <c r="S1454" i="35"/>
  <c r="S2650" i="35"/>
  <c r="S1733" i="35"/>
  <c r="S1845" i="35"/>
  <c r="S1957" i="35"/>
  <c r="S2069" i="35"/>
  <c r="S2532" i="35"/>
  <c r="S2168" i="35"/>
  <c r="S2294" i="35"/>
  <c r="S2643" i="35"/>
  <c r="S2755" i="35"/>
  <c r="S2867" i="35"/>
  <c r="S2979" i="35"/>
  <c r="S2483" i="35"/>
  <c r="S2728" i="35"/>
  <c r="S2952" i="35"/>
  <c r="S3001" i="35"/>
  <c r="S2056" i="35"/>
  <c r="S1832" i="35"/>
  <c r="S978" i="35"/>
  <c r="S886" i="35"/>
  <c r="S788" i="35"/>
  <c r="S676" i="35"/>
  <c r="S564" i="35"/>
  <c r="S452" i="35"/>
  <c r="S340" i="35"/>
  <c r="S228" i="35"/>
  <c r="S116" i="35"/>
  <c r="S1167" i="35"/>
  <c r="S1719" i="35"/>
  <c r="S46" i="35"/>
  <c r="S102" i="35"/>
  <c r="S158" i="35"/>
  <c r="S214" i="35"/>
  <c r="S270" i="35"/>
  <c r="S334" i="35"/>
  <c r="S390" i="35"/>
  <c r="S446" i="35"/>
  <c r="S558" i="35"/>
  <c r="S606" i="35"/>
  <c r="S670" i="35"/>
  <c r="S774" i="35"/>
  <c r="S830" i="35"/>
  <c r="S894" i="35"/>
  <c r="S1159" i="35"/>
  <c r="S1271" i="35"/>
  <c r="S1383" i="35"/>
  <c r="S1495" i="35"/>
  <c r="S935" i="35"/>
  <c r="S1076" i="35"/>
  <c r="S1188" i="35"/>
  <c r="S1300" i="35"/>
  <c r="S1356" i="35"/>
  <c r="S1412" i="35"/>
  <c r="S1468" i="35"/>
  <c r="S1524" i="35"/>
  <c r="S1600" i="35"/>
  <c r="S1727" i="35"/>
  <c r="S1027" i="35"/>
  <c r="S1475" i="35"/>
  <c r="S1636" i="35"/>
  <c r="S11" i="35"/>
  <c r="S1923" i="35"/>
  <c r="S1208" i="35"/>
  <c r="S1264" i="35"/>
  <c r="S1320" i="35"/>
  <c r="S1376" i="35"/>
  <c r="S1432" i="35"/>
  <c r="S1488" i="35"/>
  <c r="S1544" i="35"/>
  <c r="S2524" i="35"/>
  <c r="S1775" i="35"/>
  <c r="S1887" i="35"/>
  <c r="S1999" i="35"/>
  <c r="S2111" i="35"/>
  <c r="S2287" i="35"/>
  <c r="S2790" i="35"/>
  <c r="S2315" i="35"/>
  <c r="S2678" i="35"/>
  <c r="S424" i="35"/>
  <c r="S1748" i="35"/>
  <c r="S2685" i="35"/>
  <c r="S2700" i="35"/>
  <c r="S2559" i="35"/>
  <c r="S2406" i="35"/>
  <c r="S2489" i="35"/>
  <c r="S2938" i="35"/>
  <c r="S2196" i="35"/>
  <c r="S2440" i="35"/>
  <c r="S1754" i="35"/>
  <c r="S1566" i="35"/>
  <c r="S1705" i="35"/>
  <c r="S2301" i="35"/>
  <c r="S1397" i="35"/>
  <c r="P365" i="45"/>
  <c r="O365" i="45"/>
  <c r="N365" i="45"/>
  <c r="P364" i="45"/>
  <c r="O364" i="45"/>
  <c r="N364" i="45"/>
  <c r="J364" i="45"/>
  <c r="I364" i="45"/>
  <c r="G364" i="45"/>
  <c r="F364" i="45"/>
  <c r="E364" i="45"/>
  <c r="D364" i="45"/>
  <c r="C364" i="45"/>
  <c r="P363" i="45"/>
  <c r="O363" i="45"/>
  <c r="N363" i="45"/>
  <c r="J363" i="45"/>
  <c r="I363" i="45"/>
  <c r="G363" i="45"/>
  <c r="F363" i="45"/>
  <c r="E363" i="45"/>
  <c r="D363" i="45"/>
  <c r="C363" i="45"/>
  <c r="P362" i="45"/>
  <c r="O362" i="45"/>
  <c r="N362" i="45"/>
  <c r="J362" i="45"/>
  <c r="I362" i="45"/>
  <c r="G362" i="45"/>
  <c r="F362" i="45"/>
  <c r="E362" i="45"/>
  <c r="D362" i="45"/>
  <c r="C362" i="45"/>
  <c r="P361" i="45"/>
  <c r="O361" i="45"/>
  <c r="N361" i="45"/>
  <c r="J361" i="45"/>
  <c r="I361" i="45"/>
  <c r="G361" i="45"/>
  <c r="F361" i="45"/>
  <c r="E361" i="45"/>
  <c r="D361" i="45"/>
  <c r="C361" i="45"/>
  <c r="P360" i="45"/>
  <c r="O360" i="45"/>
  <c r="N360" i="45"/>
  <c r="J360" i="45"/>
  <c r="I360" i="45"/>
  <c r="G360" i="45"/>
  <c r="F360" i="45"/>
  <c r="E360" i="45"/>
  <c r="D360" i="45"/>
  <c r="C360" i="45"/>
  <c r="P359" i="45"/>
  <c r="O359" i="45"/>
  <c r="N359" i="45"/>
  <c r="J359" i="45"/>
  <c r="I359" i="45"/>
  <c r="G359" i="45"/>
  <c r="F359" i="45"/>
  <c r="E359" i="45"/>
  <c r="D359" i="45"/>
  <c r="C359" i="45"/>
  <c r="P358" i="45"/>
  <c r="O358" i="45"/>
  <c r="N358" i="45"/>
  <c r="P357" i="45"/>
  <c r="O357" i="45"/>
  <c r="N357" i="45"/>
  <c r="J357" i="45"/>
  <c r="I357" i="45"/>
  <c r="G357" i="45"/>
  <c r="F357" i="45"/>
  <c r="E357" i="45"/>
  <c r="D357" i="45"/>
  <c r="C357" i="45"/>
  <c r="P356" i="45"/>
  <c r="O356" i="45"/>
  <c r="N356" i="45"/>
  <c r="J356" i="45"/>
  <c r="I356" i="45"/>
  <c r="G356" i="45"/>
  <c r="F356" i="45"/>
  <c r="E356" i="45"/>
  <c r="D356" i="45"/>
  <c r="C356" i="45"/>
  <c r="P355" i="45"/>
  <c r="O355" i="45"/>
  <c r="N355" i="45"/>
  <c r="J355" i="45"/>
  <c r="I355" i="45"/>
  <c r="G355" i="45"/>
  <c r="F355" i="45"/>
  <c r="E355" i="45"/>
  <c r="D355" i="45"/>
  <c r="C355" i="45"/>
  <c r="P354" i="45"/>
  <c r="O354" i="45"/>
  <c r="N354" i="45"/>
  <c r="J354" i="45"/>
  <c r="I354" i="45"/>
  <c r="G354" i="45"/>
  <c r="F354" i="45"/>
  <c r="E354" i="45"/>
  <c r="D354" i="45"/>
  <c r="C354" i="45"/>
  <c r="P353" i="45"/>
  <c r="O353" i="45"/>
  <c r="N353" i="45"/>
  <c r="J353" i="45"/>
  <c r="I353" i="45"/>
  <c r="G353" i="45"/>
  <c r="F353" i="45"/>
  <c r="E353" i="45"/>
  <c r="D353" i="45"/>
  <c r="C353" i="45"/>
  <c r="P352" i="45"/>
  <c r="O352" i="45"/>
  <c r="N352" i="45"/>
  <c r="J352" i="45"/>
  <c r="I352" i="45"/>
  <c r="G352" i="45"/>
  <c r="F352" i="45"/>
  <c r="E352" i="45"/>
  <c r="D352" i="45"/>
  <c r="C352" i="45"/>
  <c r="P351" i="45"/>
  <c r="O351" i="45"/>
  <c r="N351" i="45"/>
  <c r="P350" i="45"/>
  <c r="O350" i="45"/>
  <c r="N350" i="45"/>
  <c r="J350" i="45"/>
  <c r="I350" i="45"/>
  <c r="G350" i="45"/>
  <c r="F350" i="45"/>
  <c r="E350" i="45"/>
  <c r="D350" i="45"/>
  <c r="C350" i="45"/>
  <c r="P349" i="45"/>
  <c r="O349" i="45"/>
  <c r="N349" i="45"/>
  <c r="J349" i="45"/>
  <c r="I349" i="45"/>
  <c r="G349" i="45"/>
  <c r="F349" i="45"/>
  <c r="E349" i="45"/>
  <c r="D349" i="45"/>
  <c r="C349" i="45"/>
  <c r="P348" i="45"/>
  <c r="O348" i="45"/>
  <c r="N348" i="45"/>
  <c r="J348" i="45"/>
  <c r="I348" i="45"/>
  <c r="G348" i="45"/>
  <c r="F348" i="45"/>
  <c r="E348" i="45"/>
  <c r="D348" i="45"/>
  <c r="C348" i="45"/>
  <c r="P347" i="45"/>
  <c r="O347" i="45"/>
  <c r="N347" i="45"/>
  <c r="J347" i="45"/>
  <c r="I347" i="45"/>
  <c r="G347" i="45"/>
  <c r="F347" i="45"/>
  <c r="E347" i="45"/>
  <c r="D347" i="45"/>
  <c r="C347" i="45"/>
  <c r="P346" i="45"/>
  <c r="O346" i="45"/>
  <c r="N346" i="45"/>
  <c r="J346" i="45"/>
  <c r="I346" i="45"/>
  <c r="G346" i="45"/>
  <c r="F346" i="45"/>
  <c r="E346" i="45"/>
  <c r="D346" i="45"/>
  <c r="C346" i="45"/>
  <c r="P345" i="45"/>
  <c r="O345" i="45"/>
  <c r="N345" i="45"/>
  <c r="J345" i="45"/>
  <c r="I345" i="45"/>
  <c r="G345" i="45"/>
  <c r="F345" i="45"/>
  <c r="E345" i="45"/>
  <c r="D345" i="45"/>
  <c r="C345" i="45"/>
  <c r="P344" i="45"/>
  <c r="O344" i="45"/>
  <c r="N344" i="45"/>
  <c r="P343" i="45"/>
  <c r="O343" i="45"/>
  <c r="N343" i="45"/>
  <c r="J343" i="45"/>
  <c r="I343" i="45"/>
  <c r="G343" i="45"/>
  <c r="F343" i="45"/>
  <c r="E343" i="45"/>
  <c r="D343" i="45"/>
  <c r="C343" i="45"/>
  <c r="P342" i="45"/>
  <c r="O342" i="45"/>
  <c r="N342" i="45"/>
  <c r="J342" i="45"/>
  <c r="I342" i="45"/>
  <c r="G342" i="45"/>
  <c r="F342" i="45"/>
  <c r="E342" i="45"/>
  <c r="D342" i="45"/>
  <c r="C342" i="45"/>
  <c r="P341" i="45"/>
  <c r="O341" i="45"/>
  <c r="N341" i="45"/>
  <c r="J341" i="45"/>
  <c r="I341" i="45"/>
  <c r="G341" i="45"/>
  <c r="F341" i="45"/>
  <c r="E341" i="45"/>
  <c r="D341" i="45"/>
  <c r="C341" i="45"/>
  <c r="P340" i="45"/>
  <c r="O340" i="45"/>
  <c r="N340" i="45"/>
  <c r="J340" i="45"/>
  <c r="I340" i="45"/>
  <c r="G340" i="45"/>
  <c r="F340" i="45"/>
  <c r="E340" i="45"/>
  <c r="D340" i="45"/>
  <c r="C340" i="45"/>
  <c r="P339" i="45"/>
  <c r="O339" i="45"/>
  <c r="N339" i="45"/>
  <c r="J339" i="45"/>
  <c r="I339" i="45"/>
  <c r="G339" i="45"/>
  <c r="F339" i="45"/>
  <c r="E339" i="45"/>
  <c r="D339" i="45"/>
  <c r="C339" i="45"/>
  <c r="P338" i="45"/>
  <c r="O338" i="45"/>
  <c r="N338" i="45"/>
  <c r="J338" i="45"/>
  <c r="I338" i="45"/>
  <c r="G338" i="45"/>
  <c r="F338" i="45"/>
  <c r="E338" i="45"/>
  <c r="D338" i="45"/>
  <c r="C338" i="45"/>
  <c r="P337" i="45"/>
  <c r="O337" i="45"/>
  <c r="N337" i="45"/>
  <c r="P336" i="45"/>
  <c r="O336" i="45"/>
  <c r="N336" i="45"/>
  <c r="J336" i="45"/>
  <c r="I336" i="45"/>
  <c r="G336" i="45"/>
  <c r="F336" i="45"/>
  <c r="E336" i="45"/>
  <c r="D336" i="45"/>
  <c r="C336" i="45"/>
  <c r="P335" i="45"/>
  <c r="O335" i="45"/>
  <c r="N335" i="45"/>
  <c r="J335" i="45"/>
  <c r="I335" i="45"/>
  <c r="G335" i="45"/>
  <c r="F335" i="45"/>
  <c r="E335" i="45"/>
  <c r="D335" i="45"/>
  <c r="C335" i="45"/>
  <c r="P334" i="45"/>
  <c r="O334" i="45"/>
  <c r="N334" i="45"/>
  <c r="J334" i="45"/>
  <c r="I334" i="45"/>
  <c r="G334" i="45"/>
  <c r="F334" i="45"/>
  <c r="E334" i="45"/>
  <c r="D334" i="45"/>
  <c r="C334" i="45"/>
  <c r="P333" i="45"/>
  <c r="O333" i="45"/>
  <c r="N333" i="45"/>
  <c r="J333" i="45"/>
  <c r="I333" i="45"/>
  <c r="G333" i="45"/>
  <c r="F333" i="45"/>
  <c r="E333" i="45"/>
  <c r="D333" i="45"/>
  <c r="C333" i="45"/>
  <c r="P332" i="45"/>
  <c r="O332" i="45"/>
  <c r="N332" i="45"/>
  <c r="J332" i="45"/>
  <c r="I332" i="45"/>
  <c r="G332" i="45"/>
  <c r="F332" i="45"/>
  <c r="E332" i="45"/>
  <c r="D332" i="45"/>
  <c r="C332" i="45"/>
  <c r="P331" i="45"/>
  <c r="O331" i="45"/>
  <c r="N331" i="45"/>
  <c r="J331" i="45"/>
  <c r="I331" i="45"/>
  <c r="G331" i="45"/>
  <c r="F331" i="45"/>
  <c r="E331" i="45"/>
  <c r="D331" i="45"/>
  <c r="C331" i="45"/>
  <c r="P330" i="45"/>
  <c r="O330" i="45"/>
  <c r="N330" i="45"/>
  <c r="P329" i="45"/>
  <c r="O329" i="45"/>
  <c r="N329" i="45"/>
  <c r="J329" i="45"/>
  <c r="I329" i="45"/>
  <c r="G329" i="45"/>
  <c r="F329" i="45"/>
  <c r="E329" i="45"/>
  <c r="D329" i="45"/>
  <c r="C329" i="45"/>
  <c r="P328" i="45"/>
  <c r="O328" i="45"/>
  <c r="N328" i="45"/>
  <c r="J328" i="45"/>
  <c r="I328" i="45"/>
  <c r="G328" i="45"/>
  <c r="F328" i="45"/>
  <c r="E328" i="45"/>
  <c r="D328" i="45"/>
  <c r="C328" i="45"/>
  <c r="P327" i="45"/>
  <c r="O327" i="45"/>
  <c r="N327" i="45"/>
  <c r="J327" i="45"/>
  <c r="I327" i="45"/>
  <c r="G327" i="45"/>
  <c r="F327" i="45"/>
  <c r="E327" i="45"/>
  <c r="D327" i="45"/>
  <c r="C327" i="45"/>
  <c r="P326" i="45"/>
  <c r="O326" i="45"/>
  <c r="N326" i="45"/>
  <c r="J326" i="45"/>
  <c r="I326" i="45"/>
  <c r="G326" i="45"/>
  <c r="F326" i="45"/>
  <c r="E326" i="45"/>
  <c r="D326" i="45"/>
  <c r="C326" i="45"/>
  <c r="P325" i="45"/>
  <c r="O325" i="45"/>
  <c r="N325" i="45"/>
  <c r="J325" i="45"/>
  <c r="I325" i="45"/>
  <c r="G325" i="45"/>
  <c r="F325" i="45"/>
  <c r="E325" i="45"/>
  <c r="D325" i="45"/>
  <c r="C325" i="45"/>
  <c r="P324" i="45"/>
  <c r="O324" i="45"/>
  <c r="N324" i="45"/>
  <c r="J324" i="45"/>
  <c r="I324" i="45"/>
  <c r="G324" i="45"/>
  <c r="F324" i="45"/>
  <c r="E324" i="45"/>
  <c r="D324" i="45"/>
  <c r="C324" i="45"/>
  <c r="P323" i="45"/>
  <c r="O323" i="45"/>
  <c r="N323" i="45"/>
  <c r="P322" i="45"/>
  <c r="O322" i="45"/>
  <c r="N322" i="45"/>
  <c r="J322" i="45"/>
  <c r="I322" i="45"/>
  <c r="G322" i="45"/>
  <c r="F322" i="45"/>
  <c r="E322" i="45"/>
  <c r="D322" i="45"/>
  <c r="C322" i="45"/>
  <c r="P321" i="45"/>
  <c r="O321" i="45"/>
  <c r="N321" i="45"/>
  <c r="J321" i="45"/>
  <c r="I321" i="45"/>
  <c r="G321" i="45"/>
  <c r="F321" i="45"/>
  <c r="E321" i="45"/>
  <c r="D321" i="45"/>
  <c r="C321" i="45"/>
  <c r="P320" i="45"/>
  <c r="O320" i="45"/>
  <c r="N320" i="45"/>
  <c r="J320" i="45"/>
  <c r="I320" i="45"/>
  <c r="G320" i="45"/>
  <c r="F320" i="45"/>
  <c r="E320" i="45"/>
  <c r="D320" i="45"/>
  <c r="C320" i="45"/>
  <c r="P319" i="45"/>
  <c r="O319" i="45"/>
  <c r="N319" i="45"/>
  <c r="J319" i="45"/>
  <c r="I319" i="45"/>
  <c r="G319" i="45"/>
  <c r="F319" i="45"/>
  <c r="E319" i="45"/>
  <c r="D319" i="45"/>
  <c r="C319" i="45"/>
  <c r="P318" i="45"/>
  <c r="O318" i="45"/>
  <c r="N318" i="45"/>
  <c r="J318" i="45"/>
  <c r="I318" i="45"/>
  <c r="G318" i="45"/>
  <c r="F318" i="45"/>
  <c r="E318" i="45"/>
  <c r="D318" i="45"/>
  <c r="C318" i="45"/>
  <c r="P317" i="45"/>
  <c r="O317" i="45"/>
  <c r="N317" i="45"/>
  <c r="J317" i="45"/>
  <c r="I317" i="45"/>
  <c r="G317" i="45"/>
  <c r="F317" i="45"/>
  <c r="E317" i="45"/>
  <c r="D317" i="45"/>
  <c r="C317" i="45"/>
  <c r="P316" i="45"/>
  <c r="O316" i="45"/>
  <c r="N316" i="45"/>
  <c r="P315" i="45"/>
  <c r="O315" i="45"/>
  <c r="N315" i="45"/>
  <c r="J315" i="45"/>
  <c r="I315" i="45"/>
  <c r="G315" i="45"/>
  <c r="F315" i="45"/>
  <c r="E315" i="45"/>
  <c r="D315" i="45"/>
  <c r="C315" i="45"/>
  <c r="P314" i="45"/>
  <c r="O314" i="45"/>
  <c r="N314" i="45"/>
  <c r="J314" i="45"/>
  <c r="I314" i="45"/>
  <c r="G314" i="45"/>
  <c r="F314" i="45"/>
  <c r="E314" i="45"/>
  <c r="D314" i="45"/>
  <c r="C314" i="45"/>
  <c r="P313" i="45"/>
  <c r="O313" i="45"/>
  <c r="N313" i="45"/>
  <c r="J313" i="45"/>
  <c r="I313" i="45"/>
  <c r="G313" i="45"/>
  <c r="F313" i="45"/>
  <c r="E313" i="45"/>
  <c r="D313" i="45"/>
  <c r="C313" i="45"/>
  <c r="P312" i="45"/>
  <c r="O312" i="45"/>
  <c r="N312" i="45"/>
  <c r="J312" i="45"/>
  <c r="I312" i="45"/>
  <c r="G312" i="45"/>
  <c r="F312" i="45"/>
  <c r="E312" i="45"/>
  <c r="D312" i="45"/>
  <c r="C312" i="45"/>
  <c r="P311" i="45"/>
  <c r="O311" i="45"/>
  <c r="N311" i="45"/>
  <c r="J311" i="45"/>
  <c r="I311" i="45"/>
  <c r="G311" i="45"/>
  <c r="F311" i="45"/>
  <c r="E311" i="45"/>
  <c r="D311" i="45"/>
  <c r="C311" i="45"/>
  <c r="P310" i="45"/>
  <c r="O310" i="45"/>
  <c r="N310" i="45"/>
  <c r="J310" i="45"/>
  <c r="I310" i="45"/>
  <c r="G310" i="45"/>
  <c r="F310" i="45"/>
  <c r="E310" i="45"/>
  <c r="D310" i="45"/>
  <c r="C310" i="45"/>
  <c r="P309" i="45"/>
  <c r="O309" i="45"/>
  <c r="N309" i="45"/>
  <c r="P308" i="45"/>
  <c r="O308" i="45"/>
  <c r="N308" i="45"/>
  <c r="J308" i="45"/>
  <c r="I308" i="45"/>
  <c r="G308" i="45"/>
  <c r="F308" i="45"/>
  <c r="E308" i="45"/>
  <c r="D308" i="45"/>
  <c r="C308" i="45"/>
  <c r="P307" i="45"/>
  <c r="O307" i="45"/>
  <c r="N307" i="45"/>
  <c r="J307" i="45"/>
  <c r="I307" i="45"/>
  <c r="G307" i="45"/>
  <c r="F307" i="45"/>
  <c r="E307" i="45"/>
  <c r="D307" i="45"/>
  <c r="C307" i="45"/>
  <c r="P306" i="45"/>
  <c r="O306" i="45"/>
  <c r="N306" i="45"/>
  <c r="J306" i="45"/>
  <c r="I306" i="45"/>
  <c r="G306" i="45"/>
  <c r="F306" i="45"/>
  <c r="E306" i="45"/>
  <c r="D306" i="45"/>
  <c r="C306" i="45"/>
  <c r="P305" i="45"/>
  <c r="O305" i="45"/>
  <c r="N305" i="45"/>
  <c r="J305" i="45"/>
  <c r="I305" i="45"/>
  <c r="G305" i="45"/>
  <c r="F305" i="45"/>
  <c r="E305" i="45"/>
  <c r="D305" i="45"/>
  <c r="C305" i="45"/>
  <c r="P304" i="45"/>
  <c r="O304" i="45"/>
  <c r="N304" i="45"/>
  <c r="J304" i="45"/>
  <c r="I304" i="45"/>
  <c r="G304" i="45"/>
  <c r="F304" i="45"/>
  <c r="E304" i="45"/>
  <c r="D304" i="45"/>
  <c r="C304" i="45"/>
  <c r="P303" i="45"/>
  <c r="O303" i="45"/>
  <c r="N303" i="45"/>
  <c r="J303" i="45"/>
  <c r="I303" i="45"/>
  <c r="G303" i="45"/>
  <c r="F303" i="45"/>
  <c r="E303" i="45"/>
  <c r="D303" i="45"/>
  <c r="C303" i="45"/>
  <c r="P302" i="45"/>
  <c r="O302" i="45"/>
  <c r="N302" i="45"/>
  <c r="P301" i="45"/>
  <c r="O301" i="45"/>
  <c r="N301" i="45"/>
  <c r="J301" i="45"/>
  <c r="I301" i="45"/>
  <c r="G301" i="45"/>
  <c r="F301" i="45"/>
  <c r="E301" i="45"/>
  <c r="D301" i="45"/>
  <c r="C301" i="45"/>
  <c r="P300" i="45"/>
  <c r="O300" i="45"/>
  <c r="N300" i="45"/>
  <c r="J300" i="45"/>
  <c r="I300" i="45"/>
  <c r="G300" i="45"/>
  <c r="F300" i="45"/>
  <c r="E300" i="45"/>
  <c r="D300" i="45"/>
  <c r="C300" i="45"/>
  <c r="P299" i="45"/>
  <c r="O299" i="45"/>
  <c r="N299" i="45"/>
  <c r="J299" i="45"/>
  <c r="I299" i="45"/>
  <c r="G299" i="45"/>
  <c r="F299" i="45"/>
  <c r="E299" i="45"/>
  <c r="D299" i="45"/>
  <c r="C299" i="45"/>
  <c r="P298" i="45"/>
  <c r="O298" i="45"/>
  <c r="N298" i="45"/>
  <c r="J298" i="45"/>
  <c r="I298" i="45"/>
  <c r="G298" i="45"/>
  <c r="F298" i="45"/>
  <c r="E298" i="45"/>
  <c r="D298" i="45"/>
  <c r="C298" i="45"/>
  <c r="P297" i="45"/>
  <c r="O297" i="45"/>
  <c r="N297" i="45"/>
  <c r="J297" i="45"/>
  <c r="I297" i="45"/>
  <c r="G297" i="45"/>
  <c r="F297" i="45"/>
  <c r="E297" i="45"/>
  <c r="D297" i="45"/>
  <c r="C297" i="45"/>
  <c r="P296" i="45"/>
  <c r="O296" i="45"/>
  <c r="N296" i="45"/>
  <c r="J296" i="45"/>
  <c r="I296" i="45"/>
  <c r="G296" i="45"/>
  <c r="F296" i="45"/>
  <c r="E296" i="45"/>
  <c r="D296" i="45"/>
  <c r="C296" i="45"/>
  <c r="P295" i="45"/>
  <c r="O295" i="45"/>
  <c r="N295" i="45"/>
  <c r="P294" i="45"/>
  <c r="O294" i="45"/>
  <c r="N294" i="45"/>
  <c r="J294" i="45"/>
  <c r="I294" i="45"/>
  <c r="G294" i="45"/>
  <c r="F294" i="45"/>
  <c r="E294" i="45"/>
  <c r="D294" i="45"/>
  <c r="C294" i="45"/>
  <c r="P293" i="45"/>
  <c r="O293" i="45"/>
  <c r="N293" i="45"/>
  <c r="J293" i="45"/>
  <c r="I293" i="45"/>
  <c r="G293" i="45"/>
  <c r="F293" i="45"/>
  <c r="E293" i="45"/>
  <c r="D293" i="45"/>
  <c r="C293" i="45"/>
  <c r="P292" i="45"/>
  <c r="O292" i="45"/>
  <c r="N292" i="45"/>
  <c r="J292" i="45"/>
  <c r="I292" i="45"/>
  <c r="G292" i="45"/>
  <c r="F292" i="45"/>
  <c r="E292" i="45"/>
  <c r="D292" i="45"/>
  <c r="C292" i="45"/>
  <c r="P291" i="45"/>
  <c r="O291" i="45"/>
  <c r="N291" i="45"/>
  <c r="J291" i="45"/>
  <c r="I291" i="45"/>
  <c r="G291" i="45"/>
  <c r="F291" i="45"/>
  <c r="E291" i="45"/>
  <c r="D291" i="45"/>
  <c r="C291" i="45"/>
  <c r="P290" i="45"/>
  <c r="O290" i="45"/>
  <c r="N290" i="45"/>
  <c r="J290" i="45"/>
  <c r="I290" i="45"/>
  <c r="G290" i="45"/>
  <c r="F290" i="45"/>
  <c r="E290" i="45"/>
  <c r="D290" i="45"/>
  <c r="C290" i="45"/>
  <c r="P289" i="45"/>
  <c r="O289" i="45"/>
  <c r="N289" i="45"/>
  <c r="J289" i="45"/>
  <c r="I289" i="45"/>
  <c r="G289" i="45"/>
  <c r="F289" i="45"/>
  <c r="E289" i="45"/>
  <c r="D289" i="45"/>
  <c r="C289" i="45"/>
  <c r="P288" i="45"/>
  <c r="O288" i="45"/>
  <c r="N288" i="45"/>
  <c r="P287" i="45"/>
  <c r="O287" i="45"/>
  <c r="N287" i="45"/>
  <c r="J287" i="45"/>
  <c r="I287" i="45"/>
  <c r="G287" i="45"/>
  <c r="F287" i="45"/>
  <c r="E287" i="45"/>
  <c r="D287" i="45"/>
  <c r="C287" i="45"/>
  <c r="P286" i="45"/>
  <c r="O286" i="45"/>
  <c r="N286" i="45"/>
  <c r="J286" i="45"/>
  <c r="I286" i="45"/>
  <c r="G286" i="45"/>
  <c r="F286" i="45"/>
  <c r="E286" i="45"/>
  <c r="D286" i="45"/>
  <c r="C286" i="45"/>
  <c r="P285" i="45"/>
  <c r="O285" i="45"/>
  <c r="N285" i="45"/>
  <c r="J285" i="45"/>
  <c r="I285" i="45"/>
  <c r="G285" i="45"/>
  <c r="F285" i="45"/>
  <c r="E285" i="45"/>
  <c r="D285" i="45"/>
  <c r="C285" i="45"/>
  <c r="P284" i="45"/>
  <c r="O284" i="45"/>
  <c r="N284" i="45"/>
  <c r="J284" i="45"/>
  <c r="I284" i="45"/>
  <c r="G284" i="45"/>
  <c r="F284" i="45"/>
  <c r="E284" i="45"/>
  <c r="D284" i="45"/>
  <c r="C284" i="45"/>
  <c r="P283" i="45"/>
  <c r="O283" i="45"/>
  <c r="N283" i="45"/>
  <c r="J283" i="45"/>
  <c r="I283" i="45"/>
  <c r="G283" i="45"/>
  <c r="F283" i="45"/>
  <c r="E283" i="45"/>
  <c r="D283" i="45"/>
  <c r="C283" i="45"/>
  <c r="P282" i="45"/>
  <c r="O282" i="45"/>
  <c r="N282" i="45"/>
  <c r="J282" i="45"/>
  <c r="I282" i="45"/>
  <c r="G282" i="45"/>
  <c r="F282" i="45"/>
  <c r="E282" i="45"/>
  <c r="D282" i="45"/>
  <c r="C282" i="45"/>
  <c r="P281" i="45"/>
  <c r="O281" i="45"/>
  <c r="N281" i="45"/>
  <c r="P280" i="45"/>
  <c r="O280" i="45"/>
  <c r="N280" i="45"/>
  <c r="J280" i="45"/>
  <c r="I280" i="45"/>
  <c r="G280" i="45"/>
  <c r="F280" i="45"/>
  <c r="E280" i="45"/>
  <c r="D280" i="45"/>
  <c r="C280" i="45"/>
  <c r="P279" i="45"/>
  <c r="O279" i="45"/>
  <c r="N279" i="45"/>
  <c r="J279" i="45"/>
  <c r="I279" i="45"/>
  <c r="G279" i="45"/>
  <c r="F279" i="45"/>
  <c r="E279" i="45"/>
  <c r="D279" i="45"/>
  <c r="C279" i="45"/>
  <c r="P278" i="45"/>
  <c r="O278" i="45"/>
  <c r="N278" i="45"/>
  <c r="J278" i="45"/>
  <c r="I278" i="45"/>
  <c r="G278" i="45"/>
  <c r="F278" i="45"/>
  <c r="E278" i="45"/>
  <c r="D278" i="45"/>
  <c r="C278" i="45"/>
  <c r="P277" i="45"/>
  <c r="O277" i="45"/>
  <c r="N277" i="45"/>
  <c r="J277" i="45"/>
  <c r="I277" i="45"/>
  <c r="G277" i="45"/>
  <c r="F277" i="45"/>
  <c r="E277" i="45"/>
  <c r="D277" i="45"/>
  <c r="C277" i="45"/>
  <c r="P276" i="45"/>
  <c r="O276" i="45"/>
  <c r="N276" i="45"/>
  <c r="J276" i="45"/>
  <c r="I276" i="45"/>
  <c r="G276" i="45"/>
  <c r="F276" i="45"/>
  <c r="E276" i="45"/>
  <c r="D276" i="45"/>
  <c r="C276" i="45"/>
  <c r="P275" i="45"/>
  <c r="O275" i="45"/>
  <c r="N275" i="45"/>
  <c r="J275" i="45"/>
  <c r="I275" i="45"/>
  <c r="G275" i="45"/>
  <c r="F275" i="45"/>
  <c r="E275" i="45"/>
  <c r="D275" i="45"/>
  <c r="C275" i="45"/>
  <c r="P274" i="45"/>
  <c r="O274" i="45"/>
  <c r="N274" i="45"/>
  <c r="P273" i="45"/>
  <c r="O273" i="45"/>
  <c r="N273" i="45"/>
  <c r="J273" i="45"/>
  <c r="I273" i="45"/>
  <c r="G273" i="45"/>
  <c r="F273" i="45"/>
  <c r="E273" i="45"/>
  <c r="D273" i="45"/>
  <c r="C273" i="45"/>
  <c r="P272" i="45"/>
  <c r="O272" i="45"/>
  <c r="N272" i="45"/>
  <c r="J272" i="45"/>
  <c r="I272" i="45"/>
  <c r="G272" i="45"/>
  <c r="F272" i="45"/>
  <c r="E272" i="45"/>
  <c r="D272" i="45"/>
  <c r="C272" i="45"/>
  <c r="P271" i="45"/>
  <c r="O271" i="45"/>
  <c r="N271" i="45"/>
  <c r="J271" i="45"/>
  <c r="I271" i="45"/>
  <c r="G271" i="45"/>
  <c r="F271" i="45"/>
  <c r="E271" i="45"/>
  <c r="D271" i="45"/>
  <c r="C271" i="45"/>
  <c r="P270" i="45"/>
  <c r="O270" i="45"/>
  <c r="N270" i="45"/>
  <c r="J270" i="45"/>
  <c r="I270" i="45"/>
  <c r="G270" i="45"/>
  <c r="F270" i="45"/>
  <c r="E270" i="45"/>
  <c r="D270" i="45"/>
  <c r="C270" i="45"/>
  <c r="P269" i="45"/>
  <c r="O269" i="45"/>
  <c r="N269" i="45"/>
  <c r="J269" i="45"/>
  <c r="I269" i="45"/>
  <c r="G269" i="45"/>
  <c r="F269" i="45"/>
  <c r="E269" i="45"/>
  <c r="D269" i="45"/>
  <c r="C269" i="45"/>
  <c r="P268" i="45"/>
  <c r="O268" i="45"/>
  <c r="N268" i="45"/>
  <c r="J268" i="45"/>
  <c r="I268" i="45"/>
  <c r="G268" i="45"/>
  <c r="F268" i="45"/>
  <c r="E268" i="45"/>
  <c r="D268" i="45"/>
  <c r="C268" i="45"/>
  <c r="P267" i="45"/>
  <c r="O267" i="45"/>
  <c r="N267" i="45"/>
  <c r="P266" i="45"/>
  <c r="O266" i="45"/>
  <c r="N266" i="45"/>
  <c r="J266" i="45"/>
  <c r="I266" i="45"/>
  <c r="G266" i="45"/>
  <c r="F266" i="45"/>
  <c r="E266" i="45"/>
  <c r="D266" i="45"/>
  <c r="C266" i="45"/>
  <c r="P265" i="45"/>
  <c r="O265" i="45"/>
  <c r="N265" i="45"/>
  <c r="J265" i="45"/>
  <c r="I265" i="45"/>
  <c r="G265" i="45"/>
  <c r="F265" i="45"/>
  <c r="E265" i="45"/>
  <c r="D265" i="45"/>
  <c r="C265" i="45"/>
  <c r="P264" i="45"/>
  <c r="O264" i="45"/>
  <c r="N264" i="45"/>
  <c r="J264" i="45"/>
  <c r="I264" i="45"/>
  <c r="G264" i="45"/>
  <c r="F264" i="45"/>
  <c r="E264" i="45"/>
  <c r="D264" i="45"/>
  <c r="C264" i="45"/>
  <c r="P263" i="45"/>
  <c r="O263" i="45"/>
  <c r="N263" i="45"/>
  <c r="J263" i="45"/>
  <c r="I263" i="45"/>
  <c r="G263" i="45"/>
  <c r="F263" i="45"/>
  <c r="E263" i="45"/>
  <c r="D263" i="45"/>
  <c r="C263" i="45"/>
  <c r="P262" i="45"/>
  <c r="O262" i="45"/>
  <c r="N262" i="45"/>
  <c r="J262" i="45"/>
  <c r="I262" i="45"/>
  <c r="G262" i="45"/>
  <c r="F262" i="45"/>
  <c r="E262" i="45"/>
  <c r="D262" i="45"/>
  <c r="C262" i="45"/>
  <c r="P261" i="45"/>
  <c r="O261" i="45"/>
  <c r="N261" i="45"/>
  <c r="J261" i="45"/>
  <c r="I261" i="45"/>
  <c r="G261" i="45"/>
  <c r="F261" i="45"/>
  <c r="E261" i="45"/>
  <c r="D261" i="45"/>
  <c r="C261" i="45"/>
  <c r="P260" i="45"/>
  <c r="O260" i="45"/>
  <c r="N260" i="45"/>
  <c r="P259" i="45"/>
  <c r="O259" i="45"/>
  <c r="N259" i="45"/>
  <c r="J259" i="45"/>
  <c r="I259" i="45"/>
  <c r="G259" i="45"/>
  <c r="F259" i="45"/>
  <c r="E259" i="45"/>
  <c r="D259" i="45"/>
  <c r="C259" i="45"/>
  <c r="P258" i="45"/>
  <c r="O258" i="45"/>
  <c r="N258" i="45"/>
  <c r="J258" i="45"/>
  <c r="I258" i="45"/>
  <c r="G258" i="45"/>
  <c r="F258" i="45"/>
  <c r="E258" i="45"/>
  <c r="D258" i="45"/>
  <c r="C258" i="45"/>
  <c r="P257" i="45"/>
  <c r="O257" i="45"/>
  <c r="N257" i="45"/>
  <c r="J257" i="45"/>
  <c r="I257" i="45"/>
  <c r="G257" i="45"/>
  <c r="F257" i="45"/>
  <c r="E257" i="45"/>
  <c r="D257" i="45"/>
  <c r="C257" i="45"/>
  <c r="P256" i="45"/>
  <c r="O256" i="45"/>
  <c r="N256" i="45"/>
  <c r="J256" i="45"/>
  <c r="I256" i="45"/>
  <c r="G256" i="45"/>
  <c r="F256" i="45"/>
  <c r="E256" i="45"/>
  <c r="D256" i="45"/>
  <c r="C256" i="45"/>
  <c r="P255" i="45"/>
  <c r="O255" i="45"/>
  <c r="N255" i="45"/>
  <c r="J255" i="45"/>
  <c r="I255" i="45"/>
  <c r="G255" i="45"/>
  <c r="F255" i="45"/>
  <c r="E255" i="45"/>
  <c r="D255" i="45"/>
  <c r="C255" i="45"/>
  <c r="P254" i="45"/>
  <c r="O254" i="45"/>
  <c r="N254" i="45"/>
  <c r="J254" i="45"/>
  <c r="I254" i="45"/>
  <c r="G254" i="45"/>
  <c r="F254" i="45"/>
  <c r="E254" i="45"/>
  <c r="D254" i="45"/>
  <c r="C254" i="45"/>
  <c r="P253" i="45"/>
  <c r="O253" i="45"/>
  <c r="N253" i="45"/>
  <c r="P252" i="45"/>
  <c r="O252" i="45"/>
  <c r="N252" i="45"/>
  <c r="J252" i="45"/>
  <c r="I252" i="45"/>
  <c r="G252" i="45"/>
  <c r="F252" i="45"/>
  <c r="E252" i="45"/>
  <c r="D252" i="45"/>
  <c r="C252" i="45"/>
  <c r="P251" i="45"/>
  <c r="O251" i="45"/>
  <c r="N251" i="45"/>
  <c r="J251" i="45"/>
  <c r="I251" i="45"/>
  <c r="G251" i="45"/>
  <c r="F251" i="45"/>
  <c r="E251" i="45"/>
  <c r="D251" i="45"/>
  <c r="C251" i="45"/>
  <c r="P250" i="45"/>
  <c r="O250" i="45"/>
  <c r="N250" i="45"/>
  <c r="J250" i="45"/>
  <c r="I250" i="45"/>
  <c r="G250" i="45"/>
  <c r="F250" i="45"/>
  <c r="E250" i="45"/>
  <c r="D250" i="45"/>
  <c r="C250" i="45"/>
  <c r="P249" i="45"/>
  <c r="O249" i="45"/>
  <c r="N249" i="45"/>
  <c r="J249" i="45"/>
  <c r="I249" i="45"/>
  <c r="G249" i="45"/>
  <c r="F249" i="45"/>
  <c r="E249" i="45"/>
  <c r="D249" i="45"/>
  <c r="C249" i="45"/>
  <c r="P248" i="45"/>
  <c r="O248" i="45"/>
  <c r="N248" i="45"/>
  <c r="J248" i="45"/>
  <c r="I248" i="45"/>
  <c r="G248" i="45"/>
  <c r="F248" i="45"/>
  <c r="E248" i="45"/>
  <c r="D248" i="45"/>
  <c r="C248" i="45"/>
  <c r="P247" i="45"/>
  <c r="O247" i="45"/>
  <c r="N247" i="45"/>
  <c r="J247" i="45"/>
  <c r="I247" i="45"/>
  <c r="G247" i="45"/>
  <c r="F247" i="45"/>
  <c r="E247" i="45"/>
  <c r="D247" i="45"/>
  <c r="C247" i="45"/>
  <c r="P246" i="45"/>
  <c r="O246" i="45"/>
  <c r="N246" i="45"/>
  <c r="P245" i="45"/>
  <c r="O245" i="45"/>
  <c r="N245" i="45"/>
  <c r="J245" i="45"/>
  <c r="I245" i="45"/>
  <c r="G245" i="45"/>
  <c r="F245" i="45"/>
  <c r="E245" i="45"/>
  <c r="D245" i="45"/>
  <c r="C245" i="45"/>
  <c r="P244" i="45"/>
  <c r="O244" i="45"/>
  <c r="N244" i="45"/>
  <c r="J244" i="45"/>
  <c r="I244" i="45"/>
  <c r="G244" i="45"/>
  <c r="F244" i="45"/>
  <c r="E244" i="45"/>
  <c r="D244" i="45"/>
  <c r="C244" i="45"/>
  <c r="P243" i="45"/>
  <c r="O243" i="45"/>
  <c r="N243" i="45"/>
  <c r="J243" i="45"/>
  <c r="I243" i="45"/>
  <c r="G243" i="45"/>
  <c r="F243" i="45"/>
  <c r="E243" i="45"/>
  <c r="D243" i="45"/>
  <c r="C243" i="45"/>
  <c r="P242" i="45"/>
  <c r="O242" i="45"/>
  <c r="N242" i="45"/>
  <c r="J242" i="45"/>
  <c r="I242" i="45"/>
  <c r="G242" i="45"/>
  <c r="F242" i="45"/>
  <c r="E242" i="45"/>
  <c r="D242" i="45"/>
  <c r="C242" i="45"/>
  <c r="P241" i="45"/>
  <c r="O241" i="45"/>
  <c r="N241" i="45"/>
  <c r="J241" i="45"/>
  <c r="I241" i="45"/>
  <c r="G241" i="45"/>
  <c r="F241" i="45"/>
  <c r="E241" i="45"/>
  <c r="D241" i="45"/>
  <c r="C241" i="45"/>
  <c r="P240" i="45"/>
  <c r="O240" i="45"/>
  <c r="N240" i="45"/>
  <c r="J240" i="45"/>
  <c r="I240" i="45"/>
  <c r="G240" i="45"/>
  <c r="F240" i="45"/>
  <c r="E240" i="45"/>
  <c r="D240" i="45"/>
  <c r="C240" i="45"/>
  <c r="P239" i="45"/>
  <c r="O239" i="45"/>
  <c r="N239" i="45"/>
  <c r="P238" i="45"/>
  <c r="O238" i="45"/>
  <c r="N238" i="45"/>
  <c r="J238" i="45"/>
  <c r="I238" i="45"/>
  <c r="G238" i="45"/>
  <c r="F238" i="45"/>
  <c r="E238" i="45"/>
  <c r="D238" i="45"/>
  <c r="C238" i="45"/>
  <c r="P237" i="45"/>
  <c r="O237" i="45"/>
  <c r="N237" i="45"/>
  <c r="J237" i="45"/>
  <c r="I237" i="45"/>
  <c r="G237" i="45"/>
  <c r="F237" i="45"/>
  <c r="E237" i="45"/>
  <c r="D237" i="45"/>
  <c r="C237" i="45"/>
  <c r="P236" i="45"/>
  <c r="O236" i="45"/>
  <c r="N236" i="45"/>
  <c r="J236" i="45"/>
  <c r="I236" i="45"/>
  <c r="G236" i="45"/>
  <c r="F236" i="45"/>
  <c r="E236" i="45"/>
  <c r="D236" i="45"/>
  <c r="C236" i="45"/>
  <c r="P235" i="45"/>
  <c r="O235" i="45"/>
  <c r="N235" i="45"/>
  <c r="J235" i="45"/>
  <c r="I235" i="45"/>
  <c r="G235" i="45"/>
  <c r="F235" i="45"/>
  <c r="E235" i="45"/>
  <c r="D235" i="45"/>
  <c r="C235" i="45"/>
  <c r="P234" i="45"/>
  <c r="O234" i="45"/>
  <c r="N234" i="45"/>
  <c r="J234" i="45"/>
  <c r="I234" i="45"/>
  <c r="G234" i="45"/>
  <c r="F234" i="45"/>
  <c r="E234" i="45"/>
  <c r="D234" i="45"/>
  <c r="C234" i="45"/>
  <c r="P233" i="45"/>
  <c r="O233" i="45"/>
  <c r="N233" i="45"/>
  <c r="J233" i="45"/>
  <c r="I233" i="45"/>
  <c r="G233" i="45"/>
  <c r="F233" i="45"/>
  <c r="E233" i="45"/>
  <c r="D233" i="45"/>
  <c r="C233" i="45"/>
  <c r="P232" i="45"/>
  <c r="O232" i="45"/>
  <c r="N232" i="45"/>
  <c r="P231" i="45"/>
  <c r="O231" i="45"/>
  <c r="N231" i="45"/>
  <c r="J231" i="45"/>
  <c r="I231" i="45"/>
  <c r="G231" i="45"/>
  <c r="F231" i="45"/>
  <c r="E231" i="45"/>
  <c r="D231" i="45"/>
  <c r="C231" i="45"/>
  <c r="P230" i="45"/>
  <c r="O230" i="45"/>
  <c r="N230" i="45"/>
  <c r="J230" i="45"/>
  <c r="I230" i="45"/>
  <c r="G230" i="45"/>
  <c r="F230" i="45"/>
  <c r="E230" i="45"/>
  <c r="D230" i="45"/>
  <c r="C230" i="45"/>
  <c r="P229" i="45"/>
  <c r="O229" i="45"/>
  <c r="N229" i="45"/>
  <c r="J229" i="45"/>
  <c r="I229" i="45"/>
  <c r="G229" i="45"/>
  <c r="F229" i="45"/>
  <c r="E229" i="45"/>
  <c r="D229" i="45"/>
  <c r="C229" i="45"/>
  <c r="P228" i="45"/>
  <c r="O228" i="45"/>
  <c r="N228" i="45"/>
  <c r="J228" i="45"/>
  <c r="I228" i="45"/>
  <c r="G228" i="45"/>
  <c r="F228" i="45"/>
  <c r="E228" i="45"/>
  <c r="D228" i="45"/>
  <c r="C228" i="45"/>
  <c r="P227" i="45"/>
  <c r="O227" i="45"/>
  <c r="N227" i="45"/>
  <c r="J227" i="45"/>
  <c r="I227" i="45"/>
  <c r="G227" i="45"/>
  <c r="F227" i="45"/>
  <c r="E227" i="45"/>
  <c r="D227" i="45"/>
  <c r="C227" i="45"/>
  <c r="P226" i="45"/>
  <c r="O226" i="45"/>
  <c r="N226" i="45"/>
  <c r="J226" i="45"/>
  <c r="I226" i="45"/>
  <c r="G226" i="45"/>
  <c r="F226" i="45"/>
  <c r="E226" i="45"/>
  <c r="D226" i="45"/>
  <c r="C226" i="45"/>
  <c r="P225" i="45"/>
  <c r="O225" i="45"/>
  <c r="N225" i="45"/>
  <c r="P224" i="45"/>
  <c r="O224" i="45"/>
  <c r="N224" i="45"/>
  <c r="J224" i="45"/>
  <c r="I224" i="45"/>
  <c r="G224" i="45"/>
  <c r="F224" i="45"/>
  <c r="E224" i="45"/>
  <c r="D224" i="45"/>
  <c r="C224" i="45"/>
  <c r="P223" i="45"/>
  <c r="O223" i="45"/>
  <c r="N223" i="45"/>
  <c r="J223" i="45"/>
  <c r="I223" i="45"/>
  <c r="G223" i="45"/>
  <c r="F223" i="45"/>
  <c r="E223" i="45"/>
  <c r="D223" i="45"/>
  <c r="C223" i="45"/>
  <c r="P222" i="45"/>
  <c r="O222" i="45"/>
  <c r="N222" i="45"/>
  <c r="J222" i="45"/>
  <c r="I222" i="45"/>
  <c r="G222" i="45"/>
  <c r="F222" i="45"/>
  <c r="E222" i="45"/>
  <c r="D222" i="45"/>
  <c r="C222" i="45"/>
  <c r="P221" i="45"/>
  <c r="O221" i="45"/>
  <c r="N221" i="45"/>
  <c r="J221" i="45"/>
  <c r="I221" i="45"/>
  <c r="G221" i="45"/>
  <c r="F221" i="45"/>
  <c r="E221" i="45"/>
  <c r="D221" i="45"/>
  <c r="C221" i="45"/>
  <c r="P220" i="45"/>
  <c r="O220" i="45"/>
  <c r="N220" i="45"/>
  <c r="J220" i="45"/>
  <c r="I220" i="45"/>
  <c r="G220" i="45"/>
  <c r="F220" i="45"/>
  <c r="E220" i="45"/>
  <c r="D220" i="45"/>
  <c r="C220" i="45"/>
  <c r="P219" i="45"/>
  <c r="O219" i="45"/>
  <c r="N219" i="45"/>
  <c r="J219" i="45"/>
  <c r="I219" i="45"/>
  <c r="G219" i="45"/>
  <c r="F219" i="45"/>
  <c r="E219" i="45"/>
  <c r="D219" i="45"/>
  <c r="C219" i="45"/>
  <c r="P218" i="45"/>
  <c r="O218" i="45"/>
  <c r="N218" i="45"/>
  <c r="P217" i="45"/>
  <c r="O217" i="45"/>
  <c r="N217" i="45"/>
  <c r="J217" i="45"/>
  <c r="I217" i="45"/>
  <c r="G217" i="45"/>
  <c r="F217" i="45"/>
  <c r="E217" i="45"/>
  <c r="D217" i="45"/>
  <c r="C217" i="45"/>
  <c r="P216" i="45"/>
  <c r="O216" i="45"/>
  <c r="N216" i="45"/>
  <c r="J216" i="45"/>
  <c r="I216" i="45"/>
  <c r="G216" i="45"/>
  <c r="F216" i="45"/>
  <c r="E216" i="45"/>
  <c r="D216" i="45"/>
  <c r="C216" i="45"/>
  <c r="P215" i="45"/>
  <c r="O215" i="45"/>
  <c r="N215" i="45"/>
  <c r="J215" i="45"/>
  <c r="I215" i="45"/>
  <c r="G215" i="45"/>
  <c r="F215" i="45"/>
  <c r="E215" i="45"/>
  <c r="D215" i="45"/>
  <c r="C215" i="45"/>
  <c r="P214" i="45"/>
  <c r="O214" i="45"/>
  <c r="N214" i="45"/>
  <c r="J214" i="45"/>
  <c r="I214" i="45"/>
  <c r="G214" i="45"/>
  <c r="F214" i="45"/>
  <c r="E214" i="45"/>
  <c r="D214" i="45"/>
  <c r="C214" i="45"/>
  <c r="P213" i="45"/>
  <c r="O213" i="45"/>
  <c r="N213" i="45"/>
  <c r="J213" i="45"/>
  <c r="I213" i="45"/>
  <c r="G213" i="45"/>
  <c r="F213" i="45"/>
  <c r="E213" i="45"/>
  <c r="D213" i="45"/>
  <c r="C213" i="45"/>
  <c r="P212" i="45"/>
  <c r="O212" i="45"/>
  <c r="N212" i="45"/>
  <c r="J212" i="45"/>
  <c r="I212" i="45"/>
  <c r="G212" i="45"/>
  <c r="F212" i="45"/>
  <c r="E212" i="45"/>
  <c r="D212" i="45"/>
  <c r="C212" i="45"/>
  <c r="P211" i="45"/>
  <c r="O211" i="45"/>
  <c r="N211" i="45"/>
  <c r="P210" i="45"/>
  <c r="O210" i="45"/>
  <c r="N210" i="45"/>
  <c r="J210" i="45"/>
  <c r="I210" i="45"/>
  <c r="G210" i="45"/>
  <c r="F210" i="45"/>
  <c r="E210" i="45"/>
  <c r="D210" i="45"/>
  <c r="C210" i="45"/>
  <c r="P209" i="45"/>
  <c r="O209" i="45"/>
  <c r="N209" i="45"/>
  <c r="J209" i="45"/>
  <c r="I209" i="45"/>
  <c r="G209" i="45"/>
  <c r="F209" i="45"/>
  <c r="E209" i="45"/>
  <c r="D209" i="45"/>
  <c r="C209" i="45"/>
  <c r="P208" i="45"/>
  <c r="O208" i="45"/>
  <c r="N208" i="45"/>
  <c r="J208" i="45"/>
  <c r="I208" i="45"/>
  <c r="G208" i="45"/>
  <c r="F208" i="45"/>
  <c r="E208" i="45"/>
  <c r="D208" i="45"/>
  <c r="C208" i="45"/>
  <c r="P207" i="45"/>
  <c r="O207" i="45"/>
  <c r="N207" i="45"/>
  <c r="J207" i="45"/>
  <c r="I207" i="45"/>
  <c r="G207" i="45"/>
  <c r="F207" i="45"/>
  <c r="E207" i="45"/>
  <c r="D207" i="45"/>
  <c r="C207" i="45"/>
  <c r="P206" i="45"/>
  <c r="O206" i="45"/>
  <c r="N206" i="45"/>
  <c r="J206" i="45"/>
  <c r="I206" i="45"/>
  <c r="G206" i="45"/>
  <c r="F206" i="45"/>
  <c r="E206" i="45"/>
  <c r="D206" i="45"/>
  <c r="C206" i="45"/>
  <c r="P205" i="45"/>
  <c r="O205" i="45"/>
  <c r="N205" i="45"/>
  <c r="J205" i="45"/>
  <c r="I205" i="45"/>
  <c r="G205" i="45"/>
  <c r="F205" i="45"/>
  <c r="E205" i="45"/>
  <c r="D205" i="45"/>
  <c r="C205" i="45"/>
  <c r="P204" i="45"/>
  <c r="O204" i="45"/>
  <c r="N204" i="45"/>
  <c r="P203" i="45"/>
  <c r="O203" i="45"/>
  <c r="N203" i="45"/>
  <c r="J203" i="45"/>
  <c r="I203" i="45"/>
  <c r="G203" i="45"/>
  <c r="F203" i="45"/>
  <c r="E203" i="45"/>
  <c r="D203" i="45"/>
  <c r="C203" i="45"/>
  <c r="P202" i="45"/>
  <c r="O202" i="45"/>
  <c r="N202" i="45"/>
  <c r="J202" i="45"/>
  <c r="I202" i="45"/>
  <c r="G202" i="45"/>
  <c r="F202" i="45"/>
  <c r="E202" i="45"/>
  <c r="D202" i="45"/>
  <c r="C202" i="45"/>
  <c r="P201" i="45"/>
  <c r="O201" i="45"/>
  <c r="N201" i="45"/>
  <c r="J201" i="45"/>
  <c r="I201" i="45"/>
  <c r="G201" i="45"/>
  <c r="F201" i="45"/>
  <c r="E201" i="45"/>
  <c r="D201" i="45"/>
  <c r="C201" i="45"/>
  <c r="P200" i="45"/>
  <c r="O200" i="45"/>
  <c r="N200" i="45"/>
  <c r="J200" i="45"/>
  <c r="I200" i="45"/>
  <c r="G200" i="45"/>
  <c r="F200" i="45"/>
  <c r="E200" i="45"/>
  <c r="D200" i="45"/>
  <c r="C200" i="45"/>
  <c r="P199" i="45"/>
  <c r="O199" i="45"/>
  <c r="N199" i="45"/>
  <c r="J199" i="45"/>
  <c r="I199" i="45"/>
  <c r="G199" i="45"/>
  <c r="F199" i="45"/>
  <c r="E199" i="45"/>
  <c r="D199" i="45"/>
  <c r="C199" i="45"/>
  <c r="P198" i="45"/>
  <c r="O198" i="45"/>
  <c r="N198" i="45"/>
  <c r="J198" i="45"/>
  <c r="I198" i="45"/>
  <c r="G198" i="45"/>
  <c r="F198" i="45"/>
  <c r="E198" i="45"/>
  <c r="D198" i="45"/>
  <c r="C198" i="45"/>
  <c r="P197" i="45"/>
  <c r="O197" i="45"/>
  <c r="N197" i="45"/>
  <c r="P196" i="45"/>
  <c r="O196" i="45"/>
  <c r="N196" i="45"/>
  <c r="J196" i="45"/>
  <c r="I196" i="45"/>
  <c r="G196" i="45"/>
  <c r="F196" i="45"/>
  <c r="E196" i="45"/>
  <c r="D196" i="45"/>
  <c r="C196" i="45"/>
  <c r="P195" i="45"/>
  <c r="O195" i="45"/>
  <c r="N195" i="45"/>
  <c r="J195" i="45"/>
  <c r="I195" i="45"/>
  <c r="G195" i="45"/>
  <c r="F195" i="45"/>
  <c r="E195" i="45"/>
  <c r="D195" i="45"/>
  <c r="C195" i="45"/>
  <c r="P194" i="45"/>
  <c r="O194" i="45"/>
  <c r="N194" i="45"/>
  <c r="J194" i="45"/>
  <c r="I194" i="45"/>
  <c r="G194" i="45"/>
  <c r="F194" i="45"/>
  <c r="E194" i="45"/>
  <c r="D194" i="45"/>
  <c r="C194" i="45"/>
  <c r="P193" i="45"/>
  <c r="O193" i="45"/>
  <c r="N193" i="45"/>
  <c r="J193" i="45"/>
  <c r="I193" i="45"/>
  <c r="G193" i="45"/>
  <c r="F193" i="45"/>
  <c r="E193" i="45"/>
  <c r="D193" i="45"/>
  <c r="C193" i="45"/>
  <c r="P192" i="45"/>
  <c r="O192" i="45"/>
  <c r="N192" i="45"/>
  <c r="J192" i="45"/>
  <c r="I192" i="45"/>
  <c r="G192" i="45"/>
  <c r="F192" i="45"/>
  <c r="E192" i="45"/>
  <c r="D192" i="45"/>
  <c r="C192" i="45"/>
  <c r="P191" i="45"/>
  <c r="O191" i="45"/>
  <c r="N191" i="45"/>
  <c r="J191" i="45"/>
  <c r="I191" i="45"/>
  <c r="G191" i="45"/>
  <c r="F191" i="45"/>
  <c r="E191" i="45"/>
  <c r="D191" i="45"/>
  <c r="C191" i="45"/>
  <c r="P190" i="45"/>
  <c r="O190" i="45"/>
  <c r="N190" i="45"/>
  <c r="P189" i="45"/>
  <c r="O189" i="45"/>
  <c r="N189" i="45"/>
  <c r="J189" i="45"/>
  <c r="I189" i="45"/>
  <c r="G189" i="45"/>
  <c r="F189" i="45"/>
  <c r="E189" i="45"/>
  <c r="D189" i="45"/>
  <c r="C189" i="45"/>
  <c r="P188" i="45"/>
  <c r="O188" i="45"/>
  <c r="N188" i="45"/>
  <c r="J188" i="45"/>
  <c r="I188" i="45"/>
  <c r="G188" i="45"/>
  <c r="F188" i="45"/>
  <c r="E188" i="45"/>
  <c r="D188" i="45"/>
  <c r="C188" i="45"/>
  <c r="P187" i="45"/>
  <c r="O187" i="45"/>
  <c r="N187" i="45"/>
  <c r="J187" i="45"/>
  <c r="I187" i="45"/>
  <c r="G187" i="45"/>
  <c r="F187" i="45"/>
  <c r="E187" i="45"/>
  <c r="D187" i="45"/>
  <c r="C187" i="45"/>
  <c r="P186" i="45"/>
  <c r="O186" i="45"/>
  <c r="N186" i="45"/>
  <c r="J186" i="45"/>
  <c r="I186" i="45"/>
  <c r="G186" i="45"/>
  <c r="F186" i="45"/>
  <c r="E186" i="45"/>
  <c r="D186" i="45"/>
  <c r="C186" i="45"/>
  <c r="P185" i="45"/>
  <c r="O185" i="45"/>
  <c r="N185" i="45"/>
  <c r="J185" i="45"/>
  <c r="I185" i="45"/>
  <c r="G185" i="45"/>
  <c r="F185" i="45"/>
  <c r="E185" i="45"/>
  <c r="D185" i="45"/>
  <c r="C185" i="45"/>
  <c r="P184" i="45"/>
  <c r="O184" i="45"/>
  <c r="N184" i="45"/>
  <c r="J184" i="45"/>
  <c r="I184" i="45"/>
  <c r="G184" i="45"/>
  <c r="F184" i="45"/>
  <c r="E184" i="45"/>
  <c r="D184" i="45"/>
  <c r="C184" i="45"/>
  <c r="P183" i="45"/>
  <c r="O183" i="45"/>
  <c r="N183" i="45"/>
  <c r="P182" i="45"/>
  <c r="O182" i="45"/>
  <c r="N182" i="45"/>
  <c r="J182" i="45"/>
  <c r="I182" i="45"/>
  <c r="G182" i="45"/>
  <c r="F182" i="45"/>
  <c r="E182" i="45"/>
  <c r="D182" i="45"/>
  <c r="C182" i="45"/>
  <c r="P181" i="45"/>
  <c r="O181" i="45"/>
  <c r="N181" i="45"/>
  <c r="J181" i="45"/>
  <c r="I181" i="45"/>
  <c r="G181" i="45"/>
  <c r="F181" i="45"/>
  <c r="E181" i="45"/>
  <c r="D181" i="45"/>
  <c r="C181" i="45"/>
  <c r="P180" i="45"/>
  <c r="O180" i="45"/>
  <c r="N180" i="45"/>
  <c r="J180" i="45"/>
  <c r="I180" i="45"/>
  <c r="G180" i="45"/>
  <c r="F180" i="45"/>
  <c r="E180" i="45"/>
  <c r="D180" i="45"/>
  <c r="C180" i="45"/>
  <c r="P179" i="45"/>
  <c r="O179" i="45"/>
  <c r="N179" i="45"/>
  <c r="J179" i="45"/>
  <c r="I179" i="45"/>
  <c r="G179" i="45"/>
  <c r="F179" i="45"/>
  <c r="E179" i="45"/>
  <c r="D179" i="45"/>
  <c r="C179" i="45"/>
  <c r="P178" i="45"/>
  <c r="O178" i="45"/>
  <c r="N178" i="45"/>
  <c r="J178" i="45"/>
  <c r="I178" i="45"/>
  <c r="G178" i="45"/>
  <c r="F178" i="45"/>
  <c r="E178" i="45"/>
  <c r="D178" i="45"/>
  <c r="C178" i="45"/>
  <c r="P177" i="45"/>
  <c r="O177" i="45"/>
  <c r="N177" i="45"/>
  <c r="J177" i="45"/>
  <c r="I177" i="45"/>
  <c r="G177" i="45"/>
  <c r="F177" i="45"/>
  <c r="E177" i="45"/>
  <c r="D177" i="45"/>
  <c r="C177" i="45"/>
  <c r="P176" i="45"/>
  <c r="O176" i="45"/>
  <c r="N176" i="45"/>
  <c r="P175" i="45"/>
  <c r="O175" i="45"/>
  <c r="N175" i="45"/>
  <c r="J175" i="45"/>
  <c r="I175" i="45"/>
  <c r="G175" i="45"/>
  <c r="F175" i="45"/>
  <c r="E175" i="45"/>
  <c r="D175" i="45"/>
  <c r="C175" i="45"/>
  <c r="P174" i="45"/>
  <c r="O174" i="45"/>
  <c r="N174" i="45"/>
  <c r="J174" i="45"/>
  <c r="I174" i="45"/>
  <c r="G174" i="45"/>
  <c r="F174" i="45"/>
  <c r="E174" i="45"/>
  <c r="D174" i="45"/>
  <c r="C174" i="45"/>
  <c r="P173" i="45"/>
  <c r="O173" i="45"/>
  <c r="N173" i="45"/>
  <c r="J173" i="45"/>
  <c r="I173" i="45"/>
  <c r="G173" i="45"/>
  <c r="F173" i="45"/>
  <c r="E173" i="45"/>
  <c r="D173" i="45"/>
  <c r="C173" i="45"/>
  <c r="P172" i="45"/>
  <c r="O172" i="45"/>
  <c r="N172" i="45"/>
  <c r="J172" i="45"/>
  <c r="I172" i="45"/>
  <c r="G172" i="45"/>
  <c r="F172" i="45"/>
  <c r="E172" i="45"/>
  <c r="D172" i="45"/>
  <c r="C172" i="45"/>
  <c r="P171" i="45"/>
  <c r="O171" i="45"/>
  <c r="N171" i="45"/>
  <c r="J171" i="45"/>
  <c r="I171" i="45"/>
  <c r="G171" i="45"/>
  <c r="F171" i="45"/>
  <c r="E171" i="45"/>
  <c r="D171" i="45"/>
  <c r="C171" i="45"/>
  <c r="P170" i="45"/>
  <c r="O170" i="45"/>
  <c r="N170" i="45"/>
  <c r="J170" i="45"/>
  <c r="I170" i="45"/>
  <c r="G170" i="45"/>
  <c r="F170" i="45"/>
  <c r="E170" i="45"/>
  <c r="D170" i="45"/>
  <c r="C170" i="45"/>
  <c r="P169" i="45"/>
  <c r="O169" i="45"/>
  <c r="N169" i="45"/>
  <c r="P168" i="45"/>
  <c r="O168" i="45"/>
  <c r="N168" i="45"/>
  <c r="J168" i="45"/>
  <c r="I168" i="45"/>
  <c r="G168" i="45"/>
  <c r="F168" i="45"/>
  <c r="E168" i="45"/>
  <c r="D168" i="45"/>
  <c r="C168" i="45"/>
  <c r="P167" i="45"/>
  <c r="O167" i="45"/>
  <c r="N167" i="45"/>
  <c r="J167" i="45"/>
  <c r="I167" i="45"/>
  <c r="G167" i="45"/>
  <c r="F167" i="45"/>
  <c r="E167" i="45"/>
  <c r="D167" i="45"/>
  <c r="C167" i="45"/>
  <c r="P166" i="45"/>
  <c r="O166" i="45"/>
  <c r="N166" i="45"/>
  <c r="J166" i="45"/>
  <c r="I166" i="45"/>
  <c r="G166" i="45"/>
  <c r="F166" i="45"/>
  <c r="E166" i="45"/>
  <c r="D166" i="45"/>
  <c r="C166" i="45"/>
  <c r="P165" i="45"/>
  <c r="O165" i="45"/>
  <c r="N165" i="45"/>
  <c r="J165" i="45"/>
  <c r="I165" i="45"/>
  <c r="G165" i="45"/>
  <c r="F165" i="45"/>
  <c r="E165" i="45"/>
  <c r="D165" i="45"/>
  <c r="C165" i="45"/>
  <c r="P164" i="45"/>
  <c r="O164" i="45"/>
  <c r="N164" i="45"/>
  <c r="J164" i="45"/>
  <c r="I164" i="45"/>
  <c r="G164" i="45"/>
  <c r="F164" i="45"/>
  <c r="E164" i="45"/>
  <c r="D164" i="45"/>
  <c r="C164" i="45"/>
  <c r="P163" i="45"/>
  <c r="O163" i="45"/>
  <c r="N163" i="45"/>
  <c r="J163" i="45"/>
  <c r="I163" i="45"/>
  <c r="G163" i="45"/>
  <c r="F163" i="45"/>
  <c r="E163" i="45"/>
  <c r="D163" i="45"/>
  <c r="C163" i="45"/>
  <c r="P162" i="45"/>
  <c r="O162" i="45"/>
  <c r="N162" i="45"/>
  <c r="P161" i="45"/>
  <c r="O161" i="45"/>
  <c r="N161" i="45"/>
  <c r="J161" i="45"/>
  <c r="I161" i="45"/>
  <c r="G161" i="45"/>
  <c r="F161" i="45"/>
  <c r="E161" i="45"/>
  <c r="D161" i="45"/>
  <c r="C161" i="45"/>
  <c r="P160" i="45"/>
  <c r="O160" i="45"/>
  <c r="N160" i="45"/>
  <c r="J160" i="45"/>
  <c r="I160" i="45"/>
  <c r="G160" i="45"/>
  <c r="F160" i="45"/>
  <c r="E160" i="45"/>
  <c r="D160" i="45"/>
  <c r="C160" i="45"/>
  <c r="P159" i="45"/>
  <c r="O159" i="45"/>
  <c r="N159" i="45"/>
  <c r="J159" i="45"/>
  <c r="I159" i="45"/>
  <c r="G159" i="45"/>
  <c r="F159" i="45"/>
  <c r="E159" i="45"/>
  <c r="D159" i="45"/>
  <c r="C159" i="45"/>
  <c r="P158" i="45"/>
  <c r="O158" i="45"/>
  <c r="N158" i="45"/>
  <c r="J158" i="45"/>
  <c r="I158" i="45"/>
  <c r="G158" i="45"/>
  <c r="F158" i="45"/>
  <c r="E158" i="45"/>
  <c r="D158" i="45"/>
  <c r="C158" i="45"/>
  <c r="P157" i="45"/>
  <c r="O157" i="45"/>
  <c r="N157" i="45"/>
  <c r="J157" i="45"/>
  <c r="I157" i="45"/>
  <c r="G157" i="45"/>
  <c r="F157" i="45"/>
  <c r="E157" i="45"/>
  <c r="D157" i="45"/>
  <c r="C157" i="45"/>
  <c r="P156" i="45"/>
  <c r="O156" i="45"/>
  <c r="N156" i="45"/>
  <c r="J156" i="45"/>
  <c r="I156" i="45"/>
  <c r="G156" i="45"/>
  <c r="F156" i="45"/>
  <c r="E156" i="45"/>
  <c r="D156" i="45"/>
  <c r="C156" i="45"/>
  <c r="P155" i="45"/>
  <c r="O155" i="45"/>
  <c r="N155" i="45"/>
  <c r="P154" i="45"/>
  <c r="O154" i="45"/>
  <c r="N154" i="45"/>
  <c r="J154" i="45"/>
  <c r="I154" i="45"/>
  <c r="G154" i="45"/>
  <c r="F154" i="45"/>
  <c r="E154" i="45"/>
  <c r="D154" i="45"/>
  <c r="C154" i="45"/>
  <c r="P153" i="45"/>
  <c r="O153" i="45"/>
  <c r="N153" i="45"/>
  <c r="J153" i="45"/>
  <c r="I153" i="45"/>
  <c r="G153" i="45"/>
  <c r="F153" i="45"/>
  <c r="E153" i="45"/>
  <c r="D153" i="45"/>
  <c r="C153" i="45"/>
  <c r="P152" i="45"/>
  <c r="O152" i="45"/>
  <c r="N152" i="45"/>
  <c r="J152" i="45"/>
  <c r="I152" i="45"/>
  <c r="G152" i="45"/>
  <c r="F152" i="45"/>
  <c r="E152" i="45"/>
  <c r="D152" i="45"/>
  <c r="C152" i="45"/>
  <c r="P151" i="45"/>
  <c r="O151" i="45"/>
  <c r="N151" i="45"/>
  <c r="J151" i="45"/>
  <c r="I151" i="45"/>
  <c r="G151" i="45"/>
  <c r="F151" i="45"/>
  <c r="E151" i="45"/>
  <c r="D151" i="45"/>
  <c r="C151" i="45"/>
  <c r="P150" i="45"/>
  <c r="O150" i="45"/>
  <c r="N150" i="45"/>
  <c r="J150" i="45"/>
  <c r="I150" i="45"/>
  <c r="G150" i="45"/>
  <c r="F150" i="45"/>
  <c r="E150" i="45"/>
  <c r="D150" i="45"/>
  <c r="C150" i="45"/>
  <c r="P149" i="45"/>
  <c r="O149" i="45"/>
  <c r="N149" i="45"/>
  <c r="J149" i="45"/>
  <c r="I149" i="45"/>
  <c r="G149" i="45"/>
  <c r="F149" i="45"/>
  <c r="E149" i="45"/>
  <c r="D149" i="45"/>
  <c r="C149" i="45"/>
  <c r="P148" i="45"/>
  <c r="O148" i="45"/>
  <c r="N148" i="45"/>
  <c r="P147" i="45"/>
  <c r="O147" i="45"/>
  <c r="N147" i="45"/>
  <c r="J147" i="45"/>
  <c r="I147" i="45"/>
  <c r="G147" i="45"/>
  <c r="F147" i="45"/>
  <c r="E147" i="45"/>
  <c r="D147" i="45"/>
  <c r="C147" i="45"/>
  <c r="P146" i="45"/>
  <c r="O146" i="45"/>
  <c r="N146" i="45"/>
  <c r="J146" i="45"/>
  <c r="I146" i="45"/>
  <c r="G146" i="45"/>
  <c r="F146" i="45"/>
  <c r="E146" i="45"/>
  <c r="D146" i="45"/>
  <c r="C146" i="45"/>
  <c r="P145" i="45"/>
  <c r="O145" i="45"/>
  <c r="N145" i="45"/>
  <c r="J145" i="45"/>
  <c r="I145" i="45"/>
  <c r="G145" i="45"/>
  <c r="F145" i="45"/>
  <c r="E145" i="45"/>
  <c r="D145" i="45"/>
  <c r="C145" i="45"/>
  <c r="P144" i="45"/>
  <c r="O144" i="45"/>
  <c r="N144" i="45"/>
  <c r="J144" i="45"/>
  <c r="I144" i="45"/>
  <c r="G144" i="45"/>
  <c r="F144" i="45"/>
  <c r="E144" i="45"/>
  <c r="D144" i="45"/>
  <c r="C144" i="45"/>
  <c r="P143" i="45"/>
  <c r="O143" i="45"/>
  <c r="N143" i="45"/>
  <c r="J143" i="45"/>
  <c r="I143" i="45"/>
  <c r="G143" i="45"/>
  <c r="F143" i="45"/>
  <c r="E143" i="45"/>
  <c r="D143" i="45"/>
  <c r="C143" i="45"/>
  <c r="P142" i="45"/>
  <c r="O142" i="45"/>
  <c r="N142" i="45"/>
  <c r="J142" i="45"/>
  <c r="I142" i="45"/>
  <c r="G142" i="45"/>
  <c r="F142" i="45"/>
  <c r="E142" i="45"/>
  <c r="D142" i="45"/>
  <c r="C142" i="45"/>
  <c r="P141" i="45"/>
  <c r="O141" i="45"/>
  <c r="N141" i="45"/>
  <c r="P140" i="45"/>
  <c r="O140" i="45"/>
  <c r="N140" i="45"/>
  <c r="J140" i="45"/>
  <c r="I140" i="45"/>
  <c r="G140" i="45"/>
  <c r="F140" i="45"/>
  <c r="E140" i="45"/>
  <c r="D140" i="45"/>
  <c r="C140" i="45"/>
  <c r="P139" i="45"/>
  <c r="O139" i="45"/>
  <c r="N139" i="45"/>
  <c r="J139" i="45"/>
  <c r="I139" i="45"/>
  <c r="G139" i="45"/>
  <c r="F139" i="45"/>
  <c r="E139" i="45"/>
  <c r="D139" i="45"/>
  <c r="C139" i="45"/>
  <c r="P138" i="45"/>
  <c r="O138" i="45"/>
  <c r="N138" i="45"/>
  <c r="J138" i="45"/>
  <c r="I138" i="45"/>
  <c r="G138" i="45"/>
  <c r="F138" i="45"/>
  <c r="E138" i="45"/>
  <c r="D138" i="45"/>
  <c r="C138" i="45"/>
  <c r="P137" i="45"/>
  <c r="O137" i="45"/>
  <c r="N137" i="45"/>
  <c r="J137" i="45"/>
  <c r="I137" i="45"/>
  <c r="G137" i="45"/>
  <c r="F137" i="45"/>
  <c r="E137" i="45"/>
  <c r="D137" i="45"/>
  <c r="C137" i="45"/>
  <c r="P136" i="45"/>
  <c r="O136" i="45"/>
  <c r="N136" i="45"/>
  <c r="J136" i="45"/>
  <c r="I136" i="45"/>
  <c r="G136" i="45"/>
  <c r="F136" i="45"/>
  <c r="E136" i="45"/>
  <c r="D136" i="45"/>
  <c r="C136" i="45"/>
  <c r="P135" i="45"/>
  <c r="O135" i="45"/>
  <c r="N135" i="45"/>
  <c r="J135" i="45"/>
  <c r="I135" i="45"/>
  <c r="G135" i="45"/>
  <c r="F135" i="45"/>
  <c r="E135" i="45"/>
  <c r="D135" i="45"/>
  <c r="C135" i="45"/>
  <c r="P134" i="45"/>
  <c r="O134" i="45"/>
  <c r="N134" i="45"/>
  <c r="P133" i="45"/>
  <c r="O133" i="45"/>
  <c r="N133" i="45"/>
  <c r="J133" i="45"/>
  <c r="I133" i="45"/>
  <c r="G133" i="45"/>
  <c r="F133" i="45"/>
  <c r="E133" i="45"/>
  <c r="D133" i="45"/>
  <c r="C133" i="45"/>
  <c r="P132" i="45"/>
  <c r="O132" i="45"/>
  <c r="N132" i="45"/>
  <c r="J132" i="45"/>
  <c r="I132" i="45"/>
  <c r="G132" i="45"/>
  <c r="F132" i="45"/>
  <c r="E132" i="45"/>
  <c r="D132" i="45"/>
  <c r="C132" i="45"/>
  <c r="P131" i="45"/>
  <c r="O131" i="45"/>
  <c r="N131" i="45"/>
  <c r="J131" i="45"/>
  <c r="I131" i="45"/>
  <c r="G131" i="45"/>
  <c r="F131" i="45"/>
  <c r="E131" i="45"/>
  <c r="D131" i="45"/>
  <c r="C131" i="45"/>
  <c r="P130" i="45"/>
  <c r="O130" i="45"/>
  <c r="N130" i="45"/>
  <c r="J130" i="45"/>
  <c r="I130" i="45"/>
  <c r="G130" i="45"/>
  <c r="F130" i="45"/>
  <c r="E130" i="45"/>
  <c r="D130" i="45"/>
  <c r="C130" i="45"/>
  <c r="P129" i="45"/>
  <c r="O129" i="45"/>
  <c r="N129" i="45"/>
  <c r="J129" i="45"/>
  <c r="I129" i="45"/>
  <c r="G129" i="45"/>
  <c r="F129" i="45"/>
  <c r="E129" i="45"/>
  <c r="D129" i="45"/>
  <c r="C129" i="45"/>
  <c r="P128" i="45"/>
  <c r="O128" i="45"/>
  <c r="N128" i="45"/>
  <c r="J128" i="45"/>
  <c r="I128" i="45"/>
  <c r="G128" i="45"/>
  <c r="F128" i="45"/>
  <c r="E128" i="45"/>
  <c r="D128" i="45"/>
  <c r="C128" i="45"/>
  <c r="P127" i="45"/>
  <c r="O127" i="45"/>
  <c r="N127" i="45"/>
  <c r="P126" i="45"/>
  <c r="O126" i="45"/>
  <c r="N126" i="45"/>
  <c r="J126" i="45"/>
  <c r="I126" i="45"/>
  <c r="G126" i="45"/>
  <c r="F126" i="45"/>
  <c r="E126" i="45"/>
  <c r="D126" i="45"/>
  <c r="C126" i="45"/>
  <c r="P125" i="45"/>
  <c r="O125" i="45"/>
  <c r="N125" i="45"/>
  <c r="J125" i="45"/>
  <c r="I125" i="45"/>
  <c r="G125" i="45"/>
  <c r="F125" i="45"/>
  <c r="E125" i="45"/>
  <c r="D125" i="45"/>
  <c r="C125" i="45"/>
  <c r="P124" i="45"/>
  <c r="O124" i="45"/>
  <c r="N124" i="45"/>
  <c r="J124" i="45"/>
  <c r="I124" i="45"/>
  <c r="G124" i="45"/>
  <c r="F124" i="45"/>
  <c r="E124" i="45"/>
  <c r="D124" i="45"/>
  <c r="C124" i="45"/>
  <c r="P123" i="45"/>
  <c r="O123" i="45"/>
  <c r="N123" i="45"/>
  <c r="J123" i="45"/>
  <c r="I123" i="45"/>
  <c r="G123" i="45"/>
  <c r="F123" i="45"/>
  <c r="E123" i="45"/>
  <c r="D123" i="45"/>
  <c r="C123" i="45"/>
  <c r="P122" i="45"/>
  <c r="O122" i="45"/>
  <c r="N122" i="45"/>
  <c r="J122" i="45"/>
  <c r="I122" i="45"/>
  <c r="G122" i="45"/>
  <c r="F122" i="45"/>
  <c r="E122" i="45"/>
  <c r="D122" i="45"/>
  <c r="C122" i="45"/>
  <c r="P121" i="45"/>
  <c r="O121" i="45"/>
  <c r="N121" i="45"/>
  <c r="J121" i="45"/>
  <c r="I121" i="45"/>
  <c r="G121" i="45"/>
  <c r="F121" i="45"/>
  <c r="E121" i="45"/>
  <c r="D121" i="45"/>
  <c r="C121" i="45"/>
  <c r="P120" i="45"/>
  <c r="O120" i="45"/>
  <c r="N120" i="45"/>
  <c r="P119" i="45"/>
  <c r="O119" i="45"/>
  <c r="N119" i="45"/>
  <c r="J119" i="45"/>
  <c r="I119" i="45"/>
  <c r="G119" i="45"/>
  <c r="F119" i="45"/>
  <c r="E119" i="45"/>
  <c r="D119" i="45"/>
  <c r="C119" i="45"/>
  <c r="P118" i="45"/>
  <c r="O118" i="45"/>
  <c r="N118" i="45"/>
  <c r="J118" i="45"/>
  <c r="I118" i="45"/>
  <c r="G118" i="45"/>
  <c r="F118" i="45"/>
  <c r="E118" i="45"/>
  <c r="D118" i="45"/>
  <c r="C118" i="45"/>
  <c r="P117" i="45"/>
  <c r="O117" i="45"/>
  <c r="N117" i="45"/>
  <c r="J117" i="45"/>
  <c r="I117" i="45"/>
  <c r="G117" i="45"/>
  <c r="F117" i="45"/>
  <c r="E117" i="45"/>
  <c r="D117" i="45"/>
  <c r="C117" i="45"/>
  <c r="P116" i="45"/>
  <c r="O116" i="45"/>
  <c r="N116" i="45"/>
  <c r="J116" i="45"/>
  <c r="I116" i="45"/>
  <c r="G116" i="45"/>
  <c r="F116" i="45"/>
  <c r="E116" i="45"/>
  <c r="D116" i="45"/>
  <c r="C116" i="45"/>
  <c r="P115" i="45"/>
  <c r="O115" i="45"/>
  <c r="N115" i="45"/>
  <c r="J115" i="45"/>
  <c r="I115" i="45"/>
  <c r="G115" i="45"/>
  <c r="F115" i="45"/>
  <c r="E115" i="45"/>
  <c r="D115" i="45"/>
  <c r="C115" i="45"/>
  <c r="P114" i="45"/>
  <c r="O114" i="45"/>
  <c r="N114" i="45"/>
  <c r="J114" i="45"/>
  <c r="I114" i="45"/>
  <c r="G114" i="45"/>
  <c r="F114" i="45"/>
  <c r="E114" i="45"/>
  <c r="D114" i="45"/>
  <c r="C114" i="45"/>
  <c r="P113" i="45"/>
  <c r="O113" i="45"/>
  <c r="N113" i="45"/>
  <c r="P112" i="45"/>
  <c r="O112" i="45"/>
  <c r="N112" i="45"/>
  <c r="J112" i="45"/>
  <c r="I112" i="45"/>
  <c r="G112" i="45"/>
  <c r="F112" i="45"/>
  <c r="E112" i="45"/>
  <c r="D112" i="45"/>
  <c r="C112" i="45"/>
  <c r="P111" i="45"/>
  <c r="O111" i="45"/>
  <c r="N111" i="45"/>
  <c r="J111" i="45"/>
  <c r="I111" i="45"/>
  <c r="G111" i="45"/>
  <c r="F111" i="45"/>
  <c r="E111" i="45"/>
  <c r="D111" i="45"/>
  <c r="C111" i="45"/>
  <c r="P110" i="45"/>
  <c r="O110" i="45"/>
  <c r="N110" i="45"/>
  <c r="J110" i="45"/>
  <c r="I110" i="45"/>
  <c r="G110" i="45"/>
  <c r="F110" i="45"/>
  <c r="E110" i="45"/>
  <c r="D110" i="45"/>
  <c r="C110" i="45"/>
  <c r="P109" i="45"/>
  <c r="O109" i="45"/>
  <c r="N109" i="45"/>
  <c r="J109" i="45"/>
  <c r="I109" i="45"/>
  <c r="G109" i="45"/>
  <c r="F109" i="45"/>
  <c r="E109" i="45"/>
  <c r="D109" i="45"/>
  <c r="C109" i="45"/>
  <c r="P108" i="45"/>
  <c r="O108" i="45"/>
  <c r="N108" i="45"/>
  <c r="J108" i="45"/>
  <c r="I108" i="45"/>
  <c r="G108" i="45"/>
  <c r="F108" i="45"/>
  <c r="E108" i="45"/>
  <c r="D108" i="45"/>
  <c r="C108" i="45"/>
  <c r="P107" i="45"/>
  <c r="O107" i="45"/>
  <c r="N107" i="45"/>
  <c r="J107" i="45"/>
  <c r="I107" i="45"/>
  <c r="G107" i="45"/>
  <c r="F107" i="45"/>
  <c r="E107" i="45"/>
  <c r="D107" i="45"/>
  <c r="C107" i="45"/>
  <c r="P106" i="45"/>
  <c r="O106" i="45"/>
  <c r="N106" i="45"/>
  <c r="P105" i="45"/>
  <c r="O105" i="45"/>
  <c r="N105" i="45"/>
  <c r="J105" i="45"/>
  <c r="I105" i="45"/>
  <c r="G105" i="45"/>
  <c r="F105" i="45"/>
  <c r="E105" i="45"/>
  <c r="D105" i="45"/>
  <c r="C105" i="45"/>
  <c r="P104" i="45"/>
  <c r="O104" i="45"/>
  <c r="N104" i="45"/>
  <c r="J104" i="45"/>
  <c r="I104" i="45"/>
  <c r="G104" i="45"/>
  <c r="F104" i="45"/>
  <c r="E104" i="45"/>
  <c r="D104" i="45"/>
  <c r="C104" i="45"/>
  <c r="P103" i="45"/>
  <c r="O103" i="45"/>
  <c r="N103" i="45"/>
  <c r="J103" i="45"/>
  <c r="I103" i="45"/>
  <c r="G103" i="45"/>
  <c r="F103" i="45"/>
  <c r="E103" i="45"/>
  <c r="D103" i="45"/>
  <c r="C103" i="45"/>
  <c r="P102" i="45"/>
  <c r="O102" i="45"/>
  <c r="N102" i="45"/>
  <c r="J102" i="45"/>
  <c r="I102" i="45"/>
  <c r="G102" i="45"/>
  <c r="F102" i="45"/>
  <c r="E102" i="45"/>
  <c r="D102" i="45"/>
  <c r="C102" i="45"/>
  <c r="P101" i="45"/>
  <c r="O101" i="45"/>
  <c r="N101" i="45"/>
  <c r="J101" i="45"/>
  <c r="I101" i="45"/>
  <c r="G101" i="45"/>
  <c r="F101" i="45"/>
  <c r="E101" i="45"/>
  <c r="D101" i="45"/>
  <c r="C101" i="45"/>
  <c r="P100" i="45"/>
  <c r="O100" i="45"/>
  <c r="N100" i="45"/>
  <c r="J100" i="45"/>
  <c r="I100" i="45"/>
  <c r="G100" i="45"/>
  <c r="F100" i="45"/>
  <c r="E100" i="45"/>
  <c r="D100" i="45"/>
  <c r="C100" i="45"/>
  <c r="P99" i="45"/>
  <c r="O99" i="45"/>
  <c r="N99" i="45"/>
  <c r="P98" i="45"/>
  <c r="O98" i="45"/>
  <c r="N98" i="45"/>
  <c r="J98" i="45"/>
  <c r="I98" i="45"/>
  <c r="G98" i="45"/>
  <c r="F98" i="45"/>
  <c r="E98" i="45"/>
  <c r="D98" i="45"/>
  <c r="C98" i="45"/>
  <c r="P97" i="45"/>
  <c r="O97" i="45"/>
  <c r="N97" i="45"/>
  <c r="J97" i="45"/>
  <c r="I97" i="45"/>
  <c r="G97" i="45"/>
  <c r="F97" i="45"/>
  <c r="E97" i="45"/>
  <c r="D97" i="45"/>
  <c r="C97" i="45"/>
  <c r="P96" i="45"/>
  <c r="O96" i="45"/>
  <c r="N96" i="45"/>
  <c r="J96" i="45"/>
  <c r="I96" i="45"/>
  <c r="G96" i="45"/>
  <c r="F96" i="45"/>
  <c r="E96" i="45"/>
  <c r="D96" i="45"/>
  <c r="C96" i="45"/>
  <c r="P95" i="45"/>
  <c r="O95" i="45"/>
  <c r="N95" i="45"/>
  <c r="J95" i="45"/>
  <c r="I95" i="45"/>
  <c r="G95" i="45"/>
  <c r="F95" i="45"/>
  <c r="E95" i="45"/>
  <c r="D95" i="45"/>
  <c r="C95" i="45"/>
  <c r="P94" i="45"/>
  <c r="O94" i="45"/>
  <c r="N94" i="45"/>
  <c r="J94" i="45"/>
  <c r="I94" i="45"/>
  <c r="G94" i="45"/>
  <c r="F94" i="45"/>
  <c r="E94" i="45"/>
  <c r="D94" i="45"/>
  <c r="C94" i="45"/>
  <c r="P93" i="45"/>
  <c r="O93" i="45"/>
  <c r="N93" i="45"/>
  <c r="J93" i="45"/>
  <c r="I93" i="45"/>
  <c r="G93" i="45"/>
  <c r="F93" i="45"/>
  <c r="E93" i="45"/>
  <c r="D93" i="45"/>
  <c r="C93" i="45"/>
  <c r="P92" i="45"/>
  <c r="O92" i="45"/>
  <c r="N92" i="45"/>
  <c r="P91" i="45"/>
  <c r="O91" i="45"/>
  <c r="N91" i="45"/>
  <c r="J91" i="45"/>
  <c r="I91" i="45"/>
  <c r="G91" i="45"/>
  <c r="F91" i="45"/>
  <c r="E91" i="45"/>
  <c r="D91" i="45"/>
  <c r="C91" i="45"/>
  <c r="P90" i="45"/>
  <c r="O90" i="45"/>
  <c r="N90" i="45"/>
  <c r="J90" i="45"/>
  <c r="I90" i="45"/>
  <c r="G90" i="45"/>
  <c r="F90" i="45"/>
  <c r="E90" i="45"/>
  <c r="D90" i="45"/>
  <c r="C90" i="45"/>
  <c r="P89" i="45"/>
  <c r="O89" i="45"/>
  <c r="N89" i="45"/>
  <c r="J89" i="45"/>
  <c r="I89" i="45"/>
  <c r="G89" i="45"/>
  <c r="F89" i="45"/>
  <c r="E89" i="45"/>
  <c r="D89" i="45"/>
  <c r="C89" i="45"/>
  <c r="P88" i="45"/>
  <c r="O88" i="45"/>
  <c r="N88" i="45"/>
  <c r="J88" i="45"/>
  <c r="I88" i="45"/>
  <c r="G88" i="45"/>
  <c r="F88" i="45"/>
  <c r="E88" i="45"/>
  <c r="D88" i="45"/>
  <c r="C88" i="45"/>
  <c r="P87" i="45"/>
  <c r="O87" i="45"/>
  <c r="N87" i="45"/>
  <c r="J87" i="45"/>
  <c r="I87" i="45"/>
  <c r="G87" i="45"/>
  <c r="F87" i="45"/>
  <c r="E87" i="45"/>
  <c r="D87" i="45"/>
  <c r="C87" i="45"/>
  <c r="P86" i="45"/>
  <c r="O86" i="45"/>
  <c r="N86" i="45"/>
  <c r="J86" i="45"/>
  <c r="I86" i="45"/>
  <c r="G86" i="45"/>
  <c r="F86" i="45"/>
  <c r="E86" i="45"/>
  <c r="D86" i="45"/>
  <c r="C86" i="45"/>
  <c r="P85" i="45"/>
  <c r="O85" i="45"/>
  <c r="N85" i="45"/>
  <c r="P84" i="45"/>
  <c r="O84" i="45"/>
  <c r="N84" i="45"/>
  <c r="J84" i="45"/>
  <c r="I84" i="45"/>
  <c r="G84" i="45"/>
  <c r="F84" i="45"/>
  <c r="E84" i="45"/>
  <c r="D84" i="45"/>
  <c r="C84" i="45"/>
  <c r="P83" i="45"/>
  <c r="O83" i="45"/>
  <c r="N83" i="45"/>
  <c r="J83" i="45"/>
  <c r="I83" i="45"/>
  <c r="G83" i="45"/>
  <c r="F83" i="45"/>
  <c r="E83" i="45"/>
  <c r="D83" i="45"/>
  <c r="C83" i="45"/>
  <c r="P82" i="45"/>
  <c r="O82" i="45"/>
  <c r="N82" i="45"/>
  <c r="J82" i="45"/>
  <c r="I82" i="45"/>
  <c r="G82" i="45"/>
  <c r="F82" i="45"/>
  <c r="E82" i="45"/>
  <c r="D82" i="45"/>
  <c r="C82" i="45"/>
  <c r="P81" i="45"/>
  <c r="O81" i="45"/>
  <c r="N81" i="45"/>
  <c r="J81" i="45"/>
  <c r="I81" i="45"/>
  <c r="G81" i="45"/>
  <c r="F81" i="45"/>
  <c r="E81" i="45"/>
  <c r="D81" i="45"/>
  <c r="C81" i="45"/>
  <c r="P80" i="45"/>
  <c r="O80" i="45"/>
  <c r="N80" i="45"/>
  <c r="J80" i="45"/>
  <c r="I80" i="45"/>
  <c r="G80" i="45"/>
  <c r="F80" i="45"/>
  <c r="E80" i="45"/>
  <c r="D80" i="45"/>
  <c r="C80" i="45"/>
  <c r="P79" i="45"/>
  <c r="O79" i="45"/>
  <c r="N79" i="45"/>
  <c r="J79" i="45"/>
  <c r="I79" i="45"/>
  <c r="G79" i="45"/>
  <c r="F79" i="45"/>
  <c r="E79" i="45"/>
  <c r="D79" i="45"/>
  <c r="C79" i="45"/>
  <c r="P78" i="45"/>
  <c r="O78" i="45"/>
  <c r="N78" i="45"/>
  <c r="P77" i="45"/>
  <c r="O77" i="45"/>
  <c r="N77" i="45"/>
  <c r="J77" i="45"/>
  <c r="I77" i="45"/>
  <c r="G77" i="45"/>
  <c r="F77" i="45"/>
  <c r="E77" i="45"/>
  <c r="D77" i="45"/>
  <c r="C77" i="45"/>
  <c r="P76" i="45"/>
  <c r="O76" i="45"/>
  <c r="N76" i="45"/>
  <c r="J76" i="45"/>
  <c r="I76" i="45"/>
  <c r="G76" i="45"/>
  <c r="F76" i="45"/>
  <c r="E76" i="45"/>
  <c r="D76" i="45"/>
  <c r="C76" i="45"/>
  <c r="P75" i="45"/>
  <c r="O75" i="45"/>
  <c r="N75" i="45"/>
  <c r="J75" i="45"/>
  <c r="I75" i="45"/>
  <c r="G75" i="45"/>
  <c r="F75" i="45"/>
  <c r="E75" i="45"/>
  <c r="D75" i="45"/>
  <c r="C75" i="45"/>
  <c r="P74" i="45"/>
  <c r="O74" i="45"/>
  <c r="N74" i="45"/>
  <c r="J74" i="45"/>
  <c r="I74" i="45"/>
  <c r="G74" i="45"/>
  <c r="F74" i="45"/>
  <c r="E74" i="45"/>
  <c r="D74" i="45"/>
  <c r="C74" i="45"/>
  <c r="P73" i="45"/>
  <c r="O73" i="45"/>
  <c r="N73" i="45"/>
  <c r="J73" i="45"/>
  <c r="I73" i="45"/>
  <c r="G73" i="45"/>
  <c r="F73" i="45"/>
  <c r="E73" i="45"/>
  <c r="D73" i="45"/>
  <c r="C73" i="45"/>
  <c r="P72" i="45"/>
  <c r="O72" i="45"/>
  <c r="N72" i="45"/>
  <c r="J72" i="45"/>
  <c r="I72" i="45"/>
  <c r="G72" i="45"/>
  <c r="F72" i="45"/>
  <c r="E72" i="45"/>
  <c r="D72" i="45"/>
  <c r="C72" i="45"/>
  <c r="P71" i="45"/>
  <c r="O71" i="45"/>
  <c r="N71" i="45"/>
  <c r="P70" i="45"/>
  <c r="O70" i="45"/>
  <c r="N70" i="45"/>
  <c r="J70" i="45"/>
  <c r="I70" i="45"/>
  <c r="G70" i="45"/>
  <c r="F70" i="45"/>
  <c r="E70" i="45"/>
  <c r="D70" i="45"/>
  <c r="C70" i="45"/>
  <c r="P69" i="45"/>
  <c r="O69" i="45"/>
  <c r="N69" i="45"/>
  <c r="J69" i="45"/>
  <c r="I69" i="45"/>
  <c r="G69" i="45"/>
  <c r="F69" i="45"/>
  <c r="E69" i="45"/>
  <c r="D69" i="45"/>
  <c r="C69" i="45"/>
  <c r="P68" i="45"/>
  <c r="O68" i="45"/>
  <c r="N68" i="45"/>
  <c r="J68" i="45"/>
  <c r="I68" i="45"/>
  <c r="G68" i="45"/>
  <c r="F68" i="45"/>
  <c r="E68" i="45"/>
  <c r="D68" i="45"/>
  <c r="C68" i="45"/>
  <c r="P67" i="45"/>
  <c r="O67" i="45"/>
  <c r="N67" i="45"/>
  <c r="J67" i="45"/>
  <c r="I67" i="45"/>
  <c r="G67" i="45"/>
  <c r="F67" i="45"/>
  <c r="E67" i="45"/>
  <c r="D67" i="45"/>
  <c r="C67" i="45"/>
  <c r="P66" i="45"/>
  <c r="O66" i="45"/>
  <c r="N66" i="45"/>
  <c r="J66" i="45"/>
  <c r="I66" i="45"/>
  <c r="G66" i="45"/>
  <c r="F66" i="45"/>
  <c r="E66" i="45"/>
  <c r="D66" i="45"/>
  <c r="C66" i="45"/>
  <c r="P65" i="45"/>
  <c r="O65" i="45"/>
  <c r="N65" i="45"/>
  <c r="J65" i="45"/>
  <c r="I65" i="45"/>
  <c r="G65" i="45"/>
  <c r="F65" i="45"/>
  <c r="E65" i="45"/>
  <c r="D65" i="45"/>
  <c r="C65" i="45"/>
  <c r="P64" i="45"/>
  <c r="O64" i="45"/>
  <c r="N64" i="45"/>
  <c r="P63" i="45"/>
  <c r="O63" i="45"/>
  <c r="N63" i="45"/>
  <c r="J63" i="45"/>
  <c r="I63" i="45"/>
  <c r="G63" i="45"/>
  <c r="F63" i="45"/>
  <c r="E63" i="45"/>
  <c r="D63" i="45"/>
  <c r="C63" i="45"/>
  <c r="P62" i="45"/>
  <c r="O62" i="45"/>
  <c r="N62" i="45"/>
  <c r="J62" i="45"/>
  <c r="I62" i="45"/>
  <c r="G62" i="45"/>
  <c r="F62" i="45"/>
  <c r="E62" i="45"/>
  <c r="D62" i="45"/>
  <c r="C62" i="45"/>
  <c r="P61" i="45"/>
  <c r="O61" i="45"/>
  <c r="N61" i="45"/>
  <c r="J61" i="45"/>
  <c r="I61" i="45"/>
  <c r="G61" i="45"/>
  <c r="F61" i="45"/>
  <c r="E61" i="45"/>
  <c r="D61" i="45"/>
  <c r="C61" i="45"/>
  <c r="P60" i="45"/>
  <c r="O60" i="45"/>
  <c r="N60" i="45"/>
  <c r="J60" i="45"/>
  <c r="I60" i="45"/>
  <c r="G60" i="45"/>
  <c r="F60" i="45"/>
  <c r="E60" i="45"/>
  <c r="D60" i="45"/>
  <c r="C60" i="45"/>
  <c r="P59" i="45"/>
  <c r="O59" i="45"/>
  <c r="N59" i="45"/>
  <c r="J59" i="45"/>
  <c r="I59" i="45"/>
  <c r="G59" i="45"/>
  <c r="F59" i="45"/>
  <c r="E59" i="45"/>
  <c r="D59" i="45"/>
  <c r="C59" i="45"/>
  <c r="P58" i="45"/>
  <c r="O58" i="45"/>
  <c r="N58" i="45"/>
  <c r="J58" i="45"/>
  <c r="I58" i="45"/>
  <c r="G58" i="45"/>
  <c r="F58" i="45"/>
  <c r="E58" i="45"/>
  <c r="D58" i="45"/>
  <c r="C58" i="45"/>
  <c r="P57" i="45"/>
  <c r="O57" i="45"/>
  <c r="N57" i="45"/>
  <c r="P56" i="45"/>
  <c r="O56" i="45"/>
  <c r="N56" i="45"/>
  <c r="J56" i="45"/>
  <c r="I56" i="45"/>
  <c r="G56" i="45"/>
  <c r="F56" i="45"/>
  <c r="E56" i="45"/>
  <c r="D56" i="45"/>
  <c r="C56" i="45"/>
  <c r="P55" i="45"/>
  <c r="O55" i="45"/>
  <c r="N55" i="45"/>
  <c r="J55" i="45"/>
  <c r="I55" i="45"/>
  <c r="G55" i="45"/>
  <c r="F55" i="45"/>
  <c r="E55" i="45"/>
  <c r="D55" i="45"/>
  <c r="C55" i="45"/>
  <c r="P54" i="45"/>
  <c r="O54" i="45"/>
  <c r="N54" i="45"/>
  <c r="J54" i="45"/>
  <c r="I54" i="45"/>
  <c r="G54" i="45"/>
  <c r="F54" i="45"/>
  <c r="E54" i="45"/>
  <c r="D54" i="45"/>
  <c r="C54" i="45"/>
  <c r="P53" i="45"/>
  <c r="O53" i="45"/>
  <c r="N53" i="45"/>
  <c r="J53" i="45"/>
  <c r="I53" i="45"/>
  <c r="G53" i="45"/>
  <c r="F53" i="45"/>
  <c r="E53" i="45"/>
  <c r="D53" i="45"/>
  <c r="C53" i="45"/>
  <c r="P52" i="45"/>
  <c r="O52" i="45"/>
  <c r="N52" i="45"/>
  <c r="J52" i="45"/>
  <c r="I52" i="45"/>
  <c r="G52" i="45"/>
  <c r="F52" i="45"/>
  <c r="E52" i="45"/>
  <c r="D52" i="45"/>
  <c r="C52" i="45"/>
  <c r="P51" i="45"/>
  <c r="O51" i="45"/>
  <c r="N51" i="45"/>
  <c r="J51" i="45"/>
  <c r="I51" i="45"/>
  <c r="G51" i="45"/>
  <c r="F51" i="45"/>
  <c r="E51" i="45"/>
  <c r="D51" i="45"/>
  <c r="C51" i="45"/>
  <c r="P50" i="45"/>
  <c r="O50" i="45"/>
  <c r="N50" i="45"/>
  <c r="P49" i="45"/>
  <c r="O49" i="45"/>
  <c r="N49" i="45"/>
  <c r="J49" i="45"/>
  <c r="I49" i="45"/>
  <c r="G49" i="45"/>
  <c r="F49" i="45"/>
  <c r="E49" i="45"/>
  <c r="D49" i="45"/>
  <c r="C49" i="45"/>
  <c r="P48" i="45"/>
  <c r="O48" i="45"/>
  <c r="N48" i="45"/>
  <c r="J48" i="45"/>
  <c r="I48" i="45"/>
  <c r="G48" i="45"/>
  <c r="F48" i="45"/>
  <c r="E48" i="45"/>
  <c r="D48" i="45"/>
  <c r="C48" i="45"/>
  <c r="P47" i="45"/>
  <c r="O47" i="45"/>
  <c r="N47" i="45"/>
  <c r="J47" i="45"/>
  <c r="I47" i="45"/>
  <c r="G47" i="45"/>
  <c r="F47" i="45"/>
  <c r="E47" i="45"/>
  <c r="D47" i="45"/>
  <c r="C47" i="45"/>
  <c r="P46" i="45"/>
  <c r="O46" i="45"/>
  <c r="N46" i="45"/>
  <c r="J46" i="45"/>
  <c r="I46" i="45"/>
  <c r="G46" i="45"/>
  <c r="F46" i="45"/>
  <c r="E46" i="45"/>
  <c r="D46" i="45"/>
  <c r="C46" i="45"/>
  <c r="P45" i="45"/>
  <c r="O45" i="45"/>
  <c r="N45" i="45"/>
  <c r="J45" i="45"/>
  <c r="I45" i="45"/>
  <c r="G45" i="45"/>
  <c r="F45" i="45"/>
  <c r="E45" i="45"/>
  <c r="D45" i="45"/>
  <c r="C45" i="45"/>
  <c r="P44" i="45"/>
  <c r="O44" i="45"/>
  <c r="N44" i="45"/>
  <c r="J44" i="45"/>
  <c r="I44" i="45"/>
  <c r="G44" i="45"/>
  <c r="F44" i="45"/>
  <c r="E44" i="45"/>
  <c r="D44" i="45"/>
  <c r="C44" i="45"/>
  <c r="P43" i="45"/>
  <c r="O43" i="45"/>
  <c r="N43" i="45"/>
  <c r="P42" i="45"/>
  <c r="O42" i="45"/>
  <c r="N42" i="45"/>
  <c r="J42" i="45"/>
  <c r="I42" i="45"/>
  <c r="G42" i="45"/>
  <c r="F42" i="45"/>
  <c r="E42" i="45"/>
  <c r="D42" i="45"/>
  <c r="C42" i="45"/>
  <c r="P41" i="45"/>
  <c r="O41" i="45"/>
  <c r="N41" i="45"/>
  <c r="J41" i="45"/>
  <c r="I41" i="45"/>
  <c r="G41" i="45"/>
  <c r="F41" i="45"/>
  <c r="E41" i="45"/>
  <c r="D41" i="45"/>
  <c r="C41" i="45"/>
  <c r="P40" i="45"/>
  <c r="O40" i="45"/>
  <c r="N40" i="45"/>
  <c r="J40" i="45"/>
  <c r="I40" i="45"/>
  <c r="G40" i="45"/>
  <c r="F40" i="45"/>
  <c r="E40" i="45"/>
  <c r="D40" i="45"/>
  <c r="C40" i="45"/>
  <c r="P39" i="45"/>
  <c r="O39" i="45"/>
  <c r="N39" i="45"/>
  <c r="J39" i="45"/>
  <c r="I39" i="45"/>
  <c r="G39" i="45"/>
  <c r="F39" i="45"/>
  <c r="E39" i="45"/>
  <c r="D39" i="45"/>
  <c r="C39" i="45"/>
  <c r="P38" i="45"/>
  <c r="O38" i="45"/>
  <c r="N38" i="45"/>
  <c r="J38" i="45"/>
  <c r="I38" i="45"/>
  <c r="G38" i="45"/>
  <c r="F38" i="45"/>
  <c r="E38" i="45"/>
  <c r="D38" i="45"/>
  <c r="C38" i="45"/>
  <c r="P37" i="45"/>
  <c r="O37" i="45"/>
  <c r="N37" i="45"/>
  <c r="J37" i="45"/>
  <c r="I37" i="45"/>
  <c r="G37" i="45"/>
  <c r="F37" i="45"/>
  <c r="E37" i="45"/>
  <c r="D37" i="45"/>
  <c r="C37" i="45"/>
  <c r="P36" i="45"/>
  <c r="O36" i="45"/>
  <c r="N36" i="45"/>
  <c r="P35" i="45"/>
  <c r="O35" i="45"/>
  <c r="N35" i="45"/>
  <c r="J35" i="45"/>
  <c r="I35" i="45"/>
  <c r="G35" i="45"/>
  <c r="F35" i="45"/>
  <c r="E35" i="45"/>
  <c r="D35" i="45"/>
  <c r="C35" i="45"/>
  <c r="P34" i="45"/>
  <c r="O34" i="45"/>
  <c r="N34" i="45"/>
  <c r="J34" i="45"/>
  <c r="I34" i="45"/>
  <c r="G34" i="45"/>
  <c r="F34" i="45"/>
  <c r="E34" i="45"/>
  <c r="D34" i="45"/>
  <c r="C34" i="45"/>
  <c r="P33" i="45"/>
  <c r="O33" i="45"/>
  <c r="N33" i="45"/>
  <c r="J33" i="45"/>
  <c r="I33" i="45"/>
  <c r="G33" i="45"/>
  <c r="F33" i="45"/>
  <c r="E33" i="45"/>
  <c r="D33" i="45"/>
  <c r="C33" i="45"/>
  <c r="P32" i="45"/>
  <c r="O32" i="45"/>
  <c r="N32" i="45"/>
  <c r="J32" i="45"/>
  <c r="I32" i="45"/>
  <c r="G32" i="45"/>
  <c r="F32" i="45"/>
  <c r="E32" i="45"/>
  <c r="D32" i="45"/>
  <c r="C32" i="45"/>
  <c r="P31" i="45"/>
  <c r="O31" i="45"/>
  <c r="N31" i="45"/>
  <c r="J31" i="45"/>
  <c r="I31" i="45"/>
  <c r="G31" i="45"/>
  <c r="F31" i="45"/>
  <c r="E31" i="45"/>
  <c r="D31" i="45"/>
  <c r="C31" i="45"/>
  <c r="P30" i="45"/>
  <c r="O30" i="45"/>
  <c r="N30" i="45"/>
  <c r="J30" i="45"/>
  <c r="I30" i="45"/>
  <c r="G30" i="45"/>
  <c r="F30" i="45"/>
  <c r="E30" i="45"/>
  <c r="D30" i="45"/>
  <c r="C30" i="45"/>
  <c r="P29" i="45"/>
  <c r="O29" i="45"/>
  <c r="N29" i="45"/>
  <c r="P28" i="45"/>
  <c r="O28" i="45"/>
  <c r="N28" i="45"/>
  <c r="J28" i="45"/>
  <c r="I28" i="45"/>
  <c r="G28" i="45"/>
  <c r="F28" i="45"/>
  <c r="E28" i="45"/>
  <c r="D28" i="45"/>
  <c r="C28" i="45"/>
  <c r="P27" i="45"/>
  <c r="O27" i="45"/>
  <c r="N27" i="45"/>
  <c r="J27" i="45"/>
  <c r="I27" i="45"/>
  <c r="G27" i="45"/>
  <c r="F27" i="45"/>
  <c r="E27" i="45"/>
  <c r="D27" i="45"/>
  <c r="C27" i="45"/>
  <c r="P26" i="45"/>
  <c r="O26" i="45"/>
  <c r="N26" i="45"/>
  <c r="J26" i="45"/>
  <c r="I26" i="45"/>
  <c r="G26" i="45"/>
  <c r="F26" i="45"/>
  <c r="E26" i="45"/>
  <c r="D26" i="45"/>
  <c r="C26" i="45"/>
  <c r="P25" i="45"/>
  <c r="O25" i="45"/>
  <c r="N25" i="45"/>
  <c r="J25" i="45"/>
  <c r="I25" i="45"/>
  <c r="G25" i="45"/>
  <c r="F25" i="45"/>
  <c r="E25" i="45"/>
  <c r="D25" i="45"/>
  <c r="C25" i="45"/>
  <c r="P24" i="45"/>
  <c r="O24" i="45"/>
  <c r="N24" i="45"/>
  <c r="J24" i="45"/>
  <c r="I24" i="45"/>
  <c r="G24" i="45"/>
  <c r="F24" i="45"/>
  <c r="E24" i="45"/>
  <c r="D24" i="45"/>
  <c r="C24" i="45"/>
  <c r="P23" i="45"/>
  <c r="O23" i="45"/>
  <c r="N23" i="45"/>
  <c r="J23" i="45"/>
  <c r="I23" i="45"/>
  <c r="G23" i="45"/>
  <c r="F23" i="45"/>
  <c r="E23" i="45"/>
  <c r="D23" i="45"/>
  <c r="C23" i="45"/>
  <c r="P22" i="45"/>
  <c r="O22" i="45"/>
  <c r="N22" i="45"/>
  <c r="P21" i="45"/>
  <c r="O21" i="45"/>
  <c r="N21" i="45"/>
  <c r="J21" i="45"/>
  <c r="I21" i="45"/>
  <c r="G21" i="45"/>
  <c r="F21" i="45"/>
  <c r="E21" i="45"/>
  <c r="D21" i="45"/>
  <c r="C21" i="45"/>
  <c r="P20" i="45"/>
  <c r="O20" i="45"/>
  <c r="N20" i="45"/>
  <c r="J20" i="45"/>
  <c r="I20" i="45"/>
  <c r="G20" i="45"/>
  <c r="F20" i="45"/>
  <c r="E20" i="45"/>
  <c r="D20" i="45"/>
  <c r="C20" i="45"/>
  <c r="P19" i="45"/>
  <c r="O19" i="45"/>
  <c r="N19" i="45"/>
  <c r="J19" i="45"/>
  <c r="I19" i="45"/>
  <c r="G19" i="45"/>
  <c r="F19" i="45"/>
  <c r="E19" i="45"/>
  <c r="D19" i="45"/>
  <c r="C19" i="45"/>
  <c r="P18" i="45"/>
  <c r="O18" i="45"/>
  <c r="N18" i="45"/>
  <c r="J18" i="45"/>
  <c r="I18" i="45"/>
  <c r="G18" i="45"/>
  <c r="F18" i="45"/>
  <c r="E18" i="45"/>
  <c r="D18" i="45"/>
  <c r="C18" i="45"/>
  <c r="P17" i="45"/>
  <c r="O17" i="45"/>
  <c r="N17" i="45"/>
  <c r="J17" i="45"/>
  <c r="I17" i="45"/>
  <c r="G17" i="45"/>
  <c r="F17" i="45"/>
  <c r="E17" i="45"/>
  <c r="D17" i="45"/>
  <c r="C17" i="45"/>
  <c r="P16" i="45"/>
  <c r="O16" i="45"/>
  <c r="N16" i="45"/>
  <c r="J16" i="45"/>
  <c r="I16" i="45"/>
  <c r="G16" i="45"/>
  <c r="F16" i="45"/>
  <c r="E16" i="45"/>
  <c r="D16" i="45"/>
  <c r="C16" i="45"/>
  <c r="P15" i="45"/>
  <c r="O15" i="45"/>
  <c r="N15" i="45"/>
  <c r="P14" i="45"/>
  <c r="O14" i="45"/>
  <c r="N14" i="45"/>
  <c r="J14" i="45"/>
  <c r="I14" i="45"/>
  <c r="G14" i="45"/>
  <c r="F14" i="45"/>
  <c r="E14" i="45"/>
  <c r="D14" i="45"/>
  <c r="C14" i="45"/>
  <c r="P13" i="45"/>
  <c r="O13" i="45"/>
  <c r="N13" i="45"/>
  <c r="J13" i="45"/>
  <c r="I13" i="45"/>
  <c r="G13" i="45"/>
  <c r="F13" i="45"/>
  <c r="E13" i="45"/>
  <c r="D13" i="45"/>
  <c r="C13" i="45"/>
  <c r="P12" i="45"/>
  <c r="O12" i="45"/>
  <c r="N12" i="45"/>
  <c r="J12" i="45"/>
  <c r="I12" i="45"/>
  <c r="G12" i="45"/>
  <c r="F12" i="45"/>
  <c r="E12" i="45"/>
  <c r="D12" i="45"/>
  <c r="C12" i="45"/>
  <c r="P11" i="45"/>
  <c r="O11" i="45"/>
  <c r="N11" i="45"/>
  <c r="J11" i="45"/>
  <c r="I11" i="45"/>
  <c r="G11" i="45"/>
  <c r="F11" i="45"/>
  <c r="E11" i="45"/>
  <c r="D11" i="45"/>
  <c r="C11" i="45"/>
  <c r="P10" i="45"/>
  <c r="O10" i="45"/>
  <c r="N10" i="45"/>
  <c r="J10" i="45"/>
  <c r="I10" i="45"/>
  <c r="G10" i="45"/>
  <c r="F10" i="45"/>
  <c r="E10" i="45"/>
  <c r="D10" i="45"/>
  <c r="C10" i="45"/>
  <c r="P9" i="45"/>
  <c r="O9" i="45"/>
  <c r="N9" i="45"/>
  <c r="J9" i="45"/>
  <c r="I9" i="45"/>
  <c r="G9" i="45"/>
  <c r="F9" i="45"/>
  <c r="E9" i="45"/>
  <c r="D9" i="45"/>
  <c r="C9" i="45"/>
  <c r="P8" i="45"/>
  <c r="O8" i="45"/>
  <c r="N8" i="45"/>
  <c r="P7" i="45"/>
  <c r="O7" i="45"/>
  <c r="N7" i="45"/>
  <c r="J7" i="45"/>
  <c r="I7" i="45"/>
  <c r="G7" i="45"/>
  <c r="F7" i="45"/>
  <c r="E7" i="45"/>
  <c r="D7" i="45"/>
  <c r="C7" i="45"/>
  <c r="P6" i="45"/>
  <c r="O6" i="45"/>
  <c r="N6" i="45"/>
  <c r="J6" i="45"/>
  <c r="I6" i="45"/>
  <c r="G6" i="45"/>
  <c r="F6" i="45"/>
  <c r="E6" i="45"/>
  <c r="D6" i="45"/>
  <c r="C6" i="45"/>
  <c r="P5" i="45"/>
  <c r="O5" i="45"/>
  <c r="N5" i="45"/>
  <c r="J5" i="45"/>
  <c r="I5" i="45"/>
  <c r="G5" i="45"/>
  <c r="F5" i="45"/>
  <c r="E5" i="45"/>
  <c r="D5" i="45"/>
  <c r="C5" i="45"/>
  <c r="P4" i="45"/>
  <c r="O4" i="45"/>
  <c r="N4" i="45"/>
  <c r="J4" i="45"/>
  <c r="I4" i="45"/>
  <c r="G4" i="45"/>
  <c r="F4" i="45"/>
  <c r="E4" i="45"/>
  <c r="D4" i="45"/>
  <c r="C4" i="45"/>
  <c r="P3" i="45"/>
  <c r="O3" i="45"/>
  <c r="N3" i="45"/>
  <c r="J3" i="45"/>
  <c r="I3" i="45"/>
  <c r="G3" i="45"/>
  <c r="F3" i="45"/>
  <c r="E3" i="45"/>
  <c r="D3" i="45"/>
  <c r="C3" i="45"/>
  <c r="P2" i="45"/>
  <c r="O2" i="45"/>
  <c r="N2" i="45"/>
  <c r="J2" i="45"/>
  <c r="I2" i="45"/>
  <c r="G2" i="45"/>
  <c r="F2" i="45"/>
  <c r="E2" i="45"/>
  <c r="D2" i="45"/>
  <c r="C2" i="45"/>
  <c r="P365" i="44"/>
  <c r="O365" i="44"/>
  <c r="N365" i="44"/>
  <c r="P364" i="44"/>
  <c r="O364" i="44"/>
  <c r="N364" i="44"/>
  <c r="J364" i="44"/>
  <c r="I364" i="44"/>
  <c r="G364" i="44"/>
  <c r="F364" i="44"/>
  <c r="E364" i="44"/>
  <c r="D364" i="44"/>
  <c r="C364" i="44"/>
  <c r="P363" i="44"/>
  <c r="O363" i="44"/>
  <c r="N363" i="44"/>
  <c r="J363" i="44"/>
  <c r="I363" i="44"/>
  <c r="G363" i="44"/>
  <c r="F363" i="44"/>
  <c r="E363" i="44"/>
  <c r="D363" i="44"/>
  <c r="C363" i="44"/>
  <c r="P362" i="44"/>
  <c r="O362" i="44"/>
  <c r="N362" i="44"/>
  <c r="J362" i="44"/>
  <c r="I362" i="44"/>
  <c r="G362" i="44"/>
  <c r="F362" i="44"/>
  <c r="E362" i="44"/>
  <c r="D362" i="44"/>
  <c r="C362" i="44"/>
  <c r="P361" i="44"/>
  <c r="O361" i="44"/>
  <c r="N361" i="44"/>
  <c r="J361" i="44"/>
  <c r="I361" i="44"/>
  <c r="G361" i="44"/>
  <c r="F361" i="44"/>
  <c r="E361" i="44"/>
  <c r="D361" i="44"/>
  <c r="C361" i="44"/>
  <c r="P360" i="44"/>
  <c r="O360" i="44"/>
  <c r="N360" i="44"/>
  <c r="J360" i="44"/>
  <c r="I360" i="44"/>
  <c r="G360" i="44"/>
  <c r="F360" i="44"/>
  <c r="E360" i="44"/>
  <c r="D360" i="44"/>
  <c r="C360" i="44"/>
  <c r="P359" i="44"/>
  <c r="O359" i="44"/>
  <c r="N359" i="44"/>
  <c r="J359" i="44"/>
  <c r="I359" i="44"/>
  <c r="G359" i="44"/>
  <c r="F359" i="44"/>
  <c r="E359" i="44"/>
  <c r="D359" i="44"/>
  <c r="C359" i="44"/>
  <c r="P358" i="44"/>
  <c r="O358" i="44"/>
  <c r="N358" i="44"/>
  <c r="P357" i="44"/>
  <c r="O357" i="44"/>
  <c r="N357" i="44"/>
  <c r="J357" i="44"/>
  <c r="I357" i="44"/>
  <c r="G357" i="44"/>
  <c r="F357" i="44"/>
  <c r="E357" i="44"/>
  <c r="D357" i="44"/>
  <c r="C357" i="44"/>
  <c r="P356" i="44"/>
  <c r="O356" i="44"/>
  <c r="N356" i="44"/>
  <c r="J356" i="44"/>
  <c r="I356" i="44"/>
  <c r="G356" i="44"/>
  <c r="F356" i="44"/>
  <c r="E356" i="44"/>
  <c r="D356" i="44"/>
  <c r="C356" i="44"/>
  <c r="P355" i="44"/>
  <c r="O355" i="44"/>
  <c r="N355" i="44"/>
  <c r="J355" i="44"/>
  <c r="I355" i="44"/>
  <c r="G355" i="44"/>
  <c r="F355" i="44"/>
  <c r="E355" i="44"/>
  <c r="D355" i="44"/>
  <c r="C355" i="44"/>
  <c r="P354" i="44"/>
  <c r="O354" i="44"/>
  <c r="N354" i="44"/>
  <c r="J354" i="44"/>
  <c r="I354" i="44"/>
  <c r="G354" i="44"/>
  <c r="F354" i="44"/>
  <c r="E354" i="44"/>
  <c r="D354" i="44"/>
  <c r="C354" i="44"/>
  <c r="P353" i="44"/>
  <c r="O353" i="44"/>
  <c r="N353" i="44"/>
  <c r="J353" i="44"/>
  <c r="I353" i="44"/>
  <c r="G353" i="44"/>
  <c r="F353" i="44"/>
  <c r="E353" i="44"/>
  <c r="D353" i="44"/>
  <c r="C353" i="44"/>
  <c r="P352" i="44"/>
  <c r="O352" i="44"/>
  <c r="N352" i="44"/>
  <c r="J352" i="44"/>
  <c r="I352" i="44"/>
  <c r="G352" i="44"/>
  <c r="F352" i="44"/>
  <c r="E352" i="44"/>
  <c r="D352" i="44"/>
  <c r="C352" i="44"/>
  <c r="P351" i="44"/>
  <c r="O351" i="44"/>
  <c r="N351" i="44"/>
  <c r="P350" i="44"/>
  <c r="O350" i="44"/>
  <c r="N350" i="44"/>
  <c r="J350" i="44"/>
  <c r="I350" i="44"/>
  <c r="G350" i="44"/>
  <c r="F350" i="44"/>
  <c r="E350" i="44"/>
  <c r="D350" i="44"/>
  <c r="C350" i="44"/>
  <c r="P349" i="44"/>
  <c r="O349" i="44"/>
  <c r="N349" i="44"/>
  <c r="J349" i="44"/>
  <c r="I349" i="44"/>
  <c r="G349" i="44"/>
  <c r="F349" i="44"/>
  <c r="E349" i="44"/>
  <c r="D349" i="44"/>
  <c r="C349" i="44"/>
  <c r="P348" i="44"/>
  <c r="O348" i="44"/>
  <c r="N348" i="44"/>
  <c r="J348" i="44"/>
  <c r="I348" i="44"/>
  <c r="G348" i="44"/>
  <c r="F348" i="44"/>
  <c r="E348" i="44"/>
  <c r="D348" i="44"/>
  <c r="C348" i="44"/>
  <c r="P347" i="44"/>
  <c r="O347" i="44"/>
  <c r="N347" i="44"/>
  <c r="J347" i="44"/>
  <c r="I347" i="44"/>
  <c r="G347" i="44"/>
  <c r="F347" i="44"/>
  <c r="E347" i="44"/>
  <c r="D347" i="44"/>
  <c r="C347" i="44"/>
  <c r="P346" i="44"/>
  <c r="O346" i="44"/>
  <c r="N346" i="44"/>
  <c r="J346" i="44"/>
  <c r="I346" i="44"/>
  <c r="G346" i="44"/>
  <c r="F346" i="44"/>
  <c r="E346" i="44"/>
  <c r="D346" i="44"/>
  <c r="C346" i="44"/>
  <c r="P345" i="44"/>
  <c r="O345" i="44"/>
  <c r="N345" i="44"/>
  <c r="J345" i="44"/>
  <c r="I345" i="44"/>
  <c r="G345" i="44"/>
  <c r="F345" i="44"/>
  <c r="E345" i="44"/>
  <c r="D345" i="44"/>
  <c r="C345" i="44"/>
  <c r="P344" i="44"/>
  <c r="O344" i="44"/>
  <c r="N344" i="44"/>
  <c r="P343" i="44"/>
  <c r="O343" i="44"/>
  <c r="N343" i="44"/>
  <c r="J343" i="44"/>
  <c r="I343" i="44"/>
  <c r="G343" i="44"/>
  <c r="F343" i="44"/>
  <c r="E343" i="44"/>
  <c r="D343" i="44"/>
  <c r="C343" i="44"/>
  <c r="P342" i="44"/>
  <c r="O342" i="44"/>
  <c r="N342" i="44"/>
  <c r="J342" i="44"/>
  <c r="I342" i="44"/>
  <c r="G342" i="44"/>
  <c r="F342" i="44"/>
  <c r="E342" i="44"/>
  <c r="D342" i="44"/>
  <c r="C342" i="44"/>
  <c r="P341" i="44"/>
  <c r="O341" i="44"/>
  <c r="N341" i="44"/>
  <c r="J341" i="44"/>
  <c r="I341" i="44"/>
  <c r="G341" i="44"/>
  <c r="F341" i="44"/>
  <c r="E341" i="44"/>
  <c r="D341" i="44"/>
  <c r="C341" i="44"/>
  <c r="P340" i="44"/>
  <c r="O340" i="44"/>
  <c r="N340" i="44"/>
  <c r="J340" i="44"/>
  <c r="I340" i="44"/>
  <c r="G340" i="44"/>
  <c r="F340" i="44"/>
  <c r="E340" i="44"/>
  <c r="D340" i="44"/>
  <c r="C340" i="44"/>
  <c r="P339" i="44"/>
  <c r="O339" i="44"/>
  <c r="N339" i="44"/>
  <c r="J339" i="44"/>
  <c r="I339" i="44"/>
  <c r="G339" i="44"/>
  <c r="F339" i="44"/>
  <c r="E339" i="44"/>
  <c r="D339" i="44"/>
  <c r="C339" i="44"/>
  <c r="P338" i="44"/>
  <c r="O338" i="44"/>
  <c r="N338" i="44"/>
  <c r="J338" i="44"/>
  <c r="I338" i="44"/>
  <c r="G338" i="44"/>
  <c r="F338" i="44"/>
  <c r="E338" i="44"/>
  <c r="D338" i="44"/>
  <c r="C338" i="44"/>
  <c r="P337" i="44"/>
  <c r="O337" i="44"/>
  <c r="N337" i="44"/>
  <c r="P336" i="44"/>
  <c r="O336" i="44"/>
  <c r="N336" i="44"/>
  <c r="J336" i="44"/>
  <c r="I336" i="44"/>
  <c r="G336" i="44"/>
  <c r="F336" i="44"/>
  <c r="E336" i="44"/>
  <c r="D336" i="44"/>
  <c r="C336" i="44"/>
  <c r="P335" i="44"/>
  <c r="O335" i="44"/>
  <c r="N335" i="44"/>
  <c r="J335" i="44"/>
  <c r="I335" i="44"/>
  <c r="G335" i="44"/>
  <c r="F335" i="44"/>
  <c r="E335" i="44"/>
  <c r="D335" i="44"/>
  <c r="C335" i="44"/>
  <c r="P334" i="44"/>
  <c r="O334" i="44"/>
  <c r="N334" i="44"/>
  <c r="J334" i="44"/>
  <c r="I334" i="44"/>
  <c r="G334" i="44"/>
  <c r="F334" i="44"/>
  <c r="E334" i="44"/>
  <c r="D334" i="44"/>
  <c r="C334" i="44"/>
  <c r="P333" i="44"/>
  <c r="O333" i="44"/>
  <c r="N333" i="44"/>
  <c r="J333" i="44"/>
  <c r="I333" i="44"/>
  <c r="G333" i="44"/>
  <c r="F333" i="44"/>
  <c r="E333" i="44"/>
  <c r="D333" i="44"/>
  <c r="C333" i="44"/>
  <c r="P332" i="44"/>
  <c r="O332" i="44"/>
  <c r="N332" i="44"/>
  <c r="J332" i="44"/>
  <c r="I332" i="44"/>
  <c r="G332" i="44"/>
  <c r="F332" i="44"/>
  <c r="E332" i="44"/>
  <c r="D332" i="44"/>
  <c r="C332" i="44"/>
  <c r="P331" i="44"/>
  <c r="O331" i="44"/>
  <c r="N331" i="44"/>
  <c r="J331" i="44"/>
  <c r="I331" i="44"/>
  <c r="G331" i="44"/>
  <c r="F331" i="44"/>
  <c r="E331" i="44"/>
  <c r="D331" i="44"/>
  <c r="C331" i="44"/>
  <c r="P330" i="44"/>
  <c r="O330" i="44"/>
  <c r="N330" i="44"/>
  <c r="P329" i="44"/>
  <c r="O329" i="44"/>
  <c r="N329" i="44"/>
  <c r="J329" i="44"/>
  <c r="I329" i="44"/>
  <c r="G329" i="44"/>
  <c r="F329" i="44"/>
  <c r="E329" i="44"/>
  <c r="D329" i="44"/>
  <c r="C329" i="44"/>
  <c r="P328" i="44"/>
  <c r="O328" i="44"/>
  <c r="N328" i="44"/>
  <c r="J328" i="44"/>
  <c r="I328" i="44"/>
  <c r="G328" i="44"/>
  <c r="F328" i="44"/>
  <c r="E328" i="44"/>
  <c r="D328" i="44"/>
  <c r="C328" i="44"/>
  <c r="P327" i="44"/>
  <c r="O327" i="44"/>
  <c r="N327" i="44"/>
  <c r="J327" i="44"/>
  <c r="I327" i="44"/>
  <c r="G327" i="44"/>
  <c r="F327" i="44"/>
  <c r="E327" i="44"/>
  <c r="D327" i="44"/>
  <c r="C327" i="44"/>
  <c r="P326" i="44"/>
  <c r="O326" i="44"/>
  <c r="N326" i="44"/>
  <c r="J326" i="44"/>
  <c r="I326" i="44"/>
  <c r="G326" i="44"/>
  <c r="F326" i="44"/>
  <c r="E326" i="44"/>
  <c r="D326" i="44"/>
  <c r="C326" i="44"/>
  <c r="P325" i="44"/>
  <c r="O325" i="44"/>
  <c r="N325" i="44"/>
  <c r="J325" i="44"/>
  <c r="I325" i="44"/>
  <c r="G325" i="44"/>
  <c r="F325" i="44"/>
  <c r="E325" i="44"/>
  <c r="D325" i="44"/>
  <c r="C325" i="44"/>
  <c r="P324" i="44"/>
  <c r="O324" i="44"/>
  <c r="N324" i="44"/>
  <c r="J324" i="44"/>
  <c r="I324" i="44"/>
  <c r="G324" i="44"/>
  <c r="F324" i="44"/>
  <c r="E324" i="44"/>
  <c r="D324" i="44"/>
  <c r="C324" i="44"/>
  <c r="P323" i="44"/>
  <c r="O323" i="44"/>
  <c r="N323" i="44"/>
  <c r="P322" i="44"/>
  <c r="O322" i="44"/>
  <c r="N322" i="44"/>
  <c r="J322" i="44"/>
  <c r="I322" i="44"/>
  <c r="G322" i="44"/>
  <c r="F322" i="44"/>
  <c r="E322" i="44"/>
  <c r="D322" i="44"/>
  <c r="C322" i="44"/>
  <c r="P321" i="44"/>
  <c r="O321" i="44"/>
  <c r="N321" i="44"/>
  <c r="J321" i="44"/>
  <c r="I321" i="44"/>
  <c r="G321" i="44"/>
  <c r="F321" i="44"/>
  <c r="E321" i="44"/>
  <c r="D321" i="44"/>
  <c r="C321" i="44"/>
  <c r="P320" i="44"/>
  <c r="O320" i="44"/>
  <c r="N320" i="44"/>
  <c r="J320" i="44"/>
  <c r="I320" i="44"/>
  <c r="G320" i="44"/>
  <c r="F320" i="44"/>
  <c r="E320" i="44"/>
  <c r="D320" i="44"/>
  <c r="C320" i="44"/>
  <c r="P319" i="44"/>
  <c r="O319" i="44"/>
  <c r="N319" i="44"/>
  <c r="J319" i="44"/>
  <c r="I319" i="44"/>
  <c r="G319" i="44"/>
  <c r="F319" i="44"/>
  <c r="E319" i="44"/>
  <c r="D319" i="44"/>
  <c r="C319" i="44"/>
  <c r="P318" i="44"/>
  <c r="O318" i="44"/>
  <c r="N318" i="44"/>
  <c r="J318" i="44"/>
  <c r="I318" i="44"/>
  <c r="G318" i="44"/>
  <c r="F318" i="44"/>
  <c r="E318" i="44"/>
  <c r="D318" i="44"/>
  <c r="C318" i="44"/>
  <c r="P317" i="44"/>
  <c r="O317" i="44"/>
  <c r="N317" i="44"/>
  <c r="J317" i="44"/>
  <c r="I317" i="44"/>
  <c r="G317" i="44"/>
  <c r="F317" i="44"/>
  <c r="E317" i="44"/>
  <c r="D317" i="44"/>
  <c r="C317" i="44"/>
  <c r="P316" i="44"/>
  <c r="O316" i="44"/>
  <c r="N316" i="44"/>
  <c r="P315" i="44"/>
  <c r="O315" i="44"/>
  <c r="N315" i="44"/>
  <c r="J315" i="44"/>
  <c r="I315" i="44"/>
  <c r="G315" i="44"/>
  <c r="F315" i="44"/>
  <c r="E315" i="44"/>
  <c r="D315" i="44"/>
  <c r="C315" i="44"/>
  <c r="P314" i="44"/>
  <c r="O314" i="44"/>
  <c r="N314" i="44"/>
  <c r="J314" i="44"/>
  <c r="I314" i="44"/>
  <c r="G314" i="44"/>
  <c r="F314" i="44"/>
  <c r="E314" i="44"/>
  <c r="D314" i="44"/>
  <c r="C314" i="44"/>
  <c r="P313" i="44"/>
  <c r="O313" i="44"/>
  <c r="N313" i="44"/>
  <c r="J313" i="44"/>
  <c r="I313" i="44"/>
  <c r="G313" i="44"/>
  <c r="F313" i="44"/>
  <c r="E313" i="44"/>
  <c r="D313" i="44"/>
  <c r="C313" i="44"/>
  <c r="P312" i="44"/>
  <c r="O312" i="44"/>
  <c r="N312" i="44"/>
  <c r="J312" i="44"/>
  <c r="I312" i="44"/>
  <c r="G312" i="44"/>
  <c r="F312" i="44"/>
  <c r="E312" i="44"/>
  <c r="D312" i="44"/>
  <c r="C312" i="44"/>
  <c r="P311" i="44"/>
  <c r="O311" i="44"/>
  <c r="N311" i="44"/>
  <c r="J311" i="44"/>
  <c r="I311" i="44"/>
  <c r="G311" i="44"/>
  <c r="F311" i="44"/>
  <c r="E311" i="44"/>
  <c r="D311" i="44"/>
  <c r="C311" i="44"/>
  <c r="P310" i="44"/>
  <c r="O310" i="44"/>
  <c r="N310" i="44"/>
  <c r="J310" i="44"/>
  <c r="I310" i="44"/>
  <c r="G310" i="44"/>
  <c r="F310" i="44"/>
  <c r="E310" i="44"/>
  <c r="D310" i="44"/>
  <c r="C310" i="44"/>
  <c r="P309" i="44"/>
  <c r="O309" i="44"/>
  <c r="N309" i="44"/>
  <c r="P308" i="44"/>
  <c r="O308" i="44"/>
  <c r="N308" i="44"/>
  <c r="J308" i="44"/>
  <c r="I308" i="44"/>
  <c r="G308" i="44"/>
  <c r="F308" i="44"/>
  <c r="E308" i="44"/>
  <c r="D308" i="44"/>
  <c r="C308" i="44"/>
  <c r="P307" i="44"/>
  <c r="O307" i="44"/>
  <c r="N307" i="44"/>
  <c r="J307" i="44"/>
  <c r="I307" i="44"/>
  <c r="G307" i="44"/>
  <c r="F307" i="44"/>
  <c r="E307" i="44"/>
  <c r="D307" i="44"/>
  <c r="C307" i="44"/>
  <c r="P306" i="44"/>
  <c r="O306" i="44"/>
  <c r="N306" i="44"/>
  <c r="J306" i="44"/>
  <c r="I306" i="44"/>
  <c r="G306" i="44"/>
  <c r="F306" i="44"/>
  <c r="E306" i="44"/>
  <c r="D306" i="44"/>
  <c r="C306" i="44"/>
  <c r="P305" i="44"/>
  <c r="O305" i="44"/>
  <c r="N305" i="44"/>
  <c r="J305" i="44"/>
  <c r="I305" i="44"/>
  <c r="G305" i="44"/>
  <c r="F305" i="44"/>
  <c r="E305" i="44"/>
  <c r="D305" i="44"/>
  <c r="C305" i="44"/>
  <c r="P304" i="44"/>
  <c r="O304" i="44"/>
  <c r="N304" i="44"/>
  <c r="J304" i="44"/>
  <c r="I304" i="44"/>
  <c r="G304" i="44"/>
  <c r="F304" i="44"/>
  <c r="E304" i="44"/>
  <c r="D304" i="44"/>
  <c r="C304" i="44"/>
  <c r="P303" i="44"/>
  <c r="O303" i="44"/>
  <c r="N303" i="44"/>
  <c r="J303" i="44"/>
  <c r="I303" i="44"/>
  <c r="G303" i="44"/>
  <c r="F303" i="44"/>
  <c r="E303" i="44"/>
  <c r="D303" i="44"/>
  <c r="C303" i="44"/>
  <c r="P302" i="44"/>
  <c r="O302" i="44"/>
  <c r="N302" i="44"/>
  <c r="P301" i="44"/>
  <c r="O301" i="44"/>
  <c r="N301" i="44"/>
  <c r="J301" i="44"/>
  <c r="I301" i="44"/>
  <c r="G301" i="44"/>
  <c r="F301" i="44"/>
  <c r="E301" i="44"/>
  <c r="D301" i="44"/>
  <c r="C301" i="44"/>
  <c r="P300" i="44"/>
  <c r="O300" i="44"/>
  <c r="N300" i="44"/>
  <c r="J300" i="44"/>
  <c r="I300" i="44"/>
  <c r="G300" i="44"/>
  <c r="F300" i="44"/>
  <c r="E300" i="44"/>
  <c r="D300" i="44"/>
  <c r="C300" i="44"/>
  <c r="P299" i="44"/>
  <c r="O299" i="44"/>
  <c r="N299" i="44"/>
  <c r="J299" i="44"/>
  <c r="I299" i="44"/>
  <c r="G299" i="44"/>
  <c r="F299" i="44"/>
  <c r="E299" i="44"/>
  <c r="D299" i="44"/>
  <c r="C299" i="44"/>
  <c r="P298" i="44"/>
  <c r="O298" i="44"/>
  <c r="N298" i="44"/>
  <c r="J298" i="44"/>
  <c r="I298" i="44"/>
  <c r="G298" i="44"/>
  <c r="F298" i="44"/>
  <c r="E298" i="44"/>
  <c r="D298" i="44"/>
  <c r="C298" i="44"/>
  <c r="P297" i="44"/>
  <c r="O297" i="44"/>
  <c r="N297" i="44"/>
  <c r="J297" i="44"/>
  <c r="I297" i="44"/>
  <c r="G297" i="44"/>
  <c r="F297" i="44"/>
  <c r="E297" i="44"/>
  <c r="D297" i="44"/>
  <c r="C297" i="44"/>
  <c r="P296" i="44"/>
  <c r="O296" i="44"/>
  <c r="N296" i="44"/>
  <c r="J296" i="44"/>
  <c r="I296" i="44"/>
  <c r="G296" i="44"/>
  <c r="F296" i="44"/>
  <c r="E296" i="44"/>
  <c r="D296" i="44"/>
  <c r="C296" i="44"/>
  <c r="P295" i="44"/>
  <c r="O295" i="44"/>
  <c r="N295" i="44"/>
  <c r="P294" i="44"/>
  <c r="O294" i="44"/>
  <c r="N294" i="44"/>
  <c r="J294" i="44"/>
  <c r="I294" i="44"/>
  <c r="G294" i="44"/>
  <c r="F294" i="44"/>
  <c r="E294" i="44"/>
  <c r="D294" i="44"/>
  <c r="C294" i="44"/>
  <c r="P293" i="44"/>
  <c r="O293" i="44"/>
  <c r="N293" i="44"/>
  <c r="J293" i="44"/>
  <c r="I293" i="44"/>
  <c r="G293" i="44"/>
  <c r="F293" i="44"/>
  <c r="E293" i="44"/>
  <c r="D293" i="44"/>
  <c r="C293" i="44"/>
  <c r="P292" i="44"/>
  <c r="O292" i="44"/>
  <c r="N292" i="44"/>
  <c r="J292" i="44"/>
  <c r="I292" i="44"/>
  <c r="G292" i="44"/>
  <c r="F292" i="44"/>
  <c r="E292" i="44"/>
  <c r="D292" i="44"/>
  <c r="C292" i="44"/>
  <c r="P291" i="44"/>
  <c r="O291" i="44"/>
  <c r="N291" i="44"/>
  <c r="J291" i="44"/>
  <c r="I291" i="44"/>
  <c r="G291" i="44"/>
  <c r="F291" i="44"/>
  <c r="E291" i="44"/>
  <c r="D291" i="44"/>
  <c r="C291" i="44"/>
  <c r="P290" i="44"/>
  <c r="O290" i="44"/>
  <c r="N290" i="44"/>
  <c r="J290" i="44"/>
  <c r="I290" i="44"/>
  <c r="G290" i="44"/>
  <c r="F290" i="44"/>
  <c r="E290" i="44"/>
  <c r="D290" i="44"/>
  <c r="C290" i="44"/>
  <c r="P289" i="44"/>
  <c r="O289" i="44"/>
  <c r="N289" i="44"/>
  <c r="J289" i="44"/>
  <c r="I289" i="44"/>
  <c r="G289" i="44"/>
  <c r="F289" i="44"/>
  <c r="E289" i="44"/>
  <c r="D289" i="44"/>
  <c r="C289" i="44"/>
  <c r="P288" i="44"/>
  <c r="O288" i="44"/>
  <c r="N288" i="44"/>
  <c r="P287" i="44"/>
  <c r="O287" i="44"/>
  <c r="N287" i="44"/>
  <c r="J287" i="44"/>
  <c r="I287" i="44"/>
  <c r="G287" i="44"/>
  <c r="F287" i="44"/>
  <c r="E287" i="44"/>
  <c r="D287" i="44"/>
  <c r="C287" i="44"/>
  <c r="P286" i="44"/>
  <c r="O286" i="44"/>
  <c r="N286" i="44"/>
  <c r="J286" i="44"/>
  <c r="I286" i="44"/>
  <c r="G286" i="44"/>
  <c r="F286" i="44"/>
  <c r="E286" i="44"/>
  <c r="D286" i="44"/>
  <c r="C286" i="44"/>
  <c r="P285" i="44"/>
  <c r="O285" i="44"/>
  <c r="N285" i="44"/>
  <c r="J285" i="44"/>
  <c r="I285" i="44"/>
  <c r="G285" i="44"/>
  <c r="F285" i="44"/>
  <c r="E285" i="44"/>
  <c r="D285" i="44"/>
  <c r="C285" i="44"/>
  <c r="P284" i="44"/>
  <c r="O284" i="44"/>
  <c r="N284" i="44"/>
  <c r="J284" i="44"/>
  <c r="I284" i="44"/>
  <c r="G284" i="44"/>
  <c r="F284" i="44"/>
  <c r="E284" i="44"/>
  <c r="D284" i="44"/>
  <c r="C284" i="44"/>
  <c r="P283" i="44"/>
  <c r="O283" i="44"/>
  <c r="N283" i="44"/>
  <c r="J283" i="44"/>
  <c r="I283" i="44"/>
  <c r="G283" i="44"/>
  <c r="F283" i="44"/>
  <c r="E283" i="44"/>
  <c r="D283" i="44"/>
  <c r="C283" i="44"/>
  <c r="P282" i="44"/>
  <c r="O282" i="44"/>
  <c r="N282" i="44"/>
  <c r="J282" i="44"/>
  <c r="I282" i="44"/>
  <c r="G282" i="44"/>
  <c r="F282" i="44"/>
  <c r="E282" i="44"/>
  <c r="D282" i="44"/>
  <c r="C282" i="44"/>
  <c r="P281" i="44"/>
  <c r="O281" i="44"/>
  <c r="N281" i="44"/>
  <c r="P280" i="44"/>
  <c r="O280" i="44"/>
  <c r="N280" i="44"/>
  <c r="J280" i="44"/>
  <c r="I280" i="44"/>
  <c r="G280" i="44"/>
  <c r="F280" i="44"/>
  <c r="E280" i="44"/>
  <c r="D280" i="44"/>
  <c r="C280" i="44"/>
  <c r="P279" i="44"/>
  <c r="O279" i="44"/>
  <c r="N279" i="44"/>
  <c r="J279" i="44"/>
  <c r="I279" i="44"/>
  <c r="G279" i="44"/>
  <c r="F279" i="44"/>
  <c r="E279" i="44"/>
  <c r="D279" i="44"/>
  <c r="C279" i="44"/>
  <c r="P278" i="44"/>
  <c r="O278" i="44"/>
  <c r="N278" i="44"/>
  <c r="J278" i="44"/>
  <c r="I278" i="44"/>
  <c r="G278" i="44"/>
  <c r="F278" i="44"/>
  <c r="E278" i="44"/>
  <c r="D278" i="44"/>
  <c r="C278" i="44"/>
  <c r="P277" i="44"/>
  <c r="O277" i="44"/>
  <c r="N277" i="44"/>
  <c r="J277" i="44"/>
  <c r="I277" i="44"/>
  <c r="G277" i="44"/>
  <c r="F277" i="44"/>
  <c r="E277" i="44"/>
  <c r="D277" i="44"/>
  <c r="C277" i="44"/>
  <c r="P276" i="44"/>
  <c r="O276" i="44"/>
  <c r="N276" i="44"/>
  <c r="J276" i="44"/>
  <c r="I276" i="44"/>
  <c r="G276" i="44"/>
  <c r="F276" i="44"/>
  <c r="E276" i="44"/>
  <c r="D276" i="44"/>
  <c r="C276" i="44"/>
  <c r="P275" i="44"/>
  <c r="O275" i="44"/>
  <c r="N275" i="44"/>
  <c r="J275" i="44"/>
  <c r="I275" i="44"/>
  <c r="G275" i="44"/>
  <c r="F275" i="44"/>
  <c r="E275" i="44"/>
  <c r="D275" i="44"/>
  <c r="C275" i="44"/>
  <c r="P274" i="44"/>
  <c r="O274" i="44"/>
  <c r="N274" i="44"/>
  <c r="P273" i="44"/>
  <c r="O273" i="44"/>
  <c r="N273" i="44"/>
  <c r="J273" i="44"/>
  <c r="I273" i="44"/>
  <c r="G273" i="44"/>
  <c r="F273" i="44"/>
  <c r="E273" i="44"/>
  <c r="D273" i="44"/>
  <c r="C273" i="44"/>
  <c r="P272" i="44"/>
  <c r="O272" i="44"/>
  <c r="N272" i="44"/>
  <c r="J272" i="44"/>
  <c r="I272" i="44"/>
  <c r="G272" i="44"/>
  <c r="F272" i="44"/>
  <c r="E272" i="44"/>
  <c r="D272" i="44"/>
  <c r="C272" i="44"/>
  <c r="P271" i="44"/>
  <c r="O271" i="44"/>
  <c r="N271" i="44"/>
  <c r="J271" i="44"/>
  <c r="I271" i="44"/>
  <c r="G271" i="44"/>
  <c r="F271" i="44"/>
  <c r="E271" i="44"/>
  <c r="D271" i="44"/>
  <c r="C271" i="44"/>
  <c r="P270" i="44"/>
  <c r="O270" i="44"/>
  <c r="N270" i="44"/>
  <c r="J270" i="44"/>
  <c r="I270" i="44"/>
  <c r="G270" i="44"/>
  <c r="F270" i="44"/>
  <c r="E270" i="44"/>
  <c r="D270" i="44"/>
  <c r="C270" i="44"/>
  <c r="P269" i="44"/>
  <c r="O269" i="44"/>
  <c r="N269" i="44"/>
  <c r="J269" i="44"/>
  <c r="I269" i="44"/>
  <c r="G269" i="44"/>
  <c r="F269" i="44"/>
  <c r="E269" i="44"/>
  <c r="D269" i="44"/>
  <c r="C269" i="44"/>
  <c r="P268" i="44"/>
  <c r="O268" i="44"/>
  <c r="N268" i="44"/>
  <c r="J268" i="44"/>
  <c r="I268" i="44"/>
  <c r="G268" i="44"/>
  <c r="F268" i="44"/>
  <c r="E268" i="44"/>
  <c r="D268" i="44"/>
  <c r="C268" i="44"/>
  <c r="P267" i="44"/>
  <c r="O267" i="44"/>
  <c r="N267" i="44"/>
  <c r="P266" i="44"/>
  <c r="O266" i="44"/>
  <c r="N266" i="44"/>
  <c r="J266" i="44"/>
  <c r="I266" i="44"/>
  <c r="G266" i="44"/>
  <c r="F266" i="44"/>
  <c r="E266" i="44"/>
  <c r="D266" i="44"/>
  <c r="C266" i="44"/>
  <c r="P265" i="44"/>
  <c r="O265" i="44"/>
  <c r="N265" i="44"/>
  <c r="J265" i="44"/>
  <c r="I265" i="44"/>
  <c r="G265" i="44"/>
  <c r="F265" i="44"/>
  <c r="E265" i="44"/>
  <c r="D265" i="44"/>
  <c r="C265" i="44"/>
  <c r="P264" i="44"/>
  <c r="O264" i="44"/>
  <c r="N264" i="44"/>
  <c r="J264" i="44"/>
  <c r="I264" i="44"/>
  <c r="G264" i="44"/>
  <c r="F264" i="44"/>
  <c r="E264" i="44"/>
  <c r="D264" i="44"/>
  <c r="C264" i="44"/>
  <c r="P263" i="44"/>
  <c r="O263" i="44"/>
  <c r="N263" i="44"/>
  <c r="J263" i="44"/>
  <c r="I263" i="44"/>
  <c r="G263" i="44"/>
  <c r="F263" i="44"/>
  <c r="E263" i="44"/>
  <c r="D263" i="44"/>
  <c r="C263" i="44"/>
  <c r="P262" i="44"/>
  <c r="O262" i="44"/>
  <c r="N262" i="44"/>
  <c r="J262" i="44"/>
  <c r="I262" i="44"/>
  <c r="G262" i="44"/>
  <c r="F262" i="44"/>
  <c r="E262" i="44"/>
  <c r="D262" i="44"/>
  <c r="C262" i="44"/>
  <c r="P261" i="44"/>
  <c r="O261" i="44"/>
  <c r="N261" i="44"/>
  <c r="J261" i="44"/>
  <c r="I261" i="44"/>
  <c r="G261" i="44"/>
  <c r="F261" i="44"/>
  <c r="E261" i="44"/>
  <c r="D261" i="44"/>
  <c r="C261" i="44"/>
  <c r="P260" i="44"/>
  <c r="O260" i="44"/>
  <c r="N260" i="44"/>
  <c r="P259" i="44"/>
  <c r="O259" i="44"/>
  <c r="N259" i="44"/>
  <c r="J259" i="44"/>
  <c r="I259" i="44"/>
  <c r="G259" i="44"/>
  <c r="F259" i="44"/>
  <c r="E259" i="44"/>
  <c r="D259" i="44"/>
  <c r="C259" i="44"/>
  <c r="P258" i="44"/>
  <c r="O258" i="44"/>
  <c r="N258" i="44"/>
  <c r="J258" i="44"/>
  <c r="I258" i="44"/>
  <c r="G258" i="44"/>
  <c r="F258" i="44"/>
  <c r="E258" i="44"/>
  <c r="D258" i="44"/>
  <c r="C258" i="44"/>
  <c r="P257" i="44"/>
  <c r="O257" i="44"/>
  <c r="N257" i="44"/>
  <c r="J257" i="44"/>
  <c r="I257" i="44"/>
  <c r="G257" i="44"/>
  <c r="F257" i="44"/>
  <c r="E257" i="44"/>
  <c r="D257" i="44"/>
  <c r="C257" i="44"/>
  <c r="P256" i="44"/>
  <c r="O256" i="44"/>
  <c r="N256" i="44"/>
  <c r="J256" i="44"/>
  <c r="I256" i="44"/>
  <c r="G256" i="44"/>
  <c r="F256" i="44"/>
  <c r="E256" i="44"/>
  <c r="D256" i="44"/>
  <c r="C256" i="44"/>
  <c r="P255" i="44"/>
  <c r="O255" i="44"/>
  <c r="N255" i="44"/>
  <c r="J255" i="44"/>
  <c r="I255" i="44"/>
  <c r="G255" i="44"/>
  <c r="F255" i="44"/>
  <c r="E255" i="44"/>
  <c r="D255" i="44"/>
  <c r="C255" i="44"/>
  <c r="P254" i="44"/>
  <c r="O254" i="44"/>
  <c r="N254" i="44"/>
  <c r="J254" i="44"/>
  <c r="I254" i="44"/>
  <c r="G254" i="44"/>
  <c r="F254" i="44"/>
  <c r="E254" i="44"/>
  <c r="D254" i="44"/>
  <c r="C254" i="44"/>
  <c r="P253" i="44"/>
  <c r="O253" i="44"/>
  <c r="N253" i="44"/>
  <c r="P252" i="44"/>
  <c r="O252" i="44"/>
  <c r="N252" i="44"/>
  <c r="J252" i="44"/>
  <c r="I252" i="44"/>
  <c r="G252" i="44"/>
  <c r="F252" i="44"/>
  <c r="E252" i="44"/>
  <c r="D252" i="44"/>
  <c r="C252" i="44"/>
  <c r="P251" i="44"/>
  <c r="O251" i="44"/>
  <c r="N251" i="44"/>
  <c r="J251" i="44"/>
  <c r="I251" i="44"/>
  <c r="G251" i="44"/>
  <c r="F251" i="44"/>
  <c r="E251" i="44"/>
  <c r="D251" i="44"/>
  <c r="C251" i="44"/>
  <c r="P250" i="44"/>
  <c r="O250" i="44"/>
  <c r="N250" i="44"/>
  <c r="J250" i="44"/>
  <c r="I250" i="44"/>
  <c r="G250" i="44"/>
  <c r="F250" i="44"/>
  <c r="E250" i="44"/>
  <c r="D250" i="44"/>
  <c r="C250" i="44"/>
  <c r="P249" i="44"/>
  <c r="O249" i="44"/>
  <c r="N249" i="44"/>
  <c r="J249" i="44"/>
  <c r="I249" i="44"/>
  <c r="G249" i="44"/>
  <c r="F249" i="44"/>
  <c r="E249" i="44"/>
  <c r="D249" i="44"/>
  <c r="C249" i="44"/>
  <c r="P248" i="44"/>
  <c r="O248" i="44"/>
  <c r="N248" i="44"/>
  <c r="J248" i="44"/>
  <c r="I248" i="44"/>
  <c r="G248" i="44"/>
  <c r="F248" i="44"/>
  <c r="E248" i="44"/>
  <c r="D248" i="44"/>
  <c r="C248" i="44"/>
  <c r="P247" i="44"/>
  <c r="O247" i="44"/>
  <c r="N247" i="44"/>
  <c r="J247" i="44"/>
  <c r="I247" i="44"/>
  <c r="G247" i="44"/>
  <c r="F247" i="44"/>
  <c r="E247" i="44"/>
  <c r="D247" i="44"/>
  <c r="C247" i="44"/>
  <c r="P246" i="44"/>
  <c r="O246" i="44"/>
  <c r="N246" i="44"/>
  <c r="P245" i="44"/>
  <c r="O245" i="44"/>
  <c r="N245" i="44"/>
  <c r="J245" i="44"/>
  <c r="I245" i="44"/>
  <c r="G245" i="44"/>
  <c r="F245" i="44"/>
  <c r="E245" i="44"/>
  <c r="D245" i="44"/>
  <c r="C245" i="44"/>
  <c r="P244" i="44"/>
  <c r="O244" i="44"/>
  <c r="N244" i="44"/>
  <c r="J244" i="44"/>
  <c r="I244" i="44"/>
  <c r="G244" i="44"/>
  <c r="F244" i="44"/>
  <c r="E244" i="44"/>
  <c r="D244" i="44"/>
  <c r="C244" i="44"/>
  <c r="P243" i="44"/>
  <c r="O243" i="44"/>
  <c r="N243" i="44"/>
  <c r="J243" i="44"/>
  <c r="I243" i="44"/>
  <c r="G243" i="44"/>
  <c r="F243" i="44"/>
  <c r="E243" i="44"/>
  <c r="D243" i="44"/>
  <c r="C243" i="44"/>
  <c r="P242" i="44"/>
  <c r="O242" i="44"/>
  <c r="N242" i="44"/>
  <c r="J242" i="44"/>
  <c r="I242" i="44"/>
  <c r="G242" i="44"/>
  <c r="F242" i="44"/>
  <c r="E242" i="44"/>
  <c r="D242" i="44"/>
  <c r="C242" i="44"/>
  <c r="P241" i="44"/>
  <c r="O241" i="44"/>
  <c r="N241" i="44"/>
  <c r="J241" i="44"/>
  <c r="I241" i="44"/>
  <c r="G241" i="44"/>
  <c r="F241" i="44"/>
  <c r="E241" i="44"/>
  <c r="D241" i="44"/>
  <c r="C241" i="44"/>
  <c r="P240" i="44"/>
  <c r="O240" i="44"/>
  <c r="N240" i="44"/>
  <c r="J240" i="44"/>
  <c r="I240" i="44"/>
  <c r="G240" i="44"/>
  <c r="F240" i="44"/>
  <c r="E240" i="44"/>
  <c r="D240" i="44"/>
  <c r="C240" i="44"/>
  <c r="P239" i="44"/>
  <c r="O239" i="44"/>
  <c r="N239" i="44"/>
  <c r="P238" i="44"/>
  <c r="O238" i="44"/>
  <c r="N238" i="44"/>
  <c r="J238" i="44"/>
  <c r="I238" i="44"/>
  <c r="G238" i="44"/>
  <c r="F238" i="44"/>
  <c r="E238" i="44"/>
  <c r="D238" i="44"/>
  <c r="C238" i="44"/>
  <c r="P237" i="44"/>
  <c r="O237" i="44"/>
  <c r="N237" i="44"/>
  <c r="J237" i="44"/>
  <c r="I237" i="44"/>
  <c r="G237" i="44"/>
  <c r="F237" i="44"/>
  <c r="E237" i="44"/>
  <c r="D237" i="44"/>
  <c r="C237" i="44"/>
  <c r="P236" i="44"/>
  <c r="O236" i="44"/>
  <c r="N236" i="44"/>
  <c r="J236" i="44"/>
  <c r="I236" i="44"/>
  <c r="G236" i="44"/>
  <c r="F236" i="44"/>
  <c r="E236" i="44"/>
  <c r="D236" i="44"/>
  <c r="C236" i="44"/>
  <c r="P235" i="44"/>
  <c r="O235" i="44"/>
  <c r="N235" i="44"/>
  <c r="J235" i="44"/>
  <c r="I235" i="44"/>
  <c r="G235" i="44"/>
  <c r="F235" i="44"/>
  <c r="E235" i="44"/>
  <c r="D235" i="44"/>
  <c r="C235" i="44"/>
  <c r="P234" i="44"/>
  <c r="O234" i="44"/>
  <c r="N234" i="44"/>
  <c r="J234" i="44"/>
  <c r="I234" i="44"/>
  <c r="G234" i="44"/>
  <c r="F234" i="44"/>
  <c r="E234" i="44"/>
  <c r="D234" i="44"/>
  <c r="C234" i="44"/>
  <c r="P233" i="44"/>
  <c r="O233" i="44"/>
  <c r="N233" i="44"/>
  <c r="J233" i="44"/>
  <c r="I233" i="44"/>
  <c r="G233" i="44"/>
  <c r="F233" i="44"/>
  <c r="E233" i="44"/>
  <c r="D233" i="44"/>
  <c r="C233" i="44"/>
  <c r="P232" i="44"/>
  <c r="O232" i="44"/>
  <c r="N232" i="44"/>
  <c r="P231" i="44"/>
  <c r="O231" i="44"/>
  <c r="N231" i="44"/>
  <c r="J231" i="44"/>
  <c r="I231" i="44"/>
  <c r="G231" i="44"/>
  <c r="F231" i="44"/>
  <c r="E231" i="44"/>
  <c r="D231" i="44"/>
  <c r="C231" i="44"/>
  <c r="P230" i="44"/>
  <c r="O230" i="44"/>
  <c r="N230" i="44"/>
  <c r="J230" i="44"/>
  <c r="I230" i="44"/>
  <c r="G230" i="44"/>
  <c r="F230" i="44"/>
  <c r="E230" i="44"/>
  <c r="D230" i="44"/>
  <c r="C230" i="44"/>
  <c r="P229" i="44"/>
  <c r="O229" i="44"/>
  <c r="N229" i="44"/>
  <c r="J229" i="44"/>
  <c r="I229" i="44"/>
  <c r="G229" i="44"/>
  <c r="F229" i="44"/>
  <c r="E229" i="44"/>
  <c r="D229" i="44"/>
  <c r="C229" i="44"/>
  <c r="P228" i="44"/>
  <c r="O228" i="44"/>
  <c r="N228" i="44"/>
  <c r="J228" i="44"/>
  <c r="I228" i="44"/>
  <c r="G228" i="44"/>
  <c r="F228" i="44"/>
  <c r="E228" i="44"/>
  <c r="D228" i="44"/>
  <c r="C228" i="44"/>
  <c r="P227" i="44"/>
  <c r="O227" i="44"/>
  <c r="N227" i="44"/>
  <c r="J227" i="44"/>
  <c r="I227" i="44"/>
  <c r="G227" i="44"/>
  <c r="F227" i="44"/>
  <c r="E227" i="44"/>
  <c r="D227" i="44"/>
  <c r="C227" i="44"/>
  <c r="P226" i="44"/>
  <c r="O226" i="44"/>
  <c r="N226" i="44"/>
  <c r="J226" i="44"/>
  <c r="I226" i="44"/>
  <c r="G226" i="44"/>
  <c r="F226" i="44"/>
  <c r="E226" i="44"/>
  <c r="D226" i="44"/>
  <c r="C226" i="44"/>
  <c r="P225" i="44"/>
  <c r="O225" i="44"/>
  <c r="N225" i="44"/>
  <c r="P224" i="44"/>
  <c r="O224" i="44"/>
  <c r="N224" i="44"/>
  <c r="J224" i="44"/>
  <c r="I224" i="44"/>
  <c r="G224" i="44"/>
  <c r="F224" i="44"/>
  <c r="E224" i="44"/>
  <c r="D224" i="44"/>
  <c r="C224" i="44"/>
  <c r="P223" i="44"/>
  <c r="O223" i="44"/>
  <c r="N223" i="44"/>
  <c r="J223" i="44"/>
  <c r="I223" i="44"/>
  <c r="G223" i="44"/>
  <c r="F223" i="44"/>
  <c r="E223" i="44"/>
  <c r="D223" i="44"/>
  <c r="C223" i="44"/>
  <c r="P222" i="44"/>
  <c r="O222" i="44"/>
  <c r="N222" i="44"/>
  <c r="J222" i="44"/>
  <c r="I222" i="44"/>
  <c r="G222" i="44"/>
  <c r="F222" i="44"/>
  <c r="E222" i="44"/>
  <c r="D222" i="44"/>
  <c r="C222" i="44"/>
  <c r="P221" i="44"/>
  <c r="O221" i="44"/>
  <c r="N221" i="44"/>
  <c r="J221" i="44"/>
  <c r="I221" i="44"/>
  <c r="G221" i="44"/>
  <c r="F221" i="44"/>
  <c r="E221" i="44"/>
  <c r="D221" i="44"/>
  <c r="C221" i="44"/>
  <c r="P220" i="44"/>
  <c r="O220" i="44"/>
  <c r="N220" i="44"/>
  <c r="J220" i="44"/>
  <c r="I220" i="44"/>
  <c r="G220" i="44"/>
  <c r="F220" i="44"/>
  <c r="E220" i="44"/>
  <c r="D220" i="44"/>
  <c r="C220" i="44"/>
  <c r="P219" i="44"/>
  <c r="O219" i="44"/>
  <c r="N219" i="44"/>
  <c r="J219" i="44"/>
  <c r="I219" i="44"/>
  <c r="G219" i="44"/>
  <c r="F219" i="44"/>
  <c r="E219" i="44"/>
  <c r="D219" i="44"/>
  <c r="C219" i="44"/>
  <c r="P218" i="44"/>
  <c r="O218" i="44"/>
  <c r="N218" i="44"/>
  <c r="P217" i="44"/>
  <c r="O217" i="44"/>
  <c r="N217" i="44"/>
  <c r="J217" i="44"/>
  <c r="I217" i="44"/>
  <c r="G217" i="44"/>
  <c r="F217" i="44"/>
  <c r="E217" i="44"/>
  <c r="D217" i="44"/>
  <c r="C217" i="44"/>
  <c r="P216" i="44"/>
  <c r="O216" i="44"/>
  <c r="N216" i="44"/>
  <c r="J216" i="44"/>
  <c r="I216" i="44"/>
  <c r="G216" i="44"/>
  <c r="F216" i="44"/>
  <c r="E216" i="44"/>
  <c r="D216" i="44"/>
  <c r="C216" i="44"/>
  <c r="P215" i="44"/>
  <c r="O215" i="44"/>
  <c r="N215" i="44"/>
  <c r="J215" i="44"/>
  <c r="I215" i="44"/>
  <c r="G215" i="44"/>
  <c r="F215" i="44"/>
  <c r="E215" i="44"/>
  <c r="D215" i="44"/>
  <c r="C215" i="44"/>
  <c r="P214" i="44"/>
  <c r="O214" i="44"/>
  <c r="N214" i="44"/>
  <c r="J214" i="44"/>
  <c r="I214" i="44"/>
  <c r="G214" i="44"/>
  <c r="F214" i="44"/>
  <c r="E214" i="44"/>
  <c r="D214" i="44"/>
  <c r="C214" i="44"/>
  <c r="P213" i="44"/>
  <c r="O213" i="44"/>
  <c r="N213" i="44"/>
  <c r="J213" i="44"/>
  <c r="I213" i="44"/>
  <c r="G213" i="44"/>
  <c r="F213" i="44"/>
  <c r="E213" i="44"/>
  <c r="D213" i="44"/>
  <c r="C213" i="44"/>
  <c r="P212" i="44"/>
  <c r="O212" i="44"/>
  <c r="N212" i="44"/>
  <c r="J212" i="44"/>
  <c r="I212" i="44"/>
  <c r="G212" i="44"/>
  <c r="F212" i="44"/>
  <c r="E212" i="44"/>
  <c r="D212" i="44"/>
  <c r="C212" i="44"/>
  <c r="P211" i="44"/>
  <c r="O211" i="44"/>
  <c r="N211" i="44"/>
  <c r="P210" i="44"/>
  <c r="O210" i="44"/>
  <c r="N210" i="44"/>
  <c r="J210" i="44"/>
  <c r="I210" i="44"/>
  <c r="G210" i="44"/>
  <c r="F210" i="44"/>
  <c r="E210" i="44"/>
  <c r="D210" i="44"/>
  <c r="C210" i="44"/>
  <c r="P209" i="44"/>
  <c r="O209" i="44"/>
  <c r="N209" i="44"/>
  <c r="J209" i="44"/>
  <c r="I209" i="44"/>
  <c r="G209" i="44"/>
  <c r="F209" i="44"/>
  <c r="E209" i="44"/>
  <c r="D209" i="44"/>
  <c r="C209" i="44"/>
  <c r="P208" i="44"/>
  <c r="O208" i="44"/>
  <c r="N208" i="44"/>
  <c r="J208" i="44"/>
  <c r="I208" i="44"/>
  <c r="G208" i="44"/>
  <c r="F208" i="44"/>
  <c r="E208" i="44"/>
  <c r="D208" i="44"/>
  <c r="C208" i="44"/>
  <c r="P207" i="44"/>
  <c r="O207" i="44"/>
  <c r="N207" i="44"/>
  <c r="J207" i="44"/>
  <c r="I207" i="44"/>
  <c r="G207" i="44"/>
  <c r="F207" i="44"/>
  <c r="E207" i="44"/>
  <c r="D207" i="44"/>
  <c r="C207" i="44"/>
  <c r="P206" i="44"/>
  <c r="O206" i="44"/>
  <c r="N206" i="44"/>
  <c r="J206" i="44"/>
  <c r="I206" i="44"/>
  <c r="G206" i="44"/>
  <c r="F206" i="44"/>
  <c r="E206" i="44"/>
  <c r="D206" i="44"/>
  <c r="C206" i="44"/>
  <c r="P205" i="44"/>
  <c r="O205" i="44"/>
  <c r="N205" i="44"/>
  <c r="J205" i="44"/>
  <c r="I205" i="44"/>
  <c r="G205" i="44"/>
  <c r="F205" i="44"/>
  <c r="E205" i="44"/>
  <c r="D205" i="44"/>
  <c r="C205" i="44"/>
  <c r="P204" i="44"/>
  <c r="O204" i="44"/>
  <c r="N204" i="44"/>
  <c r="P203" i="44"/>
  <c r="O203" i="44"/>
  <c r="N203" i="44"/>
  <c r="J203" i="44"/>
  <c r="I203" i="44"/>
  <c r="G203" i="44"/>
  <c r="F203" i="44"/>
  <c r="E203" i="44"/>
  <c r="D203" i="44"/>
  <c r="C203" i="44"/>
  <c r="P202" i="44"/>
  <c r="O202" i="44"/>
  <c r="N202" i="44"/>
  <c r="J202" i="44"/>
  <c r="I202" i="44"/>
  <c r="G202" i="44"/>
  <c r="F202" i="44"/>
  <c r="E202" i="44"/>
  <c r="D202" i="44"/>
  <c r="C202" i="44"/>
  <c r="P201" i="44"/>
  <c r="O201" i="44"/>
  <c r="N201" i="44"/>
  <c r="J201" i="44"/>
  <c r="I201" i="44"/>
  <c r="G201" i="44"/>
  <c r="F201" i="44"/>
  <c r="E201" i="44"/>
  <c r="D201" i="44"/>
  <c r="C201" i="44"/>
  <c r="P200" i="44"/>
  <c r="O200" i="44"/>
  <c r="N200" i="44"/>
  <c r="J200" i="44"/>
  <c r="I200" i="44"/>
  <c r="G200" i="44"/>
  <c r="F200" i="44"/>
  <c r="E200" i="44"/>
  <c r="D200" i="44"/>
  <c r="C200" i="44"/>
  <c r="P199" i="44"/>
  <c r="O199" i="44"/>
  <c r="N199" i="44"/>
  <c r="J199" i="44"/>
  <c r="I199" i="44"/>
  <c r="G199" i="44"/>
  <c r="F199" i="44"/>
  <c r="E199" i="44"/>
  <c r="D199" i="44"/>
  <c r="C199" i="44"/>
  <c r="P198" i="44"/>
  <c r="O198" i="44"/>
  <c r="N198" i="44"/>
  <c r="J198" i="44"/>
  <c r="I198" i="44"/>
  <c r="G198" i="44"/>
  <c r="F198" i="44"/>
  <c r="E198" i="44"/>
  <c r="D198" i="44"/>
  <c r="C198" i="44"/>
  <c r="P197" i="44"/>
  <c r="O197" i="44"/>
  <c r="N197" i="44"/>
  <c r="P196" i="44"/>
  <c r="O196" i="44"/>
  <c r="N196" i="44"/>
  <c r="J196" i="44"/>
  <c r="I196" i="44"/>
  <c r="G196" i="44"/>
  <c r="F196" i="44"/>
  <c r="E196" i="44"/>
  <c r="D196" i="44"/>
  <c r="C196" i="44"/>
  <c r="P195" i="44"/>
  <c r="O195" i="44"/>
  <c r="N195" i="44"/>
  <c r="J195" i="44"/>
  <c r="I195" i="44"/>
  <c r="G195" i="44"/>
  <c r="F195" i="44"/>
  <c r="E195" i="44"/>
  <c r="D195" i="44"/>
  <c r="C195" i="44"/>
  <c r="P194" i="44"/>
  <c r="O194" i="44"/>
  <c r="N194" i="44"/>
  <c r="J194" i="44"/>
  <c r="I194" i="44"/>
  <c r="G194" i="44"/>
  <c r="F194" i="44"/>
  <c r="E194" i="44"/>
  <c r="D194" i="44"/>
  <c r="C194" i="44"/>
  <c r="P193" i="44"/>
  <c r="O193" i="44"/>
  <c r="N193" i="44"/>
  <c r="J193" i="44"/>
  <c r="I193" i="44"/>
  <c r="G193" i="44"/>
  <c r="F193" i="44"/>
  <c r="E193" i="44"/>
  <c r="D193" i="44"/>
  <c r="C193" i="44"/>
  <c r="P192" i="44"/>
  <c r="O192" i="44"/>
  <c r="N192" i="44"/>
  <c r="J192" i="44"/>
  <c r="I192" i="44"/>
  <c r="G192" i="44"/>
  <c r="F192" i="44"/>
  <c r="E192" i="44"/>
  <c r="D192" i="44"/>
  <c r="C192" i="44"/>
  <c r="P191" i="44"/>
  <c r="O191" i="44"/>
  <c r="N191" i="44"/>
  <c r="J191" i="44"/>
  <c r="I191" i="44"/>
  <c r="G191" i="44"/>
  <c r="F191" i="44"/>
  <c r="E191" i="44"/>
  <c r="D191" i="44"/>
  <c r="C191" i="44"/>
  <c r="P190" i="44"/>
  <c r="O190" i="44"/>
  <c r="N190" i="44"/>
  <c r="P189" i="44"/>
  <c r="O189" i="44"/>
  <c r="N189" i="44"/>
  <c r="J189" i="44"/>
  <c r="I189" i="44"/>
  <c r="G189" i="44"/>
  <c r="F189" i="44"/>
  <c r="E189" i="44"/>
  <c r="D189" i="44"/>
  <c r="C189" i="44"/>
  <c r="P188" i="44"/>
  <c r="O188" i="44"/>
  <c r="N188" i="44"/>
  <c r="J188" i="44"/>
  <c r="I188" i="44"/>
  <c r="G188" i="44"/>
  <c r="F188" i="44"/>
  <c r="E188" i="44"/>
  <c r="D188" i="44"/>
  <c r="C188" i="44"/>
  <c r="P187" i="44"/>
  <c r="O187" i="44"/>
  <c r="N187" i="44"/>
  <c r="J187" i="44"/>
  <c r="I187" i="44"/>
  <c r="G187" i="44"/>
  <c r="F187" i="44"/>
  <c r="E187" i="44"/>
  <c r="D187" i="44"/>
  <c r="C187" i="44"/>
  <c r="P186" i="44"/>
  <c r="O186" i="44"/>
  <c r="N186" i="44"/>
  <c r="J186" i="44"/>
  <c r="I186" i="44"/>
  <c r="G186" i="44"/>
  <c r="F186" i="44"/>
  <c r="E186" i="44"/>
  <c r="D186" i="44"/>
  <c r="C186" i="44"/>
  <c r="P185" i="44"/>
  <c r="O185" i="44"/>
  <c r="N185" i="44"/>
  <c r="J185" i="44"/>
  <c r="I185" i="44"/>
  <c r="G185" i="44"/>
  <c r="F185" i="44"/>
  <c r="E185" i="44"/>
  <c r="D185" i="44"/>
  <c r="C185" i="44"/>
  <c r="P184" i="44"/>
  <c r="O184" i="44"/>
  <c r="N184" i="44"/>
  <c r="J184" i="44"/>
  <c r="I184" i="44"/>
  <c r="G184" i="44"/>
  <c r="F184" i="44"/>
  <c r="E184" i="44"/>
  <c r="D184" i="44"/>
  <c r="C184" i="44"/>
  <c r="P183" i="44"/>
  <c r="O183" i="44"/>
  <c r="N183" i="44"/>
  <c r="P182" i="44"/>
  <c r="O182" i="44"/>
  <c r="N182" i="44"/>
  <c r="J182" i="44"/>
  <c r="I182" i="44"/>
  <c r="G182" i="44"/>
  <c r="F182" i="44"/>
  <c r="E182" i="44"/>
  <c r="D182" i="44"/>
  <c r="C182" i="44"/>
  <c r="P181" i="44"/>
  <c r="O181" i="44"/>
  <c r="N181" i="44"/>
  <c r="J181" i="44"/>
  <c r="I181" i="44"/>
  <c r="G181" i="44"/>
  <c r="F181" i="44"/>
  <c r="E181" i="44"/>
  <c r="D181" i="44"/>
  <c r="C181" i="44"/>
  <c r="P180" i="44"/>
  <c r="O180" i="44"/>
  <c r="N180" i="44"/>
  <c r="J180" i="44"/>
  <c r="I180" i="44"/>
  <c r="G180" i="44"/>
  <c r="F180" i="44"/>
  <c r="E180" i="44"/>
  <c r="D180" i="44"/>
  <c r="C180" i="44"/>
  <c r="P179" i="44"/>
  <c r="O179" i="44"/>
  <c r="N179" i="44"/>
  <c r="J179" i="44"/>
  <c r="I179" i="44"/>
  <c r="G179" i="44"/>
  <c r="F179" i="44"/>
  <c r="E179" i="44"/>
  <c r="D179" i="44"/>
  <c r="C179" i="44"/>
  <c r="P178" i="44"/>
  <c r="O178" i="44"/>
  <c r="N178" i="44"/>
  <c r="J178" i="44"/>
  <c r="I178" i="44"/>
  <c r="G178" i="44"/>
  <c r="F178" i="44"/>
  <c r="E178" i="44"/>
  <c r="D178" i="44"/>
  <c r="C178" i="44"/>
  <c r="P177" i="44"/>
  <c r="O177" i="44"/>
  <c r="N177" i="44"/>
  <c r="J177" i="44"/>
  <c r="I177" i="44"/>
  <c r="G177" i="44"/>
  <c r="F177" i="44"/>
  <c r="E177" i="44"/>
  <c r="D177" i="44"/>
  <c r="C177" i="44"/>
  <c r="P176" i="44"/>
  <c r="O176" i="44"/>
  <c r="N176" i="44"/>
  <c r="P175" i="44"/>
  <c r="O175" i="44"/>
  <c r="N175" i="44"/>
  <c r="J175" i="44"/>
  <c r="I175" i="44"/>
  <c r="G175" i="44"/>
  <c r="F175" i="44"/>
  <c r="E175" i="44"/>
  <c r="D175" i="44"/>
  <c r="C175" i="44"/>
  <c r="P174" i="44"/>
  <c r="O174" i="44"/>
  <c r="N174" i="44"/>
  <c r="J174" i="44"/>
  <c r="I174" i="44"/>
  <c r="G174" i="44"/>
  <c r="F174" i="44"/>
  <c r="E174" i="44"/>
  <c r="D174" i="44"/>
  <c r="C174" i="44"/>
  <c r="P173" i="44"/>
  <c r="O173" i="44"/>
  <c r="N173" i="44"/>
  <c r="J173" i="44"/>
  <c r="I173" i="44"/>
  <c r="G173" i="44"/>
  <c r="F173" i="44"/>
  <c r="E173" i="44"/>
  <c r="D173" i="44"/>
  <c r="C173" i="44"/>
  <c r="P172" i="44"/>
  <c r="O172" i="44"/>
  <c r="N172" i="44"/>
  <c r="J172" i="44"/>
  <c r="I172" i="44"/>
  <c r="G172" i="44"/>
  <c r="F172" i="44"/>
  <c r="E172" i="44"/>
  <c r="D172" i="44"/>
  <c r="C172" i="44"/>
  <c r="P171" i="44"/>
  <c r="O171" i="44"/>
  <c r="N171" i="44"/>
  <c r="J171" i="44"/>
  <c r="I171" i="44"/>
  <c r="G171" i="44"/>
  <c r="F171" i="44"/>
  <c r="E171" i="44"/>
  <c r="D171" i="44"/>
  <c r="C171" i="44"/>
  <c r="P170" i="44"/>
  <c r="O170" i="44"/>
  <c r="N170" i="44"/>
  <c r="J170" i="44"/>
  <c r="I170" i="44"/>
  <c r="G170" i="44"/>
  <c r="F170" i="44"/>
  <c r="E170" i="44"/>
  <c r="D170" i="44"/>
  <c r="C170" i="44"/>
  <c r="P169" i="44"/>
  <c r="O169" i="44"/>
  <c r="N169" i="44"/>
  <c r="P168" i="44"/>
  <c r="O168" i="44"/>
  <c r="N168" i="44"/>
  <c r="J168" i="44"/>
  <c r="I168" i="44"/>
  <c r="G168" i="44"/>
  <c r="F168" i="44"/>
  <c r="E168" i="44"/>
  <c r="D168" i="44"/>
  <c r="C168" i="44"/>
  <c r="P167" i="44"/>
  <c r="O167" i="44"/>
  <c r="N167" i="44"/>
  <c r="J167" i="44"/>
  <c r="I167" i="44"/>
  <c r="G167" i="44"/>
  <c r="F167" i="44"/>
  <c r="E167" i="44"/>
  <c r="D167" i="44"/>
  <c r="C167" i="44"/>
  <c r="P166" i="44"/>
  <c r="O166" i="44"/>
  <c r="N166" i="44"/>
  <c r="J166" i="44"/>
  <c r="I166" i="44"/>
  <c r="G166" i="44"/>
  <c r="F166" i="44"/>
  <c r="E166" i="44"/>
  <c r="D166" i="44"/>
  <c r="C166" i="44"/>
  <c r="P165" i="44"/>
  <c r="O165" i="44"/>
  <c r="N165" i="44"/>
  <c r="J165" i="44"/>
  <c r="I165" i="44"/>
  <c r="G165" i="44"/>
  <c r="F165" i="44"/>
  <c r="E165" i="44"/>
  <c r="D165" i="44"/>
  <c r="C165" i="44"/>
  <c r="P164" i="44"/>
  <c r="O164" i="44"/>
  <c r="N164" i="44"/>
  <c r="J164" i="44"/>
  <c r="I164" i="44"/>
  <c r="G164" i="44"/>
  <c r="F164" i="44"/>
  <c r="E164" i="44"/>
  <c r="D164" i="44"/>
  <c r="C164" i="44"/>
  <c r="P163" i="44"/>
  <c r="O163" i="44"/>
  <c r="N163" i="44"/>
  <c r="J163" i="44"/>
  <c r="I163" i="44"/>
  <c r="G163" i="44"/>
  <c r="F163" i="44"/>
  <c r="E163" i="44"/>
  <c r="D163" i="44"/>
  <c r="C163" i="44"/>
  <c r="P162" i="44"/>
  <c r="O162" i="44"/>
  <c r="N162" i="44"/>
  <c r="P161" i="44"/>
  <c r="O161" i="44"/>
  <c r="N161" i="44"/>
  <c r="J161" i="44"/>
  <c r="I161" i="44"/>
  <c r="G161" i="44"/>
  <c r="F161" i="44"/>
  <c r="E161" i="44"/>
  <c r="D161" i="44"/>
  <c r="C161" i="44"/>
  <c r="P160" i="44"/>
  <c r="O160" i="44"/>
  <c r="N160" i="44"/>
  <c r="J160" i="44"/>
  <c r="I160" i="44"/>
  <c r="G160" i="44"/>
  <c r="F160" i="44"/>
  <c r="E160" i="44"/>
  <c r="D160" i="44"/>
  <c r="C160" i="44"/>
  <c r="P159" i="44"/>
  <c r="O159" i="44"/>
  <c r="N159" i="44"/>
  <c r="J159" i="44"/>
  <c r="I159" i="44"/>
  <c r="G159" i="44"/>
  <c r="F159" i="44"/>
  <c r="E159" i="44"/>
  <c r="D159" i="44"/>
  <c r="C159" i="44"/>
  <c r="P158" i="44"/>
  <c r="O158" i="44"/>
  <c r="N158" i="44"/>
  <c r="J158" i="44"/>
  <c r="I158" i="44"/>
  <c r="G158" i="44"/>
  <c r="F158" i="44"/>
  <c r="E158" i="44"/>
  <c r="D158" i="44"/>
  <c r="C158" i="44"/>
  <c r="P157" i="44"/>
  <c r="O157" i="44"/>
  <c r="N157" i="44"/>
  <c r="J157" i="44"/>
  <c r="I157" i="44"/>
  <c r="G157" i="44"/>
  <c r="F157" i="44"/>
  <c r="E157" i="44"/>
  <c r="D157" i="44"/>
  <c r="C157" i="44"/>
  <c r="P156" i="44"/>
  <c r="O156" i="44"/>
  <c r="N156" i="44"/>
  <c r="J156" i="44"/>
  <c r="I156" i="44"/>
  <c r="G156" i="44"/>
  <c r="F156" i="44"/>
  <c r="E156" i="44"/>
  <c r="D156" i="44"/>
  <c r="C156" i="44"/>
  <c r="P155" i="44"/>
  <c r="O155" i="44"/>
  <c r="N155" i="44"/>
  <c r="P154" i="44"/>
  <c r="O154" i="44"/>
  <c r="N154" i="44"/>
  <c r="J154" i="44"/>
  <c r="I154" i="44"/>
  <c r="G154" i="44"/>
  <c r="F154" i="44"/>
  <c r="E154" i="44"/>
  <c r="D154" i="44"/>
  <c r="C154" i="44"/>
  <c r="P153" i="44"/>
  <c r="O153" i="44"/>
  <c r="N153" i="44"/>
  <c r="J153" i="44"/>
  <c r="I153" i="44"/>
  <c r="G153" i="44"/>
  <c r="F153" i="44"/>
  <c r="E153" i="44"/>
  <c r="D153" i="44"/>
  <c r="C153" i="44"/>
  <c r="P152" i="44"/>
  <c r="O152" i="44"/>
  <c r="N152" i="44"/>
  <c r="J152" i="44"/>
  <c r="I152" i="44"/>
  <c r="G152" i="44"/>
  <c r="F152" i="44"/>
  <c r="E152" i="44"/>
  <c r="D152" i="44"/>
  <c r="C152" i="44"/>
  <c r="P151" i="44"/>
  <c r="O151" i="44"/>
  <c r="N151" i="44"/>
  <c r="J151" i="44"/>
  <c r="I151" i="44"/>
  <c r="G151" i="44"/>
  <c r="F151" i="44"/>
  <c r="E151" i="44"/>
  <c r="D151" i="44"/>
  <c r="C151" i="44"/>
  <c r="P150" i="44"/>
  <c r="O150" i="44"/>
  <c r="N150" i="44"/>
  <c r="J150" i="44"/>
  <c r="I150" i="44"/>
  <c r="G150" i="44"/>
  <c r="F150" i="44"/>
  <c r="E150" i="44"/>
  <c r="D150" i="44"/>
  <c r="C150" i="44"/>
  <c r="P149" i="44"/>
  <c r="O149" i="44"/>
  <c r="N149" i="44"/>
  <c r="J149" i="44"/>
  <c r="I149" i="44"/>
  <c r="G149" i="44"/>
  <c r="F149" i="44"/>
  <c r="E149" i="44"/>
  <c r="D149" i="44"/>
  <c r="C149" i="44"/>
  <c r="P148" i="44"/>
  <c r="O148" i="44"/>
  <c r="N148" i="44"/>
  <c r="P147" i="44"/>
  <c r="O147" i="44"/>
  <c r="N147" i="44"/>
  <c r="J147" i="44"/>
  <c r="I147" i="44"/>
  <c r="G147" i="44"/>
  <c r="F147" i="44"/>
  <c r="E147" i="44"/>
  <c r="D147" i="44"/>
  <c r="C147" i="44"/>
  <c r="P146" i="44"/>
  <c r="O146" i="44"/>
  <c r="N146" i="44"/>
  <c r="J146" i="44"/>
  <c r="I146" i="44"/>
  <c r="G146" i="44"/>
  <c r="F146" i="44"/>
  <c r="E146" i="44"/>
  <c r="D146" i="44"/>
  <c r="C146" i="44"/>
  <c r="P145" i="44"/>
  <c r="O145" i="44"/>
  <c r="N145" i="44"/>
  <c r="J145" i="44"/>
  <c r="I145" i="44"/>
  <c r="G145" i="44"/>
  <c r="F145" i="44"/>
  <c r="E145" i="44"/>
  <c r="D145" i="44"/>
  <c r="C145" i="44"/>
  <c r="P144" i="44"/>
  <c r="O144" i="44"/>
  <c r="N144" i="44"/>
  <c r="J144" i="44"/>
  <c r="I144" i="44"/>
  <c r="G144" i="44"/>
  <c r="F144" i="44"/>
  <c r="E144" i="44"/>
  <c r="D144" i="44"/>
  <c r="C144" i="44"/>
  <c r="P143" i="44"/>
  <c r="O143" i="44"/>
  <c r="N143" i="44"/>
  <c r="J143" i="44"/>
  <c r="I143" i="44"/>
  <c r="G143" i="44"/>
  <c r="F143" i="44"/>
  <c r="E143" i="44"/>
  <c r="D143" i="44"/>
  <c r="C143" i="44"/>
  <c r="P142" i="44"/>
  <c r="O142" i="44"/>
  <c r="N142" i="44"/>
  <c r="J142" i="44"/>
  <c r="I142" i="44"/>
  <c r="G142" i="44"/>
  <c r="F142" i="44"/>
  <c r="E142" i="44"/>
  <c r="D142" i="44"/>
  <c r="C142" i="44"/>
  <c r="P141" i="44"/>
  <c r="O141" i="44"/>
  <c r="N141" i="44"/>
  <c r="P140" i="44"/>
  <c r="O140" i="44"/>
  <c r="N140" i="44"/>
  <c r="J140" i="44"/>
  <c r="I140" i="44"/>
  <c r="G140" i="44"/>
  <c r="F140" i="44"/>
  <c r="E140" i="44"/>
  <c r="D140" i="44"/>
  <c r="C140" i="44"/>
  <c r="P139" i="44"/>
  <c r="O139" i="44"/>
  <c r="N139" i="44"/>
  <c r="J139" i="44"/>
  <c r="I139" i="44"/>
  <c r="G139" i="44"/>
  <c r="F139" i="44"/>
  <c r="E139" i="44"/>
  <c r="D139" i="44"/>
  <c r="C139" i="44"/>
  <c r="P138" i="44"/>
  <c r="O138" i="44"/>
  <c r="N138" i="44"/>
  <c r="J138" i="44"/>
  <c r="I138" i="44"/>
  <c r="G138" i="44"/>
  <c r="F138" i="44"/>
  <c r="E138" i="44"/>
  <c r="D138" i="44"/>
  <c r="C138" i="44"/>
  <c r="P137" i="44"/>
  <c r="O137" i="44"/>
  <c r="N137" i="44"/>
  <c r="J137" i="44"/>
  <c r="I137" i="44"/>
  <c r="G137" i="44"/>
  <c r="F137" i="44"/>
  <c r="E137" i="44"/>
  <c r="D137" i="44"/>
  <c r="C137" i="44"/>
  <c r="P136" i="44"/>
  <c r="O136" i="44"/>
  <c r="N136" i="44"/>
  <c r="J136" i="44"/>
  <c r="I136" i="44"/>
  <c r="G136" i="44"/>
  <c r="F136" i="44"/>
  <c r="E136" i="44"/>
  <c r="D136" i="44"/>
  <c r="C136" i="44"/>
  <c r="P135" i="44"/>
  <c r="O135" i="44"/>
  <c r="N135" i="44"/>
  <c r="J135" i="44"/>
  <c r="I135" i="44"/>
  <c r="G135" i="44"/>
  <c r="F135" i="44"/>
  <c r="E135" i="44"/>
  <c r="D135" i="44"/>
  <c r="C135" i="44"/>
  <c r="P134" i="44"/>
  <c r="O134" i="44"/>
  <c r="N134" i="44"/>
  <c r="P133" i="44"/>
  <c r="O133" i="44"/>
  <c r="N133" i="44"/>
  <c r="J133" i="44"/>
  <c r="I133" i="44"/>
  <c r="G133" i="44"/>
  <c r="F133" i="44"/>
  <c r="E133" i="44"/>
  <c r="D133" i="44"/>
  <c r="C133" i="44"/>
  <c r="P132" i="44"/>
  <c r="O132" i="44"/>
  <c r="N132" i="44"/>
  <c r="J132" i="44"/>
  <c r="I132" i="44"/>
  <c r="G132" i="44"/>
  <c r="F132" i="44"/>
  <c r="E132" i="44"/>
  <c r="D132" i="44"/>
  <c r="C132" i="44"/>
  <c r="P131" i="44"/>
  <c r="O131" i="44"/>
  <c r="N131" i="44"/>
  <c r="J131" i="44"/>
  <c r="I131" i="44"/>
  <c r="G131" i="44"/>
  <c r="F131" i="44"/>
  <c r="E131" i="44"/>
  <c r="D131" i="44"/>
  <c r="C131" i="44"/>
  <c r="P130" i="44"/>
  <c r="O130" i="44"/>
  <c r="N130" i="44"/>
  <c r="J130" i="44"/>
  <c r="I130" i="44"/>
  <c r="G130" i="44"/>
  <c r="F130" i="44"/>
  <c r="E130" i="44"/>
  <c r="D130" i="44"/>
  <c r="C130" i="44"/>
  <c r="P129" i="44"/>
  <c r="O129" i="44"/>
  <c r="N129" i="44"/>
  <c r="J129" i="44"/>
  <c r="I129" i="44"/>
  <c r="G129" i="44"/>
  <c r="F129" i="44"/>
  <c r="E129" i="44"/>
  <c r="D129" i="44"/>
  <c r="C129" i="44"/>
  <c r="P128" i="44"/>
  <c r="O128" i="44"/>
  <c r="N128" i="44"/>
  <c r="J128" i="44"/>
  <c r="I128" i="44"/>
  <c r="G128" i="44"/>
  <c r="F128" i="44"/>
  <c r="E128" i="44"/>
  <c r="D128" i="44"/>
  <c r="C128" i="44"/>
  <c r="P127" i="44"/>
  <c r="O127" i="44"/>
  <c r="N127" i="44"/>
  <c r="P126" i="44"/>
  <c r="O126" i="44"/>
  <c r="N126" i="44"/>
  <c r="J126" i="44"/>
  <c r="I126" i="44"/>
  <c r="G126" i="44"/>
  <c r="F126" i="44"/>
  <c r="E126" i="44"/>
  <c r="D126" i="44"/>
  <c r="C126" i="44"/>
  <c r="P125" i="44"/>
  <c r="O125" i="44"/>
  <c r="N125" i="44"/>
  <c r="J125" i="44"/>
  <c r="I125" i="44"/>
  <c r="G125" i="44"/>
  <c r="F125" i="44"/>
  <c r="E125" i="44"/>
  <c r="D125" i="44"/>
  <c r="C125" i="44"/>
  <c r="P124" i="44"/>
  <c r="O124" i="44"/>
  <c r="N124" i="44"/>
  <c r="J124" i="44"/>
  <c r="I124" i="44"/>
  <c r="G124" i="44"/>
  <c r="F124" i="44"/>
  <c r="E124" i="44"/>
  <c r="D124" i="44"/>
  <c r="C124" i="44"/>
  <c r="P123" i="44"/>
  <c r="O123" i="44"/>
  <c r="N123" i="44"/>
  <c r="J123" i="44"/>
  <c r="I123" i="44"/>
  <c r="G123" i="44"/>
  <c r="F123" i="44"/>
  <c r="E123" i="44"/>
  <c r="D123" i="44"/>
  <c r="C123" i="44"/>
  <c r="P122" i="44"/>
  <c r="O122" i="44"/>
  <c r="N122" i="44"/>
  <c r="J122" i="44"/>
  <c r="I122" i="44"/>
  <c r="G122" i="44"/>
  <c r="F122" i="44"/>
  <c r="E122" i="44"/>
  <c r="D122" i="44"/>
  <c r="C122" i="44"/>
  <c r="P121" i="44"/>
  <c r="O121" i="44"/>
  <c r="N121" i="44"/>
  <c r="J121" i="44"/>
  <c r="I121" i="44"/>
  <c r="G121" i="44"/>
  <c r="F121" i="44"/>
  <c r="E121" i="44"/>
  <c r="D121" i="44"/>
  <c r="C121" i="44"/>
  <c r="P120" i="44"/>
  <c r="O120" i="44"/>
  <c r="N120" i="44"/>
  <c r="P119" i="44"/>
  <c r="O119" i="44"/>
  <c r="N119" i="44"/>
  <c r="J119" i="44"/>
  <c r="I119" i="44"/>
  <c r="G119" i="44"/>
  <c r="F119" i="44"/>
  <c r="E119" i="44"/>
  <c r="D119" i="44"/>
  <c r="C119" i="44"/>
  <c r="P118" i="44"/>
  <c r="O118" i="44"/>
  <c r="N118" i="44"/>
  <c r="J118" i="44"/>
  <c r="I118" i="44"/>
  <c r="G118" i="44"/>
  <c r="F118" i="44"/>
  <c r="E118" i="44"/>
  <c r="D118" i="44"/>
  <c r="C118" i="44"/>
  <c r="P117" i="44"/>
  <c r="O117" i="44"/>
  <c r="N117" i="44"/>
  <c r="J117" i="44"/>
  <c r="I117" i="44"/>
  <c r="G117" i="44"/>
  <c r="F117" i="44"/>
  <c r="E117" i="44"/>
  <c r="D117" i="44"/>
  <c r="C117" i="44"/>
  <c r="P116" i="44"/>
  <c r="O116" i="44"/>
  <c r="N116" i="44"/>
  <c r="J116" i="44"/>
  <c r="I116" i="44"/>
  <c r="G116" i="44"/>
  <c r="F116" i="44"/>
  <c r="E116" i="44"/>
  <c r="D116" i="44"/>
  <c r="C116" i="44"/>
  <c r="P115" i="44"/>
  <c r="O115" i="44"/>
  <c r="N115" i="44"/>
  <c r="J115" i="44"/>
  <c r="I115" i="44"/>
  <c r="G115" i="44"/>
  <c r="F115" i="44"/>
  <c r="E115" i="44"/>
  <c r="D115" i="44"/>
  <c r="C115" i="44"/>
  <c r="P114" i="44"/>
  <c r="O114" i="44"/>
  <c r="N114" i="44"/>
  <c r="J114" i="44"/>
  <c r="I114" i="44"/>
  <c r="G114" i="44"/>
  <c r="F114" i="44"/>
  <c r="E114" i="44"/>
  <c r="D114" i="44"/>
  <c r="C114" i="44"/>
  <c r="P113" i="44"/>
  <c r="O113" i="44"/>
  <c r="N113" i="44"/>
  <c r="P112" i="44"/>
  <c r="O112" i="44"/>
  <c r="N112" i="44"/>
  <c r="J112" i="44"/>
  <c r="I112" i="44"/>
  <c r="G112" i="44"/>
  <c r="F112" i="44"/>
  <c r="E112" i="44"/>
  <c r="D112" i="44"/>
  <c r="C112" i="44"/>
  <c r="P111" i="44"/>
  <c r="O111" i="44"/>
  <c r="N111" i="44"/>
  <c r="J111" i="44"/>
  <c r="I111" i="44"/>
  <c r="G111" i="44"/>
  <c r="F111" i="44"/>
  <c r="E111" i="44"/>
  <c r="D111" i="44"/>
  <c r="C111" i="44"/>
  <c r="P110" i="44"/>
  <c r="O110" i="44"/>
  <c r="N110" i="44"/>
  <c r="J110" i="44"/>
  <c r="I110" i="44"/>
  <c r="G110" i="44"/>
  <c r="F110" i="44"/>
  <c r="E110" i="44"/>
  <c r="D110" i="44"/>
  <c r="C110" i="44"/>
  <c r="P109" i="44"/>
  <c r="O109" i="44"/>
  <c r="N109" i="44"/>
  <c r="J109" i="44"/>
  <c r="I109" i="44"/>
  <c r="G109" i="44"/>
  <c r="F109" i="44"/>
  <c r="E109" i="44"/>
  <c r="D109" i="44"/>
  <c r="C109" i="44"/>
  <c r="P108" i="44"/>
  <c r="O108" i="44"/>
  <c r="N108" i="44"/>
  <c r="J108" i="44"/>
  <c r="I108" i="44"/>
  <c r="G108" i="44"/>
  <c r="F108" i="44"/>
  <c r="E108" i="44"/>
  <c r="D108" i="44"/>
  <c r="C108" i="44"/>
  <c r="P107" i="44"/>
  <c r="O107" i="44"/>
  <c r="N107" i="44"/>
  <c r="J107" i="44"/>
  <c r="I107" i="44"/>
  <c r="G107" i="44"/>
  <c r="F107" i="44"/>
  <c r="E107" i="44"/>
  <c r="D107" i="44"/>
  <c r="C107" i="44"/>
  <c r="P106" i="44"/>
  <c r="O106" i="44"/>
  <c r="N106" i="44"/>
  <c r="P105" i="44"/>
  <c r="O105" i="44"/>
  <c r="N105" i="44"/>
  <c r="J105" i="44"/>
  <c r="I105" i="44"/>
  <c r="G105" i="44"/>
  <c r="F105" i="44"/>
  <c r="E105" i="44"/>
  <c r="D105" i="44"/>
  <c r="C105" i="44"/>
  <c r="P104" i="44"/>
  <c r="O104" i="44"/>
  <c r="N104" i="44"/>
  <c r="J104" i="44"/>
  <c r="I104" i="44"/>
  <c r="G104" i="44"/>
  <c r="F104" i="44"/>
  <c r="E104" i="44"/>
  <c r="D104" i="44"/>
  <c r="C104" i="44"/>
  <c r="P103" i="44"/>
  <c r="O103" i="44"/>
  <c r="N103" i="44"/>
  <c r="J103" i="44"/>
  <c r="I103" i="44"/>
  <c r="G103" i="44"/>
  <c r="F103" i="44"/>
  <c r="E103" i="44"/>
  <c r="D103" i="44"/>
  <c r="C103" i="44"/>
  <c r="P102" i="44"/>
  <c r="O102" i="44"/>
  <c r="N102" i="44"/>
  <c r="J102" i="44"/>
  <c r="I102" i="44"/>
  <c r="G102" i="44"/>
  <c r="F102" i="44"/>
  <c r="E102" i="44"/>
  <c r="D102" i="44"/>
  <c r="C102" i="44"/>
  <c r="P101" i="44"/>
  <c r="O101" i="44"/>
  <c r="N101" i="44"/>
  <c r="J101" i="44"/>
  <c r="I101" i="44"/>
  <c r="G101" i="44"/>
  <c r="F101" i="44"/>
  <c r="E101" i="44"/>
  <c r="D101" i="44"/>
  <c r="C101" i="44"/>
  <c r="P100" i="44"/>
  <c r="O100" i="44"/>
  <c r="N100" i="44"/>
  <c r="J100" i="44"/>
  <c r="I100" i="44"/>
  <c r="G100" i="44"/>
  <c r="F100" i="44"/>
  <c r="E100" i="44"/>
  <c r="D100" i="44"/>
  <c r="C100" i="44"/>
  <c r="P99" i="44"/>
  <c r="O99" i="44"/>
  <c r="N99" i="44"/>
  <c r="P98" i="44"/>
  <c r="O98" i="44"/>
  <c r="N98" i="44"/>
  <c r="J98" i="44"/>
  <c r="I98" i="44"/>
  <c r="G98" i="44"/>
  <c r="F98" i="44"/>
  <c r="E98" i="44"/>
  <c r="D98" i="44"/>
  <c r="C98" i="44"/>
  <c r="P97" i="44"/>
  <c r="O97" i="44"/>
  <c r="N97" i="44"/>
  <c r="J97" i="44"/>
  <c r="I97" i="44"/>
  <c r="G97" i="44"/>
  <c r="F97" i="44"/>
  <c r="E97" i="44"/>
  <c r="D97" i="44"/>
  <c r="C97" i="44"/>
  <c r="P96" i="44"/>
  <c r="O96" i="44"/>
  <c r="N96" i="44"/>
  <c r="J96" i="44"/>
  <c r="I96" i="44"/>
  <c r="G96" i="44"/>
  <c r="F96" i="44"/>
  <c r="E96" i="44"/>
  <c r="D96" i="44"/>
  <c r="C96" i="44"/>
  <c r="P95" i="44"/>
  <c r="O95" i="44"/>
  <c r="N95" i="44"/>
  <c r="J95" i="44"/>
  <c r="I95" i="44"/>
  <c r="G95" i="44"/>
  <c r="F95" i="44"/>
  <c r="E95" i="44"/>
  <c r="D95" i="44"/>
  <c r="C95" i="44"/>
  <c r="P94" i="44"/>
  <c r="O94" i="44"/>
  <c r="N94" i="44"/>
  <c r="J94" i="44"/>
  <c r="I94" i="44"/>
  <c r="G94" i="44"/>
  <c r="F94" i="44"/>
  <c r="E94" i="44"/>
  <c r="D94" i="44"/>
  <c r="C94" i="44"/>
  <c r="P93" i="44"/>
  <c r="O93" i="44"/>
  <c r="N93" i="44"/>
  <c r="J93" i="44"/>
  <c r="I93" i="44"/>
  <c r="G93" i="44"/>
  <c r="F93" i="44"/>
  <c r="E93" i="44"/>
  <c r="D93" i="44"/>
  <c r="C93" i="44"/>
  <c r="P92" i="44"/>
  <c r="O92" i="44"/>
  <c r="N92" i="44"/>
  <c r="P91" i="44"/>
  <c r="O91" i="44"/>
  <c r="N91" i="44"/>
  <c r="J91" i="44"/>
  <c r="I91" i="44"/>
  <c r="G91" i="44"/>
  <c r="F91" i="44"/>
  <c r="E91" i="44"/>
  <c r="D91" i="44"/>
  <c r="C91" i="44"/>
  <c r="P90" i="44"/>
  <c r="O90" i="44"/>
  <c r="N90" i="44"/>
  <c r="J90" i="44"/>
  <c r="I90" i="44"/>
  <c r="G90" i="44"/>
  <c r="F90" i="44"/>
  <c r="E90" i="44"/>
  <c r="D90" i="44"/>
  <c r="C90" i="44"/>
  <c r="P89" i="44"/>
  <c r="O89" i="44"/>
  <c r="N89" i="44"/>
  <c r="J89" i="44"/>
  <c r="I89" i="44"/>
  <c r="G89" i="44"/>
  <c r="F89" i="44"/>
  <c r="E89" i="44"/>
  <c r="D89" i="44"/>
  <c r="C89" i="44"/>
  <c r="P88" i="44"/>
  <c r="O88" i="44"/>
  <c r="N88" i="44"/>
  <c r="J88" i="44"/>
  <c r="I88" i="44"/>
  <c r="G88" i="44"/>
  <c r="F88" i="44"/>
  <c r="E88" i="44"/>
  <c r="D88" i="44"/>
  <c r="C88" i="44"/>
  <c r="P87" i="44"/>
  <c r="O87" i="44"/>
  <c r="N87" i="44"/>
  <c r="J87" i="44"/>
  <c r="I87" i="44"/>
  <c r="G87" i="44"/>
  <c r="F87" i="44"/>
  <c r="E87" i="44"/>
  <c r="D87" i="44"/>
  <c r="C87" i="44"/>
  <c r="P86" i="44"/>
  <c r="O86" i="44"/>
  <c r="N86" i="44"/>
  <c r="J86" i="44"/>
  <c r="I86" i="44"/>
  <c r="G86" i="44"/>
  <c r="F86" i="44"/>
  <c r="E86" i="44"/>
  <c r="D86" i="44"/>
  <c r="C86" i="44"/>
  <c r="P85" i="44"/>
  <c r="O85" i="44"/>
  <c r="N85" i="44"/>
  <c r="P84" i="44"/>
  <c r="O84" i="44"/>
  <c r="N84" i="44"/>
  <c r="J84" i="44"/>
  <c r="I84" i="44"/>
  <c r="G84" i="44"/>
  <c r="F84" i="44"/>
  <c r="E84" i="44"/>
  <c r="D84" i="44"/>
  <c r="C84" i="44"/>
  <c r="P83" i="44"/>
  <c r="O83" i="44"/>
  <c r="N83" i="44"/>
  <c r="J83" i="44"/>
  <c r="I83" i="44"/>
  <c r="G83" i="44"/>
  <c r="F83" i="44"/>
  <c r="E83" i="44"/>
  <c r="D83" i="44"/>
  <c r="C83" i="44"/>
  <c r="P82" i="44"/>
  <c r="O82" i="44"/>
  <c r="N82" i="44"/>
  <c r="J82" i="44"/>
  <c r="I82" i="44"/>
  <c r="G82" i="44"/>
  <c r="F82" i="44"/>
  <c r="E82" i="44"/>
  <c r="D82" i="44"/>
  <c r="C82" i="44"/>
  <c r="P81" i="44"/>
  <c r="O81" i="44"/>
  <c r="N81" i="44"/>
  <c r="J81" i="44"/>
  <c r="I81" i="44"/>
  <c r="G81" i="44"/>
  <c r="F81" i="44"/>
  <c r="E81" i="44"/>
  <c r="D81" i="44"/>
  <c r="C81" i="44"/>
  <c r="P80" i="44"/>
  <c r="O80" i="44"/>
  <c r="N80" i="44"/>
  <c r="J80" i="44"/>
  <c r="I80" i="44"/>
  <c r="G80" i="44"/>
  <c r="F80" i="44"/>
  <c r="E80" i="44"/>
  <c r="D80" i="44"/>
  <c r="C80" i="44"/>
  <c r="P79" i="44"/>
  <c r="O79" i="44"/>
  <c r="N79" i="44"/>
  <c r="J79" i="44"/>
  <c r="I79" i="44"/>
  <c r="G79" i="44"/>
  <c r="F79" i="44"/>
  <c r="E79" i="44"/>
  <c r="D79" i="44"/>
  <c r="C79" i="44"/>
  <c r="P78" i="44"/>
  <c r="O78" i="44"/>
  <c r="N78" i="44"/>
  <c r="P77" i="44"/>
  <c r="O77" i="44"/>
  <c r="N77" i="44"/>
  <c r="J77" i="44"/>
  <c r="I77" i="44"/>
  <c r="G77" i="44"/>
  <c r="F77" i="44"/>
  <c r="E77" i="44"/>
  <c r="D77" i="44"/>
  <c r="C77" i="44"/>
  <c r="P76" i="44"/>
  <c r="O76" i="44"/>
  <c r="N76" i="44"/>
  <c r="J76" i="44"/>
  <c r="I76" i="44"/>
  <c r="G76" i="44"/>
  <c r="F76" i="44"/>
  <c r="E76" i="44"/>
  <c r="D76" i="44"/>
  <c r="C76" i="44"/>
  <c r="P75" i="44"/>
  <c r="O75" i="44"/>
  <c r="N75" i="44"/>
  <c r="J75" i="44"/>
  <c r="I75" i="44"/>
  <c r="G75" i="44"/>
  <c r="F75" i="44"/>
  <c r="E75" i="44"/>
  <c r="D75" i="44"/>
  <c r="C75" i="44"/>
  <c r="P74" i="44"/>
  <c r="O74" i="44"/>
  <c r="N74" i="44"/>
  <c r="J74" i="44"/>
  <c r="I74" i="44"/>
  <c r="G74" i="44"/>
  <c r="F74" i="44"/>
  <c r="E74" i="44"/>
  <c r="D74" i="44"/>
  <c r="C74" i="44"/>
  <c r="P73" i="44"/>
  <c r="O73" i="44"/>
  <c r="N73" i="44"/>
  <c r="J73" i="44"/>
  <c r="I73" i="44"/>
  <c r="G73" i="44"/>
  <c r="F73" i="44"/>
  <c r="E73" i="44"/>
  <c r="D73" i="44"/>
  <c r="C73" i="44"/>
  <c r="P72" i="44"/>
  <c r="O72" i="44"/>
  <c r="N72" i="44"/>
  <c r="J72" i="44"/>
  <c r="I72" i="44"/>
  <c r="G72" i="44"/>
  <c r="F72" i="44"/>
  <c r="E72" i="44"/>
  <c r="D72" i="44"/>
  <c r="C72" i="44"/>
  <c r="P71" i="44"/>
  <c r="O71" i="44"/>
  <c r="N71" i="44"/>
  <c r="P70" i="44"/>
  <c r="O70" i="44"/>
  <c r="N70" i="44"/>
  <c r="J70" i="44"/>
  <c r="I70" i="44"/>
  <c r="G70" i="44"/>
  <c r="F70" i="44"/>
  <c r="E70" i="44"/>
  <c r="D70" i="44"/>
  <c r="C70" i="44"/>
  <c r="P69" i="44"/>
  <c r="O69" i="44"/>
  <c r="N69" i="44"/>
  <c r="J69" i="44"/>
  <c r="I69" i="44"/>
  <c r="G69" i="44"/>
  <c r="F69" i="44"/>
  <c r="E69" i="44"/>
  <c r="D69" i="44"/>
  <c r="C69" i="44"/>
  <c r="P68" i="44"/>
  <c r="O68" i="44"/>
  <c r="N68" i="44"/>
  <c r="J68" i="44"/>
  <c r="I68" i="44"/>
  <c r="G68" i="44"/>
  <c r="F68" i="44"/>
  <c r="E68" i="44"/>
  <c r="D68" i="44"/>
  <c r="C68" i="44"/>
  <c r="P67" i="44"/>
  <c r="O67" i="44"/>
  <c r="N67" i="44"/>
  <c r="J67" i="44"/>
  <c r="I67" i="44"/>
  <c r="G67" i="44"/>
  <c r="F67" i="44"/>
  <c r="E67" i="44"/>
  <c r="D67" i="44"/>
  <c r="C67" i="44"/>
  <c r="P66" i="44"/>
  <c r="O66" i="44"/>
  <c r="N66" i="44"/>
  <c r="J66" i="44"/>
  <c r="I66" i="44"/>
  <c r="G66" i="44"/>
  <c r="F66" i="44"/>
  <c r="E66" i="44"/>
  <c r="D66" i="44"/>
  <c r="C66" i="44"/>
  <c r="P65" i="44"/>
  <c r="O65" i="44"/>
  <c r="N65" i="44"/>
  <c r="J65" i="44"/>
  <c r="I65" i="44"/>
  <c r="G65" i="44"/>
  <c r="F65" i="44"/>
  <c r="E65" i="44"/>
  <c r="D65" i="44"/>
  <c r="C65" i="44"/>
  <c r="P64" i="44"/>
  <c r="O64" i="44"/>
  <c r="N64" i="44"/>
  <c r="P63" i="44"/>
  <c r="O63" i="44"/>
  <c r="N63" i="44"/>
  <c r="J63" i="44"/>
  <c r="I63" i="44"/>
  <c r="G63" i="44"/>
  <c r="F63" i="44"/>
  <c r="E63" i="44"/>
  <c r="D63" i="44"/>
  <c r="C63" i="44"/>
  <c r="P62" i="44"/>
  <c r="O62" i="44"/>
  <c r="N62" i="44"/>
  <c r="J62" i="44"/>
  <c r="I62" i="44"/>
  <c r="G62" i="44"/>
  <c r="F62" i="44"/>
  <c r="E62" i="44"/>
  <c r="D62" i="44"/>
  <c r="C62" i="44"/>
  <c r="P61" i="44"/>
  <c r="O61" i="44"/>
  <c r="N61" i="44"/>
  <c r="J61" i="44"/>
  <c r="I61" i="44"/>
  <c r="G61" i="44"/>
  <c r="F61" i="44"/>
  <c r="E61" i="44"/>
  <c r="D61" i="44"/>
  <c r="C61" i="44"/>
  <c r="P60" i="44"/>
  <c r="O60" i="44"/>
  <c r="N60" i="44"/>
  <c r="J60" i="44"/>
  <c r="I60" i="44"/>
  <c r="G60" i="44"/>
  <c r="F60" i="44"/>
  <c r="E60" i="44"/>
  <c r="D60" i="44"/>
  <c r="C60" i="44"/>
  <c r="P59" i="44"/>
  <c r="O59" i="44"/>
  <c r="N59" i="44"/>
  <c r="J59" i="44"/>
  <c r="I59" i="44"/>
  <c r="G59" i="44"/>
  <c r="F59" i="44"/>
  <c r="E59" i="44"/>
  <c r="D59" i="44"/>
  <c r="C59" i="44"/>
  <c r="P58" i="44"/>
  <c r="O58" i="44"/>
  <c r="N58" i="44"/>
  <c r="J58" i="44"/>
  <c r="I58" i="44"/>
  <c r="G58" i="44"/>
  <c r="F58" i="44"/>
  <c r="E58" i="44"/>
  <c r="D58" i="44"/>
  <c r="C58" i="44"/>
  <c r="P57" i="44"/>
  <c r="O57" i="44"/>
  <c r="N57" i="44"/>
  <c r="P56" i="44"/>
  <c r="O56" i="44"/>
  <c r="N56" i="44"/>
  <c r="J56" i="44"/>
  <c r="I56" i="44"/>
  <c r="G56" i="44"/>
  <c r="F56" i="44"/>
  <c r="E56" i="44"/>
  <c r="D56" i="44"/>
  <c r="C56" i="44"/>
  <c r="P55" i="44"/>
  <c r="O55" i="44"/>
  <c r="N55" i="44"/>
  <c r="J55" i="44"/>
  <c r="I55" i="44"/>
  <c r="G55" i="44"/>
  <c r="F55" i="44"/>
  <c r="E55" i="44"/>
  <c r="D55" i="44"/>
  <c r="C55" i="44"/>
  <c r="P54" i="44"/>
  <c r="O54" i="44"/>
  <c r="N54" i="44"/>
  <c r="J54" i="44"/>
  <c r="I54" i="44"/>
  <c r="G54" i="44"/>
  <c r="F54" i="44"/>
  <c r="E54" i="44"/>
  <c r="D54" i="44"/>
  <c r="C54" i="44"/>
  <c r="P53" i="44"/>
  <c r="O53" i="44"/>
  <c r="N53" i="44"/>
  <c r="J53" i="44"/>
  <c r="I53" i="44"/>
  <c r="G53" i="44"/>
  <c r="F53" i="44"/>
  <c r="E53" i="44"/>
  <c r="D53" i="44"/>
  <c r="C53" i="44"/>
  <c r="P52" i="44"/>
  <c r="O52" i="44"/>
  <c r="N52" i="44"/>
  <c r="J52" i="44"/>
  <c r="I52" i="44"/>
  <c r="G52" i="44"/>
  <c r="F52" i="44"/>
  <c r="E52" i="44"/>
  <c r="D52" i="44"/>
  <c r="C52" i="44"/>
  <c r="P51" i="44"/>
  <c r="O51" i="44"/>
  <c r="N51" i="44"/>
  <c r="J51" i="44"/>
  <c r="I51" i="44"/>
  <c r="G51" i="44"/>
  <c r="F51" i="44"/>
  <c r="E51" i="44"/>
  <c r="D51" i="44"/>
  <c r="C51" i="44"/>
  <c r="P50" i="44"/>
  <c r="O50" i="44"/>
  <c r="N50" i="44"/>
  <c r="P49" i="44"/>
  <c r="O49" i="44"/>
  <c r="N49" i="44"/>
  <c r="J49" i="44"/>
  <c r="I49" i="44"/>
  <c r="G49" i="44"/>
  <c r="F49" i="44"/>
  <c r="E49" i="44"/>
  <c r="D49" i="44"/>
  <c r="C49" i="44"/>
  <c r="P48" i="44"/>
  <c r="O48" i="44"/>
  <c r="N48" i="44"/>
  <c r="J48" i="44"/>
  <c r="I48" i="44"/>
  <c r="G48" i="44"/>
  <c r="F48" i="44"/>
  <c r="E48" i="44"/>
  <c r="D48" i="44"/>
  <c r="C48" i="44"/>
  <c r="P47" i="44"/>
  <c r="O47" i="44"/>
  <c r="N47" i="44"/>
  <c r="J47" i="44"/>
  <c r="I47" i="44"/>
  <c r="G47" i="44"/>
  <c r="F47" i="44"/>
  <c r="E47" i="44"/>
  <c r="D47" i="44"/>
  <c r="C47" i="44"/>
  <c r="P46" i="44"/>
  <c r="O46" i="44"/>
  <c r="N46" i="44"/>
  <c r="J46" i="44"/>
  <c r="I46" i="44"/>
  <c r="G46" i="44"/>
  <c r="F46" i="44"/>
  <c r="E46" i="44"/>
  <c r="D46" i="44"/>
  <c r="C46" i="44"/>
  <c r="P45" i="44"/>
  <c r="O45" i="44"/>
  <c r="N45" i="44"/>
  <c r="J45" i="44"/>
  <c r="I45" i="44"/>
  <c r="G45" i="44"/>
  <c r="F45" i="44"/>
  <c r="E45" i="44"/>
  <c r="D45" i="44"/>
  <c r="C45" i="44"/>
  <c r="P44" i="44"/>
  <c r="O44" i="44"/>
  <c r="N44" i="44"/>
  <c r="J44" i="44"/>
  <c r="I44" i="44"/>
  <c r="G44" i="44"/>
  <c r="F44" i="44"/>
  <c r="E44" i="44"/>
  <c r="D44" i="44"/>
  <c r="C44" i="44"/>
  <c r="P43" i="44"/>
  <c r="O43" i="44"/>
  <c r="N43" i="44"/>
  <c r="P42" i="44"/>
  <c r="O42" i="44"/>
  <c r="N42" i="44"/>
  <c r="J42" i="44"/>
  <c r="I42" i="44"/>
  <c r="G42" i="44"/>
  <c r="F42" i="44"/>
  <c r="E42" i="44"/>
  <c r="D42" i="44"/>
  <c r="C42" i="44"/>
  <c r="P41" i="44"/>
  <c r="O41" i="44"/>
  <c r="N41" i="44"/>
  <c r="J41" i="44"/>
  <c r="I41" i="44"/>
  <c r="G41" i="44"/>
  <c r="F41" i="44"/>
  <c r="E41" i="44"/>
  <c r="D41" i="44"/>
  <c r="C41" i="44"/>
  <c r="P40" i="44"/>
  <c r="O40" i="44"/>
  <c r="N40" i="44"/>
  <c r="J40" i="44"/>
  <c r="I40" i="44"/>
  <c r="G40" i="44"/>
  <c r="F40" i="44"/>
  <c r="E40" i="44"/>
  <c r="D40" i="44"/>
  <c r="C40" i="44"/>
  <c r="P39" i="44"/>
  <c r="O39" i="44"/>
  <c r="N39" i="44"/>
  <c r="J39" i="44"/>
  <c r="I39" i="44"/>
  <c r="G39" i="44"/>
  <c r="F39" i="44"/>
  <c r="E39" i="44"/>
  <c r="D39" i="44"/>
  <c r="C39" i="44"/>
  <c r="P38" i="44"/>
  <c r="O38" i="44"/>
  <c r="N38" i="44"/>
  <c r="J38" i="44"/>
  <c r="I38" i="44"/>
  <c r="G38" i="44"/>
  <c r="F38" i="44"/>
  <c r="E38" i="44"/>
  <c r="D38" i="44"/>
  <c r="C38" i="44"/>
  <c r="P37" i="44"/>
  <c r="O37" i="44"/>
  <c r="N37" i="44"/>
  <c r="J37" i="44"/>
  <c r="I37" i="44"/>
  <c r="G37" i="44"/>
  <c r="F37" i="44"/>
  <c r="E37" i="44"/>
  <c r="D37" i="44"/>
  <c r="C37" i="44"/>
  <c r="P36" i="44"/>
  <c r="O36" i="44"/>
  <c r="N36" i="44"/>
  <c r="P35" i="44"/>
  <c r="O35" i="44"/>
  <c r="N35" i="44"/>
  <c r="J35" i="44"/>
  <c r="I35" i="44"/>
  <c r="G35" i="44"/>
  <c r="F35" i="44"/>
  <c r="E35" i="44"/>
  <c r="D35" i="44"/>
  <c r="C35" i="44"/>
  <c r="P34" i="44"/>
  <c r="O34" i="44"/>
  <c r="N34" i="44"/>
  <c r="J34" i="44"/>
  <c r="I34" i="44"/>
  <c r="G34" i="44"/>
  <c r="F34" i="44"/>
  <c r="E34" i="44"/>
  <c r="D34" i="44"/>
  <c r="C34" i="44"/>
  <c r="P33" i="44"/>
  <c r="O33" i="44"/>
  <c r="N33" i="44"/>
  <c r="J33" i="44"/>
  <c r="I33" i="44"/>
  <c r="G33" i="44"/>
  <c r="F33" i="44"/>
  <c r="E33" i="44"/>
  <c r="D33" i="44"/>
  <c r="C33" i="44"/>
  <c r="P32" i="44"/>
  <c r="O32" i="44"/>
  <c r="N32" i="44"/>
  <c r="J32" i="44"/>
  <c r="I32" i="44"/>
  <c r="G32" i="44"/>
  <c r="F32" i="44"/>
  <c r="E32" i="44"/>
  <c r="D32" i="44"/>
  <c r="C32" i="44"/>
  <c r="P31" i="44"/>
  <c r="O31" i="44"/>
  <c r="N31" i="44"/>
  <c r="J31" i="44"/>
  <c r="I31" i="44"/>
  <c r="G31" i="44"/>
  <c r="F31" i="44"/>
  <c r="E31" i="44"/>
  <c r="D31" i="44"/>
  <c r="C31" i="44"/>
  <c r="P30" i="44"/>
  <c r="O30" i="44"/>
  <c r="N30" i="44"/>
  <c r="J30" i="44"/>
  <c r="I30" i="44"/>
  <c r="G30" i="44"/>
  <c r="F30" i="44"/>
  <c r="E30" i="44"/>
  <c r="D30" i="44"/>
  <c r="C30" i="44"/>
  <c r="P29" i="44"/>
  <c r="O29" i="44"/>
  <c r="N29" i="44"/>
  <c r="P28" i="44"/>
  <c r="O28" i="44"/>
  <c r="N28" i="44"/>
  <c r="J28" i="44"/>
  <c r="I28" i="44"/>
  <c r="G28" i="44"/>
  <c r="F28" i="44"/>
  <c r="E28" i="44"/>
  <c r="D28" i="44"/>
  <c r="C28" i="44"/>
  <c r="P27" i="44"/>
  <c r="O27" i="44"/>
  <c r="N27" i="44"/>
  <c r="J27" i="44"/>
  <c r="I27" i="44"/>
  <c r="G27" i="44"/>
  <c r="F27" i="44"/>
  <c r="E27" i="44"/>
  <c r="D27" i="44"/>
  <c r="C27" i="44"/>
  <c r="P26" i="44"/>
  <c r="O26" i="44"/>
  <c r="N26" i="44"/>
  <c r="J26" i="44"/>
  <c r="I26" i="44"/>
  <c r="G26" i="44"/>
  <c r="F26" i="44"/>
  <c r="E26" i="44"/>
  <c r="D26" i="44"/>
  <c r="C26" i="44"/>
  <c r="P25" i="44"/>
  <c r="O25" i="44"/>
  <c r="N25" i="44"/>
  <c r="J25" i="44"/>
  <c r="I25" i="44"/>
  <c r="G25" i="44"/>
  <c r="F25" i="44"/>
  <c r="E25" i="44"/>
  <c r="D25" i="44"/>
  <c r="C25" i="44"/>
  <c r="P24" i="44"/>
  <c r="O24" i="44"/>
  <c r="N24" i="44"/>
  <c r="J24" i="44"/>
  <c r="I24" i="44"/>
  <c r="G24" i="44"/>
  <c r="F24" i="44"/>
  <c r="E24" i="44"/>
  <c r="D24" i="44"/>
  <c r="C24" i="44"/>
  <c r="P23" i="44"/>
  <c r="O23" i="44"/>
  <c r="N23" i="44"/>
  <c r="J23" i="44"/>
  <c r="I23" i="44"/>
  <c r="G23" i="44"/>
  <c r="F23" i="44"/>
  <c r="E23" i="44"/>
  <c r="D23" i="44"/>
  <c r="C23" i="44"/>
  <c r="P22" i="44"/>
  <c r="O22" i="44"/>
  <c r="N22" i="44"/>
  <c r="P21" i="44"/>
  <c r="O21" i="44"/>
  <c r="N21" i="44"/>
  <c r="J21" i="44"/>
  <c r="I21" i="44"/>
  <c r="G21" i="44"/>
  <c r="F21" i="44"/>
  <c r="E21" i="44"/>
  <c r="D21" i="44"/>
  <c r="C21" i="44"/>
  <c r="P20" i="44"/>
  <c r="O20" i="44"/>
  <c r="N20" i="44"/>
  <c r="J20" i="44"/>
  <c r="I20" i="44"/>
  <c r="G20" i="44"/>
  <c r="F20" i="44"/>
  <c r="E20" i="44"/>
  <c r="D20" i="44"/>
  <c r="C20" i="44"/>
  <c r="P19" i="44"/>
  <c r="O19" i="44"/>
  <c r="N19" i="44"/>
  <c r="J19" i="44"/>
  <c r="I19" i="44"/>
  <c r="G19" i="44"/>
  <c r="F19" i="44"/>
  <c r="E19" i="44"/>
  <c r="D19" i="44"/>
  <c r="C19" i="44"/>
  <c r="P18" i="44"/>
  <c r="O18" i="44"/>
  <c r="N18" i="44"/>
  <c r="J18" i="44"/>
  <c r="I18" i="44"/>
  <c r="G18" i="44"/>
  <c r="F18" i="44"/>
  <c r="E18" i="44"/>
  <c r="D18" i="44"/>
  <c r="C18" i="44"/>
  <c r="P17" i="44"/>
  <c r="O17" i="44"/>
  <c r="N17" i="44"/>
  <c r="J17" i="44"/>
  <c r="I17" i="44"/>
  <c r="G17" i="44"/>
  <c r="F17" i="44"/>
  <c r="E17" i="44"/>
  <c r="D17" i="44"/>
  <c r="C17" i="44"/>
  <c r="P16" i="44"/>
  <c r="O16" i="44"/>
  <c r="N16" i="44"/>
  <c r="J16" i="44"/>
  <c r="I16" i="44"/>
  <c r="G16" i="44"/>
  <c r="F16" i="44"/>
  <c r="E16" i="44"/>
  <c r="D16" i="44"/>
  <c r="C16" i="44"/>
  <c r="P15" i="44"/>
  <c r="O15" i="44"/>
  <c r="N15" i="44"/>
  <c r="P14" i="44"/>
  <c r="O14" i="44"/>
  <c r="N14" i="44"/>
  <c r="J14" i="44"/>
  <c r="I14" i="44"/>
  <c r="G14" i="44"/>
  <c r="F14" i="44"/>
  <c r="E14" i="44"/>
  <c r="D14" i="44"/>
  <c r="C14" i="44"/>
  <c r="P13" i="44"/>
  <c r="O13" i="44"/>
  <c r="N13" i="44"/>
  <c r="J13" i="44"/>
  <c r="I13" i="44"/>
  <c r="G13" i="44"/>
  <c r="F13" i="44"/>
  <c r="E13" i="44"/>
  <c r="D13" i="44"/>
  <c r="C13" i="44"/>
  <c r="P12" i="44"/>
  <c r="O12" i="44"/>
  <c r="N12" i="44"/>
  <c r="J12" i="44"/>
  <c r="I12" i="44"/>
  <c r="G12" i="44"/>
  <c r="F12" i="44"/>
  <c r="E12" i="44"/>
  <c r="D12" i="44"/>
  <c r="C12" i="44"/>
  <c r="P11" i="44"/>
  <c r="O11" i="44"/>
  <c r="N11" i="44"/>
  <c r="J11" i="44"/>
  <c r="I11" i="44"/>
  <c r="G11" i="44"/>
  <c r="F11" i="44"/>
  <c r="E11" i="44"/>
  <c r="D11" i="44"/>
  <c r="C11" i="44"/>
  <c r="P10" i="44"/>
  <c r="O10" i="44"/>
  <c r="N10" i="44"/>
  <c r="J10" i="44"/>
  <c r="I10" i="44"/>
  <c r="G10" i="44"/>
  <c r="F10" i="44"/>
  <c r="E10" i="44"/>
  <c r="D10" i="44"/>
  <c r="C10" i="44"/>
  <c r="P9" i="44"/>
  <c r="O9" i="44"/>
  <c r="N9" i="44"/>
  <c r="J9" i="44"/>
  <c r="I9" i="44"/>
  <c r="G9" i="44"/>
  <c r="F9" i="44"/>
  <c r="E9" i="44"/>
  <c r="D9" i="44"/>
  <c r="C9" i="44"/>
  <c r="P8" i="44"/>
  <c r="O8" i="44"/>
  <c r="N8" i="44"/>
  <c r="P7" i="44"/>
  <c r="O7" i="44"/>
  <c r="N7" i="44"/>
  <c r="J7" i="44"/>
  <c r="I7" i="44"/>
  <c r="G7" i="44"/>
  <c r="F7" i="44"/>
  <c r="E7" i="44"/>
  <c r="D7" i="44"/>
  <c r="C7" i="44"/>
  <c r="P6" i="44"/>
  <c r="O6" i="44"/>
  <c r="N6" i="44"/>
  <c r="J6" i="44"/>
  <c r="I6" i="44"/>
  <c r="G6" i="44"/>
  <c r="F6" i="44"/>
  <c r="E6" i="44"/>
  <c r="D6" i="44"/>
  <c r="C6" i="44"/>
  <c r="P5" i="44"/>
  <c r="O5" i="44"/>
  <c r="N5" i="44"/>
  <c r="J5" i="44"/>
  <c r="I5" i="44"/>
  <c r="G5" i="44"/>
  <c r="F5" i="44"/>
  <c r="E5" i="44"/>
  <c r="D5" i="44"/>
  <c r="C5" i="44"/>
  <c r="P4" i="44"/>
  <c r="O4" i="44"/>
  <c r="N4" i="44"/>
  <c r="J4" i="44"/>
  <c r="I4" i="44"/>
  <c r="G4" i="44"/>
  <c r="F4" i="44"/>
  <c r="E4" i="44"/>
  <c r="D4" i="44"/>
  <c r="C4" i="44"/>
  <c r="P3" i="44"/>
  <c r="O3" i="44"/>
  <c r="N3" i="44"/>
  <c r="J3" i="44"/>
  <c r="I3" i="44"/>
  <c r="G3" i="44"/>
  <c r="F3" i="44"/>
  <c r="E3" i="44"/>
  <c r="D3" i="44"/>
  <c r="C3" i="44"/>
  <c r="P2" i="44"/>
  <c r="O2" i="44"/>
  <c r="N2" i="44"/>
  <c r="J2" i="44"/>
  <c r="I2" i="44"/>
  <c r="G2" i="44"/>
  <c r="F2" i="44"/>
  <c r="E2" i="44"/>
  <c r="D2" i="44"/>
  <c r="C2" i="44"/>
  <c r="P365" i="43"/>
  <c r="O365" i="43"/>
  <c r="N365" i="43"/>
  <c r="P364" i="43"/>
  <c r="O364" i="43"/>
  <c r="N364" i="43"/>
  <c r="J364" i="43"/>
  <c r="I364" i="43"/>
  <c r="G364" i="43"/>
  <c r="F364" i="43"/>
  <c r="E364" i="43"/>
  <c r="D364" i="43"/>
  <c r="C364" i="43"/>
  <c r="P363" i="43"/>
  <c r="O363" i="43"/>
  <c r="N363" i="43"/>
  <c r="J363" i="43"/>
  <c r="I363" i="43"/>
  <c r="G363" i="43"/>
  <c r="F363" i="43"/>
  <c r="E363" i="43"/>
  <c r="D363" i="43"/>
  <c r="C363" i="43"/>
  <c r="P362" i="43"/>
  <c r="O362" i="43"/>
  <c r="N362" i="43"/>
  <c r="J362" i="43"/>
  <c r="I362" i="43"/>
  <c r="G362" i="43"/>
  <c r="F362" i="43"/>
  <c r="E362" i="43"/>
  <c r="D362" i="43"/>
  <c r="C362" i="43"/>
  <c r="P361" i="43"/>
  <c r="O361" i="43"/>
  <c r="N361" i="43"/>
  <c r="J361" i="43"/>
  <c r="I361" i="43"/>
  <c r="G361" i="43"/>
  <c r="F361" i="43"/>
  <c r="E361" i="43"/>
  <c r="D361" i="43"/>
  <c r="C361" i="43"/>
  <c r="P360" i="43"/>
  <c r="O360" i="43"/>
  <c r="N360" i="43"/>
  <c r="J360" i="43"/>
  <c r="I360" i="43"/>
  <c r="G360" i="43"/>
  <c r="F360" i="43"/>
  <c r="E360" i="43"/>
  <c r="D360" i="43"/>
  <c r="C360" i="43"/>
  <c r="P359" i="43"/>
  <c r="O359" i="43"/>
  <c r="N359" i="43"/>
  <c r="J359" i="43"/>
  <c r="I359" i="43"/>
  <c r="G359" i="43"/>
  <c r="F359" i="43"/>
  <c r="E359" i="43"/>
  <c r="D359" i="43"/>
  <c r="C359" i="43"/>
  <c r="P358" i="43"/>
  <c r="O358" i="43"/>
  <c r="N358" i="43"/>
  <c r="P357" i="43"/>
  <c r="O357" i="43"/>
  <c r="N357" i="43"/>
  <c r="J357" i="43"/>
  <c r="I357" i="43"/>
  <c r="G357" i="43"/>
  <c r="F357" i="43"/>
  <c r="E357" i="43"/>
  <c r="D357" i="43"/>
  <c r="C357" i="43"/>
  <c r="P356" i="43"/>
  <c r="O356" i="43"/>
  <c r="N356" i="43"/>
  <c r="J356" i="43"/>
  <c r="I356" i="43"/>
  <c r="G356" i="43"/>
  <c r="F356" i="43"/>
  <c r="E356" i="43"/>
  <c r="D356" i="43"/>
  <c r="C356" i="43"/>
  <c r="P355" i="43"/>
  <c r="O355" i="43"/>
  <c r="N355" i="43"/>
  <c r="J355" i="43"/>
  <c r="I355" i="43"/>
  <c r="G355" i="43"/>
  <c r="F355" i="43"/>
  <c r="E355" i="43"/>
  <c r="D355" i="43"/>
  <c r="C355" i="43"/>
  <c r="P354" i="43"/>
  <c r="O354" i="43"/>
  <c r="N354" i="43"/>
  <c r="J354" i="43"/>
  <c r="I354" i="43"/>
  <c r="G354" i="43"/>
  <c r="F354" i="43"/>
  <c r="E354" i="43"/>
  <c r="D354" i="43"/>
  <c r="C354" i="43"/>
  <c r="P353" i="43"/>
  <c r="O353" i="43"/>
  <c r="N353" i="43"/>
  <c r="J353" i="43"/>
  <c r="I353" i="43"/>
  <c r="G353" i="43"/>
  <c r="F353" i="43"/>
  <c r="E353" i="43"/>
  <c r="D353" i="43"/>
  <c r="C353" i="43"/>
  <c r="P352" i="43"/>
  <c r="O352" i="43"/>
  <c r="N352" i="43"/>
  <c r="J352" i="43"/>
  <c r="I352" i="43"/>
  <c r="G352" i="43"/>
  <c r="F352" i="43"/>
  <c r="E352" i="43"/>
  <c r="D352" i="43"/>
  <c r="C352" i="43"/>
  <c r="P351" i="43"/>
  <c r="O351" i="43"/>
  <c r="N351" i="43"/>
  <c r="P350" i="43"/>
  <c r="O350" i="43"/>
  <c r="N350" i="43"/>
  <c r="J350" i="43"/>
  <c r="I350" i="43"/>
  <c r="G350" i="43"/>
  <c r="F350" i="43"/>
  <c r="E350" i="43"/>
  <c r="D350" i="43"/>
  <c r="C350" i="43"/>
  <c r="P349" i="43"/>
  <c r="O349" i="43"/>
  <c r="N349" i="43"/>
  <c r="J349" i="43"/>
  <c r="I349" i="43"/>
  <c r="G349" i="43"/>
  <c r="F349" i="43"/>
  <c r="E349" i="43"/>
  <c r="D349" i="43"/>
  <c r="C349" i="43"/>
  <c r="P348" i="43"/>
  <c r="O348" i="43"/>
  <c r="N348" i="43"/>
  <c r="J348" i="43"/>
  <c r="I348" i="43"/>
  <c r="G348" i="43"/>
  <c r="F348" i="43"/>
  <c r="E348" i="43"/>
  <c r="D348" i="43"/>
  <c r="C348" i="43"/>
  <c r="P347" i="43"/>
  <c r="O347" i="43"/>
  <c r="N347" i="43"/>
  <c r="J347" i="43"/>
  <c r="I347" i="43"/>
  <c r="G347" i="43"/>
  <c r="F347" i="43"/>
  <c r="E347" i="43"/>
  <c r="D347" i="43"/>
  <c r="C347" i="43"/>
  <c r="P346" i="43"/>
  <c r="O346" i="43"/>
  <c r="N346" i="43"/>
  <c r="J346" i="43"/>
  <c r="I346" i="43"/>
  <c r="G346" i="43"/>
  <c r="F346" i="43"/>
  <c r="E346" i="43"/>
  <c r="D346" i="43"/>
  <c r="C346" i="43"/>
  <c r="P345" i="43"/>
  <c r="O345" i="43"/>
  <c r="N345" i="43"/>
  <c r="J345" i="43"/>
  <c r="I345" i="43"/>
  <c r="G345" i="43"/>
  <c r="F345" i="43"/>
  <c r="E345" i="43"/>
  <c r="D345" i="43"/>
  <c r="C345" i="43"/>
  <c r="P344" i="43"/>
  <c r="O344" i="43"/>
  <c r="N344" i="43"/>
  <c r="P343" i="43"/>
  <c r="O343" i="43"/>
  <c r="N343" i="43"/>
  <c r="J343" i="43"/>
  <c r="I343" i="43"/>
  <c r="G343" i="43"/>
  <c r="F343" i="43"/>
  <c r="E343" i="43"/>
  <c r="D343" i="43"/>
  <c r="C343" i="43"/>
  <c r="P342" i="43"/>
  <c r="O342" i="43"/>
  <c r="N342" i="43"/>
  <c r="J342" i="43"/>
  <c r="I342" i="43"/>
  <c r="G342" i="43"/>
  <c r="F342" i="43"/>
  <c r="E342" i="43"/>
  <c r="D342" i="43"/>
  <c r="C342" i="43"/>
  <c r="P341" i="43"/>
  <c r="O341" i="43"/>
  <c r="N341" i="43"/>
  <c r="J341" i="43"/>
  <c r="I341" i="43"/>
  <c r="G341" i="43"/>
  <c r="F341" i="43"/>
  <c r="E341" i="43"/>
  <c r="D341" i="43"/>
  <c r="C341" i="43"/>
  <c r="P340" i="43"/>
  <c r="O340" i="43"/>
  <c r="N340" i="43"/>
  <c r="J340" i="43"/>
  <c r="I340" i="43"/>
  <c r="G340" i="43"/>
  <c r="F340" i="43"/>
  <c r="E340" i="43"/>
  <c r="D340" i="43"/>
  <c r="C340" i="43"/>
  <c r="P339" i="43"/>
  <c r="O339" i="43"/>
  <c r="N339" i="43"/>
  <c r="J339" i="43"/>
  <c r="I339" i="43"/>
  <c r="G339" i="43"/>
  <c r="F339" i="43"/>
  <c r="E339" i="43"/>
  <c r="D339" i="43"/>
  <c r="C339" i="43"/>
  <c r="P338" i="43"/>
  <c r="O338" i="43"/>
  <c r="N338" i="43"/>
  <c r="J338" i="43"/>
  <c r="I338" i="43"/>
  <c r="G338" i="43"/>
  <c r="F338" i="43"/>
  <c r="E338" i="43"/>
  <c r="D338" i="43"/>
  <c r="C338" i="43"/>
  <c r="P337" i="43"/>
  <c r="O337" i="43"/>
  <c r="N337" i="43"/>
  <c r="P336" i="43"/>
  <c r="O336" i="43"/>
  <c r="N336" i="43"/>
  <c r="J336" i="43"/>
  <c r="I336" i="43"/>
  <c r="G336" i="43"/>
  <c r="F336" i="43"/>
  <c r="E336" i="43"/>
  <c r="D336" i="43"/>
  <c r="C336" i="43"/>
  <c r="P335" i="43"/>
  <c r="O335" i="43"/>
  <c r="N335" i="43"/>
  <c r="J335" i="43"/>
  <c r="I335" i="43"/>
  <c r="G335" i="43"/>
  <c r="F335" i="43"/>
  <c r="E335" i="43"/>
  <c r="D335" i="43"/>
  <c r="C335" i="43"/>
  <c r="P334" i="43"/>
  <c r="O334" i="43"/>
  <c r="N334" i="43"/>
  <c r="J334" i="43"/>
  <c r="I334" i="43"/>
  <c r="G334" i="43"/>
  <c r="F334" i="43"/>
  <c r="E334" i="43"/>
  <c r="D334" i="43"/>
  <c r="C334" i="43"/>
  <c r="P333" i="43"/>
  <c r="O333" i="43"/>
  <c r="N333" i="43"/>
  <c r="J333" i="43"/>
  <c r="I333" i="43"/>
  <c r="G333" i="43"/>
  <c r="F333" i="43"/>
  <c r="E333" i="43"/>
  <c r="D333" i="43"/>
  <c r="C333" i="43"/>
  <c r="P332" i="43"/>
  <c r="O332" i="43"/>
  <c r="N332" i="43"/>
  <c r="J332" i="43"/>
  <c r="I332" i="43"/>
  <c r="G332" i="43"/>
  <c r="F332" i="43"/>
  <c r="E332" i="43"/>
  <c r="D332" i="43"/>
  <c r="C332" i="43"/>
  <c r="P331" i="43"/>
  <c r="O331" i="43"/>
  <c r="N331" i="43"/>
  <c r="J331" i="43"/>
  <c r="I331" i="43"/>
  <c r="G331" i="43"/>
  <c r="F331" i="43"/>
  <c r="E331" i="43"/>
  <c r="D331" i="43"/>
  <c r="C331" i="43"/>
  <c r="P330" i="43"/>
  <c r="O330" i="43"/>
  <c r="N330" i="43"/>
  <c r="P329" i="43"/>
  <c r="O329" i="43"/>
  <c r="N329" i="43"/>
  <c r="J329" i="43"/>
  <c r="I329" i="43"/>
  <c r="G329" i="43"/>
  <c r="F329" i="43"/>
  <c r="E329" i="43"/>
  <c r="D329" i="43"/>
  <c r="C329" i="43"/>
  <c r="P328" i="43"/>
  <c r="O328" i="43"/>
  <c r="N328" i="43"/>
  <c r="J328" i="43"/>
  <c r="I328" i="43"/>
  <c r="G328" i="43"/>
  <c r="F328" i="43"/>
  <c r="E328" i="43"/>
  <c r="D328" i="43"/>
  <c r="C328" i="43"/>
  <c r="P327" i="43"/>
  <c r="O327" i="43"/>
  <c r="N327" i="43"/>
  <c r="J327" i="43"/>
  <c r="I327" i="43"/>
  <c r="G327" i="43"/>
  <c r="F327" i="43"/>
  <c r="E327" i="43"/>
  <c r="D327" i="43"/>
  <c r="C327" i="43"/>
  <c r="P326" i="43"/>
  <c r="O326" i="43"/>
  <c r="N326" i="43"/>
  <c r="J326" i="43"/>
  <c r="I326" i="43"/>
  <c r="G326" i="43"/>
  <c r="F326" i="43"/>
  <c r="E326" i="43"/>
  <c r="D326" i="43"/>
  <c r="C326" i="43"/>
  <c r="P325" i="43"/>
  <c r="O325" i="43"/>
  <c r="N325" i="43"/>
  <c r="J325" i="43"/>
  <c r="I325" i="43"/>
  <c r="G325" i="43"/>
  <c r="F325" i="43"/>
  <c r="E325" i="43"/>
  <c r="D325" i="43"/>
  <c r="C325" i="43"/>
  <c r="P324" i="43"/>
  <c r="O324" i="43"/>
  <c r="N324" i="43"/>
  <c r="J324" i="43"/>
  <c r="I324" i="43"/>
  <c r="G324" i="43"/>
  <c r="F324" i="43"/>
  <c r="E324" i="43"/>
  <c r="D324" i="43"/>
  <c r="C324" i="43"/>
  <c r="P323" i="43"/>
  <c r="O323" i="43"/>
  <c r="N323" i="43"/>
  <c r="P322" i="43"/>
  <c r="O322" i="43"/>
  <c r="N322" i="43"/>
  <c r="J322" i="43"/>
  <c r="I322" i="43"/>
  <c r="G322" i="43"/>
  <c r="F322" i="43"/>
  <c r="E322" i="43"/>
  <c r="D322" i="43"/>
  <c r="C322" i="43"/>
  <c r="P321" i="43"/>
  <c r="O321" i="43"/>
  <c r="N321" i="43"/>
  <c r="J321" i="43"/>
  <c r="I321" i="43"/>
  <c r="G321" i="43"/>
  <c r="F321" i="43"/>
  <c r="E321" i="43"/>
  <c r="D321" i="43"/>
  <c r="C321" i="43"/>
  <c r="P320" i="43"/>
  <c r="O320" i="43"/>
  <c r="N320" i="43"/>
  <c r="J320" i="43"/>
  <c r="I320" i="43"/>
  <c r="G320" i="43"/>
  <c r="F320" i="43"/>
  <c r="E320" i="43"/>
  <c r="D320" i="43"/>
  <c r="C320" i="43"/>
  <c r="P319" i="43"/>
  <c r="O319" i="43"/>
  <c r="N319" i="43"/>
  <c r="J319" i="43"/>
  <c r="I319" i="43"/>
  <c r="G319" i="43"/>
  <c r="F319" i="43"/>
  <c r="E319" i="43"/>
  <c r="D319" i="43"/>
  <c r="C319" i="43"/>
  <c r="P318" i="43"/>
  <c r="O318" i="43"/>
  <c r="N318" i="43"/>
  <c r="J318" i="43"/>
  <c r="I318" i="43"/>
  <c r="G318" i="43"/>
  <c r="F318" i="43"/>
  <c r="E318" i="43"/>
  <c r="D318" i="43"/>
  <c r="C318" i="43"/>
  <c r="P317" i="43"/>
  <c r="O317" i="43"/>
  <c r="N317" i="43"/>
  <c r="J317" i="43"/>
  <c r="I317" i="43"/>
  <c r="G317" i="43"/>
  <c r="F317" i="43"/>
  <c r="E317" i="43"/>
  <c r="D317" i="43"/>
  <c r="C317" i="43"/>
  <c r="P316" i="43"/>
  <c r="O316" i="43"/>
  <c r="N316" i="43"/>
  <c r="P315" i="43"/>
  <c r="O315" i="43"/>
  <c r="N315" i="43"/>
  <c r="J315" i="43"/>
  <c r="I315" i="43"/>
  <c r="G315" i="43"/>
  <c r="F315" i="43"/>
  <c r="E315" i="43"/>
  <c r="D315" i="43"/>
  <c r="C315" i="43"/>
  <c r="P314" i="43"/>
  <c r="O314" i="43"/>
  <c r="N314" i="43"/>
  <c r="J314" i="43"/>
  <c r="I314" i="43"/>
  <c r="G314" i="43"/>
  <c r="F314" i="43"/>
  <c r="E314" i="43"/>
  <c r="D314" i="43"/>
  <c r="C314" i="43"/>
  <c r="P313" i="43"/>
  <c r="O313" i="43"/>
  <c r="N313" i="43"/>
  <c r="J313" i="43"/>
  <c r="I313" i="43"/>
  <c r="G313" i="43"/>
  <c r="F313" i="43"/>
  <c r="E313" i="43"/>
  <c r="D313" i="43"/>
  <c r="C313" i="43"/>
  <c r="P312" i="43"/>
  <c r="O312" i="43"/>
  <c r="N312" i="43"/>
  <c r="J312" i="43"/>
  <c r="I312" i="43"/>
  <c r="G312" i="43"/>
  <c r="F312" i="43"/>
  <c r="E312" i="43"/>
  <c r="D312" i="43"/>
  <c r="C312" i="43"/>
  <c r="P311" i="43"/>
  <c r="O311" i="43"/>
  <c r="N311" i="43"/>
  <c r="J311" i="43"/>
  <c r="I311" i="43"/>
  <c r="G311" i="43"/>
  <c r="F311" i="43"/>
  <c r="E311" i="43"/>
  <c r="D311" i="43"/>
  <c r="C311" i="43"/>
  <c r="P310" i="43"/>
  <c r="O310" i="43"/>
  <c r="N310" i="43"/>
  <c r="J310" i="43"/>
  <c r="I310" i="43"/>
  <c r="G310" i="43"/>
  <c r="F310" i="43"/>
  <c r="E310" i="43"/>
  <c r="D310" i="43"/>
  <c r="C310" i="43"/>
  <c r="P309" i="43"/>
  <c r="O309" i="43"/>
  <c r="N309" i="43"/>
  <c r="P308" i="43"/>
  <c r="O308" i="43"/>
  <c r="N308" i="43"/>
  <c r="J308" i="43"/>
  <c r="I308" i="43"/>
  <c r="G308" i="43"/>
  <c r="F308" i="43"/>
  <c r="E308" i="43"/>
  <c r="D308" i="43"/>
  <c r="C308" i="43"/>
  <c r="P307" i="43"/>
  <c r="O307" i="43"/>
  <c r="N307" i="43"/>
  <c r="J307" i="43"/>
  <c r="I307" i="43"/>
  <c r="G307" i="43"/>
  <c r="F307" i="43"/>
  <c r="E307" i="43"/>
  <c r="D307" i="43"/>
  <c r="C307" i="43"/>
  <c r="P306" i="43"/>
  <c r="O306" i="43"/>
  <c r="N306" i="43"/>
  <c r="J306" i="43"/>
  <c r="I306" i="43"/>
  <c r="G306" i="43"/>
  <c r="F306" i="43"/>
  <c r="E306" i="43"/>
  <c r="D306" i="43"/>
  <c r="C306" i="43"/>
  <c r="P305" i="43"/>
  <c r="O305" i="43"/>
  <c r="N305" i="43"/>
  <c r="J305" i="43"/>
  <c r="I305" i="43"/>
  <c r="G305" i="43"/>
  <c r="F305" i="43"/>
  <c r="E305" i="43"/>
  <c r="D305" i="43"/>
  <c r="C305" i="43"/>
  <c r="P304" i="43"/>
  <c r="O304" i="43"/>
  <c r="N304" i="43"/>
  <c r="J304" i="43"/>
  <c r="I304" i="43"/>
  <c r="G304" i="43"/>
  <c r="F304" i="43"/>
  <c r="E304" i="43"/>
  <c r="D304" i="43"/>
  <c r="C304" i="43"/>
  <c r="P303" i="43"/>
  <c r="O303" i="43"/>
  <c r="N303" i="43"/>
  <c r="J303" i="43"/>
  <c r="I303" i="43"/>
  <c r="G303" i="43"/>
  <c r="F303" i="43"/>
  <c r="E303" i="43"/>
  <c r="D303" i="43"/>
  <c r="C303" i="43"/>
  <c r="P302" i="43"/>
  <c r="O302" i="43"/>
  <c r="N302" i="43"/>
  <c r="P301" i="43"/>
  <c r="O301" i="43"/>
  <c r="N301" i="43"/>
  <c r="J301" i="43"/>
  <c r="I301" i="43"/>
  <c r="G301" i="43"/>
  <c r="F301" i="43"/>
  <c r="E301" i="43"/>
  <c r="D301" i="43"/>
  <c r="C301" i="43"/>
  <c r="P300" i="43"/>
  <c r="O300" i="43"/>
  <c r="N300" i="43"/>
  <c r="J300" i="43"/>
  <c r="I300" i="43"/>
  <c r="G300" i="43"/>
  <c r="F300" i="43"/>
  <c r="E300" i="43"/>
  <c r="D300" i="43"/>
  <c r="C300" i="43"/>
  <c r="P299" i="43"/>
  <c r="O299" i="43"/>
  <c r="N299" i="43"/>
  <c r="J299" i="43"/>
  <c r="I299" i="43"/>
  <c r="G299" i="43"/>
  <c r="F299" i="43"/>
  <c r="E299" i="43"/>
  <c r="D299" i="43"/>
  <c r="C299" i="43"/>
  <c r="P298" i="43"/>
  <c r="O298" i="43"/>
  <c r="N298" i="43"/>
  <c r="J298" i="43"/>
  <c r="I298" i="43"/>
  <c r="G298" i="43"/>
  <c r="F298" i="43"/>
  <c r="E298" i="43"/>
  <c r="D298" i="43"/>
  <c r="C298" i="43"/>
  <c r="P297" i="43"/>
  <c r="O297" i="43"/>
  <c r="N297" i="43"/>
  <c r="J297" i="43"/>
  <c r="I297" i="43"/>
  <c r="G297" i="43"/>
  <c r="F297" i="43"/>
  <c r="E297" i="43"/>
  <c r="D297" i="43"/>
  <c r="C297" i="43"/>
  <c r="P296" i="43"/>
  <c r="O296" i="43"/>
  <c r="N296" i="43"/>
  <c r="J296" i="43"/>
  <c r="I296" i="43"/>
  <c r="G296" i="43"/>
  <c r="F296" i="43"/>
  <c r="E296" i="43"/>
  <c r="D296" i="43"/>
  <c r="C296" i="43"/>
  <c r="P295" i="43"/>
  <c r="O295" i="43"/>
  <c r="N295" i="43"/>
  <c r="P294" i="43"/>
  <c r="O294" i="43"/>
  <c r="N294" i="43"/>
  <c r="J294" i="43"/>
  <c r="I294" i="43"/>
  <c r="G294" i="43"/>
  <c r="F294" i="43"/>
  <c r="E294" i="43"/>
  <c r="D294" i="43"/>
  <c r="C294" i="43"/>
  <c r="P293" i="43"/>
  <c r="O293" i="43"/>
  <c r="N293" i="43"/>
  <c r="J293" i="43"/>
  <c r="I293" i="43"/>
  <c r="G293" i="43"/>
  <c r="F293" i="43"/>
  <c r="E293" i="43"/>
  <c r="D293" i="43"/>
  <c r="C293" i="43"/>
  <c r="P292" i="43"/>
  <c r="O292" i="43"/>
  <c r="N292" i="43"/>
  <c r="J292" i="43"/>
  <c r="I292" i="43"/>
  <c r="G292" i="43"/>
  <c r="F292" i="43"/>
  <c r="E292" i="43"/>
  <c r="D292" i="43"/>
  <c r="C292" i="43"/>
  <c r="P291" i="43"/>
  <c r="O291" i="43"/>
  <c r="N291" i="43"/>
  <c r="J291" i="43"/>
  <c r="I291" i="43"/>
  <c r="G291" i="43"/>
  <c r="F291" i="43"/>
  <c r="E291" i="43"/>
  <c r="D291" i="43"/>
  <c r="C291" i="43"/>
  <c r="P290" i="43"/>
  <c r="O290" i="43"/>
  <c r="N290" i="43"/>
  <c r="J290" i="43"/>
  <c r="I290" i="43"/>
  <c r="G290" i="43"/>
  <c r="F290" i="43"/>
  <c r="E290" i="43"/>
  <c r="D290" i="43"/>
  <c r="C290" i="43"/>
  <c r="P289" i="43"/>
  <c r="O289" i="43"/>
  <c r="N289" i="43"/>
  <c r="J289" i="43"/>
  <c r="I289" i="43"/>
  <c r="G289" i="43"/>
  <c r="F289" i="43"/>
  <c r="E289" i="43"/>
  <c r="D289" i="43"/>
  <c r="C289" i="43"/>
  <c r="P288" i="43"/>
  <c r="O288" i="43"/>
  <c r="N288" i="43"/>
  <c r="P287" i="43"/>
  <c r="O287" i="43"/>
  <c r="N287" i="43"/>
  <c r="J287" i="43"/>
  <c r="I287" i="43"/>
  <c r="G287" i="43"/>
  <c r="F287" i="43"/>
  <c r="E287" i="43"/>
  <c r="D287" i="43"/>
  <c r="C287" i="43"/>
  <c r="P286" i="43"/>
  <c r="O286" i="43"/>
  <c r="N286" i="43"/>
  <c r="J286" i="43"/>
  <c r="I286" i="43"/>
  <c r="G286" i="43"/>
  <c r="F286" i="43"/>
  <c r="E286" i="43"/>
  <c r="D286" i="43"/>
  <c r="C286" i="43"/>
  <c r="P285" i="43"/>
  <c r="O285" i="43"/>
  <c r="N285" i="43"/>
  <c r="J285" i="43"/>
  <c r="I285" i="43"/>
  <c r="G285" i="43"/>
  <c r="F285" i="43"/>
  <c r="E285" i="43"/>
  <c r="D285" i="43"/>
  <c r="C285" i="43"/>
  <c r="P284" i="43"/>
  <c r="O284" i="43"/>
  <c r="N284" i="43"/>
  <c r="J284" i="43"/>
  <c r="I284" i="43"/>
  <c r="G284" i="43"/>
  <c r="F284" i="43"/>
  <c r="E284" i="43"/>
  <c r="D284" i="43"/>
  <c r="C284" i="43"/>
  <c r="P283" i="43"/>
  <c r="O283" i="43"/>
  <c r="N283" i="43"/>
  <c r="J283" i="43"/>
  <c r="I283" i="43"/>
  <c r="G283" i="43"/>
  <c r="F283" i="43"/>
  <c r="E283" i="43"/>
  <c r="D283" i="43"/>
  <c r="C283" i="43"/>
  <c r="P282" i="43"/>
  <c r="O282" i="43"/>
  <c r="N282" i="43"/>
  <c r="J282" i="43"/>
  <c r="I282" i="43"/>
  <c r="G282" i="43"/>
  <c r="F282" i="43"/>
  <c r="E282" i="43"/>
  <c r="D282" i="43"/>
  <c r="C282" i="43"/>
  <c r="P281" i="43"/>
  <c r="O281" i="43"/>
  <c r="N281" i="43"/>
  <c r="P280" i="43"/>
  <c r="O280" i="43"/>
  <c r="N280" i="43"/>
  <c r="J280" i="43"/>
  <c r="I280" i="43"/>
  <c r="G280" i="43"/>
  <c r="F280" i="43"/>
  <c r="E280" i="43"/>
  <c r="D280" i="43"/>
  <c r="C280" i="43"/>
  <c r="P279" i="43"/>
  <c r="O279" i="43"/>
  <c r="N279" i="43"/>
  <c r="J279" i="43"/>
  <c r="I279" i="43"/>
  <c r="G279" i="43"/>
  <c r="F279" i="43"/>
  <c r="E279" i="43"/>
  <c r="D279" i="43"/>
  <c r="C279" i="43"/>
  <c r="P278" i="43"/>
  <c r="O278" i="43"/>
  <c r="N278" i="43"/>
  <c r="J278" i="43"/>
  <c r="I278" i="43"/>
  <c r="G278" i="43"/>
  <c r="F278" i="43"/>
  <c r="E278" i="43"/>
  <c r="D278" i="43"/>
  <c r="C278" i="43"/>
  <c r="P277" i="43"/>
  <c r="O277" i="43"/>
  <c r="N277" i="43"/>
  <c r="J277" i="43"/>
  <c r="I277" i="43"/>
  <c r="G277" i="43"/>
  <c r="F277" i="43"/>
  <c r="E277" i="43"/>
  <c r="D277" i="43"/>
  <c r="C277" i="43"/>
  <c r="P276" i="43"/>
  <c r="O276" i="43"/>
  <c r="N276" i="43"/>
  <c r="J276" i="43"/>
  <c r="I276" i="43"/>
  <c r="G276" i="43"/>
  <c r="F276" i="43"/>
  <c r="E276" i="43"/>
  <c r="D276" i="43"/>
  <c r="C276" i="43"/>
  <c r="P275" i="43"/>
  <c r="O275" i="43"/>
  <c r="N275" i="43"/>
  <c r="J275" i="43"/>
  <c r="I275" i="43"/>
  <c r="G275" i="43"/>
  <c r="F275" i="43"/>
  <c r="E275" i="43"/>
  <c r="D275" i="43"/>
  <c r="C275" i="43"/>
  <c r="P274" i="43"/>
  <c r="O274" i="43"/>
  <c r="N274" i="43"/>
  <c r="P273" i="43"/>
  <c r="O273" i="43"/>
  <c r="N273" i="43"/>
  <c r="J273" i="43"/>
  <c r="I273" i="43"/>
  <c r="G273" i="43"/>
  <c r="F273" i="43"/>
  <c r="E273" i="43"/>
  <c r="D273" i="43"/>
  <c r="C273" i="43"/>
  <c r="P272" i="43"/>
  <c r="O272" i="43"/>
  <c r="N272" i="43"/>
  <c r="J272" i="43"/>
  <c r="I272" i="43"/>
  <c r="G272" i="43"/>
  <c r="F272" i="43"/>
  <c r="E272" i="43"/>
  <c r="D272" i="43"/>
  <c r="C272" i="43"/>
  <c r="P271" i="43"/>
  <c r="O271" i="43"/>
  <c r="N271" i="43"/>
  <c r="J271" i="43"/>
  <c r="I271" i="43"/>
  <c r="G271" i="43"/>
  <c r="F271" i="43"/>
  <c r="E271" i="43"/>
  <c r="D271" i="43"/>
  <c r="C271" i="43"/>
  <c r="P270" i="43"/>
  <c r="O270" i="43"/>
  <c r="N270" i="43"/>
  <c r="J270" i="43"/>
  <c r="I270" i="43"/>
  <c r="G270" i="43"/>
  <c r="F270" i="43"/>
  <c r="E270" i="43"/>
  <c r="D270" i="43"/>
  <c r="C270" i="43"/>
  <c r="P269" i="43"/>
  <c r="O269" i="43"/>
  <c r="N269" i="43"/>
  <c r="J269" i="43"/>
  <c r="I269" i="43"/>
  <c r="G269" i="43"/>
  <c r="F269" i="43"/>
  <c r="E269" i="43"/>
  <c r="D269" i="43"/>
  <c r="C269" i="43"/>
  <c r="P268" i="43"/>
  <c r="O268" i="43"/>
  <c r="N268" i="43"/>
  <c r="J268" i="43"/>
  <c r="I268" i="43"/>
  <c r="G268" i="43"/>
  <c r="F268" i="43"/>
  <c r="E268" i="43"/>
  <c r="D268" i="43"/>
  <c r="C268" i="43"/>
  <c r="P267" i="43"/>
  <c r="O267" i="43"/>
  <c r="N267" i="43"/>
  <c r="P266" i="43"/>
  <c r="O266" i="43"/>
  <c r="N266" i="43"/>
  <c r="J266" i="43"/>
  <c r="I266" i="43"/>
  <c r="G266" i="43"/>
  <c r="F266" i="43"/>
  <c r="E266" i="43"/>
  <c r="D266" i="43"/>
  <c r="C266" i="43"/>
  <c r="P265" i="43"/>
  <c r="O265" i="43"/>
  <c r="N265" i="43"/>
  <c r="J265" i="43"/>
  <c r="I265" i="43"/>
  <c r="G265" i="43"/>
  <c r="F265" i="43"/>
  <c r="E265" i="43"/>
  <c r="D265" i="43"/>
  <c r="C265" i="43"/>
  <c r="P264" i="43"/>
  <c r="O264" i="43"/>
  <c r="N264" i="43"/>
  <c r="J264" i="43"/>
  <c r="I264" i="43"/>
  <c r="G264" i="43"/>
  <c r="F264" i="43"/>
  <c r="E264" i="43"/>
  <c r="D264" i="43"/>
  <c r="C264" i="43"/>
  <c r="P263" i="43"/>
  <c r="O263" i="43"/>
  <c r="N263" i="43"/>
  <c r="J263" i="43"/>
  <c r="I263" i="43"/>
  <c r="G263" i="43"/>
  <c r="F263" i="43"/>
  <c r="E263" i="43"/>
  <c r="D263" i="43"/>
  <c r="C263" i="43"/>
  <c r="P262" i="43"/>
  <c r="O262" i="43"/>
  <c r="N262" i="43"/>
  <c r="J262" i="43"/>
  <c r="I262" i="43"/>
  <c r="G262" i="43"/>
  <c r="F262" i="43"/>
  <c r="E262" i="43"/>
  <c r="D262" i="43"/>
  <c r="C262" i="43"/>
  <c r="P261" i="43"/>
  <c r="O261" i="43"/>
  <c r="N261" i="43"/>
  <c r="J261" i="43"/>
  <c r="I261" i="43"/>
  <c r="G261" i="43"/>
  <c r="F261" i="43"/>
  <c r="E261" i="43"/>
  <c r="D261" i="43"/>
  <c r="C261" i="43"/>
  <c r="P260" i="43"/>
  <c r="O260" i="43"/>
  <c r="N260" i="43"/>
  <c r="P259" i="43"/>
  <c r="O259" i="43"/>
  <c r="N259" i="43"/>
  <c r="J259" i="43"/>
  <c r="I259" i="43"/>
  <c r="G259" i="43"/>
  <c r="F259" i="43"/>
  <c r="E259" i="43"/>
  <c r="D259" i="43"/>
  <c r="C259" i="43"/>
  <c r="P258" i="43"/>
  <c r="O258" i="43"/>
  <c r="N258" i="43"/>
  <c r="J258" i="43"/>
  <c r="I258" i="43"/>
  <c r="G258" i="43"/>
  <c r="F258" i="43"/>
  <c r="E258" i="43"/>
  <c r="D258" i="43"/>
  <c r="C258" i="43"/>
  <c r="P257" i="43"/>
  <c r="O257" i="43"/>
  <c r="N257" i="43"/>
  <c r="J257" i="43"/>
  <c r="I257" i="43"/>
  <c r="G257" i="43"/>
  <c r="F257" i="43"/>
  <c r="E257" i="43"/>
  <c r="D257" i="43"/>
  <c r="C257" i="43"/>
  <c r="P256" i="43"/>
  <c r="O256" i="43"/>
  <c r="N256" i="43"/>
  <c r="J256" i="43"/>
  <c r="I256" i="43"/>
  <c r="G256" i="43"/>
  <c r="F256" i="43"/>
  <c r="E256" i="43"/>
  <c r="D256" i="43"/>
  <c r="C256" i="43"/>
  <c r="P255" i="43"/>
  <c r="O255" i="43"/>
  <c r="N255" i="43"/>
  <c r="J255" i="43"/>
  <c r="I255" i="43"/>
  <c r="G255" i="43"/>
  <c r="F255" i="43"/>
  <c r="E255" i="43"/>
  <c r="D255" i="43"/>
  <c r="C255" i="43"/>
  <c r="P254" i="43"/>
  <c r="O254" i="43"/>
  <c r="N254" i="43"/>
  <c r="J254" i="43"/>
  <c r="I254" i="43"/>
  <c r="G254" i="43"/>
  <c r="F254" i="43"/>
  <c r="E254" i="43"/>
  <c r="D254" i="43"/>
  <c r="C254" i="43"/>
  <c r="P253" i="43"/>
  <c r="O253" i="43"/>
  <c r="N253" i="43"/>
  <c r="P252" i="43"/>
  <c r="O252" i="43"/>
  <c r="N252" i="43"/>
  <c r="J252" i="43"/>
  <c r="I252" i="43"/>
  <c r="G252" i="43"/>
  <c r="F252" i="43"/>
  <c r="E252" i="43"/>
  <c r="D252" i="43"/>
  <c r="C252" i="43"/>
  <c r="P251" i="43"/>
  <c r="O251" i="43"/>
  <c r="N251" i="43"/>
  <c r="J251" i="43"/>
  <c r="I251" i="43"/>
  <c r="G251" i="43"/>
  <c r="F251" i="43"/>
  <c r="E251" i="43"/>
  <c r="D251" i="43"/>
  <c r="C251" i="43"/>
  <c r="P250" i="43"/>
  <c r="O250" i="43"/>
  <c r="N250" i="43"/>
  <c r="J250" i="43"/>
  <c r="I250" i="43"/>
  <c r="G250" i="43"/>
  <c r="F250" i="43"/>
  <c r="E250" i="43"/>
  <c r="D250" i="43"/>
  <c r="C250" i="43"/>
  <c r="P249" i="43"/>
  <c r="O249" i="43"/>
  <c r="N249" i="43"/>
  <c r="J249" i="43"/>
  <c r="I249" i="43"/>
  <c r="G249" i="43"/>
  <c r="F249" i="43"/>
  <c r="E249" i="43"/>
  <c r="D249" i="43"/>
  <c r="C249" i="43"/>
  <c r="P248" i="43"/>
  <c r="O248" i="43"/>
  <c r="N248" i="43"/>
  <c r="J248" i="43"/>
  <c r="I248" i="43"/>
  <c r="G248" i="43"/>
  <c r="F248" i="43"/>
  <c r="E248" i="43"/>
  <c r="D248" i="43"/>
  <c r="C248" i="43"/>
  <c r="P247" i="43"/>
  <c r="O247" i="43"/>
  <c r="N247" i="43"/>
  <c r="J247" i="43"/>
  <c r="I247" i="43"/>
  <c r="G247" i="43"/>
  <c r="F247" i="43"/>
  <c r="E247" i="43"/>
  <c r="D247" i="43"/>
  <c r="C247" i="43"/>
  <c r="P246" i="43"/>
  <c r="O246" i="43"/>
  <c r="N246" i="43"/>
  <c r="P245" i="43"/>
  <c r="O245" i="43"/>
  <c r="N245" i="43"/>
  <c r="J245" i="43"/>
  <c r="I245" i="43"/>
  <c r="G245" i="43"/>
  <c r="F245" i="43"/>
  <c r="E245" i="43"/>
  <c r="D245" i="43"/>
  <c r="C245" i="43"/>
  <c r="P244" i="43"/>
  <c r="O244" i="43"/>
  <c r="N244" i="43"/>
  <c r="J244" i="43"/>
  <c r="I244" i="43"/>
  <c r="G244" i="43"/>
  <c r="F244" i="43"/>
  <c r="E244" i="43"/>
  <c r="D244" i="43"/>
  <c r="C244" i="43"/>
  <c r="P243" i="43"/>
  <c r="O243" i="43"/>
  <c r="N243" i="43"/>
  <c r="J243" i="43"/>
  <c r="I243" i="43"/>
  <c r="G243" i="43"/>
  <c r="F243" i="43"/>
  <c r="E243" i="43"/>
  <c r="D243" i="43"/>
  <c r="C243" i="43"/>
  <c r="P242" i="43"/>
  <c r="O242" i="43"/>
  <c r="N242" i="43"/>
  <c r="J242" i="43"/>
  <c r="I242" i="43"/>
  <c r="G242" i="43"/>
  <c r="F242" i="43"/>
  <c r="E242" i="43"/>
  <c r="D242" i="43"/>
  <c r="C242" i="43"/>
  <c r="P241" i="43"/>
  <c r="O241" i="43"/>
  <c r="N241" i="43"/>
  <c r="J241" i="43"/>
  <c r="I241" i="43"/>
  <c r="G241" i="43"/>
  <c r="F241" i="43"/>
  <c r="E241" i="43"/>
  <c r="D241" i="43"/>
  <c r="C241" i="43"/>
  <c r="P240" i="43"/>
  <c r="O240" i="43"/>
  <c r="N240" i="43"/>
  <c r="J240" i="43"/>
  <c r="I240" i="43"/>
  <c r="G240" i="43"/>
  <c r="F240" i="43"/>
  <c r="E240" i="43"/>
  <c r="D240" i="43"/>
  <c r="C240" i="43"/>
  <c r="P239" i="43"/>
  <c r="O239" i="43"/>
  <c r="N239" i="43"/>
  <c r="P238" i="43"/>
  <c r="O238" i="43"/>
  <c r="N238" i="43"/>
  <c r="J238" i="43"/>
  <c r="I238" i="43"/>
  <c r="G238" i="43"/>
  <c r="F238" i="43"/>
  <c r="E238" i="43"/>
  <c r="D238" i="43"/>
  <c r="C238" i="43"/>
  <c r="P237" i="43"/>
  <c r="O237" i="43"/>
  <c r="N237" i="43"/>
  <c r="J237" i="43"/>
  <c r="I237" i="43"/>
  <c r="G237" i="43"/>
  <c r="F237" i="43"/>
  <c r="E237" i="43"/>
  <c r="D237" i="43"/>
  <c r="C237" i="43"/>
  <c r="P236" i="43"/>
  <c r="O236" i="43"/>
  <c r="N236" i="43"/>
  <c r="J236" i="43"/>
  <c r="I236" i="43"/>
  <c r="G236" i="43"/>
  <c r="F236" i="43"/>
  <c r="E236" i="43"/>
  <c r="D236" i="43"/>
  <c r="C236" i="43"/>
  <c r="P235" i="43"/>
  <c r="O235" i="43"/>
  <c r="N235" i="43"/>
  <c r="J235" i="43"/>
  <c r="I235" i="43"/>
  <c r="G235" i="43"/>
  <c r="F235" i="43"/>
  <c r="E235" i="43"/>
  <c r="D235" i="43"/>
  <c r="C235" i="43"/>
  <c r="P234" i="43"/>
  <c r="O234" i="43"/>
  <c r="N234" i="43"/>
  <c r="J234" i="43"/>
  <c r="I234" i="43"/>
  <c r="G234" i="43"/>
  <c r="F234" i="43"/>
  <c r="E234" i="43"/>
  <c r="D234" i="43"/>
  <c r="C234" i="43"/>
  <c r="P233" i="43"/>
  <c r="O233" i="43"/>
  <c r="N233" i="43"/>
  <c r="J233" i="43"/>
  <c r="I233" i="43"/>
  <c r="G233" i="43"/>
  <c r="F233" i="43"/>
  <c r="E233" i="43"/>
  <c r="D233" i="43"/>
  <c r="C233" i="43"/>
  <c r="P232" i="43"/>
  <c r="O232" i="43"/>
  <c r="N232" i="43"/>
  <c r="P231" i="43"/>
  <c r="O231" i="43"/>
  <c r="N231" i="43"/>
  <c r="J231" i="43"/>
  <c r="I231" i="43"/>
  <c r="G231" i="43"/>
  <c r="F231" i="43"/>
  <c r="E231" i="43"/>
  <c r="D231" i="43"/>
  <c r="C231" i="43"/>
  <c r="P230" i="43"/>
  <c r="O230" i="43"/>
  <c r="N230" i="43"/>
  <c r="J230" i="43"/>
  <c r="I230" i="43"/>
  <c r="G230" i="43"/>
  <c r="F230" i="43"/>
  <c r="E230" i="43"/>
  <c r="D230" i="43"/>
  <c r="C230" i="43"/>
  <c r="P229" i="43"/>
  <c r="O229" i="43"/>
  <c r="N229" i="43"/>
  <c r="J229" i="43"/>
  <c r="I229" i="43"/>
  <c r="G229" i="43"/>
  <c r="F229" i="43"/>
  <c r="E229" i="43"/>
  <c r="D229" i="43"/>
  <c r="C229" i="43"/>
  <c r="P228" i="43"/>
  <c r="O228" i="43"/>
  <c r="N228" i="43"/>
  <c r="J228" i="43"/>
  <c r="I228" i="43"/>
  <c r="G228" i="43"/>
  <c r="F228" i="43"/>
  <c r="E228" i="43"/>
  <c r="D228" i="43"/>
  <c r="C228" i="43"/>
  <c r="P227" i="43"/>
  <c r="O227" i="43"/>
  <c r="N227" i="43"/>
  <c r="J227" i="43"/>
  <c r="I227" i="43"/>
  <c r="G227" i="43"/>
  <c r="F227" i="43"/>
  <c r="E227" i="43"/>
  <c r="D227" i="43"/>
  <c r="C227" i="43"/>
  <c r="P226" i="43"/>
  <c r="O226" i="43"/>
  <c r="N226" i="43"/>
  <c r="J226" i="43"/>
  <c r="I226" i="43"/>
  <c r="G226" i="43"/>
  <c r="F226" i="43"/>
  <c r="E226" i="43"/>
  <c r="D226" i="43"/>
  <c r="C226" i="43"/>
  <c r="P225" i="43"/>
  <c r="O225" i="43"/>
  <c r="N225" i="43"/>
  <c r="P224" i="43"/>
  <c r="O224" i="43"/>
  <c r="N224" i="43"/>
  <c r="J224" i="43"/>
  <c r="I224" i="43"/>
  <c r="G224" i="43"/>
  <c r="F224" i="43"/>
  <c r="E224" i="43"/>
  <c r="D224" i="43"/>
  <c r="C224" i="43"/>
  <c r="P223" i="43"/>
  <c r="O223" i="43"/>
  <c r="N223" i="43"/>
  <c r="J223" i="43"/>
  <c r="I223" i="43"/>
  <c r="G223" i="43"/>
  <c r="F223" i="43"/>
  <c r="E223" i="43"/>
  <c r="D223" i="43"/>
  <c r="C223" i="43"/>
  <c r="P222" i="43"/>
  <c r="O222" i="43"/>
  <c r="N222" i="43"/>
  <c r="J222" i="43"/>
  <c r="I222" i="43"/>
  <c r="G222" i="43"/>
  <c r="F222" i="43"/>
  <c r="E222" i="43"/>
  <c r="D222" i="43"/>
  <c r="C222" i="43"/>
  <c r="P221" i="43"/>
  <c r="O221" i="43"/>
  <c r="N221" i="43"/>
  <c r="J221" i="43"/>
  <c r="I221" i="43"/>
  <c r="G221" i="43"/>
  <c r="F221" i="43"/>
  <c r="E221" i="43"/>
  <c r="D221" i="43"/>
  <c r="C221" i="43"/>
  <c r="P220" i="43"/>
  <c r="O220" i="43"/>
  <c r="N220" i="43"/>
  <c r="J220" i="43"/>
  <c r="I220" i="43"/>
  <c r="G220" i="43"/>
  <c r="F220" i="43"/>
  <c r="E220" i="43"/>
  <c r="D220" i="43"/>
  <c r="C220" i="43"/>
  <c r="P219" i="43"/>
  <c r="O219" i="43"/>
  <c r="N219" i="43"/>
  <c r="J219" i="43"/>
  <c r="I219" i="43"/>
  <c r="G219" i="43"/>
  <c r="F219" i="43"/>
  <c r="E219" i="43"/>
  <c r="D219" i="43"/>
  <c r="C219" i="43"/>
  <c r="P218" i="43"/>
  <c r="O218" i="43"/>
  <c r="N218" i="43"/>
  <c r="P217" i="43"/>
  <c r="O217" i="43"/>
  <c r="N217" i="43"/>
  <c r="J217" i="43"/>
  <c r="I217" i="43"/>
  <c r="G217" i="43"/>
  <c r="F217" i="43"/>
  <c r="E217" i="43"/>
  <c r="D217" i="43"/>
  <c r="C217" i="43"/>
  <c r="P216" i="43"/>
  <c r="O216" i="43"/>
  <c r="N216" i="43"/>
  <c r="J216" i="43"/>
  <c r="I216" i="43"/>
  <c r="G216" i="43"/>
  <c r="F216" i="43"/>
  <c r="E216" i="43"/>
  <c r="D216" i="43"/>
  <c r="C216" i="43"/>
  <c r="P215" i="43"/>
  <c r="O215" i="43"/>
  <c r="N215" i="43"/>
  <c r="J215" i="43"/>
  <c r="I215" i="43"/>
  <c r="G215" i="43"/>
  <c r="F215" i="43"/>
  <c r="E215" i="43"/>
  <c r="D215" i="43"/>
  <c r="C215" i="43"/>
  <c r="P214" i="43"/>
  <c r="O214" i="43"/>
  <c r="N214" i="43"/>
  <c r="J214" i="43"/>
  <c r="I214" i="43"/>
  <c r="G214" i="43"/>
  <c r="F214" i="43"/>
  <c r="E214" i="43"/>
  <c r="D214" i="43"/>
  <c r="C214" i="43"/>
  <c r="P213" i="43"/>
  <c r="O213" i="43"/>
  <c r="N213" i="43"/>
  <c r="J213" i="43"/>
  <c r="I213" i="43"/>
  <c r="G213" i="43"/>
  <c r="F213" i="43"/>
  <c r="E213" i="43"/>
  <c r="D213" i="43"/>
  <c r="C213" i="43"/>
  <c r="P212" i="43"/>
  <c r="O212" i="43"/>
  <c r="N212" i="43"/>
  <c r="J212" i="43"/>
  <c r="I212" i="43"/>
  <c r="G212" i="43"/>
  <c r="F212" i="43"/>
  <c r="E212" i="43"/>
  <c r="D212" i="43"/>
  <c r="C212" i="43"/>
  <c r="P211" i="43"/>
  <c r="O211" i="43"/>
  <c r="N211" i="43"/>
  <c r="P210" i="43"/>
  <c r="O210" i="43"/>
  <c r="N210" i="43"/>
  <c r="J210" i="43"/>
  <c r="I210" i="43"/>
  <c r="G210" i="43"/>
  <c r="F210" i="43"/>
  <c r="E210" i="43"/>
  <c r="D210" i="43"/>
  <c r="C210" i="43"/>
  <c r="P209" i="43"/>
  <c r="O209" i="43"/>
  <c r="N209" i="43"/>
  <c r="J209" i="43"/>
  <c r="I209" i="43"/>
  <c r="G209" i="43"/>
  <c r="F209" i="43"/>
  <c r="E209" i="43"/>
  <c r="D209" i="43"/>
  <c r="C209" i="43"/>
  <c r="P208" i="43"/>
  <c r="O208" i="43"/>
  <c r="N208" i="43"/>
  <c r="J208" i="43"/>
  <c r="I208" i="43"/>
  <c r="G208" i="43"/>
  <c r="F208" i="43"/>
  <c r="E208" i="43"/>
  <c r="D208" i="43"/>
  <c r="C208" i="43"/>
  <c r="P207" i="43"/>
  <c r="O207" i="43"/>
  <c r="N207" i="43"/>
  <c r="J207" i="43"/>
  <c r="I207" i="43"/>
  <c r="G207" i="43"/>
  <c r="F207" i="43"/>
  <c r="E207" i="43"/>
  <c r="D207" i="43"/>
  <c r="C207" i="43"/>
  <c r="P206" i="43"/>
  <c r="O206" i="43"/>
  <c r="N206" i="43"/>
  <c r="J206" i="43"/>
  <c r="I206" i="43"/>
  <c r="G206" i="43"/>
  <c r="F206" i="43"/>
  <c r="E206" i="43"/>
  <c r="D206" i="43"/>
  <c r="C206" i="43"/>
  <c r="P205" i="43"/>
  <c r="O205" i="43"/>
  <c r="N205" i="43"/>
  <c r="J205" i="43"/>
  <c r="I205" i="43"/>
  <c r="G205" i="43"/>
  <c r="F205" i="43"/>
  <c r="E205" i="43"/>
  <c r="D205" i="43"/>
  <c r="C205" i="43"/>
  <c r="P204" i="43"/>
  <c r="O204" i="43"/>
  <c r="N204" i="43"/>
  <c r="P203" i="43"/>
  <c r="O203" i="43"/>
  <c r="N203" i="43"/>
  <c r="J203" i="43"/>
  <c r="I203" i="43"/>
  <c r="G203" i="43"/>
  <c r="F203" i="43"/>
  <c r="E203" i="43"/>
  <c r="D203" i="43"/>
  <c r="C203" i="43"/>
  <c r="P202" i="43"/>
  <c r="O202" i="43"/>
  <c r="N202" i="43"/>
  <c r="J202" i="43"/>
  <c r="I202" i="43"/>
  <c r="G202" i="43"/>
  <c r="F202" i="43"/>
  <c r="E202" i="43"/>
  <c r="D202" i="43"/>
  <c r="C202" i="43"/>
  <c r="P201" i="43"/>
  <c r="O201" i="43"/>
  <c r="N201" i="43"/>
  <c r="J201" i="43"/>
  <c r="I201" i="43"/>
  <c r="G201" i="43"/>
  <c r="F201" i="43"/>
  <c r="E201" i="43"/>
  <c r="D201" i="43"/>
  <c r="C201" i="43"/>
  <c r="P200" i="43"/>
  <c r="O200" i="43"/>
  <c r="N200" i="43"/>
  <c r="J200" i="43"/>
  <c r="I200" i="43"/>
  <c r="G200" i="43"/>
  <c r="F200" i="43"/>
  <c r="E200" i="43"/>
  <c r="D200" i="43"/>
  <c r="C200" i="43"/>
  <c r="P199" i="43"/>
  <c r="O199" i="43"/>
  <c r="N199" i="43"/>
  <c r="J199" i="43"/>
  <c r="I199" i="43"/>
  <c r="G199" i="43"/>
  <c r="F199" i="43"/>
  <c r="E199" i="43"/>
  <c r="D199" i="43"/>
  <c r="C199" i="43"/>
  <c r="P198" i="43"/>
  <c r="O198" i="43"/>
  <c r="N198" i="43"/>
  <c r="J198" i="43"/>
  <c r="I198" i="43"/>
  <c r="G198" i="43"/>
  <c r="F198" i="43"/>
  <c r="E198" i="43"/>
  <c r="D198" i="43"/>
  <c r="C198" i="43"/>
  <c r="P197" i="43"/>
  <c r="O197" i="43"/>
  <c r="N197" i="43"/>
  <c r="P196" i="43"/>
  <c r="O196" i="43"/>
  <c r="N196" i="43"/>
  <c r="J196" i="43"/>
  <c r="I196" i="43"/>
  <c r="G196" i="43"/>
  <c r="F196" i="43"/>
  <c r="E196" i="43"/>
  <c r="D196" i="43"/>
  <c r="C196" i="43"/>
  <c r="P195" i="43"/>
  <c r="O195" i="43"/>
  <c r="N195" i="43"/>
  <c r="J195" i="43"/>
  <c r="I195" i="43"/>
  <c r="G195" i="43"/>
  <c r="F195" i="43"/>
  <c r="E195" i="43"/>
  <c r="D195" i="43"/>
  <c r="C195" i="43"/>
  <c r="P194" i="43"/>
  <c r="O194" i="43"/>
  <c r="N194" i="43"/>
  <c r="J194" i="43"/>
  <c r="I194" i="43"/>
  <c r="G194" i="43"/>
  <c r="F194" i="43"/>
  <c r="E194" i="43"/>
  <c r="D194" i="43"/>
  <c r="C194" i="43"/>
  <c r="P193" i="43"/>
  <c r="O193" i="43"/>
  <c r="N193" i="43"/>
  <c r="J193" i="43"/>
  <c r="I193" i="43"/>
  <c r="G193" i="43"/>
  <c r="F193" i="43"/>
  <c r="E193" i="43"/>
  <c r="D193" i="43"/>
  <c r="C193" i="43"/>
  <c r="P192" i="43"/>
  <c r="O192" i="43"/>
  <c r="N192" i="43"/>
  <c r="J192" i="43"/>
  <c r="I192" i="43"/>
  <c r="G192" i="43"/>
  <c r="F192" i="43"/>
  <c r="E192" i="43"/>
  <c r="D192" i="43"/>
  <c r="C192" i="43"/>
  <c r="P191" i="43"/>
  <c r="O191" i="43"/>
  <c r="N191" i="43"/>
  <c r="J191" i="43"/>
  <c r="I191" i="43"/>
  <c r="G191" i="43"/>
  <c r="F191" i="43"/>
  <c r="E191" i="43"/>
  <c r="D191" i="43"/>
  <c r="C191" i="43"/>
  <c r="P190" i="43"/>
  <c r="O190" i="43"/>
  <c r="N190" i="43"/>
  <c r="P189" i="43"/>
  <c r="O189" i="43"/>
  <c r="N189" i="43"/>
  <c r="J189" i="43"/>
  <c r="I189" i="43"/>
  <c r="G189" i="43"/>
  <c r="F189" i="43"/>
  <c r="E189" i="43"/>
  <c r="D189" i="43"/>
  <c r="C189" i="43"/>
  <c r="P188" i="43"/>
  <c r="O188" i="43"/>
  <c r="N188" i="43"/>
  <c r="J188" i="43"/>
  <c r="I188" i="43"/>
  <c r="G188" i="43"/>
  <c r="F188" i="43"/>
  <c r="E188" i="43"/>
  <c r="D188" i="43"/>
  <c r="C188" i="43"/>
  <c r="P187" i="43"/>
  <c r="O187" i="43"/>
  <c r="N187" i="43"/>
  <c r="J187" i="43"/>
  <c r="I187" i="43"/>
  <c r="G187" i="43"/>
  <c r="F187" i="43"/>
  <c r="E187" i="43"/>
  <c r="D187" i="43"/>
  <c r="C187" i="43"/>
  <c r="P186" i="43"/>
  <c r="O186" i="43"/>
  <c r="N186" i="43"/>
  <c r="J186" i="43"/>
  <c r="I186" i="43"/>
  <c r="G186" i="43"/>
  <c r="F186" i="43"/>
  <c r="E186" i="43"/>
  <c r="D186" i="43"/>
  <c r="C186" i="43"/>
  <c r="P185" i="43"/>
  <c r="O185" i="43"/>
  <c r="N185" i="43"/>
  <c r="J185" i="43"/>
  <c r="I185" i="43"/>
  <c r="G185" i="43"/>
  <c r="F185" i="43"/>
  <c r="E185" i="43"/>
  <c r="D185" i="43"/>
  <c r="C185" i="43"/>
  <c r="P184" i="43"/>
  <c r="O184" i="43"/>
  <c r="N184" i="43"/>
  <c r="J184" i="43"/>
  <c r="I184" i="43"/>
  <c r="G184" i="43"/>
  <c r="F184" i="43"/>
  <c r="E184" i="43"/>
  <c r="D184" i="43"/>
  <c r="C184" i="43"/>
  <c r="P183" i="43"/>
  <c r="O183" i="43"/>
  <c r="N183" i="43"/>
  <c r="P182" i="43"/>
  <c r="O182" i="43"/>
  <c r="N182" i="43"/>
  <c r="J182" i="43"/>
  <c r="I182" i="43"/>
  <c r="G182" i="43"/>
  <c r="F182" i="43"/>
  <c r="E182" i="43"/>
  <c r="D182" i="43"/>
  <c r="C182" i="43"/>
  <c r="P181" i="43"/>
  <c r="O181" i="43"/>
  <c r="N181" i="43"/>
  <c r="J181" i="43"/>
  <c r="I181" i="43"/>
  <c r="G181" i="43"/>
  <c r="F181" i="43"/>
  <c r="E181" i="43"/>
  <c r="D181" i="43"/>
  <c r="C181" i="43"/>
  <c r="P180" i="43"/>
  <c r="O180" i="43"/>
  <c r="N180" i="43"/>
  <c r="J180" i="43"/>
  <c r="I180" i="43"/>
  <c r="G180" i="43"/>
  <c r="F180" i="43"/>
  <c r="E180" i="43"/>
  <c r="D180" i="43"/>
  <c r="C180" i="43"/>
  <c r="P179" i="43"/>
  <c r="O179" i="43"/>
  <c r="N179" i="43"/>
  <c r="J179" i="43"/>
  <c r="I179" i="43"/>
  <c r="G179" i="43"/>
  <c r="F179" i="43"/>
  <c r="E179" i="43"/>
  <c r="D179" i="43"/>
  <c r="C179" i="43"/>
  <c r="P178" i="43"/>
  <c r="O178" i="43"/>
  <c r="N178" i="43"/>
  <c r="J178" i="43"/>
  <c r="I178" i="43"/>
  <c r="G178" i="43"/>
  <c r="F178" i="43"/>
  <c r="E178" i="43"/>
  <c r="D178" i="43"/>
  <c r="C178" i="43"/>
  <c r="P177" i="43"/>
  <c r="O177" i="43"/>
  <c r="N177" i="43"/>
  <c r="J177" i="43"/>
  <c r="I177" i="43"/>
  <c r="G177" i="43"/>
  <c r="F177" i="43"/>
  <c r="E177" i="43"/>
  <c r="D177" i="43"/>
  <c r="C177" i="43"/>
  <c r="P176" i="43"/>
  <c r="O176" i="43"/>
  <c r="N176" i="43"/>
  <c r="P175" i="43"/>
  <c r="O175" i="43"/>
  <c r="N175" i="43"/>
  <c r="J175" i="43"/>
  <c r="I175" i="43"/>
  <c r="G175" i="43"/>
  <c r="F175" i="43"/>
  <c r="E175" i="43"/>
  <c r="D175" i="43"/>
  <c r="C175" i="43"/>
  <c r="P174" i="43"/>
  <c r="O174" i="43"/>
  <c r="N174" i="43"/>
  <c r="J174" i="43"/>
  <c r="I174" i="43"/>
  <c r="G174" i="43"/>
  <c r="F174" i="43"/>
  <c r="E174" i="43"/>
  <c r="D174" i="43"/>
  <c r="C174" i="43"/>
  <c r="P173" i="43"/>
  <c r="O173" i="43"/>
  <c r="N173" i="43"/>
  <c r="J173" i="43"/>
  <c r="I173" i="43"/>
  <c r="G173" i="43"/>
  <c r="F173" i="43"/>
  <c r="E173" i="43"/>
  <c r="D173" i="43"/>
  <c r="C173" i="43"/>
  <c r="P172" i="43"/>
  <c r="O172" i="43"/>
  <c r="N172" i="43"/>
  <c r="J172" i="43"/>
  <c r="I172" i="43"/>
  <c r="G172" i="43"/>
  <c r="F172" i="43"/>
  <c r="E172" i="43"/>
  <c r="D172" i="43"/>
  <c r="C172" i="43"/>
  <c r="P171" i="43"/>
  <c r="O171" i="43"/>
  <c r="N171" i="43"/>
  <c r="J171" i="43"/>
  <c r="I171" i="43"/>
  <c r="G171" i="43"/>
  <c r="F171" i="43"/>
  <c r="E171" i="43"/>
  <c r="D171" i="43"/>
  <c r="C171" i="43"/>
  <c r="P170" i="43"/>
  <c r="O170" i="43"/>
  <c r="N170" i="43"/>
  <c r="J170" i="43"/>
  <c r="I170" i="43"/>
  <c r="G170" i="43"/>
  <c r="F170" i="43"/>
  <c r="E170" i="43"/>
  <c r="D170" i="43"/>
  <c r="C170" i="43"/>
  <c r="P169" i="43"/>
  <c r="O169" i="43"/>
  <c r="N169" i="43"/>
  <c r="P168" i="43"/>
  <c r="O168" i="43"/>
  <c r="N168" i="43"/>
  <c r="J168" i="43"/>
  <c r="I168" i="43"/>
  <c r="G168" i="43"/>
  <c r="F168" i="43"/>
  <c r="E168" i="43"/>
  <c r="D168" i="43"/>
  <c r="C168" i="43"/>
  <c r="P167" i="43"/>
  <c r="O167" i="43"/>
  <c r="N167" i="43"/>
  <c r="J167" i="43"/>
  <c r="I167" i="43"/>
  <c r="G167" i="43"/>
  <c r="F167" i="43"/>
  <c r="E167" i="43"/>
  <c r="D167" i="43"/>
  <c r="C167" i="43"/>
  <c r="P166" i="43"/>
  <c r="O166" i="43"/>
  <c r="N166" i="43"/>
  <c r="J166" i="43"/>
  <c r="I166" i="43"/>
  <c r="G166" i="43"/>
  <c r="F166" i="43"/>
  <c r="E166" i="43"/>
  <c r="D166" i="43"/>
  <c r="C166" i="43"/>
  <c r="P165" i="43"/>
  <c r="O165" i="43"/>
  <c r="N165" i="43"/>
  <c r="J165" i="43"/>
  <c r="I165" i="43"/>
  <c r="G165" i="43"/>
  <c r="F165" i="43"/>
  <c r="E165" i="43"/>
  <c r="D165" i="43"/>
  <c r="C165" i="43"/>
  <c r="P164" i="43"/>
  <c r="O164" i="43"/>
  <c r="N164" i="43"/>
  <c r="J164" i="43"/>
  <c r="I164" i="43"/>
  <c r="G164" i="43"/>
  <c r="F164" i="43"/>
  <c r="E164" i="43"/>
  <c r="D164" i="43"/>
  <c r="C164" i="43"/>
  <c r="P163" i="43"/>
  <c r="O163" i="43"/>
  <c r="N163" i="43"/>
  <c r="J163" i="43"/>
  <c r="I163" i="43"/>
  <c r="G163" i="43"/>
  <c r="F163" i="43"/>
  <c r="E163" i="43"/>
  <c r="D163" i="43"/>
  <c r="C163" i="43"/>
  <c r="P162" i="43"/>
  <c r="O162" i="43"/>
  <c r="N162" i="43"/>
  <c r="P161" i="43"/>
  <c r="O161" i="43"/>
  <c r="N161" i="43"/>
  <c r="J161" i="43"/>
  <c r="I161" i="43"/>
  <c r="G161" i="43"/>
  <c r="F161" i="43"/>
  <c r="E161" i="43"/>
  <c r="D161" i="43"/>
  <c r="C161" i="43"/>
  <c r="P160" i="43"/>
  <c r="O160" i="43"/>
  <c r="N160" i="43"/>
  <c r="J160" i="43"/>
  <c r="I160" i="43"/>
  <c r="G160" i="43"/>
  <c r="F160" i="43"/>
  <c r="E160" i="43"/>
  <c r="D160" i="43"/>
  <c r="C160" i="43"/>
  <c r="P159" i="43"/>
  <c r="O159" i="43"/>
  <c r="N159" i="43"/>
  <c r="J159" i="43"/>
  <c r="I159" i="43"/>
  <c r="G159" i="43"/>
  <c r="F159" i="43"/>
  <c r="E159" i="43"/>
  <c r="D159" i="43"/>
  <c r="C159" i="43"/>
  <c r="P158" i="43"/>
  <c r="O158" i="43"/>
  <c r="N158" i="43"/>
  <c r="J158" i="43"/>
  <c r="I158" i="43"/>
  <c r="G158" i="43"/>
  <c r="F158" i="43"/>
  <c r="E158" i="43"/>
  <c r="D158" i="43"/>
  <c r="C158" i="43"/>
  <c r="P157" i="43"/>
  <c r="O157" i="43"/>
  <c r="N157" i="43"/>
  <c r="J157" i="43"/>
  <c r="I157" i="43"/>
  <c r="G157" i="43"/>
  <c r="F157" i="43"/>
  <c r="E157" i="43"/>
  <c r="D157" i="43"/>
  <c r="C157" i="43"/>
  <c r="P156" i="43"/>
  <c r="O156" i="43"/>
  <c r="N156" i="43"/>
  <c r="J156" i="43"/>
  <c r="I156" i="43"/>
  <c r="G156" i="43"/>
  <c r="F156" i="43"/>
  <c r="E156" i="43"/>
  <c r="D156" i="43"/>
  <c r="C156" i="43"/>
  <c r="P155" i="43"/>
  <c r="O155" i="43"/>
  <c r="N155" i="43"/>
  <c r="P154" i="43"/>
  <c r="O154" i="43"/>
  <c r="N154" i="43"/>
  <c r="J154" i="43"/>
  <c r="I154" i="43"/>
  <c r="G154" i="43"/>
  <c r="F154" i="43"/>
  <c r="E154" i="43"/>
  <c r="D154" i="43"/>
  <c r="C154" i="43"/>
  <c r="P153" i="43"/>
  <c r="O153" i="43"/>
  <c r="N153" i="43"/>
  <c r="J153" i="43"/>
  <c r="I153" i="43"/>
  <c r="G153" i="43"/>
  <c r="F153" i="43"/>
  <c r="E153" i="43"/>
  <c r="D153" i="43"/>
  <c r="C153" i="43"/>
  <c r="P152" i="43"/>
  <c r="O152" i="43"/>
  <c r="N152" i="43"/>
  <c r="J152" i="43"/>
  <c r="I152" i="43"/>
  <c r="G152" i="43"/>
  <c r="F152" i="43"/>
  <c r="E152" i="43"/>
  <c r="D152" i="43"/>
  <c r="C152" i="43"/>
  <c r="P151" i="43"/>
  <c r="O151" i="43"/>
  <c r="N151" i="43"/>
  <c r="J151" i="43"/>
  <c r="I151" i="43"/>
  <c r="G151" i="43"/>
  <c r="F151" i="43"/>
  <c r="E151" i="43"/>
  <c r="D151" i="43"/>
  <c r="C151" i="43"/>
  <c r="P150" i="43"/>
  <c r="O150" i="43"/>
  <c r="N150" i="43"/>
  <c r="J150" i="43"/>
  <c r="I150" i="43"/>
  <c r="G150" i="43"/>
  <c r="F150" i="43"/>
  <c r="E150" i="43"/>
  <c r="D150" i="43"/>
  <c r="C150" i="43"/>
  <c r="P149" i="43"/>
  <c r="O149" i="43"/>
  <c r="N149" i="43"/>
  <c r="J149" i="43"/>
  <c r="I149" i="43"/>
  <c r="G149" i="43"/>
  <c r="F149" i="43"/>
  <c r="E149" i="43"/>
  <c r="D149" i="43"/>
  <c r="C149" i="43"/>
  <c r="P148" i="43"/>
  <c r="O148" i="43"/>
  <c r="N148" i="43"/>
  <c r="P147" i="43"/>
  <c r="O147" i="43"/>
  <c r="N147" i="43"/>
  <c r="J147" i="43"/>
  <c r="I147" i="43"/>
  <c r="G147" i="43"/>
  <c r="F147" i="43"/>
  <c r="E147" i="43"/>
  <c r="D147" i="43"/>
  <c r="C147" i="43"/>
  <c r="P146" i="43"/>
  <c r="O146" i="43"/>
  <c r="N146" i="43"/>
  <c r="J146" i="43"/>
  <c r="I146" i="43"/>
  <c r="G146" i="43"/>
  <c r="F146" i="43"/>
  <c r="E146" i="43"/>
  <c r="D146" i="43"/>
  <c r="C146" i="43"/>
  <c r="P145" i="43"/>
  <c r="O145" i="43"/>
  <c r="N145" i="43"/>
  <c r="J145" i="43"/>
  <c r="I145" i="43"/>
  <c r="G145" i="43"/>
  <c r="F145" i="43"/>
  <c r="E145" i="43"/>
  <c r="D145" i="43"/>
  <c r="C145" i="43"/>
  <c r="P144" i="43"/>
  <c r="O144" i="43"/>
  <c r="N144" i="43"/>
  <c r="J144" i="43"/>
  <c r="I144" i="43"/>
  <c r="G144" i="43"/>
  <c r="F144" i="43"/>
  <c r="E144" i="43"/>
  <c r="D144" i="43"/>
  <c r="C144" i="43"/>
  <c r="P143" i="43"/>
  <c r="O143" i="43"/>
  <c r="N143" i="43"/>
  <c r="J143" i="43"/>
  <c r="I143" i="43"/>
  <c r="G143" i="43"/>
  <c r="F143" i="43"/>
  <c r="E143" i="43"/>
  <c r="D143" i="43"/>
  <c r="C143" i="43"/>
  <c r="P142" i="43"/>
  <c r="O142" i="43"/>
  <c r="N142" i="43"/>
  <c r="J142" i="43"/>
  <c r="I142" i="43"/>
  <c r="G142" i="43"/>
  <c r="F142" i="43"/>
  <c r="E142" i="43"/>
  <c r="D142" i="43"/>
  <c r="C142" i="43"/>
  <c r="P141" i="43"/>
  <c r="O141" i="43"/>
  <c r="N141" i="43"/>
  <c r="P140" i="43"/>
  <c r="O140" i="43"/>
  <c r="N140" i="43"/>
  <c r="J140" i="43"/>
  <c r="I140" i="43"/>
  <c r="G140" i="43"/>
  <c r="F140" i="43"/>
  <c r="E140" i="43"/>
  <c r="D140" i="43"/>
  <c r="C140" i="43"/>
  <c r="P139" i="43"/>
  <c r="O139" i="43"/>
  <c r="N139" i="43"/>
  <c r="J139" i="43"/>
  <c r="I139" i="43"/>
  <c r="G139" i="43"/>
  <c r="F139" i="43"/>
  <c r="E139" i="43"/>
  <c r="D139" i="43"/>
  <c r="C139" i="43"/>
  <c r="P138" i="43"/>
  <c r="O138" i="43"/>
  <c r="N138" i="43"/>
  <c r="J138" i="43"/>
  <c r="I138" i="43"/>
  <c r="G138" i="43"/>
  <c r="F138" i="43"/>
  <c r="E138" i="43"/>
  <c r="D138" i="43"/>
  <c r="C138" i="43"/>
  <c r="P137" i="43"/>
  <c r="O137" i="43"/>
  <c r="N137" i="43"/>
  <c r="J137" i="43"/>
  <c r="I137" i="43"/>
  <c r="G137" i="43"/>
  <c r="F137" i="43"/>
  <c r="E137" i="43"/>
  <c r="D137" i="43"/>
  <c r="C137" i="43"/>
  <c r="P136" i="43"/>
  <c r="O136" i="43"/>
  <c r="N136" i="43"/>
  <c r="J136" i="43"/>
  <c r="I136" i="43"/>
  <c r="G136" i="43"/>
  <c r="F136" i="43"/>
  <c r="E136" i="43"/>
  <c r="D136" i="43"/>
  <c r="C136" i="43"/>
  <c r="P135" i="43"/>
  <c r="O135" i="43"/>
  <c r="N135" i="43"/>
  <c r="J135" i="43"/>
  <c r="I135" i="43"/>
  <c r="G135" i="43"/>
  <c r="F135" i="43"/>
  <c r="E135" i="43"/>
  <c r="D135" i="43"/>
  <c r="C135" i="43"/>
  <c r="P134" i="43"/>
  <c r="O134" i="43"/>
  <c r="N134" i="43"/>
  <c r="P133" i="43"/>
  <c r="O133" i="43"/>
  <c r="N133" i="43"/>
  <c r="J133" i="43"/>
  <c r="I133" i="43"/>
  <c r="G133" i="43"/>
  <c r="F133" i="43"/>
  <c r="E133" i="43"/>
  <c r="D133" i="43"/>
  <c r="C133" i="43"/>
  <c r="P132" i="43"/>
  <c r="O132" i="43"/>
  <c r="N132" i="43"/>
  <c r="J132" i="43"/>
  <c r="I132" i="43"/>
  <c r="G132" i="43"/>
  <c r="F132" i="43"/>
  <c r="E132" i="43"/>
  <c r="D132" i="43"/>
  <c r="C132" i="43"/>
  <c r="P131" i="43"/>
  <c r="O131" i="43"/>
  <c r="N131" i="43"/>
  <c r="J131" i="43"/>
  <c r="I131" i="43"/>
  <c r="G131" i="43"/>
  <c r="F131" i="43"/>
  <c r="E131" i="43"/>
  <c r="D131" i="43"/>
  <c r="C131" i="43"/>
  <c r="P130" i="43"/>
  <c r="O130" i="43"/>
  <c r="N130" i="43"/>
  <c r="J130" i="43"/>
  <c r="I130" i="43"/>
  <c r="G130" i="43"/>
  <c r="F130" i="43"/>
  <c r="E130" i="43"/>
  <c r="D130" i="43"/>
  <c r="C130" i="43"/>
  <c r="P129" i="43"/>
  <c r="O129" i="43"/>
  <c r="N129" i="43"/>
  <c r="J129" i="43"/>
  <c r="I129" i="43"/>
  <c r="G129" i="43"/>
  <c r="F129" i="43"/>
  <c r="E129" i="43"/>
  <c r="D129" i="43"/>
  <c r="C129" i="43"/>
  <c r="P128" i="43"/>
  <c r="O128" i="43"/>
  <c r="N128" i="43"/>
  <c r="J128" i="43"/>
  <c r="I128" i="43"/>
  <c r="G128" i="43"/>
  <c r="F128" i="43"/>
  <c r="E128" i="43"/>
  <c r="D128" i="43"/>
  <c r="C128" i="43"/>
  <c r="P127" i="43"/>
  <c r="O127" i="43"/>
  <c r="N127" i="43"/>
  <c r="P126" i="43"/>
  <c r="O126" i="43"/>
  <c r="N126" i="43"/>
  <c r="J126" i="43"/>
  <c r="I126" i="43"/>
  <c r="G126" i="43"/>
  <c r="F126" i="43"/>
  <c r="E126" i="43"/>
  <c r="D126" i="43"/>
  <c r="C126" i="43"/>
  <c r="P125" i="43"/>
  <c r="O125" i="43"/>
  <c r="N125" i="43"/>
  <c r="J125" i="43"/>
  <c r="I125" i="43"/>
  <c r="G125" i="43"/>
  <c r="F125" i="43"/>
  <c r="E125" i="43"/>
  <c r="D125" i="43"/>
  <c r="C125" i="43"/>
  <c r="P124" i="43"/>
  <c r="O124" i="43"/>
  <c r="N124" i="43"/>
  <c r="J124" i="43"/>
  <c r="I124" i="43"/>
  <c r="G124" i="43"/>
  <c r="F124" i="43"/>
  <c r="E124" i="43"/>
  <c r="D124" i="43"/>
  <c r="C124" i="43"/>
  <c r="P123" i="43"/>
  <c r="O123" i="43"/>
  <c r="N123" i="43"/>
  <c r="J123" i="43"/>
  <c r="I123" i="43"/>
  <c r="G123" i="43"/>
  <c r="F123" i="43"/>
  <c r="E123" i="43"/>
  <c r="D123" i="43"/>
  <c r="C123" i="43"/>
  <c r="P122" i="43"/>
  <c r="O122" i="43"/>
  <c r="N122" i="43"/>
  <c r="J122" i="43"/>
  <c r="I122" i="43"/>
  <c r="G122" i="43"/>
  <c r="F122" i="43"/>
  <c r="E122" i="43"/>
  <c r="D122" i="43"/>
  <c r="C122" i="43"/>
  <c r="P121" i="43"/>
  <c r="O121" i="43"/>
  <c r="N121" i="43"/>
  <c r="J121" i="43"/>
  <c r="I121" i="43"/>
  <c r="G121" i="43"/>
  <c r="F121" i="43"/>
  <c r="E121" i="43"/>
  <c r="D121" i="43"/>
  <c r="C121" i="43"/>
  <c r="P120" i="43"/>
  <c r="O120" i="43"/>
  <c r="N120" i="43"/>
  <c r="P119" i="43"/>
  <c r="O119" i="43"/>
  <c r="N119" i="43"/>
  <c r="J119" i="43"/>
  <c r="I119" i="43"/>
  <c r="G119" i="43"/>
  <c r="F119" i="43"/>
  <c r="E119" i="43"/>
  <c r="D119" i="43"/>
  <c r="C119" i="43"/>
  <c r="P118" i="43"/>
  <c r="O118" i="43"/>
  <c r="N118" i="43"/>
  <c r="J118" i="43"/>
  <c r="I118" i="43"/>
  <c r="G118" i="43"/>
  <c r="F118" i="43"/>
  <c r="E118" i="43"/>
  <c r="D118" i="43"/>
  <c r="C118" i="43"/>
  <c r="P117" i="43"/>
  <c r="O117" i="43"/>
  <c r="N117" i="43"/>
  <c r="J117" i="43"/>
  <c r="I117" i="43"/>
  <c r="G117" i="43"/>
  <c r="F117" i="43"/>
  <c r="E117" i="43"/>
  <c r="D117" i="43"/>
  <c r="C117" i="43"/>
  <c r="P116" i="43"/>
  <c r="O116" i="43"/>
  <c r="N116" i="43"/>
  <c r="J116" i="43"/>
  <c r="I116" i="43"/>
  <c r="G116" i="43"/>
  <c r="F116" i="43"/>
  <c r="E116" i="43"/>
  <c r="D116" i="43"/>
  <c r="C116" i="43"/>
  <c r="P115" i="43"/>
  <c r="O115" i="43"/>
  <c r="N115" i="43"/>
  <c r="J115" i="43"/>
  <c r="I115" i="43"/>
  <c r="G115" i="43"/>
  <c r="F115" i="43"/>
  <c r="E115" i="43"/>
  <c r="D115" i="43"/>
  <c r="C115" i="43"/>
  <c r="P114" i="43"/>
  <c r="O114" i="43"/>
  <c r="N114" i="43"/>
  <c r="J114" i="43"/>
  <c r="I114" i="43"/>
  <c r="G114" i="43"/>
  <c r="F114" i="43"/>
  <c r="E114" i="43"/>
  <c r="D114" i="43"/>
  <c r="C114" i="43"/>
  <c r="P113" i="43"/>
  <c r="O113" i="43"/>
  <c r="N113" i="43"/>
  <c r="P112" i="43"/>
  <c r="O112" i="43"/>
  <c r="N112" i="43"/>
  <c r="J112" i="43"/>
  <c r="I112" i="43"/>
  <c r="G112" i="43"/>
  <c r="F112" i="43"/>
  <c r="E112" i="43"/>
  <c r="D112" i="43"/>
  <c r="C112" i="43"/>
  <c r="P111" i="43"/>
  <c r="O111" i="43"/>
  <c r="N111" i="43"/>
  <c r="J111" i="43"/>
  <c r="I111" i="43"/>
  <c r="G111" i="43"/>
  <c r="F111" i="43"/>
  <c r="E111" i="43"/>
  <c r="D111" i="43"/>
  <c r="C111" i="43"/>
  <c r="P110" i="43"/>
  <c r="O110" i="43"/>
  <c r="N110" i="43"/>
  <c r="J110" i="43"/>
  <c r="I110" i="43"/>
  <c r="G110" i="43"/>
  <c r="F110" i="43"/>
  <c r="E110" i="43"/>
  <c r="D110" i="43"/>
  <c r="C110" i="43"/>
  <c r="P109" i="43"/>
  <c r="O109" i="43"/>
  <c r="N109" i="43"/>
  <c r="J109" i="43"/>
  <c r="I109" i="43"/>
  <c r="G109" i="43"/>
  <c r="F109" i="43"/>
  <c r="E109" i="43"/>
  <c r="D109" i="43"/>
  <c r="C109" i="43"/>
  <c r="P108" i="43"/>
  <c r="O108" i="43"/>
  <c r="N108" i="43"/>
  <c r="J108" i="43"/>
  <c r="I108" i="43"/>
  <c r="G108" i="43"/>
  <c r="F108" i="43"/>
  <c r="E108" i="43"/>
  <c r="D108" i="43"/>
  <c r="C108" i="43"/>
  <c r="P107" i="43"/>
  <c r="O107" i="43"/>
  <c r="N107" i="43"/>
  <c r="J107" i="43"/>
  <c r="I107" i="43"/>
  <c r="G107" i="43"/>
  <c r="F107" i="43"/>
  <c r="E107" i="43"/>
  <c r="D107" i="43"/>
  <c r="C107" i="43"/>
  <c r="P106" i="43"/>
  <c r="O106" i="43"/>
  <c r="N106" i="43"/>
  <c r="P105" i="43"/>
  <c r="O105" i="43"/>
  <c r="N105" i="43"/>
  <c r="J105" i="43"/>
  <c r="I105" i="43"/>
  <c r="G105" i="43"/>
  <c r="F105" i="43"/>
  <c r="E105" i="43"/>
  <c r="D105" i="43"/>
  <c r="C105" i="43"/>
  <c r="P104" i="43"/>
  <c r="O104" i="43"/>
  <c r="N104" i="43"/>
  <c r="J104" i="43"/>
  <c r="I104" i="43"/>
  <c r="G104" i="43"/>
  <c r="F104" i="43"/>
  <c r="E104" i="43"/>
  <c r="D104" i="43"/>
  <c r="C104" i="43"/>
  <c r="P103" i="43"/>
  <c r="O103" i="43"/>
  <c r="N103" i="43"/>
  <c r="J103" i="43"/>
  <c r="I103" i="43"/>
  <c r="G103" i="43"/>
  <c r="F103" i="43"/>
  <c r="E103" i="43"/>
  <c r="D103" i="43"/>
  <c r="C103" i="43"/>
  <c r="P102" i="43"/>
  <c r="O102" i="43"/>
  <c r="N102" i="43"/>
  <c r="J102" i="43"/>
  <c r="I102" i="43"/>
  <c r="G102" i="43"/>
  <c r="F102" i="43"/>
  <c r="E102" i="43"/>
  <c r="D102" i="43"/>
  <c r="C102" i="43"/>
  <c r="P101" i="43"/>
  <c r="O101" i="43"/>
  <c r="N101" i="43"/>
  <c r="J101" i="43"/>
  <c r="I101" i="43"/>
  <c r="G101" i="43"/>
  <c r="F101" i="43"/>
  <c r="E101" i="43"/>
  <c r="D101" i="43"/>
  <c r="C101" i="43"/>
  <c r="P100" i="43"/>
  <c r="O100" i="43"/>
  <c r="N100" i="43"/>
  <c r="J100" i="43"/>
  <c r="I100" i="43"/>
  <c r="G100" i="43"/>
  <c r="F100" i="43"/>
  <c r="E100" i="43"/>
  <c r="D100" i="43"/>
  <c r="C100" i="43"/>
  <c r="P99" i="43"/>
  <c r="O99" i="43"/>
  <c r="N99" i="43"/>
  <c r="P98" i="43"/>
  <c r="O98" i="43"/>
  <c r="N98" i="43"/>
  <c r="J98" i="43"/>
  <c r="I98" i="43"/>
  <c r="G98" i="43"/>
  <c r="F98" i="43"/>
  <c r="E98" i="43"/>
  <c r="D98" i="43"/>
  <c r="C98" i="43"/>
  <c r="P97" i="43"/>
  <c r="O97" i="43"/>
  <c r="N97" i="43"/>
  <c r="I97" i="43"/>
  <c r="F97" i="43"/>
  <c r="E97" i="43"/>
  <c r="D97" i="43"/>
  <c r="C97" i="43"/>
  <c r="P96" i="43"/>
  <c r="O96" i="43"/>
  <c r="N96" i="43"/>
  <c r="J96" i="43"/>
  <c r="I96" i="43"/>
  <c r="G96" i="43"/>
  <c r="F96" i="43"/>
  <c r="E96" i="43"/>
  <c r="D96" i="43"/>
  <c r="C96" i="43"/>
  <c r="P95" i="43"/>
  <c r="O95" i="43"/>
  <c r="N95" i="43"/>
  <c r="J95" i="43"/>
  <c r="I95" i="43"/>
  <c r="G95" i="43"/>
  <c r="F95" i="43"/>
  <c r="E95" i="43"/>
  <c r="D95" i="43"/>
  <c r="C95" i="43"/>
  <c r="P94" i="43"/>
  <c r="O94" i="43"/>
  <c r="N94" i="43"/>
  <c r="J94" i="43"/>
  <c r="I94" i="43"/>
  <c r="G94" i="43"/>
  <c r="F94" i="43"/>
  <c r="E94" i="43"/>
  <c r="D94" i="43"/>
  <c r="C94" i="43"/>
  <c r="P93" i="43"/>
  <c r="O93" i="43"/>
  <c r="N93" i="43"/>
  <c r="J93" i="43"/>
  <c r="I93" i="43"/>
  <c r="G93" i="43"/>
  <c r="F93" i="43"/>
  <c r="E93" i="43"/>
  <c r="D93" i="43"/>
  <c r="C93" i="43"/>
  <c r="P92" i="43"/>
  <c r="O92" i="43"/>
  <c r="N92" i="43"/>
  <c r="P91" i="43"/>
  <c r="O91" i="43"/>
  <c r="N91" i="43"/>
  <c r="J91" i="43"/>
  <c r="I91" i="43"/>
  <c r="G91" i="43"/>
  <c r="F91" i="43"/>
  <c r="E91" i="43"/>
  <c r="D91" i="43"/>
  <c r="C91" i="43"/>
  <c r="P90" i="43"/>
  <c r="O90" i="43"/>
  <c r="N90" i="43"/>
  <c r="J90" i="43"/>
  <c r="I90" i="43"/>
  <c r="G90" i="43"/>
  <c r="F90" i="43"/>
  <c r="E90" i="43"/>
  <c r="D90" i="43"/>
  <c r="C90" i="43"/>
  <c r="P89" i="43"/>
  <c r="O89" i="43"/>
  <c r="N89" i="43"/>
  <c r="J89" i="43"/>
  <c r="I89" i="43"/>
  <c r="G89" i="43"/>
  <c r="F89" i="43"/>
  <c r="E89" i="43"/>
  <c r="D89" i="43"/>
  <c r="C89" i="43"/>
  <c r="P88" i="43"/>
  <c r="O88" i="43"/>
  <c r="N88" i="43"/>
  <c r="J88" i="43"/>
  <c r="I88" i="43"/>
  <c r="G88" i="43"/>
  <c r="F88" i="43"/>
  <c r="E88" i="43"/>
  <c r="D88" i="43"/>
  <c r="C88" i="43"/>
  <c r="P87" i="43"/>
  <c r="O87" i="43"/>
  <c r="N87" i="43"/>
  <c r="J87" i="43"/>
  <c r="I87" i="43"/>
  <c r="G87" i="43"/>
  <c r="F87" i="43"/>
  <c r="E87" i="43"/>
  <c r="D87" i="43"/>
  <c r="C87" i="43"/>
  <c r="P86" i="43"/>
  <c r="O86" i="43"/>
  <c r="N86" i="43"/>
  <c r="J86" i="43"/>
  <c r="I86" i="43"/>
  <c r="G86" i="43"/>
  <c r="F86" i="43"/>
  <c r="E86" i="43"/>
  <c r="D86" i="43"/>
  <c r="C86" i="43"/>
  <c r="P85" i="43"/>
  <c r="O85" i="43"/>
  <c r="N85" i="43"/>
  <c r="P84" i="43"/>
  <c r="O84" i="43"/>
  <c r="N84" i="43"/>
  <c r="J84" i="43"/>
  <c r="I84" i="43"/>
  <c r="G84" i="43"/>
  <c r="F84" i="43"/>
  <c r="E84" i="43"/>
  <c r="D84" i="43"/>
  <c r="C84" i="43"/>
  <c r="P83" i="43"/>
  <c r="O83" i="43"/>
  <c r="N83" i="43"/>
  <c r="J83" i="43"/>
  <c r="I83" i="43"/>
  <c r="G83" i="43"/>
  <c r="F83" i="43"/>
  <c r="E83" i="43"/>
  <c r="D83" i="43"/>
  <c r="C83" i="43"/>
  <c r="P82" i="43"/>
  <c r="O82" i="43"/>
  <c r="N82" i="43"/>
  <c r="J82" i="43"/>
  <c r="I82" i="43"/>
  <c r="G82" i="43"/>
  <c r="F82" i="43"/>
  <c r="E82" i="43"/>
  <c r="D82" i="43"/>
  <c r="C82" i="43"/>
  <c r="P81" i="43"/>
  <c r="O81" i="43"/>
  <c r="N81" i="43"/>
  <c r="J81" i="43"/>
  <c r="I81" i="43"/>
  <c r="G81" i="43"/>
  <c r="F81" i="43"/>
  <c r="E81" i="43"/>
  <c r="D81" i="43"/>
  <c r="C81" i="43"/>
  <c r="P80" i="43"/>
  <c r="O80" i="43"/>
  <c r="N80" i="43"/>
  <c r="J80" i="43"/>
  <c r="I80" i="43"/>
  <c r="G80" i="43"/>
  <c r="F80" i="43"/>
  <c r="E80" i="43"/>
  <c r="D80" i="43"/>
  <c r="C80" i="43"/>
  <c r="P79" i="43"/>
  <c r="O79" i="43"/>
  <c r="N79" i="43"/>
  <c r="J79" i="43"/>
  <c r="I79" i="43"/>
  <c r="G79" i="43"/>
  <c r="F79" i="43"/>
  <c r="E79" i="43"/>
  <c r="D79" i="43"/>
  <c r="C79" i="43"/>
  <c r="P78" i="43"/>
  <c r="O78" i="43"/>
  <c r="N78" i="43"/>
  <c r="P77" i="43"/>
  <c r="O77" i="43"/>
  <c r="N77" i="43"/>
  <c r="J77" i="43"/>
  <c r="I77" i="43"/>
  <c r="G77" i="43"/>
  <c r="F77" i="43"/>
  <c r="E77" i="43"/>
  <c r="D77" i="43"/>
  <c r="C77" i="43"/>
  <c r="P76" i="43"/>
  <c r="O76" i="43"/>
  <c r="N76" i="43"/>
  <c r="J76" i="43"/>
  <c r="I76" i="43"/>
  <c r="G76" i="43"/>
  <c r="F76" i="43"/>
  <c r="E76" i="43"/>
  <c r="D76" i="43"/>
  <c r="C76" i="43"/>
  <c r="P75" i="43"/>
  <c r="O75" i="43"/>
  <c r="N75" i="43"/>
  <c r="J75" i="43"/>
  <c r="I75" i="43"/>
  <c r="G75" i="43"/>
  <c r="F75" i="43"/>
  <c r="E75" i="43"/>
  <c r="D75" i="43"/>
  <c r="C75" i="43"/>
  <c r="P74" i="43"/>
  <c r="O74" i="43"/>
  <c r="N74" i="43"/>
  <c r="J74" i="43"/>
  <c r="I74" i="43"/>
  <c r="G74" i="43"/>
  <c r="F74" i="43"/>
  <c r="E74" i="43"/>
  <c r="D74" i="43"/>
  <c r="C74" i="43"/>
  <c r="P73" i="43"/>
  <c r="O73" i="43"/>
  <c r="N73" i="43"/>
  <c r="J73" i="43"/>
  <c r="I73" i="43"/>
  <c r="G73" i="43"/>
  <c r="F73" i="43"/>
  <c r="E73" i="43"/>
  <c r="D73" i="43"/>
  <c r="C73" i="43"/>
  <c r="P72" i="43"/>
  <c r="O72" i="43"/>
  <c r="N72" i="43"/>
  <c r="J72" i="43"/>
  <c r="I72" i="43"/>
  <c r="G72" i="43"/>
  <c r="F72" i="43"/>
  <c r="E72" i="43"/>
  <c r="D72" i="43"/>
  <c r="C72" i="43"/>
  <c r="P71" i="43"/>
  <c r="O71" i="43"/>
  <c r="N71" i="43"/>
  <c r="P70" i="43"/>
  <c r="O70" i="43"/>
  <c r="N70" i="43"/>
  <c r="J70" i="43"/>
  <c r="I70" i="43"/>
  <c r="G70" i="43"/>
  <c r="F70" i="43"/>
  <c r="E70" i="43"/>
  <c r="D70" i="43"/>
  <c r="C70" i="43"/>
  <c r="P69" i="43"/>
  <c r="O69" i="43"/>
  <c r="N69" i="43"/>
  <c r="J69" i="43"/>
  <c r="I69" i="43"/>
  <c r="G69" i="43"/>
  <c r="F69" i="43"/>
  <c r="E69" i="43"/>
  <c r="D69" i="43"/>
  <c r="C69" i="43"/>
  <c r="P68" i="43"/>
  <c r="O68" i="43"/>
  <c r="N68" i="43"/>
  <c r="J68" i="43"/>
  <c r="I68" i="43"/>
  <c r="G68" i="43"/>
  <c r="F68" i="43"/>
  <c r="E68" i="43"/>
  <c r="D68" i="43"/>
  <c r="C68" i="43"/>
  <c r="P67" i="43"/>
  <c r="O67" i="43"/>
  <c r="N67" i="43"/>
  <c r="J67" i="43"/>
  <c r="I67" i="43"/>
  <c r="G67" i="43"/>
  <c r="F67" i="43"/>
  <c r="E67" i="43"/>
  <c r="D67" i="43"/>
  <c r="C67" i="43"/>
  <c r="P66" i="43"/>
  <c r="O66" i="43"/>
  <c r="N66" i="43"/>
  <c r="J66" i="43"/>
  <c r="I66" i="43"/>
  <c r="G66" i="43"/>
  <c r="F66" i="43"/>
  <c r="E66" i="43"/>
  <c r="D66" i="43"/>
  <c r="C66" i="43"/>
  <c r="P65" i="43"/>
  <c r="O65" i="43"/>
  <c r="N65" i="43"/>
  <c r="J65" i="43"/>
  <c r="I65" i="43"/>
  <c r="G65" i="43"/>
  <c r="F65" i="43"/>
  <c r="E65" i="43"/>
  <c r="D65" i="43"/>
  <c r="C65" i="43"/>
  <c r="P64" i="43"/>
  <c r="O64" i="43"/>
  <c r="N64" i="43"/>
  <c r="P63" i="43"/>
  <c r="O63" i="43"/>
  <c r="N63" i="43"/>
  <c r="J63" i="43"/>
  <c r="I63" i="43"/>
  <c r="G63" i="43"/>
  <c r="F63" i="43"/>
  <c r="E63" i="43"/>
  <c r="D63" i="43"/>
  <c r="C63" i="43"/>
  <c r="P62" i="43"/>
  <c r="O62" i="43"/>
  <c r="N62" i="43"/>
  <c r="J62" i="43"/>
  <c r="I62" i="43"/>
  <c r="G62" i="43"/>
  <c r="F62" i="43"/>
  <c r="E62" i="43"/>
  <c r="D62" i="43"/>
  <c r="C62" i="43"/>
  <c r="P61" i="43"/>
  <c r="O61" i="43"/>
  <c r="N61" i="43"/>
  <c r="J61" i="43"/>
  <c r="I61" i="43"/>
  <c r="G61" i="43"/>
  <c r="F61" i="43"/>
  <c r="E61" i="43"/>
  <c r="D61" i="43"/>
  <c r="C61" i="43"/>
  <c r="P60" i="43"/>
  <c r="O60" i="43"/>
  <c r="N60" i="43"/>
  <c r="J60" i="43"/>
  <c r="I60" i="43"/>
  <c r="G60" i="43"/>
  <c r="F60" i="43"/>
  <c r="E60" i="43"/>
  <c r="D60" i="43"/>
  <c r="C60" i="43"/>
  <c r="P59" i="43"/>
  <c r="O59" i="43"/>
  <c r="N59" i="43"/>
  <c r="J59" i="43"/>
  <c r="I59" i="43"/>
  <c r="G59" i="43"/>
  <c r="F59" i="43"/>
  <c r="E59" i="43"/>
  <c r="D59" i="43"/>
  <c r="C59" i="43"/>
  <c r="P58" i="43"/>
  <c r="O58" i="43"/>
  <c r="N58" i="43"/>
  <c r="J58" i="43"/>
  <c r="I58" i="43"/>
  <c r="G58" i="43"/>
  <c r="F58" i="43"/>
  <c r="E58" i="43"/>
  <c r="D58" i="43"/>
  <c r="C58" i="43"/>
  <c r="P57" i="43"/>
  <c r="O57" i="43"/>
  <c r="N57" i="43"/>
  <c r="P56" i="43"/>
  <c r="O56" i="43"/>
  <c r="N56" i="43"/>
  <c r="J56" i="43"/>
  <c r="I56" i="43"/>
  <c r="G56" i="43"/>
  <c r="F56" i="43"/>
  <c r="E56" i="43"/>
  <c r="D56" i="43"/>
  <c r="C56" i="43"/>
  <c r="P55" i="43"/>
  <c r="O55" i="43"/>
  <c r="N55" i="43"/>
  <c r="J55" i="43"/>
  <c r="I55" i="43"/>
  <c r="G55" i="43"/>
  <c r="F55" i="43"/>
  <c r="E55" i="43"/>
  <c r="D55" i="43"/>
  <c r="C55" i="43"/>
  <c r="P54" i="43"/>
  <c r="O54" i="43"/>
  <c r="N54" i="43"/>
  <c r="J54" i="43"/>
  <c r="I54" i="43"/>
  <c r="G54" i="43"/>
  <c r="F54" i="43"/>
  <c r="E54" i="43"/>
  <c r="D54" i="43"/>
  <c r="C54" i="43"/>
  <c r="P53" i="43"/>
  <c r="O53" i="43"/>
  <c r="N53" i="43"/>
  <c r="J53" i="43"/>
  <c r="I53" i="43"/>
  <c r="G53" i="43"/>
  <c r="F53" i="43"/>
  <c r="E53" i="43"/>
  <c r="D53" i="43"/>
  <c r="C53" i="43"/>
  <c r="P52" i="43"/>
  <c r="O52" i="43"/>
  <c r="N52" i="43"/>
  <c r="J52" i="43"/>
  <c r="I52" i="43"/>
  <c r="G52" i="43"/>
  <c r="F52" i="43"/>
  <c r="E52" i="43"/>
  <c r="D52" i="43"/>
  <c r="C52" i="43"/>
  <c r="P51" i="43"/>
  <c r="O51" i="43"/>
  <c r="N51" i="43"/>
  <c r="J51" i="43"/>
  <c r="I51" i="43"/>
  <c r="G51" i="43"/>
  <c r="F51" i="43"/>
  <c r="E51" i="43"/>
  <c r="D51" i="43"/>
  <c r="C51" i="43"/>
  <c r="P50" i="43"/>
  <c r="O50" i="43"/>
  <c r="N50" i="43"/>
  <c r="P49" i="43"/>
  <c r="O49" i="43"/>
  <c r="N49" i="43"/>
  <c r="J49" i="43"/>
  <c r="I49" i="43"/>
  <c r="G49" i="43"/>
  <c r="F49" i="43"/>
  <c r="E49" i="43"/>
  <c r="D49" i="43"/>
  <c r="C49" i="43"/>
  <c r="P48" i="43"/>
  <c r="O48" i="43"/>
  <c r="N48" i="43"/>
  <c r="J48" i="43"/>
  <c r="I48" i="43"/>
  <c r="G48" i="43"/>
  <c r="F48" i="43"/>
  <c r="E48" i="43"/>
  <c r="D48" i="43"/>
  <c r="C48" i="43"/>
  <c r="P47" i="43"/>
  <c r="O47" i="43"/>
  <c r="N47" i="43"/>
  <c r="J47" i="43"/>
  <c r="I47" i="43"/>
  <c r="G47" i="43"/>
  <c r="F47" i="43"/>
  <c r="E47" i="43"/>
  <c r="D47" i="43"/>
  <c r="C47" i="43"/>
  <c r="P46" i="43"/>
  <c r="O46" i="43"/>
  <c r="N46" i="43"/>
  <c r="J46" i="43"/>
  <c r="I46" i="43"/>
  <c r="G46" i="43"/>
  <c r="F46" i="43"/>
  <c r="E46" i="43"/>
  <c r="D46" i="43"/>
  <c r="C46" i="43"/>
  <c r="P45" i="43"/>
  <c r="O45" i="43"/>
  <c r="N45" i="43"/>
  <c r="J45" i="43"/>
  <c r="I45" i="43"/>
  <c r="G45" i="43"/>
  <c r="F45" i="43"/>
  <c r="E45" i="43"/>
  <c r="D45" i="43"/>
  <c r="C45" i="43"/>
  <c r="O44" i="43"/>
  <c r="N44" i="43"/>
  <c r="J44" i="43"/>
  <c r="I44" i="43"/>
  <c r="G44" i="43"/>
  <c r="F44" i="43"/>
  <c r="E44" i="43"/>
  <c r="D44" i="43"/>
  <c r="C44" i="43"/>
  <c r="P43" i="43"/>
  <c r="O43" i="43"/>
  <c r="N43" i="43"/>
  <c r="P42" i="43"/>
  <c r="O42" i="43"/>
  <c r="N42" i="43"/>
  <c r="J42" i="43"/>
  <c r="I42" i="43"/>
  <c r="G42" i="43"/>
  <c r="F42" i="43"/>
  <c r="E42" i="43"/>
  <c r="D42" i="43"/>
  <c r="C42" i="43"/>
  <c r="P41" i="43"/>
  <c r="O41" i="43"/>
  <c r="N41" i="43"/>
  <c r="J41" i="43"/>
  <c r="I41" i="43"/>
  <c r="G41" i="43"/>
  <c r="F41" i="43"/>
  <c r="E41" i="43"/>
  <c r="D41" i="43"/>
  <c r="C41" i="43"/>
  <c r="P40" i="43"/>
  <c r="O40" i="43"/>
  <c r="N40" i="43"/>
  <c r="J40" i="43"/>
  <c r="I40" i="43"/>
  <c r="G40" i="43"/>
  <c r="F40" i="43"/>
  <c r="E40" i="43"/>
  <c r="D40" i="43"/>
  <c r="C40" i="43"/>
  <c r="P39" i="43"/>
  <c r="O39" i="43"/>
  <c r="N39" i="43"/>
  <c r="J39" i="43"/>
  <c r="I39" i="43"/>
  <c r="G39" i="43"/>
  <c r="F39" i="43"/>
  <c r="E39" i="43"/>
  <c r="D39" i="43"/>
  <c r="C39" i="43"/>
  <c r="P38" i="43"/>
  <c r="O38" i="43"/>
  <c r="N38" i="43"/>
  <c r="J38" i="43"/>
  <c r="I38" i="43"/>
  <c r="G38" i="43"/>
  <c r="F38" i="43"/>
  <c r="E38" i="43"/>
  <c r="D38" i="43"/>
  <c r="C38" i="43"/>
  <c r="P37" i="43"/>
  <c r="O37" i="43"/>
  <c r="N37" i="43"/>
  <c r="J37" i="43"/>
  <c r="I37" i="43"/>
  <c r="G37" i="43"/>
  <c r="F37" i="43"/>
  <c r="E37" i="43"/>
  <c r="D37" i="43"/>
  <c r="C37" i="43"/>
  <c r="P36" i="43"/>
  <c r="O36" i="43"/>
  <c r="N36" i="43"/>
  <c r="P35" i="43"/>
  <c r="O35" i="43"/>
  <c r="N35" i="43"/>
  <c r="J35" i="43"/>
  <c r="I35" i="43"/>
  <c r="G35" i="43"/>
  <c r="F35" i="43"/>
  <c r="E35" i="43"/>
  <c r="D35" i="43"/>
  <c r="C35" i="43"/>
  <c r="P34" i="43"/>
  <c r="O34" i="43"/>
  <c r="N34" i="43"/>
  <c r="J34" i="43"/>
  <c r="I34" i="43"/>
  <c r="G34" i="43"/>
  <c r="F34" i="43"/>
  <c r="E34" i="43"/>
  <c r="D34" i="43"/>
  <c r="C34" i="43"/>
  <c r="P33" i="43"/>
  <c r="O33" i="43"/>
  <c r="N33" i="43"/>
  <c r="J33" i="43"/>
  <c r="I33" i="43"/>
  <c r="G33" i="43"/>
  <c r="F33" i="43"/>
  <c r="E33" i="43"/>
  <c r="D33" i="43"/>
  <c r="C33" i="43"/>
  <c r="P32" i="43"/>
  <c r="O32" i="43"/>
  <c r="N32" i="43"/>
  <c r="J32" i="43"/>
  <c r="I32" i="43"/>
  <c r="G32" i="43"/>
  <c r="F32" i="43"/>
  <c r="E32" i="43"/>
  <c r="D32" i="43"/>
  <c r="C32" i="43"/>
  <c r="P31" i="43"/>
  <c r="O31" i="43"/>
  <c r="N31" i="43"/>
  <c r="J31" i="43"/>
  <c r="I31" i="43"/>
  <c r="G31" i="43"/>
  <c r="F31" i="43"/>
  <c r="E31" i="43"/>
  <c r="D31" i="43"/>
  <c r="C31" i="43"/>
  <c r="P30" i="43"/>
  <c r="O30" i="43"/>
  <c r="N30" i="43"/>
  <c r="J30" i="43"/>
  <c r="I30" i="43"/>
  <c r="G30" i="43"/>
  <c r="F30" i="43"/>
  <c r="E30" i="43"/>
  <c r="D30" i="43"/>
  <c r="C30" i="43"/>
  <c r="P29" i="43"/>
  <c r="O29" i="43"/>
  <c r="N29" i="43"/>
  <c r="P28" i="43"/>
  <c r="O28" i="43"/>
  <c r="N28" i="43"/>
  <c r="J28" i="43"/>
  <c r="I28" i="43"/>
  <c r="G28" i="43"/>
  <c r="F28" i="43"/>
  <c r="E28" i="43"/>
  <c r="D28" i="43"/>
  <c r="C28" i="43"/>
  <c r="P27" i="43"/>
  <c r="O27" i="43"/>
  <c r="N27" i="43"/>
  <c r="J27" i="43"/>
  <c r="I27" i="43"/>
  <c r="G27" i="43"/>
  <c r="F27" i="43"/>
  <c r="E27" i="43"/>
  <c r="D27" i="43"/>
  <c r="C27" i="43"/>
  <c r="P26" i="43"/>
  <c r="O26" i="43"/>
  <c r="N26" i="43"/>
  <c r="J26" i="43"/>
  <c r="I26" i="43"/>
  <c r="G26" i="43"/>
  <c r="F26" i="43"/>
  <c r="E26" i="43"/>
  <c r="D26" i="43"/>
  <c r="C26" i="43"/>
  <c r="P25" i="43"/>
  <c r="O25" i="43"/>
  <c r="N25" i="43"/>
  <c r="J25" i="43"/>
  <c r="I25" i="43"/>
  <c r="G25" i="43"/>
  <c r="F25" i="43"/>
  <c r="E25" i="43"/>
  <c r="D25" i="43"/>
  <c r="C25" i="43"/>
  <c r="P24" i="43"/>
  <c r="O24" i="43"/>
  <c r="N24" i="43"/>
  <c r="J24" i="43"/>
  <c r="I24" i="43"/>
  <c r="G24" i="43"/>
  <c r="F24" i="43"/>
  <c r="E24" i="43"/>
  <c r="D24" i="43"/>
  <c r="C24" i="43"/>
  <c r="P23" i="43"/>
  <c r="O23" i="43"/>
  <c r="N23" i="43"/>
  <c r="J23" i="43"/>
  <c r="I23" i="43"/>
  <c r="G23" i="43"/>
  <c r="F23" i="43"/>
  <c r="E23" i="43"/>
  <c r="D23" i="43"/>
  <c r="C23" i="43"/>
  <c r="P22" i="43"/>
  <c r="O22" i="43"/>
  <c r="N22" i="43"/>
  <c r="P21" i="43"/>
  <c r="O21" i="43"/>
  <c r="N21" i="43"/>
  <c r="J21" i="43"/>
  <c r="I21" i="43"/>
  <c r="G21" i="43"/>
  <c r="F21" i="43"/>
  <c r="E21" i="43"/>
  <c r="D21" i="43"/>
  <c r="C21" i="43"/>
  <c r="P20" i="43"/>
  <c r="O20" i="43"/>
  <c r="N20" i="43"/>
  <c r="J20" i="43"/>
  <c r="I20" i="43"/>
  <c r="G20" i="43"/>
  <c r="F20" i="43"/>
  <c r="E20" i="43"/>
  <c r="D20" i="43"/>
  <c r="C20" i="43"/>
  <c r="P19" i="43"/>
  <c r="O19" i="43"/>
  <c r="N19" i="43"/>
  <c r="J19" i="43"/>
  <c r="I19" i="43"/>
  <c r="G19" i="43"/>
  <c r="F19" i="43"/>
  <c r="E19" i="43"/>
  <c r="D19" i="43"/>
  <c r="C19" i="43"/>
  <c r="P18" i="43"/>
  <c r="O18" i="43"/>
  <c r="N18" i="43"/>
  <c r="J18" i="43"/>
  <c r="I18" i="43"/>
  <c r="G18" i="43"/>
  <c r="F18" i="43"/>
  <c r="E18" i="43"/>
  <c r="D18" i="43"/>
  <c r="C18" i="43"/>
  <c r="P17" i="43"/>
  <c r="O17" i="43"/>
  <c r="N17" i="43"/>
  <c r="J17" i="43"/>
  <c r="I17" i="43"/>
  <c r="G17" i="43"/>
  <c r="F17" i="43"/>
  <c r="E17" i="43"/>
  <c r="D17" i="43"/>
  <c r="C17" i="43"/>
  <c r="P16" i="43"/>
  <c r="O16" i="43"/>
  <c r="N16" i="43"/>
  <c r="J16" i="43"/>
  <c r="I16" i="43"/>
  <c r="G16" i="43"/>
  <c r="F16" i="43"/>
  <c r="E16" i="43"/>
  <c r="D16" i="43"/>
  <c r="C16" i="43"/>
  <c r="P15" i="43"/>
  <c r="O15" i="43"/>
  <c r="N15" i="43"/>
  <c r="P14" i="43"/>
  <c r="O14" i="43"/>
  <c r="N14" i="43"/>
  <c r="J14" i="43"/>
  <c r="I14" i="43"/>
  <c r="G14" i="43"/>
  <c r="F14" i="43"/>
  <c r="E14" i="43"/>
  <c r="D14" i="43"/>
  <c r="C14" i="43"/>
  <c r="P13" i="43"/>
  <c r="O13" i="43"/>
  <c r="N13" i="43"/>
  <c r="J13" i="43"/>
  <c r="I13" i="43"/>
  <c r="G13" i="43"/>
  <c r="F13" i="43"/>
  <c r="E13" i="43"/>
  <c r="D13" i="43"/>
  <c r="C13" i="43"/>
  <c r="P12" i="43"/>
  <c r="O12" i="43"/>
  <c r="N12" i="43"/>
  <c r="J12" i="43"/>
  <c r="I12" i="43"/>
  <c r="G12" i="43"/>
  <c r="F12" i="43"/>
  <c r="E12" i="43"/>
  <c r="D12" i="43"/>
  <c r="C12" i="43"/>
  <c r="P11" i="43"/>
  <c r="O11" i="43"/>
  <c r="N11" i="43"/>
  <c r="J11" i="43"/>
  <c r="I11" i="43"/>
  <c r="G11" i="43"/>
  <c r="F11" i="43"/>
  <c r="E11" i="43"/>
  <c r="D11" i="43"/>
  <c r="C11" i="43"/>
  <c r="P10" i="43"/>
  <c r="O10" i="43"/>
  <c r="N10" i="43"/>
  <c r="J10" i="43"/>
  <c r="I10" i="43"/>
  <c r="G10" i="43"/>
  <c r="F10" i="43"/>
  <c r="E10" i="43"/>
  <c r="D10" i="43"/>
  <c r="C10" i="43"/>
  <c r="P9" i="43"/>
  <c r="O9" i="43"/>
  <c r="N9" i="43"/>
  <c r="J9" i="43"/>
  <c r="I9" i="43"/>
  <c r="G9" i="43"/>
  <c r="F9" i="43"/>
  <c r="E9" i="43"/>
  <c r="D9" i="43"/>
  <c r="C9" i="43"/>
  <c r="P8" i="43"/>
  <c r="O8" i="43"/>
  <c r="N8" i="43"/>
  <c r="P7" i="43"/>
  <c r="O7" i="43"/>
  <c r="N7" i="43"/>
  <c r="J7" i="43"/>
  <c r="I7" i="43"/>
  <c r="G7" i="43"/>
  <c r="F7" i="43"/>
  <c r="E7" i="43"/>
  <c r="D7" i="43"/>
  <c r="C7" i="43"/>
  <c r="P6" i="43"/>
  <c r="O6" i="43"/>
  <c r="N6" i="43"/>
  <c r="J6" i="43"/>
  <c r="I6" i="43"/>
  <c r="G6" i="43"/>
  <c r="F6" i="43"/>
  <c r="E6" i="43"/>
  <c r="D6" i="43"/>
  <c r="C6" i="43"/>
  <c r="P5" i="43"/>
  <c r="O5" i="43"/>
  <c r="N5" i="43"/>
  <c r="J5" i="43"/>
  <c r="I5" i="43"/>
  <c r="G5" i="43"/>
  <c r="F5" i="43"/>
  <c r="E5" i="43"/>
  <c r="D5" i="43"/>
  <c r="C5" i="43"/>
  <c r="P4" i="43"/>
  <c r="O4" i="43"/>
  <c r="N4" i="43"/>
  <c r="J4" i="43"/>
  <c r="I4" i="43"/>
  <c r="G4" i="43"/>
  <c r="F4" i="43"/>
  <c r="E4" i="43"/>
  <c r="D4" i="43"/>
  <c r="C4" i="43"/>
  <c r="P3" i="43"/>
  <c r="O3" i="43"/>
  <c r="N3" i="43"/>
  <c r="J3" i="43"/>
  <c r="I3" i="43"/>
  <c r="G3" i="43"/>
  <c r="F3" i="43"/>
  <c r="E3" i="43"/>
  <c r="D3" i="43"/>
  <c r="C3" i="43"/>
  <c r="P2" i="43"/>
  <c r="O2" i="43"/>
  <c r="N2" i="43"/>
  <c r="J2" i="43"/>
  <c r="I2" i="43"/>
  <c r="G2" i="43"/>
  <c r="F2" i="43"/>
  <c r="E2" i="43"/>
  <c r="D2" i="43"/>
  <c r="C2" i="43"/>
  <c r="P372" i="42"/>
  <c r="O372" i="42"/>
  <c r="N372" i="42"/>
  <c r="P371" i="42"/>
  <c r="O371" i="42"/>
  <c r="N371" i="42"/>
  <c r="J371" i="42"/>
  <c r="I371" i="42"/>
  <c r="G371" i="42"/>
  <c r="F371" i="42"/>
  <c r="E371" i="42"/>
  <c r="D371" i="42"/>
  <c r="C371" i="42"/>
  <c r="P370" i="42"/>
  <c r="O370" i="42"/>
  <c r="N370" i="42"/>
  <c r="J370" i="42"/>
  <c r="I370" i="42"/>
  <c r="G370" i="42"/>
  <c r="F370" i="42"/>
  <c r="E370" i="42"/>
  <c r="D370" i="42"/>
  <c r="C370" i="42"/>
  <c r="P369" i="42"/>
  <c r="O369" i="42"/>
  <c r="N369" i="42"/>
  <c r="J369" i="42"/>
  <c r="I369" i="42"/>
  <c r="G369" i="42"/>
  <c r="F369" i="42"/>
  <c r="E369" i="42"/>
  <c r="D369" i="42"/>
  <c r="C369" i="42"/>
  <c r="P368" i="42"/>
  <c r="O368" i="42"/>
  <c r="N368" i="42"/>
  <c r="J368" i="42"/>
  <c r="I368" i="42"/>
  <c r="G368" i="42"/>
  <c r="F368" i="42"/>
  <c r="E368" i="42"/>
  <c r="D368" i="42"/>
  <c r="C368" i="42"/>
  <c r="P367" i="42"/>
  <c r="O367" i="42"/>
  <c r="N367" i="42"/>
  <c r="J367" i="42"/>
  <c r="I367" i="42"/>
  <c r="G367" i="42"/>
  <c r="F367" i="42"/>
  <c r="E367" i="42"/>
  <c r="D367" i="42"/>
  <c r="C367" i="42"/>
  <c r="P366" i="42"/>
  <c r="O366" i="42"/>
  <c r="N366" i="42"/>
  <c r="J366" i="42"/>
  <c r="I366" i="42"/>
  <c r="G366" i="42"/>
  <c r="F366" i="42"/>
  <c r="E366" i="42"/>
  <c r="D366" i="42"/>
  <c r="C366" i="42"/>
  <c r="P365" i="42"/>
  <c r="O365" i="42"/>
  <c r="N365" i="42"/>
  <c r="P364" i="42"/>
  <c r="O364" i="42"/>
  <c r="N364" i="42"/>
  <c r="J364" i="42"/>
  <c r="I364" i="42"/>
  <c r="G364" i="42"/>
  <c r="F364" i="42"/>
  <c r="E364" i="42"/>
  <c r="D364" i="42"/>
  <c r="C364" i="42"/>
  <c r="P363" i="42"/>
  <c r="O363" i="42"/>
  <c r="N363" i="42"/>
  <c r="J363" i="42"/>
  <c r="I363" i="42"/>
  <c r="G363" i="42"/>
  <c r="F363" i="42"/>
  <c r="E363" i="42"/>
  <c r="D363" i="42"/>
  <c r="C363" i="42"/>
  <c r="P362" i="42"/>
  <c r="O362" i="42"/>
  <c r="N362" i="42"/>
  <c r="J362" i="42"/>
  <c r="I362" i="42"/>
  <c r="G362" i="42"/>
  <c r="F362" i="42"/>
  <c r="E362" i="42"/>
  <c r="D362" i="42"/>
  <c r="C362" i="42"/>
  <c r="P361" i="42"/>
  <c r="O361" i="42"/>
  <c r="N361" i="42"/>
  <c r="J361" i="42"/>
  <c r="I361" i="42"/>
  <c r="G361" i="42"/>
  <c r="F361" i="42"/>
  <c r="E361" i="42"/>
  <c r="D361" i="42"/>
  <c r="C361" i="42"/>
  <c r="P360" i="42"/>
  <c r="O360" i="42"/>
  <c r="N360" i="42"/>
  <c r="J360" i="42"/>
  <c r="I360" i="42"/>
  <c r="G360" i="42"/>
  <c r="F360" i="42"/>
  <c r="E360" i="42"/>
  <c r="D360" i="42"/>
  <c r="C360" i="42"/>
  <c r="P359" i="42"/>
  <c r="O359" i="42"/>
  <c r="N359" i="42"/>
  <c r="J359" i="42"/>
  <c r="I359" i="42"/>
  <c r="G359" i="42"/>
  <c r="F359" i="42"/>
  <c r="E359" i="42"/>
  <c r="D359" i="42"/>
  <c r="C359" i="42"/>
  <c r="P358" i="42"/>
  <c r="O358" i="42"/>
  <c r="N358" i="42"/>
  <c r="P357" i="42"/>
  <c r="O357" i="42"/>
  <c r="N357" i="42"/>
  <c r="J357" i="42"/>
  <c r="I357" i="42"/>
  <c r="G357" i="42"/>
  <c r="F357" i="42"/>
  <c r="E357" i="42"/>
  <c r="D357" i="42"/>
  <c r="C357" i="42"/>
  <c r="P356" i="42"/>
  <c r="O356" i="42"/>
  <c r="N356" i="42"/>
  <c r="J356" i="42"/>
  <c r="I356" i="42"/>
  <c r="G356" i="42"/>
  <c r="F356" i="42"/>
  <c r="E356" i="42"/>
  <c r="D356" i="42"/>
  <c r="C356" i="42"/>
  <c r="P355" i="42"/>
  <c r="O355" i="42"/>
  <c r="N355" i="42"/>
  <c r="J355" i="42"/>
  <c r="I355" i="42"/>
  <c r="G355" i="42"/>
  <c r="F355" i="42"/>
  <c r="E355" i="42"/>
  <c r="D355" i="42"/>
  <c r="C355" i="42"/>
  <c r="P354" i="42"/>
  <c r="O354" i="42"/>
  <c r="N354" i="42"/>
  <c r="J354" i="42"/>
  <c r="I354" i="42"/>
  <c r="G354" i="42"/>
  <c r="F354" i="42"/>
  <c r="E354" i="42"/>
  <c r="D354" i="42"/>
  <c r="C354" i="42"/>
  <c r="P353" i="42"/>
  <c r="O353" i="42"/>
  <c r="N353" i="42"/>
  <c r="J353" i="42"/>
  <c r="I353" i="42"/>
  <c r="G353" i="42"/>
  <c r="F353" i="42"/>
  <c r="E353" i="42"/>
  <c r="D353" i="42"/>
  <c r="C353" i="42"/>
  <c r="P352" i="42"/>
  <c r="O352" i="42"/>
  <c r="N352" i="42"/>
  <c r="J352" i="42"/>
  <c r="I352" i="42"/>
  <c r="G352" i="42"/>
  <c r="F352" i="42"/>
  <c r="E352" i="42"/>
  <c r="D352" i="42"/>
  <c r="C352" i="42"/>
  <c r="P351" i="42"/>
  <c r="O351" i="42"/>
  <c r="N351" i="42"/>
  <c r="P350" i="42"/>
  <c r="O350" i="42"/>
  <c r="N350" i="42"/>
  <c r="J350" i="42"/>
  <c r="I350" i="42"/>
  <c r="G350" i="42"/>
  <c r="F350" i="42"/>
  <c r="E350" i="42"/>
  <c r="D350" i="42"/>
  <c r="C350" i="42"/>
  <c r="P349" i="42"/>
  <c r="O349" i="42"/>
  <c r="N349" i="42"/>
  <c r="J349" i="42"/>
  <c r="I349" i="42"/>
  <c r="G349" i="42"/>
  <c r="F349" i="42"/>
  <c r="E349" i="42"/>
  <c r="D349" i="42"/>
  <c r="C349" i="42"/>
  <c r="P348" i="42"/>
  <c r="O348" i="42"/>
  <c r="N348" i="42"/>
  <c r="J348" i="42"/>
  <c r="I348" i="42"/>
  <c r="G348" i="42"/>
  <c r="F348" i="42"/>
  <c r="E348" i="42"/>
  <c r="D348" i="42"/>
  <c r="C348" i="42"/>
  <c r="P347" i="42"/>
  <c r="O347" i="42"/>
  <c r="N347" i="42"/>
  <c r="J347" i="42"/>
  <c r="I347" i="42"/>
  <c r="G347" i="42"/>
  <c r="F347" i="42"/>
  <c r="E347" i="42"/>
  <c r="D347" i="42"/>
  <c r="C347" i="42"/>
  <c r="P346" i="42"/>
  <c r="O346" i="42"/>
  <c r="N346" i="42"/>
  <c r="J346" i="42"/>
  <c r="I346" i="42"/>
  <c r="G346" i="42"/>
  <c r="F346" i="42"/>
  <c r="E346" i="42"/>
  <c r="D346" i="42"/>
  <c r="C346" i="42"/>
  <c r="P345" i="42"/>
  <c r="O345" i="42"/>
  <c r="N345" i="42"/>
  <c r="J345" i="42"/>
  <c r="I345" i="42"/>
  <c r="G345" i="42"/>
  <c r="F345" i="42"/>
  <c r="E345" i="42"/>
  <c r="D345" i="42"/>
  <c r="C345" i="42"/>
  <c r="P344" i="42"/>
  <c r="O344" i="42"/>
  <c r="N344" i="42"/>
  <c r="P343" i="42"/>
  <c r="O343" i="42"/>
  <c r="N343" i="42"/>
  <c r="J343" i="42"/>
  <c r="I343" i="42"/>
  <c r="G343" i="42"/>
  <c r="F343" i="42"/>
  <c r="E343" i="42"/>
  <c r="D343" i="42"/>
  <c r="C343" i="42"/>
  <c r="P342" i="42"/>
  <c r="O342" i="42"/>
  <c r="N342" i="42"/>
  <c r="J342" i="42"/>
  <c r="I342" i="42"/>
  <c r="G342" i="42"/>
  <c r="F342" i="42"/>
  <c r="E342" i="42"/>
  <c r="D342" i="42"/>
  <c r="C342" i="42"/>
  <c r="P341" i="42"/>
  <c r="O341" i="42"/>
  <c r="N341" i="42"/>
  <c r="J341" i="42"/>
  <c r="I341" i="42"/>
  <c r="G341" i="42"/>
  <c r="F341" i="42"/>
  <c r="E341" i="42"/>
  <c r="D341" i="42"/>
  <c r="C341" i="42"/>
  <c r="P340" i="42"/>
  <c r="O340" i="42"/>
  <c r="N340" i="42"/>
  <c r="J340" i="42"/>
  <c r="I340" i="42"/>
  <c r="G340" i="42"/>
  <c r="F340" i="42"/>
  <c r="E340" i="42"/>
  <c r="D340" i="42"/>
  <c r="C340" i="42"/>
  <c r="P339" i="42"/>
  <c r="O339" i="42"/>
  <c r="N339" i="42"/>
  <c r="J339" i="42"/>
  <c r="I339" i="42"/>
  <c r="G339" i="42"/>
  <c r="F339" i="42"/>
  <c r="E339" i="42"/>
  <c r="D339" i="42"/>
  <c r="C339" i="42"/>
  <c r="P338" i="42"/>
  <c r="O338" i="42"/>
  <c r="N338" i="42"/>
  <c r="J338" i="42"/>
  <c r="I338" i="42"/>
  <c r="G338" i="42"/>
  <c r="F338" i="42"/>
  <c r="E338" i="42"/>
  <c r="D338" i="42"/>
  <c r="C338" i="42"/>
  <c r="P337" i="42"/>
  <c r="O337" i="42"/>
  <c r="N337" i="42"/>
  <c r="P336" i="42"/>
  <c r="O336" i="42"/>
  <c r="N336" i="42"/>
  <c r="J336" i="42"/>
  <c r="I336" i="42"/>
  <c r="G336" i="42"/>
  <c r="F336" i="42"/>
  <c r="E336" i="42"/>
  <c r="D336" i="42"/>
  <c r="C336" i="42"/>
  <c r="P335" i="42"/>
  <c r="O335" i="42"/>
  <c r="N335" i="42"/>
  <c r="J335" i="42"/>
  <c r="I335" i="42"/>
  <c r="G335" i="42"/>
  <c r="F335" i="42"/>
  <c r="E335" i="42"/>
  <c r="D335" i="42"/>
  <c r="C335" i="42"/>
  <c r="P334" i="42"/>
  <c r="O334" i="42"/>
  <c r="N334" i="42"/>
  <c r="J334" i="42"/>
  <c r="I334" i="42"/>
  <c r="G334" i="42"/>
  <c r="F334" i="42"/>
  <c r="E334" i="42"/>
  <c r="D334" i="42"/>
  <c r="C334" i="42"/>
  <c r="P333" i="42"/>
  <c r="O333" i="42"/>
  <c r="N333" i="42"/>
  <c r="J333" i="42"/>
  <c r="I333" i="42"/>
  <c r="G333" i="42"/>
  <c r="F333" i="42"/>
  <c r="E333" i="42"/>
  <c r="D333" i="42"/>
  <c r="C333" i="42"/>
  <c r="P332" i="42"/>
  <c r="O332" i="42"/>
  <c r="N332" i="42"/>
  <c r="J332" i="42"/>
  <c r="I332" i="42"/>
  <c r="G332" i="42"/>
  <c r="F332" i="42"/>
  <c r="E332" i="42"/>
  <c r="D332" i="42"/>
  <c r="C332" i="42"/>
  <c r="P331" i="42"/>
  <c r="O331" i="42"/>
  <c r="N331" i="42"/>
  <c r="J331" i="42"/>
  <c r="I331" i="42"/>
  <c r="G331" i="42"/>
  <c r="F331" i="42"/>
  <c r="E331" i="42"/>
  <c r="D331" i="42"/>
  <c r="C331" i="42"/>
  <c r="P330" i="42"/>
  <c r="O330" i="42"/>
  <c r="N330" i="42"/>
  <c r="P329" i="42"/>
  <c r="O329" i="42"/>
  <c r="N329" i="42"/>
  <c r="J329" i="42"/>
  <c r="I329" i="42"/>
  <c r="G329" i="42"/>
  <c r="F329" i="42"/>
  <c r="E329" i="42"/>
  <c r="D329" i="42"/>
  <c r="C329" i="42"/>
  <c r="P328" i="42"/>
  <c r="O328" i="42"/>
  <c r="N328" i="42"/>
  <c r="J328" i="42"/>
  <c r="I328" i="42"/>
  <c r="G328" i="42"/>
  <c r="F328" i="42"/>
  <c r="E328" i="42"/>
  <c r="D328" i="42"/>
  <c r="C328" i="42"/>
  <c r="P327" i="42"/>
  <c r="O327" i="42"/>
  <c r="N327" i="42"/>
  <c r="J327" i="42"/>
  <c r="I327" i="42"/>
  <c r="G327" i="42"/>
  <c r="F327" i="42"/>
  <c r="E327" i="42"/>
  <c r="D327" i="42"/>
  <c r="C327" i="42"/>
  <c r="P326" i="42"/>
  <c r="O326" i="42"/>
  <c r="N326" i="42"/>
  <c r="J326" i="42"/>
  <c r="I326" i="42"/>
  <c r="G326" i="42"/>
  <c r="F326" i="42"/>
  <c r="E326" i="42"/>
  <c r="D326" i="42"/>
  <c r="C326" i="42"/>
  <c r="P325" i="42"/>
  <c r="O325" i="42"/>
  <c r="N325" i="42"/>
  <c r="J325" i="42"/>
  <c r="I325" i="42"/>
  <c r="G325" i="42"/>
  <c r="F325" i="42"/>
  <c r="E325" i="42"/>
  <c r="D325" i="42"/>
  <c r="C325" i="42"/>
  <c r="P324" i="42"/>
  <c r="O324" i="42"/>
  <c r="N324" i="42"/>
  <c r="J324" i="42"/>
  <c r="I324" i="42"/>
  <c r="G324" i="42"/>
  <c r="F324" i="42"/>
  <c r="E324" i="42"/>
  <c r="D324" i="42"/>
  <c r="C324" i="42"/>
  <c r="P323" i="42"/>
  <c r="O323" i="42"/>
  <c r="N323" i="42"/>
  <c r="P322" i="42"/>
  <c r="O322" i="42"/>
  <c r="N322" i="42"/>
  <c r="J322" i="42"/>
  <c r="I322" i="42"/>
  <c r="G322" i="42"/>
  <c r="F322" i="42"/>
  <c r="E322" i="42"/>
  <c r="D322" i="42"/>
  <c r="C322" i="42"/>
  <c r="P321" i="42"/>
  <c r="O321" i="42"/>
  <c r="N321" i="42"/>
  <c r="J321" i="42"/>
  <c r="I321" i="42"/>
  <c r="G321" i="42"/>
  <c r="F321" i="42"/>
  <c r="E321" i="42"/>
  <c r="D321" i="42"/>
  <c r="C321" i="42"/>
  <c r="P320" i="42"/>
  <c r="O320" i="42"/>
  <c r="N320" i="42"/>
  <c r="J320" i="42"/>
  <c r="I320" i="42"/>
  <c r="G320" i="42"/>
  <c r="F320" i="42"/>
  <c r="E320" i="42"/>
  <c r="D320" i="42"/>
  <c r="C320" i="42"/>
  <c r="P319" i="42"/>
  <c r="O319" i="42"/>
  <c r="N319" i="42"/>
  <c r="J319" i="42"/>
  <c r="I319" i="42"/>
  <c r="G319" i="42"/>
  <c r="F319" i="42"/>
  <c r="E319" i="42"/>
  <c r="D319" i="42"/>
  <c r="C319" i="42"/>
  <c r="P318" i="42"/>
  <c r="O318" i="42"/>
  <c r="N318" i="42"/>
  <c r="J318" i="42"/>
  <c r="I318" i="42"/>
  <c r="G318" i="42"/>
  <c r="F318" i="42"/>
  <c r="E318" i="42"/>
  <c r="D318" i="42"/>
  <c r="C318" i="42"/>
  <c r="P317" i="42"/>
  <c r="O317" i="42"/>
  <c r="N317" i="42"/>
  <c r="J317" i="42"/>
  <c r="I317" i="42"/>
  <c r="G317" i="42"/>
  <c r="F317" i="42"/>
  <c r="E317" i="42"/>
  <c r="D317" i="42"/>
  <c r="C317" i="42"/>
  <c r="P316" i="42"/>
  <c r="O316" i="42"/>
  <c r="N316" i="42"/>
  <c r="P315" i="42"/>
  <c r="O315" i="42"/>
  <c r="N315" i="42"/>
  <c r="J315" i="42"/>
  <c r="I315" i="42"/>
  <c r="G315" i="42"/>
  <c r="F315" i="42"/>
  <c r="E315" i="42"/>
  <c r="D315" i="42"/>
  <c r="C315" i="42"/>
  <c r="P314" i="42"/>
  <c r="O314" i="42"/>
  <c r="N314" i="42"/>
  <c r="J314" i="42"/>
  <c r="I314" i="42"/>
  <c r="G314" i="42"/>
  <c r="F314" i="42"/>
  <c r="E314" i="42"/>
  <c r="D314" i="42"/>
  <c r="C314" i="42"/>
  <c r="P313" i="42"/>
  <c r="O313" i="42"/>
  <c r="N313" i="42"/>
  <c r="J313" i="42"/>
  <c r="I313" i="42"/>
  <c r="G313" i="42"/>
  <c r="F313" i="42"/>
  <c r="E313" i="42"/>
  <c r="D313" i="42"/>
  <c r="C313" i="42"/>
  <c r="P312" i="42"/>
  <c r="O312" i="42"/>
  <c r="N312" i="42"/>
  <c r="J312" i="42"/>
  <c r="I312" i="42"/>
  <c r="G312" i="42"/>
  <c r="F312" i="42"/>
  <c r="E312" i="42"/>
  <c r="D312" i="42"/>
  <c r="C312" i="42"/>
  <c r="P311" i="42"/>
  <c r="O311" i="42"/>
  <c r="N311" i="42"/>
  <c r="J311" i="42"/>
  <c r="I311" i="42"/>
  <c r="G311" i="42"/>
  <c r="F311" i="42"/>
  <c r="E311" i="42"/>
  <c r="D311" i="42"/>
  <c r="C311" i="42"/>
  <c r="P310" i="42"/>
  <c r="O310" i="42"/>
  <c r="N310" i="42"/>
  <c r="J310" i="42"/>
  <c r="I310" i="42"/>
  <c r="G310" i="42"/>
  <c r="F310" i="42"/>
  <c r="E310" i="42"/>
  <c r="D310" i="42"/>
  <c r="C310" i="42"/>
  <c r="P309" i="42"/>
  <c r="O309" i="42"/>
  <c r="N309" i="42"/>
  <c r="P308" i="42"/>
  <c r="O308" i="42"/>
  <c r="N308" i="42"/>
  <c r="J308" i="42"/>
  <c r="I308" i="42"/>
  <c r="G308" i="42"/>
  <c r="F308" i="42"/>
  <c r="E308" i="42"/>
  <c r="D308" i="42"/>
  <c r="C308" i="42"/>
  <c r="P307" i="42"/>
  <c r="O307" i="42"/>
  <c r="N307" i="42"/>
  <c r="J307" i="42"/>
  <c r="I307" i="42"/>
  <c r="G307" i="42"/>
  <c r="F307" i="42"/>
  <c r="E307" i="42"/>
  <c r="D307" i="42"/>
  <c r="C307" i="42"/>
  <c r="P306" i="42"/>
  <c r="O306" i="42"/>
  <c r="N306" i="42"/>
  <c r="J306" i="42"/>
  <c r="I306" i="42"/>
  <c r="G306" i="42"/>
  <c r="F306" i="42"/>
  <c r="E306" i="42"/>
  <c r="D306" i="42"/>
  <c r="C306" i="42"/>
  <c r="P305" i="42"/>
  <c r="O305" i="42"/>
  <c r="N305" i="42"/>
  <c r="J305" i="42"/>
  <c r="I305" i="42"/>
  <c r="G305" i="42"/>
  <c r="F305" i="42"/>
  <c r="E305" i="42"/>
  <c r="D305" i="42"/>
  <c r="C305" i="42"/>
  <c r="P304" i="42"/>
  <c r="O304" i="42"/>
  <c r="N304" i="42"/>
  <c r="J304" i="42"/>
  <c r="I304" i="42"/>
  <c r="G304" i="42"/>
  <c r="F304" i="42"/>
  <c r="E304" i="42"/>
  <c r="D304" i="42"/>
  <c r="C304" i="42"/>
  <c r="P303" i="42"/>
  <c r="O303" i="42"/>
  <c r="N303" i="42"/>
  <c r="J303" i="42"/>
  <c r="I303" i="42"/>
  <c r="G303" i="42"/>
  <c r="F303" i="42"/>
  <c r="E303" i="42"/>
  <c r="D303" i="42"/>
  <c r="C303" i="42"/>
  <c r="P302" i="42"/>
  <c r="O302" i="42"/>
  <c r="N302" i="42"/>
  <c r="P301" i="42"/>
  <c r="O301" i="42"/>
  <c r="N301" i="42"/>
  <c r="J301" i="42"/>
  <c r="I301" i="42"/>
  <c r="G301" i="42"/>
  <c r="F301" i="42"/>
  <c r="E301" i="42"/>
  <c r="D301" i="42"/>
  <c r="C301" i="42"/>
  <c r="P300" i="42"/>
  <c r="O300" i="42"/>
  <c r="N300" i="42"/>
  <c r="J300" i="42"/>
  <c r="I300" i="42"/>
  <c r="G300" i="42"/>
  <c r="F300" i="42"/>
  <c r="E300" i="42"/>
  <c r="D300" i="42"/>
  <c r="C300" i="42"/>
  <c r="P299" i="42"/>
  <c r="O299" i="42"/>
  <c r="N299" i="42"/>
  <c r="J299" i="42"/>
  <c r="I299" i="42"/>
  <c r="G299" i="42"/>
  <c r="F299" i="42"/>
  <c r="E299" i="42"/>
  <c r="D299" i="42"/>
  <c r="C299" i="42"/>
  <c r="P298" i="42"/>
  <c r="O298" i="42"/>
  <c r="N298" i="42"/>
  <c r="J298" i="42"/>
  <c r="I298" i="42"/>
  <c r="G298" i="42"/>
  <c r="F298" i="42"/>
  <c r="E298" i="42"/>
  <c r="D298" i="42"/>
  <c r="C298" i="42"/>
  <c r="P297" i="42"/>
  <c r="O297" i="42"/>
  <c r="N297" i="42"/>
  <c r="J297" i="42"/>
  <c r="I297" i="42"/>
  <c r="G297" i="42"/>
  <c r="F297" i="42"/>
  <c r="E297" i="42"/>
  <c r="D297" i="42"/>
  <c r="C297" i="42"/>
  <c r="P296" i="42"/>
  <c r="O296" i="42"/>
  <c r="N296" i="42"/>
  <c r="J296" i="42"/>
  <c r="I296" i="42"/>
  <c r="G296" i="42"/>
  <c r="F296" i="42"/>
  <c r="E296" i="42"/>
  <c r="D296" i="42"/>
  <c r="C296" i="42"/>
  <c r="P295" i="42"/>
  <c r="O295" i="42"/>
  <c r="N295" i="42"/>
  <c r="P294" i="42"/>
  <c r="O294" i="42"/>
  <c r="N294" i="42"/>
  <c r="J294" i="42"/>
  <c r="I294" i="42"/>
  <c r="G294" i="42"/>
  <c r="F294" i="42"/>
  <c r="E294" i="42"/>
  <c r="D294" i="42"/>
  <c r="C294" i="42"/>
  <c r="P293" i="42"/>
  <c r="O293" i="42"/>
  <c r="N293" i="42"/>
  <c r="J293" i="42"/>
  <c r="I293" i="42"/>
  <c r="G293" i="42"/>
  <c r="F293" i="42"/>
  <c r="E293" i="42"/>
  <c r="D293" i="42"/>
  <c r="C293" i="42"/>
  <c r="P292" i="42"/>
  <c r="O292" i="42"/>
  <c r="N292" i="42"/>
  <c r="J292" i="42"/>
  <c r="I292" i="42"/>
  <c r="G292" i="42"/>
  <c r="F292" i="42"/>
  <c r="E292" i="42"/>
  <c r="D292" i="42"/>
  <c r="C292" i="42"/>
  <c r="P291" i="42"/>
  <c r="O291" i="42"/>
  <c r="N291" i="42"/>
  <c r="J291" i="42"/>
  <c r="I291" i="42"/>
  <c r="G291" i="42"/>
  <c r="F291" i="42"/>
  <c r="E291" i="42"/>
  <c r="D291" i="42"/>
  <c r="C291" i="42"/>
  <c r="P290" i="42"/>
  <c r="O290" i="42"/>
  <c r="N290" i="42"/>
  <c r="J290" i="42"/>
  <c r="I290" i="42"/>
  <c r="G290" i="42"/>
  <c r="F290" i="42"/>
  <c r="E290" i="42"/>
  <c r="D290" i="42"/>
  <c r="C290" i="42"/>
  <c r="P289" i="42"/>
  <c r="O289" i="42"/>
  <c r="N289" i="42"/>
  <c r="J289" i="42"/>
  <c r="I289" i="42"/>
  <c r="G289" i="42"/>
  <c r="F289" i="42"/>
  <c r="E289" i="42"/>
  <c r="D289" i="42"/>
  <c r="C289" i="42"/>
  <c r="P288" i="42"/>
  <c r="O288" i="42"/>
  <c r="N288" i="42"/>
  <c r="P287" i="42"/>
  <c r="O287" i="42"/>
  <c r="N287" i="42"/>
  <c r="J287" i="42"/>
  <c r="I287" i="42"/>
  <c r="G287" i="42"/>
  <c r="F287" i="42"/>
  <c r="E287" i="42"/>
  <c r="D287" i="42"/>
  <c r="C287" i="42"/>
  <c r="P286" i="42"/>
  <c r="O286" i="42"/>
  <c r="N286" i="42"/>
  <c r="J286" i="42"/>
  <c r="I286" i="42"/>
  <c r="G286" i="42"/>
  <c r="F286" i="42"/>
  <c r="E286" i="42"/>
  <c r="D286" i="42"/>
  <c r="C286" i="42"/>
  <c r="P285" i="42"/>
  <c r="O285" i="42"/>
  <c r="N285" i="42"/>
  <c r="J285" i="42"/>
  <c r="I285" i="42"/>
  <c r="G285" i="42"/>
  <c r="F285" i="42"/>
  <c r="E285" i="42"/>
  <c r="D285" i="42"/>
  <c r="C285" i="42"/>
  <c r="P284" i="42"/>
  <c r="O284" i="42"/>
  <c r="N284" i="42"/>
  <c r="J284" i="42"/>
  <c r="I284" i="42"/>
  <c r="G284" i="42"/>
  <c r="F284" i="42"/>
  <c r="E284" i="42"/>
  <c r="D284" i="42"/>
  <c r="C284" i="42"/>
  <c r="P283" i="42"/>
  <c r="O283" i="42"/>
  <c r="N283" i="42"/>
  <c r="J283" i="42"/>
  <c r="I283" i="42"/>
  <c r="G283" i="42"/>
  <c r="F283" i="42"/>
  <c r="E283" i="42"/>
  <c r="D283" i="42"/>
  <c r="C283" i="42"/>
  <c r="P282" i="42"/>
  <c r="O282" i="42"/>
  <c r="N282" i="42"/>
  <c r="J282" i="42"/>
  <c r="I282" i="42"/>
  <c r="G282" i="42"/>
  <c r="F282" i="42"/>
  <c r="E282" i="42"/>
  <c r="D282" i="42"/>
  <c r="C282" i="42"/>
  <c r="P281" i="42"/>
  <c r="O281" i="42"/>
  <c r="N281" i="42"/>
  <c r="P280" i="42"/>
  <c r="O280" i="42"/>
  <c r="N280" i="42"/>
  <c r="J280" i="42"/>
  <c r="I280" i="42"/>
  <c r="G280" i="42"/>
  <c r="F280" i="42"/>
  <c r="E280" i="42"/>
  <c r="D280" i="42"/>
  <c r="C280" i="42"/>
  <c r="P279" i="42"/>
  <c r="O279" i="42"/>
  <c r="N279" i="42"/>
  <c r="J279" i="42"/>
  <c r="I279" i="42"/>
  <c r="G279" i="42"/>
  <c r="F279" i="42"/>
  <c r="E279" i="42"/>
  <c r="D279" i="42"/>
  <c r="C279" i="42"/>
  <c r="P278" i="42"/>
  <c r="O278" i="42"/>
  <c r="N278" i="42"/>
  <c r="J278" i="42"/>
  <c r="I278" i="42"/>
  <c r="G278" i="42"/>
  <c r="F278" i="42"/>
  <c r="E278" i="42"/>
  <c r="D278" i="42"/>
  <c r="C278" i="42"/>
  <c r="P277" i="42"/>
  <c r="O277" i="42"/>
  <c r="N277" i="42"/>
  <c r="J277" i="42"/>
  <c r="I277" i="42"/>
  <c r="G277" i="42"/>
  <c r="F277" i="42"/>
  <c r="E277" i="42"/>
  <c r="D277" i="42"/>
  <c r="C277" i="42"/>
  <c r="P276" i="42"/>
  <c r="O276" i="42"/>
  <c r="N276" i="42"/>
  <c r="J276" i="42"/>
  <c r="I276" i="42"/>
  <c r="G276" i="42"/>
  <c r="F276" i="42"/>
  <c r="E276" i="42"/>
  <c r="D276" i="42"/>
  <c r="C276" i="42"/>
  <c r="P275" i="42"/>
  <c r="O275" i="42"/>
  <c r="N275" i="42"/>
  <c r="J275" i="42"/>
  <c r="I275" i="42"/>
  <c r="G275" i="42"/>
  <c r="F275" i="42"/>
  <c r="E275" i="42"/>
  <c r="D275" i="42"/>
  <c r="C275" i="42"/>
  <c r="P274" i="42"/>
  <c r="O274" i="42"/>
  <c r="N274" i="42"/>
  <c r="P273" i="42"/>
  <c r="O273" i="42"/>
  <c r="N273" i="42"/>
  <c r="J273" i="42"/>
  <c r="I273" i="42"/>
  <c r="G273" i="42"/>
  <c r="F273" i="42"/>
  <c r="E273" i="42"/>
  <c r="D273" i="42"/>
  <c r="C273" i="42"/>
  <c r="P272" i="42"/>
  <c r="O272" i="42"/>
  <c r="N272" i="42"/>
  <c r="J272" i="42"/>
  <c r="I272" i="42"/>
  <c r="G272" i="42"/>
  <c r="F272" i="42"/>
  <c r="E272" i="42"/>
  <c r="D272" i="42"/>
  <c r="C272" i="42"/>
  <c r="P271" i="42"/>
  <c r="O271" i="42"/>
  <c r="N271" i="42"/>
  <c r="J271" i="42"/>
  <c r="I271" i="42"/>
  <c r="G271" i="42"/>
  <c r="F271" i="42"/>
  <c r="E271" i="42"/>
  <c r="D271" i="42"/>
  <c r="C271" i="42"/>
  <c r="P270" i="42"/>
  <c r="O270" i="42"/>
  <c r="N270" i="42"/>
  <c r="J270" i="42"/>
  <c r="I270" i="42"/>
  <c r="G270" i="42"/>
  <c r="F270" i="42"/>
  <c r="E270" i="42"/>
  <c r="D270" i="42"/>
  <c r="C270" i="42"/>
  <c r="P269" i="42"/>
  <c r="O269" i="42"/>
  <c r="N269" i="42"/>
  <c r="J269" i="42"/>
  <c r="I269" i="42"/>
  <c r="G269" i="42"/>
  <c r="F269" i="42"/>
  <c r="E269" i="42"/>
  <c r="D269" i="42"/>
  <c r="C269" i="42"/>
  <c r="P268" i="42"/>
  <c r="O268" i="42"/>
  <c r="N268" i="42"/>
  <c r="J268" i="42"/>
  <c r="I268" i="42"/>
  <c r="G268" i="42"/>
  <c r="F268" i="42"/>
  <c r="E268" i="42"/>
  <c r="D268" i="42"/>
  <c r="C268" i="42"/>
  <c r="P267" i="42"/>
  <c r="O267" i="42"/>
  <c r="N267" i="42"/>
  <c r="P266" i="42"/>
  <c r="O266" i="42"/>
  <c r="N266" i="42"/>
  <c r="J266" i="42"/>
  <c r="I266" i="42"/>
  <c r="G266" i="42"/>
  <c r="F266" i="42"/>
  <c r="E266" i="42"/>
  <c r="D266" i="42"/>
  <c r="C266" i="42"/>
  <c r="P265" i="42"/>
  <c r="O265" i="42"/>
  <c r="N265" i="42"/>
  <c r="J265" i="42"/>
  <c r="I265" i="42"/>
  <c r="G265" i="42"/>
  <c r="F265" i="42"/>
  <c r="E265" i="42"/>
  <c r="D265" i="42"/>
  <c r="C265" i="42"/>
  <c r="P264" i="42"/>
  <c r="O264" i="42"/>
  <c r="N264" i="42"/>
  <c r="J264" i="42"/>
  <c r="I264" i="42"/>
  <c r="G264" i="42"/>
  <c r="F264" i="42"/>
  <c r="E264" i="42"/>
  <c r="D264" i="42"/>
  <c r="C264" i="42"/>
  <c r="P263" i="42"/>
  <c r="O263" i="42"/>
  <c r="N263" i="42"/>
  <c r="J263" i="42"/>
  <c r="I263" i="42"/>
  <c r="G263" i="42"/>
  <c r="F263" i="42"/>
  <c r="E263" i="42"/>
  <c r="D263" i="42"/>
  <c r="C263" i="42"/>
  <c r="P262" i="42"/>
  <c r="O262" i="42"/>
  <c r="N262" i="42"/>
  <c r="J262" i="42"/>
  <c r="I262" i="42"/>
  <c r="G262" i="42"/>
  <c r="F262" i="42"/>
  <c r="E262" i="42"/>
  <c r="D262" i="42"/>
  <c r="C262" i="42"/>
  <c r="P261" i="42"/>
  <c r="O261" i="42"/>
  <c r="N261" i="42"/>
  <c r="J261" i="42"/>
  <c r="I261" i="42"/>
  <c r="G261" i="42"/>
  <c r="F261" i="42"/>
  <c r="E261" i="42"/>
  <c r="D261" i="42"/>
  <c r="C261" i="42"/>
  <c r="P260" i="42"/>
  <c r="O260" i="42"/>
  <c r="N260" i="42"/>
  <c r="P259" i="42"/>
  <c r="O259" i="42"/>
  <c r="N259" i="42"/>
  <c r="J259" i="42"/>
  <c r="I259" i="42"/>
  <c r="G259" i="42"/>
  <c r="F259" i="42"/>
  <c r="E259" i="42"/>
  <c r="D259" i="42"/>
  <c r="C259" i="42"/>
  <c r="P258" i="42"/>
  <c r="O258" i="42"/>
  <c r="N258" i="42"/>
  <c r="J258" i="42"/>
  <c r="I258" i="42"/>
  <c r="G258" i="42"/>
  <c r="F258" i="42"/>
  <c r="E258" i="42"/>
  <c r="D258" i="42"/>
  <c r="C258" i="42"/>
  <c r="P257" i="42"/>
  <c r="O257" i="42"/>
  <c r="N257" i="42"/>
  <c r="J257" i="42"/>
  <c r="I257" i="42"/>
  <c r="G257" i="42"/>
  <c r="F257" i="42"/>
  <c r="E257" i="42"/>
  <c r="D257" i="42"/>
  <c r="C257" i="42"/>
  <c r="P256" i="42"/>
  <c r="O256" i="42"/>
  <c r="N256" i="42"/>
  <c r="J256" i="42"/>
  <c r="I256" i="42"/>
  <c r="G256" i="42"/>
  <c r="F256" i="42"/>
  <c r="E256" i="42"/>
  <c r="D256" i="42"/>
  <c r="C256" i="42"/>
  <c r="P255" i="42"/>
  <c r="O255" i="42"/>
  <c r="N255" i="42"/>
  <c r="J255" i="42"/>
  <c r="I255" i="42"/>
  <c r="G255" i="42"/>
  <c r="F255" i="42"/>
  <c r="E255" i="42"/>
  <c r="D255" i="42"/>
  <c r="C255" i="42"/>
  <c r="P254" i="42"/>
  <c r="O254" i="42"/>
  <c r="N254" i="42"/>
  <c r="J254" i="42"/>
  <c r="I254" i="42"/>
  <c r="G254" i="42"/>
  <c r="F254" i="42"/>
  <c r="E254" i="42"/>
  <c r="D254" i="42"/>
  <c r="C254" i="42"/>
  <c r="P253" i="42"/>
  <c r="O253" i="42"/>
  <c r="N253" i="42"/>
  <c r="P252" i="42"/>
  <c r="O252" i="42"/>
  <c r="N252" i="42"/>
  <c r="J252" i="42"/>
  <c r="I252" i="42"/>
  <c r="G252" i="42"/>
  <c r="F252" i="42"/>
  <c r="E252" i="42"/>
  <c r="D252" i="42"/>
  <c r="C252" i="42"/>
  <c r="P251" i="42"/>
  <c r="O251" i="42"/>
  <c r="N251" i="42"/>
  <c r="J251" i="42"/>
  <c r="I251" i="42"/>
  <c r="G251" i="42"/>
  <c r="F251" i="42"/>
  <c r="E251" i="42"/>
  <c r="D251" i="42"/>
  <c r="C251" i="42"/>
  <c r="P250" i="42"/>
  <c r="O250" i="42"/>
  <c r="N250" i="42"/>
  <c r="J250" i="42"/>
  <c r="I250" i="42"/>
  <c r="G250" i="42"/>
  <c r="F250" i="42"/>
  <c r="E250" i="42"/>
  <c r="D250" i="42"/>
  <c r="C250" i="42"/>
  <c r="P249" i="42"/>
  <c r="O249" i="42"/>
  <c r="N249" i="42"/>
  <c r="J249" i="42"/>
  <c r="I249" i="42"/>
  <c r="G249" i="42"/>
  <c r="F249" i="42"/>
  <c r="E249" i="42"/>
  <c r="D249" i="42"/>
  <c r="C249" i="42"/>
  <c r="P248" i="42"/>
  <c r="O248" i="42"/>
  <c r="N248" i="42"/>
  <c r="J248" i="42"/>
  <c r="I248" i="42"/>
  <c r="G248" i="42"/>
  <c r="F248" i="42"/>
  <c r="E248" i="42"/>
  <c r="D248" i="42"/>
  <c r="C248" i="42"/>
  <c r="P247" i="42"/>
  <c r="O247" i="42"/>
  <c r="N247" i="42"/>
  <c r="J247" i="42"/>
  <c r="I247" i="42"/>
  <c r="G247" i="42"/>
  <c r="F247" i="42"/>
  <c r="E247" i="42"/>
  <c r="D247" i="42"/>
  <c r="C247" i="42"/>
  <c r="P246" i="42"/>
  <c r="O246" i="42"/>
  <c r="N246" i="42"/>
  <c r="P245" i="42"/>
  <c r="O245" i="42"/>
  <c r="N245" i="42"/>
  <c r="J245" i="42"/>
  <c r="I245" i="42"/>
  <c r="G245" i="42"/>
  <c r="F245" i="42"/>
  <c r="E245" i="42"/>
  <c r="D245" i="42"/>
  <c r="C245" i="42"/>
  <c r="P244" i="42"/>
  <c r="O244" i="42"/>
  <c r="N244" i="42"/>
  <c r="J244" i="42"/>
  <c r="I244" i="42"/>
  <c r="G244" i="42"/>
  <c r="F244" i="42"/>
  <c r="E244" i="42"/>
  <c r="D244" i="42"/>
  <c r="C244" i="42"/>
  <c r="P243" i="42"/>
  <c r="O243" i="42"/>
  <c r="N243" i="42"/>
  <c r="J243" i="42"/>
  <c r="I243" i="42"/>
  <c r="G243" i="42"/>
  <c r="F243" i="42"/>
  <c r="E243" i="42"/>
  <c r="D243" i="42"/>
  <c r="C243" i="42"/>
  <c r="P242" i="42"/>
  <c r="O242" i="42"/>
  <c r="N242" i="42"/>
  <c r="J242" i="42"/>
  <c r="I242" i="42"/>
  <c r="G242" i="42"/>
  <c r="F242" i="42"/>
  <c r="E242" i="42"/>
  <c r="D242" i="42"/>
  <c r="C242" i="42"/>
  <c r="P241" i="42"/>
  <c r="O241" i="42"/>
  <c r="N241" i="42"/>
  <c r="J241" i="42"/>
  <c r="I241" i="42"/>
  <c r="G241" i="42"/>
  <c r="F241" i="42"/>
  <c r="E241" i="42"/>
  <c r="D241" i="42"/>
  <c r="C241" i="42"/>
  <c r="P240" i="42"/>
  <c r="O240" i="42"/>
  <c r="N240" i="42"/>
  <c r="J240" i="42"/>
  <c r="I240" i="42"/>
  <c r="G240" i="42"/>
  <c r="F240" i="42"/>
  <c r="E240" i="42"/>
  <c r="D240" i="42"/>
  <c r="C240" i="42"/>
  <c r="P239" i="42"/>
  <c r="O239" i="42"/>
  <c r="N239" i="42"/>
  <c r="P238" i="42"/>
  <c r="O238" i="42"/>
  <c r="N238" i="42"/>
  <c r="J238" i="42"/>
  <c r="I238" i="42"/>
  <c r="G238" i="42"/>
  <c r="F238" i="42"/>
  <c r="E238" i="42"/>
  <c r="D238" i="42"/>
  <c r="C238" i="42"/>
  <c r="P237" i="42"/>
  <c r="O237" i="42"/>
  <c r="N237" i="42"/>
  <c r="J237" i="42"/>
  <c r="I237" i="42"/>
  <c r="G237" i="42"/>
  <c r="F237" i="42"/>
  <c r="E237" i="42"/>
  <c r="D237" i="42"/>
  <c r="C237" i="42"/>
  <c r="P236" i="42"/>
  <c r="O236" i="42"/>
  <c r="N236" i="42"/>
  <c r="J236" i="42"/>
  <c r="I236" i="42"/>
  <c r="G236" i="42"/>
  <c r="F236" i="42"/>
  <c r="E236" i="42"/>
  <c r="D236" i="42"/>
  <c r="C236" i="42"/>
  <c r="P235" i="42"/>
  <c r="O235" i="42"/>
  <c r="N235" i="42"/>
  <c r="J235" i="42"/>
  <c r="I235" i="42"/>
  <c r="G235" i="42"/>
  <c r="F235" i="42"/>
  <c r="E235" i="42"/>
  <c r="D235" i="42"/>
  <c r="C235" i="42"/>
  <c r="P234" i="42"/>
  <c r="O234" i="42"/>
  <c r="N234" i="42"/>
  <c r="J234" i="42"/>
  <c r="I234" i="42"/>
  <c r="G234" i="42"/>
  <c r="F234" i="42"/>
  <c r="E234" i="42"/>
  <c r="D234" i="42"/>
  <c r="C234" i="42"/>
  <c r="P233" i="42"/>
  <c r="O233" i="42"/>
  <c r="N233" i="42"/>
  <c r="J233" i="42"/>
  <c r="I233" i="42"/>
  <c r="G233" i="42"/>
  <c r="F233" i="42"/>
  <c r="E233" i="42"/>
  <c r="D233" i="42"/>
  <c r="C233" i="42"/>
  <c r="P232" i="42"/>
  <c r="O232" i="42"/>
  <c r="N232" i="42"/>
  <c r="P231" i="42"/>
  <c r="O231" i="42"/>
  <c r="N231" i="42"/>
  <c r="J231" i="42"/>
  <c r="I231" i="42"/>
  <c r="G231" i="42"/>
  <c r="F231" i="42"/>
  <c r="E231" i="42"/>
  <c r="D231" i="42"/>
  <c r="C231" i="42"/>
  <c r="P230" i="42"/>
  <c r="O230" i="42"/>
  <c r="N230" i="42"/>
  <c r="J230" i="42"/>
  <c r="I230" i="42"/>
  <c r="G230" i="42"/>
  <c r="F230" i="42"/>
  <c r="E230" i="42"/>
  <c r="D230" i="42"/>
  <c r="C230" i="42"/>
  <c r="P229" i="42"/>
  <c r="O229" i="42"/>
  <c r="N229" i="42"/>
  <c r="J229" i="42"/>
  <c r="I229" i="42"/>
  <c r="G229" i="42"/>
  <c r="F229" i="42"/>
  <c r="E229" i="42"/>
  <c r="D229" i="42"/>
  <c r="C229" i="42"/>
  <c r="P228" i="42"/>
  <c r="O228" i="42"/>
  <c r="N228" i="42"/>
  <c r="J228" i="42"/>
  <c r="I228" i="42"/>
  <c r="G228" i="42"/>
  <c r="F228" i="42"/>
  <c r="E228" i="42"/>
  <c r="D228" i="42"/>
  <c r="C228" i="42"/>
  <c r="P227" i="42"/>
  <c r="O227" i="42"/>
  <c r="N227" i="42"/>
  <c r="J227" i="42"/>
  <c r="I227" i="42"/>
  <c r="G227" i="42"/>
  <c r="F227" i="42"/>
  <c r="E227" i="42"/>
  <c r="D227" i="42"/>
  <c r="C227" i="42"/>
  <c r="P226" i="42"/>
  <c r="O226" i="42"/>
  <c r="N226" i="42"/>
  <c r="J226" i="42"/>
  <c r="I226" i="42"/>
  <c r="G226" i="42"/>
  <c r="F226" i="42"/>
  <c r="E226" i="42"/>
  <c r="D226" i="42"/>
  <c r="C226" i="42"/>
  <c r="P225" i="42"/>
  <c r="O225" i="42"/>
  <c r="N225" i="42"/>
  <c r="P224" i="42"/>
  <c r="O224" i="42"/>
  <c r="N224" i="42"/>
  <c r="J224" i="42"/>
  <c r="I224" i="42"/>
  <c r="G224" i="42"/>
  <c r="F224" i="42"/>
  <c r="E224" i="42"/>
  <c r="D224" i="42"/>
  <c r="C224" i="42"/>
  <c r="P223" i="42"/>
  <c r="O223" i="42"/>
  <c r="N223" i="42"/>
  <c r="J223" i="42"/>
  <c r="I223" i="42"/>
  <c r="G223" i="42"/>
  <c r="F223" i="42"/>
  <c r="E223" i="42"/>
  <c r="D223" i="42"/>
  <c r="C223" i="42"/>
  <c r="P222" i="42"/>
  <c r="O222" i="42"/>
  <c r="N222" i="42"/>
  <c r="J222" i="42"/>
  <c r="I222" i="42"/>
  <c r="G222" i="42"/>
  <c r="F222" i="42"/>
  <c r="E222" i="42"/>
  <c r="D222" i="42"/>
  <c r="C222" i="42"/>
  <c r="P221" i="42"/>
  <c r="O221" i="42"/>
  <c r="N221" i="42"/>
  <c r="J221" i="42"/>
  <c r="I221" i="42"/>
  <c r="G221" i="42"/>
  <c r="F221" i="42"/>
  <c r="E221" i="42"/>
  <c r="D221" i="42"/>
  <c r="C221" i="42"/>
  <c r="P220" i="42"/>
  <c r="O220" i="42"/>
  <c r="N220" i="42"/>
  <c r="J220" i="42"/>
  <c r="I220" i="42"/>
  <c r="G220" i="42"/>
  <c r="F220" i="42"/>
  <c r="E220" i="42"/>
  <c r="D220" i="42"/>
  <c r="C220" i="42"/>
  <c r="P219" i="42"/>
  <c r="O219" i="42"/>
  <c r="N219" i="42"/>
  <c r="J219" i="42"/>
  <c r="I219" i="42"/>
  <c r="G219" i="42"/>
  <c r="F219" i="42"/>
  <c r="E219" i="42"/>
  <c r="D219" i="42"/>
  <c r="C219" i="42"/>
  <c r="P218" i="42"/>
  <c r="O218" i="42"/>
  <c r="N218" i="42"/>
  <c r="P217" i="42"/>
  <c r="O217" i="42"/>
  <c r="N217" i="42"/>
  <c r="J217" i="42"/>
  <c r="I217" i="42"/>
  <c r="G217" i="42"/>
  <c r="F217" i="42"/>
  <c r="E217" i="42"/>
  <c r="D217" i="42"/>
  <c r="C217" i="42"/>
  <c r="P216" i="42"/>
  <c r="O216" i="42"/>
  <c r="N216" i="42"/>
  <c r="J216" i="42"/>
  <c r="I216" i="42"/>
  <c r="G216" i="42"/>
  <c r="F216" i="42"/>
  <c r="E216" i="42"/>
  <c r="D216" i="42"/>
  <c r="C216" i="42"/>
  <c r="P215" i="42"/>
  <c r="O215" i="42"/>
  <c r="N215" i="42"/>
  <c r="J215" i="42"/>
  <c r="I215" i="42"/>
  <c r="G215" i="42"/>
  <c r="F215" i="42"/>
  <c r="E215" i="42"/>
  <c r="D215" i="42"/>
  <c r="C215" i="42"/>
  <c r="P214" i="42"/>
  <c r="O214" i="42"/>
  <c r="N214" i="42"/>
  <c r="J214" i="42"/>
  <c r="I214" i="42"/>
  <c r="G214" i="42"/>
  <c r="F214" i="42"/>
  <c r="E214" i="42"/>
  <c r="D214" i="42"/>
  <c r="C214" i="42"/>
  <c r="P213" i="42"/>
  <c r="O213" i="42"/>
  <c r="N213" i="42"/>
  <c r="J213" i="42"/>
  <c r="I213" i="42"/>
  <c r="G213" i="42"/>
  <c r="F213" i="42"/>
  <c r="E213" i="42"/>
  <c r="D213" i="42"/>
  <c r="C213" i="42"/>
  <c r="P212" i="42"/>
  <c r="O212" i="42"/>
  <c r="N212" i="42"/>
  <c r="J212" i="42"/>
  <c r="I212" i="42"/>
  <c r="G212" i="42"/>
  <c r="F212" i="42"/>
  <c r="E212" i="42"/>
  <c r="D212" i="42"/>
  <c r="C212" i="42"/>
  <c r="P211" i="42"/>
  <c r="O211" i="42"/>
  <c r="N211" i="42"/>
  <c r="P210" i="42"/>
  <c r="O210" i="42"/>
  <c r="N210" i="42"/>
  <c r="J210" i="42"/>
  <c r="I210" i="42"/>
  <c r="G210" i="42"/>
  <c r="F210" i="42"/>
  <c r="E210" i="42"/>
  <c r="D210" i="42"/>
  <c r="C210" i="42"/>
  <c r="P209" i="42"/>
  <c r="O209" i="42"/>
  <c r="N209" i="42"/>
  <c r="J209" i="42"/>
  <c r="I209" i="42"/>
  <c r="G209" i="42"/>
  <c r="F209" i="42"/>
  <c r="E209" i="42"/>
  <c r="D209" i="42"/>
  <c r="C209" i="42"/>
  <c r="P208" i="42"/>
  <c r="O208" i="42"/>
  <c r="N208" i="42"/>
  <c r="J208" i="42"/>
  <c r="I208" i="42"/>
  <c r="G208" i="42"/>
  <c r="F208" i="42"/>
  <c r="E208" i="42"/>
  <c r="D208" i="42"/>
  <c r="C208" i="42"/>
  <c r="P207" i="42"/>
  <c r="O207" i="42"/>
  <c r="N207" i="42"/>
  <c r="J207" i="42"/>
  <c r="I207" i="42"/>
  <c r="G207" i="42"/>
  <c r="F207" i="42"/>
  <c r="E207" i="42"/>
  <c r="D207" i="42"/>
  <c r="C207" i="42"/>
  <c r="P206" i="42"/>
  <c r="O206" i="42"/>
  <c r="N206" i="42"/>
  <c r="J206" i="42"/>
  <c r="I206" i="42"/>
  <c r="G206" i="42"/>
  <c r="F206" i="42"/>
  <c r="E206" i="42"/>
  <c r="D206" i="42"/>
  <c r="C206" i="42"/>
  <c r="P205" i="42"/>
  <c r="O205" i="42"/>
  <c r="N205" i="42"/>
  <c r="J205" i="42"/>
  <c r="I205" i="42"/>
  <c r="G205" i="42"/>
  <c r="F205" i="42"/>
  <c r="E205" i="42"/>
  <c r="D205" i="42"/>
  <c r="C205" i="42"/>
  <c r="P204" i="42"/>
  <c r="O204" i="42"/>
  <c r="N204" i="42"/>
  <c r="P203" i="42"/>
  <c r="O203" i="42"/>
  <c r="N203" i="42"/>
  <c r="J203" i="42"/>
  <c r="I203" i="42"/>
  <c r="G203" i="42"/>
  <c r="F203" i="42"/>
  <c r="E203" i="42"/>
  <c r="D203" i="42"/>
  <c r="C203" i="42"/>
  <c r="P202" i="42"/>
  <c r="O202" i="42"/>
  <c r="N202" i="42"/>
  <c r="J202" i="42"/>
  <c r="I202" i="42"/>
  <c r="G202" i="42"/>
  <c r="F202" i="42"/>
  <c r="E202" i="42"/>
  <c r="D202" i="42"/>
  <c r="C202" i="42"/>
  <c r="P201" i="42"/>
  <c r="O201" i="42"/>
  <c r="N201" i="42"/>
  <c r="J201" i="42"/>
  <c r="I201" i="42"/>
  <c r="G201" i="42"/>
  <c r="F201" i="42"/>
  <c r="E201" i="42"/>
  <c r="D201" i="42"/>
  <c r="C201" i="42"/>
  <c r="P200" i="42"/>
  <c r="O200" i="42"/>
  <c r="N200" i="42"/>
  <c r="J200" i="42"/>
  <c r="I200" i="42"/>
  <c r="G200" i="42"/>
  <c r="F200" i="42"/>
  <c r="E200" i="42"/>
  <c r="D200" i="42"/>
  <c r="C200" i="42"/>
  <c r="P199" i="42"/>
  <c r="O199" i="42"/>
  <c r="N199" i="42"/>
  <c r="J199" i="42"/>
  <c r="I199" i="42"/>
  <c r="G199" i="42"/>
  <c r="F199" i="42"/>
  <c r="E199" i="42"/>
  <c r="D199" i="42"/>
  <c r="C199" i="42"/>
  <c r="P198" i="42"/>
  <c r="O198" i="42"/>
  <c r="N198" i="42"/>
  <c r="J198" i="42"/>
  <c r="I198" i="42"/>
  <c r="G198" i="42"/>
  <c r="F198" i="42"/>
  <c r="E198" i="42"/>
  <c r="D198" i="42"/>
  <c r="C198" i="42"/>
  <c r="P197" i="42"/>
  <c r="O197" i="42"/>
  <c r="N197" i="42"/>
  <c r="P196" i="42"/>
  <c r="O196" i="42"/>
  <c r="N196" i="42"/>
  <c r="J196" i="42"/>
  <c r="I196" i="42"/>
  <c r="G196" i="42"/>
  <c r="F196" i="42"/>
  <c r="E196" i="42"/>
  <c r="D196" i="42"/>
  <c r="C196" i="42"/>
  <c r="P195" i="42"/>
  <c r="O195" i="42"/>
  <c r="N195" i="42"/>
  <c r="J195" i="42"/>
  <c r="I195" i="42"/>
  <c r="G195" i="42"/>
  <c r="F195" i="42"/>
  <c r="E195" i="42"/>
  <c r="D195" i="42"/>
  <c r="C195" i="42"/>
  <c r="P194" i="42"/>
  <c r="O194" i="42"/>
  <c r="N194" i="42"/>
  <c r="J194" i="42"/>
  <c r="I194" i="42"/>
  <c r="G194" i="42"/>
  <c r="F194" i="42"/>
  <c r="E194" i="42"/>
  <c r="D194" i="42"/>
  <c r="C194" i="42"/>
  <c r="P193" i="42"/>
  <c r="O193" i="42"/>
  <c r="N193" i="42"/>
  <c r="J193" i="42"/>
  <c r="I193" i="42"/>
  <c r="G193" i="42"/>
  <c r="F193" i="42"/>
  <c r="E193" i="42"/>
  <c r="D193" i="42"/>
  <c r="C193" i="42"/>
  <c r="P192" i="42"/>
  <c r="O192" i="42"/>
  <c r="N192" i="42"/>
  <c r="J192" i="42"/>
  <c r="I192" i="42"/>
  <c r="G192" i="42"/>
  <c r="F192" i="42"/>
  <c r="E192" i="42"/>
  <c r="D192" i="42"/>
  <c r="C192" i="42"/>
  <c r="P191" i="42"/>
  <c r="O191" i="42"/>
  <c r="N191" i="42"/>
  <c r="J191" i="42"/>
  <c r="I191" i="42"/>
  <c r="G191" i="42"/>
  <c r="F191" i="42"/>
  <c r="E191" i="42"/>
  <c r="D191" i="42"/>
  <c r="C191" i="42"/>
  <c r="P190" i="42"/>
  <c r="O190" i="42"/>
  <c r="N190" i="42"/>
  <c r="P189" i="42"/>
  <c r="O189" i="42"/>
  <c r="N189" i="42"/>
  <c r="J189" i="42"/>
  <c r="I189" i="42"/>
  <c r="G189" i="42"/>
  <c r="F189" i="42"/>
  <c r="E189" i="42"/>
  <c r="D189" i="42"/>
  <c r="C189" i="42"/>
  <c r="P188" i="42"/>
  <c r="O188" i="42"/>
  <c r="N188" i="42"/>
  <c r="J188" i="42"/>
  <c r="I188" i="42"/>
  <c r="G188" i="42"/>
  <c r="F188" i="42"/>
  <c r="E188" i="42"/>
  <c r="D188" i="42"/>
  <c r="C188" i="42"/>
  <c r="P187" i="42"/>
  <c r="O187" i="42"/>
  <c r="N187" i="42"/>
  <c r="J187" i="42"/>
  <c r="I187" i="42"/>
  <c r="G187" i="42"/>
  <c r="F187" i="42"/>
  <c r="E187" i="42"/>
  <c r="D187" i="42"/>
  <c r="C187" i="42"/>
  <c r="P186" i="42"/>
  <c r="O186" i="42"/>
  <c r="N186" i="42"/>
  <c r="J186" i="42"/>
  <c r="I186" i="42"/>
  <c r="G186" i="42"/>
  <c r="F186" i="42"/>
  <c r="E186" i="42"/>
  <c r="D186" i="42"/>
  <c r="C186" i="42"/>
  <c r="P185" i="42"/>
  <c r="O185" i="42"/>
  <c r="N185" i="42"/>
  <c r="J185" i="42"/>
  <c r="I185" i="42"/>
  <c r="G185" i="42"/>
  <c r="F185" i="42"/>
  <c r="E185" i="42"/>
  <c r="D185" i="42"/>
  <c r="C185" i="42"/>
  <c r="P184" i="42"/>
  <c r="O184" i="42"/>
  <c r="N184" i="42"/>
  <c r="J184" i="42"/>
  <c r="I184" i="42"/>
  <c r="G184" i="42"/>
  <c r="F184" i="42"/>
  <c r="E184" i="42"/>
  <c r="D184" i="42"/>
  <c r="C184" i="42"/>
  <c r="P183" i="42"/>
  <c r="O183" i="42"/>
  <c r="N183" i="42"/>
  <c r="P182" i="42"/>
  <c r="O182" i="42"/>
  <c r="N182" i="42"/>
  <c r="J182" i="42"/>
  <c r="I182" i="42"/>
  <c r="G182" i="42"/>
  <c r="F182" i="42"/>
  <c r="E182" i="42"/>
  <c r="D182" i="42"/>
  <c r="C182" i="42"/>
  <c r="P181" i="42"/>
  <c r="O181" i="42"/>
  <c r="N181" i="42"/>
  <c r="J181" i="42"/>
  <c r="I181" i="42"/>
  <c r="G181" i="42"/>
  <c r="F181" i="42"/>
  <c r="E181" i="42"/>
  <c r="D181" i="42"/>
  <c r="C181" i="42"/>
  <c r="P180" i="42"/>
  <c r="O180" i="42"/>
  <c r="N180" i="42"/>
  <c r="J180" i="42"/>
  <c r="I180" i="42"/>
  <c r="G180" i="42"/>
  <c r="F180" i="42"/>
  <c r="E180" i="42"/>
  <c r="D180" i="42"/>
  <c r="C180" i="42"/>
  <c r="P179" i="42"/>
  <c r="O179" i="42"/>
  <c r="N179" i="42"/>
  <c r="J179" i="42"/>
  <c r="I179" i="42"/>
  <c r="G179" i="42"/>
  <c r="F179" i="42"/>
  <c r="E179" i="42"/>
  <c r="D179" i="42"/>
  <c r="C179" i="42"/>
  <c r="P178" i="42"/>
  <c r="O178" i="42"/>
  <c r="N178" i="42"/>
  <c r="J178" i="42"/>
  <c r="I178" i="42"/>
  <c r="G178" i="42"/>
  <c r="F178" i="42"/>
  <c r="E178" i="42"/>
  <c r="D178" i="42"/>
  <c r="C178" i="42"/>
  <c r="P177" i="42"/>
  <c r="O177" i="42"/>
  <c r="N177" i="42"/>
  <c r="J177" i="42"/>
  <c r="I177" i="42"/>
  <c r="G177" i="42"/>
  <c r="F177" i="42"/>
  <c r="E177" i="42"/>
  <c r="D177" i="42"/>
  <c r="C177" i="42"/>
  <c r="P176" i="42"/>
  <c r="O176" i="42"/>
  <c r="N176" i="42"/>
  <c r="P175" i="42"/>
  <c r="O175" i="42"/>
  <c r="N175" i="42"/>
  <c r="J175" i="42"/>
  <c r="I175" i="42"/>
  <c r="G175" i="42"/>
  <c r="F175" i="42"/>
  <c r="E175" i="42"/>
  <c r="D175" i="42"/>
  <c r="C175" i="42"/>
  <c r="P174" i="42"/>
  <c r="O174" i="42"/>
  <c r="N174" i="42"/>
  <c r="J174" i="42"/>
  <c r="I174" i="42"/>
  <c r="G174" i="42"/>
  <c r="F174" i="42"/>
  <c r="E174" i="42"/>
  <c r="D174" i="42"/>
  <c r="C174" i="42"/>
  <c r="P173" i="42"/>
  <c r="O173" i="42"/>
  <c r="N173" i="42"/>
  <c r="J173" i="42"/>
  <c r="I173" i="42"/>
  <c r="G173" i="42"/>
  <c r="F173" i="42"/>
  <c r="E173" i="42"/>
  <c r="D173" i="42"/>
  <c r="C173" i="42"/>
  <c r="P172" i="42"/>
  <c r="O172" i="42"/>
  <c r="N172" i="42"/>
  <c r="J172" i="42"/>
  <c r="I172" i="42"/>
  <c r="G172" i="42"/>
  <c r="F172" i="42"/>
  <c r="E172" i="42"/>
  <c r="D172" i="42"/>
  <c r="C172" i="42"/>
  <c r="P171" i="42"/>
  <c r="O171" i="42"/>
  <c r="N171" i="42"/>
  <c r="J171" i="42"/>
  <c r="I171" i="42"/>
  <c r="G171" i="42"/>
  <c r="F171" i="42"/>
  <c r="E171" i="42"/>
  <c r="D171" i="42"/>
  <c r="C171" i="42"/>
  <c r="P170" i="42"/>
  <c r="O170" i="42"/>
  <c r="N170" i="42"/>
  <c r="J170" i="42"/>
  <c r="I170" i="42"/>
  <c r="G170" i="42"/>
  <c r="F170" i="42"/>
  <c r="E170" i="42"/>
  <c r="D170" i="42"/>
  <c r="C170" i="42"/>
  <c r="P169" i="42"/>
  <c r="O169" i="42"/>
  <c r="N169" i="42"/>
  <c r="P168" i="42"/>
  <c r="O168" i="42"/>
  <c r="N168" i="42"/>
  <c r="J168" i="42"/>
  <c r="I168" i="42"/>
  <c r="G168" i="42"/>
  <c r="F168" i="42"/>
  <c r="E168" i="42"/>
  <c r="D168" i="42"/>
  <c r="C168" i="42"/>
  <c r="P167" i="42"/>
  <c r="O167" i="42"/>
  <c r="N167" i="42"/>
  <c r="J167" i="42"/>
  <c r="I167" i="42"/>
  <c r="G167" i="42"/>
  <c r="F167" i="42"/>
  <c r="E167" i="42"/>
  <c r="D167" i="42"/>
  <c r="C167" i="42"/>
  <c r="P166" i="42"/>
  <c r="O166" i="42"/>
  <c r="N166" i="42"/>
  <c r="J166" i="42"/>
  <c r="I166" i="42"/>
  <c r="G166" i="42"/>
  <c r="F166" i="42"/>
  <c r="E166" i="42"/>
  <c r="D166" i="42"/>
  <c r="C166" i="42"/>
  <c r="P165" i="42"/>
  <c r="O165" i="42"/>
  <c r="N165" i="42"/>
  <c r="J165" i="42"/>
  <c r="I165" i="42"/>
  <c r="G165" i="42"/>
  <c r="F165" i="42"/>
  <c r="E165" i="42"/>
  <c r="D165" i="42"/>
  <c r="C165" i="42"/>
  <c r="P164" i="42"/>
  <c r="O164" i="42"/>
  <c r="N164" i="42"/>
  <c r="J164" i="42"/>
  <c r="I164" i="42"/>
  <c r="G164" i="42"/>
  <c r="F164" i="42"/>
  <c r="E164" i="42"/>
  <c r="D164" i="42"/>
  <c r="C164" i="42"/>
  <c r="P163" i="42"/>
  <c r="O163" i="42"/>
  <c r="N163" i="42"/>
  <c r="J163" i="42"/>
  <c r="I163" i="42"/>
  <c r="G163" i="42"/>
  <c r="F163" i="42"/>
  <c r="E163" i="42"/>
  <c r="D163" i="42"/>
  <c r="C163" i="42"/>
  <c r="P162" i="42"/>
  <c r="O162" i="42"/>
  <c r="N162" i="42"/>
  <c r="P161" i="42"/>
  <c r="O161" i="42"/>
  <c r="N161" i="42"/>
  <c r="J161" i="42"/>
  <c r="I161" i="42"/>
  <c r="G161" i="42"/>
  <c r="F161" i="42"/>
  <c r="E161" i="42"/>
  <c r="D161" i="42"/>
  <c r="C161" i="42"/>
  <c r="P160" i="42"/>
  <c r="O160" i="42"/>
  <c r="N160" i="42"/>
  <c r="J160" i="42"/>
  <c r="I160" i="42"/>
  <c r="G160" i="42"/>
  <c r="F160" i="42"/>
  <c r="E160" i="42"/>
  <c r="D160" i="42"/>
  <c r="C160" i="42"/>
  <c r="P159" i="42"/>
  <c r="O159" i="42"/>
  <c r="N159" i="42"/>
  <c r="J159" i="42"/>
  <c r="I159" i="42"/>
  <c r="G159" i="42"/>
  <c r="F159" i="42"/>
  <c r="E159" i="42"/>
  <c r="D159" i="42"/>
  <c r="C159" i="42"/>
  <c r="P158" i="42"/>
  <c r="O158" i="42"/>
  <c r="N158" i="42"/>
  <c r="J158" i="42"/>
  <c r="I158" i="42"/>
  <c r="G158" i="42"/>
  <c r="F158" i="42"/>
  <c r="E158" i="42"/>
  <c r="D158" i="42"/>
  <c r="C158" i="42"/>
  <c r="P157" i="42"/>
  <c r="O157" i="42"/>
  <c r="N157" i="42"/>
  <c r="J157" i="42"/>
  <c r="I157" i="42"/>
  <c r="G157" i="42"/>
  <c r="F157" i="42"/>
  <c r="E157" i="42"/>
  <c r="D157" i="42"/>
  <c r="C157" i="42"/>
  <c r="P156" i="42"/>
  <c r="O156" i="42"/>
  <c r="N156" i="42"/>
  <c r="J156" i="42"/>
  <c r="I156" i="42"/>
  <c r="G156" i="42"/>
  <c r="F156" i="42"/>
  <c r="E156" i="42"/>
  <c r="D156" i="42"/>
  <c r="C156" i="42"/>
  <c r="P155" i="42"/>
  <c r="O155" i="42"/>
  <c r="N155" i="42"/>
  <c r="P154" i="42"/>
  <c r="O154" i="42"/>
  <c r="N154" i="42"/>
  <c r="J154" i="42"/>
  <c r="I154" i="42"/>
  <c r="G154" i="42"/>
  <c r="F154" i="42"/>
  <c r="E154" i="42"/>
  <c r="D154" i="42"/>
  <c r="C154" i="42"/>
  <c r="P153" i="42"/>
  <c r="O153" i="42"/>
  <c r="N153" i="42"/>
  <c r="J153" i="42"/>
  <c r="I153" i="42"/>
  <c r="G153" i="42"/>
  <c r="F153" i="42"/>
  <c r="E153" i="42"/>
  <c r="D153" i="42"/>
  <c r="C153" i="42"/>
  <c r="P152" i="42"/>
  <c r="O152" i="42"/>
  <c r="N152" i="42"/>
  <c r="J152" i="42"/>
  <c r="I152" i="42"/>
  <c r="G152" i="42"/>
  <c r="F152" i="42"/>
  <c r="E152" i="42"/>
  <c r="D152" i="42"/>
  <c r="C152" i="42"/>
  <c r="P151" i="42"/>
  <c r="O151" i="42"/>
  <c r="N151" i="42"/>
  <c r="J151" i="42"/>
  <c r="I151" i="42"/>
  <c r="G151" i="42"/>
  <c r="F151" i="42"/>
  <c r="E151" i="42"/>
  <c r="D151" i="42"/>
  <c r="C151" i="42"/>
  <c r="P150" i="42"/>
  <c r="O150" i="42"/>
  <c r="N150" i="42"/>
  <c r="J150" i="42"/>
  <c r="I150" i="42"/>
  <c r="G150" i="42"/>
  <c r="F150" i="42"/>
  <c r="E150" i="42"/>
  <c r="D150" i="42"/>
  <c r="C150" i="42"/>
  <c r="P149" i="42"/>
  <c r="O149" i="42"/>
  <c r="N149" i="42"/>
  <c r="J149" i="42"/>
  <c r="I149" i="42"/>
  <c r="G149" i="42"/>
  <c r="F149" i="42"/>
  <c r="E149" i="42"/>
  <c r="D149" i="42"/>
  <c r="C149" i="42"/>
  <c r="P148" i="42"/>
  <c r="O148" i="42"/>
  <c r="N148" i="42"/>
  <c r="P147" i="42"/>
  <c r="O147" i="42"/>
  <c r="N147" i="42"/>
  <c r="J147" i="42"/>
  <c r="I147" i="42"/>
  <c r="G147" i="42"/>
  <c r="F147" i="42"/>
  <c r="E147" i="42"/>
  <c r="D147" i="42"/>
  <c r="C147" i="42"/>
  <c r="P146" i="42"/>
  <c r="O146" i="42"/>
  <c r="N146" i="42"/>
  <c r="J146" i="42"/>
  <c r="I146" i="42"/>
  <c r="G146" i="42"/>
  <c r="F146" i="42"/>
  <c r="E146" i="42"/>
  <c r="D146" i="42"/>
  <c r="C146" i="42"/>
  <c r="P145" i="42"/>
  <c r="O145" i="42"/>
  <c r="N145" i="42"/>
  <c r="J145" i="42"/>
  <c r="I145" i="42"/>
  <c r="G145" i="42"/>
  <c r="F145" i="42"/>
  <c r="E145" i="42"/>
  <c r="D145" i="42"/>
  <c r="C145" i="42"/>
  <c r="P144" i="42"/>
  <c r="O144" i="42"/>
  <c r="N144" i="42"/>
  <c r="J144" i="42"/>
  <c r="I144" i="42"/>
  <c r="G144" i="42"/>
  <c r="F144" i="42"/>
  <c r="E144" i="42"/>
  <c r="D144" i="42"/>
  <c r="C144" i="42"/>
  <c r="P143" i="42"/>
  <c r="O143" i="42"/>
  <c r="N143" i="42"/>
  <c r="J143" i="42"/>
  <c r="I143" i="42"/>
  <c r="G143" i="42"/>
  <c r="F143" i="42"/>
  <c r="E143" i="42"/>
  <c r="D143" i="42"/>
  <c r="C143" i="42"/>
  <c r="P142" i="42"/>
  <c r="O142" i="42"/>
  <c r="N142" i="42"/>
  <c r="J142" i="42"/>
  <c r="I142" i="42"/>
  <c r="G142" i="42"/>
  <c r="F142" i="42"/>
  <c r="E142" i="42"/>
  <c r="D142" i="42"/>
  <c r="C142" i="42"/>
  <c r="P141" i="42"/>
  <c r="O141" i="42"/>
  <c r="N141" i="42"/>
  <c r="P140" i="42"/>
  <c r="O140" i="42"/>
  <c r="N140" i="42"/>
  <c r="J140" i="42"/>
  <c r="I140" i="42"/>
  <c r="G140" i="42"/>
  <c r="F140" i="42"/>
  <c r="E140" i="42"/>
  <c r="D140" i="42"/>
  <c r="C140" i="42"/>
  <c r="P139" i="42"/>
  <c r="O139" i="42"/>
  <c r="N139" i="42"/>
  <c r="J139" i="42"/>
  <c r="I139" i="42"/>
  <c r="G139" i="42"/>
  <c r="F139" i="42"/>
  <c r="E139" i="42"/>
  <c r="D139" i="42"/>
  <c r="C139" i="42"/>
  <c r="P138" i="42"/>
  <c r="O138" i="42"/>
  <c r="N138" i="42"/>
  <c r="J138" i="42"/>
  <c r="I138" i="42"/>
  <c r="G138" i="42"/>
  <c r="F138" i="42"/>
  <c r="E138" i="42"/>
  <c r="D138" i="42"/>
  <c r="C138" i="42"/>
  <c r="P137" i="42"/>
  <c r="O137" i="42"/>
  <c r="N137" i="42"/>
  <c r="J137" i="42"/>
  <c r="I137" i="42"/>
  <c r="G137" i="42"/>
  <c r="F137" i="42"/>
  <c r="E137" i="42"/>
  <c r="D137" i="42"/>
  <c r="C137" i="42"/>
  <c r="P136" i="42"/>
  <c r="O136" i="42"/>
  <c r="N136" i="42"/>
  <c r="J136" i="42"/>
  <c r="I136" i="42"/>
  <c r="G136" i="42"/>
  <c r="F136" i="42"/>
  <c r="E136" i="42"/>
  <c r="D136" i="42"/>
  <c r="C136" i="42"/>
  <c r="P135" i="42"/>
  <c r="O135" i="42"/>
  <c r="N135" i="42"/>
  <c r="J135" i="42"/>
  <c r="I135" i="42"/>
  <c r="G135" i="42"/>
  <c r="F135" i="42"/>
  <c r="E135" i="42"/>
  <c r="D135" i="42"/>
  <c r="C135" i="42"/>
  <c r="P134" i="42"/>
  <c r="O134" i="42"/>
  <c r="N134" i="42"/>
  <c r="P133" i="42"/>
  <c r="O133" i="42"/>
  <c r="N133" i="42"/>
  <c r="J133" i="42"/>
  <c r="I133" i="42"/>
  <c r="G133" i="42"/>
  <c r="F133" i="42"/>
  <c r="E133" i="42"/>
  <c r="D133" i="42"/>
  <c r="C133" i="42"/>
  <c r="P132" i="42"/>
  <c r="O132" i="42"/>
  <c r="N132" i="42"/>
  <c r="J132" i="42"/>
  <c r="I132" i="42"/>
  <c r="G132" i="42"/>
  <c r="F132" i="42"/>
  <c r="E132" i="42"/>
  <c r="D132" i="42"/>
  <c r="C132" i="42"/>
  <c r="P131" i="42"/>
  <c r="O131" i="42"/>
  <c r="N131" i="42"/>
  <c r="J131" i="42"/>
  <c r="I131" i="42"/>
  <c r="G131" i="42"/>
  <c r="F131" i="42"/>
  <c r="E131" i="42"/>
  <c r="D131" i="42"/>
  <c r="C131" i="42"/>
  <c r="P130" i="42"/>
  <c r="O130" i="42"/>
  <c r="N130" i="42"/>
  <c r="J130" i="42"/>
  <c r="I130" i="42"/>
  <c r="G130" i="42"/>
  <c r="F130" i="42"/>
  <c r="E130" i="42"/>
  <c r="D130" i="42"/>
  <c r="C130" i="42"/>
  <c r="P129" i="42"/>
  <c r="O129" i="42"/>
  <c r="N129" i="42"/>
  <c r="J129" i="42"/>
  <c r="I129" i="42"/>
  <c r="G129" i="42"/>
  <c r="F129" i="42"/>
  <c r="E129" i="42"/>
  <c r="D129" i="42"/>
  <c r="C129" i="42"/>
  <c r="P128" i="42"/>
  <c r="O128" i="42"/>
  <c r="N128" i="42"/>
  <c r="J128" i="42"/>
  <c r="I128" i="42"/>
  <c r="G128" i="42"/>
  <c r="F128" i="42"/>
  <c r="E128" i="42"/>
  <c r="D128" i="42"/>
  <c r="C128" i="42"/>
  <c r="P127" i="42"/>
  <c r="O127" i="42"/>
  <c r="N127" i="42"/>
  <c r="P126" i="42"/>
  <c r="O126" i="42"/>
  <c r="N126" i="42"/>
  <c r="J126" i="42"/>
  <c r="I126" i="42"/>
  <c r="G126" i="42"/>
  <c r="F126" i="42"/>
  <c r="E126" i="42"/>
  <c r="D126" i="42"/>
  <c r="C126" i="42"/>
  <c r="P125" i="42"/>
  <c r="O125" i="42"/>
  <c r="N125" i="42"/>
  <c r="J125" i="42"/>
  <c r="I125" i="42"/>
  <c r="G125" i="42"/>
  <c r="F125" i="42"/>
  <c r="E125" i="42"/>
  <c r="D125" i="42"/>
  <c r="C125" i="42"/>
  <c r="P124" i="42"/>
  <c r="O124" i="42"/>
  <c r="N124" i="42"/>
  <c r="J124" i="42"/>
  <c r="I124" i="42"/>
  <c r="G124" i="42"/>
  <c r="F124" i="42"/>
  <c r="E124" i="42"/>
  <c r="D124" i="42"/>
  <c r="C124" i="42"/>
  <c r="P123" i="42"/>
  <c r="O123" i="42"/>
  <c r="N123" i="42"/>
  <c r="J123" i="42"/>
  <c r="I123" i="42"/>
  <c r="G123" i="42"/>
  <c r="F123" i="42"/>
  <c r="E123" i="42"/>
  <c r="D123" i="42"/>
  <c r="C123" i="42"/>
  <c r="P122" i="42"/>
  <c r="O122" i="42"/>
  <c r="N122" i="42"/>
  <c r="J122" i="42"/>
  <c r="I122" i="42"/>
  <c r="G122" i="42"/>
  <c r="F122" i="42"/>
  <c r="E122" i="42"/>
  <c r="D122" i="42"/>
  <c r="C122" i="42"/>
  <c r="P121" i="42"/>
  <c r="O121" i="42"/>
  <c r="N121" i="42"/>
  <c r="J121" i="42"/>
  <c r="I121" i="42"/>
  <c r="G121" i="42"/>
  <c r="F121" i="42"/>
  <c r="E121" i="42"/>
  <c r="D121" i="42"/>
  <c r="C121" i="42"/>
  <c r="P120" i="42"/>
  <c r="O120" i="42"/>
  <c r="N120" i="42"/>
  <c r="P119" i="42"/>
  <c r="O119" i="42"/>
  <c r="N119" i="42"/>
  <c r="J119" i="42"/>
  <c r="I119" i="42"/>
  <c r="G119" i="42"/>
  <c r="F119" i="42"/>
  <c r="E119" i="42"/>
  <c r="D119" i="42"/>
  <c r="C119" i="42"/>
  <c r="P118" i="42"/>
  <c r="O118" i="42"/>
  <c r="N118" i="42"/>
  <c r="J118" i="42"/>
  <c r="I118" i="42"/>
  <c r="G118" i="42"/>
  <c r="F118" i="42"/>
  <c r="E118" i="42"/>
  <c r="D118" i="42"/>
  <c r="C118" i="42"/>
  <c r="P117" i="42"/>
  <c r="O117" i="42"/>
  <c r="N117" i="42"/>
  <c r="J117" i="42"/>
  <c r="I117" i="42"/>
  <c r="G117" i="42"/>
  <c r="F117" i="42"/>
  <c r="E117" i="42"/>
  <c r="D117" i="42"/>
  <c r="C117" i="42"/>
  <c r="P116" i="42"/>
  <c r="O116" i="42"/>
  <c r="N116" i="42"/>
  <c r="J116" i="42"/>
  <c r="I116" i="42"/>
  <c r="G116" i="42"/>
  <c r="F116" i="42"/>
  <c r="E116" i="42"/>
  <c r="D116" i="42"/>
  <c r="C116" i="42"/>
  <c r="P115" i="42"/>
  <c r="O115" i="42"/>
  <c r="N115" i="42"/>
  <c r="J115" i="42"/>
  <c r="I115" i="42"/>
  <c r="G115" i="42"/>
  <c r="F115" i="42"/>
  <c r="E115" i="42"/>
  <c r="D115" i="42"/>
  <c r="C115" i="42"/>
  <c r="P114" i="42"/>
  <c r="O114" i="42"/>
  <c r="N114" i="42"/>
  <c r="J114" i="42"/>
  <c r="I114" i="42"/>
  <c r="G114" i="42"/>
  <c r="F114" i="42"/>
  <c r="E114" i="42"/>
  <c r="D114" i="42"/>
  <c r="C114" i="42"/>
  <c r="P113" i="42"/>
  <c r="O113" i="42"/>
  <c r="N113" i="42"/>
  <c r="P112" i="42"/>
  <c r="O112" i="42"/>
  <c r="N112" i="42"/>
  <c r="J112" i="42"/>
  <c r="I112" i="42"/>
  <c r="G112" i="42"/>
  <c r="F112" i="42"/>
  <c r="E112" i="42"/>
  <c r="D112" i="42"/>
  <c r="C112" i="42"/>
  <c r="P111" i="42"/>
  <c r="O111" i="42"/>
  <c r="N111" i="42"/>
  <c r="I111" i="42"/>
  <c r="F111" i="42"/>
  <c r="E111" i="42"/>
  <c r="D111" i="42"/>
  <c r="C111" i="42"/>
  <c r="P110" i="42"/>
  <c r="O110" i="42"/>
  <c r="N110" i="42"/>
  <c r="J110" i="42"/>
  <c r="I110" i="42"/>
  <c r="G110" i="42"/>
  <c r="F110" i="42"/>
  <c r="E110" i="42"/>
  <c r="D110" i="42"/>
  <c r="C110" i="42"/>
  <c r="P109" i="42"/>
  <c r="O109" i="42"/>
  <c r="N109" i="42"/>
  <c r="J109" i="42"/>
  <c r="I109" i="42"/>
  <c r="G109" i="42"/>
  <c r="F109" i="42"/>
  <c r="E109" i="42"/>
  <c r="D109" i="42"/>
  <c r="C109" i="42"/>
  <c r="P108" i="42"/>
  <c r="O108" i="42"/>
  <c r="N108" i="42"/>
  <c r="J108" i="42"/>
  <c r="I108" i="42"/>
  <c r="G108" i="42"/>
  <c r="F108" i="42"/>
  <c r="E108" i="42"/>
  <c r="D108" i="42"/>
  <c r="C108" i="42"/>
  <c r="P107" i="42"/>
  <c r="O107" i="42"/>
  <c r="N107" i="42"/>
  <c r="J107" i="42"/>
  <c r="I107" i="42"/>
  <c r="G107" i="42"/>
  <c r="F107" i="42"/>
  <c r="E107" i="42"/>
  <c r="D107" i="42"/>
  <c r="C107" i="42"/>
  <c r="P106" i="42"/>
  <c r="O106" i="42"/>
  <c r="N106" i="42"/>
  <c r="P105" i="42"/>
  <c r="O105" i="42"/>
  <c r="N105" i="42"/>
  <c r="J105" i="42"/>
  <c r="I105" i="42"/>
  <c r="G105" i="42"/>
  <c r="F105" i="42"/>
  <c r="E105" i="42"/>
  <c r="D105" i="42"/>
  <c r="C105" i="42"/>
  <c r="P104" i="42"/>
  <c r="O104" i="42"/>
  <c r="N104" i="42"/>
  <c r="J104" i="42"/>
  <c r="I104" i="42"/>
  <c r="G104" i="42"/>
  <c r="F104" i="42"/>
  <c r="E104" i="42"/>
  <c r="D104" i="42"/>
  <c r="C104" i="42"/>
  <c r="P103" i="42"/>
  <c r="O103" i="42"/>
  <c r="N103" i="42"/>
  <c r="J103" i="42"/>
  <c r="I103" i="42"/>
  <c r="G103" i="42"/>
  <c r="F103" i="42"/>
  <c r="E103" i="42"/>
  <c r="D103" i="42"/>
  <c r="C103" i="42"/>
  <c r="P102" i="42"/>
  <c r="O102" i="42"/>
  <c r="N102" i="42"/>
  <c r="J102" i="42"/>
  <c r="I102" i="42"/>
  <c r="G102" i="42"/>
  <c r="F102" i="42"/>
  <c r="E102" i="42"/>
  <c r="D102" i="42"/>
  <c r="C102" i="42"/>
  <c r="P101" i="42"/>
  <c r="O101" i="42"/>
  <c r="N101" i="42"/>
  <c r="J101" i="42"/>
  <c r="I101" i="42"/>
  <c r="G101" i="42"/>
  <c r="F101" i="42"/>
  <c r="E101" i="42"/>
  <c r="D101" i="42"/>
  <c r="C101" i="42"/>
  <c r="P100" i="42"/>
  <c r="O100" i="42"/>
  <c r="N100" i="42"/>
  <c r="J100" i="42"/>
  <c r="I100" i="42"/>
  <c r="G100" i="42"/>
  <c r="F100" i="42"/>
  <c r="E100" i="42"/>
  <c r="D100" i="42"/>
  <c r="C100" i="42"/>
  <c r="P99" i="42"/>
  <c r="O99" i="42"/>
  <c r="N99" i="42"/>
  <c r="P98" i="42"/>
  <c r="O98" i="42"/>
  <c r="N98" i="42"/>
  <c r="J98" i="42"/>
  <c r="I98" i="42"/>
  <c r="G98" i="42"/>
  <c r="F98" i="42"/>
  <c r="E98" i="42"/>
  <c r="D98" i="42"/>
  <c r="C98" i="42"/>
  <c r="P97" i="42"/>
  <c r="O97" i="42"/>
  <c r="N97" i="42"/>
  <c r="I97" i="42"/>
  <c r="F97" i="42"/>
  <c r="E97" i="42"/>
  <c r="D97" i="42"/>
  <c r="C97" i="42"/>
  <c r="P96" i="42"/>
  <c r="O96" i="42"/>
  <c r="N96" i="42"/>
  <c r="J96" i="42"/>
  <c r="I96" i="42"/>
  <c r="G96" i="42"/>
  <c r="F96" i="42"/>
  <c r="E96" i="42"/>
  <c r="D96" i="42"/>
  <c r="C96" i="42"/>
  <c r="P95" i="42"/>
  <c r="O95" i="42"/>
  <c r="N95" i="42"/>
  <c r="J95" i="42"/>
  <c r="I95" i="42"/>
  <c r="G95" i="42"/>
  <c r="F95" i="42"/>
  <c r="E95" i="42"/>
  <c r="D95" i="42"/>
  <c r="C95" i="42"/>
  <c r="P94" i="42"/>
  <c r="O94" i="42"/>
  <c r="N94" i="42"/>
  <c r="J94" i="42"/>
  <c r="I94" i="42"/>
  <c r="G94" i="42"/>
  <c r="F94" i="42"/>
  <c r="E94" i="42"/>
  <c r="D94" i="42"/>
  <c r="C94" i="42"/>
  <c r="P93" i="42"/>
  <c r="O93" i="42"/>
  <c r="N93" i="42"/>
  <c r="J93" i="42"/>
  <c r="I93" i="42"/>
  <c r="G93" i="42"/>
  <c r="F93" i="42"/>
  <c r="E93" i="42"/>
  <c r="D93" i="42"/>
  <c r="C93" i="42"/>
  <c r="P92" i="42"/>
  <c r="O92" i="42"/>
  <c r="N92" i="42"/>
  <c r="P91" i="42"/>
  <c r="O91" i="42"/>
  <c r="N91" i="42"/>
  <c r="J91" i="42"/>
  <c r="I91" i="42"/>
  <c r="G91" i="42"/>
  <c r="F91" i="42"/>
  <c r="E91" i="42"/>
  <c r="D91" i="42"/>
  <c r="C91" i="42"/>
  <c r="P90" i="42"/>
  <c r="O90" i="42"/>
  <c r="N90" i="42"/>
  <c r="J90" i="42"/>
  <c r="I90" i="42"/>
  <c r="G90" i="42"/>
  <c r="F90" i="42"/>
  <c r="E90" i="42"/>
  <c r="D90" i="42"/>
  <c r="C90" i="42"/>
  <c r="P89" i="42"/>
  <c r="O89" i="42"/>
  <c r="N89" i="42"/>
  <c r="J89" i="42"/>
  <c r="I89" i="42"/>
  <c r="G89" i="42"/>
  <c r="F89" i="42"/>
  <c r="E89" i="42"/>
  <c r="D89" i="42"/>
  <c r="C89" i="42"/>
  <c r="P88" i="42"/>
  <c r="O88" i="42"/>
  <c r="N88" i="42"/>
  <c r="J88" i="42"/>
  <c r="I88" i="42"/>
  <c r="G88" i="42"/>
  <c r="F88" i="42"/>
  <c r="E88" i="42"/>
  <c r="D88" i="42"/>
  <c r="C88" i="42"/>
  <c r="P87" i="42"/>
  <c r="O87" i="42"/>
  <c r="N87" i="42"/>
  <c r="J87" i="42"/>
  <c r="I87" i="42"/>
  <c r="G87" i="42"/>
  <c r="F87" i="42"/>
  <c r="E87" i="42"/>
  <c r="D87" i="42"/>
  <c r="C87" i="42"/>
  <c r="P86" i="42"/>
  <c r="O86" i="42"/>
  <c r="N86" i="42"/>
  <c r="J86" i="42"/>
  <c r="I86" i="42"/>
  <c r="G86" i="42"/>
  <c r="F86" i="42"/>
  <c r="E86" i="42"/>
  <c r="D86" i="42"/>
  <c r="C86" i="42"/>
  <c r="P85" i="42"/>
  <c r="O85" i="42"/>
  <c r="N85" i="42"/>
  <c r="P84" i="42"/>
  <c r="O84" i="42"/>
  <c r="N84" i="42"/>
  <c r="J84" i="42"/>
  <c r="I84" i="42"/>
  <c r="G84" i="42"/>
  <c r="F84" i="42"/>
  <c r="E84" i="42"/>
  <c r="D84" i="42"/>
  <c r="C84" i="42"/>
  <c r="P83" i="42"/>
  <c r="O83" i="42"/>
  <c r="N83" i="42"/>
  <c r="J83" i="42"/>
  <c r="I83" i="42"/>
  <c r="G83" i="42"/>
  <c r="F83" i="42"/>
  <c r="E83" i="42"/>
  <c r="D83" i="42"/>
  <c r="C83" i="42"/>
  <c r="P82" i="42"/>
  <c r="O82" i="42"/>
  <c r="N82" i="42"/>
  <c r="J82" i="42"/>
  <c r="I82" i="42"/>
  <c r="G82" i="42"/>
  <c r="F82" i="42"/>
  <c r="E82" i="42"/>
  <c r="D82" i="42"/>
  <c r="C82" i="42"/>
  <c r="P81" i="42"/>
  <c r="O81" i="42"/>
  <c r="N81" i="42"/>
  <c r="J81" i="42"/>
  <c r="I81" i="42"/>
  <c r="G81" i="42"/>
  <c r="F81" i="42"/>
  <c r="E81" i="42"/>
  <c r="D81" i="42"/>
  <c r="C81" i="42"/>
  <c r="P80" i="42"/>
  <c r="O80" i="42"/>
  <c r="N80" i="42"/>
  <c r="J80" i="42"/>
  <c r="I80" i="42"/>
  <c r="G80" i="42"/>
  <c r="F80" i="42"/>
  <c r="E80" i="42"/>
  <c r="D80" i="42"/>
  <c r="C80" i="42"/>
  <c r="P79" i="42"/>
  <c r="O79" i="42"/>
  <c r="N79" i="42"/>
  <c r="J79" i="42"/>
  <c r="I79" i="42"/>
  <c r="G79" i="42"/>
  <c r="F79" i="42"/>
  <c r="E79" i="42"/>
  <c r="D79" i="42"/>
  <c r="C79" i="42"/>
  <c r="P78" i="42"/>
  <c r="O78" i="42"/>
  <c r="N78" i="42"/>
  <c r="P77" i="42"/>
  <c r="O77" i="42"/>
  <c r="N77" i="42"/>
  <c r="J77" i="42"/>
  <c r="I77" i="42"/>
  <c r="G77" i="42"/>
  <c r="F77" i="42"/>
  <c r="E77" i="42"/>
  <c r="D77" i="42"/>
  <c r="C77" i="42"/>
  <c r="P76" i="42"/>
  <c r="O76" i="42"/>
  <c r="N76" i="42"/>
  <c r="J76" i="42"/>
  <c r="I76" i="42"/>
  <c r="G76" i="42"/>
  <c r="F76" i="42"/>
  <c r="E76" i="42"/>
  <c r="D76" i="42"/>
  <c r="C76" i="42"/>
  <c r="P75" i="42"/>
  <c r="O75" i="42"/>
  <c r="N75" i="42"/>
  <c r="J75" i="42"/>
  <c r="I75" i="42"/>
  <c r="G75" i="42"/>
  <c r="F75" i="42"/>
  <c r="E75" i="42"/>
  <c r="D75" i="42"/>
  <c r="C75" i="42"/>
  <c r="P74" i="42"/>
  <c r="O74" i="42"/>
  <c r="N74" i="42"/>
  <c r="J74" i="42"/>
  <c r="I74" i="42"/>
  <c r="G74" i="42"/>
  <c r="F74" i="42"/>
  <c r="E74" i="42"/>
  <c r="D74" i="42"/>
  <c r="C74" i="42"/>
  <c r="P73" i="42"/>
  <c r="O73" i="42"/>
  <c r="N73" i="42"/>
  <c r="J73" i="42"/>
  <c r="I73" i="42"/>
  <c r="G73" i="42"/>
  <c r="F73" i="42"/>
  <c r="E73" i="42"/>
  <c r="D73" i="42"/>
  <c r="C73" i="42"/>
  <c r="P72" i="42"/>
  <c r="O72" i="42"/>
  <c r="N72" i="42"/>
  <c r="J72" i="42"/>
  <c r="I72" i="42"/>
  <c r="G72" i="42"/>
  <c r="F72" i="42"/>
  <c r="E72" i="42"/>
  <c r="D72" i="42"/>
  <c r="C72" i="42"/>
  <c r="P71" i="42"/>
  <c r="O71" i="42"/>
  <c r="N71" i="42"/>
  <c r="P70" i="42"/>
  <c r="O70" i="42"/>
  <c r="N70" i="42"/>
  <c r="J70" i="42"/>
  <c r="I70" i="42"/>
  <c r="G70" i="42"/>
  <c r="F70" i="42"/>
  <c r="E70" i="42"/>
  <c r="D70" i="42"/>
  <c r="C70" i="42"/>
  <c r="P69" i="42"/>
  <c r="O69" i="42"/>
  <c r="N69" i="42"/>
  <c r="J69" i="42"/>
  <c r="I69" i="42"/>
  <c r="G69" i="42"/>
  <c r="F69" i="42"/>
  <c r="E69" i="42"/>
  <c r="D69" i="42"/>
  <c r="C69" i="42"/>
  <c r="P68" i="42"/>
  <c r="O68" i="42"/>
  <c r="N68" i="42"/>
  <c r="J68" i="42"/>
  <c r="I68" i="42"/>
  <c r="G68" i="42"/>
  <c r="F68" i="42"/>
  <c r="E68" i="42"/>
  <c r="D68" i="42"/>
  <c r="C68" i="42"/>
  <c r="P67" i="42"/>
  <c r="O67" i="42"/>
  <c r="N67" i="42"/>
  <c r="J67" i="42"/>
  <c r="I67" i="42"/>
  <c r="G67" i="42"/>
  <c r="F67" i="42"/>
  <c r="E67" i="42"/>
  <c r="D67" i="42"/>
  <c r="C67" i="42"/>
  <c r="P66" i="42"/>
  <c r="O66" i="42"/>
  <c r="N66" i="42"/>
  <c r="J66" i="42"/>
  <c r="I66" i="42"/>
  <c r="G66" i="42"/>
  <c r="F66" i="42"/>
  <c r="E66" i="42"/>
  <c r="D66" i="42"/>
  <c r="C66" i="42"/>
  <c r="P65" i="42"/>
  <c r="O65" i="42"/>
  <c r="N65" i="42"/>
  <c r="J65" i="42"/>
  <c r="I65" i="42"/>
  <c r="G65" i="42"/>
  <c r="F65" i="42"/>
  <c r="E65" i="42"/>
  <c r="D65" i="42"/>
  <c r="C65" i="42"/>
  <c r="P64" i="42"/>
  <c r="O64" i="42"/>
  <c r="N64" i="42"/>
  <c r="P63" i="42"/>
  <c r="O63" i="42"/>
  <c r="N63" i="42"/>
  <c r="J63" i="42"/>
  <c r="I63" i="42"/>
  <c r="G63" i="42"/>
  <c r="F63" i="42"/>
  <c r="E63" i="42"/>
  <c r="D63" i="42"/>
  <c r="C63" i="42"/>
  <c r="P62" i="42"/>
  <c r="O62" i="42"/>
  <c r="N62" i="42"/>
  <c r="J62" i="42"/>
  <c r="I62" i="42"/>
  <c r="G62" i="42"/>
  <c r="F62" i="42"/>
  <c r="E62" i="42"/>
  <c r="D62" i="42"/>
  <c r="C62" i="42"/>
  <c r="P61" i="42"/>
  <c r="O61" i="42"/>
  <c r="N61" i="42"/>
  <c r="J61" i="42"/>
  <c r="I61" i="42"/>
  <c r="G61" i="42"/>
  <c r="F61" i="42"/>
  <c r="E61" i="42"/>
  <c r="D61" i="42"/>
  <c r="C61" i="42"/>
  <c r="P60" i="42"/>
  <c r="O60" i="42"/>
  <c r="N60" i="42"/>
  <c r="J60" i="42"/>
  <c r="I60" i="42"/>
  <c r="G60" i="42"/>
  <c r="F60" i="42"/>
  <c r="E60" i="42"/>
  <c r="D60" i="42"/>
  <c r="C60" i="42"/>
  <c r="P59" i="42"/>
  <c r="O59" i="42"/>
  <c r="N59" i="42"/>
  <c r="J59" i="42"/>
  <c r="I59" i="42"/>
  <c r="G59" i="42"/>
  <c r="F59" i="42"/>
  <c r="E59" i="42"/>
  <c r="D59" i="42"/>
  <c r="C59" i="42"/>
  <c r="P58" i="42"/>
  <c r="O58" i="42"/>
  <c r="N58" i="42"/>
  <c r="J58" i="42"/>
  <c r="I58" i="42"/>
  <c r="G58" i="42"/>
  <c r="F58" i="42"/>
  <c r="E58" i="42"/>
  <c r="D58" i="42"/>
  <c r="C58" i="42"/>
  <c r="P57" i="42"/>
  <c r="O57" i="42"/>
  <c r="N57" i="42"/>
  <c r="P56" i="42"/>
  <c r="O56" i="42"/>
  <c r="N56" i="42"/>
  <c r="J56" i="42"/>
  <c r="I56" i="42"/>
  <c r="G56" i="42"/>
  <c r="F56" i="42"/>
  <c r="E56" i="42"/>
  <c r="D56" i="42"/>
  <c r="C56" i="42"/>
  <c r="P55" i="42"/>
  <c r="O55" i="42"/>
  <c r="N55" i="42"/>
  <c r="J55" i="42"/>
  <c r="I55" i="42"/>
  <c r="G55" i="42"/>
  <c r="F55" i="42"/>
  <c r="E55" i="42"/>
  <c r="D55" i="42"/>
  <c r="C55" i="42"/>
  <c r="P54" i="42"/>
  <c r="O54" i="42"/>
  <c r="N54" i="42"/>
  <c r="J54" i="42"/>
  <c r="I54" i="42"/>
  <c r="G54" i="42"/>
  <c r="F54" i="42"/>
  <c r="E54" i="42"/>
  <c r="D54" i="42"/>
  <c r="C54" i="42"/>
  <c r="P53" i="42"/>
  <c r="O53" i="42"/>
  <c r="N53" i="42"/>
  <c r="J53" i="42"/>
  <c r="I53" i="42"/>
  <c r="G53" i="42"/>
  <c r="F53" i="42"/>
  <c r="E53" i="42"/>
  <c r="D53" i="42"/>
  <c r="C53" i="42"/>
  <c r="P52" i="42"/>
  <c r="O52" i="42"/>
  <c r="N52" i="42"/>
  <c r="J52" i="42"/>
  <c r="I52" i="42"/>
  <c r="G52" i="42"/>
  <c r="F52" i="42"/>
  <c r="E52" i="42"/>
  <c r="D52" i="42"/>
  <c r="C52" i="42"/>
  <c r="P51" i="42"/>
  <c r="O51" i="42"/>
  <c r="N51" i="42"/>
  <c r="J51" i="42"/>
  <c r="I51" i="42"/>
  <c r="G51" i="42"/>
  <c r="F51" i="42"/>
  <c r="E51" i="42"/>
  <c r="D51" i="42"/>
  <c r="C51" i="42"/>
  <c r="P50" i="42"/>
  <c r="O50" i="42"/>
  <c r="N50" i="42"/>
  <c r="P49" i="42"/>
  <c r="O49" i="42"/>
  <c r="N49" i="42"/>
  <c r="J49" i="42"/>
  <c r="I49" i="42"/>
  <c r="G49" i="42"/>
  <c r="F49" i="42"/>
  <c r="E49" i="42"/>
  <c r="D49" i="42"/>
  <c r="C49" i="42"/>
  <c r="P48" i="42"/>
  <c r="O48" i="42"/>
  <c r="N48" i="42"/>
  <c r="J48" i="42"/>
  <c r="I48" i="42"/>
  <c r="G48" i="42"/>
  <c r="F48" i="42"/>
  <c r="E48" i="42"/>
  <c r="D48" i="42"/>
  <c r="C48" i="42"/>
  <c r="P47" i="42"/>
  <c r="O47" i="42"/>
  <c r="N47" i="42"/>
  <c r="J47" i="42"/>
  <c r="I47" i="42"/>
  <c r="G47" i="42"/>
  <c r="F47" i="42"/>
  <c r="E47" i="42"/>
  <c r="D47" i="42"/>
  <c r="C47" i="42"/>
  <c r="P46" i="42"/>
  <c r="O46" i="42"/>
  <c r="N46" i="42"/>
  <c r="J46" i="42"/>
  <c r="I46" i="42"/>
  <c r="G46" i="42"/>
  <c r="F46" i="42"/>
  <c r="E46" i="42"/>
  <c r="D46" i="42"/>
  <c r="C46" i="42"/>
  <c r="P45" i="42"/>
  <c r="O45" i="42"/>
  <c r="N45" i="42"/>
  <c r="J45" i="42"/>
  <c r="I45" i="42"/>
  <c r="G45" i="42"/>
  <c r="F45" i="42"/>
  <c r="E45" i="42"/>
  <c r="D45" i="42"/>
  <c r="C45" i="42"/>
  <c r="O44" i="42"/>
  <c r="N44" i="42"/>
  <c r="J44" i="42"/>
  <c r="I44" i="42"/>
  <c r="G44" i="42"/>
  <c r="F44" i="42"/>
  <c r="E44" i="42"/>
  <c r="D44" i="42"/>
  <c r="C44" i="42"/>
  <c r="P43" i="42"/>
  <c r="O43" i="42"/>
  <c r="N43" i="42"/>
  <c r="P42" i="42"/>
  <c r="O42" i="42"/>
  <c r="N42" i="42"/>
  <c r="J42" i="42"/>
  <c r="I42" i="42"/>
  <c r="G42" i="42"/>
  <c r="F42" i="42"/>
  <c r="E42" i="42"/>
  <c r="D42" i="42"/>
  <c r="C42" i="42"/>
  <c r="P41" i="42"/>
  <c r="O41" i="42"/>
  <c r="N41" i="42"/>
  <c r="J41" i="42"/>
  <c r="I41" i="42"/>
  <c r="G41" i="42"/>
  <c r="F41" i="42"/>
  <c r="E41" i="42"/>
  <c r="D41" i="42"/>
  <c r="C41" i="42"/>
  <c r="P40" i="42"/>
  <c r="O40" i="42"/>
  <c r="N40" i="42"/>
  <c r="J40" i="42"/>
  <c r="I40" i="42"/>
  <c r="G40" i="42"/>
  <c r="F40" i="42"/>
  <c r="E40" i="42"/>
  <c r="D40" i="42"/>
  <c r="C40" i="42"/>
  <c r="P39" i="42"/>
  <c r="O39" i="42"/>
  <c r="N39" i="42"/>
  <c r="J39" i="42"/>
  <c r="I39" i="42"/>
  <c r="G39" i="42"/>
  <c r="F39" i="42"/>
  <c r="E39" i="42"/>
  <c r="D39" i="42"/>
  <c r="C39" i="42"/>
  <c r="P38" i="42"/>
  <c r="O38" i="42"/>
  <c r="N38" i="42"/>
  <c r="J38" i="42"/>
  <c r="I38" i="42"/>
  <c r="G38" i="42"/>
  <c r="F38" i="42"/>
  <c r="E38" i="42"/>
  <c r="D38" i="42"/>
  <c r="C38" i="42"/>
  <c r="P37" i="42"/>
  <c r="O37" i="42"/>
  <c r="N37" i="42"/>
  <c r="J37" i="42"/>
  <c r="I37" i="42"/>
  <c r="G37" i="42"/>
  <c r="F37" i="42"/>
  <c r="E37" i="42"/>
  <c r="D37" i="42"/>
  <c r="C37" i="42"/>
  <c r="P36" i="42"/>
  <c r="O36" i="42"/>
  <c r="N36" i="42"/>
  <c r="P35" i="42"/>
  <c r="O35" i="42"/>
  <c r="N35" i="42"/>
  <c r="J35" i="42"/>
  <c r="I35" i="42"/>
  <c r="G35" i="42"/>
  <c r="F35" i="42"/>
  <c r="E35" i="42"/>
  <c r="D35" i="42"/>
  <c r="C35" i="42"/>
  <c r="P34" i="42"/>
  <c r="O34" i="42"/>
  <c r="N34" i="42"/>
  <c r="J34" i="42"/>
  <c r="I34" i="42"/>
  <c r="G34" i="42"/>
  <c r="F34" i="42"/>
  <c r="E34" i="42"/>
  <c r="D34" i="42"/>
  <c r="C34" i="42"/>
  <c r="P33" i="42"/>
  <c r="O33" i="42"/>
  <c r="N33" i="42"/>
  <c r="J33" i="42"/>
  <c r="I33" i="42"/>
  <c r="G33" i="42"/>
  <c r="F33" i="42"/>
  <c r="E33" i="42"/>
  <c r="D33" i="42"/>
  <c r="C33" i="42"/>
  <c r="P32" i="42"/>
  <c r="O32" i="42"/>
  <c r="N32" i="42"/>
  <c r="J32" i="42"/>
  <c r="I32" i="42"/>
  <c r="G32" i="42"/>
  <c r="F32" i="42"/>
  <c r="E32" i="42"/>
  <c r="D32" i="42"/>
  <c r="C32" i="42"/>
  <c r="P31" i="42"/>
  <c r="O31" i="42"/>
  <c r="N31" i="42"/>
  <c r="J31" i="42"/>
  <c r="I31" i="42"/>
  <c r="G31" i="42"/>
  <c r="F31" i="42"/>
  <c r="E31" i="42"/>
  <c r="D31" i="42"/>
  <c r="C31" i="42"/>
  <c r="P30" i="42"/>
  <c r="O30" i="42"/>
  <c r="N30" i="42"/>
  <c r="J30" i="42"/>
  <c r="I30" i="42"/>
  <c r="G30" i="42"/>
  <c r="F30" i="42"/>
  <c r="E30" i="42"/>
  <c r="D30" i="42"/>
  <c r="C30" i="42"/>
  <c r="P29" i="42"/>
  <c r="O29" i="42"/>
  <c r="N29" i="42"/>
  <c r="P28" i="42"/>
  <c r="O28" i="42"/>
  <c r="N28" i="42"/>
  <c r="J28" i="42"/>
  <c r="I28" i="42"/>
  <c r="G28" i="42"/>
  <c r="F28" i="42"/>
  <c r="E28" i="42"/>
  <c r="D28" i="42"/>
  <c r="C28" i="42"/>
  <c r="P27" i="42"/>
  <c r="O27" i="42"/>
  <c r="N27" i="42"/>
  <c r="J27" i="42"/>
  <c r="I27" i="42"/>
  <c r="G27" i="42"/>
  <c r="F27" i="42"/>
  <c r="E27" i="42"/>
  <c r="D27" i="42"/>
  <c r="C27" i="42"/>
  <c r="P26" i="42"/>
  <c r="O26" i="42"/>
  <c r="N26" i="42"/>
  <c r="J26" i="42"/>
  <c r="I26" i="42"/>
  <c r="G26" i="42"/>
  <c r="F26" i="42"/>
  <c r="E26" i="42"/>
  <c r="D26" i="42"/>
  <c r="C26" i="42"/>
  <c r="P25" i="42"/>
  <c r="O25" i="42"/>
  <c r="N25" i="42"/>
  <c r="J25" i="42"/>
  <c r="I25" i="42"/>
  <c r="G25" i="42"/>
  <c r="F25" i="42"/>
  <c r="E25" i="42"/>
  <c r="D25" i="42"/>
  <c r="C25" i="42"/>
  <c r="P24" i="42"/>
  <c r="O24" i="42"/>
  <c r="N24" i="42"/>
  <c r="J24" i="42"/>
  <c r="I24" i="42"/>
  <c r="G24" i="42"/>
  <c r="F24" i="42"/>
  <c r="E24" i="42"/>
  <c r="D24" i="42"/>
  <c r="C24" i="42"/>
  <c r="P23" i="42"/>
  <c r="O23" i="42"/>
  <c r="N23" i="42"/>
  <c r="J23" i="42"/>
  <c r="I23" i="42"/>
  <c r="G23" i="42"/>
  <c r="F23" i="42"/>
  <c r="E23" i="42"/>
  <c r="D23" i="42"/>
  <c r="C23" i="42"/>
  <c r="P22" i="42"/>
  <c r="O22" i="42"/>
  <c r="N22" i="42"/>
  <c r="P21" i="42"/>
  <c r="O21" i="42"/>
  <c r="N21" i="42"/>
  <c r="J21" i="42"/>
  <c r="I21" i="42"/>
  <c r="G21" i="42"/>
  <c r="F21" i="42"/>
  <c r="E21" i="42"/>
  <c r="D21" i="42"/>
  <c r="C21" i="42"/>
  <c r="P20" i="42"/>
  <c r="O20" i="42"/>
  <c r="N20" i="42"/>
  <c r="J20" i="42"/>
  <c r="I20" i="42"/>
  <c r="G20" i="42"/>
  <c r="F20" i="42"/>
  <c r="E20" i="42"/>
  <c r="D20" i="42"/>
  <c r="C20" i="42"/>
  <c r="P19" i="42"/>
  <c r="O19" i="42"/>
  <c r="N19" i="42"/>
  <c r="J19" i="42"/>
  <c r="I19" i="42"/>
  <c r="G19" i="42"/>
  <c r="F19" i="42"/>
  <c r="E19" i="42"/>
  <c r="D19" i="42"/>
  <c r="C19" i="42"/>
  <c r="P18" i="42"/>
  <c r="O18" i="42"/>
  <c r="N18" i="42"/>
  <c r="J18" i="42"/>
  <c r="I18" i="42"/>
  <c r="G18" i="42"/>
  <c r="F18" i="42"/>
  <c r="E18" i="42"/>
  <c r="D18" i="42"/>
  <c r="C18" i="42"/>
  <c r="P17" i="42"/>
  <c r="O17" i="42"/>
  <c r="N17" i="42"/>
  <c r="J17" i="42"/>
  <c r="I17" i="42"/>
  <c r="G17" i="42"/>
  <c r="F17" i="42"/>
  <c r="E17" i="42"/>
  <c r="D17" i="42"/>
  <c r="C17" i="42"/>
  <c r="P16" i="42"/>
  <c r="O16" i="42"/>
  <c r="N16" i="42"/>
  <c r="J16" i="42"/>
  <c r="I16" i="42"/>
  <c r="G16" i="42"/>
  <c r="F16" i="42"/>
  <c r="E16" i="42"/>
  <c r="D16" i="42"/>
  <c r="C16" i="42"/>
  <c r="P15" i="42"/>
  <c r="O15" i="42"/>
  <c r="N15" i="42"/>
  <c r="P14" i="42"/>
  <c r="O14" i="42"/>
  <c r="N14" i="42"/>
  <c r="J14" i="42"/>
  <c r="I14" i="42"/>
  <c r="G14" i="42"/>
  <c r="F14" i="42"/>
  <c r="E14" i="42"/>
  <c r="D14" i="42"/>
  <c r="C14" i="42"/>
  <c r="P13" i="42"/>
  <c r="O13" i="42"/>
  <c r="N13" i="42"/>
  <c r="J13" i="42"/>
  <c r="I13" i="42"/>
  <c r="G13" i="42"/>
  <c r="F13" i="42"/>
  <c r="E13" i="42"/>
  <c r="D13" i="42"/>
  <c r="C13" i="42"/>
  <c r="P12" i="42"/>
  <c r="O12" i="42"/>
  <c r="N12" i="42"/>
  <c r="J12" i="42"/>
  <c r="I12" i="42"/>
  <c r="G12" i="42"/>
  <c r="F12" i="42"/>
  <c r="E12" i="42"/>
  <c r="D12" i="42"/>
  <c r="C12" i="42"/>
  <c r="P11" i="42"/>
  <c r="O11" i="42"/>
  <c r="N11" i="42"/>
  <c r="J11" i="42"/>
  <c r="I11" i="42"/>
  <c r="G11" i="42"/>
  <c r="F11" i="42"/>
  <c r="E11" i="42"/>
  <c r="D11" i="42"/>
  <c r="C11" i="42"/>
  <c r="P10" i="42"/>
  <c r="O10" i="42"/>
  <c r="N10" i="42"/>
  <c r="J10" i="42"/>
  <c r="I10" i="42"/>
  <c r="G10" i="42"/>
  <c r="F10" i="42"/>
  <c r="E10" i="42"/>
  <c r="D10" i="42"/>
  <c r="C10" i="42"/>
  <c r="P9" i="42"/>
  <c r="O9" i="42"/>
  <c r="N9" i="42"/>
  <c r="J9" i="42"/>
  <c r="I9" i="42"/>
  <c r="G9" i="42"/>
  <c r="F9" i="42"/>
  <c r="E9" i="42"/>
  <c r="D9" i="42"/>
  <c r="C9" i="42"/>
  <c r="P8" i="42"/>
  <c r="O8" i="42"/>
  <c r="N8" i="42"/>
  <c r="P7" i="42"/>
  <c r="O7" i="42"/>
  <c r="N7" i="42"/>
  <c r="J7" i="42"/>
  <c r="I7" i="42"/>
  <c r="G7" i="42"/>
  <c r="F7" i="42"/>
  <c r="E7" i="42"/>
  <c r="D7" i="42"/>
  <c r="C7" i="42"/>
  <c r="P6" i="42"/>
  <c r="O6" i="42"/>
  <c r="N6" i="42"/>
  <c r="J6" i="42"/>
  <c r="I6" i="42"/>
  <c r="G6" i="42"/>
  <c r="F6" i="42"/>
  <c r="E6" i="42"/>
  <c r="D6" i="42"/>
  <c r="C6" i="42"/>
  <c r="P5" i="42"/>
  <c r="O5" i="42"/>
  <c r="N5" i="42"/>
  <c r="J5" i="42"/>
  <c r="I5" i="42"/>
  <c r="G5" i="42"/>
  <c r="F5" i="42"/>
  <c r="E5" i="42"/>
  <c r="D5" i="42"/>
  <c r="C5" i="42"/>
  <c r="P4" i="42"/>
  <c r="O4" i="42"/>
  <c r="N4" i="42"/>
  <c r="J4" i="42"/>
  <c r="I4" i="42"/>
  <c r="G4" i="42"/>
  <c r="F4" i="42"/>
  <c r="E4" i="42"/>
  <c r="D4" i="42"/>
  <c r="C4" i="42"/>
  <c r="P3" i="42"/>
  <c r="O3" i="42"/>
  <c r="N3" i="42"/>
  <c r="J3" i="42"/>
  <c r="I3" i="42"/>
  <c r="G3" i="42"/>
  <c r="F3" i="42"/>
  <c r="E3" i="42"/>
  <c r="D3" i="42"/>
  <c r="C3" i="42"/>
  <c r="P2" i="42"/>
  <c r="O2" i="42"/>
  <c r="N2" i="42"/>
  <c r="J2" i="42"/>
  <c r="I2" i="42"/>
  <c r="G2" i="42"/>
  <c r="F2" i="42"/>
  <c r="E2" i="42"/>
  <c r="D2" i="42"/>
  <c r="C2" i="42"/>
  <c r="P365" i="41"/>
  <c r="O365" i="41"/>
  <c r="N365" i="41"/>
  <c r="P364" i="41"/>
  <c r="O364" i="41"/>
  <c r="N364" i="41"/>
  <c r="J364" i="41"/>
  <c r="I364" i="41"/>
  <c r="G364" i="41"/>
  <c r="F364" i="41"/>
  <c r="E364" i="41"/>
  <c r="D364" i="41"/>
  <c r="C364" i="41"/>
  <c r="P363" i="41"/>
  <c r="O363" i="41"/>
  <c r="N363" i="41"/>
  <c r="J363" i="41"/>
  <c r="I363" i="41"/>
  <c r="G363" i="41"/>
  <c r="F363" i="41"/>
  <c r="E363" i="41"/>
  <c r="D363" i="41"/>
  <c r="C363" i="41"/>
  <c r="P362" i="41"/>
  <c r="O362" i="41"/>
  <c r="N362" i="41"/>
  <c r="J362" i="41"/>
  <c r="I362" i="41"/>
  <c r="G362" i="41"/>
  <c r="F362" i="41"/>
  <c r="E362" i="41"/>
  <c r="D362" i="41"/>
  <c r="C362" i="41"/>
  <c r="P361" i="41"/>
  <c r="O361" i="41"/>
  <c r="N361" i="41"/>
  <c r="J361" i="41"/>
  <c r="I361" i="41"/>
  <c r="G361" i="41"/>
  <c r="F361" i="41"/>
  <c r="E361" i="41"/>
  <c r="D361" i="41"/>
  <c r="C361" i="41"/>
  <c r="P360" i="41"/>
  <c r="O360" i="41"/>
  <c r="N360" i="41"/>
  <c r="J360" i="41"/>
  <c r="I360" i="41"/>
  <c r="G360" i="41"/>
  <c r="F360" i="41"/>
  <c r="E360" i="41"/>
  <c r="D360" i="41"/>
  <c r="C360" i="41"/>
  <c r="P359" i="41"/>
  <c r="O359" i="41"/>
  <c r="N359" i="41"/>
  <c r="J359" i="41"/>
  <c r="I359" i="41"/>
  <c r="G359" i="41"/>
  <c r="F359" i="41"/>
  <c r="E359" i="41"/>
  <c r="D359" i="41"/>
  <c r="C359" i="41"/>
  <c r="P358" i="41"/>
  <c r="O358" i="41"/>
  <c r="N358" i="41"/>
  <c r="P357" i="41"/>
  <c r="O357" i="41"/>
  <c r="N357" i="41"/>
  <c r="J357" i="41"/>
  <c r="I357" i="41"/>
  <c r="G357" i="41"/>
  <c r="F357" i="41"/>
  <c r="E357" i="41"/>
  <c r="D357" i="41"/>
  <c r="C357" i="41"/>
  <c r="P356" i="41"/>
  <c r="O356" i="41"/>
  <c r="N356" i="41"/>
  <c r="J356" i="41"/>
  <c r="I356" i="41"/>
  <c r="G356" i="41"/>
  <c r="F356" i="41"/>
  <c r="E356" i="41"/>
  <c r="D356" i="41"/>
  <c r="C356" i="41"/>
  <c r="P355" i="41"/>
  <c r="O355" i="41"/>
  <c r="N355" i="41"/>
  <c r="J355" i="41"/>
  <c r="I355" i="41"/>
  <c r="G355" i="41"/>
  <c r="F355" i="41"/>
  <c r="E355" i="41"/>
  <c r="D355" i="41"/>
  <c r="C355" i="41"/>
  <c r="P354" i="41"/>
  <c r="O354" i="41"/>
  <c r="N354" i="41"/>
  <c r="J354" i="41"/>
  <c r="I354" i="41"/>
  <c r="G354" i="41"/>
  <c r="F354" i="41"/>
  <c r="E354" i="41"/>
  <c r="D354" i="41"/>
  <c r="C354" i="41"/>
  <c r="P353" i="41"/>
  <c r="O353" i="41"/>
  <c r="N353" i="41"/>
  <c r="J353" i="41"/>
  <c r="I353" i="41"/>
  <c r="G353" i="41"/>
  <c r="F353" i="41"/>
  <c r="E353" i="41"/>
  <c r="D353" i="41"/>
  <c r="C353" i="41"/>
  <c r="P352" i="41"/>
  <c r="O352" i="41"/>
  <c r="N352" i="41"/>
  <c r="J352" i="41"/>
  <c r="I352" i="41"/>
  <c r="G352" i="41"/>
  <c r="F352" i="41"/>
  <c r="E352" i="41"/>
  <c r="D352" i="41"/>
  <c r="C352" i="41"/>
  <c r="P351" i="41"/>
  <c r="O351" i="41"/>
  <c r="N351" i="41"/>
  <c r="P350" i="41"/>
  <c r="O350" i="41"/>
  <c r="N350" i="41"/>
  <c r="J350" i="41"/>
  <c r="I350" i="41"/>
  <c r="G350" i="41"/>
  <c r="F350" i="41"/>
  <c r="E350" i="41"/>
  <c r="D350" i="41"/>
  <c r="C350" i="41"/>
  <c r="P349" i="41"/>
  <c r="O349" i="41"/>
  <c r="N349" i="41"/>
  <c r="J349" i="41"/>
  <c r="I349" i="41"/>
  <c r="G349" i="41"/>
  <c r="F349" i="41"/>
  <c r="E349" i="41"/>
  <c r="D349" i="41"/>
  <c r="C349" i="41"/>
  <c r="P348" i="41"/>
  <c r="O348" i="41"/>
  <c r="N348" i="41"/>
  <c r="J348" i="41"/>
  <c r="I348" i="41"/>
  <c r="G348" i="41"/>
  <c r="F348" i="41"/>
  <c r="E348" i="41"/>
  <c r="D348" i="41"/>
  <c r="C348" i="41"/>
  <c r="P347" i="41"/>
  <c r="O347" i="41"/>
  <c r="N347" i="41"/>
  <c r="J347" i="41"/>
  <c r="I347" i="41"/>
  <c r="G347" i="41"/>
  <c r="F347" i="41"/>
  <c r="E347" i="41"/>
  <c r="D347" i="41"/>
  <c r="C347" i="41"/>
  <c r="P346" i="41"/>
  <c r="O346" i="41"/>
  <c r="N346" i="41"/>
  <c r="J346" i="41"/>
  <c r="I346" i="41"/>
  <c r="G346" i="41"/>
  <c r="F346" i="41"/>
  <c r="E346" i="41"/>
  <c r="D346" i="41"/>
  <c r="C346" i="41"/>
  <c r="P345" i="41"/>
  <c r="O345" i="41"/>
  <c r="N345" i="41"/>
  <c r="J345" i="41"/>
  <c r="I345" i="41"/>
  <c r="G345" i="41"/>
  <c r="F345" i="41"/>
  <c r="E345" i="41"/>
  <c r="D345" i="41"/>
  <c r="C345" i="41"/>
  <c r="P344" i="41"/>
  <c r="O344" i="41"/>
  <c r="N344" i="41"/>
  <c r="P343" i="41"/>
  <c r="O343" i="41"/>
  <c r="N343" i="41"/>
  <c r="J343" i="41"/>
  <c r="I343" i="41"/>
  <c r="G343" i="41"/>
  <c r="F343" i="41"/>
  <c r="E343" i="41"/>
  <c r="D343" i="41"/>
  <c r="C343" i="41"/>
  <c r="P342" i="41"/>
  <c r="O342" i="41"/>
  <c r="N342" i="41"/>
  <c r="J342" i="41"/>
  <c r="I342" i="41"/>
  <c r="G342" i="41"/>
  <c r="F342" i="41"/>
  <c r="E342" i="41"/>
  <c r="D342" i="41"/>
  <c r="C342" i="41"/>
  <c r="P341" i="41"/>
  <c r="O341" i="41"/>
  <c r="N341" i="41"/>
  <c r="J341" i="41"/>
  <c r="I341" i="41"/>
  <c r="G341" i="41"/>
  <c r="F341" i="41"/>
  <c r="E341" i="41"/>
  <c r="D341" i="41"/>
  <c r="C341" i="41"/>
  <c r="P340" i="41"/>
  <c r="O340" i="41"/>
  <c r="N340" i="41"/>
  <c r="J340" i="41"/>
  <c r="I340" i="41"/>
  <c r="G340" i="41"/>
  <c r="F340" i="41"/>
  <c r="E340" i="41"/>
  <c r="D340" i="41"/>
  <c r="C340" i="41"/>
  <c r="P339" i="41"/>
  <c r="O339" i="41"/>
  <c r="N339" i="41"/>
  <c r="J339" i="41"/>
  <c r="I339" i="41"/>
  <c r="G339" i="41"/>
  <c r="F339" i="41"/>
  <c r="E339" i="41"/>
  <c r="D339" i="41"/>
  <c r="C339" i="41"/>
  <c r="P338" i="41"/>
  <c r="O338" i="41"/>
  <c r="N338" i="41"/>
  <c r="J338" i="41"/>
  <c r="I338" i="41"/>
  <c r="G338" i="41"/>
  <c r="F338" i="41"/>
  <c r="E338" i="41"/>
  <c r="D338" i="41"/>
  <c r="C338" i="41"/>
  <c r="P337" i="41"/>
  <c r="O337" i="41"/>
  <c r="N337" i="41"/>
  <c r="P336" i="41"/>
  <c r="O336" i="41"/>
  <c r="N336" i="41"/>
  <c r="J336" i="41"/>
  <c r="I336" i="41"/>
  <c r="G336" i="41"/>
  <c r="F336" i="41"/>
  <c r="E336" i="41"/>
  <c r="D336" i="41"/>
  <c r="C336" i="41"/>
  <c r="P335" i="41"/>
  <c r="O335" i="41"/>
  <c r="N335" i="41"/>
  <c r="J335" i="41"/>
  <c r="I335" i="41"/>
  <c r="G335" i="41"/>
  <c r="F335" i="41"/>
  <c r="E335" i="41"/>
  <c r="D335" i="41"/>
  <c r="C335" i="41"/>
  <c r="P334" i="41"/>
  <c r="O334" i="41"/>
  <c r="N334" i="41"/>
  <c r="J334" i="41"/>
  <c r="I334" i="41"/>
  <c r="G334" i="41"/>
  <c r="F334" i="41"/>
  <c r="E334" i="41"/>
  <c r="D334" i="41"/>
  <c r="C334" i="41"/>
  <c r="P333" i="41"/>
  <c r="O333" i="41"/>
  <c r="N333" i="41"/>
  <c r="J333" i="41"/>
  <c r="I333" i="41"/>
  <c r="G333" i="41"/>
  <c r="F333" i="41"/>
  <c r="E333" i="41"/>
  <c r="D333" i="41"/>
  <c r="C333" i="41"/>
  <c r="P332" i="41"/>
  <c r="O332" i="41"/>
  <c r="N332" i="41"/>
  <c r="J332" i="41"/>
  <c r="I332" i="41"/>
  <c r="G332" i="41"/>
  <c r="F332" i="41"/>
  <c r="E332" i="41"/>
  <c r="D332" i="41"/>
  <c r="C332" i="41"/>
  <c r="P331" i="41"/>
  <c r="O331" i="41"/>
  <c r="N331" i="41"/>
  <c r="J331" i="41"/>
  <c r="I331" i="41"/>
  <c r="G331" i="41"/>
  <c r="F331" i="41"/>
  <c r="E331" i="41"/>
  <c r="D331" i="41"/>
  <c r="C331" i="41"/>
  <c r="P330" i="41"/>
  <c r="O330" i="41"/>
  <c r="N330" i="41"/>
  <c r="P329" i="41"/>
  <c r="O329" i="41"/>
  <c r="N329" i="41"/>
  <c r="J329" i="41"/>
  <c r="I329" i="41"/>
  <c r="G329" i="41"/>
  <c r="F329" i="41"/>
  <c r="E329" i="41"/>
  <c r="D329" i="41"/>
  <c r="C329" i="41"/>
  <c r="P328" i="41"/>
  <c r="O328" i="41"/>
  <c r="N328" i="41"/>
  <c r="J328" i="41"/>
  <c r="I328" i="41"/>
  <c r="G328" i="41"/>
  <c r="F328" i="41"/>
  <c r="E328" i="41"/>
  <c r="D328" i="41"/>
  <c r="C328" i="41"/>
  <c r="P327" i="41"/>
  <c r="O327" i="41"/>
  <c r="N327" i="41"/>
  <c r="J327" i="41"/>
  <c r="I327" i="41"/>
  <c r="G327" i="41"/>
  <c r="F327" i="41"/>
  <c r="E327" i="41"/>
  <c r="D327" i="41"/>
  <c r="C327" i="41"/>
  <c r="P326" i="41"/>
  <c r="O326" i="41"/>
  <c r="N326" i="41"/>
  <c r="J326" i="41"/>
  <c r="I326" i="41"/>
  <c r="G326" i="41"/>
  <c r="F326" i="41"/>
  <c r="E326" i="41"/>
  <c r="D326" i="41"/>
  <c r="C326" i="41"/>
  <c r="P325" i="41"/>
  <c r="O325" i="41"/>
  <c r="N325" i="41"/>
  <c r="J325" i="41"/>
  <c r="I325" i="41"/>
  <c r="G325" i="41"/>
  <c r="F325" i="41"/>
  <c r="E325" i="41"/>
  <c r="D325" i="41"/>
  <c r="C325" i="41"/>
  <c r="P324" i="41"/>
  <c r="O324" i="41"/>
  <c r="N324" i="41"/>
  <c r="J324" i="41"/>
  <c r="I324" i="41"/>
  <c r="G324" i="41"/>
  <c r="F324" i="41"/>
  <c r="E324" i="41"/>
  <c r="D324" i="41"/>
  <c r="C324" i="41"/>
  <c r="P323" i="41"/>
  <c r="O323" i="41"/>
  <c r="N323" i="41"/>
  <c r="P322" i="41"/>
  <c r="O322" i="41"/>
  <c r="N322" i="41"/>
  <c r="J322" i="41"/>
  <c r="I322" i="41"/>
  <c r="G322" i="41"/>
  <c r="F322" i="41"/>
  <c r="E322" i="41"/>
  <c r="D322" i="41"/>
  <c r="C322" i="41"/>
  <c r="P321" i="41"/>
  <c r="O321" i="41"/>
  <c r="N321" i="41"/>
  <c r="J321" i="41"/>
  <c r="I321" i="41"/>
  <c r="G321" i="41"/>
  <c r="F321" i="41"/>
  <c r="E321" i="41"/>
  <c r="D321" i="41"/>
  <c r="C321" i="41"/>
  <c r="P320" i="41"/>
  <c r="O320" i="41"/>
  <c r="N320" i="41"/>
  <c r="J320" i="41"/>
  <c r="I320" i="41"/>
  <c r="G320" i="41"/>
  <c r="F320" i="41"/>
  <c r="E320" i="41"/>
  <c r="D320" i="41"/>
  <c r="C320" i="41"/>
  <c r="P319" i="41"/>
  <c r="O319" i="41"/>
  <c r="N319" i="41"/>
  <c r="J319" i="41"/>
  <c r="I319" i="41"/>
  <c r="G319" i="41"/>
  <c r="F319" i="41"/>
  <c r="E319" i="41"/>
  <c r="D319" i="41"/>
  <c r="C319" i="41"/>
  <c r="P318" i="41"/>
  <c r="O318" i="41"/>
  <c r="N318" i="41"/>
  <c r="J318" i="41"/>
  <c r="I318" i="41"/>
  <c r="G318" i="41"/>
  <c r="F318" i="41"/>
  <c r="E318" i="41"/>
  <c r="D318" i="41"/>
  <c r="C318" i="41"/>
  <c r="P317" i="41"/>
  <c r="O317" i="41"/>
  <c r="N317" i="41"/>
  <c r="J317" i="41"/>
  <c r="I317" i="41"/>
  <c r="G317" i="41"/>
  <c r="F317" i="41"/>
  <c r="E317" i="41"/>
  <c r="D317" i="41"/>
  <c r="C317" i="41"/>
  <c r="P316" i="41"/>
  <c r="O316" i="41"/>
  <c r="N316" i="41"/>
  <c r="P315" i="41"/>
  <c r="O315" i="41"/>
  <c r="N315" i="41"/>
  <c r="J315" i="41"/>
  <c r="I315" i="41"/>
  <c r="G315" i="41"/>
  <c r="F315" i="41"/>
  <c r="E315" i="41"/>
  <c r="D315" i="41"/>
  <c r="C315" i="41"/>
  <c r="P314" i="41"/>
  <c r="O314" i="41"/>
  <c r="N314" i="41"/>
  <c r="J314" i="41"/>
  <c r="I314" i="41"/>
  <c r="G314" i="41"/>
  <c r="F314" i="41"/>
  <c r="E314" i="41"/>
  <c r="D314" i="41"/>
  <c r="C314" i="41"/>
  <c r="P313" i="41"/>
  <c r="O313" i="41"/>
  <c r="N313" i="41"/>
  <c r="J313" i="41"/>
  <c r="I313" i="41"/>
  <c r="G313" i="41"/>
  <c r="F313" i="41"/>
  <c r="E313" i="41"/>
  <c r="D313" i="41"/>
  <c r="C313" i="41"/>
  <c r="P312" i="41"/>
  <c r="O312" i="41"/>
  <c r="N312" i="41"/>
  <c r="J312" i="41"/>
  <c r="I312" i="41"/>
  <c r="G312" i="41"/>
  <c r="F312" i="41"/>
  <c r="E312" i="41"/>
  <c r="D312" i="41"/>
  <c r="C312" i="41"/>
  <c r="P311" i="41"/>
  <c r="O311" i="41"/>
  <c r="N311" i="41"/>
  <c r="J311" i="41"/>
  <c r="I311" i="41"/>
  <c r="G311" i="41"/>
  <c r="F311" i="41"/>
  <c r="E311" i="41"/>
  <c r="D311" i="41"/>
  <c r="C311" i="41"/>
  <c r="P310" i="41"/>
  <c r="O310" i="41"/>
  <c r="N310" i="41"/>
  <c r="J310" i="41"/>
  <c r="I310" i="41"/>
  <c r="G310" i="41"/>
  <c r="F310" i="41"/>
  <c r="E310" i="41"/>
  <c r="D310" i="41"/>
  <c r="C310" i="41"/>
  <c r="P309" i="41"/>
  <c r="O309" i="41"/>
  <c r="N309" i="41"/>
  <c r="P308" i="41"/>
  <c r="O308" i="41"/>
  <c r="N308" i="41"/>
  <c r="J308" i="41"/>
  <c r="I308" i="41"/>
  <c r="G308" i="41"/>
  <c r="F308" i="41"/>
  <c r="E308" i="41"/>
  <c r="D308" i="41"/>
  <c r="C308" i="41"/>
  <c r="P307" i="41"/>
  <c r="O307" i="41"/>
  <c r="N307" i="41"/>
  <c r="J307" i="41"/>
  <c r="I307" i="41"/>
  <c r="G307" i="41"/>
  <c r="F307" i="41"/>
  <c r="E307" i="41"/>
  <c r="D307" i="41"/>
  <c r="C307" i="41"/>
  <c r="P306" i="41"/>
  <c r="O306" i="41"/>
  <c r="N306" i="41"/>
  <c r="J306" i="41"/>
  <c r="I306" i="41"/>
  <c r="G306" i="41"/>
  <c r="F306" i="41"/>
  <c r="E306" i="41"/>
  <c r="D306" i="41"/>
  <c r="C306" i="41"/>
  <c r="P305" i="41"/>
  <c r="O305" i="41"/>
  <c r="N305" i="41"/>
  <c r="J305" i="41"/>
  <c r="I305" i="41"/>
  <c r="G305" i="41"/>
  <c r="F305" i="41"/>
  <c r="E305" i="41"/>
  <c r="D305" i="41"/>
  <c r="C305" i="41"/>
  <c r="P304" i="41"/>
  <c r="O304" i="41"/>
  <c r="N304" i="41"/>
  <c r="J304" i="41"/>
  <c r="I304" i="41"/>
  <c r="G304" i="41"/>
  <c r="F304" i="41"/>
  <c r="E304" i="41"/>
  <c r="D304" i="41"/>
  <c r="C304" i="41"/>
  <c r="P303" i="41"/>
  <c r="O303" i="41"/>
  <c r="N303" i="41"/>
  <c r="J303" i="41"/>
  <c r="I303" i="41"/>
  <c r="G303" i="41"/>
  <c r="F303" i="41"/>
  <c r="E303" i="41"/>
  <c r="D303" i="41"/>
  <c r="C303" i="41"/>
  <c r="P302" i="41"/>
  <c r="O302" i="41"/>
  <c r="N302" i="41"/>
  <c r="P301" i="41"/>
  <c r="O301" i="41"/>
  <c r="N301" i="41"/>
  <c r="J301" i="41"/>
  <c r="I301" i="41"/>
  <c r="G301" i="41"/>
  <c r="F301" i="41"/>
  <c r="E301" i="41"/>
  <c r="D301" i="41"/>
  <c r="C301" i="41"/>
  <c r="P300" i="41"/>
  <c r="O300" i="41"/>
  <c r="N300" i="41"/>
  <c r="J300" i="41"/>
  <c r="I300" i="41"/>
  <c r="G300" i="41"/>
  <c r="F300" i="41"/>
  <c r="E300" i="41"/>
  <c r="D300" i="41"/>
  <c r="C300" i="41"/>
  <c r="P299" i="41"/>
  <c r="O299" i="41"/>
  <c r="N299" i="41"/>
  <c r="J299" i="41"/>
  <c r="I299" i="41"/>
  <c r="G299" i="41"/>
  <c r="F299" i="41"/>
  <c r="E299" i="41"/>
  <c r="D299" i="41"/>
  <c r="C299" i="41"/>
  <c r="P298" i="41"/>
  <c r="O298" i="41"/>
  <c r="N298" i="41"/>
  <c r="J298" i="41"/>
  <c r="I298" i="41"/>
  <c r="G298" i="41"/>
  <c r="F298" i="41"/>
  <c r="E298" i="41"/>
  <c r="D298" i="41"/>
  <c r="C298" i="41"/>
  <c r="P297" i="41"/>
  <c r="O297" i="41"/>
  <c r="N297" i="41"/>
  <c r="J297" i="41"/>
  <c r="I297" i="41"/>
  <c r="G297" i="41"/>
  <c r="F297" i="41"/>
  <c r="E297" i="41"/>
  <c r="D297" i="41"/>
  <c r="C297" i="41"/>
  <c r="P296" i="41"/>
  <c r="O296" i="41"/>
  <c r="N296" i="41"/>
  <c r="J296" i="41"/>
  <c r="I296" i="41"/>
  <c r="G296" i="41"/>
  <c r="F296" i="41"/>
  <c r="E296" i="41"/>
  <c r="D296" i="41"/>
  <c r="C296" i="41"/>
  <c r="P295" i="41"/>
  <c r="O295" i="41"/>
  <c r="N295" i="41"/>
  <c r="P294" i="41"/>
  <c r="O294" i="41"/>
  <c r="N294" i="41"/>
  <c r="J294" i="41"/>
  <c r="I294" i="41"/>
  <c r="G294" i="41"/>
  <c r="F294" i="41"/>
  <c r="E294" i="41"/>
  <c r="D294" i="41"/>
  <c r="C294" i="41"/>
  <c r="P293" i="41"/>
  <c r="O293" i="41"/>
  <c r="N293" i="41"/>
  <c r="J293" i="41"/>
  <c r="I293" i="41"/>
  <c r="G293" i="41"/>
  <c r="F293" i="41"/>
  <c r="E293" i="41"/>
  <c r="D293" i="41"/>
  <c r="C293" i="41"/>
  <c r="P292" i="41"/>
  <c r="O292" i="41"/>
  <c r="N292" i="41"/>
  <c r="J292" i="41"/>
  <c r="I292" i="41"/>
  <c r="G292" i="41"/>
  <c r="F292" i="41"/>
  <c r="E292" i="41"/>
  <c r="D292" i="41"/>
  <c r="C292" i="41"/>
  <c r="P291" i="41"/>
  <c r="O291" i="41"/>
  <c r="N291" i="41"/>
  <c r="J291" i="41"/>
  <c r="I291" i="41"/>
  <c r="G291" i="41"/>
  <c r="F291" i="41"/>
  <c r="E291" i="41"/>
  <c r="D291" i="41"/>
  <c r="C291" i="41"/>
  <c r="P290" i="41"/>
  <c r="O290" i="41"/>
  <c r="N290" i="41"/>
  <c r="J290" i="41"/>
  <c r="I290" i="41"/>
  <c r="G290" i="41"/>
  <c r="F290" i="41"/>
  <c r="E290" i="41"/>
  <c r="D290" i="41"/>
  <c r="C290" i="41"/>
  <c r="P289" i="41"/>
  <c r="O289" i="41"/>
  <c r="N289" i="41"/>
  <c r="J289" i="41"/>
  <c r="I289" i="41"/>
  <c r="G289" i="41"/>
  <c r="F289" i="41"/>
  <c r="E289" i="41"/>
  <c r="D289" i="41"/>
  <c r="C289" i="41"/>
  <c r="P288" i="41"/>
  <c r="O288" i="41"/>
  <c r="N288" i="41"/>
  <c r="P287" i="41"/>
  <c r="O287" i="41"/>
  <c r="N287" i="41"/>
  <c r="J287" i="41"/>
  <c r="I287" i="41"/>
  <c r="G287" i="41"/>
  <c r="F287" i="41"/>
  <c r="E287" i="41"/>
  <c r="D287" i="41"/>
  <c r="C287" i="41"/>
  <c r="P286" i="41"/>
  <c r="O286" i="41"/>
  <c r="N286" i="41"/>
  <c r="J286" i="41"/>
  <c r="I286" i="41"/>
  <c r="G286" i="41"/>
  <c r="F286" i="41"/>
  <c r="E286" i="41"/>
  <c r="D286" i="41"/>
  <c r="C286" i="41"/>
  <c r="P285" i="41"/>
  <c r="O285" i="41"/>
  <c r="N285" i="41"/>
  <c r="J285" i="41"/>
  <c r="I285" i="41"/>
  <c r="G285" i="41"/>
  <c r="F285" i="41"/>
  <c r="E285" i="41"/>
  <c r="D285" i="41"/>
  <c r="C285" i="41"/>
  <c r="P284" i="41"/>
  <c r="O284" i="41"/>
  <c r="N284" i="41"/>
  <c r="J284" i="41"/>
  <c r="I284" i="41"/>
  <c r="G284" i="41"/>
  <c r="F284" i="41"/>
  <c r="E284" i="41"/>
  <c r="D284" i="41"/>
  <c r="C284" i="41"/>
  <c r="P283" i="41"/>
  <c r="O283" i="41"/>
  <c r="N283" i="41"/>
  <c r="J283" i="41"/>
  <c r="I283" i="41"/>
  <c r="G283" i="41"/>
  <c r="F283" i="41"/>
  <c r="E283" i="41"/>
  <c r="D283" i="41"/>
  <c r="C283" i="41"/>
  <c r="P282" i="41"/>
  <c r="O282" i="41"/>
  <c r="N282" i="41"/>
  <c r="J282" i="41"/>
  <c r="I282" i="41"/>
  <c r="G282" i="41"/>
  <c r="F282" i="41"/>
  <c r="E282" i="41"/>
  <c r="D282" i="41"/>
  <c r="C282" i="41"/>
  <c r="P281" i="41"/>
  <c r="O281" i="41"/>
  <c r="N281" i="41"/>
  <c r="P280" i="41"/>
  <c r="O280" i="41"/>
  <c r="N280" i="41"/>
  <c r="J280" i="41"/>
  <c r="I280" i="41"/>
  <c r="G280" i="41"/>
  <c r="F280" i="41"/>
  <c r="E280" i="41"/>
  <c r="D280" i="41"/>
  <c r="C280" i="41"/>
  <c r="P279" i="41"/>
  <c r="O279" i="41"/>
  <c r="N279" i="41"/>
  <c r="J279" i="41"/>
  <c r="I279" i="41"/>
  <c r="G279" i="41"/>
  <c r="F279" i="41"/>
  <c r="E279" i="41"/>
  <c r="D279" i="41"/>
  <c r="C279" i="41"/>
  <c r="P278" i="41"/>
  <c r="O278" i="41"/>
  <c r="N278" i="41"/>
  <c r="J278" i="41"/>
  <c r="I278" i="41"/>
  <c r="G278" i="41"/>
  <c r="F278" i="41"/>
  <c r="E278" i="41"/>
  <c r="D278" i="41"/>
  <c r="C278" i="41"/>
  <c r="P277" i="41"/>
  <c r="O277" i="41"/>
  <c r="N277" i="41"/>
  <c r="J277" i="41"/>
  <c r="I277" i="41"/>
  <c r="G277" i="41"/>
  <c r="F277" i="41"/>
  <c r="E277" i="41"/>
  <c r="D277" i="41"/>
  <c r="C277" i="41"/>
  <c r="P276" i="41"/>
  <c r="O276" i="41"/>
  <c r="N276" i="41"/>
  <c r="J276" i="41"/>
  <c r="I276" i="41"/>
  <c r="G276" i="41"/>
  <c r="F276" i="41"/>
  <c r="E276" i="41"/>
  <c r="D276" i="41"/>
  <c r="C276" i="41"/>
  <c r="P275" i="41"/>
  <c r="O275" i="41"/>
  <c r="N275" i="41"/>
  <c r="J275" i="41"/>
  <c r="I275" i="41"/>
  <c r="G275" i="41"/>
  <c r="F275" i="41"/>
  <c r="E275" i="41"/>
  <c r="D275" i="41"/>
  <c r="C275" i="41"/>
  <c r="P274" i="41"/>
  <c r="O274" i="41"/>
  <c r="N274" i="41"/>
  <c r="P273" i="41"/>
  <c r="O273" i="41"/>
  <c r="N273" i="41"/>
  <c r="J273" i="41"/>
  <c r="I273" i="41"/>
  <c r="G273" i="41"/>
  <c r="F273" i="41"/>
  <c r="E273" i="41"/>
  <c r="D273" i="41"/>
  <c r="C273" i="41"/>
  <c r="P272" i="41"/>
  <c r="O272" i="41"/>
  <c r="N272" i="41"/>
  <c r="J272" i="41"/>
  <c r="I272" i="41"/>
  <c r="G272" i="41"/>
  <c r="F272" i="41"/>
  <c r="E272" i="41"/>
  <c r="D272" i="41"/>
  <c r="C272" i="41"/>
  <c r="P271" i="41"/>
  <c r="O271" i="41"/>
  <c r="N271" i="41"/>
  <c r="J271" i="41"/>
  <c r="I271" i="41"/>
  <c r="G271" i="41"/>
  <c r="F271" i="41"/>
  <c r="E271" i="41"/>
  <c r="D271" i="41"/>
  <c r="C271" i="41"/>
  <c r="P270" i="41"/>
  <c r="O270" i="41"/>
  <c r="N270" i="41"/>
  <c r="J270" i="41"/>
  <c r="I270" i="41"/>
  <c r="G270" i="41"/>
  <c r="F270" i="41"/>
  <c r="E270" i="41"/>
  <c r="D270" i="41"/>
  <c r="C270" i="41"/>
  <c r="P269" i="41"/>
  <c r="O269" i="41"/>
  <c r="N269" i="41"/>
  <c r="J269" i="41"/>
  <c r="I269" i="41"/>
  <c r="G269" i="41"/>
  <c r="F269" i="41"/>
  <c r="E269" i="41"/>
  <c r="D269" i="41"/>
  <c r="C269" i="41"/>
  <c r="P268" i="41"/>
  <c r="O268" i="41"/>
  <c r="N268" i="41"/>
  <c r="J268" i="41"/>
  <c r="I268" i="41"/>
  <c r="G268" i="41"/>
  <c r="F268" i="41"/>
  <c r="E268" i="41"/>
  <c r="D268" i="41"/>
  <c r="C268" i="41"/>
  <c r="P267" i="41"/>
  <c r="O267" i="41"/>
  <c r="N267" i="41"/>
  <c r="P266" i="41"/>
  <c r="O266" i="41"/>
  <c r="N266" i="41"/>
  <c r="J266" i="41"/>
  <c r="I266" i="41"/>
  <c r="G266" i="41"/>
  <c r="F266" i="41"/>
  <c r="E266" i="41"/>
  <c r="D266" i="41"/>
  <c r="C266" i="41"/>
  <c r="P265" i="41"/>
  <c r="O265" i="41"/>
  <c r="N265" i="41"/>
  <c r="J265" i="41"/>
  <c r="I265" i="41"/>
  <c r="G265" i="41"/>
  <c r="F265" i="41"/>
  <c r="E265" i="41"/>
  <c r="D265" i="41"/>
  <c r="C265" i="41"/>
  <c r="P264" i="41"/>
  <c r="O264" i="41"/>
  <c r="N264" i="41"/>
  <c r="J264" i="41"/>
  <c r="I264" i="41"/>
  <c r="G264" i="41"/>
  <c r="F264" i="41"/>
  <c r="E264" i="41"/>
  <c r="D264" i="41"/>
  <c r="C264" i="41"/>
  <c r="P263" i="41"/>
  <c r="O263" i="41"/>
  <c r="N263" i="41"/>
  <c r="J263" i="41"/>
  <c r="I263" i="41"/>
  <c r="G263" i="41"/>
  <c r="F263" i="41"/>
  <c r="E263" i="41"/>
  <c r="D263" i="41"/>
  <c r="C263" i="41"/>
  <c r="P262" i="41"/>
  <c r="O262" i="41"/>
  <c r="N262" i="41"/>
  <c r="J262" i="41"/>
  <c r="I262" i="41"/>
  <c r="G262" i="41"/>
  <c r="F262" i="41"/>
  <c r="E262" i="41"/>
  <c r="D262" i="41"/>
  <c r="C262" i="41"/>
  <c r="P261" i="41"/>
  <c r="O261" i="41"/>
  <c r="N261" i="41"/>
  <c r="J261" i="41"/>
  <c r="I261" i="41"/>
  <c r="G261" i="41"/>
  <c r="F261" i="41"/>
  <c r="E261" i="41"/>
  <c r="D261" i="41"/>
  <c r="C261" i="41"/>
  <c r="P260" i="41"/>
  <c r="O260" i="41"/>
  <c r="N260" i="41"/>
  <c r="P259" i="41"/>
  <c r="O259" i="41"/>
  <c r="N259" i="41"/>
  <c r="J259" i="41"/>
  <c r="I259" i="41"/>
  <c r="G259" i="41"/>
  <c r="F259" i="41"/>
  <c r="E259" i="41"/>
  <c r="D259" i="41"/>
  <c r="C259" i="41"/>
  <c r="P258" i="41"/>
  <c r="O258" i="41"/>
  <c r="N258" i="41"/>
  <c r="J258" i="41"/>
  <c r="I258" i="41"/>
  <c r="G258" i="41"/>
  <c r="F258" i="41"/>
  <c r="E258" i="41"/>
  <c r="D258" i="41"/>
  <c r="C258" i="41"/>
  <c r="P257" i="41"/>
  <c r="O257" i="41"/>
  <c r="N257" i="41"/>
  <c r="J257" i="41"/>
  <c r="I257" i="41"/>
  <c r="G257" i="41"/>
  <c r="F257" i="41"/>
  <c r="E257" i="41"/>
  <c r="D257" i="41"/>
  <c r="C257" i="41"/>
  <c r="P256" i="41"/>
  <c r="O256" i="41"/>
  <c r="N256" i="41"/>
  <c r="J256" i="41"/>
  <c r="I256" i="41"/>
  <c r="G256" i="41"/>
  <c r="F256" i="41"/>
  <c r="E256" i="41"/>
  <c r="D256" i="41"/>
  <c r="C256" i="41"/>
  <c r="P255" i="41"/>
  <c r="O255" i="41"/>
  <c r="N255" i="41"/>
  <c r="J255" i="41"/>
  <c r="I255" i="41"/>
  <c r="G255" i="41"/>
  <c r="F255" i="41"/>
  <c r="E255" i="41"/>
  <c r="D255" i="41"/>
  <c r="C255" i="41"/>
  <c r="P254" i="41"/>
  <c r="O254" i="41"/>
  <c r="N254" i="41"/>
  <c r="J254" i="41"/>
  <c r="I254" i="41"/>
  <c r="G254" i="41"/>
  <c r="F254" i="41"/>
  <c r="E254" i="41"/>
  <c r="D254" i="41"/>
  <c r="C254" i="41"/>
  <c r="P253" i="41"/>
  <c r="O253" i="41"/>
  <c r="N253" i="41"/>
  <c r="P252" i="41"/>
  <c r="O252" i="41"/>
  <c r="N252" i="41"/>
  <c r="J252" i="41"/>
  <c r="I252" i="41"/>
  <c r="G252" i="41"/>
  <c r="F252" i="41"/>
  <c r="E252" i="41"/>
  <c r="D252" i="41"/>
  <c r="C252" i="41"/>
  <c r="P251" i="41"/>
  <c r="O251" i="41"/>
  <c r="N251" i="41"/>
  <c r="J251" i="41"/>
  <c r="I251" i="41"/>
  <c r="G251" i="41"/>
  <c r="F251" i="41"/>
  <c r="E251" i="41"/>
  <c r="D251" i="41"/>
  <c r="C251" i="41"/>
  <c r="P250" i="41"/>
  <c r="O250" i="41"/>
  <c r="N250" i="41"/>
  <c r="J250" i="41"/>
  <c r="I250" i="41"/>
  <c r="G250" i="41"/>
  <c r="F250" i="41"/>
  <c r="E250" i="41"/>
  <c r="D250" i="41"/>
  <c r="C250" i="41"/>
  <c r="P249" i="41"/>
  <c r="O249" i="41"/>
  <c r="N249" i="41"/>
  <c r="J249" i="41"/>
  <c r="I249" i="41"/>
  <c r="G249" i="41"/>
  <c r="F249" i="41"/>
  <c r="E249" i="41"/>
  <c r="D249" i="41"/>
  <c r="C249" i="41"/>
  <c r="P248" i="41"/>
  <c r="O248" i="41"/>
  <c r="N248" i="41"/>
  <c r="J248" i="41"/>
  <c r="I248" i="41"/>
  <c r="G248" i="41"/>
  <c r="F248" i="41"/>
  <c r="E248" i="41"/>
  <c r="D248" i="41"/>
  <c r="C248" i="41"/>
  <c r="P247" i="41"/>
  <c r="O247" i="41"/>
  <c r="N247" i="41"/>
  <c r="J247" i="41"/>
  <c r="I247" i="41"/>
  <c r="G247" i="41"/>
  <c r="F247" i="41"/>
  <c r="E247" i="41"/>
  <c r="D247" i="41"/>
  <c r="C247" i="41"/>
  <c r="P246" i="41"/>
  <c r="O246" i="41"/>
  <c r="N246" i="41"/>
  <c r="P245" i="41"/>
  <c r="O245" i="41"/>
  <c r="N245" i="41"/>
  <c r="J245" i="41"/>
  <c r="I245" i="41"/>
  <c r="G245" i="41"/>
  <c r="F245" i="41"/>
  <c r="E245" i="41"/>
  <c r="D245" i="41"/>
  <c r="C245" i="41"/>
  <c r="P244" i="41"/>
  <c r="O244" i="41"/>
  <c r="N244" i="41"/>
  <c r="J244" i="41"/>
  <c r="I244" i="41"/>
  <c r="G244" i="41"/>
  <c r="F244" i="41"/>
  <c r="E244" i="41"/>
  <c r="D244" i="41"/>
  <c r="C244" i="41"/>
  <c r="P243" i="41"/>
  <c r="O243" i="41"/>
  <c r="N243" i="41"/>
  <c r="J243" i="41"/>
  <c r="I243" i="41"/>
  <c r="G243" i="41"/>
  <c r="F243" i="41"/>
  <c r="E243" i="41"/>
  <c r="D243" i="41"/>
  <c r="C243" i="41"/>
  <c r="P242" i="41"/>
  <c r="O242" i="41"/>
  <c r="N242" i="41"/>
  <c r="J242" i="41"/>
  <c r="I242" i="41"/>
  <c r="G242" i="41"/>
  <c r="F242" i="41"/>
  <c r="E242" i="41"/>
  <c r="D242" i="41"/>
  <c r="C242" i="41"/>
  <c r="P241" i="41"/>
  <c r="O241" i="41"/>
  <c r="N241" i="41"/>
  <c r="J241" i="41"/>
  <c r="I241" i="41"/>
  <c r="G241" i="41"/>
  <c r="F241" i="41"/>
  <c r="E241" i="41"/>
  <c r="D241" i="41"/>
  <c r="C241" i="41"/>
  <c r="P240" i="41"/>
  <c r="O240" i="41"/>
  <c r="N240" i="41"/>
  <c r="J240" i="41"/>
  <c r="I240" i="41"/>
  <c r="G240" i="41"/>
  <c r="F240" i="41"/>
  <c r="E240" i="41"/>
  <c r="D240" i="41"/>
  <c r="C240" i="41"/>
  <c r="P239" i="41"/>
  <c r="O239" i="41"/>
  <c r="N239" i="41"/>
  <c r="P238" i="41"/>
  <c r="O238" i="41"/>
  <c r="N238" i="41"/>
  <c r="J238" i="41"/>
  <c r="I238" i="41"/>
  <c r="G238" i="41"/>
  <c r="F238" i="41"/>
  <c r="E238" i="41"/>
  <c r="D238" i="41"/>
  <c r="C238" i="41"/>
  <c r="P237" i="41"/>
  <c r="O237" i="41"/>
  <c r="N237" i="41"/>
  <c r="J237" i="41"/>
  <c r="I237" i="41"/>
  <c r="G237" i="41"/>
  <c r="F237" i="41"/>
  <c r="E237" i="41"/>
  <c r="D237" i="41"/>
  <c r="C237" i="41"/>
  <c r="P236" i="41"/>
  <c r="O236" i="41"/>
  <c r="N236" i="41"/>
  <c r="J236" i="41"/>
  <c r="I236" i="41"/>
  <c r="G236" i="41"/>
  <c r="F236" i="41"/>
  <c r="E236" i="41"/>
  <c r="D236" i="41"/>
  <c r="C236" i="41"/>
  <c r="P235" i="41"/>
  <c r="O235" i="41"/>
  <c r="N235" i="41"/>
  <c r="J235" i="41"/>
  <c r="I235" i="41"/>
  <c r="G235" i="41"/>
  <c r="F235" i="41"/>
  <c r="E235" i="41"/>
  <c r="D235" i="41"/>
  <c r="C235" i="41"/>
  <c r="P234" i="41"/>
  <c r="O234" i="41"/>
  <c r="N234" i="41"/>
  <c r="J234" i="41"/>
  <c r="I234" i="41"/>
  <c r="G234" i="41"/>
  <c r="F234" i="41"/>
  <c r="E234" i="41"/>
  <c r="D234" i="41"/>
  <c r="C234" i="41"/>
  <c r="P233" i="41"/>
  <c r="O233" i="41"/>
  <c r="N233" i="41"/>
  <c r="J233" i="41"/>
  <c r="I233" i="41"/>
  <c r="G233" i="41"/>
  <c r="F233" i="41"/>
  <c r="E233" i="41"/>
  <c r="D233" i="41"/>
  <c r="C233" i="41"/>
  <c r="P232" i="41"/>
  <c r="O232" i="41"/>
  <c r="N232" i="41"/>
  <c r="P231" i="41"/>
  <c r="O231" i="41"/>
  <c r="N231" i="41"/>
  <c r="J231" i="41"/>
  <c r="I231" i="41"/>
  <c r="G231" i="41"/>
  <c r="F231" i="41"/>
  <c r="E231" i="41"/>
  <c r="D231" i="41"/>
  <c r="C231" i="41"/>
  <c r="P230" i="41"/>
  <c r="O230" i="41"/>
  <c r="N230" i="41"/>
  <c r="J230" i="41"/>
  <c r="I230" i="41"/>
  <c r="G230" i="41"/>
  <c r="F230" i="41"/>
  <c r="E230" i="41"/>
  <c r="D230" i="41"/>
  <c r="C230" i="41"/>
  <c r="P229" i="41"/>
  <c r="O229" i="41"/>
  <c r="N229" i="41"/>
  <c r="J229" i="41"/>
  <c r="I229" i="41"/>
  <c r="G229" i="41"/>
  <c r="F229" i="41"/>
  <c r="E229" i="41"/>
  <c r="D229" i="41"/>
  <c r="C229" i="41"/>
  <c r="P228" i="41"/>
  <c r="O228" i="41"/>
  <c r="N228" i="41"/>
  <c r="J228" i="41"/>
  <c r="I228" i="41"/>
  <c r="G228" i="41"/>
  <c r="F228" i="41"/>
  <c r="E228" i="41"/>
  <c r="D228" i="41"/>
  <c r="C228" i="41"/>
  <c r="P227" i="41"/>
  <c r="O227" i="41"/>
  <c r="N227" i="41"/>
  <c r="J227" i="41"/>
  <c r="I227" i="41"/>
  <c r="G227" i="41"/>
  <c r="F227" i="41"/>
  <c r="E227" i="41"/>
  <c r="D227" i="41"/>
  <c r="C227" i="41"/>
  <c r="P226" i="41"/>
  <c r="O226" i="41"/>
  <c r="N226" i="41"/>
  <c r="J226" i="41"/>
  <c r="I226" i="41"/>
  <c r="G226" i="41"/>
  <c r="F226" i="41"/>
  <c r="E226" i="41"/>
  <c r="D226" i="41"/>
  <c r="C226" i="41"/>
  <c r="P225" i="41"/>
  <c r="O225" i="41"/>
  <c r="N225" i="41"/>
  <c r="P224" i="41"/>
  <c r="O224" i="41"/>
  <c r="N224" i="41"/>
  <c r="J224" i="41"/>
  <c r="I224" i="41"/>
  <c r="G224" i="41"/>
  <c r="F224" i="41"/>
  <c r="E224" i="41"/>
  <c r="D224" i="41"/>
  <c r="C224" i="41"/>
  <c r="P223" i="41"/>
  <c r="O223" i="41"/>
  <c r="N223" i="41"/>
  <c r="J223" i="41"/>
  <c r="I223" i="41"/>
  <c r="G223" i="41"/>
  <c r="F223" i="41"/>
  <c r="E223" i="41"/>
  <c r="D223" i="41"/>
  <c r="C223" i="41"/>
  <c r="P222" i="41"/>
  <c r="O222" i="41"/>
  <c r="N222" i="41"/>
  <c r="J222" i="41"/>
  <c r="I222" i="41"/>
  <c r="G222" i="41"/>
  <c r="F222" i="41"/>
  <c r="E222" i="41"/>
  <c r="D222" i="41"/>
  <c r="C222" i="41"/>
  <c r="P221" i="41"/>
  <c r="O221" i="41"/>
  <c r="N221" i="41"/>
  <c r="J221" i="41"/>
  <c r="I221" i="41"/>
  <c r="G221" i="41"/>
  <c r="F221" i="41"/>
  <c r="E221" i="41"/>
  <c r="D221" i="41"/>
  <c r="C221" i="41"/>
  <c r="P220" i="41"/>
  <c r="O220" i="41"/>
  <c r="N220" i="41"/>
  <c r="J220" i="41"/>
  <c r="I220" i="41"/>
  <c r="G220" i="41"/>
  <c r="F220" i="41"/>
  <c r="E220" i="41"/>
  <c r="D220" i="41"/>
  <c r="C220" i="41"/>
  <c r="P219" i="41"/>
  <c r="O219" i="41"/>
  <c r="N219" i="41"/>
  <c r="J219" i="41"/>
  <c r="I219" i="41"/>
  <c r="G219" i="41"/>
  <c r="F219" i="41"/>
  <c r="E219" i="41"/>
  <c r="D219" i="41"/>
  <c r="C219" i="41"/>
  <c r="P218" i="41"/>
  <c r="O218" i="41"/>
  <c r="N218" i="41"/>
  <c r="P217" i="41"/>
  <c r="O217" i="41"/>
  <c r="N217" i="41"/>
  <c r="J217" i="41"/>
  <c r="I217" i="41"/>
  <c r="G217" i="41"/>
  <c r="F217" i="41"/>
  <c r="E217" i="41"/>
  <c r="D217" i="41"/>
  <c r="C217" i="41"/>
  <c r="P216" i="41"/>
  <c r="O216" i="41"/>
  <c r="N216" i="41"/>
  <c r="J216" i="41"/>
  <c r="I216" i="41"/>
  <c r="G216" i="41"/>
  <c r="F216" i="41"/>
  <c r="E216" i="41"/>
  <c r="D216" i="41"/>
  <c r="C216" i="41"/>
  <c r="P215" i="41"/>
  <c r="O215" i="41"/>
  <c r="N215" i="41"/>
  <c r="J215" i="41"/>
  <c r="I215" i="41"/>
  <c r="G215" i="41"/>
  <c r="F215" i="41"/>
  <c r="E215" i="41"/>
  <c r="D215" i="41"/>
  <c r="C215" i="41"/>
  <c r="P214" i="41"/>
  <c r="O214" i="41"/>
  <c r="N214" i="41"/>
  <c r="J214" i="41"/>
  <c r="I214" i="41"/>
  <c r="G214" i="41"/>
  <c r="F214" i="41"/>
  <c r="E214" i="41"/>
  <c r="D214" i="41"/>
  <c r="C214" i="41"/>
  <c r="P213" i="41"/>
  <c r="O213" i="41"/>
  <c r="N213" i="41"/>
  <c r="J213" i="41"/>
  <c r="I213" i="41"/>
  <c r="G213" i="41"/>
  <c r="F213" i="41"/>
  <c r="E213" i="41"/>
  <c r="D213" i="41"/>
  <c r="C213" i="41"/>
  <c r="P212" i="41"/>
  <c r="O212" i="41"/>
  <c r="N212" i="41"/>
  <c r="J212" i="41"/>
  <c r="I212" i="41"/>
  <c r="G212" i="41"/>
  <c r="F212" i="41"/>
  <c r="E212" i="41"/>
  <c r="D212" i="41"/>
  <c r="C212" i="41"/>
  <c r="P211" i="41"/>
  <c r="O211" i="41"/>
  <c r="N211" i="41"/>
  <c r="P210" i="41"/>
  <c r="O210" i="41"/>
  <c r="N210" i="41"/>
  <c r="J210" i="41"/>
  <c r="I210" i="41"/>
  <c r="G210" i="41"/>
  <c r="F210" i="41"/>
  <c r="E210" i="41"/>
  <c r="D210" i="41"/>
  <c r="C210" i="41"/>
  <c r="P209" i="41"/>
  <c r="O209" i="41"/>
  <c r="N209" i="41"/>
  <c r="J209" i="41"/>
  <c r="I209" i="41"/>
  <c r="G209" i="41"/>
  <c r="F209" i="41"/>
  <c r="E209" i="41"/>
  <c r="D209" i="41"/>
  <c r="C209" i="41"/>
  <c r="P208" i="41"/>
  <c r="O208" i="41"/>
  <c r="N208" i="41"/>
  <c r="J208" i="41"/>
  <c r="I208" i="41"/>
  <c r="G208" i="41"/>
  <c r="F208" i="41"/>
  <c r="E208" i="41"/>
  <c r="D208" i="41"/>
  <c r="C208" i="41"/>
  <c r="P207" i="41"/>
  <c r="O207" i="41"/>
  <c r="N207" i="41"/>
  <c r="J207" i="41"/>
  <c r="I207" i="41"/>
  <c r="G207" i="41"/>
  <c r="F207" i="41"/>
  <c r="E207" i="41"/>
  <c r="D207" i="41"/>
  <c r="C207" i="41"/>
  <c r="P206" i="41"/>
  <c r="O206" i="41"/>
  <c r="N206" i="41"/>
  <c r="J206" i="41"/>
  <c r="I206" i="41"/>
  <c r="G206" i="41"/>
  <c r="F206" i="41"/>
  <c r="E206" i="41"/>
  <c r="D206" i="41"/>
  <c r="C206" i="41"/>
  <c r="P205" i="41"/>
  <c r="O205" i="41"/>
  <c r="N205" i="41"/>
  <c r="J205" i="41"/>
  <c r="I205" i="41"/>
  <c r="G205" i="41"/>
  <c r="F205" i="41"/>
  <c r="E205" i="41"/>
  <c r="D205" i="41"/>
  <c r="C205" i="41"/>
  <c r="P204" i="41"/>
  <c r="O204" i="41"/>
  <c r="N204" i="41"/>
  <c r="P203" i="41"/>
  <c r="O203" i="41"/>
  <c r="N203" i="41"/>
  <c r="J203" i="41"/>
  <c r="I203" i="41"/>
  <c r="G203" i="41"/>
  <c r="F203" i="41"/>
  <c r="E203" i="41"/>
  <c r="D203" i="41"/>
  <c r="C203" i="41"/>
  <c r="P202" i="41"/>
  <c r="O202" i="41"/>
  <c r="N202" i="41"/>
  <c r="J202" i="41"/>
  <c r="I202" i="41"/>
  <c r="G202" i="41"/>
  <c r="F202" i="41"/>
  <c r="E202" i="41"/>
  <c r="D202" i="41"/>
  <c r="C202" i="41"/>
  <c r="P201" i="41"/>
  <c r="O201" i="41"/>
  <c r="N201" i="41"/>
  <c r="J201" i="41"/>
  <c r="I201" i="41"/>
  <c r="G201" i="41"/>
  <c r="F201" i="41"/>
  <c r="E201" i="41"/>
  <c r="D201" i="41"/>
  <c r="C201" i="41"/>
  <c r="P200" i="41"/>
  <c r="O200" i="41"/>
  <c r="N200" i="41"/>
  <c r="J200" i="41"/>
  <c r="I200" i="41"/>
  <c r="G200" i="41"/>
  <c r="F200" i="41"/>
  <c r="E200" i="41"/>
  <c r="D200" i="41"/>
  <c r="C200" i="41"/>
  <c r="P199" i="41"/>
  <c r="O199" i="41"/>
  <c r="N199" i="41"/>
  <c r="J199" i="41"/>
  <c r="I199" i="41"/>
  <c r="G199" i="41"/>
  <c r="F199" i="41"/>
  <c r="E199" i="41"/>
  <c r="D199" i="41"/>
  <c r="C199" i="41"/>
  <c r="P198" i="41"/>
  <c r="O198" i="41"/>
  <c r="N198" i="41"/>
  <c r="J198" i="41"/>
  <c r="I198" i="41"/>
  <c r="G198" i="41"/>
  <c r="F198" i="41"/>
  <c r="E198" i="41"/>
  <c r="D198" i="41"/>
  <c r="C198" i="41"/>
  <c r="P197" i="41"/>
  <c r="O197" i="41"/>
  <c r="N197" i="41"/>
  <c r="P196" i="41"/>
  <c r="O196" i="41"/>
  <c r="N196" i="41"/>
  <c r="J196" i="41"/>
  <c r="I196" i="41"/>
  <c r="G196" i="41"/>
  <c r="F196" i="41"/>
  <c r="E196" i="41"/>
  <c r="D196" i="41"/>
  <c r="C196" i="41"/>
  <c r="P195" i="41"/>
  <c r="O195" i="41"/>
  <c r="N195" i="41"/>
  <c r="J195" i="41"/>
  <c r="I195" i="41"/>
  <c r="G195" i="41"/>
  <c r="F195" i="41"/>
  <c r="E195" i="41"/>
  <c r="D195" i="41"/>
  <c r="C195" i="41"/>
  <c r="P194" i="41"/>
  <c r="O194" i="41"/>
  <c r="N194" i="41"/>
  <c r="J194" i="41"/>
  <c r="I194" i="41"/>
  <c r="G194" i="41"/>
  <c r="F194" i="41"/>
  <c r="E194" i="41"/>
  <c r="D194" i="41"/>
  <c r="C194" i="41"/>
  <c r="P193" i="41"/>
  <c r="O193" i="41"/>
  <c r="N193" i="41"/>
  <c r="J193" i="41"/>
  <c r="I193" i="41"/>
  <c r="G193" i="41"/>
  <c r="F193" i="41"/>
  <c r="E193" i="41"/>
  <c r="D193" i="41"/>
  <c r="C193" i="41"/>
  <c r="P192" i="41"/>
  <c r="O192" i="41"/>
  <c r="N192" i="41"/>
  <c r="J192" i="41"/>
  <c r="I192" i="41"/>
  <c r="G192" i="41"/>
  <c r="F192" i="41"/>
  <c r="E192" i="41"/>
  <c r="D192" i="41"/>
  <c r="C192" i="41"/>
  <c r="P191" i="41"/>
  <c r="O191" i="41"/>
  <c r="N191" i="41"/>
  <c r="J191" i="41"/>
  <c r="I191" i="41"/>
  <c r="G191" i="41"/>
  <c r="F191" i="41"/>
  <c r="E191" i="41"/>
  <c r="D191" i="41"/>
  <c r="C191" i="41"/>
  <c r="P190" i="41"/>
  <c r="O190" i="41"/>
  <c r="N190" i="41"/>
  <c r="P189" i="41"/>
  <c r="O189" i="41"/>
  <c r="N189" i="41"/>
  <c r="J189" i="41"/>
  <c r="I189" i="41"/>
  <c r="G189" i="41"/>
  <c r="F189" i="41"/>
  <c r="E189" i="41"/>
  <c r="D189" i="41"/>
  <c r="C189" i="41"/>
  <c r="P188" i="41"/>
  <c r="O188" i="41"/>
  <c r="N188" i="41"/>
  <c r="J188" i="41"/>
  <c r="I188" i="41"/>
  <c r="G188" i="41"/>
  <c r="F188" i="41"/>
  <c r="E188" i="41"/>
  <c r="D188" i="41"/>
  <c r="C188" i="41"/>
  <c r="P187" i="41"/>
  <c r="O187" i="41"/>
  <c r="N187" i="41"/>
  <c r="J187" i="41"/>
  <c r="I187" i="41"/>
  <c r="G187" i="41"/>
  <c r="F187" i="41"/>
  <c r="E187" i="41"/>
  <c r="D187" i="41"/>
  <c r="C187" i="41"/>
  <c r="P186" i="41"/>
  <c r="O186" i="41"/>
  <c r="N186" i="41"/>
  <c r="J186" i="41"/>
  <c r="I186" i="41"/>
  <c r="G186" i="41"/>
  <c r="F186" i="41"/>
  <c r="E186" i="41"/>
  <c r="D186" i="41"/>
  <c r="C186" i="41"/>
  <c r="P185" i="41"/>
  <c r="O185" i="41"/>
  <c r="N185" i="41"/>
  <c r="J185" i="41"/>
  <c r="I185" i="41"/>
  <c r="G185" i="41"/>
  <c r="F185" i="41"/>
  <c r="E185" i="41"/>
  <c r="D185" i="41"/>
  <c r="C185" i="41"/>
  <c r="P184" i="41"/>
  <c r="O184" i="41"/>
  <c r="N184" i="41"/>
  <c r="J184" i="41"/>
  <c r="I184" i="41"/>
  <c r="G184" i="41"/>
  <c r="F184" i="41"/>
  <c r="E184" i="41"/>
  <c r="D184" i="41"/>
  <c r="C184" i="41"/>
  <c r="P183" i="41"/>
  <c r="O183" i="41"/>
  <c r="N183" i="41"/>
  <c r="P182" i="41"/>
  <c r="O182" i="41"/>
  <c r="N182" i="41"/>
  <c r="J182" i="41"/>
  <c r="I182" i="41"/>
  <c r="G182" i="41"/>
  <c r="F182" i="41"/>
  <c r="E182" i="41"/>
  <c r="D182" i="41"/>
  <c r="C182" i="41"/>
  <c r="P181" i="41"/>
  <c r="O181" i="41"/>
  <c r="N181" i="41"/>
  <c r="J181" i="41"/>
  <c r="I181" i="41"/>
  <c r="G181" i="41"/>
  <c r="F181" i="41"/>
  <c r="E181" i="41"/>
  <c r="D181" i="41"/>
  <c r="C181" i="41"/>
  <c r="P180" i="41"/>
  <c r="O180" i="41"/>
  <c r="N180" i="41"/>
  <c r="J180" i="41"/>
  <c r="I180" i="41"/>
  <c r="G180" i="41"/>
  <c r="F180" i="41"/>
  <c r="E180" i="41"/>
  <c r="D180" i="41"/>
  <c r="C180" i="41"/>
  <c r="P179" i="41"/>
  <c r="O179" i="41"/>
  <c r="N179" i="41"/>
  <c r="J179" i="41"/>
  <c r="I179" i="41"/>
  <c r="G179" i="41"/>
  <c r="F179" i="41"/>
  <c r="E179" i="41"/>
  <c r="D179" i="41"/>
  <c r="C179" i="41"/>
  <c r="P178" i="41"/>
  <c r="O178" i="41"/>
  <c r="N178" i="41"/>
  <c r="J178" i="41"/>
  <c r="I178" i="41"/>
  <c r="G178" i="41"/>
  <c r="F178" i="41"/>
  <c r="E178" i="41"/>
  <c r="D178" i="41"/>
  <c r="C178" i="41"/>
  <c r="P177" i="41"/>
  <c r="O177" i="41"/>
  <c r="N177" i="41"/>
  <c r="J177" i="41"/>
  <c r="I177" i="41"/>
  <c r="G177" i="41"/>
  <c r="F177" i="41"/>
  <c r="E177" i="41"/>
  <c r="D177" i="41"/>
  <c r="C177" i="41"/>
  <c r="P176" i="41"/>
  <c r="O176" i="41"/>
  <c r="N176" i="41"/>
  <c r="P175" i="41"/>
  <c r="O175" i="41"/>
  <c r="N175" i="41"/>
  <c r="J175" i="41"/>
  <c r="I175" i="41"/>
  <c r="G175" i="41"/>
  <c r="F175" i="41"/>
  <c r="E175" i="41"/>
  <c r="D175" i="41"/>
  <c r="C175" i="41"/>
  <c r="P174" i="41"/>
  <c r="O174" i="41"/>
  <c r="N174" i="41"/>
  <c r="J174" i="41"/>
  <c r="I174" i="41"/>
  <c r="G174" i="41"/>
  <c r="F174" i="41"/>
  <c r="E174" i="41"/>
  <c r="D174" i="41"/>
  <c r="C174" i="41"/>
  <c r="P173" i="41"/>
  <c r="O173" i="41"/>
  <c r="N173" i="41"/>
  <c r="J173" i="41"/>
  <c r="I173" i="41"/>
  <c r="G173" i="41"/>
  <c r="F173" i="41"/>
  <c r="E173" i="41"/>
  <c r="D173" i="41"/>
  <c r="C173" i="41"/>
  <c r="P172" i="41"/>
  <c r="O172" i="41"/>
  <c r="N172" i="41"/>
  <c r="J172" i="41"/>
  <c r="I172" i="41"/>
  <c r="G172" i="41"/>
  <c r="F172" i="41"/>
  <c r="E172" i="41"/>
  <c r="D172" i="41"/>
  <c r="C172" i="41"/>
  <c r="P171" i="41"/>
  <c r="O171" i="41"/>
  <c r="N171" i="41"/>
  <c r="J171" i="41"/>
  <c r="I171" i="41"/>
  <c r="G171" i="41"/>
  <c r="F171" i="41"/>
  <c r="E171" i="41"/>
  <c r="D171" i="41"/>
  <c r="C171" i="41"/>
  <c r="P170" i="41"/>
  <c r="O170" i="41"/>
  <c r="N170" i="41"/>
  <c r="J170" i="41"/>
  <c r="I170" i="41"/>
  <c r="G170" i="41"/>
  <c r="F170" i="41"/>
  <c r="E170" i="41"/>
  <c r="D170" i="41"/>
  <c r="C170" i="41"/>
  <c r="P169" i="41"/>
  <c r="O169" i="41"/>
  <c r="N169" i="41"/>
  <c r="P168" i="41"/>
  <c r="O168" i="41"/>
  <c r="N168" i="41"/>
  <c r="J168" i="41"/>
  <c r="I168" i="41"/>
  <c r="G168" i="41"/>
  <c r="F168" i="41"/>
  <c r="E168" i="41"/>
  <c r="D168" i="41"/>
  <c r="C168" i="41"/>
  <c r="P167" i="41"/>
  <c r="O167" i="41"/>
  <c r="N167" i="41"/>
  <c r="J167" i="41"/>
  <c r="I167" i="41"/>
  <c r="G167" i="41"/>
  <c r="F167" i="41"/>
  <c r="E167" i="41"/>
  <c r="D167" i="41"/>
  <c r="C167" i="41"/>
  <c r="P166" i="41"/>
  <c r="O166" i="41"/>
  <c r="N166" i="41"/>
  <c r="J166" i="41"/>
  <c r="I166" i="41"/>
  <c r="G166" i="41"/>
  <c r="F166" i="41"/>
  <c r="E166" i="41"/>
  <c r="D166" i="41"/>
  <c r="C166" i="41"/>
  <c r="P165" i="41"/>
  <c r="O165" i="41"/>
  <c r="N165" i="41"/>
  <c r="J165" i="41"/>
  <c r="I165" i="41"/>
  <c r="G165" i="41"/>
  <c r="F165" i="41"/>
  <c r="E165" i="41"/>
  <c r="D165" i="41"/>
  <c r="C165" i="41"/>
  <c r="P164" i="41"/>
  <c r="O164" i="41"/>
  <c r="N164" i="41"/>
  <c r="J164" i="41"/>
  <c r="I164" i="41"/>
  <c r="G164" i="41"/>
  <c r="F164" i="41"/>
  <c r="E164" i="41"/>
  <c r="D164" i="41"/>
  <c r="C164" i="41"/>
  <c r="P163" i="41"/>
  <c r="O163" i="41"/>
  <c r="N163" i="41"/>
  <c r="J163" i="41"/>
  <c r="I163" i="41"/>
  <c r="G163" i="41"/>
  <c r="F163" i="41"/>
  <c r="E163" i="41"/>
  <c r="D163" i="41"/>
  <c r="C163" i="41"/>
  <c r="P162" i="41"/>
  <c r="O162" i="41"/>
  <c r="N162" i="41"/>
  <c r="P161" i="41"/>
  <c r="O161" i="41"/>
  <c r="N161" i="41"/>
  <c r="J161" i="41"/>
  <c r="I161" i="41"/>
  <c r="G161" i="41"/>
  <c r="F161" i="41"/>
  <c r="E161" i="41"/>
  <c r="D161" i="41"/>
  <c r="C161" i="41"/>
  <c r="P160" i="41"/>
  <c r="O160" i="41"/>
  <c r="N160" i="41"/>
  <c r="J160" i="41"/>
  <c r="I160" i="41"/>
  <c r="G160" i="41"/>
  <c r="F160" i="41"/>
  <c r="E160" i="41"/>
  <c r="D160" i="41"/>
  <c r="C160" i="41"/>
  <c r="P159" i="41"/>
  <c r="O159" i="41"/>
  <c r="N159" i="41"/>
  <c r="J159" i="41"/>
  <c r="I159" i="41"/>
  <c r="G159" i="41"/>
  <c r="F159" i="41"/>
  <c r="E159" i="41"/>
  <c r="D159" i="41"/>
  <c r="C159" i="41"/>
  <c r="P158" i="41"/>
  <c r="O158" i="41"/>
  <c r="N158" i="41"/>
  <c r="J158" i="41"/>
  <c r="I158" i="41"/>
  <c r="G158" i="41"/>
  <c r="F158" i="41"/>
  <c r="E158" i="41"/>
  <c r="D158" i="41"/>
  <c r="C158" i="41"/>
  <c r="P157" i="41"/>
  <c r="O157" i="41"/>
  <c r="N157" i="41"/>
  <c r="J157" i="41"/>
  <c r="I157" i="41"/>
  <c r="G157" i="41"/>
  <c r="F157" i="41"/>
  <c r="E157" i="41"/>
  <c r="D157" i="41"/>
  <c r="C157" i="41"/>
  <c r="P156" i="41"/>
  <c r="O156" i="41"/>
  <c r="N156" i="41"/>
  <c r="J156" i="41"/>
  <c r="I156" i="41"/>
  <c r="G156" i="41"/>
  <c r="F156" i="41"/>
  <c r="E156" i="41"/>
  <c r="D156" i="41"/>
  <c r="C156" i="41"/>
  <c r="P155" i="41"/>
  <c r="O155" i="41"/>
  <c r="N155" i="41"/>
  <c r="P154" i="41"/>
  <c r="O154" i="41"/>
  <c r="N154" i="41"/>
  <c r="J154" i="41"/>
  <c r="I154" i="41"/>
  <c r="G154" i="41"/>
  <c r="F154" i="41"/>
  <c r="E154" i="41"/>
  <c r="D154" i="41"/>
  <c r="C154" i="41"/>
  <c r="P153" i="41"/>
  <c r="O153" i="41"/>
  <c r="N153" i="41"/>
  <c r="J153" i="41"/>
  <c r="I153" i="41"/>
  <c r="G153" i="41"/>
  <c r="F153" i="41"/>
  <c r="E153" i="41"/>
  <c r="D153" i="41"/>
  <c r="C153" i="41"/>
  <c r="P152" i="41"/>
  <c r="O152" i="41"/>
  <c r="N152" i="41"/>
  <c r="J152" i="41"/>
  <c r="I152" i="41"/>
  <c r="G152" i="41"/>
  <c r="F152" i="41"/>
  <c r="E152" i="41"/>
  <c r="D152" i="41"/>
  <c r="C152" i="41"/>
  <c r="P151" i="41"/>
  <c r="O151" i="41"/>
  <c r="N151" i="41"/>
  <c r="J151" i="41"/>
  <c r="I151" i="41"/>
  <c r="G151" i="41"/>
  <c r="F151" i="41"/>
  <c r="E151" i="41"/>
  <c r="D151" i="41"/>
  <c r="C151" i="41"/>
  <c r="P150" i="41"/>
  <c r="O150" i="41"/>
  <c r="N150" i="41"/>
  <c r="J150" i="41"/>
  <c r="I150" i="41"/>
  <c r="G150" i="41"/>
  <c r="F150" i="41"/>
  <c r="E150" i="41"/>
  <c r="D150" i="41"/>
  <c r="C150" i="41"/>
  <c r="P149" i="41"/>
  <c r="O149" i="41"/>
  <c r="N149" i="41"/>
  <c r="J149" i="41"/>
  <c r="I149" i="41"/>
  <c r="G149" i="41"/>
  <c r="F149" i="41"/>
  <c r="E149" i="41"/>
  <c r="D149" i="41"/>
  <c r="C149" i="41"/>
  <c r="P148" i="41"/>
  <c r="O148" i="41"/>
  <c r="N148" i="41"/>
  <c r="P147" i="41"/>
  <c r="O147" i="41"/>
  <c r="N147" i="41"/>
  <c r="J147" i="41"/>
  <c r="I147" i="41"/>
  <c r="G147" i="41"/>
  <c r="F147" i="41"/>
  <c r="E147" i="41"/>
  <c r="D147" i="41"/>
  <c r="C147" i="41"/>
  <c r="P146" i="41"/>
  <c r="O146" i="41"/>
  <c r="N146" i="41"/>
  <c r="J146" i="41"/>
  <c r="I146" i="41"/>
  <c r="G146" i="41"/>
  <c r="F146" i="41"/>
  <c r="E146" i="41"/>
  <c r="D146" i="41"/>
  <c r="C146" i="41"/>
  <c r="P145" i="41"/>
  <c r="O145" i="41"/>
  <c r="N145" i="41"/>
  <c r="J145" i="41"/>
  <c r="I145" i="41"/>
  <c r="G145" i="41"/>
  <c r="F145" i="41"/>
  <c r="E145" i="41"/>
  <c r="D145" i="41"/>
  <c r="C145" i="41"/>
  <c r="P144" i="41"/>
  <c r="O144" i="41"/>
  <c r="N144" i="41"/>
  <c r="J144" i="41"/>
  <c r="I144" i="41"/>
  <c r="G144" i="41"/>
  <c r="F144" i="41"/>
  <c r="E144" i="41"/>
  <c r="D144" i="41"/>
  <c r="C144" i="41"/>
  <c r="P143" i="41"/>
  <c r="O143" i="41"/>
  <c r="N143" i="41"/>
  <c r="J143" i="41"/>
  <c r="I143" i="41"/>
  <c r="G143" i="41"/>
  <c r="F143" i="41"/>
  <c r="E143" i="41"/>
  <c r="D143" i="41"/>
  <c r="C143" i="41"/>
  <c r="P142" i="41"/>
  <c r="O142" i="41"/>
  <c r="N142" i="41"/>
  <c r="J142" i="41"/>
  <c r="I142" i="41"/>
  <c r="G142" i="41"/>
  <c r="F142" i="41"/>
  <c r="E142" i="41"/>
  <c r="D142" i="41"/>
  <c r="C142" i="41"/>
  <c r="P141" i="41"/>
  <c r="O141" i="41"/>
  <c r="N141" i="41"/>
  <c r="P140" i="41"/>
  <c r="O140" i="41"/>
  <c r="N140" i="41"/>
  <c r="J140" i="41"/>
  <c r="I140" i="41"/>
  <c r="G140" i="41"/>
  <c r="F140" i="41"/>
  <c r="E140" i="41"/>
  <c r="D140" i="41"/>
  <c r="C140" i="41"/>
  <c r="P139" i="41"/>
  <c r="O139" i="41"/>
  <c r="N139" i="41"/>
  <c r="J139" i="41"/>
  <c r="I139" i="41"/>
  <c r="G139" i="41"/>
  <c r="F139" i="41"/>
  <c r="E139" i="41"/>
  <c r="D139" i="41"/>
  <c r="C139" i="41"/>
  <c r="P138" i="41"/>
  <c r="O138" i="41"/>
  <c r="N138" i="41"/>
  <c r="J138" i="41"/>
  <c r="I138" i="41"/>
  <c r="G138" i="41"/>
  <c r="F138" i="41"/>
  <c r="E138" i="41"/>
  <c r="D138" i="41"/>
  <c r="C138" i="41"/>
  <c r="P137" i="41"/>
  <c r="O137" i="41"/>
  <c r="N137" i="41"/>
  <c r="J137" i="41"/>
  <c r="I137" i="41"/>
  <c r="G137" i="41"/>
  <c r="F137" i="41"/>
  <c r="E137" i="41"/>
  <c r="D137" i="41"/>
  <c r="C137" i="41"/>
  <c r="P136" i="41"/>
  <c r="O136" i="41"/>
  <c r="N136" i="41"/>
  <c r="J136" i="41"/>
  <c r="I136" i="41"/>
  <c r="G136" i="41"/>
  <c r="F136" i="41"/>
  <c r="E136" i="41"/>
  <c r="D136" i="41"/>
  <c r="C136" i="41"/>
  <c r="P135" i="41"/>
  <c r="O135" i="41"/>
  <c r="N135" i="41"/>
  <c r="J135" i="41"/>
  <c r="I135" i="41"/>
  <c r="G135" i="41"/>
  <c r="F135" i="41"/>
  <c r="E135" i="41"/>
  <c r="D135" i="41"/>
  <c r="C135" i="41"/>
  <c r="P134" i="41"/>
  <c r="O134" i="41"/>
  <c r="N134" i="41"/>
  <c r="P133" i="41"/>
  <c r="O133" i="41"/>
  <c r="N133" i="41"/>
  <c r="J133" i="41"/>
  <c r="I133" i="41"/>
  <c r="G133" i="41"/>
  <c r="F133" i="41"/>
  <c r="E133" i="41"/>
  <c r="D133" i="41"/>
  <c r="C133" i="41"/>
  <c r="P132" i="41"/>
  <c r="O132" i="41"/>
  <c r="N132" i="41"/>
  <c r="J132" i="41"/>
  <c r="I132" i="41"/>
  <c r="G132" i="41"/>
  <c r="F132" i="41"/>
  <c r="E132" i="41"/>
  <c r="D132" i="41"/>
  <c r="C132" i="41"/>
  <c r="P131" i="41"/>
  <c r="O131" i="41"/>
  <c r="N131" i="41"/>
  <c r="J131" i="41"/>
  <c r="I131" i="41"/>
  <c r="G131" i="41"/>
  <c r="F131" i="41"/>
  <c r="E131" i="41"/>
  <c r="D131" i="41"/>
  <c r="C131" i="41"/>
  <c r="P130" i="41"/>
  <c r="O130" i="41"/>
  <c r="N130" i="41"/>
  <c r="J130" i="41"/>
  <c r="I130" i="41"/>
  <c r="G130" i="41"/>
  <c r="F130" i="41"/>
  <c r="E130" i="41"/>
  <c r="D130" i="41"/>
  <c r="C130" i="41"/>
  <c r="P129" i="41"/>
  <c r="O129" i="41"/>
  <c r="N129" i="41"/>
  <c r="J129" i="41"/>
  <c r="I129" i="41"/>
  <c r="G129" i="41"/>
  <c r="F129" i="41"/>
  <c r="E129" i="41"/>
  <c r="D129" i="41"/>
  <c r="C129" i="41"/>
  <c r="P128" i="41"/>
  <c r="O128" i="41"/>
  <c r="N128" i="41"/>
  <c r="J128" i="41"/>
  <c r="I128" i="41"/>
  <c r="G128" i="41"/>
  <c r="F128" i="41"/>
  <c r="E128" i="41"/>
  <c r="D128" i="41"/>
  <c r="C128" i="41"/>
  <c r="P127" i="41"/>
  <c r="O127" i="41"/>
  <c r="N127" i="41"/>
  <c r="P126" i="41"/>
  <c r="O126" i="41"/>
  <c r="N126" i="41"/>
  <c r="J126" i="41"/>
  <c r="I126" i="41"/>
  <c r="G126" i="41"/>
  <c r="F126" i="41"/>
  <c r="E126" i="41"/>
  <c r="D126" i="41"/>
  <c r="C126" i="41"/>
  <c r="P125" i="41"/>
  <c r="O125" i="41"/>
  <c r="N125" i="41"/>
  <c r="J125" i="41"/>
  <c r="I125" i="41"/>
  <c r="G125" i="41"/>
  <c r="F125" i="41"/>
  <c r="E125" i="41"/>
  <c r="D125" i="41"/>
  <c r="C125" i="41"/>
  <c r="P124" i="41"/>
  <c r="O124" i="41"/>
  <c r="N124" i="41"/>
  <c r="J124" i="41"/>
  <c r="I124" i="41"/>
  <c r="G124" i="41"/>
  <c r="F124" i="41"/>
  <c r="E124" i="41"/>
  <c r="D124" i="41"/>
  <c r="C124" i="41"/>
  <c r="P123" i="41"/>
  <c r="O123" i="41"/>
  <c r="N123" i="41"/>
  <c r="J123" i="41"/>
  <c r="I123" i="41"/>
  <c r="G123" i="41"/>
  <c r="F123" i="41"/>
  <c r="E123" i="41"/>
  <c r="D123" i="41"/>
  <c r="C123" i="41"/>
  <c r="P122" i="41"/>
  <c r="O122" i="41"/>
  <c r="N122" i="41"/>
  <c r="J122" i="41"/>
  <c r="I122" i="41"/>
  <c r="G122" i="41"/>
  <c r="F122" i="41"/>
  <c r="E122" i="41"/>
  <c r="D122" i="41"/>
  <c r="C122" i="41"/>
  <c r="P121" i="41"/>
  <c r="O121" i="41"/>
  <c r="N121" i="41"/>
  <c r="J121" i="41"/>
  <c r="I121" i="41"/>
  <c r="G121" i="41"/>
  <c r="F121" i="41"/>
  <c r="E121" i="41"/>
  <c r="D121" i="41"/>
  <c r="C121" i="41"/>
  <c r="P120" i="41"/>
  <c r="O120" i="41"/>
  <c r="N120" i="41"/>
  <c r="P119" i="41"/>
  <c r="O119" i="41"/>
  <c r="N119" i="41"/>
  <c r="J119" i="41"/>
  <c r="I119" i="41"/>
  <c r="G119" i="41"/>
  <c r="F119" i="41"/>
  <c r="E119" i="41"/>
  <c r="D119" i="41"/>
  <c r="C119" i="41"/>
  <c r="P118" i="41"/>
  <c r="O118" i="41"/>
  <c r="N118" i="41"/>
  <c r="J118" i="41"/>
  <c r="I118" i="41"/>
  <c r="G118" i="41"/>
  <c r="F118" i="41"/>
  <c r="E118" i="41"/>
  <c r="D118" i="41"/>
  <c r="C118" i="41"/>
  <c r="P117" i="41"/>
  <c r="O117" i="41"/>
  <c r="N117" i="41"/>
  <c r="J117" i="41"/>
  <c r="I117" i="41"/>
  <c r="G117" i="41"/>
  <c r="F117" i="41"/>
  <c r="E117" i="41"/>
  <c r="D117" i="41"/>
  <c r="C117" i="41"/>
  <c r="P116" i="41"/>
  <c r="O116" i="41"/>
  <c r="N116" i="41"/>
  <c r="J116" i="41"/>
  <c r="I116" i="41"/>
  <c r="G116" i="41"/>
  <c r="F116" i="41"/>
  <c r="E116" i="41"/>
  <c r="D116" i="41"/>
  <c r="C116" i="41"/>
  <c r="P115" i="41"/>
  <c r="O115" i="41"/>
  <c r="N115" i="41"/>
  <c r="J115" i="41"/>
  <c r="I115" i="41"/>
  <c r="G115" i="41"/>
  <c r="F115" i="41"/>
  <c r="E115" i="41"/>
  <c r="D115" i="41"/>
  <c r="C115" i="41"/>
  <c r="P114" i="41"/>
  <c r="O114" i="41"/>
  <c r="N114" i="41"/>
  <c r="J114" i="41"/>
  <c r="I114" i="41"/>
  <c r="G114" i="41"/>
  <c r="F114" i="41"/>
  <c r="E114" i="41"/>
  <c r="D114" i="41"/>
  <c r="C114" i="41"/>
  <c r="P113" i="41"/>
  <c r="O113" i="41"/>
  <c r="N113" i="41"/>
  <c r="P112" i="41"/>
  <c r="O112" i="41"/>
  <c r="N112" i="41"/>
  <c r="J112" i="41"/>
  <c r="I112" i="41"/>
  <c r="G112" i="41"/>
  <c r="F112" i="41"/>
  <c r="E112" i="41"/>
  <c r="D112" i="41"/>
  <c r="C112" i="41"/>
  <c r="P111" i="41"/>
  <c r="O111" i="41"/>
  <c r="N111" i="41"/>
  <c r="I111" i="41"/>
  <c r="F111" i="41"/>
  <c r="E111" i="41"/>
  <c r="D111" i="41"/>
  <c r="C111" i="41"/>
  <c r="P110" i="41"/>
  <c r="O110" i="41"/>
  <c r="N110" i="41"/>
  <c r="J110" i="41"/>
  <c r="I110" i="41"/>
  <c r="G110" i="41"/>
  <c r="F110" i="41"/>
  <c r="E110" i="41"/>
  <c r="D110" i="41"/>
  <c r="C110" i="41"/>
  <c r="P109" i="41"/>
  <c r="O109" i="41"/>
  <c r="N109" i="41"/>
  <c r="J109" i="41"/>
  <c r="I109" i="41"/>
  <c r="G109" i="41"/>
  <c r="F109" i="41"/>
  <c r="E109" i="41"/>
  <c r="D109" i="41"/>
  <c r="C109" i="41"/>
  <c r="P108" i="41"/>
  <c r="O108" i="41"/>
  <c r="N108" i="41"/>
  <c r="J108" i="41"/>
  <c r="I108" i="41"/>
  <c r="G108" i="41"/>
  <c r="F108" i="41"/>
  <c r="E108" i="41"/>
  <c r="D108" i="41"/>
  <c r="C108" i="41"/>
  <c r="P107" i="41"/>
  <c r="O107" i="41"/>
  <c r="N107" i="41"/>
  <c r="J107" i="41"/>
  <c r="I107" i="41"/>
  <c r="G107" i="41"/>
  <c r="F107" i="41"/>
  <c r="E107" i="41"/>
  <c r="D107" i="41"/>
  <c r="C107" i="41"/>
  <c r="P106" i="41"/>
  <c r="O106" i="41"/>
  <c r="N106" i="41"/>
  <c r="P105" i="41"/>
  <c r="O105" i="41"/>
  <c r="N105" i="41"/>
  <c r="J105" i="41"/>
  <c r="I105" i="41"/>
  <c r="G105" i="41"/>
  <c r="F105" i="41"/>
  <c r="E105" i="41"/>
  <c r="D105" i="41"/>
  <c r="C105" i="41"/>
  <c r="P104" i="41"/>
  <c r="O104" i="41"/>
  <c r="N104" i="41"/>
  <c r="J104" i="41"/>
  <c r="I104" i="41"/>
  <c r="G104" i="41"/>
  <c r="F104" i="41"/>
  <c r="E104" i="41"/>
  <c r="D104" i="41"/>
  <c r="C104" i="41"/>
  <c r="P103" i="41"/>
  <c r="O103" i="41"/>
  <c r="N103" i="41"/>
  <c r="J103" i="41"/>
  <c r="I103" i="41"/>
  <c r="G103" i="41"/>
  <c r="F103" i="41"/>
  <c r="E103" i="41"/>
  <c r="D103" i="41"/>
  <c r="C103" i="41"/>
  <c r="P102" i="41"/>
  <c r="O102" i="41"/>
  <c r="N102" i="41"/>
  <c r="J102" i="41"/>
  <c r="I102" i="41"/>
  <c r="G102" i="41"/>
  <c r="F102" i="41"/>
  <c r="E102" i="41"/>
  <c r="D102" i="41"/>
  <c r="C102" i="41"/>
  <c r="P101" i="41"/>
  <c r="O101" i="41"/>
  <c r="N101" i="41"/>
  <c r="J101" i="41"/>
  <c r="I101" i="41"/>
  <c r="G101" i="41"/>
  <c r="F101" i="41"/>
  <c r="E101" i="41"/>
  <c r="D101" i="41"/>
  <c r="C101" i="41"/>
  <c r="P100" i="41"/>
  <c r="O100" i="41"/>
  <c r="N100" i="41"/>
  <c r="J100" i="41"/>
  <c r="I100" i="41"/>
  <c r="G100" i="41"/>
  <c r="F100" i="41"/>
  <c r="E100" i="41"/>
  <c r="D100" i="41"/>
  <c r="C100" i="41"/>
  <c r="P99" i="41"/>
  <c r="O99" i="41"/>
  <c r="N99" i="41"/>
  <c r="P98" i="41"/>
  <c r="O98" i="41"/>
  <c r="N98" i="41"/>
  <c r="J98" i="41"/>
  <c r="I98" i="41"/>
  <c r="G98" i="41"/>
  <c r="F98" i="41"/>
  <c r="E98" i="41"/>
  <c r="D98" i="41"/>
  <c r="C98" i="41"/>
  <c r="P97" i="41"/>
  <c r="O97" i="41"/>
  <c r="N97" i="41"/>
  <c r="J97" i="41"/>
  <c r="I97" i="41"/>
  <c r="G97" i="41"/>
  <c r="F97" i="41"/>
  <c r="E97" i="41"/>
  <c r="D97" i="41"/>
  <c r="C97" i="41"/>
  <c r="P96" i="41"/>
  <c r="O96" i="41"/>
  <c r="N96" i="41"/>
  <c r="J96" i="41"/>
  <c r="I96" i="41"/>
  <c r="G96" i="41"/>
  <c r="F96" i="41"/>
  <c r="E96" i="41"/>
  <c r="D96" i="41"/>
  <c r="C96" i="41"/>
  <c r="P95" i="41"/>
  <c r="O95" i="41"/>
  <c r="N95" i="41"/>
  <c r="J95" i="41"/>
  <c r="I95" i="41"/>
  <c r="G95" i="41"/>
  <c r="F95" i="41"/>
  <c r="E95" i="41"/>
  <c r="D95" i="41"/>
  <c r="C95" i="41"/>
  <c r="P94" i="41"/>
  <c r="O94" i="41"/>
  <c r="N94" i="41"/>
  <c r="J94" i="41"/>
  <c r="I94" i="41"/>
  <c r="G94" i="41"/>
  <c r="F94" i="41"/>
  <c r="E94" i="41"/>
  <c r="D94" i="41"/>
  <c r="C94" i="41"/>
  <c r="P93" i="41"/>
  <c r="O93" i="41"/>
  <c r="N93" i="41"/>
  <c r="J93" i="41"/>
  <c r="I93" i="41"/>
  <c r="G93" i="41"/>
  <c r="F93" i="41"/>
  <c r="E93" i="41"/>
  <c r="D93" i="41"/>
  <c r="C93" i="41"/>
  <c r="P92" i="41"/>
  <c r="O92" i="41"/>
  <c r="N92" i="41"/>
  <c r="P91" i="41"/>
  <c r="O91" i="41"/>
  <c r="N91" i="41"/>
  <c r="J91" i="41"/>
  <c r="I91" i="41"/>
  <c r="G91" i="41"/>
  <c r="F91" i="41"/>
  <c r="E91" i="41"/>
  <c r="D91" i="41"/>
  <c r="C91" i="41"/>
  <c r="P90" i="41"/>
  <c r="O90" i="41"/>
  <c r="N90" i="41"/>
  <c r="J90" i="41"/>
  <c r="I90" i="41"/>
  <c r="G90" i="41"/>
  <c r="F90" i="41"/>
  <c r="E90" i="41"/>
  <c r="D90" i="41"/>
  <c r="C90" i="41"/>
  <c r="P89" i="41"/>
  <c r="O89" i="41"/>
  <c r="N89" i="41"/>
  <c r="J89" i="41"/>
  <c r="I89" i="41"/>
  <c r="G89" i="41"/>
  <c r="F89" i="41"/>
  <c r="E89" i="41"/>
  <c r="D89" i="41"/>
  <c r="C89" i="41"/>
  <c r="P88" i="41"/>
  <c r="O88" i="41"/>
  <c r="N88" i="41"/>
  <c r="J88" i="41"/>
  <c r="I88" i="41"/>
  <c r="G88" i="41"/>
  <c r="F88" i="41"/>
  <c r="E88" i="41"/>
  <c r="D88" i="41"/>
  <c r="C88" i="41"/>
  <c r="P87" i="41"/>
  <c r="O87" i="41"/>
  <c r="N87" i="41"/>
  <c r="J87" i="41"/>
  <c r="I87" i="41"/>
  <c r="G87" i="41"/>
  <c r="F87" i="41"/>
  <c r="E87" i="41"/>
  <c r="D87" i="41"/>
  <c r="C87" i="41"/>
  <c r="P86" i="41"/>
  <c r="O86" i="41"/>
  <c r="N86" i="41"/>
  <c r="J86" i="41"/>
  <c r="I86" i="41"/>
  <c r="G86" i="41"/>
  <c r="F86" i="41"/>
  <c r="E86" i="41"/>
  <c r="D86" i="41"/>
  <c r="C86" i="41"/>
  <c r="P85" i="41"/>
  <c r="O85" i="41"/>
  <c r="N85" i="41"/>
  <c r="P84" i="41"/>
  <c r="O84" i="41"/>
  <c r="N84" i="41"/>
  <c r="J84" i="41"/>
  <c r="I84" i="41"/>
  <c r="G84" i="41"/>
  <c r="F84" i="41"/>
  <c r="E84" i="41"/>
  <c r="D84" i="41"/>
  <c r="C84" i="41"/>
  <c r="P83" i="41"/>
  <c r="O83" i="41"/>
  <c r="N83" i="41"/>
  <c r="J83" i="41"/>
  <c r="I83" i="41"/>
  <c r="G83" i="41"/>
  <c r="F83" i="41"/>
  <c r="E83" i="41"/>
  <c r="D83" i="41"/>
  <c r="C83" i="41"/>
  <c r="P82" i="41"/>
  <c r="O82" i="41"/>
  <c r="N82" i="41"/>
  <c r="J82" i="41"/>
  <c r="I82" i="41"/>
  <c r="G82" i="41"/>
  <c r="F82" i="41"/>
  <c r="E82" i="41"/>
  <c r="D82" i="41"/>
  <c r="C82" i="41"/>
  <c r="P81" i="41"/>
  <c r="O81" i="41"/>
  <c r="N81" i="41"/>
  <c r="J81" i="41"/>
  <c r="I81" i="41"/>
  <c r="G81" i="41"/>
  <c r="F81" i="41"/>
  <c r="E81" i="41"/>
  <c r="D81" i="41"/>
  <c r="C81" i="41"/>
  <c r="P80" i="41"/>
  <c r="O80" i="41"/>
  <c r="N80" i="41"/>
  <c r="J80" i="41"/>
  <c r="I80" i="41"/>
  <c r="G80" i="41"/>
  <c r="F80" i="41"/>
  <c r="E80" i="41"/>
  <c r="D80" i="41"/>
  <c r="C80" i="41"/>
  <c r="P79" i="41"/>
  <c r="O79" i="41"/>
  <c r="N79" i="41"/>
  <c r="J79" i="41"/>
  <c r="I79" i="41"/>
  <c r="G79" i="41"/>
  <c r="F79" i="41"/>
  <c r="E79" i="41"/>
  <c r="D79" i="41"/>
  <c r="C79" i="41"/>
  <c r="P78" i="41"/>
  <c r="O78" i="41"/>
  <c r="N78" i="41"/>
  <c r="P77" i="41"/>
  <c r="O77" i="41"/>
  <c r="N77" i="41"/>
  <c r="J77" i="41"/>
  <c r="I77" i="41"/>
  <c r="G77" i="41"/>
  <c r="F77" i="41"/>
  <c r="E77" i="41"/>
  <c r="D77" i="41"/>
  <c r="C77" i="41"/>
  <c r="P76" i="41"/>
  <c r="O76" i="41"/>
  <c r="N76" i="41"/>
  <c r="J76" i="41"/>
  <c r="I76" i="41"/>
  <c r="G76" i="41"/>
  <c r="F76" i="41"/>
  <c r="E76" i="41"/>
  <c r="D76" i="41"/>
  <c r="C76" i="41"/>
  <c r="P75" i="41"/>
  <c r="O75" i="41"/>
  <c r="N75" i="41"/>
  <c r="J75" i="41"/>
  <c r="I75" i="41"/>
  <c r="G75" i="41"/>
  <c r="F75" i="41"/>
  <c r="E75" i="41"/>
  <c r="D75" i="41"/>
  <c r="C75" i="41"/>
  <c r="P74" i="41"/>
  <c r="O74" i="41"/>
  <c r="N74" i="41"/>
  <c r="J74" i="41"/>
  <c r="I74" i="41"/>
  <c r="G74" i="41"/>
  <c r="F74" i="41"/>
  <c r="E74" i="41"/>
  <c r="D74" i="41"/>
  <c r="C74" i="41"/>
  <c r="P73" i="41"/>
  <c r="O73" i="41"/>
  <c r="N73" i="41"/>
  <c r="J73" i="41"/>
  <c r="I73" i="41"/>
  <c r="G73" i="41"/>
  <c r="F73" i="41"/>
  <c r="E73" i="41"/>
  <c r="D73" i="41"/>
  <c r="C73" i="41"/>
  <c r="P72" i="41"/>
  <c r="O72" i="41"/>
  <c r="N72" i="41"/>
  <c r="J72" i="41"/>
  <c r="I72" i="41"/>
  <c r="G72" i="41"/>
  <c r="F72" i="41"/>
  <c r="E72" i="41"/>
  <c r="D72" i="41"/>
  <c r="C72" i="41"/>
  <c r="P71" i="41"/>
  <c r="O71" i="41"/>
  <c r="N71" i="41"/>
  <c r="P70" i="41"/>
  <c r="O70" i="41"/>
  <c r="N70" i="41"/>
  <c r="J70" i="41"/>
  <c r="I70" i="41"/>
  <c r="G70" i="41"/>
  <c r="F70" i="41"/>
  <c r="E70" i="41"/>
  <c r="D70" i="41"/>
  <c r="C70" i="41"/>
  <c r="P69" i="41"/>
  <c r="O69" i="41"/>
  <c r="N69" i="41"/>
  <c r="J69" i="41"/>
  <c r="I69" i="41"/>
  <c r="G69" i="41"/>
  <c r="F69" i="41"/>
  <c r="E69" i="41"/>
  <c r="D69" i="41"/>
  <c r="C69" i="41"/>
  <c r="P68" i="41"/>
  <c r="O68" i="41"/>
  <c r="N68" i="41"/>
  <c r="J68" i="41"/>
  <c r="I68" i="41"/>
  <c r="G68" i="41"/>
  <c r="F68" i="41"/>
  <c r="E68" i="41"/>
  <c r="D68" i="41"/>
  <c r="C68" i="41"/>
  <c r="P67" i="41"/>
  <c r="O67" i="41"/>
  <c r="N67" i="41"/>
  <c r="J67" i="41"/>
  <c r="I67" i="41"/>
  <c r="G67" i="41"/>
  <c r="F67" i="41"/>
  <c r="E67" i="41"/>
  <c r="D67" i="41"/>
  <c r="C67" i="41"/>
  <c r="P66" i="41"/>
  <c r="O66" i="41"/>
  <c r="N66" i="41"/>
  <c r="J66" i="41"/>
  <c r="I66" i="41"/>
  <c r="G66" i="41"/>
  <c r="F66" i="41"/>
  <c r="E66" i="41"/>
  <c r="D66" i="41"/>
  <c r="C66" i="41"/>
  <c r="P65" i="41"/>
  <c r="O65" i="41"/>
  <c r="N65" i="41"/>
  <c r="J65" i="41"/>
  <c r="I65" i="41"/>
  <c r="G65" i="41"/>
  <c r="F65" i="41"/>
  <c r="E65" i="41"/>
  <c r="D65" i="41"/>
  <c r="C65" i="41"/>
  <c r="P64" i="41"/>
  <c r="O64" i="41"/>
  <c r="N64" i="41"/>
  <c r="P63" i="41"/>
  <c r="O63" i="41"/>
  <c r="N63" i="41"/>
  <c r="J63" i="41"/>
  <c r="I63" i="41"/>
  <c r="G63" i="41"/>
  <c r="F63" i="41"/>
  <c r="E63" i="41"/>
  <c r="D63" i="41"/>
  <c r="C63" i="41"/>
  <c r="P62" i="41"/>
  <c r="O62" i="41"/>
  <c r="N62" i="41"/>
  <c r="J62" i="41"/>
  <c r="I62" i="41"/>
  <c r="G62" i="41"/>
  <c r="F62" i="41"/>
  <c r="E62" i="41"/>
  <c r="D62" i="41"/>
  <c r="C62" i="41"/>
  <c r="P61" i="41"/>
  <c r="O61" i="41"/>
  <c r="N61" i="41"/>
  <c r="J61" i="41"/>
  <c r="I61" i="41"/>
  <c r="G61" i="41"/>
  <c r="F61" i="41"/>
  <c r="E61" i="41"/>
  <c r="D61" i="41"/>
  <c r="C61" i="41"/>
  <c r="P60" i="41"/>
  <c r="O60" i="41"/>
  <c r="N60" i="41"/>
  <c r="J60" i="41"/>
  <c r="I60" i="41"/>
  <c r="G60" i="41"/>
  <c r="F60" i="41"/>
  <c r="E60" i="41"/>
  <c r="D60" i="41"/>
  <c r="C60" i="41"/>
  <c r="P59" i="41"/>
  <c r="O59" i="41"/>
  <c r="N59" i="41"/>
  <c r="J59" i="41"/>
  <c r="I59" i="41"/>
  <c r="G59" i="41"/>
  <c r="F59" i="41"/>
  <c r="E59" i="41"/>
  <c r="D59" i="41"/>
  <c r="C59" i="41"/>
  <c r="P58" i="41"/>
  <c r="O58" i="41"/>
  <c r="N58" i="41"/>
  <c r="J58" i="41"/>
  <c r="I58" i="41"/>
  <c r="G58" i="41"/>
  <c r="F58" i="41"/>
  <c r="E58" i="41"/>
  <c r="D58" i="41"/>
  <c r="C58" i="41"/>
  <c r="P57" i="41"/>
  <c r="O57" i="41"/>
  <c r="N57" i="41"/>
  <c r="P56" i="41"/>
  <c r="O56" i="41"/>
  <c r="N56" i="41"/>
  <c r="J56" i="41"/>
  <c r="I56" i="41"/>
  <c r="G56" i="41"/>
  <c r="F56" i="41"/>
  <c r="E56" i="41"/>
  <c r="D56" i="41"/>
  <c r="C56" i="41"/>
  <c r="P55" i="41"/>
  <c r="O55" i="41"/>
  <c r="N55" i="41"/>
  <c r="J55" i="41"/>
  <c r="I55" i="41"/>
  <c r="G55" i="41"/>
  <c r="F55" i="41"/>
  <c r="E55" i="41"/>
  <c r="D55" i="41"/>
  <c r="C55" i="41"/>
  <c r="P54" i="41"/>
  <c r="O54" i="41"/>
  <c r="N54" i="41"/>
  <c r="J54" i="41"/>
  <c r="I54" i="41"/>
  <c r="G54" i="41"/>
  <c r="F54" i="41"/>
  <c r="E54" i="41"/>
  <c r="D54" i="41"/>
  <c r="C54" i="41"/>
  <c r="P53" i="41"/>
  <c r="O53" i="41"/>
  <c r="N53" i="41"/>
  <c r="J53" i="41"/>
  <c r="I53" i="41"/>
  <c r="G53" i="41"/>
  <c r="F53" i="41"/>
  <c r="E53" i="41"/>
  <c r="D53" i="41"/>
  <c r="C53" i="41"/>
  <c r="P52" i="41"/>
  <c r="O52" i="41"/>
  <c r="N52" i="41"/>
  <c r="J52" i="41"/>
  <c r="I52" i="41"/>
  <c r="G52" i="41"/>
  <c r="F52" i="41"/>
  <c r="E52" i="41"/>
  <c r="D52" i="41"/>
  <c r="C52" i="41"/>
  <c r="P51" i="41"/>
  <c r="O51" i="41"/>
  <c r="N51" i="41"/>
  <c r="J51" i="41"/>
  <c r="I51" i="41"/>
  <c r="G51" i="41"/>
  <c r="F51" i="41"/>
  <c r="E51" i="41"/>
  <c r="D51" i="41"/>
  <c r="C51" i="41"/>
  <c r="P50" i="41"/>
  <c r="O50" i="41"/>
  <c r="N50" i="41"/>
  <c r="P49" i="41"/>
  <c r="O49" i="41"/>
  <c r="N49" i="41"/>
  <c r="J49" i="41"/>
  <c r="I49" i="41"/>
  <c r="G49" i="41"/>
  <c r="F49" i="41"/>
  <c r="E49" i="41"/>
  <c r="D49" i="41"/>
  <c r="C49" i="41"/>
  <c r="P48" i="41"/>
  <c r="O48" i="41"/>
  <c r="N48" i="41"/>
  <c r="J48" i="41"/>
  <c r="I48" i="41"/>
  <c r="G48" i="41"/>
  <c r="F48" i="41"/>
  <c r="E48" i="41"/>
  <c r="D48" i="41"/>
  <c r="C48" i="41"/>
  <c r="P47" i="41"/>
  <c r="O47" i="41"/>
  <c r="N47" i="41"/>
  <c r="J47" i="41"/>
  <c r="I47" i="41"/>
  <c r="G47" i="41"/>
  <c r="F47" i="41"/>
  <c r="E47" i="41"/>
  <c r="D47" i="41"/>
  <c r="C47" i="41"/>
  <c r="P46" i="41"/>
  <c r="O46" i="41"/>
  <c r="N46" i="41"/>
  <c r="J46" i="41"/>
  <c r="I46" i="41"/>
  <c r="G46" i="41"/>
  <c r="F46" i="41"/>
  <c r="E46" i="41"/>
  <c r="D46" i="41"/>
  <c r="C46" i="41"/>
  <c r="P45" i="41"/>
  <c r="O45" i="41"/>
  <c r="N45" i="41"/>
  <c r="J45" i="41"/>
  <c r="I45" i="41"/>
  <c r="G45" i="41"/>
  <c r="F45" i="41"/>
  <c r="E45" i="41"/>
  <c r="D45" i="41"/>
  <c r="C45" i="41"/>
  <c r="P44" i="41"/>
  <c r="O44" i="41"/>
  <c r="N44" i="41"/>
  <c r="J44" i="41"/>
  <c r="I44" i="41"/>
  <c r="G44" i="41"/>
  <c r="F44" i="41"/>
  <c r="E44" i="41"/>
  <c r="D44" i="41"/>
  <c r="C44" i="41"/>
  <c r="P43" i="41"/>
  <c r="O43" i="41"/>
  <c r="N43" i="41"/>
  <c r="P42" i="41"/>
  <c r="O42" i="41"/>
  <c r="N42" i="41"/>
  <c r="J42" i="41"/>
  <c r="I42" i="41"/>
  <c r="G42" i="41"/>
  <c r="F42" i="41"/>
  <c r="E42" i="41"/>
  <c r="D42" i="41"/>
  <c r="C42" i="41"/>
  <c r="P41" i="41"/>
  <c r="O41" i="41"/>
  <c r="N41" i="41"/>
  <c r="J41" i="41"/>
  <c r="I41" i="41"/>
  <c r="G41" i="41"/>
  <c r="F41" i="41"/>
  <c r="E41" i="41"/>
  <c r="D41" i="41"/>
  <c r="C41" i="41"/>
  <c r="P40" i="41"/>
  <c r="O40" i="41"/>
  <c r="N40" i="41"/>
  <c r="J40" i="41"/>
  <c r="I40" i="41"/>
  <c r="G40" i="41"/>
  <c r="F40" i="41"/>
  <c r="E40" i="41"/>
  <c r="D40" i="41"/>
  <c r="C40" i="41"/>
  <c r="P39" i="41"/>
  <c r="O39" i="41"/>
  <c r="N39" i="41"/>
  <c r="J39" i="41"/>
  <c r="I39" i="41"/>
  <c r="G39" i="41"/>
  <c r="F39" i="41"/>
  <c r="E39" i="41"/>
  <c r="D39" i="41"/>
  <c r="C39" i="41"/>
  <c r="P38" i="41"/>
  <c r="O38" i="41"/>
  <c r="N38" i="41"/>
  <c r="J38" i="41"/>
  <c r="I38" i="41"/>
  <c r="G38" i="41"/>
  <c r="F38" i="41"/>
  <c r="E38" i="41"/>
  <c r="D38" i="41"/>
  <c r="C38" i="41"/>
  <c r="P37" i="41"/>
  <c r="O37" i="41"/>
  <c r="N37" i="41"/>
  <c r="J37" i="41"/>
  <c r="I37" i="41"/>
  <c r="G37" i="41"/>
  <c r="F37" i="41"/>
  <c r="E37" i="41"/>
  <c r="D37" i="41"/>
  <c r="C37" i="41"/>
  <c r="P36" i="41"/>
  <c r="O36" i="41"/>
  <c r="N36" i="41"/>
  <c r="P35" i="41"/>
  <c r="O35" i="41"/>
  <c r="N35" i="41"/>
  <c r="J35" i="41"/>
  <c r="I35" i="41"/>
  <c r="G35" i="41"/>
  <c r="F35" i="41"/>
  <c r="E35" i="41"/>
  <c r="D35" i="41"/>
  <c r="C35" i="41"/>
  <c r="P34" i="41"/>
  <c r="O34" i="41"/>
  <c r="N34" i="41"/>
  <c r="J34" i="41"/>
  <c r="I34" i="41"/>
  <c r="G34" i="41"/>
  <c r="F34" i="41"/>
  <c r="E34" i="41"/>
  <c r="D34" i="41"/>
  <c r="C34" i="41"/>
  <c r="P33" i="41"/>
  <c r="O33" i="41"/>
  <c r="N33" i="41"/>
  <c r="J33" i="41"/>
  <c r="I33" i="41"/>
  <c r="G33" i="41"/>
  <c r="F33" i="41"/>
  <c r="E33" i="41"/>
  <c r="D33" i="41"/>
  <c r="C33" i="41"/>
  <c r="P32" i="41"/>
  <c r="O32" i="41"/>
  <c r="N32" i="41"/>
  <c r="J32" i="41"/>
  <c r="I32" i="41"/>
  <c r="G32" i="41"/>
  <c r="F32" i="41"/>
  <c r="E32" i="41"/>
  <c r="D32" i="41"/>
  <c r="C32" i="41"/>
  <c r="P31" i="41"/>
  <c r="O31" i="41"/>
  <c r="N31" i="41"/>
  <c r="J31" i="41"/>
  <c r="I31" i="41"/>
  <c r="G31" i="41"/>
  <c r="F31" i="41"/>
  <c r="E31" i="41"/>
  <c r="D31" i="41"/>
  <c r="C31" i="41"/>
  <c r="P30" i="41"/>
  <c r="O30" i="41"/>
  <c r="N30" i="41"/>
  <c r="J30" i="41"/>
  <c r="I30" i="41"/>
  <c r="G30" i="41"/>
  <c r="F30" i="41"/>
  <c r="E30" i="41"/>
  <c r="D30" i="41"/>
  <c r="C30" i="41"/>
  <c r="P29" i="41"/>
  <c r="O29" i="41"/>
  <c r="N29" i="41"/>
  <c r="P28" i="41"/>
  <c r="O28" i="41"/>
  <c r="N28" i="41"/>
  <c r="J28" i="41"/>
  <c r="I28" i="41"/>
  <c r="G28" i="41"/>
  <c r="F28" i="41"/>
  <c r="E28" i="41"/>
  <c r="D28" i="41"/>
  <c r="C28" i="41"/>
  <c r="P27" i="41"/>
  <c r="O27" i="41"/>
  <c r="N27" i="41"/>
  <c r="J27" i="41"/>
  <c r="I27" i="41"/>
  <c r="G27" i="41"/>
  <c r="F27" i="41"/>
  <c r="E27" i="41"/>
  <c r="D27" i="41"/>
  <c r="C27" i="41"/>
  <c r="P26" i="41"/>
  <c r="O26" i="41"/>
  <c r="N26" i="41"/>
  <c r="J26" i="41"/>
  <c r="I26" i="41"/>
  <c r="G26" i="41"/>
  <c r="F26" i="41"/>
  <c r="E26" i="41"/>
  <c r="D26" i="41"/>
  <c r="C26" i="41"/>
  <c r="P25" i="41"/>
  <c r="O25" i="41"/>
  <c r="N25" i="41"/>
  <c r="J25" i="41"/>
  <c r="I25" i="41"/>
  <c r="G25" i="41"/>
  <c r="F25" i="41"/>
  <c r="E25" i="41"/>
  <c r="D25" i="41"/>
  <c r="C25" i="41"/>
  <c r="P24" i="41"/>
  <c r="O24" i="41"/>
  <c r="N24" i="41"/>
  <c r="J24" i="41"/>
  <c r="I24" i="41"/>
  <c r="G24" i="41"/>
  <c r="F24" i="41"/>
  <c r="E24" i="41"/>
  <c r="D24" i="41"/>
  <c r="C24" i="41"/>
  <c r="P23" i="41"/>
  <c r="O23" i="41"/>
  <c r="N23" i="41"/>
  <c r="J23" i="41"/>
  <c r="I23" i="41"/>
  <c r="G23" i="41"/>
  <c r="F23" i="41"/>
  <c r="E23" i="41"/>
  <c r="D23" i="41"/>
  <c r="C23" i="41"/>
  <c r="P22" i="41"/>
  <c r="O22" i="41"/>
  <c r="N22" i="41"/>
  <c r="P21" i="41"/>
  <c r="O21" i="41"/>
  <c r="N21" i="41"/>
  <c r="J21" i="41"/>
  <c r="I21" i="41"/>
  <c r="G21" i="41"/>
  <c r="F21" i="41"/>
  <c r="E21" i="41"/>
  <c r="D21" i="41"/>
  <c r="C21" i="41"/>
  <c r="P20" i="41"/>
  <c r="O20" i="41"/>
  <c r="N20" i="41"/>
  <c r="J20" i="41"/>
  <c r="I20" i="41"/>
  <c r="G20" i="41"/>
  <c r="F20" i="41"/>
  <c r="E20" i="41"/>
  <c r="D20" i="41"/>
  <c r="C20" i="41"/>
  <c r="P19" i="41"/>
  <c r="O19" i="41"/>
  <c r="N19" i="41"/>
  <c r="J19" i="41"/>
  <c r="I19" i="41"/>
  <c r="G19" i="41"/>
  <c r="F19" i="41"/>
  <c r="E19" i="41"/>
  <c r="D19" i="41"/>
  <c r="C19" i="41"/>
  <c r="P18" i="41"/>
  <c r="O18" i="41"/>
  <c r="N18" i="41"/>
  <c r="J18" i="41"/>
  <c r="I18" i="41"/>
  <c r="G18" i="41"/>
  <c r="F18" i="41"/>
  <c r="E18" i="41"/>
  <c r="D18" i="41"/>
  <c r="C18" i="41"/>
  <c r="P17" i="41"/>
  <c r="O17" i="41"/>
  <c r="N17" i="41"/>
  <c r="J17" i="41"/>
  <c r="I17" i="41"/>
  <c r="G17" i="41"/>
  <c r="F17" i="41"/>
  <c r="E17" i="41"/>
  <c r="D17" i="41"/>
  <c r="C17" i="41"/>
  <c r="P16" i="41"/>
  <c r="O16" i="41"/>
  <c r="N16" i="41"/>
  <c r="J16" i="41"/>
  <c r="I16" i="41"/>
  <c r="G16" i="41"/>
  <c r="F16" i="41"/>
  <c r="E16" i="41"/>
  <c r="D16" i="41"/>
  <c r="C16" i="41"/>
  <c r="P15" i="41"/>
  <c r="O15" i="41"/>
  <c r="N15" i="41"/>
  <c r="P14" i="41"/>
  <c r="O14" i="41"/>
  <c r="N14" i="41"/>
  <c r="J14" i="41"/>
  <c r="I14" i="41"/>
  <c r="G14" i="41"/>
  <c r="F14" i="41"/>
  <c r="E14" i="41"/>
  <c r="D14" i="41"/>
  <c r="C14" i="41"/>
  <c r="P13" i="41"/>
  <c r="O13" i="41"/>
  <c r="N13" i="41"/>
  <c r="J13" i="41"/>
  <c r="I13" i="41"/>
  <c r="G13" i="41"/>
  <c r="F13" i="41"/>
  <c r="E13" i="41"/>
  <c r="D13" i="41"/>
  <c r="C13" i="41"/>
  <c r="P12" i="41"/>
  <c r="O12" i="41"/>
  <c r="N12" i="41"/>
  <c r="J12" i="41"/>
  <c r="I12" i="41"/>
  <c r="G12" i="41"/>
  <c r="F12" i="41"/>
  <c r="E12" i="41"/>
  <c r="D12" i="41"/>
  <c r="C12" i="41"/>
  <c r="P11" i="41"/>
  <c r="O11" i="41"/>
  <c r="N11" i="41"/>
  <c r="J11" i="41"/>
  <c r="I11" i="41"/>
  <c r="G11" i="41"/>
  <c r="F11" i="41"/>
  <c r="E11" i="41"/>
  <c r="D11" i="41"/>
  <c r="C11" i="41"/>
  <c r="P10" i="41"/>
  <c r="O10" i="41"/>
  <c r="N10" i="41"/>
  <c r="J10" i="41"/>
  <c r="I10" i="41"/>
  <c r="G10" i="41"/>
  <c r="F10" i="41"/>
  <c r="E10" i="41"/>
  <c r="D10" i="41"/>
  <c r="C10" i="41"/>
  <c r="P9" i="41"/>
  <c r="O9" i="41"/>
  <c r="N9" i="41"/>
  <c r="J9" i="41"/>
  <c r="I9" i="41"/>
  <c r="G9" i="41"/>
  <c r="F9" i="41"/>
  <c r="E9" i="41"/>
  <c r="D9" i="41"/>
  <c r="C9" i="41"/>
  <c r="P8" i="41"/>
  <c r="O8" i="41"/>
  <c r="N8" i="41"/>
  <c r="P7" i="41"/>
  <c r="O7" i="41"/>
  <c r="N7" i="41"/>
  <c r="J7" i="41"/>
  <c r="I7" i="41"/>
  <c r="G7" i="41"/>
  <c r="F7" i="41"/>
  <c r="E7" i="41"/>
  <c r="D7" i="41"/>
  <c r="C7" i="41"/>
  <c r="P6" i="41"/>
  <c r="O6" i="41"/>
  <c r="N6" i="41"/>
  <c r="J6" i="41"/>
  <c r="I6" i="41"/>
  <c r="G6" i="41"/>
  <c r="F6" i="41"/>
  <c r="E6" i="41"/>
  <c r="D6" i="41"/>
  <c r="C6" i="41"/>
  <c r="P5" i="41"/>
  <c r="O5" i="41"/>
  <c r="N5" i="41"/>
  <c r="J5" i="41"/>
  <c r="I5" i="41"/>
  <c r="G5" i="41"/>
  <c r="F5" i="41"/>
  <c r="E5" i="41"/>
  <c r="D5" i="41"/>
  <c r="C5" i="41"/>
  <c r="P4" i="41"/>
  <c r="O4" i="41"/>
  <c r="N4" i="41"/>
  <c r="J4" i="41"/>
  <c r="I4" i="41"/>
  <c r="G4" i="41"/>
  <c r="F4" i="41"/>
  <c r="E4" i="41"/>
  <c r="D4" i="41"/>
  <c r="C4" i="41"/>
  <c r="P3" i="41"/>
  <c r="O3" i="41"/>
  <c r="N3" i="41"/>
  <c r="J3" i="41"/>
  <c r="I3" i="41"/>
  <c r="G3" i="41"/>
  <c r="F3" i="41"/>
  <c r="E3" i="41"/>
  <c r="D3" i="41"/>
  <c r="C3" i="41"/>
  <c r="P2" i="41"/>
  <c r="O2" i="41"/>
  <c r="N2" i="41"/>
  <c r="J2" i="41"/>
  <c r="I2" i="41"/>
  <c r="G2" i="41"/>
  <c r="F2" i="41"/>
  <c r="E2" i="41"/>
  <c r="D2" i="41"/>
  <c r="C2" i="41"/>
  <c r="P365" i="40"/>
  <c r="O365" i="40"/>
  <c r="N365" i="40"/>
  <c r="P364" i="40"/>
  <c r="O364" i="40"/>
  <c r="N364" i="40"/>
  <c r="J364" i="40"/>
  <c r="I364" i="40"/>
  <c r="G364" i="40"/>
  <c r="F364" i="40"/>
  <c r="E364" i="40"/>
  <c r="D364" i="40"/>
  <c r="C364" i="40"/>
  <c r="P363" i="40"/>
  <c r="O363" i="40"/>
  <c r="N363" i="40"/>
  <c r="I363" i="40"/>
  <c r="F363" i="40"/>
  <c r="E363" i="40"/>
  <c r="D363" i="40"/>
  <c r="C363" i="40"/>
  <c r="P362" i="40"/>
  <c r="O362" i="40"/>
  <c r="N362" i="40"/>
  <c r="J362" i="40"/>
  <c r="I362" i="40"/>
  <c r="G362" i="40"/>
  <c r="F362" i="40"/>
  <c r="E362" i="40"/>
  <c r="D362" i="40"/>
  <c r="C362" i="40"/>
  <c r="P361" i="40"/>
  <c r="O361" i="40"/>
  <c r="N361" i="40"/>
  <c r="J361" i="40"/>
  <c r="I361" i="40"/>
  <c r="G361" i="40"/>
  <c r="F361" i="40"/>
  <c r="E361" i="40"/>
  <c r="D361" i="40"/>
  <c r="C361" i="40"/>
  <c r="P360" i="40"/>
  <c r="O360" i="40"/>
  <c r="N360" i="40"/>
  <c r="J360" i="40"/>
  <c r="I360" i="40"/>
  <c r="G360" i="40"/>
  <c r="F360" i="40"/>
  <c r="E360" i="40"/>
  <c r="D360" i="40"/>
  <c r="C360" i="40"/>
  <c r="P359" i="40"/>
  <c r="O359" i="40"/>
  <c r="N359" i="40"/>
  <c r="J359" i="40"/>
  <c r="I359" i="40"/>
  <c r="G359" i="40"/>
  <c r="F359" i="40"/>
  <c r="E359" i="40"/>
  <c r="D359" i="40"/>
  <c r="C359" i="40"/>
  <c r="P358" i="40"/>
  <c r="O358" i="40"/>
  <c r="N358" i="40"/>
  <c r="P357" i="40"/>
  <c r="O357" i="40"/>
  <c r="N357" i="40"/>
  <c r="J357" i="40"/>
  <c r="I357" i="40"/>
  <c r="G357" i="40"/>
  <c r="F357" i="40"/>
  <c r="E357" i="40"/>
  <c r="D357" i="40"/>
  <c r="C357" i="40"/>
  <c r="P356" i="40"/>
  <c r="O356" i="40"/>
  <c r="N356" i="40"/>
  <c r="J356" i="40"/>
  <c r="I356" i="40"/>
  <c r="G356" i="40"/>
  <c r="F356" i="40"/>
  <c r="E356" i="40"/>
  <c r="D356" i="40"/>
  <c r="C356" i="40"/>
  <c r="P355" i="40"/>
  <c r="O355" i="40"/>
  <c r="N355" i="40"/>
  <c r="J355" i="40"/>
  <c r="I355" i="40"/>
  <c r="G355" i="40"/>
  <c r="F355" i="40"/>
  <c r="E355" i="40"/>
  <c r="D355" i="40"/>
  <c r="C355" i="40"/>
  <c r="P354" i="40"/>
  <c r="O354" i="40"/>
  <c r="N354" i="40"/>
  <c r="J354" i="40"/>
  <c r="I354" i="40"/>
  <c r="G354" i="40"/>
  <c r="F354" i="40"/>
  <c r="E354" i="40"/>
  <c r="D354" i="40"/>
  <c r="C354" i="40"/>
  <c r="P353" i="40"/>
  <c r="O353" i="40"/>
  <c r="N353" i="40"/>
  <c r="J353" i="40"/>
  <c r="I353" i="40"/>
  <c r="G353" i="40"/>
  <c r="F353" i="40"/>
  <c r="E353" i="40"/>
  <c r="D353" i="40"/>
  <c r="C353" i="40"/>
  <c r="P352" i="40"/>
  <c r="O352" i="40"/>
  <c r="N352" i="40"/>
  <c r="J352" i="40"/>
  <c r="I352" i="40"/>
  <c r="G352" i="40"/>
  <c r="F352" i="40"/>
  <c r="E352" i="40"/>
  <c r="D352" i="40"/>
  <c r="C352" i="40"/>
  <c r="P351" i="40"/>
  <c r="O351" i="40"/>
  <c r="N351" i="40"/>
  <c r="P350" i="40"/>
  <c r="O350" i="40"/>
  <c r="N350" i="40"/>
  <c r="J350" i="40"/>
  <c r="I350" i="40"/>
  <c r="G350" i="40"/>
  <c r="F350" i="40"/>
  <c r="E350" i="40"/>
  <c r="D350" i="40"/>
  <c r="C350" i="40"/>
  <c r="P349" i="40"/>
  <c r="O349" i="40"/>
  <c r="N349" i="40"/>
  <c r="J349" i="40"/>
  <c r="I349" i="40"/>
  <c r="G349" i="40"/>
  <c r="F349" i="40"/>
  <c r="E349" i="40"/>
  <c r="D349" i="40"/>
  <c r="C349" i="40"/>
  <c r="P348" i="40"/>
  <c r="O348" i="40"/>
  <c r="N348" i="40"/>
  <c r="J348" i="40"/>
  <c r="I348" i="40"/>
  <c r="G348" i="40"/>
  <c r="F348" i="40"/>
  <c r="E348" i="40"/>
  <c r="D348" i="40"/>
  <c r="C348" i="40"/>
  <c r="P347" i="40"/>
  <c r="O347" i="40"/>
  <c r="N347" i="40"/>
  <c r="J347" i="40"/>
  <c r="I347" i="40"/>
  <c r="G347" i="40"/>
  <c r="F347" i="40"/>
  <c r="E347" i="40"/>
  <c r="D347" i="40"/>
  <c r="C347" i="40"/>
  <c r="P346" i="40"/>
  <c r="O346" i="40"/>
  <c r="N346" i="40"/>
  <c r="J346" i="40"/>
  <c r="I346" i="40"/>
  <c r="G346" i="40"/>
  <c r="F346" i="40"/>
  <c r="E346" i="40"/>
  <c r="D346" i="40"/>
  <c r="C346" i="40"/>
  <c r="P345" i="40"/>
  <c r="O345" i="40"/>
  <c r="N345" i="40"/>
  <c r="J345" i="40"/>
  <c r="I345" i="40"/>
  <c r="G345" i="40"/>
  <c r="F345" i="40"/>
  <c r="E345" i="40"/>
  <c r="D345" i="40"/>
  <c r="C345" i="40"/>
  <c r="P344" i="40"/>
  <c r="O344" i="40"/>
  <c r="N344" i="40"/>
  <c r="P343" i="40"/>
  <c r="O343" i="40"/>
  <c r="N343" i="40"/>
  <c r="J343" i="40"/>
  <c r="I343" i="40"/>
  <c r="G343" i="40"/>
  <c r="F343" i="40"/>
  <c r="E343" i="40"/>
  <c r="D343" i="40"/>
  <c r="C343" i="40"/>
  <c r="P342" i="40"/>
  <c r="O342" i="40"/>
  <c r="N342" i="40"/>
  <c r="J342" i="40"/>
  <c r="I342" i="40"/>
  <c r="G342" i="40"/>
  <c r="F342" i="40"/>
  <c r="E342" i="40"/>
  <c r="D342" i="40"/>
  <c r="C342" i="40"/>
  <c r="P341" i="40"/>
  <c r="O341" i="40"/>
  <c r="N341" i="40"/>
  <c r="J341" i="40"/>
  <c r="I341" i="40"/>
  <c r="G341" i="40"/>
  <c r="F341" i="40"/>
  <c r="E341" i="40"/>
  <c r="D341" i="40"/>
  <c r="C341" i="40"/>
  <c r="P340" i="40"/>
  <c r="O340" i="40"/>
  <c r="N340" i="40"/>
  <c r="J340" i="40"/>
  <c r="I340" i="40"/>
  <c r="G340" i="40"/>
  <c r="F340" i="40"/>
  <c r="E340" i="40"/>
  <c r="D340" i="40"/>
  <c r="C340" i="40"/>
  <c r="P339" i="40"/>
  <c r="O339" i="40"/>
  <c r="N339" i="40"/>
  <c r="J339" i="40"/>
  <c r="I339" i="40"/>
  <c r="G339" i="40"/>
  <c r="F339" i="40"/>
  <c r="E339" i="40"/>
  <c r="D339" i="40"/>
  <c r="C339" i="40"/>
  <c r="P338" i="40"/>
  <c r="O338" i="40"/>
  <c r="N338" i="40"/>
  <c r="J338" i="40"/>
  <c r="I338" i="40"/>
  <c r="G338" i="40"/>
  <c r="F338" i="40"/>
  <c r="E338" i="40"/>
  <c r="D338" i="40"/>
  <c r="C338" i="40"/>
  <c r="P337" i="40"/>
  <c r="O337" i="40"/>
  <c r="N337" i="40"/>
  <c r="P336" i="40"/>
  <c r="O336" i="40"/>
  <c r="N336" i="40"/>
  <c r="J336" i="40"/>
  <c r="I336" i="40"/>
  <c r="G336" i="40"/>
  <c r="F336" i="40"/>
  <c r="E336" i="40"/>
  <c r="D336" i="40"/>
  <c r="C336" i="40"/>
  <c r="P335" i="40"/>
  <c r="O335" i="40"/>
  <c r="N335" i="40"/>
  <c r="J335" i="40"/>
  <c r="I335" i="40"/>
  <c r="G335" i="40"/>
  <c r="F335" i="40"/>
  <c r="E335" i="40"/>
  <c r="D335" i="40"/>
  <c r="C335" i="40"/>
  <c r="P334" i="40"/>
  <c r="O334" i="40"/>
  <c r="N334" i="40"/>
  <c r="J334" i="40"/>
  <c r="I334" i="40"/>
  <c r="G334" i="40"/>
  <c r="F334" i="40"/>
  <c r="E334" i="40"/>
  <c r="D334" i="40"/>
  <c r="C334" i="40"/>
  <c r="P333" i="40"/>
  <c r="O333" i="40"/>
  <c r="N333" i="40"/>
  <c r="J333" i="40"/>
  <c r="I333" i="40"/>
  <c r="G333" i="40"/>
  <c r="F333" i="40"/>
  <c r="E333" i="40"/>
  <c r="D333" i="40"/>
  <c r="C333" i="40"/>
  <c r="P332" i="40"/>
  <c r="O332" i="40"/>
  <c r="N332" i="40"/>
  <c r="J332" i="40"/>
  <c r="I332" i="40"/>
  <c r="G332" i="40"/>
  <c r="F332" i="40"/>
  <c r="E332" i="40"/>
  <c r="D332" i="40"/>
  <c r="C332" i="40"/>
  <c r="P331" i="40"/>
  <c r="O331" i="40"/>
  <c r="N331" i="40"/>
  <c r="J331" i="40"/>
  <c r="I331" i="40"/>
  <c r="G331" i="40"/>
  <c r="F331" i="40"/>
  <c r="E331" i="40"/>
  <c r="D331" i="40"/>
  <c r="C331" i="40"/>
  <c r="P330" i="40"/>
  <c r="O330" i="40"/>
  <c r="N330" i="40"/>
  <c r="P329" i="40"/>
  <c r="O329" i="40"/>
  <c r="N329" i="40"/>
  <c r="J329" i="40"/>
  <c r="I329" i="40"/>
  <c r="G329" i="40"/>
  <c r="F329" i="40"/>
  <c r="E329" i="40"/>
  <c r="D329" i="40"/>
  <c r="C329" i="40"/>
  <c r="P328" i="40"/>
  <c r="O328" i="40"/>
  <c r="N328" i="40"/>
  <c r="J328" i="40"/>
  <c r="I328" i="40"/>
  <c r="G328" i="40"/>
  <c r="F328" i="40"/>
  <c r="E328" i="40"/>
  <c r="D328" i="40"/>
  <c r="C328" i="40"/>
  <c r="P327" i="40"/>
  <c r="O327" i="40"/>
  <c r="N327" i="40"/>
  <c r="J327" i="40"/>
  <c r="I327" i="40"/>
  <c r="G327" i="40"/>
  <c r="F327" i="40"/>
  <c r="E327" i="40"/>
  <c r="D327" i="40"/>
  <c r="C327" i="40"/>
  <c r="P326" i="40"/>
  <c r="O326" i="40"/>
  <c r="N326" i="40"/>
  <c r="J326" i="40"/>
  <c r="I326" i="40"/>
  <c r="G326" i="40"/>
  <c r="F326" i="40"/>
  <c r="E326" i="40"/>
  <c r="D326" i="40"/>
  <c r="C326" i="40"/>
  <c r="P325" i="40"/>
  <c r="O325" i="40"/>
  <c r="N325" i="40"/>
  <c r="J325" i="40"/>
  <c r="I325" i="40"/>
  <c r="G325" i="40"/>
  <c r="F325" i="40"/>
  <c r="E325" i="40"/>
  <c r="D325" i="40"/>
  <c r="C325" i="40"/>
  <c r="P324" i="40"/>
  <c r="O324" i="40"/>
  <c r="N324" i="40"/>
  <c r="J324" i="40"/>
  <c r="I324" i="40"/>
  <c r="G324" i="40"/>
  <c r="F324" i="40"/>
  <c r="E324" i="40"/>
  <c r="D324" i="40"/>
  <c r="C324" i="40"/>
  <c r="P323" i="40"/>
  <c r="O323" i="40"/>
  <c r="N323" i="40"/>
  <c r="P322" i="40"/>
  <c r="O322" i="40"/>
  <c r="N322" i="40"/>
  <c r="J322" i="40"/>
  <c r="I322" i="40"/>
  <c r="G322" i="40"/>
  <c r="F322" i="40"/>
  <c r="E322" i="40"/>
  <c r="D322" i="40"/>
  <c r="C322" i="40"/>
  <c r="P321" i="40"/>
  <c r="O321" i="40"/>
  <c r="N321" i="40"/>
  <c r="J321" i="40"/>
  <c r="I321" i="40"/>
  <c r="G321" i="40"/>
  <c r="F321" i="40"/>
  <c r="E321" i="40"/>
  <c r="D321" i="40"/>
  <c r="C321" i="40"/>
  <c r="P320" i="40"/>
  <c r="O320" i="40"/>
  <c r="N320" i="40"/>
  <c r="J320" i="40"/>
  <c r="I320" i="40"/>
  <c r="G320" i="40"/>
  <c r="F320" i="40"/>
  <c r="E320" i="40"/>
  <c r="D320" i="40"/>
  <c r="C320" i="40"/>
  <c r="P319" i="40"/>
  <c r="O319" i="40"/>
  <c r="N319" i="40"/>
  <c r="J319" i="40"/>
  <c r="I319" i="40"/>
  <c r="G319" i="40"/>
  <c r="F319" i="40"/>
  <c r="E319" i="40"/>
  <c r="D319" i="40"/>
  <c r="C319" i="40"/>
  <c r="P318" i="40"/>
  <c r="O318" i="40"/>
  <c r="N318" i="40"/>
  <c r="J318" i="40"/>
  <c r="I318" i="40"/>
  <c r="G318" i="40"/>
  <c r="F318" i="40"/>
  <c r="E318" i="40"/>
  <c r="D318" i="40"/>
  <c r="C318" i="40"/>
  <c r="P317" i="40"/>
  <c r="O317" i="40"/>
  <c r="N317" i="40"/>
  <c r="J317" i="40"/>
  <c r="I317" i="40"/>
  <c r="G317" i="40"/>
  <c r="F317" i="40"/>
  <c r="E317" i="40"/>
  <c r="D317" i="40"/>
  <c r="C317" i="40"/>
  <c r="P316" i="40"/>
  <c r="O316" i="40"/>
  <c r="N316" i="40"/>
  <c r="P315" i="40"/>
  <c r="O315" i="40"/>
  <c r="N315" i="40"/>
  <c r="J315" i="40"/>
  <c r="I315" i="40"/>
  <c r="G315" i="40"/>
  <c r="F315" i="40"/>
  <c r="E315" i="40"/>
  <c r="D315" i="40"/>
  <c r="C315" i="40"/>
  <c r="P314" i="40"/>
  <c r="O314" i="40"/>
  <c r="N314" i="40"/>
  <c r="J314" i="40"/>
  <c r="I314" i="40"/>
  <c r="G314" i="40"/>
  <c r="F314" i="40"/>
  <c r="E314" i="40"/>
  <c r="D314" i="40"/>
  <c r="C314" i="40"/>
  <c r="P313" i="40"/>
  <c r="O313" i="40"/>
  <c r="N313" i="40"/>
  <c r="J313" i="40"/>
  <c r="I313" i="40"/>
  <c r="G313" i="40"/>
  <c r="F313" i="40"/>
  <c r="E313" i="40"/>
  <c r="D313" i="40"/>
  <c r="C313" i="40"/>
  <c r="P312" i="40"/>
  <c r="O312" i="40"/>
  <c r="N312" i="40"/>
  <c r="J312" i="40"/>
  <c r="I312" i="40"/>
  <c r="G312" i="40"/>
  <c r="F312" i="40"/>
  <c r="E312" i="40"/>
  <c r="D312" i="40"/>
  <c r="C312" i="40"/>
  <c r="P311" i="40"/>
  <c r="O311" i="40"/>
  <c r="N311" i="40"/>
  <c r="J311" i="40"/>
  <c r="I311" i="40"/>
  <c r="G311" i="40"/>
  <c r="F311" i="40"/>
  <c r="E311" i="40"/>
  <c r="D311" i="40"/>
  <c r="C311" i="40"/>
  <c r="P310" i="40"/>
  <c r="O310" i="40"/>
  <c r="N310" i="40"/>
  <c r="J310" i="40"/>
  <c r="I310" i="40"/>
  <c r="G310" i="40"/>
  <c r="F310" i="40"/>
  <c r="E310" i="40"/>
  <c r="D310" i="40"/>
  <c r="C310" i="40"/>
  <c r="P309" i="40"/>
  <c r="O309" i="40"/>
  <c r="N309" i="40"/>
  <c r="P308" i="40"/>
  <c r="O308" i="40"/>
  <c r="N308" i="40"/>
  <c r="J308" i="40"/>
  <c r="I308" i="40"/>
  <c r="G308" i="40"/>
  <c r="F308" i="40"/>
  <c r="E308" i="40"/>
  <c r="D308" i="40"/>
  <c r="C308" i="40"/>
  <c r="P307" i="40"/>
  <c r="O307" i="40"/>
  <c r="N307" i="40"/>
  <c r="J307" i="40"/>
  <c r="I307" i="40"/>
  <c r="G307" i="40"/>
  <c r="F307" i="40"/>
  <c r="E307" i="40"/>
  <c r="D307" i="40"/>
  <c r="C307" i="40"/>
  <c r="P306" i="40"/>
  <c r="O306" i="40"/>
  <c r="N306" i="40"/>
  <c r="J306" i="40"/>
  <c r="I306" i="40"/>
  <c r="G306" i="40"/>
  <c r="F306" i="40"/>
  <c r="E306" i="40"/>
  <c r="D306" i="40"/>
  <c r="C306" i="40"/>
  <c r="P305" i="40"/>
  <c r="O305" i="40"/>
  <c r="N305" i="40"/>
  <c r="J305" i="40"/>
  <c r="I305" i="40"/>
  <c r="G305" i="40"/>
  <c r="F305" i="40"/>
  <c r="E305" i="40"/>
  <c r="D305" i="40"/>
  <c r="C305" i="40"/>
  <c r="P304" i="40"/>
  <c r="O304" i="40"/>
  <c r="N304" i="40"/>
  <c r="J304" i="40"/>
  <c r="I304" i="40"/>
  <c r="G304" i="40"/>
  <c r="F304" i="40"/>
  <c r="E304" i="40"/>
  <c r="D304" i="40"/>
  <c r="C304" i="40"/>
  <c r="P303" i="40"/>
  <c r="O303" i="40"/>
  <c r="N303" i="40"/>
  <c r="J303" i="40"/>
  <c r="I303" i="40"/>
  <c r="G303" i="40"/>
  <c r="F303" i="40"/>
  <c r="E303" i="40"/>
  <c r="D303" i="40"/>
  <c r="C303" i="40"/>
  <c r="P302" i="40"/>
  <c r="O302" i="40"/>
  <c r="N302" i="40"/>
  <c r="P301" i="40"/>
  <c r="O301" i="40"/>
  <c r="N301" i="40"/>
  <c r="J301" i="40"/>
  <c r="I301" i="40"/>
  <c r="G301" i="40"/>
  <c r="F301" i="40"/>
  <c r="E301" i="40"/>
  <c r="D301" i="40"/>
  <c r="C301" i="40"/>
  <c r="P300" i="40"/>
  <c r="O300" i="40"/>
  <c r="N300" i="40"/>
  <c r="J300" i="40"/>
  <c r="I300" i="40"/>
  <c r="G300" i="40"/>
  <c r="F300" i="40"/>
  <c r="E300" i="40"/>
  <c r="D300" i="40"/>
  <c r="C300" i="40"/>
  <c r="P299" i="40"/>
  <c r="O299" i="40"/>
  <c r="N299" i="40"/>
  <c r="J299" i="40"/>
  <c r="I299" i="40"/>
  <c r="G299" i="40"/>
  <c r="F299" i="40"/>
  <c r="E299" i="40"/>
  <c r="D299" i="40"/>
  <c r="C299" i="40"/>
  <c r="P298" i="40"/>
  <c r="O298" i="40"/>
  <c r="N298" i="40"/>
  <c r="J298" i="40"/>
  <c r="I298" i="40"/>
  <c r="G298" i="40"/>
  <c r="F298" i="40"/>
  <c r="E298" i="40"/>
  <c r="D298" i="40"/>
  <c r="C298" i="40"/>
  <c r="P297" i="40"/>
  <c r="O297" i="40"/>
  <c r="N297" i="40"/>
  <c r="J297" i="40"/>
  <c r="I297" i="40"/>
  <c r="G297" i="40"/>
  <c r="F297" i="40"/>
  <c r="E297" i="40"/>
  <c r="D297" i="40"/>
  <c r="C297" i="40"/>
  <c r="P296" i="40"/>
  <c r="O296" i="40"/>
  <c r="N296" i="40"/>
  <c r="J296" i="40"/>
  <c r="I296" i="40"/>
  <c r="G296" i="40"/>
  <c r="F296" i="40"/>
  <c r="E296" i="40"/>
  <c r="D296" i="40"/>
  <c r="C296" i="40"/>
  <c r="P295" i="40"/>
  <c r="O295" i="40"/>
  <c r="N295" i="40"/>
  <c r="P294" i="40"/>
  <c r="O294" i="40"/>
  <c r="N294" i="40"/>
  <c r="J294" i="40"/>
  <c r="I294" i="40"/>
  <c r="G294" i="40"/>
  <c r="F294" i="40"/>
  <c r="E294" i="40"/>
  <c r="D294" i="40"/>
  <c r="C294" i="40"/>
  <c r="P293" i="40"/>
  <c r="O293" i="40"/>
  <c r="N293" i="40"/>
  <c r="J293" i="40"/>
  <c r="I293" i="40"/>
  <c r="G293" i="40"/>
  <c r="F293" i="40"/>
  <c r="E293" i="40"/>
  <c r="D293" i="40"/>
  <c r="C293" i="40"/>
  <c r="P292" i="40"/>
  <c r="O292" i="40"/>
  <c r="N292" i="40"/>
  <c r="J292" i="40"/>
  <c r="I292" i="40"/>
  <c r="G292" i="40"/>
  <c r="F292" i="40"/>
  <c r="E292" i="40"/>
  <c r="D292" i="40"/>
  <c r="C292" i="40"/>
  <c r="P291" i="40"/>
  <c r="O291" i="40"/>
  <c r="N291" i="40"/>
  <c r="J291" i="40"/>
  <c r="I291" i="40"/>
  <c r="G291" i="40"/>
  <c r="F291" i="40"/>
  <c r="E291" i="40"/>
  <c r="D291" i="40"/>
  <c r="C291" i="40"/>
  <c r="P290" i="40"/>
  <c r="O290" i="40"/>
  <c r="N290" i="40"/>
  <c r="J290" i="40"/>
  <c r="I290" i="40"/>
  <c r="G290" i="40"/>
  <c r="F290" i="40"/>
  <c r="E290" i="40"/>
  <c r="D290" i="40"/>
  <c r="C290" i="40"/>
  <c r="P289" i="40"/>
  <c r="O289" i="40"/>
  <c r="N289" i="40"/>
  <c r="J289" i="40"/>
  <c r="I289" i="40"/>
  <c r="G289" i="40"/>
  <c r="F289" i="40"/>
  <c r="E289" i="40"/>
  <c r="D289" i="40"/>
  <c r="C289" i="40"/>
  <c r="P288" i="40"/>
  <c r="O288" i="40"/>
  <c r="N288" i="40"/>
  <c r="P287" i="40"/>
  <c r="O287" i="40"/>
  <c r="N287" i="40"/>
  <c r="J287" i="40"/>
  <c r="I287" i="40"/>
  <c r="G287" i="40"/>
  <c r="F287" i="40"/>
  <c r="E287" i="40"/>
  <c r="D287" i="40"/>
  <c r="C287" i="40"/>
  <c r="P286" i="40"/>
  <c r="O286" i="40"/>
  <c r="N286" i="40"/>
  <c r="J286" i="40"/>
  <c r="I286" i="40"/>
  <c r="G286" i="40"/>
  <c r="F286" i="40"/>
  <c r="E286" i="40"/>
  <c r="D286" i="40"/>
  <c r="C286" i="40"/>
  <c r="P285" i="40"/>
  <c r="O285" i="40"/>
  <c r="N285" i="40"/>
  <c r="J285" i="40"/>
  <c r="I285" i="40"/>
  <c r="G285" i="40"/>
  <c r="F285" i="40"/>
  <c r="E285" i="40"/>
  <c r="D285" i="40"/>
  <c r="C285" i="40"/>
  <c r="P284" i="40"/>
  <c r="O284" i="40"/>
  <c r="N284" i="40"/>
  <c r="J284" i="40"/>
  <c r="I284" i="40"/>
  <c r="G284" i="40"/>
  <c r="F284" i="40"/>
  <c r="E284" i="40"/>
  <c r="D284" i="40"/>
  <c r="C284" i="40"/>
  <c r="P283" i="40"/>
  <c r="O283" i="40"/>
  <c r="N283" i="40"/>
  <c r="J283" i="40"/>
  <c r="I283" i="40"/>
  <c r="G283" i="40"/>
  <c r="F283" i="40"/>
  <c r="E283" i="40"/>
  <c r="D283" i="40"/>
  <c r="C283" i="40"/>
  <c r="P282" i="40"/>
  <c r="O282" i="40"/>
  <c r="N282" i="40"/>
  <c r="J282" i="40"/>
  <c r="I282" i="40"/>
  <c r="G282" i="40"/>
  <c r="F282" i="40"/>
  <c r="E282" i="40"/>
  <c r="D282" i="40"/>
  <c r="C282" i="40"/>
  <c r="P281" i="40"/>
  <c r="O281" i="40"/>
  <c r="N281" i="40"/>
  <c r="P280" i="40"/>
  <c r="O280" i="40"/>
  <c r="N280" i="40"/>
  <c r="J280" i="40"/>
  <c r="I280" i="40"/>
  <c r="G280" i="40"/>
  <c r="F280" i="40"/>
  <c r="E280" i="40"/>
  <c r="D280" i="40"/>
  <c r="C280" i="40"/>
  <c r="P279" i="40"/>
  <c r="O279" i="40"/>
  <c r="N279" i="40"/>
  <c r="J279" i="40"/>
  <c r="I279" i="40"/>
  <c r="G279" i="40"/>
  <c r="F279" i="40"/>
  <c r="E279" i="40"/>
  <c r="D279" i="40"/>
  <c r="C279" i="40"/>
  <c r="P278" i="40"/>
  <c r="O278" i="40"/>
  <c r="N278" i="40"/>
  <c r="J278" i="40"/>
  <c r="I278" i="40"/>
  <c r="G278" i="40"/>
  <c r="F278" i="40"/>
  <c r="E278" i="40"/>
  <c r="D278" i="40"/>
  <c r="C278" i="40"/>
  <c r="P277" i="40"/>
  <c r="O277" i="40"/>
  <c r="N277" i="40"/>
  <c r="J277" i="40"/>
  <c r="I277" i="40"/>
  <c r="G277" i="40"/>
  <c r="F277" i="40"/>
  <c r="E277" i="40"/>
  <c r="D277" i="40"/>
  <c r="C277" i="40"/>
  <c r="P276" i="40"/>
  <c r="O276" i="40"/>
  <c r="N276" i="40"/>
  <c r="J276" i="40"/>
  <c r="I276" i="40"/>
  <c r="G276" i="40"/>
  <c r="F276" i="40"/>
  <c r="E276" i="40"/>
  <c r="D276" i="40"/>
  <c r="C276" i="40"/>
  <c r="P275" i="40"/>
  <c r="O275" i="40"/>
  <c r="N275" i="40"/>
  <c r="J275" i="40"/>
  <c r="I275" i="40"/>
  <c r="G275" i="40"/>
  <c r="F275" i="40"/>
  <c r="E275" i="40"/>
  <c r="D275" i="40"/>
  <c r="C275" i="40"/>
  <c r="P274" i="40"/>
  <c r="O274" i="40"/>
  <c r="N274" i="40"/>
  <c r="P273" i="40"/>
  <c r="O273" i="40"/>
  <c r="N273" i="40"/>
  <c r="J273" i="40"/>
  <c r="I273" i="40"/>
  <c r="G273" i="40"/>
  <c r="F273" i="40"/>
  <c r="E273" i="40"/>
  <c r="D273" i="40"/>
  <c r="C273" i="40"/>
  <c r="P272" i="40"/>
  <c r="O272" i="40"/>
  <c r="N272" i="40"/>
  <c r="J272" i="40"/>
  <c r="I272" i="40"/>
  <c r="G272" i="40"/>
  <c r="F272" i="40"/>
  <c r="E272" i="40"/>
  <c r="D272" i="40"/>
  <c r="C272" i="40"/>
  <c r="P271" i="40"/>
  <c r="O271" i="40"/>
  <c r="N271" i="40"/>
  <c r="J271" i="40"/>
  <c r="I271" i="40"/>
  <c r="G271" i="40"/>
  <c r="F271" i="40"/>
  <c r="E271" i="40"/>
  <c r="D271" i="40"/>
  <c r="C271" i="40"/>
  <c r="P270" i="40"/>
  <c r="O270" i="40"/>
  <c r="N270" i="40"/>
  <c r="J270" i="40"/>
  <c r="I270" i="40"/>
  <c r="G270" i="40"/>
  <c r="F270" i="40"/>
  <c r="E270" i="40"/>
  <c r="D270" i="40"/>
  <c r="C270" i="40"/>
  <c r="P269" i="40"/>
  <c r="O269" i="40"/>
  <c r="N269" i="40"/>
  <c r="J269" i="40"/>
  <c r="I269" i="40"/>
  <c r="G269" i="40"/>
  <c r="F269" i="40"/>
  <c r="E269" i="40"/>
  <c r="D269" i="40"/>
  <c r="C269" i="40"/>
  <c r="P268" i="40"/>
  <c r="O268" i="40"/>
  <c r="N268" i="40"/>
  <c r="J268" i="40"/>
  <c r="I268" i="40"/>
  <c r="G268" i="40"/>
  <c r="F268" i="40"/>
  <c r="E268" i="40"/>
  <c r="D268" i="40"/>
  <c r="C268" i="40"/>
  <c r="P267" i="40"/>
  <c r="O267" i="40"/>
  <c r="N267" i="40"/>
  <c r="P266" i="40"/>
  <c r="O266" i="40"/>
  <c r="N266" i="40"/>
  <c r="J266" i="40"/>
  <c r="I266" i="40"/>
  <c r="G266" i="40"/>
  <c r="F266" i="40"/>
  <c r="E266" i="40"/>
  <c r="D266" i="40"/>
  <c r="C266" i="40"/>
  <c r="P265" i="40"/>
  <c r="O265" i="40"/>
  <c r="N265" i="40"/>
  <c r="J265" i="40"/>
  <c r="I265" i="40"/>
  <c r="G265" i="40"/>
  <c r="F265" i="40"/>
  <c r="E265" i="40"/>
  <c r="D265" i="40"/>
  <c r="C265" i="40"/>
  <c r="P264" i="40"/>
  <c r="O264" i="40"/>
  <c r="N264" i="40"/>
  <c r="J264" i="40"/>
  <c r="I264" i="40"/>
  <c r="G264" i="40"/>
  <c r="F264" i="40"/>
  <c r="E264" i="40"/>
  <c r="D264" i="40"/>
  <c r="C264" i="40"/>
  <c r="P263" i="40"/>
  <c r="O263" i="40"/>
  <c r="N263" i="40"/>
  <c r="J263" i="40"/>
  <c r="I263" i="40"/>
  <c r="G263" i="40"/>
  <c r="F263" i="40"/>
  <c r="E263" i="40"/>
  <c r="D263" i="40"/>
  <c r="C263" i="40"/>
  <c r="P262" i="40"/>
  <c r="O262" i="40"/>
  <c r="N262" i="40"/>
  <c r="J262" i="40"/>
  <c r="I262" i="40"/>
  <c r="G262" i="40"/>
  <c r="F262" i="40"/>
  <c r="E262" i="40"/>
  <c r="D262" i="40"/>
  <c r="C262" i="40"/>
  <c r="P261" i="40"/>
  <c r="O261" i="40"/>
  <c r="N261" i="40"/>
  <c r="J261" i="40"/>
  <c r="I261" i="40"/>
  <c r="G261" i="40"/>
  <c r="F261" i="40"/>
  <c r="E261" i="40"/>
  <c r="D261" i="40"/>
  <c r="C261" i="40"/>
  <c r="P260" i="40"/>
  <c r="O260" i="40"/>
  <c r="N260" i="40"/>
  <c r="P259" i="40"/>
  <c r="O259" i="40"/>
  <c r="N259" i="40"/>
  <c r="J259" i="40"/>
  <c r="I259" i="40"/>
  <c r="G259" i="40"/>
  <c r="F259" i="40"/>
  <c r="E259" i="40"/>
  <c r="D259" i="40"/>
  <c r="C259" i="40"/>
  <c r="P258" i="40"/>
  <c r="O258" i="40"/>
  <c r="N258" i="40"/>
  <c r="J258" i="40"/>
  <c r="I258" i="40"/>
  <c r="G258" i="40"/>
  <c r="F258" i="40"/>
  <c r="E258" i="40"/>
  <c r="D258" i="40"/>
  <c r="C258" i="40"/>
  <c r="P257" i="40"/>
  <c r="O257" i="40"/>
  <c r="N257" i="40"/>
  <c r="J257" i="40"/>
  <c r="I257" i="40"/>
  <c r="G257" i="40"/>
  <c r="F257" i="40"/>
  <c r="E257" i="40"/>
  <c r="D257" i="40"/>
  <c r="C257" i="40"/>
  <c r="P256" i="40"/>
  <c r="O256" i="40"/>
  <c r="N256" i="40"/>
  <c r="J256" i="40"/>
  <c r="I256" i="40"/>
  <c r="G256" i="40"/>
  <c r="F256" i="40"/>
  <c r="E256" i="40"/>
  <c r="D256" i="40"/>
  <c r="C256" i="40"/>
  <c r="P255" i="40"/>
  <c r="O255" i="40"/>
  <c r="N255" i="40"/>
  <c r="J255" i="40"/>
  <c r="I255" i="40"/>
  <c r="G255" i="40"/>
  <c r="F255" i="40"/>
  <c r="E255" i="40"/>
  <c r="D255" i="40"/>
  <c r="C255" i="40"/>
  <c r="P254" i="40"/>
  <c r="O254" i="40"/>
  <c r="N254" i="40"/>
  <c r="J254" i="40"/>
  <c r="I254" i="40"/>
  <c r="G254" i="40"/>
  <c r="F254" i="40"/>
  <c r="E254" i="40"/>
  <c r="D254" i="40"/>
  <c r="C254" i="40"/>
  <c r="P253" i="40"/>
  <c r="O253" i="40"/>
  <c r="N253" i="40"/>
  <c r="P252" i="40"/>
  <c r="O252" i="40"/>
  <c r="N252" i="40"/>
  <c r="J252" i="40"/>
  <c r="I252" i="40"/>
  <c r="G252" i="40"/>
  <c r="F252" i="40"/>
  <c r="E252" i="40"/>
  <c r="D252" i="40"/>
  <c r="C252" i="40"/>
  <c r="P251" i="40"/>
  <c r="O251" i="40"/>
  <c r="N251" i="40"/>
  <c r="J251" i="40"/>
  <c r="I251" i="40"/>
  <c r="G251" i="40"/>
  <c r="F251" i="40"/>
  <c r="E251" i="40"/>
  <c r="D251" i="40"/>
  <c r="C251" i="40"/>
  <c r="P250" i="40"/>
  <c r="O250" i="40"/>
  <c r="N250" i="40"/>
  <c r="J250" i="40"/>
  <c r="I250" i="40"/>
  <c r="G250" i="40"/>
  <c r="F250" i="40"/>
  <c r="E250" i="40"/>
  <c r="D250" i="40"/>
  <c r="C250" i="40"/>
  <c r="P249" i="40"/>
  <c r="O249" i="40"/>
  <c r="N249" i="40"/>
  <c r="J249" i="40"/>
  <c r="I249" i="40"/>
  <c r="G249" i="40"/>
  <c r="F249" i="40"/>
  <c r="E249" i="40"/>
  <c r="D249" i="40"/>
  <c r="C249" i="40"/>
  <c r="P248" i="40"/>
  <c r="O248" i="40"/>
  <c r="N248" i="40"/>
  <c r="J248" i="40"/>
  <c r="I248" i="40"/>
  <c r="G248" i="40"/>
  <c r="F248" i="40"/>
  <c r="E248" i="40"/>
  <c r="D248" i="40"/>
  <c r="C248" i="40"/>
  <c r="P247" i="40"/>
  <c r="O247" i="40"/>
  <c r="N247" i="40"/>
  <c r="J247" i="40"/>
  <c r="I247" i="40"/>
  <c r="G247" i="40"/>
  <c r="F247" i="40"/>
  <c r="E247" i="40"/>
  <c r="D247" i="40"/>
  <c r="C247" i="40"/>
  <c r="P246" i="40"/>
  <c r="O246" i="40"/>
  <c r="N246" i="40"/>
  <c r="P245" i="40"/>
  <c r="O245" i="40"/>
  <c r="N245" i="40"/>
  <c r="J245" i="40"/>
  <c r="I245" i="40"/>
  <c r="G245" i="40"/>
  <c r="F245" i="40"/>
  <c r="E245" i="40"/>
  <c r="D245" i="40"/>
  <c r="C245" i="40"/>
  <c r="P244" i="40"/>
  <c r="O244" i="40"/>
  <c r="N244" i="40"/>
  <c r="J244" i="40"/>
  <c r="I244" i="40"/>
  <c r="G244" i="40"/>
  <c r="F244" i="40"/>
  <c r="E244" i="40"/>
  <c r="D244" i="40"/>
  <c r="C244" i="40"/>
  <c r="P243" i="40"/>
  <c r="O243" i="40"/>
  <c r="N243" i="40"/>
  <c r="J243" i="40"/>
  <c r="I243" i="40"/>
  <c r="G243" i="40"/>
  <c r="F243" i="40"/>
  <c r="E243" i="40"/>
  <c r="D243" i="40"/>
  <c r="C243" i="40"/>
  <c r="P242" i="40"/>
  <c r="O242" i="40"/>
  <c r="N242" i="40"/>
  <c r="J242" i="40"/>
  <c r="I242" i="40"/>
  <c r="G242" i="40"/>
  <c r="F242" i="40"/>
  <c r="E242" i="40"/>
  <c r="D242" i="40"/>
  <c r="C242" i="40"/>
  <c r="P241" i="40"/>
  <c r="O241" i="40"/>
  <c r="N241" i="40"/>
  <c r="J241" i="40"/>
  <c r="I241" i="40"/>
  <c r="G241" i="40"/>
  <c r="F241" i="40"/>
  <c r="E241" i="40"/>
  <c r="D241" i="40"/>
  <c r="C241" i="40"/>
  <c r="P240" i="40"/>
  <c r="O240" i="40"/>
  <c r="N240" i="40"/>
  <c r="J240" i="40"/>
  <c r="I240" i="40"/>
  <c r="G240" i="40"/>
  <c r="F240" i="40"/>
  <c r="E240" i="40"/>
  <c r="D240" i="40"/>
  <c r="C240" i="40"/>
  <c r="P239" i="40"/>
  <c r="O239" i="40"/>
  <c r="N239" i="40"/>
  <c r="P238" i="40"/>
  <c r="O238" i="40"/>
  <c r="N238" i="40"/>
  <c r="J238" i="40"/>
  <c r="I238" i="40"/>
  <c r="G238" i="40"/>
  <c r="F238" i="40"/>
  <c r="E238" i="40"/>
  <c r="D238" i="40"/>
  <c r="C238" i="40"/>
  <c r="P237" i="40"/>
  <c r="O237" i="40"/>
  <c r="N237" i="40"/>
  <c r="J237" i="40"/>
  <c r="I237" i="40"/>
  <c r="G237" i="40"/>
  <c r="F237" i="40"/>
  <c r="E237" i="40"/>
  <c r="D237" i="40"/>
  <c r="C237" i="40"/>
  <c r="P236" i="40"/>
  <c r="O236" i="40"/>
  <c r="N236" i="40"/>
  <c r="J236" i="40"/>
  <c r="I236" i="40"/>
  <c r="G236" i="40"/>
  <c r="F236" i="40"/>
  <c r="E236" i="40"/>
  <c r="D236" i="40"/>
  <c r="C236" i="40"/>
  <c r="P235" i="40"/>
  <c r="O235" i="40"/>
  <c r="N235" i="40"/>
  <c r="J235" i="40"/>
  <c r="I235" i="40"/>
  <c r="G235" i="40"/>
  <c r="F235" i="40"/>
  <c r="E235" i="40"/>
  <c r="D235" i="40"/>
  <c r="C235" i="40"/>
  <c r="P234" i="40"/>
  <c r="O234" i="40"/>
  <c r="N234" i="40"/>
  <c r="J234" i="40"/>
  <c r="I234" i="40"/>
  <c r="G234" i="40"/>
  <c r="F234" i="40"/>
  <c r="E234" i="40"/>
  <c r="D234" i="40"/>
  <c r="C234" i="40"/>
  <c r="P233" i="40"/>
  <c r="O233" i="40"/>
  <c r="N233" i="40"/>
  <c r="J233" i="40"/>
  <c r="I233" i="40"/>
  <c r="G233" i="40"/>
  <c r="F233" i="40"/>
  <c r="E233" i="40"/>
  <c r="D233" i="40"/>
  <c r="C233" i="40"/>
  <c r="P232" i="40"/>
  <c r="O232" i="40"/>
  <c r="N232" i="40"/>
  <c r="P231" i="40"/>
  <c r="O231" i="40"/>
  <c r="N231" i="40"/>
  <c r="J231" i="40"/>
  <c r="I231" i="40"/>
  <c r="G231" i="40"/>
  <c r="F231" i="40"/>
  <c r="E231" i="40"/>
  <c r="D231" i="40"/>
  <c r="C231" i="40"/>
  <c r="P230" i="40"/>
  <c r="O230" i="40"/>
  <c r="N230" i="40"/>
  <c r="J230" i="40"/>
  <c r="I230" i="40"/>
  <c r="G230" i="40"/>
  <c r="F230" i="40"/>
  <c r="E230" i="40"/>
  <c r="D230" i="40"/>
  <c r="C230" i="40"/>
  <c r="P229" i="40"/>
  <c r="O229" i="40"/>
  <c r="N229" i="40"/>
  <c r="J229" i="40"/>
  <c r="I229" i="40"/>
  <c r="G229" i="40"/>
  <c r="F229" i="40"/>
  <c r="E229" i="40"/>
  <c r="D229" i="40"/>
  <c r="C229" i="40"/>
  <c r="P228" i="40"/>
  <c r="O228" i="40"/>
  <c r="N228" i="40"/>
  <c r="J228" i="40"/>
  <c r="I228" i="40"/>
  <c r="G228" i="40"/>
  <c r="F228" i="40"/>
  <c r="E228" i="40"/>
  <c r="D228" i="40"/>
  <c r="C228" i="40"/>
  <c r="P227" i="40"/>
  <c r="O227" i="40"/>
  <c r="N227" i="40"/>
  <c r="J227" i="40"/>
  <c r="I227" i="40"/>
  <c r="G227" i="40"/>
  <c r="F227" i="40"/>
  <c r="E227" i="40"/>
  <c r="D227" i="40"/>
  <c r="C227" i="40"/>
  <c r="P226" i="40"/>
  <c r="O226" i="40"/>
  <c r="N226" i="40"/>
  <c r="J226" i="40"/>
  <c r="I226" i="40"/>
  <c r="G226" i="40"/>
  <c r="F226" i="40"/>
  <c r="E226" i="40"/>
  <c r="D226" i="40"/>
  <c r="C226" i="40"/>
  <c r="P225" i="40"/>
  <c r="O225" i="40"/>
  <c r="N225" i="40"/>
  <c r="P224" i="40"/>
  <c r="O224" i="40"/>
  <c r="N224" i="40"/>
  <c r="J224" i="40"/>
  <c r="I224" i="40"/>
  <c r="G224" i="40"/>
  <c r="F224" i="40"/>
  <c r="E224" i="40"/>
  <c r="D224" i="40"/>
  <c r="C224" i="40"/>
  <c r="P223" i="40"/>
  <c r="O223" i="40"/>
  <c r="N223" i="40"/>
  <c r="J223" i="40"/>
  <c r="I223" i="40"/>
  <c r="G223" i="40"/>
  <c r="F223" i="40"/>
  <c r="E223" i="40"/>
  <c r="D223" i="40"/>
  <c r="C223" i="40"/>
  <c r="P222" i="40"/>
  <c r="O222" i="40"/>
  <c r="N222" i="40"/>
  <c r="J222" i="40"/>
  <c r="I222" i="40"/>
  <c r="G222" i="40"/>
  <c r="F222" i="40"/>
  <c r="E222" i="40"/>
  <c r="D222" i="40"/>
  <c r="C222" i="40"/>
  <c r="P221" i="40"/>
  <c r="O221" i="40"/>
  <c r="N221" i="40"/>
  <c r="J221" i="40"/>
  <c r="I221" i="40"/>
  <c r="G221" i="40"/>
  <c r="F221" i="40"/>
  <c r="E221" i="40"/>
  <c r="D221" i="40"/>
  <c r="C221" i="40"/>
  <c r="P220" i="40"/>
  <c r="O220" i="40"/>
  <c r="N220" i="40"/>
  <c r="J220" i="40"/>
  <c r="I220" i="40"/>
  <c r="G220" i="40"/>
  <c r="F220" i="40"/>
  <c r="E220" i="40"/>
  <c r="D220" i="40"/>
  <c r="C220" i="40"/>
  <c r="P219" i="40"/>
  <c r="O219" i="40"/>
  <c r="N219" i="40"/>
  <c r="J219" i="40"/>
  <c r="I219" i="40"/>
  <c r="G219" i="40"/>
  <c r="F219" i="40"/>
  <c r="E219" i="40"/>
  <c r="D219" i="40"/>
  <c r="C219" i="40"/>
  <c r="P218" i="40"/>
  <c r="O218" i="40"/>
  <c r="N218" i="40"/>
  <c r="P217" i="40"/>
  <c r="O217" i="40"/>
  <c r="N217" i="40"/>
  <c r="J217" i="40"/>
  <c r="I217" i="40"/>
  <c r="G217" i="40"/>
  <c r="F217" i="40"/>
  <c r="E217" i="40"/>
  <c r="D217" i="40"/>
  <c r="C217" i="40"/>
  <c r="P216" i="40"/>
  <c r="O216" i="40"/>
  <c r="N216" i="40"/>
  <c r="J216" i="40"/>
  <c r="I216" i="40"/>
  <c r="G216" i="40"/>
  <c r="F216" i="40"/>
  <c r="E216" i="40"/>
  <c r="D216" i="40"/>
  <c r="C216" i="40"/>
  <c r="P215" i="40"/>
  <c r="O215" i="40"/>
  <c r="N215" i="40"/>
  <c r="J215" i="40"/>
  <c r="I215" i="40"/>
  <c r="G215" i="40"/>
  <c r="F215" i="40"/>
  <c r="E215" i="40"/>
  <c r="D215" i="40"/>
  <c r="C215" i="40"/>
  <c r="P214" i="40"/>
  <c r="O214" i="40"/>
  <c r="N214" i="40"/>
  <c r="J214" i="40"/>
  <c r="I214" i="40"/>
  <c r="G214" i="40"/>
  <c r="F214" i="40"/>
  <c r="E214" i="40"/>
  <c r="D214" i="40"/>
  <c r="C214" i="40"/>
  <c r="P213" i="40"/>
  <c r="O213" i="40"/>
  <c r="N213" i="40"/>
  <c r="J213" i="40"/>
  <c r="I213" i="40"/>
  <c r="G213" i="40"/>
  <c r="F213" i="40"/>
  <c r="E213" i="40"/>
  <c r="D213" i="40"/>
  <c r="C213" i="40"/>
  <c r="P212" i="40"/>
  <c r="O212" i="40"/>
  <c r="N212" i="40"/>
  <c r="J212" i="40"/>
  <c r="I212" i="40"/>
  <c r="G212" i="40"/>
  <c r="F212" i="40"/>
  <c r="E212" i="40"/>
  <c r="D212" i="40"/>
  <c r="C212" i="40"/>
  <c r="P211" i="40"/>
  <c r="O211" i="40"/>
  <c r="N211" i="40"/>
  <c r="P210" i="40"/>
  <c r="O210" i="40"/>
  <c r="N210" i="40"/>
  <c r="J210" i="40"/>
  <c r="I210" i="40"/>
  <c r="G210" i="40"/>
  <c r="F210" i="40"/>
  <c r="E210" i="40"/>
  <c r="D210" i="40"/>
  <c r="C210" i="40"/>
  <c r="P209" i="40"/>
  <c r="O209" i="40"/>
  <c r="N209" i="40"/>
  <c r="J209" i="40"/>
  <c r="I209" i="40"/>
  <c r="G209" i="40"/>
  <c r="F209" i="40"/>
  <c r="E209" i="40"/>
  <c r="D209" i="40"/>
  <c r="C209" i="40"/>
  <c r="P208" i="40"/>
  <c r="O208" i="40"/>
  <c r="N208" i="40"/>
  <c r="J208" i="40"/>
  <c r="I208" i="40"/>
  <c r="G208" i="40"/>
  <c r="F208" i="40"/>
  <c r="E208" i="40"/>
  <c r="D208" i="40"/>
  <c r="C208" i="40"/>
  <c r="P207" i="40"/>
  <c r="O207" i="40"/>
  <c r="N207" i="40"/>
  <c r="J207" i="40"/>
  <c r="I207" i="40"/>
  <c r="G207" i="40"/>
  <c r="F207" i="40"/>
  <c r="E207" i="40"/>
  <c r="D207" i="40"/>
  <c r="C207" i="40"/>
  <c r="P206" i="40"/>
  <c r="O206" i="40"/>
  <c r="N206" i="40"/>
  <c r="J206" i="40"/>
  <c r="I206" i="40"/>
  <c r="G206" i="40"/>
  <c r="F206" i="40"/>
  <c r="E206" i="40"/>
  <c r="D206" i="40"/>
  <c r="C206" i="40"/>
  <c r="P205" i="40"/>
  <c r="O205" i="40"/>
  <c r="N205" i="40"/>
  <c r="J205" i="40"/>
  <c r="I205" i="40"/>
  <c r="G205" i="40"/>
  <c r="F205" i="40"/>
  <c r="E205" i="40"/>
  <c r="D205" i="40"/>
  <c r="C205" i="40"/>
  <c r="P204" i="40"/>
  <c r="O204" i="40"/>
  <c r="N204" i="40"/>
  <c r="P203" i="40"/>
  <c r="O203" i="40"/>
  <c r="N203" i="40"/>
  <c r="J203" i="40"/>
  <c r="I203" i="40"/>
  <c r="G203" i="40"/>
  <c r="F203" i="40"/>
  <c r="E203" i="40"/>
  <c r="D203" i="40"/>
  <c r="C203" i="40"/>
  <c r="P202" i="40"/>
  <c r="O202" i="40"/>
  <c r="N202" i="40"/>
  <c r="J202" i="40"/>
  <c r="I202" i="40"/>
  <c r="G202" i="40"/>
  <c r="F202" i="40"/>
  <c r="E202" i="40"/>
  <c r="D202" i="40"/>
  <c r="C202" i="40"/>
  <c r="P201" i="40"/>
  <c r="O201" i="40"/>
  <c r="N201" i="40"/>
  <c r="J201" i="40"/>
  <c r="I201" i="40"/>
  <c r="G201" i="40"/>
  <c r="F201" i="40"/>
  <c r="E201" i="40"/>
  <c r="D201" i="40"/>
  <c r="C201" i="40"/>
  <c r="P200" i="40"/>
  <c r="O200" i="40"/>
  <c r="N200" i="40"/>
  <c r="J200" i="40"/>
  <c r="I200" i="40"/>
  <c r="G200" i="40"/>
  <c r="F200" i="40"/>
  <c r="E200" i="40"/>
  <c r="D200" i="40"/>
  <c r="C200" i="40"/>
  <c r="P199" i="40"/>
  <c r="O199" i="40"/>
  <c r="N199" i="40"/>
  <c r="J199" i="40"/>
  <c r="I199" i="40"/>
  <c r="G199" i="40"/>
  <c r="F199" i="40"/>
  <c r="E199" i="40"/>
  <c r="D199" i="40"/>
  <c r="C199" i="40"/>
  <c r="P198" i="40"/>
  <c r="O198" i="40"/>
  <c r="N198" i="40"/>
  <c r="J198" i="40"/>
  <c r="I198" i="40"/>
  <c r="G198" i="40"/>
  <c r="F198" i="40"/>
  <c r="E198" i="40"/>
  <c r="D198" i="40"/>
  <c r="C198" i="40"/>
  <c r="P197" i="40"/>
  <c r="O197" i="40"/>
  <c r="N197" i="40"/>
  <c r="P196" i="40"/>
  <c r="O196" i="40"/>
  <c r="N196" i="40"/>
  <c r="J196" i="40"/>
  <c r="I196" i="40"/>
  <c r="G196" i="40"/>
  <c r="F196" i="40"/>
  <c r="E196" i="40"/>
  <c r="D196" i="40"/>
  <c r="C196" i="40"/>
  <c r="P195" i="40"/>
  <c r="O195" i="40"/>
  <c r="N195" i="40"/>
  <c r="J195" i="40"/>
  <c r="I195" i="40"/>
  <c r="G195" i="40"/>
  <c r="F195" i="40"/>
  <c r="E195" i="40"/>
  <c r="D195" i="40"/>
  <c r="C195" i="40"/>
  <c r="P194" i="40"/>
  <c r="O194" i="40"/>
  <c r="N194" i="40"/>
  <c r="J194" i="40"/>
  <c r="I194" i="40"/>
  <c r="G194" i="40"/>
  <c r="F194" i="40"/>
  <c r="E194" i="40"/>
  <c r="D194" i="40"/>
  <c r="C194" i="40"/>
  <c r="P193" i="40"/>
  <c r="O193" i="40"/>
  <c r="N193" i="40"/>
  <c r="J193" i="40"/>
  <c r="I193" i="40"/>
  <c r="G193" i="40"/>
  <c r="F193" i="40"/>
  <c r="E193" i="40"/>
  <c r="D193" i="40"/>
  <c r="C193" i="40"/>
  <c r="P192" i="40"/>
  <c r="O192" i="40"/>
  <c r="N192" i="40"/>
  <c r="J192" i="40"/>
  <c r="I192" i="40"/>
  <c r="G192" i="40"/>
  <c r="F192" i="40"/>
  <c r="E192" i="40"/>
  <c r="D192" i="40"/>
  <c r="C192" i="40"/>
  <c r="P191" i="40"/>
  <c r="O191" i="40"/>
  <c r="N191" i="40"/>
  <c r="J191" i="40"/>
  <c r="I191" i="40"/>
  <c r="G191" i="40"/>
  <c r="F191" i="40"/>
  <c r="E191" i="40"/>
  <c r="D191" i="40"/>
  <c r="C191" i="40"/>
  <c r="P190" i="40"/>
  <c r="O190" i="40"/>
  <c r="N190" i="40"/>
  <c r="P189" i="40"/>
  <c r="O189" i="40"/>
  <c r="N189" i="40"/>
  <c r="J189" i="40"/>
  <c r="I189" i="40"/>
  <c r="G189" i="40"/>
  <c r="F189" i="40"/>
  <c r="E189" i="40"/>
  <c r="D189" i="40"/>
  <c r="C189" i="40"/>
  <c r="P188" i="40"/>
  <c r="O188" i="40"/>
  <c r="N188" i="40"/>
  <c r="J188" i="40"/>
  <c r="I188" i="40"/>
  <c r="G188" i="40"/>
  <c r="F188" i="40"/>
  <c r="E188" i="40"/>
  <c r="D188" i="40"/>
  <c r="C188" i="40"/>
  <c r="P187" i="40"/>
  <c r="O187" i="40"/>
  <c r="N187" i="40"/>
  <c r="J187" i="40"/>
  <c r="I187" i="40"/>
  <c r="G187" i="40"/>
  <c r="F187" i="40"/>
  <c r="E187" i="40"/>
  <c r="D187" i="40"/>
  <c r="C187" i="40"/>
  <c r="P186" i="40"/>
  <c r="O186" i="40"/>
  <c r="N186" i="40"/>
  <c r="J186" i="40"/>
  <c r="I186" i="40"/>
  <c r="G186" i="40"/>
  <c r="F186" i="40"/>
  <c r="E186" i="40"/>
  <c r="D186" i="40"/>
  <c r="C186" i="40"/>
  <c r="P185" i="40"/>
  <c r="O185" i="40"/>
  <c r="N185" i="40"/>
  <c r="J185" i="40"/>
  <c r="I185" i="40"/>
  <c r="G185" i="40"/>
  <c r="F185" i="40"/>
  <c r="E185" i="40"/>
  <c r="D185" i="40"/>
  <c r="C185" i="40"/>
  <c r="P184" i="40"/>
  <c r="O184" i="40"/>
  <c r="N184" i="40"/>
  <c r="J184" i="40"/>
  <c r="I184" i="40"/>
  <c r="G184" i="40"/>
  <c r="F184" i="40"/>
  <c r="E184" i="40"/>
  <c r="D184" i="40"/>
  <c r="C184" i="40"/>
  <c r="P183" i="40"/>
  <c r="O183" i="40"/>
  <c r="N183" i="40"/>
  <c r="P182" i="40"/>
  <c r="O182" i="40"/>
  <c r="N182" i="40"/>
  <c r="J182" i="40"/>
  <c r="I182" i="40"/>
  <c r="G182" i="40"/>
  <c r="F182" i="40"/>
  <c r="E182" i="40"/>
  <c r="D182" i="40"/>
  <c r="C182" i="40"/>
  <c r="P181" i="40"/>
  <c r="O181" i="40"/>
  <c r="N181" i="40"/>
  <c r="J181" i="40"/>
  <c r="I181" i="40"/>
  <c r="G181" i="40"/>
  <c r="F181" i="40"/>
  <c r="E181" i="40"/>
  <c r="D181" i="40"/>
  <c r="C181" i="40"/>
  <c r="P180" i="40"/>
  <c r="O180" i="40"/>
  <c r="N180" i="40"/>
  <c r="J180" i="40"/>
  <c r="I180" i="40"/>
  <c r="G180" i="40"/>
  <c r="F180" i="40"/>
  <c r="E180" i="40"/>
  <c r="D180" i="40"/>
  <c r="C180" i="40"/>
  <c r="P179" i="40"/>
  <c r="O179" i="40"/>
  <c r="N179" i="40"/>
  <c r="J179" i="40"/>
  <c r="I179" i="40"/>
  <c r="G179" i="40"/>
  <c r="F179" i="40"/>
  <c r="E179" i="40"/>
  <c r="D179" i="40"/>
  <c r="C179" i="40"/>
  <c r="P178" i="40"/>
  <c r="O178" i="40"/>
  <c r="N178" i="40"/>
  <c r="J178" i="40"/>
  <c r="I178" i="40"/>
  <c r="G178" i="40"/>
  <c r="F178" i="40"/>
  <c r="E178" i="40"/>
  <c r="D178" i="40"/>
  <c r="C178" i="40"/>
  <c r="P177" i="40"/>
  <c r="O177" i="40"/>
  <c r="N177" i="40"/>
  <c r="J177" i="40"/>
  <c r="I177" i="40"/>
  <c r="G177" i="40"/>
  <c r="F177" i="40"/>
  <c r="E177" i="40"/>
  <c r="D177" i="40"/>
  <c r="C177" i="40"/>
  <c r="P176" i="40"/>
  <c r="O176" i="40"/>
  <c r="N176" i="40"/>
  <c r="P175" i="40"/>
  <c r="O175" i="40"/>
  <c r="N175" i="40"/>
  <c r="J175" i="40"/>
  <c r="I175" i="40"/>
  <c r="G175" i="40"/>
  <c r="F175" i="40"/>
  <c r="E175" i="40"/>
  <c r="D175" i="40"/>
  <c r="C175" i="40"/>
  <c r="P174" i="40"/>
  <c r="O174" i="40"/>
  <c r="N174" i="40"/>
  <c r="J174" i="40"/>
  <c r="I174" i="40"/>
  <c r="G174" i="40"/>
  <c r="F174" i="40"/>
  <c r="E174" i="40"/>
  <c r="D174" i="40"/>
  <c r="C174" i="40"/>
  <c r="P173" i="40"/>
  <c r="O173" i="40"/>
  <c r="N173" i="40"/>
  <c r="J173" i="40"/>
  <c r="I173" i="40"/>
  <c r="G173" i="40"/>
  <c r="F173" i="40"/>
  <c r="E173" i="40"/>
  <c r="D173" i="40"/>
  <c r="C173" i="40"/>
  <c r="P172" i="40"/>
  <c r="O172" i="40"/>
  <c r="N172" i="40"/>
  <c r="J172" i="40"/>
  <c r="I172" i="40"/>
  <c r="G172" i="40"/>
  <c r="F172" i="40"/>
  <c r="E172" i="40"/>
  <c r="D172" i="40"/>
  <c r="C172" i="40"/>
  <c r="P171" i="40"/>
  <c r="O171" i="40"/>
  <c r="N171" i="40"/>
  <c r="J171" i="40"/>
  <c r="I171" i="40"/>
  <c r="G171" i="40"/>
  <c r="F171" i="40"/>
  <c r="E171" i="40"/>
  <c r="D171" i="40"/>
  <c r="C171" i="40"/>
  <c r="P170" i="40"/>
  <c r="O170" i="40"/>
  <c r="N170" i="40"/>
  <c r="J170" i="40"/>
  <c r="I170" i="40"/>
  <c r="G170" i="40"/>
  <c r="F170" i="40"/>
  <c r="E170" i="40"/>
  <c r="D170" i="40"/>
  <c r="C170" i="40"/>
  <c r="P169" i="40"/>
  <c r="O169" i="40"/>
  <c r="N169" i="40"/>
  <c r="P168" i="40"/>
  <c r="O168" i="40"/>
  <c r="N168" i="40"/>
  <c r="J168" i="40"/>
  <c r="I168" i="40"/>
  <c r="G168" i="40"/>
  <c r="F168" i="40"/>
  <c r="E168" i="40"/>
  <c r="D168" i="40"/>
  <c r="C168" i="40"/>
  <c r="P167" i="40"/>
  <c r="O167" i="40"/>
  <c r="N167" i="40"/>
  <c r="J167" i="40"/>
  <c r="I167" i="40"/>
  <c r="G167" i="40"/>
  <c r="F167" i="40"/>
  <c r="E167" i="40"/>
  <c r="D167" i="40"/>
  <c r="C167" i="40"/>
  <c r="P166" i="40"/>
  <c r="O166" i="40"/>
  <c r="N166" i="40"/>
  <c r="J166" i="40"/>
  <c r="I166" i="40"/>
  <c r="G166" i="40"/>
  <c r="F166" i="40"/>
  <c r="E166" i="40"/>
  <c r="D166" i="40"/>
  <c r="C166" i="40"/>
  <c r="P165" i="40"/>
  <c r="O165" i="40"/>
  <c r="N165" i="40"/>
  <c r="J165" i="40"/>
  <c r="I165" i="40"/>
  <c r="G165" i="40"/>
  <c r="F165" i="40"/>
  <c r="E165" i="40"/>
  <c r="D165" i="40"/>
  <c r="C165" i="40"/>
  <c r="P164" i="40"/>
  <c r="O164" i="40"/>
  <c r="N164" i="40"/>
  <c r="J164" i="40"/>
  <c r="I164" i="40"/>
  <c r="G164" i="40"/>
  <c r="F164" i="40"/>
  <c r="E164" i="40"/>
  <c r="D164" i="40"/>
  <c r="C164" i="40"/>
  <c r="P163" i="40"/>
  <c r="O163" i="40"/>
  <c r="N163" i="40"/>
  <c r="J163" i="40"/>
  <c r="I163" i="40"/>
  <c r="G163" i="40"/>
  <c r="F163" i="40"/>
  <c r="E163" i="40"/>
  <c r="D163" i="40"/>
  <c r="C163" i="40"/>
  <c r="P162" i="40"/>
  <c r="O162" i="40"/>
  <c r="N162" i="40"/>
  <c r="P161" i="40"/>
  <c r="O161" i="40"/>
  <c r="N161" i="40"/>
  <c r="J161" i="40"/>
  <c r="I161" i="40"/>
  <c r="G161" i="40"/>
  <c r="F161" i="40"/>
  <c r="E161" i="40"/>
  <c r="D161" i="40"/>
  <c r="C161" i="40"/>
  <c r="P160" i="40"/>
  <c r="O160" i="40"/>
  <c r="N160" i="40"/>
  <c r="J160" i="40"/>
  <c r="I160" i="40"/>
  <c r="G160" i="40"/>
  <c r="F160" i="40"/>
  <c r="E160" i="40"/>
  <c r="D160" i="40"/>
  <c r="C160" i="40"/>
  <c r="P159" i="40"/>
  <c r="O159" i="40"/>
  <c r="N159" i="40"/>
  <c r="J159" i="40"/>
  <c r="I159" i="40"/>
  <c r="G159" i="40"/>
  <c r="F159" i="40"/>
  <c r="E159" i="40"/>
  <c r="D159" i="40"/>
  <c r="C159" i="40"/>
  <c r="P158" i="40"/>
  <c r="O158" i="40"/>
  <c r="N158" i="40"/>
  <c r="J158" i="40"/>
  <c r="I158" i="40"/>
  <c r="G158" i="40"/>
  <c r="F158" i="40"/>
  <c r="E158" i="40"/>
  <c r="D158" i="40"/>
  <c r="C158" i="40"/>
  <c r="P157" i="40"/>
  <c r="O157" i="40"/>
  <c r="N157" i="40"/>
  <c r="J157" i="40"/>
  <c r="I157" i="40"/>
  <c r="G157" i="40"/>
  <c r="F157" i="40"/>
  <c r="E157" i="40"/>
  <c r="D157" i="40"/>
  <c r="C157" i="40"/>
  <c r="P156" i="40"/>
  <c r="O156" i="40"/>
  <c r="N156" i="40"/>
  <c r="J156" i="40"/>
  <c r="I156" i="40"/>
  <c r="G156" i="40"/>
  <c r="F156" i="40"/>
  <c r="E156" i="40"/>
  <c r="D156" i="40"/>
  <c r="C156" i="40"/>
  <c r="P155" i="40"/>
  <c r="O155" i="40"/>
  <c r="N155" i="40"/>
  <c r="P154" i="40"/>
  <c r="O154" i="40"/>
  <c r="N154" i="40"/>
  <c r="J154" i="40"/>
  <c r="I154" i="40"/>
  <c r="G154" i="40"/>
  <c r="F154" i="40"/>
  <c r="E154" i="40"/>
  <c r="D154" i="40"/>
  <c r="C154" i="40"/>
  <c r="P153" i="40"/>
  <c r="O153" i="40"/>
  <c r="N153" i="40"/>
  <c r="J153" i="40"/>
  <c r="I153" i="40"/>
  <c r="G153" i="40"/>
  <c r="F153" i="40"/>
  <c r="E153" i="40"/>
  <c r="D153" i="40"/>
  <c r="C153" i="40"/>
  <c r="P152" i="40"/>
  <c r="O152" i="40"/>
  <c r="N152" i="40"/>
  <c r="J152" i="40"/>
  <c r="I152" i="40"/>
  <c r="G152" i="40"/>
  <c r="F152" i="40"/>
  <c r="E152" i="40"/>
  <c r="D152" i="40"/>
  <c r="C152" i="40"/>
  <c r="P151" i="40"/>
  <c r="O151" i="40"/>
  <c r="N151" i="40"/>
  <c r="J151" i="40"/>
  <c r="I151" i="40"/>
  <c r="G151" i="40"/>
  <c r="F151" i="40"/>
  <c r="E151" i="40"/>
  <c r="D151" i="40"/>
  <c r="C151" i="40"/>
  <c r="P150" i="40"/>
  <c r="O150" i="40"/>
  <c r="N150" i="40"/>
  <c r="J150" i="40"/>
  <c r="I150" i="40"/>
  <c r="G150" i="40"/>
  <c r="F150" i="40"/>
  <c r="E150" i="40"/>
  <c r="D150" i="40"/>
  <c r="C150" i="40"/>
  <c r="P149" i="40"/>
  <c r="O149" i="40"/>
  <c r="N149" i="40"/>
  <c r="J149" i="40"/>
  <c r="I149" i="40"/>
  <c r="G149" i="40"/>
  <c r="F149" i="40"/>
  <c r="E149" i="40"/>
  <c r="D149" i="40"/>
  <c r="C149" i="40"/>
  <c r="P148" i="40"/>
  <c r="O148" i="40"/>
  <c r="N148" i="40"/>
  <c r="P147" i="40"/>
  <c r="O147" i="40"/>
  <c r="N147" i="40"/>
  <c r="J147" i="40"/>
  <c r="I147" i="40"/>
  <c r="G147" i="40"/>
  <c r="F147" i="40"/>
  <c r="E147" i="40"/>
  <c r="D147" i="40"/>
  <c r="C147" i="40"/>
  <c r="P146" i="40"/>
  <c r="O146" i="40"/>
  <c r="N146" i="40"/>
  <c r="J146" i="40"/>
  <c r="I146" i="40"/>
  <c r="G146" i="40"/>
  <c r="F146" i="40"/>
  <c r="E146" i="40"/>
  <c r="D146" i="40"/>
  <c r="C146" i="40"/>
  <c r="P145" i="40"/>
  <c r="O145" i="40"/>
  <c r="N145" i="40"/>
  <c r="J145" i="40"/>
  <c r="I145" i="40"/>
  <c r="G145" i="40"/>
  <c r="F145" i="40"/>
  <c r="E145" i="40"/>
  <c r="D145" i="40"/>
  <c r="C145" i="40"/>
  <c r="P144" i="40"/>
  <c r="O144" i="40"/>
  <c r="N144" i="40"/>
  <c r="J144" i="40"/>
  <c r="I144" i="40"/>
  <c r="G144" i="40"/>
  <c r="F144" i="40"/>
  <c r="E144" i="40"/>
  <c r="D144" i="40"/>
  <c r="C144" i="40"/>
  <c r="P143" i="40"/>
  <c r="O143" i="40"/>
  <c r="N143" i="40"/>
  <c r="J143" i="40"/>
  <c r="I143" i="40"/>
  <c r="G143" i="40"/>
  <c r="F143" i="40"/>
  <c r="E143" i="40"/>
  <c r="D143" i="40"/>
  <c r="C143" i="40"/>
  <c r="P142" i="40"/>
  <c r="O142" i="40"/>
  <c r="N142" i="40"/>
  <c r="J142" i="40"/>
  <c r="I142" i="40"/>
  <c r="G142" i="40"/>
  <c r="F142" i="40"/>
  <c r="E142" i="40"/>
  <c r="D142" i="40"/>
  <c r="C142" i="40"/>
  <c r="P141" i="40"/>
  <c r="O141" i="40"/>
  <c r="N141" i="40"/>
  <c r="P140" i="40"/>
  <c r="O140" i="40"/>
  <c r="N140" i="40"/>
  <c r="J140" i="40"/>
  <c r="I140" i="40"/>
  <c r="G140" i="40"/>
  <c r="F140" i="40"/>
  <c r="E140" i="40"/>
  <c r="D140" i="40"/>
  <c r="C140" i="40"/>
  <c r="P139" i="40"/>
  <c r="O139" i="40"/>
  <c r="N139" i="40"/>
  <c r="J139" i="40"/>
  <c r="I139" i="40"/>
  <c r="G139" i="40"/>
  <c r="F139" i="40"/>
  <c r="E139" i="40"/>
  <c r="D139" i="40"/>
  <c r="C139" i="40"/>
  <c r="P138" i="40"/>
  <c r="O138" i="40"/>
  <c r="N138" i="40"/>
  <c r="J138" i="40"/>
  <c r="I138" i="40"/>
  <c r="G138" i="40"/>
  <c r="F138" i="40"/>
  <c r="E138" i="40"/>
  <c r="D138" i="40"/>
  <c r="C138" i="40"/>
  <c r="P137" i="40"/>
  <c r="O137" i="40"/>
  <c r="N137" i="40"/>
  <c r="J137" i="40"/>
  <c r="I137" i="40"/>
  <c r="G137" i="40"/>
  <c r="F137" i="40"/>
  <c r="E137" i="40"/>
  <c r="D137" i="40"/>
  <c r="C137" i="40"/>
  <c r="P136" i="40"/>
  <c r="O136" i="40"/>
  <c r="N136" i="40"/>
  <c r="J136" i="40"/>
  <c r="I136" i="40"/>
  <c r="G136" i="40"/>
  <c r="F136" i="40"/>
  <c r="E136" i="40"/>
  <c r="D136" i="40"/>
  <c r="C136" i="40"/>
  <c r="P135" i="40"/>
  <c r="O135" i="40"/>
  <c r="N135" i="40"/>
  <c r="J135" i="40"/>
  <c r="I135" i="40"/>
  <c r="G135" i="40"/>
  <c r="F135" i="40"/>
  <c r="E135" i="40"/>
  <c r="D135" i="40"/>
  <c r="C135" i="40"/>
  <c r="P134" i="40"/>
  <c r="O134" i="40"/>
  <c r="N134" i="40"/>
  <c r="P133" i="40"/>
  <c r="O133" i="40"/>
  <c r="N133" i="40"/>
  <c r="J133" i="40"/>
  <c r="I133" i="40"/>
  <c r="G133" i="40"/>
  <c r="F133" i="40"/>
  <c r="E133" i="40"/>
  <c r="D133" i="40"/>
  <c r="C133" i="40"/>
  <c r="P132" i="40"/>
  <c r="O132" i="40"/>
  <c r="N132" i="40"/>
  <c r="J132" i="40"/>
  <c r="I132" i="40"/>
  <c r="G132" i="40"/>
  <c r="F132" i="40"/>
  <c r="E132" i="40"/>
  <c r="D132" i="40"/>
  <c r="C132" i="40"/>
  <c r="P131" i="40"/>
  <c r="O131" i="40"/>
  <c r="N131" i="40"/>
  <c r="J131" i="40"/>
  <c r="I131" i="40"/>
  <c r="G131" i="40"/>
  <c r="F131" i="40"/>
  <c r="E131" i="40"/>
  <c r="D131" i="40"/>
  <c r="C131" i="40"/>
  <c r="P130" i="40"/>
  <c r="O130" i="40"/>
  <c r="N130" i="40"/>
  <c r="J130" i="40"/>
  <c r="I130" i="40"/>
  <c r="G130" i="40"/>
  <c r="F130" i="40"/>
  <c r="E130" i="40"/>
  <c r="D130" i="40"/>
  <c r="C130" i="40"/>
  <c r="P129" i="40"/>
  <c r="O129" i="40"/>
  <c r="N129" i="40"/>
  <c r="J129" i="40"/>
  <c r="I129" i="40"/>
  <c r="G129" i="40"/>
  <c r="F129" i="40"/>
  <c r="E129" i="40"/>
  <c r="D129" i="40"/>
  <c r="C129" i="40"/>
  <c r="P128" i="40"/>
  <c r="O128" i="40"/>
  <c r="N128" i="40"/>
  <c r="J128" i="40"/>
  <c r="I128" i="40"/>
  <c r="G128" i="40"/>
  <c r="F128" i="40"/>
  <c r="E128" i="40"/>
  <c r="D128" i="40"/>
  <c r="C128" i="40"/>
  <c r="P127" i="40"/>
  <c r="O127" i="40"/>
  <c r="N127" i="40"/>
  <c r="P126" i="40"/>
  <c r="O126" i="40"/>
  <c r="N126" i="40"/>
  <c r="J126" i="40"/>
  <c r="I126" i="40"/>
  <c r="G126" i="40"/>
  <c r="F126" i="40"/>
  <c r="E126" i="40"/>
  <c r="D126" i="40"/>
  <c r="C126" i="40"/>
  <c r="P125" i="40"/>
  <c r="O125" i="40"/>
  <c r="N125" i="40"/>
  <c r="J125" i="40"/>
  <c r="I125" i="40"/>
  <c r="G125" i="40"/>
  <c r="F125" i="40"/>
  <c r="E125" i="40"/>
  <c r="D125" i="40"/>
  <c r="C125" i="40"/>
  <c r="P124" i="40"/>
  <c r="O124" i="40"/>
  <c r="N124" i="40"/>
  <c r="J124" i="40"/>
  <c r="I124" i="40"/>
  <c r="G124" i="40"/>
  <c r="F124" i="40"/>
  <c r="E124" i="40"/>
  <c r="D124" i="40"/>
  <c r="C124" i="40"/>
  <c r="P123" i="40"/>
  <c r="O123" i="40"/>
  <c r="N123" i="40"/>
  <c r="J123" i="40"/>
  <c r="I123" i="40"/>
  <c r="G123" i="40"/>
  <c r="F123" i="40"/>
  <c r="E123" i="40"/>
  <c r="D123" i="40"/>
  <c r="C123" i="40"/>
  <c r="P122" i="40"/>
  <c r="O122" i="40"/>
  <c r="N122" i="40"/>
  <c r="J122" i="40"/>
  <c r="I122" i="40"/>
  <c r="G122" i="40"/>
  <c r="F122" i="40"/>
  <c r="E122" i="40"/>
  <c r="D122" i="40"/>
  <c r="C122" i="40"/>
  <c r="P121" i="40"/>
  <c r="O121" i="40"/>
  <c r="N121" i="40"/>
  <c r="J121" i="40"/>
  <c r="I121" i="40"/>
  <c r="G121" i="40"/>
  <c r="F121" i="40"/>
  <c r="E121" i="40"/>
  <c r="D121" i="40"/>
  <c r="C121" i="40"/>
  <c r="P120" i="40"/>
  <c r="O120" i="40"/>
  <c r="N120" i="40"/>
  <c r="P119" i="40"/>
  <c r="O119" i="40"/>
  <c r="N119" i="40"/>
  <c r="J119" i="40"/>
  <c r="I119" i="40"/>
  <c r="G119" i="40"/>
  <c r="F119" i="40"/>
  <c r="E119" i="40"/>
  <c r="D119" i="40"/>
  <c r="C119" i="40"/>
  <c r="P118" i="40"/>
  <c r="O118" i="40"/>
  <c r="N118" i="40"/>
  <c r="J118" i="40"/>
  <c r="I118" i="40"/>
  <c r="G118" i="40"/>
  <c r="F118" i="40"/>
  <c r="E118" i="40"/>
  <c r="D118" i="40"/>
  <c r="C118" i="40"/>
  <c r="P117" i="40"/>
  <c r="O117" i="40"/>
  <c r="N117" i="40"/>
  <c r="J117" i="40"/>
  <c r="I117" i="40"/>
  <c r="G117" i="40"/>
  <c r="F117" i="40"/>
  <c r="E117" i="40"/>
  <c r="D117" i="40"/>
  <c r="C117" i="40"/>
  <c r="P116" i="40"/>
  <c r="O116" i="40"/>
  <c r="N116" i="40"/>
  <c r="J116" i="40"/>
  <c r="I116" i="40"/>
  <c r="G116" i="40"/>
  <c r="F116" i="40"/>
  <c r="E116" i="40"/>
  <c r="D116" i="40"/>
  <c r="C116" i="40"/>
  <c r="P115" i="40"/>
  <c r="O115" i="40"/>
  <c r="N115" i="40"/>
  <c r="J115" i="40"/>
  <c r="I115" i="40"/>
  <c r="G115" i="40"/>
  <c r="F115" i="40"/>
  <c r="E115" i="40"/>
  <c r="D115" i="40"/>
  <c r="C115" i="40"/>
  <c r="P114" i="40"/>
  <c r="O114" i="40"/>
  <c r="N114" i="40"/>
  <c r="J114" i="40"/>
  <c r="I114" i="40"/>
  <c r="G114" i="40"/>
  <c r="F114" i="40"/>
  <c r="E114" i="40"/>
  <c r="D114" i="40"/>
  <c r="C114" i="40"/>
  <c r="P113" i="40"/>
  <c r="O113" i="40"/>
  <c r="N113" i="40"/>
  <c r="P112" i="40"/>
  <c r="O112" i="40"/>
  <c r="N112" i="40"/>
  <c r="I112" i="40"/>
  <c r="F112" i="40"/>
  <c r="E112" i="40"/>
  <c r="D112" i="40"/>
  <c r="C112" i="40"/>
  <c r="P111" i="40"/>
  <c r="O111" i="40"/>
  <c r="N111" i="40"/>
  <c r="J111" i="40"/>
  <c r="I111" i="40"/>
  <c r="G111" i="40"/>
  <c r="F111" i="40"/>
  <c r="E111" i="40"/>
  <c r="D111" i="40"/>
  <c r="C111" i="40"/>
  <c r="P110" i="40"/>
  <c r="O110" i="40"/>
  <c r="N110" i="40"/>
  <c r="J110" i="40"/>
  <c r="I110" i="40"/>
  <c r="G110" i="40"/>
  <c r="F110" i="40"/>
  <c r="E110" i="40"/>
  <c r="D110" i="40"/>
  <c r="C110" i="40"/>
  <c r="P109" i="40"/>
  <c r="O109" i="40"/>
  <c r="N109" i="40"/>
  <c r="J109" i="40"/>
  <c r="I109" i="40"/>
  <c r="G109" i="40"/>
  <c r="F109" i="40"/>
  <c r="E109" i="40"/>
  <c r="D109" i="40"/>
  <c r="C109" i="40"/>
  <c r="P108" i="40"/>
  <c r="O108" i="40"/>
  <c r="N108" i="40"/>
  <c r="J108" i="40"/>
  <c r="I108" i="40"/>
  <c r="G108" i="40"/>
  <c r="F108" i="40"/>
  <c r="E108" i="40"/>
  <c r="D108" i="40"/>
  <c r="C108" i="40"/>
  <c r="P107" i="40"/>
  <c r="O107" i="40"/>
  <c r="N107" i="40"/>
  <c r="J107" i="40"/>
  <c r="I107" i="40"/>
  <c r="G107" i="40"/>
  <c r="F107" i="40"/>
  <c r="E107" i="40"/>
  <c r="D107" i="40"/>
  <c r="C107" i="40"/>
  <c r="P106" i="40"/>
  <c r="O106" i="40"/>
  <c r="N106" i="40"/>
  <c r="P105" i="40"/>
  <c r="O105" i="40"/>
  <c r="N105" i="40"/>
  <c r="J105" i="40"/>
  <c r="I105" i="40"/>
  <c r="G105" i="40"/>
  <c r="F105" i="40"/>
  <c r="E105" i="40"/>
  <c r="D105" i="40"/>
  <c r="C105" i="40"/>
  <c r="P104" i="40"/>
  <c r="O104" i="40"/>
  <c r="N104" i="40"/>
  <c r="J104" i="40"/>
  <c r="I104" i="40"/>
  <c r="G104" i="40"/>
  <c r="F104" i="40"/>
  <c r="E104" i="40"/>
  <c r="D104" i="40"/>
  <c r="C104" i="40"/>
  <c r="P103" i="40"/>
  <c r="O103" i="40"/>
  <c r="N103" i="40"/>
  <c r="J103" i="40"/>
  <c r="I103" i="40"/>
  <c r="G103" i="40"/>
  <c r="F103" i="40"/>
  <c r="E103" i="40"/>
  <c r="D103" i="40"/>
  <c r="C103" i="40"/>
  <c r="P102" i="40"/>
  <c r="O102" i="40"/>
  <c r="N102" i="40"/>
  <c r="J102" i="40"/>
  <c r="I102" i="40"/>
  <c r="G102" i="40"/>
  <c r="F102" i="40"/>
  <c r="E102" i="40"/>
  <c r="D102" i="40"/>
  <c r="C102" i="40"/>
  <c r="P101" i="40"/>
  <c r="O101" i="40"/>
  <c r="N101" i="40"/>
  <c r="J101" i="40"/>
  <c r="I101" i="40"/>
  <c r="G101" i="40"/>
  <c r="F101" i="40"/>
  <c r="E101" i="40"/>
  <c r="D101" i="40"/>
  <c r="C101" i="40"/>
  <c r="P100" i="40"/>
  <c r="O100" i="40"/>
  <c r="N100" i="40"/>
  <c r="J100" i="40"/>
  <c r="I100" i="40"/>
  <c r="G100" i="40"/>
  <c r="F100" i="40"/>
  <c r="E100" i="40"/>
  <c r="D100" i="40"/>
  <c r="C100" i="40"/>
  <c r="P99" i="40"/>
  <c r="O99" i="40"/>
  <c r="N99" i="40"/>
  <c r="P98" i="40"/>
  <c r="O98" i="40"/>
  <c r="N98" i="40"/>
  <c r="J98" i="40"/>
  <c r="I98" i="40"/>
  <c r="G98" i="40"/>
  <c r="F98" i="40"/>
  <c r="E98" i="40"/>
  <c r="D98" i="40"/>
  <c r="C98" i="40"/>
  <c r="P97" i="40"/>
  <c r="O97" i="40"/>
  <c r="N97" i="40"/>
  <c r="J97" i="40"/>
  <c r="I97" i="40"/>
  <c r="G97" i="40"/>
  <c r="F97" i="40"/>
  <c r="E97" i="40"/>
  <c r="D97" i="40"/>
  <c r="C97" i="40"/>
  <c r="P96" i="40"/>
  <c r="O96" i="40"/>
  <c r="N96" i="40"/>
  <c r="J96" i="40"/>
  <c r="I96" i="40"/>
  <c r="G96" i="40"/>
  <c r="F96" i="40"/>
  <c r="E96" i="40"/>
  <c r="D96" i="40"/>
  <c r="C96" i="40"/>
  <c r="P95" i="40"/>
  <c r="O95" i="40"/>
  <c r="N95" i="40"/>
  <c r="J95" i="40"/>
  <c r="I95" i="40"/>
  <c r="G95" i="40"/>
  <c r="F95" i="40"/>
  <c r="E95" i="40"/>
  <c r="D95" i="40"/>
  <c r="C95" i="40"/>
  <c r="P94" i="40"/>
  <c r="O94" i="40"/>
  <c r="N94" i="40"/>
  <c r="J94" i="40"/>
  <c r="I94" i="40"/>
  <c r="G94" i="40"/>
  <c r="F94" i="40"/>
  <c r="E94" i="40"/>
  <c r="D94" i="40"/>
  <c r="C94" i="40"/>
  <c r="P93" i="40"/>
  <c r="O93" i="40"/>
  <c r="N93" i="40"/>
  <c r="J93" i="40"/>
  <c r="I93" i="40"/>
  <c r="G93" i="40"/>
  <c r="F93" i="40"/>
  <c r="E93" i="40"/>
  <c r="D93" i="40"/>
  <c r="C93" i="40"/>
  <c r="P92" i="40"/>
  <c r="O92" i="40"/>
  <c r="N92" i="40"/>
  <c r="P91" i="40"/>
  <c r="O91" i="40"/>
  <c r="N91" i="40"/>
  <c r="J91" i="40"/>
  <c r="I91" i="40"/>
  <c r="G91" i="40"/>
  <c r="F91" i="40"/>
  <c r="E91" i="40"/>
  <c r="D91" i="40"/>
  <c r="C91" i="40"/>
  <c r="P90" i="40"/>
  <c r="O90" i="40"/>
  <c r="N90" i="40"/>
  <c r="J90" i="40"/>
  <c r="I90" i="40"/>
  <c r="G90" i="40"/>
  <c r="F90" i="40"/>
  <c r="E90" i="40"/>
  <c r="D90" i="40"/>
  <c r="C90" i="40"/>
  <c r="P89" i="40"/>
  <c r="O89" i="40"/>
  <c r="N89" i="40"/>
  <c r="J89" i="40"/>
  <c r="I89" i="40"/>
  <c r="G89" i="40"/>
  <c r="F89" i="40"/>
  <c r="E89" i="40"/>
  <c r="D89" i="40"/>
  <c r="C89" i="40"/>
  <c r="P88" i="40"/>
  <c r="O88" i="40"/>
  <c r="N88" i="40"/>
  <c r="J88" i="40"/>
  <c r="I88" i="40"/>
  <c r="G88" i="40"/>
  <c r="F88" i="40"/>
  <c r="E88" i="40"/>
  <c r="D88" i="40"/>
  <c r="C88" i="40"/>
  <c r="P87" i="40"/>
  <c r="O87" i="40"/>
  <c r="N87" i="40"/>
  <c r="J87" i="40"/>
  <c r="I87" i="40"/>
  <c r="G87" i="40"/>
  <c r="F87" i="40"/>
  <c r="E87" i="40"/>
  <c r="D87" i="40"/>
  <c r="C87" i="40"/>
  <c r="P86" i="40"/>
  <c r="O86" i="40"/>
  <c r="N86" i="40"/>
  <c r="J86" i="40"/>
  <c r="I86" i="40"/>
  <c r="G86" i="40"/>
  <c r="F86" i="40"/>
  <c r="E86" i="40"/>
  <c r="D86" i="40"/>
  <c r="C86" i="40"/>
  <c r="P85" i="40"/>
  <c r="O85" i="40"/>
  <c r="N85" i="40"/>
  <c r="P84" i="40"/>
  <c r="O84" i="40"/>
  <c r="N84" i="40"/>
  <c r="J84" i="40"/>
  <c r="I84" i="40"/>
  <c r="G84" i="40"/>
  <c r="F84" i="40"/>
  <c r="E84" i="40"/>
  <c r="D84" i="40"/>
  <c r="C84" i="40"/>
  <c r="P83" i="40"/>
  <c r="O83" i="40"/>
  <c r="N83" i="40"/>
  <c r="J83" i="40"/>
  <c r="I83" i="40"/>
  <c r="G83" i="40"/>
  <c r="F83" i="40"/>
  <c r="E83" i="40"/>
  <c r="D83" i="40"/>
  <c r="C83" i="40"/>
  <c r="P82" i="40"/>
  <c r="O82" i="40"/>
  <c r="N82" i="40"/>
  <c r="J82" i="40"/>
  <c r="I82" i="40"/>
  <c r="G82" i="40"/>
  <c r="F82" i="40"/>
  <c r="E82" i="40"/>
  <c r="D82" i="40"/>
  <c r="C82" i="40"/>
  <c r="P81" i="40"/>
  <c r="O81" i="40"/>
  <c r="N81" i="40"/>
  <c r="J81" i="40"/>
  <c r="I81" i="40"/>
  <c r="G81" i="40"/>
  <c r="F81" i="40"/>
  <c r="E81" i="40"/>
  <c r="D81" i="40"/>
  <c r="C81" i="40"/>
  <c r="P80" i="40"/>
  <c r="O80" i="40"/>
  <c r="N80" i="40"/>
  <c r="J80" i="40"/>
  <c r="I80" i="40"/>
  <c r="G80" i="40"/>
  <c r="F80" i="40"/>
  <c r="E80" i="40"/>
  <c r="D80" i="40"/>
  <c r="C80" i="40"/>
  <c r="P79" i="40"/>
  <c r="O79" i="40"/>
  <c r="N79" i="40"/>
  <c r="J79" i="40"/>
  <c r="I79" i="40"/>
  <c r="G79" i="40"/>
  <c r="F79" i="40"/>
  <c r="E79" i="40"/>
  <c r="D79" i="40"/>
  <c r="C79" i="40"/>
  <c r="P78" i="40"/>
  <c r="O78" i="40"/>
  <c r="N78" i="40"/>
  <c r="P77" i="40"/>
  <c r="O77" i="40"/>
  <c r="N77" i="40"/>
  <c r="J77" i="40"/>
  <c r="I77" i="40"/>
  <c r="G77" i="40"/>
  <c r="F77" i="40"/>
  <c r="E77" i="40"/>
  <c r="D77" i="40"/>
  <c r="C77" i="40"/>
  <c r="P76" i="40"/>
  <c r="O76" i="40"/>
  <c r="N76" i="40"/>
  <c r="J76" i="40"/>
  <c r="I76" i="40"/>
  <c r="G76" i="40"/>
  <c r="F76" i="40"/>
  <c r="E76" i="40"/>
  <c r="D76" i="40"/>
  <c r="C76" i="40"/>
  <c r="P75" i="40"/>
  <c r="O75" i="40"/>
  <c r="N75" i="40"/>
  <c r="J75" i="40"/>
  <c r="I75" i="40"/>
  <c r="G75" i="40"/>
  <c r="F75" i="40"/>
  <c r="E75" i="40"/>
  <c r="D75" i="40"/>
  <c r="C75" i="40"/>
  <c r="P74" i="40"/>
  <c r="O74" i="40"/>
  <c r="N74" i="40"/>
  <c r="J74" i="40"/>
  <c r="I74" i="40"/>
  <c r="G74" i="40"/>
  <c r="F74" i="40"/>
  <c r="E74" i="40"/>
  <c r="D74" i="40"/>
  <c r="C74" i="40"/>
  <c r="P73" i="40"/>
  <c r="O73" i="40"/>
  <c r="N73" i="40"/>
  <c r="J73" i="40"/>
  <c r="I73" i="40"/>
  <c r="G73" i="40"/>
  <c r="F73" i="40"/>
  <c r="E73" i="40"/>
  <c r="D73" i="40"/>
  <c r="C73" i="40"/>
  <c r="P72" i="40"/>
  <c r="O72" i="40"/>
  <c r="N72" i="40"/>
  <c r="J72" i="40"/>
  <c r="I72" i="40"/>
  <c r="G72" i="40"/>
  <c r="F72" i="40"/>
  <c r="E72" i="40"/>
  <c r="D72" i="40"/>
  <c r="C72" i="40"/>
  <c r="P71" i="40"/>
  <c r="O71" i="40"/>
  <c r="N71" i="40"/>
  <c r="P70" i="40"/>
  <c r="O70" i="40"/>
  <c r="N70" i="40"/>
  <c r="J70" i="40"/>
  <c r="I70" i="40"/>
  <c r="G70" i="40"/>
  <c r="F70" i="40"/>
  <c r="E70" i="40"/>
  <c r="D70" i="40"/>
  <c r="C70" i="40"/>
  <c r="P69" i="40"/>
  <c r="O69" i="40"/>
  <c r="N69" i="40"/>
  <c r="J69" i="40"/>
  <c r="I69" i="40"/>
  <c r="G69" i="40"/>
  <c r="F69" i="40"/>
  <c r="E69" i="40"/>
  <c r="D69" i="40"/>
  <c r="C69" i="40"/>
  <c r="P68" i="40"/>
  <c r="O68" i="40"/>
  <c r="N68" i="40"/>
  <c r="J68" i="40"/>
  <c r="I68" i="40"/>
  <c r="G68" i="40"/>
  <c r="F68" i="40"/>
  <c r="E68" i="40"/>
  <c r="D68" i="40"/>
  <c r="C68" i="40"/>
  <c r="P67" i="40"/>
  <c r="O67" i="40"/>
  <c r="N67" i="40"/>
  <c r="J67" i="40"/>
  <c r="I67" i="40"/>
  <c r="G67" i="40"/>
  <c r="F67" i="40"/>
  <c r="E67" i="40"/>
  <c r="D67" i="40"/>
  <c r="C67" i="40"/>
  <c r="P66" i="40"/>
  <c r="O66" i="40"/>
  <c r="N66" i="40"/>
  <c r="J66" i="40"/>
  <c r="I66" i="40"/>
  <c r="G66" i="40"/>
  <c r="F66" i="40"/>
  <c r="E66" i="40"/>
  <c r="D66" i="40"/>
  <c r="C66" i="40"/>
  <c r="P65" i="40"/>
  <c r="O65" i="40"/>
  <c r="N65" i="40"/>
  <c r="J65" i="40"/>
  <c r="I65" i="40"/>
  <c r="G65" i="40"/>
  <c r="F65" i="40"/>
  <c r="E65" i="40"/>
  <c r="D65" i="40"/>
  <c r="C65" i="40"/>
  <c r="P64" i="40"/>
  <c r="O64" i="40"/>
  <c r="N64" i="40"/>
  <c r="P63" i="40"/>
  <c r="O63" i="40"/>
  <c r="N63" i="40"/>
  <c r="J63" i="40"/>
  <c r="I63" i="40"/>
  <c r="G63" i="40"/>
  <c r="F63" i="40"/>
  <c r="E63" i="40"/>
  <c r="D63" i="40"/>
  <c r="C63" i="40"/>
  <c r="P62" i="40"/>
  <c r="O62" i="40"/>
  <c r="N62" i="40"/>
  <c r="J62" i="40"/>
  <c r="I62" i="40"/>
  <c r="G62" i="40"/>
  <c r="F62" i="40"/>
  <c r="E62" i="40"/>
  <c r="D62" i="40"/>
  <c r="C62" i="40"/>
  <c r="P61" i="40"/>
  <c r="O61" i="40"/>
  <c r="N61" i="40"/>
  <c r="J61" i="40"/>
  <c r="I61" i="40"/>
  <c r="G61" i="40"/>
  <c r="F61" i="40"/>
  <c r="E61" i="40"/>
  <c r="D61" i="40"/>
  <c r="C61" i="40"/>
  <c r="P60" i="40"/>
  <c r="O60" i="40"/>
  <c r="N60" i="40"/>
  <c r="J60" i="40"/>
  <c r="I60" i="40"/>
  <c r="G60" i="40"/>
  <c r="F60" i="40"/>
  <c r="E60" i="40"/>
  <c r="D60" i="40"/>
  <c r="C60" i="40"/>
  <c r="P59" i="40"/>
  <c r="O59" i="40"/>
  <c r="N59" i="40"/>
  <c r="J59" i="40"/>
  <c r="I59" i="40"/>
  <c r="G59" i="40"/>
  <c r="F59" i="40"/>
  <c r="E59" i="40"/>
  <c r="D59" i="40"/>
  <c r="C59" i="40"/>
  <c r="P58" i="40"/>
  <c r="O58" i="40"/>
  <c r="N58" i="40"/>
  <c r="J58" i="40"/>
  <c r="I58" i="40"/>
  <c r="G58" i="40"/>
  <c r="F58" i="40"/>
  <c r="E58" i="40"/>
  <c r="D58" i="40"/>
  <c r="C58" i="40"/>
  <c r="P57" i="40"/>
  <c r="O57" i="40"/>
  <c r="N57" i="40"/>
  <c r="P56" i="40"/>
  <c r="O56" i="40"/>
  <c r="N56" i="40"/>
  <c r="J56" i="40"/>
  <c r="I56" i="40"/>
  <c r="G56" i="40"/>
  <c r="F56" i="40"/>
  <c r="E56" i="40"/>
  <c r="D56" i="40"/>
  <c r="C56" i="40"/>
  <c r="P55" i="40"/>
  <c r="O55" i="40"/>
  <c r="N55" i="40"/>
  <c r="J55" i="40"/>
  <c r="I55" i="40"/>
  <c r="G55" i="40"/>
  <c r="F55" i="40"/>
  <c r="E55" i="40"/>
  <c r="D55" i="40"/>
  <c r="C55" i="40"/>
  <c r="P54" i="40"/>
  <c r="O54" i="40"/>
  <c r="N54" i="40"/>
  <c r="J54" i="40"/>
  <c r="I54" i="40"/>
  <c r="G54" i="40"/>
  <c r="F54" i="40"/>
  <c r="E54" i="40"/>
  <c r="D54" i="40"/>
  <c r="C54" i="40"/>
  <c r="P53" i="40"/>
  <c r="O53" i="40"/>
  <c r="N53" i="40"/>
  <c r="J53" i="40"/>
  <c r="I53" i="40"/>
  <c r="G53" i="40"/>
  <c r="F53" i="40"/>
  <c r="E53" i="40"/>
  <c r="D53" i="40"/>
  <c r="C53" i="40"/>
  <c r="P52" i="40"/>
  <c r="O52" i="40"/>
  <c r="N52" i="40"/>
  <c r="J52" i="40"/>
  <c r="I52" i="40"/>
  <c r="G52" i="40"/>
  <c r="F52" i="40"/>
  <c r="E52" i="40"/>
  <c r="D52" i="40"/>
  <c r="C52" i="40"/>
  <c r="P51" i="40"/>
  <c r="O51" i="40"/>
  <c r="N51" i="40"/>
  <c r="J51" i="40"/>
  <c r="I51" i="40"/>
  <c r="G51" i="40"/>
  <c r="F51" i="40"/>
  <c r="E51" i="40"/>
  <c r="D51" i="40"/>
  <c r="C51" i="40"/>
  <c r="P50" i="40"/>
  <c r="O50" i="40"/>
  <c r="N50" i="40"/>
  <c r="P49" i="40"/>
  <c r="O49" i="40"/>
  <c r="N49" i="40"/>
  <c r="J49" i="40"/>
  <c r="I49" i="40"/>
  <c r="G49" i="40"/>
  <c r="F49" i="40"/>
  <c r="E49" i="40"/>
  <c r="D49" i="40"/>
  <c r="C49" i="40"/>
  <c r="P48" i="40"/>
  <c r="O48" i="40"/>
  <c r="N48" i="40"/>
  <c r="J48" i="40"/>
  <c r="I48" i="40"/>
  <c r="G48" i="40"/>
  <c r="F48" i="40"/>
  <c r="E48" i="40"/>
  <c r="D48" i="40"/>
  <c r="C48" i="40"/>
  <c r="P47" i="40"/>
  <c r="O47" i="40"/>
  <c r="N47" i="40"/>
  <c r="J47" i="40"/>
  <c r="I47" i="40"/>
  <c r="G47" i="40"/>
  <c r="F47" i="40"/>
  <c r="E47" i="40"/>
  <c r="D47" i="40"/>
  <c r="C47" i="40"/>
  <c r="P46" i="40"/>
  <c r="O46" i="40"/>
  <c r="N46" i="40"/>
  <c r="J46" i="40"/>
  <c r="I46" i="40"/>
  <c r="G46" i="40"/>
  <c r="F46" i="40"/>
  <c r="E46" i="40"/>
  <c r="D46" i="40"/>
  <c r="C46" i="40"/>
  <c r="P45" i="40"/>
  <c r="O45" i="40"/>
  <c r="N45" i="40"/>
  <c r="J45" i="40"/>
  <c r="I45" i="40"/>
  <c r="G45" i="40"/>
  <c r="F45" i="40"/>
  <c r="E45" i="40"/>
  <c r="D45" i="40"/>
  <c r="C45" i="40"/>
  <c r="P44" i="40"/>
  <c r="O44" i="40"/>
  <c r="N44" i="40"/>
  <c r="J44" i="40"/>
  <c r="I44" i="40"/>
  <c r="G44" i="40"/>
  <c r="F44" i="40"/>
  <c r="E44" i="40"/>
  <c r="D44" i="40"/>
  <c r="C44" i="40"/>
  <c r="P43" i="40"/>
  <c r="O43" i="40"/>
  <c r="N43" i="40"/>
  <c r="P42" i="40"/>
  <c r="O42" i="40"/>
  <c r="N42" i="40"/>
  <c r="J42" i="40"/>
  <c r="I42" i="40"/>
  <c r="G42" i="40"/>
  <c r="F42" i="40"/>
  <c r="E42" i="40"/>
  <c r="D42" i="40"/>
  <c r="C42" i="40"/>
  <c r="P41" i="40"/>
  <c r="O41" i="40"/>
  <c r="N41" i="40"/>
  <c r="J41" i="40"/>
  <c r="I41" i="40"/>
  <c r="G41" i="40"/>
  <c r="F41" i="40"/>
  <c r="E41" i="40"/>
  <c r="D41" i="40"/>
  <c r="C41" i="40"/>
  <c r="P40" i="40"/>
  <c r="O40" i="40"/>
  <c r="N40" i="40"/>
  <c r="J40" i="40"/>
  <c r="I40" i="40"/>
  <c r="G40" i="40"/>
  <c r="F40" i="40"/>
  <c r="E40" i="40"/>
  <c r="D40" i="40"/>
  <c r="C40" i="40"/>
  <c r="P39" i="40"/>
  <c r="O39" i="40"/>
  <c r="N39" i="40"/>
  <c r="J39" i="40"/>
  <c r="I39" i="40"/>
  <c r="G39" i="40"/>
  <c r="F39" i="40"/>
  <c r="E39" i="40"/>
  <c r="D39" i="40"/>
  <c r="C39" i="40"/>
  <c r="P38" i="40"/>
  <c r="O38" i="40"/>
  <c r="N38" i="40"/>
  <c r="J38" i="40"/>
  <c r="I38" i="40"/>
  <c r="G38" i="40"/>
  <c r="F38" i="40"/>
  <c r="E38" i="40"/>
  <c r="D38" i="40"/>
  <c r="C38" i="40"/>
  <c r="P37" i="40"/>
  <c r="O37" i="40"/>
  <c r="N37" i="40"/>
  <c r="J37" i="40"/>
  <c r="I37" i="40"/>
  <c r="G37" i="40"/>
  <c r="F37" i="40"/>
  <c r="E37" i="40"/>
  <c r="D37" i="40"/>
  <c r="C37" i="40"/>
  <c r="P36" i="40"/>
  <c r="O36" i="40"/>
  <c r="N36" i="40"/>
  <c r="P35" i="40"/>
  <c r="O35" i="40"/>
  <c r="N35" i="40"/>
  <c r="J35" i="40"/>
  <c r="I35" i="40"/>
  <c r="G35" i="40"/>
  <c r="F35" i="40"/>
  <c r="E35" i="40"/>
  <c r="D35" i="40"/>
  <c r="C35" i="40"/>
  <c r="P34" i="40"/>
  <c r="O34" i="40"/>
  <c r="N34" i="40"/>
  <c r="J34" i="40"/>
  <c r="I34" i="40"/>
  <c r="G34" i="40"/>
  <c r="F34" i="40"/>
  <c r="E34" i="40"/>
  <c r="D34" i="40"/>
  <c r="C34" i="40"/>
  <c r="P33" i="40"/>
  <c r="O33" i="40"/>
  <c r="N33" i="40"/>
  <c r="J33" i="40"/>
  <c r="I33" i="40"/>
  <c r="G33" i="40"/>
  <c r="F33" i="40"/>
  <c r="E33" i="40"/>
  <c r="D33" i="40"/>
  <c r="C33" i="40"/>
  <c r="P32" i="40"/>
  <c r="O32" i="40"/>
  <c r="N32" i="40"/>
  <c r="J32" i="40"/>
  <c r="I32" i="40"/>
  <c r="G32" i="40"/>
  <c r="F32" i="40"/>
  <c r="E32" i="40"/>
  <c r="D32" i="40"/>
  <c r="C32" i="40"/>
  <c r="P31" i="40"/>
  <c r="O31" i="40"/>
  <c r="N31" i="40"/>
  <c r="J31" i="40"/>
  <c r="I31" i="40"/>
  <c r="G31" i="40"/>
  <c r="F31" i="40"/>
  <c r="E31" i="40"/>
  <c r="D31" i="40"/>
  <c r="C31" i="40"/>
  <c r="P30" i="40"/>
  <c r="O30" i="40"/>
  <c r="N30" i="40"/>
  <c r="J30" i="40"/>
  <c r="I30" i="40"/>
  <c r="G30" i="40"/>
  <c r="F30" i="40"/>
  <c r="E30" i="40"/>
  <c r="D30" i="40"/>
  <c r="C30" i="40"/>
  <c r="P29" i="40"/>
  <c r="O29" i="40"/>
  <c r="N29" i="40"/>
  <c r="P28" i="40"/>
  <c r="O28" i="40"/>
  <c r="N28" i="40"/>
  <c r="J28" i="40"/>
  <c r="I28" i="40"/>
  <c r="G28" i="40"/>
  <c r="F28" i="40"/>
  <c r="E28" i="40"/>
  <c r="D28" i="40"/>
  <c r="C28" i="40"/>
  <c r="P27" i="40"/>
  <c r="O27" i="40"/>
  <c r="N27" i="40"/>
  <c r="J27" i="40"/>
  <c r="I27" i="40"/>
  <c r="G27" i="40"/>
  <c r="F27" i="40"/>
  <c r="E27" i="40"/>
  <c r="D27" i="40"/>
  <c r="C27" i="40"/>
  <c r="P26" i="40"/>
  <c r="O26" i="40"/>
  <c r="N26" i="40"/>
  <c r="J26" i="40"/>
  <c r="I26" i="40"/>
  <c r="G26" i="40"/>
  <c r="F26" i="40"/>
  <c r="E26" i="40"/>
  <c r="D26" i="40"/>
  <c r="C26" i="40"/>
  <c r="P25" i="40"/>
  <c r="O25" i="40"/>
  <c r="N25" i="40"/>
  <c r="J25" i="40"/>
  <c r="I25" i="40"/>
  <c r="G25" i="40"/>
  <c r="F25" i="40"/>
  <c r="E25" i="40"/>
  <c r="D25" i="40"/>
  <c r="C25" i="40"/>
  <c r="P24" i="40"/>
  <c r="O24" i="40"/>
  <c r="N24" i="40"/>
  <c r="J24" i="40"/>
  <c r="I24" i="40"/>
  <c r="G24" i="40"/>
  <c r="F24" i="40"/>
  <c r="E24" i="40"/>
  <c r="D24" i="40"/>
  <c r="C24" i="40"/>
  <c r="P23" i="40"/>
  <c r="O23" i="40"/>
  <c r="N23" i="40"/>
  <c r="J23" i="40"/>
  <c r="I23" i="40"/>
  <c r="G23" i="40"/>
  <c r="F23" i="40"/>
  <c r="E23" i="40"/>
  <c r="D23" i="40"/>
  <c r="C23" i="40"/>
  <c r="P22" i="40"/>
  <c r="O22" i="40"/>
  <c r="N22" i="40"/>
  <c r="P21" i="40"/>
  <c r="O21" i="40"/>
  <c r="N21" i="40"/>
  <c r="J21" i="40"/>
  <c r="I21" i="40"/>
  <c r="G21" i="40"/>
  <c r="F21" i="40"/>
  <c r="E21" i="40"/>
  <c r="D21" i="40"/>
  <c r="C21" i="40"/>
  <c r="P20" i="40"/>
  <c r="O20" i="40"/>
  <c r="N20" i="40"/>
  <c r="J20" i="40"/>
  <c r="I20" i="40"/>
  <c r="G20" i="40"/>
  <c r="F20" i="40"/>
  <c r="E20" i="40"/>
  <c r="D20" i="40"/>
  <c r="C20" i="40"/>
  <c r="P19" i="40"/>
  <c r="O19" i="40"/>
  <c r="N19" i="40"/>
  <c r="J19" i="40"/>
  <c r="I19" i="40"/>
  <c r="G19" i="40"/>
  <c r="F19" i="40"/>
  <c r="E19" i="40"/>
  <c r="D19" i="40"/>
  <c r="C19" i="40"/>
  <c r="P18" i="40"/>
  <c r="O18" i="40"/>
  <c r="N18" i="40"/>
  <c r="J18" i="40"/>
  <c r="I18" i="40"/>
  <c r="G18" i="40"/>
  <c r="F18" i="40"/>
  <c r="E18" i="40"/>
  <c r="D18" i="40"/>
  <c r="C18" i="40"/>
  <c r="P17" i="40"/>
  <c r="O17" i="40"/>
  <c r="N17" i="40"/>
  <c r="J17" i="40"/>
  <c r="I17" i="40"/>
  <c r="G17" i="40"/>
  <c r="F17" i="40"/>
  <c r="E17" i="40"/>
  <c r="D17" i="40"/>
  <c r="C17" i="40"/>
  <c r="P16" i="40"/>
  <c r="O16" i="40"/>
  <c r="N16" i="40"/>
  <c r="J16" i="40"/>
  <c r="I16" i="40"/>
  <c r="G16" i="40"/>
  <c r="F16" i="40"/>
  <c r="E16" i="40"/>
  <c r="D16" i="40"/>
  <c r="C16" i="40"/>
  <c r="P15" i="40"/>
  <c r="O15" i="40"/>
  <c r="N15" i="40"/>
  <c r="P14" i="40"/>
  <c r="O14" i="40"/>
  <c r="N14" i="40"/>
  <c r="J14" i="40"/>
  <c r="I14" i="40"/>
  <c r="G14" i="40"/>
  <c r="F14" i="40"/>
  <c r="E14" i="40"/>
  <c r="D14" i="40"/>
  <c r="C14" i="40"/>
  <c r="P13" i="40"/>
  <c r="O13" i="40"/>
  <c r="N13" i="40"/>
  <c r="J13" i="40"/>
  <c r="I13" i="40"/>
  <c r="G13" i="40"/>
  <c r="F13" i="40"/>
  <c r="E13" i="40"/>
  <c r="D13" i="40"/>
  <c r="C13" i="40"/>
  <c r="P12" i="40"/>
  <c r="O12" i="40"/>
  <c r="N12" i="40"/>
  <c r="J12" i="40"/>
  <c r="I12" i="40"/>
  <c r="G12" i="40"/>
  <c r="F12" i="40"/>
  <c r="E12" i="40"/>
  <c r="D12" i="40"/>
  <c r="C12" i="40"/>
  <c r="P11" i="40"/>
  <c r="O11" i="40"/>
  <c r="N11" i="40"/>
  <c r="J11" i="40"/>
  <c r="I11" i="40"/>
  <c r="G11" i="40"/>
  <c r="F11" i="40"/>
  <c r="E11" i="40"/>
  <c r="D11" i="40"/>
  <c r="C11" i="40"/>
  <c r="P10" i="40"/>
  <c r="O10" i="40"/>
  <c r="N10" i="40"/>
  <c r="J10" i="40"/>
  <c r="I10" i="40"/>
  <c r="G10" i="40"/>
  <c r="F10" i="40"/>
  <c r="E10" i="40"/>
  <c r="D10" i="40"/>
  <c r="C10" i="40"/>
  <c r="P9" i="40"/>
  <c r="O9" i="40"/>
  <c r="N9" i="40"/>
  <c r="J9" i="40"/>
  <c r="I9" i="40"/>
  <c r="G9" i="40"/>
  <c r="F9" i="40"/>
  <c r="E9" i="40"/>
  <c r="D9" i="40"/>
  <c r="C9" i="40"/>
  <c r="P8" i="40"/>
  <c r="O8" i="40"/>
  <c r="N8" i="40"/>
  <c r="P7" i="40"/>
  <c r="O7" i="40"/>
  <c r="N7" i="40"/>
  <c r="J7" i="40"/>
  <c r="I7" i="40"/>
  <c r="G7" i="40"/>
  <c r="F7" i="40"/>
  <c r="E7" i="40"/>
  <c r="D7" i="40"/>
  <c r="C7" i="40"/>
  <c r="P6" i="40"/>
  <c r="O6" i="40"/>
  <c r="N6" i="40"/>
  <c r="J6" i="40"/>
  <c r="I6" i="40"/>
  <c r="G6" i="40"/>
  <c r="F6" i="40"/>
  <c r="E6" i="40"/>
  <c r="D6" i="40"/>
  <c r="C6" i="40"/>
  <c r="P5" i="40"/>
  <c r="O5" i="40"/>
  <c r="N5" i="40"/>
  <c r="J5" i="40"/>
  <c r="I5" i="40"/>
  <c r="G5" i="40"/>
  <c r="F5" i="40"/>
  <c r="E5" i="40"/>
  <c r="D5" i="40"/>
  <c r="C5" i="40"/>
  <c r="P4" i="40"/>
  <c r="O4" i="40"/>
  <c r="N4" i="40"/>
  <c r="J4" i="40"/>
  <c r="I4" i="40"/>
  <c r="G4" i="40"/>
  <c r="F4" i="40"/>
  <c r="E4" i="40"/>
  <c r="D4" i="40"/>
  <c r="C4" i="40"/>
  <c r="P3" i="40"/>
  <c r="O3" i="40"/>
  <c r="N3" i="40"/>
  <c r="J3" i="40"/>
  <c r="I3" i="40"/>
  <c r="G3" i="40"/>
  <c r="F3" i="40"/>
  <c r="E3" i="40"/>
  <c r="D3" i="40"/>
  <c r="C3" i="40"/>
  <c r="P2" i="40"/>
  <c r="O2" i="40"/>
  <c r="N2" i="40"/>
  <c r="J2" i="40"/>
  <c r="I2" i="40"/>
  <c r="G2" i="40"/>
  <c r="F2" i="40"/>
  <c r="E2" i="40"/>
  <c r="D2" i="40"/>
  <c r="C2" i="40"/>
  <c r="P365" i="39"/>
  <c r="O365" i="39"/>
  <c r="N365" i="39"/>
  <c r="P364" i="39"/>
  <c r="O364" i="39"/>
  <c r="N364" i="39"/>
  <c r="J364" i="39"/>
  <c r="I364" i="39"/>
  <c r="G364" i="39"/>
  <c r="F364" i="39"/>
  <c r="E364" i="39"/>
  <c r="D364" i="39"/>
  <c r="C364" i="39"/>
  <c r="P363" i="39"/>
  <c r="O363" i="39"/>
  <c r="N363" i="39"/>
  <c r="I363" i="39"/>
  <c r="F363" i="39"/>
  <c r="E363" i="39"/>
  <c r="D363" i="39"/>
  <c r="C363" i="39"/>
  <c r="P362" i="39"/>
  <c r="O362" i="39"/>
  <c r="N362" i="39"/>
  <c r="J362" i="39"/>
  <c r="I362" i="39"/>
  <c r="G362" i="39"/>
  <c r="F362" i="39"/>
  <c r="E362" i="39"/>
  <c r="D362" i="39"/>
  <c r="C362" i="39"/>
  <c r="P361" i="39"/>
  <c r="O361" i="39"/>
  <c r="N361" i="39"/>
  <c r="J361" i="39"/>
  <c r="I361" i="39"/>
  <c r="G361" i="39"/>
  <c r="F361" i="39"/>
  <c r="E361" i="39"/>
  <c r="D361" i="39"/>
  <c r="C361" i="39"/>
  <c r="P360" i="39"/>
  <c r="O360" i="39"/>
  <c r="N360" i="39"/>
  <c r="J360" i="39"/>
  <c r="I360" i="39"/>
  <c r="G360" i="39"/>
  <c r="F360" i="39"/>
  <c r="E360" i="39"/>
  <c r="D360" i="39"/>
  <c r="C360" i="39"/>
  <c r="P359" i="39"/>
  <c r="O359" i="39"/>
  <c r="N359" i="39"/>
  <c r="J359" i="39"/>
  <c r="I359" i="39"/>
  <c r="G359" i="39"/>
  <c r="F359" i="39"/>
  <c r="E359" i="39"/>
  <c r="D359" i="39"/>
  <c r="C359" i="39"/>
  <c r="P358" i="39"/>
  <c r="O358" i="39"/>
  <c r="N358" i="39"/>
  <c r="P357" i="39"/>
  <c r="O357" i="39"/>
  <c r="N357" i="39"/>
  <c r="J357" i="39"/>
  <c r="I357" i="39"/>
  <c r="G357" i="39"/>
  <c r="F357" i="39"/>
  <c r="E357" i="39"/>
  <c r="D357" i="39"/>
  <c r="C357" i="39"/>
  <c r="P356" i="39"/>
  <c r="O356" i="39"/>
  <c r="N356" i="39"/>
  <c r="J356" i="39"/>
  <c r="I356" i="39"/>
  <c r="G356" i="39"/>
  <c r="F356" i="39"/>
  <c r="E356" i="39"/>
  <c r="D356" i="39"/>
  <c r="C356" i="39"/>
  <c r="P355" i="39"/>
  <c r="O355" i="39"/>
  <c r="N355" i="39"/>
  <c r="J355" i="39"/>
  <c r="I355" i="39"/>
  <c r="G355" i="39"/>
  <c r="F355" i="39"/>
  <c r="E355" i="39"/>
  <c r="D355" i="39"/>
  <c r="C355" i="39"/>
  <c r="P354" i="39"/>
  <c r="O354" i="39"/>
  <c r="N354" i="39"/>
  <c r="J354" i="39"/>
  <c r="I354" i="39"/>
  <c r="G354" i="39"/>
  <c r="F354" i="39"/>
  <c r="E354" i="39"/>
  <c r="D354" i="39"/>
  <c r="C354" i="39"/>
  <c r="P353" i="39"/>
  <c r="O353" i="39"/>
  <c r="N353" i="39"/>
  <c r="J353" i="39"/>
  <c r="I353" i="39"/>
  <c r="G353" i="39"/>
  <c r="F353" i="39"/>
  <c r="E353" i="39"/>
  <c r="D353" i="39"/>
  <c r="C353" i="39"/>
  <c r="P352" i="39"/>
  <c r="O352" i="39"/>
  <c r="N352" i="39"/>
  <c r="J352" i="39"/>
  <c r="I352" i="39"/>
  <c r="G352" i="39"/>
  <c r="F352" i="39"/>
  <c r="E352" i="39"/>
  <c r="D352" i="39"/>
  <c r="C352" i="39"/>
  <c r="P351" i="39"/>
  <c r="O351" i="39"/>
  <c r="N351" i="39"/>
  <c r="P350" i="39"/>
  <c r="O350" i="39"/>
  <c r="N350" i="39"/>
  <c r="J350" i="39"/>
  <c r="I350" i="39"/>
  <c r="G350" i="39"/>
  <c r="F350" i="39"/>
  <c r="E350" i="39"/>
  <c r="D350" i="39"/>
  <c r="C350" i="39"/>
  <c r="P349" i="39"/>
  <c r="O349" i="39"/>
  <c r="N349" i="39"/>
  <c r="J349" i="39"/>
  <c r="I349" i="39"/>
  <c r="G349" i="39"/>
  <c r="F349" i="39"/>
  <c r="E349" i="39"/>
  <c r="D349" i="39"/>
  <c r="C349" i="39"/>
  <c r="P348" i="39"/>
  <c r="O348" i="39"/>
  <c r="N348" i="39"/>
  <c r="J348" i="39"/>
  <c r="I348" i="39"/>
  <c r="G348" i="39"/>
  <c r="F348" i="39"/>
  <c r="E348" i="39"/>
  <c r="D348" i="39"/>
  <c r="C348" i="39"/>
  <c r="P347" i="39"/>
  <c r="O347" i="39"/>
  <c r="N347" i="39"/>
  <c r="J347" i="39"/>
  <c r="I347" i="39"/>
  <c r="G347" i="39"/>
  <c r="F347" i="39"/>
  <c r="E347" i="39"/>
  <c r="D347" i="39"/>
  <c r="C347" i="39"/>
  <c r="P346" i="39"/>
  <c r="O346" i="39"/>
  <c r="N346" i="39"/>
  <c r="J346" i="39"/>
  <c r="I346" i="39"/>
  <c r="G346" i="39"/>
  <c r="F346" i="39"/>
  <c r="E346" i="39"/>
  <c r="D346" i="39"/>
  <c r="C346" i="39"/>
  <c r="P345" i="39"/>
  <c r="O345" i="39"/>
  <c r="N345" i="39"/>
  <c r="J345" i="39"/>
  <c r="I345" i="39"/>
  <c r="G345" i="39"/>
  <c r="F345" i="39"/>
  <c r="E345" i="39"/>
  <c r="D345" i="39"/>
  <c r="C345" i="39"/>
  <c r="P344" i="39"/>
  <c r="O344" i="39"/>
  <c r="N344" i="39"/>
  <c r="P343" i="39"/>
  <c r="O343" i="39"/>
  <c r="N343" i="39"/>
  <c r="J343" i="39"/>
  <c r="I343" i="39"/>
  <c r="G343" i="39"/>
  <c r="F343" i="39"/>
  <c r="E343" i="39"/>
  <c r="D343" i="39"/>
  <c r="C343" i="39"/>
  <c r="P342" i="39"/>
  <c r="O342" i="39"/>
  <c r="N342" i="39"/>
  <c r="J342" i="39"/>
  <c r="I342" i="39"/>
  <c r="G342" i="39"/>
  <c r="F342" i="39"/>
  <c r="E342" i="39"/>
  <c r="D342" i="39"/>
  <c r="C342" i="39"/>
  <c r="P341" i="39"/>
  <c r="O341" i="39"/>
  <c r="N341" i="39"/>
  <c r="J341" i="39"/>
  <c r="I341" i="39"/>
  <c r="G341" i="39"/>
  <c r="F341" i="39"/>
  <c r="E341" i="39"/>
  <c r="D341" i="39"/>
  <c r="C341" i="39"/>
  <c r="P340" i="39"/>
  <c r="O340" i="39"/>
  <c r="N340" i="39"/>
  <c r="J340" i="39"/>
  <c r="I340" i="39"/>
  <c r="G340" i="39"/>
  <c r="F340" i="39"/>
  <c r="E340" i="39"/>
  <c r="D340" i="39"/>
  <c r="C340" i="39"/>
  <c r="P339" i="39"/>
  <c r="O339" i="39"/>
  <c r="N339" i="39"/>
  <c r="J339" i="39"/>
  <c r="I339" i="39"/>
  <c r="G339" i="39"/>
  <c r="F339" i="39"/>
  <c r="E339" i="39"/>
  <c r="D339" i="39"/>
  <c r="C339" i="39"/>
  <c r="P338" i="39"/>
  <c r="O338" i="39"/>
  <c r="N338" i="39"/>
  <c r="J338" i="39"/>
  <c r="I338" i="39"/>
  <c r="G338" i="39"/>
  <c r="F338" i="39"/>
  <c r="E338" i="39"/>
  <c r="D338" i="39"/>
  <c r="C338" i="39"/>
  <c r="P337" i="39"/>
  <c r="O337" i="39"/>
  <c r="N337" i="39"/>
  <c r="P336" i="39"/>
  <c r="O336" i="39"/>
  <c r="N336" i="39"/>
  <c r="J336" i="39"/>
  <c r="I336" i="39"/>
  <c r="G336" i="39"/>
  <c r="F336" i="39"/>
  <c r="E336" i="39"/>
  <c r="D336" i="39"/>
  <c r="C336" i="39"/>
  <c r="P335" i="39"/>
  <c r="O335" i="39"/>
  <c r="N335" i="39"/>
  <c r="J335" i="39"/>
  <c r="I335" i="39"/>
  <c r="G335" i="39"/>
  <c r="F335" i="39"/>
  <c r="E335" i="39"/>
  <c r="D335" i="39"/>
  <c r="C335" i="39"/>
  <c r="P334" i="39"/>
  <c r="O334" i="39"/>
  <c r="N334" i="39"/>
  <c r="J334" i="39"/>
  <c r="I334" i="39"/>
  <c r="G334" i="39"/>
  <c r="F334" i="39"/>
  <c r="E334" i="39"/>
  <c r="D334" i="39"/>
  <c r="C334" i="39"/>
  <c r="P333" i="39"/>
  <c r="O333" i="39"/>
  <c r="N333" i="39"/>
  <c r="J333" i="39"/>
  <c r="I333" i="39"/>
  <c r="G333" i="39"/>
  <c r="F333" i="39"/>
  <c r="E333" i="39"/>
  <c r="D333" i="39"/>
  <c r="C333" i="39"/>
  <c r="P332" i="39"/>
  <c r="O332" i="39"/>
  <c r="N332" i="39"/>
  <c r="J332" i="39"/>
  <c r="I332" i="39"/>
  <c r="G332" i="39"/>
  <c r="F332" i="39"/>
  <c r="E332" i="39"/>
  <c r="D332" i="39"/>
  <c r="C332" i="39"/>
  <c r="P331" i="39"/>
  <c r="O331" i="39"/>
  <c r="N331" i="39"/>
  <c r="J331" i="39"/>
  <c r="I331" i="39"/>
  <c r="G331" i="39"/>
  <c r="F331" i="39"/>
  <c r="E331" i="39"/>
  <c r="D331" i="39"/>
  <c r="C331" i="39"/>
  <c r="P330" i="39"/>
  <c r="O330" i="39"/>
  <c r="N330" i="39"/>
  <c r="P329" i="39"/>
  <c r="O329" i="39"/>
  <c r="N329" i="39"/>
  <c r="J329" i="39"/>
  <c r="I329" i="39"/>
  <c r="G329" i="39"/>
  <c r="F329" i="39"/>
  <c r="E329" i="39"/>
  <c r="D329" i="39"/>
  <c r="C329" i="39"/>
  <c r="P328" i="39"/>
  <c r="O328" i="39"/>
  <c r="N328" i="39"/>
  <c r="J328" i="39"/>
  <c r="I328" i="39"/>
  <c r="G328" i="39"/>
  <c r="F328" i="39"/>
  <c r="E328" i="39"/>
  <c r="D328" i="39"/>
  <c r="C328" i="39"/>
  <c r="P327" i="39"/>
  <c r="O327" i="39"/>
  <c r="N327" i="39"/>
  <c r="J327" i="39"/>
  <c r="I327" i="39"/>
  <c r="G327" i="39"/>
  <c r="F327" i="39"/>
  <c r="E327" i="39"/>
  <c r="D327" i="39"/>
  <c r="C327" i="39"/>
  <c r="P326" i="39"/>
  <c r="O326" i="39"/>
  <c r="N326" i="39"/>
  <c r="J326" i="39"/>
  <c r="I326" i="39"/>
  <c r="G326" i="39"/>
  <c r="F326" i="39"/>
  <c r="E326" i="39"/>
  <c r="D326" i="39"/>
  <c r="C326" i="39"/>
  <c r="P325" i="39"/>
  <c r="O325" i="39"/>
  <c r="N325" i="39"/>
  <c r="J325" i="39"/>
  <c r="I325" i="39"/>
  <c r="G325" i="39"/>
  <c r="F325" i="39"/>
  <c r="E325" i="39"/>
  <c r="D325" i="39"/>
  <c r="C325" i="39"/>
  <c r="P324" i="39"/>
  <c r="O324" i="39"/>
  <c r="N324" i="39"/>
  <c r="J324" i="39"/>
  <c r="I324" i="39"/>
  <c r="G324" i="39"/>
  <c r="F324" i="39"/>
  <c r="E324" i="39"/>
  <c r="D324" i="39"/>
  <c r="C324" i="39"/>
  <c r="P323" i="39"/>
  <c r="O323" i="39"/>
  <c r="N323" i="39"/>
  <c r="P322" i="39"/>
  <c r="O322" i="39"/>
  <c r="N322" i="39"/>
  <c r="J322" i="39"/>
  <c r="I322" i="39"/>
  <c r="G322" i="39"/>
  <c r="F322" i="39"/>
  <c r="E322" i="39"/>
  <c r="D322" i="39"/>
  <c r="C322" i="39"/>
  <c r="P321" i="39"/>
  <c r="O321" i="39"/>
  <c r="N321" i="39"/>
  <c r="J321" i="39"/>
  <c r="I321" i="39"/>
  <c r="G321" i="39"/>
  <c r="F321" i="39"/>
  <c r="E321" i="39"/>
  <c r="D321" i="39"/>
  <c r="C321" i="39"/>
  <c r="P320" i="39"/>
  <c r="O320" i="39"/>
  <c r="N320" i="39"/>
  <c r="J320" i="39"/>
  <c r="I320" i="39"/>
  <c r="G320" i="39"/>
  <c r="F320" i="39"/>
  <c r="E320" i="39"/>
  <c r="D320" i="39"/>
  <c r="C320" i="39"/>
  <c r="P319" i="39"/>
  <c r="O319" i="39"/>
  <c r="N319" i="39"/>
  <c r="J319" i="39"/>
  <c r="I319" i="39"/>
  <c r="G319" i="39"/>
  <c r="F319" i="39"/>
  <c r="E319" i="39"/>
  <c r="D319" i="39"/>
  <c r="C319" i="39"/>
  <c r="P318" i="39"/>
  <c r="O318" i="39"/>
  <c r="N318" i="39"/>
  <c r="J318" i="39"/>
  <c r="I318" i="39"/>
  <c r="G318" i="39"/>
  <c r="F318" i="39"/>
  <c r="E318" i="39"/>
  <c r="D318" i="39"/>
  <c r="C318" i="39"/>
  <c r="P317" i="39"/>
  <c r="O317" i="39"/>
  <c r="N317" i="39"/>
  <c r="J317" i="39"/>
  <c r="I317" i="39"/>
  <c r="G317" i="39"/>
  <c r="F317" i="39"/>
  <c r="E317" i="39"/>
  <c r="D317" i="39"/>
  <c r="C317" i="39"/>
  <c r="P316" i="39"/>
  <c r="O316" i="39"/>
  <c r="N316" i="39"/>
  <c r="P315" i="39"/>
  <c r="O315" i="39"/>
  <c r="N315" i="39"/>
  <c r="J315" i="39"/>
  <c r="I315" i="39"/>
  <c r="G315" i="39"/>
  <c r="F315" i="39"/>
  <c r="E315" i="39"/>
  <c r="D315" i="39"/>
  <c r="C315" i="39"/>
  <c r="P314" i="39"/>
  <c r="O314" i="39"/>
  <c r="N314" i="39"/>
  <c r="J314" i="39"/>
  <c r="I314" i="39"/>
  <c r="G314" i="39"/>
  <c r="F314" i="39"/>
  <c r="E314" i="39"/>
  <c r="D314" i="39"/>
  <c r="C314" i="39"/>
  <c r="P313" i="39"/>
  <c r="O313" i="39"/>
  <c r="N313" i="39"/>
  <c r="J313" i="39"/>
  <c r="I313" i="39"/>
  <c r="G313" i="39"/>
  <c r="F313" i="39"/>
  <c r="E313" i="39"/>
  <c r="D313" i="39"/>
  <c r="C313" i="39"/>
  <c r="P312" i="39"/>
  <c r="O312" i="39"/>
  <c r="N312" i="39"/>
  <c r="J312" i="39"/>
  <c r="I312" i="39"/>
  <c r="G312" i="39"/>
  <c r="F312" i="39"/>
  <c r="E312" i="39"/>
  <c r="D312" i="39"/>
  <c r="C312" i="39"/>
  <c r="P311" i="39"/>
  <c r="O311" i="39"/>
  <c r="N311" i="39"/>
  <c r="J311" i="39"/>
  <c r="I311" i="39"/>
  <c r="G311" i="39"/>
  <c r="F311" i="39"/>
  <c r="E311" i="39"/>
  <c r="D311" i="39"/>
  <c r="C311" i="39"/>
  <c r="P310" i="39"/>
  <c r="O310" i="39"/>
  <c r="N310" i="39"/>
  <c r="J310" i="39"/>
  <c r="I310" i="39"/>
  <c r="G310" i="39"/>
  <c r="F310" i="39"/>
  <c r="E310" i="39"/>
  <c r="D310" i="39"/>
  <c r="C310" i="39"/>
  <c r="P309" i="39"/>
  <c r="O309" i="39"/>
  <c r="N309" i="39"/>
  <c r="P308" i="39"/>
  <c r="O308" i="39"/>
  <c r="N308" i="39"/>
  <c r="J308" i="39"/>
  <c r="I308" i="39"/>
  <c r="G308" i="39"/>
  <c r="F308" i="39"/>
  <c r="E308" i="39"/>
  <c r="D308" i="39"/>
  <c r="C308" i="39"/>
  <c r="P307" i="39"/>
  <c r="O307" i="39"/>
  <c r="N307" i="39"/>
  <c r="J307" i="39"/>
  <c r="I307" i="39"/>
  <c r="G307" i="39"/>
  <c r="F307" i="39"/>
  <c r="E307" i="39"/>
  <c r="D307" i="39"/>
  <c r="C307" i="39"/>
  <c r="P306" i="39"/>
  <c r="O306" i="39"/>
  <c r="N306" i="39"/>
  <c r="J306" i="39"/>
  <c r="I306" i="39"/>
  <c r="G306" i="39"/>
  <c r="F306" i="39"/>
  <c r="E306" i="39"/>
  <c r="D306" i="39"/>
  <c r="C306" i="39"/>
  <c r="P305" i="39"/>
  <c r="O305" i="39"/>
  <c r="N305" i="39"/>
  <c r="J305" i="39"/>
  <c r="I305" i="39"/>
  <c r="G305" i="39"/>
  <c r="F305" i="39"/>
  <c r="E305" i="39"/>
  <c r="D305" i="39"/>
  <c r="C305" i="39"/>
  <c r="P304" i="39"/>
  <c r="O304" i="39"/>
  <c r="N304" i="39"/>
  <c r="J304" i="39"/>
  <c r="I304" i="39"/>
  <c r="G304" i="39"/>
  <c r="F304" i="39"/>
  <c r="E304" i="39"/>
  <c r="D304" i="39"/>
  <c r="C304" i="39"/>
  <c r="P303" i="39"/>
  <c r="O303" i="39"/>
  <c r="N303" i="39"/>
  <c r="J303" i="39"/>
  <c r="I303" i="39"/>
  <c r="G303" i="39"/>
  <c r="F303" i="39"/>
  <c r="E303" i="39"/>
  <c r="D303" i="39"/>
  <c r="C303" i="39"/>
  <c r="P302" i="39"/>
  <c r="O302" i="39"/>
  <c r="N302" i="39"/>
  <c r="P301" i="39"/>
  <c r="O301" i="39"/>
  <c r="N301" i="39"/>
  <c r="J301" i="39"/>
  <c r="I301" i="39"/>
  <c r="G301" i="39"/>
  <c r="F301" i="39"/>
  <c r="E301" i="39"/>
  <c r="D301" i="39"/>
  <c r="C301" i="39"/>
  <c r="P300" i="39"/>
  <c r="O300" i="39"/>
  <c r="N300" i="39"/>
  <c r="J300" i="39"/>
  <c r="I300" i="39"/>
  <c r="G300" i="39"/>
  <c r="F300" i="39"/>
  <c r="E300" i="39"/>
  <c r="D300" i="39"/>
  <c r="C300" i="39"/>
  <c r="P299" i="39"/>
  <c r="O299" i="39"/>
  <c r="N299" i="39"/>
  <c r="J299" i="39"/>
  <c r="I299" i="39"/>
  <c r="G299" i="39"/>
  <c r="F299" i="39"/>
  <c r="E299" i="39"/>
  <c r="D299" i="39"/>
  <c r="C299" i="39"/>
  <c r="P298" i="39"/>
  <c r="O298" i="39"/>
  <c r="N298" i="39"/>
  <c r="J298" i="39"/>
  <c r="I298" i="39"/>
  <c r="G298" i="39"/>
  <c r="F298" i="39"/>
  <c r="E298" i="39"/>
  <c r="D298" i="39"/>
  <c r="C298" i="39"/>
  <c r="P297" i="39"/>
  <c r="O297" i="39"/>
  <c r="N297" i="39"/>
  <c r="J297" i="39"/>
  <c r="I297" i="39"/>
  <c r="G297" i="39"/>
  <c r="F297" i="39"/>
  <c r="E297" i="39"/>
  <c r="D297" i="39"/>
  <c r="C297" i="39"/>
  <c r="P296" i="39"/>
  <c r="O296" i="39"/>
  <c r="N296" i="39"/>
  <c r="J296" i="39"/>
  <c r="I296" i="39"/>
  <c r="G296" i="39"/>
  <c r="F296" i="39"/>
  <c r="E296" i="39"/>
  <c r="D296" i="39"/>
  <c r="C296" i="39"/>
  <c r="P295" i="39"/>
  <c r="O295" i="39"/>
  <c r="N295" i="39"/>
  <c r="P294" i="39"/>
  <c r="O294" i="39"/>
  <c r="N294" i="39"/>
  <c r="J294" i="39"/>
  <c r="I294" i="39"/>
  <c r="G294" i="39"/>
  <c r="F294" i="39"/>
  <c r="E294" i="39"/>
  <c r="D294" i="39"/>
  <c r="C294" i="39"/>
  <c r="P293" i="39"/>
  <c r="O293" i="39"/>
  <c r="N293" i="39"/>
  <c r="J293" i="39"/>
  <c r="I293" i="39"/>
  <c r="G293" i="39"/>
  <c r="F293" i="39"/>
  <c r="E293" i="39"/>
  <c r="D293" i="39"/>
  <c r="C293" i="39"/>
  <c r="P292" i="39"/>
  <c r="O292" i="39"/>
  <c r="N292" i="39"/>
  <c r="J292" i="39"/>
  <c r="I292" i="39"/>
  <c r="G292" i="39"/>
  <c r="F292" i="39"/>
  <c r="E292" i="39"/>
  <c r="D292" i="39"/>
  <c r="C292" i="39"/>
  <c r="P291" i="39"/>
  <c r="O291" i="39"/>
  <c r="N291" i="39"/>
  <c r="J291" i="39"/>
  <c r="I291" i="39"/>
  <c r="G291" i="39"/>
  <c r="F291" i="39"/>
  <c r="E291" i="39"/>
  <c r="D291" i="39"/>
  <c r="C291" i="39"/>
  <c r="P290" i="39"/>
  <c r="O290" i="39"/>
  <c r="N290" i="39"/>
  <c r="J290" i="39"/>
  <c r="I290" i="39"/>
  <c r="G290" i="39"/>
  <c r="F290" i="39"/>
  <c r="E290" i="39"/>
  <c r="D290" i="39"/>
  <c r="C290" i="39"/>
  <c r="P289" i="39"/>
  <c r="O289" i="39"/>
  <c r="N289" i="39"/>
  <c r="J289" i="39"/>
  <c r="I289" i="39"/>
  <c r="G289" i="39"/>
  <c r="F289" i="39"/>
  <c r="E289" i="39"/>
  <c r="D289" i="39"/>
  <c r="C289" i="39"/>
  <c r="P288" i="39"/>
  <c r="O288" i="39"/>
  <c r="N288" i="39"/>
  <c r="P287" i="39"/>
  <c r="O287" i="39"/>
  <c r="N287" i="39"/>
  <c r="J287" i="39"/>
  <c r="I287" i="39"/>
  <c r="G287" i="39"/>
  <c r="F287" i="39"/>
  <c r="E287" i="39"/>
  <c r="D287" i="39"/>
  <c r="C287" i="39"/>
  <c r="P286" i="39"/>
  <c r="O286" i="39"/>
  <c r="N286" i="39"/>
  <c r="J286" i="39"/>
  <c r="I286" i="39"/>
  <c r="G286" i="39"/>
  <c r="F286" i="39"/>
  <c r="E286" i="39"/>
  <c r="D286" i="39"/>
  <c r="C286" i="39"/>
  <c r="P285" i="39"/>
  <c r="O285" i="39"/>
  <c r="N285" i="39"/>
  <c r="J285" i="39"/>
  <c r="I285" i="39"/>
  <c r="G285" i="39"/>
  <c r="F285" i="39"/>
  <c r="E285" i="39"/>
  <c r="D285" i="39"/>
  <c r="C285" i="39"/>
  <c r="P284" i="39"/>
  <c r="O284" i="39"/>
  <c r="N284" i="39"/>
  <c r="J284" i="39"/>
  <c r="I284" i="39"/>
  <c r="G284" i="39"/>
  <c r="F284" i="39"/>
  <c r="E284" i="39"/>
  <c r="D284" i="39"/>
  <c r="C284" i="39"/>
  <c r="P283" i="39"/>
  <c r="O283" i="39"/>
  <c r="N283" i="39"/>
  <c r="J283" i="39"/>
  <c r="I283" i="39"/>
  <c r="G283" i="39"/>
  <c r="F283" i="39"/>
  <c r="E283" i="39"/>
  <c r="D283" i="39"/>
  <c r="C283" i="39"/>
  <c r="P282" i="39"/>
  <c r="O282" i="39"/>
  <c r="N282" i="39"/>
  <c r="J282" i="39"/>
  <c r="I282" i="39"/>
  <c r="G282" i="39"/>
  <c r="F282" i="39"/>
  <c r="E282" i="39"/>
  <c r="D282" i="39"/>
  <c r="C282" i="39"/>
  <c r="P281" i="39"/>
  <c r="O281" i="39"/>
  <c r="N281" i="39"/>
  <c r="P280" i="39"/>
  <c r="O280" i="39"/>
  <c r="N280" i="39"/>
  <c r="J280" i="39"/>
  <c r="I280" i="39"/>
  <c r="G280" i="39"/>
  <c r="F280" i="39"/>
  <c r="E280" i="39"/>
  <c r="D280" i="39"/>
  <c r="C280" i="39"/>
  <c r="P279" i="39"/>
  <c r="O279" i="39"/>
  <c r="N279" i="39"/>
  <c r="J279" i="39"/>
  <c r="I279" i="39"/>
  <c r="G279" i="39"/>
  <c r="F279" i="39"/>
  <c r="E279" i="39"/>
  <c r="D279" i="39"/>
  <c r="C279" i="39"/>
  <c r="P278" i="39"/>
  <c r="O278" i="39"/>
  <c r="N278" i="39"/>
  <c r="J278" i="39"/>
  <c r="I278" i="39"/>
  <c r="G278" i="39"/>
  <c r="F278" i="39"/>
  <c r="E278" i="39"/>
  <c r="D278" i="39"/>
  <c r="C278" i="39"/>
  <c r="P277" i="39"/>
  <c r="O277" i="39"/>
  <c r="N277" i="39"/>
  <c r="J277" i="39"/>
  <c r="I277" i="39"/>
  <c r="G277" i="39"/>
  <c r="F277" i="39"/>
  <c r="E277" i="39"/>
  <c r="D277" i="39"/>
  <c r="C277" i="39"/>
  <c r="P276" i="39"/>
  <c r="O276" i="39"/>
  <c r="N276" i="39"/>
  <c r="J276" i="39"/>
  <c r="I276" i="39"/>
  <c r="G276" i="39"/>
  <c r="F276" i="39"/>
  <c r="E276" i="39"/>
  <c r="D276" i="39"/>
  <c r="C276" i="39"/>
  <c r="P275" i="39"/>
  <c r="O275" i="39"/>
  <c r="N275" i="39"/>
  <c r="J275" i="39"/>
  <c r="I275" i="39"/>
  <c r="G275" i="39"/>
  <c r="F275" i="39"/>
  <c r="E275" i="39"/>
  <c r="D275" i="39"/>
  <c r="C275" i="39"/>
  <c r="P274" i="39"/>
  <c r="O274" i="39"/>
  <c r="N274" i="39"/>
  <c r="P273" i="39"/>
  <c r="O273" i="39"/>
  <c r="N273" i="39"/>
  <c r="J273" i="39"/>
  <c r="I273" i="39"/>
  <c r="G273" i="39"/>
  <c r="F273" i="39"/>
  <c r="E273" i="39"/>
  <c r="D273" i="39"/>
  <c r="C273" i="39"/>
  <c r="P272" i="39"/>
  <c r="O272" i="39"/>
  <c r="N272" i="39"/>
  <c r="J272" i="39"/>
  <c r="I272" i="39"/>
  <c r="G272" i="39"/>
  <c r="F272" i="39"/>
  <c r="E272" i="39"/>
  <c r="D272" i="39"/>
  <c r="C272" i="39"/>
  <c r="P271" i="39"/>
  <c r="O271" i="39"/>
  <c r="N271" i="39"/>
  <c r="J271" i="39"/>
  <c r="I271" i="39"/>
  <c r="G271" i="39"/>
  <c r="F271" i="39"/>
  <c r="E271" i="39"/>
  <c r="D271" i="39"/>
  <c r="C271" i="39"/>
  <c r="P270" i="39"/>
  <c r="O270" i="39"/>
  <c r="N270" i="39"/>
  <c r="J270" i="39"/>
  <c r="I270" i="39"/>
  <c r="G270" i="39"/>
  <c r="F270" i="39"/>
  <c r="E270" i="39"/>
  <c r="D270" i="39"/>
  <c r="C270" i="39"/>
  <c r="P269" i="39"/>
  <c r="O269" i="39"/>
  <c r="N269" i="39"/>
  <c r="J269" i="39"/>
  <c r="I269" i="39"/>
  <c r="G269" i="39"/>
  <c r="F269" i="39"/>
  <c r="E269" i="39"/>
  <c r="D269" i="39"/>
  <c r="C269" i="39"/>
  <c r="P268" i="39"/>
  <c r="O268" i="39"/>
  <c r="N268" i="39"/>
  <c r="J268" i="39"/>
  <c r="I268" i="39"/>
  <c r="G268" i="39"/>
  <c r="F268" i="39"/>
  <c r="E268" i="39"/>
  <c r="D268" i="39"/>
  <c r="C268" i="39"/>
  <c r="P267" i="39"/>
  <c r="O267" i="39"/>
  <c r="N267" i="39"/>
  <c r="P266" i="39"/>
  <c r="O266" i="39"/>
  <c r="N266" i="39"/>
  <c r="J266" i="39"/>
  <c r="I266" i="39"/>
  <c r="G266" i="39"/>
  <c r="F266" i="39"/>
  <c r="E266" i="39"/>
  <c r="D266" i="39"/>
  <c r="C266" i="39"/>
  <c r="P265" i="39"/>
  <c r="O265" i="39"/>
  <c r="N265" i="39"/>
  <c r="J265" i="39"/>
  <c r="I265" i="39"/>
  <c r="G265" i="39"/>
  <c r="F265" i="39"/>
  <c r="E265" i="39"/>
  <c r="D265" i="39"/>
  <c r="C265" i="39"/>
  <c r="P264" i="39"/>
  <c r="O264" i="39"/>
  <c r="N264" i="39"/>
  <c r="J264" i="39"/>
  <c r="I264" i="39"/>
  <c r="G264" i="39"/>
  <c r="F264" i="39"/>
  <c r="E264" i="39"/>
  <c r="D264" i="39"/>
  <c r="C264" i="39"/>
  <c r="P263" i="39"/>
  <c r="O263" i="39"/>
  <c r="N263" i="39"/>
  <c r="J263" i="39"/>
  <c r="I263" i="39"/>
  <c r="G263" i="39"/>
  <c r="F263" i="39"/>
  <c r="E263" i="39"/>
  <c r="D263" i="39"/>
  <c r="C263" i="39"/>
  <c r="P262" i="39"/>
  <c r="O262" i="39"/>
  <c r="N262" i="39"/>
  <c r="J262" i="39"/>
  <c r="I262" i="39"/>
  <c r="G262" i="39"/>
  <c r="F262" i="39"/>
  <c r="E262" i="39"/>
  <c r="D262" i="39"/>
  <c r="C262" i="39"/>
  <c r="P261" i="39"/>
  <c r="O261" i="39"/>
  <c r="N261" i="39"/>
  <c r="J261" i="39"/>
  <c r="I261" i="39"/>
  <c r="G261" i="39"/>
  <c r="F261" i="39"/>
  <c r="E261" i="39"/>
  <c r="D261" i="39"/>
  <c r="C261" i="39"/>
  <c r="P260" i="39"/>
  <c r="O260" i="39"/>
  <c r="N260" i="39"/>
  <c r="P259" i="39"/>
  <c r="O259" i="39"/>
  <c r="N259" i="39"/>
  <c r="J259" i="39"/>
  <c r="I259" i="39"/>
  <c r="G259" i="39"/>
  <c r="F259" i="39"/>
  <c r="E259" i="39"/>
  <c r="D259" i="39"/>
  <c r="C259" i="39"/>
  <c r="P258" i="39"/>
  <c r="O258" i="39"/>
  <c r="N258" i="39"/>
  <c r="J258" i="39"/>
  <c r="I258" i="39"/>
  <c r="G258" i="39"/>
  <c r="F258" i="39"/>
  <c r="E258" i="39"/>
  <c r="D258" i="39"/>
  <c r="C258" i="39"/>
  <c r="P257" i="39"/>
  <c r="O257" i="39"/>
  <c r="N257" i="39"/>
  <c r="J257" i="39"/>
  <c r="I257" i="39"/>
  <c r="G257" i="39"/>
  <c r="F257" i="39"/>
  <c r="E257" i="39"/>
  <c r="D257" i="39"/>
  <c r="C257" i="39"/>
  <c r="P256" i="39"/>
  <c r="O256" i="39"/>
  <c r="N256" i="39"/>
  <c r="J256" i="39"/>
  <c r="I256" i="39"/>
  <c r="G256" i="39"/>
  <c r="F256" i="39"/>
  <c r="E256" i="39"/>
  <c r="D256" i="39"/>
  <c r="C256" i="39"/>
  <c r="P255" i="39"/>
  <c r="O255" i="39"/>
  <c r="N255" i="39"/>
  <c r="J255" i="39"/>
  <c r="I255" i="39"/>
  <c r="G255" i="39"/>
  <c r="F255" i="39"/>
  <c r="E255" i="39"/>
  <c r="D255" i="39"/>
  <c r="C255" i="39"/>
  <c r="P254" i="39"/>
  <c r="O254" i="39"/>
  <c r="N254" i="39"/>
  <c r="J254" i="39"/>
  <c r="I254" i="39"/>
  <c r="G254" i="39"/>
  <c r="F254" i="39"/>
  <c r="E254" i="39"/>
  <c r="D254" i="39"/>
  <c r="C254" i="39"/>
  <c r="P253" i="39"/>
  <c r="O253" i="39"/>
  <c r="N253" i="39"/>
  <c r="P252" i="39"/>
  <c r="O252" i="39"/>
  <c r="N252" i="39"/>
  <c r="J252" i="39"/>
  <c r="I252" i="39"/>
  <c r="G252" i="39"/>
  <c r="F252" i="39"/>
  <c r="E252" i="39"/>
  <c r="D252" i="39"/>
  <c r="C252" i="39"/>
  <c r="P251" i="39"/>
  <c r="O251" i="39"/>
  <c r="N251" i="39"/>
  <c r="J251" i="39"/>
  <c r="I251" i="39"/>
  <c r="G251" i="39"/>
  <c r="F251" i="39"/>
  <c r="E251" i="39"/>
  <c r="D251" i="39"/>
  <c r="C251" i="39"/>
  <c r="P250" i="39"/>
  <c r="O250" i="39"/>
  <c r="N250" i="39"/>
  <c r="J250" i="39"/>
  <c r="I250" i="39"/>
  <c r="G250" i="39"/>
  <c r="F250" i="39"/>
  <c r="E250" i="39"/>
  <c r="D250" i="39"/>
  <c r="C250" i="39"/>
  <c r="P249" i="39"/>
  <c r="O249" i="39"/>
  <c r="N249" i="39"/>
  <c r="J249" i="39"/>
  <c r="I249" i="39"/>
  <c r="G249" i="39"/>
  <c r="F249" i="39"/>
  <c r="E249" i="39"/>
  <c r="D249" i="39"/>
  <c r="C249" i="39"/>
  <c r="P248" i="39"/>
  <c r="O248" i="39"/>
  <c r="N248" i="39"/>
  <c r="J248" i="39"/>
  <c r="I248" i="39"/>
  <c r="G248" i="39"/>
  <c r="F248" i="39"/>
  <c r="E248" i="39"/>
  <c r="D248" i="39"/>
  <c r="C248" i="39"/>
  <c r="P247" i="39"/>
  <c r="O247" i="39"/>
  <c r="N247" i="39"/>
  <c r="J247" i="39"/>
  <c r="I247" i="39"/>
  <c r="G247" i="39"/>
  <c r="F247" i="39"/>
  <c r="E247" i="39"/>
  <c r="D247" i="39"/>
  <c r="C247" i="39"/>
  <c r="P246" i="39"/>
  <c r="O246" i="39"/>
  <c r="N246" i="39"/>
  <c r="P245" i="39"/>
  <c r="O245" i="39"/>
  <c r="N245" i="39"/>
  <c r="J245" i="39"/>
  <c r="I245" i="39"/>
  <c r="G245" i="39"/>
  <c r="F245" i="39"/>
  <c r="E245" i="39"/>
  <c r="D245" i="39"/>
  <c r="C245" i="39"/>
  <c r="P244" i="39"/>
  <c r="O244" i="39"/>
  <c r="N244" i="39"/>
  <c r="J244" i="39"/>
  <c r="I244" i="39"/>
  <c r="G244" i="39"/>
  <c r="F244" i="39"/>
  <c r="E244" i="39"/>
  <c r="D244" i="39"/>
  <c r="C244" i="39"/>
  <c r="P243" i="39"/>
  <c r="O243" i="39"/>
  <c r="N243" i="39"/>
  <c r="J243" i="39"/>
  <c r="I243" i="39"/>
  <c r="G243" i="39"/>
  <c r="F243" i="39"/>
  <c r="E243" i="39"/>
  <c r="D243" i="39"/>
  <c r="C243" i="39"/>
  <c r="P242" i="39"/>
  <c r="O242" i="39"/>
  <c r="N242" i="39"/>
  <c r="J242" i="39"/>
  <c r="I242" i="39"/>
  <c r="G242" i="39"/>
  <c r="F242" i="39"/>
  <c r="E242" i="39"/>
  <c r="D242" i="39"/>
  <c r="C242" i="39"/>
  <c r="P241" i="39"/>
  <c r="O241" i="39"/>
  <c r="N241" i="39"/>
  <c r="J241" i="39"/>
  <c r="I241" i="39"/>
  <c r="G241" i="39"/>
  <c r="F241" i="39"/>
  <c r="E241" i="39"/>
  <c r="D241" i="39"/>
  <c r="C241" i="39"/>
  <c r="P240" i="39"/>
  <c r="O240" i="39"/>
  <c r="N240" i="39"/>
  <c r="J240" i="39"/>
  <c r="I240" i="39"/>
  <c r="G240" i="39"/>
  <c r="F240" i="39"/>
  <c r="E240" i="39"/>
  <c r="D240" i="39"/>
  <c r="C240" i="39"/>
  <c r="P239" i="39"/>
  <c r="O239" i="39"/>
  <c r="N239" i="39"/>
  <c r="P238" i="39"/>
  <c r="O238" i="39"/>
  <c r="N238" i="39"/>
  <c r="J238" i="39"/>
  <c r="I238" i="39"/>
  <c r="G238" i="39"/>
  <c r="F238" i="39"/>
  <c r="E238" i="39"/>
  <c r="D238" i="39"/>
  <c r="C238" i="39"/>
  <c r="P237" i="39"/>
  <c r="O237" i="39"/>
  <c r="N237" i="39"/>
  <c r="J237" i="39"/>
  <c r="I237" i="39"/>
  <c r="G237" i="39"/>
  <c r="F237" i="39"/>
  <c r="E237" i="39"/>
  <c r="D237" i="39"/>
  <c r="C237" i="39"/>
  <c r="P236" i="39"/>
  <c r="O236" i="39"/>
  <c r="N236" i="39"/>
  <c r="J236" i="39"/>
  <c r="I236" i="39"/>
  <c r="G236" i="39"/>
  <c r="F236" i="39"/>
  <c r="E236" i="39"/>
  <c r="D236" i="39"/>
  <c r="C236" i="39"/>
  <c r="P235" i="39"/>
  <c r="O235" i="39"/>
  <c r="N235" i="39"/>
  <c r="J235" i="39"/>
  <c r="I235" i="39"/>
  <c r="G235" i="39"/>
  <c r="F235" i="39"/>
  <c r="E235" i="39"/>
  <c r="D235" i="39"/>
  <c r="C235" i="39"/>
  <c r="P234" i="39"/>
  <c r="O234" i="39"/>
  <c r="N234" i="39"/>
  <c r="J234" i="39"/>
  <c r="I234" i="39"/>
  <c r="G234" i="39"/>
  <c r="F234" i="39"/>
  <c r="E234" i="39"/>
  <c r="D234" i="39"/>
  <c r="C234" i="39"/>
  <c r="P233" i="39"/>
  <c r="O233" i="39"/>
  <c r="N233" i="39"/>
  <c r="J233" i="39"/>
  <c r="I233" i="39"/>
  <c r="G233" i="39"/>
  <c r="F233" i="39"/>
  <c r="E233" i="39"/>
  <c r="D233" i="39"/>
  <c r="C233" i="39"/>
  <c r="P232" i="39"/>
  <c r="O232" i="39"/>
  <c r="N232" i="39"/>
  <c r="P231" i="39"/>
  <c r="O231" i="39"/>
  <c r="N231" i="39"/>
  <c r="J231" i="39"/>
  <c r="I231" i="39"/>
  <c r="G231" i="39"/>
  <c r="F231" i="39"/>
  <c r="E231" i="39"/>
  <c r="D231" i="39"/>
  <c r="C231" i="39"/>
  <c r="P230" i="39"/>
  <c r="O230" i="39"/>
  <c r="N230" i="39"/>
  <c r="J230" i="39"/>
  <c r="I230" i="39"/>
  <c r="G230" i="39"/>
  <c r="F230" i="39"/>
  <c r="E230" i="39"/>
  <c r="D230" i="39"/>
  <c r="C230" i="39"/>
  <c r="P229" i="39"/>
  <c r="O229" i="39"/>
  <c r="N229" i="39"/>
  <c r="J229" i="39"/>
  <c r="I229" i="39"/>
  <c r="G229" i="39"/>
  <c r="F229" i="39"/>
  <c r="E229" i="39"/>
  <c r="D229" i="39"/>
  <c r="C229" i="39"/>
  <c r="P228" i="39"/>
  <c r="O228" i="39"/>
  <c r="N228" i="39"/>
  <c r="J228" i="39"/>
  <c r="I228" i="39"/>
  <c r="G228" i="39"/>
  <c r="F228" i="39"/>
  <c r="E228" i="39"/>
  <c r="D228" i="39"/>
  <c r="C228" i="39"/>
  <c r="P227" i="39"/>
  <c r="O227" i="39"/>
  <c r="N227" i="39"/>
  <c r="J227" i="39"/>
  <c r="I227" i="39"/>
  <c r="G227" i="39"/>
  <c r="F227" i="39"/>
  <c r="E227" i="39"/>
  <c r="D227" i="39"/>
  <c r="C227" i="39"/>
  <c r="P226" i="39"/>
  <c r="O226" i="39"/>
  <c r="N226" i="39"/>
  <c r="J226" i="39"/>
  <c r="I226" i="39"/>
  <c r="G226" i="39"/>
  <c r="F226" i="39"/>
  <c r="E226" i="39"/>
  <c r="D226" i="39"/>
  <c r="C226" i="39"/>
  <c r="P225" i="39"/>
  <c r="O225" i="39"/>
  <c r="N225" i="39"/>
  <c r="P224" i="39"/>
  <c r="O224" i="39"/>
  <c r="N224" i="39"/>
  <c r="J224" i="39"/>
  <c r="I224" i="39"/>
  <c r="G224" i="39"/>
  <c r="F224" i="39"/>
  <c r="E224" i="39"/>
  <c r="D224" i="39"/>
  <c r="C224" i="39"/>
  <c r="P223" i="39"/>
  <c r="O223" i="39"/>
  <c r="N223" i="39"/>
  <c r="J223" i="39"/>
  <c r="I223" i="39"/>
  <c r="G223" i="39"/>
  <c r="F223" i="39"/>
  <c r="E223" i="39"/>
  <c r="D223" i="39"/>
  <c r="C223" i="39"/>
  <c r="P222" i="39"/>
  <c r="O222" i="39"/>
  <c r="N222" i="39"/>
  <c r="J222" i="39"/>
  <c r="I222" i="39"/>
  <c r="G222" i="39"/>
  <c r="F222" i="39"/>
  <c r="E222" i="39"/>
  <c r="D222" i="39"/>
  <c r="C222" i="39"/>
  <c r="P221" i="39"/>
  <c r="O221" i="39"/>
  <c r="N221" i="39"/>
  <c r="J221" i="39"/>
  <c r="I221" i="39"/>
  <c r="G221" i="39"/>
  <c r="F221" i="39"/>
  <c r="E221" i="39"/>
  <c r="D221" i="39"/>
  <c r="C221" i="39"/>
  <c r="P220" i="39"/>
  <c r="O220" i="39"/>
  <c r="N220" i="39"/>
  <c r="J220" i="39"/>
  <c r="I220" i="39"/>
  <c r="G220" i="39"/>
  <c r="F220" i="39"/>
  <c r="E220" i="39"/>
  <c r="D220" i="39"/>
  <c r="C220" i="39"/>
  <c r="P219" i="39"/>
  <c r="O219" i="39"/>
  <c r="N219" i="39"/>
  <c r="J219" i="39"/>
  <c r="I219" i="39"/>
  <c r="G219" i="39"/>
  <c r="F219" i="39"/>
  <c r="E219" i="39"/>
  <c r="D219" i="39"/>
  <c r="C219" i="39"/>
  <c r="P218" i="39"/>
  <c r="O218" i="39"/>
  <c r="N218" i="39"/>
  <c r="P217" i="39"/>
  <c r="O217" i="39"/>
  <c r="N217" i="39"/>
  <c r="J217" i="39"/>
  <c r="I217" i="39"/>
  <c r="G217" i="39"/>
  <c r="F217" i="39"/>
  <c r="E217" i="39"/>
  <c r="D217" i="39"/>
  <c r="C217" i="39"/>
  <c r="P216" i="39"/>
  <c r="O216" i="39"/>
  <c r="N216" i="39"/>
  <c r="J216" i="39"/>
  <c r="I216" i="39"/>
  <c r="G216" i="39"/>
  <c r="F216" i="39"/>
  <c r="E216" i="39"/>
  <c r="D216" i="39"/>
  <c r="C216" i="39"/>
  <c r="P215" i="39"/>
  <c r="O215" i="39"/>
  <c r="N215" i="39"/>
  <c r="J215" i="39"/>
  <c r="I215" i="39"/>
  <c r="G215" i="39"/>
  <c r="F215" i="39"/>
  <c r="E215" i="39"/>
  <c r="D215" i="39"/>
  <c r="C215" i="39"/>
  <c r="P214" i="39"/>
  <c r="O214" i="39"/>
  <c r="N214" i="39"/>
  <c r="J214" i="39"/>
  <c r="I214" i="39"/>
  <c r="G214" i="39"/>
  <c r="F214" i="39"/>
  <c r="E214" i="39"/>
  <c r="D214" i="39"/>
  <c r="C214" i="39"/>
  <c r="P213" i="39"/>
  <c r="O213" i="39"/>
  <c r="N213" i="39"/>
  <c r="J213" i="39"/>
  <c r="I213" i="39"/>
  <c r="G213" i="39"/>
  <c r="F213" i="39"/>
  <c r="E213" i="39"/>
  <c r="D213" i="39"/>
  <c r="C213" i="39"/>
  <c r="P212" i="39"/>
  <c r="O212" i="39"/>
  <c r="N212" i="39"/>
  <c r="J212" i="39"/>
  <c r="I212" i="39"/>
  <c r="G212" i="39"/>
  <c r="F212" i="39"/>
  <c r="E212" i="39"/>
  <c r="D212" i="39"/>
  <c r="C212" i="39"/>
  <c r="P211" i="39"/>
  <c r="O211" i="39"/>
  <c r="N211" i="39"/>
  <c r="P210" i="39"/>
  <c r="O210" i="39"/>
  <c r="N210" i="39"/>
  <c r="J210" i="39"/>
  <c r="I210" i="39"/>
  <c r="G210" i="39"/>
  <c r="F210" i="39"/>
  <c r="E210" i="39"/>
  <c r="D210" i="39"/>
  <c r="C210" i="39"/>
  <c r="P209" i="39"/>
  <c r="O209" i="39"/>
  <c r="N209" i="39"/>
  <c r="J209" i="39"/>
  <c r="I209" i="39"/>
  <c r="G209" i="39"/>
  <c r="F209" i="39"/>
  <c r="E209" i="39"/>
  <c r="D209" i="39"/>
  <c r="C209" i="39"/>
  <c r="P208" i="39"/>
  <c r="O208" i="39"/>
  <c r="N208" i="39"/>
  <c r="J208" i="39"/>
  <c r="I208" i="39"/>
  <c r="G208" i="39"/>
  <c r="F208" i="39"/>
  <c r="E208" i="39"/>
  <c r="D208" i="39"/>
  <c r="C208" i="39"/>
  <c r="P207" i="39"/>
  <c r="O207" i="39"/>
  <c r="N207" i="39"/>
  <c r="J207" i="39"/>
  <c r="I207" i="39"/>
  <c r="G207" i="39"/>
  <c r="F207" i="39"/>
  <c r="E207" i="39"/>
  <c r="D207" i="39"/>
  <c r="C207" i="39"/>
  <c r="P206" i="39"/>
  <c r="O206" i="39"/>
  <c r="N206" i="39"/>
  <c r="J206" i="39"/>
  <c r="I206" i="39"/>
  <c r="G206" i="39"/>
  <c r="F206" i="39"/>
  <c r="E206" i="39"/>
  <c r="D206" i="39"/>
  <c r="C206" i="39"/>
  <c r="P205" i="39"/>
  <c r="O205" i="39"/>
  <c r="N205" i="39"/>
  <c r="J205" i="39"/>
  <c r="I205" i="39"/>
  <c r="G205" i="39"/>
  <c r="F205" i="39"/>
  <c r="E205" i="39"/>
  <c r="D205" i="39"/>
  <c r="C205" i="39"/>
  <c r="P204" i="39"/>
  <c r="O204" i="39"/>
  <c r="N204" i="39"/>
  <c r="P203" i="39"/>
  <c r="O203" i="39"/>
  <c r="N203" i="39"/>
  <c r="J203" i="39"/>
  <c r="I203" i="39"/>
  <c r="G203" i="39"/>
  <c r="F203" i="39"/>
  <c r="E203" i="39"/>
  <c r="D203" i="39"/>
  <c r="C203" i="39"/>
  <c r="P202" i="39"/>
  <c r="O202" i="39"/>
  <c r="N202" i="39"/>
  <c r="J202" i="39"/>
  <c r="I202" i="39"/>
  <c r="G202" i="39"/>
  <c r="F202" i="39"/>
  <c r="E202" i="39"/>
  <c r="D202" i="39"/>
  <c r="C202" i="39"/>
  <c r="P201" i="39"/>
  <c r="O201" i="39"/>
  <c r="N201" i="39"/>
  <c r="J201" i="39"/>
  <c r="I201" i="39"/>
  <c r="G201" i="39"/>
  <c r="F201" i="39"/>
  <c r="E201" i="39"/>
  <c r="D201" i="39"/>
  <c r="C201" i="39"/>
  <c r="P200" i="39"/>
  <c r="O200" i="39"/>
  <c r="N200" i="39"/>
  <c r="J200" i="39"/>
  <c r="I200" i="39"/>
  <c r="G200" i="39"/>
  <c r="F200" i="39"/>
  <c r="E200" i="39"/>
  <c r="D200" i="39"/>
  <c r="C200" i="39"/>
  <c r="P199" i="39"/>
  <c r="O199" i="39"/>
  <c r="N199" i="39"/>
  <c r="J199" i="39"/>
  <c r="I199" i="39"/>
  <c r="G199" i="39"/>
  <c r="F199" i="39"/>
  <c r="E199" i="39"/>
  <c r="D199" i="39"/>
  <c r="C199" i="39"/>
  <c r="P198" i="39"/>
  <c r="O198" i="39"/>
  <c r="N198" i="39"/>
  <c r="J198" i="39"/>
  <c r="I198" i="39"/>
  <c r="G198" i="39"/>
  <c r="F198" i="39"/>
  <c r="E198" i="39"/>
  <c r="D198" i="39"/>
  <c r="C198" i="39"/>
  <c r="P197" i="39"/>
  <c r="O197" i="39"/>
  <c r="N197" i="39"/>
  <c r="P196" i="39"/>
  <c r="O196" i="39"/>
  <c r="N196" i="39"/>
  <c r="J196" i="39"/>
  <c r="I196" i="39"/>
  <c r="G196" i="39"/>
  <c r="F196" i="39"/>
  <c r="E196" i="39"/>
  <c r="D196" i="39"/>
  <c r="C196" i="39"/>
  <c r="P195" i="39"/>
  <c r="O195" i="39"/>
  <c r="N195" i="39"/>
  <c r="J195" i="39"/>
  <c r="I195" i="39"/>
  <c r="G195" i="39"/>
  <c r="F195" i="39"/>
  <c r="E195" i="39"/>
  <c r="D195" i="39"/>
  <c r="C195" i="39"/>
  <c r="P194" i="39"/>
  <c r="O194" i="39"/>
  <c r="N194" i="39"/>
  <c r="J194" i="39"/>
  <c r="I194" i="39"/>
  <c r="G194" i="39"/>
  <c r="F194" i="39"/>
  <c r="E194" i="39"/>
  <c r="D194" i="39"/>
  <c r="C194" i="39"/>
  <c r="P193" i="39"/>
  <c r="O193" i="39"/>
  <c r="N193" i="39"/>
  <c r="J193" i="39"/>
  <c r="I193" i="39"/>
  <c r="G193" i="39"/>
  <c r="F193" i="39"/>
  <c r="E193" i="39"/>
  <c r="D193" i="39"/>
  <c r="C193" i="39"/>
  <c r="P192" i="39"/>
  <c r="O192" i="39"/>
  <c r="N192" i="39"/>
  <c r="J192" i="39"/>
  <c r="I192" i="39"/>
  <c r="G192" i="39"/>
  <c r="F192" i="39"/>
  <c r="E192" i="39"/>
  <c r="D192" i="39"/>
  <c r="C192" i="39"/>
  <c r="P191" i="39"/>
  <c r="O191" i="39"/>
  <c r="N191" i="39"/>
  <c r="J191" i="39"/>
  <c r="I191" i="39"/>
  <c r="G191" i="39"/>
  <c r="F191" i="39"/>
  <c r="E191" i="39"/>
  <c r="D191" i="39"/>
  <c r="C191" i="39"/>
  <c r="P190" i="39"/>
  <c r="O190" i="39"/>
  <c r="N190" i="39"/>
  <c r="P189" i="39"/>
  <c r="O189" i="39"/>
  <c r="N189" i="39"/>
  <c r="J189" i="39"/>
  <c r="I189" i="39"/>
  <c r="G189" i="39"/>
  <c r="F189" i="39"/>
  <c r="E189" i="39"/>
  <c r="D189" i="39"/>
  <c r="C189" i="39"/>
  <c r="P188" i="39"/>
  <c r="O188" i="39"/>
  <c r="N188" i="39"/>
  <c r="J188" i="39"/>
  <c r="I188" i="39"/>
  <c r="G188" i="39"/>
  <c r="F188" i="39"/>
  <c r="E188" i="39"/>
  <c r="D188" i="39"/>
  <c r="C188" i="39"/>
  <c r="P187" i="39"/>
  <c r="O187" i="39"/>
  <c r="N187" i="39"/>
  <c r="J187" i="39"/>
  <c r="I187" i="39"/>
  <c r="G187" i="39"/>
  <c r="F187" i="39"/>
  <c r="E187" i="39"/>
  <c r="D187" i="39"/>
  <c r="C187" i="39"/>
  <c r="P186" i="39"/>
  <c r="O186" i="39"/>
  <c r="N186" i="39"/>
  <c r="J186" i="39"/>
  <c r="I186" i="39"/>
  <c r="G186" i="39"/>
  <c r="F186" i="39"/>
  <c r="E186" i="39"/>
  <c r="D186" i="39"/>
  <c r="C186" i="39"/>
  <c r="P185" i="39"/>
  <c r="O185" i="39"/>
  <c r="N185" i="39"/>
  <c r="J185" i="39"/>
  <c r="I185" i="39"/>
  <c r="G185" i="39"/>
  <c r="F185" i="39"/>
  <c r="E185" i="39"/>
  <c r="D185" i="39"/>
  <c r="C185" i="39"/>
  <c r="P184" i="39"/>
  <c r="O184" i="39"/>
  <c r="N184" i="39"/>
  <c r="J184" i="39"/>
  <c r="I184" i="39"/>
  <c r="G184" i="39"/>
  <c r="F184" i="39"/>
  <c r="E184" i="39"/>
  <c r="D184" i="39"/>
  <c r="C184" i="39"/>
  <c r="P183" i="39"/>
  <c r="O183" i="39"/>
  <c r="N183" i="39"/>
  <c r="P182" i="39"/>
  <c r="O182" i="39"/>
  <c r="N182" i="39"/>
  <c r="J182" i="39"/>
  <c r="I182" i="39"/>
  <c r="G182" i="39"/>
  <c r="F182" i="39"/>
  <c r="E182" i="39"/>
  <c r="D182" i="39"/>
  <c r="C182" i="39"/>
  <c r="P181" i="39"/>
  <c r="O181" i="39"/>
  <c r="N181" i="39"/>
  <c r="J181" i="39"/>
  <c r="I181" i="39"/>
  <c r="G181" i="39"/>
  <c r="F181" i="39"/>
  <c r="E181" i="39"/>
  <c r="D181" i="39"/>
  <c r="C181" i="39"/>
  <c r="P180" i="39"/>
  <c r="O180" i="39"/>
  <c r="N180" i="39"/>
  <c r="J180" i="39"/>
  <c r="I180" i="39"/>
  <c r="G180" i="39"/>
  <c r="F180" i="39"/>
  <c r="E180" i="39"/>
  <c r="D180" i="39"/>
  <c r="C180" i="39"/>
  <c r="P179" i="39"/>
  <c r="O179" i="39"/>
  <c r="N179" i="39"/>
  <c r="J179" i="39"/>
  <c r="I179" i="39"/>
  <c r="G179" i="39"/>
  <c r="F179" i="39"/>
  <c r="E179" i="39"/>
  <c r="D179" i="39"/>
  <c r="C179" i="39"/>
  <c r="P178" i="39"/>
  <c r="O178" i="39"/>
  <c r="N178" i="39"/>
  <c r="J178" i="39"/>
  <c r="I178" i="39"/>
  <c r="G178" i="39"/>
  <c r="F178" i="39"/>
  <c r="E178" i="39"/>
  <c r="D178" i="39"/>
  <c r="C178" i="39"/>
  <c r="P177" i="39"/>
  <c r="O177" i="39"/>
  <c r="N177" i="39"/>
  <c r="J177" i="39"/>
  <c r="I177" i="39"/>
  <c r="G177" i="39"/>
  <c r="F177" i="39"/>
  <c r="E177" i="39"/>
  <c r="D177" i="39"/>
  <c r="C177" i="39"/>
  <c r="P176" i="39"/>
  <c r="O176" i="39"/>
  <c r="N176" i="39"/>
  <c r="P175" i="39"/>
  <c r="O175" i="39"/>
  <c r="N175" i="39"/>
  <c r="J175" i="39"/>
  <c r="I175" i="39"/>
  <c r="G175" i="39"/>
  <c r="F175" i="39"/>
  <c r="E175" i="39"/>
  <c r="D175" i="39"/>
  <c r="C175" i="39"/>
  <c r="P174" i="39"/>
  <c r="O174" i="39"/>
  <c r="N174" i="39"/>
  <c r="J174" i="39"/>
  <c r="I174" i="39"/>
  <c r="G174" i="39"/>
  <c r="F174" i="39"/>
  <c r="E174" i="39"/>
  <c r="D174" i="39"/>
  <c r="C174" i="39"/>
  <c r="P173" i="39"/>
  <c r="O173" i="39"/>
  <c r="N173" i="39"/>
  <c r="J173" i="39"/>
  <c r="I173" i="39"/>
  <c r="G173" i="39"/>
  <c r="F173" i="39"/>
  <c r="E173" i="39"/>
  <c r="D173" i="39"/>
  <c r="C173" i="39"/>
  <c r="P172" i="39"/>
  <c r="O172" i="39"/>
  <c r="N172" i="39"/>
  <c r="J172" i="39"/>
  <c r="I172" i="39"/>
  <c r="G172" i="39"/>
  <c r="F172" i="39"/>
  <c r="E172" i="39"/>
  <c r="D172" i="39"/>
  <c r="C172" i="39"/>
  <c r="P171" i="39"/>
  <c r="O171" i="39"/>
  <c r="N171" i="39"/>
  <c r="J171" i="39"/>
  <c r="I171" i="39"/>
  <c r="G171" i="39"/>
  <c r="F171" i="39"/>
  <c r="E171" i="39"/>
  <c r="D171" i="39"/>
  <c r="C171" i="39"/>
  <c r="P170" i="39"/>
  <c r="O170" i="39"/>
  <c r="N170" i="39"/>
  <c r="J170" i="39"/>
  <c r="I170" i="39"/>
  <c r="G170" i="39"/>
  <c r="F170" i="39"/>
  <c r="E170" i="39"/>
  <c r="D170" i="39"/>
  <c r="C170" i="39"/>
  <c r="P169" i="39"/>
  <c r="O169" i="39"/>
  <c r="N169" i="39"/>
  <c r="P168" i="39"/>
  <c r="O168" i="39"/>
  <c r="N168" i="39"/>
  <c r="J168" i="39"/>
  <c r="I168" i="39"/>
  <c r="G168" i="39"/>
  <c r="F168" i="39"/>
  <c r="E168" i="39"/>
  <c r="D168" i="39"/>
  <c r="C168" i="39"/>
  <c r="P167" i="39"/>
  <c r="O167" i="39"/>
  <c r="N167" i="39"/>
  <c r="J167" i="39"/>
  <c r="I167" i="39"/>
  <c r="G167" i="39"/>
  <c r="F167" i="39"/>
  <c r="E167" i="39"/>
  <c r="D167" i="39"/>
  <c r="C167" i="39"/>
  <c r="P166" i="39"/>
  <c r="O166" i="39"/>
  <c r="N166" i="39"/>
  <c r="J166" i="39"/>
  <c r="I166" i="39"/>
  <c r="G166" i="39"/>
  <c r="F166" i="39"/>
  <c r="E166" i="39"/>
  <c r="D166" i="39"/>
  <c r="C166" i="39"/>
  <c r="P165" i="39"/>
  <c r="O165" i="39"/>
  <c r="N165" i="39"/>
  <c r="J165" i="39"/>
  <c r="I165" i="39"/>
  <c r="G165" i="39"/>
  <c r="F165" i="39"/>
  <c r="E165" i="39"/>
  <c r="D165" i="39"/>
  <c r="C165" i="39"/>
  <c r="P164" i="39"/>
  <c r="O164" i="39"/>
  <c r="N164" i="39"/>
  <c r="J164" i="39"/>
  <c r="I164" i="39"/>
  <c r="G164" i="39"/>
  <c r="F164" i="39"/>
  <c r="E164" i="39"/>
  <c r="D164" i="39"/>
  <c r="C164" i="39"/>
  <c r="P163" i="39"/>
  <c r="O163" i="39"/>
  <c r="N163" i="39"/>
  <c r="J163" i="39"/>
  <c r="I163" i="39"/>
  <c r="G163" i="39"/>
  <c r="F163" i="39"/>
  <c r="E163" i="39"/>
  <c r="D163" i="39"/>
  <c r="C163" i="39"/>
  <c r="P162" i="39"/>
  <c r="O162" i="39"/>
  <c r="N162" i="39"/>
  <c r="P161" i="39"/>
  <c r="O161" i="39"/>
  <c r="N161" i="39"/>
  <c r="J161" i="39"/>
  <c r="I161" i="39"/>
  <c r="G161" i="39"/>
  <c r="F161" i="39"/>
  <c r="E161" i="39"/>
  <c r="D161" i="39"/>
  <c r="C161" i="39"/>
  <c r="P160" i="39"/>
  <c r="O160" i="39"/>
  <c r="N160" i="39"/>
  <c r="J160" i="39"/>
  <c r="I160" i="39"/>
  <c r="G160" i="39"/>
  <c r="F160" i="39"/>
  <c r="E160" i="39"/>
  <c r="D160" i="39"/>
  <c r="C160" i="39"/>
  <c r="P159" i="39"/>
  <c r="O159" i="39"/>
  <c r="N159" i="39"/>
  <c r="J159" i="39"/>
  <c r="I159" i="39"/>
  <c r="G159" i="39"/>
  <c r="F159" i="39"/>
  <c r="E159" i="39"/>
  <c r="D159" i="39"/>
  <c r="C159" i="39"/>
  <c r="P158" i="39"/>
  <c r="O158" i="39"/>
  <c r="N158" i="39"/>
  <c r="J158" i="39"/>
  <c r="I158" i="39"/>
  <c r="G158" i="39"/>
  <c r="F158" i="39"/>
  <c r="E158" i="39"/>
  <c r="D158" i="39"/>
  <c r="C158" i="39"/>
  <c r="P157" i="39"/>
  <c r="O157" i="39"/>
  <c r="N157" i="39"/>
  <c r="J157" i="39"/>
  <c r="I157" i="39"/>
  <c r="G157" i="39"/>
  <c r="F157" i="39"/>
  <c r="E157" i="39"/>
  <c r="D157" i="39"/>
  <c r="C157" i="39"/>
  <c r="P156" i="39"/>
  <c r="O156" i="39"/>
  <c r="N156" i="39"/>
  <c r="J156" i="39"/>
  <c r="I156" i="39"/>
  <c r="G156" i="39"/>
  <c r="F156" i="39"/>
  <c r="E156" i="39"/>
  <c r="D156" i="39"/>
  <c r="C156" i="39"/>
  <c r="P155" i="39"/>
  <c r="O155" i="39"/>
  <c r="N155" i="39"/>
  <c r="P154" i="39"/>
  <c r="O154" i="39"/>
  <c r="N154" i="39"/>
  <c r="J154" i="39"/>
  <c r="I154" i="39"/>
  <c r="G154" i="39"/>
  <c r="F154" i="39"/>
  <c r="E154" i="39"/>
  <c r="D154" i="39"/>
  <c r="C154" i="39"/>
  <c r="P153" i="39"/>
  <c r="O153" i="39"/>
  <c r="N153" i="39"/>
  <c r="J153" i="39"/>
  <c r="I153" i="39"/>
  <c r="G153" i="39"/>
  <c r="F153" i="39"/>
  <c r="E153" i="39"/>
  <c r="D153" i="39"/>
  <c r="C153" i="39"/>
  <c r="P152" i="39"/>
  <c r="O152" i="39"/>
  <c r="N152" i="39"/>
  <c r="J152" i="39"/>
  <c r="I152" i="39"/>
  <c r="G152" i="39"/>
  <c r="F152" i="39"/>
  <c r="E152" i="39"/>
  <c r="D152" i="39"/>
  <c r="C152" i="39"/>
  <c r="P151" i="39"/>
  <c r="O151" i="39"/>
  <c r="N151" i="39"/>
  <c r="J151" i="39"/>
  <c r="I151" i="39"/>
  <c r="G151" i="39"/>
  <c r="F151" i="39"/>
  <c r="E151" i="39"/>
  <c r="D151" i="39"/>
  <c r="C151" i="39"/>
  <c r="P150" i="39"/>
  <c r="O150" i="39"/>
  <c r="N150" i="39"/>
  <c r="J150" i="39"/>
  <c r="I150" i="39"/>
  <c r="G150" i="39"/>
  <c r="F150" i="39"/>
  <c r="E150" i="39"/>
  <c r="D150" i="39"/>
  <c r="C150" i="39"/>
  <c r="P149" i="39"/>
  <c r="O149" i="39"/>
  <c r="N149" i="39"/>
  <c r="J149" i="39"/>
  <c r="I149" i="39"/>
  <c r="G149" i="39"/>
  <c r="F149" i="39"/>
  <c r="E149" i="39"/>
  <c r="D149" i="39"/>
  <c r="C149" i="39"/>
  <c r="P148" i="39"/>
  <c r="O148" i="39"/>
  <c r="N148" i="39"/>
  <c r="P147" i="39"/>
  <c r="O147" i="39"/>
  <c r="N147" i="39"/>
  <c r="J147" i="39"/>
  <c r="I147" i="39"/>
  <c r="G147" i="39"/>
  <c r="F147" i="39"/>
  <c r="E147" i="39"/>
  <c r="D147" i="39"/>
  <c r="C147" i="39"/>
  <c r="P146" i="39"/>
  <c r="O146" i="39"/>
  <c r="N146" i="39"/>
  <c r="J146" i="39"/>
  <c r="I146" i="39"/>
  <c r="G146" i="39"/>
  <c r="F146" i="39"/>
  <c r="E146" i="39"/>
  <c r="D146" i="39"/>
  <c r="C146" i="39"/>
  <c r="P145" i="39"/>
  <c r="O145" i="39"/>
  <c r="N145" i="39"/>
  <c r="J145" i="39"/>
  <c r="I145" i="39"/>
  <c r="G145" i="39"/>
  <c r="F145" i="39"/>
  <c r="E145" i="39"/>
  <c r="D145" i="39"/>
  <c r="C145" i="39"/>
  <c r="P144" i="39"/>
  <c r="O144" i="39"/>
  <c r="N144" i="39"/>
  <c r="J144" i="39"/>
  <c r="I144" i="39"/>
  <c r="G144" i="39"/>
  <c r="F144" i="39"/>
  <c r="E144" i="39"/>
  <c r="D144" i="39"/>
  <c r="C144" i="39"/>
  <c r="P143" i="39"/>
  <c r="O143" i="39"/>
  <c r="N143" i="39"/>
  <c r="J143" i="39"/>
  <c r="I143" i="39"/>
  <c r="G143" i="39"/>
  <c r="F143" i="39"/>
  <c r="E143" i="39"/>
  <c r="D143" i="39"/>
  <c r="C143" i="39"/>
  <c r="P142" i="39"/>
  <c r="O142" i="39"/>
  <c r="N142" i="39"/>
  <c r="J142" i="39"/>
  <c r="I142" i="39"/>
  <c r="G142" i="39"/>
  <c r="F142" i="39"/>
  <c r="E142" i="39"/>
  <c r="D142" i="39"/>
  <c r="C142" i="39"/>
  <c r="P141" i="39"/>
  <c r="O141" i="39"/>
  <c r="N141" i="39"/>
  <c r="P140" i="39"/>
  <c r="O140" i="39"/>
  <c r="N140" i="39"/>
  <c r="J140" i="39"/>
  <c r="I140" i="39"/>
  <c r="G140" i="39"/>
  <c r="F140" i="39"/>
  <c r="E140" i="39"/>
  <c r="D140" i="39"/>
  <c r="C140" i="39"/>
  <c r="P139" i="39"/>
  <c r="O139" i="39"/>
  <c r="N139" i="39"/>
  <c r="J139" i="39"/>
  <c r="I139" i="39"/>
  <c r="G139" i="39"/>
  <c r="F139" i="39"/>
  <c r="E139" i="39"/>
  <c r="D139" i="39"/>
  <c r="C139" i="39"/>
  <c r="P138" i="39"/>
  <c r="O138" i="39"/>
  <c r="N138" i="39"/>
  <c r="J138" i="39"/>
  <c r="I138" i="39"/>
  <c r="G138" i="39"/>
  <c r="F138" i="39"/>
  <c r="E138" i="39"/>
  <c r="D138" i="39"/>
  <c r="C138" i="39"/>
  <c r="P137" i="39"/>
  <c r="O137" i="39"/>
  <c r="N137" i="39"/>
  <c r="J137" i="39"/>
  <c r="I137" i="39"/>
  <c r="G137" i="39"/>
  <c r="F137" i="39"/>
  <c r="E137" i="39"/>
  <c r="D137" i="39"/>
  <c r="C137" i="39"/>
  <c r="P136" i="39"/>
  <c r="O136" i="39"/>
  <c r="N136" i="39"/>
  <c r="J136" i="39"/>
  <c r="I136" i="39"/>
  <c r="G136" i="39"/>
  <c r="F136" i="39"/>
  <c r="E136" i="39"/>
  <c r="D136" i="39"/>
  <c r="C136" i="39"/>
  <c r="P135" i="39"/>
  <c r="O135" i="39"/>
  <c r="N135" i="39"/>
  <c r="J135" i="39"/>
  <c r="I135" i="39"/>
  <c r="G135" i="39"/>
  <c r="F135" i="39"/>
  <c r="E135" i="39"/>
  <c r="D135" i="39"/>
  <c r="C135" i="39"/>
  <c r="P134" i="39"/>
  <c r="O134" i="39"/>
  <c r="N134" i="39"/>
  <c r="P133" i="39"/>
  <c r="O133" i="39"/>
  <c r="N133" i="39"/>
  <c r="J133" i="39"/>
  <c r="I133" i="39"/>
  <c r="G133" i="39"/>
  <c r="F133" i="39"/>
  <c r="E133" i="39"/>
  <c r="D133" i="39"/>
  <c r="C133" i="39"/>
  <c r="P132" i="39"/>
  <c r="O132" i="39"/>
  <c r="N132" i="39"/>
  <c r="J132" i="39"/>
  <c r="I132" i="39"/>
  <c r="G132" i="39"/>
  <c r="F132" i="39"/>
  <c r="E132" i="39"/>
  <c r="D132" i="39"/>
  <c r="C132" i="39"/>
  <c r="P131" i="39"/>
  <c r="O131" i="39"/>
  <c r="N131" i="39"/>
  <c r="J131" i="39"/>
  <c r="I131" i="39"/>
  <c r="G131" i="39"/>
  <c r="F131" i="39"/>
  <c r="E131" i="39"/>
  <c r="D131" i="39"/>
  <c r="C131" i="39"/>
  <c r="P130" i="39"/>
  <c r="O130" i="39"/>
  <c r="N130" i="39"/>
  <c r="J130" i="39"/>
  <c r="I130" i="39"/>
  <c r="G130" i="39"/>
  <c r="F130" i="39"/>
  <c r="E130" i="39"/>
  <c r="D130" i="39"/>
  <c r="C130" i="39"/>
  <c r="P129" i="39"/>
  <c r="O129" i="39"/>
  <c r="N129" i="39"/>
  <c r="J129" i="39"/>
  <c r="I129" i="39"/>
  <c r="G129" i="39"/>
  <c r="F129" i="39"/>
  <c r="E129" i="39"/>
  <c r="D129" i="39"/>
  <c r="C129" i="39"/>
  <c r="P128" i="39"/>
  <c r="O128" i="39"/>
  <c r="N128" i="39"/>
  <c r="J128" i="39"/>
  <c r="I128" i="39"/>
  <c r="G128" i="39"/>
  <c r="F128" i="39"/>
  <c r="E128" i="39"/>
  <c r="D128" i="39"/>
  <c r="C128" i="39"/>
  <c r="P127" i="39"/>
  <c r="O127" i="39"/>
  <c r="N127" i="39"/>
  <c r="P126" i="39"/>
  <c r="O126" i="39"/>
  <c r="N126" i="39"/>
  <c r="J126" i="39"/>
  <c r="I126" i="39"/>
  <c r="G126" i="39"/>
  <c r="F126" i="39"/>
  <c r="E126" i="39"/>
  <c r="D126" i="39"/>
  <c r="C126" i="39"/>
  <c r="P125" i="39"/>
  <c r="O125" i="39"/>
  <c r="N125" i="39"/>
  <c r="J125" i="39"/>
  <c r="I125" i="39"/>
  <c r="G125" i="39"/>
  <c r="F125" i="39"/>
  <c r="E125" i="39"/>
  <c r="D125" i="39"/>
  <c r="C125" i="39"/>
  <c r="P124" i="39"/>
  <c r="O124" i="39"/>
  <c r="N124" i="39"/>
  <c r="J124" i="39"/>
  <c r="I124" i="39"/>
  <c r="G124" i="39"/>
  <c r="F124" i="39"/>
  <c r="E124" i="39"/>
  <c r="D124" i="39"/>
  <c r="C124" i="39"/>
  <c r="P123" i="39"/>
  <c r="O123" i="39"/>
  <c r="N123" i="39"/>
  <c r="J123" i="39"/>
  <c r="I123" i="39"/>
  <c r="G123" i="39"/>
  <c r="F123" i="39"/>
  <c r="E123" i="39"/>
  <c r="D123" i="39"/>
  <c r="C123" i="39"/>
  <c r="P122" i="39"/>
  <c r="O122" i="39"/>
  <c r="N122" i="39"/>
  <c r="J122" i="39"/>
  <c r="I122" i="39"/>
  <c r="G122" i="39"/>
  <c r="F122" i="39"/>
  <c r="E122" i="39"/>
  <c r="D122" i="39"/>
  <c r="C122" i="39"/>
  <c r="P121" i="39"/>
  <c r="O121" i="39"/>
  <c r="N121" i="39"/>
  <c r="J121" i="39"/>
  <c r="I121" i="39"/>
  <c r="G121" i="39"/>
  <c r="F121" i="39"/>
  <c r="E121" i="39"/>
  <c r="D121" i="39"/>
  <c r="C121" i="39"/>
  <c r="P120" i="39"/>
  <c r="O120" i="39"/>
  <c r="N120" i="39"/>
  <c r="P119" i="39"/>
  <c r="O119" i="39"/>
  <c r="N119" i="39"/>
  <c r="J119" i="39"/>
  <c r="I119" i="39"/>
  <c r="G119" i="39"/>
  <c r="F119" i="39"/>
  <c r="E119" i="39"/>
  <c r="D119" i="39"/>
  <c r="C119" i="39"/>
  <c r="P118" i="39"/>
  <c r="O118" i="39"/>
  <c r="N118" i="39"/>
  <c r="J118" i="39"/>
  <c r="I118" i="39"/>
  <c r="G118" i="39"/>
  <c r="F118" i="39"/>
  <c r="E118" i="39"/>
  <c r="D118" i="39"/>
  <c r="C118" i="39"/>
  <c r="P117" i="39"/>
  <c r="O117" i="39"/>
  <c r="N117" i="39"/>
  <c r="J117" i="39"/>
  <c r="I117" i="39"/>
  <c r="G117" i="39"/>
  <c r="F117" i="39"/>
  <c r="E117" i="39"/>
  <c r="D117" i="39"/>
  <c r="C117" i="39"/>
  <c r="P116" i="39"/>
  <c r="O116" i="39"/>
  <c r="N116" i="39"/>
  <c r="J116" i="39"/>
  <c r="I116" i="39"/>
  <c r="G116" i="39"/>
  <c r="F116" i="39"/>
  <c r="E116" i="39"/>
  <c r="D116" i="39"/>
  <c r="C116" i="39"/>
  <c r="P115" i="39"/>
  <c r="O115" i="39"/>
  <c r="N115" i="39"/>
  <c r="J115" i="39"/>
  <c r="I115" i="39"/>
  <c r="G115" i="39"/>
  <c r="F115" i="39"/>
  <c r="E115" i="39"/>
  <c r="D115" i="39"/>
  <c r="C115" i="39"/>
  <c r="P114" i="39"/>
  <c r="O114" i="39"/>
  <c r="N114" i="39"/>
  <c r="J114" i="39"/>
  <c r="I114" i="39"/>
  <c r="G114" i="39"/>
  <c r="F114" i="39"/>
  <c r="E114" i="39"/>
  <c r="D114" i="39"/>
  <c r="C114" i="39"/>
  <c r="P113" i="39"/>
  <c r="O113" i="39"/>
  <c r="N113" i="39"/>
  <c r="P112" i="39"/>
  <c r="O112" i="39"/>
  <c r="N112" i="39"/>
  <c r="I112" i="39"/>
  <c r="F112" i="39"/>
  <c r="E112" i="39"/>
  <c r="D112" i="39"/>
  <c r="C112" i="39"/>
  <c r="P111" i="39"/>
  <c r="O111" i="39"/>
  <c r="N111" i="39"/>
  <c r="J111" i="39"/>
  <c r="I111" i="39"/>
  <c r="G111" i="39"/>
  <c r="F111" i="39"/>
  <c r="E111" i="39"/>
  <c r="D111" i="39"/>
  <c r="C111" i="39"/>
  <c r="P110" i="39"/>
  <c r="O110" i="39"/>
  <c r="N110" i="39"/>
  <c r="J110" i="39"/>
  <c r="I110" i="39"/>
  <c r="G110" i="39"/>
  <c r="F110" i="39"/>
  <c r="E110" i="39"/>
  <c r="D110" i="39"/>
  <c r="C110" i="39"/>
  <c r="P109" i="39"/>
  <c r="O109" i="39"/>
  <c r="N109" i="39"/>
  <c r="J109" i="39"/>
  <c r="I109" i="39"/>
  <c r="G109" i="39"/>
  <c r="F109" i="39"/>
  <c r="E109" i="39"/>
  <c r="D109" i="39"/>
  <c r="C109" i="39"/>
  <c r="P108" i="39"/>
  <c r="O108" i="39"/>
  <c r="N108" i="39"/>
  <c r="J108" i="39"/>
  <c r="I108" i="39"/>
  <c r="G108" i="39"/>
  <c r="F108" i="39"/>
  <c r="E108" i="39"/>
  <c r="D108" i="39"/>
  <c r="C108" i="39"/>
  <c r="P107" i="39"/>
  <c r="O107" i="39"/>
  <c r="N107" i="39"/>
  <c r="J107" i="39"/>
  <c r="I107" i="39"/>
  <c r="G107" i="39"/>
  <c r="F107" i="39"/>
  <c r="E107" i="39"/>
  <c r="D107" i="39"/>
  <c r="C107" i="39"/>
  <c r="P106" i="39"/>
  <c r="O106" i="39"/>
  <c r="N106" i="39"/>
  <c r="P105" i="39"/>
  <c r="O105" i="39"/>
  <c r="N105" i="39"/>
  <c r="J105" i="39"/>
  <c r="I105" i="39"/>
  <c r="G105" i="39"/>
  <c r="F105" i="39"/>
  <c r="E105" i="39"/>
  <c r="D105" i="39"/>
  <c r="C105" i="39"/>
  <c r="P104" i="39"/>
  <c r="O104" i="39"/>
  <c r="N104" i="39"/>
  <c r="J104" i="39"/>
  <c r="I104" i="39"/>
  <c r="G104" i="39"/>
  <c r="F104" i="39"/>
  <c r="E104" i="39"/>
  <c r="D104" i="39"/>
  <c r="C104" i="39"/>
  <c r="P103" i="39"/>
  <c r="O103" i="39"/>
  <c r="N103" i="39"/>
  <c r="J103" i="39"/>
  <c r="I103" i="39"/>
  <c r="G103" i="39"/>
  <c r="F103" i="39"/>
  <c r="E103" i="39"/>
  <c r="D103" i="39"/>
  <c r="C103" i="39"/>
  <c r="P102" i="39"/>
  <c r="O102" i="39"/>
  <c r="N102" i="39"/>
  <c r="J102" i="39"/>
  <c r="I102" i="39"/>
  <c r="G102" i="39"/>
  <c r="F102" i="39"/>
  <c r="E102" i="39"/>
  <c r="D102" i="39"/>
  <c r="C102" i="39"/>
  <c r="P101" i="39"/>
  <c r="O101" i="39"/>
  <c r="N101" i="39"/>
  <c r="J101" i="39"/>
  <c r="I101" i="39"/>
  <c r="G101" i="39"/>
  <c r="F101" i="39"/>
  <c r="E101" i="39"/>
  <c r="D101" i="39"/>
  <c r="C101" i="39"/>
  <c r="P100" i="39"/>
  <c r="O100" i="39"/>
  <c r="N100" i="39"/>
  <c r="J100" i="39"/>
  <c r="I100" i="39"/>
  <c r="G100" i="39"/>
  <c r="F100" i="39"/>
  <c r="E100" i="39"/>
  <c r="D100" i="39"/>
  <c r="C100" i="39"/>
  <c r="P99" i="39"/>
  <c r="O99" i="39"/>
  <c r="N99" i="39"/>
  <c r="P98" i="39"/>
  <c r="O98" i="39"/>
  <c r="N98" i="39"/>
  <c r="J98" i="39"/>
  <c r="I98" i="39"/>
  <c r="G98" i="39"/>
  <c r="F98" i="39"/>
  <c r="E98" i="39"/>
  <c r="D98" i="39"/>
  <c r="C98" i="39"/>
  <c r="P97" i="39"/>
  <c r="O97" i="39"/>
  <c r="N97" i="39"/>
  <c r="J97" i="39"/>
  <c r="I97" i="39"/>
  <c r="G97" i="39"/>
  <c r="F97" i="39"/>
  <c r="E97" i="39"/>
  <c r="D97" i="39"/>
  <c r="C97" i="39"/>
  <c r="P96" i="39"/>
  <c r="O96" i="39"/>
  <c r="N96" i="39"/>
  <c r="J96" i="39"/>
  <c r="I96" i="39"/>
  <c r="G96" i="39"/>
  <c r="F96" i="39"/>
  <c r="E96" i="39"/>
  <c r="D96" i="39"/>
  <c r="C96" i="39"/>
  <c r="P95" i="39"/>
  <c r="O95" i="39"/>
  <c r="N95" i="39"/>
  <c r="J95" i="39"/>
  <c r="I95" i="39"/>
  <c r="G95" i="39"/>
  <c r="F95" i="39"/>
  <c r="E95" i="39"/>
  <c r="D95" i="39"/>
  <c r="C95" i="39"/>
  <c r="P94" i="39"/>
  <c r="O94" i="39"/>
  <c r="N94" i="39"/>
  <c r="J94" i="39"/>
  <c r="I94" i="39"/>
  <c r="G94" i="39"/>
  <c r="F94" i="39"/>
  <c r="E94" i="39"/>
  <c r="D94" i="39"/>
  <c r="C94" i="39"/>
  <c r="P93" i="39"/>
  <c r="O93" i="39"/>
  <c r="N93" i="39"/>
  <c r="J93" i="39"/>
  <c r="I93" i="39"/>
  <c r="G93" i="39"/>
  <c r="F93" i="39"/>
  <c r="E93" i="39"/>
  <c r="D93" i="39"/>
  <c r="C93" i="39"/>
  <c r="P92" i="39"/>
  <c r="O92" i="39"/>
  <c r="N92" i="39"/>
  <c r="P91" i="39"/>
  <c r="O91" i="39"/>
  <c r="N91" i="39"/>
  <c r="J91" i="39"/>
  <c r="I91" i="39"/>
  <c r="G91" i="39"/>
  <c r="F91" i="39"/>
  <c r="E91" i="39"/>
  <c r="D91" i="39"/>
  <c r="C91" i="39"/>
  <c r="P90" i="39"/>
  <c r="O90" i="39"/>
  <c r="N90" i="39"/>
  <c r="J90" i="39"/>
  <c r="I90" i="39"/>
  <c r="G90" i="39"/>
  <c r="F90" i="39"/>
  <c r="E90" i="39"/>
  <c r="D90" i="39"/>
  <c r="C90" i="39"/>
  <c r="P89" i="39"/>
  <c r="O89" i="39"/>
  <c r="N89" i="39"/>
  <c r="J89" i="39"/>
  <c r="I89" i="39"/>
  <c r="G89" i="39"/>
  <c r="F89" i="39"/>
  <c r="E89" i="39"/>
  <c r="D89" i="39"/>
  <c r="C89" i="39"/>
  <c r="P88" i="39"/>
  <c r="O88" i="39"/>
  <c r="N88" i="39"/>
  <c r="J88" i="39"/>
  <c r="I88" i="39"/>
  <c r="G88" i="39"/>
  <c r="F88" i="39"/>
  <c r="E88" i="39"/>
  <c r="D88" i="39"/>
  <c r="C88" i="39"/>
  <c r="P87" i="39"/>
  <c r="O87" i="39"/>
  <c r="N87" i="39"/>
  <c r="J87" i="39"/>
  <c r="I87" i="39"/>
  <c r="G87" i="39"/>
  <c r="F87" i="39"/>
  <c r="E87" i="39"/>
  <c r="D87" i="39"/>
  <c r="C87" i="39"/>
  <c r="P86" i="39"/>
  <c r="O86" i="39"/>
  <c r="N86" i="39"/>
  <c r="J86" i="39"/>
  <c r="I86" i="39"/>
  <c r="G86" i="39"/>
  <c r="F86" i="39"/>
  <c r="E86" i="39"/>
  <c r="D86" i="39"/>
  <c r="C86" i="39"/>
  <c r="P85" i="39"/>
  <c r="O85" i="39"/>
  <c r="N85" i="39"/>
  <c r="P84" i="39"/>
  <c r="O84" i="39"/>
  <c r="N84" i="39"/>
  <c r="J84" i="39"/>
  <c r="I84" i="39"/>
  <c r="G84" i="39"/>
  <c r="F84" i="39"/>
  <c r="E84" i="39"/>
  <c r="D84" i="39"/>
  <c r="C84" i="39"/>
  <c r="P83" i="39"/>
  <c r="O83" i="39"/>
  <c r="N83" i="39"/>
  <c r="J83" i="39"/>
  <c r="I83" i="39"/>
  <c r="G83" i="39"/>
  <c r="F83" i="39"/>
  <c r="E83" i="39"/>
  <c r="D83" i="39"/>
  <c r="C83" i="39"/>
  <c r="P82" i="39"/>
  <c r="O82" i="39"/>
  <c r="N82" i="39"/>
  <c r="J82" i="39"/>
  <c r="I82" i="39"/>
  <c r="G82" i="39"/>
  <c r="F82" i="39"/>
  <c r="E82" i="39"/>
  <c r="D82" i="39"/>
  <c r="C82" i="39"/>
  <c r="P81" i="39"/>
  <c r="O81" i="39"/>
  <c r="N81" i="39"/>
  <c r="J81" i="39"/>
  <c r="I81" i="39"/>
  <c r="G81" i="39"/>
  <c r="F81" i="39"/>
  <c r="E81" i="39"/>
  <c r="D81" i="39"/>
  <c r="C81" i="39"/>
  <c r="P80" i="39"/>
  <c r="O80" i="39"/>
  <c r="N80" i="39"/>
  <c r="J80" i="39"/>
  <c r="I80" i="39"/>
  <c r="G80" i="39"/>
  <c r="F80" i="39"/>
  <c r="E80" i="39"/>
  <c r="D80" i="39"/>
  <c r="C80" i="39"/>
  <c r="P79" i="39"/>
  <c r="O79" i="39"/>
  <c r="N79" i="39"/>
  <c r="J79" i="39"/>
  <c r="I79" i="39"/>
  <c r="G79" i="39"/>
  <c r="F79" i="39"/>
  <c r="E79" i="39"/>
  <c r="D79" i="39"/>
  <c r="C79" i="39"/>
  <c r="P78" i="39"/>
  <c r="O78" i="39"/>
  <c r="N78" i="39"/>
  <c r="P77" i="39"/>
  <c r="O77" i="39"/>
  <c r="N77" i="39"/>
  <c r="J77" i="39"/>
  <c r="I77" i="39"/>
  <c r="G77" i="39"/>
  <c r="F77" i="39"/>
  <c r="E77" i="39"/>
  <c r="D77" i="39"/>
  <c r="C77" i="39"/>
  <c r="P76" i="39"/>
  <c r="O76" i="39"/>
  <c r="N76" i="39"/>
  <c r="J76" i="39"/>
  <c r="I76" i="39"/>
  <c r="G76" i="39"/>
  <c r="F76" i="39"/>
  <c r="E76" i="39"/>
  <c r="D76" i="39"/>
  <c r="C76" i="39"/>
  <c r="P75" i="39"/>
  <c r="O75" i="39"/>
  <c r="N75" i="39"/>
  <c r="J75" i="39"/>
  <c r="I75" i="39"/>
  <c r="G75" i="39"/>
  <c r="F75" i="39"/>
  <c r="E75" i="39"/>
  <c r="D75" i="39"/>
  <c r="C75" i="39"/>
  <c r="P74" i="39"/>
  <c r="O74" i="39"/>
  <c r="N74" i="39"/>
  <c r="J74" i="39"/>
  <c r="I74" i="39"/>
  <c r="G74" i="39"/>
  <c r="F74" i="39"/>
  <c r="E74" i="39"/>
  <c r="D74" i="39"/>
  <c r="C74" i="39"/>
  <c r="P73" i="39"/>
  <c r="O73" i="39"/>
  <c r="N73" i="39"/>
  <c r="J73" i="39"/>
  <c r="I73" i="39"/>
  <c r="G73" i="39"/>
  <c r="F73" i="39"/>
  <c r="E73" i="39"/>
  <c r="D73" i="39"/>
  <c r="C73" i="39"/>
  <c r="P72" i="39"/>
  <c r="O72" i="39"/>
  <c r="N72" i="39"/>
  <c r="J72" i="39"/>
  <c r="I72" i="39"/>
  <c r="G72" i="39"/>
  <c r="F72" i="39"/>
  <c r="E72" i="39"/>
  <c r="D72" i="39"/>
  <c r="C72" i="39"/>
  <c r="P71" i="39"/>
  <c r="O71" i="39"/>
  <c r="N71" i="39"/>
  <c r="P70" i="39"/>
  <c r="O70" i="39"/>
  <c r="N70" i="39"/>
  <c r="J70" i="39"/>
  <c r="I70" i="39"/>
  <c r="G70" i="39"/>
  <c r="F70" i="39"/>
  <c r="E70" i="39"/>
  <c r="D70" i="39"/>
  <c r="C70" i="39"/>
  <c r="P69" i="39"/>
  <c r="O69" i="39"/>
  <c r="N69" i="39"/>
  <c r="J69" i="39"/>
  <c r="I69" i="39"/>
  <c r="G69" i="39"/>
  <c r="F69" i="39"/>
  <c r="E69" i="39"/>
  <c r="D69" i="39"/>
  <c r="C69" i="39"/>
  <c r="P68" i="39"/>
  <c r="O68" i="39"/>
  <c r="N68" i="39"/>
  <c r="J68" i="39"/>
  <c r="I68" i="39"/>
  <c r="G68" i="39"/>
  <c r="F68" i="39"/>
  <c r="E68" i="39"/>
  <c r="D68" i="39"/>
  <c r="C68" i="39"/>
  <c r="P67" i="39"/>
  <c r="O67" i="39"/>
  <c r="N67" i="39"/>
  <c r="J67" i="39"/>
  <c r="I67" i="39"/>
  <c r="G67" i="39"/>
  <c r="F67" i="39"/>
  <c r="E67" i="39"/>
  <c r="D67" i="39"/>
  <c r="C67" i="39"/>
  <c r="P66" i="39"/>
  <c r="O66" i="39"/>
  <c r="N66" i="39"/>
  <c r="J66" i="39"/>
  <c r="I66" i="39"/>
  <c r="G66" i="39"/>
  <c r="F66" i="39"/>
  <c r="E66" i="39"/>
  <c r="D66" i="39"/>
  <c r="C66" i="39"/>
  <c r="P65" i="39"/>
  <c r="O65" i="39"/>
  <c r="N65" i="39"/>
  <c r="J65" i="39"/>
  <c r="I65" i="39"/>
  <c r="G65" i="39"/>
  <c r="F65" i="39"/>
  <c r="E65" i="39"/>
  <c r="D65" i="39"/>
  <c r="C65" i="39"/>
  <c r="P64" i="39"/>
  <c r="O64" i="39"/>
  <c r="N64" i="39"/>
  <c r="P63" i="39"/>
  <c r="O63" i="39"/>
  <c r="N63" i="39"/>
  <c r="J63" i="39"/>
  <c r="I63" i="39"/>
  <c r="G63" i="39"/>
  <c r="F63" i="39"/>
  <c r="E63" i="39"/>
  <c r="D63" i="39"/>
  <c r="C63" i="39"/>
  <c r="P62" i="39"/>
  <c r="O62" i="39"/>
  <c r="N62" i="39"/>
  <c r="J62" i="39"/>
  <c r="I62" i="39"/>
  <c r="G62" i="39"/>
  <c r="F62" i="39"/>
  <c r="E62" i="39"/>
  <c r="D62" i="39"/>
  <c r="C62" i="39"/>
  <c r="P61" i="39"/>
  <c r="O61" i="39"/>
  <c r="N61" i="39"/>
  <c r="J61" i="39"/>
  <c r="I61" i="39"/>
  <c r="G61" i="39"/>
  <c r="F61" i="39"/>
  <c r="E61" i="39"/>
  <c r="D61" i="39"/>
  <c r="C61" i="39"/>
  <c r="P60" i="39"/>
  <c r="O60" i="39"/>
  <c r="N60" i="39"/>
  <c r="J60" i="39"/>
  <c r="I60" i="39"/>
  <c r="G60" i="39"/>
  <c r="F60" i="39"/>
  <c r="E60" i="39"/>
  <c r="D60" i="39"/>
  <c r="C60" i="39"/>
  <c r="P59" i="39"/>
  <c r="O59" i="39"/>
  <c r="N59" i="39"/>
  <c r="J59" i="39"/>
  <c r="I59" i="39"/>
  <c r="G59" i="39"/>
  <c r="F59" i="39"/>
  <c r="E59" i="39"/>
  <c r="D59" i="39"/>
  <c r="C59" i="39"/>
  <c r="P58" i="39"/>
  <c r="O58" i="39"/>
  <c r="N58" i="39"/>
  <c r="J58" i="39"/>
  <c r="I58" i="39"/>
  <c r="G58" i="39"/>
  <c r="F58" i="39"/>
  <c r="E58" i="39"/>
  <c r="D58" i="39"/>
  <c r="C58" i="39"/>
  <c r="P57" i="39"/>
  <c r="O57" i="39"/>
  <c r="N57" i="39"/>
  <c r="P56" i="39"/>
  <c r="O56" i="39"/>
  <c r="N56" i="39"/>
  <c r="J56" i="39"/>
  <c r="I56" i="39"/>
  <c r="G56" i="39"/>
  <c r="F56" i="39"/>
  <c r="E56" i="39"/>
  <c r="D56" i="39"/>
  <c r="C56" i="39"/>
  <c r="P55" i="39"/>
  <c r="O55" i="39"/>
  <c r="N55" i="39"/>
  <c r="J55" i="39"/>
  <c r="I55" i="39"/>
  <c r="G55" i="39"/>
  <c r="F55" i="39"/>
  <c r="E55" i="39"/>
  <c r="D55" i="39"/>
  <c r="C55" i="39"/>
  <c r="P54" i="39"/>
  <c r="O54" i="39"/>
  <c r="N54" i="39"/>
  <c r="J54" i="39"/>
  <c r="I54" i="39"/>
  <c r="G54" i="39"/>
  <c r="F54" i="39"/>
  <c r="E54" i="39"/>
  <c r="D54" i="39"/>
  <c r="C54" i="39"/>
  <c r="P53" i="39"/>
  <c r="O53" i="39"/>
  <c r="N53" i="39"/>
  <c r="J53" i="39"/>
  <c r="I53" i="39"/>
  <c r="G53" i="39"/>
  <c r="F53" i="39"/>
  <c r="E53" i="39"/>
  <c r="D53" i="39"/>
  <c r="C53" i="39"/>
  <c r="P52" i="39"/>
  <c r="O52" i="39"/>
  <c r="N52" i="39"/>
  <c r="J52" i="39"/>
  <c r="I52" i="39"/>
  <c r="G52" i="39"/>
  <c r="F52" i="39"/>
  <c r="E52" i="39"/>
  <c r="D52" i="39"/>
  <c r="C52" i="39"/>
  <c r="P51" i="39"/>
  <c r="O51" i="39"/>
  <c r="N51" i="39"/>
  <c r="J51" i="39"/>
  <c r="I51" i="39"/>
  <c r="G51" i="39"/>
  <c r="F51" i="39"/>
  <c r="E51" i="39"/>
  <c r="D51" i="39"/>
  <c r="C51" i="39"/>
  <c r="P50" i="39"/>
  <c r="O50" i="39"/>
  <c r="N50" i="39"/>
  <c r="P49" i="39"/>
  <c r="O49" i="39"/>
  <c r="N49" i="39"/>
  <c r="J49" i="39"/>
  <c r="I49" i="39"/>
  <c r="G49" i="39"/>
  <c r="F49" i="39"/>
  <c r="E49" i="39"/>
  <c r="D49" i="39"/>
  <c r="C49" i="39"/>
  <c r="P48" i="39"/>
  <c r="O48" i="39"/>
  <c r="N48" i="39"/>
  <c r="J48" i="39"/>
  <c r="I48" i="39"/>
  <c r="G48" i="39"/>
  <c r="F48" i="39"/>
  <c r="E48" i="39"/>
  <c r="D48" i="39"/>
  <c r="C48" i="39"/>
  <c r="P47" i="39"/>
  <c r="O47" i="39"/>
  <c r="N47" i="39"/>
  <c r="J47" i="39"/>
  <c r="I47" i="39"/>
  <c r="G47" i="39"/>
  <c r="F47" i="39"/>
  <c r="E47" i="39"/>
  <c r="D47" i="39"/>
  <c r="C47" i="39"/>
  <c r="P46" i="39"/>
  <c r="O46" i="39"/>
  <c r="N46" i="39"/>
  <c r="J46" i="39"/>
  <c r="I46" i="39"/>
  <c r="G46" i="39"/>
  <c r="F46" i="39"/>
  <c r="E46" i="39"/>
  <c r="D46" i="39"/>
  <c r="C46" i="39"/>
  <c r="P45" i="39"/>
  <c r="O45" i="39"/>
  <c r="N45" i="39"/>
  <c r="J45" i="39"/>
  <c r="I45" i="39"/>
  <c r="G45" i="39"/>
  <c r="F45" i="39"/>
  <c r="E45" i="39"/>
  <c r="D45" i="39"/>
  <c r="C45" i="39"/>
  <c r="P44" i="39"/>
  <c r="O44" i="39"/>
  <c r="N44" i="39"/>
  <c r="J44" i="39"/>
  <c r="I44" i="39"/>
  <c r="G44" i="39"/>
  <c r="F44" i="39"/>
  <c r="E44" i="39"/>
  <c r="D44" i="39"/>
  <c r="C44" i="39"/>
  <c r="P43" i="39"/>
  <c r="O43" i="39"/>
  <c r="N43" i="39"/>
  <c r="P42" i="39"/>
  <c r="O42" i="39"/>
  <c r="N42" i="39"/>
  <c r="J42" i="39"/>
  <c r="I42" i="39"/>
  <c r="G42" i="39"/>
  <c r="F42" i="39"/>
  <c r="E42" i="39"/>
  <c r="D42" i="39"/>
  <c r="C42" i="39"/>
  <c r="P41" i="39"/>
  <c r="O41" i="39"/>
  <c r="N41" i="39"/>
  <c r="J41" i="39"/>
  <c r="I41" i="39"/>
  <c r="G41" i="39"/>
  <c r="F41" i="39"/>
  <c r="E41" i="39"/>
  <c r="D41" i="39"/>
  <c r="C41" i="39"/>
  <c r="P40" i="39"/>
  <c r="O40" i="39"/>
  <c r="N40" i="39"/>
  <c r="J40" i="39"/>
  <c r="I40" i="39"/>
  <c r="G40" i="39"/>
  <c r="F40" i="39"/>
  <c r="E40" i="39"/>
  <c r="D40" i="39"/>
  <c r="C40" i="39"/>
  <c r="P39" i="39"/>
  <c r="O39" i="39"/>
  <c r="N39" i="39"/>
  <c r="J39" i="39"/>
  <c r="I39" i="39"/>
  <c r="G39" i="39"/>
  <c r="F39" i="39"/>
  <c r="E39" i="39"/>
  <c r="D39" i="39"/>
  <c r="C39" i="39"/>
  <c r="P38" i="39"/>
  <c r="O38" i="39"/>
  <c r="N38" i="39"/>
  <c r="J38" i="39"/>
  <c r="I38" i="39"/>
  <c r="G38" i="39"/>
  <c r="F38" i="39"/>
  <c r="E38" i="39"/>
  <c r="D38" i="39"/>
  <c r="C38" i="39"/>
  <c r="P37" i="39"/>
  <c r="O37" i="39"/>
  <c r="N37" i="39"/>
  <c r="J37" i="39"/>
  <c r="I37" i="39"/>
  <c r="G37" i="39"/>
  <c r="F37" i="39"/>
  <c r="E37" i="39"/>
  <c r="D37" i="39"/>
  <c r="C37" i="39"/>
  <c r="P36" i="39"/>
  <c r="O36" i="39"/>
  <c r="N36" i="39"/>
  <c r="P35" i="39"/>
  <c r="O35" i="39"/>
  <c r="N35" i="39"/>
  <c r="J35" i="39"/>
  <c r="I35" i="39"/>
  <c r="G35" i="39"/>
  <c r="F35" i="39"/>
  <c r="E35" i="39"/>
  <c r="D35" i="39"/>
  <c r="C35" i="39"/>
  <c r="P34" i="39"/>
  <c r="O34" i="39"/>
  <c r="N34" i="39"/>
  <c r="J34" i="39"/>
  <c r="I34" i="39"/>
  <c r="G34" i="39"/>
  <c r="F34" i="39"/>
  <c r="E34" i="39"/>
  <c r="D34" i="39"/>
  <c r="C34" i="39"/>
  <c r="P33" i="39"/>
  <c r="O33" i="39"/>
  <c r="N33" i="39"/>
  <c r="J33" i="39"/>
  <c r="I33" i="39"/>
  <c r="G33" i="39"/>
  <c r="F33" i="39"/>
  <c r="E33" i="39"/>
  <c r="D33" i="39"/>
  <c r="C33" i="39"/>
  <c r="P32" i="39"/>
  <c r="O32" i="39"/>
  <c r="N32" i="39"/>
  <c r="J32" i="39"/>
  <c r="I32" i="39"/>
  <c r="G32" i="39"/>
  <c r="F32" i="39"/>
  <c r="E32" i="39"/>
  <c r="D32" i="39"/>
  <c r="C32" i="39"/>
  <c r="P31" i="39"/>
  <c r="O31" i="39"/>
  <c r="N31" i="39"/>
  <c r="J31" i="39"/>
  <c r="I31" i="39"/>
  <c r="G31" i="39"/>
  <c r="F31" i="39"/>
  <c r="E31" i="39"/>
  <c r="D31" i="39"/>
  <c r="C31" i="39"/>
  <c r="P30" i="39"/>
  <c r="O30" i="39"/>
  <c r="N30" i="39"/>
  <c r="J30" i="39"/>
  <c r="I30" i="39"/>
  <c r="G30" i="39"/>
  <c r="F30" i="39"/>
  <c r="E30" i="39"/>
  <c r="D30" i="39"/>
  <c r="C30" i="39"/>
  <c r="P29" i="39"/>
  <c r="O29" i="39"/>
  <c r="N29" i="39"/>
  <c r="P28" i="39"/>
  <c r="O28" i="39"/>
  <c r="N28" i="39"/>
  <c r="J28" i="39"/>
  <c r="I28" i="39"/>
  <c r="G28" i="39"/>
  <c r="F28" i="39"/>
  <c r="E28" i="39"/>
  <c r="D28" i="39"/>
  <c r="C28" i="39"/>
  <c r="P27" i="39"/>
  <c r="O27" i="39"/>
  <c r="N27" i="39"/>
  <c r="J27" i="39"/>
  <c r="I27" i="39"/>
  <c r="G27" i="39"/>
  <c r="F27" i="39"/>
  <c r="E27" i="39"/>
  <c r="D27" i="39"/>
  <c r="C27" i="39"/>
  <c r="P26" i="39"/>
  <c r="O26" i="39"/>
  <c r="N26" i="39"/>
  <c r="J26" i="39"/>
  <c r="I26" i="39"/>
  <c r="G26" i="39"/>
  <c r="F26" i="39"/>
  <c r="E26" i="39"/>
  <c r="D26" i="39"/>
  <c r="C26" i="39"/>
  <c r="P25" i="39"/>
  <c r="O25" i="39"/>
  <c r="N25" i="39"/>
  <c r="J25" i="39"/>
  <c r="I25" i="39"/>
  <c r="G25" i="39"/>
  <c r="F25" i="39"/>
  <c r="E25" i="39"/>
  <c r="D25" i="39"/>
  <c r="C25" i="39"/>
  <c r="P24" i="39"/>
  <c r="O24" i="39"/>
  <c r="N24" i="39"/>
  <c r="J24" i="39"/>
  <c r="I24" i="39"/>
  <c r="G24" i="39"/>
  <c r="F24" i="39"/>
  <c r="E24" i="39"/>
  <c r="D24" i="39"/>
  <c r="C24" i="39"/>
  <c r="P23" i="39"/>
  <c r="O23" i="39"/>
  <c r="N23" i="39"/>
  <c r="J23" i="39"/>
  <c r="I23" i="39"/>
  <c r="G23" i="39"/>
  <c r="F23" i="39"/>
  <c r="E23" i="39"/>
  <c r="D23" i="39"/>
  <c r="C23" i="39"/>
  <c r="P22" i="39"/>
  <c r="O22" i="39"/>
  <c r="N22" i="39"/>
  <c r="P21" i="39"/>
  <c r="O21" i="39"/>
  <c r="N21" i="39"/>
  <c r="J21" i="39"/>
  <c r="I21" i="39"/>
  <c r="G21" i="39"/>
  <c r="F21" i="39"/>
  <c r="E21" i="39"/>
  <c r="D21" i="39"/>
  <c r="C21" i="39"/>
  <c r="P20" i="39"/>
  <c r="O20" i="39"/>
  <c r="N20" i="39"/>
  <c r="J20" i="39"/>
  <c r="I20" i="39"/>
  <c r="G20" i="39"/>
  <c r="F20" i="39"/>
  <c r="E20" i="39"/>
  <c r="D20" i="39"/>
  <c r="C20" i="39"/>
  <c r="P19" i="39"/>
  <c r="O19" i="39"/>
  <c r="N19" i="39"/>
  <c r="J19" i="39"/>
  <c r="I19" i="39"/>
  <c r="G19" i="39"/>
  <c r="F19" i="39"/>
  <c r="E19" i="39"/>
  <c r="D19" i="39"/>
  <c r="C19" i="39"/>
  <c r="P18" i="39"/>
  <c r="O18" i="39"/>
  <c r="N18" i="39"/>
  <c r="J18" i="39"/>
  <c r="I18" i="39"/>
  <c r="G18" i="39"/>
  <c r="F18" i="39"/>
  <c r="E18" i="39"/>
  <c r="D18" i="39"/>
  <c r="C18" i="39"/>
  <c r="P17" i="39"/>
  <c r="O17" i="39"/>
  <c r="N17" i="39"/>
  <c r="J17" i="39"/>
  <c r="I17" i="39"/>
  <c r="G17" i="39"/>
  <c r="F17" i="39"/>
  <c r="E17" i="39"/>
  <c r="D17" i="39"/>
  <c r="C17" i="39"/>
  <c r="P16" i="39"/>
  <c r="O16" i="39"/>
  <c r="N16" i="39"/>
  <c r="J16" i="39"/>
  <c r="I16" i="39"/>
  <c r="G16" i="39"/>
  <c r="F16" i="39"/>
  <c r="E16" i="39"/>
  <c r="D16" i="39"/>
  <c r="C16" i="39"/>
  <c r="P15" i="39"/>
  <c r="O15" i="39"/>
  <c r="N15" i="39"/>
  <c r="P14" i="39"/>
  <c r="O14" i="39"/>
  <c r="N14" i="39"/>
  <c r="J14" i="39"/>
  <c r="I14" i="39"/>
  <c r="G14" i="39"/>
  <c r="F14" i="39"/>
  <c r="E14" i="39"/>
  <c r="D14" i="39"/>
  <c r="C14" i="39"/>
  <c r="P13" i="39"/>
  <c r="O13" i="39"/>
  <c r="N13" i="39"/>
  <c r="J13" i="39"/>
  <c r="I13" i="39"/>
  <c r="G13" i="39"/>
  <c r="F13" i="39"/>
  <c r="E13" i="39"/>
  <c r="D13" i="39"/>
  <c r="C13" i="39"/>
  <c r="P12" i="39"/>
  <c r="O12" i="39"/>
  <c r="N12" i="39"/>
  <c r="J12" i="39"/>
  <c r="I12" i="39"/>
  <c r="G12" i="39"/>
  <c r="F12" i="39"/>
  <c r="E12" i="39"/>
  <c r="D12" i="39"/>
  <c r="C12" i="39"/>
  <c r="P11" i="39"/>
  <c r="O11" i="39"/>
  <c r="N11" i="39"/>
  <c r="J11" i="39"/>
  <c r="I11" i="39"/>
  <c r="G11" i="39"/>
  <c r="F11" i="39"/>
  <c r="E11" i="39"/>
  <c r="D11" i="39"/>
  <c r="C11" i="39"/>
  <c r="P10" i="39"/>
  <c r="O10" i="39"/>
  <c r="N10" i="39"/>
  <c r="J10" i="39"/>
  <c r="I10" i="39"/>
  <c r="G10" i="39"/>
  <c r="F10" i="39"/>
  <c r="E10" i="39"/>
  <c r="D10" i="39"/>
  <c r="C10" i="39"/>
  <c r="P9" i="39"/>
  <c r="O9" i="39"/>
  <c r="N9" i="39"/>
  <c r="J9" i="39"/>
  <c r="I9" i="39"/>
  <c r="G9" i="39"/>
  <c r="F9" i="39"/>
  <c r="E9" i="39"/>
  <c r="D9" i="39"/>
  <c r="C9" i="39"/>
  <c r="P8" i="39"/>
  <c r="O8" i="39"/>
  <c r="N8" i="39"/>
  <c r="P7" i="39"/>
  <c r="O7" i="39"/>
  <c r="N7" i="39"/>
  <c r="J7" i="39"/>
  <c r="I7" i="39"/>
  <c r="G7" i="39"/>
  <c r="F7" i="39"/>
  <c r="E7" i="39"/>
  <c r="D7" i="39"/>
  <c r="C7" i="39"/>
  <c r="P6" i="39"/>
  <c r="O6" i="39"/>
  <c r="N6" i="39"/>
  <c r="J6" i="39"/>
  <c r="I6" i="39"/>
  <c r="G6" i="39"/>
  <c r="F6" i="39"/>
  <c r="E6" i="39"/>
  <c r="D6" i="39"/>
  <c r="C6" i="39"/>
  <c r="P5" i="39"/>
  <c r="O5" i="39"/>
  <c r="N5" i="39"/>
  <c r="J5" i="39"/>
  <c r="I5" i="39"/>
  <c r="G5" i="39"/>
  <c r="F5" i="39"/>
  <c r="E5" i="39"/>
  <c r="D5" i="39"/>
  <c r="C5" i="39"/>
  <c r="P4" i="39"/>
  <c r="O4" i="39"/>
  <c r="N4" i="39"/>
  <c r="J4" i="39"/>
  <c r="I4" i="39"/>
  <c r="G4" i="39"/>
  <c r="F4" i="39"/>
  <c r="E4" i="39"/>
  <c r="D4" i="39"/>
  <c r="C4" i="39"/>
  <c r="P3" i="39"/>
  <c r="O3" i="39"/>
  <c r="N3" i="39"/>
  <c r="J3" i="39"/>
  <c r="I3" i="39"/>
  <c r="G3" i="39"/>
  <c r="F3" i="39"/>
  <c r="E3" i="39"/>
  <c r="D3" i="39"/>
  <c r="C3" i="39"/>
  <c r="P2" i="39"/>
  <c r="O2" i="39"/>
  <c r="N2" i="39"/>
  <c r="J2" i="39"/>
  <c r="I2" i="39"/>
  <c r="G2" i="39"/>
  <c r="F2" i="39"/>
  <c r="E2" i="39"/>
  <c r="D2" i="39"/>
  <c r="C2" i="39"/>
  <c r="P364" i="38"/>
  <c r="O364" i="38"/>
  <c r="N364" i="38"/>
  <c r="J364" i="38"/>
  <c r="I364" i="38"/>
  <c r="G364" i="38"/>
  <c r="F364" i="38"/>
  <c r="E364" i="38"/>
  <c r="D364" i="38"/>
  <c r="C364" i="38"/>
  <c r="P363" i="38"/>
  <c r="O363" i="38"/>
  <c r="N363" i="38"/>
  <c r="J363" i="38"/>
  <c r="I363" i="38"/>
  <c r="G363" i="38"/>
  <c r="F363" i="38"/>
  <c r="E363" i="38"/>
  <c r="D363" i="38"/>
  <c r="C363" i="38"/>
  <c r="P362" i="38"/>
  <c r="O362" i="38"/>
  <c r="N362" i="38"/>
  <c r="J362" i="38"/>
  <c r="I362" i="38"/>
  <c r="G362" i="38"/>
  <c r="F362" i="38"/>
  <c r="E362" i="38"/>
  <c r="D362" i="38"/>
  <c r="C362" i="38"/>
  <c r="P361" i="38"/>
  <c r="O361" i="38"/>
  <c r="N361" i="38"/>
  <c r="J361" i="38"/>
  <c r="I361" i="38"/>
  <c r="G361" i="38"/>
  <c r="F361" i="38"/>
  <c r="E361" i="38"/>
  <c r="D361" i="38"/>
  <c r="C361" i="38"/>
  <c r="P360" i="38"/>
  <c r="O360" i="38"/>
  <c r="N360" i="38"/>
  <c r="J360" i="38"/>
  <c r="I360" i="38"/>
  <c r="G360" i="38"/>
  <c r="F360" i="38"/>
  <c r="E360" i="38"/>
  <c r="D360" i="38"/>
  <c r="C360" i="38"/>
  <c r="P359" i="38"/>
  <c r="O359" i="38"/>
  <c r="N359" i="38"/>
  <c r="J359" i="38"/>
  <c r="I359" i="38"/>
  <c r="G359" i="38"/>
  <c r="F359" i="38"/>
  <c r="E359" i="38"/>
  <c r="D359" i="38"/>
  <c r="C359" i="38"/>
  <c r="P357" i="38"/>
  <c r="O357" i="38"/>
  <c r="N357" i="38"/>
  <c r="J357" i="38"/>
  <c r="I357" i="38"/>
  <c r="G357" i="38"/>
  <c r="F357" i="38"/>
  <c r="E357" i="38"/>
  <c r="D357" i="38"/>
  <c r="C357" i="38"/>
  <c r="P356" i="38"/>
  <c r="O356" i="38"/>
  <c r="N356" i="38"/>
  <c r="J356" i="38"/>
  <c r="I356" i="38"/>
  <c r="G356" i="38"/>
  <c r="F356" i="38"/>
  <c r="E356" i="38"/>
  <c r="D356" i="38"/>
  <c r="C356" i="38"/>
  <c r="P355" i="38"/>
  <c r="O355" i="38"/>
  <c r="N355" i="38"/>
  <c r="J355" i="38"/>
  <c r="I355" i="38"/>
  <c r="G355" i="38"/>
  <c r="F355" i="38"/>
  <c r="E355" i="38"/>
  <c r="D355" i="38"/>
  <c r="C355" i="38"/>
  <c r="P354" i="38"/>
  <c r="O354" i="38"/>
  <c r="N354" i="38"/>
  <c r="J354" i="38"/>
  <c r="I354" i="38"/>
  <c r="G354" i="38"/>
  <c r="F354" i="38"/>
  <c r="E354" i="38"/>
  <c r="D354" i="38"/>
  <c r="C354" i="38"/>
  <c r="P353" i="38"/>
  <c r="O353" i="38"/>
  <c r="N353" i="38"/>
  <c r="J353" i="38"/>
  <c r="I353" i="38"/>
  <c r="G353" i="38"/>
  <c r="F353" i="38"/>
  <c r="E353" i="38"/>
  <c r="D353" i="38"/>
  <c r="C353" i="38"/>
  <c r="P352" i="38"/>
  <c r="O352" i="38"/>
  <c r="N352" i="38"/>
  <c r="J352" i="38"/>
  <c r="I352" i="38"/>
  <c r="G352" i="38"/>
  <c r="F352" i="38"/>
  <c r="E352" i="38"/>
  <c r="D352" i="38"/>
  <c r="C352" i="38"/>
  <c r="P350" i="38"/>
  <c r="O350" i="38"/>
  <c r="N350" i="38"/>
  <c r="J350" i="38"/>
  <c r="I350" i="38"/>
  <c r="G350" i="38"/>
  <c r="F350" i="38"/>
  <c r="E350" i="38"/>
  <c r="D350" i="38"/>
  <c r="C350" i="38"/>
  <c r="P349" i="38"/>
  <c r="O349" i="38"/>
  <c r="N349" i="38"/>
  <c r="J349" i="38"/>
  <c r="I349" i="38"/>
  <c r="G349" i="38"/>
  <c r="F349" i="38"/>
  <c r="E349" i="38"/>
  <c r="D349" i="38"/>
  <c r="C349" i="38"/>
  <c r="P348" i="38"/>
  <c r="O348" i="38"/>
  <c r="N348" i="38"/>
  <c r="J348" i="38"/>
  <c r="I348" i="38"/>
  <c r="G348" i="38"/>
  <c r="F348" i="38"/>
  <c r="E348" i="38"/>
  <c r="D348" i="38"/>
  <c r="C348" i="38"/>
  <c r="P347" i="38"/>
  <c r="O347" i="38"/>
  <c r="N347" i="38"/>
  <c r="J347" i="38"/>
  <c r="I347" i="38"/>
  <c r="G347" i="38"/>
  <c r="F347" i="38"/>
  <c r="E347" i="38"/>
  <c r="D347" i="38"/>
  <c r="C347" i="38"/>
  <c r="P346" i="38"/>
  <c r="O346" i="38"/>
  <c r="N346" i="38"/>
  <c r="J346" i="38"/>
  <c r="I346" i="38"/>
  <c r="G346" i="38"/>
  <c r="F346" i="38"/>
  <c r="E346" i="38"/>
  <c r="D346" i="38"/>
  <c r="C346" i="38"/>
  <c r="P345" i="38"/>
  <c r="O345" i="38"/>
  <c r="N345" i="38"/>
  <c r="J345" i="38"/>
  <c r="I345" i="38"/>
  <c r="G345" i="38"/>
  <c r="F345" i="38"/>
  <c r="E345" i="38"/>
  <c r="D345" i="38"/>
  <c r="C345" i="38"/>
  <c r="P343" i="38"/>
  <c r="O343" i="38"/>
  <c r="N343" i="38"/>
  <c r="J343" i="38"/>
  <c r="I343" i="38"/>
  <c r="G343" i="38"/>
  <c r="F343" i="38"/>
  <c r="E343" i="38"/>
  <c r="D343" i="38"/>
  <c r="C343" i="38"/>
  <c r="P342" i="38"/>
  <c r="O342" i="38"/>
  <c r="N342" i="38"/>
  <c r="J342" i="38"/>
  <c r="I342" i="38"/>
  <c r="G342" i="38"/>
  <c r="F342" i="38"/>
  <c r="E342" i="38"/>
  <c r="D342" i="38"/>
  <c r="C342" i="38"/>
  <c r="P341" i="38"/>
  <c r="O341" i="38"/>
  <c r="N341" i="38"/>
  <c r="J341" i="38"/>
  <c r="I341" i="38"/>
  <c r="G341" i="38"/>
  <c r="F341" i="38"/>
  <c r="E341" i="38"/>
  <c r="D341" i="38"/>
  <c r="C341" i="38"/>
  <c r="P340" i="38"/>
  <c r="O340" i="38"/>
  <c r="N340" i="38"/>
  <c r="J340" i="38"/>
  <c r="I340" i="38"/>
  <c r="G340" i="38"/>
  <c r="F340" i="38"/>
  <c r="E340" i="38"/>
  <c r="D340" i="38"/>
  <c r="C340" i="38"/>
  <c r="P339" i="38"/>
  <c r="O339" i="38"/>
  <c r="N339" i="38"/>
  <c r="J339" i="38"/>
  <c r="I339" i="38"/>
  <c r="G339" i="38"/>
  <c r="F339" i="38"/>
  <c r="E339" i="38"/>
  <c r="D339" i="38"/>
  <c r="C339" i="38"/>
  <c r="P338" i="38"/>
  <c r="O338" i="38"/>
  <c r="N338" i="38"/>
  <c r="J338" i="38"/>
  <c r="I338" i="38"/>
  <c r="G338" i="38"/>
  <c r="F338" i="38"/>
  <c r="E338" i="38"/>
  <c r="D338" i="38"/>
  <c r="C338" i="38"/>
  <c r="P336" i="38"/>
  <c r="O336" i="38"/>
  <c r="N336" i="38"/>
  <c r="J336" i="38"/>
  <c r="I336" i="38"/>
  <c r="G336" i="38"/>
  <c r="F336" i="38"/>
  <c r="E336" i="38"/>
  <c r="D336" i="38"/>
  <c r="C336" i="38"/>
  <c r="P335" i="38"/>
  <c r="O335" i="38"/>
  <c r="N335" i="38"/>
  <c r="J335" i="38"/>
  <c r="I335" i="38"/>
  <c r="G335" i="38"/>
  <c r="F335" i="38"/>
  <c r="E335" i="38"/>
  <c r="D335" i="38"/>
  <c r="C335" i="38"/>
  <c r="P334" i="38"/>
  <c r="O334" i="38"/>
  <c r="N334" i="38"/>
  <c r="J334" i="38"/>
  <c r="I334" i="38"/>
  <c r="G334" i="38"/>
  <c r="F334" i="38"/>
  <c r="E334" i="38"/>
  <c r="D334" i="38"/>
  <c r="C334" i="38"/>
  <c r="P333" i="38"/>
  <c r="O333" i="38"/>
  <c r="N333" i="38"/>
  <c r="J333" i="38"/>
  <c r="I333" i="38"/>
  <c r="G333" i="38"/>
  <c r="F333" i="38"/>
  <c r="E333" i="38"/>
  <c r="D333" i="38"/>
  <c r="C333" i="38"/>
  <c r="P332" i="38"/>
  <c r="O332" i="38"/>
  <c r="N332" i="38"/>
  <c r="J332" i="38"/>
  <c r="I332" i="38"/>
  <c r="G332" i="38"/>
  <c r="F332" i="38"/>
  <c r="E332" i="38"/>
  <c r="D332" i="38"/>
  <c r="C332" i="38"/>
  <c r="P331" i="38"/>
  <c r="O331" i="38"/>
  <c r="N331" i="38"/>
  <c r="J331" i="38"/>
  <c r="I331" i="38"/>
  <c r="G331" i="38"/>
  <c r="F331" i="38"/>
  <c r="E331" i="38"/>
  <c r="D331" i="38"/>
  <c r="C331" i="38"/>
  <c r="P329" i="38"/>
  <c r="O329" i="38"/>
  <c r="N329" i="38"/>
  <c r="J329" i="38"/>
  <c r="I329" i="38"/>
  <c r="G329" i="38"/>
  <c r="F329" i="38"/>
  <c r="E329" i="38"/>
  <c r="D329" i="38"/>
  <c r="C329" i="38"/>
  <c r="P328" i="38"/>
  <c r="O328" i="38"/>
  <c r="N328" i="38"/>
  <c r="J328" i="38"/>
  <c r="I328" i="38"/>
  <c r="G328" i="38"/>
  <c r="F328" i="38"/>
  <c r="E328" i="38"/>
  <c r="D328" i="38"/>
  <c r="C328" i="38"/>
  <c r="P327" i="38"/>
  <c r="O327" i="38"/>
  <c r="N327" i="38"/>
  <c r="J327" i="38"/>
  <c r="I327" i="38"/>
  <c r="G327" i="38"/>
  <c r="F327" i="38"/>
  <c r="E327" i="38"/>
  <c r="D327" i="38"/>
  <c r="C327" i="38"/>
  <c r="P326" i="38"/>
  <c r="O326" i="38"/>
  <c r="N326" i="38"/>
  <c r="J326" i="38"/>
  <c r="I326" i="38"/>
  <c r="G326" i="38"/>
  <c r="F326" i="38"/>
  <c r="E326" i="38"/>
  <c r="D326" i="38"/>
  <c r="C326" i="38"/>
  <c r="P325" i="38"/>
  <c r="O325" i="38"/>
  <c r="N325" i="38"/>
  <c r="J325" i="38"/>
  <c r="I325" i="38"/>
  <c r="G325" i="38"/>
  <c r="F325" i="38"/>
  <c r="E325" i="38"/>
  <c r="D325" i="38"/>
  <c r="C325" i="38"/>
  <c r="P324" i="38"/>
  <c r="O324" i="38"/>
  <c r="N324" i="38"/>
  <c r="J324" i="38"/>
  <c r="I324" i="38"/>
  <c r="G324" i="38"/>
  <c r="F324" i="38"/>
  <c r="E324" i="38"/>
  <c r="D324" i="38"/>
  <c r="C324" i="38"/>
  <c r="P322" i="38"/>
  <c r="O322" i="38"/>
  <c r="N322" i="38"/>
  <c r="J322" i="38"/>
  <c r="I322" i="38"/>
  <c r="G322" i="38"/>
  <c r="F322" i="38"/>
  <c r="E322" i="38"/>
  <c r="D322" i="38"/>
  <c r="C322" i="38"/>
  <c r="P321" i="38"/>
  <c r="O321" i="38"/>
  <c r="N321" i="38"/>
  <c r="J321" i="38"/>
  <c r="I321" i="38"/>
  <c r="G321" i="38"/>
  <c r="F321" i="38"/>
  <c r="E321" i="38"/>
  <c r="D321" i="38"/>
  <c r="C321" i="38"/>
  <c r="P320" i="38"/>
  <c r="O320" i="38"/>
  <c r="N320" i="38"/>
  <c r="J320" i="38"/>
  <c r="I320" i="38"/>
  <c r="G320" i="38"/>
  <c r="F320" i="38"/>
  <c r="E320" i="38"/>
  <c r="D320" i="38"/>
  <c r="C320" i="38"/>
  <c r="P319" i="38"/>
  <c r="O319" i="38"/>
  <c r="N319" i="38"/>
  <c r="J319" i="38"/>
  <c r="I319" i="38"/>
  <c r="G319" i="38"/>
  <c r="F319" i="38"/>
  <c r="E319" i="38"/>
  <c r="D319" i="38"/>
  <c r="C319" i="38"/>
  <c r="P318" i="38"/>
  <c r="O318" i="38"/>
  <c r="N318" i="38"/>
  <c r="J318" i="38"/>
  <c r="I318" i="38"/>
  <c r="G318" i="38"/>
  <c r="F318" i="38"/>
  <c r="E318" i="38"/>
  <c r="D318" i="38"/>
  <c r="C318" i="38"/>
  <c r="P317" i="38"/>
  <c r="O317" i="38"/>
  <c r="N317" i="38"/>
  <c r="J317" i="38"/>
  <c r="I317" i="38"/>
  <c r="G317" i="38"/>
  <c r="F317" i="38"/>
  <c r="E317" i="38"/>
  <c r="D317" i="38"/>
  <c r="C317" i="38"/>
  <c r="P315" i="38"/>
  <c r="O315" i="38"/>
  <c r="N315" i="38"/>
  <c r="J315" i="38"/>
  <c r="I315" i="38"/>
  <c r="G315" i="38"/>
  <c r="F315" i="38"/>
  <c r="E315" i="38"/>
  <c r="D315" i="38"/>
  <c r="C315" i="38"/>
  <c r="P314" i="38"/>
  <c r="O314" i="38"/>
  <c r="N314" i="38"/>
  <c r="J314" i="38"/>
  <c r="I314" i="38"/>
  <c r="G314" i="38"/>
  <c r="F314" i="38"/>
  <c r="E314" i="38"/>
  <c r="D314" i="38"/>
  <c r="C314" i="38"/>
  <c r="P313" i="38"/>
  <c r="O313" i="38"/>
  <c r="N313" i="38"/>
  <c r="J313" i="38"/>
  <c r="I313" i="38"/>
  <c r="G313" i="38"/>
  <c r="F313" i="38"/>
  <c r="E313" i="38"/>
  <c r="D313" i="38"/>
  <c r="C313" i="38"/>
  <c r="P312" i="38"/>
  <c r="O312" i="38"/>
  <c r="N312" i="38"/>
  <c r="J312" i="38"/>
  <c r="I312" i="38"/>
  <c r="G312" i="38"/>
  <c r="F312" i="38"/>
  <c r="E312" i="38"/>
  <c r="D312" i="38"/>
  <c r="C312" i="38"/>
  <c r="P311" i="38"/>
  <c r="O311" i="38"/>
  <c r="N311" i="38"/>
  <c r="J311" i="38"/>
  <c r="I311" i="38"/>
  <c r="G311" i="38"/>
  <c r="F311" i="38"/>
  <c r="E311" i="38"/>
  <c r="D311" i="38"/>
  <c r="C311" i="38"/>
  <c r="P310" i="38"/>
  <c r="O310" i="38"/>
  <c r="N310" i="38"/>
  <c r="J310" i="38"/>
  <c r="I310" i="38"/>
  <c r="G310" i="38"/>
  <c r="F310" i="38"/>
  <c r="E310" i="38"/>
  <c r="D310" i="38"/>
  <c r="C310" i="38"/>
  <c r="P308" i="38"/>
  <c r="O308" i="38"/>
  <c r="N308" i="38"/>
  <c r="J308" i="38"/>
  <c r="I308" i="38"/>
  <c r="G308" i="38"/>
  <c r="F308" i="38"/>
  <c r="E308" i="38"/>
  <c r="D308" i="38"/>
  <c r="C308" i="38"/>
  <c r="P307" i="38"/>
  <c r="O307" i="38"/>
  <c r="N307" i="38"/>
  <c r="J307" i="38"/>
  <c r="I307" i="38"/>
  <c r="G307" i="38"/>
  <c r="F307" i="38"/>
  <c r="E307" i="38"/>
  <c r="D307" i="38"/>
  <c r="C307" i="38"/>
  <c r="P306" i="38"/>
  <c r="O306" i="38"/>
  <c r="N306" i="38"/>
  <c r="J306" i="38"/>
  <c r="I306" i="38"/>
  <c r="G306" i="38"/>
  <c r="F306" i="38"/>
  <c r="E306" i="38"/>
  <c r="D306" i="38"/>
  <c r="C306" i="38"/>
  <c r="P305" i="38"/>
  <c r="O305" i="38"/>
  <c r="N305" i="38"/>
  <c r="J305" i="38"/>
  <c r="I305" i="38"/>
  <c r="G305" i="38"/>
  <c r="F305" i="38"/>
  <c r="E305" i="38"/>
  <c r="D305" i="38"/>
  <c r="C305" i="38"/>
  <c r="P304" i="38"/>
  <c r="O304" i="38"/>
  <c r="N304" i="38"/>
  <c r="J304" i="38"/>
  <c r="I304" i="38"/>
  <c r="G304" i="38"/>
  <c r="F304" i="38"/>
  <c r="E304" i="38"/>
  <c r="D304" i="38"/>
  <c r="C304" i="38"/>
  <c r="P303" i="38"/>
  <c r="O303" i="38"/>
  <c r="N303" i="38"/>
  <c r="J303" i="38"/>
  <c r="I303" i="38"/>
  <c r="G303" i="38"/>
  <c r="F303" i="38"/>
  <c r="E303" i="38"/>
  <c r="D303" i="38"/>
  <c r="C303" i="38"/>
  <c r="P301" i="38"/>
  <c r="O301" i="38"/>
  <c r="N301" i="38"/>
  <c r="J301" i="38"/>
  <c r="I301" i="38"/>
  <c r="G301" i="38"/>
  <c r="F301" i="38"/>
  <c r="E301" i="38"/>
  <c r="D301" i="38"/>
  <c r="C301" i="38"/>
  <c r="P300" i="38"/>
  <c r="O300" i="38"/>
  <c r="N300" i="38"/>
  <c r="J300" i="38"/>
  <c r="I300" i="38"/>
  <c r="G300" i="38"/>
  <c r="F300" i="38"/>
  <c r="E300" i="38"/>
  <c r="D300" i="38"/>
  <c r="C300" i="38"/>
  <c r="P299" i="38"/>
  <c r="O299" i="38"/>
  <c r="N299" i="38"/>
  <c r="J299" i="38"/>
  <c r="I299" i="38"/>
  <c r="G299" i="38"/>
  <c r="F299" i="38"/>
  <c r="E299" i="38"/>
  <c r="D299" i="38"/>
  <c r="C299" i="38"/>
  <c r="P298" i="38"/>
  <c r="O298" i="38"/>
  <c r="N298" i="38"/>
  <c r="J298" i="38"/>
  <c r="I298" i="38"/>
  <c r="G298" i="38"/>
  <c r="F298" i="38"/>
  <c r="E298" i="38"/>
  <c r="D298" i="38"/>
  <c r="C298" i="38"/>
  <c r="P297" i="38"/>
  <c r="O297" i="38"/>
  <c r="N297" i="38"/>
  <c r="J297" i="38"/>
  <c r="I297" i="38"/>
  <c r="G297" i="38"/>
  <c r="F297" i="38"/>
  <c r="E297" i="38"/>
  <c r="D297" i="38"/>
  <c r="C297" i="38"/>
  <c r="P296" i="38"/>
  <c r="O296" i="38"/>
  <c r="N296" i="38"/>
  <c r="J296" i="38"/>
  <c r="I296" i="38"/>
  <c r="G296" i="38"/>
  <c r="F296" i="38"/>
  <c r="E296" i="38"/>
  <c r="D296" i="38"/>
  <c r="C296" i="38"/>
  <c r="P294" i="38"/>
  <c r="O294" i="38"/>
  <c r="N294" i="38"/>
  <c r="J294" i="38"/>
  <c r="I294" i="38"/>
  <c r="G294" i="38"/>
  <c r="F294" i="38"/>
  <c r="E294" i="38"/>
  <c r="D294" i="38"/>
  <c r="C294" i="38"/>
  <c r="P293" i="38"/>
  <c r="O293" i="38"/>
  <c r="N293" i="38"/>
  <c r="J293" i="38"/>
  <c r="I293" i="38"/>
  <c r="G293" i="38"/>
  <c r="F293" i="38"/>
  <c r="E293" i="38"/>
  <c r="D293" i="38"/>
  <c r="C293" i="38"/>
  <c r="P292" i="38"/>
  <c r="O292" i="38"/>
  <c r="N292" i="38"/>
  <c r="J292" i="38"/>
  <c r="I292" i="38"/>
  <c r="G292" i="38"/>
  <c r="F292" i="38"/>
  <c r="E292" i="38"/>
  <c r="D292" i="38"/>
  <c r="C292" i="38"/>
  <c r="P291" i="38"/>
  <c r="O291" i="38"/>
  <c r="N291" i="38"/>
  <c r="J291" i="38"/>
  <c r="I291" i="38"/>
  <c r="G291" i="38"/>
  <c r="F291" i="38"/>
  <c r="E291" i="38"/>
  <c r="D291" i="38"/>
  <c r="C291" i="38"/>
  <c r="P290" i="38"/>
  <c r="O290" i="38"/>
  <c r="N290" i="38"/>
  <c r="J290" i="38"/>
  <c r="I290" i="38"/>
  <c r="G290" i="38"/>
  <c r="F290" i="38"/>
  <c r="E290" i="38"/>
  <c r="D290" i="38"/>
  <c r="C290" i="38"/>
  <c r="P289" i="38"/>
  <c r="O289" i="38"/>
  <c r="N289" i="38"/>
  <c r="J289" i="38"/>
  <c r="I289" i="38"/>
  <c r="G289" i="38"/>
  <c r="F289" i="38"/>
  <c r="E289" i="38"/>
  <c r="D289" i="38"/>
  <c r="C289" i="38"/>
  <c r="P287" i="38"/>
  <c r="O287" i="38"/>
  <c r="N287" i="38"/>
  <c r="J287" i="38"/>
  <c r="I287" i="38"/>
  <c r="G287" i="38"/>
  <c r="F287" i="38"/>
  <c r="E287" i="38"/>
  <c r="D287" i="38"/>
  <c r="C287" i="38"/>
  <c r="P286" i="38"/>
  <c r="O286" i="38"/>
  <c r="N286" i="38"/>
  <c r="J286" i="38"/>
  <c r="I286" i="38"/>
  <c r="G286" i="38"/>
  <c r="F286" i="38"/>
  <c r="E286" i="38"/>
  <c r="D286" i="38"/>
  <c r="C286" i="38"/>
  <c r="P285" i="38"/>
  <c r="O285" i="38"/>
  <c r="N285" i="38"/>
  <c r="J285" i="38"/>
  <c r="I285" i="38"/>
  <c r="G285" i="38"/>
  <c r="F285" i="38"/>
  <c r="E285" i="38"/>
  <c r="D285" i="38"/>
  <c r="C285" i="38"/>
  <c r="P284" i="38"/>
  <c r="O284" i="38"/>
  <c r="N284" i="38"/>
  <c r="J284" i="38"/>
  <c r="I284" i="38"/>
  <c r="G284" i="38"/>
  <c r="F284" i="38"/>
  <c r="E284" i="38"/>
  <c r="D284" i="38"/>
  <c r="C284" i="38"/>
  <c r="P283" i="38"/>
  <c r="O283" i="38"/>
  <c r="N283" i="38"/>
  <c r="J283" i="38"/>
  <c r="I283" i="38"/>
  <c r="G283" i="38"/>
  <c r="F283" i="38"/>
  <c r="E283" i="38"/>
  <c r="D283" i="38"/>
  <c r="C283" i="38"/>
  <c r="P282" i="38"/>
  <c r="O282" i="38"/>
  <c r="N282" i="38"/>
  <c r="J282" i="38"/>
  <c r="I282" i="38"/>
  <c r="G282" i="38"/>
  <c r="F282" i="38"/>
  <c r="E282" i="38"/>
  <c r="D282" i="38"/>
  <c r="C282" i="38"/>
  <c r="P280" i="38"/>
  <c r="O280" i="38"/>
  <c r="N280" i="38"/>
  <c r="J280" i="38"/>
  <c r="I280" i="38"/>
  <c r="G280" i="38"/>
  <c r="F280" i="38"/>
  <c r="E280" i="38"/>
  <c r="D280" i="38"/>
  <c r="C280" i="38"/>
  <c r="P279" i="38"/>
  <c r="O279" i="38"/>
  <c r="N279" i="38"/>
  <c r="J279" i="38"/>
  <c r="I279" i="38"/>
  <c r="G279" i="38"/>
  <c r="F279" i="38"/>
  <c r="E279" i="38"/>
  <c r="D279" i="38"/>
  <c r="C279" i="38"/>
  <c r="P278" i="38"/>
  <c r="O278" i="38"/>
  <c r="N278" i="38"/>
  <c r="J278" i="38"/>
  <c r="I278" i="38"/>
  <c r="G278" i="38"/>
  <c r="F278" i="38"/>
  <c r="E278" i="38"/>
  <c r="D278" i="38"/>
  <c r="C278" i="38"/>
  <c r="P277" i="38"/>
  <c r="O277" i="38"/>
  <c r="N277" i="38"/>
  <c r="J277" i="38"/>
  <c r="I277" i="38"/>
  <c r="G277" i="38"/>
  <c r="F277" i="38"/>
  <c r="E277" i="38"/>
  <c r="D277" i="38"/>
  <c r="C277" i="38"/>
  <c r="P276" i="38"/>
  <c r="O276" i="38"/>
  <c r="N276" i="38"/>
  <c r="J276" i="38"/>
  <c r="I276" i="38"/>
  <c r="G276" i="38"/>
  <c r="F276" i="38"/>
  <c r="E276" i="38"/>
  <c r="D276" i="38"/>
  <c r="C276" i="38"/>
  <c r="P275" i="38"/>
  <c r="O275" i="38"/>
  <c r="N275" i="38"/>
  <c r="J275" i="38"/>
  <c r="I275" i="38"/>
  <c r="G275" i="38"/>
  <c r="F275" i="38"/>
  <c r="E275" i="38"/>
  <c r="D275" i="38"/>
  <c r="C275" i="38"/>
  <c r="P273" i="38"/>
  <c r="O273" i="38"/>
  <c r="N273" i="38"/>
  <c r="J273" i="38"/>
  <c r="I273" i="38"/>
  <c r="G273" i="38"/>
  <c r="F273" i="38"/>
  <c r="E273" i="38"/>
  <c r="D273" i="38"/>
  <c r="C273" i="38"/>
  <c r="P272" i="38"/>
  <c r="O272" i="38"/>
  <c r="N272" i="38"/>
  <c r="J272" i="38"/>
  <c r="I272" i="38"/>
  <c r="G272" i="38"/>
  <c r="F272" i="38"/>
  <c r="E272" i="38"/>
  <c r="D272" i="38"/>
  <c r="C272" i="38"/>
  <c r="P271" i="38"/>
  <c r="O271" i="38"/>
  <c r="N271" i="38"/>
  <c r="J271" i="38"/>
  <c r="I271" i="38"/>
  <c r="G271" i="38"/>
  <c r="F271" i="38"/>
  <c r="E271" i="38"/>
  <c r="D271" i="38"/>
  <c r="C271" i="38"/>
  <c r="P270" i="38"/>
  <c r="O270" i="38"/>
  <c r="N270" i="38"/>
  <c r="J270" i="38"/>
  <c r="I270" i="38"/>
  <c r="G270" i="38"/>
  <c r="F270" i="38"/>
  <c r="E270" i="38"/>
  <c r="D270" i="38"/>
  <c r="C270" i="38"/>
  <c r="P269" i="38"/>
  <c r="O269" i="38"/>
  <c r="N269" i="38"/>
  <c r="J269" i="38"/>
  <c r="I269" i="38"/>
  <c r="G269" i="38"/>
  <c r="F269" i="38"/>
  <c r="E269" i="38"/>
  <c r="D269" i="38"/>
  <c r="C269" i="38"/>
  <c r="P268" i="38"/>
  <c r="O268" i="38"/>
  <c r="N268" i="38"/>
  <c r="J268" i="38"/>
  <c r="I268" i="38"/>
  <c r="G268" i="38"/>
  <c r="F268" i="38"/>
  <c r="E268" i="38"/>
  <c r="D268" i="38"/>
  <c r="C268" i="38"/>
  <c r="P266" i="38"/>
  <c r="O266" i="38"/>
  <c r="N266" i="38"/>
  <c r="J266" i="38"/>
  <c r="I266" i="38"/>
  <c r="G266" i="38"/>
  <c r="F266" i="38"/>
  <c r="E266" i="38"/>
  <c r="D266" i="38"/>
  <c r="C266" i="38"/>
  <c r="P265" i="38"/>
  <c r="O265" i="38"/>
  <c r="N265" i="38"/>
  <c r="J265" i="38"/>
  <c r="I265" i="38"/>
  <c r="G265" i="38"/>
  <c r="F265" i="38"/>
  <c r="E265" i="38"/>
  <c r="D265" i="38"/>
  <c r="C265" i="38"/>
  <c r="P264" i="38"/>
  <c r="O264" i="38"/>
  <c r="N264" i="38"/>
  <c r="J264" i="38"/>
  <c r="I264" i="38"/>
  <c r="G264" i="38"/>
  <c r="F264" i="38"/>
  <c r="E264" i="38"/>
  <c r="D264" i="38"/>
  <c r="C264" i="38"/>
  <c r="P263" i="38"/>
  <c r="O263" i="38"/>
  <c r="N263" i="38"/>
  <c r="J263" i="38"/>
  <c r="I263" i="38"/>
  <c r="G263" i="38"/>
  <c r="F263" i="38"/>
  <c r="E263" i="38"/>
  <c r="D263" i="38"/>
  <c r="C263" i="38"/>
  <c r="P262" i="38"/>
  <c r="O262" i="38"/>
  <c r="N262" i="38"/>
  <c r="J262" i="38"/>
  <c r="I262" i="38"/>
  <c r="G262" i="38"/>
  <c r="F262" i="38"/>
  <c r="E262" i="38"/>
  <c r="D262" i="38"/>
  <c r="C262" i="38"/>
  <c r="P261" i="38"/>
  <c r="O261" i="38"/>
  <c r="N261" i="38"/>
  <c r="J261" i="38"/>
  <c r="I261" i="38"/>
  <c r="G261" i="38"/>
  <c r="F261" i="38"/>
  <c r="E261" i="38"/>
  <c r="D261" i="38"/>
  <c r="C261" i="38"/>
  <c r="P259" i="38"/>
  <c r="O259" i="38"/>
  <c r="N259" i="38"/>
  <c r="J259" i="38"/>
  <c r="I259" i="38"/>
  <c r="G259" i="38"/>
  <c r="F259" i="38"/>
  <c r="E259" i="38"/>
  <c r="D259" i="38"/>
  <c r="C259" i="38"/>
  <c r="P258" i="38"/>
  <c r="O258" i="38"/>
  <c r="N258" i="38"/>
  <c r="J258" i="38"/>
  <c r="I258" i="38"/>
  <c r="G258" i="38"/>
  <c r="F258" i="38"/>
  <c r="E258" i="38"/>
  <c r="D258" i="38"/>
  <c r="C258" i="38"/>
  <c r="P257" i="38"/>
  <c r="O257" i="38"/>
  <c r="N257" i="38"/>
  <c r="J257" i="38"/>
  <c r="I257" i="38"/>
  <c r="G257" i="38"/>
  <c r="F257" i="38"/>
  <c r="E257" i="38"/>
  <c r="D257" i="38"/>
  <c r="C257" i="38"/>
  <c r="P256" i="38"/>
  <c r="O256" i="38"/>
  <c r="N256" i="38"/>
  <c r="J256" i="38"/>
  <c r="I256" i="38"/>
  <c r="G256" i="38"/>
  <c r="F256" i="38"/>
  <c r="E256" i="38"/>
  <c r="D256" i="38"/>
  <c r="C256" i="38"/>
  <c r="P255" i="38"/>
  <c r="O255" i="38"/>
  <c r="N255" i="38"/>
  <c r="J255" i="38"/>
  <c r="I255" i="38"/>
  <c r="G255" i="38"/>
  <c r="F255" i="38"/>
  <c r="E255" i="38"/>
  <c r="D255" i="38"/>
  <c r="C255" i="38"/>
  <c r="P254" i="38"/>
  <c r="O254" i="38"/>
  <c r="N254" i="38"/>
  <c r="J254" i="38"/>
  <c r="I254" i="38"/>
  <c r="G254" i="38"/>
  <c r="F254" i="38"/>
  <c r="E254" i="38"/>
  <c r="D254" i="38"/>
  <c r="C254" i="38"/>
  <c r="P252" i="38"/>
  <c r="O252" i="38"/>
  <c r="N252" i="38"/>
  <c r="J252" i="38"/>
  <c r="I252" i="38"/>
  <c r="G252" i="38"/>
  <c r="F252" i="38"/>
  <c r="E252" i="38"/>
  <c r="D252" i="38"/>
  <c r="C252" i="38"/>
  <c r="P251" i="38"/>
  <c r="O251" i="38"/>
  <c r="N251" i="38"/>
  <c r="J251" i="38"/>
  <c r="I251" i="38"/>
  <c r="G251" i="38"/>
  <c r="F251" i="38"/>
  <c r="E251" i="38"/>
  <c r="D251" i="38"/>
  <c r="C251" i="38"/>
  <c r="P250" i="38"/>
  <c r="O250" i="38"/>
  <c r="N250" i="38"/>
  <c r="J250" i="38"/>
  <c r="I250" i="38"/>
  <c r="G250" i="38"/>
  <c r="F250" i="38"/>
  <c r="E250" i="38"/>
  <c r="D250" i="38"/>
  <c r="C250" i="38"/>
  <c r="P249" i="38"/>
  <c r="O249" i="38"/>
  <c r="N249" i="38"/>
  <c r="J249" i="38"/>
  <c r="I249" i="38"/>
  <c r="G249" i="38"/>
  <c r="F249" i="38"/>
  <c r="E249" i="38"/>
  <c r="D249" i="38"/>
  <c r="C249" i="38"/>
  <c r="P248" i="38"/>
  <c r="O248" i="38"/>
  <c r="N248" i="38"/>
  <c r="J248" i="38"/>
  <c r="I248" i="38"/>
  <c r="G248" i="38"/>
  <c r="F248" i="38"/>
  <c r="E248" i="38"/>
  <c r="D248" i="38"/>
  <c r="C248" i="38"/>
  <c r="P247" i="38"/>
  <c r="O247" i="38"/>
  <c r="N247" i="38"/>
  <c r="J247" i="38"/>
  <c r="I247" i="38"/>
  <c r="G247" i="38"/>
  <c r="F247" i="38"/>
  <c r="E247" i="38"/>
  <c r="D247" i="38"/>
  <c r="C247" i="38"/>
  <c r="P245" i="38"/>
  <c r="O245" i="38"/>
  <c r="N245" i="38"/>
  <c r="J245" i="38"/>
  <c r="I245" i="38"/>
  <c r="G245" i="38"/>
  <c r="F245" i="38"/>
  <c r="E245" i="38"/>
  <c r="D245" i="38"/>
  <c r="C245" i="38"/>
  <c r="P244" i="38"/>
  <c r="O244" i="38"/>
  <c r="N244" i="38"/>
  <c r="J244" i="38"/>
  <c r="I244" i="38"/>
  <c r="G244" i="38"/>
  <c r="F244" i="38"/>
  <c r="E244" i="38"/>
  <c r="D244" i="38"/>
  <c r="C244" i="38"/>
  <c r="P243" i="38"/>
  <c r="O243" i="38"/>
  <c r="N243" i="38"/>
  <c r="J243" i="38"/>
  <c r="I243" i="38"/>
  <c r="G243" i="38"/>
  <c r="F243" i="38"/>
  <c r="E243" i="38"/>
  <c r="D243" i="38"/>
  <c r="C243" i="38"/>
  <c r="P242" i="38"/>
  <c r="O242" i="38"/>
  <c r="N242" i="38"/>
  <c r="J242" i="38"/>
  <c r="I242" i="38"/>
  <c r="G242" i="38"/>
  <c r="F242" i="38"/>
  <c r="E242" i="38"/>
  <c r="D242" i="38"/>
  <c r="C242" i="38"/>
  <c r="P241" i="38"/>
  <c r="O241" i="38"/>
  <c r="N241" i="38"/>
  <c r="J241" i="38"/>
  <c r="I241" i="38"/>
  <c r="G241" i="38"/>
  <c r="F241" i="38"/>
  <c r="E241" i="38"/>
  <c r="D241" i="38"/>
  <c r="C241" i="38"/>
  <c r="P240" i="38"/>
  <c r="O240" i="38"/>
  <c r="N240" i="38"/>
  <c r="J240" i="38"/>
  <c r="I240" i="38"/>
  <c r="G240" i="38"/>
  <c r="F240" i="38"/>
  <c r="E240" i="38"/>
  <c r="D240" i="38"/>
  <c r="C240" i="38"/>
  <c r="P238" i="38"/>
  <c r="O238" i="38"/>
  <c r="N238" i="38"/>
  <c r="J238" i="38"/>
  <c r="I238" i="38"/>
  <c r="G238" i="38"/>
  <c r="F238" i="38"/>
  <c r="E238" i="38"/>
  <c r="D238" i="38"/>
  <c r="C238" i="38"/>
  <c r="P237" i="38"/>
  <c r="O237" i="38"/>
  <c r="N237" i="38"/>
  <c r="J237" i="38"/>
  <c r="I237" i="38"/>
  <c r="G237" i="38"/>
  <c r="F237" i="38"/>
  <c r="E237" i="38"/>
  <c r="D237" i="38"/>
  <c r="C237" i="38"/>
  <c r="P236" i="38"/>
  <c r="O236" i="38"/>
  <c r="N236" i="38"/>
  <c r="J236" i="38"/>
  <c r="I236" i="38"/>
  <c r="G236" i="38"/>
  <c r="F236" i="38"/>
  <c r="E236" i="38"/>
  <c r="D236" i="38"/>
  <c r="C236" i="38"/>
  <c r="P235" i="38"/>
  <c r="O235" i="38"/>
  <c r="N235" i="38"/>
  <c r="J235" i="38"/>
  <c r="I235" i="38"/>
  <c r="G235" i="38"/>
  <c r="F235" i="38"/>
  <c r="E235" i="38"/>
  <c r="D235" i="38"/>
  <c r="C235" i="38"/>
  <c r="P234" i="38"/>
  <c r="O234" i="38"/>
  <c r="N234" i="38"/>
  <c r="J234" i="38"/>
  <c r="I234" i="38"/>
  <c r="G234" i="38"/>
  <c r="F234" i="38"/>
  <c r="E234" i="38"/>
  <c r="D234" i="38"/>
  <c r="C234" i="38"/>
  <c r="P233" i="38"/>
  <c r="O233" i="38"/>
  <c r="N233" i="38"/>
  <c r="J233" i="38"/>
  <c r="I233" i="38"/>
  <c r="G233" i="38"/>
  <c r="F233" i="38"/>
  <c r="E233" i="38"/>
  <c r="D233" i="38"/>
  <c r="C233" i="38"/>
  <c r="P231" i="38"/>
  <c r="O231" i="38"/>
  <c r="N231" i="38"/>
  <c r="J231" i="38"/>
  <c r="I231" i="38"/>
  <c r="G231" i="38"/>
  <c r="F231" i="38"/>
  <c r="E231" i="38"/>
  <c r="D231" i="38"/>
  <c r="C231" i="38"/>
  <c r="P230" i="38"/>
  <c r="O230" i="38"/>
  <c r="N230" i="38"/>
  <c r="J230" i="38"/>
  <c r="I230" i="38"/>
  <c r="G230" i="38"/>
  <c r="F230" i="38"/>
  <c r="E230" i="38"/>
  <c r="D230" i="38"/>
  <c r="C230" i="38"/>
  <c r="P229" i="38"/>
  <c r="O229" i="38"/>
  <c r="N229" i="38"/>
  <c r="J229" i="38"/>
  <c r="I229" i="38"/>
  <c r="G229" i="38"/>
  <c r="F229" i="38"/>
  <c r="E229" i="38"/>
  <c r="D229" i="38"/>
  <c r="C229" i="38"/>
  <c r="P228" i="38"/>
  <c r="O228" i="38"/>
  <c r="N228" i="38"/>
  <c r="J228" i="38"/>
  <c r="I228" i="38"/>
  <c r="G228" i="38"/>
  <c r="F228" i="38"/>
  <c r="E228" i="38"/>
  <c r="D228" i="38"/>
  <c r="C228" i="38"/>
  <c r="P227" i="38"/>
  <c r="O227" i="38"/>
  <c r="N227" i="38"/>
  <c r="J227" i="38"/>
  <c r="I227" i="38"/>
  <c r="G227" i="38"/>
  <c r="F227" i="38"/>
  <c r="E227" i="38"/>
  <c r="D227" i="38"/>
  <c r="C227" i="38"/>
  <c r="P226" i="38"/>
  <c r="O226" i="38"/>
  <c r="N226" i="38"/>
  <c r="J226" i="38"/>
  <c r="I226" i="38"/>
  <c r="G226" i="38"/>
  <c r="F226" i="38"/>
  <c r="E226" i="38"/>
  <c r="D226" i="38"/>
  <c r="C226" i="38"/>
  <c r="P224" i="38"/>
  <c r="O224" i="38"/>
  <c r="N224" i="38"/>
  <c r="J224" i="38"/>
  <c r="I224" i="38"/>
  <c r="G224" i="38"/>
  <c r="F224" i="38"/>
  <c r="E224" i="38"/>
  <c r="D224" i="38"/>
  <c r="C224" i="38"/>
  <c r="P223" i="38"/>
  <c r="O223" i="38"/>
  <c r="N223" i="38"/>
  <c r="J223" i="38"/>
  <c r="I223" i="38"/>
  <c r="G223" i="38"/>
  <c r="F223" i="38"/>
  <c r="E223" i="38"/>
  <c r="D223" i="38"/>
  <c r="C223" i="38"/>
  <c r="P222" i="38"/>
  <c r="O222" i="38"/>
  <c r="N222" i="38"/>
  <c r="J222" i="38"/>
  <c r="I222" i="38"/>
  <c r="G222" i="38"/>
  <c r="F222" i="38"/>
  <c r="E222" i="38"/>
  <c r="D222" i="38"/>
  <c r="C222" i="38"/>
  <c r="P221" i="38"/>
  <c r="O221" i="38"/>
  <c r="N221" i="38"/>
  <c r="J221" i="38"/>
  <c r="I221" i="38"/>
  <c r="G221" i="38"/>
  <c r="F221" i="38"/>
  <c r="E221" i="38"/>
  <c r="D221" i="38"/>
  <c r="C221" i="38"/>
  <c r="P220" i="38"/>
  <c r="O220" i="38"/>
  <c r="N220" i="38"/>
  <c r="J220" i="38"/>
  <c r="I220" i="38"/>
  <c r="G220" i="38"/>
  <c r="F220" i="38"/>
  <c r="E220" i="38"/>
  <c r="D220" i="38"/>
  <c r="C220" i="38"/>
  <c r="P219" i="38"/>
  <c r="O219" i="38"/>
  <c r="N219" i="38"/>
  <c r="J219" i="38"/>
  <c r="I219" i="38"/>
  <c r="G219" i="38"/>
  <c r="F219" i="38"/>
  <c r="E219" i="38"/>
  <c r="D219" i="38"/>
  <c r="C219" i="38"/>
  <c r="P217" i="38"/>
  <c r="O217" i="38"/>
  <c r="N217" i="38"/>
  <c r="J217" i="38"/>
  <c r="I217" i="38"/>
  <c r="G217" i="38"/>
  <c r="F217" i="38"/>
  <c r="E217" i="38"/>
  <c r="D217" i="38"/>
  <c r="C217" i="38"/>
  <c r="P216" i="38"/>
  <c r="O216" i="38"/>
  <c r="N216" i="38"/>
  <c r="J216" i="38"/>
  <c r="I216" i="38"/>
  <c r="G216" i="38"/>
  <c r="F216" i="38"/>
  <c r="E216" i="38"/>
  <c r="D216" i="38"/>
  <c r="C216" i="38"/>
  <c r="P215" i="38"/>
  <c r="O215" i="38"/>
  <c r="N215" i="38"/>
  <c r="J215" i="38"/>
  <c r="I215" i="38"/>
  <c r="G215" i="38"/>
  <c r="F215" i="38"/>
  <c r="E215" i="38"/>
  <c r="D215" i="38"/>
  <c r="C215" i="38"/>
  <c r="P214" i="38"/>
  <c r="O214" i="38"/>
  <c r="N214" i="38"/>
  <c r="J214" i="38"/>
  <c r="I214" i="38"/>
  <c r="G214" i="38"/>
  <c r="F214" i="38"/>
  <c r="E214" i="38"/>
  <c r="D214" i="38"/>
  <c r="C214" i="38"/>
  <c r="P213" i="38"/>
  <c r="O213" i="38"/>
  <c r="N213" i="38"/>
  <c r="J213" i="38"/>
  <c r="I213" i="38"/>
  <c r="G213" i="38"/>
  <c r="F213" i="38"/>
  <c r="E213" i="38"/>
  <c r="D213" i="38"/>
  <c r="C213" i="38"/>
  <c r="P212" i="38"/>
  <c r="O212" i="38"/>
  <c r="N212" i="38"/>
  <c r="J212" i="38"/>
  <c r="I212" i="38"/>
  <c r="G212" i="38"/>
  <c r="F212" i="38"/>
  <c r="E212" i="38"/>
  <c r="D212" i="38"/>
  <c r="C212" i="38"/>
  <c r="P210" i="38"/>
  <c r="O210" i="38"/>
  <c r="N210" i="38"/>
  <c r="J210" i="38"/>
  <c r="I210" i="38"/>
  <c r="G210" i="38"/>
  <c r="F210" i="38"/>
  <c r="E210" i="38"/>
  <c r="D210" i="38"/>
  <c r="C210" i="38"/>
  <c r="P209" i="38"/>
  <c r="O209" i="38"/>
  <c r="N209" i="38"/>
  <c r="J209" i="38"/>
  <c r="I209" i="38"/>
  <c r="G209" i="38"/>
  <c r="F209" i="38"/>
  <c r="E209" i="38"/>
  <c r="D209" i="38"/>
  <c r="C209" i="38"/>
  <c r="P208" i="38"/>
  <c r="O208" i="38"/>
  <c r="N208" i="38"/>
  <c r="J208" i="38"/>
  <c r="I208" i="38"/>
  <c r="G208" i="38"/>
  <c r="F208" i="38"/>
  <c r="E208" i="38"/>
  <c r="D208" i="38"/>
  <c r="C208" i="38"/>
  <c r="P207" i="38"/>
  <c r="O207" i="38"/>
  <c r="N207" i="38"/>
  <c r="J207" i="38"/>
  <c r="I207" i="38"/>
  <c r="G207" i="38"/>
  <c r="F207" i="38"/>
  <c r="E207" i="38"/>
  <c r="D207" i="38"/>
  <c r="C207" i="38"/>
  <c r="P206" i="38"/>
  <c r="O206" i="38"/>
  <c r="N206" i="38"/>
  <c r="J206" i="38"/>
  <c r="I206" i="38"/>
  <c r="G206" i="38"/>
  <c r="F206" i="38"/>
  <c r="E206" i="38"/>
  <c r="D206" i="38"/>
  <c r="C206" i="38"/>
  <c r="P205" i="38"/>
  <c r="O205" i="38"/>
  <c r="N205" i="38"/>
  <c r="J205" i="38"/>
  <c r="I205" i="38"/>
  <c r="G205" i="38"/>
  <c r="F205" i="38"/>
  <c r="E205" i="38"/>
  <c r="D205" i="38"/>
  <c r="C205" i="38"/>
  <c r="P203" i="38"/>
  <c r="O203" i="38"/>
  <c r="N203" i="38"/>
  <c r="J203" i="38"/>
  <c r="I203" i="38"/>
  <c r="G203" i="38"/>
  <c r="F203" i="38"/>
  <c r="E203" i="38"/>
  <c r="D203" i="38"/>
  <c r="C203" i="38"/>
  <c r="P202" i="38"/>
  <c r="O202" i="38"/>
  <c r="N202" i="38"/>
  <c r="J202" i="38"/>
  <c r="I202" i="38"/>
  <c r="G202" i="38"/>
  <c r="F202" i="38"/>
  <c r="E202" i="38"/>
  <c r="D202" i="38"/>
  <c r="C202" i="38"/>
  <c r="P201" i="38"/>
  <c r="O201" i="38"/>
  <c r="N201" i="38"/>
  <c r="J201" i="38"/>
  <c r="I201" i="38"/>
  <c r="G201" i="38"/>
  <c r="F201" i="38"/>
  <c r="E201" i="38"/>
  <c r="D201" i="38"/>
  <c r="C201" i="38"/>
  <c r="P200" i="38"/>
  <c r="O200" i="38"/>
  <c r="N200" i="38"/>
  <c r="J200" i="38"/>
  <c r="I200" i="38"/>
  <c r="G200" i="38"/>
  <c r="F200" i="38"/>
  <c r="E200" i="38"/>
  <c r="D200" i="38"/>
  <c r="C200" i="38"/>
  <c r="P199" i="38"/>
  <c r="O199" i="38"/>
  <c r="N199" i="38"/>
  <c r="J199" i="38"/>
  <c r="I199" i="38"/>
  <c r="G199" i="38"/>
  <c r="F199" i="38"/>
  <c r="E199" i="38"/>
  <c r="D199" i="38"/>
  <c r="C199" i="38"/>
  <c r="P198" i="38"/>
  <c r="O198" i="38"/>
  <c r="N198" i="38"/>
  <c r="J198" i="38"/>
  <c r="I198" i="38"/>
  <c r="G198" i="38"/>
  <c r="F198" i="38"/>
  <c r="E198" i="38"/>
  <c r="D198" i="38"/>
  <c r="C198" i="38"/>
  <c r="P196" i="38"/>
  <c r="O196" i="38"/>
  <c r="N196" i="38"/>
  <c r="J196" i="38"/>
  <c r="I196" i="38"/>
  <c r="G196" i="38"/>
  <c r="F196" i="38"/>
  <c r="E196" i="38"/>
  <c r="D196" i="38"/>
  <c r="C196" i="38"/>
  <c r="P195" i="38"/>
  <c r="O195" i="38"/>
  <c r="N195" i="38"/>
  <c r="J195" i="38"/>
  <c r="I195" i="38"/>
  <c r="G195" i="38"/>
  <c r="F195" i="38"/>
  <c r="E195" i="38"/>
  <c r="D195" i="38"/>
  <c r="C195" i="38"/>
  <c r="P194" i="38"/>
  <c r="O194" i="38"/>
  <c r="N194" i="38"/>
  <c r="J194" i="38"/>
  <c r="I194" i="38"/>
  <c r="G194" i="38"/>
  <c r="F194" i="38"/>
  <c r="E194" i="38"/>
  <c r="D194" i="38"/>
  <c r="C194" i="38"/>
  <c r="P193" i="38"/>
  <c r="O193" i="38"/>
  <c r="N193" i="38"/>
  <c r="J193" i="38"/>
  <c r="I193" i="38"/>
  <c r="G193" i="38"/>
  <c r="F193" i="38"/>
  <c r="E193" i="38"/>
  <c r="D193" i="38"/>
  <c r="C193" i="38"/>
  <c r="P192" i="38"/>
  <c r="O192" i="38"/>
  <c r="N192" i="38"/>
  <c r="J192" i="38"/>
  <c r="I192" i="38"/>
  <c r="G192" i="38"/>
  <c r="F192" i="38"/>
  <c r="E192" i="38"/>
  <c r="D192" i="38"/>
  <c r="C192" i="38"/>
  <c r="P191" i="38"/>
  <c r="O191" i="38"/>
  <c r="N191" i="38"/>
  <c r="J191" i="38"/>
  <c r="I191" i="38"/>
  <c r="G191" i="38"/>
  <c r="F191" i="38"/>
  <c r="E191" i="38"/>
  <c r="D191" i="38"/>
  <c r="C191" i="38"/>
  <c r="P189" i="38"/>
  <c r="O189" i="38"/>
  <c r="N189" i="38"/>
  <c r="J189" i="38"/>
  <c r="I189" i="38"/>
  <c r="G189" i="38"/>
  <c r="F189" i="38"/>
  <c r="E189" i="38"/>
  <c r="D189" i="38"/>
  <c r="C189" i="38"/>
  <c r="P188" i="38"/>
  <c r="O188" i="38"/>
  <c r="N188" i="38"/>
  <c r="J188" i="38"/>
  <c r="I188" i="38"/>
  <c r="G188" i="38"/>
  <c r="F188" i="38"/>
  <c r="E188" i="38"/>
  <c r="D188" i="38"/>
  <c r="C188" i="38"/>
  <c r="P187" i="38"/>
  <c r="O187" i="38"/>
  <c r="N187" i="38"/>
  <c r="J187" i="38"/>
  <c r="I187" i="38"/>
  <c r="G187" i="38"/>
  <c r="F187" i="38"/>
  <c r="E187" i="38"/>
  <c r="D187" i="38"/>
  <c r="C187" i="38"/>
  <c r="P186" i="38"/>
  <c r="O186" i="38"/>
  <c r="N186" i="38"/>
  <c r="J186" i="38"/>
  <c r="I186" i="38"/>
  <c r="G186" i="38"/>
  <c r="F186" i="38"/>
  <c r="E186" i="38"/>
  <c r="D186" i="38"/>
  <c r="C186" i="38"/>
  <c r="P185" i="38"/>
  <c r="O185" i="38"/>
  <c r="N185" i="38"/>
  <c r="J185" i="38"/>
  <c r="I185" i="38"/>
  <c r="G185" i="38"/>
  <c r="F185" i="38"/>
  <c r="E185" i="38"/>
  <c r="D185" i="38"/>
  <c r="C185" i="38"/>
  <c r="P184" i="38"/>
  <c r="O184" i="38"/>
  <c r="N184" i="38"/>
  <c r="J184" i="38"/>
  <c r="I184" i="38"/>
  <c r="G184" i="38"/>
  <c r="F184" i="38"/>
  <c r="E184" i="38"/>
  <c r="D184" i="38"/>
  <c r="C184" i="38"/>
  <c r="P182" i="38"/>
  <c r="O182" i="38"/>
  <c r="N182" i="38"/>
  <c r="J182" i="38"/>
  <c r="I182" i="38"/>
  <c r="G182" i="38"/>
  <c r="F182" i="38"/>
  <c r="E182" i="38"/>
  <c r="D182" i="38"/>
  <c r="C182" i="38"/>
  <c r="P181" i="38"/>
  <c r="O181" i="38"/>
  <c r="N181" i="38"/>
  <c r="J181" i="38"/>
  <c r="I181" i="38"/>
  <c r="G181" i="38"/>
  <c r="F181" i="38"/>
  <c r="E181" i="38"/>
  <c r="D181" i="38"/>
  <c r="C181" i="38"/>
  <c r="P180" i="38"/>
  <c r="O180" i="38"/>
  <c r="N180" i="38"/>
  <c r="J180" i="38"/>
  <c r="I180" i="38"/>
  <c r="G180" i="38"/>
  <c r="F180" i="38"/>
  <c r="E180" i="38"/>
  <c r="D180" i="38"/>
  <c r="C180" i="38"/>
  <c r="P179" i="38"/>
  <c r="O179" i="38"/>
  <c r="N179" i="38"/>
  <c r="J179" i="38"/>
  <c r="I179" i="38"/>
  <c r="G179" i="38"/>
  <c r="F179" i="38"/>
  <c r="E179" i="38"/>
  <c r="D179" i="38"/>
  <c r="C179" i="38"/>
  <c r="P178" i="38"/>
  <c r="O178" i="38"/>
  <c r="N178" i="38"/>
  <c r="J178" i="38"/>
  <c r="I178" i="38"/>
  <c r="G178" i="38"/>
  <c r="F178" i="38"/>
  <c r="E178" i="38"/>
  <c r="D178" i="38"/>
  <c r="C178" i="38"/>
  <c r="P177" i="38"/>
  <c r="O177" i="38"/>
  <c r="N177" i="38"/>
  <c r="J177" i="38"/>
  <c r="I177" i="38"/>
  <c r="G177" i="38"/>
  <c r="F177" i="38"/>
  <c r="E177" i="38"/>
  <c r="D177" i="38"/>
  <c r="C177" i="38"/>
  <c r="P175" i="38"/>
  <c r="O175" i="38"/>
  <c r="N175" i="38"/>
  <c r="J175" i="38"/>
  <c r="I175" i="38"/>
  <c r="G175" i="38"/>
  <c r="F175" i="38"/>
  <c r="E175" i="38"/>
  <c r="D175" i="38"/>
  <c r="C175" i="38"/>
  <c r="P174" i="38"/>
  <c r="O174" i="38"/>
  <c r="N174" i="38"/>
  <c r="J174" i="38"/>
  <c r="I174" i="38"/>
  <c r="G174" i="38"/>
  <c r="F174" i="38"/>
  <c r="E174" i="38"/>
  <c r="D174" i="38"/>
  <c r="C174" i="38"/>
  <c r="P173" i="38"/>
  <c r="O173" i="38"/>
  <c r="N173" i="38"/>
  <c r="J173" i="38"/>
  <c r="I173" i="38"/>
  <c r="G173" i="38"/>
  <c r="F173" i="38"/>
  <c r="E173" i="38"/>
  <c r="D173" i="38"/>
  <c r="C173" i="38"/>
  <c r="P172" i="38"/>
  <c r="O172" i="38"/>
  <c r="N172" i="38"/>
  <c r="J172" i="38"/>
  <c r="I172" i="38"/>
  <c r="G172" i="38"/>
  <c r="F172" i="38"/>
  <c r="E172" i="38"/>
  <c r="D172" i="38"/>
  <c r="C172" i="38"/>
  <c r="P171" i="38"/>
  <c r="O171" i="38"/>
  <c r="N171" i="38"/>
  <c r="J171" i="38"/>
  <c r="I171" i="38"/>
  <c r="G171" i="38"/>
  <c r="F171" i="38"/>
  <c r="E171" i="38"/>
  <c r="D171" i="38"/>
  <c r="C171" i="38"/>
  <c r="P170" i="38"/>
  <c r="O170" i="38"/>
  <c r="N170" i="38"/>
  <c r="J170" i="38"/>
  <c r="I170" i="38"/>
  <c r="G170" i="38"/>
  <c r="F170" i="38"/>
  <c r="E170" i="38"/>
  <c r="D170" i="38"/>
  <c r="C170" i="38"/>
  <c r="P168" i="38"/>
  <c r="O168" i="38"/>
  <c r="N168" i="38"/>
  <c r="J168" i="38"/>
  <c r="I168" i="38"/>
  <c r="G168" i="38"/>
  <c r="F168" i="38"/>
  <c r="E168" i="38"/>
  <c r="D168" i="38"/>
  <c r="C168" i="38"/>
  <c r="P167" i="38"/>
  <c r="O167" i="38"/>
  <c r="N167" i="38"/>
  <c r="J167" i="38"/>
  <c r="I167" i="38"/>
  <c r="G167" i="38"/>
  <c r="F167" i="38"/>
  <c r="E167" i="38"/>
  <c r="D167" i="38"/>
  <c r="C167" i="38"/>
  <c r="P166" i="38"/>
  <c r="O166" i="38"/>
  <c r="N166" i="38"/>
  <c r="J166" i="38"/>
  <c r="I166" i="38"/>
  <c r="G166" i="38"/>
  <c r="F166" i="38"/>
  <c r="E166" i="38"/>
  <c r="D166" i="38"/>
  <c r="C166" i="38"/>
  <c r="P165" i="38"/>
  <c r="O165" i="38"/>
  <c r="N165" i="38"/>
  <c r="J165" i="38"/>
  <c r="I165" i="38"/>
  <c r="G165" i="38"/>
  <c r="F165" i="38"/>
  <c r="E165" i="38"/>
  <c r="D165" i="38"/>
  <c r="C165" i="38"/>
  <c r="P164" i="38"/>
  <c r="O164" i="38"/>
  <c r="N164" i="38"/>
  <c r="J164" i="38"/>
  <c r="I164" i="38"/>
  <c r="G164" i="38"/>
  <c r="F164" i="38"/>
  <c r="E164" i="38"/>
  <c r="D164" i="38"/>
  <c r="C164" i="38"/>
  <c r="P163" i="38"/>
  <c r="O163" i="38"/>
  <c r="N163" i="38"/>
  <c r="J163" i="38"/>
  <c r="I163" i="38"/>
  <c r="G163" i="38"/>
  <c r="F163" i="38"/>
  <c r="E163" i="38"/>
  <c r="D163" i="38"/>
  <c r="C163" i="38"/>
  <c r="P161" i="38"/>
  <c r="O161" i="38"/>
  <c r="N161" i="38"/>
  <c r="J161" i="38"/>
  <c r="I161" i="38"/>
  <c r="G161" i="38"/>
  <c r="F161" i="38"/>
  <c r="E161" i="38"/>
  <c r="D161" i="38"/>
  <c r="C161" i="38"/>
  <c r="P160" i="38"/>
  <c r="O160" i="38"/>
  <c r="N160" i="38"/>
  <c r="J160" i="38"/>
  <c r="I160" i="38"/>
  <c r="G160" i="38"/>
  <c r="F160" i="38"/>
  <c r="E160" i="38"/>
  <c r="D160" i="38"/>
  <c r="C160" i="38"/>
  <c r="P159" i="38"/>
  <c r="O159" i="38"/>
  <c r="N159" i="38"/>
  <c r="J159" i="38"/>
  <c r="I159" i="38"/>
  <c r="G159" i="38"/>
  <c r="F159" i="38"/>
  <c r="E159" i="38"/>
  <c r="D159" i="38"/>
  <c r="C159" i="38"/>
  <c r="P158" i="38"/>
  <c r="O158" i="38"/>
  <c r="N158" i="38"/>
  <c r="J158" i="38"/>
  <c r="I158" i="38"/>
  <c r="G158" i="38"/>
  <c r="F158" i="38"/>
  <c r="E158" i="38"/>
  <c r="D158" i="38"/>
  <c r="C158" i="38"/>
  <c r="P157" i="38"/>
  <c r="O157" i="38"/>
  <c r="N157" i="38"/>
  <c r="J157" i="38"/>
  <c r="I157" i="38"/>
  <c r="G157" i="38"/>
  <c r="F157" i="38"/>
  <c r="E157" i="38"/>
  <c r="D157" i="38"/>
  <c r="C157" i="38"/>
  <c r="P156" i="38"/>
  <c r="O156" i="38"/>
  <c r="N156" i="38"/>
  <c r="J156" i="38"/>
  <c r="I156" i="38"/>
  <c r="G156" i="38"/>
  <c r="F156" i="38"/>
  <c r="E156" i="38"/>
  <c r="D156" i="38"/>
  <c r="C156" i="38"/>
  <c r="P154" i="38"/>
  <c r="O154" i="38"/>
  <c r="N154" i="38"/>
  <c r="J154" i="38"/>
  <c r="I154" i="38"/>
  <c r="G154" i="38"/>
  <c r="F154" i="38"/>
  <c r="E154" i="38"/>
  <c r="D154" i="38"/>
  <c r="C154" i="38"/>
  <c r="P153" i="38"/>
  <c r="O153" i="38"/>
  <c r="N153" i="38"/>
  <c r="J153" i="38"/>
  <c r="I153" i="38"/>
  <c r="G153" i="38"/>
  <c r="F153" i="38"/>
  <c r="E153" i="38"/>
  <c r="D153" i="38"/>
  <c r="C153" i="38"/>
  <c r="P152" i="38"/>
  <c r="O152" i="38"/>
  <c r="N152" i="38"/>
  <c r="J152" i="38"/>
  <c r="I152" i="38"/>
  <c r="G152" i="38"/>
  <c r="F152" i="38"/>
  <c r="E152" i="38"/>
  <c r="D152" i="38"/>
  <c r="C152" i="38"/>
  <c r="P151" i="38"/>
  <c r="O151" i="38"/>
  <c r="N151" i="38"/>
  <c r="J151" i="38"/>
  <c r="I151" i="38"/>
  <c r="G151" i="38"/>
  <c r="F151" i="38"/>
  <c r="E151" i="38"/>
  <c r="D151" i="38"/>
  <c r="C151" i="38"/>
  <c r="P150" i="38"/>
  <c r="O150" i="38"/>
  <c r="N150" i="38"/>
  <c r="J150" i="38"/>
  <c r="I150" i="38"/>
  <c r="G150" i="38"/>
  <c r="F150" i="38"/>
  <c r="E150" i="38"/>
  <c r="D150" i="38"/>
  <c r="C150" i="38"/>
  <c r="P149" i="38"/>
  <c r="O149" i="38"/>
  <c r="N149" i="38"/>
  <c r="J149" i="38"/>
  <c r="I149" i="38"/>
  <c r="G149" i="38"/>
  <c r="F149" i="38"/>
  <c r="E149" i="38"/>
  <c r="D149" i="38"/>
  <c r="C149" i="38"/>
  <c r="P147" i="38"/>
  <c r="O147" i="38"/>
  <c r="N147" i="38"/>
  <c r="J147" i="38"/>
  <c r="I147" i="38"/>
  <c r="G147" i="38"/>
  <c r="F147" i="38"/>
  <c r="E147" i="38"/>
  <c r="D147" i="38"/>
  <c r="C147" i="38"/>
  <c r="P146" i="38"/>
  <c r="O146" i="38"/>
  <c r="N146" i="38"/>
  <c r="J146" i="38"/>
  <c r="I146" i="38"/>
  <c r="G146" i="38"/>
  <c r="F146" i="38"/>
  <c r="E146" i="38"/>
  <c r="D146" i="38"/>
  <c r="C146" i="38"/>
  <c r="P145" i="38"/>
  <c r="O145" i="38"/>
  <c r="N145" i="38"/>
  <c r="J145" i="38"/>
  <c r="I145" i="38"/>
  <c r="G145" i="38"/>
  <c r="F145" i="38"/>
  <c r="E145" i="38"/>
  <c r="D145" i="38"/>
  <c r="C145" i="38"/>
  <c r="P144" i="38"/>
  <c r="O144" i="38"/>
  <c r="N144" i="38"/>
  <c r="J144" i="38"/>
  <c r="I144" i="38"/>
  <c r="G144" i="38"/>
  <c r="F144" i="38"/>
  <c r="E144" i="38"/>
  <c r="D144" i="38"/>
  <c r="C144" i="38"/>
  <c r="P143" i="38"/>
  <c r="O143" i="38"/>
  <c r="N143" i="38"/>
  <c r="J143" i="38"/>
  <c r="I143" i="38"/>
  <c r="G143" i="38"/>
  <c r="F143" i="38"/>
  <c r="E143" i="38"/>
  <c r="D143" i="38"/>
  <c r="C143" i="38"/>
  <c r="P142" i="38"/>
  <c r="O142" i="38"/>
  <c r="N142" i="38"/>
  <c r="J142" i="38"/>
  <c r="I142" i="38"/>
  <c r="G142" i="38"/>
  <c r="F142" i="38"/>
  <c r="E142" i="38"/>
  <c r="D142" i="38"/>
  <c r="C142" i="38"/>
  <c r="P140" i="38"/>
  <c r="O140" i="38"/>
  <c r="N140" i="38"/>
  <c r="J140" i="38"/>
  <c r="I140" i="38"/>
  <c r="G140" i="38"/>
  <c r="F140" i="38"/>
  <c r="E140" i="38"/>
  <c r="D140" i="38"/>
  <c r="C140" i="38"/>
  <c r="P139" i="38"/>
  <c r="O139" i="38"/>
  <c r="N139" i="38"/>
  <c r="J139" i="38"/>
  <c r="I139" i="38"/>
  <c r="G139" i="38"/>
  <c r="F139" i="38"/>
  <c r="E139" i="38"/>
  <c r="D139" i="38"/>
  <c r="C139" i="38"/>
  <c r="P138" i="38"/>
  <c r="O138" i="38"/>
  <c r="N138" i="38"/>
  <c r="J138" i="38"/>
  <c r="I138" i="38"/>
  <c r="G138" i="38"/>
  <c r="F138" i="38"/>
  <c r="E138" i="38"/>
  <c r="D138" i="38"/>
  <c r="C138" i="38"/>
  <c r="P137" i="38"/>
  <c r="O137" i="38"/>
  <c r="N137" i="38"/>
  <c r="J137" i="38"/>
  <c r="I137" i="38"/>
  <c r="G137" i="38"/>
  <c r="F137" i="38"/>
  <c r="E137" i="38"/>
  <c r="D137" i="38"/>
  <c r="C137" i="38"/>
  <c r="P136" i="38"/>
  <c r="O136" i="38"/>
  <c r="N136" i="38"/>
  <c r="J136" i="38"/>
  <c r="I136" i="38"/>
  <c r="G136" i="38"/>
  <c r="F136" i="38"/>
  <c r="E136" i="38"/>
  <c r="D136" i="38"/>
  <c r="C136" i="38"/>
  <c r="P135" i="38"/>
  <c r="O135" i="38"/>
  <c r="N135" i="38"/>
  <c r="J135" i="38"/>
  <c r="I135" i="38"/>
  <c r="G135" i="38"/>
  <c r="F135" i="38"/>
  <c r="E135" i="38"/>
  <c r="D135" i="38"/>
  <c r="C135" i="38"/>
  <c r="P133" i="38"/>
  <c r="O133" i="38"/>
  <c r="N133" i="38"/>
  <c r="J133" i="38"/>
  <c r="I133" i="38"/>
  <c r="G133" i="38"/>
  <c r="F133" i="38"/>
  <c r="E133" i="38"/>
  <c r="D133" i="38"/>
  <c r="C133" i="38"/>
  <c r="P132" i="38"/>
  <c r="O132" i="38"/>
  <c r="N132" i="38"/>
  <c r="J132" i="38"/>
  <c r="I132" i="38"/>
  <c r="G132" i="38"/>
  <c r="F132" i="38"/>
  <c r="E132" i="38"/>
  <c r="D132" i="38"/>
  <c r="C132" i="38"/>
  <c r="P131" i="38"/>
  <c r="O131" i="38"/>
  <c r="N131" i="38"/>
  <c r="J131" i="38"/>
  <c r="I131" i="38"/>
  <c r="G131" i="38"/>
  <c r="F131" i="38"/>
  <c r="E131" i="38"/>
  <c r="D131" i="38"/>
  <c r="C131" i="38"/>
  <c r="P130" i="38"/>
  <c r="O130" i="38"/>
  <c r="N130" i="38"/>
  <c r="J130" i="38"/>
  <c r="I130" i="38"/>
  <c r="G130" i="38"/>
  <c r="F130" i="38"/>
  <c r="E130" i="38"/>
  <c r="D130" i="38"/>
  <c r="C130" i="38"/>
  <c r="P129" i="38"/>
  <c r="O129" i="38"/>
  <c r="N129" i="38"/>
  <c r="J129" i="38"/>
  <c r="I129" i="38"/>
  <c r="G129" i="38"/>
  <c r="F129" i="38"/>
  <c r="E129" i="38"/>
  <c r="D129" i="38"/>
  <c r="C129" i="38"/>
  <c r="P128" i="38"/>
  <c r="O128" i="38"/>
  <c r="N128" i="38"/>
  <c r="J128" i="38"/>
  <c r="I128" i="38"/>
  <c r="G128" i="38"/>
  <c r="F128" i="38"/>
  <c r="E128" i="38"/>
  <c r="D128" i="38"/>
  <c r="C128" i="38"/>
  <c r="P126" i="38"/>
  <c r="O126" i="38"/>
  <c r="N126" i="38"/>
  <c r="J126" i="38"/>
  <c r="I126" i="38"/>
  <c r="G126" i="38"/>
  <c r="F126" i="38"/>
  <c r="E126" i="38"/>
  <c r="D126" i="38"/>
  <c r="C126" i="38"/>
  <c r="P125" i="38"/>
  <c r="O125" i="38"/>
  <c r="N125" i="38"/>
  <c r="J125" i="38"/>
  <c r="I125" i="38"/>
  <c r="G125" i="38"/>
  <c r="F125" i="38"/>
  <c r="E125" i="38"/>
  <c r="D125" i="38"/>
  <c r="C125" i="38"/>
  <c r="P124" i="38"/>
  <c r="O124" i="38"/>
  <c r="N124" i="38"/>
  <c r="J124" i="38"/>
  <c r="I124" i="38"/>
  <c r="G124" i="38"/>
  <c r="F124" i="38"/>
  <c r="E124" i="38"/>
  <c r="D124" i="38"/>
  <c r="C124" i="38"/>
  <c r="P123" i="38"/>
  <c r="O123" i="38"/>
  <c r="N123" i="38"/>
  <c r="J123" i="38"/>
  <c r="I123" i="38"/>
  <c r="G123" i="38"/>
  <c r="F123" i="38"/>
  <c r="E123" i="38"/>
  <c r="D123" i="38"/>
  <c r="C123" i="38"/>
  <c r="P122" i="38"/>
  <c r="O122" i="38"/>
  <c r="N122" i="38"/>
  <c r="J122" i="38"/>
  <c r="I122" i="38"/>
  <c r="G122" i="38"/>
  <c r="F122" i="38"/>
  <c r="E122" i="38"/>
  <c r="D122" i="38"/>
  <c r="C122" i="38"/>
  <c r="P121" i="38"/>
  <c r="O121" i="38"/>
  <c r="N121" i="38"/>
  <c r="J121" i="38"/>
  <c r="I121" i="38"/>
  <c r="G121" i="38"/>
  <c r="F121" i="38"/>
  <c r="E121" i="38"/>
  <c r="D121" i="38"/>
  <c r="C121" i="38"/>
  <c r="P119" i="38"/>
  <c r="O119" i="38"/>
  <c r="N119" i="38"/>
  <c r="J119" i="38"/>
  <c r="I119" i="38"/>
  <c r="G119" i="38"/>
  <c r="F119" i="38"/>
  <c r="E119" i="38"/>
  <c r="D119" i="38"/>
  <c r="C119" i="38"/>
  <c r="P118" i="38"/>
  <c r="O118" i="38"/>
  <c r="N118" i="38"/>
  <c r="J118" i="38"/>
  <c r="I118" i="38"/>
  <c r="G118" i="38"/>
  <c r="F118" i="38"/>
  <c r="E118" i="38"/>
  <c r="D118" i="38"/>
  <c r="C118" i="38"/>
  <c r="P117" i="38"/>
  <c r="O117" i="38"/>
  <c r="N117" i="38"/>
  <c r="J117" i="38"/>
  <c r="I117" i="38"/>
  <c r="G117" i="38"/>
  <c r="F117" i="38"/>
  <c r="E117" i="38"/>
  <c r="D117" i="38"/>
  <c r="C117" i="38"/>
  <c r="P116" i="38"/>
  <c r="O116" i="38"/>
  <c r="N116" i="38"/>
  <c r="J116" i="38"/>
  <c r="I116" i="38"/>
  <c r="G116" i="38"/>
  <c r="F116" i="38"/>
  <c r="E116" i="38"/>
  <c r="D116" i="38"/>
  <c r="C116" i="38"/>
  <c r="P115" i="38"/>
  <c r="O115" i="38"/>
  <c r="N115" i="38"/>
  <c r="J115" i="38"/>
  <c r="I115" i="38"/>
  <c r="G115" i="38"/>
  <c r="F115" i="38"/>
  <c r="E115" i="38"/>
  <c r="D115" i="38"/>
  <c r="C115" i="38"/>
  <c r="P114" i="38"/>
  <c r="O114" i="38"/>
  <c r="N114" i="38"/>
  <c r="J114" i="38"/>
  <c r="I114" i="38"/>
  <c r="G114" i="38"/>
  <c r="F114" i="38"/>
  <c r="E114" i="38"/>
  <c r="D114" i="38"/>
  <c r="C114" i="38"/>
  <c r="P112" i="38"/>
  <c r="O112" i="38"/>
  <c r="N112" i="38"/>
  <c r="J112" i="38"/>
  <c r="I112" i="38"/>
  <c r="G112" i="38"/>
  <c r="F112" i="38"/>
  <c r="E112" i="38"/>
  <c r="D112" i="38"/>
  <c r="C112" i="38"/>
  <c r="P111" i="38"/>
  <c r="O111" i="38"/>
  <c r="N111" i="38"/>
  <c r="J111" i="38"/>
  <c r="I111" i="38"/>
  <c r="G111" i="38"/>
  <c r="F111" i="38"/>
  <c r="E111" i="38"/>
  <c r="D111" i="38"/>
  <c r="C111" i="38"/>
  <c r="P110" i="38"/>
  <c r="O110" i="38"/>
  <c r="N110" i="38"/>
  <c r="J110" i="38"/>
  <c r="I110" i="38"/>
  <c r="G110" i="38"/>
  <c r="F110" i="38"/>
  <c r="E110" i="38"/>
  <c r="D110" i="38"/>
  <c r="C110" i="38"/>
  <c r="P109" i="38"/>
  <c r="O109" i="38"/>
  <c r="N109" i="38"/>
  <c r="J109" i="38"/>
  <c r="I109" i="38"/>
  <c r="G109" i="38"/>
  <c r="F109" i="38"/>
  <c r="E109" i="38"/>
  <c r="D109" i="38"/>
  <c r="C109" i="38"/>
  <c r="P108" i="38"/>
  <c r="O108" i="38"/>
  <c r="N108" i="38"/>
  <c r="J108" i="38"/>
  <c r="I108" i="38"/>
  <c r="G108" i="38"/>
  <c r="F108" i="38"/>
  <c r="E108" i="38"/>
  <c r="D108" i="38"/>
  <c r="C108" i="38"/>
  <c r="P107" i="38"/>
  <c r="O107" i="38"/>
  <c r="N107" i="38"/>
  <c r="J107" i="38"/>
  <c r="I107" i="38"/>
  <c r="G107" i="38"/>
  <c r="F107" i="38"/>
  <c r="E107" i="38"/>
  <c r="D107" i="38"/>
  <c r="C107" i="38"/>
  <c r="P105" i="38"/>
  <c r="O105" i="38"/>
  <c r="N105" i="38"/>
  <c r="J105" i="38"/>
  <c r="I105" i="38"/>
  <c r="G105" i="38"/>
  <c r="F105" i="38"/>
  <c r="E105" i="38"/>
  <c r="D105" i="38"/>
  <c r="C105" i="38"/>
  <c r="P104" i="38"/>
  <c r="O104" i="38"/>
  <c r="N104" i="38"/>
  <c r="J104" i="38"/>
  <c r="I104" i="38"/>
  <c r="G104" i="38"/>
  <c r="F104" i="38"/>
  <c r="E104" i="38"/>
  <c r="D104" i="38"/>
  <c r="C104" i="38"/>
  <c r="P103" i="38"/>
  <c r="O103" i="38"/>
  <c r="N103" i="38"/>
  <c r="J103" i="38"/>
  <c r="I103" i="38"/>
  <c r="G103" i="38"/>
  <c r="F103" i="38"/>
  <c r="E103" i="38"/>
  <c r="D103" i="38"/>
  <c r="C103" i="38"/>
  <c r="P102" i="38"/>
  <c r="O102" i="38"/>
  <c r="N102" i="38"/>
  <c r="J102" i="38"/>
  <c r="I102" i="38"/>
  <c r="G102" i="38"/>
  <c r="F102" i="38"/>
  <c r="E102" i="38"/>
  <c r="D102" i="38"/>
  <c r="C102" i="38"/>
  <c r="P101" i="38"/>
  <c r="O101" i="38"/>
  <c r="N101" i="38"/>
  <c r="J101" i="38"/>
  <c r="I101" i="38"/>
  <c r="G101" i="38"/>
  <c r="F101" i="38"/>
  <c r="E101" i="38"/>
  <c r="D101" i="38"/>
  <c r="C101" i="38"/>
  <c r="P100" i="38"/>
  <c r="O100" i="38"/>
  <c r="N100" i="38"/>
  <c r="J100" i="38"/>
  <c r="I100" i="38"/>
  <c r="G100" i="38"/>
  <c r="F100" i="38"/>
  <c r="E100" i="38"/>
  <c r="D100" i="38"/>
  <c r="C100" i="38"/>
  <c r="P98" i="38"/>
  <c r="O98" i="38"/>
  <c r="N98" i="38"/>
  <c r="J98" i="38"/>
  <c r="I98" i="38"/>
  <c r="G98" i="38"/>
  <c r="F98" i="38"/>
  <c r="E98" i="38"/>
  <c r="D98" i="38"/>
  <c r="C98" i="38"/>
  <c r="P97" i="38"/>
  <c r="O97" i="38"/>
  <c r="N97" i="38"/>
  <c r="J97" i="38"/>
  <c r="I97" i="38"/>
  <c r="G97" i="38"/>
  <c r="F97" i="38"/>
  <c r="E97" i="38"/>
  <c r="D97" i="38"/>
  <c r="C97" i="38"/>
  <c r="P96" i="38"/>
  <c r="O96" i="38"/>
  <c r="N96" i="38"/>
  <c r="J96" i="38"/>
  <c r="I96" i="38"/>
  <c r="G96" i="38"/>
  <c r="F96" i="38"/>
  <c r="E96" i="38"/>
  <c r="D96" i="38"/>
  <c r="C96" i="38"/>
  <c r="P95" i="38"/>
  <c r="O95" i="38"/>
  <c r="N95" i="38"/>
  <c r="J95" i="38"/>
  <c r="I95" i="38"/>
  <c r="G95" i="38"/>
  <c r="F95" i="38"/>
  <c r="E95" i="38"/>
  <c r="D95" i="38"/>
  <c r="C95" i="38"/>
  <c r="P94" i="38"/>
  <c r="O94" i="38"/>
  <c r="N94" i="38"/>
  <c r="J94" i="38"/>
  <c r="I94" i="38"/>
  <c r="G94" i="38"/>
  <c r="F94" i="38"/>
  <c r="E94" i="38"/>
  <c r="D94" i="38"/>
  <c r="C94" i="38"/>
  <c r="P93" i="38"/>
  <c r="O93" i="38"/>
  <c r="N93" i="38"/>
  <c r="J93" i="38"/>
  <c r="I93" i="38"/>
  <c r="G93" i="38"/>
  <c r="F93" i="38"/>
  <c r="E93" i="38"/>
  <c r="D93" i="38"/>
  <c r="C93" i="38"/>
  <c r="P91" i="38"/>
  <c r="O91" i="38"/>
  <c r="N91" i="38"/>
  <c r="J91" i="38"/>
  <c r="I91" i="38"/>
  <c r="G91" i="38"/>
  <c r="F91" i="38"/>
  <c r="E91" i="38"/>
  <c r="D91" i="38"/>
  <c r="C91" i="38"/>
  <c r="P90" i="38"/>
  <c r="O90" i="38"/>
  <c r="N90" i="38"/>
  <c r="J90" i="38"/>
  <c r="I90" i="38"/>
  <c r="G90" i="38"/>
  <c r="F90" i="38"/>
  <c r="E90" i="38"/>
  <c r="D90" i="38"/>
  <c r="C90" i="38"/>
  <c r="P89" i="38"/>
  <c r="O89" i="38"/>
  <c r="N89" i="38"/>
  <c r="J89" i="38"/>
  <c r="I89" i="38"/>
  <c r="G89" i="38"/>
  <c r="F89" i="38"/>
  <c r="E89" i="38"/>
  <c r="D89" i="38"/>
  <c r="C89" i="38"/>
  <c r="P88" i="38"/>
  <c r="O88" i="38"/>
  <c r="N88" i="38"/>
  <c r="J88" i="38"/>
  <c r="I88" i="38"/>
  <c r="G88" i="38"/>
  <c r="F88" i="38"/>
  <c r="E88" i="38"/>
  <c r="D88" i="38"/>
  <c r="C88" i="38"/>
  <c r="P87" i="38"/>
  <c r="O87" i="38"/>
  <c r="N87" i="38"/>
  <c r="J87" i="38"/>
  <c r="I87" i="38"/>
  <c r="G87" i="38"/>
  <c r="F87" i="38"/>
  <c r="E87" i="38"/>
  <c r="D87" i="38"/>
  <c r="C87" i="38"/>
  <c r="P86" i="38"/>
  <c r="O86" i="38"/>
  <c r="N86" i="38"/>
  <c r="J86" i="38"/>
  <c r="I86" i="38"/>
  <c r="G86" i="38"/>
  <c r="F86" i="38"/>
  <c r="E86" i="38"/>
  <c r="D86" i="38"/>
  <c r="C86" i="38"/>
  <c r="P84" i="38"/>
  <c r="O84" i="38"/>
  <c r="N84" i="38"/>
  <c r="J84" i="38"/>
  <c r="I84" i="38"/>
  <c r="G84" i="38"/>
  <c r="F84" i="38"/>
  <c r="E84" i="38"/>
  <c r="D84" i="38"/>
  <c r="C84" i="38"/>
  <c r="P83" i="38"/>
  <c r="O83" i="38"/>
  <c r="N83" i="38"/>
  <c r="J83" i="38"/>
  <c r="I83" i="38"/>
  <c r="G83" i="38"/>
  <c r="F83" i="38"/>
  <c r="E83" i="38"/>
  <c r="D83" i="38"/>
  <c r="C83" i="38"/>
  <c r="P82" i="38"/>
  <c r="O82" i="38"/>
  <c r="N82" i="38"/>
  <c r="J82" i="38"/>
  <c r="I82" i="38"/>
  <c r="G82" i="38"/>
  <c r="F82" i="38"/>
  <c r="E82" i="38"/>
  <c r="D82" i="38"/>
  <c r="C82" i="38"/>
  <c r="P81" i="38"/>
  <c r="O81" i="38"/>
  <c r="N81" i="38"/>
  <c r="J81" i="38"/>
  <c r="I81" i="38"/>
  <c r="G81" i="38"/>
  <c r="F81" i="38"/>
  <c r="E81" i="38"/>
  <c r="D81" i="38"/>
  <c r="C81" i="38"/>
  <c r="P80" i="38"/>
  <c r="O80" i="38"/>
  <c r="N80" i="38"/>
  <c r="J80" i="38"/>
  <c r="I80" i="38"/>
  <c r="G80" i="38"/>
  <c r="F80" i="38"/>
  <c r="E80" i="38"/>
  <c r="D80" i="38"/>
  <c r="C80" i="38"/>
  <c r="P79" i="38"/>
  <c r="O79" i="38"/>
  <c r="N79" i="38"/>
  <c r="J79" i="38"/>
  <c r="I79" i="38"/>
  <c r="G79" i="38"/>
  <c r="F79" i="38"/>
  <c r="E79" i="38"/>
  <c r="D79" i="38"/>
  <c r="C79" i="38"/>
  <c r="P77" i="38"/>
  <c r="O77" i="38"/>
  <c r="N77" i="38"/>
  <c r="J77" i="38"/>
  <c r="I77" i="38"/>
  <c r="G77" i="38"/>
  <c r="F77" i="38"/>
  <c r="E77" i="38"/>
  <c r="D77" i="38"/>
  <c r="C77" i="38"/>
  <c r="P76" i="38"/>
  <c r="O76" i="38"/>
  <c r="N76" i="38"/>
  <c r="J76" i="38"/>
  <c r="I76" i="38"/>
  <c r="G76" i="38"/>
  <c r="F76" i="38"/>
  <c r="E76" i="38"/>
  <c r="D76" i="38"/>
  <c r="C76" i="38"/>
  <c r="P75" i="38"/>
  <c r="O75" i="38"/>
  <c r="N75" i="38"/>
  <c r="J75" i="38"/>
  <c r="I75" i="38"/>
  <c r="G75" i="38"/>
  <c r="F75" i="38"/>
  <c r="E75" i="38"/>
  <c r="D75" i="38"/>
  <c r="C75" i="38"/>
  <c r="P74" i="38"/>
  <c r="O74" i="38"/>
  <c r="N74" i="38"/>
  <c r="J74" i="38"/>
  <c r="I74" i="38"/>
  <c r="G74" i="38"/>
  <c r="F74" i="38"/>
  <c r="E74" i="38"/>
  <c r="D74" i="38"/>
  <c r="C74" i="38"/>
  <c r="P73" i="38"/>
  <c r="O73" i="38"/>
  <c r="N73" i="38"/>
  <c r="J73" i="38"/>
  <c r="I73" i="38"/>
  <c r="G73" i="38"/>
  <c r="F73" i="38"/>
  <c r="E73" i="38"/>
  <c r="D73" i="38"/>
  <c r="C73" i="38"/>
  <c r="P72" i="38"/>
  <c r="O72" i="38"/>
  <c r="N72" i="38"/>
  <c r="J72" i="38"/>
  <c r="I72" i="38"/>
  <c r="G72" i="38"/>
  <c r="F72" i="38"/>
  <c r="E72" i="38"/>
  <c r="D72" i="38"/>
  <c r="C72" i="38"/>
  <c r="P70" i="38"/>
  <c r="O70" i="38"/>
  <c r="N70" i="38"/>
  <c r="J70" i="38"/>
  <c r="I70" i="38"/>
  <c r="G70" i="38"/>
  <c r="F70" i="38"/>
  <c r="E70" i="38"/>
  <c r="D70" i="38"/>
  <c r="C70" i="38"/>
  <c r="P69" i="38"/>
  <c r="O69" i="38"/>
  <c r="N69" i="38"/>
  <c r="J69" i="38"/>
  <c r="I69" i="38"/>
  <c r="G69" i="38"/>
  <c r="F69" i="38"/>
  <c r="E69" i="38"/>
  <c r="D69" i="38"/>
  <c r="C69" i="38"/>
  <c r="P68" i="38"/>
  <c r="O68" i="38"/>
  <c r="N68" i="38"/>
  <c r="J68" i="38"/>
  <c r="I68" i="38"/>
  <c r="G68" i="38"/>
  <c r="F68" i="38"/>
  <c r="E68" i="38"/>
  <c r="D68" i="38"/>
  <c r="C68" i="38"/>
  <c r="P67" i="38"/>
  <c r="O67" i="38"/>
  <c r="N67" i="38"/>
  <c r="J67" i="38"/>
  <c r="I67" i="38"/>
  <c r="G67" i="38"/>
  <c r="F67" i="38"/>
  <c r="E67" i="38"/>
  <c r="D67" i="38"/>
  <c r="C67" i="38"/>
  <c r="P66" i="38"/>
  <c r="O66" i="38"/>
  <c r="N66" i="38"/>
  <c r="J66" i="38"/>
  <c r="I66" i="38"/>
  <c r="G66" i="38"/>
  <c r="F66" i="38"/>
  <c r="E66" i="38"/>
  <c r="D66" i="38"/>
  <c r="C66" i="38"/>
  <c r="P65" i="38"/>
  <c r="O65" i="38"/>
  <c r="N65" i="38"/>
  <c r="J65" i="38"/>
  <c r="I65" i="38"/>
  <c r="G65" i="38"/>
  <c r="F65" i="38"/>
  <c r="E65" i="38"/>
  <c r="D65" i="38"/>
  <c r="C65" i="38"/>
  <c r="P63" i="38"/>
  <c r="O63" i="38"/>
  <c r="N63" i="38"/>
  <c r="J63" i="38"/>
  <c r="I63" i="38"/>
  <c r="G63" i="38"/>
  <c r="F63" i="38"/>
  <c r="E63" i="38"/>
  <c r="D63" i="38"/>
  <c r="C63" i="38"/>
  <c r="P62" i="38"/>
  <c r="O62" i="38"/>
  <c r="N62" i="38"/>
  <c r="J62" i="38"/>
  <c r="I62" i="38"/>
  <c r="G62" i="38"/>
  <c r="F62" i="38"/>
  <c r="E62" i="38"/>
  <c r="D62" i="38"/>
  <c r="C62" i="38"/>
  <c r="P61" i="38"/>
  <c r="O61" i="38"/>
  <c r="N61" i="38"/>
  <c r="J61" i="38"/>
  <c r="I61" i="38"/>
  <c r="G61" i="38"/>
  <c r="F61" i="38"/>
  <c r="E61" i="38"/>
  <c r="D61" i="38"/>
  <c r="C61" i="38"/>
  <c r="P60" i="38"/>
  <c r="O60" i="38"/>
  <c r="N60" i="38"/>
  <c r="J60" i="38"/>
  <c r="I60" i="38"/>
  <c r="G60" i="38"/>
  <c r="F60" i="38"/>
  <c r="E60" i="38"/>
  <c r="D60" i="38"/>
  <c r="C60" i="38"/>
  <c r="P59" i="38"/>
  <c r="O59" i="38"/>
  <c r="N59" i="38"/>
  <c r="J59" i="38"/>
  <c r="I59" i="38"/>
  <c r="G59" i="38"/>
  <c r="F59" i="38"/>
  <c r="E59" i="38"/>
  <c r="D59" i="38"/>
  <c r="C59" i="38"/>
  <c r="P58" i="38"/>
  <c r="O58" i="38"/>
  <c r="N58" i="38"/>
  <c r="J58" i="38"/>
  <c r="I58" i="38"/>
  <c r="G58" i="38"/>
  <c r="F58" i="38"/>
  <c r="E58" i="38"/>
  <c r="D58" i="38"/>
  <c r="C58" i="38"/>
  <c r="P56" i="38"/>
  <c r="O56" i="38"/>
  <c r="N56" i="38"/>
  <c r="J56" i="38"/>
  <c r="I56" i="38"/>
  <c r="G56" i="38"/>
  <c r="F56" i="38"/>
  <c r="E56" i="38"/>
  <c r="D56" i="38"/>
  <c r="C56" i="38"/>
  <c r="P55" i="38"/>
  <c r="O55" i="38"/>
  <c r="N55" i="38"/>
  <c r="J55" i="38"/>
  <c r="I55" i="38"/>
  <c r="G55" i="38"/>
  <c r="F55" i="38"/>
  <c r="E55" i="38"/>
  <c r="D55" i="38"/>
  <c r="C55" i="38"/>
  <c r="P54" i="38"/>
  <c r="O54" i="38"/>
  <c r="N54" i="38"/>
  <c r="J54" i="38"/>
  <c r="I54" i="38"/>
  <c r="G54" i="38"/>
  <c r="F54" i="38"/>
  <c r="E54" i="38"/>
  <c r="D54" i="38"/>
  <c r="C54" i="38"/>
  <c r="P53" i="38"/>
  <c r="O53" i="38"/>
  <c r="N53" i="38"/>
  <c r="J53" i="38"/>
  <c r="I53" i="38"/>
  <c r="G53" i="38"/>
  <c r="F53" i="38"/>
  <c r="E53" i="38"/>
  <c r="D53" i="38"/>
  <c r="C53" i="38"/>
  <c r="P52" i="38"/>
  <c r="O52" i="38"/>
  <c r="N52" i="38"/>
  <c r="J52" i="38"/>
  <c r="I52" i="38"/>
  <c r="G52" i="38"/>
  <c r="F52" i="38"/>
  <c r="E52" i="38"/>
  <c r="D52" i="38"/>
  <c r="C52" i="38"/>
  <c r="P51" i="38"/>
  <c r="O51" i="38"/>
  <c r="N51" i="38"/>
  <c r="J51" i="38"/>
  <c r="I51" i="38"/>
  <c r="G51" i="38"/>
  <c r="F51" i="38"/>
  <c r="E51" i="38"/>
  <c r="D51" i="38"/>
  <c r="C51" i="38"/>
  <c r="P49" i="38"/>
  <c r="O49" i="38"/>
  <c r="N49" i="38"/>
  <c r="J49" i="38"/>
  <c r="I49" i="38"/>
  <c r="G49" i="38"/>
  <c r="F49" i="38"/>
  <c r="E49" i="38"/>
  <c r="D49" i="38"/>
  <c r="C49" i="38"/>
  <c r="P48" i="38"/>
  <c r="O48" i="38"/>
  <c r="N48" i="38"/>
  <c r="J48" i="38"/>
  <c r="I48" i="38"/>
  <c r="G48" i="38"/>
  <c r="F48" i="38"/>
  <c r="E48" i="38"/>
  <c r="D48" i="38"/>
  <c r="C48" i="38"/>
  <c r="P47" i="38"/>
  <c r="O47" i="38"/>
  <c r="N47" i="38"/>
  <c r="J47" i="38"/>
  <c r="I47" i="38"/>
  <c r="G47" i="38"/>
  <c r="F47" i="38"/>
  <c r="E47" i="38"/>
  <c r="D47" i="38"/>
  <c r="C47" i="38"/>
  <c r="P46" i="38"/>
  <c r="O46" i="38"/>
  <c r="N46" i="38"/>
  <c r="J46" i="38"/>
  <c r="I46" i="38"/>
  <c r="G46" i="38"/>
  <c r="F46" i="38"/>
  <c r="E46" i="38"/>
  <c r="D46" i="38"/>
  <c r="C46" i="38"/>
  <c r="P45" i="38"/>
  <c r="O45" i="38"/>
  <c r="N45" i="38"/>
  <c r="J45" i="38"/>
  <c r="I45" i="38"/>
  <c r="G45" i="38"/>
  <c r="F45" i="38"/>
  <c r="E45" i="38"/>
  <c r="D45" i="38"/>
  <c r="C45" i="38"/>
  <c r="P44" i="38"/>
  <c r="O44" i="38"/>
  <c r="N44" i="38"/>
  <c r="J44" i="38"/>
  <c r="I44" i="38"/>
  <c r="G44" i="38"/>
  <c r="F44" i="38"/>
  <c r="E44" i="38"/>
  <c r="D44" i="38"/>
  <c r="C44" i="38"/>
  <c r="P42" i="38"/>
  <c r="O42" i="38"/>
  <c r="N42" i="38"/>
  <c r="J42" i="38"/>
  <c r="I42" i="38"/>
  <c r="G42" i="38"/>
  <c r="F42" i="38"/>
  <c r="E42" i="38"/>
  <c r="D42" i="38"/>
  <c r="C42" i="38"/>
  <c r="P41" i="38"/>
  <c r="O41" i="38"/>
  <c r="N41" i="38"/>
  <c r="J41" i="38"/>
  <c r="I41" i="38"/>
  <c r="G41" i="38"/>
  <c r="F41" i="38"/>
  <c r="E41" i="38"/>
  <c r="D41" i="38"/>
  <c r="C41" i="38"/>
  <c r="P40" i="38"/>
  <c r="O40" i="38"/>
  <c r="N40" i="38"/>
  <c r="J40" i="38"/>
  <c r="I40" i="38"/>
  <c r="G40" i="38"/>
  <c r="F40" i="38"/>
  <c r="E40" i="38"/>
  <c r="D40" i="38"/>
  <c r="C40" i="38"/>
  <c r="P39" i="38"/>
  <c r="O39" i="38"/>
  <c r="N39" i="38"/>
  <c r="J39" i="38"/>
  <c r="I39" i="38"/>
  <c r="G39" i="38"/>
  <c r="F39" i="38"/>
  <c r="E39" i="38"/>
  <c r="D39" i="38"/>
  <c r="C39" i="38"/>
  <c r="P38" i="38"/>
  <c r="O38" i="38"/>
  <c r="N38" i="38"/>
  <c r="J38" i="38"/>
  <c r="I38" i="38"/>
  <c r="G38" i="38"/>
  <c r="F38" i="38"/>
  <c r="E38" i="38"/>
  <c r="D38" i="38"/>
  <c r="C38" i="38"/>
  <c r="P37" i="38"/>
  <c r="O37" i="38"/>
  <c r="N37" i="38"/>
  <c r="J37" i="38"/>
  <c r="I37" i="38"/>
  <c r="G37" i="38"/>
  <c r="F37" i="38"/>
  <c r="E37" i="38"/>
  <c r="D37" i="38"/>
  <c r="C37" i="38"/>
  <c r="P35" i="38"/>
  <c r="O35" i="38"/>
  <c r="N35" i="38"/>
  <c r="J35" i="38"/>
  <c r="I35" i="38"/>
  <c r="G35" i="38"/>
  <c r="F35" i="38"/>
  <c r="E35" i="38"/>
  <c r="D35" i="38"/>
  <c r="C35" i="38"/>
  <c r="P34" i="38"/>
  <c r="O34" i="38"/>
  <c r="N34" i="38"/>
  <c r="J34" i="38"/>
  <c r="I34" i="38"/>
  <c r="G34" i="38"/>
  <c r="F34" i="38"/>
  <c r="E34" i="38"/>
  <c r="D34" i="38"/>
  <c r="C34" i="38"/>
  <c r="P33" i="38"/>
  <c r="O33" i="38"/>
  <c r="N33" i="38"/>
  <c r="J33" i="38"/>
  <c r="I33" i="38"/>
  <c r="G33" i="38"/>
  <c r="F33" i="38"/>
  <c r="E33" i="38"/>
  <c r="D33" i="38"/>
  <c r="C33" i="38"/>
  <c r="P32" i="38"/>
  <c r="O32" i="38"/>
  <c r="N32" i="38"/>
  <c r="J32" i="38"/>
  <c r="I32" i="38"/>
  <c r="G32" i="38"/>
  <c r="F32" i="38"/>
  <c r="E32" i="38"/>
  <c r="D32" i="38"/>
  <c r="C32" i="38"/>
  <c r="P31" i="38"/>
  <c r="O31" i="38"/>
  <c r="N31" i="38"/>
  <c r="J31" i="38"/>
  <c r="I31" i="38"/>
  <c r="G31" i="38"/>
  <c r="F31" i="38"/>
  <c r="E31" i="38"/>
  <c r="D31" i="38"/>
  <c r="C31" i="38"/>
  <c r="P30" i="38"/>
  <c r="O30" i="38"/>
  <c r="N30" i="38"/>
  <c r="J30" i="38"/>
  <c r="I30" i="38"/>
  <c r="G30" i="38"/>
  <c r="F30" i="38"/>
  <c r="E30" i="38"/>
  <c r="D30" i="38"/>
  <c r="C30" i="38"/>
  <c r="P28" i="38"/>
  <c r="O28" i="38"/>
  <c r="N28" i="38"/>
  <c r="J28" i="38"/>
  <c r="I28" i="38"/>
  <c r="G28" i="38"/>
  <c r="F28" i="38"/>
  <c r="E28" i="38"/>
  <c r="D28" i="38"/>
  <c r="C28" i="38"/>
  <c r="P27" i="38"/>
  <c r="O27" i="38"/>
  <c r="N27" i="38"/>
  <c r="J27" i="38"/>
  <c r="I27" i="38"/>
  <c r="G27" i="38"/>
  <c r="F27" i="38"/>
  <c r="E27" i="38"/>
  <c r="D27" i="38"/>
  <c r="C27" i="38"/>
  <c r="P26" i="38"/>
  <c r="O26" i="38"/>
  <c r="N26" i="38"/>
  <c r="J26" i="38"/>
  <c r="I26" i="38"/>
  <c r="G26" i="38"/>
  <c r="F26" i="38"/>
  <c r="E26" i="38"/>
  <c r="D26" i="38"/>
  <c r="C26" i="38"/>
  <c r="P25" i="38"/>
  <c r="O25" i="38"/>
  <c r="N25" i="38"/>
  <c r="J25" i="38"/>
  <c r="I25" i="38"/>
  <c r="G25" i="38"/>
  <c r="F25" i="38"/>
  <c r="E25" i="38"/>
  <c r="D25" i="38"/>
  <c r="C25" i="38"/>
  <c r="P24" i="38"/>
  <c r="O24" i="38"/>
  <c r="N24" i="38"/>
  <c r="J24" i="38"/>
  <c r="I24" i="38"/>
  <c r="G24" i="38"/>
  <c r="F24" i="38"/>
  <c r="E24" i="38"/>
  <c r="D24" i="38"/>
  <c r="C24" i="38"/>
  <c r="P23" i="38"/>
  <c r="O23" i="38"/>
  <c r="N23" i="38"/>
  <c r="J23" i="38"/>
  <c r="I23" i="38"/>
  <c r="G23" i="38"/>
  <c r="F23" i="38"/>
  <c r="E23" i="38"/>
  <c r="D23" i="38"/>
  <c r="C23" i="38"/>
  <c r="P21" i="38"/>
  <c r="O21" i="38"/>
  <c r="N21" i="38"/>
  <c r="J21" i="38"/>
  <c r="I21" i="38"/>
  <c r="G21" i="38"/>
  <c r="F21" i="38"/>
  <c r="E21" i="38"/>
  <c r="D21" i="38"/>
  <c r="C21" i="38"/>
  <c r="P20" i="38"/>
  <c r="O20" i="38"/>
  <c r="N20" i="38"/>
  <c r="J20" i="38"/>
  <c r="I20" i="38"/>
  <c r="G20" i="38"/>
  <c r="F20" i="38"/>
  <c r="E20" i="38"/>
  <c r="D20" i="38"/>
  <c r="C20" i="38"/>
  <c r="P19" i="38"/>
  <c r="O19" i="38"/>
  <c r="N19" i="38"/>
  <c r="J19" i="38"/>
  <c r="I19" i="38"/>
  <c r="G19" i="38"/>
  <c r="F19" i="38"/>
  <c r="E19" i="38"/>
  <c r="D19" i="38"/>
  <c r="C19" i="38"/>
  <c r="P18" i="38"/>
  <c r="O18" i="38"/>
  <c r="N18" i="38"/>
  <c r="J18" i="38"/>
  <c r="I18" i="38"/>
  <c r="G18" i="38"/>
  <c r="F18" i="38"/>
  <c r="E18" i="38"/>
  <c r="D18" i="38"/>
  <c r="C18" i="38"/>
  <c r="P17" i="38"/>
  <c r="O17" i="38"/>
  <c r="N17" i="38"/>
  <c r="J17" i="38"/>
  <c r="I17" i="38"/>
  <c r="G17" i="38"/>
  <c r="F17" i="38"/>
  <c r="E17" i="38"/>
  <c r="D17" i="38"/>
  <c r="C17" i="38"/>
  <c r="P16" i="38"/>
  <c r="O16" i="38"/>
  <c r="N16" i="38"/>
  <c r="J16" i="38"/>
  <c r="I16" i="38"/>
  <c r="G16" i="38"/>
  <c r="F16" i="38"/>
  <c r="E16" i="38"/>
  <c r="D16" i="38"/>
  <c r="C16" i="38"/>
  <c r="P14" i="38"/>
  <c r="O14" i="38"/>
  <c r="N14" i="38"/>
  <c r="J14" i="38"/>
  <c r="I14" i="38"/>
  <c r="G14" i="38"/>
  <c r="F14" i="38"/>
  <c r="E14" i="38"/>
  <c r="D14" i="38"/>
  <c r="C14" i="38"/>
  <c r="P13" i="38"/>
  <c r="O13" i="38"/>
  <c r="N13" i="38"/>
  <c r="J13" i="38"/>
  <c r="I13" i="38"/>
  <c r="G13" i="38"/>
  <c r="F13" i="38"/>
  <c r="E13" i="38"/>
  <c r="D13" i="38"/>
  <c r="C13" i="38"/>
  <c r="P12" i="38"/>
  <c r="O12" i="38"/>
  <c r="N12" i="38"/>
  <c r="J12" i="38"/>
  <c r="I12" i="38"/>
  <c r="G12" i="38"/>
  <c r="F12" i="38"/>
  <c r="E12" i="38"/>
  <c r="D12" i="38"/>
  <c r="C12" i="38"/>
  <c r="P11" i="38"/>
  <c r="O11" i="38"/>
  <c r="N11" i="38"/>
  <c r="J11" i="38"/>
  <c r="I11" i="38"/>
  <c r="G11" i="38"/>
  <c r="F11" i="38"/>
  <c r="E11" i="38"/>
  <c r="D11" i="38"/>
  <c r="C11" i="38"/>
  <c r="P10" i="38"/>
  <c r="O10" i="38"/>
  <c r="N10" i="38"/>
  <c r="J10" i="38"/>
  <c r="I10" i="38"/>
  <c r="G10" i="38"/>
  <c r="F10" i="38"/>
  <c r="E10" i="38"/>
  <c r="D10" i="38"/>
  <c r="C10" i="38"/>
  <c r="P9" i="38"/>
  <c r="O9" i="38"/>
  <c r="N9" i="38"/>
  <c r="J9" i="38"/>
  <c r="I9" i="38"/>
  <c r="G9" i="38"/>
  <c r="F9" i="38"/>
  <c r="E9" i="38"/>
  <c r="D9" i="38"/>
  <c r="C9" i="38"/>
  <c r="P7" i="38"/>
  <c r="O7" i="38"/>
  <c r="N7" i="38"/>
  <c r="J7" i="38"/>
  <c r="I7" i="38"/>
  <c r="G7" i="38"/>
  <c r="F7" i="38"/>
  <c r="E7" i="38"/>
  <c r="D7" i="38"/>
  <c r="C7" i="38"/>
  <c r="P6" i="38"/>
  <c r="O6" i="38"/>
  <c r="N6" i="38"/>
  <c r="J6" i="38"/>
  <c r="I6" i="38"/>
  <c r="G6" i="38"/>
  <c r="F6" i="38"/>
  <c r="E6" i="38"/>
  <c r="D6" i="38"/>
  <c r="C6" i="38"/>
  <c r="P5" i="38"/>
  <c r="O5" i="38"/>
  <c r="N5" i="38"/>
  <c r="J5" i="38"/>
  <c r="I5" i="38"/>
  <c r="G5" i="38"/>
  <c r="F5" i="38"/>
  <c r="E5" i="38"/>
  <c r="D5" i="38"/>
  <c r="C5" i="38"/>
  <c r="P4" i="38"/>
  <c r="O4" i="38"/>
  <c r="N4" i="38"/>
  <c r="J4" i="38"/>
  <c r="I4" i="38"/>
  <c r="G4" i="38"/>
  <c r="F4" i="38"/>
  <c r="E4" i="38"/>
  <c r="D4" i="38"/>
  <c r="C4" i="38"/>
  <c r="P3" i="38"/>
  <c r="O3" i="38"/>
  <c r="N3" i="38"/>
  <c r="J3" i="38"/>
  <c r="I3" i="38"/>
  <c r="G3" i="38"/>
  <c r="F3" i="38"/>
  <c r="E3" i="38"/>
  <c r="D3" i="38"/>
  <c r="C3" i="38"/>
  <c r="P365" i="38"/>
  <c r="O365" i="38"/>
  <c r="N365" i="38"/>
  <c r="P358" i="38"/>
  <c r="O358" i="38"/>
  <c r="N358" i="38"/>
  <c r="P351" i="38"/>
  <c r="O351" i="38"/>
  <c r="N351" i="38"/>
  <c r="P344" i="38"/>
  <c r="O344" i="38"/>
  <c r="N344" i="38"/>
  <c r="P337" i="38"/>
  <c r="O337" i="38"/>
  <c r="N337" i="38"/>
  <c r="P330" i="38"/>
  <c r="O330" i="38"/>
  <c r="N330" i="38"/>
  <c r="J330" i="38"/>
  <c r="P323" i="38"/>
  <c r="O323" i="38"/>
  <c r="N323" i="38"/>
  <c r="P316" i="38"/>
  <c r="O316" i="38"/>
  <c r="N316" i="38"/>
  <c r="P309" i="38"/>
  <c r="O309" i="38"/>
  <c r="N309" i="38"/>
  <c r="P302" i="38"/>
  <c r="O302" i="38"/>
  <c r="N302" i="38"/>
  <c r="P295" i="38"/>
  <c r="O295" i="38"/>
  <c r="N295" i="38"/>
  <c r="P288" i="38"/>
  <c r="O288" i="38"/>
  <c r="N288" i="38"/>
  <c r="P281" i="38"/>
  <c r="O281" i="38"/>
  <c r="N281" i="38"/>
  <c r="P274" i="38"/>
  <c r="O274" i="38"/>
  <c r="N274" i="38"/>
  <c r="P267" i="38"/>
  <c r="O267" i="38"/>
  <c r="N267" i="38"/>
  <c r="P260" i="38"/>
  <c r="O260" i="38"/>
  <c r="N260" i="38"/>
  <c r="P253" i="38"/>
  <c r="O253" i="38"/>
  <c r="N253" i="38"/>
  <c r="P246" i="38"/>
  <c r="O246" i="38"/>
  <c r="N246" i="38"/>
  <c r="P239" i="38"/>
  <c r="O239" i="38"/>
  <c r="N239" i="38"/>
  <c r="P232" i="38"/>
  <c r="O232" i="38"/>
  <c r="N232" i="38"/>
  <c r="P225" i="38"/>
  <c r="O225" i="38"/>
  <c r="N225" i="38"/>
  <c r="P218" i="38"/>
  <c r="O218" i="38"/>
  <c r="N218" i="38"/>
  <c r="P211" i="38"/>
  <c r="O211" i="38"/>
  <c r="N211" i="38"/>
  <c r="P204" i="38"/>
  <c r="O204" i="38"/>
  <c r="N204" i="38"/>
  <c r="P197" i="38"/>
  <c r="O197" i="38"/>
  <c r="N197" i="38"/>
  <c r="P190" i="38"/>
  <c r="N190" i="38"/>
  <c r="P183" i="38"/>
  <c r="O183" i="38"/>
  <c r="N183" i="38"/>
  <c r="P176" i="38"/>
  <c r="O176" i="38"/>
  <c r="N176" i="38"/>
  <c r="P169" i="38"/>
  <c r="O169" i="38"/>
  <c r="N169" i="38"/>
  <c r="P162" i="38"/>
  <c r="O162" i="38"/>
  <c r="N162" i="38"/>
  <c r="P155" i="38"/>
  <c r="O155" i="38"/>
  <c r="N155" i="38"/>
  <c r="P148" i="38"/>
  <c r="O148" i="38"/>
  <c r="N148" i="38"/>
  <c r="P141" i="38"/>
  <c r="O141" i="38"/>
  <c r="N141" i="38"/>
  <c r="P134" i="38"/>
  <c r="O134" i="38"/>
  <c r="N134" i="38"/>
  <c r="P127" i="38"/>
  <c r="O127" i="38"/>
  <c r="N127" i="38"/>
  <c r="P120" i="38"/>
  <c r="O120" i="38"/>
  <c r="N120" i="38"/>
  <c r="P113" i="38"/>
  <c r="O113" i="38"/>
  <c r="N113" i="38"/>
  <c r="P106" i="38"/>
  <c r="O106" i="38"/>
  <c r="N106" i="38"/>
  <c r="P99" i="38"/>
  <c r="O99" i="38"/>
  <c r="N99" i="38"/>
  <c r="P92" i="38"/>
  <c r="O92" i="38"/>
  <c r="N92" i="38"/>
  <c r="P85" i="38"/>
  <c r="O85" i="38"/>
  <c r="N85" i="38"/>
  <c r="P78" i="38"/>
  <c r="O78" i="38"/>
  <c r="N78" i="38"/>
  <c r="P71" i="38"/>
  <c r="O71" i="38"/>
  <c r="N71" i="38"/>
  <c r="P64" i="38"/>
  <c r="N64" i="38"/>
  <c r="P57" i="38"/>
  <c r="N57" i="38"/>
  <c r="P50" i="38"/>
  <c r="N50" i="38"/>
  <c r="P43" i="38"/>
  <c r="O43" i="38"/>
  <c r="N43" i="38"/>
  <c r="P36" i="38"/>
  <c r="O36" i="38"/>
  <c r="N36" i="38"/>
  <c r="P29" i="38"/>
  <c r="O29" i="38"/>
  <c r="N29" i="38"/>
  <c r="P22" i="38"/>
  <c r="O22" i="38"/>
  <c r="N22" i="38"/>
  <c r="P15" i="38"/>
  <c r="O15" i="38"/>
  <c r="N15" i="38"/>
  <c r="P8" i="38"/>
  <c r="O8" i="38"/>
  <c r="N8" i="38"/>
  <c r="P2" i="38"/>
  <c r="O2" i="38"/>
  <c r="N2" i="38"/>
  <c r="J2" i="38"/>
  <c r="I2" i="38"/>
  <c r="G2" i="38"/>
  <c r="F2" i="38"/>
  <c r="E2" i="38"/>
  <c r="D2" i="38"/>
  <c r="C2" i="38"/>
  <c r="P105" i="37"/>
  <c r="O105" i="37"/>
  <c r="N105" i="37"/>
  <c r="J105" i="37"/>
  <c r="I105" i="37"/>
  <c r="G105" i="37"/>
  <c r="F105" i="37"/>
  <c r="E105" i="37"/>
  <c r="D105" i="37"/>
  <c r="P104" i="37"/>
  <c r="O104" i="37"/>
  <c r="N104" i="37"/>
  <c r="J104" i="37"/>
  <c r="I104" i="37"/>
  <c r="G104" i="37"/>
  <c r="F104" i="37"/>
  <c r="E104" i="37"/>
  <c r="D104" i="37"/>
  <c r="P103" i="37"/>
  <c r="O103" i="37"/>
  <c r="N103" i="37"/>
  <c r="J103" i="37"/>
  <c r="I103" i="37"/>
  <c r="G103" i="37"/>
  <c r="F103" i="37"/>
  <c r="E103" i="37"/>
  <c r="D103" i="37"/>
  <c r="P102" i="37"/>
  <c r="O102" i="37"/>
  <c r="N102" i="37"/>
  <c r="J102" i="37"/>
  <c r="I102" i="37"/>
  <c r="G102" i="37"/>
  <c r="F102" i="37"/>
  <c r="E102" i="37"/>
  <c r="D102" i="37"/>
  <c r="P101" i="37"/>
  <c r="O101" i="37"/>
  <c r="N101" i="37"/>
  <c r="J101" i="37"/>
  <c r="I101" i="37"/>
  <c r="G101" i="37"/>
  <c r="F101" i="37"/>
  <c r="E101" i="37"/>
  <c r="D101" i="37"/>
  <c r="P100" i="37"/>
  <c r="O100" i="37"/>
  <c r="N100" i="37"/>
  <c r="J100" i="37"/>
  <c r="I100" i="37"/>
  <c r="G100" i="37"/>
  <c r="F100" i="37"/>
  <c r="E100" i="37"/>
  <c r="D100" i="37"/>
  <c r="P98" i="37"/>
  <c r="O98" i="37"/>
  <c r="N98" i="37"/>
  <c r="J98" i="37"/>
  <c r="I98" i="37"/>
  <c r="G98" i="37"/>
  <c r="F98" i="37"/>
  <c r="E98" i="37"/>
  <c r="D98" i="37"/>
  <c r="P97" i="37"/>
  <c r="O97" i="37"/>
  <c r="N97" i="37"/>
  <c r="J97" i="37"/>
  <c r="I97" i="37"/>
  <c r="G97" i="37"/>
  <c r="F97" i="37"/>
  <c r="E97" i="37"/>
  <c r="D97" i="37"/>
  <c r="P96" i="37"/>
  <c r="O96" i="37"/>
  <c r="N96" i="37"/>
  <c r="J96" i="37"/>
  <c r="I96" i="37"/>
  <c r="G96" i="37"/>
  <c r="F96" i="37"/>
  <c r="E96" i="37"/>
  <c r="D96" i="37"/>
  <c r="P95" i="37"/>
  <c r="O95" i="37"/>
  <c r="N95" i="37"/>
  <c r="J95" i="37"/>
  <c r="I95" i="37"/>
  <c r="G95" i="37"/>
  <c r="F95" i="37"/>
  <c r="E95" i="37"/>
  <c r="D95" i="37"/>
  <c r="P94" i="37"/>
  <c r="O94" i="37"/>
  <c r="N94" i="37"/>
  <c r="J94" i="37"/>
  <c r="I94" i="37"/>
  <c r="G94" i="37"/>
  <c r="F94" i="37"/>
  <c r="E94" i="37"/>
  <c r="D94" i="37"/>
  <c r="P93" i="37"/>
  <c r="O93" i="37"/>
  <c r="N93" i="37"/>
  <c r="J93" i="37"/>
  <c r="I93" i="37"/>
  <c r="G93" i="37"/>
  <c r="F93" i="37"/>
  <c r="E93" i="37"/>
  <c r="D93" i="37"/>
  <c r="P91" i="37"/>
  <c r="O91" i="37"/>
  <c r="N91" i="37"/>
  <c r="J91" i="37"/>
  <c r="I91" i="37"/>
  <c r="G91" i="37"/>
  <c r="F91" i="37"/>
  <c r="E91" i="37"/>
  <c r="D91" i="37"/>
  <c r="P90" i="37"/>
  <c r="O90" i="37"/>
  <c r="N90" i="37"/>
  <c r="J90" i="37"/>
  <c r="I90" i="37"/>
  <c r="G90" i="37"/>
  <c r="F90" i="37"/>
  <c r="E90" i="37"/>
  <c r="D90" i="37"/>
  <c r="P89" i="37"/>
  <c r="O89" i="37"/>
  <c r="N89" i="37"/>
  <c r="J89" i="37"/>
  <c r="I89" i="37"/>
  <c r="G89" i="37"/>
  <c r="F89" i="37"/>
  <c r="E89" i="37"/>
  <c r="D89" i="37"/>
  <c r="P88" i="37"/>
  <c r="O88" i="37"/>
  <c r="N88" i="37"/>
  <c r="J88" i="37"/>
  <c r="I88" i="37"/>
  <c r="G88" i="37"/>
  <c r="F88" i="37"/>
  <c r="E88" i="37"/>
  <c r="D88" i="37"/>
  <c r="P87" i="37"/>
  <c r="O87" i="37"/>
  <c r="N87" i="37"/>
  <c r="J87" i="37"/>
  <c r="I87" i="37"/>
  <c r="G87" i="37"/>
  <c r="F87" i="37"/>
  <c r="E87" i="37"/>
  <c r="D87" i="37"/>
  <c r="P86" i="37"/>
  <c r="O86" i="37"/>
  <c r="N86" i="37"/>
  <c r="J86" i="37"/>
  <c r="I86" i="37"/>
  <c r="G86" i="37"/>
  <c r="F86" i="37"/>
  <c r="E86" i="37"/>
  <c r="D86" i="37"/>
  <c r="P84" i="37"/>
  <c r="O84" i="37"/>
  <c r="N84" i="37"/>
  <c r="J84" i="37"/>
  <c r="I84" i="37"/>
  <c r="G84" i="37"/>
  <c r="F84" i="37"/>
  <c r="E84" i="37"/>
  <c r="D84" i="37"/>
  <c r="P83" i="37"/>
  <c r="O83" i="37"/>
  <c r="N83" i="37"/>
  <c r="J83" i="37"/>
  <c r="I83" i="37"/>
  <c r="G83" i="37"/>
  <c r="F83" i="37"/>
  <c r="E83" i="37"/>
  <c r="D83" i="37"/>
  <c r="P82" i="37"/>
  <c r="O82" i="37"/>
  <c r="N82" i="37"/>
  <c r="J82" i="37"/>
  <c r="I82" i="37"/>
  <c r="G82" i="37"/>
  <c r="F82" i="37"/>
  <c r="E82" i="37"/>
  <c r="D82" i="37"/>
  <c r="P81" i="37"/>
  <c r="O81" i="37"/>
  <c r="N81" i="37"/>
  <c r="J81" i="37"/>
  <c r="I81" i="37"/>
  <c r="G81" i="37"/>
  <c r="F81" i="37"/>
  <c r="E81" i="37"/>
  <c r="D81" i="37"/>
  <c r="P80" i="37"/>
  <c r="O80" i="37"/>
  <c r="N80" i="37"/>
  <c r="J80" i="37"/>
  <c r="I80" i="37"/>
  <c r="G80" i="37"/>
  <c r="F80" i="37"/>
  <c r="E80" i="37"/>
  <c r="D80" i="37"/>
  <c r="P79" i="37"/>
  <c r="O79" i="37"/>
  <c r="N79" i="37"/>
  <c r="J79" i="37"/>
  <c r="I79" i="37"/>
  <c r="G79" i="37"/>
  <c r="F79" i="37"/>
  <c r="E79" i="37"/>
  <c r="D79" i="37"/>
  <c r="P77" i="37"/>
  <c r="O77" i="37"/>
  <c r="N77" i="37"/>
  <c r="J77" i="37"/>
  <c r="I77" i="37"/>
  <c r="G77" i="37"/>
  <c r="F77" i="37"/>
  <c r="E77" i="37"/>
  <c r="D77" i="37"/>
  <c r="P76" i="37"/>
  <c r="O76" i="37"/>
  <c r="N76" i="37"/>
  <c r="J76" i="37"/>
  <c r="I76" i="37"/>
  <c r="G76" i="37"/>
  <c r="F76" i="37"/>
  <c r="E76" i="37"/>
  <c r="D76" i="37"/>
  <c r="P75" i="37"/>
  <c r="O75" i="37"/>
  <c r="N75" i="37"/>
  <c r="J75" i="37"/>
  <c r="I75" i="37"/>
  <c r="G75" i="37"/>
  <c r="F75" i="37"/>
  <c r="E75" i="37"/>
  <c r="D75" i="37"/>
  <c r="P74" i="37"/>
  <c r="O74" i="37"/>
  <c r="N74" i="37"/>
  <c r="J74" i="37"/>
  <c r="I74" i="37"/>
  <c r="G74" i="37"/>
  <c r="F74" i="37"/>
  <c r="E74" i="37"/>
  <c r="D74" i="37"/>
  <c r="P73" i="37"/>
  <c r="O73" i="37"/>
  <c r="N73" i="37"/>
  <c r="J73" i="37"/>
  <c r="I73" i="37"/>
  <c r="G73" i="37"/>
  <c r="F73" i="37"/>
  <c r="E73" i="37"/>
  <c r="D73" i="37"/>
  <c r="P72" i="37"/>
  <c r="O72" i="37"/>
  <c r="N72" i="37"/>
  <c r="J72" i="37"/>
  <c r="I72" i="37"/>
  <c r="G72" i="37"/>
  <c r="F72" i="37"/>
  <c r="E72" i="37"/>
  <c r="D72" i="37"/>
  <c r="P70" i="37"/>
  <c r="O70" i="37"/>
  <c r="N70" i="37"/>
  <c r="J70" i="37"/>
  <c r="I70" i="37"/>
  <c r="G70" i="37"/>
  <c r="F70" i="37"/>
  <c r="E70" i="37"/>
  <c r="D70" i="37"/>
  <c r="P69" i="37"/>
  <c r="O69" i="37"/>
  <c r="N69" i="37"/>
  <c r="J69" i="37"/>
  <c r="I69" i="37"/>
  <c r="G69" i="37"/>
  <c r="F69" i="37"/>
  <c r="E69" i="37"/>
  <c r="D69" i="37"/>
  <c r="P68" i="37"/>
  <c r="O68" i="37"/>
  <c r="N68" i="37"/>
  <c r="J68" i="37"/>
  <c r="I68" i="37"/>
  <c r="G68" i="37"/>
  <c r="F68" i="37"/>
  <c r="E68" i="37"/>
  <c r="D68" i="37"/>
  <c r="P67" i="37"/>
  <c r="O67" i="37"/>
  <c r="N67" i="37"/>
  <c r="J67" i="37"/>
  <c r="I67" i="37"/>
  <c r="G67" i="37"/>
  <c r="F67" i="37"/>
  <c r="E67" i="37"/>
  <c r="D67" i="37"/>
  <c r="P66" i="37"/>
  <c r="O66" i="37"/>
  <c r="N66" i="37"/>
  <c r="J66" i="37"/>
  <c r="I66" i="37"/>
  <c r="G66" i="37"/>
  <c r="F66" i="37"/>
  <c r="E66" i="37"/>
  <c r="D66" i="37"/>
  <c r="P65" i="37"/>
  <c r="O65" i="37"/>
  <c r="N65" i="37"/>
  <c r="J65" i="37"/>
  <c r="I65" i="37"/>
  <c r="G65" i="37"/>
  <c r="F65" i="37"/>
  <c r="E65" i="37"/>
  <c r="D65" i="37"/>
  <c r="P63" i="37"/>
  <c r="O63" i="37"/>
  <c r="N63" i="37"/>
  <c r="J63" i="37"/>
  <c r="I63" i="37"/>
  <c r="G63" i="37"/>
  <c r="F63" i="37"/>
  <c r="E63" i="37"/>
  <c r="D63" i="37"/>
  <c r="P62" i="37"/>
  <c r="O62" i="37"/>
  <c r="N62" i="37"/>
  <c r="J62" i="37"/>
  <c r="I62" i="37"/>
  <c r="G62" i="37"/>
  <c r="F62" i="37"/>
  <c r="E62" i="37"/>
  <c r="D62" i="37"/>
  <c r="P61" i="37"/>
  <c r="O61" i="37"/>
  <c r="N61" i="37"/>
  <c r="J61" i="37"/>
  <c r="I61" i="37"/>
  <c r="G61" i="37"/>
  <c r="F61" i="37"/>
  <c r="E61" i="37"/>
  <c r="D61" i="37"/>
  <c r="P60" i="37"/>
  <c r="O60" i="37"/>
  <c r="N60" i="37"/>
  <c r="J60" i="37"/>
  <c r="I60" i="37"/>
  <c r="G60" i="37"/>
  <c r="F60" i="37"/>
  <c r="E60" i="37"/>
  <c r="D60" i="37"/>
  <c r="P59" i="37"/>
  <c r="O59" i="37"/>
  <c r="N59" i="37"/>
  <c r="J59" i="37"/>
  <c r="I59" i="37"/>
  <c r="G59" i="37"/>
  <c r="F59" i="37"/>
  <c r="E59" i="37"/>
  <c r="D59" i="37"/>
  <c r="P58" i="37"/>
  <c r="O58" i="37"/>
  <c r="N58" i="37"/>
  <c r="J58" i="37"/>
  <c r="I58" i="37"/>
  <c r="G58" i="37"/>
  <c r="F58" i="37"/>
  <c r="E58" i="37"/>
  <c r="D58" i="37"/>
  <c r="P56" i="37"/>
  <c r="O56" i="37"/>
  <c r="N56" i="37"/>
  <c r="J56" i="37"/>
  <c r="I56" i="37"/>
  <c r="G56" i="37"/>
  <c r="F56" i="37"/>
  <c r="E56" i="37"/>
  <c r="D56" i="37"/>
  <c r="P55" i="37"/>
  <c r="O55" i="37"/>
  <c r="N55" i="37"/>
  <c r="J55" i="37"/>
  <c r="I55" i="37"/>
  <c r="G55" i="37"/>
  <c r="F55" i="37"/>
  <c r="E55" i="37"/>
  <c r="D55" i="37"/>
  <c r="P54" i="37"/>
  <c r="O54" i="37"/>
  <c r="N54" i="37"/>
  <c r="J54" i="37"/>
  <c r="I54" i="37"/>
  <c r="G54" i="37"/>
  <c r="F54" i="37"/>
  <c r="E54" i="37"/>
  <c r="D54" i="37"/>
  <c r="P53" i="37"/>
  <c r="O53" i="37"/>
  <c r="N53" i="37"/>
  <c r="J53" i="37"/>
  <c r="I53" i="37"/>
  <c r="G53" i="37"/>
  <c r="F53" i="37"/>
  <c r="E53" i="37"/>
  <c r="D53" i="37"/>
  <c r="P52" i="37"/>
  <c r="O52" i="37"/>
  <c r="N52" i="37"/>
  <c r="J52" i="37"/>
  <c r="I52" i="37"/>
  <c r="G52" i="37"/>
  <c r="F52" i="37"/>
  <c r="E52" i="37"/>
  <c r="D52" i="37"/>
  <c r="P51" i="37"/>
  <c r="O51" i="37"/>
  <c r="N51" i="37"/>
  <c r="J51" i="37"/>
  <c r="I51" i="37"/>
  <c r="G51" i="37"/>
  <c r="F51" i="37"/>
  <c r="E51" i="37"/>
  <c r="D51" i="37"/>
  <c r="P49" i="37"/>
  <c r="O49" i="37"/>
  <c r="N49" i="37"/>
  <c r="J49" i="37"/>
  <c r="I49" i="37"/>
  <c r="G49" i="37"/>
  <c r="F49" i="37"/>
  <c r="E49" i="37"/>
  <c r="D49" i="37"/>
  <c r="P48" i="37"/>
  <c r="O48" i="37"/>
  <c r="N48" i="37"/>
  <c r="J48" i="37"/>
  <c r="I48" i="37"/>
  <c r="G48" i="37"/>
  <c r="F48" i="37"/>
  <c r="E48" i="37"/>
  <c r="D48" i="37"/>
  <c r="P47" i="37"/>
  <c r="O47" i="37"/>
  <c r="N47" i="37"/>
  <c r="J47" i="37"/>
  <c r="I47" i="37"/>
  <c r="G47" i="37"/>
  <c r="F47" i="37"/>
  <c r="E47" i="37"/>
  <c r="D47" i="37"/>
  <c r="P46" i="37"/>
  <c r="O46" i="37"/>
  <c r="N46" i="37"/>
  <c r="J46" i="37"/>
  <c r="I46" i="37"/>
  <c r="G46" i="37"/>
  <c r="F46" i="37"/>
  <c r="E46" i="37"/>
  <c r="D46" i="37"/>
  <c r="P45" i="37"/>
  <c r="O45" i="37"/>
  <c r="N45" i="37"/>
  <c r="J45" i="37"/>
  <c r="I45" i="37"/>
  <c r="G45" i="37"/>
  <c r="F45" i="37"/>
  <c r="E45" i="37"/>
  <c r="D45" i="37"/>
  <c r="P44" i="37"/>
  <c r="O44" i="37"/>
  <c r="N44" i="37"/>
  <c r="J44" i="37"/>
  <c r="I44" i="37"/>
  <c r="G44" i="37"/>
  <c r="F44" i="37"/>
  <c r="E44" i="37"/>
  <c r="D44" i="37"/>
  <c r="P42" i="37"/>
  <c r="O42" i="37"/>
  <c r="N42" i="37"/>
  <c r="J42" i="37"/>
  <c r="I42" i="37"/>
  <c r="G42" i="37"/>
  <c r="F42" i="37"/>
  <c r="E42" i="37"/>
  <c r="D42" i="37"/>
  <c r="P41" i="37"/>
  <c r="O41" i="37"/>
  <c r="N41" i="37"/>
  <c r="J41" i="37"/>
  <c r="I41" i="37"/>
  <c r="G41" i="37"/>
  <c r="F41" i="37"/>
  <c r="E41" i="37"/>
  <c r="D41" i="37"/>
  <c r="P40" i="37"/>
  <c r="O40" i="37"/>
  <c r="N40" i="37"/>
  <c r="J40" i="37"/>
  <c r="I40" i="37"/>
  <c r="G40" i="37"/>
  <c r="F40" i="37"/>
  <c r="E40" i="37"/>
  <c r="D40" i="37"/>
  <c r="P39" i="37"/>
  <c r="O39" i="37"/>
  <c r="N39" i="37"/>
  <c r="J39" i="37"/>
  <c r="I39" i="37"/>
  <c r="G39" i="37"/>
  <c r="F39" i="37"/>
  <c r="E39" i="37"/>
  <c r="D39" i="37"/>
  <c r="P38" i="37"/>
  <c r="O38" i="37"/>
  <c r="N38" i="37"/>
  <c r="J38" i="37"/>
  <c r="I38" i="37"/>
  <c r="G38" i="37"/>
  <c r="F38" i="37"/>
  <c r="E38" i="37"/>
  <c r="D38" i="37"/>
  <c r="P37" i="37"/>
  <c r="O37" i="37"/>
  <c r="N37" i="37"/>
  <c r="J37" i="37"/>
  <c r="I37" i="37"/>
  <c r="G37" i="37"/>
  <c r="F37" i="37"/>
  <c r="E37" i="37"/>
  <c r="D37" i="37"/>
  <c r="P35" i="37"/>
  <c r="O35" i="37"/>
  <c r="N35" i="37"/>
  <c r="J35" i="37"/>
  <c r="I35" i="37"/>
  <c r="G35" i="37"/>
  <c r="F35" i="37"/>
  <c r="E35" i="37"/>
  <c r="D35" i="37"/>
  <c r="P34" i="37"/>
  <c r="O34" i="37"/>
  <c r="N34" i="37"/>
  <c r="J34" i="37"/>
  <c r="I34" i="37"/>
  <c r="G34" i="37"/>
  <c r="F34" i="37"/>
  <c r="E34" i="37"/>
  <c r="D34" i="37"/>
  <c r="P33" i="37"/>
  <c r="O33" i="37"/>
  <c r="N33" i="37"/>
  <c r="J33" i="37"/>
  <c r="I33" i="37"/>
  <c r="G33" i="37"/>
  <c r="F33" i="37"/>
  <c r="E33" i="37"/>
  <c r="D33" i="37"/>
  <c r="P32" i="37"/>
  <c r="O32" i="37"/>
  <c r="N32" i="37"/>
  <c r="J32" i="37"/>
  <c r="I32" i="37"/>
  <c r="G32" i="37"/>
  <c r="F32" i="37"/>
  <c r="E32" i="37"/>
  <c r="D32" i="37"/>
  <c r="P31" i="37"/>
  <c r="O31" i="37"/>
  <c r="N31" i="37"/>
  <c r="J31" i="37"/>
  <c r="I31" i="37"/>
  <c r="G31" i="37"/>
  <c r="F31" i="37"/>
  <c r="E31" i="37"/>
  <c r="D31" i="37"/>
  <c r="P30" i="37"/>
  <c r="O30" i="37"/>
  <c r="N30" i="37"/>
  <c r="J30" i="37"/>
  <c r="I30" i="37"/>
  <c r="G30" i="37"/>
  <c r="F30" i="37"/>
  <c r="E30" i="37"/>
  <c r="D30" i="37"/>
  <c r="P28" i="37"/>
  <c r="O28" i="37"/>
  <c r="N28" i="37"/>
  <c r="J28" i="37"/>
  <c r="I28" i="37"/>
  <c r="G28" i="37"/>
  <c r="F28" i="37"/>
  <c r="E28" i="37"/>
  <c r="D28" i="37"/>
  <c r="P27" i="37"/>
  <c r="O27" i="37"/>
  <c r="N27" i="37"/>
  <c r="J27" i="37"/>
  <c r="I27" i="37"/>
  <c r="G27" i="37"/>
  <c r="F27" i="37"/>
  <c r="E27" i="37"/>
  <c r="D27" i="37"/>
  <c r="P26" i="37"/>
  <c r="O26" i="37"/>
  <c r="N26" i="37"/>
  <c r="J26" i="37"/>
  <c r="I26" i="37"/>
  <c r="G26" i="37"/>
  <c r="F26" i="37"/>
  <c r="E26" i="37"/>
  <c r="D26" i="37"/>
  <c r="P25" i="37"/>
  <c r="O25" i="37"/>
  <c r="N25" i="37"/>
  <c r="J25" i="37"/>
  <c r="I25" i="37"/>
  <c r="G25" i="37"/>
  <c r="F25" i="37"/>
  <c r="E25" i="37"/>
  <c r="D25" i="37"/>
  <c r="P24" i="37"/>
  <c r="O24" i="37"/>
  <c r="N24" i="37"/>
  <c r="J24" i="37"/>
  <c r="I24" i="37"/>
  <c r="G24" i="37"/>
  <c r="F24" i="37"/>
  <c r="E24" i="37"/>
  <c r="D24" i="37"/>
  <c r="P23" i="37"/>
  <c r="O23" i="37"/>
  <c r="N23" i="37"/>
  <c r="J23" i="37"/>
  <c r="I23" i="37"/>
  <c r="G23" i="37"/>
  <c r="F23" i="37"/>
  <c r="E23" i="37"/>
  <c r="D23" i="37"/>
  <c r="P21" i="37"/>
  <c r="O21" i="37"/>
  <c r="N21" i="37"/>
  <c r="J21" i="37"/>
  <c r="I21" i="37"/>
  <c r="G21" i="37"/>
  <c r="F21" i="37"/>
  <c r="E21" i="37"/>
  <c r="D21" i="37"/>
  <c r="P20" i="37"/>
  <c r="O20" i="37"/>
  <c r="N20" i="37"/>
  <c r="J20" i="37"/>
  <c r="I20" i="37"/>
  <c r="G20" i="37"/>
  <c r="F20" i="37"/>
  <c r="E20" i="37"/>
  <c r="D20" i="37"/>
  <c r="P19" i="37"/>
  <c r="O19" i="37"/>
  <c r="N19" i="37"/>
  <c r="J19" i="37"/>
  <c r="I19" i="37"/>
  <c r="G19" i="37"/>
  <c r="F19" i="37"/>
  <c r="E19" i="37"/>
  <c r="D19" i="37"/>
  <c r="P18" i="37"/>
  <c r="O18" i="37"/>
  <c r="N18" i="37"/>
  <c r="J18" i="37"/>
  <c r="I18" i="37"/>
  <c r="G18" i="37"/>
  <c r="F18" i="37"/>
  <c r="E18" i="37"/>
  <c r="D18" i="37"/>
  <c r="P17" i="37"/>
  <c r="O17" i="37"/>
  <c r="N17" i="37"/>
  <c r="J17" i="37"/>
  <c r="I17" i="37"/>
  <c r="G17" i="37"/>
  <c r="F17" i="37"/>
  <c r="E17" i="37"/>
  <c r="D17" i="37"/>
  <c r="P16" i="37"/>
  <c r="O16" i="37"/>
  <c r="N16" i="37"/>
  <c r="J16" i="37"/>
  <c r="I16" i="37"/>
  <c r="G16" i="37"/>
  <c r="F16" i="37"/>
  <c r="E16" i="37"/>
  <c r="D16" i="37"/>
  <c r="P14" i="37"/>
  <c r="O14" i="37"/>
  <c r="N14" i="37"/>
  <c r="J14" i="37"/>
  <c r="I14" i="37"/>
  <c r="G14" i="37"/>
  <c r="F14" i="37"/>
  <c r="E14" i="37"/>
  <c r="D14" i="37"/>
  <c r="P13" i="37"/>
  <c r="O13" i="37"/>
  <c r="N13" i="37"/>
  <c r="J13" i="37"/>
  <c r="I13" i="37"/>
  <c r="G13" i="37"/>
  <c r="F13" i="37"/>
  <c r="E13" i="37"/>
  <c r="D13" i="37"/>
  <c r="P12" i="37"/>
  <c r="O12" i="37"/>
  <c r="N12" i="37"/>
  <c r="J12" i="37"/>
  <c r="I12" i="37"/>
  <c r="G12" i="37"/>
  <c r="F12" i="37"/>
  <c r="E12" i="37"/>
  <c r="D12" i="37"/>
  <c r="P11" i="37"/>
  <c r="O11" i="37"/>
  <c r="N11" i="37"/>
  <c r="J11" i="37"/>
  <c r="I11" i="37"/>
  <c r="G11" i="37"/>
  <c r="F11" i="37"/>
  <c r="E11" i="37"/>
  <c r="D11" i="37"/>
  <c r="P10" i="37"/>
  <c r="O10" i="37"/>
  <c r="N10" i="37"/>
  <c r="J10" i="37"/>
  <c r="I10" i="37"/>
  <c r="G10" i="37"/>
  <c r="F10" i="37"/>
  <c r="E10" i="37"/>
  <c r="D10" i="37"/>
  <c r="P9" i="37"/>
  <c r="O9" i="37"/>
  <c r="N9" i="37"/>
  <c r="J9" i="37"/>
  <c r="I9" i="37"/>
  <c r="G9" i="37"/>
  <c r="F9" i="37"/>
  <c r="E9" i="37"/>
  <c r="D9" i="37"/>
  <c r="P7" i="37"/>
  <c r="O7" i="37"/>
  <c r="N7" i="37"/>
  <c r="J7" i="37"/>
  <c r="I7" i="37"/>
  <c r="G7" i="37"/>
  <c r="F7" i="37"/>
  <c r="E7" i="37"/>
  <c r="D7" i="37"/>
  <c r="P6" i="37"/>
  <c r="O6" i="37"/>
  <c r="N6" i="37"/>
  <c r="J6" i="37"/>
  <c r="I6" i="37"/>
  <c r="G6" i="37"/>
  <c r="F6" i="37"/>
  <c r="E6" i="37"/>
  <c r="D6" i="37"/>
  <c r="P5" i="37"/>
  <c r="O5" i="37"/>
  <c r="N5" i="37"/>
  <c r="J5" i="37"/>
  <c r="I5" i="37"/>
  <c r="G5" i="37"/>
  <c r="F5" i="37"/>
  <c r="E5" i="37"/>
  <c r="D5" i="37"/>
  <c r="P4" i="37"/>
  <c r="O4" i="37"/>
  <c r="N4" i="37"/>
  <c r="J4" i="37"/>
  <c r="I4" i="37"/>
  <c r="G4" i="37"/>
  <c r="F4" i="37"/>
  <c r="E4" i="37"/>
  <c r="D4" i="37"/>
  <c r="P3" i="37"/>
  <c r="O3" i="37"/>
  <c r="N3" i="37"/>
  <c r="J3" i="37"/>
  <c r="I3" i="37"/>
  <c r="G3" i="37"/>
  <c r="F3" i="37"/>
  <c r="E3" i="37"/>
  <c r="D3" i="37"/>
  <c r="P106" i="37"/>
  <c r="O106" i="37"/>
  <c r="N106" i="37"/>
  <c r="P99" i="37"/>
  <c r="O99" i="37"/>
  <c r="N99" i="37"/>
  <c r="P92" i="37"/>
  <c r="O92" i="37"/>
  <c r="N92" i="37"/>
  <c r="P85" i="37"/>
  <c r="O85" i="37"/>
  <c r="N85" i="37"/>
  <c r="P78" i="37"/>
  <c r="O78" i="37"/>
  <c r="N78" i="37"/>
  <c r="P71" i="37"/>
  <c r="O71" i="37"/>
  <c r="N71" i="37"/>
  <c r="P64" i="37"/>
  <c r="O64" i="37"/>
  <c r="N64" i="37"/>
  <c r="P57" i="37"/>
  <c r="O57" i="37"/>
  <c r="N57" i="37"/>
  <c r="P50" i="37"/>
  <c r="O50" i="37"/>
  <c r="N50" i="37"/>
  <c r="P43" i="37"/>
  <c r="O43" i="37"/>
  <c r="N43" i="37"/>
  <c r="P36" i="37"/>
  <c r="O36" i="37"/>
  <c r="N36" i="37"/>
  <c r="P29" i="37"/>
  <c r="O29" i="37"/>
  <c r="N29" i="37"/>
  <c r="P22" i="37"/>
  <c r="O22" i="37"/>
  <c r="N22" i="37"/>
  <c r="P15" i="37"/>
  <c r="O15" i="37"/>
  <c r="N15" i="37"/>
  <c r="P8" i="37"/>
  <c r="O8" i="37"/>
  <c r="N8" i="37"/>
  <c r="P2" i="37"/>
  <c r="O2" i="37"/>
  <c r="N2" i="37"/>
  <c r="J2" i="37"/>
  <c r="I2" i="37"/>
  <c r="G2" i="37"/>
  <c r="F2" i="37"/>
  <c r="E2" i="37"/>
  <c r="D2" i="37"/>
  <c r="C105" i="37"/>
  <c r="C104" i="37"/>
  <c r="C103" i="37"/>
  <c r="C102" i="37"/>
  <c r="C101" i="37"/>
  <c r="C100" i="37"/>
  <c r="C98" i="37"/>
  <c r="C97" i="37"/>
  <c r="C96" i="37"/>
  <c r="C95" i="37"/>
  <c r="C94" i="37"/>
  <c r="C93" i="37"/>
  <c r="C91" i="37"/>
  <c r="C90" i="37"/>
  <c r="C89" i="37"/>
  <c r="C88" i="37"/>
  <c r="C87" i="37"/>
  <c r="C86" i="37"/>
  <c r="C84" i="37"/>
  <c r="C83" i="37"/>
  <c r="C82" i="37"/>
  <c r="C81" i="37"/>
  <c r="C80" i="37"/>
  <c r="C79" i="37"/>
  <c r="C77" i="37"/>
  <c r="C76" i="37"/>
  <c r="C75" i="37"/>
  <c r="C74" i="37"/>
  <c r="C73" i="37"/>
  <c r="C72" i="37"/>
  <c r="C70" i="37"/>
  <c r="C69" i="37"/>
  <c r="C68" i="37"/>
  <c r="C67" i="37"/>
  <c r="C66" i="37"/>
  <c r="C65" i="37"/>
  <c r="C63" i="37"/>
  <c r="C62" i="37"/>
  <c r="C61" i="37"/>
  <c r="C60" i="37"/>
  <c r="C59" i="37"/>
  <c r="C58" i="37"/>
  <c r="C56" i="37"/>
  <c r="C55" i="37"/>
  <c r="C54" i="37"/>
  <c r="C53" i="37"/>
  <c r="C52" i="37"/>
  <c r="C51" i="37"/>
  <c r="C49" i="37"/>
  <c r="C48" i="37"/>
  <c r="C47" i="37"/>
  <c r="C46" i="37"/>
  <c r="C45" i="37"/>
  <c r="C44" i="37"/>
  <c r="C42" i="37"/>
  <c r="C41" i="37"/>
  <c r="C40" i="37"/>
  <c r="C39" i="37"/>
  <c r="C38" i="37"/>
  <c r="C37" i="37"/>
  <c r="C35" i="37"/>
  <c r="C34" i="37"/>
  <c r="C33" i="37"/>
  <c r="C32" i="37"/>
  <c r="C31" i="37"/>
  <c r="C30" i="37"/>
  <c r="C28" i="37"/>
  <c r="C27" i="37"/>
  <c r="C26" i="37"/>
  <c r="C25" i="37"/>
  <c r="C24" i="37"/>
  <c r="C23" i="37"/>
  <c r="C21" i="37"/>
  <c r="C20" i="37"/>
  <c r="C19" i="37"/>
  <c r="C18" i="37"/>
  <c r="C17" i="37"/>
  <c r="C16" i="37"/>
  <c r="C14" i="37"/>
  <c r="C13" i="37"/>
  <c r="C12" i="37"/>
  <c r="C11" i="37"/>
  <c r="C10" i="37"/>
  <c r="C9" i="37"/>
  <c r="C7" i="37"/>
  <c r="C6" i="37"/>
  <c r="C5" i="37"/>
  <c r="C4" i="37"/>
  <c r="C3" i="37"/>
  <c r="C2" i="37"/>
  <c r="H2" i="35"/>
  <c r="K2" i="35"/>
  <c r="M2" i="35" s="1"/>
  <c r="L2" i="35"/>
  <c r="H3" i="35"/>
  <c r="K3" i="35"/>
  <c r="M3" i="35" s="1"/>
  <c r="L3" i="35"/>
  <c r="H4" i="35"/>
  <c r="K4" i="35"/>
  <c r="M4" i="35" s="1"/>
  <c r="L4" i="35"/>
  <c r="H5" i="35"/>
  <c r="K5" i="35"/>
  <c r="M5" i="35" s="1"/>
  <c r="L5" i="35"/>
  <c r="H6" i="35"/>
  <c r="K6" i="35"/>
  <c r="M6" i="35" s="1"/>
  <c r="L6" i="35"/>
  <c r="H7" i="35"/>
  <c r="K7" i="35"/>
  <c r="M7" i="35" s="1"/>
  <c r="L7" i="35"/>
  <c r="C8" i="35"/>
  <c r="E8" i="35" s="1"/>
  <c r="G8" i="35"/>
  <c r="I8" i="35"/>
  <c r="J8" i="35"/>
  <c r="H9" i="35"/>
  <c r="K9" i="35"/>
  <c r="M9" i="35" s="1"/>
  <c r="L9" i="35"/>
  <c r="H10" i="35"/>
  <c r="K10" i="35"/>
  <c r="M10" i="35" s="1"/>
  <c r="L10" i="35"/>
  <c r="H11" i="35"/>
  <c r="K11" i="35"/>
  <c r="M11" i="35" s="1"/>
  <c r="L11" i="35"/>
  <c r="H12" i="35"/>
  <c r="K12" i="35"/>
  <c r="M12" i="35" s="1"/>
  <c r="L12" i="35"/>
  <c r="H13" i="35"/>
  <c r="K13" i="35"/>
  <c r="M13" i="35" s="1"/>
  <c r="L13" i="35"/>
  <c r="H14" i="35"/>
  <c r="K14" i="35"/>
  <c r="M14" i="35" s="1"/>
  <c r="L14" i="35"/>
  <c r="C15" i="35"/>
  <c r="E15" i="35" s="1"/>
  <c r="G15" i="35"/>
  <c r="I15" i="35"/>
  <c r="J15" i="35"/>
  <c r="H16" i="35"/>
  <c r="K16" i="35"/>
  <c r="M16" i="35" s="1"/>
  <c r="L16" i="35"/>
  <c r="H17" i="35"/>
  <c r="K17" i="35"/>
  <c r="M17" i="35" s="1"/>
  <c r="L17" i="35"/>
  <c r="H18" i="35"/>
  <c r="K18" i="35"/>
  <c r="M18" i="35" s="1"/>
  <c r="L18" i="35"/>
  <c r="H19" i="35"/>
  <c r="K19" i="35"/>
  <c r="M19" i="35" s="1"/>
  <c r="L19" i="35"/>
  <c r="H20" i="35"/>
  <c r="K20" i="35"/>
  <c r="M20" i="35" s="1"/>
  <c r="L20" i="35"/>
  <c r="H21" i="35"/>
  <c r="K21" i="35"/>
  <c r="M21" i="35" s="1"/>
  <c r="L21" i="35"/>
  <c r="C22" i="35"/>
  <c r="G22" i="35"/>
  <c r="I22" i="35"/>
  <c r="J22" i="35"/>
  <c r="H23" i="35"/>
  <c r="K23" i="35"/>
  <c r="M23" i="35" s="1"/>
  <c r="L23" i="35"/>
  <c r="H24" i="35"/>
  <c r="K24" i="35"/>
  <c r="M24" i="35" s="1"/>
  <c r="L24" i="35"/>
  <c r="H25" i="35"/>
  <c r="K25" i="35"/>
  <c r="M25" i="35" s="1"/>
  <c r="L25" i="35"/>
  <c r="H26" i="35"/>
  <c r="K26" i="35"/>
  <c r="M26" i="35" s="1"/>
  <c r="L26" i="35"/>
  <c r="H27" i="35"/>
  <c r="K27" i="35"/>
  <c r="M27" i="35" s="1"/>
  <c r="L27" i="35"/>
  <c r="H28" i="35"/>
  <c r="K28" i="35"/>
  <c r="M28" i="35" s="1"/>
  <c r="L28" i="35"/>
  <c r="C29" i="35"/>
  <c r="G29" i="35"/>
  <c r="I29" i="35"/>
  <c r="J29" i="35"/>
  <c r="H30" i="35"/>
  <c r="K30" i="35"/>
  <c r="M30" i="35" s="1"/>
  <c r="L30" i="35"/>
  <c r="H31" i="35"/>
  <c r="K31" i="35"/>
  <c r="M31" i="35" s="1"/>
  <c r="L31" i="35"/>
  <c r="H32" i="35"/>
  <c r="K32" i="35"/>
  <c r="M32" i="35" s="1"/>
  <c r="L32" i="35"/>
  <c r="H33" i="35"/>
  <c r="K33" i="35"/>
  <c r="M33" i="35" s="1"/>
  <c r="L33" i="35"/>
  <c r="H34" i="35"/>
  <c r="K34" i="35"/>
  <c r="M34" i="35" s="1"/>
  <c r="L34" i="35"/>
  <c r="H35" i="35"/>
  <c r="K35" i="35"/>
  <c r="M35" i="35" s="1"/>
  <c r="L35" i="35"/>
  <c r="C36" i="35"/>
  <c r="G36" i="35"/>
  <c r="I36" i="35"/>
  <c r="J36" i="35"/>
  <c r="H37" i="35"/>
  <c r="K37" i="35"/>
  <c r="M37" i="35" s="1"/>
  <c r="L37" i="35"/>
  <c r="H38" i="35"/>
  <c r="K38" i="35"/>
  <c r="M38" i="35" s="1"/>
  <c r="L38" i="35"/>
  <c r="H39" i="35"/>
  <c r="K39" i="35"/>
  <c r="M39" i="35" s="1"/>
  <c r="L39" i="35"/>
  <c r="H40" i="35"/>
  <c r="K40" i="35"/>
  <c r="M40" i="35" s="1"/>
  <c r="L40" i="35"/>
  <c r="H41" i="35"/>
  <c r="K41" i="35"/>
  <c r="M41" i="35" s="1"/>
  <c r="L41" i="35"/>
  <c r="H42" i="35"/>
  <c r="K42" i="35"/>
  <c r="M42" i="35" s="1"/>
  <c r="L42" i="35"/>
  <c r="C43" i="35"/>
  <c r="E43" i="35" s="1"/>
  <c r="G43" i="35"/>
  <c r="I43" i="35"/>
  <c r="J43" i="35"/>
  <c r="H44" i="35"/>
  <c r="K44" i="35"/>
  <c r="M44" i="35" s="1"/>
  <c r="L44" i="35"/>
  <c r="H45" i="35"/>
  <c r="K45" i="35"/>
  <c r="M45" i="35" s="1"/>
  <c r="L45" i="35"/>
  <c r="H46" i="35"/>
  <c r="K46" i="35"/>
  <c r="M46" i="35" s="1"/>
  <c r="L46" i="35"/>
  <c r="H47" i="35"/>
  <c r="K47" i="35"/>
  <c r="M47" i="35" s="1"/>
  <c r="L47" i="35"/>
  <c r="H48" i="35"/>
  <c r="K48" i="35"/>
  <c r="M48" i="35" s="1"/>
  <c r="L48" i="35"/>
  <c r="H49" i="35"/>
  <c r="K49" i="35"/>
  <c r="M49" i="35" s="1"/>
  <c r="L49" i="35"/>
  <c r="C50" i="35"/>
  <c r="E50" i="35" s="1"/>
  <c r="G50" i="35"/>
  <c r="I50" i="35"/>
  <c r="J50" i="35"/>
  <c r="H51" i="35"/>
  <c r="K51" i="35"/>
  <c r="M51" i="35" s="1"/>
  <c r="L51" i="35"/>
  <c r="H52" i="35"/>
  <c r="K52" i="35"/>
  <c r="M52" i="35" s="1"/>
  <c r="L52" i="35"/>
  <c r="H53" i="35"/>
  <c r="K53" i="35"/>
  <c r="M53" i="35" s="1"/>
  <c r="L53" i="35"/>
  <c r="H54" i="35"/>
  <c r="K54" i="35"/>
  <c r="M54" i="35" s="1"/>
  <c r="L54" i="35"/>
  <c r="H55" i="35"/>
  <c r="K55" i="35"/>
  <c r="M55" i="35" s="1"/>
  <c r="L55" i="35"/>
  <c r="H56" i="35"/>
  <c r="K56" i="35"/>
  <c r="M56" i="35" s="1"/>
  <c r="L56" i="35"/>
  <c r="C57" i="35"/>
  <c r="E57" i="35" s="1"/>
  <c r="G57" i="35"/>
  <c r="I57" i="35"/>
  <c r="J57" i="35"/>
  <c r="H58" i="35"/>
  <c r="K58" i="35"/>
  <c r="M58" i="35" s="1"/>
  <c r="L58" i="35"/>
  <c r="H59" i="35"/>
  <c r="K59" i="35"/>
  <c r="M59" i="35" s="1"/>
  <c r="L59" i="35"/>
  <c r="H60" i="35"/>
  <c r="K60" i="35"/>
  <c r="M60" i="35" s="1"/>
  <c r="L60" i="35"/>
  <c r="H61" i="35"/>
  <c r="K61" i="35"/>
  <c r="M61" i="35" s="1"/>
  <c r="L61" i="35"/>
  <c r="H62" i="35"/>
  <c r="K62" i="35"/>
  <c r="M62" i="35" s="1"/>
  <c r="L62" i="35"/>
  <c r="H63" i="35"/>
  <c r="K63" i="35"/>
  <c r="M63" i="35" s="1"/>
  <c r="L63" i="35"/>
  <c r="C64" i="35"/>
  <c r="E64" i="35" s="1"/>
  <c r="G64" i="35"/>
  <c r="I64" i="35"/>
  <c r="J64" i="35"/>
  <c r="H65" i="35"/>
  <c r="K65" i="35"/>
  <c r="M65" i="35" s="1"/>
  <c r="L65" i="35"/>
  <c r="H66" i="35"/>
  <c r="K66" i="35"/>
  <c r="M66" i="35" s="1"/>
  <c r="L66" i="35"/>
  <c r="H67" i="35"/>
  <c r="K67" i="35"/>
  <c r="M67" i="35" s="1"/>
  <c r="L67" i="35"/>
  <c r="H68" i="35"/>
  <c r="K68" i="35"/>
  <c r="M68" i="35" s="1"/>
  <c r="L68" i="35"/>
  <c r="H69" i="35"/>
  <c r="K69" i="35"/>
  <c r="M69" i="35" s="1"/>
  <c r="L69" i="35"/>
  <c r="H70" i="35"/>
  <c r="K70" i="35"/>
  <c r="M70" i="35" s="1"/>
  <c r="L70" i="35"/>
  <c r="C71" i="35"/>
  <c r="E71" i="35" s="1"/>
  <c r="G71" i="35"/>
  <c r="I71" i="35"/>
  <c r="J71" i="35"/>
  <c r="H72" i="35"/>
  <c r="K72" i="35"/>
  <c r="M72" i="35" s="1"/>
  <c r="L72" i="35"/>
  <c r="H73" i="35"/>
  <c r="K73" i="35"/>
  <c r="M73" i="35" s="1"/>
  <c r="L73" i="35"/>
  <c r="H74" i="35"/>
  <c r="K74" i="35"/>
  <c r="M74" i="35" s="1"/>
  <c r="L74" i="35"/>
  <c r="H75" i="35"/>
  <c r="K75" i="35"/>
  <c r="M75" i="35" s="1"/>
  <c r="L75" i="35"/>
  <c r="H76" i="35"/>
  <c r="K76" i="35"/>
  <c r="M76" i="35" s="1"/>
  <c r="L76" i="35"/>
  <c r="H77" i="35"/>
  <c r="K77" i="35"/>
  <c r="M77" i="35" s="1"/>
  <c r="L77" i="35"/>
  <c r="C78" i="35"/>
  <c r="E78" i="35" s="1"/>
  <c r="G78" i="35"/>
  <c r="I78" i="35"/>
  <c r="J78" i="35"/>
  <c r="H79" i="35"/>
  <c r="K79" i="35"/>
  <c r="M79" i="35" s="1"/>
  <c r="L79" i="35"/>
  <c r="H80" i="35"/>
  <c r="K80" i="35"/>
  <c r="M80" i="35" s="1"/>
  <c r="L80" i="35"/>
  <c r="H81" i="35"/>
  <c r="K81" i="35"/>
  <c r="M81" i="35" s="1"/>
  <c r="L81" i="35"/>
  <c r="H82" i="35"/>
  <c r="K82" i="35"/>
  <c r="M82" i="35" s="1"/>
  <c r="L82" i="35"/>
  <c r="H83" i="35"/>
  <c r="K83" i="35"/>
  <c r="M83" i="35" s="1"/>
  <c r="L83" i="35"/>
  <c r="H84" i="35"/>
  <c r="K84" i="35"/>
  <c r="M84" i="35" s="1"/>
  <c r="L84" i="35"/>
  <c r="C85" i="35"/>
  <c r="E85" i="35" s="1"/>
  <c r="G85" i="35"/>
  <c r="I85" i="35"/>
  <c r="J85" i="35"/>
  <c r="H86" i="35"/>
  <c r="K86" i="35"/>
  <c r="M86" i="35" s="1"/>
  <c r="L86" i="35"/>
  <c r="H87" i="35"/>
  <c r="K87" i="35"/>
  <c r="M87" i="35" s="1"/>
  <c r="L87" i="35"/>
  <c r="H88" i="35"/>
  <c r="K88" i="35"/>
  <c r="M88" i="35" s="1"/>
  <c r="L88" i="35"/>
  <c r="H89" i="35"/>
  <c r="K89" i="35"/>
  <c r="M89" i="35" s="1"/>
  <c r="L89" i="35"/>
  <c r="H90" i="35"/>
  <c r="K90" i="35"/>
  <c r="M90" i="35" s="1"/>
  <c r="L90" i="35"/>
  <c r="H91" i="35"/>
  <c r="K91" i="35"/>
  <c r="M91" i="35" s="1"/>
  <c r="L91" i="35"/>
  <c r="C92" i="35"/>
  <c r="E92" i="35" s="1"/>
  <c r="G92" i="35"/>
  <c r="I92" i="35"/>
  <c r="J92" i="35"/>
  <c r="H93" i="35"/>
  <c r="K93" i="35"/>
  <c r="M93" i="35" s="1"/>
  <c r="L93" i="35"/>
  <c r="H94" i="35"/>
  <c r="K94" i="35"/>
  <c r="M94" i="35" s="1"/>
  <c r="L94" i="35"/>
  <c r="H95" i="35"/>
  <c r="K95" i="35"/>
  <c r="M95" i="35" s="1"/>
  <c r="L95" i="35"/>
  <c r="H96" i="35"/>
  <c r="K96" i="35"/>
  <c r="M96" i="35" s="1"/>
  <c r="L96" i="35"/>
  <c r="H97" i="35"/>
  <c r="K97" i="35"/>
  <c r="M97" i="35" s="1"/>
  <c r="L97" i="35"/>
  <c r="H98" i="35"/>
  <c r="K98" i="35"/>
  <c r="M98" i="35" s="1"/>
  <c r="L98" i="35"/>
  <c r="C99" i="35"/>
  <c r="E99" i="35" s="1"/>
  <c r="G99" i="35"/>
  <c r="I99" i="35"/>
  <c r="J99" i="35"/>
  <c r="H100" i="35"/>
  <c r="K100" i="35"/>
  <c r="M100" i="35" s="1"/>
  <c r="L100" i="35"/>
  <c r="H101" i="35"/>
  <c r="K101" i="35"/>
  <c r="M101" i="35" s="1"/>
  <c r="L101" i="35"/>
  <c r="H102" i="35"/>
  <c r="K102" i="35"/>
  <c r="M102" i="35" s="1"/>
  <c r="L102" i="35"/>
  <c r="H103" i="35"/>
  <c r="K103" i="35"/>
  <c r="M103" i="35" s="1"/>
  <c r="L103" i="35"/>
  <c r="H104" i="35"/>
  <c r="K104" i="35"/>
  <c r="M104" i="35" s="1"/>
  <c r="L104" i="35"/>
  <c r="H105" i="35"/>
  <c r="K105" i="35"/>
  <c r="M105" i="35" s="1"/>
  <c r="L105" i="35"/>
  <c r="C106" i="35"/>
  <c r="E106" i="35" s="1"/>
  <c r="G106" i="35"/>
  <c r="I106" i="35"/>
  <c r="J106" i="35"/>
  <c r="H107" i="35"/>
  <c r="K107" i="35"/>
  <c r="M107" i="35" s="1"/>
  <c r="L107" i="35"/>
  <c r="H108" i="35"/>
  <c r="K108" i="35"/>
  <c r="M108" i="35" s="1"/>
  <c r="L108" i="35"/>
  <c r="H109" i="35"/>
  <c r="K109" i="35"/>
  <c r="M109" i="35" s="1"/>
  <c r="L109" i="35"/>
  <c r="H110" i="35"/>
  <c r="K110" i="35"/>
  <c r="M110" i="35" s="1"/>
  <c r="L110" i="35"/>
  <c r="H111" i="35"/>
  <c r="K111" i="35"/>
  <c r="M111" i="35" s="1"/>
  <c r="L111" i="35"/>
  <c r="H112" i="35"/>
  <c r="K112" i="35"/>
  <c r="M112" i="35" s="1"/>
  <c r="L112" i="35"/>
  <c r="C113" i="35"/>
  <c r="E113" i="35" s="1"/>
  <c r="G113" i="35"/>
  <c r="I113" i="35"/>
  <c r="J113" i="35"/>
  <c r="H114" i="35"/>
  <c r="K114" i="35"/>
  <c r="M114" i="35" s="1"/>
  <c r="L114" i="35"/>
  <c r="H115" i="35"/>
  <c r="K115" i="35"/>
  <c r="M115" i="35" s="1"/>
  <c r="L115" i="35"/>
  <c r="H116" i="35"/>
  <c r="K116" i="35"/>
  <c r="M116" i="35" s="1"/>
  <c r="L116" i="35"/>
  <c r="H117" i="35"/>
  <c r="K117" i="35"/>
  <c r="M117" i="35" s="1"/>
  <c r="L117" i="35"/>
  <c r="H118" i="35"/>
  <c r="K118" i="35"/>
  <c r="M118" i="35" s="1"/>
  <c r="L118" i="35"/>
  <c r="H119" i="35"/>
  <c r="K119" i="35"/>
  <c r="M119" i="35" s="1"/>
  <c r="L119" i="35"/>
  <c r="C120" i="35"/>
  <c r="E120" i="35" s="1"/>
  <c r="G120" i="35"/>
  <c r="I120" i="35"/>
  <c r="J120" i="35"/>
  <c r="H121" i="35"/>
  <c r="K121" i="35"/>
  <c r="M121" i="35" s="1"/>
  <c r="L121" i="35"/>
  <c r="H122" i="35"/>
  <c r="K122" i="35"/>
  <c r="M122" i="35" s="1"/>
  <c r="L122" i="35"/>
  <c r="H123" i="35"/>
  <c r="K123" i="35"/>
  <c r="M123" i="35" s="1"/>
  <c r="L123" i="35"/>
  <c r="H124" i="35"/>
  <c r="K124" i="35"/>
  <c r="M124" i="35" s="1"/>
  <c r="L124" i="35"/>
  <c r="H125" i="35"/>
  <c r="K125" i="35"/>
  <c r="M125" i="35" s="1"/>
  <c r="L125" i="35"/>
  <c r="H126" i="35"/>
  <c r="K126" i="35"/>
  <c r="M126" i="35" s="1"/>
  <c r="L126" i="35"/>
  <c r="C127" i="35"/>
  <c r="E127" i="35" s="1"/>
  <c r="G127" i="35"/>
  <c r="I127" i="35"/>
  <c r="J127" i="35"/>
  <c r="H128" i="35"/>
  <c r="K128" i="35"/>
  <c r="M128" i="35" s="1"/>
  <c r="L128" i="35"/>
  <c r="H129" i="35"/>
  <c r="K129" i="35"/>
  <c r="M129" i="35" s="1"/>
  <c r="L129" i="35"/>
  <c r="H130" i="35"/>
  <c r="K130" i="35"/>
  <c r="M130" i="35" s="1"/>
  <c r="L130" i="35"/>
  <c r="H131" i="35"/>
  <c r="K131" i="35"/>
  <c r="M131" i="35" s="1"/>
  <c r="L131" i="35"/>
  <c r="H132" i="35"/>
  <c r="K132" i="35"/>
  <c r="M132" i="35" s="1"/>
  <c r="L132" i="35"/>
  <c r="H133" i="35"/>
  <c r="K133" i="35"/>
  <c r="M133" i="35" s="1"/>
  <c r="L133" i="35"/>
  <c r="C134" i="35"/>
  <c r="E134" i="35" s="1"/>
  <c r="G134" i="35"/>
  <c r="I134" i="35"/>
  <c r="J134" i="35"/>
  <c r="H135" i="35"/>
  <c r="K135" i="35"/>
  <c r="M135" i="35" s="1"/>
  <c r="L135" i="35"/>
  <c r="H136" i="35"/>
  <c r="K136" i="35"/>
  <c r="M136" i="35" s="1"/>
  <c r="L136" i="35"/>
  <c r="H137" i="35"/>
  <c r="K137" i="35"/>
  <c r="M137" i="35" s="1"/>
  <c r="L137" i="35"/>
  <c r="H138" i="35"/>
  <c r="K138" i="35"/>
  <c r="M138" i="35" s="1"/>
  <c r="L138" i="35"/>
  <c r="H139" i="35"/>
  <c r="K139" i="35"/>
  <c r="M139" i="35" s="1"/>
  <c r="L139" i="35"/>
  <c r="H140" i="35"/>
  <c r="K140" i="35"/>
  <c r="M140" i="35" s="1"/>
  <c r="L140" i="35"/>
  <c r="C141" i="35"/>
  <c r="G141" i="35"/>
  <c r="I141" i="35"/>
  <c r="J141" i="35"/>
  <c r="H142" i="35"/>
  <c r="K142" i="35"/>
  <c r="M142" i="35" s="1"/>
  <c r="L142" i="35"/>
  <c r="H143" i="35"/>
  <c r="K143" i="35"/>
  <c r="M143" i="35" s="1"/>
  <c r="L143" i="35"/>
  <c r="H144" i="35"/>
  <c r="K144" i="35"/>
  <c r="M144" i="35" s="1"/>
  <c r="L144" i="35"/>
  <c r="H145" i="35"/>
  <c r="K145" i="35"/>
  <c r="M145" i="35" s="1"/>
  <c r="L145" i="35"/>
  <c r="H146" i="35"/>
  <c r="K146" i="35"/>
  <c r="M146" i="35" s="1"/>
  <c r="L146" i="35"/>
  <c r="H147" i="35"/>
  <c r="K147" i="35"/>
  <c r="M147" i="35" s="1"/>
  <c r="L147" i="35"/>
  <c r="C148" i="35"/>
  <c r="G148" i="35"/>
  <c r="I148" i="35"/>
  <c r="J148" i="35"/>
  <c r="H149" i="35"/>
  <c r="K149" i="35"/>
  <c r="M149" i="35" s="1"/>
  <c r="L149" i="35"/>
  <c r="H150" i="35"/>
  <c r="K150" i="35"/>
  <c r="M150" i="35" s="1"/>
  <c r="L150" i="35"/>
  <c r="H151" i="35"/>
  <c r="K151" i="35"/>
  <c r="M151" i="35" s="1"/>
  <c r="L151" i="35"/>
  <c r="H152" i="35"/>
  <c r="K152" i="35"/>
  <c r="M152" i="35" s="1"/>
  <c r="L152" i="35"/>
  <c r="H153" i="35"/>
  <c r="K153" i="35"/>
  <c r="M153" i="35" s="1"/>
  <c r="L153" i="35"/>
  <c r="H154" i="35"/>
  <c r="K154" i="35"/>
  <c r="M154" i="35" s="1"/>
  <c r="L154" i="35"/>
  <c r="C155" i="35"/>
  <c r="G155" i="35"/>
  <c r="I155" i="35"/>
  <c r="J155" i="35"/>
  <c r="O155" i="35"/>
  <c r="O50" i="38" s="1"/>
  <c r="H156" i="35"/>
  <c r="K156" i="35"/>
  <c r="M156" i="35" s="1"/>
  <c r="L156" i="35"/>
  <c r="H157" i="35"/>
  <c r="K157" i="35"/>
  <c r="M157" i="35" s="1"/>
  <c r="L157" i="35"/>
  <c r="H158" i="35"/>
  <c r="K158" i="35"/>
  <c r="M158" i="35" s="1"/>
  <c r="L158" i="35"/>
  <c r="H159" i="35"/>
  <c r="K159" i="35"/>
  <c r="M159" i="35" s="1"/>
  <c r="L159" i="35"/>
  <c r="H160" i="35"/>
  <c r="K160" i="35"/>
  <c r="M160" i="35" s="1"/>
  <c r="L160" i="35"/>
  <c r="H161" i="35"/>
  <c r="K161" i="35"/>
  <c r="M161" i="35" s="1"/>
  <c r="L161" i="35"/>
  <c r="C162" i="35"/>
  <c r="G162" i="35"/>
  <c r="I162" i="35"/>
  <c r="J162" i="35"/>
  <c r="O162" i="35"/>
  <c r="O57" i="38" s="1"/>
  <c r="H163" i="35"/>
  <c r="K163" i="35"/>
  <c r="M163" i="35" s="1"/>
  <c r="L163" i="35"/>
  <c r="H164" i="35"/>
  <c r="K164" i="35"/>
  <c r="M164" i="35" s="1"/>
  <c r="L164" i="35"/>
  <c r="H165" i="35"/>
  <c r="K165" i="35"/>
  <c r="M165" i="35" s="1"/>
  <c r="L165" i="35"/>
  <c r="H166" i="35"/>
  <c r="K166" i="35"/>
  <c r="M166" i="35" s="1"/>
  <c r="L166" i="35"/>
  <c r="H167" i="35"/>
  <c r="K167" i="35"/>
  <c r="M167" i="35" s="1"/>
  <c r="L167" i="35"/>
  <c r="H168" i="35"/>
  <c r="K168" i="35"/>
  <c r="M168" i="35" s="1"/>
  <c r="L168" i="35"/>
  <c r="C169" i="35"/>
  <c r="G169" i="35"/>
  <c r="I169" i="35"/>
  <c r="J169" i="35"/>
  <c r="O169" i="35"/>
  <c r="O64" i="38" s="1"/>
  <c r="H170" i="35"/>
  <c r="K170" i="35"/>
  <c r="M170" i="35" s="1"/>
  <c r="L170" i="35"/>
  <c r="H171" i="35"/>
  <c r="K171" i="35"/>
  <c r="M171" i="35" s="1"/>
  <c r="L171" i="35"/>
  <c r="H172" i="35"/>
  <c r="K172" i="35"/>
  <c r="M172" i="35" s="1"/>
  <c r="L172" i="35"/>
  <c r="H173" i="35"/>
  <c r="K173" i="35"/>
  <c r="M173" i="35" s="1"/>
  <c r="L173" i="35"/>
  <c r="H174" i="35"/>
  <c r="K174" i="35"/>
  <c r="M174" i="35" s="1"/>
  <c r="L174" i="35"/>
  <c r="H175" i="35"/>
  <c r="K175" i="35"/>
  <c r="M175" i="35" s="1"/>
  <c r="L175" i="35"/>
  <c r="C176" i="35"/>
  <c r="E176" i="35" s="1"/>
  <c r="G176" i="35"/>
  <c r="I176" i="35"/>
  <c r="J176" i="35"/>
  <c r="H177" i="35"/>
  <c r="K177" i="35"/>
  <c r="M177" i="35" s="1"/>
  <c r="L177" i="35"/>
  <c r="H178" i="35"/>
  <c r="K178" i="35"/>
  <c r="M178" i="35" s="1"/>
  <c r="L178" i="35"/>
  <c r="H179" i="35"/>
  <c r="K179" i="35"/>
  <c r="M179" i="35" s="1"/>
  <c r="L179" i="35"/>
  <c r="H180" i="35"/>
  <c r="K180" i="35"/>
  <c r="M180" i="35" s="1"/>
  <c r="L180" i="35"/>
  <c r="H181" i="35"/>
  <c r="K181" i="35"/>
  <c r="M181" i="35" s="1"/>
  <c r="L181" i="35"/>
  <c r="H182" i="35"/>
  <c r="K182" i="35"/>
  <c r="M182" i="35" s="1"/>
  <c r="L182" i="35"/>
  <c r="C183" i="35"/>
  <c r="E183" i="35" s="1"/>
  <c r="G183" i="35"/>
  <c r="I183" i="35"/>
  <c r="J183" i="35"/>
  <c r="H184" i="35"/>
  <c r="K184" i="35"/>
  <c r="M184" i="35" s="1"/>
  <c r="L184" i="35"/>
  <c r="H185" i="35"/>
  <c r="K185" i="35"/>
  <c r="M185" i="35" s="1"/>
  <c r="L185" i="35"/>
  <c r="H186" i="35"/>
  <c r="K186" i="35"/>
  <c r="M186" i="35" s="1"/>
  <c r="L186" i="35"/>
  <c r="H187" i="35"/>
  <c r="K187" i="35"/>
  <c r="M187" i="35" s="1"/>
  <c r="L187" i="35"/>
  <c r="H188" i="35"/>
  <c r="K188" i="35"/>
  <c r="M188" i="35" s="1"/>
  <c r="L188" i="35"/>
  <c r="H189" i="35"/>
  <c r="K189" i="35"/>
  <c r="M189" i="35" s="1"/>
  <c r="L189" i="35"/>
  <c r="C190" i="35"/>
  <c r="E190" i="35" s="1"/>
  <c r="G190" i="35"/>
  <c r="I190" i="35"/>
  <c r="J190" i="35"/>
  <c r="H191" i="35"/>
  <c r="K191" i="35"/>
  <c r="M191" i="35" s="1"/>
  <c r="L191" i="35"/>
  <c r="H192" i="35"/>
  <c r="K192" i="35"/>
  <c r="M192" i="35" s="1"/>
  <c r="L192" i="35"/>
  <c r="H193" i="35"/>
  <c r="K193" i="35"/>
  <c r="M193" i="35" s="1"/>
  <c r="L193" i="35"/>
  <c r="H194" i="35"/>
  <c r="K194" i="35"/>
  <c r="M194" i="35" s="1"/>
  <c r="L194" i="35"/>
  <c r="H195" i="35"/>
  <c r="K195" i="35"/>
  <c r="M195" i="35" s="1"/>
  <c r="L195" i="35"/>
  <c r="H196" i="35"/>
  <c r="K196" i="35"/>
  <c r="M196" i="35" s="1"/>
  <c r="L196" i="35"/>
  <c r="C197" i="35"/>
  <c r="E197" i="35" s="1"/>
  <c r="G197" i="35"/>
  <c r="I197" i="35"/>
  <c r="J197" i="35"/>
  <c r="H198" i="35"/>
  <c r="K198" i="35"/>
  <c r="M198" i="35" s="1"/>
  <c r="L198" i="35"/>
  <c r="H199" i="35"/>
  <c r="K199" i="35"/>
  <c r="M199" i="35" s="1"/>
  <c r="L199" i="35"/>
  <c r="H200" i="35"/>
  <c r="K200" i="35"/>
  <c r="M200" i="35" s="1"/>
  <c r="L200" i="35"/>
  <c r="H201" i="35"/>
  <c r="K201" i="35"/>
  <c r="M201" i="35" s="1"/>
  <c r="L201" i="35"/>
  <c r="H202" i="35"/>
  <c r="K202" i="35"/>
  <c r="M202" i="35" s="1"/>
  <c r="L202" i="35"/>
  <c r="H203" i="35"/>
  <c r="K203" i="35"/>
  <c r="M203" i="35" s="1"/>
  <c r="L203" i="35"/>
  <c r="C204" i="35"/>
  <c r="E204" i="35" s="1"/>
  <c r="G204" i="35"/>
  <c r="I204" i="35"/>
  <c r="J204" i="35"/>
  <c r="H205" i="35"/>
  <c r="K205" i="35"/>
  <c r="M205" i="35" s="1"/>
  <c r="L205" i="35"/>
  <c r="H206" i="35"/>
  <c r="K206" i="35"/>
  <c r="M206" i="35" s="1"/>
  <c r="L206" i="35"/>
  <c r="H207" i="35"/>
  <c r="K207" i="35"/>
  <c r="M207" i="35" s="1"/>
  <c r="L207" i="35"/>
  <c r="H208" i="35"/>
  <c r="K208" i="35"/>
  <c r="M208" i="35" s="1"/>
  <c r="L208" i="35"/>
  <c r="H209" i="35"/>
  <c r="K209" i="35"/>
  <c r="M209" i="35" s="1"/>
  <c r="L209" i="35"/>
  <c r="H210" i="35"/>
  <c r="K210" i="35"/>
  <c r="M210" i="35" s="1"/>
  <c r="L210" i="35"/>
  <c r="C211" i="35"/>
  <c r="E211" i="35" s="1"/>
  <c r="G211" i="35"/>
  <c r="I211" i="35"/>
  <c r="J211" i="35"/>
  <c r="H212" i="35"/>
  <c r="K212" i="35"/>
  <c r="M212" i="35" s="1"/>
  <c r="L212" i="35"/>
  <c r="H213" i="35"/>
  <c r="K213" i="35"/>
  <c r="M213" i="35" s="1"/>
  <c r="L213" i="35"/>
  <c r="H214" i="35"/>
  <c r="K214" i="35"/>
  <c r="M214" i="35" s="1"/>
  <c r="L214" i="35"/>
  <c r="H215" i="35"/>
  <c r="K215" i="35"/>
  <c r="M215" i="35" s="1"/>
  <c r="L215" i="35"/>
  <c r="H216" i="35"/>
  <c r="K216" i="35"/>
  <c r="M216" i="35" s="1"/>
  <c r="L216" i="35"/>
  <c r="H217" i="35"/>
  <c r="K217" i="35"/>
  <c r="M217" i="35" s="1"/>
  <c r="L217" i="35"/>
  <c r="C218" i="35"/>
  <c r="E218" i="35" s="1"/>
  <c r="G218" i="35"/>
  <c r="I218" i="35"/>
  <c r="J218" i="35"/>
  <c r="H219" i="35"/>
  <c r="K219" i="35"/>
  <c r="M219" i="35" s="1"/>
  <c r="L219" i="35"/>
  <c r="H220" i="35"/>
  <c r="K220" i="35"/>
  <c r="M220" i="35" s="1"/>
  <c r="L220" i="35"/>
  <c r="H221" i="35"/>
  <c r="K221" i="35"/>
  <c r="M221" i="35" s="1"/>
  <c r="L221" i="35"/>
  <c r="H222" i="35"/>
  <c r="K222" i="35"/>
  <c r="M222" i="35" s="1"/>
  <c r="L222" i="35"/>
  <c r="H223" i="35"/>
  <c r="K223" i="35"/>
  <c r="M223" i="35" s="1"/>
  <c r="L223" i="35"/>
  <c r="H224" i="35"/>
  <c r="K224" i="35"/>
  <c r="M224" i="35" s="1"/>
  <c r="L224" i="35"/>
  <c r="C225" i="35"/>
  <c r="E225" i="35" s="1"/>
  <c r="G225" i="35"/>
  <c r="I225" i="35"/>
  <c r="J225" i="35"/>
  <c r="H226" i="35"/>
  <c r="K226" i="35"/>
  <c r="M226" i="35" s="1"/>
  <c r="L226" i="35"/>
  <c r="H227" i="35"/>
  <c r="K227" i="35"/>
  <c r="M227" i="35" s="1"/>
  <c r="L227" i="35"/>
  <c r="H228" i="35"/>
  <c r="K228" i="35"/>
  <c r="M228" i="35" s="1"/>
  <c r="L228" i="35"/>
  <c r="H229" i="35"/>
  <c r="K229" i="35"/>
  <c r="M229" i="35" s="1"/>
  <c r="L229" i="35"/>
  <c r="H230" i="35"/>
  <c r="K230" i="35"/>
  <c r="M230" i="35" s="1"/>
  <c r="L230" i="35"/>
  <c r="H231" i="35"/>
  <c r="K231" i="35"/>
  <c r="M231" i="35" s="1"/>
  <c r="L231" i="35"/>
  <c r="C232" i="35"/>
  <c r="E232" i="35" s="1"/>
  <c r="G232" i="35"/>
  <c r="I232" i="35"/>
  <c r="J232" i="35"/>
  <c r="H233" i="35"/>
  <c r="K233" i="35"/>
  <c r="M233" i="35" s="1"/>
  <c r="L233" i="35"/>
  <c r="H234" i="35"/>
  <c r="K234" i="35"/>
  <c r="M234" i="35" s="1"/>
  <c r="L234" i="35"/>
  <c r="H235" i="35"/>
  <c r="K235" i="35"/>
  <c r="M235" i="35" s="1"/>
  <c r="L235" i="35"/>
  <c r="H236" i="35"/>
  <c r="K236" i="35"/>
  <c r="M236" i="35" s="1"/>
  <c r="L236" i="35"/>
  <c r="H237" i="35"/>
  <c r="K237" i="35"/>
  <c r="M237" i="35" s="1"/>
  <c r="L237" i="35"/>
  <c r="H238" i="35"/>
  <c r="K238" i="35"/>
  <c r="M238" i="35" s="1"/>
  <c r="L238" i="35"/>
  <c r="C239" i="35"/>
  <c r="E239" i="35" s="1"/>
  <c r="G239" i="35"/>
  <c r="I239" i="35"/>
  <c r="J239" i="35"/>
  <c r="H240" i="35"/>
  <c r="K240" i="35"/>
  <c r="M240" i="35" s="1"/>
  <c r="L240" i="35"/>
  <c r="H241" i="35"/>
  <c r="K241" i="35"/>
  <c r="M241" i="35" s="1"/>
  <c r="L241" i="35"/>
  <c r="H242" i="35"/>
  <c r="K242" i="35"/>
  <c r="M242" i="35" s="1"/>
  <c r="L242" i="35"/>
  <c r="H243" i="35"/>
  <c r="K243" i="35"/>
  <c r="M243" i="35" s="1"/>
  <c r="L243" i="35"/>
  <c r="H244" i="35"/>
  <c r="K244" i="35"/>
  <c r="M244" i="35" s="1"/>
  <c r="L244" i="35"/>
  <c r="H245" i="35"/>
  <c r="K245" i="35"/>
  <c r="M245" i="35" s="1"/>
  <c r="L245" i="35"/>
  <c r="C246" i="35"/>
  <c r="E246" i="35" s="1"/>
  <c r="G246" i="35"/>
  <c r="I246" i="35"/>
  <c r="J246" i="35"/>
  <c r="H247" i="35"/>
  <c r="K247" i="35"/>
  <c r="M247" i="35" s="1"/>
  <c r="L247" i="35"/>
  <c r="H248" i="35"/>
  <c r="K248" i="35"/>
  <c r="M248" i="35" s="1"/>
  <c r="L248" i="35"/>
  <c r="H249" i="35"/>
  <c r="K249" i="35"/>
  <c r="M249" i="35" s="1"/>
  <c r="L249" i="35"/>
  <c r="H250" i="35"/>
  <c r="K250" i="35"/>
  <c r="M250" i="35" s="1"/>
  <c r="L250" i="35"/>
  <c r="H251" i="35"/>
  <c r="K251" i="35"/>
  <c r="M251" i="35" s="1"/>
  <c r="L251" i="35"/>
  <c r="H252" i="35"/>
  <c r="K252" i="35"/>
  <c r="M252" i="35" s="1"/>
  <c r="L252" i="35"/>
  <c r="C253" i="35"/>
  <c r="E253" i="35" s="1"/>
  <c r="G253" i="35"/>
  <c r="I253" i="35"/>
  <c r="J253" i="35"/>
  <c r="H254" i="35"/>
  <c r="K254" i="35"/>
  <c r="M254" i="35" s="1"/>
  <c r="L254" i="35"/>
  <c r="H255" i="35"/>
  <c r="K255" i="35"/>
  <c r="M255" i="35" s="1"/>
  <c r="L255" i="35"/>
  <c r="H256" i="35"/>
  <c r="K256" i="35"/>
  <c r="M256" i="35" s="1"/>
  <c r="L256" i="35"/>
  <c r="H257" i="35"/>
  <c r="K257" i="35"/>
  <c r="M257" i="35" s="1"/>
  <c r="L257" i="35"/>
  <c r="H258" i="35"/>
  <c r="K258" i="35"/>
  <c r="M258" i="35" s="1"/>
  <c r="L258" i="35"/>
  <c r="H259" i="35"/>
  <c r="K259" i="35"/>
  <c r="M259" i="35" s="1"/>
  <c r="L259" i="35"/>
  <c r="C260" i="35"/>
  <c r="E260" i="35" s="1"/>
  <c r="G260" i="35"/>
  <c r="I260" i="35"/>
  <c r="J260" i="35"/>
  <c r="H261" i="35"/>
  <c r="K261" i="35"/>
  <c r="M261" i="35" s="1"/>
  <c r="L261" i="35"/>
  <c r="H262" i="35"/>
  <c r="K262" i="35"/>
  <c r="M262" i="35" s="1"/>
  <c r="L262" i="35"/>
  <c r="H263" i="35"/>
  <c r="K263" i="35"/>
  <c r="M263" i="35" s="1"/>
  <c r="L263" i="35"/>
  <c r="H264" i="35"/>
  <c r="K264" i="35"/>
  <c r="M264" i="35" s="1"/>
  <c r="L264" i="35"/>
  <c r="H265" i="35"/>
  <c r="K265" i="35"/>
  <c r="M265" i="35" s="1"/>
  <c r="L265" i="35"/>
  <c r="H266" i="35"/>
  <c r="K266" i="35"/>
  <c r="M266" i="35" s="1"/>
  <c r="L266" i="35"/>
  <c r="C267" i="35"/>
  <c r="E267" i="35" s="1"/>
  <c r="G267" i="35"/>
  <c r="I267" i="35"/>
  <c r="J267" i="35"/>
  <c r="H268" i="35"/>
  <c r="K268" i="35"/>
  <c r="M268" i="35" s="1"/>
  <c r="L268" i="35"/>
  <c r="H269" i="35"/>
  <c r="K269" i="35"/>
  <c r="M269" i="35" s="1"/>
  <c r="L269" i="35"/>
  <c r="H270" i="35"/>
  <c r="K270" i="35"/>
  <c r="M270" i="35" s="1"/>
  <c r="L270" i="35"/>
  <c r="H271" i="35"/>
  <c r="K271" i="35"/>
  <c r="M271" i="35" s="1"/>
  <c r="L271" i="35"/>
  <c r="H272" i="35"/>
  <c r="K272" i="35"/>
  <c r="M272" i="35" s="1"/>
  <c r="L272" i="35"/>
  <c r="H273" i="35"/>
  <c r="K273" i="35"/>
  <c r="M273" i="35" s="1"/>
  <c r="L273" i="35"/>
  <c r="C274" i="35"/>
  <c r="E274" i="35" s="1"/>
  <c r="G274" i="35"/>
  <c r="I274" i="35"/>
  <c r="J274" i="35"/>
  <c r="H275" i="35"/>
  <c r="K275" i="35"/>
  <c r="M275" i="35" s="1"/>
  <c r="L275" i="35"/>
  <c r="H276" i="35"/>
  <c r="K276" i="35"/>
  <c r="M276" i="35" s="1"/>
  <c r="L276" i="35"/>
  <c r="H277" i="35"/>
  <c r="K277" i="35"/>
  <c r="M277" i="35" s="1"/>
  <c r="L277" i="35"/>
  <c r="H278" i="35"/>
  <c r="K278" i="35"/>
  <c r="M278" i="35" s="1"/>
  <c r="L278" i="35"/>
  <c r="H279" i="35"/>
  <c r="K279" i="35"/>
  <c r="M279" i="35" s="1"/>
  <c r="L279" i="35"/>
  <c r="H280" i="35"/>
  <c r="K280" i="35"/>
  <c r="M280" i="35" s="1"/>
  <c r="L280" i="35"/>
  <c r="C281" i="35"/>
  <c r="E281" i="35" s="1"/>
  <c r="G281" i="35"/>
  <c r="I281" i="35"/>
  <c r="J281" i="35"/>
  <c r="H282" i="35"/>
  <c r="K282" i="35"/>
  <c r="M282" i="35" s="1"/>
  <c r="L282" i="35"/>
  <c r="H283" i="35"/>
  <c r="K283" i="35"/>
  <c r="M283" i="35" s="1"/>
  <c r="L283" i="35"/>
  <c r="H284" i="35"/>
  <c r="K284" i="35"/>
  <c r="M284" i="35" s="1"/>
  <c r="L284" i="35"/>
  <c r="H285" i="35"/>
  <c r="K285" i="35"/>
  <c r="M285" i="35" s="1"/>
  <c r="L285" i="35"/>
  <c r="H286" i="35"/>
  <c r="K286" i="35"/>
  <c r="M286" i="35" s="1"/>
  <c r="L286" i="35"/>
  <c r="H287" i="35"/>
  <c r="K287" i="35"/>
  <c r="M287" i="35" s="1"/>
  <c r="L287" i="35"/>
  <c r="C288" i="35"/>
  <c r="E288" i="35" s="1"/>
  <c r="G288" i="35"/>
  <c r="I288" i="35"/>
  <c r="J288" i="35"/>
  <c r="H289" i="35"/>
  <c r="K289" i="35"/>
  <c r="M289" i="35" s="1"/>
  <c r="L289" i="35"/>
  <c r="H290" i="35"/>
  <c r="K290" i="35"/>
  <c r="M290" i="35" s="1"/>
  <c r="L290" i="35"/>
  <c r="H291" i="35"/>
  <c r="K291" i="35"/>
  <c r="M291" i="35" s="1"/>
  <c r="L291" i="35"/>
  <c r="H292" i="35"/>
  <c r="K292" i="35"/>
  <c r="M292" i="35" s="1"/>
  <c r="L292" i="35"/>
  <c r="H293" i="35"/>
  <c r="K293" i="35"/>
  <c r="M293" i="35" s="1"/>
  <c r="L293" i="35"/>
  <c r="H294" i="35"/>
  <c r="K294" i="35"/>
  <c r="M294" i="35" s="1"/>
  <c r="L294" i="35"/>
  <c r="C295" i="35"/>
  <c r="E295" i="35" s="1"/>
  <c r="G295" i="35"/>
  <c r="I295" i="35"/>
  <c r="J295" i="35"/>
  <c r="O295" i="35"/>
  <c r="O190" i="38" s="1"/>
  <c r="H296" i="35"/>
  <c r="K296" i="35"/>
  <c r="M296" i="35" s="1"/>
  <c r="L296" i="35"/>
  <c r="H297" i="35"/>
  <c r="K297" i="35"/>
  <c r="M297" i="35" s="1"/>
  <c r="L297" i="35"/>
  <c r="H298" i="35"/>
  <c r="K298" i="35"/>
  <c r="M298" i="35" s="1"/>
  <c r="L298" i="35"/>
  <c r="H299" i="35"/>
  <c r="K299" i="35"/>
  <c r="M299" i="35" s="1"/>
  <c r="L299" i="35"/>
  <c r="H300" i="35"/>
  <c r="K300" i="35"/>
  <c r="M300" i="35" s="1"/>
  <c r="L300" i="35"/>
  <c r="H301" i="35"/>
  <c r="K301" i="35"/>
  <c r="M301" i="35" s="1"/>
  <c r="L301" i="35"/>
  <c r="C302" i="35"/>
  <c r="E302" i="35" s="1"/>
  <c r="G302" i="35"/>
  <c r="I302" i="35"/>
  <c r="J302" i="35"/>
  <c r="H303" i="35"/>
  <c r="K303" i="35"/>
  <c r="M303" i="35" s="1"/>
  <c r="L303" i="35"/>
  <c r="H304" i="35"/>
  <c r="K304" i="35"/>
  <c r="M304" i="35" s="1"/>
  <c r="L304" i="35"/>
  <c r="H305" i="35"/>
  <c r="K305" i="35"/>
  <c r="M305" i="35" s="1"/>
  <c r="L305" i="35"/>
  <c r="H306" i="35"/>
  <c r="K306" i="35"/>
  <c r="M306" i="35" s="1"/>
  <c r="L306" i="35"/>
  <c r="H307" i="35"/>
  <c r="K307" i="35"/>
  <c r="M307" i="35" s="1"/>
  <c r="L307" i="35"/>
  <c r="H308" i="35"/>
  <c r="K308" i="35"/>
  <c r="M308" i="35" s="1"/>
  <c r="L308" i="35"/>
  <c r="C309" i="35"/>
  <c r="E309" i="35" s="1"/>
  <c r="G309" i="35"/>
  <c r="I309" i="35"/>
  <c r="J309" i="35"/>
  <c r="H310" i="35"/>
  <c r="K310" i="35"/>
  <c r="M310" i="35" s="1"/>
  <c r="L310" i="35"/>
  <c r="H311" i="35"/>
  <c r="K311" i="35"/>
  <c r="M311" i="35" s="1"/>
  <c r="L311" i="35"/>
  <c r="H312" i="35"/>
  <c r="K312" i="35"/>
  <c r="M312" i="35" s="1"/>
  <c r="L312" i="35"/>
  <c r="H313" i="35"/>
  <c r="K313" i="35"/>
  <c r="M313" i="35" s="1"/>
  <c r="L313" i="35"/>
  <c r="H314" i="35"/>
  <c r="K314" i="35"/>
  <c r="M314" i="35" s="1"/>
  <c r="L314" i="35"/>
  <c r="H315" i="35"/>
  <c r="K315" i="35"/>
  <c r="M315" i="35" s="1"/>
  <c r="L315" i="35"/>
  <c r="C316" i="35"/>
  <c r="E316" i="35" s="1"/>
  <c r="G316" i="35"/>
  <c r="I316" i="35"/>
  <c r="J316" i="35"/>
  <c r="H317" i="35"/>
  <c r="K317" i="35"/>
  <c r="M317" i="35" s="1"/>
  <c r="L317" i="35"/>
  <c r="H318" i="35"/>
  <c r="K318" i="35"/>
  <c r="M318" i="35" s="1"/>
  <c r="L318" i="35"/>
  <c r="H319" i="35"/>
  <c r="K319" i="35"/>
  <c r="M319" i="35" s="1"/>
  <c r="L319" i="35"/>
  <c r="H320" i="35"/>
  <c r="K320" i="35"/>
  <c r="M320" i="35" s="1"/>
  <c r="L320" i="35"/>
  <c r="H321" i="35"/>
  <c r="K321" i="35"/>
  <c r="M321" i="35" s="1"/>
  <c r="L321" i="35"/>
  <c r="H322" i="35"/>
  <c r="K322" i="35"/>
  <c r="M322" i="35" s="1"/>
  <c r="L322" i="35"/>
  <c r="C323" i="35"/>
  <c r="E323" i="35" s="1"/>
  <c r="G323" i="35"/>
  <c r="I323" i="35"/>
  <c r="J323" i="35"/>
  <c r="H324" i="35"/>
  <c r="K324" i="35"/>
  <c r="M324" i="35" s="1"/>
  <c r="L324" i="35"/>
  <c r="H325" i="35"/>
  <c r="K325" i="35"/>
  <c r="M325" i="35" s="1"/>
  <c r="L325" i="35"/>
  <c r="H326" i="35"/>
  <c r="K326" i="35"/>
  <c r="M326" i="35" s="1"/>
  <c r="L326" i="35"/>
  <c r="H327" i="35"/>
  <c r="K327" i="35"/>
  <c r="M327" i="35" s="1"/>
  <c r="L327" i="35"/>
  <c r="H328" i="35"/>
  <c r="K328" i="35"/>
  <c r="M328" i="35" s="1"/>
  <c r="L328" i="35"/>
  <c r="H329" i="35"/>
  <c r="K329" i="35"/>
  <c r="M329" i="35" s="1"/>
  <c r="L329" i="35"/>
  <c r="C330" i="35"/>
  <c r="E330" i="35" s="1"/>
  <c r="G330" i="35"/>
  <c r="I330" i="35"/>
  <c r="J330" i="35"/>
  <c r="H331" i="35"/>
  <c r="K331" i="35"/>
  <c r="M331" i="35" s="1"/>
  <c r="L331" i="35"/>
  <c r="H332" i="35"/>
  <c r="K332" i="35"/>
  <c r="M332" i="35" s="1"/>
  <c r="L332" i="35"/>
  <c r="H333" i="35"/>
  <c r="K333" i="35"/>
  <c r="M333" i="35" s="1"/>
  <c r="L333" i="35"/>
  <c r="H334" i="35"/>
  <c r="K334" i="35"/>
  <c r="M334" i="35" s="1"/>
  <c r="L334" i="35"/>
  <c r="H335" i="35"/>
  <c r="K335" i="35"/>
  <c r="M335" i="35" s="1"/>
  <c r="L335" i="35"/>
  <c r="H336" i="35"/>
  <c r="K336" i="35"/>
  <c r="M336" i="35" s="1"/>
  <c r="L336" i="35"/>
  <c r="C337" i="35"/>
  <c r="E337" i="35" s="1"/>
  <c r="G337" i="35"/>
  <c r="I337" i="35"/>
  <c r="J337" i="35"/>
  <c r="H338" i="35"/>
  <c r="K338" i="35"/>
  <c r="M338" i="35" s="1"/>
  <c r="L338" i="35"/>
  <c r="H339" i="35"/>
  <c r="K339" i="35"/>
  <c r="M339" i="35" s="1"/>
  <c r="L339" i="35"/>
  <c r="H340" i="35"/>
  <c r="K340" i="35"/>
  <c r="M340" i="35" s="1"/>
  <c r="L340" i="35"/>
  <c r="H341" i="35"/>
  <c r="K341" i="35"/>
  <c r="M341" i="35" s="1"/>
  <c r="L341" i="35"/>
  <c r="H342" i="35"/>
  <c r="K342" i="35"/>
  <c r="M342" i="35" s="1"/>
  <c r="L342" i="35"/>
  <c r="H343" i="35"/>
  <c r="K343" i="35"/>
  <c r="M343" i="35" s="1"/>
  <c r="L343" i="35"/>
  <c r="C344" i="35"/>
  <c r="E344" i="35" s="1"/>
  <c r="G344" i="35"/>
  <c r="I344" i="35"/>
  <c r="J344" i="35"/>
  <c r="H345" i="35"/>
  <c r="K345" i="35"/>
  <c r="M345" i="35" s="1"/>
  <c r="L345" i="35"/>
  <c r="H346" i="35"/>
  <c r="K346" i="35"/>
  <c r="M346" i="35" s="1"/>
  <c r="L346" i="35"/>
  <c r="H347" i="35"/>
  <c r="K347" i="35"/>
  <c r="M347" i="35" s="1"/>
  <c r="L347" i="35"/>
  <c r="H348" i="35"/>
  <c r="K348" i="35"/>
  <c r="M348" i="35" s="1"/>
  <c r="L348" i="35"/>
  <c r="H349" i="35"/>
  <c r="K349" i="35"/>
  <c r="M349" i="35" s="1"/>
  <c r="L349" i="35"/>
  <c r="H350" i="35"/>
  <c r="K350" i="35"/>
  <c r="M350" i="35" s="1"/>
  <c r="L350" i="35"/>
  <c r="C351" i="35"/>
  <c r="E351" i="35" s="1"/>
  <c r="G351" i="35"/>
  <c r="I351" i="35"/>
  <c r="J351" i="35"/>
  <c r="H352" i="35"/>
  <c r="K352" i="35"/>
  <c r="M352" i="35" s="1"/>
  <c r="L352" i="35"/>
  <c r="H353" i="35"/>
  <c r="K353" i="35"/>
  <c r="M353" i="35" s="1"/>
  <c r="L353" i="35"/>
  <c r="H354" i="35"/>
  <c r="K354" i="35"/>
  <c r="M354" i="35" s="1"/>
  <c r="L354" i="35"/>
  <c r="H355" i="35"/>
  <c r="K355" i="35"/>
  <c r="M355" i="35" s="1"/>
  <c r="L355" i="35"/>
  <c r="H356" i="35"/>
  <c r="K356" i="35"/>
  <c r="M356" i="35" s="1"/>
  <c r="L356" i="35"/>
  <c r="H357" i="35"/>
  <c r="K357" i="35"/>
  <c r="M357" i="35" s="1"/>
  <c r="L357" i="35"/>
  <c r="C358" i="35"/>
  <c r="E358" i="35" s="1"/>
  <c r="G358" i="35"/>
  <c r="I358" i="35"/>
  <c r="J358" i="35"/>
  <c r="H359" i="35"/>
  <c r="K359" i="35"/>
  <c r="M359" i="35" s="1"/>
  <c r="L359" i="35"/>
  <c r="H360" i="35"/>
  <c r="K360" i="35"/>
  <c r="M360" i="35" s="1"/>
  <c r="L360" i="35"/>
  <c r="H361" i="35"/>
  <c r="K361" i="35"/>
  <c r="M361" i="35" s="1"/>
  <c r="L361" i="35"/>
  <c r="H362" i="35"/>
  <c r="K362" i="35"/>
  <c r="M362" i="35" s="1"/>
  <c r="L362" i="35"/>
  <c r="H363" i="35"/>
  <c r="K363" i="35"/>
  <c r="M363" i="35" s="1"/>
  <c r="L363" i="35"/>
  <c r="H364" i="35"/>
  <c r="K364" i="35"/>
  <c r="M364" i="35" s="1"/>
  <c r="L364" i="35"/>
  <c r="C365" i="35"/>
  <c r="E365" i="35" s="1"/>
  <c r="G365" i="35"/>
  <c r="I365" i="35"/>
  <c r="J365" i="35"/>
  <c r="H366" i="35"/>
  <c r="K366" i="35"/>
  <c r="M366" i="35" s="1"/>
  <c r="L366" i="35"/>
  <c r="H367" i="35"/>
  <c r="K367" i="35"/>
  <c r="M367" i="35" s="1"/>
  <c r="L367" i="35"/>
  <c r="H368" i="35"/>
  <c r="K368" i="35"/>
  <c r="M368" i="35" s="1"/>
  <c r="L368" i="35"/>
  <c r="H369" i="35"/>
  <c r="K369" i="35"/>
  <c r="M369" i="35" s="1"/>
  <c r="L369" i="35"/>
  <c r="H370" i="35"/>
  <c r="K370" i="35"/>
  <c r="M370" i="35" s="1"/>
  <c r="L370" i="35"/>
  <c r="H371" i="35"/>
  <c r="K371" i="35"/>
  <c r="M371" i="35" s="1"/>
  <c r="L371" i="35"/>
  <c r="C372" i="35"/>
  <c r="E372" i="35" s="1"/>
  <c r="G372" i="35"/>
  <c r="I372" i="35"/>
  <c r="J372" i="35"/>
  <c r="H373" i="35"/>
  <c r="K373" i="35"/>
  <c r="M373" i="35" s="1"/>
  <c r="L373" i="35"/>
  <c r="H374" i="35"/>
  <c r="K374" i="35"/>
  <c r="M374" i="35" s="1"/>
  <c r="L374" i="35"/>
  <c r="H375" i="35"/>
  <c r="K375" i="35"/>
  <c r="M375" i="35" s="1"/>
  <c r="L375" i="35"/>
  <c r="H376" i="35"/>
  <c r="K376" i="35"/>
  <c r="M376" i="35" s="1"/>
  <c r="L376" i="35"/>
  <c r="H377" i="35"/>
  <c r="K377" i="35"/>
  <c r="M377" i="35" s="1"/>
  <c r="L377" i="35"/>
  <c r="H378" i="35"/>
  <c r="K378" i="35"/>
  <c r="M378" i="35" s="1"/>
  <c r="L378" i="35"/>
  <c r="C379" i="35"/>
  <c r="E379" i="35" s="1"/>
  <c r="G379" i="35"/>
  <c r="I379" i="35"/>
  <c r="J379" i="35"/>
  <c r="H380" i="35"/>
  <c r="K380" i="35"/>
  <c r="M380" i="35" s="1"/>
  <c r="L380" i="35"/>
  <c r="H381" i="35"/>
  <c r="K381" i="35"/>
  <c r="M381" i="35" s="1"/>
  <c r="L381" i="35"/>
  <c r="H382" i="35"/>
  <c r="K382" i="35"/>
  <c r="M382" i="35" s="1"/>
  <c r="L382" i="35"/>
  <c r="H383" i="35"/>
  <c r="K383" i="35"/>
  <c r="M383" i="35" s="1"/>
  <c r="L383" i="35"/>
  <c r="H384" i="35"/>
  <c r="K384" i="35"/>
  <c r="M384" i="35" s="1"/>
  <c r="L384" i="35"/>
  <c r="H385" i="35"/>
  <c r="K385" i="35"/>
  <c r="M385" i="35" s="1"/>
  <c r="L385" i="35"/>
  <c r="C386" i="35"/>
  <c r="E386" i="35" s="1"/>
  <c r="G386" i="35"/>
  <c r="I386" i="35"/>
  <c r="J386" i="35"/>
  <c r="H387" i="35"/>
  <c r="K387" i="35"/>
  <c r="M387" i="35" s="1"/>
  <c r="L387" i="35"/>
  <c r="H388" i="35"/>
  <c r="K388" i="35"/>
  <c r="M388" i="35" s="1"/>
  <c r="L388" i="35"/>
  <c r="H389" i="35"/>
  <c r="K389" i="35"/>
  <c r="M389" i="35" s="1"/>
  <c r="L389" i="35"/>
  <c r="H390" i="35"/>
  <c r="K390" i="35"/>
  <c r="M390" i="35" s="1"/>
  <c r="L390" i="35"/>
  <c r="H391" i="35"/>
  <c r="K391" i="35"/>
  <c r="M391" i="35" s="1"/>
  <c r="L391" i="35"/>
  <c r="H392" i="35"/>
  <c r="K392" i="35"/>
  <c r="M392" i="35" s="1"/>
  <c r="L392" i="35"/>
  <c r="C393" i="35"/>
  <c r="E393" i="35" s="1"/>
  <c r="G393" i="35"/>
  <c r="I393" i="35"/>
  <c r="J393" i="35"/>
  <c r="H394" i="35"/>
  <c r="K394" i="35"/>
  <c r="M394" i="35" s="1"/>
  <c r="L394" i="35"/>
  <c r="H395" i="35"/>
  <c r="K395" i="35"/>
  <c r="M395" i="35" s="1"/>
  <c r="L395" i="35"/>
  <c r="H396" i="35"/>
  <c r="K396" i="35"/>
  <c r="M396" i="35" s="1"/>
  <c r="L396" i="35"/>
  <c r="H397" i="35"/>
  <c r="K397" i="35"/>
  <c r="M397" i="35" s="1"/>
  <c r="L397" i="35"/>
  <c r="H398" i="35"/>
  <c r="K398" i="35"/>
  <c r="M398" i="35" s="1"/>
  <c r="L398" i="35"/>
  <c r="H399" i="35"/>
  <c r="K399" i="35"/>
  <c r="M399" i="35" s="1"/>
  <c r="L399" i="35"/>
  <c r="C400" i="35"/>
  <c r="E400" i="35" s="1"/>
  <c r="G400" i="35"/>
  <c r="I400" i="35"/>
  <c r="J400" i="35"/>
  <c r="H401" i="35"/>
  <c r="K401" i="35"/>
  <c r="M401" i="35" s="1"/>
  <c r="L401" i="35"/>
  <c r="H402" i="35"/>
  <c r="K402" i="35"/>
  <c r="M402" i="35" s="1"/>
  <c r="L402" i="35"/>
  <c r="H403" i="35"/>
  <c r="K403" i="35"/>
  <c r="M403" i="35" s="1"/>
  <c r="L403" i="35"/>
  <c r="H404" i="35"/>
  <c r="K404" i="35"/>
  <c r="M404" i="35" s="1"/>
  <c r="L404" i="35"/>
  <c r="H405" i="35"/>
  <c r="K405" i="35"/>
  <c r="M405" i="35" s="1"/>
  <c r="L405" i="35"/>
  <c r="H406" i="35"/>
  <c r="K406" i="35"/>
  <c r="M406" i="35" s="1"/>
  <c r="L406" i="35"/>
  <c r="C407" i="35"/>
  <c r="E407" i="35" s="1"/>
  <c r="G407" i="35"/>
  <c r="I407" i="35"/>
  <c r="J407" i="35"/>
  <c r="H408" i="35"/>
  <c r="K408" i="35"/>
  <c r="M408" i="35" s="1"/>
  <c r="L408" i="35"/>
  <c r="H409" i="35"/>
  <c r="K409" i="35"/>
  <c r="M409" i="35" s="1"/>
  <c r="L409" i="35"/>
  <c r="H410" i="35"/>
  <c r="K410" i="35"/>
  <c r="M410" i="35" s="1"/>
  <c r="L410" i="35"/>
  <c r="H411" i="35"/>
  <c r="K411" i="35"/>
  <c r="M411" i="35" s="1"/>
  <c r="L411" i="35"/>
  <c r="H412" i="35"/>
  <c r="K412" i="35"/>
  <c r="M412" i="35" s="1"/>
  <c r="L412" i="35"/>
  <c r="H413" i="35"/>
  <c r="K413" i="35"/>
  <c r="M413" i="35" s="1"/>
  <c r="L413" i="35"/>
  <c r="C414" i="35"/>
  <c r="E414" i="35" s="1"/>
  <c r="G414" i="35"/>
  <c r="I414" i="35"/>
  <c r="J414" i="35"/>
  <c r="H415" i="35"/>
  <c r="K415" i="35"/>
  <c r="M415" i="35" s="1"/>
  <c r="L415" i="35"/>
  <c r="H416" i="35"/>
  <c r="K416" i="35"/>
  <c r="M416" i="35" s="1"/>
  <c r="L416" i="35"/>
  <c r="H417" i="35"/>
  <c r="K417" i="35"/>
  <c r="M417" i="35" s="1"/>
  <c r="L417" i="35"/>
  <c r="H418" i="35"/>
  <c r="K418" i="35"/>
  <c r="M418" i="35" s="1"/>
  <c r="L418" i="35"/>
  <c r="H419" i="35"/>
  <c r="K419" i="35"/>
  <c r="M419" i="35" s="1"/>
  <c r="L419" i="35"/>
  <c r="H420" i="35"/>
  <c r="K420" i="35"/>
  <c r="M420" i="35" s="1"/>
  <c r="L420" i="35"/>
  <c r="C421" i="35"/>
  <c r="E421" i="35" s="1"/>
  <c r="G421" i="35"/>
  <c r="I421" i="35"/>
  <c r="J421" i="35"/>
  <c r="H422" i="35"/>
  <c r="K422" i="35"/>
  <c r="M422" i="35" s="1"/>
  <c r="L422" i="35"/>
  <c r="H423" i="35"/>
  <c r="K423" i="35"/>
  <c r="M423" i="35" s="1"/>
  <c r="L423" i="35"/>
  <c r="H424" i="35"/>
  <c r="K424" i="35"/>
  <c r="M424" i="35" s="1"/>
  <c r="L424" i="35"/>
  <c r="H425" i="35"/>
  <c r="K425" i="35"/>
  <c r="M425" i="35" s="1"/>
  <c r="L425" i="35"/>
  <c r="H426" i="35"/>
  <c r="K426" i="35"/>
  <c r="M426" i="35" s="1"/>
  <c r="L426" i="35"/>
  <c r="H427" i="35"/>
  <c r="K427" i="35"/>
  <c r="M427" i="35" s="1"/>
  <c r="L427" i="35"/>
  <c r="C428" i="35"/>
  <c r="E428" i="35" s="1"/>
  <c r="G428" i="35"/>
  <c r="I428" i="35"/>
  <c r="J428" i="35"/>
  <c r="H429" i="35"/>
  <c r="K429" i="35"/>
  <c r="M429" i="35" s="1"/>
  <c r="L429" i="35"/>
  <c r="H430" i="35"/>
  <c r="K430" i="35"/>
  <c r="M430" i="35" s="1"/>
  <c r="L430" i="35"/>
  <c r="H431" i="35"/>
  <c r="K431" i="35"/>
  <c r="M431" i="35" s="1"/>
  <c r="L431" i="35"/>
  <c r="H432" i="35"/>
  <c r="K432" i="35"/>
  <c r="M432" i="35" s="1"/>
  <c r="L432" i="35"/>
  <c r="H433" i="35"/>
  <c r="K433" i="35"/>
  <c r="M433" i="35" s="1"/>
  <c r="L433" i="35"/>
  <c r="H434" i="35"/>
  <c r="K434" i="35"/>
  <c r="M434" i="35" s="1"/>
  <c r="L434" i="35"/>
  <c r="C435" i="35"/>
  <c r="E435" i="35" s="1"/>
  <c r="G435" i="35"/>
  <c r="I435" i="35"/>
  <c r="J435" i="35"/>
  <c r="H436" i="35"/>
  <c r="K436" i="35"/>
  <c r="M436" i="35" s="1"/>
  <c r="L436" i="35"/>
  <c r="H437" i="35"/>
  <c r="K437" i="35"/>
  <c r="M437" i="35" s="1"/>
  <c r="L437" i="35"/>
  <c r="H438" i="35"/>
  <c r="K438" i="35"/>
  <c r="M438" i="35" s="1"/>
  <c r="L438" i="35"/>
  <c r="H439" i="35"/>
  <c r="K439" i="35"/>
  <c r="M439" i="35" s="1"/>
  <c r="L439" i="35"/>
  <c r="H440" i="35"/>
  <c r="K440" i="35"/>
  <c r="M440" i="35" s="1"/>
  <c r="L440" i="35"/>
  <c r="H441" i="35"/>
  <c r="K441" i="35"/>
  <c r="M441" i="35" s="1"/>
  <c r="L441" i="35"/>
  <c r="C442" i="35"/>
  <c r="E442" i="35" s="1"/>
  <c r="G442" i="35"/>
  <c r="I442" i="35"/>
  <c r="J442" i="35"/>
  <c r="H443" i="35"/>
  <c r="K443" i="35"/>
  <c r="M443" i="35" s="1"/>
  <c r="L443" i="35"/>
  <c r="H444" i="35"/>
  <c r="K444" i="35"/>
  <c r="M444" i="35" s="1"/>
  <c r="L444" i="35"/>
  <c r="H445" i="35"/>
  <c r="K445" i="35"/>
  <c r="M445" i="35" s="1"/>
  <c r="L445" i="35"/>
  <c r="H446" i="35"/>
  <c r="K446" i="35"/>
  <c r="M446" i="35" s="1"/>
  <c r="L446" i="35"/>
  <c r="H447" i="35"/>
  <c r="K447" i="35"/>
  <c r="M447" i="35" s="1"/>
  <c r="L447" i="35"/>
  <c r="H448" i="35"/>
  <c r="K448" i="35"/>
  <c r="M448" i="35" s="1"/>
  <c r="L448" i="35"/>
  <c r="C449" i="35"/>
  <c r="E449" i="35" s="1"/>
  <c r="G449" i="35"/>
  <c r="I449" i="35"/>
  <c r="J449" i="35"/>
  <c r="H450" i="35"/>
  <c r="K450" i="35"/>
  <c r="M450" i="35" s="1"/>
  <c r="L450" i="35"/>
  <c r="H451" i="35"/>
  <c r="K451" i="35"/>
  <c r="M451" i="35" s="1"/>
  <c r="L451" i="35"/>
  <c r="H452" i="35"/>
  <c r="K452" i="35"/>
  <c r="M452" i="35" s="1"/>
  <c r="L452" i="35"/>
  <c r="H453" i="35"/>
  <c r="K453" i="35"/>
  <c r="M453" i="35" s="1"/>
  <c r="L453" i="35"/>
  <c r="H454" i="35"/>
  <c r="K454" i="35"/>
  <c r="M454" i="35" s="1"/>
  <c r="L454" i="35"/>
  <c r="H455" i="35"/>
  <c r="K455" i="35"/>
  <c r="M455" i="35" s="1"/>
  <c r="L455" i="35"/>
  <c r="C456" i="35"/>
  <c r="E456" i="35" s="1"/>
  <c r="G456" i="35"/>
  <c r="I456" i="35"/>
  <c r="J456" i="35"/>
  <c r="H457" i="35"/>
  <c r="K457" i="35"/>
  <c r="M457" i="35" s="1"/>
  <c r="L457" i="35"/>
  <c r="H458" i="35"/>
  <c r="K458" i="35"/>
  <c r="M458" i="35" s="1"/>
  <c r="L458" i="35"/>
  <c r="H459" i="35"/>
  <c r="K459" i="35"/>
  <c r="M459" i="35" s="1"/>
  <c r="L459" i="35"/>
  <c r="H460" i="35"/>
  <c r="K460" i="35"/>
  <c r="M460" i="35" s="1"/>
  <c r="L460" i="35"/>
  <c r="H461" i="35"/>
  <c r="K461" i="35"/>
  <c r="M461" i="35" s="1"/>
  <c r="L461" i="35"/>
  <c r="H462" i="35"/>
  <c r="K462" i="35"/>
  <c r="M462" i="35" s="1"/>
  <c r="L462" i="35"/>
  <c r="C463" i="35"/>
  <c r="E463" i="35" s="1"/>
  <c r="G463" i="35"/>
  <c r="I463" i="35"/>
  <c r="J463" i="35"/>
  <c r="H464" i="35"/>
  <c r="K464" i="35"/>
  <c r="M464" i="35" s="1"/>
  <c r="L464" i="35"/>
  <c r="H465" i="35"/>
  <c r="K465" i="35"/>
  <c r="M465" i="35" s="1"/>
  <c r="L465" i="35"/>
  <c r="H466" i="35"/>
  <c r="K466" i="35"/>
  <c r="M466" i="35" s="1"/>
  <c r="L466" i="35"/>
  <c r="H467" i="35"/>
  <c r="K467" i="35"/>
  <c r="M467" i="35" s="1"/>
  <c r="L467" i="35"/>
  <c r="H468" i="35"/>
  <c r="K468" i="35"/>
  <c r="M468" i="35" s="1"/>
  <c r="L468" i="35"/>
  <c r="H469" i="35"/>
  <c r="K469" i="35"/>
  <c r="M469" i="35" s="1"/>
  <c r="L469" i="35"/>
  <c r="C470" i="35"/>
  <c r="E470" i="35" s="1"/>
  <c r="G470" i="35"/>
  <c r="I470" i="35"/>
  <c r="J470" i="35"/>
  <c r="H471" i="35"/>
  <c r="K471" i="35"/>
  <c r="M471" i="35" s="1"/>
  <c r="L471" i="35"/>
  <c r="H472" i="35"/>
  <c r="K472" i="35"/>
  <c r="M472" i="35" s="1"/>
  <c r="L472" i="35"/>
  <c r="H473" i="35"/>
  <c r="K473" i="35"/>
  <c r="M473" i="35" s="1"/>
  <c r="L473" i="35"/>
  <c r="H474" i="35"/>
  <c r="K474" i="35"/>
  <c r="M474" i="35" s="1"/>
  <c r="L474" i="35"/>
  <c r="H475" i="35"/>
  <c r="K475" i="35"/>
  <c r="M475" i="35" s="1"/>
  <c r="L475" i="35"/>
  <c r="H476" i="35"/>
  <c r="K476" i="35"/>
  <c r="M476" i="35" s="1"/>
  <c r="L476" i="35"/>
  <c r="C477" i="35"/>
  <c r="E477" i="35" s="1"/>
  <c r="G477" i="35"/>
  <c r="I477" i="35"/>
  <c r="J477" i="35"/>
  <c r="H478" i="35"/>
  <c r="K478" i="35"/>
  <c r="M478" i="35" s="1"/>
  <c r="L478" i="35"/>
  <c r="H479" i="35"/>
  <c r="K479" i="35"/>
  <c r="M479" i="35" s="1"/>
  <c r="L479" i="35"/>
  <c r="H480" i="35"/>
  <c r="K480" i="35"/>
  <c r="M480" i="35" s="1"/>
  <c r="L480" i="35"/>
  <c r="H481" i="35"/>
  <c r="K481" i="35"/>
  <c r="M481" i="35" s="1"/>
  <c r="L481" i="35"/>
  <c r="H482" i="35"/>
  <c r="K482" i="35"/>
  <c r="M482" i="35" s="1"/>
  <c r="L482" i="35"/>
  <c r="H483" i="35"/>
  <c r="K483" i="35"/>
  <c r="M483" i="35" s="1"/>
  <c r="L483" i="35"/>
  <c r="C484" i="35"/>
  <c r="E484" i="35" s="1"/>
  <c r="G484" i="35"/>
  <c r="I484" i="35"/>
  <c r="J484" i="35"/>
  <c r="H485" i="35"/>
  <c r="K485" i="35"/>
  <c r="M485" i="35" s="1"/>
  <c r="L485" i="35"/>
  <c r="H486" i="35"/>
  <c r="K486" i="35"/>
  <c r="M486" i="35" s="1"/>
  <c r="L486" i="35"/>
  <c r="H487" i="35"/>
  <c r="K487" i="35"/>
  <c r="M487" i="35" s="1"/>
  <c r="L487" i="35"/>
  <c r="H488" i="35"/>
  <c r="K488" i="35"/>
  <c r="M488" i="35" s="1"/>
  <c r="L488" i="35"/>
  <c r="H489" i="35"/>
  <c r="K489" i="35"/>
  <c r="M489" i="35" s="1"/>
  <c r="L489" i="35"/>
  <c r="H490" i="35"/>
  <c r="K490" i="35"/>
  <c r="M490" i="35" s="1"/>
  <c r="L490" i="35"/>
  <c r="C491" i="35"/>
  <c r="G491" i="35"/>
  <c r="I491" i="35"/>
  <c r="J491" i="35"/>
  <c r="H492" i="35"/>
  <c r="K492" i="35"/>
  <c r="M492" i="35" s="1"/>
  <c r="L492" i="35"/>
  <c r="H493" i="35"/>
  <c r="K493" i="35"/>
  <c r="M493" i="35" s="1"/>
  <c r="L493" i="35"/>
  <c r="H494" i="35"/>
  <c r="K494" i="35"/>
  <c r="M494" i="35" s="1"/>
  <c r="L494" i="35"/>
  <c r="H495" i="35"/>
  <c r="K495" i="35"/>
  <c r="M495" i="35" s="1"/>
  <c r="L495" i="35"/>
  <c r="H496" i="35"/>
  <c r="K496" i="35"/>
  <c r="M496" i="35" s="1"/>
  <c r="L496" i="35"/>
  <c r="H497" i="35"/>
  <c r="K497" i="35"/>
  <c r="M497" i="35" s="1"/>
  <c r="L497" i="35"/>
  <c r="C498" i="35"/>
  <c r="E498" i="35" s="1"/>
  <c r="G498" i="35"/>
  <c r="I498" i="35"/>
  <c r="J498" i="35"/>
  <c r="H499" i="35"/>
  <c r="K499" i="35"/>
  <c r="M499" i="35" s="1"/>
  <c r="L499" i="35"/>
  <c r="H500" i="35"/>
  <c r="K500" i="35"/>
  <c r="M500" i="35" s="1"/>
  <c r="L500" i="35"/>
  <c r="H501" i="35"/>
  <c r="K501" i="35"/>
  <c r="M501" i="35" s="1"/>
  <c r="L501" i="35"/>
  <c r="H502" i="35"/>
  <c r="K502" i="35"/>
  <c r="M502" i="35" s="1"/>
  <c r="L502" i="35"/>
  <c r="H503" i="35"/>
  <c r="K503" i="35"/>
  <c r="M503" i="35" s="1"/>
  <c r="L503" i="35"/>
  <c r="H504" i="35"/>
  <c r="K504" i="35"/>
  <c r="M504" i="35" s="1"/>
  <c r="L504" i="35"/>
  <c r="C505" i="35"/>
  <c r="E505" i="35" s="1"/>
  <c r="G505" i="35"/>
  <c r="I505" i="35"/>
  <c r="J505" i="35"/>
  <c r="H506" i="35"/>
  <c r="K506" i="35"/>
  <c r="M506" i="35" s="1"/>
  <c r="L506" i="35"/>
  <c r="H507" i="35"/>
  <c r="K507" i="35"/>
  <c r="M507" i="35" s="1"/>
  <c r="L507" i="35"/>
  <c r="H508" i="35"/>
  <c r="K508" i="35"/>
  <c r="M508" i="35" s="1"/>
  <c r="L508" i="35"/>
  <c r="H509" i="35"/>
  <c r="K509" i="35"/>
  <c r="M509" i="35" s="1"/>
  <c r="L509" i="35"/>
  <c r="H510" i="35"/>
  <c r="K510" i="35"/>
  <c r="M510" i="35" s="1"/>
  <c r="L510" i="35"/>
  <c r="H511" i="35"/>
  <c r="K511" i="35"/>
  <c r="M511" i="35" s="1"/>
  <c r="L511" i="35"/>
  <c r="C512" i="35"/>
  <c r="E512" i="35" s="1"/>
  <c r="G512" i="35"/>
  <c r="I512" i="35"/>
  <c r="J512" i="35"/>
  <c r="H513" i="35"/>
  <c r="K513" i="35"/>
  <c r="M513" i="35" s="1"/>
  <c r="L513" i="35"/>
  <c r="H514" i="35"/>
  <c r="K514" i="35"/>
  <c r="M514" i="35" s="1"/>
  <c r="L514" i="35"/>
  <c r="H515" i="35"/>
  <c r="K515" i="35"/>
  <c r="M515" i="35" s="1"/>
  <c r="L515" i="35"/>
  <c r="H516" i="35"/>
  <c r="K516" i="35"/>
  <c r="M516" i="35" s="1"/>
  <c r="L516" i="35"/>
  <c r="H517" i="35"/>
  <c r="K517" i="35"/>
  <c r="M517" i="35" s="1"/>
  <c r="L517" i="35"/>
  <c r="H518" i="35"/>
  <c r="K518" i="35"/>
  <c r="M518" i="35" s="1"/>
  <c r="L518" i="35"/>
  <c r="C519" i="35"/>
  <c r="E519" i="35" s="1"/>
  <c r="G519" i="35"/>
  <c r="I519" i="35"/>
  <c r="J519" i="35"/>
  <c r="H520" i="35"/>
  <c r="K520" i="35"/>
  <c r="M520" i="35" s="1"/>
  <c r="L520" i="35"/>
  <c r="H521" i="35"/>
  <c r="K521" i="35"/>
  <c r="M521" i="35" s="1"/>
  <c r="L521" i="35"/>
  <c r="H522" i="35"/>
  <c r="K522" i="35"/>
  <c r="M522" i="35" s="1"/>
  <c r="L522" i="35"/>
  <c r="H523" i="35"/>
  <c r="K523" i="35"/>
  <c r="M523" i="35" s="1"/>
  <c r="L523" i="35"/>
  <c r="H524" i="35"/>
  <c r="K524" i="35"/>
  <c r="M524" i="35" s="1"/>
  <c r="L524" i="35"/>
  <c r="H525" i="35"/>
  <c r="K525" i="35"/>
  <c r="M525" i="35" s="1"/>
  <c r="L525" i="35"/>
  <c r="C526" i="35"/>
  <c r="E526" i="35" s="1"/>
  <c r="G526" i="35"/>
  <c r="I526" i="35"/>
  <c r="J526" i="35"/>
  <c r="H527" i="35"/>
  <c r="K527" i="35"/>
  <c r="M527" i="35" s="1"/>
  <c r="L527" i="35"/>
  <c r="H528" i="35"/>
  <c r="K528" i="35"/>
  <c r="M528" i="35" s="1"/>
  <c r="L528" i="35"/>
  <c r="H529" i="35"/>
  <c r="K529" i="35"/>
  <c r="M529" i="35" s="1"/>
  <c r="L529" i="35"/>
  <c r="H530" i="35"/>
  <c r="K530" i="35"/>
  <c r="M530" i="35" s="1"/>
  <c r="L530" i="35"/>
  <c r="H531" i="35"/>
  <c r="K531" i="35"/>
  <c r="M531" i="35" s="1"/>
  <c r="L531" i="35"/>
  <c r="H532" i="35"/>
  <c r="K532" i="35"/>
  <c r="M532" i="35" s="1"/>
  <c r="L532" i="35"/>
  <c r="C533" i="35"/>
  <c r="E533" i="35" s="1"/>
  <c r="G533" i="35"/>
  <c r="I533" i="35"/>
  <c r="J533" i="35"/>
  <c r="H534" i="35"/>
  <c r="K534" i="35"/>
  <c r="M534" i="35" s="1"/>
  <c r="L534" i="35"/>
  <c r="H535" i="35"/>
  <c r="K535" i="35"/>
  <c r="M535" i="35" s="1"/>
  <c r="L535" i="35"/>
  <c r="H536" i="35"/>
  <c r="K536" i="35"/>
  <c r="M536" i="35" s="1"/>
  <c r="L536" i="35"/>
  <c r="H537" i="35"/>
  <c r="K537" i="35"/>
  <c r="M537" i="35" s="1"/>
  <c r="L537" i="35"/>
  <c r="H538" i="35"/>
  <c r="K538" i="35"/>
  <c r="M538" i="35" s="1"/>
  <c r="L538" i="35"/>
  <c r="H539" i="35"/>
  <c r="K539" i="35"/>
  <c r="M539" i="35" s="1"/>
  <c r="L539" i="35"/>
  <c r="C540" i="35"/>
  <c r="E540" i="35" s="1"/>
  <c r="G540" i="35"/>
  <c r="I540" i="35"/>
  <c r="J540" i="35"/>
  <c r="H541" i="35"/>
  <c r="K541" i="35"/>
  <c r="M541" i="35" s="1"/>
  <c r="L541" i="35"/>
  <c r="H542" i="35"/>
  <c r="K542" i="35"/>
  <c r="M542" i="35" s="1"/>
  <c r="L542" i="35"/>
  <c r="H543" i="35"/>
  <c r="K543" i="35"/>
  <c r="M543" i="35" s="1"/>
  <c r="L543" i="35"/>
  <c r="H544" i="35"/>
  <c r="K544" i="35"/>
  <c r="M544" i="35" s="1"/>
  <c r="L544" i="35"/>
  <c r="H545" i="35"/>
  <c r="K545" i="35"/>
  <c r="M545" i="35" s="1"/>
  <c r="L545" i="35"/>
  <c r="H546" i="35"/>
  <c r="K546" i="35"/>
  <c r="M546" i="35" s="1"/>
  <c r="L546" i="35"/>
  <c r="C547" i="35"/>
  <c r="E547" i="35" s="1"/>
  <c r="G547" i="35"/>
  <c r="I547" i="35"/>
  <c r="J547" i="35"/>
  <c r="H548" i="35"/>
  <c r="K548" i="35"/>
  <c r="M548" i="35" s="1"/>
  <c r="L548" i="35"/>
  <c r="H549" i="35"/>
  <c r="K549" i="35"/>
  <c r="M549" i="35" s="1"/>
  <c r="L549" i="35"/>
  <c r="H550" i="35"/>
  <c r="K550" i="35"/>
  <c r="M550" i="35" s="1"/>
  <c r="L550" i="35"/>
  <c r="H551" i="35"/>
  <c r="K551" i="35"/>
  <c r="M551" i="35" s="1"/>
  <c r="L551" i="35"/>
  <c r="H552" i="35"/>
  <c r="K552" i="35"/>
  <c r="M552" i="35" s="1"/>
  <c r="L552" i="35"/>
  <c r="H553" i="35"/>
  <c r="K553" i="35"/>
  <c r="M553" i="35" s="1"/>
  <c r="L553" i="35"/>
  <c r="C554" i="35"/>
  <c r="E554" i="35" s="1"/>
  <c r="G554" i="35"/>
  <c r="I554" i="35"/>
  <c r="J554" i="35"/>
  <c r="H555" i="35"/>
  <c r="K555" i="35"/>
  <c r="M555" i="35" s="1"/>
  <c r="L555" i="35"/>
  <c r="H556" i="35"/>
  <c r="K556" i="35"/>
  <c r="M556" i="35" s="1"/>
  <c r="L556" i="35"/>
  <c r="H557" i="35"/>
  <c r="K557" i="35"/>
  <c r="M557" i="35" s="1"/>
  <c r="L557" i="35"/>
  <c r="H558" i="35"/>
  <c r="K558" i="35"/>
  <c r="M558" i="35" s="1"/>
  <c r="L558" i="35"/>
  <c r="H559" i="35"/>
  <c r="K559" i="35"/>
  <c r="M559" i="35" s="1"/>
  <c r="L559" i="35"/>
  <c r="H560" i="35"/>
  <c r="K560" i="35"/>
  <c r="M560" i="35" s="1"/>
  <c r="L560" i="35"/>
  <c r="C561" i="35"/>
  <c r="E561" i="35" s="1"/>
  <c r="G561" i="35"/>
  <c r="I561" i="35"/>
  <c r="J561" i="35"/>
  <c r="H562" i="35"/>
  <c r="K562" i="35"/>
  <c r="M562" i="35" s="1"/>
  <c r="L562" i="35"/>
  <c r="H563" i="35"/>
  <c r="K563" i="35"/>
  <c r="M563" i="35" s="1"/>
  <c r="L563" i="35"/>
  <c r="H564" i="35"/>
  <c r="K564" i="35"/>
  <c r="M564" i="35" s="1"/>
  <c r="L564" i="35"/>
  <c r="H565" i="35"/>
  <c r="K565" i="35"/>
  <c r="M565" i="35" s="1"/>
  <c r="L565" i="35"/>
  <c r="H566" i="35"/>
  <c r="K566" i="35"/>
  <c r="M566" i="35" s="1"/>
  <c r="L566" i="35"/>
  <c r="H567" i="35"/>
  <c r="K567" i="35"/>
  <c r="M567" i="35" s="1"/>
  <c r="L567" i="35"/>
  <c r="C568" i="35"/>
  <c r="E568" i="35" s="1"/>
  <c r="G568" i="35"/>
  <c r="I568" i="35"/>
  <c r="J568" i="35"/>
  <c r="H569" i="35"/>
  <c r="K569" i="35"/>
  <c r="M569" i="35" s="1"/>
  <c r="L569" i="35"/>
  <c r="H570" i="35"/>
  <c r="K570" i="35"/>
  <c r="M570" i="35" s="1"/>
  <c r="L570" i="35"/>
  <c r="H571" i="35"/>
  <c r="K571" i="35"/>
  <c r="M571" i="35" s="1"/>
  <c r="L571" i="35"/>
  <c r="H572" i="35"/>
  <c r="K572" i="35"/>
  <c r="M572" i="35" s="1"/>
  <c r="L572" i="35"/>
  <c r="H573" i="35"/>
  <c r="K573" i="35"/>
  <c r="M573" i="35" s="1"/>
  <c r="L573" i="35"/>
  <c r="H574" i="35"/>
  <c r="K574" i="35"/>
  <c r="M574" i="35" s="1"/>
  <c r="L574" i="35"/>
  <c r="C575" i="35"/>
  <c r="E575" i="35" s="1"/>
  <c r="G575" i="35"/>
  <c r="I575" i="35"/>
  <c r="J575" i="35"/>
  <c r="H576" i="35"/>
  <c r="K576" i="35"/>
  <c r="M576" i="35" s="1"/>
  <c r="L576" i="35"/>
  <c r="H577" i="35"/>
  <c r="K577" i="35"/>
  <c r="M577" i="35" s="1"/>
  <c r="L577" i="35"/>
  <c r="H578" i="35"/>
  <c r="K578" i="35"/>
  <c r="M578" i="35" s="1"/>
  <c r="L578" i="35"/>
  <c r="H579" i="35"/>
  <c r="K579" i="35"/>
  <c r="M579" i="35" s="1"/>
  <c r="L579" i="35"/>
  <c r="H580" i="35"/>
  <c r="K580" i="35"/>
  <c r="M580" i="35" s="1"/>
  <c r="L580" i="35"/>
  <c r="G581" i="35"/>
  <c r="G582" i="35" s="1"/>
  <c r="J581" i="35"/>
  <c r="J112" i="39" s="1"/>
  <c r="C582" i="35"/>
  <c r="E582" i="35" s="1"/>
  <c r="I582" i="35"/>
  <c r="H583" i="35"/>
  <c r="K583" i="35"/>
  <c r="M583" i="35" s="1"/>
  <c r="L583" i="35"/>
  <c r="H584" i="35"/>
  <c r="K584" i="35"/>
  <c r="M584" i="35" s="1"/>
  <c r="L584" i="35"/>
  <c r="H585" i="35"/>
  <c r="K585" i="35"/>
  <c r="M585" i="35" s="1"/>
  <c r="L585" i="35"/>
  <c r="H586" i="35"/>
  <c r="K586" i="35"/>
  <c r="M586" i="35" s="1"/>
  <c r="L586" i="35"/>
  <c r="H587" i="35"/>
  <c r="K587" i="35"/>
  <c r="M587" i="35" s="1"/>
  <c r="L587" i="35"/>
  <c r="H588" i="35"/>
  <c r="K588" i="35"/>
  <c r="M588" i="35" s="1"/>
  <c r="L588" i="35"/>
  <c r="C589" i="35"/>
  <c r="E589" i="35" s="1"/>
  <c r="G589" i="35"/>
  <c r="I589" i="35"/>
  <c r="J589" i="35"/>
  <c r="H590" i="35"/>
  <c r="K590" i="35"/>
  <c r="M590" i="35" s="1"/>
  <c r="L590" i="35"/>
  <c r="H591" i="35"/>
  <c r="K591" i="35"/>
  <c r="M591" i="35" s="1"/>
  <c r="L591" i="35"/>
  <c r="H592" i="35"/>
  <c r="K592" i="35"/>
  <c r="M592" i="35" s="1"/>
  <c r="L592" i="35"/>
  <c r="H593" i="35"/>
  <c r="K593" i="35"/>
  <c r="M593" i="35" s="1"/>
  <c r="L593" i="35"/>
  <c r="H594" i="35"/>
  <c r="K594" i="35"/>
  <c r="M594" i="35" s="1"/>
  <c r="L594" i="35"/>
  <c r="H595" i="35"/>
  <c r="K595" i="35"/>
  <c r="M595" i="35" s="1"/>
  <c r="L595" i="35"/>
  <c r="C596" i="35"/>
  <c r="E596" i="35" s="1"/>
  <c r="G596" i="35"/>
  <c r="I596" i="35"/>
  <c r="J596" i="35"/>
  <c r="H597" i="35"/>
  <c r="K597" i="35"/>
  <c r="M597" i="35" s="1"/>
  <c r="L597" i="35"/>
  <c r="H598" i="35"/>
  <c r="K598" i="35"/>
  <c r="M598" i="35" s="1"/>
  <c r="L598" i="35"/>
  <c r="H599" i="35"/>
  <c r="K599" i="35"/>
  <c r="M599" i="35" s="1"/>
  <c r="L599" i="35"/>
  <c r="H600" i="35"/>
  <c r="K600" i="35"/>
  <c r="M600" i="35" s="1"/>
  <c r="L600" i="35"/>
  <c r="H601" i="35"/>
  <c r="K601" i="35"/>
  <c r="M601" i="35" s="1"/>
  <c r="L601" i="35"/>
  <c r="H602" i="35"/>
  <c r="K602" i="35"/>
  <c r="M602" i="35" s="1"/>
  <c r="L602" i="35"/>
  <c r="C603" i="35"/>
  <c r="E603" i="35" s="1"/>
  <c r="G603" i="35"/>
  <c r="I603" i="35"/>
  <c r="J603" i="35"/>
  <c r="H604" i="35"/>
  <c r="K604" i="35"/>
  <c r="M604" i="35" s="1"/>
  <c r="L604" i="35"/>
  <c r="H605" i="35"/>
  <c r="K605" i="35"/>
  <c r="M605" i="35" s="1"/>
  <c r="L605" i="35"/>
  <c r="H606" i="35"/>
  <c r="K606" i="35"/>
  <c r="M606" i="35" s="1"/>
  <c r="L606" i="35"/>
  <c r="H607" i="35"/>
  <c r="K607" i="35"/>
  <c r="M607" i="35" s="1"/>
  <c r="L607" i="35"/>
  <c r="H608" i="35"/>
  <c r="K608" i="35"/>
  <c r="M608" i="35" s="1"/>
  <c r="L608" i="35"/>
  <c r="H609" i="35"/>
  <c r="K609" i="35"/>
  <c r="M609" i="35" s="1"/>
  <c r="L609" i="35"/>
  <c r="C610" i="35"/>
  <c r="E610" i="35" s="1"/>
  <c r="G610" i="35"/>
  <c r="I610" i="35"/>
  <c r="J610" i="35"/>
  <c r="H611" i="35"/>
  <c r="K611" i="35"/>
  <c r="M611" i="35" s="1"/>
  <c r="L611" i="35"/>
  <c r="H612" i="35"/>
  <c r="K612" i="35"/>
  <c r="M612" i="35" s="1"/>
  <c r="L612" i="35"/>
  <c r="H613" i="35"/>
  <c r="K613" i="35"/>
  <c r="M613" i="35" s="1"/>
  <c r="L613" i="35"/>
  <c r="H614" i="35"/>
  <c r="K614" i="35"/>
  <c r="M614" i="35" s="1"/>
  <c r="L614" i="35"/>
  <c r="H615" i="35"/>
  <c r="K615" i="35"/>
  <c r="M615" i="35" s="1"/>
  <c r="L615" i="35"/>
  <c r="H616" i="35"/>
  <c r="K616" i="35"/>
  <c r="M616" i="35" s="1"/>
  <c r="L616" i="35"/>
  <c r="C617" i="35"/>
  <c r="E617" i="35" s="1"/>
  <c r="G617" i="35"/>
  <c r="I617" i="35"/>
  <c r="J617" i="35"/>
  <c r="H618" i="35"/>
  <c r="K618" i="35"/>
  <c r="M618" i="35" s="1"/>
  <c r="L618" i="35"/>
  <c r="H619" i="35"/>
  <c r="K619" i="35"/>
  <c r="M619" i="35" s="1"/>
  <c r="L619" i="35"/>
  <c r="H620" i="35"/>
  <c r="K620" i="35"/>
  <c r="M620" i="35" s="1"/>
  <c r="L620" i="35"/>
  <c r="H621" i="35"/>
  <c r="K621" i="35"/>
  <c r="M621" i="35" s="1"/>
  <c r="L621" i="35"/>
  <c r="H622" i="35"/>
  <c r="K622" i="35"/>
  <c r="M622" i="35" s="1"/>
  <c r="L622" i="35"/>
  <c r="H623" i="35"/>
  <c r="K623" i="35"/>
  <c r="M623" i="35" s="1"/>
  <c r="L623" i="35"/>
  <c r="C624" i="35"/>
  <c r="E624" i="35" s="1"/>
  <c r="G624" i="35"/>
  <c r="I624" i="35"/>
  <c r="J624" i="35"/>
  <c r="H625" i="35"/>
  <c r="K625" i="35"/>
  <c r="M625" i="35" s="1"/>
  <c r="L625" i="35"/>
  <c r="H626" i="35"/>
  <c r="K626" i="35"/>
  <c r="M626" i="35" s="1"/>
  <c r="L626" i="35"/>
  <c r="H627" i="35"/>
  <c r="K627" i="35"/>
  <c r="M627" i="35" s="1"/>
  <c r="L627" i="35"/>
  <c r="H628" i="35"/>
  <c r="K628" i="35"/>
  <c r="M628" i="35" s="1"/>
  <c r="L628" i="35"/>
  <c r="H629" i="35"/>
  <c r="K629" i="35"/>
  <c r="M629" i="35" s="1"/>
  <c r="L629" i="35"/>
  <c r="H630" i="35"/>
  <c r="K630" i="35"/>
  <c r="M630" i="35" s="1"/>
  <c r="L630" i="35"/>
  <c r="C631" i="35"/>
  <c r="E631" i="35" s="1"/>
  <c r="G631" i="35"/>
  <c r="I631" i="35"/>
  <c r="J631" i="35"/>
  <c r="H632" i="35"/>
  <c r="K632" i="35"/>
  <c r="M632" i="35" s="1"/>
  <c r="L632" i="35"/>
  <c r="H633" i="35"/>
  <c r="K633" i="35"/>
  <c r="M633" i="35" s="1"/>
  <c r="L633" i="35"/>
  <c r="H634" i="35"/>
  <c r="K634" i="35"/>
  <c r="M634" i="35" s="1"/>
  <c r="L634" i="35"/>
  <c r="H635" i="35"/>
  <c r="K635" i="35"/>
  <c r="M635" i="35" s="1"/>
  <c r="L635" i="35"/>
  <c r="H636" i="35"/>
  <c r="K636" i="35"/>
  <c r="M636" i="35" s="1"/>
  <c r="L636" i="35"/>
  <c r="H637" i="35"/>
  <c r="K637" i="35"/>
  <c r="M637" i="35" s="1"/>
  <c r="L637" i="35"/>
  <c r="C638" i="35"/>
  <c r="E638" i="35" s="1"/>
  <c r="G638" i="35"/>
  <c r="I638" i="35"/>
  <c r="J638" i="35"/>
  <c r="H639" i="35"/>
  <c r="K639" i="35"/>
  <c r="M639" i="35" s="1"/>
  <c r="L639" i="35"/>
  <c r="H640" i="35"/>
  <c r="K640" i="35"/>
  <c r="M640" i="35" s="1"/>
  <c r="L640" i="35"/>
  <c r="H641" i="35"/>
  <c r="K641" i="35"/>
  <c r="M641" i="35" s="1"/>
  <c r="L641" i="35"/>
  <c r="H642" i="35"/>
  <c r="K642" i="35"/>
  <c r="M642" i="35" s="1"/>
  <c r="L642" i="35"/>
  <c r="H643" i="35"/>
  <c r="K643" i="35"/>
  <c r="M643" i="35" s="1"/>
  <c r="L643" i="35"/>
  <c r="H644" i="35"/>
  <c r="K644" i="35"/>
  <c r="M644" i="35" s="1"/>
  <c r="L644" i="35"/>
  <c r="C645" i="35"/>
  <c r="E645" i="35" s="1"/>
  <c r="G645" i="35"/>
  <c r="I645" i="35"/>
  <c r="J645" i="35"/>
  <c r="H646" i="35"/>
  <c r="K646" i="35"/>
  <c r="M646" i="35" s="1"/>
  <c r="L646" i="35"/>
  <c r="H647" i="35"/>
  <c r="K647" i="35"/>
  <c r="M647" i="35" s="1"/>
  <c r="L647" i="35"/>
  <c r="H648" i="35"/>
  <c r="K648" i="35"/>
  <c r="M648" i="35" s="1"/>
  <c r="L648" i="35"/>
  <c r="H649" i="35"/>
  <c r="K649" i="35"/>
  <c r="M649" i="35" s="1"/>
  <c r="L649" i="35"/>
  <c r="H650" i="35"/>
  <c r="K650" i="35"/>
  <c r="M650" i="35" s="1"/>
  <c r="L650" i="35"/>
  <c r="H651" i="35"/>
  <c r="K651" i="35"/>
  <c r="M651" i="35" s="1"/>
  <c r="L651" i="35"/>
  <c r="C652" i="35"/>
  <c r="E652" i="35" s="1"/>
  <c r="G652" i="35"/>
  <c r="I652" i="35"/>
  <c r="J652" i="35"/>
  <c r="H653" i="35"/>
  <c r="K653" i="35"/>
  <c r="M653" i="35" s="1"/>
  <c r="L653" i="35"/>
  <c r="H654" i="35"/>
  <c r="K654" i="35"/>
  <c r="M654" i="35" s="1"/>
  <c r="L654" i="35"/>
  <c r="H655" i="35"/>
  <c r="K655" i="35"/>
  <c r="M655" i="35" s="1"/>
  <c r="L655" i="35"/>
  <c r="H656" i="35"/>
  <c r="K656" i="35"/>
  <c r="M656" i="35" s="1"/>
  <c r="L656" i="35"/>
  <c r="H657" i="35"/>
  <c r="K657" i="35"/>
  <c r="M657" i="35" s="1"/>
  <c r="L657" i="35"/>
  <c r="H658" i="35"/>
  <c r="K658" i="35"/>
  <c r="M658" i="35" s="1"/>
  <c r="L658" i="35"/>
  <c r="C659" i="35"/>
  <c r="E659" i="35" s="1"/>
  <c r="G659" i="35"/>
  <c r="I659" i="35"/>
  <c r="J659" i="35"/>
  <c r="H660" i="35"/>
  <c r="K660" i="35"/>
  <c r="M660" i="35" s="1"/>
  <c r="L660" i="35"/>
  <c r="H661" i="35"/>
  <c r="K661" i="35"/>
  <c r="M661" i="35" s="1"/>
  <c r="L661" i="35"/>
  <c r="H662" i="35"/>
  <c r="K662" i="35"/>
  <c r="M662" i="35" s="1"/>
  <c r="L662" i="35"/>
  <c r="H663" i="35"/>
  <c r="K663" i="35"/>
  <c r="M663" i="35" s="1"/>
  <c r="L663" i="35"/>
  <c r="H664" i="35"/>
  <c r="K664" i="35"/>
  <c r="M664" i="35" s="1"/>
  <c r="L664" i="35"/>
  <c r="H665" i="35"/>
  <c r="K665" i="35"/>
  <c r="M665" i="35" s="1"/>
  <c r="L665" i="35"/>
  <c r="C666" i="35"/>
  <c r="E666" i="35" s="1"/>
  <c r="G666" i="35"/>
  <c r="I666" i="35"/>
  <c r="J666" i="35"/>
  <c r="H667" i="35"/>
  <c r="K667" i="35"/>
  <c r="M667" i="35" s="1"/>
  <c r="L667" i="35"/>
  <c r="H668" i="35"/>
  <c r="K668" i="35"/>
  <c r="M668" i="35" s="1"/>
  <c r="L668" i="35"/>
  <c r="H669" i="35"/>
  <c r="K669" i="35"/>
  <c r="M669" i="35" s="1"/>
  <c r="L669" i="35"/>
  <c r="H670" i="35"/>
  <c r="K670" i="35"/>
  <c r="M670" i="35" s="1"/>
  <c r="L670" i="35"/>
  <c r="H671" i="35"/>
  <c r="K671" i="35"/>
  <c r="M671" i="35" s="1"/>
  <c r="L671" i="35"/>
  <c r="H672" i="35"/>
  <c r="K672" i="35"/>
  <c r="M672" i="35" s="1"/>
  <c r="L672" i="35"/>
  <c r="C673" i="35"/>
  <c r="E673" i="35" s="1"/>
  <c r="G673" i="35"/>
  <c r="I673" i="35"/>
  <c r="J673" i="35"/>
  <c r="H674" i="35"/>
  <c r="K674" i="35"/>
  <c r="M674" i="35" s="1"/>
  <c r="L674" i="35"/>
  <c r="H675" i="35"/>
  <c r="K675" i="35"/>
  <c r="M675" i="35" s="1"/>
  <c r="L675" i="35"/>
  <c r="H676" i="35"/>
  <c r="K676" i="35"/>
  <c r="M676" i="35" s="1"/>
  <c r="L676" i="35"/>
  <c r="H677" i="35"/>
  <c r="K677" i="35"/>
  <c r="M677" i="35" s="1"/>
  <c r="L677" i="35"/>
  <c r="H678" i="35"/>
  <c r="K678" i="35"/>
  <c r="M678" i="35" s="1"/>
  <c r="L678" i="35"/>
  <c r="H679" i="35"/>
  <c r="K679" i="35"/>
  <c r="M679" i="35" s="1"/>
  <c r="L679" i="35"/>
  <c r="C680" i="35"/>
  <c r="E680" i="35" s="1"/>
  <c r="G680" i="35"/>
  <c r="I680" i="35"/>
  <c r="J680" i="35"/>
  <c r="H681" i="35"/>
  <c r="K681" i="35"/>
  <c r="M681" i="35" s="1"/>
  <c r="L681" i="35"/>
  <c r="H682" i="35"/>
  <c r="K682" i="35"/>
  <c r="M682" i="35" s="1"/>
  <c r="L682" i="35"/>
  <c r="H683" i="35"/>
  <c r="K683" i="35"/>
  <c r="M683" i="35" s="1"/>
  <c r="L683" i="35"/>
  <c r="H684" i="35"/>
  <c r="K684" i="35"/>
  <c r="M684" i="35" s="1"/>
  <c r="L684" i="35"/>
  <c r="H685" i="35"/>
  <c r="K685" i="35"/>
  <c r="M685" i="35" s="1"/>
  <c r="L685" i="35"/>
  <c r="H686" i="35"/>
  <c r="K686" i="35"/>
  <c r="M686" i="35" s="1"/>
  <c r="L686" i="35"/>
  <c r="C687" i="35"/>
  <c r="E687" i="35" s="1"/>
  <c r="G687" i="35"/>
  <c r="I687" i="35"/>
  <c r="J687" i="35"/>
  <c r="H688" i="35"/>
  <c r="K688" i="35"/>
  <c r="M688" i="35" s="1"/>
  <c r="L688" i="35"/>
  <c r="H689" i="35"/>
  <c r="K689" i="35"/>
  <c r="M689" i="35" s="1"/>
  <c r="L689" i="35"/>
  <c r="H690" i="35"/>
  <c r="K690" i="35"/>
  <c r="M690" i="35" s="1"/>
  <c r="L690" i="35"/>
  <c r="H691" i="35"/>
  <c r="K691" i="35"/>
  <c r="M691" i="35" s="1"/>
  <c r="L691" i="35"/>
  <c r="H692" i="35"/>
  <c r="K692" i="35"/>
  <c r="M692" i="35" s="1"/>
  <c r="L692" i="35"/>
  <c r="H693" i="35"/>
  <c r="K693" i="35"/>
  <c r="M693" i="35" s="1"/>
  <c r="L693" i="35"/>
  <c r="C694" i="35"/>
  <c r="E694" i="35" s="1"/>
  <c r="G694" i="35"/>
  <c r="I694" i="35"/>
  <c r="J694" i="35"/>
  <c r="H695" i="35"/>
  <c r="K695" i="35"/>
  <c r="M695" i="35" s="1"/>
  <c r="L695" i="35"/>
  <c r="H696" i="35"/>
  <c r="K696" i="35"/>
  <c r="M696" i="35" s="1"/>
  <c r="L696" i="35"/>
  <c r="H697" i="35"/>
  <c r="K697" i="35"/>
  <c r="M697" i="35" s="1"/>
  <c r="L697" i="35"/>
  <c r="H698" i="35"/>
  <c r="K698" i="35"/>
  <c r="M698" i="35" s="1"/>
  <c r="L698" i="35"/>
  <c r="H699" i="35"/>
  <c r="K699" i="35"/>
  <c r="M699" i="35" s="1"/>
  <c r="L699" i="35"/>
  <c r="H700" i="35"/>
  <c r="K700" i="35"/>
  <c r="M700" i="35" s="1"/>
  <c r="L700" i="35"/>
  <c r="C701" i="35"/>
  <c r="E701" i="35" s="1"/>
  <c r="G701" i="35"/>
  <c r="I701" i="35"/>
  <c r="J701" i="35"/>
  <c r="H702" i="35"/>
  <c r="K702" i="35"/>
  <c r="M702" i="35" s="1"/>
  <c r="L702" i="35"/>
  <c r="H703" i="35"/>
  <c r="K703" i="35"/>
  <c r="M703" i="35" s="1"/>
  <c r="L703" i="35"/>
  <c r="H704" i="35"/>
  <c r="K704" i="35"/>
  <c r="M704" i="35" s="1"/>
  <c r="L704" i="35"/>
  <c r="H705" i="35"/>
  <c r="K705" i="35"/>
  <c r="M705" i="35" s="1"/>
  <c r="L705" i="35"/>
  <c r="H706" i="35"/>
  <c r="K706" i="35"/>
  <c r="M706" i="35" s="1"/>
  <c r="L706" i="35"/>
  <c r="H707" i="35"/>
  <c r="K707" i="35"/>
  <c r="M707" i="35" s="1"/>
  <c r="L707" i="35"/>
  <c r="C708" i="35"/>
  <c r="E708" i="35" s="1"/>
  <c r="G708" i="35"/>
  <c r="I708" i="35"/>
  <c r="J708" i="35"/>
  <c r="H709" i="35"/>
  <c r="K709" i="35"/>
  <c r="M709" i="35" s="1"/>
  <c r="L709" i="35"/>
  <c r="H710" i="35"/>
  <c r="K710" i="35"/>
  <c r="M710" i="35" s="1"/>
  <c r="L710" i="35"/>
  <c r="H711" i="35"/>
  <c r="K711" i="35"/>
  <c r="M711" i="35" s="1"/>
  <c r="L711" i="35"/>
  <c r="H712" i="35"/>
  <c r="K712" i="35"/>
  <c r="M712" i="35" s="1"/>
  <c r="L712" i="35"/>
  <c r="H713" i="35"/>
  <c r="K713" i="35"/>
  <c r="M713" i="35" s="1"/>
  <c r="L713" i="35"/>
  <c r="H714" i="35"/>
  <c r="K714" i="35"/>
  <c r="M714" i="35" s="1"/>
  <c r="L714" i="35"/>
  <c r="C715" i="35"/>
  <c r="E715" i="35" s="1"/>
  <c r="G715" i="35"/>
  <c r="I715" i="35"/>
  <c r="J715" i="35"/>
  <c r="H716" i="35"/>
  <c r="K716" i="35"/>
  <c r="M716" i="35" s="1"/>
  <c r="L716" i="35"/>
  <c r="H717" i="35"/>
  <c r="K717" i="35"/>
  <c r="M717" i="35" s="1"/>
  <c r="L717" i="35"/>
  <c r="H718" i="35"/>
  <c r="K718" i="35"/>
  <c r="M718" i="35" s="1"/>
  <c r="L718" i="35"/>
  <c r="H719" i="35"/>
  <c r="K719" i="35"/>
  <c r="M719" i="35" s="1"/>
  <c r="L719" i="35"/>
  <c r="H720" i="35"/>
  <c r="K720" i="35"/>
  <c r="M720" i="35" s="1"/>
  <c r="L720" i="35"/>
  <c r="H721" i="35"/>
  <c r="K721" i="35"/>
  <c r="M721" i="35" s="1"/>
  <c r="L721" i="35"/>
  <c r="C722" i="35"/>
  <c r="E722" i="35" s="1"/>
  <c r="G722" i="35"/>
  <c r="I722" i="35"/>
  <c r="J722" i="35"/>
  <c r="H723" i="35"/>
  <c r="K723" i="35"/>
  <c r="M723" i="35" s="1"/>
  <c r="L723" i="35"/>
  <c r="H724" i="35"/>
  <c r="K724" i="35"/>
  <c r="M724" i="35" s="1"/>
  <c r="L724" i="35"/>
  <c r="H725" i="35"/>
  <c r="K725" i="35"/>
  <c r="M725" i="35" s="1"/>
  <c r="L725" i="35"/>
  <c r="H726" i="35"/>
  <c r="K726" i="35"/>
  <c r="M726" i="35" s="1"/>
  <c r="L726" i="35"/>
  <c r="H727" i="35"/>
  <c r="K727" i="35"/>
  <c r="M727" i="35" s="1"/>
  <c r="L727" i="35"/>
  <c r="H728" i="35"/>
  <c r="K728" i="35"/>
  <c r="M728" i="35" s="1"/>
  <c r="L728" i="35"/>
  <c r="C729" i="35"/>
  <c r="E729" i="35" s="1"/>
  <c r="G729" i="35"/>
  <c r="I729" i="35"/>
  <c r="J729" i="35"/>
  <c r="H730" i="35"/>
  <c r="K730" i="35"/>
  <c r="M730" i="35" s="1"/>
  <c r="L730" i="35"/>
  <c r="H731" i="35"/>
  <c r="K731" i="35"/>
  <c r="M731" i="35" s="1"/>
  <c r="L731" i="35"/>
  <c r="H732" i="35"/>
  <c r="K732" i="35"/>
  <c r="M732" i="35" s="1"/>
  <c r="L732" i="35"/>
  <c r="H733" i="35"/>
  <c r="K733" i="35"/>
  <c r="M733" i="35" s="1"/>
  <c r="L733" i="35"/>
  <c r="H734" i="35"/>
  <c r="K734" i="35"/>
  <c r="M734" i="35" s="1"/>
  <c r="L734" i="35"/>
  <c r="H735" i="35"/>
  <c r="K735" i="35"/>
  <c r="M735" i="35" s="1"/>
  <c r="L735" i="35"/>
  <c r="C736" i="35"/>
  <c r="E736" i="35" s="1"/>
  <c r="G736" i="35"/>
  <c r="I736" i="35"/>
  <c r="J736" i="35"/>
  <c r="H737" i="35"/>
  <c r="K737" i="35"/>
  <c r="M737" i="35" s="1"/>
  <c r="L737" i="35"/>
  <c r="H738" i="35"/>
  <c r="K738" i="35"/>
  <c r="M738" i="35" s="1"/>
  <c r="L738" i="35"/>
  <c r="H739" i="35"/>
  <c r="K739" i="35"/>
  <c r="M739" i="35" s="1"/>
  <c r="L739" i="35"/>
  <c r="H740" i="35"/>
  <c r="K740" i="35"/>
  <c r="M740" i="35" s="1"/>
  <c r="L740" i="35"/>
  <c r="H741" i="35"/>
  <c r="K741" i="35"/>
  <c r="M741" i="35" s="1"/>
  <c r="L741" i="35"/>
  <c r="H742" i="35"/>
  <c r="K742" i="35"/>
  <c r="M742" i="35" s="1"/>
  <c r="L742" i="35"/>
  <c r="C743" i="35"/>
  <c r="E743" i="35" s="1"/>
  <c r="G743" i="35"/>
  <c r="I743" i="35"/>
  <c r="J743" i="35"/>
  <c r="H744" i="35"/>
  <c r="K744" i="35"/>
  <c r="M744" i="35" s="1"/>
  <c r="L744" i="35"/>
  <c r="H745" i="35"/>
  <c r="K745" i="35"/>
  <c r="M745" i="35" s="1"/>
  <c r="L745" i="35"/>
  <c r="H746" i="35"/>
  <c r="K746" i="35"/>
  <c r="M746" i="35" s="1"/>
  <c r="L746" i="35"/>
  <c r="H747" i="35"/>
  <c r="K747" i="35"/>
  <c r="M747" i="35" s="1"/>
  <c r="L747" i="35"/>
  <c r="H748" i="35"/>
  <c r="K748" i="35"/>
  <c r="M748" i="35" s="1"/>
  <c r="L748" i="35"/>
  <c r="H749" i="35"/>
  <c r="K749" i="35"/>
  <c r="M749" i="35" s="1"/>
  <c r="L749" i="35"/>
  <c r="C750" i="35"/>
  <c r="E750" i="35" s="1"/>
  <c r="G750" i="35"/>
  <c r="I750" i="35"/>
  <c r="J750" i="35"/>
  <c r="H751" i="35"/>
  <c r="K751" i="35"/>
  <c r="M751" i="35" s="1"/>
  <c r="L751" i="35"/>
  <c r="H752" i="35"/>
  <c r="K752" i="35"/>
  <c r="M752" i="35" s="1"/>
  <c r="L752" i="35"/>
  <c r="H753" i="35"/>
  <c r="K753" i="35"/>
  <c r="M753" i="35" s="1"/>
  <c r="L753" i="35"/>
  <c r="H754" i="35"/>
  <c r="K754" i="35"/>
  <c r="M754" i="35" s="1"/>
  <c r="L754" i="35"/>
  <c r="H755" i="35"/>
  <c r="K755" i="35"/>
  <c r="M755" i="35" s="1"/>
  <c r="L755" i="35"/>
  <c r="H756" i="35"/>
  <c r="K756" i="35"/>
  <c r="M756" i="35" s="1"/>
  <c r="L756" i="35"/>
  <c r="C757" i="35"/>
  <c r="E757" i="35" s="1"/>
  <c r="G757" i="35"/>
  <c r="I757" i="35"/>
  <c r="J757" i="35"/>
  <c r="H758" i="35"/>
  <c r="K758" i="35"/>
  <c r="M758" i="35" s="1"/>
  <c r="L758" i="35"/>
  <c r="H759" i="35"/>
  <c r="K759" i="35"/>
  <c r="M759" i="35" s="1"/>
  <c r="L759" i="35"/>
  <c r="H760" i="35"/>
  <c r="K760" i="35"/>
  <c r="M760" i="35" s="1"/>
  <c r="L760" i="35"/>
  <c r="H761" i="35"/>
  <c r="K761" i="35"/>
  <c r="M761" i="35" s="1"/>
  <c r="L761" i="35"/>
  <c r="H762" i="35"/>
  <c r="K762" i="35"/>
  <c r="M762" i="35" s="1"/>
  <c r="L762" i="35"/>
  <c r="H763" i="35"/>
  <c r="K763" i="35"/>
  <c r="M763" i="35" s="1"/>
  <c r="L763" i="35"/>
  <c r="C764" i="35"/>
  <c r="E764" i="35" s="1"/>
  <c r="G764" i="35"/>
  <c r="I764" i="35"/>
  <c r="J764" i="35"/>
  <c r="H765" i="35"/>
  <c r="K765" i="35"/>
  <c r="M765" i="35" s="1"/>
  <c r="L765" i="35"/>
  <c r="H766" i="35"/>
  <c r="K766" i="35"/>
  <c r="M766" i="35" s="1"/>
  <c r="L766" i="35"/>
  <c r="H767" i="35"/>
  <c r="K767" i="35"/>
  <c r="M767" i="35" s="1"/>
  <c r="L767" i="35"/>
  <c r="H768" i="35"/>
  <c r="K768" i="35"/>
  <c r="M768" i="35" s="1"/>
  <c r="L768" i="35"/>
  <c r="H769" i="35"/>
  <c r="K769" i="35"/>
  <c r="M769" i="35" s="1"/>
  <c r="L769" i="35"/>
  <c r="H770" i="35"/>
  <c r="K770" i="35"/>
  <c r="M770" i="35" s="1"/>
  <c r="L770" i="35"/>
  <c r="C771" i="35"/>
  <c r="E771" i="35" s="1"/>
  <c r="G771" i="35"/>
  <c r="I771" i="35"/>
  <c r="J771" i="35"/>
  <c r="H772" i="35"/>
  <c r="K772" i="35"/>
  <c r="M772" i="35" s="1"/>
  <c r="L772" i="35"/>
  <c r="H773" i="35"/>
  <c r="K773" i="35"/>
  <c r="M773" i="35" s="1"/>
  <c r="L773" i="35"/>
  <c r="H774" i="35"/>
  <c r="K774" i="35"/>
  <c r="M774" i="35" s="1"/>
  <c r="L774" i="35"/>
  <c r="H775" i="35"/>
  <c r="K775" i="35"/>
  <c r="M775" i="35" s="1"/>
  <c r="L775" i="35"/>
  <c r="H776" i="35"/>
  <c r="K776" i="35"/>
  <c r="M776" i="35" s="1"/>
  <c r="L776" i="35"/>
  <c r="H777" i="35"/>
  <c r="K777" i="35"/>
  <c r="M777" i="35" s="1"/>
  <c r="L777" i="35"/>
  <c r="C778" i="35"/>
  <c r="E778" i="35" s="1"/>
  <c r="G778" i="35"/>
  <c r="I778" i="35"/>
  <c r="J778" i="35"/>
  <c r="H779" i="35"/>
  <c r="K779" i="35"/>
  <c r="M779" i="35" s="1"/>
  <c r="L779" i="35"/>
  <c r="H780" i="35"/>
  <c r="K780" i="35"/>
  <c r="M780" i="35" s="1"/>
  <c r="L780" i="35"/>
  <c r="H781" i="35"/>
  <c r="K781" i="35"/>
  <c r="M781" i="35" s="1"/>
  <c r="L781" i="35"/>
  <c r="H782" i="35"/>
  <c r="K782" i="35"/>
  <c r="M782" i="35" s="1"/>
  <c r="L782" i="35"/>
  <c r="H783" i="35"/>
  <c r="K783" i="35"/>
  <c r="M783" i="35" s="1"/>
  <c r="L783" i="35"/>
  <c r="H784" i="35"/>
  <c r="K784" i="35"/>
  <c r="M784" i="35" s="1"/>
  <c r="L784" i="35"/>
  <c r="C785" i="35"/>
  <c r="E785" i="35" s="1"/>
  <c r="G785" i="35"/>
  <c r="I785" i="35"/>
  <c r="J785" i="35"/>
  <c r="H786" i="35"/>
  <c r="K786" i="35"/>
  <c r="M786" i="35" s="1"/>
  <c r="L786" i="35"/>
  <c r="H787" i="35"/>
  <c r="K787" i="35"/>
  <c r="M787" i="35" s="1"/>
  <c r="L787" i="35"/>
  <c r="H788" i="35"/>
  <c r="K788" i="35"/>
  <c r="M788" i="35" s="1"/>
  <c r="L788" i="35"/>
  <c r="H789" i="35"/>
  <c r="K789" i="35"/>
  <c r="M789" i="35" s="1"/>
  <c r="L789" i="35"/>
  <c r="H790" i="35"/>
  <c r="K790" i="35"/>
  <c r="M790" i="35" s="1"/>
  <c r="L790" i="35"/>
  <c r="H791" i="35"/>
  <c r="K791" i="35"/>
  <c r="M791" i="35" s="1"/>
  <c r="L791" i="35"/>
  <c r="C792" i="35"/>
  <c r="E792" i="35" s="1"/>
  <c r="G792" i="35"/>
  <c r="I792" i="35"/>
  <c r="J792" i="35"/>
  <c r="H793" i="35"/>
  <c r="K793" i="35"/>
  <c r="M793" i="35" s="1"/>
  <c r="L793" i="35"/>
  <c r="H794" i="35"/>
  <c r="K794" i="35"/>
  <c r="M794" i="35" s="1"/>
  <c r="L794" i="35"/>
  <c r="H795" i="35"/>
  <c r="K795" i="35"/>
  <c r="M795" i="35" s="1"/>
  <c r="L795" i="35"/>
  <c r="H796" i="35"/>
  <c r="K796" i="35"/>
  <c r="M796" i="35" s="1"/>
  <c r="L796" i="35"/>
  <c r="H797" i="35"/>
  <c r="K797" i="35"/>
  <c r="M797" i="35" s="1"/>
  <c r="L797" i="35"/>
  <c r="H798" i="35"/>
  <c r="K798" i="35"/>
  <c r="M798" i="35" s="1"/>
  <c r="L798" i="35"/>
  <c r="C799" i="35"/>
  <c r="E799" i="35" s="1"/>
  <c r="G799" i="35"/>
  <c r="I799" i="35"/>
  <c r="J799" i="35"/>
  <c r="H800" i="35"/>
  <c r="K800" i="35"/>
  <c r="M800" i="35" s="1"/>
  <c r="L800" i="35"/>
  <c r="H801" i="35"/>
  <c r="K801" i="35"/>
  <c r="M801" i="35" s="1"/>
  <c r="L801" i="35"/>
  <c r="H802" i="35"/>
  <c r="K802" i="35"/>
  <c r="M802" i="35" s="1"/>
  <c r="L802" i="35"/>
  <c r="H803" i="35"/>
  <c r="K803" i="35"/>
  <c r="M803" i="35" s="1"/>
  <c r="L803" i="35"/>
  <c r="H804" i="35"/>
  <c r="K804" i="35"/>
  <c r="M804" i="35" s="1"/>
  <c r="L804" i="35"/>
  <c r="H805" i="35"/>
  <c r="K805" i="35"/>
  <c r="M805" i="35" s="1"/>
  <c r="L805" i="35"/>
  <c r="C806" i="35"/>
  <c r="E806" i="35" s="1"/>
  <c r="G806" i="35"/>
  <c r="I806" i="35"/>
  <c r="J806" i="35"/>
  <c r="H807" i="35"/>
  <c r="K807" i="35"/>
  <c r="M807" i="35" s="1"/>
  <c r="L807" i="35"/>
  <c r="H808" i="35"/>
  <c r="K808" i="35"/>
  <c r="M808" i="35" s="1"/>
  <c r="L808" i="35"/>
  <c r="H809" i="35"/>
  <c r="K809" i="35"/>
  <c r="M809" i="35" s="1"/>
  <c r="L809" i="35"/>
  <c r="H810" i="35"/>
  <c r="K810" i="35"/>
  <c r="M810" i="35" s="1"/>
  <c r="L810" i="35"/>
  <c r="H811" i="35"/>
  <c r="K811" i="35"/>
  <c r="M811" i="35" s="1"/>
  <c r="L811" i="35"/>
  <c r="H812" i="35"/>
  <c r="K812" i="35"/>
  <c r="M812" i="35" s="1"/>
  <c r="L812" i="35"/>
  <c r="C813" i="35"/>
  <c r="E813" i="35" s="1"/>
  <c r="G813" i="35"/>
  <c r="I813" i="35"/>
  <c r="J813" i="35"/>
  <c r="H814" i="35"/>
  <c r="K814" i="35"/>
  <c r="M814" i="35" s="1"/>
  <c r="L814" i="35"/>
  <c r="H815" i="35"/>
  <c r="K815" i="35"/>
  <c r="M815" i="35" s="1"/>
  <c r="L815" i="35"/>
  <c r="H816" i="35"/>
  <c r="K816" i="35"/>
  <c r="M816" i="35" s="1"/>
  <c r="L816" i="35"/>
  <c r="H817" i="35"/>
  <c r="K817" i="35"/>
  <c r="M817" i="35" s="1"/>
  <c r="L817" i="35"/>
  <c r="H818" i="35"/>
  <c r="K818" i="35"/>
  <c r="M818" i="35" s="1"/>
  <c r="L818" i="35"/>
  <c r="H819" i="35"/>
  <c r="K819" i="35"/>
  <c r="M819" i="35" s="1"/>
  <c r="L819" i="35"/>
  <c r="C820" i="35"/>
  <c r="E820" i="35" s="1"/>
  <c r="G820" i="35"/>
  <c r="I820" i="35"/>
  <c r="J820" i="35"/>
  <c r="H821" i="35"/>
  <c r="K821" i="35"/>
  <c r="M821" i="35" s="1"/>
  <c r="L821" i="35"/>
  <c r="H822" i="35"/>
  <c r="K822" i="35"/>
  <c r="M822" i="35" s="1"/>
  <c r="L822" i="35"/>
  <c r="H823" i="35"/>
  <c r="K823" i="35"/>
  <c r="M823" i="35" s="1"/>
  <c r="L823" i="35"/>
  <c r="H824" i="35"/>
  <c r="K824" i="35"/>
  <c r="M824" i="35" s="1"/>
  <c r="L824" i="35"/>
  <c r="H825" i="35"/>
  <c r="K825" i="35"/>
  <c r="M825" i="35" s="1"/>
  <c r="L825" i="35"/>
  <c r="H826" i="35"/>
  <c r="K826" i="35"/>
  <c r="M826" i="35" s="1"/>
  <c r="L826" i="35"/>
  <c r="C827" i="35"/>
  <c r="E827" i="35" s="1"/>
  <c r="G827" i="35"/>
  <c r="I827" i="35"/>
  <c r="J827" i="35"/>
  <c r="H828" i="35"/>
  <c r="K828" i="35"/>
  <c r="M828" i="35" s="1"/>
  <c r="L828" i="35"/>
  <c r="H829" i="35"/>
  <c r="K829" i="35"/>
  <c r="M829" i="35" s="1"/>
  <c r="L829" i="35"/>
  <c r="H830" i="35"/>
  <c r="K830" i="35"/>
  <c r="M830" i="35" s="1"/>
  <c r="L830" i="35"/>
  <c r="H831" i="35"/>
  <c r="K831" i="35"/>
  <c r="M831" i="35" s="1"/>
  <c r="L831" i="35"/>
  <c r="G832" i="35"/>
  <c r="G363" i="39" s="1"/>
  <c r="J832" i="35"/>
  <c r="J363" i="40" s="1"/>
  <c r="H833" i="35"/>
  <c r="K833" i="35"/>
  <c r="M833" i="35" s="1"/>
  <c r="L833" i="35"/>
  <c r="C834" i="35"/>
  <c r="E834" i="35" s="1"/>
  <c r="I834" i="35"/>
  <c r="H835" i="35"/>
  <c r="K835" i="35"/>
  <c r="M835" i="35" s="1"/>
  <c r="L835" i="35"/>
  <c r="H836" i="35"/>
  <c r="K836" i="35"/>
  <c r="M836" i="35" s="1"/>
  <c r="L836" i="35"/>
  <c r="H837" i="35"/>
  <c r="K837" i="35"/>
  <c r="M837" i="35" s="1"/>
  <c r="L837" i="35"/>
  <c r="H838" i="35"/>
  <c r="K838" i="35"/>
  <c r="M838" i="35" s="1"/>
  <c r="L838" i="35"/>
  <c r="H839" i="35"/>
  <c r="K839" i="35"/>
  <c r="M839" i="35" s="1"/>
  <c r="L839" i="35"/>
  <c r="H840" i="35"/>
  <c r="K840" i="35"/>
  <c r="M840" i="35" s="1"/>
  <c r="L840" i="35"/>
  <c r="C841" i="35"/>
  <c r="E841" i="35" s="1"/>
  <c r="G841" i="35"/>
  <c r="I841" i="35"/>
  <c r="J841" i="35"/>
  <c r="H842" i="35"/>
  <c r="K842" i="35"/>
  <c r="M842" i="35" s="1"/>
  <c r="L842" i="35"/>
  <c r="H843" i="35"/>
  <c r="K843" i="35"/>
  <c r="M843" i="35" s="1"/>
  <c r="L843" i="35"/>
  <c r="H844" i="35"/>
  <c r="K844" i="35"/>
  <c r="M844" i="35" s="1"/>
  <c r="L844" i="35"/>
  <c r="H845" i="35"/>
  <c r="K845" i="35"/>
  <c r="M845" i="35" s="1"/>
  <c r="L845" i="35"/>
  <c r="H846" i="35"/>
  <c r="K846" i="35"/>
  <c r="M846" i="35" s="1"/>
  <c r="L846" i="35"/>
  <c r="H847" i="35"/>
  <c r="K847" i="35"/>
  <c r="M847" i="35" s="1"/>
  <c r="L847" i="35"/>
  <c r="C848" i="35"/>
  <c r="E848" i="35" s="1"/>
  <c r="G848" i="35"/>
  <c r="I848" i="35"/>
  <c r="J848" i="35"/>
  <c r="H849" i="35"/>
  <c r="K849" i="35"/>
  <c r="M849" i="35" s="1"/>
  <c r="L849" i="35"/>
  <c r="H850" i="35"/>
  <c r="K850" i="35"/>
  <c r="M850" i="35" s="1"/>
  <c r="L850" i="35"/>
  <c r="H851" i="35"/>
  <c r="K851" i="35"/>
  <c r="M851" i="35" s="1"/>
  <c r="L851" i="35"/>
  <c r="H852" i="35"/>
  <c r="K852" i="35"/>
  <c r="M852" i="35" s="1"/>
  <c r="L852" i="35"/>
  <c r="H853" i="35"/>
  <c r="K853" i="35"/>
  <c r="M853" i="35" s="1"/>
  <c r="L853" i="35"/>
  <c r="H854" i="35"/>
  <c r="K854" i="35"/>
  <c r="M854" i="35" s="1"/>
  <c r="L854" i="35"/>
  <c r="C855" i="35"/>
  <c r="E855" i="35" s="1"/>
  <c r="G855" i="35"/>
  <c r="I855" i="35"/>
  <c r="J855" i="35"/>
  <c r="H856" i="35"/>
  <c r="K856" i="35"/>
  <c r="M856" i="35" s="1"/>
  <c r="L856" i="35"/>
  <c r="H857" i="35"/>
  <c r="K857" i="35"/>
  <c r="M857" i="35" s="1"/>
  <c r="L857" i="35"/>
  <c r="H858" i="35"/>
  <c r="K858" i="35"/>
  <c r="M858" i="35" s="1"/>
  <c r="L858" i="35"/>
  <c r="H859" i="35"/>
  <c r="K859" i="35"/>
  <c r="M859" i="35" s="1"/>
  <c r="L859" i="35"/>
  <c r="H860" i="35"/>
  <c r="K860" i="35"/>
  <c r="M860" i="35" s="1"/>
  <c r="L860" i="35"/>
  <c r="H861" i="35"/>
  <c r="K861" i="35"/>
  <c r="M861" i="35" s="1"/>
  <c r="L861" i="35"/>
  <c r="C862" i="35"/>
  <c r="E862" i="35" s="1"/>
  <c r="G862" i="35"/>
  <c r="I862" i="35"/>
  <c r="J862" i="35"/>
  <c r="H863" i="35"/>
  <c r="K863" i="35"/>
  <c r="M863" i="35" s="1"/>
  <c r="L863" i="35"/>
  <c r="H864" i="35"/>
  <c r="K864" i="35"/>
  <c r="M864" i="35" s="1"/>
  <c r="L864" i="35"/>
  <c r="H865" i="35"/>
  <c r="K865" i="35"/>
  <c r="M865" i="35" s="1"/>
  <c r="L865" i="35"/>
  <c r="H866" i="35"/>
  <c r="K866" i="35"/>
  <c r="M866" i="35" s="1"/>
  <c r="L866" i="35"/>
  <c r="H867" i="35"/>
  <c r="K867" i="35"/>
  <c r="M867" i="35" s="1"/>
  <c r="L867" i="35"/>
  <c r="H868" i="35"/>
  <c r="K868" i="35"/>
  <c r="M868" i="35" s="1"/>
  <c r="L868" i="35"/>
  <c r="C869" i="35"/>
  <c r="E869" i="35" s="1"/>
  <c r="G869" i="35"/>
  <c r="I869" i="35"/>
  <c r="J869" i="35"/>
  <c r="H870" i="35"/>
  <c r="K870" i="35"/>
  <c r="M870" i="35" s="1"/>
  <c r="L870" i="35"/>
  <c r="H871" i="35"/>
  <c r="K871" i="35"/>
  <c r="M871" i="35" s="1"/>
  <c r="L871" i="35"/>
  <c r="H872" i="35"/>
  <c r="K872" i="35"/>
  <c r="M872" i="35" s="1"/>
  <c r="L872" i="35"/>
  <c r="H873" i="35"/>
  <c r="K873" i="35"/>
  <c r="M873" i="35" s="1"/>
  <c r="L873" i="35"/>
  <c r="H874" i="35"/>
  <c r="K874" i="35"/>
  <c r="M874" i="35" s="1"/>
  <c r="L874" i="35"/>
  <c r="H875" i="35"/>
  <c r="K875" i="35"/>
  <c r="M875" i="35" s="1"/>
  <c r="L875" i="35"/>
  <c r="C876" i="35"/>
  <c r="E876" i="35" s="1"/>
  <c r="G876" i="35"/>
  <c r="I876" i="35"/>
  <c r="J876" i="35"/>
  <c r="H877" i="35"/>
  <c r="K877" i="35"/>
  <c r="M877" i="35" s="1"/>
  <c r="L877" i="35"/>
  <c r="H878" i="35"/>
  <c r="K878" i="35"/>
  <c r="M878" i="35" s="1"/>
  <c r="L878" i="35"/>
  <c r="H879" i="35"/>
  <c r="K879" i="35"/>
  <c r="M879" i="35" s="1"/>
  <c r="L879" i="35"/>
  <c r="H880" i="35"/>
  <c r="K880" i="35"/>
  <c r="M880" i="35" s="1"/>
  <c r="L880" i="35"/>
  <c r="H881" i="35"/>
  <c r="K881" i="35"/>
  <c r="M881" i="35" s="1"/>
  <c r="L881" i="35"/>
  <c r="H882" i="35"/>
  <c r="K882" i="35"/>
  <c r="M882" i="35" s="1"/>
  <c r="L882" i="35"/>
  <c r="C883" i="35"/>
  <c r="E883" i="35" s="1"/>
  <c r="G883" i="35"/>
  <c r="I883" i="35"/>
  <c r="J883" i="35"/>
  <c r="H884" i="35"/>
  <c r="K884" i="35"/>
  <c r="M884" i="35" s="1"/>
  <c r="L884" i="35"/>
  <c r="H885" i="35"/>
  <c r="K885" i="35"/>
  <c r="M885" i="35" s="1"/>
  <c r="L885" i="35"/>
  <c r="H886" i="35"/>
  <c r="K886" i="35"/>
  <c r="M886" i="35" s="1"/>
  <c r="L886" i="35"/>
  <c r="H887" i="35"/>
  <c r="K887" i="35"/>
  <c r="M887" i="35" s="1"/>
  <c r="L887" i="35"/>
  <c r="H888" i="35"/>
  <c r="K888" i="35"/>
  <c r="M888" i="35" s="1"/>
  <c r="L888" i="35"/>
  <c r="H889" i="35"/>
  <c r="K889" i="35"/>
  <c r="M889" i="35" s="1"/>
  <c r="L889" i="35"/>
  <c r="C890" i="35"/>
  <c r="E890" i="35" s="1"/>
  <c r="G890" i="35"/>
  <c r="I890" i="35"/>
  <c r="J890" i="35"/>
  <c r="H891" i="35"/>
  <c r="K891" i="35"/>
  <c r="M891" i="35" s="1"/>
  <c r="L891" i="35"/>
  <c r="H892" i="35"/>
  <c r="K892" i="35"/>
  <c r="M892" i="35" s="1"/>
  <c r="L892" i="35"/>
  <c r="H893" i="35"/>
  <c r="K893" i="35"/>
  <c r="M893" i="35" s="1"/>
  <c r="L893" i="35"/>
  <c r="H894" i="35"/>
  <c r="K894" i="35"/>
  <c r="M894" i="35" s="1"/>
  <c r="L894" i="35"/>
  <c r="H895" i="35"/>
  <c r="K895" i="35"/>
  <c r="M895" i="35" s="1"/>
  <c r="L895" i="35"/>
  <c r="H896" i="35"/>
  <c r="K896" i="35"/>
  <c r="M896" i="35" s="1"/>
  <c r="L896" i="35"/>
  <c r="C897" i="35"/>
  <c r="E897" i="35" s="1"/>
  <c r="G897" i="35"/>
  <c r="I897" i="35"/>
  <c r="J897" i="35"/>
  <c r="H898" i="35"/>
  <c r="K898" i="35"/>
  <c r="M898" i="35" s="1"/>
  <c r="L898" i="35"/>
  <c r="H899" i="35"/>
  <c r="K899" i="35"/>
  <c r="M899" i="35" s="1"/>
  <c r="L899" i="35"/>
  <c r="H900" i="35"/>
  <c r="K900" i="35"/>
  <c r="M900" i="35" s="1"/>
  <c r="L900" i="35"/>
  <c r="H901" i="35"/>
  <c r="K901" i="35"/>
  <c r="M901" i="35" s="1"/>
  <c r="L901" i="35"/>
  <c r="H902" i="35"/>
  <c r="K902" i="35"/>
  <c r="M902" i="35" s="1"/>
  <c r="L902" i="35"/>
  <c r="H903" i="35"/>
  <c r="K903" i="35"/>
  <c r="M903" i="35" s="1"/>
  <c r="L903" i="35"/>
  <c r="C904" i="35"/>
  <c r="E904" i="35" s="1"/>
  <c r="G904" i="35"/>
  <c r="I904" i="35"/>
  <c r="J904" i="35"/>
  <c r="H905" i="35"/>
  <c r="K905" i="35"/>
  <c r="M905" i="35" s="1"/>
  <c r="L905" i="35"/>
  <c r="H906" i="35"/>
  <c r="K906" i="35"/>
  <c r="M906" i="35" s="1"/>
  <c r="L906" i="35"/>
  <c r="H907" i="35"/>
  <c r="K907" i="35"/>
  <c r="M907" i="35" s="1"/>
  <c r="L907" i="35"/>
  <c r="H908" i="35"/>
  <c r="K908" i="35"/>
  <c r="M908" i="35" s="1"/>
  <c r="L908" i="35"/>
  <c r="H909" i="35"/>
  <c r="K909" i="35"/>
  <c r="M909" i="35" s="1"/>
  <c r="L909" i="35"/>
  <c r="H910" i="35"/>
  <c r="K910" i="35"/>
  <c r="M910" i="35" s="1"/>
  <c r="L910" i="35"/>
  <c r="C911" i="35"/>
  <c r="E911" i="35" s="1"/>
  <c r="G911" i="35"/>
  <c r="I911" i="35"/>
  <c r="J911" i="35"/>
  <c r="H912" i="35"/>
  <c r="K912" i="35"/>
  <c r="M912" i="35" s="1"/>
  <c r="L912" i="35"/>
  <c r="H913" i="35"/>
  <c r="K913" i="35"/>
  <c r="M913" i="35" s="1"/>
  <c r="L913" i="35"/>
  <c r="H914" i="35"/>
  <c r="K914" i="35"/>
  <c r="M914" i="35" s="1"/>
  <c r="L914" i="35"/>
  <c r="H915" i="35"/>
  <c r="K915" i="35"/>
  <c r="M915" i="35" s="1"/>
  <c r="L915" i="35"/>
  <c r="H916" i="35"/>
  <c r="K916" i="35"/>
  <c r="M916" i="35" s="1"/>
  <c r="L916" i="35"/>
  <c r="H917" i="35"/>
  <c r="K917" i="35"/>
  <c r="M917" i="35" s="1"/>
  <c r="L917" i="35"/>
  <c r="C918" i="35"/>
  <c r="E918" i="35" s="1"/>
  <c r="G918" i="35"/>
  <c r="I918" i="35"/>
  <c r="J918" i="35"/>
  <c r="H919" i="35"/>
  <c r="K919" i="35"/>
  <c r="M919" i="35" s="1"/>
  <c r="L919" i="35"/>
  <c r="H920" i="35"/>
  <c r="K920" i="35"/>
  <c r="M920" i="35" s="1"/>
  <c r="L920" i="35"/>
  <c r="H921" i="35"/>
  <c r="K921" i="35"/>
  <c r="M921" i="35" s="1"/>
  <c r="L921" i="35"/>
  <c r="H922" i="35"/>
  <c r="K922" i="35"/>
  <c r="M922" i="35" s="1"/>
  <c r="L922" i="35"/>
  <c r="H923" i="35"/>
  <c r="K923" i="35"/>
  <c r="M923" i="35" s="1"/>
  <c r="L923" i="35"/>
  <c r="H924" i="35"/>
  <c r="K924" i="35"/>
  <c r="M924" i="35" s="1"/>
  <c r="L924" i="35"/>
  <c r="C925" i="35"/>
  <c r="E925" i="35" s="1"/>
  <c r="G925" i="35"/>
  <c r="I925" i="35"/>
  <c r="J925" i="35"/>
  <c r="H926" i="35"/>
  <c r="K926" i="35"/>
  <c r="M926" i="35" s="1"/>
  <c r="L926" i="35"/>
  <c r="H927" i="35"/>
  <c r="K927" i="35"/>
  <c r="M927" i="35" s="1"/>
  <c r="L927" i="35"/>
  <c r="H928" i="35"/>
  <c r="K928" i="35"/>
  <c r="M928" i="35" s="1"/>
  <c r="L928" i="35"/>
  <c r="H929" i="35"/>
  <c r="K929" i="35"/>
  <c r="M929" i="35" s="1"/>
  <c r="L929" i="35"/>
  <c r="H930" i="35"/>
  <c r="K930" i="35"/>
  <c r="M930" i="35" s="1"/>
  <c r="L930" i="35"/>
  <c r="H931" i="35"/>
  <c r="K931" i="35"/>
  <c r="M931" i="35" s="1"/>
  <c r="L931" i="35"/>
  <c r="C932" i="35"/>
  <c r="E932" i="35" s="1"/>
  <c r="G932" i="35"/>
  <c r="I932" i="35"/>
  <c r="J932" i="35"/>
  <c r="H933" i="35"/>
  <c r="K933" i="35"/>
  <c r="M933" i="35" s="1"/>
  <c r="L933" i="35"/>
  <c r="H934" i="35"/>
  <c r="K934" i="35"/>
  <c r="M934" i="35" s="1"/>
  <c r="L934" i="35"/>
  <c r="H935" i="35"/>
  <c r="K935" i="35"/>
  <c r="M935" i="35" s="1"/>
  <c r="L935" i="35"/>
  <c r="H936" i="35"/>
  <c r="K936" i="35"/>
  <c r="M936" i="35" s="1"/>
  <c r="L936" i="35"/>
  <c r="H937" i="35"/>
  <c r="K937" i="35"/>
  <c r="M937" i="35" s="1"/>
  <c r="L937" i="35"/>
  <c r="H938" i="35"/>
  <c r="K938" i="35"/>
  <c r="M938" i="35" s="1"/>
  <c r="L938" i="35"/>
  <c r="C939" i="35"/>
  <c r="E939" i="35" s="1"/>
  <c r="G939" i="35"/>
  <c r="I939" i="35"/>
  <c r="J939" i="35"/>
  <c r="H940" i="35"/>
  <c r="K940" i="35"/>
  <c r="M940" i="35" s="1"/>
  <c r="L940" i="35"/>
  <c r="H941" i="35"/>
  <c r="K941" i="35"/>
  <c r="M941" i="35" s="1"/>
  <c r="L941" i="35"/>
  <c r="H942" i="35"/>
  <c r="K942" i="35"/>
  <c r="M942" i="35" s="1"/>
  <c r="L942" i="35"/>
  <c r="H943" i="35"/>
  <c r="K943" i="35"/>
  <c r="M943" i="35" s="1"/>
  <c r="L943" i="35"/>
  <c r="H944" i="35"/>
  <c r="K944" i="35"/>
  <c r="M944" i="35" s="1"/>
  <c r="L944" i="35"/>
  <c r="H945" i="35"/>
  <c r="K945" i="35"/>
  <c r="M945" i="35" s="1"/>
  <c r="L945" i="35"/>
  <c r="C946" i="35"/>
  <c r="E946" i="35" s="1"/>
  <c r="G946" i="35"/>
  <c r="I946" i="35"/>
  <c r="J946" i="35"/>
  <c r="H947" i="35"/>
  <c r="K947" i="35"/>
  <c r="M947" i="35" s="1"/>
  <c r="L947" i="35"/>
  <c r="H948" i="35"/>
  <c r="K948" i="35"/>
  <c r="M948" i="35" s="1"/>
  <c r="L948" i="35"/>
  <c r="H949" i="35"/>
  <c r="K949" i="35"/>
  <c r="M949" i="35" s="1"/>
  <c r="L949" i="35"/>
  <c r="H950" i="35"/>
  <c r="K950" i="35"/>
  <c r="M950" i="35" s="1"/>
  <c r="L950" i="35"/>
  <c r="H951" i="35"/>
  <c r="K951" i="35"/>
  <c r="M951" i="35" s="1"/>
  <c r="L951" i="35"/>
  <c r="H952" i="35"/>
  <c r="K952" i="35"/>
  <c r="M952" i="35" s="1"/>
  <c r="L952" i="35"/>
  <c r="C953" i="35"/>
  <c r="E953" i="35" s="1"/>
  <c r="G953" i="35"/>
  <c r="I953" i="35"/>
  <c r="J953" i="35"/>
  <c r="H954" i="35"/>
  <c r="K954" i="35"/>
  <c r="M954" i="35" s="1"/>
  <c r="L954" i="35"/>
  <c r="H955" i="35"/>
  <c r="K955" i="35"/>
  <c r="M955" i="35" s="1"/>
  <c r="L955" i="35"/>
  <c r="H956" i="35"/>
  <c r="K956" i="35"/>
  <c r="M956" i="35" s="1"/>
  <c r="L956" i="35"/>
  <c r="H957" i="35"/>
  <c r="K957" i="35"/>
  <c r="M957" i="35" s="1"/>
  <c r="L957" i="35"/>
  <c r="H958" i="35"/>
  <c r="K958" i="35"/>
  <c r="M958" i="35" s="1"/>
  <c r="L958" i="35"/>
  <c r="H959" i="35"/>
  <c r="K959" i="35"/>
  <c r="M959" i="35" s="1"/>
  <c r="L959" i="35"/>
  <c r="C960" i="35"/>
  <c r="E960" i="35" s="1"/>
  <c r="G960" i="35"/>
  <c r="I960" i="35"/>
  <c r="J960" i="35"/>
  <c r="H961" i="35"/>
  <c r="K961" i="35"/>
  <c r="M961" i="35" s="1"/>
  <c r="L961" i="35"/>
  <c r="H962" i="35"/>
  <c r="K962" i="35"/>
  <c r="M962" i="35" s="1"/>
  <c r="L962" i="35"/>
  <c r="H963" i="35"/>
  <c r="K963" i="35"/>
  <c r="M963" i="35" s="1"/>
  <c r="L963" i="35"/>
  <c r="H964" i="35"/>
  <c r="K964" i="35"/>
  <c r="M964" i="35" s="1"/>
  <c r="L964" i="35"/>
  <c r="H965" i="35"/>
  <c r="K965" i="35"/>
  <c r="M965" i="35" s="1"/>
  <c r="L965" i="35"/>
  <c r="H966" i="35"/>
  <c r="K966" i="35"/>
  <c r="M966" i="35" s="1"/>
  <c r="L966" i="35"/>
  <c r="C967" i="35"/>
  <c r="E967" i="35" s="1"/>
  <c r="G967" i="35"/>
  <c r="I967" i="35"/>
  <c r="J967" i="35"/>
  <c r="H968" i="35"/>
  <c r="K968" i="35"/>
  <c r="M968" i="35" s="1"/>
  <c r="L968" i="35"/>
  <c r="H969" i="35"/>
  <c r="K969" i="35"/>
  <c r="M969" i="35" s="1"/>
  <c r="L969" i="35"/>
  <c r="H970" i="35"/>
  <c r="K970" i="35"/>
  <c r="M970" i="35" s="1"/>
  <c r="L970" i="35"/>
  <c r="H971" i="35"/>
  <c r="K971" i="35"/>
  <c r="M971" i="35" s="1"/>
  <c r="L971" i="35"/>
  <c r="H972" i="35"/>
  <c r="K972" i="35"/>
  <c r="M972" i="35" s="1"/>
  <c r="L972" i="35"/>
  <c r="H973" i="35"/>
  <c r="K973" i="35"/>
  <c r="M973" i="35" s="1"/>
  <c r="L973" i="35"/>
  <c r="C974" i="35"/>
  <c r="E974" i="35" s="1"/>
  <c r="G974" i="35"/>
  <c r="I974" i="35"/>
  <c r="J974" i="35"/>
  <c r="H975" i="35"/>
  <c r="K975" i="35"/>
  <c r="M975" i="35" s="1"/>
  <c r="L975" i="35"/>
  <c r="H976" i="35"/>
  <c r="K976" i="35"/>
  <c r="M976" i="35" s="1"/>
  <c r="L976" i="35"/>
  <c r="H977" i="35"/>
  <c r="K977" i="35"/>
  <c r="M977" i="35" s="1"/>
  <c r="L977" i="35"/>
  <c r="H978" i="35"/>
  <c r="K978" i="35"/>
  <c r="M978" i="35" s="1"/>
  <c r="L978" i="35"/>
  <c r="H979" i="35"/>
  <c r="K979" i="35"/>
  <c r="M979" i="35" s="1"/>
  <c r="L979" i="35"/>
  <c r="H980" i="35"/>
  <c r="K980" i="35"/>
  <c r="M980" i="35" s="1"/>
  <c r="L980" i="35"/>
  <c r="C981" i="35"/>
  <c r="E981" i="35" s="1"/>
  <c r="G981" i="35"/>
  <c r="I981" i="35"/>
  <c r="J981" i="35"/>
  <c r="H982" i="35"/>
  <c r="K982" i="35"/>
  <c r="M982" i="35" s="1"/>
  <c r="L982" i="35"/>
  <c r="H983" i="35"/>
  <c r="K983" i="35"/>
  <c r="M983" i="35" s="1"/>
  <c r="L983" i="35"/>
  <c r="H984" i="35"/>
  <c r="K984" i="35"/>
  <c r="M984" i="35" s="1"/>
  <c r="L984" i="35"/>
  <c r="H985" i="35"/>
  <c r="K985" i="35"/>
  <c r="M985" i="35" s="1"/>
  <c r="L985" i="35"/>
  <c r="H986" i="35"/>
  <c r="K986" i="35"/>
  <c r="M986" i="35" s="1"/>
  <c r="L986" i="35"/>
  <c r="H987" i="35"/>
  <c r="K987" i="35"/>
  <c r="M987" i="35" s="1"/>
  <c r="L987" i="35"/>
  <c r="C988" i="35"/>
  <c r="E988" i="35" s="1"/>
  <c r="G988" i="35"/>
  <c r="I988" i="35"/>
  <c r="J988" i="35"/>
  <c r="H989" i="35"/>
  <c r="K989" i="35"/>
  <c r="M989" i="35" s="1"/>
  <c r="L989" i="35"/>
  <c r="H990" i="35"/>
  <c r="K990" i="35"/>
  <c r="M990" i="35" s="1"/>
  <c r="L990" i="35"/>
  <c r="H991" i="35"/>
  <c r="K991" i="35"/>
  <c r="M991" i="35" s="1"/>
  <c r="L991" i="35"/>
  <c r="H992" i="35"/>
  <c r="K992" i="35"/>
  <c r="M992" i="35" s="1"/>
  <c r="L992" i="35"/>
  <c r="H993" i="35"/>
  <c r="K993" i="35"/>
  <c r="M993" i="35" s="1"/>
  <c r="L993" i="35"/>
  <c r="H994" i="35"/>
  <c r="K994" i="35"/>
  <c r="M994" i="35" s="1"/>
  <c r="L994" i="35"/>
  <c r="C995" i="35"/>
  <c r="E995" i="35" s="1"/>
  <c r="G995" i="35"/>
  <c r="I995" i="35"/>
  <c r="J995" i="35"/>
  <c r="H996" i="35"/>
  <c r="K996" i="35"/>
  <c r="M996" i="35" s="1"/>
  <c r="L996" i="35"/>
  <c r="H997" i="35"/>
  <c r="K997" i="35"/>
  <c r="M997" i="35" s="1"/>
  <c r="L997" i="35"/>
  <c r="H998" i="35"/>
  <c r="K998" i="35"/>
  <c r="M998" i="35" s="1"/>
  <c r="L998" i="35"/>
  <c r="H999" i="35"/>
  <c r="K999" i="35"/>
  <c r="M999" i="35" s="1"/>
  <c r="L999" i="35"/>
  <c r="H1000" i="35"/>
  <c r="K1000" i="35"/>
  <c r="M1000" i="35" s="1"/>
  <c r="L1000" i="35"/>
  <c r="H1001" i="35"/>
  <c r="K1001" i="35"/>
  <c r="M1001" i="35" s="1"/>
  <c r="L1001" i="35"/>
  <c r="C1002" i="35"/>
  <c r="E1002" i="35" s="1"/>
  <c r="G1002" i="35"/>
  <c r="I1002" i="35"/>
  <c r="J1002" i="35"/>
  <c r="H1003" i="35"/>
  <c r="K1003" i="35"/>
  <c r="M1003" i="35" s="1"/>
  <c r="L1003" i="35"/>
  <c r="H1004" i="35"/>
  <c r="K1004" i="35"/>
  <c r="M1004" i="35" s="1"/>
  <c r="L1004" i="35"/>
  <c r="H1005" i="35"/>
  <c r="K1005" i="35"/>
  <c r="M1005" i="35" s="1"/>
  <c r="L1005" i="35"/>
  <c r="H1006" i="35"/>
  <c r="K1006" i="35"/>
  <c r="M1006" i="35" s="1"/>
  <c r="L1006" i="35"/>
  <c r="H1007" i="35"/>
  <c r="K1007" i="35"/>
  <c r="M1007" i="35" s="1"/>
  <c r="L1007" i="35"/>
  <c r="H1008" i="35"/>
  <c r="K1008" i="35"/>
  <c r="M1008" i="35" s="1"/>
  <c r="L1008" i="35"/>
  <c r="C1009" i="35"/>
  <c r="E1009" i="35" s="1"/>
  <c r="G1009" i="35"/>
  <c r="I1009" i="35"/>
  <c r="J1009" i="35"/>
  <c r="H1010" i="35"/>
  <c r="K1010" i="35"/>
  <c r="M1010" i="35" s="1"/>
  <c r="L1010" i="35"/>
  <c r="H1011" i="35"/>
  <c r="K1011" i="35"/>
  <c r="M1011" i="35" s="1"/>
  <c r="L1011" i="35"/>
  <c r="H1012" i="35"/>
  <c r="K1012" i="35"/>
  <c r="M1012" i="35" s="1"/>
  <c r="L1012" i="35"/>
  <c r="H1013" i="35"/>
  <c r="K1013" i="35"/>
  <c r="M1013" i="35" s="1"/>
  <c r="L1013" i="35"/>
  <c r="H1014" i="35"/>
  <c r="K1014" i="35"/>
  <c r="M1014" i="35" s="1"/>
  <c r="L1014" i="35"/>
  <c r="H1015" i="35"/>
  <c r="K1015" i="35"/>
  <c r="M1015" i="35" s="1"/>
  <c r="L1015" i="35"/>
  <c r="C1016" i="35"/>
  <c r="E1016" i="35" s="1"/>
  <c r="G1016" i="35"/>
  <c r="I1016" i="35"/>
  <c r="J1016" i="35"/>
  <c r="H1017" i="35"/>
  <c r="K1017" i="35"/>
  <c r="M1017" i="35" s="1"/>
  <c r="L1017" i="35"/>
  <c r="H1018" i="35"/>
  <c r="K1018" i="35"/>
  <c r="M1018" i="35" s="1"/>
  <c r="L1018" i="35"/>
  <c r="H1019" i="35"/>
  <c r="K1019" i="35"/>
  <c r="M1019" i="35" s="1"/>
  <c r="L1019" i="35"/>
  <c r="H1020" i="35"/>
  <c r="K1020" i="35"/>
  <c r="M1020" i="35" s="1"/>
  <c r="L1020" i="35"/>
  <c r="H1021" i="35"/>
  <c r="K1021" i="35"/>
  <c r="M1021" i="35" s="1"/>
  <c r="L1021" i="35"/>
  <c r="H1022" i="35"/>
  <c r="K1022" i="35"/>
  <c r="M1022" i="35" s="1"/>
  <c r="L1022" i="35"/>
  <c r="C1023" i="35"/>
  <c r="E1023" i="35" s="1"/>
  <c r="G1023" i="35"/>
  <c r="I1023" i="35"/>
  <c r="J1023" i="35"/>
  <c r="H1024" i="35"/>
  <c r="K1024" i="35"/>
  <c r="M1024" i="35" s="1"/>
  <c r="L1024" i="35"/>
  <c r="H1025" i="35"/>
  <c r="K1025" i="35"/>
  <c r="M1025" i="35" s="1"/>
  <c r="L1025" i="35"/>
  <c r="H1026" i="35"/>
  <c r="K1026" i="35"/>
  <c r="M1026" i="35" s="1"/>
  <c r="L1026" i="35"/>
  <c r="H1027" i="35"/>
  <c r="K1027" i="35"/>
  <c r="M1027" i="35" s="1"/>
  <c r="L1027" i="35"/>
  <c r="H1028" i="35"/>
  <c r="K1028" i="35"/>
  <c r="M1028" i="35" s="1"/>
  <c r="L1028" i="35"/>
  <c r="H1029" i="35"/>
  <c r="K1029" i="35"/>
  <c r="M1029" i="35" s="1"/>
  <c r="L1029" i="35"/>
  <c r="C1030" i="35"/>
  <c r="E1030" i="35" s="1"/>
  <c r="G1030" i="35"/>
  <c r="I1030" i="35"/>
  <c r="J1030" i="35"/>
  <c r="H1031" i="35"/>
  <c r="K1031" i="35"/>
  <c r="M1031" i="35" s="1"/>
  <c r="L1031" i="35"/>
  <c r="H1032" i="35"/>
  <c r="K1032" i="35"/>
  <c r="M1032" i="35" s="1"/>
  <c r="L1032" i="35"/>
  <c r="H1033" i="35"/>
  <c r="K1033" i="35"/>
  <c r="M1033" i="35" s="1"/>
  <c r="L1033" i="35"/>
  <c r="H1034" i="35"/>
  <c r="K1034" i="35"/>
  <c r="M1034" i="35" s="1"/>
  <c r="L1034" i="35"/>
  <c r="H1035" i="35"/>
  <c r="K1035" i="35"/>
  <c r="M1035" i="35" s="1"/>
  <c r="L1035" i="35"/>
  <c r="H1036" i="35"/>
  <c r="K1036" i="35"/>
  <c r="M1036" i="35" s="1"/>
  <c r="L1036" i="35"/>
  <c r="C1037" i="35"/>
  <c r="E1037" i="35" s="1"/>
  <c r="G1037" i="35"/>
  <c r="I1037" i="35"/>
  <c r="J1037" i="35"/>
  <c r="H1038" i="35"/>
  <c r="K1038" i="35"/>
  <c r="M1038" i="35" s="1"/>
  <c r="L1038" i="35"/>
  <c r="H1039" i="35"/>
  <c r="K1039" i="35"/>
  <c r="M1039" i="35" s="1"/>
  <c r="L1039" i="35"/>
  <c r="H1040" i="35"/>
  <c r="K1040" i="35"/>
  <c r="M1040" i="35" s="1"/>
  <c r="L1040" i="35"/>
  <c r="H1041" i="35"/>
  <c r="K1041" i="35"/>
  <c r="M1041" i="35" s="1"/>
  <c r="L1041" i="35"/>
  <c r="H1042" i="35"/>
  <c r="K1042" i="35"/>
  <c r="M1042" i="35" s="1"/>
  <c r="L1042" i="35"/>
  <c r="H1043" i="35"/>
  <c r="K1043" i="35"/>
  <c r="M1043" i="35" s="1"/>
  <c r="L1043" i="35"/>
  <c r="C1044" i="35"/>
  <c r="E1044" i="35" s="1"/>
  <c r="G1044" i="35"/>
  <c r="I1044" i="35"/>
  <c r="J1044" i="35"/>
  <c r="H1045" i="35"/>
  <c r="K1045" i="35"/>
  <c r="M1045" i="35" s="1"/>
  <c r="L1045" i="35"/>
  <c r="H1046" i="35"/>
  <c r="K1046" i="35"/>
  <c r="M1046" i="35" s="1"/>
  <c r="L1046" i="35"/>
  <c r="H1047" i="35"/>
  <c r="K1047" i="35"/>
  <c r="M1047" i="35" s="1"/>
  <c r="L1047" i="35"/>
  <c r="H1048" i="35"/>
  <c r="K1048" i="35"/>
  <c r="M1048" i="35" s="1"/>
  <c r="L1048" i="35"/>
  <c r="H1049" i="35"/>
  <c r="K1049" i="35"/>
  <c r="M1049" i="35" s="1"/>
  <c r="L1049" i="35"/>
  <c r="H1050" i="35"/>
  <c r="K1050" i="35"/>
  <c r="M1050" i="35" s="1"/>
  <c r="L1050" i="35"/>
  <c r="C1051" i="35"/>
  <c r="E1051" i="35" s="1"/>
  <c r="G1051" i="35"/>
  <c r="I1051" i="35"/>
  <c r="J1051" i="35"/>
  <c r="H1052" i="35"/>
  <c r="K1052" i="35"/>
  <c r="M1052" i="35" s="1"/>
  <c r="L1052" i="35"/>
  <c r="H1053" i="35"/>
  <c r="K1053" i="35"/>
  <c r="M1053" i="35" s="1"/>
  <c r="L1053" i="35"/>
  <c r="H1054" i="35"/>
  <c r="K1054" i="35"/>
  <c r="M1054" i="35" s="1"/>
  <c r="L1054" i="35"/>
  <c r="H1055" i="35"/>
  <c r="K1055" i="35"/>
  <c r="M1055" i="35" s="1"/>
  <c r="L1055" i="35"/>
  <c r="H1056" i="35"/>
  <c r="K1056" i="35"/>
  <c r="M1056" i="35" s="1"/>
  <c r="L1056" i="35"/>
  <c r="H1057" i="35"/>
  <c r="K1057" i="35"/>
  <c r="M1057" i="35" s="1"/>
  <c r="L1057" i="35"/>
  <c r="C1058" i="35"/>
  <c r="E1058" i="35" s="1"/>
  <c r="G1058" i="35"/>
  <c r="I1058" i="35"/>
  <c r="J1058" i="35"/>
  <c r="H1059" i="35"/>
  <c r="K1059" i="35"/>
  <c r="M1059" i="35" s="1"/>
  <c r="L1059" i="35"/>
  <c r="H1060" i="35"/>
  <c r="K1060" i="35"/>
  <c r="M1060" i="35" s="1"/>
  <c r="L1060" i="35"/>
  <c r="H1061" i="35"/>
  <c r="K1061" i="35"/>
  <c r="M1061" i="35" s="1"/>
  <c r="L1061" i="35"/>
  <c r="H1062" i="35"/>
  <c r="K1062" i="35"/>
  <c r="M1062" i="35" s="1"/>
  <c r="L1062" i="35"/>
  <c r="H1063" i="35"/>
  <c r="K1063" i="35"/>
  <c r="M1063" i="35" s="1"/>
  <c r="L1063" i="35"/>
  <c r="H1064" i="35"/>
  <c r="K1064" i="35"/>
  <c r="M1064" i="35" s="1"/>
  <c r="L1064" i="35"/>
  <c r="C1065" i="35"/>
  <c r="E1065" i="35" s="1"/>
  <c r="G1065" i="35"/>
  <c r="I1065" i="35"/>
  <c r="J1065" i="35"/>
  <c r="H1066" i="35"/>
  <c r="K1066" i="35"/>
  <c r="M1066" i="35" s="1"/>
  <c r="L1066" i="35"/>
  <c r="H1067" i="35"/>
  <c r="K1067" i="35"/>
  <c r="M1067" i="35" s="1"/>
  <c r="L1067" i="35"/>
  <c r="H1068" i="35"/>
  <c r="K1068" i="35"/>
  <c r="M1068" i="35" s="1"/>
  <c r="L1068" i="35"/>
  <c r="H1069" i="35"/>
  <c r="K1069" i="35"/>
  <c r="M1069" i="35" s="1"/>
  <c r="L1069" i="35"/>
  <c r="H1070" i="35"/>
  <c r="K1070" i="35"/>
  <c r="M1070" i="35" s="1"/>
  <c r="L1070" i="35"/>
  <c r="H1071" i="35"/>
  <c r="K1071" i="35"/>
  <c r="M1071" i="35" s="1"/>
  <c r="L1071" i="35"/>
  <c r="C1072" i="35"/>
  <c r="E1072" i="35" s="1"/>
  <c r="G1072" i="35"/>
  <c r="I1072" i="35"/>
  <c r="J1072" i="35"/>
  <c r="H1073" i="35"/>
  <c r="K1073" i="35"/>
  <c r="M1073" i="35" s="1"/>
  <c r="L1073" i="35"/>
  <c r="H1074" i="35"/>
  <c r="K1074" i="35"/>
  <c r="M1074" i="35" s="1"/>
  <c r="L1074" i="35"/>
  <c r="H1075" i="35"/>
  <c r="K1075" i="35"/>
  <c r="M1075" i="35" s="1"/>
  <c r="L1075" i="35"/>
  <c r="H1076" i="35"/>
  <c r="K1076" i="35"/>
  <c r="M1076" i="35" s="1"/>
  <c r="L1076" i="35"/>
  <c r="H1077" i="35"/>
  <c r="K1077" i="35"/>
  <c r="M1077" i="35" s="1"/>
  <c r="L1077" i="35"/>
  <c r="H1078" i="35"/>
  <c r="K1078" i="35"/>
  <c r="M1078" i="35" s="1"/>
  <c r="L1078" i="35"/>
  <c r="C1079" i="35"/>
  <c r="E1079" i="35" s="1"/>
  <c r="G1079" i="35"/>
  <c r="I1079" i="35"/>
  <c r="J1079" i="35"/>
  <c r="H1080" i="35"/>
  <c r="K1080" i="35"/>
  <c r="M1080" i="35" s="1"/>
  <c r="L1080" i="35"/>
  <c r="H1081" i="35"/>
  <c r="K1081" i="35"/>
  <c r="M1081" i="35" s="1"/>
  <c r="L1081" i="35"/>
  <c r="H1082" i="35"/>
  <c r="K1082" i="35"/>
  <c r="M1082" i="35" s="1"/>
  <c r="L1082" i="35"/>
  <c r="H1083" i="35"/>
  <c r="K1083" i="35"/>
  <c r="M1083" i="35" s="1"/>
  <c r="L1083" i="35"/>
  <c r="H1084" i="35"/>
  <c r="K1084" i="35"/>
  <c r="M1084" i="35" s="1"/>
  <c r="L1084" i="35"/>
  <c r="H1085" i="35"/>
  <c r="K1085" i="35"/>
  <c r="M1085" i="35" s="1"/>
  <c r="L1085" i="35"/>
  <c r="C1086" i="35"/>
  <c r="E1086" i="35" s="1"/>
  <c r="G1086" i="35"/>
  <c r="I1086" i="35"/>
  <c r="J1086" i="35"/>
  <c r="H1087" i="35"/>
  <c r="K1087" i="35"/>
  <c r="M1087" i="35" s="1"/>
  <c r="L1087" i="35"/>
  <c r="H1088" i="35"/>
  <c r="K1088" i="35"/>
  <c r="M1088" i="35" s="1"/>
  <c r="L1088" i="35"/>
  <c r="H1089" i="35"/>
  <c r="K1089" i="35"/>
  <c r="M1089" i="35" s="1"/>
  <c r="L1089" i="35"/>
  <c r="H1090" i="35"/>
  <c r="K1090" i="35"/>
  <c r="M1090" i="35" s="1"/>
  <c r="L1090" i="35"/>
  <c r="H1091" i="35"/>
  <c r="K1091" i="35"/>
  <c r="M1091" i="35" s="1"/>
  <c r="L1091" i="35"/>
  <c r="H1092" i="35"/>
  <c r="K1092" i="35"/>
  <c r="M1092" i="35" s="1"/>
  <c r="L1092" i="35"/>
  <c r="C1093" i="35"/>
  <c r="E1093" i="35" s="1"/>
  <c r="G1093" i="35"/>
  <c r="I1093" i="35"/>
  <c r="J1093" i="35"/>
  <c r="H1094" i="35"/>
  <c r="K1094" i="35"/>
  <c r="M1094" i="35" s="1"/>
  <c r="L1094" i="35"/>
  <c r="H1095" i="35"/>
  <c r="K1095" i="35"/>
  <c r="M1095" i="35" s="1"/>
  <c r="L1095" i="35"/>
  <c r="H1096" i="35"/>
  <c r="K1096" i="35"/>
  <c r="M1096" i="35" s="1"/>
  <c r="L1096" i="35"/>
  <c r="H1097" i="35"/>
  <c r="K1097" i="35"/>
  <c r="M1097" i="35" s="1"/>
  <c r="L1097" i="35"/>
  <c r="H1098" i="35"/>
  <c r="K1098" i="35"/>
  <c r="M1098" i="35" s="1"/>
  <c r="L1098" i="35"/>
  <c r="H1099" i="35"/>
  <c r="K1099" i="35"/>
  <c r="M1099" i="35" s="1"/>
  <c r="L1099" i="35"/>
  <c r="C1100" i="35"/>
  <c r="E1100" i="35" s="1"/>
  <c r="G1100" i="35"/>
  <c r="I1100" i="35"/>
  <c r="J1100" i="35"/>
  <c r="H1101" i="35"/>
  <c r="K1101" i="35"/>
  <c r="M1101" i="35" s="1"/>
  <c r="L1101" i="35"/>
  <c r="H1102" i="35"/>
  <c r="K1102" i="35"/>
  <c r="M1102" i="35" s="1"/>
  <c r="L1102" i="35"/>
  <c r="H1103" i="35"/>
  <c r="K1103" i="35"/>
  <c r="M1103" i="35" s="1"/>
  <c r="L1103" i="35"/>
  <c r="H1104" i="35"/>
  <c r="K1104" i="35"/>
  <c r="M1104" i="35" s="1"/>
  <c r="L1104" i="35"/>
  <c r="H1105" i="35"/>
  <c r="K1105" i="35"/>
  <c r="M1105" i="35" s="1"/>
  <c r="L1105" i="35"/>
  <c r="H1106" i="35"/>
  <c r="K1106" i="35"/>
  <c r="M1106" i="35" s="1"/>
  <c r="L1106" i="35"/>
  <c r="C1107" i="35"/>
  <c r="E1107" i="35" s="1"/>
  <c r="G1107" i="35"/>
  <c r="I1107" i="35"/>
  <c r="J1107" i="35"/>
  <c r="H1108" i="35"/>
  <c r="K1108" i="35"/>
  <c r="M1108" i="35" s="1"/>
  <c r="L1108" i="35"/>
  <c r="H1109" i="35"/>
  <c r="K1109" i="35"/>
  <c r="M1109" i="35" s="1"/>
  <c r="L1109" i="35"/>
  <c r="H1110" i="35"/>
  <c r="K1110" i="35"/>
  <c r="M1110" i="35" s="1"/>
  <c r="L1110" i="35"/>
  <c r="H1111" i="35"/>
  <c r="K1111" i="35"/>
  <c r="M1111" i="35" s="1"/>
  <c r="L1111" i="35"/>
  <c r="H1112" i="35"/>
  <c r="K1112" i="35"/>
  <c r="M1112" i="35" s="1"/>
  <c r="L1112" i="35"/>
  <c r="H1113" i="35"/>
  <c r="K1113" i="35"/>
  <c r="M1113" i="35" s="1"/>
  <c r="L1113" i="35"/>
  <c r="C1114" i="35"/>
  <c r="E1114" i="35" s="1"/>
  <c r="G1114" i="35"/>
  <c r="I1114" i="35"/>
  <c r="J1114" i="35"/>
  <c r="H1115" i="35"/>
  <c r="K1115" i="35"/>
  <c r="M1115" i="35" s="1"/>
  <c r="L1115" i="35"/>
  <c r="H1116" i="35"/>
  <c r="K1116" i="35"/>
  <c r="M1116" i="35" s="1"/>
  <c r="L1116" i="35"/>
  <c r="H1117" i="35"/>
  <c r="K1117" i="35"/>
  <c r="M1117" i="35" s="1"/>
  <c r="L1117" i="35"/>
  <c r="H1118" i="35"/>
  <c r="K1118" i="35"/>
  <c r="M1118" i="35" s="1"/>
  <c r="L1118" i="35"/>
  <c r="H1119" i="35"/>
  <c r="K1119" i="35"/>
  <c r="M1119" i="35" s="1"/>
  <c r="L1119" i="35"/>
  <c r="H1120" i="35"/>
  <c r="K1120" i="35"/>
  <c r="M1120" i="35" s="1"/>
  <c r="L1120" i="35"/>
  <c r="C1121" i="35"/>
  <c r="E1121" i="35" s="1"/>
  <c r="G1121" i="35"/>
  <c r="I1121" i="35"/>
  <c r="J1121" i="35"/>
  <c r="H1122" i="35"/>
  <c r="K1122" i="35"/>
  <c r="M1122" i="35" s="1"/>
  <c r="L1122" i="35"/>
  <c r="H1123" i="35"/>
  <c r="K1123" i="35"/>
  <c r="M1123" i="35" s="1"/>
  <c r="L1123" i="35"/>
  <c r="H1124" i="35"/>
  <c r="K1124" i="35"/>
  <c r="M1124" i="35" s="1"/>
  <c r="L1124" i="35"/>
  <c r="H1125" i="35"/>
  <c r="K1125" i="35"/>
  <c r="M1125" i="35" s="1"/>
  <c r="L1125" i="35"/>
  <c r="H1126" i="35"/>
  <c r="K1126" i="35"/>
  <c r="M1126" i="35" s="1"/>
  <c r="L1126" i="35"/>
  <c r="H1127" i="35"/>
  <c r="K1127" i="35"/>
  <c r="M1127" i="35" s="1"/>
  <c r="L1127" i="35"/>
  <c r="C1128" i="35"/>
  <c r="E1128" i="35" s="1"/>
  <c r="G1128" i="35"/>
  <c r="I1128" i="35"/>
  <c r="J1128" i="35"/>
  <c r="H1129" i="35"/>
  <c r="K1129" i="35"/>
  <c r="M1129" i="35" s="1"/>
  <c r="L1129" i="35"/>
  <c r="H1130" i="35"/>
  <c r="K1130" i="35"/>
  <c r="M1130" i="35" s="1"/>
  <c r="L1130" i="35"/>
  <c r="H1131" i="35"/>
  <c r="K1131" i="35"/>
  <c r="M1131" i="35" s="1"/>
  <c r="L1131" i="35"/>
  <c r="H1132" i="35"/>
  <c r="K1132" i="35"/>
  <c r="M1132" i="35" s="1"/>
  <c r="L1132" i="35"/>
  <c r="H1133" i="35"/>
  <c r="K1133" i="35"/>
  <c r="M1133" i="35" s="1"/>
  <c r="L1133" i="35"/>
  <c r="H1134" i="35"/>
  <c r="K1134" i="35"/>
  <c r="M1134" i="35" s="1"/>
  <c r="L1134" i="35"/>
  <c r="C1135" i="35"/>
  <c r="E1135" i="35" s="1"/>
  <c r="G1135" i="35"/>
  <c r="I1135" i="35"/>
  <c r="J1135" i="35"/>
  <c r="H1136" i="35"/>
  <c r="K1136" i="35"/>
  <c r="M1136" i="35" s="1"/>
  <c r="L1136" i="35"/>
  <c r="H1137" i="35"/>
  <c r="K1137" i="35"/>
  <c r="M1137" i="35" s="1"/>
  <c r="L1137" i="35"/>
  <c r="H1138" i="35"/>
  <c r="K1138" i="35"/>
  <c r="M1138" i="35" s="1"/>
  <c r="L1138" i="35"/>
  <c r="H1139" i="35"/>
  <c r="K1139" i="35"/>
  <c r="M1139" i="35" s="1"/>
  <c r="L1139" i="35"/>
  <c r="H1140" i="35"/>
  <c r="K1140" i="35"/>
  <c r="M1140" i="35" s="1"/>
  <c r="L1140" i="35"/>
  <c r="H1141" i="35"/>
  <c r="K1141" i="35"/>
  <c r="M1141" i="35" s="1"/>
  <c r="L1141" i="35"/>
  <c r="C1142" i="35"/>
  <c r="E1142" i="35" s="1"/>
  <c r="G1142" i="35"/>
  <c r="I1142" i="35"/>
  <c r="J1142" i="35"/>
  <c r="H1143" i="35"/>
  <c r="K1143" i="35"/>
  <c r="M1143" i="35" s="1"/>
  <c r="L1143" i="35"/>
  <c r="H1144" i="35"/>
  <c r="K1144" i="35"/>
  <c r="M1144" i="35" s="1"/>
  <c r="L1144" i="35"/>
  <c r="H1145" i="35"/>
  <c r="K1145" i="35"/>
  <c r="M1145" i="35" s="1"/>
  <c r="L1145" i="35"/>
  <c r="H1146" i="35"/>
  <c r="K1146" i="35"/>
  <c r="M1146" i="35" s="1"/>
  <c r="L1146" i="35"/>
  <c r="H1147" i="35"/>
  <c r="K1147" i="35"/>
  <c r="M1147" i="35" s="1"/>
  <c r="L1147" i="35"/>
  <c r="H1148" i="35"/>
  <c r="K1148" i="35"/>
  <c r="M1148" i="35" s="1"/>
  <c r="L1148" i="35"/>
  <c r="C1149" i="35"/>
  <c r="E1149" i="35" s="1"/>
  <c r="G1149" i="35"/>
  <c r="I1149" i="35"/>
  <c r="J1149" i="35"/>
  <c r="H1150" i="35"/>
  <c r="K1150" i="35"/>
  <c r="M1150" i="35" s="1"/>
  <c r="L1150" i="35"/>
  <c r="H1151" i="35"/>
  <c r="K1151" i="35"/>
  <c r="M1151" i="35" s="1"/>
  <c r="L1151" i="35"/>
  <c r="H1152" i="35"/>
  <c r="K1152" i="35"/>
  <c r="M1152" i="35" s="1"/>
  <c r="L1152" i="35"/>
  <c r="H1153" i="35"/>
  <c r="K1153" i="35"/>
  <c r="M1153" i="35" s="1"/>
  <c r="L1153" i="35"/>
  <c r="H1154" i="35"/>
  <c r="K1154" i="35"/>
  <c r="M1154" i="35" s="1"/>
  <c r="L1154" i="35"/>
  <c r="H1155" i="35"/>
  <c r="K1155" i="35"/>
  <c r="M1155" i="35" s="1"/>
  <c r="L1155" i="35"/>
  <c r="C1156" i="35"/>
  <c r="E1156" i="35" s="1"/>
  <c r="G1156" i="35"/>
  <c r="I1156" i="35"/>
  <c r="J1156" i="35"/>
  <c r="H1157" i="35"/>
  <c r="K1157" i="35"/>
  <c r="M1157" i="35" s="1"/>
  <c r="L1157" i="35"/>
  <c r="H1158" i="35"/>
  <c r="K1158" i="35"/>
  <c r="M1158" i="35" s="1"/>
  <c r="L1158" i="35"/>
  <c r="H1159" i="35"/>
  <c r="K1159" i="35"/>
  <c r="M1159" i="35" s="1"/>
  <c r="L1159" i="35"/>
  <c r="H1160" i="35"/>
  <c r="K1160" i="35"/>
  <c r="M1160" i="35" s="1"/>
  <c r="L1160" i="35"/>
  <c r="H1161" i="35"/>
  <c r="K1161" i="35"/>
  <c r="M1161" i="35" s="1"/>
  <c r="L1161" i="35"/>
  <c r="H1162" i="35"/>
  <c r="K1162" i="35"/>
  <c r="M1162" i="35" s="1"/>
  <c r="L1162" i="35"/>
  <c r="C1163" i="35"/>
  <c r="E1163" i="35" s="1"/>
  <c r="G1163" i="35"/>
  <c r="I1163" i="35"/>
  <c r="J1163" i="35"/>
  <c r="H1164" i="35"/>
  <c r="K1164" i="35"/>
  <c r="M1164" i="35" s="1"/>
  <c r="L1164" i="35"/>
  <c r="H1165" i="35"/>
  <c r="K1165" i="35"/>
  <c r="M1165" i="35" s="1"/>
  <c r="L1165" i="35"/>
  <c r="H1166" i="35"/>
  <c r="K1166" i="35"/>
  <c r="M1166" i="35" s="1"/>
  <c r="L1166" i="35"/>
  <c r="H1167" i="35"/>
  <c r="K1167" i="35"/>
  <c r="M1167" i="35" s="1"/>
  <c r="L1167" i="35"/>
  <c r="H1168" i="35"/>
  <c r="K1168" i="35"/>
  <c r="M1168" i="35" s="1"/>
  <c r="L1168" i="35"/>
  <c r="H1169" i="35"/>
  <c r="K1169" i="35"/>
  <c r="M1169" i="35" s="1"/>
  <c r="L1169" i="35"/>
  <c r="C1170" i="35"/>
  <c r="E1170" i="35" s="1"/>
  <c r="G1170" i="35"/>
  <c r="I1170" i="35"/>
  <c r="J1170" i="35"/>
  <c r="H1171" i="35"/>
  <c r="K1171" i="35"/>
  <c r="M1171" i="35" s="1"/>
  <c r="L1171" i="35"/>
  <c r="H1172" i="35"/>
  <c r="K1172" i="35"/>
  <c r="M1172" i="35" s="1"/>
  <c r="L1172" i="35"/>
  <c r="H1173" i="35"/>
  <c r="K1173" i="35"/>
  <c r="M1173" i="35" s="1"/>
  <c r="L1173" i="35"/>
  <c r="H1174" i="35"/>
  <c r="K1174" i="35"/>
  <c r="M1174" i="35" s="1"/>
  <c r="L1174" i="35"/>
  <c r="H1175" i="35"/>
  <c r="K1175" i="35"/>
  <c r="M1175" i="35" s="1"/>
  <c r="L1175" i="35"/>
  <c r="H1176" i="35"/>
  <c r="K1176" i="35"/>
  <c r="M1176" i="35" s="1"/>
  <c r="L1176" i="35"/>
  <c r="C1177" i="35"/>
  <c r="E1177" i="35" s="1"/>
  <c r="G1177" i="35"/>
  <c r="I1177" i="35"/>
  <c r="J1177" i="35"/>
  <c r="H1178" i="35"/>
  <c r="K1178" i="35"/>
  <c r="M1178" i="35" s="1"/>
  <c r="L1178" i="35"/>
  <c r="H1179" i="35"/>
  <c r="K1179" i="35"/>
  <c r="M1179" i="35" s="1"/>
  <c r="L1179" i="35"/>
  <c r="H1180" i="35"/>
  <c r="K1180" i="35"/>
  <c r="M1180" i="35" s="1"/>
  <c r="L1180" i="35"/>
  <c r="H1181" i="35"/>
  <c r="K1181" i="35"/>
  <c r="M1181" i="35" s="1"/>
  <c r="L1181" i="35"/>
  <c r="H1182" i="35"/>
  <c r="K1182" i="35"/>
  <c r="M1182" i="35" s="1"/>
  <c r="L1182" i="35"/>
  <c r="H1183" i="35"/>
  <c r="K1183" i="35"/>
  <c r="M1183" i="35" s="1"/>
  <c r="L1183" i="35"/>
  <c r="C1184" i="35"/>
  <c r="E1184" i="35" s="1"/>
  <c r="G1184" i="35"/>
  <c r="I1184" i="35"/>
  <c r="J1184" i="35"/>
  <c r="H1185" i="35"/>
  <c r="K1185" i="35"/>
  <c r="M1185" i="35" s="1"/>
  <c r="L1185" i="35"/>
  <c r="H1186" i="35"/>
  <c r="K1186" i="35"/>
  <c r="M1186" i="35" s="1"/>
  <c r="L1186" i="35"/>
  <c r="H1187" i="35"/>
  <c r="K1187" i="35"/>
  <c r="M1187" i="35" s="1"/>
  <c r="L1187" i="35"/>
  <c r="H1188" i="35"/>
  <c r="K1188" i="35"/>
  <c r="M1188" i="35" s="1"/>
  <c r="L1188" i="35"/>
  <c r="H1189" i="35"/>
  <c r="K1189" i="35"/>
  <c r="M1189" i="35" s="1"/>
  <c r="L1189" i="35"/>
  <c r="H1190" i="35"/>
  <c r="K1190" i="35"/>
  <c r="M1190" i="35" s="1"/>
  <c r="L1190" i="35"/>
  <c r="C1191" i="35"/>
  <c r="E1191" i="35" s="1"/>
  <c r="G1191" i="35"/>
  <c r="I1191" i="35"/>
  <c r="J1191" i="35"/>
  <c r="H1192" i="35"/>
  <c r="K1192" i="35"/>
  <c r="M1192" i="35" s="1"/>
  <c r="L1192" i="35"/>
  <c r="H1193" i="35"/>
  <c r="K1193" i="35"/>
  <c r="M1193" i="35" s="1"/>
  <c r="L1193" i="35"/>
  <c r="H1194" i="35"/>
  <c r="K1194" i="35"/>
  <c r="M1194" i="35" s="1"/>
  <c r="L1194" i="35"/>
  <c r="H1195" i="35"/>
  <c r="K1195" i="35"/>
  <c r="M1195" i="35" s="1"/>
  <c r="L1195" i="35"/>
  <c r="H1196" i="35"/>
  <c r="K1196" i="35"/>
  <c r="M1196" i="35" s="1"/>
  <c r="L1196" i="35"/>
  <c r="H1197" i="35"/>
  <c r="K1197" i="35"/>
  <c r="M1197" i="35" s="1"/>
  <c r="L1197" i="35"/>
  <c r="E1198" i="35"/>
  <c r="G1198" i="35"/>
  <c r="I1198" i="35"/>
  <c r="J1198" i="35"/>
  <c r="H1199" i="35"/>
  <c r="K1199" i="35"/>
  <c r="M1199" i="35" s="1"/>
  <c r="L1199" i="35"/>
  <c r="H1200" i="35"/>
  <c r="K1200" i="35"/>
  <c r="M1200" i="35" s="1"/>
  <c r="L1200" i="35"/>
  <c r="H1201" i="35"/>
  <c r="K1201" i="35"/>
  <c r="M1201" i="35" s="1"/>
  <c r="L1201" i="35"/>
  <c r="H1202" i="35"/>
  <c r="K1202" i="35"/>
  <c r="M1202" i="35" s="1"/>
  <c r="L1202" i="35"/>
  <c r="H1203" i="35"/>
  <c r="K1203" i="35"/>
  <c r="M1203" i="35" s="1"/>
  <c r="L1203" i="35"/>
  <c r="H1204" i="35"/>
  <c r="K1204" i="35"/>
  <c r="M1204" i="35" s="1"/>
  <c r="L1204" i="35"/>
  <c r="C1205" i="35"/>
  <c r="E1205" i="35" s="1"/>
  <c r="G1205" i="35"/>
  <c r="I1205" i="35"/>
  <c r="J1205" i="35"/>
  <c r="H1206" i="35"/>
  <c r="K1206" i="35"/>
  <c r="M1206" i="35" s="1"/>
  <c r="L1206" i="35"/>
  <c r="H1207" i="35"/>
  <c r="K1207" i="35"/>
  <c r="M1207" i="35" s="1"/>
  <c r="L1207" i="35"/>
  <c r="H1208" i="35"/>
  <c r="K1208" i="35"/>
  <c r="M1208" i="35" s="1"/>
  <c r="L1208" i="35"/>
  <c r="H1209" i="35"/>
  <c r="K1209" i="35"/>
  <c r="M1209" i="35" s="1"/>
  <c r="L1209" i="35"/>
  <c r="H1210" i="35"/>
  <c r="K1210" i="35"/>
  <c r="M1210" i="35" s="1"/>
  <c r="L1210" i="35"/>
  <c r="H1211" i="35"/>
  <c r="K1211" i="35"/>
  <c r="M1211" i="35" s="1"/>
  <c r="L1211" i="35"/>
  <c r="C1212" i="35"/>
  <c r="E1212" i="35" s="1"/>
  <c r="G1212" i="35"/>
  <c r="I1212" i="35"/>
  <c r="J1212" i="35"/>
  <c r="H1213" i="35"/>
  <c r="K1213" i="35"/>
  <c r="M1213" i="35" s="1"/>
  <c r="L1213" i="35"/>
  <c r="H1214" i="35"/>
  <c r="K1214" i="35"/>
  <c r="M1214" i="35" s="1"/>
  <c r="L1214" i="35"/>
  <c r="H1215" i="35"/>
  <c r="K1215" i="35"/>
  <c r="M1215" i="35" s="1"/>
  <c r="L1215" i="35"/>
  <c r="H1216" i="35"/>
  <c r="K1216" i="35"/>
  <c r="M1216" i="35" s="1"/>
  <c r="L1216" i="35"/>
  <c r="H1217" i="35"/>
  <c r="K1217" i="35"/>
  <c r="M1217" i="35" s="1"/>
  <c r="L1217" i="35"/>
  <c r="H1218" i="35"/>
  <c r="K1218" i="35"/>
  <c r="M1218" i="35" s="1"/>
  <c r="L1218" i="35"/>
  <c r="C1219" i="35"/>
  <c r="E1219" i="35" s="1"/>
  <c r="G1219" i="35"/>
  <c r="I1219" i="35"/>
  <c r="J1219" i="35"/>
  <c r="H1220" i="35"/>
  <c r="K1220" i="35"/>
  <c r="M1220" i="35" s="1"/>
  <c r="L1220" i="35"/>
  <c r="H1221" i="35"/>
  <c r="K1221" i="35"/>
  <c r="M1221" i="35" s="1"/>
  <c r="L1221" i="35"/>
  <c r="H1222" i="35"/>
  <c r="K1222" i="35"/>
  <c r="M1222" i="35" s="1"/>
  <c r="L1222" i="35"/>
  <c r="H1223" i="35"/>
  <c r="K1223" i="35"/>
  <c r="M1223" i="35" s="1"/>
  <c r="L1223" i="35"/>
  <c r="H1224" i="35"/>
  <c r="K1224" i="35"/>
  <c r="M1224" i="35" s="1"/>
  <c r="L1224" i="35"/>
  <c r="H1225" i="35"/>
  <c r="K1225" i="35"/>
  <c r="M1225" i="35" s="1"/>
  <c r="L1225" i="35"/>
  <c r="E1226" i="35"/>
  <c r="G1226" i="35"/>
  <c r="I1226" i="35"/>
  <c r="J1226" i="35"/>
  <c r="H1227" i="35"/>
  <c r="K1227" i="35"/>
  <c r="M1227" i="35" s="1"/>
  <c r="L1227" i="35"/>
  <c r="H1228" i="35"/>
  <c r="K1228" i="35"/>
  <c r="M1228" i="35" s="1"/>
  <c r="L1228" i="35"/>
  <c r="H1229" i="35"/>
  <c r="K1229" i="35"/>
  <c r="M1229" i="35" s="1"/>
  <c r="L1229" i="35"/>
  <c r="H1230" i="35"/>
  <c r="K1230" i="35"/>
  <c r="M1230" i="35" s="1"/>
  <c r="L1230" i="35"/>
  <c r="H1231" i="35"/>
  <c r="K1231" i="35"/>
  <c r="M1231" i="35" s="1"/>
  <c r="L1231" i="35"/>
  <c r="H1232" i="35"/>
  <c r="K1232" i="35"/>
  <c r="M1232" i="35" s="1"/>
  <c r="L1232" i="35"/>
  <c r="C1233" i="35"/>
  <c r="E1233" i="35" s="1"/>
  <c r="G1233" i="35"/>
  <c r="I1233" i="35"/>
  <c r="J1233" i="35"/>
  <c r="H1234" i="35"/>
  <c r="K1234" i="35"/>
  <c r="M1234" i="35" s="1"/>
  <c r="L1234" i="35"/>
  <c r="H1235" i="35"/>
  <c r="K1235" i="35"/>
  <c r="M1235" i="35" s="1"/>
  <c r="L1235" i="35"/>
  <c r="H1236" i="35"/>
  <c r="K1236" i="35"/>
  <c r="M1236" i="35" s="1"/>
  <c r="L1236" i="35"/>
  <c r="H1237" i="35"/>
  <c r="K1237" i="35"/>
  <c r="M1237" i="35" s="1"/>
  <c r="L1237" i="35"/>
  <c r="H1238" i="35"/>
  <c r="K1238" i="35"/>
  <c r="M1238" i="35" s="1"/>
  <c r="L1238" i="35"/>
  <c r="H1239" i="35"/>
  <c r="K1239" i="35"/>
  <c r="M1239" i="35" s="1"/>
  <c r="L1239" i="35"/>
  <c r="C1240" i="35"/>
  <c r="E1240" i="35" s="1"/>
  <c r="G1240" i="35"/>
  <c r="I1240" i="35"/>
  <c r="J1240" i="35"/>
  <c r="H1241" i="35"/>
  <c r="K1241" i="35"/>
  <c r="M1241" i="35" s="1"/>
  <c r="L1241" i="35"/>
  <c r="H1242" i="35"/>
  <c r="K1242" i="35"/>
  <c r="M1242" i="35" s="1"/>
  <c r="L1242" i="35"/>
  <c r="H1243" i="35"/>
  <c r="K1243" i="35"/>
  <c r="M1243" i="35" s="1"/>
  <c r="L1243" i="35"/>
  <c r="H1244" i="35"/>
  <c r="K1244" i="35"/>
  <c r="M1244" i="35" s="1"/>
  <c r="L1244" i="35"/>
  <c r="H1245" i="35"/>
  <c r="K1245" i="35"/>
  <c r="M1245" i="35" s="1"/>
  <c r="L1245" i="35"/>
  <c r="H1246" i="35"/>
  <c r="K1246" i="35"/>
  <c r="M1246" i="35" s="1"/>
  <c r="L1246" i="35"/>
  <c r="C1247" i="35"/>
  <c r="E1247" i="35" s="1"/>
  <c r="G1247" i="35"/>
  <c r="I1247" i="35"/>
  <c r="J1247" i="35"/>
  <c r="H1248" i="35"/>
  <c r="K1248" i="35"/>
  <c r="M1248" i="35" s="1"/>
  <c r="L1248" i="35"/>
  <c r="H1249" i="35"/>
  <c r="K1249" i="35"/>
  <c r="M1249" i="35" s="1"/>
  <c r="L1249" i="35"/>
  <c r="H1250" i="35"/>
  <c r="K1250" i="35"/>
  <c r="M1250" i="35" s="1"/>
  <c r="L1250" i="35"/>
  <c r="H1251" i="35"/>
  <c r="K1251" i="35"/>
  <c r="M1251" i="35" s="1"/>
  <c r="L1251" i="35"/>
  <c r="H1252" i="35"/>
  <c r="K1252" i="35"/>
  <c r="M1252" i="35" s="1"/>
  <c r="L1252" i="35"/>
  <c r="H1253" i="35"/>
  <c r="K1253" i="35"/>
  <c r="M1253" i="35" s="1"/>
  <c r="L1253" i="35"/>
  <c r="C1254" i="35"/>
  <c r="E1254" i="35" s="1"/>
  <c r="G1254" i="35"/>
  <c r="I1254" i="35"/>
  <c r="J1254" i="35"/>
  <c r="H1255" i="35"/>
  <c r="K1255" i="35"/>
  <c r="M1255" i="35" s="1"/>
  <c r="L1255" i="35"/>
  <c r="H1256" i="35"/>
  <c r="K1256" i="35"/>
  <c r="M1256" i="35" s="1"/>
  <c r="L1256" i="35"/>
  <c r="H1257" i="35"/>
  <c r="K1257" i="35"/>
  <c r="M1257" i="35" s="1"/>
  <c r="L1257" i="35"/>
  <c r="H1258" i="35"/>
  <c r="K1258" i="35"/>
  <c r="M1258" i="35" s="1"/>
  <c r="L1258" i="35"/>
  <c r="H1259" i="35"/>
  <c r="K1259" i="35"/>
  <c r="M1259" i="35" s="1"/>
  <c r="L1259" i="35"/>
  <c r="H1260" i="35"/>
  <c r="K1260" i="35"/>
  <c r="M1260" i="35" s="1"/>
  <c r="L1260" i="35"/>
  <c r="C1261" i="35"/>
  <c r="E1261" i="35" s="1"/>
  <c r="G1261" i="35"/>
  <c r="I1261" i="35"/>
  <c r="J1261" i="35"/>
  <c r="H1262" i="35"/>
  <c r="K1262" i="35"/>
  <c r="M1262" i="35" s="1"/>
  <c r="L1262" i="35"/>
  <c r="H1263" i="35"/>
  <c r="K1263" i="35"/>
  <c r="M1263" i="35" s="1"/>
  <c r="L1263" i="35"/>
  <c r="H1264" i="35"/>
  <c r="K1264" i="35"/>
  <c r="M1264" i="35" s="1"/>
  <c r="L1264" i="35"/>
  <c r="H1265" i="35"/>
  <c r="K1265" i="35"/>
  <c r="M1265" i="35" s="1"/>
  <c r="L1265" i="35"/>
  <c r="H1266" i="35"/>
  <c r="K1266" i="35"/>
  <c r="M1266" i="35" s="1"/>
  <c r="L1266" i="35"/>
  <c r="H1267" i="35"/>
  <c r="K1267" i="35"/>
  <c r="M1267" i="35" s="1"/>
  <c r="L1267" i="35"/>
  <c r="C1268" i="35"/>
  <c r="E1268" i="35" s="1"/>
  <c r="G1268" i="35"/>
  <c r="I1268" i="35"/>
  <c r="J1268" i="35"/>
  <c r="H1269" i="35"/>
  <c r="K1269" i="35"/>
  <c r="M1269" i="35" s="1"/>
  <c r="L1269" i="35"/>
  <c r="H1270" i="35"/>
  <c r="K1270" i="35"/>
  <c r="M1270" i="35" s="1"/>
  <c r="L1270" i="35"/>
  <c r="H1271" i="35"/>
  <c r="K1271" i="35"/>
  <c r="M1271" i="35" s="1"/>
  <c r="L1271" i="35"/>
  <c r="H1272" i="35"/>
  <c r="K1272" i="35"/>
  <c r="M1272" i="35" s="1"/>
  <c r="L1272" i="35"/>
  <c r="H1273" i="35"/>
  <c r="K1273" i="35"/>
  <c r="M1273" i="35" s="1"/>
  <c r="L1273" i="35"/>
  <c r="H1274" i="35"/>
  <c r="K1274" i="35"/>
  <c r="M1274" i="35" s="1"/>
  <c r="L1274" i="35"/>
  <c r="C1275" i="35"/>
  <c r="E1275" i="35" s="1"/>
  <c r="G1275" i="35"/>
  <c r="I1275" i="35"/>
  <c r="J1275" i="35"/>
  <c r="H1276" i="35"/>
  <c r="K1276" i="35"/>
  <c r="M1276" i="35" s="1"/>
  <c r="L1276" i="35"/>
  <c r="H1277" i="35"/>
  <c r="K1277" i="35"/>
  <c r="M1277" i="35" s="1"/>
  <c r="L1277" i="35"/>
  <c r="H1278" i="35"/>
  <c r="K1278" i="35"/>
  <c r="M1278" i="35" s="1"/>
  <c r="L1278" i="35"/>
  <c r="H1279" i="35"/>
  <c r="K1279" i="35"/>
  <c r="M1279" i="35" s="1"/>
  <c r="L1279" i="35"/>
  <c r="H1280" i="35"/>
  <c r="K1280" i="35"/>
  <c r="M1280" i="35" s="1"/>
  <c r="L1280" i="35"/>
  <c r="H1281" i="35"/>
  <c r="K1281" i="35"/>
  <c r="M1281" i="35" s="1"/>
  <c r="L1281" i="35"/>
  <c r="C1282" i="35"/>
  <c r="E1282" i="35" s="1"/>
  <c r="G1282" i="35"/>
  <c r="I1282" i="35"/>
  <c r="J1282" i="35"/>
  <c r="H1283" i="35"/>
  <c r="K1283" i="35"/>
  <c r="M1283" i="35" s="1"/>
  <c r="L1283" i="35"/>
  <c r="H1284" i="35"/>
  <c r="K1284" i="35"/>
  <c r="M1284" i="35" s="1"/>
  <c r="L1284" i="35"/>
  <c r="H1285" i="35"/>
  <c r="K1285" i="35"/>
  <c r="M1285" i="35" s="1"/>
  <c r="L1285" i="35"/>
  <c r="H1286" i="35"/>
  <c r="K1286" i="35"/>
  <c r="M1286" i="35" s="1"/>
  <c r="L1286" i="35"/>
  <c r="H1287" i="35"/>
  <c r="K1287" i="35"/>
  <c r="M1287" i="35" s="1"/>
  <c r="L1287" i="35"/>
  <c r="H1288" i="35"/>
  <c r="K1288" i="35"/>
  <c r="M1288" i="35" s="1"/>
  <c r="L1288" i="35"/>
  <c r="C1289" i="35"/>
  <c r="E1289" i="35" s="1"/>
  <c r="G1289" i="35"/>
  <c r="I1289" i="35"/>
  <c r="J1289" i="35"/>
  <c r="H1290" i="35"/>
  <c r="K1290" i="35"/>
  <c r="M1290" i="35" s="1"/>
  <c r="L1290" i="35"/>
  <c r="H1291" i="35"/>
  <c r="K1291" i="35"/>
  <c r="M1291" i="35" s="1"/>
  <c r="L1291" i="35"/>
  <c r="H1292" i="35"/>
  <c r="K1292" i="35"/>
  <c r="M1292" i="35" s="1"/>
  <c r="L1292" i="35"/>
  <c r="H1293" i="35"/>
  <c r="K1293" i="35"/>
  <c r="M1293" i="35" s="1"/>
  <c r="L1293" i="35"/>
  <c r="H1294" i="35"/>
  <c r="K1294" i="35"/>
  <c r="M1294" i="35" s="1"/>
  <c r="L1294" i="35"/>
  <c r="H1295" i="35"/>
  <c r="K1295" i="35"/>
  <c r="M1295" i="35" s="1"/>
  <c r="L1295" i="35"/>
  <c r="E1296" i="35"/>
  <c r="G1296" i="35"/>
  <c r="I1296" i="35"/>
  <c r="J1296" i="35"/>
  <c r="H1297" i="35"/>
  <c r="K1297" i="35"/>
  <c r="M1297" i="35" s="1"/>
  <c r="L1297" i="35"/>
  <c r="H1298" i="35"/>
  <c r="K1298" i="35"/>
  <c r="M1298" i="35" s="1"/>
  <c r="L1298" i="35"/>
  <c r="H1299" i="35"/>
  <c r="K1299" i="35"/>
  <c r="M1299" i="35" s="1"/>
  <c r="L1299" i="35"/>
  <c r="H1300" i="35"/>
  <c r="K1300" i="35"/>
  <c r="M1300" i="35" s="1"/>
  <c r="L1300" i="35"/>
  <c r="H1301" i="35"/>
  <c r="K1301" i="35"/>
  <c r="M1301" i="35" s="1"/>
  <c r="L1301" i="35"/>
  <c r="H1302" i="35"/>
  <c r="K1302" i="35"/>
  <c r="M1302" i="35" s="1"/>
  <c r="L1302" i="35"/>
  <c r="C1303" i="35"/>
  <c r="E1303" i="35" s="1"/>
  <c r="G1303" i="35"/>
  <c r="I1303" i="35"/>
  <c r="J1303" i="35"/>
  <c r="H1304" i="35"/>
  <c r="K1304" i="35"/>
  <c r="M1304" i="35" s="1"/>
  <c r="L1304" i="35"/>
  <c r="H1305" i="35"/>
  <c r="K1305" i="35"/>
  <c r="M1305" i="35" s="1"/>
  <c r="L1305" i="35"/>
  <c r="H1306" i="35"/>
  <c r="K1306" i="35"/>
  <c r="M1306" i="35" s="1"/>
  <c r="L1306" i="35"/>
  <c r="H1307" i="35"/>
  <c r="K1307" i="35"/>
  <c r="M1307" i="35" s="1"/>
  <c r="L1307" i="35"/>
  <c r="G1308" i="35"/>
  <c r="H1308" i="35" s="1"/>
  <c r="J1308" i="35"/>
  <c r="J111" i="41" s="1"/>
  <c r="H1309" i="35"/>
  <c r="K1309" i="35"/>
  <c r="M1309" i="35" s="1"/>
  <c r="L1309" i="35"/>
  <c r="C1310" i="35"/>
  <c r="E1310" i="35" s="1"/>
  <c r="I1310" i="35"/>
  <c r="H1311" i="35"/>
  <c r="K1311" i="35"/>
  <c r="M1311" i="35" s="1"/>
  <c r="L1311" i="35"/>
  <c r="H1312" i="35"/>
  <c r="K1312" i="35"/>
  <c r="M1312" i="35" s="1"/>
  <c r="L1312" i="35"/>
  <c r="H1313" i="35"/>
  <c r="K1313" i="35"/>
  <c r="M1313" i="35" s="1"/>
  <c r="L1313" i="35"/>
  <c r="H1314" i="35"/>
  <c r="K1314" i="35"/>
  <c r="M1314" i="35" s="1"/>
  <c r="L1314" i="35"/>
  <c r="H1315" i="35"/>
  <c r="K1315" i="35"/>
  <c r="M1315" i="35" s="1"/>
  <c r="L1315" i="35"/>
  <c r="H1316" i="35"/>
  <c r="K1316" i="35"/>
  <c r="M1316" i="35" s="1"/>
  <c r="L1316" i="35"/>
  <c r="C1317" i="35"/>
  <c r="E1317" i="35" s="1"/>
  <c r="G1317" i="35"/>
  <c r="I1317" i="35"/>
  <c r="J1317" i="35"/>
  <c r="H1318" i="35"/>
  <c r="K1318" i="35"/>
  <c r="M1318" i="35" s="1"/>
  <c r="L1318" i="35"/>
  <c r="H1319" i="35"/>
  <c r="K1319" i="35"/>
  <c r="M1319" i="35" s="1"/>
  <c r="L1319" i="35"/>
  <c r="H1320" i="35"/>
  <c r="K1320" i="35"/>
  <c r="M1320" i="35" s="1"/>
  <c r="L1320" i="35"/>
  <c r="H1321" i="35"/>
  <c r="K1321" i="35"/>
  <c r="M1321" i="35" s="1"/>
  <c r="L1321" i="35"/>
  <c r="H1322" i="35"/>
  <c r="K1322" i="35"/>
  <c r="M1322" i="35" s="1"/>
  <c r="L1322" i="35"/>
  <c r="H1323" i="35"/>
  <c r="K1323" i="35"/>
  <c r="M1323" i="35" s="1"/>
  <c r="L1323" i="35"/>
  <c r="C1324" i="35"/>
  <c r="E1324" i="35" s="1"/>
  <c r="G1324" i="35"/>
  <c r="I1324" i="35"/>
  <c r="J1324" i="35"/>
  <c r="H1325" i="35"/>
  <c r="K1325" i="35"/>
  <c r="M1325" i="35" s="1"/>
  <c r="L1325" i="35"/>
  <c r="H1326" i="35"/>
  <c r="K1326" i="35"/>
  <c r="M1326" i="35" s="1"/>
  <c r="L1326" i="35"/>
  <c r="H1327" i="35"/>
  <c r="K1327" i="35"/>
  <c r="M1327" i="35" s="1"/>
  <c r="L1327" i="35"/>
  <c r="H1328" i="35"/>
  <c r="K1328" i="35"/>
  <c r="M1328" i="35" s="1"/>
  <c r="L1328" i="35"/>
  <c r="H1329" i="35"/>
  <c r="K1329" i="35"/>
  <c r="M1329" i="35" s="1"/>
  <c r="L1329" i="35"/>
  <c r="H1330" i="35"/>
  <c r="K1330" i="35"/>
  <c r="M1330" i="35" s="1"/>
  <c r="L1330" i="35"/>
  <c r="C1331" i="35"/>
  <c r="E1331" i="35" s="1"/>
  <c r="G1331" i="35"/>
  <c r="I1331" i="35"/>
  <c r="J1331" i="35"/>
  <c r="H1332" i="35"/>
  <c r="K1332" i="35"/>
  <c r="M1332" i="35" s="1"/>
  <c r="L1332" i="35"/>
  <c r="H1333" i="35"/>
  <c r="K1333" i="35"/>
  <c r="M1333" i="35" s="1"/>
  <c r="L1333" i="35"/>
  <c r="H1334" i="35"/>
  <c r="K1334" i="35"/>
  <c r="M1334" i="35" s="1"/>
  <c r="L1334" i="35"/>
  <c r="H1335" i="35"/>
  <c r="K1335" i="35"/>
  <c r="M1335" i="35" s="1"/>
  <c r="L1335" i="35"/>
  <c r="H1336" i="35"/>
  <c r="K1336" i="35"/>
  <c r="M1336" i="35" s="1"/>
  <c r="L1336" i="35"/>
  <c r="H1337" i="35"/>
  <c r="K1337" i="35"/>
  <c r="M1337" i="35" s="1"/>
  <c r="L1337" i="35"/>
  <c r="C1338" i="35"/>
  <c r="E1338" i="35" s="1"/>
  <c r="G1338" i="35"/>
  <c r="I1338" i="35"/>
  <c r="J1338" i="35"/>
  <c r="H1339" i="35"/>
  <c r="K1339" i="35"/>
  <c r="M1339" i="35" s="1"/>
  <c r="L1339" i="35"/>
  <c r="H1340" i="35"/>
  <c r="K1340" i="35"/>
  <c r="M1340" i="35" s="1"/>
  <c r="L1340" i="35"/>
  <c r="H1341" i="35"/>
  <c r="K1341" i="35"/>
  <c r="M1341" i="35" s="1"/>
  <c r="L1341" i="35"/>
  <c r="H1342" i="35"/>
  <c r="K1342" i="35"/>
  <c r="M1342" i="35" s="1"/>
  <c r="L1342" i="35"/>
  <c r="H1343" i="35"/>
  <c r="K1343" i="35"/>
  <c r="M1343" i="35" s="1"/>
  <c r="L1343" i="35"/>
  <c r="H1344" i="35"/>
  <c r="K1344" i="35"/>
  <c r="M1344" i="35" s="1"/>
  <c r="L1344" i="35"/>
  <c r="C1345" i="35"/>
  <c r="E1345" i="35" s="1"/>
  <c r="G1345" i="35"/>
  <c r="I1345" i="35"/>
  <c r="J1345" i="35"/>
  <c r="H1346" i="35"/>
  <c r="K1346" i="35"/>
  <c r="M1346" i="35" s="1"/>
  <c r="L1346" i="35"/>
  <c r="H1347" i="35"/>
  <c r="K1347" i="35"/>
  <c r="M1347" i="35" s="1"/>
  <c r="L1347" i="35"/>
  <c r="H1348" i="35"/>
  <c r="K1348" i="35"/>
  <c r="M1348" i="35" s="1"/>
  <c r="L1348" i="35"/>
  <c r="H1349" i="35"/>
  <c r="K1349" i="35"/>
  <c r="M1349" i="35" s="1"/>
  <c r="L1349" i="35"/>
  <c r="H1350" i="35"/>
  <c r="K1350" i="35"/>
  <c r="M1350" i="35" s="1"/>
  <c r="L1350" i="35"/>
  <c r="H1351" i="35"/>
  <c r="K1351" i="35"/>
  <c r="M1351" i="35" s="1"/>
  <c r="L1351" i="35"/>
  <c r="C1352" i="35"/>
  <c r="E1352" i="35" s="1"/>
  <c r="G1352" i="35"/>
  <c r="I1352" i="35"/>
  <c r="J1352" i="35"/>
  <c r="H1353" i="35"/>
  <c r="K1353" i="35"/>
  <c r="M1353" i="35" s="1"/>
  <c r="L1353" i="35"/>
  <c r="H1354" i="35"/>
  <c r="K1354" i="35"/>
  <c r="M1354" i="35" s="1"/>
  <c r="L1354" i="35"/>
  <c r="H1355" i="35"/>
  <c r="K1355" i="35"/>
  <c r="M1355" i="35" s="1"/>
  <c r="L1355" i="35"/>
  <c r="H1356" i="35"/>
  <c r="K1356" i="35"/>
  <c r="M1356" i="35" s="1"/>
  <c r="L1356" i="35"/>
  <c r="H1357" i="35"/>
  <c r="K1357" i="35"/>
  <c r="M1357" i="35" s="1"/>
  <c r="L1357" i="35"/>
  <c r="H1358" i="35"/>
  <c r="K1358" i="35"/>
  <c r="M1358" i="35" s="1"/>
  <c r="L1358" i="35"/>
  <c r="E1359" i="35"/>
  <c r="G1359" i="35"/>
  <c r="I1359" i="35"/>
  <c r="J1359" i="35"/>
  <c r="H1360" i="35"/>
  <c r="K1360" i="35"/>
  <c r="M1360" i="35" s="1"/>
  <c r="L1360" i="35"/>
  <c r="H1361" i="35"/>
  <c r="K1361" i="35"/>
  <c r="M1361" i="35" s="1"/>
  <c r="L1361" i="35"/>
  <c r="H1362" i="35"/>
  <c r="K1362" i="35"/>
  <c r="M1362" i="35" s="1"/>
  <c r="L1362" i="35"/>
  <c r="H1363" i="35"/>
  <c r="K1363" i="35"/>
  <c r="M1363" i="35" s="1"/>
  <c r="L1363" i="35"/>
  <c r="H1364" i="35"/>
  <c r="K1364" i="35"/>
  <c r="M1364" i="35" s="1"/>
  <c r="L1364" i="35"/>
  <c r="H1365" i="35"/>
  <c r="K1365" i="35"/>
  <c r="M1365" i="35" s="1"/>
  <c r="L1365" i="35"/>
  <c r="E1366" i="35"/>
  <c r="G1366" i="35"/>
  <c r="I1366" i="35"/>
  <c r="J1366" i="35"/>
  <c r="H1367" i="35"/>
  <c r="K1367" i="35"/>
  <c r="M1367" i="35" s="1"/>
  <c r="L1367" i="35"/>
  <c r="H1368" i="35"/>
  <c r="K1368" i="35"/>
  <c r="M1368" i="35" s="1"/>
  <c r="L1368" i="35"/>
  <c r="H1369" i="35"/>
  <c r="K1369" i="35"/>
  <c r="M1369" i="35" s="1"/>
  <c r="L1369" i="35"/>
  <c r="H1370" i="35"/>
  <c r="K1370" i="35"/>
  <c r="M1370" i="35" s="1"/>
  <c r="L1370" i="35"/>
  <c r="H1371" i="35"/>
  <c r="K1371" i="35"/>
  <c r="M1371" i="35" s="1"/>
  <c r="L1371" i="35"/>
  <c r="H1372" i="35"/>
  <c r="K1372" i="35"/>
  <c r="M1372" i="35" s="1"/>
  <c r="L1372" i="35"/>
  <c r="E1373" i="35"/>
  <c r="G1373" i="35"/>
  <c r="I1373" i="35"/>
  <c r="J1373" i="35"/>
  <c r="H1374" i="35"/>
  <c r="K1374" i="35"/>
  <c r="M1374" i="35" s="1"/>
  <c r="L1374" i="35"/>
  <c r="H1375" i="35"/>
  <c r="K1375" i="35"/>
  <c r="M1375" i="35" s="1"/>
  <c r="L1375" i="35"/>
  <c r="H1376" i="35"/>
  <c r="K1376" i="35"/>
  <c r="M1376" i="35" s="1"/>
  <c r="L1376" i="35"/>
  <c r="H1377" i="35"/>
  <c r="K1377" i="35"/>
  <c r="M1377" i="35" s="1"/>
  <c r="L1377" i="35"/>
  <c r="H1378" i="35"/>
  <c r="K1378" i="35"/>
  <c r="M1378" i="35" s="1"/>
  <c r="L1378" i="35"/>
  <c r="H1379" i="35"/>
  <c r="K1379" i="35"/>
  <c r="M1379" i="35" s="1"/>
  <c r="L1379" i="35"/>
  <c r="E1380" i="35"/>
  <c r="G1380" i="35"/>
  <c r="I1380" i="35"/>
  <c r="J1380" i="35"/>
  <c r="H1381" i="35"/>
  <c r="K1381" i="35"/>
  <c r="M1381" i="35" s="1"/>
  <c r="L1381" i="35"/>
  <c r="H1382" i="35"/>
  <c r="K1382" i="35"/>
  <c r="M1382" i="35" s="1"/>
  <c r="L1382" i="35"/>
  <c r="H1383" i="35"/>
  <c r="K1383" i="35"/>
  <c r="M1383" i="35" s="1"/>
  <c r="L1383" i="35"/>
  <c r="H1384" i="35"/>
  <c r="K1384" i="35"/>
  <c r="M1384" i="35" s="1"/>
  <c r="L1384" i="35"/>
  <c r="H1385" i="35"/>
  <c r="K1385" i="35"/>
  <c r="M1385" i="35" s="1"/>
  <c r="L1385" i="35"/>
  <c r="H1386" i="35"/>
  <c r="K1386" i="35"/>
  <c r="M1386" i="35" s="1"/>
  <c r="L1386" i="35"/>
  <c r="E1387" i="35"/>
  <c r="G1387" i="35"/>
  <c r="I1387" i="35"/>
  <c r="J1387" i="35"/>
  <c r="H1388" i="35"/>
  <c r="K1388" i="35"/>
  <c r="M1388" i="35" s="1"/>
  <c r="L1388" i="35"/>
  <c r="H1389" i="35"/>
  <c r="K1389" i="35"/>
  <c r="M1389" i="35" s="1"/>
  <c r="L1389" i="35"/>
  <c r="H1390" i="35"/>
  <c r="K1390" i="35"/>
  <c r="M1390" i="35" s="1"/>
  <c r="L1390" i="35"/>
  <c r="H1391" i="35"/>
  <c r="K1391" i="35"/>
  <c r="M1391" i="35" s="1"/>
  <c r="L1391" i="35"/>
  <c r="H1392" i="35"/>
  <c r="K1392" i="35"/>
  <c r="M1392" i="35" s="1"/>
  <c r="L1392" i="35"/>
  <c r="H1393" i="35"/>
  <c r="K1393" i="35"/>
  <c r="M1393" i="35" s="1"/>
  <c r="L1393" i="35"/>
  <c r="E1394" i="35"/>
  <c r="G1394" i="35"/>
  <c r="I1394" i="35"/>
  <c r="J1394" i="35"/>
  <c r="H1395" i="35"/>
  <c r="K1395" i="35"/>
  <c r="M1395" i="35" s="1"/>
  <c r="L1395" i="35"/>
  <c r="H1396" i="35"/>
  <c r="K1396" i="35"/>
  <c r="M1396" i="35" s="1"/>
  <c r="L1396" i="35"/>
  <c r="H1397" i="35"/>
  <c r="K1397" i="35"/>
  <c r="M1397" i="35" s="1"/>
  <c r="L1397" i="35"/>
  <c r="H1398" i="35"/>
  <c r="K1398" i="35"/>
  <c r="M1398" i="35" s="1"/>
  <c r="L1398" i="35"/>
  <c r="H1399" i="35"/>
  <c r="K1399" i="35"/>
  <c r="M1399" i="35" s="1"/>
  <c r="L1399" i="35"/>
  <c r="H1400" i="35"/>
  <c r="K1400" i="35"/>
  <c r="M1400" i="35" s="1"/>
  <c r="L1400" i="35"/>
  <c r="C1401" i="35"/>
  <c r="E1401" i="35" s="1"/>
  <c r="G1401" i="35"/>
  <c r="I1401" i="35"/>
  <c r="J1401" i="35"/>
  <c r="H1402" i="35"/>
  <c r="K1402" i="35"/>
  <c r="M1402" i="35" s="1"/>
  <c r="L1402" i="35"/>
  <c r="H1403" i="35"/>
  <c r="K1403" i="35"/>
  <c r="M1403" i="35" s="1"/>
  <c r="L1403" i="35"/>
  <c r="H1404" i="35"/>
  <c r="K1404" i="35"/>
  <c r="M1404" i="35" s="1"/>
  <c r="L1404" i="35"/>
  <c r="H1405" i="35"/>
  <c r="K1405" i="35"/>
  <c r="M1405" i="35" s="1"/>
  <c r="L1405" i="35"/>
  <c r="H1406" i="35"/>
  <c r="K1406" i="35"/>
  <c r="M1406" i="35" s="1"/>
  <c r="L1406" i="35"/>
  <c r="H1407" i="35"/>
  <c r="K1407" i="35"/>
  <c r="M1407" i="35" s="1"/>
  <c r="L1407" i="35"/>
  <c r="C1408" i="35"/>
  <c r="E1408" i="35" s="1"/>
  <c r="G1408" i="35"/>
  <c r="I1408" i="35"/>
  <c r="J1408" i="35"/>
  <c r="H1409" i="35"/>
  <c r="K1409" i="35"/>
  <c r="M1409" i="35" s="1"/>
  <c r="L1409" i="35"/>
  <c r="H1410" i="35"/>
  <c r="K1410" i="35"/>
  <c r="M1410" i="35" s="1"/>
  <c r="L1410" i="35"/>
  <c r="H1411" i="35"/>
  <c r="K1411" i="35"/>
  <c r="M1411" i="35" s="1"/>
  <c r="L1411" i="35"/>
  <c r="H1412" i="35"/>
  <c r="K1412" i="35"/>
  <c r="M1412" i="35" s="1"/>
  <c r="L1412" i="35"/>
  <c r="H1413" i="35"/>
  <c r="K1413" i="35"/>
  <c r="M1413" i="35" s="1"/>
  <c r="L1413" i="35"/>
  <c r="H1414" i="35"/>
  <c r="K1414" i="35"/>
  <c r="M1414" i="35" s="1"/>
  <c r="L1414" i="35"/>
  <c r="C1415" i="35"/>
  <c r="E1415" i="35" s="1"/>
  <c r="G1415" i="35"/>
  <c r="I1415" i="35"/>
  <c r="J1415" i="35"/>
  <c r="H1416" i="35"/>
  <c r="K1416" i="35"/>
  <c r="M1416" i="35" s="1"/>
  <c r="L1416" i="35"/>
  <c r="H1417" i="35"/>
  <c r="K1417" i="35"/>
  <c r="M1417" i="35" s="1"/>
  <c r="L1417" i="35"/>
  <c r="H1418" i="35"/>
  <c r="K1418" i="35"/>
  <c r="M1418" i="35" s="1"/>
  <c r="L1418" i="35"/>
  <c r="H1419" i="35"/>
  <c r="K1419" i="35"/>
  <c r="M1419" i="35" s="1"/>
  <c r="L1419" i="35"/>
  <c r="H1420" i="35"/>
  <c r="K1420" i="35"/>
  <c r="M1420" i="35" s="1"/>
  <c r="L1420" i="35"/>
  <c r="H1421" i="35"/>
  <c r="K1421" i="35"/>
  <c r="M1421" i="35" s="1"/>
  <c r="L1421" i="35"/>
  <c r="C1422" i="35"/>
  <c r="E1422" i="35" s="1"/>
  <c r="G1422" i="35"/>
  <c r="I1422" i="35"/>
  <c r="J1422" i="35"/>
  <c r="H1423" i="35"/>
  <c r="K1423" i="35"/>
  <c r="M1423" i="35" s="1"/>
  <c r="L1423" i="35"/>
  <c r="H1424" i="35"/>
  <c r="K1424" i="35"/>
  <c r="M1424" i="35" s="1"/>
  <c r="L1424" i="35"/>
  <c r="H1425" i="35"/>
  <c r="K1425" i="35"/>
  <c r="M1425" i="35" s="1"/>
  <c r="L1425" i="35"/>
  <c r="H1426" i="35"/>
  <c r="K1426" i="35"/>
  <c r="M1426" i="35" s="1"/>
  <c r="L1426" i="35"/>
  <c r="H1427" i="35"/>
  <c r="K1427" i="35"/>
  <c r="M1427" i="35" s="1"/>
  <c r="L1427" i="35"/>
  <c r="H1428" i="35"/>
  <c r="K1428" i="35"/>
  <c r="M1428" i="35" s="1"/>
  <c r="L1428" i="35"/>
  <c r="C1429" i="35"/>
  <c r="E1429" i="35" s="1"/>
  <c r="G1429" i="35"/>
  <c r="I1429" i="35"/>
  <c r="J1429" i="35"/>
  <c r="H1430" i="35"/>
  <c r="K1430" i="35"/>
  <c r="M1430" i="35" s="1"/>
  <c r="L1430" i="35"/>
  <c r="H1431" i="35"/>
  <c r="K1431" i="35"/>
  <c r="M1431" i="35" s="1"/>
  <c r="L1431" i="35"/>
  <c r="H1432" i="35"/>
  <c r="K1432" i="35"/>
  <c r="M1432" i="35" s="1"/>
  <c r="L1432" i="35"/>
  <c r="H1433" i="35"/>
  <c r="K1433" i="35"/>
  <c r="M1433" i="35" s="1"/>
  <c r="L1433" i="35"/>
  <c r="H1434" i="35"/>
  <c r="K1434" i="35"/>
  <c r="M1434" i="35" s="1"/>
  <c r="L1434" i="35"/>
  <c r="H1435" i="35"/>
  <c r="K1435" i="35"/>
  <c r="M1435" i="35" s="1"/>
  <c r="L1435" i="35"/>
  <c r="C1436" i="35"/>
  <c r="E1436" i="35" s="1"/>
  <c r="G1436" i="35"/>
  <c r="I1436" i="35"/>
  <c r="J1436" i="35"/>
  <c r="H1437" i="35"/>
  <c r="K1437" i="35"/>
  <c r="M1437" i="35" s="1"/>
  <c r="L1437" i="35"/>
  <c r="H1438" i="35"/>
  <c r="K1438" i="35"/>
  <c r="M1438" i="35" s="1"/>
  <c r="L1438" i="35"/>
  <c r="H1439" i="35"/>
  <c r="K1439" i="35"/>
  <c r="M1439" i="35" s="1"/>
  <c r="L1439" i="35"/>
  <c r="H1440" i="35"/>
  <c r="K1440" i="35"/>
  <c r="M1440" i="35" s="1"/>
  <c r="L1440" i="35"/>
  <c r="H1441" i="35"/>
  <c r="K1441" i="35"/>
  <c r="M1441" i="35" s="1"/>
  <c r="L1441" i="35"/>
  <c r="H1442" i="35"/>
  <c r="K1442" i="35"/>
  <c r="M1442" i="35" s="1"/>
  <c r="L1442" i="35"/>
  <c r="C1443" i="35"/>
  <c r="E1443" i="35" s="1"/>
  <c r="G1443" i="35"/>
  <c r="I1443" i="35"/>
  <c r="J1443" i="35"/>
  <c r="H1444" i="35"/>
  <c r="K1444" i="35"/>
  <c r="M1444" i="35" s="1"/>
  <c r="L1444" i="35"/>
  <c r="H1445" i="35"/>
  <c r="K1445" i="35"/>
  <c r="M1445" i="35" s="1"/>
  <c r="L1445" i="35"/>
  <c r="H1446" i="35"/>
  <c r="K1446" i="35"/>
  <c r="M1446" i="35" s="1"/>
  <c r="L1446" i="35"/>
  <c r="H1447" i="35"/>
  <c r="K1447" i="35"/>
  <c r="M1447" i="35" s="1"/>
  <c r="L1447" i="35"/>
  <c r="H1448" i="35"/>
  <c r="K1448" i="35"/>
  <c r="M1448" i="35" s="1"/>
  <c r="L1448" i="35"/>
  <c r="H1449" i="35"/>
  <c r="K1449" i="35"/>
  <c r="M1449" i="35" s="1"/>
  <c r="L1449" i="35"/>
  <c r="C1450" i="35"/>
  <c r="E1450" i="35" s="1"/>
  <c r="G1450" i="35"/>
  <c r="I1450" i="35"/>
  <c r="J1450" i="35"/>
  <c r="H1451" i="35"/>
  <c r="K1451" i="35"/>
  <c r="M1451" i="35" s="1"/>
  <c r="L1451" i="35"/>
  <c r="H1452" i="35"/>
  <c r="K1452" i="35"/>
  <c r="M1452" i="35" s="1"/>
  <c r="L1452" i="35"/>
  <c r="H1453" i="35"/>
  <c r="K1453" i="35"/>
  <c r="M1453" i="35" s="1"/>
  <c r="L1453" i="35"/>
  <c r="H1454" i="35"/>
  <c r="K1454" i="35"/>
  <c r="M1454" i="35" s="1"/>
  <c r="L1454" i="35"/>
  <c r="H1455" i="35"/>
  <c r="K1455" i="35"/>
  <c r="M1455" i="35" s="1"/>
  <c r="L1455" i="35"/>
  <c r="H1456" i="35"/>
  <c r="K1456" i="35"/>
  <c r="M1456" i="35" s="1"/>
  <c r="L1456" i="35"/>
  <c r="C1457" i="35"/>
  <c r="E1457" i="35" s="1"/>
  <c r="G1457" i="35"/>
  <c r="I1457" i="35"/>
  <c r="J1457" i="35"/>
  <c r="H1458" i="35"/>
  <c r="K1458" i="35"/>
  <c r="M1458" i="35" s="1"/>
  <c r="L1458" i="35"/>
  <c r="H1459" i="35"/>
  <c r="K1459" i="35"/>
  <c r="M1459" i="35" s="1"/>
  <c r="L1459" i="35"/>
  <c r="H1460" i="35"/>
  <c r="K1460" i="35"/>
  <c r="M1460" i="35" s="1"/>
  <c r="L1460" i="35"/>
  <c r="H1461" i="35"/>
  <c r="K1461" i="35"/>
  <c r="M1461" i="35" s="1"/>
  <c r="L1461" i="35"/>
  <c r="H1462" i="35"/>
  <c r="K1462" i="35"/>
  <c r="M1462" i="35" s="1"/>
  <c r="L1462" i="35"/>
  <c r="H1463" i="35"/>
  <c r="K1463" i="35"/>
  <c r="M1463" i="35" s="1"/>
  <c r="L1463" i="35"/>
  <c r="C1464" i="35"/>
  <c r="E1464" i="35" s="1"/>
  <c r="G1464" i="35"/>
  <c r="I1464" i="35"/>
  <c r="J1464" i="35"/>
  <c r="H1465" i="35"/>
  <c r="K1465" i="35"/>
  <c r="M1465" i="35" s="1"/>
  <c r="L1465" i="35"/>
  <c r="H1466" i="35"/>
  <c r="K1466" i="35"/>
  <c r="M1466" i="35" s="1"/>
  <c r="L1466" i="35"/>
  <c r="H1467" i="35"/>
  <c r="K1467" i="35"/>
  <c r="M1467" i="35" s="1"/>
  <c r="L1467" i="35"/>
  <c r="H1468" i="35"/>
  <c r="K1468" i="35"/>
  <c r="M1468" i="35" s="1"/>
  <c r="L1468" i="35"/>
  <c r="H1469" i="35"/>
  <c r="K1469" i="35"/>
  <c r="M1469" i="35" s="1"/>
  <c r="L1469" i="35"/>
  <c r="H1470" i="35"/>
  <c r="K1470" i="35"/>
  <c r="M1470" i="35" s="1"/>
  <c r="L1470" i="35"/>
  <c r="C1471" i="35"/>
  <c r="E1471" i="35" s="1"/>
  <c r="G1471" i="35"/>
  <c r="I1471" i="35"/>
  <c r="J1471" i="35"/>
  <c r="H1472" i="35"/>
  <c r="K1472" i="35"/>
  <c r="M1472" i="35" s="1"/>
  <c r="L1472" i="35"/>
  <c r="H1473" i="35"/>
  <c r="K1473" i="35"/>
  <c r="M1473" i="35" s="1"/>
  <c r="L1473" i="35"/>
  <c r="H1474" i="35"/>
  <c r="K1474" i="35"/>
  <c r="M1474" i="35" s="1"/>
  <c r="L1474" i="35"/>
  <c r="H1475" i="35"/>
  <c r="K1475" i="35"/>
  <c r="M1475" i="35" s="1"/>
  <c r="L1475" i="35"/>
  <c r="H1476" i="35"/>
  <c r="K1476" i="35"/>
  <c r="M1476" i="35" s="1"/>
  <c r="L1476" i="35"/>
  <c r="H1477" i="35"/>
  <c r="K1477" i="35"/>
  <c r="M1477" i="35" s="1"/>
  <c r="L1477" i="35"/>
  <c r="C1478" i="35"/>
  <c r="E1478" i="35" s="1"/>
  <c r="G1478" i="35"/>
  <c r="I1478" i="35"/>
  <c r="J1478" i="35"/>
  <c r="H1479" i="35"/>
  <c r="K1479" i="35"/>
  <c r="M1479" i="35" s="1"/>
  <c r="L1479" i="35"/>
  <c r="H1480" i="35"/>
  <c r="K1480" i="35"/>
  <c r="M1480" i="35" s="1"/>
  <c r="L1480" i="35"/>
  <c r="H1481" i="35"/>
  <c r="K1481" i="35"/>
  <c r="M1481" i="35" s="1"/>
  <c r="L1481" i="35"/>
  <c r="H1482" i="35"/>
  <c r="K1482" i="35"/>
  <c r="M1482" i="35" s="1"/>
  <c r="L1482" i="35"/>
  <c r="H1483" i="35"/>
  <c r="K1483" i="35"/>
  <c r="M1483" i="35" s="1"/>
  <c r="L1483" i="35"/>
  <c r="H1484" i="35"/>
  <c r="K1484" i="35"/>
  <c r="M1484" i="35" s="1"/>
  <c r="L1484" i="35"/>
  <c r="C1485" i="35"/>
  <c r="E1485" i="35" s="1"/>
  <c r="G1485" i="35"/>
  <c r="I1485" i="35"/>
  <c r="J1485" i="35"/>
  <c r="H1486" i="35"/>
  <c r="K1486" i="35"/>
  <c r="M1486" i="35" s="1"/>
  <c r="L1486" i="35"/>
  <c r="H1487" i="35"/>
  <c r="K1487" i="35"/>
  <c r="M1487" i="35" s="1"/>
  <c r="L1487" i="35"/>
  <c r="H1488" i="35"/>
  <c r="K1488" i="35"/>
  <c r="M1488" i="35" s="1"/>
  <c r="L1488" i="35"/>
  <c r="H1489" i="35"/>
  <c r="K1489" i="35"/>
  <c r="M1489" i="35" s="1"/>
  <c r="L1489" i="35"/>
  <c r="H1490" i="35"/>
  <c r="K1490" i="35"/>
  <c r="M1490" i="35" s="1"/>
  <c r="L1490" i="35"/>
  <c r="H1491" i="35"/>
  <c r="K1491" i="35"/>
  <c r="M1491" i="35" s="1"/>
  <c r="L1491" i="35"/>
  <c r="C1492" i="35"/>
  <c r="E1492" i="35" s="1"/>
  <c r="G1492" i="35"/>
  <c r="I1492" i="35"/>
  <c r="J1492" i="35"/>
  <c r="H1493" i="35"/>
  <c r="K1493" i="35"/>
  <c r="M1493" i="35" s="1"/>
  <c r="L1493" i="35"/>
  <c r="H1494" i="35"/>
  <c r="K1494" i="35"/>
  <c r="M1494" i="35" s="1"/>
  <c r="L1494" i="35"/>
  <c r="H1495" i="35"/>
  <c r="K1495" i="35"/>
  <c r="M1495" i="35" s="1"/>
  <c r="L1495" i="35"/>
  <c r="H1496" i="35"/>
  <c r="K1496" i="35"/>
  <c r="M1496" i="35" s="1"/>
  <c r="L1496" i="35"/>
  <c r="H1497" i="35"/>
  <c r="K1497" i="35"/>
  <c r="M1497" i="35" s="1"/>
  <c r="L1497" i="35"/>
  <c r="H1498" i="35"/>
  <c r="K1498" i="35"/>
  <c r="M1498" i="35" s="1"/>
  <c r="L1498" i="35"/>
  <c r="C1499" i="35"/>
  <c r="E1499" i="35" s="1"/>
  <c r="G1499" i="35"/>
  <c r="I1499" i="35"/>
  <c r="J1499" i="35"/>
  <c r="H1500" i="35"/>
  <c r="K1500" i="35"/>
  <c r="M1500" i="35" s="1"/>
  <c r="L1500" i="35"/>
  <c r="H1501" i="35"/>
  <c r="K1501" i="35"/>
  <c r="M1501" i="35" s="1"/>
  <c r="L1501" i="35"/>
  <c r="H1502" i="35"/>
  <c r="K1502" i="35"/>
  <c r="M1502" i="35" s="1"/>
  <c r="L1502" i="35"/>
  <c r="H1503" i="35"/>
  <c r="K1503" i="35"/>
  <c r="M1503" i="35" s="1"/>
  <c r="L1503" i="35"/>
  <c r="H1504" i="35"/>
  <c r="K1504" i="35"/>
  <c r="M1504" i="35" s="1"/>
  <c r="L1504" i="35"/>
  <c r="H1505" i="35"/>
  <c r="K1505" i="35"/>
  <c r="M1505" i="35" s="1"/>
  <c r="L1505" i="35"/>
  <c r="C1506" i="35"/>
  <c r="E1506" i="35" s="1"/>
  <c r="G1506" i="35"/>
  <c r="I1506" i="35"/>
  <c r="J1506" i="35"/>
  <c r="H1507" i="35"/>
  <c r="K1507" i="35"/>
  <c r="M1507" i="35" s="1"/>
  <c r="L1507" i="35"/>
  <c r="H1508" i="35"/>
  <c r="K1508" i="35"/>
  <c r="M1508" i="35" s="1"/>
  <c r="L1508" i="35"/>
  <c r="H1509" i="35"/>
  <c r="K1509" i="35"/>
  <c r="M1509" i="35" s="1"/>
  <c r="L1509" i="35"/>
  <c r="H1510" i="35"/>
  <c r="K1510" i="35"/>
  <c r="M1510" i="35" s="1"/>
  <c r="L1510" i="35"/>
  <c r="H1511" i="35"/>
  <c r="K1511" i="35"/>
  <c r="M1511" i="35" s="1"/>
  <c r="L1511" i="35"/>
  <c r="H1512" i="35"/>
  <c r="K1512" i="35"/>
  <c r="M1512" i="35" s="1"/>
  <c r="L1512" i="35"/>
  <c r="C1513" i="35"/>
  <c r="E1513" i="35" s="1"/>
  <c r="G1513" i="35"/>
  <c r="I1513" i="35"/>
  <c r="J1513" i="35"/>
  <c r="H1514" i="35"/>
  <c r="K1514" i="35"/>
  <c r="M1514" i="35" s="1"/>
  <c r="L1514" i="35"/>
  <c r="H1515" i="35"/>
  <c r="K1515" i="35"/>
  <c r="M1515" i="35" s="1"/>
  <c r="L1515" i="35"/>
  <c r="H1516" i="35"/>
  <c r="K1516" i="35"/>
  <c r="M1516" i="35" s="1"/>
  <c r="L1516" i="35"/>
  <c r="H1517" i="35"/>
  <c r="K1517" i="35"/>
  <c r="M1517" i="35" s="1"/>
  <c r="L1517" i="35"/>
  <c r="H1518" i="35"/>
  <c r="K1518" i="35"/>
  <c r="M1518" i="35" s="1"/>
  <c r="L1518" i="35"/>
  <c r="H1519" i="35"/>
  <c r="K1519" i="35"/>
  <c r="M1519" i="35" s="1"/>
  <c r="L1519" i="35"/>
  <c r="C1520" i="35"/>
  <c r="E1520" i="35" s="1"/>
  <c r="G1520" i="35"/>
  <c r="I1520" i="35"/>
  <c r="J1520" i="35"/>
  <c r="H1521" i="35"/>
  <c r="K1521" i="35"/>
  <c r="M1521" i="35" s="1"/>
  <c r="L1521" i="35"/>
  <c r="H1522" i="35"/>
  <c r="K1522" i="35"/>
  <c r="M1522" i="35" s="1"/>
  <c r="L1522" i="35"/>
  <c r="H1523" i="35"/>
  <c r="K1523" i="35"/>
  <c r="M1523" i="35" s="1"/>
  <c r="L1523" i="35"/>
  <c r="H1524" i="35"/>
  <c r="K1524" i="35"/>
  <c r="M1524" i="35" s="1"/>
  <c r="L1524" i="35"/>
  <c r="H1525" i="35"/>
  <c r="K1525" i="35"/>
  <c r="M1525" i="35" s="1"/>
  <c r="L1525" i="35"/>
  <c r="H1526" i="35"/>
  <c r="K1526" i="35"/>
  <c r="M1526" i="35" s="1"/>
  <c r="L1526" i="35"/>
  <c r="C1527" i="35"/>
  <c r="E1527" i="35" s="1"/>
  <c r="G1527" i="35"/>
  <c r="I1527" i="35"/>
  <c r="J1527" i="35"/>
  <c r="H1528" i="35"/>
  <c r="K1528" i="35"/>
  <c r="M1528" i="35" s="1"/>
  <c r="L1528" i="35"/>
  <c r="H1529" i="35"/>
  <c r="K1529" i="35"/>
  <c r="M1529" i="35" s="1"/>
  <c r="L1529" i="35"/>
  <c r="H1530" i="35"/>
  <c r="K1530" i="35"/>
  <c r="M1530" i="35" s="1"/>
  <c r="L1530" i="35"/>
  <c r="H1531" i="35"/>
  <c r="K1531" i="35"/>
  <c r="M1531" i="35" s="1"/>
  <c r="L1531" i="35"/>
  <c r="H1532" i="35"/>
  <c r="K1532" i="35"/>
  <c r="M1532" i="35" s="1"/>
  <c r="L1532" i="35"/>
  <c r="H1533" i="35"/>
  <c r="K1533" i="35"/>
  <c r="M1533" i="35" s="1"/>
  <c r="L1533" i="35"/>
  <c r="C1534" i="35"/>
  <c r="E1534" i="35" s="1"/>
  <c r="G1534" i="35"/>
  <c r="I1534" i="35"/>
  <c r="J1534" i="35"/>
  <c r="H1535" i="35"/>
  <c r="K1535" i="35"/>
  <c r="M1535" i="35" s="1"/>
  <c r="L1535" i="35"/>
  <c r="H1536" i="35"/>
  <c r="K1536" i="35"/>
  <c r="M1536" i="35" s="1"/>
  <c r="L1536" i="35"/>
  <c r="H1537" i="35"/>
  <c r="K1537" i="35"/>
  <c r="M1537" i="35" s="1"/>
  <c r="L1537" i="35"/>
  <c r="H1538" i="35"/>
  <c r="K1538" i="35"/>
  <c r="M1538" i="35" s="1"/>
  <c r="L1538" i="35"/>
  <c r="H1539" i="35"/>
  <c r="K1539" i="35"/>
  <c r="M1539" i="35" s="1"/>
  <c r="L1539" i="35"/>
  <c r="H1540" i="35"/>
  <c r="K1540" i="35"/>
  <c r="M1540" i="35" s="1"/>
  <c r="L1540" i="35"/>
  <c r="C1541" i="35"/>
  <c r="E1541" i="35" s="1"/>
  <c r="G1541" i="35"/>
  <c r="I1541" i="35"/>
  <c r="J1541" i="35"/>
  <c r="H1542" i="35"/>
  <c r="K1542" i="35"/>
  <c r="M1542" i="35" s="1"/>
  <c r="L1542" i="35"/>
  <c r="H1543" i="35"/>
  <c r="K1543" i="35"/>
  <c r="M1543" i="35" s="1"/>
  <c r="L1543" i="35"/>
  <c r="H1544" i="35"/>
  <c r="K1544" i="35"/>
  <c r="M1544" i="35" s="1"/>
  <c r="L1544" i="35"/>
  <c r="H1545" i="35"/>
  <c r="K1545" i="35"/>
  <c r="M1545" i="35" s="1"/>
  <c r="L1545" i="35"/>
  <c r="H1546" i="35"/>
  <c r="K1546" i="35"/>
  <c r="M1546" i="35" s="1"/>
  <c r="L1546" i="35"/>
  <c r="H1547" i="35"/>
  <c r="K1547" i="35"/>
  <c r="M1547" i="35" s="1"/>
  <c r="L1547" i="35"/>
  <c r="C1548" i="35"/>
  <c r="E1548" i="35" s="1"/>
  <c r="G1548" i="35"/>
  <c r="I1548" i="35"/>
  <c r="J1548" i="35"/>
  <c r="H1549" i="35"/>
  <c r="K1549" i="35"/>
  <c r="M1549" i="35" s="1"/>
  <c r="L1549" i="35"/>
  <c r="H1550" i="35"/>
  <c r="K1550" i="35"/>
  <c r="M1550" i="35" s="1"/>
  <c r="L1550" i="35"/>
  <c r="H1551" i="35"/>
  <c r="K1551" i="35"/>
  <c r="M1551" i="35" s="1"/>
  <c r="L1551" i="35"/>
  <c r="H1552" i="35"/>
  <c r="K1552" i="35"/>
  <c r="M1552" i="35" s="1"/>
  <c r="L1552" i="35"/>
  <c r="H1553" i="35"/>
  <c r="K1553" i="35"/>
  <c r="M1553" i="35" s="1"/>
  <c r="L1553" i="35"/>
  <c r="H1554" i="35"/>
  <c r="K1554" i="35"/>
  <c r="M1554" i="35" s="1"/>
  <c r="L1554" i="35"/>
  <c r="C1555" i="35"/>
  <c r="E1555" i="35" s="1"/>
  <c r="G1555" i="35"/>
  <c r="I1555" i="35"/>
  <c r="J1555" i="35"/>
  <c r="H1556" i="35"/>
  <c r="K1556" i="35"/>
  <c r="M1556" i="35" s="1"/>
  <c r="L1556" i="35"/>
  <c r="H1557" i="35"/>
  <c r="K1557" i="35"/>
  <c r="M1557" i="35" s="1"/>
  <c r="L1557" i="35"/>
  <c r="H1558" i="35"/>
  <c r="K1558" i="35"/>
  <c r="M1558" i="35" s="1"/>
  <c r="L1558" i="35"/>
  <c r="H1559" i="35"/>
  <c r="K1559" i="35"/>
  <c r="M1559" i="35" s="1"/>
  <c r="L1559" i="35"/>
  <c r="H1560" i="35"/>
  <c r="K1560" i="35"/>
  <c r="M1560" i="35" s="1"/>
  <c r="L1560" i="35"/>
  <c r="H1561" i="35"/>
  <c r="K1561" i="35"/>
  <c r="M1561" i="35" s="1"/>
  <c r="L1561" i="35"/>
  <c r="C1562" i="35"/>
  <c r="D1562" i="35"/>
  <c r="D365" i="41" s="1"/>
  <c r="G1562" i="35"/>
  <c r="I1562" i="35"/>
  <c r="J1562" i="35"/>
  <c r="H1563" i="35"/>
  <c r="K1563" i="35"/>
  <c r="M1563" i="35" s="1"/>
  <c r="L1563" i="35"/>
  <c r="H1564" i="35"/>
  <c r="K1564" i="35"/>
  <c r="M1564" i="35" s="1"/>
  <c r="L1564" i="35"/>
  <c r="H1565" i="35"/>
  <c r="K1565" i="35"/>
  <c r="M1565" i="35" s="1"/>
  <c r="L1565" i="35"/>
  <c r="H1566" i="35"/>
  <c r="K1566" i="35"/>
  <c r="M1566" i="35" s="1"/>
  <c r="L1566" i="35"/>
  <c r="H1567" i="35"/>
  <c r="K1567" i="35"/>
  <c r="M1567" i="35" s="1"/>
  <c r="L1567" i="35"/>
  <c r="H1568" i="35"/>
  <c r="K1568" i="35"/>
  <c r="M1568" i="35" s="1"/>
  <c r="L1568" i="35"/>
  <c r="C1569" i="35"/>
  <c r="E1569" i="35" s="1"/>
  <c r="G1569" i="35"/>
  <c r="I1569" i="35"/>
  <c r="J1569" i="35"/>
  <c r="H1570" i="35"/>
  <c r="K1570" i="35"/>
  <c r="M1570" i="35" s="1"/>
  <c r="L1570" i="35"/>
  <c r="H1571" i="35"/>
  <c r="K1571" i="35"/>
  <c r="M1571" i="35" s="1"/>
  <c r="L1571" i="35"/>
  <c r="H1572" i="35"/>
  <c r="K1572" i="35"/>
  <c r="M1572" i="35" s="1"/>
  <c r="L1572" i="35"/>
  <c r="H1573" i="35"/>
  <c r="K1573" i="35"/>
  <c r="M1573" i="35" s="1"/>
  <c r="L1573" i="35"/>
  <c r="H1574" i="35"/>
  <c r="K1574" i="35"/>
  <c r="M1574" i="35" s="1"/>
  <c r="L1574" i="35"/>
  <c r="H1575" i="35"/>
  <c r="K1575" i="35"/>
  <c r="M1575" i="35" s="1"/>
  <c r="L1575" i="35"/>
  <c r="C1576" i="35"/>
  <c r="E1576" i="35" s="1"/>
  <c r="G1576" i="35"/>
  <c r="I1576" i="35"/>
  <c r="J1576" i="35"/>
  <c r="H1577" i="35"/>
  <c r="K1577" i="35"/>
  <c r="M1577" i="35" s="1"/>
  <c r="L1577" i="35"/>
  <c r="H1578" i="35"/>
  <c r="K1578" i="35"/>
  <c r="M1578" i="35" s="1"/>
  <c r="L1578" i="35"/>
  <c r="H1579" i="35"/>
  <c r="K1579" i="35"/>
  <c r="M1579" i="35" s="1"/>
  <c r="L1579" i="35"/>
  <c r="H1580" i="35"/>
  <c r="K1580" i="35"/>
  <c r="M1580" i="35" s="1"/>
  <c r="L1580" i="35"/>
  <c r="H1581" i="35"/>
  <c r="K1581" i="35"/>
  <c r="M1581" i="35" s="1"/>
  <c r="L1581" i="35"/>
  <c r="H1582" i="35"/>
  <c r="K1582" i="35"/>
  <c r="M1582" i="35" s="1"/>
  <c r="L1582" i="35"/>
  <c r="C1583" i="35"/>
  <c r="E1583" i="35" s="1"/>
  <c r="G1583" i="35"/>
  <c r="I1583" i="35"/>
  <c r="J1583" i="35"/>
  <c r="H1584" i="35"/>
  <c r="K1584" i="35"/>
  <c r="M1584" i="35" s="1"/>
  <c r="L1584" i="35"/>
  <c r="H1585" i="35"/>
  <c r="K1585" i="35"/>
  <c r="M1585" i="35" s="1"/>
  <c r="L1585" i="35"/>
  <c r="H1586" i="35"/>
  <c r="K1586" i="35"/>
  <c r="M1586" i="35" s="1"/>
  <c r="L1586" i="35"/>
  <c r="H1587" i="35"/>
  <c r="K1587" i="35"/>
  <c r="M1587" i="35" s="1"/>
  <c r="L1587" i="35"/>
  <c r="H1588" i="35"/>
  <c r="K1588" i="35"/>
  <c r="M1588" i="35" s="1"/>
  <c r="L1588" i="35"/>
  <c r="H1589" i="35"/>
  <c r="K1589" i="35"/>
  <c r="M1589" i="35" s="1"/>
  <c r="L1589" i="35"/>
  <c r="C1590" i="35"/>
  <c r="E1590" i="35" s="1"/>
  <c r="G1590" i="35"/>
  <c r="I1590" i="35"/>
  <c r="J1590" i="35"/>
  <c r="H1591" i="35"/>
  <c r="K1591" i="35"/>
  <c r="M1591" i="35" s="1"/>
  <c r="L1591" i="35"/>
  <c r="H1592" i="35"/>
  <c r="K1592" i="35"/>
  <c r="M1592" i="35" s="1"/>
  <c r="L1592" i="35"/>
  <c r="H1593" i="35"/>
  <c r="K1593" i="35"/>
  <c r="M1593" i="35" s="1"/>
  <c r="L1593" i="35"/>
  <c r="H1594" i="35"/>
  <c r="K1594" i="35"/>
  <c r="M1594" i="35" s="1"/>
  <c r="L1594" i="35"/>
  <c r="H1595" i="35"/>
  <c r="K1595" i="35"/>
  <c r="M1595" i="35" s="1"/>
  <c r="L1595" i="35"/>
  <c r="H1596" i="35"/>
  <c r="K1596" i="35"/>
  <c r="M1596" i="35" s="1"/>
  <c r="L1596" i="35"/>
  <c r="C1597" i="35"/>
  <c r="E1597" i="35" s="1"/>
  <c r="G1597" i="35"/>
  <c r="I1597" i="35"/>
  <c r="J1597" i="35"/>
  <c r="H1598" i="35"/>
  <c r="K1598" i="35"/>
  <c r="M1598" i="35" s="1"/>
  <c r="L1598" i="35"/>
  <c r="H1599" i="35"/>
  <c r="K1599" i="35"/>
  <c r="M1599" i="35" s="1"/>
  <c r="L1599" i="35"/>
  <c r="H1600" i="35"/>
  <c r="K1600" i="35"/>
  <c r="M1600" i="35" s="1"/>
  <c r="L1600" i="35"/>
  <c r="H1601" i="35"/>
  <c r="K1601" i="35"/>
  <c r="M1601" i="35" s="1"/>
  <c r="L1601" i="35"/>
  <c r="H1602" i="35"/>
  <c r="K1602" i="35"/>
  <c r="M1602" i="35" s="1"/>
  <c r="L1602" i="35"/>
  <c r="H1603" i="35"/>
  <c r="K1603" i="35"/>
  <c r="M1603" i="35" s="1"/>
  <c r="L1603" i="35"/>
  <c r="C1604" i="35"/>
  <c r="E1604" i="35" s="1"/>
  <c r="G1604" i="35"/>
  <c r="I1604" i="35"/>
  <c r="J1604" i="35"/>
  <c r="H1605" i="35"/>
  <c r="K1605" i="35"/>
  <c r="M1605" i="35" s="1"/>
  <c r="L1605" i="35"/>
  <c r="P1605" i="35"/>
  <c r="P44" i="43" s="1"/>
  <c r="H1606" i="35"/>
  <c r="K1606" i="35"/>
  <c r="M1606" i="35" s="1"/>
  <c r="L1606" i="35"/>
  <c r="H1607" i="35"/>
  <c r="K1607" i="35"/>
  <c r="M1607" i="35" s="1"/>
  <c r="L1607" i="35"/>
  <c r="H1608" i="35"/>
  <c r="K1608" i="35"/>
  <c r="M1608" i="35" s="1"/>
  <c r="L1608" i="35"/>
  <c r="H1609" i="35"/>
  <c r="K1609" i="35"/>
  <c r="M1609" i="35" s="1"/>
  <c r="L1609" i="35"/>
  <c r="H1610" i="35"/>
  <c r="K1610" i="35"/>
  <c r="M1610" i="35" s="1"/>
  <c r="L1610" i="35"/>
  <c r="C1611" i="35"/>
  <c r="E1611" i="35" s="1"/>
  <c r="G1611" i="35"/>
  <c r="I1611" i="35"/>
  <c r="J1611" i="35"/>
  <c r="H1612" i="35"/>
  <c r="K1612" i="35"/>
  <c r="M1612" i="35" s="1"/>
  <c r="L1612" i="35"/>
  <c r="H1613" i="35"/>
  <c r="K1613" i="35"/>
  <c r="M1613" i="35" s="1"/>
  <c r="L1613" i="35"/>
  <c r="H1614" i="35"/>
  <c r="K1614" i="35"/>
  <c r="M1614" i="35" s="1"/>
  <c r="L1614" i="35"/>
  <c r="H1615" i="35"/>
  <c r="K1615" i="35"/>
  <c r="M1615" i="35" s="1"/>
  <c r="L1615" i="35"/>
  <c r="H1616" i="35"/>
  <c r="K1616" i="35"/>
  <c r="M1616" i="35" s="1"/>
  <c r="L1616" i="35"/>
  <c r="H1617" i="35"/>
  <c r="K1617" i="35"/>
  <c r="M1617" i="35" s="1"/>
  <c r="L1617" i="35"/>
  <c r="C1618" i="35"/>
  <c r="E1618" i="35" s="1"/>
  <c r="G1618" i="35"/>
  <c r="I1618" i="35"/>
  <c r="J1618" i="35"/>
  <c r="H1619" i="35"/>
  <c r="K1619" i="35"/>
  <c r="M1619" i="35" s="1"/>
  <c r="L1619" i="35"/>
  <c r="H1620" i="35"/>
  <c r="K1620" i="35"/>
  <c r="M1620" i="35" s="1"/>
  <c r="L1620" i="35"/>
  <c r="H1621" i="35"/>
  <c r="K1621" i="35"/>
  <c r="M1621" i="35" s="1"/>
  <c r="L1621" i="35"/>
  <c r="H1622" i="35"/>
  <c r="K1622" i="35"/>
  <c r="M1622" i="35" s="1"/>
  <c r="L1622" i="35"/>
  <c r="H1623" i="35"/>
  <c r="K1623" i="35"/>
  <c r="M1623" i="35" s="1"/>
  <c r="L1623" i="35"/>
  <c r="H1624" i="35"/>
  <c r="K1624" i="35"/>
  <c r="M1624" i="35" s="1"/>
  <c r="L1624" i="35"/>
  <c r="C1625" i="35"/>
  <c r="E1625" i="35" s="1"/>
  <c r="G1625" i="35"/>
  <c r="I1625" i="35"/>
  <c r="J1625" i="35"/>
  <c r="H1626" i="35"/>
  <c r="K1626" i="35"/>
  <c r="M1626" i="35" s="1"/>
  <c r="L1626" i="35"/>
  <c r="H1627" i="35"/>
  <c r="K1627" i="35"/>
  <c r="M1627" i="35" s="1"/>
  <c r="L1627" i="35"/>
  <c r="H1628" i="35"/>
  <c r="K1628" i="35"/>
  <c r="M1628" i="35" s="1"/>
  <c r="L1628" i="35"/>
  <c r="H1629" i="35"/>
  <c r="K1629" i="35"/>
  <c r="M1629" i="35" s="1"/>
  <c r="L1629" i="35"/>
  <c r="H1630" i="35"/>
  <c r="K1630" i="35"/>
  <c r="M1630" i="35" s="1"/>
  <c r="L1630" i="35"/>
  <c r="H1631" i="35"/>
  <c r="K1631" i="35"/>
  <c r="M1631" i="35" s="1"/>
  <c r="L1631" i="35"/>
  <c r="C1632" i="35"/>
  <c r="E1632" i="35" s="1"/>
  <c r="G1632" i="35"/>
  <c r="I1632" i="35"/>
  <c r="J1632" i="35"/>
  <c r="H1633" i="35"/>
  <c r="K1633" i="35"/>
  <c r="M1633" i="35" s="1"/>
  <c r="L1633" i="35"/>
  <c r="H1634" i="35"/>
  <c r="K1634" i="35"/>
  <c r="M1634" i="35" s="1"/>
  <c r="L1634" i="35"/>
  <c r="H1635" i="35"/>
  <c r="K1635" i="35"/>
  <c r="M1635" i="35" s="1"/>
  <c r="L1635" i="35"/>
  <c r="H1636" i="35"/>
  <c r="K1636" i="35"/>
  <c r="M1636" i="35" s="1"/>
  <c r="L1636" i="35"/>
  <c r="H1637" i="35"/>
  <c r="K1637" i="35"/>
  <c r="M1637" i="35" s="1"/>
  <c r="L1637" i="35"/>
  <c r="H1638" i="35"/>
  <c r="K1638" i="35"/>
  <c r="M1638" i="35" s="1"/>
  <c r="L1638" i="35"/>
  <c r="C1639" i="35"/>
  <c r="E1639" i="35" s="1"/>
  <c r="F1639" i="35"/>
  <c r="G1639" i="35"/>
  <c r="I1639" i="35"/>
  <c r="J1639" i="35"/>
  <c r="H1640" i="35"/>
  <c r="K1640" i="35"/>
  <c r="M1640" i="35" s="1"/>
  <c r="L1640" i="35"/>
  <c r="H1641" i="35"/>
  <c r="K1641" i="35"/>
  <c r="M1641" i="35" s="1"/>
  <c r="L1641" i="35"/>
  <c r="H1642" i="35"/>
  <c r="K1642" i="35"/>
  <c r="M1642" i="35" s="1"/>
  <c r="L1642" i="35"/>
  <c r="H1643" i="35"/>
  <c r="K1643" i="35"/>
  <c r="M1643" i="35" s="1"/>
  <c r="L1643" i="35"/>
  <c r="H1644" i="35"/>
  <c r="K1644" i="35"/>
  <c r="M1644" i="35" s="1"/>
  <c r="L1644" i="35"/>
  <c r="H1645" i="35"/>
  <c r="K1645" i="35"/>
  <c r="M1645" i="35" s="1"/>
  <c r="L1645" i="35"/>
  <c r="C1646" i="35"/>
  <c r="E1646" i="35" s="1"/>
  <c r="F1646" i="35"/>
  <c r="G1646" i="35"/>
  <c r="I1646" i="35"/>
  <c r="J1646" i="35"/>
  <c r="H1647" i="35"/>
  <c r="K1647" i="35"/>
  <c r="M1647" i="35" s="1"/>
  <c r="L1647" i="35"/>
  <c r="H1648" i="35"/>
  <c r="K1648" i="35"/>
  <c r="M1648" i="35" s="1"/>
  <c r="L1648" i="35"/>
  <c r="H1649" i="35"/>
  <c r="K1649" i="35"/>
  <c r="M1649" i="35" s="1"/>
  <c r="L1649" i="35"/>
  <c r="H1650" i="35"/>
  <c r="K1650" i="35"/>
  <c r="M1650" i="35" s="1"/>
  <c r="L1650" i="35"/>
  <c r="H1651" i="35"/>
  <c r="K1651" i="35"/>
  <c r="M1651" i="35" s="1"/>
  <c r="L1651" i="35"/>
  <c r="H1652" i="35"/>
  <c r="K1652" i="35"/>
  <c r="M1652" i="35" s="1"/>
  <c r="L1652" i="35"/>
  <c r="C1653" i="35"/>
  <c r="E1653" i="35" s="1"/>
  <c r="F1653" i="35"/>
  <c r="G1653" i="35"/>
  <c r="I1653" i="35"/>
  <c r="J1653" i="35"/>
  <c r="H1654" i="35"/>
  <c r="K1654" i="35"/>
  <c r="M1654" i="35" s="1"/>
  <c r="L1654" i="35"/>
  <c r="H1655" i="35"/>
  <c r="K1655" i="35"/>
  <c r="M1655" i="35" s="1"/>
  <c r="L1655" i="35"/>
  <c r="H1656" i="35"/>
  <c r="K1656" i="35"/>
  <c r="M1656" i="35" s="1"/>
  <c r="L1656" i="35"/>
  <c r="H1657" i="35"/>
  <c r="K1657" i="35"/>
  <c r="M1657" i="35" s="1"/>
  <c r="L1657" i="35"/>
  <c r="G1658" i="35"/>
  <c r="G97" i="43" s="1"/>
  <c r="J1658" i="35"/>
  <c r="J97" i="43" s="1"/>
  <c r="H1659" i="35"/>
  <c r="K1659" i="35"/>
  <c r="M1659" i="35" s="1"/>
  <c r="L1659" i="35"/>
  <c r="C1660" i="35"/>
  <c r="E1660" i="35" s="1"/>
  <c r="I1660" i="35"/>
  <c r="H1661" i="35"/>
  <c r="K1661" i="35"/>
  <c r="M1661" i="35" s="1"/>
  <c r="L1661" i="35"/>
  <c r="H1662" i="35"/>
  <c r="K1662" i="35"/>
  <c r="M1662" i="35" s="1"/>
  <c r="L1662" i="35"/>
  <c r="H1663" i="35"/>
  <c r="K1663" i="35"/>
  <c r="M1663" i="35" s="1"/>
  <c r="L1663" i="35"/>
  <c r="H1664" i="35"/>
  <c r="K1664" i="35"/>
  <c r="M1664" i="35" s="1"/>
  <c r="L1664" i="35"/>
  <c r="H1665" i="35"/>
  <c r="K1665" i="35"/>
  <c r="M1665" i="35" s="1"/>
  <c r="L1665" i="35"/>
  <c r="H1666" i="35"/>
  <c r="K1666" i="35"/>
  <c r="M1666" i="35" s="1"/>
  <c r="L1666" i="35"/>
  <c r="C1667" i="35"/>
  <c r="E1667" i="35" s="1"/>
  <c r="G1667" i="35"/>
  <c r="I1667" i="35"/>
  <c r="J1667" i="35"/>
  <c r="H1668" i="35"/>
  <c r="K1668" i="35"/>
  <c r="M1668" i="35" s="1"/>
  <c r="L1668" i="35"/>
  <c r="H1669" i="35"/>
  <c r="K1669" i="35"/>
  <c r="M1669" i="35" s="1"/>
  <c r="L1669" i="35"/>
  <c r="H1670" i="35"/>
  <c r="K1670" i="35"/>
  <c r="M1670" i="35" s="1"/>
  <c r="L1670" i="35"/>
  <c r="H1671" i="35"/>
  <c r="K1671" i="35"/>
  <c r="M1671" i="35" s="1"/>
  <c r="L1671" i="35"/>
  <c r="H1672" i="35"/>
  <c r="K1672" i="35"/>
  <c r="M1672" i="35" s="1"/>
  <c r="L1672" i="35"/>
  <c r="H1673" i="35"/>
  <c r="K1673" i="35"/>
  <c r="M1673" i="35" s="1"/>
  <c r="L1673" i="35"/>
  <c r="C1674" i="35"/>
  <c r="E1674" i="35" s="1"/>
  <c r="G1674" i="35"/>
  <c r="I1674" i="35"/>
  <c r="J1674" i="35"/>
  <c r="H1675" i="35"/>
  <c r="K1675" i="35"/>
  <c r="M1675" i="35" s="1"/>
  <c r="L1675" i="35"/>
  <c r="H1676" i="35"/>
  <c r="K1676" i="35"/>
  <c r="M1676" i="35" s="1"/>
  <c r="L1676" i="35"/>
  <c r="H1677" i="35"/>
  <c r="K1677" i="35"/>
  <c r="M1677" i="35" s="1"/>
  <c r="L1677" i="35"/>
  <c r="H1678" i="35"/>
  <c r="K1678" i="35"/>
  <c r="M1678" i="35" s="1"/>
  <c r="L1678" i="35"/>
  <c r="H1679" i="35"/>
  <c r="K1679" i="35"/>
  <c r="M1679" i="35" s="1"/>
  <c r="L1679" i="35"/>
  <c r="H1680" i="35"/>
  <c r="K1680" i="35"/>
  <c r="M1680" i="35" s="1"/>
  <c r="L1680" i="35"/>
  <c r="C1681" i="35"/>
  <c r="E1681" i="35" s="1"/>
  <c r="G1681" i="35"/>
  <c r="I1681" i="35"/>
  <c r="J1681" i="35"/>
  <c r="H1682" i="35"/>
  <c r="K1682" i="35"/>
  <c r="M1682" i="35" s="1"/>
  <c r="L1682" i="35"/>
  <c r="H1683" i="35"/>
  <c r="K1683" i="35"/>
  <c r="M1683" i="35" s="1"/>
  <c r="L1683" i="35"/>
  <c r="H1684" i="35"/>
  <c r="K1684" i="35"/>
  <c r="M1684" i="35" s="1"/>
  <c r="L1684" i="35"/>
  <c r="H1685" i="35"/>
  <c r="K1685" i="35"/>
  <c r="M1685" i="35" s="1"/>
  <c r="L1685" i="35"/>
  <c r="H1686" i="35"/>
  <c r="K1686" i="35"/>
  <c r="M1686" i="35" s="1"/>
  <c r="L1686" i="35"/>
  <c r="H1687" i="35"/>
  <c r="K1687" i="35"/>
  <c r="M1687" i="35" s="1"/>
  <c r="L1687" i="35"/>
  <c r="C1688" i="35"/>
  <c r="E1688" i="35" s="1"/>
  <c r="G1688" i="35"/>
  <c r="I1688" i="35"/>
  <c r="J1688" i="35"/>
  <c r="H1689" i="35"/>
  <c r="K1689" i="35"/>
  <c r="M1689" i="35" s="1"/>
  <c r="L1689" i="35"/>
  <c r="H1690" i="35"/>
  <c r="K1690" i="35"/>
  <c r="M1690" i="35" s="1"/>
  <c r="L1690" i="35"/>
  <c r="H1691" i="35"/>
  <c r="K1691" i="35"/>
  <c r="M1691" i="35" s="1"/>
  <c r="L1691" i="35"/>
  <c r="H1692" i="35"/>
  <c r="K1692" i="35"/>
  <c r="M1692" i="35" s="1"/>
  <c r="L1692" i="35"/>
  <c r="H1693" i="35"/>
  <c r="K1693" i="35"/>
  <c r="M1693" i="35" s="1"/>
  <c r="L1693" i="35"/>
  <c r="H1694" i="35"/>
  <c r="K1694" i="35"/>
  <c r="M1694" i="35" s="1"/>
  <c r="L1694" i="35"/>
  <c r="C1695" i="35"/>
  <c r="E1695" i="35" s="1"/>
  <c r="G1695" i="35"/>
  <c r="I1695" i="35"/>
  <c r="J1695" i="35"/>
  <c r="H1696" i="35"/>
  <c r="K1696" i="35"/>
  <c r="M1696" i="35" s="1"/>
  <c r="L1696" i="35"/>
  <c r="H1697" i="35"/>
  <c r="K1697" i="35"/>
  <c r="M1697" i="35" s="1"/>
  <c r="L1697" i="35"/>
  <c r="H1698" i="35"/>
  <c r="K1698" i="35"/>
  <c r="M1698" i="35" s="1"/>
  <c r="L1698" i="35"/>
  <c r="H1699" i="35"/>
  <c r="K1699" i="35"/>
  <c r="M1699" i="35" s="1"/>
  <c r="L1699" i="35"/>
  <c r="H1700" i="35"/>
  <c r="K1700" i="35"/>
  <c r="M1700" i="35" s="1"/>
  <c r="L1700" i="35"/>
  <c r="H1701" i="35"/>
  <c r="K1701" i="35"/>
  <c r="M1701" i="35" s="1"/>
  <c r="L1701" i="35"/>
  <c r="C1702" i="35"/>
  <c r="E1702" i="35" s="1"/>
  <c r="G1702" i="35"/>
  <c r="I1702" i="35"/>
  <c r="J1702" i="35"/>
  <c r="H1703" i="35"/>
  <c r="K1703" i="35"/>
  <c r="M1703" i="35" s="1"/>
  <c r="L1703" i="35"/>
  <c r="H1704" i="35"/>
  <c r="K1704" i="35"/>
  <c r="M1704" i="35" s="1"/>
  <c r="L1704" i="35"/>
  <c r="H1705" i="35"/>
  <c r="K1705" i="35"/>
  <c r="M1705" i="35" s="1"/>
  <c r="L1705" i="35"/>
  <c r="H1706" i="35"/>
  <c r="K1706" i="35"/>
  <c r="M1706" i="35" s="1"/>
  <c r="L1706" i="35"/>
  <c r="H1707" i="35"/>
  <c r="K1707" i="35"/>
  <c r="M1707" i="35" s="1"/>
  <c r="L1707" i="35"/>
  <c r="H1708" i="35"/>
  <c r="K1708" i="35"/>
  <c r="M1708" i="35" s="1"/>
  <c r="L1708" i="35"/>
  <c r="C1709" i="35"/>
  <c r="E1709" i="35" s="1"/>
  <c r="G1709" i="35"/>
  <c r="I1709" i="35"/>
  <c r="J1709" i="35"/>
  <c r="H1710" i="35"/>
  <c r="K1710" i="35"/>
  <c r="M1710" i="35" s="1"/>
  <c r="L1710" i="35"/>
  <c r="H1711" i="35"/>
  <c r="K1711" i="35"/>
  <c r="M1711" i="35" s="1"/>
  <c r="L1711" i="35"/>
  <c r="H1712" i="35"/>
  <c r="K1712" i="35"/>
  <c r="M1712" i="35" s="1"/>
  <c r="L1712" i="35"/>
  <c r="H1713" i="35"/>
  <c r="K1713" i="35"/>
  <c r="M1713" i="35" s="1"/>
  <c r="L1713" i="35"/>
  <c r="H1714" i="35"/>
  <c r="K1714" i="35"/>
  <c r="M1714" i="35" s="1"/>
  <c r="L1714" i="35"/>
  <c r="H1715" i="35"/>
  <c r="K1715" i="35"/>
  <c r="M1715" i="35" s="1"/>
  <c r="L1715" i="35"/>
  <c r="C1716" i="35"/>
  <c r="E1716" i="35" s="1"/>
  <c r="G1716" i="35"/>
  <c r="I1716" i="35"/>
  <c r="J1716" i="35"/>
  <c r="H1717" i="35"/>
  <c r="K1717" i="35"/>
  <c r="M1717" i="35" s="1"/>
  <c r="L1717" i="35"/>
  <c r="H1718" i="35"/>
  <c r="K1718" i="35"/>
  <c r="M1718" i="35" s="1"/>
  <c r="L1718" i="35"/>
  <c r="H1719" i="35"/>
  <c r="K1719" i="35"/>
  <c r="M1719" i="35" s="1"/>
  <c r="L1719" i="35"/>
  <c r="H1720" i="35"/>
  <c r="K1720" i="35"/>
  <c r="M1720" i="35" s="1"/>
  <c r="L1720" i="35"/>
  <c r="H1721" i="35"/>
  <c r="K1721" i="35"/>
  <c r="M1721" i="35" s="1"/>
  <c r="L1721" i="35"/>
  <c r="H1722" i="35"/>
  <c r="K1722" i="35"/>
  <c r="M1722" i="35" s="1"/>
  <c r="L1722" i="35"/>
  <c r="C1723" i="35"/>
  <c r="E1723" i="35" s="1"/>
  <c r="G1723" i="35"/>
  <c r="I1723" i="35"/>
  <c r="J1723" i="35"/>
  <c r="H1724" i="35"/>
  <c r="K1724" i="35"/>
  <c r="M1724" i="35" s="1"/>
  <c r="L1724" i="35"/>
  <c r="H1725" i="35"/>
  <c r="K1725" i="35"/>
  <c r="M1725" i="35" s="1"/>
  <c r="L1725" i="35"/>
  <c r="H1726" i="35"/>
  <c r="K1726" i="35"/>
  <c r="M1726" i="35" s="1"/>
  <c r="L1726" i="35"/>
  <c r="H1727" i="35"/>
  <c r="K1727" i="35"/>
  <c r="M1727" i="35" s="1"/>
  <c r="L1727" i="35"/>
  <c r="H1728" i="35"/>
  <c r="K1728" i="35"/>
  <c r="M1728" i="35" s="1"/>
  <c r="L1728" i="35"/>
  <c r="H1729" i="35"/>
  <c r="K1729" i="35"/>
  <c r="M1729" i="35" s="1"/>
  <c r="L1729" i="35"/>
  <c r="C1730" i="35"/>
  <c r="E1730" i="35" s="1"/>
  <c r="G1730" i="35"/>
  <c r="I1730" i="35"/>
  <c r="J1730" i="35"/>
  <c r="H1731" i="35"/>
  <c r="K1731" i="35"/>
  <c r="M1731" i="35" s="1"/>
  <c r="L1731" i="35"/>
  <c r="H1732" i="35"/>
  <c r="K1732" i="35"/>
  <c r="M1732" i="35" s="1"/>
  <c r="L1732" i="35"/>
  <c r="H1733" i="35"/>
  <c r="K1733" i="35"/>
  <c r="M1733" i="35" s="1"/>
  <c r="L1733" i="35"/>
  <c r="H1734" i="35"/>
  <c r="K1734" i="35"/>
  <c r="M1734" i="35" s="1"/>
  <c r="L1734" i="35"/>
  <c r="H1735" i="35"/>
  <c r="K1735" i="35"/>
  <c r="M1735" i="35" s="1"/>
  <c r="L1735" i="35"/>
  <c r="H1736" i="35"/>
  <c r="K1736" i="35"/>
  <c r="M1736" i="35" s="1"/>
  <c r="L1736" i="35"/>
  <c r="C1737" i="35"/>
  <c r="E1737" i="35" s="1"/>
  <c r="G1737" i="35"/>
  <c r="I1737" i="35"/>
  <c r="J1737" i="35"/>
  <c r="H1738" i="35"/>
  <c r="K1738" i="35"/>
  <c r="M1738" i="35" s="1"/>
  <c r="L1738" i="35"/>
  <c r="H1739" i="35"/>
  <c r="K1739" i="35"/>
  <c r="M1739" i="35" s="1"/>
  <c r="L1739" i="35"/>
  <c r="H1740" i="35"/>
  <c r="K1740" i="35"/>
  <c r="M1740" i="35" s="1"/>
  <c r="L1740" i="35"/>
  <c r="H1741" i="35"/>
  <c r="K1741" i="35"/>
  <c r="M1741" i="35" s="1"/>
  <c r="L1741" i="35"/>
  <c r="H1742" i="35"/>
  <c r="K1742" i="35"/>
  <c r="M1742" i="35" s="1"/>
  <c r="L1742" i="35"/>
  <c r="H1743" i="35"/>
  <c r="K1743" i="35"/>
  <c r="M1743" i="35" s="1"/>
  <c r="L1743" i="35"/>
  <c r="C1744" i="35"/>
  <c r="E1744" i="35" s="1"/>
  <c r="G1744" i="35"/>
  <c r="I1744" i="35"/>
  <c r="J1744" i="35"/>
  <c r="H1745" i="35"/>
  <c r="K1745" i="35"/>
  <c r="M1745" i="35" s="1"/>
  <c r="L1745" i="35"/>
  <c r="H1746" i="35"/>
  <c r="K1746" i="35"/>
  <c r="M1746" i="35" s="1"/>
  <c r="L1746" i="35"/>
  <c r="H1747" i="35"/>
  <c r="K1747" i="35"/>
  <c r="M1747" i="35" s="1"/>
  <c r="L1747" i="35"/>
  <c r="H1748" i="35"/>
  <c r="K1748" i="35"/>
  <c r="M1748" i="35" s="1"/>
  <c r="L1748" i="35"/>
  <c r="H1749" i="35"/>
  <c r="K1749" i="35"/>
  <c r="M1749" i="35" s="1"/>
  <c r="L1749" i="35"/>
  <c r="H1750" i="35"/>
  <c r="K1750" i="35"/>
  <c r="M1750" i="35" s="1"/>
  <c r="L1750" i="35"/>
  <c r="C1751" i="35"/>
  <c r="E1751" i="35" s="1"/>
  <c r="G1751" i="35"/>
  <c r="I1751" i="35"/>
  <c r="J1751" i="35"/>
  <c r="H1752" i="35"/>
  <c r="K1752" i="35"/>
  <c r="M1752" i="35" s="1"/>
  <c r="L1752" i="35"/>
  <c r="H1753" i="35"/>
  <c r="K1753" i="35"/>
  <c r="M1753" i="35" s="1"/>
  <c r="L1753" i="35"/>
  <c r="H1754" i="35"/>
  <c r="K1754" i="35"/>
  <c r="M1754" i="35" s="1"/>
  <c r="L1754" i="35"/>
  <c r="H1755" i="35"/>
  <c r="K1755" i="35"/>
  <c r="M1755" i="35" s="1"/>
  <c r="L1755" i="35"/>
  <c r="H1756" i="35"/>
  <c r="K1756" i="35"/>
  <c r="M1756" i="35" s="1"/>
  <c r="L1756" i="35"/>
  <c r="H1757" i="35"/>
  <c r="K1757" i="35"/>
  <c r="M1757" i="35" s="1"/>
  <c r="L1757" i="35"/>
  <c r="C1758" i="35"/>
  <c r="E1758" i="35" s="1"/>
  <c r="G1758" i="35"/>
  <c r="I1758" i="35"/>
  <c r="J1758" i="35"/>
  <c r="H1759" i="35"/>
  <c r="K1759" i="35"/>
  <c r="M1759" i="35" s="1"/>
  <c r="L1759" i="35"/>
  <c r="H1760" i="35"/>
  <c r="K1760" i="35"/>
  <c r="M1760" i="35" s="1"/>
  <c r="L1760" i="35"/>
  <c r="H1761" i="35"/>
  <c r="K1761" i="35"/>
  <c r="M1761" i="35" s="1"/>
  <c r="L1761" i="35"/>
  <c r="H1762" i="35"/>
  <c r="K1762" i="35"/>
  <c r="M1762" i="35" s="1"/>
  <c r="L1762" i="35"/>
  <c r="H1763" i="35"/>
  <c r="K1763" i="35"/>
  <c r="M1763" i="35" s="1"/>
  <c r="L1763" i="35"/>
  <c r="H1764" i="35"/>
  <c r="K1764" i="35"/>
  <c r="M1764" i="35" s="1"/>
  <c r="L1764" i="35"/>
  <c r="C1765" i="35"/>
  <c r="E1765" i="35" s="1"/>
  <c r="G1765" i="35"/>
  <c r="I1765" i="35"/>
  <c r="J1765" i="35"/>
  <c r="H1766" i="35"/>
  <c r="K1766" i="35"/>
  <c r="M1766" i="35" s="1"/>
  <c r="L1766" i="35"/>
  <c r="H1767" i="35"/>
  <c r="K1767" i="35"/>
  <c r="M1767" i="35" s="1"/>
  <c r="L1767" i="35"/>
  <c r="H1768" i="35"/>
  <c r="K1768" i="35"/>
  <c r="M1768" i="35" s="1"/>
  <c r="L1768" i="35"/>
  <c r="H1769" i="35"/>
  <c r="K1769" i="35"/>
  <c r="M1769" i="35" s="1"/>
  <c r="L1769" i="35"/>
  <c r="H1770" i="35"/>
  <c r="K1770" i="35"/>
  <c r="M1770" i="35" s="1"/>
  <c r="L1770" i="35"/>
  <c r="H1771" i="35"/>
  <c r="K1771" i="35"/>
  <c r="M1771" i="35" s="1"/>
  <c r="L1771" i="35"/>
  <c r="C1772" i="35"/>
  <c r="E1772" i="35" s="1"/>
  <c r="G1772" i="35"/>
  <c r="I1772" i="35"/>
  <c r="J1772" i="35"/>
  <c r="H1773" i="35"/>
  <c r="K1773" i="35"/>
  <c r="M1773" i="35" s="1"/>
  <c r="L1773" i="35"/>
  <c r="H1774" i="35"/>
  <c r="K1774" i="35"/>
  <c r="M1774" i="35" s="1"/>
  <c r="L1774" i="35"/>
  <c r="H1775" i="35"/>
  <c r="K1775" i="35"/>
  <c r="M1775" i="35" s="1"/>
  <c r="L1775" i="35"/>
  <c r="H1776" i="35"/>
  <c r="K1776" i="35"/>
  <c r="M1776" i="35" s="1"/>
  <c r="L1776" i="35"/>
  <c r="H1777" i="35"/>
  <c r="K1777" i="35"/>
  <c r="M1777" i="35" s="1"/>
  <c r="L1777" i="35"/>
  <c r="H1778" i="35"/>
  <c r="K1778" i="35"/>
  <c r="M1778" i="35" s="1"/>
  <c r="L1778" i="35"/>
  <c r="C1779" i="35"/>
  <c r="E1779" i="35" s="1"/>
  <c r="G1779" i="35"/>
  <c r="I1779" i="35"/>
  <c r="J1779" i="35"/>
  <c r="H1780" i="35"/>
  <c r="K1780" i="35"/>
  <c r="M1780" i="35" s="1"/>
  <c r="L1780" i="35"/>
  <c r="H1781" i="35"/>
  <c r="K1781" i="35"/>
  <c r="M1781" i="35" s="1"/>
  <c r="L1781" i="35"/>
  <c r="H1782" i="35"/>
  <c r="K1782" i="35"/>
  <c r="M1782" i="35" s="1"/>
  <c r="L1782" i="35"/>
  <c r="H1783" i="35"/>
  <c r="K1783" i="35"/>
  <c r="M1783" i="35" s="1"/>
  <c r="L1783" i="35"/>
  <c r="H1784" i="35"/>
  <c r="K1784" i="35"/>
  <c r="M1784" i="35" s="1"/>
  <c r="L1784" i="35"/>
  <c r="H1785" i="35"/>
  <c r="K1785" i="35"/>
  <c r="M1785" i="35" s="1"/>
  <c r="L1785" i="35"/>
  <c r="C1786" i="35"/>
  <c r="E1786" i="35" s="1"/>
  <c r="F1786" i="35"/>
  <c r="G1786" i="35"/>
  <c r="I1786" i="35"/>
  <c r="J1786" i="35"/>
  <c r="H1787" i="35"/>
  <c r="K1787" i="35"/>
  <c r="M1787" i="35" s="1"/>
  <c r="L1787" i="35"/>
  <c r="H1788" i="35"/>
  <c r="K1788" i="35"/>
  <c r="M1788" i="35" s="1"/>
  <c r="L1788" i="35"/>
  <c r="H1789" i="35"/>
  <c r="K1789" i="35"/>
  <c r="M1789" i="35" s="1"/>
  <c r="L1789" i="35"/>
  <c r="H1790" i="35"/>
  <c r="K1790" i="35"/>
  <c r="M1790" i="35" s="1"/>
  <c r="L1790" i="35"/>
  <c r="H1791" i="35"/>
  <c r="K1791" i="35"/>
  <c r="M1791" i="35" s="1"/>
  <c r="L1791" i="35"/>
  <c r="H1792" i="35"/>
  <c r="K1792" i="35"/>
  <c r="M1792" i="35" s="1"/>
  <c r="L1792" i="35"/>
  <c r="C1793" i="35"/>
  <c r="E1793" i="35" s="1"/>
  <c r="G1793" i="35"/>
  <c r="I1793" i="35"/>
  <c r="J1793" i="35"/>
  <c r="H1794" i="35"/>
  <c r="K1794" i="35"/>
  <c r="M1794" i="35" s="1"/>
  <c r="L1794" i="35"/>
  <c r="H1795" i="35"/>
  <c r="K1795" i="35"/>
  <c r="M1795" i="35" s="1"/>
  <c r="L1795" i="35"/>
  <c r="H1796" i="35"/>
  <c r="K1796" i="35"/>
  <c r="M1796" i="35" s="1"/>
  <c r="L1796" i="35"/>
  <c r="H1797" i="35"/>
  <c r="K1797" i="35"/>
  <c r="M1797" i="35" s="1"/>
  <c r="L1797" i="35"/>
  <c r="H1798" i="35"/>
  <c r="K1798" i="35"/>
  <c r="M1798" i="35" s="1"/>
  <c r="L1798" i="35"/>
  <c r="H1799" i="35"/>
  <c r="K1799" i="35"/>
  <c r="M1799" i="35" s="1"/>
  <c r="L1799" i="35"/>
  <c r="C1800" i="35"/>
  <c r="E1800" i="35" s="1"/>
  <c r="G1800" i="35"/>
  <c r="I1800" i="35"/>
  <c r="J1800" i="35"/>
  <c r="H1801" i="35"/>
  <c r="K1801" i="35"/>
  <c r="M1801" i="35" s="1"/>
  <c r="L1801" i="35"/>
  <c r="H1802" i="35"/>
  <c r="K1802" i="35"/>
  <c r="M1802" i="35" s="1"/>
  <c r="L1802" i="35"/>
  <c r="H1803" i="35"/>
  <c r="K1803" i="35"/>
  <c r="M1803" i="35" s="1"/>
  <c r="L1803" i="35"/>
  <c r="H1804" i="35"/>
  <c r="K1804" i="35"/>
  <c r="M1804" i="35" s="1"/>
  <c r="L1804" i="35"/>
  <c r="H1805" i="35"/>
  <c r="K1805" i="35"/>
  <c r="M1805" i="35" s="1"/>
  <c r="L1805" i="35"/>
  <c r="H1806" i="35"/>
  <c r="K1806" i="35"/>
  <c r="M1806" i="35" s="1"/>
  <c r="L1806" i="35"/>
  <c r="C1807" i="35"/>
  <c r="E1807" i="35" s="1"/>
  <c r="G1807" i="35"/>
  <c r="I1807" i="35"/>
  <c r="J1807" i="35"/>
  <c r="H1808" i="35"/>
  <c r="K1808" i="35"/>
  <c r="M1808" i="35" s="1"/>
  <c r="L1808" i="35"/>
  <c r="H1809" i="35"/>
  <c r="K1809" i="35"/>
  <c r="M1809" i="35" s="1"/>
  <c r="L1809" i="35"/>
  <c r="H1810" i="35"/>
  <c r="K1810" i="35"/>
  <c r="M1810" i="35" s="1"/>
  <c r="L1810" i="35"/>
  <c r="H1811" i="35"/>
  <c r="K1811" i="35"/>
  <c r="M1811" i="35" s="1"/>
  <c r="L1811" i="35"/>
  <c r="H1812" i="35"/>
  <c r="K1812" i="35"/>
  <c r="M1812" i="35" s="1"/>
  <c r="L1812" i="35"/>
  <c r="H1813" i="35"/>
  <c r="K1813" i="35"/>
  <c r="M1813" i="35" s="1"/>
  <c r="L1813" i="35"/>
  <c r="C1814" i="35"/>
  <c r="E1814" i="35" s="1"/>
  <c r="G1814" i="35"/>
  <c r="I1814" i="35"/>
  <c r="J1814" i="35"/>
  <c r="H1815" i="35"/>
  <c r="K1815" i="35"/>
  <c r="M1815" i="35" s="1"/>
  <c r="L1815" i="35"/>
  <c r="H1816" i="35"/>
  <c r="K1816" i="35"/>
  <c r="M1816" i="35" s="1"/>
  <c r="L1816" i="35"/>
  <c r="H1817" i="35"/>
  <c r="K1817" i="35"/>
  <c r="M1817" i="35" s="1"/>
  <c r="L1817" i="35"/>
  <c r="H1818" i="35"/>
  <c r="K1818" i="35"/>
  <c r="M1818" i="35" s="1"/>
  <c r="L1818" i="35"/>
  <c r="H1819" i="35"/>
  <c r="K1819" i="35"/>
  <c r="M1819" i="35" s="1"/>
  <c r="L1819" i="35"/>
  <c r="H1820" i="35"/>
  <c r="K1820" i="35"/>
  <c r="M1820" i="35" s="1"/>
  <c r="L1820" i="35"/>
  <c r="C1821" i="35"/>
  <c r="E1821" i="35" s="1"/>
  <c r="G1821" i="35"/>
  <c r="I1821" i="35"/>
  <c r="J1821" i="35"/>
  <c r="H1822" i="35"/>
  <c r="K1822" i="35"/>
  <c r="M1822" i="35" s="1"/>
  <c r="L1822" i="35"/>
  <c r="H1823" i="35"/>
  <c r="K1823" i="35"/>
  <c r="M1823" i="35" s="1"/>
  <c r="L1823" i="35"/>
  <c r="H1824" i="35"/>
  <c r="K1824" i="35"/>
  <c r="M1824" i="35" s="1"/>
  <c r="L1824" i="35"/>
  <c r="H1825" i="35"/>
  <c r="K1825" i="35"/>
  <c r="M1825" i="35" s="1"/>
  <c r="L1825" i="35"/>
  <c r="H1826" i="35"/>
  <c r="K1826" i="35"/>
  <c r="M1826" i="35" s="1"/>
  <c r="L1826" i="35"/>
  <c r="H1827" i="35"/>
  <c r="K1827" i="35"/>
  <c r="M1827" i="35" s="1"/>
  <c r="L1827" i="35"/>
  <c r="C1828" i="35"/>
  <c r="E1828" i="35" s="1"/>
  <c r="G1828" i="35"/>
  <c r="I1828" i="35"/>
  <c r="J1828" i="35"/>
  <c r="H1829" i="35"/>
  <c r="K1829" i="35"/>
  <c r="M1829" i="35" s="1"/>
  <c r="L1829" i="35"/>
  <c r="H1830" i="35"/>
  <c r="K1830" i="35"/>
  <c r="M1830" i="35" s="1"/>
  <c r="L1830" i="35"/>
  <c r="H1831" i="35"/>
  <c r="K1831" i="35"/>
  <c r="M1831" i="35" s="1"/>
  <c r="L1831" i="35"/>
  <c r="H1832" i="35"/>
  <c r="K1832" i="35"/>
  <c r="M1832" i="35" s="1"/>
  <c r="L1832" i="35"/>
  <c r="H1833" i="35"/>
  <c r="K1833" i="35"/>
  <c r="M1833" i="35" s="1"/>
  <c r="L1833" i="35"/>
  <c r="H1834" i="35"/>
  <c r="K1834" i="35"/>
  <c r="M1834" i="35" s="1"/>
  <c r="L1834" i="35"/>
  <c r="C1835" i="35"/>
  <c r="E1835" i="35" s="1"/>
  <c r="G1835" i="35"/>
  <c r="I1835" i="35"/>
  <c r="J1835" i="35"/>
  <c r="H1836" i="35"/>
  <c r="K1836" i="35"/>
  <c r="M1836" i="35" s="1"/>
  <c r="L1836" i="35"/>
  <c r="H1837" i="35"/>
  <c r="K1837" i="35"/>
  <c r="M1837" i="35" s="1"/>
  <c r="L1837" i="35"/>
  <c r="H1838" i="35"/>
  <c r="K1838" i="35"/>
  <c r="M1838" i="35" s="1"/>
  <c r="L1838" i="35"/>
  <c r="H1839" i="35"/>
  <c r="K1839" i="35"/>
  <c r="M1839" i="35" s="1"/>
  <c r="L1839" i="35"/>
  <c r="H1840" i="35"/>
  <c r="K1840" i="35"/>
  <c r="M1840" i="35" s="1"/>
  <c r="L1840" i="35"/>
  <c r="H1841" i="35"/>
  <c r="K1841" i="35"/>
  <c r="M1841" i="35" s="1"/>
  <c r="L1841" i="35"/>
  <c r="C1842" i="35"/>
  <c r="E1842" i="35" s="1"/>
  <c r="G1842" i="35"/>
  <c r="I1842" i="35"/>
  <c r="J1842" i="35"/>
  <c r="H1843" i="35"/>
  <c r="K1843" i="35"/>
  <c r="M1843" i="35" s="1"/>
  <c r="L1843" i="35"/>
  <c r="H1844" i="35"/>
  <c r="K1844" i="35"/>
  <c r="M1844" i="35" s="1"/>
  <c r="L1844" i="35"/>
  <c r="H1845" i="35"/>
  <c r="K1845" i="35"/>
  <c r="M1845" i="35" s="1"/>
  <c r="L1845" i="35"/>
  <c r="H1846" i="35"/>
  <c r="K1846" i="35"/>
  <c r="M1846" i="35" s="1"/>
  <c r="L1846" i="35"/>
  <c r="H1847" i="35"/>
  <c r="K1847" i="35"/>
  <c r="M1847" i="35" s="1"/>
  <c r="L1847" i="35"/>
  <c r="H1848" i="35"/>
  <c r="K1848" i="35"/>
  <c r="M1848" i="35" s="1"/>
  <c r="L1848" i="35"/>
  <c r="C1849" i="35"/>
  <c r="E1849" i="35" s="1"/>
  <c r="G1849" i="35"/>
  <c r="I1849" i="35"/>
  <c r="J1849" i="35"/>
  <c r="H1850" i="35"/>
  <c r="K1850" i="35"/>
  <c r="M1850" i="35" s="1"/>
  <c r="L1850" i="35"/>
  <c r="H1851" i="35"/>
  <c r="K1851" i="35"/>
  <c r="M1851" i="35" s="1"/>
  <c r="L1851" i="35"/>
  <c r="H1852" i="35"/>
  <c r="K1852" i="35"/>
  <c r="M1852" i="35" s="1"/>
  <c r="L1852" i="35"/>
  <c r="H1853" i="35"/>
  <c r="K1853" i="35"/>
  <c r="M1853" i="35" s="1"/>
  <c r="L1853" i="35"/>
  <c r="H1854" i="35"/>
  <c r="K1854" i="35"/>
  <c r="M1854" i="35" s="1"/>
  <c r="L1854" i="35"/>
  <c r="H1855" i="35"/>
  <c r="K1855" i="35"/>
  <c r="M1855" i="35" s="1"/>
  <c r="L1855" i="35"/>
  <c r="C1856" i="35"/>
  <c r="E1856" i="35" s="1"/>
  <c r="G1856" i="35"/>
  <c r="I1856" i="35"/>
  <c r="J1856" i="35"/>
  <c r="H1857" i="35"/>
  <c r="K1857" i="35"/>
  <c r="M1857" i="35" s="1"/>
  <c r="L1857" i="35"/>
  <c r="H1858" i="35"/>
  <c r="K1858" i="35"/>
  <c r="M1858" i="35" s="1"/>
  <c r="L1858" i="35"/>
  <c r="H1859" i="35"/>
  <c r="K1859" i="35"/>
  <c r="M1859" i="35" s="1"/>
  <c r="L1859" i="35"/>
  <c r="H1860" i="35"/>
  <c r="K1860" i="35"/>
  <c r="M1860" i="35" s="1"/>
  <c r="L1860" i="35"/>
  <c r="H1861" i="35"/>
  <c r="K1861" i="35"/>
  <c r="M1861" i="35" s="1"/>
  <c r="L1861" i="35"/>
  <c r="H1862" i="35"/>
  <c r="K1862" i="35"/>
  <c r="M1862" i="35" s="1"/>
  <c r="L1862" i="35"/>
  <c r="C1863" i="35"/>
  <c r="E1863" i="35" s="1"/>
  <c r="G1863" i="35"/>
  <c r="I1863" i="35"/>
  <c r="J1863" i="35"/>
  <c r="H1864" i="35"/>
  <c r="K1864" i="35"/>
  <c r="M1864" i="35" s="1"/>
  <c r="L1864" i="35"/>
  <c r="H1865" i="35"/>
  <c r="K1865" i="35"/>
  <c r="M1865" i="35" s="1"/>
  <c r="L1865" i="35"/>
  <c r="H1866" i="35"/>
  <c r="K1866" i="35"/>
  <c r="M1866" i="35" s="1"/>
  <c r="L1866" i="35"/>
  <c r="H1867" i="35"/>
  <c r="K1867" i="35"/>
  <c r="M1867" i="35" s="1"/>
  <c r="L1867" i="35"/>
  <c r="H1868" i="35"/>
  <c r="K1868" i="35"/>
  <c r="M1868" i="35" s="1"/>
  <c r="L1868" i="35"/>
  <c r="H1869" i="35"/>
  <c r="K1869" i="35"/>
  <c r="M1869" i="35" s="1"/>
  <c r="L1869" i="35"/>
  <c r="C1870" i="35"/>
  <c r="E1870" i="35" s="1"/>
  <c r="G1870" i="35"/>
  <c r="I1870" i="35"/>
  <c r="J1870" i="35"/>
  <c r="H1871" i="35"/>
  <c r="K1871" i="35"/>
  <c r="M1871" i="35" s="1"/>
  <c r="L1871" i="35"/>
  <c r="H1872" i="35"/>
  <c r="K1872" i="35"/>
  <c r="M1872" i="35" s="1"/>
  <c r="L1872" i="35"/>
  <c r="H1873" i="35"/>
  <c r="K1873" i="35"/>
  <c r="M1873" i="35" s="1"/>
  <c r="L1873" i="35"/>
  <c r="H1874" i="35"/>
  <c r="K1874" i="35"/>
  <c r="M1874" i="35" s="1"/>
  <c r="L1874" i="35"/>
  <c r="H1875" i="35"/>
  <c r="K1875" i="35"/>
  <c r="M1875" i="35" s="1"/>
  <c r="L1875" i="35"/>
  <c r="H1876" i="35"/>
  <c r="K1876" i="35"/>
  <c r="M1876" i="35" s="1"/>
  <c r="L1876" i="35"/>
  <c r="C1877" i="35"/>
  <c r="E1877" i="35" s="1"/>
  <c r="G1877" i="35"/>
  <c r="I1877" i="35"/>
  <c r="J1877" i="35"/>
  <c r="H1878" i="35"/>
  <c r="K1878" i="35"/>
  <c r="M1878" i="35" s="1"/>
  <c r="L1878" i="35"/>
  <c r="H1879" i="35"/>
  <c r="K1879" i="35"/>
  <c r="M1879" i="35" s="1"/>
  <c r="L1879" i="35"/>
  <c r="H1880" i="35"/>
  <c r="K1880" i="35"/>
  <c r="M1880" i="35" s="1"/>
  <c r="L1880" i="35"/>
  <c r="H1881" i="35"/>
  <c r="K1881" i="35"/>
  <c r="M1881" i="35" s="1"/>
  <c r="L1881" i="35"/>
  <c r="H1882" i="35"/>
  <c r="K1882" i="35"/>
  <c r="M1882" i="35" s="1"/>
  <c r="L1882" i="35"/>
  <c r="H1883" i="35"/>
  <c r="K1883" i="35"/>
  <c r="M1883" i="35" s="1"/>
  <c r="L1883" i="35"/>
  <c r="C1884" i="35"/>
  <c r="E1884" i="35" s="1"/>
  <c r="G1884" i="35"/>
  <c r="I1884" i="35"/>
  <c r="J1884" i="35"/>
  <c r="H1885" i="35"/>
  <c r="K1885" i="35"/>
  <c r="M1885" i="35" s="1"/>
  <c r="L1885" i="35"/>
  <c r="H1886" i="35"/>
  <c r="K1886" i="35"/>
  <c r="M1886" i="35" s="1"/>
  <c r="L1886" i="35"/>
  <c r="H1887" i="35"/>
  <c r="K1887" i="35"/>
  <c r="M1887" i="35" s="1"/>
  <c r="L1887" i="35"/>
  <c r="H1888" i="35"/>
  <c r="K1888" i="35"/>
  <c r="M1888" i="35" s="1"/>
  <c r="L1888" i="35"/>
  <c r="H1889" i="35"/>
  <c r="K1889" i="35"/>
  <c r="M1889" i="35" s="1"/>
  <c r="L1889" i="35"/>
  <c r="H1890" i="35"/>
  <c r="K1890" i="35"/>
  <c r="M1890" i="35" s="1"/>
  <c r="L1890" i="35"/>
  <c r="C1891" i="35"/>
  <c r="E1891" i="35" s="1"/>
  <c r="G1891" i="35"/>
  <c r="I1891" i="35"/>
  <c r="J1891" i="35"/>
  <c r="H1892" i="35"/>
  <c r="K1892" i="35"/>
  <c r="M1892" i="35" s="1"/>
  <c r="L1892" i="35"/>
  <c r="H1893" i="35"/>
  <c r="K1893" i="35"/>
  <c r="M1893" i="35" s="1"/>
  <c r="L1893" i="35"/>
  <c r="H1894" i="35"/>
  <c r="K1894" i="35"/>
  <c r="M1894" i="35" s="1"/>
  <c r="L1894" i="35"/>
  <c r="H1895" i="35"/>
  <c r="K1895" i="35"/>
  <c r="M1895" i="35" s="1"/>
  <c r="L1895" i="35"/>
  <c r="H1896" i="35"/>
  <c r="K1896" i="35"/>
  <c r="M1896" i="35" s="1"/>
  <c r="L1896" i="35"/>
  <c r="H1897" i="35"/>
  <c r="K1897" i="35"/>
  <c r="M1897" i="35" s="1"/>
  <c r="L1897" i="35"/>
  <c r="C1898" i="35"/>
  <c r="E1898" i="35" s="1"/>
  <c r="G1898" i="35"/>
  <c r="I1898" i="35"/>
  <c r="J1898" i="35"/>
  <c r="H1899" i="35"/>
  <c r="K1899" i="35"/>
  <c r="M1899" i="35" s="1"/>
  <c r="L1899" i="35"/>
  <c r="H1900" i="35"/>
  <c r="K1900" i="35"/>
  <c r="M1900" i="35" s="1"/>
  <c r="L1900" i="35"/>
  <c r="H1901" i="35"/>
  <c r="K1901" i="35"/>
  <c r="M1901" i="35" s="1"/>
  <c r="L1901" i="35"/>
  <c r="H1902" i="35"/>
  <c r="K1902" i="35"/>
  <c r="M1902" i="35" s="1"/>
  <c r="L1902" i="35"/>
  <c r="H1903" i="35"/>
  <c r="K1903" i="35"/>
  <c r="M1903" i="35" s="1"/>
  <c r="L1903" i="35"/>
  <c r="H1904" i="35"/>
  <c r="K1904" i="35"/>
  <c r="M1904" i="35" s="1"/>
  <c r="L1904" i="35"/>
  <c r="C1905" i="35"/>
  <c r="E1905" i="35" s="1"/>
  <c r="G1905" i="35"/>
  <c r="I1905" i="35"/>
  <c r="J1905" i="35"/>
  <c r="H1906" i="35"/>
  <c r="K1906" i="35"/>
  <c r="M1906" i="35" s="1"/>
  <c r="L1906" i="35"/>
  <c r="H1907" i="35"/>
  <c r="K1907" i="35"/>
  <c r="M1907" i="35" s="1"/>
  <c r="L1907" i="35"/>
  <c r="H1908" i="35"/>
  <c r="K1908" i="35"/>
  <c r="M1908" i="35" s="1"/>
  <c r="L1908" i="35"/>
  <c r="H1909" i="35"/>
  <c r="K1909" i="35"/>
  <c r="M1909" i="35" s="1"/>
  <c r="L1909" i="35"/>
  <c r="H1910" i="35"/>
  <c r="K1910" i="35"/>
  <c r="M1910" i="35" s="1"/>
  <c r="L1910" i="35"/>
  <c r="H1911" i="35"/>
  <c r="K1911" i="35"/>
  <c r="M1911" i="35" s="1"/>
  <c r="L1911" i="35"/>
  <c r="C1912" i="35"/>
  <c r="E1912" i="35" s="1"/>
  <c r="G1912" i="35"/>
  <c r="I1912" i="35"/>
  <c r="J1912" i="35"/>
  <c r="H1913" i="35"/>
  <c r="K1913" i="35"/>
  <c r="M1913" i="35" s="1"/>
  <c r="L1913" i="35"/>
  <c r="H1914" i="35"/>
  <c r="K1914" i="35"/>
  <c r="M1914" i="35" s="1"/>
  <c r="L1914" i="35"/>
  <c r="H1915" i="35"/>
  <c r="K1915" i="35"/>
  <c r="M1915" i="35" s="1"/>
  <c r="L1915" i="35"/>
  <c r="H1916" i="35"/>
  <c r="K1916" i="35"/>
  <c r="M1916" i="35" s="1"/>
  <c r="L1916" i="35"/>
  <c r="H1917" i="35"/>
  <c r="K1917" i="35"/>
  <c r="M1917" i="35" s="1"/>
  <c r="L1917" i="35"/>
  <c r="H1918" i="35"/>
  <c r="K1918" i="35"/>
  <c r="M1918" i="35" s="1"/>
  <c r="L1918" i="35"/>
  <c r="C1919" i="35"/>
  <c r="E1919" i="35" s="1"/>
  <c r="G1919" i="35"/>
  <c r="I1919" i="35"/>
  <c r="J1919" i="35"/>
  <c r="H1920" i="35"/>
  <c r="K1920" i="35"/>
  <c r="M1920" i="35" s="1"/>
  <c r="L1920" i="35"/>
  <c r="H1921" i="35"/>
  <c r="K1921" i="35"/>
  <c r="M1921" i="35" s="1"/>
  <c r="L1921" i="35"/>
  <c r="H1922" i="35"/>
  <c r="K1922" i="35"/>
  <c r="M1922" i="35" s="1"/>
  <c r="L1922" i="35"/>
  <c r="H1923" i="35"/>
  <c r="K1923" i="35"/>
  <c r="M1923" i="35" s="1"/>
  <c r="L1923" i="35"/>
  <c r="H1924" i="35"/>
  <c r="K1924" i="35"/>
  <c r="M1924" i="35" s="1"/>
  <c r="L1924" i="35"/>
  <c r="H1925" i="35"/>
  <c r="K1925" i="35"/>
  <c r="M1925" i="35" s="1"/>
  <c r="L1925" i="35"/>
  <c r="E1926" i="35"/>
  <c r="G1926" i="35"/>
  <c r="I1926" i="35"/>
  <c r="J1926" i="35"/>
  <c r="H1927" i="35"/>
  <c r="K1927" i="35"/>
  <c r="M1927" i="35" s="1"/>
  <c r="L1927" i="35"/>
  <c r="H1928" i="35"/>
  <c r="K1928" i="35"/>
  <c r="M1928" i="35" s="1"/>
  <c r="L1928" i="35"/>
  <c r="H1929" i="35"/>
  <c r="K1929" i="35"/>
  <c r="M1929" i="35" s="1"/>
  <c r="L1929" i="35"/>
  <c r="H1930" i="35"/>
  <c r="K1930" i="35"/>
  <c r="M1930" i="35" s="1"/>
  <c r="L1930" i="35"/>
  <c r="H1931" i="35"/>
  <c r="K1931" i="35"/>
  <c r="M1931" i="35" s="1"/>
  <c r="L1931" i="35"/>
  <c r="H1932" i="35"/>
  <c r="K1932" i="35"/>
  <c r="M1932" i="35" s="1"/>
  <c r="L1932" i="35"/>
  <c r="C1933" i="35"/>
  <c r="E1933" i="35" s="1"/>
  <c r="G1933" i="35"/>
  <c r="I1933" i="35"/>
  <c r="J1933" i="35"/>
  <c r="H1934" i="35"/>
  <c r="K1934" i="35"/>
  <c r="M1934" i="35" s="1"/>
  <c r="L1934" i="35"/>
  <c r="H1935" i="35"/>
  <c r="K1935" i="35"/>
  <c r="M1935" i="35" s="1"/>
  <c r="L1935" i="35"/>
  <c r="H1936" i="35"/>
  <c r="K1936" i="35"/>
  <c r="M1936" i="35" s="1"/>
  <c r="L1936" i="35"/>
  <c r="H1937" i="35"/>
  <c r="K1937" i="35"/>
  <c r="M1937" i="35" s="1"/>
  <c r="L1937" i="35"/>
  <c r="H1938" i="35"/>
  <c r="K1938" i="35"/>
  <c r="M1938" i="35" s="1"/>
  <c r="L1938" i="35"/>
  <c r="H1939" i="35"/>
  <c r="K1939" i="35"/>
  <c r="M1939" i="35" s="1"/>
  <c r="L1939" i="35"/>
  <c r="C1940" i="35"/>
  <c r="E1940" i="35" s="1"/>
  <c r="G1940" i="35"/>
  <c r="I1940" i="35"/>
  <c r="J1940" i="35"/>
  <c r="H1941" i="35"/>
  <c r="K1941" i="35"/>
  <c r="M1941" i="35" s="1"/>
  <c r="L1941" i="35"/>
  <c r="H1942" i="35"/>
  <c r="K1942" i="35"/>
  <c r="M1942" i="35" s="1"/>
  <c r="L1942" i="35"/>
  <c r="H1943" i="35"/>
  <c r="K1943" i="35"/>
  <c r="M1943" i="35" s="1"/>
  <c r="L1943" i="35"/>
  <c r="H1944" i="35"/>
  <c r="K1944" i="35"/>
  <c r="M1944" i="35" s="1"/>
  <c r="L1944" i="35"/>
  <c r="H1945" i="35"/>
  <c r="K1945" i="35"/>
  <c r="M1945" i="35" s="1"/>
  <c r="L1945" i="35"/>
  <c r="H1946" i="35"/>
  <c r="K1946" i="35"/>
  <c r="M1946" i="35" s="1"/>
  <c r="L1946" i="35"/>
  <c r="C1947" i="35"/>
  <c r="E1947" i="35" s="1"/>
  <c r="G1947" i="35"/>
  <c r="I1947" i="35"/>
  <c r="J1947" i="35"/>
  <c r="H1948" i="35"/>
  <c r="K1948" i="35"/>
  <c r="M1948" i="35" s="1"/>
  <c r="L1948" i="35"/>
  <c r="H1949" i="35"/>
  <c r="K1949" i="35"/>
  <c r="M1949" i="35" s="1"/>
  <c r="L1949" i="35"/>
  <c r="H1950" i="35"/>
  <c r="K1950" i="35"/>
  <c r="M1950" i="35" s="1"/>
  <c r="L1950" i="35"/>
  <c r="H1951" i="35"/>
  <c r="K1951" i="35"/>
  <c r="M1951" i="35" s="1"/>
  <c r="L1951" i="35"/>
  <c r="H1952" i="35"/>
  <c r="K1952" i="35"/>
  <c r="M1952" i="35" s="1"/>
  <c r="L1952" i="35"/>
  <c r="H1953" i="35"/>
  <c r="K1953" i="35"/>
  <c r="M1953" i="35" s="1"/>
  <c r="L1953" i="35"/>
  <c r="C1954" i="35"/>
  <c r="E1954" i="35" s="1"/>
  <c r="G1954" i="35"/>
  <c r="I1954" i="35"/>
  <c r="J1954" i="35"/>
  <c r="H1955" i="35"/>
  <c r="K1955" i="35"/>
  <c r="M1955" i="35" s="1"/>
  <c r="L1955" i="35"/>
  <c r="H1956" i="35"/>
  <c r="K1956" i="35"/>
  <c r="M1956" i="35" s="1"/>
  <c r="L1956" i="35"/>
  <c r="H1957" i="35"/>
  <c r="K1957" i="35"/>
  <c r="M1957" i="35" s="1"/>
  <c r="L1957" i="35"/>
  <c r="H1958" i="35"/>
  <c r="K1958" i="35"/>
  <c r="M1958" i="35" s="1"/>
  <c r="L1958" i="35"/>
  <c r="H1959" i="35"/>
  <c r="K1959" i="35"/>
  <c r="M1959" i="35" s="1"/>
  <c r="L1959" i="35"/>
  <c r="H1960" i="35"/>
  <c r="K1960" i="35"/>
  <c r="M1960" i="35" s="1"/>
  <c r="L1960" i="35"/>
  <c r="C1961" i="35"/>
  <c r="E1961" i="35" s="1"/>
  <c r="G1961" i="35"/>
  <c r="I1961" i="35"/>
  <c r="J1961" i="35"/>
  <c r="H1962" i="35"/>
  <c r="K1962" i="35"/>
  <c r="M1962" i="35" s="1"/>
  <c r="L1962" i="35"/>
  <c r="H1963" i="35"/>
  <c r="K1963" i="35"/>
  <c r="M1963" i="35" s="1"/>
  <c r="L1963" i="35"/>
  <c r="H1964" i="35"/>
  <c r="K1964" i="35"/>
  <c r="M1964" i="35" s="1"/>
  <c r="L1964" i="35"/>
  <c r="H1965" i="35"/>
  <c r="K1965" i="35"/>
  <c r="M1965" i="35" s="1"/>
  <c r="L1965" i="35"/>
  <c r="H1966" i="35"/>
  <c r="K1966" i="35"/>
  <c r="M1966" i="35" s="1"/>
  <c r="L1966" i="35"/>
  <c r="H1967" i="35"/>
  <c r="K1967" i="35"/>
  <c r="M1967" i="35" s="1"/>
  <c r="L1967" i="35"/>
  <c r="C1968" i="35"/>
  <c r="E1968" i="35" s="1"/>
  <c r="G1968" i="35"/>
  <c r="I1968" i="35"/>
  <c r="J1968" i="35"/>
  <c r="H1969" i="35"/>
  <c r="K1969" i="35"/>
  <c r="M1969" i="35" s="1"/>
  <c r="L1969" i="35"/>
  <c r="H1970" i="35"/>
  <c r="K1970" i="35"/>
  <c r="M1970" i="35" s="1"/>
  <c r="L1970" i="35"/>
  <c r="H1971" i="35"/>
  <c r="K1971" i="35"/>
  <c r="M1971" i="35" s="1"/>
  <c r="L1971" i="35"/>
  <c r="H1972" i="35"/>
  <c r="K1972" i="35"/>
  <c r="M1972" i="35" s="1"/>
  <c r="L1972" i="35"/>
  <c r="H1973" i="35"/>
  <c r="K1973" i="35"/>
  <c r="M1973" i="35" s="1"/>
  <c r="L1973" i="35"/>
  <c r="H1974" i="35"/>
  <c r="K1974" i="35"/>
  <c r="M1974" i="35" s="1"/>
  <c r="L1974" i="35"/>
  <c r="C1975" i="35"/>
  <c r="E1975" i="35" s="1"/>
  <c r="G1975" i="35"/>
  <c r="I1975" i="35"/>
  <c r="J1975" i="35"/>
  <c r="H1976" i="35"/>
  <c r="K1976" i="35"/>
  <c r="M1976" i="35" s="1"/>
  <c r="L1976" i="35"/>
  <c r="H1977" i="35"/>
  <c r="K1977" i="35"/>
  <c r="M1977" i="35" s="1"/>
  <c r="L1977" i="35"/>
  <c r="H1978" i="35"/>
  <c r="K1978" i="35"/>
  <c r="M1978" i="35" s="1"/>
  <c r="L1978" i="35"/>
  <c r="H1979" i="35"/>
  <c r="K1979" i="35"/>
  <c r="M1979" i="35" s="1"/>
  <c r="L1979" i="35"/>
  <c r="H1980" i="35"/>
  <c r="K1980" i="35"/>
  <c r="M1980" i="35" s="1"/>
  <c r="L1980" i="35"/>
  <c r="H1981" i="35"/>
  <c r="K1981" i="35"/>
  <c r="M1981" i="35" s="1"/>
  <c r="L1981" i="35"/>
  <c r="C1982" i="35"/>
  <c r="E1982" i="35" s="1"/>
  <c r="G1982" i="35"/>
  <c r="I1982" i="35"/>
  <c r="J1982" i="35"/>
  <c r="H1983" i="35"/>
  <c r="K1983" i="35"/>
  <c r="M1983" i="35" s="1"/>
  <c r="L1983" i="35"/>
  <c r="H1984" i="35"/>
  <c r="K1984" i="35"/>
  <c r="M1984" i="35" s="1"/>
  <c r="L1984" i="35"/>
  <c r="H1985" i="35"/>
  <c r="K1985" i="35"/>
  <c r="M1985" i="35" s="1"/>
  <c r="L1985" i="35"/>
  <c r="H1986" i="35"/>
  <c r="K1986" i="35"/>
  <c r="M1986" i="35" s="1"/>
  <c r="L1986" i="35"/>
  <c r="H1987" i="35"/>
  <c r="K1987" i="35"/>
  <c r="M1987" i="35" s="1"/>
  <c r="L1987" i="35"/>
  <c r="H1988" i="35"/>
  <c r="K1988" i="35"/>
  <c r="M1988" i="35" s="1"/>
  <c r="L1988" i="35"/>
  <c r="C1989" i="35"/>
  <c r="E1989" i="35" s="1"/>
  <c r="G1989" i="35"/>
  <c r="I1989" i="35"/>
  <c r="J1989" i="35"/>
  <c r="H1990" i="35"/>
  <c r="K1990" i="35"/>
  <c r="M1990" i="35" s="1"/>
  <c r="L1990" i="35"/>
  <c r="H1991" i="35"/>
  <c r="K1991" i="35"/>
  <c r="M1991" i="35" s="1"/>
  <c r="L1991" i="35"/>
  <c r="H1992" i="35"/>
  <c r="K1992" i="35"/>
  <c r="M1992" i="35" s="1"/>
  <c r="L1992" i="35"/>
  <c r="H1993" i="35"/>
  <c r="K1993" i="35"/>
  <c r="M1993" i="35" s="1"/>
  <c r="L1993" i="35"/>
  <c r="H1994" i="35"/>
  <c r="K1994" i="35"/>
  <c r="M1994" i="35" s="1"/>
  <c r="L1994" i="35"/>
  <c r="H1995" i="35"/>
  <c r="K1995" i="35"/>
  <c r="M1995" i="35" s="1"/>
  <c r="L1995" i="35"/>
  <c r="C1996" i="35"/>
  <c r="E1996" i="35" s="1"/>
  <c r="G1996" i="35"/>
  <c r="I1996" i="35"/>
  <c r="J1996" i="35"/>
  <c r="H1997" i="35"/>
  <c r="K1997" i="35"/>
  <c r="M1997" i="35" s="1"/>
  <c r="L1997" i="35"/>
  <c r="H1998" i="35"/>
  <c r="K1998" i="35"/>
  <c r="M1998" i="35" s="1"/>
  <c r="L1998" i="35"/>
  <c r="H1999" i="35"/>
  <c r="K1999" i="35"/>
  <c r="M1999" i="35" s="1"/>
  <c r="L1999" i="35"/>
  <c r="H2000" i="35"/>
  <c r="K2000" i="35"/>
  <c r="M2000" i="35" s="1"/>
  <c r="L2000" i="35"/>
  <c r="H2001" i="35"/>
  <c r="K2001" i="35"/>
  <c r="M2001" i="35" s="1"/>
  <c r="L2001" i="35"/>
  <c r="H2002" i="35"/>
  <c r="K2002" i="35"/>
  <c r="M2002" i="35" s="1"/>
  <c r="L2002" i="35"/>
  <c r="C2003" i="35"/>
  <c r="E2003" i="35" s="1"/>
  <c r="G2003" i="35"/>
  <c r="I2003" i="35"/>
  <c r="J2003" i="35"/>
  <c r="H2004" i="35"/>
  <c r="K2004" i="35"/>
  <c r="M2004" i="35" s="1"/>
  <c r="L2004" i="35"/>
  <c r="H2005" i="35"/>
  <c r="K2005" i="35"/>
  <c r="M2005" i="35" s="1"/>
  <c r="L2005" i="35"/>
  <c r="H2006" i="35"/>
  <c r="K2006" i="35"/>
  <c r="M2006" i="35" s="1"/>
  <c r="L2006" i="35"/>
  <c r="H2007" i="35"/>
  <c r="K2007" i="35"/>
  <c r="M2007" i="35" s="1"/>
  <c r="L2007" i="35"/>
  <c r="H2008" i="35"/>
  <c r="K2008" i="35"/>
  <c r="M2008" i="35" s="1"/>
  <c r="L2008" i="35"/>
  <c r="H2009" i="35"/>
  <c r="K2009" i="35"/>
  <c r="M2009" i="35" s="1"/>
  <c r="L2009" i="35"/>
  <c r="C2010" i="35"/>
  <c r="E2010" i="35" s="1"/>
  <c r="G2010" i="35"/>
  <c r="I2010" i="35"/>
  <c r="J2010" i="35"/>
  <c r="H2011" i="35"/>
  <c r="K2011" i="35"/>
  <c r="M2011" i="35" s="1"/>
  <c r="L2011" i="35"/>
  <c r="H2012" i="35"/>
  <c r="K2012" i="35"/>
  <c r="M2012" i="35" s="1"/>
  <c r="L2012" i="35"/>
  <c r="H2013" i="35"/>
  <c r="K2013" i="35"/>
  <c r="M2013" i="35" s="1"/>
  <c r="L2013" i="35"/>
  <c r="H2014" i="35"/>
  <c r="K2014" i="35"/>
  <c r="M2014" i="35" s="1"/>
  <c r="L2014" i="35"/>
  <c r="H2015" i="35"/>
  <c r="K2015" i="35"/>
  <c r="M2015" i="35" s="1"/>
  <c r="L2015" i="35"/>
  <c r="H2016" i="35"/>
  <c r="K2016" i="35"/>
  <c r="M2016" i="35" s="1"/>
  <c r="L2016" i="35"/>
  <c r="C2017" i="35"/>
  <c r="E2017" i="35" s="1"/>
  <c r="G2017" i="35"/>
  <c r="I2017" i="35"/>
  <c r="J2017" i="35"/>
  <c r="H2018" i="35"/>
  <c r="K2018" i="35"/>
  <c r="M2018" i="35" s="1"/>
  <c r="L2018" i="35"/>
  <c r="H2019" i="35"/>
  <c r="K2019" i="35"/>
  <c r="M2019" i="35" s="1"/>
  <c r="L2019" i="35"/>
  <c r="H2020" i="35"/>
  <c r="K2020" i="35"/>
  <c r="M2020" i="35" s="1"/>
  <c r="L2020" i="35"/>
  <c r="H2021" i="35"/>
  <c r="K2021" i="35"/>
  <c r="M2021" i="35" s="1"/>
  <c r="L2021" i="35"/>
  <c r="H2022" i="35"/>
  <c r="K2022" i="35"/>
  <c r="M2022" i="35" s="1"/>
  <c r="L2022" i="35"/>
  <c r="H2023" i="35"/>
  <c r="K2023" i="35"/>
  <c r="M2023" i="35" s="1"/>
  <c r="L2023" i="35"/>
  <c r="C2024" i="35"/>
  <c r="E2024" i="35" s="1"/>
  <c r="G2024" i="35"/>
  <c r="I2024" i="35"/>
  <c r="J2024" i="35"/>
  <c r="H2025" i="35"/>
  <c r="K2025" i="35"/>
  <c r="M2025" i="35" s="1"/>
  <c r="L2025" i="35"/>
  <c r="H2026" i="35"/>
  <c r="K2026" i="35"/>
  <c r="M2026" i="35" s="1"/>
  <c r="L2026" i="35"/>
  <c r="H2027" i="35"/>
  <c r="K2027" i="35"/>
  <c r="M2027" i="35" s="1"/>
  <c r="L2027" i="35"/>
  <c r="H2028" i="35"/>
  <c r="K2028" i="35"/>
  <c r="M2028" i="35" s="1"/>
  <c r="L2028" i="35"/>
  <c r="H2029" i="35"/>
  <c r="K2029" i="35"/>
  <c r="M2029" i="35" s="1"/>
  <c r="L2029" i="35"/>
  <c r="H2030" i="35"/>
  <c r="K2030" i="35"/>
  <c r="M2030" i="35" s="1"/>
  <c r="L2030" i="35"/>
  <c r="C2031" i="35"/>
  <c r="E2031" i="35" s="1"/>
  <c r="G2031" i="35"/>
  <c r="I2031" i="35"/>
  <c r="J2031" i="35"/>
  <c r="H2032" i="35"/>
  <c r="K2032" i="35"/>
  <c r="M2032" i="35" s="1"/>
  <c r="L2032" i="35"/>
  <c r="H2033" i="35"/>
  <c r="K2033" i="35"/>
  <c r="M2033" i="35" s="1"/>
  <c r="L2033" i="35"/>
  <c r="H2034" i="35"/>
  <c r="K2034" i="35"/>
  <c r="M2034" i="35" s="1"/>
  <c r="L2034" i="35"/>
  <c r="H2035" i="35"/>
  <c r="K2035" i="35"/>
  <c r="M2035" i="35" s="1"/>
  <c r="L2035" i="35"/>
  <c r="H2036" i="35"/>
  <c r="K2036" i="35"/>
  <c r="M2036" i="35" s="1"/>
  <c r="L2036" i="35"/>
  <c r="H2037" i="35"/>
  <c r="K2037" i="35"/>
  <c r="M2037" i="35" s="1"/>
  <c r="L2037" i="35"/>
  <c r="C2038" i="35"/>
  <c r="E2038" i="35" s="1"/>
  <c r="G2038" i="35"/>
  <c r="I2038" i="35"/>
  <c r="J2038" i="35"/>
  <c r="H2039" i="35"/>
  <c r="K2039" i="35"/>
  <c r="M2039" i="35" s="1"/>
  <c r="L2039" i="35"/>
  <c r="H2040" i="35"/>
  <c r="K2040" i="35"/>
  <c r="M2040" i="35" s="1"/>
  <c r="L2040" i="35"/>
  <c r="H2041" i="35"/>
  <c r="K2041" i="35"/>
  <c r="M2041" i="35" s="1"/>
  <c r="L2041" i="35"/>
  <c r="H2042" i="35"/>
  <c r="K2042" i="35"/>
  <c r="M2042" i="35" s="1"/>
  <c r="L2042" i="35"/>
  <c r="H2043" i="35"/>
  <c r="K2043" i="35"/>
  <c r="M2043" i="35" s="1"/>
  <c r="L2043" i="35"/>
  <c r="H2044" i="35"/>
  <c r="K2044" i="35"/>
  <c r="M2044" i="35" s="1"/>
  <c r="L2044" i="35"/>
  <c r="C2045" i="35"/>
  <c r="E2045" i="35" s="1"/>
  <c r="G2045" i="35"/>
  <c r="I2045" i="35"/>
  <c r="J2045" i="35"/>
  <c r="H2046" i="35"/>
  <c r="K2046" i="35"/>
  <c r="M2046" i="35" s="1"/>
  <c r="L2046" i="35"/>
  <c r="H2047" i="35"/>
  <c r="K2047" i="35"/>
  <c r="M2047" i="35" s="1"/>
  <c r="L2047" i="35"/>
  <c r="H2048" i="35"/>
  <c r="K2048" i="35"/>
  <c r="M2048" i="35" s="1"/>
  <c r="L2048" i="35"/>
  <c r="H2049" i="35"/>
  <c r="K2049" i="35"/>
  <c r="M2049" i="35" s="1"/>
  <c r="L2049" i="35"/>
  <c r="H2050" i="35"/>
  <c r="K2050" i="35"/>
  <c r="M2050" i="35" s="1"/>
  <c r="L2050" i="35"/>
  <c r="H2051" i="35"/>
  <c r="K2051" i="35"/>
  <c r="M2051" i="35" s="1"/>
  <c r="L2051" i="35"/>
  <c r="C2052" i="35"/>
  <c r="E2052" i="35" s="1"/>
  <c r="G2052" i="35"/>
  <c r="I2052" i="35"/>
  <c r="J2052" i="35"/>
  <c r="H2053" i="35"/>
  <c r="K2053" i="35"/>
  <c r="M2053" i="35" s="1"/>
  <c r="L2053" i="35"/>
  <c r="H2054" i="35"/>
  <c r="K2054" i="35"/>
  <c r="M2054" i="35" s="1"/>
  <c r="L2054" i="35"/>
  <c r="H2055" i="35"/>
  <c r="K2055" i="35"/>
  <c r="M2055" i="35" s="1"/>
  <c r="L2055" i="35"/>
  <c r="H2056" i="35"/>
  <c r="K2056" i="35"/>
  <c r="M2056" i="35" s="1"/>
  <c r="L2056" i="35"/>
  <c r="H2057" i="35"/>
  <c r="K2057" i="35"/>
  <c r="M2057" i="35" s="1"/>
  <c r="L2057" i="35"/>
  <c r="H2058" i="35"/>
  <c r="K2058" i="35"/>
  <c r="M2058" i="35" s="1"/>
  <c r="L2058" i="35"/>
  <c r="C2059" i="35"/>
  <c r="E2059" i="35" s="1"/>
  <c r="G2059" i="35"/>
  <c r="I2059" i="35"/>
  <c r="J2059" i="35"/>
  <c r="H2060" i="35"/>
  <c r="K2060" i="35"/>
  <c r="M2060" i="35" s="1"/>
  <c r="L2060" i="35"/>
  <c r="H2061" i="35"/>
  <c r="K2061" i="35"/>
  <c r="M2061" i="35" s="1"/>
  <c r="L2061" i="35"/>
  <c r="H2062" i="35"/>
  <c r="K2062" i="35"/>
  <c r="M2062" i="35" s="1"/>
  <c r="L2062" i="35"/>
  <c r="H2063" i="35"/>
  <c r="K2063" i="35"/>
  <c r="M2063" i="35" s="1"/>
  <c r="L2063" i="35"/>
  <c r="H2064" i="35"/>
  <c r="K2064" i="35"/>
  <c r="M2064" i="35" s="1"/>
  <c r="L2064" i="35"/>
  <c r="H2065" i="35"/>
  <c r="K2065" i="35"/>
  <c r="M2065" i="35" s="1"/>
  <c r="L2065" i="35"/>
  <c r="C2066" i="35"/>
  <c r="E2066" i="35" s="1"/>
  <c r="G2066" i="35"/>
  <c r="I2066" i="35"/>
  <c r="J2066" i="35"/>
  <c r="H2067" i="35"/>
  <c r="K2067" i="35"/>
  <c r="M2067" i="35" s="1"/>
  <c r="L2067" i="35"/>
  <c r="H2068" i="35"/>
  <c r="K2068" i="35"/>
  <c r="M2068" i="35" s="1"/>
  <c r="L2068" i="35"/>
  <c r="H2069" i="35"/>
  <c r="K2069" i="35"/>
  <c r="M2069" i="35" s="1"/>
  <c r="L2069" i="35"/>
  <c r="H2070" i="35"/>
  <c r="K2070" i="35"/>
  <c r="M2070" i="35" s="1"/>
  <c r="L2070" i="35"/>
  <c r="H2071" i="35"/>
  <c r="K2071" i="35"/>
  <c r="M2071" i="35" s="1"/>
  <c r="L2071" i="35"/>
  <c r="H2072" i="35"/>
  <c r="K2072" i="35"/>
  <c r="M2072" i="35" s="1"/>
  <c r="L2072" i="35"/>
  <c r="C2073" i="35"/>
  <c r="E2073" i="35" s="1"/>
  <c r="G2073" i="35"/>
  <c r="I2073" i="35"/>
  <c r="J2073" i="35"/>
  <c r="H2074" i="35"/>
  <c r="K2074" i="35"/>
  <c r="M2074" i="35" s="1"/>
  <c r="L2074" i="35"/>
  <c r="H2075" i="35"/>
  <c r="K2075" i="35"/>
  <c r="M2075" i="35" s="1"/>
  <c r="L2075" i="35"/>
  <c r="H2076" i="35"/>
  <c r="K2076" i="35"/>
  <c r="M2076" i="35" s="1"/>
  <c r="L2076" i="35"/>
  <c r="H2077" i="35"/>
  <c r="K2077" i="35"/>
  <c r="M2077" i="35" s="1"/>
  <c r="L2077" i="35"/>
  <c r="H2078" i="35"/>
  <c r="K2078" i="35"/>
  <c r="M2078" i="35" s="1"/>
  <c r="L2078" i="35"/>
  <c r="H2079" i="35"/>
  <c r="K2079" i="35"/>
  <c r="M2079" i="35" s="1"/>
  <c r="L2079" i="35"/>
  <c r="C2080" i="35"/>
  <c r="E2080" i="35" s="1"/>
  <c r="G2080" i="35"/>
  <c r="I2080" i="35"/>
  <c r="J2080" i="35"/>
  <c r="H2081" i="35"/>
  <c r="K2081" i="35"/>
  <c r="M2081" i="35" s="1"/>
  <c r="L2081" i="35"/>
  <c r="H2082" i="35"/>
  <c r="K2082" i="35"/>
  <c r="M2082" i="35" s="1"/>
  <c r="L2082" i="35"/>
  <c r="H2083" i="35"/>
  <c r="K2083" i="35"/>
  <c r="M2083" i="35" s="1"/>
  <c r="L2083" i="35"/>
  <c r="H2084" i="35"/>
  <c r="K2084" i="35"/>
  <c r="M2084" i="35" s="1"/>
  <c r="L2084" i="35"/>
  <c r="H2085" i="35"/>
  <c r="K2085" i="35"/>
  <c r="M2085" i="35" s="1"/>
  <c r="L2085" i="35"/>
  <c r="H2086" i="35"/>
  <c r="K2086" i="35"/>
  <c r="M2086" i="35" s="1"/>
  <c r="L2086" i="35"/>
  <c r="C2087" i="35"/>
  <c r="E2087" i="35" s="1"/>
  <c r="G2087" i="35"/>
  <c r="I2087" i="35"/>
  <c r="J2087" i="35"/>
  <c r="H2088" i="35"/>
  <c r="K2088" i="35"/>
  <c r="M2088" i="35" s="1"/>
  <c r="L2088" i="35"/>
  <c r="H2089" i="35"/>
  <c r="K2089" i="35"/>
  <c r="M2089" i="35" s="1"/>
  <c r="L2089" i="35"/>
  <c r="H2090" i="35"/>
  <c r="K2090" i="35"/>
  <c r="M2090" i="35" s="1"/>
  <c r="L2090" i="35"/>
  <c r="H2091" i="35"/>
  <c r="K2091" i="35"/>
  <c r="M2091" i="35" s="1"/>
  <c r="L2091" i="35"/>
  <c r="H2092" i="35"/>
  <c r="K2092" i="35"/>
  <c r="M2092" i="35" s="1"/>
  <c r="L2092" i="35"/>
  <c r="H2093" i="35"/>
  <c r="K2093" i="35"/>
  <c r="M2093" i="35" s="1"/>
  <c r="L2093" i="35"/>
  <c r="C2094" i="35"/>
  <c r="E2094" i="35" s="1"/>
  <c r="G2094" i="35"/>
  <c r="I2094" i="35"/>
  <c r="J2094" i="35"/>
  <c r="H2095" i="35"/>
  <c r="K2095" i="35"/>
  <c r="M2095" i="35" s="1"/>
  <c r="L2095" i="35"/>
  <c r="H2096" i="35"/>
  <c r="K2096" i="35"/>
  <c r="M2096" i="35" s="1"/>
  <c r="L2096" i="35"/>
  <c r="H2097" i="35"/>
  <c r="K2097" i="35"/>
  <c r="M2097" i="35" s="1"/>
  <c r="L2097" i="35"/>
  <c r="H2098" i="35"/>
  <c r="K2098" i="35"/>
  <c r="M2098" i="35" s="1"/>
  <c r="L2098" i="35"/>
  <c r="H2099" i="35"/>
  <c r="K2099" i="35"/>
  <c r="M2099" i="35" s="1"/>
  <c r="L2099" i="35"/>
  <c r="H2100" i="35"/>
  <c r="K2100" i="35"/>
  <c r="M2100" i="35" s="1"/>
  <c r="L2100" i="35"/>
  <c r="C2101" i="35"/>
  <c r="E2101" i="35" s="1"/>
  <c r="G2101" i="35"/>
  <c r="I2101" i="35"/>
  <c r="J2101" i="35"/>
  <c r="H2102" i="35"/>
  <c r="K2102" i="35"/>
  <c r="M2102" i="35" s="1"/>
  <c r="L2102" i="35"/>
  <c r="H2103" i="35"/>
  <c r="K2103" i="35"/>
  <c r="M2103" i="35" s="1"/>
  <c r="L2103" i="35"/>
  <c r="H2104" i="35"/>
  <c r="K2104" i="35"/>
  <c r="M2104" i="35" s="1"/>
  <c r="L2104" i="35"/>
  <c r="H2105" i="35"/>
  <c r="K2105" i="35"/>
  <c r="M2105" i="35" s="1"/>
  <c r="L2105" i="35"/>
  <c r="H2106" i="35"/>
  <c r="K2106" i="35"/>
  <c r="M2106" i="35" s="1"/>
  <c r="L2106" i="35"/>
  <c r="H2107" i="35"/>
  <c r="K2107" i="35"/>
  <c r="M2107" i="35" s="1"/>
  <c r="L2107" i="35"/>
  <c r="C2108" i="35"/>
  <c r="E2108" i="35" s="1"/>
  <c r="G2108" i="35"/>
  <c r="I2108" i="35"/>
  <c r="J2108" i="35"/>
  <c r="H2109" i="35"/>
  <c r="K2109" i="35"/>
  <c r="M2109" i="35" s="1"/>
  <c r="L2109" i="35"/>
  <c r="H2110" i="35"/>
  <c r="K2110" i="35"/>
  <c r="M2110" i="35" s="1"/>
  <c r="L2110" i="35"/>
  <c r="H2111" i="35"/>
  <c r="K2111" i="35"/>
  <c r="M2111" i="35" s="1"/>
  <c r="L2111" i="35"/>
  <c r="H2112" i="35"/>
  <c r="K2112" i="35"/>
  <c r="M2112" i="35" s="1"/>
  <c r="L2112" i="35"/>
  <c r="H2113" i="35"/>
  <c r="K2113" i="35"/>
  <c r="M2113" i="35" s="1"/>
  <c r="L2113" i="35"/>
  <c r="H2114" i="35"/>
  <c r="K2114" i="35"/>
  <c r="M2114" i="35" s="1"/>
  <c r="L2114" i="35"/>
  <c r="C2115" i="35"/>
  <c r="E2115" i="35" s="1"/>
  <c r="G2115" i="35"/>
  <c r="I2115" i="35"/>
  <c r="J2115" i="35"/>
  <c r="H2116" i="35"/>
  <c r="K2116" i="35"/>
  <c r="M2116" i="35" s="1"/>
  <c r="L2116" i="35"/>
  <c r="H2117" i="35"/>
  <c r="K2117" i="35"/>
  <c r="M2117" i="35" s="1"/>
  <c r="L2117" i="35"/>
  <c r="H2118" i="35"/>
  <c r="K2118" i="35"/>
  <c r="M2118" i="35" s="1"/>
  <c r="L2118" i="35"/>
  <c r="H2119" i="35"/>
  <c r="K2119" i="35"/>
  <c r="M2119" i="35" s="1"/>
  <c r="L2119" i="35"/>
  <c r="H2120" i="35"/>
  <c r="K2120" i="35"/>
  <c r="M2120" i="35" s="1"/>
  <c r="L2120" i="35"/>
  <c r="H2121" i="35"/>
  <c r="K2121" i="35"/>
  <c r="M2121" i="35" s="1"/>
  <c r="L2121" i="35"/>
  <c r="C2122" i="35"/>
  <c r="E2122" i="35" s="1"/>
  <c r="G2122" i="35"/>
  <c r="I2122" i="35"/>
  <c r="J2122" i="35"/>
  <c r="H2123" i="35"/>
  <c r="K2123" i="35"/>
  <c r="M2123" i="35" s="1"/>
  <c r="L2123" i="35"/>
  <c r="H2124" i="35"/>
  <c r="K2124" i="35"/>
  <c r="M2124" i="35" s="1"/>
  <c r="L2124" i="35"/>
  <c r="H2125" i="35"/>
  <c r="K2125" i="35"/>
  <c r="M2125" i="35" s="1"/>
  <c r="L2125" i="35"/>
  <c r="H2126" i="35"/>
  <c r="K2126" i="35"/>
  <c r="M2126" i="35" s="1"/>
  <c r="L2126" i="35"/>
  <c r="H2127" i="35"/>
  <c r="K2127" i="35"/>
  <c r="M2127" i="35" s="1"/>
  <c r="L2127" i="35"/>
  <c r="H2128" i="35"/>
  <c r="K2128" i="35"/>
  <c r="M2128" i="35" s="1"/>
  <c r="L2128" i="35"/>
  <c r="C2129" i="35"/>
  <c r="E2129" i="35" s="1"/>
  <c r="G2129" i="35"/>
  <c r="I2129" i="35"/>
  <c r="J2129" i="35"/>
  <c r="H2130" i="35"/>
  <c r="K2130" i="35"/>
  <c r="M2130" i="35" s="1"/>
  <c r="L2130" i="35"/>
  <c r="H2131" i="35"/>
  <c r="K2131" i="35"/>
  <c r="M2131" i="35" s="1"/>
  <c r="L2131" i="35"/>
  <c r="H2132" i="35"/>
  <c r="K2132" i="35"/>
  <c r="M2132" i="35" s="1"/>
  <c r="L2132" i="35"/>
  <c r="H2133" i="35"/>
  <c r="K2133" i="35"/>
  <c r="M2133" i="35" s="1"/>
  <c r="L2133" i="35"/>
  <c r="H2134" i="35"/>
  <c r="K2134" i="35"/>
  <c r="M2134" i="35" s="1"/>
  <c r="L2134" i="35"/>
  <c r="H2135" i="35"/>
  <c r="K2135" i="35"/>
  <c r="M2135" i="35" s="1"/>
  <c r="L2135" i="35"/>
  <c r="C2136" i="35"/>
  <c r="E2136" i="35" s="1"/>
  <c r="G2136" i="35"/>
  <c r="I2136" i="35"/>
  <c r="J2136" i="35"/>
  <c r="H2137" i="35"/>
  <c r="K2137" i="35"/>
  <c r="M2137" i="35" s="1"/>
  <c r="L2137" i="35"/>
  <c r="H2138" i="35"/>
  <c r="K2138" i="35"/>
  <c r="M2138" i="35" s="1"/>
  <c r="L2138" i="35"/>
  <c r="H2139" i="35"/>
  <c r="K2139" i="35"/>
  <c r="M2139" i="35" s="1"/>
  <c r="L2139" i="35"/>
  <c r="H2140" i="35"/>
  <c r="K2140" i="35"/>
  <c r="M2140" i="35" s="1"/>
  <c r="L2140" i="35"/>
  <c r="H2141" i="35"/>
  <c r="K2141" i="35"/>
  <c r="M2141" i="35" s="1"/>
  <c r="L2141" i="35"/>
  <c r="H2142" i="35"/>
  <c r="K2142" i="35"/>
  <c r="M2142" i="35" s="1"/>
  <c r="L2142" i="35"/>
  <c r="C2143" i="35"/>
  <c r="E2143" i="35" s="1"/>
  <c r="G2143" i="35"/>
  <c r="I2143" i="35"/>
  <c r="J2143" i="35"/>
  <c r="H2144" i="35"/>
  <c r="K2144" i="35"/>
  <c r="M2144" i="35" s="1"/>
  <c r="L2144" i="35"/>
  <c r="H2145" i="35"/>
  <c r="K2145" i="35"/>
  <c r="M2145" i="35" s="1"/>
  <c r="L2145" i="35"/>
  <c r="H2146" i="35"/>
  <c r="K2146" i="35"/>
  <c r="M2146" i="35" s="1"/>
  <c r="L2146" i="35"/>
  <c r="H2147" i="35"/>
  <c r="K2147" i="35"/>
  <c r="M2147" i="35" s="1"/>
  <c r="L2147" i="35"/>
  <c r="H2148" i="35"/>
  <c r="K2148" i="35"/>
  <c r="M2148" i="35" s="1"/>
  <c r="L2148" i="35"/>
  <c r="H2149" i="35"/>
  <c r="K2149" i="35"/>
  <c r="M2149" i="35" s="1"/>
  <c r="L2149" i="35"/>
  <c r="C2150" i="35"/>
  <c r="E2150" i="35" s="1"/>
  <c r="G2150" i="35"/>
  <c r="I2150" i="35"/>
  <c r="J2150" i="35"/>
  <c r="H2151" i="35"/>
  <c r="K2151" i="35"/>
  <c r="M2151" i="35" s="1"/>
  <c r="L2151" i="35"/>
  <c r="H2152" i="35"/>
  <c r="K2152" i="35"/>
  <c r="M2152" i="35" s="1"/>
  <c r="L2152" i="35"/>
  <c r="H2153" i="35"/>
  <c r="K2153" i="35"/>
  <c r="M2153" i="35" s="1"/>
  <c r="L2153" i="35"/>
  <c r="H2154" i="35"/>
  <c r="K2154" i="35"/>
  <c r="M2154" i="35" s="1"/>
  <c r="L2154" i="35"/>
  <c r="H2155" i="35"/>
  <c r="K2155" i="35"/>
  <c r="M2155" i="35" s="1"/>
  <c r="L2155" i="35"/>
  <c r="H2156" i="35"/>
  <c r="K2156" i="35"/>
  <c r="M2156" i="35" s="1"/>
  <c r="L2156" i="35"/>
  <c r="C2157" i="35"/>
  <c r="E2157" i="35" s="1"/>
  <c r="G2157" i="35"/>
  <c r="I2157" i="35"/>
  <c r="J2157" i="35"/>
  <c r="H2158" i="35"/>
  <c r="K2158" i="35"/>
  <c r="M2158" i="35" s="1"/>
  <c r="L2158" i="35"/>
  <c r="H2159" i="35"/>
  <c r="K2159" i="35"/>
  <c r="M2159" i="35" s="1"/>
  <c r="L2159" i="35"/>
  <c r="H2160" i="35"/>
  <c r="K2160" i="35"/>
  <c r="M2160" i="35" s="1"/>
  <c r="L2160" i="35"/>
  <c r="H2161" i="35"/>
  <c r="K2161" i="35"/>
  <c r="M2161" i="35" s="1"/>
  <c r="L2161" i="35"/>
  <c r="H2162" i="35"/>
  <c r="K2162" i="35"/>
  <c r="M2162" i="35" s="1"/>
  <c r="L2162" i="35"/>
  <c r="H2163" i="35"/>
  <c r="K2163" i="35"/>
  <c r="M2163" i="35" s="1"/>
  <c r="L2163" i="35"/>
  <c r="C2164" i="35"/>
  <c r="E2164" i="35" s="1"/>
  <c r="G2164" i="35"/>
  <c r="I2164" i="35"/>
  <c r="J2164" i="35"/>
  <c r="H2165" i="35"/>
  <c r="K2165" i="35"/>
  <c r="M2165" i="35" s="1"/>
  <c r="L2165" i="35"/>
  <c r="H2166" i="35"/>
  <c r="K2166" i="35"/>
  <c r="M2166" i="35" s="1"/>
  <c r="L2166" i="35"/>
  <c r="H2167" i="35"/>
  <c r="K2167" i="35"/>
  <c r="M2167" i="35" s="1"/>
  <c r="L2167" i="35"/>
  <c r="H2168" i="35"/>
  <c r="K2168" i="35"/>
  <c r="M2168" i="35" s="1"/>
  <c r="L2168" i="35"/>
  <c r="H2169" i="35"/>
  <c r="K2169" i="35"/>
  <c r="M2169" i="35" s="1"/>
  <c r="L2169" i="35"/>
  <c r="H2170" i="35"/>
  <c r="K2170" i="35"/>
  <c r="M2170" i="35" s="1"/>
  <c r="L2170" i="35"/>
  <c r="C2171" i="35"/>
  <c r="E2171" i="35" s="1"/>
  <c r="G2171" i="35"/>
  <c r="I2171" i="35"/>
  <c r="J2171" i="35"/>
  <c r="H2172" i="35"/>
  <c r="K2172" i="35"/>
  <c r="M2172" i="35" s="1"/>
  <c r="L2172" i="35"/>
  <c r="H2173" i="35"/>
  <c r="K2173" i="35"/>
  <c r="M2173" i="35" s="1"/>
  <c r="L2173" i="35"/>
  <c r="H2174" i="35"/>
  <c r="K2174" i="35"/>
  <c r="M2174" i="35" s="1"/>
  <c r="L2174" i="35"/>
  <c r="H2175" i="35"/>
  <c r="K2175" i="35"/>
  <c r="M2175" i="35" s="1"/>
  <c r="L2175" i="35"/>
  <c r="H2176" i="35"/>
  <c r="K2176" i="35"/>
  <c r="M2176" i="35" s="1"/>
  <c r="L2176" i="35"/>
  <c r="H2177" i="35"/>
  <c r="K2177" i="35"/>
  <c r="M2177" i="35" s="1"/>
  <c r="L2177" i="35"/>
  <c r="C2178" i="35"/>
  <c r="E2178" i="35" s="1"/>
  <c r="G2178" i="35"/>
  <c r="I2178" i="35"/>
  <c r="J2178" i="35"/>
  <c r="H2179" i="35"/>
  <c r="K2179" i="35"/>
  <c r="M2179" i="35" s="1"/>
  <c r="L2179" i="35"/>
  <c r="H2180" i="35"/>
  <c r="K2180" i="35"/>
  <c r="M2180" i="35" s="1"/>
  <c r="L2180" i="35"/>
  <c r="H2181" i="35"/>
  <c r="K2181" i="35"/>
  <c r="M2181" i="35" s="1"/>
  <c r="L2181" i="35"/>
  <c r="H2182" i="35"/>
  <c r="K2182" i="35"/>
  <c r="M2182" i="35" s="1"/>
  <c r="L2182" i="35"/>
  <c r="H2183" i="35"/>
  <c r="K2183" i="35"/>
  <c r="M2183" i="35" s="1"/>
  <c r="L2183" i="35"/>
  <c r="H2184" i="35"/>
  <c r="K2184" i="35"/>
  <c r="M2184" i="35" s="1"/>
  <c r="L2184" i="35"/>
  <c r="C2185" i="35"/>
  <c r="E2185" i="35" s="1"/>
  <c r="G2185" i="35"/>
  <c r="I2185" i="35"/>
  <c r="J2185" i="35"/>
  <c r="H2186" i="35"/>
  <c r="K2186" i="35"/>
  <c r="M2186" i="35" s="1"/>
  <c r="L2186" i="35"/>
  <c r="H2187" i="35"/>
  <c r="K2187" i="35"/>
  <c r="M2187" i="35" s="1"/>
  <c r="L2187" i="35"/>
  <c r="H2188" i="35"/>
  <c r="K2188" i="35"/>
  <c r="M2188" i="35" s="1"/>
  <c r="L2188" i="35"/>
  <c r="H2189" i="35"/>
  <c r="K2189" i="35"/>
  <c r="M2189" i="35" s="1"/>
  <c r="L2189" i="35"/>
  <c r="H2190" i="35"/>
  <c r="K2190" i="35"/>
  <c r="M2190" i="35" s="1"/>
  <c r="L2190" i="35"/>
  <c r="H2191" i="35"/>
  <c r="K2191" i="35"/>
  <c r="M2191" i="35" s="1"/>
  <c r="L2191" i="35"/>
  <c r="C2192" i="35"/>
  <c r="E2192" i="35" s="1"/>
  <c r="G2192" i="35"/>
  <c r="I2192" i="35"/>
  <c r="J2192" i="35"/>
  <c r="H2193" i="35"/>
  <c r="K2193" i="35"/>
  <c r="M2193" i="35" s="1"/>
  <c r="L2193" i="35"/>
  <c r="H2194" i="35"/>
  <c r="K2194" i="35"/>
  <c r="M2194" i="35" s="1"/>
  <c r="L2194" i="35"/>
  <c r="H2195" i="35"/>
  <c r="K2195" i="35"/>
  <c r="M2195" i="35" s="1"/>
  <c r="L2195" i="35"/>
  <c r="H2196" i="35"/>
  <c r="K2196" i="35"/>
  <c r="M2196" i="35" s="1"/>
  <c r="L2196" i="35"/>
  <c r="H2197" i="35"/>
  <c r="K2197" i="35"/>
  <c r="M2197" i="35" s="1"/>
  <c r="L2197" i="35"/>
  <c r="H2198" i="35"/>
  <c r="K2198" i="35"/>
  <c r="M2198" i="35" s="1"/>
  <c r="L2198" i="35"/>
  <c r="C2199" i="35"/>
  <c r="E2199" i="35" s="1"/>
  <c r="G2199" i="35"/>
  <c r="I2199" i="35"/>
  <c r="J2199" i="35"/>
  <c r="H2200" i="35"/>
  <c r="K2200" i="35"/>
  <c r="M2200" i="35" s="1"/>
  <c r="L2200" i="35"/>
  <c r="H2201" i="35"/>
  <c r="K2201" i="35"/>
  <c r="M2201" i="35" s="1"/>
  <c r="L2201" i="35"/>
  <c r="H2202" i="35"/>
  <c r="K2202" i="35"/>
  <c r="M2202" i="35" s="1"/>
  <c r="L2202" i="35"/>
  <c r="H2203" i="35"/>
  <c r="K2203" i="35"/>
  <c r="M2203" i="35" s="1"/>
  <c r="L2203" i="35"/>
  <c r="H2204" i="35"/>
  <c r="K2204" i="35"/>
  <c r="M2204" i="35" s="1"/>
  <c r="L2204" i="35"/>
  <c r="H2205" i="35"/>
  <c r="K2205" i="35"/>
  <c r="M2205" i="35" s="1"/>
  <c r="L2205" i="35"/>
  <c r="C2206" i="35"/>
  <c r="E2206" i="35" s="1"/>
  <c r="G2206" i="35"/>
  <c r="I2206" i="35"/>
  <c r="J2206" i="35"/>
  <c r="H2207" i="35"/>
  <c r="K2207" i="35"/>
  <c r="M2207" i="35" s="1"/>
  <c r="L2207" i="35"/>
  <c r="H2208" i="35"/>
  <c r="K2208" i="35"/>
  <c r="M2208" i="35" s="1"/>
  <c r="L2208" i="35"/>
  <c r="H2209" i="35"/>
  <c r="K2209" i="35"/>
  <c r="M2209" i="35" s="1"/>
  <c r="L2209" i="35"/>
  <c r="H2210" i="35"/>
  <c r="K2210" i="35"/>
  <c r="M2210" i="35" s="1"/>
  <c r="L2210" i="35"/>
  <c r="H2211" i="35"/>
  <c r="K2211" i="35"/>
  <c r="M2211" i="35" s="1"/>
  <c r="L2211" i="35"/>
  <c r="H2212" i="35"/>
  <c r="K2212" i="35"/>
  <c r="M2212" i="35" s="1"/>
  <c r="L2212" i="35"/>
  <c r="C2213" i="35"/>
  <c r="E2213" i="35" s="1"/>
  <c r="G2213" i="35"/>
  <c r="I2213" i="35"/>
  <c r="J2213" i="35"/>
  <c r="H2214" i="35"/>
  <c r="K2214" i="35"/>
  <c r="M2214" i="35" s="1"/>
  <c r="L2214" i="35"/>
  <c r="H2215" i="35"/>
  <c r="K2215" i="35"/>
  <c r="M2215" i="35" s="1"/>
  <c r="L2215" i="35"/>
  <c r="H2216" i="35"/>
  <c r="K2216" i="35"/>
  <c r="M2216" i="35" s="1"/>
  <c r="L2216" i="35"/>
  <c r="H2217" i="35"/>
  <c r="K2217" i="35"/>
  <c r="M2217" i="35" s="1"/>
  <c r="L2217" i="35"/>
  <c r="H2218" i="35"/>
  <c r="K2218" i="35"/>
  <c r="M2218" i="35" s="1"/>
  <c r="L2218" i="35"/>
  <c r="H2219" i="35"/>
  <c r="K2219" i="35"/>
  <c r="M2219" i="35" s="1"/>
  <c r="L2219" i="35"/>
  <c r="C2220" i="35"/>
  <c r="E2220" i="35" s="1"/>
  <c r="G2220" i="35"/>
  <c r="I2220" i="35"/>
  <c r="J2220" i="35"/>
  <c r="H2221" i="35"/>
  <c r="K2221" i="35"/>
  <c r="M2221" i="35" s="1"/>
  <c r="L2221" i="35"/>
  <c r="H2222" i="35"/>
  <c r="K2222" i="35"/>
  <c r="M2222" i="35" s="1"/>
  <c r="L2222" i="35"/>
  <c r="H2223" i="35"/>
  <c r="K2223" i="35"/>
  <c r="M2223" i="35" s="1"/>
  <c r="L2223" i="35"/>
  <c r="H2224" i="35"/>
  <c r="K2224" i="35"/>
  <c r="M2224" i="35" s="1"/>
  <c r="L2224" i="35"/>
  <c r="H2225" i="35"/>
  <c r="K2225" i="35"/>
  <c r="M2225" i="35" s="1"/>
  <c r="L2225" i="35"/>
  <c r="H2226" i="35"/>
  <c r="K2226" i="35"/>
  <c r="M2226" i="35" s="1"/>
  <c r="L2226" i="35"/>
  <c r="C2227" i="35"/>
  <c r="E2227" i="35" s="1"/>
  <c r="G2227" i="35"/>
  <c r="I2227" i="35"/>
  <c r="J2227" i="35"/>
  <c r="H2228" i="35"/>
  <c r="K2228" i="35"/>
  <c r="M2228" i="35" s="1"/>
  <c r="L2228" i="35"/>
  <c r="H2229" i="35"/>
  <c r="K2229" i="35"/>
  <c r="M2229" i="35" s="1"/>
  <c r="L2229" i="35"/>
  <c r="H2230" i="35"/>
  <c r="K2230" i="35"/>
  <c r="M2230" i="35" s="1"/>
  <c r="L2230" i="35"/>
  <c r="H2231" i="35"/>
  <c r="K2231" i="35"/>
  <c r="M2231" i="35" s="1"/>
  <c r="L2231" i="35"/>
  <c r="H2232" i="35"/>
  <c r="K2232" i="35"/>
  <c r="M2232" i="35" s="1"/>
  <c r="L2232" i="35"/>
  <c r="H2233" i="35"/>
  <c r="K2233" i="35"/>
  <c r="M2233" i="35" s="1"/>
  <c r="L2233" i="35"/>
  <c r="C2234" i="35"/>
  <c r="E2234" i="35" s="1"/>
  <c r="G2234" i="35"/>
  <c r="I2234" i="35"/>
  <c r="J2234" i="35"/>
  <c r="H2235" i="35"/>
  <c r="K2235" i="35"/>
  <c r="M2235" i="35" s="1"/>
  <c r="L2235" i="35"/>
  <c r="H2236" i="35"/>
  <c r="K2236" i="35"/>
  <c r="M2236" i="35" s="1"/>
  <c r="L2236" i="35"/>
  <c r="H2237" i="35"/>
  <c r="K2237" i="35"/>
  <c r="M2237" i="35" s="1"/>
  <c r="L2237" i="35"/>
  <c r="H2238" i="35"/>
  <c r="K2238" i="35"/>
  <c r="M2238" i="35" s="1"/>
  <c r="L2238" i="35"/>
  <c r="H2239" i="35"/>
  <c r="K2239" i="35"/>
  <c r="M2239" i="35" s="1"/>
  <c r="L2239" i="35"/>
  <c r="H2240" i="35"/>
  <c r="K2240" i="35"/>
  <c r="M2240" i="35" s="1"/>
  <c r="L2240" i="35"/>
  <c r="C2241" i="35"/>
  <c r="E2241" i="35" s="1"/>
  <c r="G2241" i="35"/>
  <c r="I2241" i="35"/>
  <c r="J2241" i="35"/>
  <c r="H2242" i="35"/>
  <c r="K2242" i="35"/>
  <c r="M2242" i="35" s="1"/>
  <c r="L2242" i="35"/>
  <c r="H2243" i="35"/>
  <c r="K2243" i="35"/>
  <c r="M2243" i="35" s="1"/>
  <c r="L2243" i="35"/>
  <c r="H2244" i="35"/>
  <c r="K2244" i="35"/>
  <c r="M2244" i="35" s="1"/>
  <c r="L2244" i="35"/>
  <c r="H2245" i="35"/>
  <c r="K2245" i="35"/>
  <c r="M2245" i="35" s="1"/>
  <c r="L2245" i="35"/>
  <c r="H2246" i="35"/>
  <c r="K2246" i="35"/>
  <c r="M2246" i="35" s="1"/>
  <c r="L2246" i="35"/>
  <c r="H2247" i="35"/>
  <c r="K2247" i="35"/>
  <c r="M2247" i="35" s="1"/>
  <c r="L2247" i="35"/>
  <c r="C2248" i="35"/>
  <c r="E2248" i="35" s="1"/>
  <c r="G2248" i="35"/>
  <c r="I2248" i="35"/>
  <c r="J2248" i="35"/>
  <c r="H2249" i="35"/>
  <c r="K2249" i="35"/>
  <c r="M2249" i="35" s="1"/>
  <c r="L2249" i="35"/>
  <c r="H2250" i="35"/>
  <c r="K2250" i="35"/>
  <c r="M2250" i="35" s="1"/>
  <c r="L2250" i="35"/>
  <c r="H2251" i="35"/>
  <c r="K2251" i="35"/>
  <c r="M2251" i="35" s="1"/>
  <c r="L2251" i="35"/>
  <c r="H2252" i="35"/>
  <c r="K2252" i="35"/>
  <c r="M2252" i="35" s="1"/>
  <c r="L2252" i="35"/>
  <c r="H2253" i="35"/>
  <c r="K2253" i="35"/>
  <c r="M2253" i="35" s="1"/>
  <c r="L2253" i="35"/>
  <c r="H2254" i="35"/>
  <c r="K2254" i="35"/>
  <c r="M2254" i="35" s="1"/>
  <c r="L2254" i="35"/>
  <c r="C2255" i="35"/>
  <c r="E2255" i="35" s="1"/>
  <c r="G2255" i="35"/>
  <c r="I2255" i="35"/>
  <c r="J2255" i="35"/>
  <c r="H2256" i="35"/>
  <c r="K2256" i="35"/>
  <c r="M2256" i="35" s="1"/>
  <c r="L2256" i="35"/>
  <c r="H2257" i="35"/>
  <c r="K2257" i="35"/>
  <c r="M2257" i="35" s="1"/>
  <c r="L2257" i="35"/>
  <c r="H2258" i="35"/>
  <c r="K2258" i="35"/>
  <c r="M2258" i="35" s="1"/>
  <c r="L2258" i="35"/>
  <c r="H2259" i="35"/>
  <c r="K2259" i="35"/>
  <c r="M2259" i="35" s="1"/>
  <c r="L2259" i="35"/>
  <c r="H2260" i="35"/>
  <c r="K2260" i="35"/>
  <c r="M2260" i="35" s="1"/>
  <c r="L2260" i="35"/>
  <c r="H2261" i="35"/>
  <c r="K2261" i="35"/>
  <c r="M2261" i="35" s="1"/>
  <c r="L2261" i="35"/>
  <c r="C2262" i="35"/>
  <c r="E2262" i="35" s="1"/>
  <c r="G2262" i="35"/>
  <c r="I2262" i="35"/>
  <c r="J2262" i="35"/>
  <c r="H2263" i="35"/>
  <c r="K2263" i="35"/>
  <c r="M2263" i="35" s="1"/>
  <c r="L2263" i="35"/>
  <c r="H2264" i="35"/>
  <c r="K2264" i="35"/>
  <c r="M2264" i="35" s="1"/>
  <c r="L2264" i="35"/>
  <c r="H2265" i="35"/>
  <c r="K2265" i="35"/>
  <c r="M2265" i="35" s="1"/>
  <c r="L2265" i="35"/>
  <c r="H2266" i="35"/>
  <c r="K2266" i="35"/>
  <c r="M2266" i="35" s="1"/>
  <c r="L2266" i="35"/>
  <c r="H2267" i="35"/>
  <c r="K2267" i="35"/>
  <c r="M2267" i="35" s="1"/>
  <c r="L2267" i="35"/>
  <c r="H2268" i="35"/>
  <c r="K2268" i="35"/>
  <c r="M2268" i="35" s="1"/>
  <c r="L2268" i="35"/>
  <c r="C2269" i="35"/>
  <c r="E2269" i="35" s="1"/>
  <c r="G2269" i="35"/>
  <c r="I2269" i="35"/>
  <c r="J2269" i="35"/>
  <c r="H2270" i="35"/>
  <c r="K2270" i="35"/>
  <c r="M2270" i="35" s="1"/>
  <c r="L2270" i="35"/>
  <c r="H2271" i="35"/>
  <c r="K2271" i="35"/>
  <c r="M2271" i="35" s="1"/>
  <c r="L2271" i="35"/>
  <c r="H2272" i="35"/>
  <c r="K2272" i="35"/>
  <c r="M2272" i="35" s="1"/>
  <c r="L2272" i="35"/>
  <c r="H2273" i="35"/>
  <c r="K2273" i="35"/>
  <c r="M2273" i="35" s="1"/>
  <c r="L2273" i="35"/>
  <c r="H2274" i="35"/>
  <c r="K2274" i="35"/>
  <c r="M2274" i="35" s="1"/>
  <c r="L2274" i="35"/>
  <c r="H2275" i="35"/>
  <c r="K2275" i="35"/>
  <c r="M2275" i="35" s="1"/>
  <c r="L2275" i="35"/>
  <c r="C2276" i="35"/>
  <c r="E2276" i="35" s="1"/>
  <c r="G2276" i="35"/>
  <c r="I2276" i="35"/>
  <c r="J2276" i="35"/>
  <c r="H2277" i="35"/>
  <c r="K2277" i="35"/>
  <c r="M2277" i="35" s="1"/>
  <c r="L2277" i="35"/>
  <c r="H2278" i="35"/>
  <c r="K2278" i="35"/>
  <c r="M2278" i="35" s="1"/>
  <c r="L2278" i="35"/>
  <c r="H2279" i="35"/>
  <c r="K2279" i="35"/>
  <c r="M2279" i="35" s="1"/>
  <c r="L2279" i="35"/>
  <c r="H2280" i="35"/>
  <c r="K2280" i="35"/>
  <c r="M2280" i="35" s="1"/>
  <c r="L2280" i="35"/>
  <c r="H2281" i="35"/>
  <c r="K2281" i="35"/>
  <c r="M2281" i="35" s="1"/>
  <c r="L2281" i="35"/>
  <c r="H2282" i="35"/>
  <c r="K2282" i="35"/>
  <c r="M2282" i="35" s="1"/>
  <c r="L2282" i="35"/>
  <c r="C2283" i="35"/>
  <c r="E2283" i="35" s="1"/>
  <c r="G2283" i="35"/>
  <c r="I2283" i="35"/>
  <c r="J2283" i="35"/>
  <c r="H2284" i="35"/>
  <c r="K2284" i="35"/>
  <c r="M2284" i="35" s="1"/>
  <c r="L2284" i="35"/>
  <c r="H2285" i="35"/>
  <c r="K2285" i="35"/>
  <c r="M2285" i="35" s="1"/>
  <c r="L2285" i="35"/>
  <c r="H2286" i="35"/>
  <c r="K2286" i="35"/>
  <c r="M2286" i="35" s="1"/>
  <c r="L2286" i="35"/>
  <c r="H2287" i="35"/>
  <c r="K2287" i="35"/>
  <c r="M2287" i="35" s="1"/>
  <c r="L2287" i="35"/>
  <c r="H2288" i="35"/>
  <c r="K2288" i="35"/>
  <c r="M2288" i="35" s="1"/>
  <c r="L2288" i="35"/>
  <c r="H2289" i="35"/>
  <c r="K2289" i="35"/>
  <c r="M2289" i="35" s="1"/>
  <c r="L2289" i="35"/>
  <c r="C2290" i="35"/>
  <c r="E2290" i="35" s="1"/>
  <c r="G2290" i="35"/>
  <c r="I2290" i="35"/>
  <c r="J2290" i="35"/>
  <c r="H2291" i="35"/>
  <c r="K2291" i="35"/>
  <c r="M2291" i="35" s="1"/>
  <c r="L2291" i="35"/>
  <c r="H2292" i="35"/>
  <c r="K2292" i="35"/>
  <c r="M2292" i="35" s="1"/>
  <c r="L2292" i="35"/>
  <c r="H2293" i="35"/>
  <c r="K2293" i="35"/>
  <c r="M2293" i="35" s="1"/>
  <c r="L2293" i="35"/>
  <c r="H2294" i="35"/>
  <c r="K2294" i="35"/>
  <c r="M2294" i="35" s="1"/>
  <c r="L2294" i="35"/>
  <c r="H2295" i="35"/>
  <c r="K2295" i="35"/>
  <c r="M2295" i="35" s="1"/>
  <c r="L2295" i="35"/>
  <c r="H2296" i="35"/>
  <c r="K2296" i="35"/>
  <c r="M2296" i="35" s="1"/>
  <c r="L2296" i="35"/>
  <c r="C2297" i="35"/>
  <c r="E2297" i="35" s="1"/>
  <c r="G2297" i="35"/>
  <c r="I2297" i="35"/>
  <c r="J2297" i="35"/>
  <c r="H2298" i="35"/>
  <c r="K2298" i="35"/>
  <c r="M2298" i="35" s="1"/>
  <c r="L2298" i="35"/>
  <c r="H2299" i="35"/>
  <c r="K2299" i="35"/>
  <c r="M2299" i="35" s="1"/>
  <c r="L2299" i="35"/>
  <c r="H2300" i="35"/>
  <c r="K2300" i="35"/>
  <c r="M2300" i="35" s="1"/>
  <c r="L2300" i="35"/>
  <c r="H2301" i="35"/>
  <c r="K2301" i="35"/>
  <c r="M2301" i="35" s="1"/>
  <c r="L2301" i="35"/>
  <c r="H2302" i="35"/>
  <c r="K2302" i="35"/>
  <c r="M2302" i="35" s="1"/>
  <c r="L2302" i="35"/>
  <c r="H2303" i="35"/>
  <c r="K2303" i="35"/>
  <c r="M2303" i="35" s="1"/>
  <c r="L2303" i="35"/>
  <c r="C2304" i="35"/>
  <c r="E2304" i="35" s="1"/>
  <c r="F2304" i="35"/>
  <c r="G2304" i="35"/>
  <c r="I2304" i="35"/>
  <c r="J2304" i="35"/>
  <c r="H2305" i="35"/>
  <c r="K2305" i="35"/>
  <c r="M2305" i="35" s="1"/>
  <c r="L2305" i="35"/>
  <c r="H2306" i="35"/>
  <c r="K2306" i="35"/>
  <c r="M2306" i="35" s="1"/>
  <c r="L2306" i="35"/>
  <c r="H2307" i="35"/>
  <c r="K2307" i="35"/>
  <c r="M2307" i="35" s="1"/>
  <c r="L2307" i="35"/>
  <c r="H2308" i="35"/>
  <c r="K2308" i="35"/>
  <c r="M2308" i="35" s="1"/>
  <c r="L2308" i="35"/>
  <c r="H2309" i="35"/>
  <c r="K2309" i="35"/>
  <c r="M2309" i="35" s="1"/>
  <c r="L2309" i="35"/>
  <c r="H2310" i="35"/>
  <c r="K2310" i="35"/>
  <c r="M2310" i="35" s="1"/>
  <c r="L2310" i="35"/>
  <c r="C2311" i="35"/>
  <c r="E2311" i="35" s="1"/>
  <c r="F2311" i="35"/>
  <c r="G2311" i="35"/>
  <c r="I2311" i="35"/>
  <c r="J2311" i="35"/>
  <c r="H2312" i="35"/>
  <c r="K2312" i="35"/>
  <c r="M2312" i="35" s="1"/>
  <c r="L2312" i="35"/>
  <c r="H2313" i="35"/>
  <c r="K2313" i="35"/>
  <c r="M2313" i="35" s="1"/>
  <c r="L2313" i="35"/>
  <c r="H2314" i="35"/>
  <c r="K2314" i="35"/>
  <c r="M2314" i="35" s="1"/>
  <c r="L2314" i="35"/>
  <c r="H2315" i="35"/>
  <c r="K2315" i="35"/>
  <c r="M2315" i="35" s="1"/>
  <c r="L2315" i="35"/>
  <c r="H2316" i="35"/>
  <c r="K2316" i="35"/>
  <c r="M2316" i="35" s="1"/>
  <c r="L2316" i="35"/>
  <c r="H2317" i="35"/>
  <c r="K2317" i="35"/>
  <c r="M2317" i="35" s="1"/>
  <c r="L2317" i="35"/>
  <c r="C2318" i="35"/>
  <c r="E2318" i="35" s="1"/>
  <c r="G2318" i="35"/>
  <c r="I2318" i="35"/>
  <c r="J2318" i="35"/>
  <c r="H2319" i="35"/>
  <c r="K2319" i="35"/>
  <c r="M2319" i="35" s="1"/>
  <c r="L2319" i="35"/>
  <c r="H2320" i="35"/>
  <c r="K2320" i="35"/>
  <c r="M2320" i="35" s="1"/>
  <c r="L2320" i="35"/>
  <c r="H2321" i="35"/>
  <c r="K2321" i="35"/>
  <c r="M2321" i="35" s="1"/>
  <c r="L2321" i="35"/>
  <c r="H2322" i="35"/>
  <c r="K2322" i="35"/>
  <c r="M2322" i="35" s="1"/>
  <c r="L2322" i="35"/>
  <c r="H2323" i="35"/>
  <c r="K2323" i="35"/>
  <c r="M2323" i="35" s="1"/>
  <c r="L2323" i="35"/>
  <c r="H2324" i="35"/>
  <c r="K2324" i="35"/>
  <c r="M2324" i="35" s="1"/>
  <c r="L2324" i="35"/>
  <c r="C2325" i="35"/>
  <c r="E2325" i="35" s="1"/>
  <c r="G2325" i="35"/>
  <c r="I2325" i="35"/>
  <c r="J2325" i="35"/>
  <c r="H2326" i="35"/>
  <c r="K2326" i="35"/>
  <c r="M2326" i="35" s="1"/>
  <c r="L2326" i="35"/>
  <c r="H2327" i="35"/>
  <c r="K2327" i="35"/>
  <c r="M2327" i="35" s="1"/>
  <c r="L2327" i="35"/>
  <c r="H2328" i="35"/>
  <c r="K2328" i="35"/>
  <c r="M2328" i="35" s="1"/>
  <c r="L2328" i="35"/>
  <c r="H2329" i="35"/>
  <c r="K2329" i="35"/>
  <c r="M2329" i="35" s="1"/>
  <c r="L2329" i="35"/>
  <c r="H2330" i="35"/>
  <c r="K2330" i="35"/>
  <c r="M2330" i="35" s="1"/>
  <c r="L2330" i="35"/>
  <c r="H2331" i="35"/>
  <c r="K2331" i="35"/>
  <c r="M2331" i="35" s="1"/>
  <c r="L2331" i="35"/>
  <c r="C2332" i="35"/>
  <c r="E2332" i="35" s="1"/>
  <c r="G2332" i="35"/>
  <c r="I2332" i="35"/>
  <c r="J2332" i="35"/>
  <c r="H2333" i="35"/>
  <c r="K2333" i="35"/>
  <c r="M2333" i="35" s="1"/>
  <c r="L2333" i="35"/>
  <c r="H2334" i="35"/>
  <c r="K2334" i="35"/>
  <c r="M2334" i="35" s="1"/>
  <c r="L2334" i="35"/>
  <c r="H2335" i="35"/>
  <c r="K2335" i="35"/>
  <c r="M2335" i="35" s="1"/>
  <c r="L2335" i="35"/>
  <c r="H2336" i="35"/>
  <c r="K2336" i="35"/>
  <c r="M2336" i="35" s="1"/>
  <c r="L2336" i="35"/>
  <c r="H2337" i="35"/>
  <c r="K2337" i="35"/>
  <c r="M2337" i="35" s="1"/>
  <c r="L2337" i="35"/>
  <c r="H2338" i="35"/>
  <c r="K2338" i="35"/>
  <c r="M2338" i="35" s="1"/>
  <c r="L2338" i="35"/>
  <c r="C2339" i="35"/>
  <c r="E2339" i="35" s="1"/>
  <c r="G2339" i="35"/>
  <c r="I2339" i="35"/>
  <c r="J2339" i="35"/>
  <c r="H2340" i="35"/>
  <c r="K2340" i="35"/>
  <c r="M2340" i="35" s="1"/>
  <c r="L2340" i="35"/>
  <c r="H2341" i="35"/>
  <c r="K2341" i="35"/>
  <c r="M2341" i="35" s="1"/>
  <c r="L2341" i="35"/>
  <c r="H2342" i="35"/>
  <c r="K2342" i="35"/>
  <c r="M2342" i="35" s="1"/>
  <c r="L2342" i="35"/>
  <c r="H2343" i="35"/>
  <c r="K2343" i="35"/>
  <c r="M2343" i="35" s="1"/>
  <c r="L2343" i="35"/>
  <c r="H2344" i="35"/>
  <c r="K2344" i="35"/>
  <c r="M2344" i="35" s="1"/>
  <c r="L2344" i="35"/>
  <c r="H2345" i="35"/>
  <c r="K2345" i="35"/>
  <c r="M2345" i="35" s="1"/>
  <c r="L2345" i="35"/>
  <c r="C2346" i="35"/>
  <c r="E2346" i="35" s="1"/>
  <c r="G2346" i="35"/>
  <c r="I2346" i="35"/>
  <c r="J2346" i="35"/>
  <c r="H2347" i="35"/>
  <c r="K2347" i="35"/>
  <c r="M2347" i="35" s="1"/>
  <c r="L2347" i="35"/>
  <c r="H2348" i="35"/>
  <c r="K2348" i="35"/>
  <c r="M2348" i="35" s="1"/>
  <c r="L2348" i="35"/>
  <c r="H2349" i="35"/>
  <c r="K2349" i="35"/>
  <c r="M2349" i="35" s="1"/>
  <c r="L2349" i="35"/>
  <c r="H2350" i="35"/>
  <c r="K2350" i="35"/>
  <c r="M2350" i="35" s="1"/>
  <c r="L2350" i="35"/>
  <c r="H2351" i="35"/>
  <c r="K2351" i="35"/>
  <c r="M2351" i="35" s="1"/>
  <c r="L2351" i="35"/>
  <c r="H2352" i="35"/>
  <c r="K2352" i="35"/>
  <c r="M2352" i="35" s="1"/>
  <c r="L2352" i="35"/>
  <c r="C2353" i="35"/>
  <c r="E2353" i="35" s="1"/>
  <c r="F2353" i="35"/>
  <c r="G2353" i="35"/>
  <c r="I2353" i="35"/>
  <c r="J2353" i="35"/>
  <c r="H2354" i="35"/>
  <c r="K2354" i="35"/>
  <c r="M2354" i="35" s="1"/>
  <c r="L2354" i="35"/>
  <c r="H2355" i="35"/>
  <c r="K2355" i="35"/>
  <c r="M2355" i="35" s="1"/>
  <c r="L2355" i="35"/>
  <c r="H2356" i="35"/>
  <c r="K2356" i="35"/>
  <c r="M2356" i="35" s="1"/>
  <c r="L2356" i="35"/>
  <c r="H2357" i="35"/>
  <c r="K2357" i="35"/>
  <c r="M2357" i="35" s="1"/>
  <c r="L2357" i="35"/>
  <c r="H2358" i="35"/>
  <c r="K2358" i="35"/>
  <c r="M2358" i="35" s="1"/>
  <c r="L2358" i="35"/>
  <c r="H2359" i="35"/>
  <c r="K2359" i="35"/>
  <c r="M2359" i="35" s="1"/>
  <c r="L2359" i="35"/>
  <c r="C2360" i="35"/>
  <c r="E2360" i="35" s="1"/>
  <c r="F2360" i="35"/>
  <c r="G2360" i="35"/>
  <c r="I2360" i="35"/>
  <c r="J2360" i="35"/>
  <c r="H2361" i="35"/>
  <c r="K2361" i="35"/>
  <c r="M2361" i="35" s="1"/>
  <c r="L2361" i="35"/>
  <c r="H2362" i="35"/>
  <c r="K2362" i="35"/>
  <c r="M2362" i="35" s="1"/>
  <c r="L2362" i="35"/>
  <c r="H2363" i="35"/>
  <c r="K2363" i="35"/>
  <c r="M2363" i="35" s="1"/>
  <c r="L2363" i="35"/>
  <c r="H2364" i="35"/>
  <c r="K2364" i="35"/>
  <c r="M2364" i="35" s="1"/>
  <c r="L2364" i="35"/>
  <c r="H2365" i="35"/>
  <c r="K2365" i="35"/>
  <c r="M2365" i="35" s="1"/>
  <c r="L2365" i="35"/>
  <c r="H2366" i="35"/>
  <c r="K2366" i="35"/>
  <c r="M2366" i="35" s="1"/>
  <c r="L2366" i="35"/>
  <c r="C2367" i="35"/>
  <c r="E2367" i="35" s="1"/>
  <c r="F2367" i="35"/>
  <c r="G2367" i="35"/>
  <c r="I2367" i="35"/>
  <c r="J2367" i="35"/>
  <c r="H2368" i="35"/>
  <c r="K2368" i="35"/>
  <c r="M2368" i="35" s="1"/>
  <c r="L2368" i="35"/>
  <c r="H2369" i="35"/>
  <c r="K2369" i="35"/>
  <c r="M2369" i="35" s="1"/>
  <c r="L2369" i="35"/>
  <c r="H2370" i="35"/>
  <c r="K2370" i="35"/>
  <c r="M2370" i="35" s="1"/>
  <c r="L2370" i="35"/>
  <c r="H2371" i="35"/>
  <c r="K2371" i="35"/>
  <c r="M2371" i="35" s="1"/>
  <c r="L2371" i="35"/>
  <c r="H2372" i="35"/>
  <c r="K2372" i="35"/>
  <c r="M2372" i="35" s="1"/>
  <c r="L2372" i="35"/>
  <c r="H2373" i="35"/>
  <c r="K2373" i="35"/>
  <c r="M2373" i="35" s="1"/>
  <c r="L2373" i="35"/>
  <c r="C2374" i="35"/>
  <c r="E2374" i="35" s="1"/>
  <c r="F2374" i="35"/>
  <c r="G2374" i="35"/>
  <c r="I2374" i="35"/>
  <c r="J2374" i="35"/>
  <c r="H2375" i="35"/>
  <c r="K2375" i="35"/>
  <c r="M2375" i="35" s="1"/>
  <c r="L2375" i="35"/>
  <c r="H2376" i="35"/>
  <c r="K2376" i="35"/>
  <c r="M2376" i="35" s="1"/>
  <c r="L2376" i="35"/>
  <c r="H2377" i="35"/>
  <c r="K2377" i="35"/>
  <c r="M2377" i="35" s="1"/>
  <c r="L2377" i="35"/>
  <c r="H2378" i="35"/>
  <c r="K2378" i="35"/>
  <c r="M2378" i="35" s="1"/>
  <c r="L2378" i="35"/>
  <c r="H2379" i="35"/>
  <c r="K2379" i="35"/>
  <c r="M2379" i="35" s="1"/>
  <c r="L2379" i="35"/>
  <c r="H2380" i="35"/>
  <c r="K2380" i="35"/>
  <c r="M2380" i="35" s="1"/>
  <c r="L2380" i="35"/>
  <c r="C2381" i="35"/>
  <c r="E2381" i="35" s="1"/>
  <c r="F2381" i="35"/>
  <c r="G2381" i="35"/>
  <c r="I2381" i="35"/>
  <c r="J2381" i="35"/>
  <c r="H2382" i="35"/>
  <c r="K2382" i="35"/>
  <c r="M2382" i="35" s="1"/>
  <c r="L2382" i="35"/>
  <c r="H2383" i="35"/>
  <c r="K2383" i="35"/>
  <c r="M2383" i="35" s="1"/>
  <c r="L2383" i="35"/>
  <c r="H2384" i="35"/>
  <c r="K2384" i="35"/>
  <c r="M2384" i="35" s="1"/>
  <c r="L2384" i="35"/>
  <c r="H2385" i="35"/>
  <c r="K2385" i="35"/>
  <c r="M2385" i="35" s="1"/>
  <c r="L2385" i="35"/>
  <c r="H2386" i="35"/>
  <c r="K2386" i="35"/>
  <c r="M2386" i="35" s="1"/>
  <c r="L2386" i="35"/>
  <c r="H2387" i="35"/>
  <c r="K2387" i="35"/>
  <c r="M2387" i="35" s="1"/>
  <c r="L2387" i="35"/>
  <c r="C2388" i="35"/>
  <c r="E2388" i="35" s="1"/>
  <c r="F2388" i="35"/>
  <c r="G2388" i="35"/>
  <c r="I2388" i="35"/>
  <c r="J2388" i="35"/>
  <c r="H2389" i="35"/>
  <c r="K2389" i="35"/>
  <c r="M2389" i="35" s="1"/>
  <c r="L2389" i="35"/>
  <c r="H2390" i="35"/>
  <c r="K2390" i="35"/>
  <c r="M2390" i="35" s="1"/>
  <c r="L2390" i="35"/>
  <c r="H2391" i="35"/>
  <c r="K2391" i="35"/>
  <c r="M2391" i="35" s="1"/>
  <c r="L2391" i="35"/>
  <c r="H2392" i="35"/>
  <c r="K2392" i="35"/>
  <c r="M2392" i="35" s="1"/>
  <c r="L2392" i="35"/>
  <c r="H2393" i="35"/>
  <c r="K2393" i="35"/>
  <c r="M2393" i="35" s="1"/>
  <c r="L2393" i="35"/>
  <c r="H2394" i="35"/>
  <c r="K2394" i="35"/>
  <c r="M2394" i="35" s="1"/>
  <c r="L2394" i="35"/>
  <c r="C2395" i="35"/>
  <c r="E2395" i="35" s="1"/>
  <c r="F2395" i="35"/>
  <c r="G2395" i="35"/>
  <c r="I2395" i="35"/>
  <c r="J2395" i="35"/>
  <c r="H2396" i="35"/>
  <c r="K2396" i="35"/>
  <c r="M2396" i="35" s="1"/>
  <c r="L2396" i="35"/>
  <c r="H2397" i="35"/>
  <c r="K2397" i="35"/>
  <c r="M2397" i="35" s="1"/>
  <c r="L2397" i="35"/>
  <c r="H2398" i="35"/>
  <c r="K2398" i="35"/>
  <c r="M2398" i="35" s="1"/>
  <c r="L2398" i="35"/>
  <c r="H2399" i="35"/>
  <c r="K2399" i="35"/>
  <c r="M2399" i="35" s="1"/>
  <c r="L2399" i="35"/>
  <c r="H2400" i="35"/>
  <c r="K2400" i="35"/>
  <c r="M2400" i="35" s="1"/>
  <c r="L2400" i="35"/>
  <c r="H2401" i="35"/>
  <c r="K2401" i="35"/>
  <c r="M2401" i="35" s="1"/>
  <c r="L2401" i="35"/>
  <c r="C2402" i="35"/>
  <c r="E2402" i="35" s="1"/>
  <c r="G2402" i="35"/>
  <c r="I2402" i="35"/>
  <c r="J2402" i="35"/>
  <c r="H2403" i="35"/>
  <c r="K2403" i="35"/>
  <c r="M2403" i="35" s="1"/>
  <c r="L2403" i="35"/>
  <c r="H2404" i="35"/>
  <c r="K2404" i="35"/>
  <c r="M2404" i="35" s="1"/>
  <c r="L2404" i="35"/>
  <c r="H2405" i="35"/>
  <c r="K2405" i="35"/>
  <c r="M2405" i="35" s="1"/>
  <c r="L2405" i="35"/>
  <c r="H2406" i="35"/>
  <c r="K2406" i="35"/>
  <c r="M2406" i="35" s="1"/>
  <c r="L2406" i="35"/>
  <c r="H2407" i="35"/>
  <c r="K2407" i="35"/>
  <c r="M2407" i="35" s="1"/>
  <c r="L2407" i="35"/>
  <c r="H2408" i="35"/>
  <c r="K2408" i="35"/>
  <c r="M2408" i="35" s="1"/>
  <c r="L2408" i="35"/>
  <c r="C2409" i="35"/>
  <c r="E2409" i="35" s="1"/>
  <c r="G2409" i="35"/>
  <c r="I2409" i="35"/>
  <c r="J2409" i="35"/>
  <c r="H2410" i="35"/>
  <c r="K2410" i="35"/>
  <c r="M2410" i="35" s="1"/>
  <c r="L2410" i="35"/>
  <c r="H2411" i="35"/>
  <c r="K2411" i="35"/>
  <c r="M2411" i="35" s="1"/>
  <c r="L2411" i="35"/>
  <c r="H2412" i="35"/>
  <c r="K2412" i="35"/>
  <c r="M2412" i="35" s="1"/>
  <c r="L2412" i="35"/>
  <c r="H2413" i="35"/>
  <c r="K2413" i="35"/>
  <c r="M2413" i="35" s="1"/>
  <c r="L2413" i="35"/>
  <c r="H2414" i="35"/>
  <c r="K2414" i="35"/>
  <c r="M2414" i="35" s="1"/>
  <c r="L2414" i="35"/>
  <c r="H2415" i="35"/>
  <c r="K2415" i="35"/>
  <c r="M2415" i="35" s="1"/>
  <c r="L2415" i="35"/>
  <c r="C2416" i="35"/>
  <c r="E2416" i="35" s="1"/>
  <c r="G2416" i="35"/>
  <c r="I2416" i="35"/>
  <c r="J2416" i="35"/>
  <c r="H2417" i="35"/>
  <c r="K2417" i="35"/>
  <c r="M2417" i="35" s="1"/>
  <c r="L2417" i="35"/>
  <c r="H2418" i="35"/>
  <c r="K2418" i="35"/>
  <c r="M2418" i="35" s="1"/>
  <c r="L2418" i="35"/>
  <c r="H2419" i="35"/>
  <c r="K2419" i="35"/>
  <c r="M2419" i="35" s="1"/>
  <c r="L2419" i="35"/>
  <c r="H2420" i="35"/>
  <c r="K2420" i="35"/>
  <c r="M2420" i="35" s="1"/>
  <c r="L2420" i="35"/>
  <c r="H2421" i="35"/>
  <c r="K2421" i="35"/>
  <c r="M2421" i="35" s="1"/>
  <c r="L2421" i="35"/>
  <c r="H2422" i="35"/>
  <c r="K2422" i="35"/>
  <c r="M2422" i="35" s="1"/>
  <c r="L2422" i="35"/>
  <c r="C2423" i="35"/>
  <c r="E2423" i="35" s="1"/>
  <c r="G2423" i="35"/>
  <c r="I2423" i="35"/>
  <c r="J2423" i="35"/>
  <c r="H2424" i="35"/>
  <c r="K2424" i="35"/>
  <c r="M2424" i="35" s="1"/>
  <c r="L2424" i="35"/>
  <c r="H2425" i="35"/>
  <c r="K2425" i="35"/>
  <c r="M2425" i="35" s="1"/>
  <c r="L2425" i="35"/>
  <c r="H2426" i="35"/>
  <c r="K2426" i="35"/>
  <c r="M2426" i="35" s="1"/>
  <c r="L2426" i="35"/>
  <c r="H2427" i="35"/>
  <c r="K2427" i="35"/>
  <c r="M2427" i="35" s="1"/>
  <c r="L2427" i="35"/>
  <c r="H2428" i="35"/>
  <c r="K2428" i="35"/>
  <c r="M2428" i="35" s="1"/>
  <c r="L2428" i="35"/>
  <c r="H2429" i="35"/>
  <c r="K2429" i="35"/>
  <c r="M2429" i="35" s="1"/>
  <c r="L2429" i="35"/>
  <c r="C2430" i="35"/>
  <c r="E2430" i="35" s="1"/>
  <c r="G2430" i="35"/>
  <c r="I2430" i="35"/>
  <c r="J2430" i="35"/>
  <c r="H2431" i="35"/>
  <c r="K2431" i="35"/>
  <c r="M2431" i="35" s="1"/>
  <c r="L2431" i="35"/>
  <c r="H2432" i="35"/>
  <c r="K2432" i="35"/>
  <c r="M2432" i="35" s="1"/>
  <c r="L2432" i="35"/>
  <c r="H2433" i="35"/>
  <c r="K2433" i="35"/>
  <c r="M2433" i="35" s="1"/>
  <c r="L2433" i="35"/>
  <c r="H2434" i="35"/>
  <c r="K2434" i="35"/>
  <c r="M2434" i="35" s="1"/>
  <c r="L2434" i="35"/>
  <c r="H2435" i="35"/>
  <c r="K2435" i="35"/>
  <c r="M2435" i="35" s="1"/>
  <c r="L2435" i="35"/>
  <c r="H2436" i="35"/>
  <c r="K2436" i="35"/>
  <c r="M2436" i="35" s="1"/>
  <c r="L2436" i="35"/>
  <c r="C2437" i="35"/>
  <c r="E2437" i="35" s="1"/>
  <c r="G2437" i="35"/>
  <c r="I2437" i="35"/>
  <c r="J2437" i="35"/>
  <c r="H2438" i="35"/>
  <c r="K2438" i="35"/>
  <c r="M2438" i="35" s="1"/>
  <c r="L2438" i="35"/>
  <c r="H2439" i="35"/>
  <c r="K2439" i="35"/>
  <c r="M2439" i="35" s="1"/>
  <c r="L2439" i="35"/>
  <c r="H2440" i="35"/>
  <c r="K2440" i="35"/>
  <c r="M2440" i="35" s="1"/>
  <c r="L2440" i="35"/>
  <c r="H2441" i="35"/>
  <c r="K2441" i="35"/>
  <c r="M2441" i="35" s="1"/>
  <c r="L2441" i="35"/>
  <c r="H2442" i="35"/>
  <c r="K2442" i="35"/>
  <c r="M2442" i="35" s="1"/>
  <c r="L2442" i="35"/>
  <c r="H2443" i="35"/>
  <c r="K2443" i="35"/>
  <c r="M2443" i="35" s="1"/>
  <c r="L2443" i="35"/>
  <c r="C2444" i="35"/>
  <c r="E2444" i="35" s="1"/>
  <c r="G2444" i="35"/>
  <c r="I2444" i="35"/>
  <c r="J2444" i="35"/>
  <c r="H2445" i="35"/>
  <c r="K2445" i="35"/>
  <c r="M2445" i="35" s="1"/>
  <c r="L2445" i="35"/>
  <c r="H2446" i="35"/>
  <c r="K2446" i="35"/>
  <c r="M2446" i="35" s="1"/>
  <c r="L2446" i="35"/>
  <c r="H2447" i="35"/>
  <c r="K2447" i="35"/>
  <c r="M2447" i="35" s="1"/>
  <c r="L2447" i="35"/>
  <c r="H2448" i="35"/>
  <c r="K2448" i="35"/>
  <c r="M2448" i="35" s="1"/>
  <c r="L2448" i="35"/>
  <c r="H2449" i="35"/>
  <c r="K2449" i="35"/>
  <c r="M2449" i="35" s="1"/>
  <c r="L2449" i="35"/>
  <c r="H2450" i="35"/>
  <c r="K2450" i="35"/>
  <c r="M2450" i="35" s="1"/>
  <c r="L2450" i="35"/>
  <c r="C2451" i="35"/>
  <c r="E2451" i="35" s="1"/>
  <c r="G2451" i="35"/>
  <c r="I2451" i="35"/>
  <c r="J2451" i="35"/>
  <c r="H2452" i="35"/>
  <c r="K2452" i="35"/>
  <c r="M2452" i="35" s="1"/>
  <c r="L2452" i="35"/>
  <c r="H2453" i="35"/>
  <c r="K2453" i="35"/>
  <c r="M2453" i="35" s="1"/>
  <c r="L2453" i="35"/>
  <c r="H2454" i="35"/>
  <c r="K2454" i="35"/>
  <c r="M2454" i="35" s="1"/>
  <c r="L2454" i="35"/>
  <c r="H2455" i="35"/>
  <c r="K2455" i="35"/>
  <c r="M2455" i="35" s="1"/>
  <c r="L2455" i="35"/>
  <c r="H2456" i="35"/>
  <c r="K2456" i="35"/>
  <c r="M2456" i="35" s="1"/>
  <c r="L2456" i="35"/>
  <c r="H2457" i="35"/>
  <c r="K2457" i="35"/>
  <c r="M2457" i="35" s="1"/>
  <c r="L2457" i="35"/>
  <c r="C2458" i="35"/>
  <c r="E2458" i="35" s="1"/>
  <c r="G2458" i="35"/>
  <c r="I2458" i="35"/>
  <c r="J2458" i="35"/>
  <c r="H2459" i="35"/>
  <c r="K2459" i="35"/>
  <c r="M2459" i="35" s="1"/>
  <c r="L2459" i="35"/>
  <c r="H2460" i="35"/>
  <c r="K2460" i="35"/>
  <c r="M2460" i="35" s="1"/>
  <c r="L2460" i="35"/>
  <c r="H2461" i="35"/>
  <c r="K2461" i="35"/>
  <c r="M2461" i="35" s="1"/>
  <c r="L2461" i="35"/>
  <c r="H2462" i="35"/>
  <c r="K2462" i="35"/>
  <c r="M2462" i="35" s="1"/>
  <c r="L2462" i="35"/>
  <c r="H2463" i="35"/>
  <c r="K2463" i="35"/>
  <c r="M2463" i="35" s="1"/>
  <c r="L2463" i="35"/>
  <c r="H2464" i="35"/>
  <c r="K2464" i="35"/>
  <c r="M2464" i="35" s="1"/>
  <c r="L2464" i="35"/>
  <c r="C2465" i="35"/>
  <c r="E2465" i="35" s="1"/>
  <c r="G2465" i="35"/>
  <c r="I2465" i="35"/>
  <c r="J2465" i="35"/>
  <c r="H2466" i="35"/>
  <c r="K2466" i="35"/>
  <c r="M2466" i="35" s="1"/>
  <c r="L2466" i="35"/>
  <c r="H2467" i="35"/>
  <c r="K2467" i="35"/>
  <c r="M2467" i="35" s="1"/>
  <c r="L2467" i="35"/>
  <c r="H2468" i="35"/>
  <c r="K2468" i="35"/>
  <c r="M2468" i="35" s="1"/>
  <c r="L2468" i="35"/>
  <c r="H2469" i="35"/>
  <c r="K2469" i="35"/>
  <c r="M2469" i="35" s="1"/>
  <c r="L2469" i="35"/>
  <c r="H2470" i="35"/>
  <c r="K2470" i="35"/>
  <c r="M2470" i="35" s="1"/>
  <c r="L2470" i="35"/>
  <c r="H2471" i="35"/>
  <c r="K2471" i="35"/>
  <c r="M2471" i="35" s="1"/>
  <c r="L2471" i="35"/>
  <c r="C2472" i="35"/>
  <c r="E2472" i="35" s="1"/>
  <c r="G2472" i="35"/>
  <c r="I2472" i="35"/>
  <c r="J2472" i="35"/>
  <c r="H2473" i="35"/>
  <c r="K2473" i="35"/>
  <c r="M2473" i="35" s="1"/>
  <c r="L2473" i="35"/>
  <c r="H2474" i="35"/>
  <c r="K2474" i="35"/>
  <c r="M2474" i="35" s="1"/>
  <c r="L2474" i="35"/>
  <c r="H2475" i="35"/>
  <c r="K2475" i="35"/>
  <c r="M2475" i="35" s="1"/>
  <c r="L2475" i="35"/>
  <c r="H2476" i="35"/>
  <c r="K2476" i="35"/>
  <c r="M2476" i="35" s="1"/>
  <c r="L2476" i="35"/>
  <c r="H2477" i="35"/>
  <c r="K2477" i="35"/>
  <c r="M2477" i="35" s="1"/>
  <c r="L2477" i="35"/>
  <c r="H2478" i="35"/>
  <c r="K2478" i="35"/>
  <c r="M2478" i="35" s="1"/>
  <c r="L2478" i="35"/>
  <c r="C2479" i="35"/>
  <c r="E2479" i="35" s="1"/>
  <c r="G2479" i="35"/>
  <c r="I2479" i="35"/>
  <c r="J2479" i="35"/>
  <c r="H2480" i="35"/>
  <c r="K2480" i="35"/>
  <c r="M2480" i="35" s="1"/>
  <c r="L2480" i="35"/>
  <c r="H2481" i="35"/>
  <c r="K2481" i="35"/>
  <c r="M2481" i="35" s="1"/>
  <c r="L2481" i="35"/>
  <c r="H2482" i="35"/>
  <c r="K2482" i="35"/>
  <c r="M2482" i="35" s="1"/>
  <c r="L2482" i="35"/>
  <c r="H2483" i="35"/>
  <c r="K2483" i="35"/>
  <c r="M2483" i="35" s="1"/>
  <c r="L2483" i="35"/>
  <c r="H2484" i="35"/>
  <c r="K2484" i="35"/>
  <c r="M2484" i="35" s="1"/>
  <c r="L2484" i="35"/>
  <c r="H2485" i="35"/>
  <c r="K2485" i="35"/>
  <c r="M2485" i="35" s="1"/>
  <c r="L2485" i="35"/>
  <c r="C2486" i="35"/>
  <c r="E2486" i="35" s="1"/>
  <c r="G2486" i="35"/>
  <c r="I2486" i="35"/>
  <c r="J2486" i="35"/>
  <c r="H2487" i="35"/>
  <c r="K2487" i="35"/>
  <c r="M2487" i="35" s="1"/>
  <c r="L2487" i="35"/>
  <c r="H2488" i="35"/>
  <c r="K2488" i="35"/>
  <c r="M2488" i="35" s="1"/>
  <c r="L2488" i="35"/>
  <c r="H2489" i="35"/>
  <c r="K2489" i="35"/>
  <c r="M2489" i="35" s="1"/>
  <c r="L2489" i="35"/>
  <c r="H2490" i="35"/>
  <c r="K2490" i="35"/>
  <c r="M2490" i="35" s="1"/>
  <c r="L2490" i="35"/>
  <c r="H2491" i="35"/>
  <c r="K2491" i="35"/>
  <c r="M2491" i="35" s="1"/>
  <c r="L2491" i="35"/>
  <c r="H2492" i="35"/>
  <c r="K2492" i="35"/>
  <c r="M2492" i="35" s="1"/>
  <c r="L2492" i="35"/>
  <c r="C2493" i="35"/>
  <c r="E2493" i="35" s="1"/>
  <c r="G2493" i="35"/>
  <c r="I2493" i="35"/>
  <c r="J2493" i="35"/>
  <c r="H2494" i="35"/>
  <c r="K2494" i="35"/>
  <c r="M2494" i="35" s="1"/>
  <c r="L2494" i="35"/>
  <c r="H2495" i="35"/>
  <c r="K2495" i="35"/>
  <c r="M2495" i="35" s="1"/>
  <c r="L2495" i="35"/>
  <c r="H2496" i="35"/>
  <c r="K2496" i="35"/>
  <c r="M2496" i="35" s="1"/>
  <c r="L2496" i="35"/>
  <c r="H2497" i="35"/>
  <c r="K2497" i="35"/>
  <c r="M2497" i="35" s="1"/>
  <c r="L2497" i="35"/>
  <c r="H2498" i="35"/>
  <c r="K2498" i="35"/>
  <c r="M2498" i="35" s="1"/>
  <c r="L2498" i="35"/>
  <c r="H2499" i="35"/>
  <c r="K2499" i="35"/>
  <c r="M2499" i="35" s="1"/>
  <c r="L2499" i="35"/>
  <c r="C2500" i="35"/>
  <c r="E2500" i="35" s="1"/>
  <c r="G2500" i="35"/>
  <c r="I2500" i="35"/>
  <c r="J2500" i="35"/>
  <c r="H2501" i="35"/>
  <c r="K2501" i="35"/>
  <c r="M2501" i="35" s="1"/>
  <c r="L2501" i="35"/>
  <c r="H2502" i="35"/>
  <c r="K2502" i="35"/>
  <c r="M2502" i="35" s="1"/>
  <c r="L2502" i="35"/>
  <c r="H2503" i="35"/>
  <c r="K2503" i="35"/>
  <c r="M2503" i="35" s="1"/>
  <c r="L2503" i="35"/>
  <c r="H2504" i="35"/>
  <c r="K2504" i="35"/>
  <c r="M2504" i="35" s="1"/>
  <c r="L2504" i="35"/>
  <c r="H2505" i="35"/>
  <c r="K2505" i="35"/>
  <c r="M2505" i="35" s="1"/>
  <c r="L2505" i="35"/>
  <c r="H2506" i="35"/>
  <c r="K2506" i="35"/>
  <c r="M2506" i="35" s="1"/>
  <c r="L2506" i="35"/>
  <c r="C2507" i="35"/>
  <c r="E2507" i="35" s="1"/>
  <c r="G2507" i="35"/>
  <c r="I2507" i="35"/>
  <c r="J2507" i="35"/>
  <c r="H2508" i="35"/>
  <c r="K2508" i="35"/>
  <c r="M2508" i="35" s="1"/>
  <c r="L2508" i="35"/>
  <c r="H2509" i="35"/>
  <c r="K2509" i="35"/>
  <c r="M2509" i="35" s="1"/>
  <c r="L2509" i="35"/>
  <c r="H2510" i="35"/>
  <c r="K2510" i="35"/>
  <c r="M2510" i="35" s="1"/>
  <c r="L2510" i="35"/>
  <c r="H2511" i="35"/>
  <c r="K2511" i="35"/>
  <c r="M2511" i="35" s="1"/>
  <c r="L2511" i="35"/>
  <c r="H2512" i="35"/>
  <c r="K2512" i="35"/>
  <c r="M2512" i="35" s="1"/>
  <c r="L2512" i="35"/>
  <c r="H2513" i="35"/>
  <c r="K2513" i="35"/>
  <c r="M2513" i="35" s="1"/>
  <c r="L2513" i="35"/>
  <c r="C2514" i="35"/>
  <c r="E2514" i="35" s="1"/>
  <c r="G2514" i="35"/>
  <c r="I2514" i="35"/>
  <c r="J2514" i="35"/>
  <c r="H2515" i="35"/>
  <c r="K2515" i="35"/>
  <c r="M2515" i="35" s="1"/>
  <c r="L2515" i="35"/>
  <c r="H2516" i="35"/>
  <c r="K2516" i="35"/>
  <c r="M2516" i="35" s="1"/>
  <c r="L2516" i="35"/>
  <c r="H2517" i="35"/>
  <c r="K2517" i="35"/>
  <c r="M2517" i="35" s="1"/>
  <c r="L2517" i="35"/>
  <c r="H2518" i="35"/>
  <c r="K2518" i="35"/>
  <c r="M2518" i="35" s="1"/>
  <c r="L2518" i="35"/>
  <c r="H2519" i="35"/>
  <c r="K2519" i="35"/>
  <c r="M2519" i="35" s="1"/>
  <c r="L2519" i="35"/>
  <c r="H2520" i="35"/>
  <c r="K2520" i="35"/>
  <c r="M2520" i="35" s="1"/>
  <c r="L2520" i="35"/>
  <c r="C2521" i="35"/>
  <c r="E2521" i="35" s="1"/>
  <c r="G2521" i="35"/>
  <c r="I2521" i="35"/>
  <c r="J2521" i="35"/>
  <c r="H2522" i="35"/>
  <c r="K2522" i="35"/>
  <c r="M2522" i="35" s="1"/>
  <c r="L2522" i="35"/>
  <c r="H2523" i="35"/>
  <c r="K2523" i="35"/>
  <c r="M2523" i="35" s="1"/>
  <c r="L2523" i="35"/>
  <c r="H2524" i="35"/>
  <c r="K2524" i="35"/>
  <c r="M2524" i="35" s="1"/>
  <c r="L2524" i="35"/>
  <c r="H2525" i="35"/>
  <c r="K2525" i="35"/>
  <c r="M2525" i="35" s="1"/>
  <c r="L2525" i="35"/>
  <c r="H2526" i="35"/>
  <c r="K2526" i="35"/>
  <c r="M2526" i="35" s="1"/>
  <c r="L2526" i="35"/>
  <c r="H2527" i="35"/>
  <c r="K2527" i="35"/>
  <c r="M2527" i="35" s="1"/>
  <c r="L2527" i="35"/>
  <c r="C2528" i="35"/>
  <c r="E2528" i="35" s="1"/>
  <c r="G2528" i="35"/>
  <c r="I2528" i="35"/>
  <c r="J2528" i="35"/>
  <c r="H2529" i="35"/>
  <c r="K2529" i="35"/>
  <c r="M2529" i="35" s="1"/>
  <c r="L2529" i="35"/>
  <c r="H2530" i="35"/>
  <c r="K2530" i="35"/>
  <c r="M2530" i="35" s="1"/>
  <c r="L2530" i="35"/>
  <c r="H2531" i="35"/>
  <c r="K2531" i="35"/>
  <c r="M2531" i="35" s="1"/>
  <c r="L2531" i="35"/>
  <c r="H2532" i="35"/>
  <c r="K2532" i="35"/>
  <c r="M2532" i="35" s="1"/>
  <c r="L2532" i="35"/>
  <c r="H2533" i="35"/>
  <c r="K2533" i="35"/>
  <c r="M2533" i="35" s="1"/>
  <c r="L2533" i="35"/>
  <c r="H2534" i="35"/>
  <c r="K2534" i="35"/>
  <c r="M2534" i="35" s="1"/>
  <c r="L2534" i="35"/>
  <c r="C2535" i="35"/>
  <c r="E2535" i="35" s="1"/>
  <c r="G2535" i="35"/>
  <c r="I2535" i="35"/>
  <c r="J2535" i="35"/>
  <c r="H2536" i="35"/>
  <c r="K2536" i="35"/>
  <c r="M2536" i="35" s="1"/>
  <c r="L2536" i="35"/>
  <c r="H2537" i="35"/>
  <c r="K2537" i="35"/>
  <c r="M2537" i="35" s="1"/>
  <c r="L2537" i="35"/>
  <c r="H2538" i="35"/>
  <c r="K2538" i="35"/>
  <c r="M2538" i="35" s="1"/>
  <c r="L2538" i="35"/>
  <c r="H2539" i="35"/>
  <c r="K2539" i="35"/>
  <c r="M2539" i="35" s="1"/>
  <c r="L2539" i="35"/>
  <c r="H2540" i="35"/>
  <c r="K2540" i="35"/>
  <c r="M2540" i="35" s="1"/>
  <c r="L2540" i="35"/>
  <c r="H2541" i="35"/>
  <c r="K2541" i="35"/>
  <c r="M2541" i="35" s="1"/>
  <c r="L2541" i="35"/>
  <c r="C2542" i="35"/>
  <c r="E2542" i="35" s="1"/>
  <c r="G2542" i="35"/>
  <c r="I2542" i="35"/>
  <c r="J2542" i="35"/>
  <c r="H2543" i="35"/>
  <c r="K2543" i="35"/>
  <c r="M2543" i="35" s="1"/>
  <c r="L2543" i="35"/>
  <c r="H2544" i="35"/>
  <c r="K2544" i="35"/>
  <c r="M2544" i="35" s="1"/>
  <c r="L2544" i="35"/>
  <c r="H2545" i="35"/>
  <c r="K2545" i="35"/>
  <c r="M2545" i="35" s="1"/>
  <c r="L2545" i="35"/>
  <c r="H2546" i="35"/>
  <c r="K2546" i="35"/>
  <c r="M2546" i="35" s="1"/>
  <c r="L2546" i="35"/>
  <c r="H2547" i="35"/>
  <c r="K2547" i="35"/>
  <c r="M2547" i="35" s="1"/>
  <c r="L2547" i="35"/>
  <c r="H2548" i="35"/>
  <c r="K2548" i="35"/>
  <c r="M2548" i="35" s="1"/>
  <c r="L2548" i="35"/>
  <c r="C2549" i="35"/>
  <c r="E2549" i="35" s="1"/>
  <c r="G2549" i="35"/>
  <c r="I2549" i="35"/>
  <c r="J2549" i="35"/>
  <c r="H2550" i="35"/>
  <c r="K2550" i="35"/>
  <c r="M2550" i="35" s="1"/>
  <c r="L2550" i="35"/>
  <c r="H2551" i="35"/>
  <c r="K2551" i="35"/>
  <c r="M2551" i="35" s="1"/>
  <c r="L2551" i="35"/>
  <c r="H2552" i="35"/>
  <c r="K2552" i="35"/>
  <c r="M2552" i="35" s="1"/>
  <c r="L2552" i="35"/>
  <c r="H2553" i="35"/>
  <c r="K2553" i="35"/>
  <c r="M2553" i="35" s="1"/>
  <c r="L2553" i="35"/>
  <c r="H2554" i="35"/>
  <c r="K2554" i="35"/>
  <c r="M2554" i="35" s="1"/>
  <c r="L2554" i="35"/>
  <c r="H2555" i="35"/>
  <c r="K2555" i="35"/>
  <c r="M2555" i="35" s="1"/>
  <c r="L2555" i="35"/>
  <c r="C2556" i="35"/>
  <c r="E2556" i="35" s="1"/>
  <c r="G2556" i="35"/>
  <c r="I2556" i="35"/>
  <c r="J2556" i="35"/>
  <c r="H2557" i="35"/>
  <c r="K2557" i="35"/>
  <c r="M2557" i="35" s="1"/>
  <c r="L2557" i="35"/>
  <c r="H2558" i="35"/>
  <c r="K2558" i="35"/>
  <c r="M2558" i="35" s="1"/>
  <c r="L2558" i="35"/>
  <c r="H2559" i="35"/>
  <c r="K2559" i="35"/>
  <c r="M2559" i="35" s="1"/>
  <c r="L2559" i="35"/>
  <c r="H2560" i="35"/>
  <c r="K2560" i="35"/>
  <c r="M2560" i="35" s="1"/>
  <c r="L2560" i="35"/>
  <c r="H2561" i="35"/>
  <c r="K2561" i="35"/>
  <c r="M2561" i="35" s="1"/>
  <c r="L2561" i="35"/>
  <c r="H2562" i="35"/>
  <c r="K2562" i="35"/>
  <c r="M2562" i="35" s="1"/>
  <c r="L2562" i="35"/>
  <c r="C2563" i="35"/>
  <c r="E2563" i="35" s="1"/>
  <c r="G2563" i="35"/>
  <c r="I2563" i="35"/>
  <c r="J2563" i="35"/>
  <c r="H2564" i="35"/>
  <c r="K2564" i="35"/>
  <c r="M2564" i="35" s="1"/>
  <c r="L2564" i="35"/>
  <c r="H2565" i="35"/>
  <c r="K2565" i="35"/>
  <c r="M2565" i="35" s="1"/>
  <c r="L2565" i="35"/>
  <c r="H2566" i="35"/>
  <c r="K2566" i="35"/>
  <c r="M2566" i="35" s="1"/>
  <c r="L2566" i="35"/>
  <c r="H2567" i="35"/>
  <c r="K2567" i="35"/>
  <c r="M2567" i="35" s="1"/>
  <c r="L2567" i="35"/>
  <c r="H2568" i="35"/>
  <c r="K2568" i="35"/>
  <c r="M2568" i="35" s="1"/>
  <c r="L2568" i="35"/>
  <c r="H2569" i="35"/>
  <c r="K2569" i="35"/>
  <c r="M2569" i="35" s="1"/>
  <c r="L2569" i="35"/>
  <c r="C2570" i="35"/>
  <c r="E2570" i="35" s="1"/>
  <c r="G2570" i="35"/>
  <c r="I2570" i="35"/>
  <c r="J2570" i="35"/>
  <c r="H2571" i="35"/>
  <c r="K2571" i="35"/>
  <c r="M2571" i="35" s="1"/>
  <c r="L2571" i="35"/>
  <c r="H2572" i="35"/>
  <c r="K2572" i="35"/>
  <c r="M2572" i="35" s="1"/>
  <c r="L2572" i="35"/>
  <c r="H2573" i="35"/>
  <c r="K2573" i="35"/>
  <c r="M2573" i="35" s="1"/>
  <c r="L2573" i="35"/>
  <c r="H2574" i="35"/>
  <c r="K2574" i="35"/>
  <c r="M2574" i="35" s="1"/>
  <c r="L2574" i="35"/>
  <c r="H2575" i="35"/>
  <c r="K2575" i="35"/>
  <c r="M2575" i="35" s="1"/>
  <c r="L2575" i="35"/>
  <c r="H2576" i="35"/>
  <c r="K2576" i="35"/>
  <c r="M2576" i="35" s="1"/>
  <c r="L2576" i="35"/>
  <c r="C2577" i="35"/>
  <c r="E2577" i="35" s="1"/>
  <c r="G2577" i="35"/>
  <c r="I2577" i="35"/>
  <c r="J2577" i="35"/>
  <c r="H2578" i="35"/>
  <c r="K2578" i="35"/>
  <c r="M2578" i="35" s="1"/>
  <c r="L2578" i="35"/>
  <c r="H2579" i="35"/>
  <c r="K2579" i="35"/>
  <c r="M2579" i="35" s="1"/>
  <c r="L2579" i="35"/>
  <c r="H2580" i="35"/>
  <c r="K2580" i="35"/>
  <c r="M2580" i="35" s="1"/>
  <c r="L2580" i="35"/>
  <c r="H2581" i="35"/>
  <c r="K2581" i="35"/>
  <c r="M2581" i="35" s="1"/>
  <c r="L2581" i="35"/>
  <c r="H2582" i="35"/>
  <c r="K2582" i="35"/>
  <c r="M2582" i="35" s="1"/>
  <c r="L2582" i="35"/>
  <c r="H2583" i="35"/>
  <c r="K2583" i="35"/>
  <c r="M2583" i="35" s="1"/>
  <c r="L2583" i="35"/>
  <c r="E2584" i="35"/>
  <c r="G2584" i="35"/>
  <c r="I2584" i="35"/>
  <c r="J2584" i="35"/>
  <c r="H2585" i="35"/>
  <c r="K2585" i="35"/>
  <c r="M2585" i="35" s="1"/>
  <c r="L2585" i="35"/>
  <c r="H2586" i="35"/>
  <c r="K2586" i="35"/>
  <c r="M2586" i="35" s="1"/>
  <c r="L2586" i="35"/>
  <c r="H2587" i="35"/>
  <c r="K2587" i="35"/>
  <c r="M2587" i="35" s="1"/>
  <c r="L2587" i="35"/>
  <c r="H2588" i="35"/>
  <c r="K2588" i="35"/>
  <c r="M2588" i="35" s="1"/>
  <c r="L2588" i="35"/>
  <c r="H2589" i="35"/>
  <c r="K2589" i="35"/>
  <c r="M2589" i="35" s="1"/>
  <c r="L2589" i="35"/>
  <c r="H2590" i="35"/>
  <c r="K2590" i="35"/>
  <c r="M2590" i="35" s="1"/>
  <c r="L2590" i="35"/>
  <c r="G2591" i="35"/>
  <c r="I2591" i="35"/>
  <c r="J2591" i="35"/>
  <c r="H2592" i="35"/>
  <c r="K2592" i="35"/>
  <c r="M2592" i="35" s="1"/>
  <c r="L2592" i="35"/>
  <c r="H2593" i="35"/>
  <c r="K2593" i="35"/>
  <c r="M2593" i="35" s="1"/>
  <c r="L2593" i="35"/>
  <c r="H2594" i="35"/>
  <c r="K2594" i="35"/>
  <c r="M2594" i="35" s="1"/>
  <c r="L2594" i="35"/>
  <c r="H2595" i="35"/>
  <c r="K2595" i="35"/>
  <c r="M2595" i="35" s="1"/>
  <c r="L2595" i="35"/>
  <c r="H2596" i="35"/>
  <c r="K2596" i="35"/>
  <c r="M2596" i="35" s="1"/>
  <c r="L2596" i="35"/>
  <c r="H2597" i="35"/>
  <c r="K2597" i="35"/>
  <c r="M2597" i="35" s="1"/>
  <c r="L2597" i="35"/>
  <c r="G2598" i="35"/>
  <c r="I2598" i="35"/>
  <c r="J2598" i="35"/>
  <c r="H2599" i="35"/>
  <c r="K2599" i="35"/>
  <c r="M2599" i="35" s="1"/>
  <c r="L2599" i="35"/>
  <c r="H2600" i="35"/>
  <c r="K2600" i="35"/>
  <c r="M2600" i="35" s="1"/>
  <c r="L2600" i="35"/>
  <c r="H2601" i="35"/>
  <c r="K2601" i="35"/>
  <c r="M2601" i="35" s="1"/>
  <c r="L2601" i="35"/>
  <c r="H2602" i="35"/>
  <c r="K2602" i="35"/>
  <c r="M2602" i="35" s="1"/>
  <c r="L2602" i="35"/>
  <c r="H2603" i="35"/>
  <c r="K2603" i="35"/>
  <c r="M2603" i="35" s="1"/>
  <c r="L2603" i="35"/>
  <c r="H2604" i="35"/>
  <c r="K2604" i="35"/>
  <c r="M2604" i="35" s="1"/>
  <c r="L2604" i="35"/>
  <c r="G2605" i="35"/>
  <c r="I2605" i="35"/>
  <c r="J2605" i="35"/>
  <c r="H2606" i="35"/>
  <c r="K2606" i="35"/>
  <c r="M2606" i="35" s="1"/>
  <c r="L2606" i="35"/>
  <c r="H2607" i="35"/>
  <c r="K2607" i="35"/>
  <c r="M2607" i="35" s="1"/>
  <c r="L2607" i="35"/>
  <c r="H2608" i="35"/>
  <c r="K2608" i="35"/>
  <c r="M2608" i="35" s="1"/>
  <c r="L2608" i="35"/>
  <c r="H2609" i="35"/>
  <c r="K2609" i="35"/>
  <c r="M2609" i="35" s="1"/>
  <c r="L2609" i="35"/>
  <c r="H2610" i="35"/>
  <c r="K2610" i="35"/>
  <c r="M2610" i="35" s="1"/>
  <c r="L2610" i="35"/>
  <c r="H2611" i="35"/>
  <c r="K2611" i="35"/>
  <c r="M2611" i="35" s="1"/>
  <c r="L2611" i="35"/>
  <c r="G2612" i="35"/>
  <c r="I2612" i="35"/>
  <c r="J2612" i="35"/>
  <c r="H2613" i="35"/>
  <c r="K2613" i="35"/>
  <c r="M2613" i="35" s="1"/>
  <c r="L2613" i="35"/>
  <c r="H2614" i="35"/>
  <c r="K2614" i="35"/>
  <c r="M2614" i="35" s="1"/>
  <c r="L2614" i="35"/>
  <c r="H2615" i="35"/>
  <c r="K2615" i="35"/>
  <c r="M2615" i="35" s="1"/>
  <c r="L2615" i="35"/>
  <c r="H2616" i="35"/>
  <c r="K2616" i="35"/>
  <c r="M2616" i="35" s="1"/>
  <c r="L2616" i="35"/>
  <c r="H2617" i="35"/>
  <c r="K2617" i="35"/>
  <c r="M2617" i="35" s="1"/>
  <c r="L2617" i="35"/>
  <c r="H2618" i="35"/>
  <c r="K2618" i="35"/>
  <c r="M2618" i="35" s="1"/>
  <c r="L2618" i="35"/>
  <c r="G2619" i="35"/>
  <c r="I2619" i="35"/>
  <c r="J2619" i="35"/>
  <c r="H2620" i="35"/>
  <c r="K2620" i="35"/>
  <c r="M2620" i="35" s="1"/>
  <c r="L2620" i="35"/>
  <c r="H2621" i="35"/>
  <c r="K2621" i="35"/>
  <c r="M2621" i="35" s="1"/>
  <c r="L2621" i="35"/>
  <c r="H2622" i="35"/>
  <c r="K2622" i="35"/>
  <c r="M2622" i="35" s="1"/>
  <c r="L2622" i="35"/>
  <c r="H2623" i="35"/>
  <c r="K2623" i="35"/>
  <c r="M2623" i="35" s="1"/>
  <c r="L2623" i="35"/>
  <c r="H2624" i="35"/>
  <c r="K2624" i="35"/>
  <c r="M2624" i="35" s="1"/>
  <c r="L2624" i="35"/>
  <c r="H2625" i="35"/>
  <c r="K2625" i="35"/>
  <c r="M2625" i="35" s="1"/>
  <c r="L2625" i="35"/>
  <c r="G2626" i="35"/>
  <c r="I2626" i="35"/>
  <c r="J2626" i="35"/>
  <c r="H2627" i="35"/>
  <c r="K2627" i="35"/>
  <c r="M2627" i="35" s="1"/>
  <c r="L2627" i="35"/>
  <c r="H2628" i="35"/>
  <c r="K2628" i="35"/>
  <c r="M2628" i="35" s="1"/>
  <c r="L2628" i="35"/>
  <c r="H2629" i="35"/>
  <c r="K2629" i="35"/>
  <c r="M2629" i="35" s="1"/>
  <c r="L2629" i="35"/>
  <c r="H2630" i="35"/>
  <c r="K2630" i="35"/>
  <c r="M2630" i="35" s="1"/>
  <c r="L2630" i="35"/>
  <c r="H2631" i="35"/>
  <c r="K2631" i="35"/>
  <c r="M2631" i="35" s="1"/>
  <c r="L2631" i="35"/>
  <c r="H2632" i="35"/>
  <c r="K2632" i="35"/>
  <c r="M2632" i="35" s="1"/>
  <c r="L2632" i="35"/>
  <c r="G2633" i="35"/>
  <c r="I2633" i="35"/>
  <c r="J2633" i="35"/>
  <c r="H2634" i="35"/>
  <c r="K2634" i="35"/>
  <c r="M2634" i="35" s="1"/>
  <c r="L2634" i="35"/>
  <c r="H2635" i="35"/>
  <c r="K2635" i="35"/>
  <c r="M2635" i="35" s="1"/>
  <c r="L2635" i="35"/>
  <c r="H2636" i="35"/>
  <c r="K2636" i="35"/>
  <c r="M2636" i="35" s="1"/>
  <c r="L2636" i="35"/>
  <c r="H2637" i="35"/>
  <c r="K2637" i="35"/>
  <c r="M2637" i="35" s="1"/>
  <c r="L2637" i="35"/>
  <c r="H2638" i="35"/>
  <c r="K2638" i="35"/>
  <c r="M2638" i="35" s="1"/>
  <c r="L2638" i="35"/>
  <c r="H2639" i="35"/>
  <c r="K2639" i="35"/>
  <c r="M2639" i="35" s="1"/>
  <c r="L2639" i="35"/>
  <c r="G2640" i="35"/>
  <c r="I2640" i="35"/>
  <c r="J2640" i="35"/>
  <c r="H2641" i="35"/>
  <c r="K2641" i="35"/>
  <c r="M2641" i="35" s="1"/>
  <c r="L2641" i="35"/>
  <c r="H2642" i="35"/>
  <c r="K2642" i="35"/>
  <c r="M2642" i="35" s="1"/>
  <c r="L2642" i="35"/>
  <c r="H2643" i="35"/>
  <c r="K2643" i="35"/>
  <c r="M2643" i="35" s="1"/>
  <c r="L2643" i="35"/>
  <c r="H2644" i="35"/>
  <c r="K2644" i="35"/>
  <c r="M2644" i="35" s="1"/>
  <c r="L2644" i="35"/>
  <c r="H2645" i="35"/>
  <c r="K2645" i="35"/>
  <c r="M2645" i="35" s="1"/>
  <c r="L2645" i="35"/>
  <c r="H2646" i="35"/>
  <c r="K2646" i="35"/>
  <c r="M2646" i="35" s="1"/>
  <c r="L2646" i="35"/>
  <c r="G2647" i="35"/>
  <c r="I2647" i="35"/>
  <c r="J2647" i="35"/>
  <c r="H2648" i="35"/>
  <c r="K2648" i="35"/>
  <c r="M2648" i="35" s="1"/>
  <c r="L2648" i="35"/>
  <c r="H2649" i="35"/>
  <c r="K2649" i="35"/>
  <c r="M2649" i="35" s="1"/>
  <c r="L2649" i="35"/>
  <c r="H2650" i="35"/>
  <c r="K2650" i="35"/>
  <c r="M2650" i="35" s="1"/>
  <c r="L2650" i="35"/>
  <c r="H2651" i="35"/>
  <c r="K2651" i="35"/>
  <c r="M2651" i="35" s="1"/>
  <c r="L2651" i="35"/>
  <c r="H2652" i="35"/>
  <c r="K2652" i="35"/>
  <c r="M2652" i="35" s="1"/>
  <c r="L2652" i="35"/>
  <c r="H2653" i="35"/>
  <c r="K2653" i="35"/>
  <c r="M2653" i="35" s="1"/>
  <c r="L2653" i="35"/>
  <c r="G2654" i="35"/>
  <c r="I2654" i="35"/>
  <c r="J2654" i="35"/>
  <c r="H2655" i="35"/>
  <c r="K2655" i="35"/>
  <c r="M2655" i="35" s="1"/>
  <c r="L2655" i="35"/>
  <c r="H2656" i="35"/>
  <c r="K2656" i="35"/>
  <c r="M2656" i="35" s="1"/>
  <c r="L2656" i="35"/>
  <c r="H2657" i="35"/>
  <c r="K2657" i="35"/>
  <c r="M2657" i="35" s="1"/>
  <c r="L2657" i="35"/>
  <c r="H2658" i="35"/>
  <c r="K2658" i="35"/>
  <c r="M2658" i="35" s="1"/>
  <c r="L2658" i="35"/>
  <c r="H2659" i="35"/>
  <c r="K2659" i="35"/>
  <c r="M2659" i="35" s="1"/>
  <c r="L2659" i="35"/>
  <c r="H2660" i="35"/>
  <c r="K2660" i="35"/>
  <c r="M2660" i="35" s="1"/>
  <c r="L2660" i="35"/>
  <c r="C2661" i="35"/>
  <c r="E2661" i="35" s="1"/>
  <c r="G2661" i="35"/>
  <c r="I2661" i="35"/>
  <c r="J2661" i="35"/>
  <c r="H2662" i="35"/>
  <c r="K2662" i="35"/>
  <c r="M2662" i="35" s="1"/>
  <c r="L2662" i="35"/>
  <c r="H2663" i="35"/>
  <c r="K2663" i="35"/>
  <c r="M2663" i="35" s="1"/>
  <c r="L2663" i="35"/>
  <c r="H2664" i="35"/>
  <c r="K2664" i="35"/>
  <c r="M2664" i="35" s="1"/>
  <c r="L2664" i="35"/>
  <c r="H2665" i="35"/>
  <c r="K2665" i="35"/>
  <c r="M2665" i="35" s="1"/>
  <c r="L2665" i="35"/>
  <c r="H2666" i="35"/>
  <c r="K2666" i="35"/>
  <c r="M2666" i="35" s="1"/>
  <c r="L2666" i="35"/>
  <c r="H2667" i="35"/>
  <c r="K2667" i="35"/>
  <c r="M2667" i="35" s="1"/>
  <c r="L2667" i="35"/>
  <c r="C2668" i="35"/>
  <c r="E2668" i="35" s="1"/>
  <c r="G2668" i="35"/>
  <c r="I2668" i="35"/>
  <c r="J2668" i="35"/>
  <c r="H2669" i="35"/>
  <c r="K2669" i="35"/>
  <c r="M2669" i="35" s="1"/>
  <c r="L2669" i="35"/>
  <c r="H2670" i="35"/>
  <c r="K2670" i="35"/>
  <c r="M2670" i="35" s="1"/>
  <c r="L2670" i="35"/>
  <c r="H2671" i="35"/>
  <c r="K2671" i="35"/>
  <c r="M2671" i="35" s="1"/>
  <c r="L2671" i="35"/>
  <c r="H2672" i="35"/>
  <c r="K2672" i="35"/>
  <c r="M2672" i="35" s="1"/>
  <c r="L2672" i="35"/>
  <c r="H2673" i="35"/>
  <c r="K2673" i="35"/>
  <c r="M2673" i="35" s="1"/>
  <c r="L2673" i="35"/>
  <c r="H2674" i="35"/>
  <c r="K2674" i="35"/>
  <c r="M2674" i="35" s="1"/>
  <c r="L2674" i="35"/>
  <c r="C2675" i="35"/>
  <c r="E2675" i="35" s="1"/>
  <c r="G2675" i="35"/>
  <c r="I2675" i="35"/>
  <c r="J2675" i="35"/>
  <c r="H2676" i="35"/>
  <c r="K2676" i="35"/>
  <c r="M2676" i="35" s="1"/>
  <c r="L2676" i="35"/>
  <c r="H2677" i="35"/>
  <c r="K2677" i="35"/>
  <c r="M2677" i="35" s="1"/>
  <c r="L2677" i="35"/>
  <c r="H2678" i="35"/>
  <c r="K2678" i="35"/>
  <c r="M2678" i="35" s="1"/>
  <c r="L2678" i="35"/>
  <c r="H2679" i="35"/>
  <c r="K2679" i="35"/>
  <c r="M2679" i="35" s="1"/>
  <c r="L2679" i="35"/>
  <c r="H2680" i="35"/>
  <c r="K2680" i="35"/>
  <c r="M2680" i="35" s="1"/>
  <c r="L2680" i="35"/>
  <c r="H2681" i="35"/>
  <c r="K2681" i="35"/>
  <c r="M2681" i="35" s="1"/>
  <c r="L2681" i="35"/>
  <c r="C2682" i="35"/>
  <c r="E2682" i="35" s="1"/>
  <c r="G2682" i="35"/>
  <c r="I2682" i="35"/>
  <c r="J2682" i="35"/>
  <c r="H2683" i="35"/>
  <c r="K2683" i="35"/>
  <c r="M2683" i="35" s="1"/>
  <c r="L2683" i="35"/>
  <c r="H2684" i="35"/>
  <c r="K2684" i="35"/>
  <c r="M2684" i="35" s="1"/>
  <c r="L2684" i="35"/>
  <c r="H2685" i="35"/>
  <c r="K2685" i="35"/>
  <c r="M2685" i="35" s="1"/>
  <c r="L2685" i="35"/>
  <c r="H2686" i="35"/>
  <c r="K2686" i="35"/>
  <c r="M2686" i="35" s="1"/>
  <c r="L2686" i="35"/>
  <c r="H2687" i="35"/>
  <c r="K2687" i="35"/>
  <c r="M2687" i="35" s="1"/>
  <c r="L2687" i="35"/>
  <c r="H2688" i="35"/>
  <c r="K2688" i="35"/>
  <c r="M2688" i="35" s="1"/>
  <c r="L2688" i="35"/>
  <c r="C2689" i="35"/>
  <c r="E2689" i="35" s="1"/>
  <c r="G2689" i="35"/>
  <c r="I2689" i="35"/>
  <c r="J2689" i="35"/>
  <c r="H2690" i="35"/>
  <c r="K2690" i="35"/>
  <c r="M2690" i="35" s="1"/>
  <c r="L2690" i="35"/>
  <c r="H2691" i="35"/>
  <c r="K2691" i="35"/>
  <c r="M2691" i="35" s="1"/>
  <c r="L2691" i="35"/>
  <c r="H2692" i="35"/>
  <c r="K2692" i="35"/>
  <c r="M2692" i="35" s="1"/>
  <c r="L2692" i="35"/>
  <c r="H2693" i="35"/>
  <c r="K2693" i="35"/>
  <c r="M2693" i="35" s="1"/>
  <c r="L2693" i="35"/>
  <c r="H2694" i="35"/>
  <c r="K2694" i="35"/>
  <c r="M2694" i="35" s="1"/>
  <c r="L2694" i="35"/>
  <c r="H2695" i="35"/>
  <c r="K2695" i="35"/>
  <c r="M2695" i="35" s="1"/>
  <c r="L2695" i="35"/>
  <c r="C2696" i="35"/>
  <c r="E2696" i="35" s="1"/>
  <c r="G2696" i="35"/>
  <c r="I2696" i="35"/>
  <c r="J2696" i="35"/>
  <c r="H2697" i="35"/>
  <c r="K2697" i="35"/>
  <c r="M2697" i="35" s="1"/>
  <c r="L2697" i="35"/>
  <c r="H2698" i="35"/>
  <c r="K2698" i="35"/>
  <c r="M2698" i="35" s="1"/>
  <c r="L2698" i="35"/>
  <c r="H2699" i="35"/>
  <c r="K2699" i="35"/>
  <c r="M2699" i="35" s="1"/>
  <c r="L2699" i="35"/>
  <c r="H2700" i="35"/>
  <c r="K2700" i="35"/>
  <c r="M2700" i="35" s="1"/>
  <c r="L2700" i="35"/>
  <c r="H2701" i="35"/>
  <c r="K2701" i="35"/>
  <c r="M2701" i="35" s="1"/>
  <c r="L2701" i="35"/>
  <c r="H2702" i="35"/>
  <c r="K2702" i="35"/>
  <c r="M2702" i="35" s="1"/>
  <c r="L2702" i="35"/>
  <c r="C2703" i="35"/>
  <c r="E2703" i="35" s="1"/>
  <c r="G2703" i="35"/>
  <c r="I2703" i="35"/>
  <c r="J2703" i="35"/>
  <c r="H2704" i="35"/>
  <c r="K2704" i="35"/>
  <c r="M2704" i="35" s="1"/>
  <c r="L2704" i="35"/>
  <c r="H2705" i="35"/>
  <c r="K2705" i="35"/>
  <c r="M2705" i="35" s="1"/>
  <c r="L2705" i="35"/>
  <c r="H2706" i="35"/>
  <c r="K2706" i="35"/>
  <c r="M2706" i="35" s="1"/>
  <c r="L2706" i="35"/>
  <c r="H2707" i="35"/>
  <c r="K2707" i="35"/>
  <c r="M2707" i="35" s="1"/>
  <c r="L2707" i="35"/>
  <c r="H2708" i="35"/>
  <c r="K2708" i="35"/>
  <c r="M2708" i="35" s="1"/>
  <c r="L2708" i="35"/>
  <c r="H2709" i="35"/>
  <c r="K2709" i="35"/>
  <c r="M2709" i="35" s="1"/>
  <c r="L2709" i="35"/>
  <c r="C2710" i="35"/>
  <c r="E2710" i="35" s="1"/>
  <c r="G2710" i="35"/>
  <c r="I2710" i="35"/>
  <c r="J2710" i="35"/>
  <c r="H2711" i="35"/>
  <c r="K2711" i="35"/>
  <c r="M2711" i="35" s="1"/>
  <c r="L2711" i="35"/>
  <c r="H2712" i="35"/>
  <c r="K2712" i="35"/>
  <c r="M2712" i="35" s="1"/>
  <c r="L2712" i="35"/>
  <c r="H2713" i="35"/>
  <c r="K2713" i="35"/>
  <c r="M2713" i="35" s="1"/>
  <c r="L2713" i="35"/>
  <c r="H2714" i="35"/>
  <c r="K2714" i="35"/>
  <c r="M2714" i="35" s="1"/>
  <c r="L2714" i="35"/>
  <c r="H2715" i="35"/>
  <c r="K2715" i="35"/>
  <c r="M2715" i="35" s="1"/>
  <c r="L2715" i="35"/>
  <c r="H2716" i="35"/>
  <c r="K2716" i="35"/>
  <c r="M2716" i="35" s="1"/>
  <c r="L2716" i="35"/>
  <c r="C2717" i="35"/>
  <c r="E2717" i="35" s="1"/>
  <c r="G2717" i="35"/>
  <c r="I2717" i="35"/>
  <c r="J2717" i="35"/>
  <c r="H2718" i="35"/>
  <c r="K2718" i="35"/>
  <c r="M2718" i="35" s="1"/>
  <c r="L2718" i="35"/>
  <c r="H2719" i="35"/>
  <c r="K2719" i="35"/>
  <c r="M2719" i="35" s="1"/>
  <c r="L2719" i="35"/>
  <c r="H2720" i="35"/>
  <c r="K2720" i="35"/>
  <c r="M2720" i="35" s="1"/>
  <c r="L2720" i="35"/>
  <c r="H2721" i="35"/>
  <c r="K2721" i="35"/>
  <c r="M2721" i="35" s="1"/>
  <c r="L2721" i="35"/>
  <c r="H2722" i="35"/>
  <c r="K2722" i="35"/>
  <c r="M2722" i="35" s="1"/>
  <c r="L2722" i="35"/>
  <c r="H2723" i="35"/>
  <c r="K2723" i="35"/>
  <c r="M2723" i="35" s="1"/>
  <c r="L2723" i="35"/>
  <c r="C2724" i="35"/>
  <c r="E2724" i="35" s="1"/>
  <c r="G2724" i="35"/>
  <c r="I2724" i="35"/>
  <c r="J2724" i="35"/>
  <c r="H2725" i="35"/>
  <c r="K2725" i="35"/>
  <c r="M2725" i="35" s="1"/>
  <c r="L2725" i="35"/>
  <c r="H2726" i="35"/>
  <c r="K2726" i="35"/>
  <c r="M2726" i="35" s="1"/>
  <c r="L2726" i="35"/>
  <c r="H2727" i="35"/>
  <c r="K2727" i="35"/>
  <c r="M2727" i="35" s="1"/>
  <c r="L2727" i="35"/>
  <c r="H2728" i="35"/>
  <c r="K2728" i="35"/>
  <c r="M2728" i="35" s="1"/>
  <c r="L2728" i="35"/>
  <c r="H2729" i="35"/>
  <c r="K2729" i="35"/>
  <c r="M2729" i="35" s="1"/>
  <c r="L2729" i="35"/>
  <c r="H2730" i="35"/>
  <c r="K2730" i="35"/>
  <c r="M2730" i="35" s="1"/>
  <c r="L2730" i="35"/>
  <c r="C2731" i="35"/>
  <c r="E2731" i="35" s="1"/>
  <c r="G2731" i="35"/>
  <c r="I2731" i="35"/>
  <c r="J2731" i="35"/>
  <c r="H2732" i="35"/>
  <c r="K2732" i="35"/>
  <c r="M2732" i="35" s="1"/>
  <c r="L2732" i="35"/>
  <c r="H2733" i="35"/>
  <c r="K2733" i="35"/>
  <c r="M2733" i="35" s="1"/>
  <c r="L2733" i="35"/>
  <c r="H2734" i="35"/>
  <c r="K2734" i="35"/>
  <c r="M2734" i="35" s="1"/>
  <c r="L2734" i="35"/>
  <c r="H2735" i="35"/>
  <c r="K2735" i="35"/>
  <c r="M2735" i="35" s="1"/>
  <c r="L2735" i="35"/>
  <c r="H2736" i="35"/>
  <c r="K2736" i="35"/>
  <c r="M2736" i="35" s="1"/>
  <c r="L2736" i="35"/>
  <c r="H2737" i="35"/>
  <c r="K2737" i="35"/>
  <c r="M2737" i="35" s="1"/>
  <c r="L2737" i="35"/>
  <c r="C2738" i="35"/>
  <c r="E2738" i="35" s="1"/>
  <c r="G2738" i="35"/>
  <c r="I2738" i="35"/>
  <c r="J2738" i="35"/>
  <c r="H2739" i="35"/>
  <c r="K2739" i="35"/>
  <c r="M2739" i="35" s="1"/>
  <c r="L2739" i="35"/>
  <c r="H2740" i="35"/>
  <c r="K2740" i="35"/>
  <c r="M2740" i="35" s="1"/>
  <c r="L2740" i="35"/>
  <c r="H2741" i="35"/>
  <c r="K2741" i="35"/>
  <c r="M2741" i="35" s="1"/>
  <c r="L2741" i="35"/>
  <c r="H2742" i="35"/>
  <c r="K2742" i="35"/>
  <c r="M2742" i="35" s="1"/>
  <c r="L2742" i="35"/>
  <c r="H2743" i="35"/>
  <c r="K2743" i="35"/>
  <c r="M2743" i="35" s="1"/>
  <c r="L2743" i="35"/>
  <c r="H2744" i="35"/>
  <c r="K2744" i="35"/>
  <c r="M2744" i="35" s="1"/>
  <c r="L2744" i="35"/>
  <c r="C2745" i="35"/>
  <c r="E2745" i="35" s="1"/>
  <c r="G2745" i="35"/>
  <c r="I2745" i="35"/>
  <c r="J2745" i="35"/>
  <c r="H2746" i="35"/>
  <c r="K2746" i="35"/>
  <c r="M2746" i="35" s="1"/>
  <c r="L2746" i="35"/>
  <c r="H2747" i="35"/>
  <c r="K2747" i="35"/>
  <c r="M2747" i="35" s="1"/>
  <c r="L2747" i="35"/>
  <c r="H2748" i="35"/>
  <c r="K2748" i="35"/>
  <c r="M2748" i="35" s="1"/>
  <c r="L2748" i="35"/>
  <c r="H2749" i="35"/>
  <c r="K2749" i="35"/>
  <c r="M2749" i="35" s="1"/>
  <c r="L2749" i="35"/>
  <c r="H2750" i="35"/>
  <c r="K2750" i="35"/>
  <c r="M2750" i="35" s="1"/>
  <c r="L2750" i="35"/>
  <c r="H2751" i="35"/>
  <c r="K2751" i="35"/>
  <c r="M2751" i="35" s="1"/>
  <c r="L2751" i="35"/>
  <c r="C2752" i="35"/>
  <c r="E2752" i="35" s="1"/>
  <c r="G2752" i="35"/>
  <c r="I2752" i="35"/>
  <c r="J2752" i="35"/>
  <c r="H2753" i="35"/>
  <c r="K2753" i="35"/>
  <c r="M2753" i="35" s="1"/>
  <c r="L2753" i="35"/>
  <c r="H2754" i="35"/>
  <c r="K2754" i="35"/>
  <c r="M2754" i="35" s="1"/>
  <c r="L2754" i="35"/>
  <c r="H2755" i="35"/>
  <c r="K2755" i="35"/>
  <c r="M2755" i="35" s="1"/>
  <c r="L2755" i="35"/>
  <c r="H2756" i="35"/>
  <c r="K2756" i="35"/>
  <c r="M2756" i="35" s="1"/>
  <c r="L2756" i="35"/>
  <c r="H2757" i="35"/>
  <c r="K2757" i="35"/>
  <c r="M2757" i="35" s="1"/>
  <c r="L2757" i="35"/>
  <c r="H2758" i="35"/>
  <c r="K2758" i="35"/>
  <c r="M2758" i="35" s="1"/>
  <c r="L2758" i="35"/>
  <c r="C2759" i="35"/>
  <c r="E2759" i="35" s="1"/>
  <c r="G2759" i="35"/>
  <c r="I2759" i="35"/>
  <c r="J2759" i="35"/>
  <c r="H2760" i="35"/>
  <c r="K2760" i="35"/>
  <c r="M2760" i="35" s="1"/>
  <c r="L2760" i="35"/>
  <c r="H2761" i="35"/>
  <c r="K2761" i="35"/>
  <c r="M2761" i="35" s="1"/>
  <c r="L2761" i="35"/>
  <c r="H2762" i="35"/>
  <c r="K2762" i="35"/>
  <c r="M2762" i="35" s="1"/>
  <c r="L2762" i="35"/>
  <c r="H2763" i="35"/>
  <c r="K2763" i="35"/>
  <c r="M2763" i="35" s="1"/>
  <c r="L2763" i="35"/>
  <c r="H2764" i="35"/>
  <c r="K2764" i="35"/>
  <c r="M2764" i="35" s="1"/>
  <c r="L2764" i="35"/>
  <c r="H2765" i="35"/>
  <c r="K2765" i="35"/>
  <c r="M2765" i="35" s="1"/>
  <c r="L2765" i="35"/>
  <c r="C2766" i="35"/>
  <c r="E2766" i="35" s="1"/>
  <c r="G2766" i="35"/>
  <c r="I2766" i="35"/>
  <c r="J2766" i="35"/>
  <c r="H2767" i="35"/>
  <c r="K2767" i="35"/>
  <c r="M2767" i="35" s="1"/>
  <c r="L2767" i="35"/>
  <c r="H2768" i="35"/>
  <c r="K2768" i="35"/>
  <c r="M2768" i="35" s="1"/>
  <c r="L2768" i="35"/>
  <c r="H2769" i="35"/>
  <c r="K2769" i="35"/>
  <c r="M2769" i="35" s="1"/>
  <c r="L2769" i="35"/>
  <c r="H2770" i="35"/>
  <c r="K2770" i="35"/>
  <c r="M2770" i="35" s="1"/>
  <c r="L2770" i="35"/>
  <c r="H2771" i="35"/>
  <c r="K2771" i="35"/>
  <c r="M2771" i="35" s="1"/>
  <c r="L2771" i="35"/>
  <c r="H2772" i="35"/>
  <c r="K2772" i="35"/>
  <c r="M2772" i="35" s="1"/>
  <c r="L2772" i="35"/>
  <c r="C2773" i="35"/>
  <c r="E2773" i="35" s="1"/>
  <c r="G2773" i="35"/>
  <c r="I2773" i="35"/>
  <c r="J2773" i="35"/>
  <c r="H2774" i="35"/>
  <c r="K2774" i="35"/>
  <c r="M2774" i="35" s="1"/>
  <c r="L2774" i="35"/>
  <c r="H2775" i="35"/>
  <c r="K2775" i="35"/>
  <c r="M2775" i="35" s="1"/>
  <c r="L2775" i="35"/>
  <c r="H2776" i="35"/>
  <c r="K2776" i="35"/>
  <c r="M2776" i="35" s="1"/>
  <c r="L2776" i="35"/>
  <c r="H2777" i="35"/>
  <c r="K2777" i="35"/>
  <c r="M2777" i="35" s="1"/>
  <c r="L2777" i="35"/>
  <c r="H2778" i="35"/>
  <c r="K2778" i="35"/>
  <c r="M2778" i="35" s="1"/>
  <c r="L2778" i="35"/>
  <c r="H2779" i="35"/>
  <c r="K2779" i="35"/>
  <c r="M2779" i="35" s="1"/>
  <c r="L2779" i="35"/>
  <c r="C2780" i="35"/>
  <c r="E2780" i="35" s="1"/>
  <c r="G2780" i="35"/>
  <c r="I2780" i="35"/>
  <c r="J2780" i="35"/>
  <c r="H2781" i="35"/>
  <c r="K2781" i="35"/>
  <c r="M2781" i="35" s="1"/>
  <c r="L2781" i="35"/>
  <c r="H2782" i="35"/>
  <c r="K2782" i="35"/>
  <c r="M2782" i="35" s="1"/>
  <c r="L2782" i="35"/>
  <c r="H2783" i="35"/>
  <c r="K2783" i="35"/>
  <c r="M2783" i="35" s="1"/>
  <c r="L2783" i="35"/>
  <c r="H2784" i="35"/>
  <c r="K2784" i="35"/>
  <c r="M2784" i="35" s="1"/>
  <c r="L2784" i="35"/>
  <c r="H2785" i="35"/>
  <c r="K2785" i="35"/>
  <c r="M2785" i="35" s="1"/>
  <c r="L2785" i="35"/>
  <c r="H2786" i="35"/>
  <c r="K2786" i="35"/>
  <c r="M2786" i="35" s="1"/>
  <c r="L2786" i="35"/>
  <c r="C2787" i="35"/>
  <c r="E2787" i="35" s="1"/>
  <c r="G2787" i="35"/>
  <c r="I2787" i="35"/>
  <c r="J2787" i="35"/>
  <c r="H2788" i="35"/>
  <c r="K2788" i="35"/>
  <c r="M2788" i="35" s="1"/>
  <c r="L2788" i="35"/>
  <c r="H2789" i="35"/>
  <c r="K2789" i="35"/>
  <c r="M2789" i="35" s="1"/>
  <c r="L2789" i="35"/>
  <c r="H2790" i="35"/>
  <c r="K2790" i="35"/>
  <c r="M2790" i="35" s="1"/>
  <c r="L2790" i="35"/>
  <c r="H2791" i="35"/>
  <c r="K2791" i="35"/>
  <c r="M2791" i="35" s="1"/>
  <c r="L2791" i="35"/>
  <c r="H2792" i="35"/>
  <c r="K2792" i="35"/>
  <c r="M2792" i="35" s="1"/>
  <c r="L2792" i="35"/>
  <c r="H2793" i="35"/>
  <c r="K2793" i="35"/>
  <c r="M2793" i="35" s="1"/>
  <c r="L2793" i="35"/>
  <c r="C2794" i="35"/>
  <c r="E2794" i="35" s="1"/>
  <c r="G2794" i="35"/>
  <c r="I2794" i="35"/>
  <c r="J2794" i="35"/>
  <c r="H2795" i="35"/>
  <c r="K2795" i="35"/>
  <c r="M2795" i="35" s="1"/>
  <c r="L2795" i="35"/>
  <c r="H2796" i="35"/>
  <c r="K2796" i="35"/>
  <c r="M2796" i="35" s="1"/>
  <c r="L2796" i="35"/>
  <c r="H2797" i="35"/>
  <c r="K2797" i="35"/>
  <c r="M2797" i="35" s="1"/>
  <c r="L2797" i="35"/>
  <c r="H2798" i="35"/>
  <c r="K2798" i="35"/>
  <c r="M2798" i="35" s="1"/>
  <c r="L2798" i="35"/>
  <c r="H2799" i="35"/>
  <c r="K2799" i="35"/>
  <c r="M2799" i="35" s="1"/>
  <c r="L2799" i="35"/>
  <c r="H2800" i="35"/>
  <c r="K2800" i="35"/>
  <c r="M2800" i="35" s="1"/>
  <c r="L2800" i="35"/>
  <c r="C2801" i="35"/>
  <c r="E2801" i="35" s="1"/>
  <c r="G2801" i="35"/>
  <c r="I2801" i="35"/>
  <c r="J2801" i="35"/>
  <c r="H2802" i="35"/>
  <c r="K2802" i="35"/>
  <c r="M2802" i="35" s="1"/>
  <c r="L2802" i="35"/>
  <c r="H2803" i="35"/>
  <c r="K2803" i="35"/>
  <c r="M2803" i="35" s="1"/>
  <c r="L2803" i="35"/>
  <c r="H2804" i="35"/>
  <c r="K2804" i="35"/>
  <c r="M2804" i="35" s="1"/>
  <c r="L2804" i="35"/>
  <c r="H2805" i="35"/>
  <c r="K2805" i="35"/>
  <c r="M2805" i="35" s="1"/>
  <c r="L2805" i="35"/>
  <c r="H2806" i="35"/>
  <c r="K2806" i="35"/>
  <c r="M2806" i="35" s="1"/>
  <c r="L2806" i="35"/>
  <c r="H2807" i="35"/>
  <c r="K2807" i="35"/>
  <c r="M2807" i="35" s="1"/>
  <c r="L2807" i="35"/>
  <c r="C2808" i="35"/>
  <c r="E2808" i="35" s="1"/>
  <c r="G2808" i="35"/>
  <c r="I2808" i="35"/>
  <c r="J2808" i="35"/>
  <c r="H2809" i="35"/>
  <c r="K2809" i="35"/>
  <c r="M2809" i="35" s="1"/>
  <c r="L2809" i="35"/>
  <c r="H2810" i="35"/>
  <c r="K2810" i="35"/>
  <c r="M2810" i="35" s="1"/>
  <c r="L2810" i="35"/>
  <c r="H2811" i="35"/>
  <c r="K2811" i="35"/>
  <c r="M2811" i="35" s="1"/>
  <c r="L2811" i="35"/>
  <c r="H2812" i="35"/>
  <c r="K2812" i="35"/>
  <c r="M2812" i="35" s="1"/>
  <c r="L2812" i="35"/>
  <c r="H2813" i="35"/>
  <c r="K2813" i="35"/>
  <c r="M2813" i="35" s="1"/>
  <c r="L2813" i="35"/>
  <c r="H2814" i="35"/>
  <c r="K2814" i="35"/>
  <c r="M2814" i="35" s="1"/>
  <c r="L2814" i="35"/>
  <c r="C2815" i="35"/>
  <c r="E2815" i="35" s="1"/>
  <c r="G2815" i="35"/>
  <c r="I2815" i="35"/>
  <c r="J2815" i="35"/>
  <c r="H2816" i="35"/>
  <c r="K2816" i="35"/>
  <c r="M2816" i="35" s="1"/>
  <c r="L2816" i="35"/>
  <c r="H2817" i="35"/>
  <c r="K2817" i="35"/>
  <c r="M2817" i="35" s="1"/>
  <c r="L2817" i="35"/>
  <c r="H2818" i="35"/>
  <c r="K2818" i="35"/>
  <c r="M2818" i="35" s="1"/>
  <c r="L2818" i="35"/>
  <c r="H2819" i="35"/>
  <c r="K2819" i="35"/>
  <c r="M2819" i="35" s="1"/>
  <c r="L2819" i="35"/>
  <c r="H2820" i="35"/>
  <c r="K2820" i="35"/>
  <c r="M2820" i="35" s="1"/>
  <c r="L2820" i="35"/>
  <c r="H2821" i="35"/>
  <c r="K2821" i="35"/>
  <c r="M2821" i="35" s="1"/>
  <c r="L2821" i="35"/>
  <c r="C2822" i="35"/>
  <c r="E2822" i="35" s="1"/>
  <c r="G2822" i="35"/>
  <c r="I2822" i="35"/>
  <c r="J2822" i="35"/>
  <c r="H2823" i="35"/>
  <c r="K2823" i="35"/>
  <c r="M2823" i="35" s="1"/>
  <c r="L2823" i="35"/>
  <c r="H2824" i="35"/>
  <c r="K2824" i="35"/>
  <c r="M2824" i="35" s="1"/>
  <c r="L2824" i="35"/>
  <c r="H2825" i="35"/>
  <c r="K2825" i="35"/>
  <c r="M2825" i="35" s="1"/>
  <c r="L2825" i="35"/>
  <c r="H2826" i="35"/>
  <c r="K2826" i="35"/>
  <c r="M2826" i="35" s="1"/>
  <c r="L2826" i="35"/>
  <c r="H2827" i="35"/>
  <c r="K2827" i="35"/>
  <c r="M2827" i="35" s="1"/>
  <c r="L2827" i="35"/>
  <c r="H2828" i="35"/>
  <c r="K2828" i="35"/>
  <c r="M2828" i="35" s="1"/>
  <c r="L2828" i="35"/>
  <c r="C2829" i="35"/>
  <c r="E2829" i="35" s="1"/>
  <c r="G2829" i="35"/>
  <c r="I2829" i="35"/>
  <c r="J2829" i="35"/>
  <c r="H2830" i="35"/>
  <c r="K2830" i="35"/>
  <c r="M2830" i="35" s="1"/>
  <c r="L2830" i="35"/>
  <c r="H2831" i="35"/>
  <c r="K2831" i="35"/>
  <c r="M2831" i="35" s="1"/>
  <c r="L2831" i="35"/>
  <c r="H2832" i="35"/>
  <c r="K2832" i="35"/>
  <c r="M2832" i="35" s="1"/>
  <c r="L2832" i="35"/>
  <c r="H2833" i="35"/>
  <c r="K2833" i="35"/>
  <c r="M2833" i="35" s="1"/>
  <c r="L2833" i="35"/>
  <c r="H2834" i="35"/>
  <c r="K2834" i="35"/>
  <c r="M2834" i="35" s="1"/>
  <c r="L2834" i="35"/>
  <c r="H2835" i="35"/>
  <c r="K2835" i="35"/>
  <c r="M2835" i="35" s="1"/>
  <c r="L2835" i="35"/>
  <c r="C2836" i="35"/>
  <c r="E2836" i="35" s="1"/>
  <c r="G2836" i="35"/>
  <c r="I2836" i="35"/>
  <c r="J2836" i="35"/>
  <c r="H2837" i="35"/>
  <c r="K2837" i="35"/>
  <c r="M2837" i="35" s="1"/>
  <c r="L2837" i="35"/>
  <c r="H2838" i="35"/>
  <c r="K2838" i="35"/>
  <c r="M2838" i="35" s="1"/>
  <c r="L2838" i="35"/>
  <c r="H2839" i="35"/>
  <c r="K2839" i="35"/>
  <c r="M2839" i="35" s="1"/>
  <c r="L2839" i="35"/>
  <c r="H2840" i="35"/>
  <c r="K2840" i="35"/>
  <c r="M2840" i="35" s="1"/>
  <c r="L2840" i="35"/>
  <c r="H2841" i="35"/>
  <c r="K2841" i="35"/>
  <c r="M2841" i="35" s="1"/>
  <c r="L2841" i="35"/>
  <c r="H2842" i="35"/>
  <c r="K2842" i="35"/>
  <c r="M2842" i="35" s="1"/>
  <c r="L2842" i="35"/>
  <c r="C2843" i="35"/>
  <c r="E2843" i="35" s="1"/>
  <c r="G2843" i="35"/>
  <c r="I2843" i="35"/>
  <c r="J2843" i="35"/>
  <c r="H2844" i="35"/>
  <c r="K2844" i="35"/>
  <c r="M2844" i="35" s="1"/>
  <c r="L2844" i="35"/>
  <c r="H2845" i="35"/>
  <c r="K2845" i="35"/>
  <c r="M2845" i="35" s="1"/>
  <c r="L2845" i="35"/>
  <c r="H2846" i="35"/>
  <c r="K2846" i="35"/>
  <c r="M2846" i="35" s="1"/>
  <c r="L2846" i="35"/>
  <c r="H2847" i="35"/>
  <c r="K2847" i="35"/>
  <c r="M2847" i="35" s="1"/>
  <c r="L2847" i="35"/>
  <c r="H2848" i="35"/>
  <c r="K2848" i="35"/>
  <c r="M2848" i="35" s="1"/>
  <c r="L2848" i="35"/>
  <c r="H2849" i="35"/>
  <c r="K2849" i="35"/>
  <c r="M2849" i="35" s="1"/>
  <c r="L2849" i="35"/>
  <c r="C2850" i="35"/>
  <c r="E2850" i="35" s="1"/>
  <c r="G2850" i="35"/>
  <c r="I2850" i="35"/>
  <c r="J2850" i="35"/>
  <c r="H2851" i="35"/>
  <c r="K2851" i="35"/>
  <c r="M2851" i="35" s="1"/>
  <c r="L2851" i="35"/>
  <c r="H2852" i="35"/>
  <c r="K2852" i="35"/>
  <c r="M2852" i="35" s="1"/>
  <c r="L2852" i="35"/>
  <c r="H2853" i="35"/>
  <c r="K2853" i="35"/>
  <c r="M2853" i="35" s="1"/>
  <c r="L2853" i="35"/>
  <c r="H2854" i="35"/>
  <c r="K2854" i="35"/>
  <c r="M2854" i="35" s="1"/>
  <c r="L2854" i="35"/>
  <c r="H2855" i="35"/>
  <c r="K2855" i="35"/>
  <c r="M2855" i="35" s="1"/>
  <c r="L2855" i="35"/>
  <c r="H2856" i="35"/>
  <c r="K2856" i="35"/>
  <c r="M2856" i="35" s="1"/>
  <c r="L2856" i="35"/>
  <c r="C2857" i="35"/>
  <c r="E2857" i="35" s="1"/>
  <c r="G2857" i="35"/>
  <c r="I2857" i="35"/>
  <c r="J2857" i="35"/>
  <c r="H2858" i="35"/>
  <c r="K2858" i="35"/>
  <c r="M2858" i="35" s="1"/>
  <c r="L2858" i="35"/>
  <c r="H2859" i="35"/>
  <c r="K2859" i="35"/>
  <c r="M2859" i="35" s="1"/>
  <c r="L2859" i="35"/>
  <c r="H2860" i="35"/>
  <c r="K2860" i="35"/>
  <c r="M2860" i="35" s="1"/>
  <c r="L2860" i="35"/>
  <c r="H2861" i="35"/>
  <c r="K2861" i="35"/>
  <c r="M2861" i="35" s="1"/>
  <c r="L2861" i="35"/>
  <c r="H2862" i="35"/>
  <c r="K2862" i="35"/>
  <c r="M2862" i="35" s="1"/>
  <c r="L2862" i="35"/>
  <c r="H2863" i="35"/>
  <c r="K2863" i="35"/>
  <c r="M2863" i="35" s="1"/>
  <c r="L2863" i="35"/>
  <c r="C2864" i="35"/>
  <c r="E2864" i="35" s="1"/>
  <c r="G2864" i="35"/>
  <c r="I2864" i="35"/>
  <c r="J2864" i="35"/>
  <c r="H2865" i="35"/>
  <c r="K2865" i="35"/>
  <c r="M2865" i="35" s="1"/>
  <c r="L2865" i="35"/>
  <c r="H2866" i="35"/>
  <c r="K2866" i="35"/>
  <c r="M2866" i="35" s="1"/>
  <c r="L2866" i="35"/>
  <c r="H2867" i="35"/>
  <c r="K2867" i="35"/>
  <c r="M2867" i="35" s="1"/>
  <c r="L2867" i="35"/>
  <c r="H2868" i="35"/>
  <c r="K2868" i="35"/>
  <c r="M2868" i="35" s="1"/>
  <c r="L2868" i="35"/>
  <c r="H2869" i="35"/>
  <c r="K2869" i="35"/>
  <c r="M2869" i="35" s="1"/>
  <c r="L2869" i="35"/>
  <c r="H2870" i="35"/>
  <c r="K2870" i="35"/>
  <c r="M2870" i="35" s="1"/>
  <c r="L2870" i="35"/>
  <c r="C2871" i="35"/>
  <c r="E2871" i="35" s="1"/>
  <c r="G2871" i="35"/>
  <c r="I2871" i="35"/>
  <c r="J2871" i="35"/>
  <c r="H2872" i="35"/>
  <c r="K2872" i="35"/>
  <c r="M2872" i="35" s="1"/>
  <c r="L2872" i="35"/>
  <c r="H2873" i="35"/>
  <c r="K2873" i="35"/>
  <c r="M2873" i="35" s="1"/>
  <c r="L2873" i="35"/>
  <c r="H2874" i="35"/>
  <c r="K2874" i="35"/>
  <c r="M2874" i="35" s="1"/>
  <c r="L2874" i="35"/>
  <c r="H2875" i="35"/>
  <c r="K2875" i="35"/>
  <c r="M2875" i="35" s="1"/>
  <c r="L2875" i="35"/>
  <c r="H2876" i="35"/>
  <c r="K2876" i="35"/>
  <c r="M2876" i="35" s="1"/>
  <c r="L2876" i="35"/>
  <c r="H2877" i="35"/>
  <c r="K2877" i="35"/>
  <c r="M2877" i="35" s="1"/>
  <c r="L2877" i="35"/>
  <c r="C2878" i="35"/>
  <c r="E2878" i="35" s="1"/>
  <c r="G2878" i="35"/>
  <c r="I2878" i="35"/>
  <c r="J2878" i="35"/>
  <c r="H2879" i="35"/>
  <c r="K2879" i="35"/>
  <c r="M2879" i="35" s="1"/>
  <c r="L2879" i="35"/>
  <c r="H2880" i="35"/>
  <c r="K2880" i="35"/>
  <c r="M2880" i="35" s="1"/>
  <c r="L2880" i="35"/>
  <c r="H2881" i="35"/>
  <c r="K2881" i="35"/>
  <c r="M2881" i="35" s="1"/>
  <c r="L2881" i="35"/>
  <c r="H2882" i="35"/>
  <c r="K2882" i="35"/>
  <c r="M2882" i="35" s="1"/>
  <c r="L2882" i="35"/>
  <c r="H2883" i="35"/>
  <c r="K2883" i="35"/>
  <c r="M2883" i="35" s="1"/>
  <c r="L2883" i="35"/>
  <c r="H2884" i="35"/>
  <c r="K2884" i="35"/>
  <c r="M2884" i="35" s="1"/>
  <c r="L2884" i="35"/>
  <c r="C2885" i="35"/>
  <c r="E2885" i="35" s="1"/>
  <c r="G2885" i="35"/>
  <c r="I2885" i="35"/>
  <c r="J2885" i="35"/>
  <c r="H2886" i="35"/>
  <c r="K2886" i="35"/>
  <c r="M2886" i="35" s="1"/>
  <c r="L2886" i="35"/>
  <c r="H2887" i="35"/>
  <c r="K2887" i="35"/>
  <c r="M2887" i="35" s="1"/>
  <c r="L2887" i="35"/>
  <c r="H2888" i="35"/>
  <c r="K2888" i="35"/>
  <c r="M2888" i="35" s="1"/>
  <c r="L2888" i="35"/>
  <c r="H2889" i="35"/>
  <c r="K2889" i="35"/>
  <c r="M2889" i="35" s="1"/>
  <c r="L2889" i="35"/>
  <c r="H2890" i="35"/>
  <c r="K2890" i="35"/>
  <c r="M2890" i="35" s="1"/>
  <c r="L2890" i="35"/>
  <c r="H2891" i="35"/>
  <c r="K2891" i="35"/>
  <c r="M2891" i="35" s="1"/>
  <c r="L2891" i="35"/>
  <c r="C2892" i="35"/>
  <c r="E2892" i="35" s="1"/>
  <c r="G2892" i="35"/>
  <c r="I2892" i="35"/>
  <c r="J2892" i="35"/>
  <c r="H2893" i="35"/>
  <c r="K2893" i="35"/>
  <c r="M2893" i="35" s="1"/>
  <c r="L2893" i="35"/>
  <c r="H2894" i="35"/>
  <c r="K2894" i="35"/>
  <c r="M2894" i="35" s="1"/>
  <c r="L2894" i="35"/>
  <c r="H2895" i="35"/>
  <c r="K2895" i="35"/>
  <c r="M2895" i="35" s="1"/>
  <c r="L2895" i="35"/>
  <c r="H2896" i="35"/>
  <c r="K2896" i="35"/>
  <c r="M2896" i="35" s="1"/>
  <c r="L2896" i="35"/>
  <c r="H2897" i="35"/>
  <c r="K2897" i="35"/>
  <c r="M2897" i="35" s="1"/>
  <c r="L2897" i="35"/>
  <c r="H2898" i="35"/>
  <c r="K2898" i="35"/>
  <c r="M2898" i="35" s="1"/>
  <c r="L2898" i="35"/>
  <c r="C2899" i="35"/>
  <c r="E2899" i="35" s="1"/>
  <c r="G2899" i="35"/>
  <c r="I2899" i="35"/>
  <c r="J2899" i="35"/>
  <c r="H2900" i="35"/>
  <c r="K2900" i="35"/>
  <c r="M2900" i="35" s="1"/>
  <c r="L2900" i="35"/>
  <c r="H2901" i="35"/>
  <c r="K2901" i="35"/>
  <c r="M2901" i="35" s="1"/>
  <c r="L2901" i="35"/>
  <c r="H2902" i="35"/>
  <c r="K2902" i="35"/>
  <c r="M2902" i="35" s="1"/>
  <c r="L2902" i="35"/>
  <c r="H2903" i="35"/>
  <c r="K2903" i="35"/>
  <c r="M2903" i="35" s="1"/>
  <c r="L2903" i="35"/>
  <c r="H2904" i="35"/>
  <c r="K2904" i="35"/>
  <c r="M2904" i="35" s="1"/>
  <c r="L2904" i="35"/>
  <c r="H2905" i="35"/>
  <c r="K2905" i="35"/>
  <c r="M2905" i="35" s="1"/>
  <c r="L2905" i="35"/>
  <c r="C2906" i="35"/>
  <c r="E2906" i="35" s="1"/>
  <c r="G2906" i="35"/>
  <c r="I2906" i="35"/>
  <c r="J2906" i="35"/>
  <c r="H2907" i="35"/>
  <c r="K2907" i="35"/>
  <c r="M2907" i="35" s="1"/>
  <c r="L2907" i="35"/>
  <c r="H2908" i="35"/>
  <c r="K2908" i="35"/>
  <c r="M2908" i="35" s="1"/>
  <c r="L2908" i="35"/>
  <c r="H2909" i="35"/>
  <c r="K2909" i="35"/>
  <c r="M2909" i="35" s="1"/>
  <c r="L2909" i="35"/>
  <c r="H2910" i="35"/>
  <c r="K2910" i="35"/>
  <c r="M2910" i="35" s="1"/>
  <c r="L2910" i="35"/>
  <c r="H2911" i="35"/>
  <c r="K2911" i="35"/>
  <c r="M2911" i="35" s="1"/>
  <c r="L2911" i="35"/>
  <c r="H2912" i="35"/>
  <c r="K2912" i="35"/>
  <c r="M2912" i="35" s="1"/>
  <c r="L2912" i="35"/>
  <c r="C2913" i="35"/>
  <c r="E2913" i="35" s="1"/>
  <c r="G2913" i="35"/>
  <c r="I2913" i="35"/>
  <c r="J2913" i="35"/>
  <c r="H2914" i="35"/>
  <c r="K2914" i="35"/>
  <c r="M2914" i="35" s="1"/>
  <c r="L2914" i="35"/>
  <c r="H2915" i="35"/>
  <c r="K2915" i="35"/>
  <c r="M2915" i="35" s="1"/>
  <c r="L2915" i="35"/>
  <c r="H2916" i="35"/>
  <c r="K2916" i="35"/>
  <c r="M2916" i="35" s="1"/>
  <c r="L2916" i="35"/>
  <c r="H2917" i="35"/>
  <c r="K2917" i="35"/>
  <c r="M2917" i="35" s="1"/>
  <c r="L2917" i="35"/>
  <c r="H2918" i="35"/>
  <c r="K2918" i="35"/>
  <c r="M2918" i="35" s="1"/>
  <c r="L2918" i="35"/>
  <c r="H2919" i="35"/>
  <c r="K2919" i="35"/>
  <c r="M2919" i="35" s="1"/>
  <c r="L2919" i="35"/>
  <c r="C2920" i="35"/>
  <c r="E2920" i="35" s="1"/>
  <c r="G2920" i="35"/>
  <c r="I2920" i="35"/>
  <c r="J2920" i="35"/>
  <c r="H2921" i="35"/>
  <c r="K2921" i="35"/>
  <c r="M2921" i="35" s="1"/>
  <c r="L2921" i="35"/>
  <c r="H2922" i="35"/>
  <c r="K2922" i="35"/>
  <c r="M2922" i="35" s="1"/>
  <c r="L2922" i="35"/>
  <c r="H2923" i="35"/>
  <c r="K2923" i="35"/>
  <c r="M2923" i="35" s="1"/>
  <c r="L2923" i="35"/>
  <c r="H2924" i="35"/>
  <c r="K2924" i="35"/>
  <c r="M2924" i="35" s="1"/>
  <c r="L2924" i="35"/>
  <c r="H2925" i="35"/>
  <c r="K2925" i="35"/>
  <c r="M2925" i="35" s="1"/>
  <c r="L2925" i="35"/>
  <c r="H2926" i="35"/>
  <c r="K2926" i="35"/>
  <c r="M2926" i="35" s="1"/>
  <c r="L2926" i="35"/>
  <c r="C2927" i="35"/>
  <c r="E2927" i="35" s="1"/>
  <c r="G2927" i="35"/>
  <c r="I2927" i="35"/>
  <c r="J2927" i="35"/>
  <c r="H2928" i="35"/>
  <c r="K2928" i="35"/>
  <c r="M2928" i="35" s="1"/>
  <c r="L2928" i="35"/>
  <c r="H2929" i="35"/>
  <c r="K2929" i="35"/>
  <c r="M2929" i="35" s="1"/>
  <c r="L2929" i="35"/>
  <c r="H2930" i="35"/>
  <c r="K2930" i="35"/>
  <c r="M2930" i="35" s="1"/>
  <c r="L2930" i="35"/>
  <c r="H2931" i="35"/>
  <c r="K2931" i="35"/>
  <c r="M2931" i="35" s="1"/>
  <c r="L2931" i="35"/>
  <c r="H2932" i="35"/>
  <c r="K2932" i="35"/>
  <c r="M2932" i="35" s="1"/>
  <c r="L2932" i="35"/>
  <c r="H2933" i="35"/>
  <c r="K2933" i="35"/>
  <c r="M2933" i="35" s="1"/>
  <c r="L2933" i="35"/>
  <c r="C2934" i="35"/>
  <c r="E2934" i="35" s="1"/>
  <c r="G2934" i="35"/>
  <c r="I2934" i="35"/>
  <c r="J2934" i="35"/>
  <c r="H2935" i="35"/>
  <c r="K2935" i="35"/>
  <c r="M2935" i="35" s="1"/>
  <c r="L2935" i="35"/>
  <c r="H2936" i="35"/>
  <c r="K2936" i="35"/>
  <c r="M2936" i="35" s="1"/>
  <c r="L2936" i="35"/>
  <c r="H2937" i="35"/>
  <c r="K2937" i="35"/>
  <c r="M2937" i="35" s="1"/>
  <c r="L2937" i="35"/>
  <c r="H2938" i="35"/>
  <c r="K2938" i="35"/>
  <c r="M2938" i="35" s="1"/>
  <c r="L2938" i="35"/>
  <c r="H2939" i="35"/>
  <c r="K2939" i="35"/>
  <c r="M2939" i="35" s="1"/>
  <c r="L2939" i="35"/>
  <c r="H2940" i="35"/>
  <c r="K2940" i="35"/>
  <c r="M2940" i="35" s="1"/>
  <c r="L2940" i="35"/>
  <c r="C2941" i="35"/>
  <c r="E2941" i="35" s="1"/>
  <c r="G2941" i="35"/>
  <c r="I2941" i="35"/>
  <c r="J2941" i="35"/>
  <c r="H2942" i="35"/>
  <c r="K2942" i="35"/>
  <c r="M2942" i="35" s="1"/>
  <c r="L2942" i="35"/>
  <c r="H2943" i="35"/>
  <c r="K2943" i="35"/>
  <c r="M2943" i="35" s="1"/>
  <c r="L2943" i="35"/>
  <c r="H2944" i="35"/>
  <c r="K2944" i="35"/>
  <c r="M2944" i="35" s="1"/>
  <c r="L2944" i="35"/>
  <c r="H2945" i="35"/>
  <c r="K2945" i="35"/>
  <c r="M2945" i="35" s="1"/>
  <c r="L2945" i="35"/>
  <c r="H2946" i="35"/>
  <c r="K2946" i="35"/>
  <c r="M2946" i="35" s="1"/>
  <c r="L2946" i="35"/>
  <c r="H2947" i="35"/>
  <c r="K2947" i="35"/>
  <c r="M2947" i="35" s="1"/>
  <c r="L2947" i="35"/>
  <c r="C2948" i="35"/>
  <c r="E2948" i="35" s="1"/>
  <c r="G2948" i="35"/>
  <c r="I2948" i="35"/>
  <c r="J2948" i="35"/>
  <c r="H2949" i="35"/>
  <c r="K2949" i="35"/>
  <c r="M2949" i="35" s="1"/>
  <c r="L2949" i="35"/>
  <c r="H2950" i="35"/>
  <c r="K2950" i="35"/>
  <c r="M2950" i="35" s="1"/>
  <c r="L2950" i="35"/>
  <c r="H2951" i="35"/>
  <c r="K2951" i="35"/>
  <c r="M2951" i="35" s="1"/>
  <c r="L2951" i="35"/>
  <c r="H2952" i="35"/>
  <c r="K2952" i="35"/>
  <c r="M2952" i="35" s="1"/>
  <c r="L2952" i="35"/>
  <c r="H2953" i="35"/>
  <c r="K2953" i="35"/>
  <c r="M2953" i="35" s="1"/>
  <c r="L2953" i="35"/>
  <c r="H2954" i="35"/>
  <c r="K2954" i="35"/>
  <c r="M2954" i="35" s="1"/>
  <c r="L2954" i="35"/>
  <c r="C2955" i="35"/>
  <c r="E2955" i="35" s="1"/>
  <c r="G2955" i="35"/>
  <c r="I2955" i="35"/>
  <c r="J2955" i="35"/>
  <c r="H2956" i="35"/>
  <c r="K2956" i="35"/>
  <c r="M2956" i="35" s="1"/>
  <c r="L2956" i="35"/>
  <c r="H2957" i="35"/>
  <c r="K2957" i="35"/>
  <c r="M2957" i="35" s="1"/>
  <c r="L2957" i="35"/>
  <c r="H2958" i="35"/>
  <c r="K2958" i="35"/>
  <c r="M2958" i="35" s="1"/>
  <c r="L2958" i="35"/>
  <c r="H2959" i="35"/>
  <c r="K2959" i="35"/>
  <c r="M2959" i="35" s="1"/>
  <c r="L2959" i="35"/>
  <c r="H2960" i="35"/>
  <c r="K2960" i="35"/>
  <c r="M2960" i="35" s="1"/>
  <c r="L2960" i="35"/>
  <c r="H2961" i="35"/>
  <c r="K2961" i="35"/>
  <c r="M2961" i="35" s="1"/>
  <c r="L2961" i="35"/>
  <c r="C2962" i="35"/>
  <c r="E2962" i="35" s="1"/>
  <c r="G2962" i="35"/>
  <c r="I2962" i="35"/>
  <c r="J2962" i="35"/>
  <c r="H2963" i="35"/>
  <c r="K2963" i="35"/>
  <c r="M2963" i="35" s="1"/>
  <c r="L2963" i="35"/>
  <c r="H2964" i="35"/>
  <c r="K2964" i="35"/>
  <c r="M2964" i="35" s="1"/>
  <c r="L2964" i="35"/>
  <c r="H2965" i="35"/>
  <c r="K2965" i="35"/>
  <c r="M2965" i="35" s="1"/>
  <c r="L2965" i="35"/>
  <c r="H2966" i="35"/>
  <c r="K2966" i="35"/>
  <c r="M2966" i="35" s="1"/>
  <c r="L2966" i="35"/>
  <c r="H2967" i="35"/>
  <c r="K2967" i="35"/>
  <c r="M2967" i="35" s="1"/>
  <c r="L2967" i="35"/>
  <c r="H2968" i="35"/>
  <c r="K2968" i="35"/>
  <c r="M2968" i="35" s="1"/>
  <c r="L2968" i="35"/>
  <c r="C2969" i="35"/>
  <c r="E2969" i="35" s="1"/>
  <c r="G2969" i="35"/>
  <c r="I2969" i="35"/>
  <c r="J2969" i="35"/>
  <c r="H2970" i="35"/>
  <c r="K2970" i="35"/>
  <c r="M2970" i="35" s="1"/>
  <c r="L2970" i="35"/>
  <c r="H2971" i="35"/>
  <c r="K2971" i="35"/>
  <c r="M2971" i="35" s="1"/>
  <c r="L2971" i="35"/>
  <c r="H2972" i="35"/>
  <c r="K2972" i="35"/>
  <c r="M2972" i="35" s="1"/>
  <c r="L2972" i="35"/>
  <c r="H2973" i="35"/>
  <c r="K2973" i="35"/>
  <c r="M2973" i="35" s="1"/>
  <c r="L2973" i="35"/>
  <c r="H2974" i="35"/>
  <c r="K2974" i="35"/>
  <c r="M2974" i="35" s="1"/>
  <c r="L2974" i="35"/>
  <c r="H2975" i="35"/>
  <c r="K2975" i="35"/>
  <c r="M2975" i="35" s="1"/>
  <c r="L2975" i="35"/>
  <c r="C2976" i="35"/>
  <c r="E2976" i="35" s="1"/>
  <c r="G2976" i="35"/>
  <c r="I2976" i="35"/>
  <c r="J2976" i="35"/>
  <c r="H2977" i="35"/>
  <c r="K2977" i="35"/>
  <c r="M2977" i="35" s="1"/>
  <c r="L2977" i="35"/>
  <c r="H2978" i="35"/>
  <c r="K2978" i="35"/>
  <c r="M2978" i="35" s="1"/>
  <c r="L2978" i="35"/>
  <c r="H2979" i="35"/>
  <c r="K2979" i="35"/>
  <c r="M2979" i="35" s="1"/>
  <c r="L2979" i="35"/>
  <c r="H2980" i="35"/>
  <c r="K2980" i="35"/>
  <c r="M2980" i="35" s="1"/>
  <c r="L2980" i="35"/>
  <c r="H2981" i="35"/>
  <c r="K2981" i="35"/>
  <c r="M2981" i="35" s="1"/>
  <c r="L2981" i="35"/>
  <c r="H2982" i="35"/>
  <c r="K2982" i="35"/>
  <c r="M2982" i="35" s="1"/>
  <c r="L2982" i="35"/>
  <c r="C2983" i="35"/>
  <c r="E2983" i="35" s="1"/>
  <c r="G2983" i="35"/>
  <c r="I2983" i="35"/>
  <c r="J2983" i="35"/>
  <c r="H2984" i="35"/>
  <c r="K2984" i="35"/>
  <c r="M2984" i="35" s="1"/>
  <c r="L2984" i="35"/>
  <c r="H2985" i="35"/>
  <c r="K2985" i="35"/>
  <c r="M2985" i="35" s="1"/>
  <c r="L2985" i="35"/>
  <c r="H2986" i="35"/>
  <c r="K2986" i="35"/>
  <c r="M2986" i="35" s="1"/>
  <c r="L2986" i="35"/>
  <c r="H2987" i="35"/>
  <c r="K2987" i="35"/>
  <c r="M2987" i="35" s="1"/>
  <c r="L2987" i="35"/>
  <c r="H2988" i="35"/>
  <c r="K2988" i="35"/>
  <c r="M2988" i="35" s="1"/>
  <c r="L2988" i="35"/>
  <c r="H2989" i="35"/>
  <c r="K2989" i="35"/>
  <c r="M2989" i="35" s="1"/>
  <c r="L2989" i="35"/>
  <c r="C2990" i="35"/>
  <c r="E2990" i="35" s="1"/>
  <c r="G2990" i="35"/>
  <c r="I2990" i="35"/>
  <c r="J2990" i="35"/>
  <c r="H2991" i="35"/>
  <c r="K2991" i="35"/>
  <c r="M2991" i="35" s="1"/>
  <c r="L2991" i="35"/>
  <c r="H2992" i="35"/>
  <c r="K2992" i="35"/>
  <c r="M2992" i="35" s="1"/>
  <c r="L2992" i="35"/>
  <c r="H2993" i="35"/>
  <c r="K2993" i="35"/>
  <c r="M2993" i="35" s="1"/>
  <c r="L2993" i="35"/>
  <c r="H2994" i="35"/>
  <c r="K2994" i="35"/>
  <c r="M2994" i="35" s="1"/>
  <c r="L2994" i="35"/>
  <c r="H2995" i="35"/>
  <c r="K2995" i="35"/>
  <c r="M2995" i="35" s="1"/>
  <c r="L2995" i="35"/>
  <c r="H2996" i="35"/>
  <c r="K2996" i="35"/>
  <c r="M2996" i="35" s="1"/>
  <c r="L2996" i="35"/>
  <c r="C2997" i="35"/>
  <c r="E2997" i="35" s="1"/>
  <c r="G2997" i="35"/>
  <c r="I2997" i="35"/>
  <c r="J2997" i="35"/>
  <c r="H2998" i="35"/>
  <c r="K2998" i="35"/>
  <c r="M2998" i="35" s="1"/>
  <c r="L2998" i="35"/>
  <c r="H2999" i="35"/>
  <c r="K2999" i="35"/>
  <c r="M2999" i="35" s="1"/>
  <c r="L2999" i="35"/>
  <c r="H3000" i="35"/>
  <c r="K3000" i="35"/>
  <c r="M3000" i="35" s="1"/>
  <c r="L3000" i="35"/>
  <c r="H3001" i="35"/>
  <c r="K3001" i="35"/>
  <c r="M3001" i="35" s="1"/>
  <c r="L3001" i="35"/>
  <c r="H3002" i="35"/>
  <c r="K3002" i="35"/>
  <c r="M3002" i="35" s="1"/>
  <c r="L3002" i="35"/>
  <c r="H3003" i="35"/>
  <c r="K3003" i="35"/>
  <c r="M3003" i="35" s="1"/>
  <c r="L3003" i="35"/>
  <c r="C3004" i="35"/>
  <c r="E3004" i="35" s="1"/>
  <c r="G3004" i="35"/>
  <c r="I3004" i="35"/>
  <c r="J3004" i="35"/>
  <c r="H3005" i="35"/>
  <c r="K3005" i="35"/>
  <c r="M3005" i="35" s="1"/>
  <c r="L3005" i="35"/>
  <c r="H3006" i="35"/>
  <c r="K3006" i="35"/>
  <c r="M3006" i="35" s="1"/>
  <c r="L3006" i="35"/>
  <c r="H3007" i="35"/>
  <c r="K3007" i="35"/>
  <c r="M3007" i="35" s="1"/>
  <c r="L3007" i="35"/>
  <c r="H3008" i="35"/>
  <c r="K3008" i="35"/>
  <c r="M3008" i="35" s="1"/>
  <c r="L3008" i="35"/>
  <c r="H3009" i="35"/>
  <c r="K3009" i="35"/>
  <c r="M3009" i="35" s="1"/>
  <c r="L3009" i="35"/>
  <c r="H3010" i="35"/>
  <c r="K3010" i="35"/>
  <c r="M3010" i="35" s="1"/>
  <c r="L3010" i="35"/>
  <c r="C3011" i="35"/>
  <c r="E3011" i="35" s="1"/>
  <c r="G3011" i="35"/>
  <c r="I3011" i="35"/>
  <c r="J3011" i="35"/>
  <c r="H3012" i="35"/>
  <c r="K3012" i="35"/>
  <c r="M3012" i="35" s="1"/>
  <c r="L3012" i="35"/>
  <c r="H3013" i="35"/>
  <c r="K3013" i="35"/>
  <c r="M3013" i="35" s="1"/>
  <c r="L3013" i="35"/>
  <c r="H3014" i="35"/>
  <c r="K3014" i="35"/>
  <c r="M3014" i="35" s="1"/>
  <c r="L3014" i="35"/>
  <c r="H3015" i="35"/>
  <c r="K3015" i="35"/>
  <c r="M3015" i="35" s="1"/>
  <c r="L3015" i="35"/>
  <c r="H3016" i="35"/>
  <c r="K3016" i="35"/>
  <c r="M3016" i="35" s="1"/>
  <c r="L3016" i="35"/>
  <c r="H3017" i="35"/>
  <c r="K3017" i="35"/>
  <c r="M3017" i="35" s="1"/>
  <c r="L3017" i="35"/>
  <c r="C3018" i="35"/>
  <c r="E3018" i="35" s="1"/>
  <c r="G3018" i="35"/>
  <c r="I3018" i="35"/>
  <c r="J3018" i="35"/>
  <c r="H3019" i="35"/>
  <c r="K3019" i="35"/>
  <c r="M3019" i="35" s="1"/>
  <c r="L3019" i="35"/>
  <c r="H3020" i="35"/>
  <c r="K3020" i="35"/>
  <c r="M3020" i="35" s="1"/>
  <c r="L3020" i="35"/>
  <c r="H3021" i="35"/>
  <c r="K3021" i="35"/>
  <c r="M3021" i="35" s="1"/>
  <c r="L3021" i="35"/>
  <c r="H3022" i="35"/>
  <c r="K3022" i="35"/>
  <c r="M3022" i="35" s="1"/>
  <c r="L3022" i="35"/>
  <c r="H3023" i="35"/>
  <c r="K3023" i="35"/>
  <c r="M3023" i="35" s="1"/>
  <c r="L3023" i="35"/>
  <c r="H3024" i="35"/>
  <c r="K3024" i="35"/>
  <c r="M3024" i="35" s="1"/>
  <c r="L3024" i="35"/>
  <c r="C3025" i="35"/>
  <c r="E3025" i="35" s="1"/>
  <c r="G3025" i="35"/>
  <c r="I3025" i="35"/>
  <c r="J3025" i="35"/>
  <c r="S33" i="35" l="1"/>
  <c r="S705" i="35"/>
  <c r="S2861" i="35"/>
  <c r="S2756" i="35"/>
  <c r="S2322" i="35"/>
  <c r="S2077" i="35"/>
  <c r="S537" i="35"/>
  <c r="S992" i="35"/>
  <c r="S2980" i="35"/>
  <c r="S2252" i="35"/>
  <c r="S1853" i="35"/>
  <c r="S1538" i="35"/>
  <c r="S677" i="35"/>
  <c r="S1055" i="35"/>
  <c r="S2462" i="35"/>
  <c r="S432" i="35"/>
  <c r="S1916" i="35"/>
  <c r="S2679" i="35"/>
  <c r="S2133" i="35"/>
  <c r="S999" i="35"/>
  <c r="S152" i="35"/>
  <c r="S2791" i="35"/>
  <c r="S1111" i="35"/>
  <c r="S2966" i="35"/>
  <c r="S1125" i="35"/>
  <c r="S2175" i="35"/>
  <c r="S1202" i="35"/>
  <c r="S2644" i="35"/>
  <c r="S2497" i="35"/>
  <c r="S2392" i="35"/>
  <c r="S1818" i="35"/>
  <c r="S2770" i="35"/>
  <c r="S516" i="35"/>
  <c r="S397" i="35"/>
  <c r="S1433" i="35"/>
  <c r="S2238" i="35"/>
  <c r="S2896" i="35"/>
  <c r="S1776" i="35"/>
  <c r="S1307" i="35"/>
  <c r="S1503" i="35"/>
  <c r="S138" i="35"/>
  <c r="S810" i="35"/>
  <c r="S950" i="35"/>
  <c r="S2007" i="35"/>
  <c r="S2343" i="35"/>
  <c r="S40" i="35"/>
  <c r="S2931" i="35"/>
  <c r="S2385" i="35"/>
  <c r="S1909" i="35"/>
  <c r="S1181" i="35"/>
  <c r="S2273" i="35"/>
  <c r="S1706" i="35"/>
  <c r="S2994" i="35"/>
  <c r="S852" i="35"/>
  <c r="S509" i="35"/>
  <c r="S1097" i="35"/>
  <c r="S1510" i="35"/>
  <c r="S2126" i="35"/>
  <c r="S3008" i="35"/>
  <c r="S1090" i="35"/>
  <c r="S1251" i="35"/>
  <c r="S131" i="35"/>
  <c r="S243" i="35"/>
  <c r="S355" i="35"/>
  <c r="S467" i="35"/>
  <c r="S579" i="35"/>
  <c r="S691" i="35"/>
  <c r="S803" i="35"/>
  <c r="S1223" i="35"/>
  <c r="S110" i="35"/>
  <c r="S782" i="35"/>
  <c r="S2091" i="35"/>
  <c r="S2063" i="35"/>
  <c r="S1237" i="35"/>
  <c r="S2868" i="35"/>
  <c r="S2154" i="35"/>
  <c r="S257" i="35"/>
  <c r="S1580" i="35"/>
  <c r="S2560" i="35"/>
  <c r="S761" i="35"/>
  <c r="S922" i="35"/>
  <c r="S2805" i="35"/>
  <c r="S2630" i="35"/>
  <c r="S2266" i="35"/>
  <c r="S1902" i="35"/>
  <c r="S2021" i="35"/>
  <c r="S901" i="35"/>
  <c r="S1146" i="35"/>
  <c r="S1678" i="35"/>
  <c r="S1797" i="35"/>
  <c r="S1482" i="35"/>
  <c r="S733" i="35"/>
  <c r="S1573" i="35"/>
  <c r="S2959" i="35"/>
  <c r="S2413" i="35"/>
  <c r="S1069" i="35"/>
  <c r="S2525" i="35"/>
  <c r="S656" i="35"/>
  <c r="S96" i="35"/>
  <c r="S2567" i="35"/>
  <c r="S1608" i="35"/>
  <c r="S1601" i="35"/>
  <c r="S1825" i="35"/>
  <c r="S2042" i="35"/>
  <c r="S292" i="35"/>
  <c r="S173" i="35"/>
  <c r="S1587" i="35"/>
  <c r="S2434" i="35"/>
  <c r="S2721" i="35"/>
  <c r="S866" i="35"/>
  <c r="S1629" i="35"/>
  <c r="S194" i="35"/>
  <c r="S642" i="35"/>
  <c r="S1062" i="35"/>
  <c r="S2119" i="35"/>
  <c r="S2147" i="35"/>
  <c r="S1860" i="35"/>
  <c r="S2854" i="35"/>
  <c r="S2448" i="35"/>
  <c r="S544" i="35"/>
  <c r="S2707" i="35"/>
  <c r="S2140" i="35"/>
  <c r="S2245" i="35"/>
  <c r="S2616" i="35"/>
  <c r="S1930" i="35"/>
  <c r="S628" i="35"/>
  <c r="S285" i="35"/>
  <c r="S1321" i="35"/>
  <c r="S2350" i="35"/>
  <c r="S2833" i="35"/>
  <c r="S1363" i="35"/>
  <c r="S47" i="35"/>
  <c r="S159" i="35"/>
  <c r="S271" i="35"/>
  <c r="S383" i="35"/>
  <c r="S495" i="35"/>
  <c r="S607" i="35"/>
  <c r="S719" i="35"/>
  <c r="S831" i="35"/>
  <c r="S1699" i="35"/>
  <c r="S1335" i="35"/>
  <c r="S166" i="35"/>
  <c r="S614" i="35"/>
  <c r="S838" i="35"/>
  <c r="S2259" i="35"/>
  <c r="S712" i="35"/>
  <c r="S2924" i="35"/>
  <c r="S1741" i="35"/>
  <c r="S1972" i="35"/>
  <c r="S768" i="35"/>
  <c r="S2875" i="35"/>
  <c r="S1874" i="35"/>
  <c r="S565" i="35"/>
  <c r="S1265" i="35"/>
  <c r="S2490" i="35"/>
  <c r="S2777" i="35"/>
  <c r="S1615" i="35"/>
  <c r="S502" i="35"/>
  <c r="S726" i="35"/>
  <c r="S1006" i="35"/>
  <c r="S1244" i="35"/>
  <c r="S201" i="35"/>
  <c r="S481" i="35"/>
  <c r="G281" i="38"/>
  <c r="J351" i="38"/>
  <c r="S649" i="35"/>
  <c r="Z7" i="35"/>
  <c r="S1070" i="35" s="1"/>
  <c r="S1531" i="35"/>
  <c r="S915" i="35"/>
  <c r="S1496" i="35"/>
  <c r="S1328" i="35"/>
  <c r="S586" i="35"/>
  <c r="S418" i="35"/>
  <c r="S1720" i="35"/>
  <c r="S2889" i="35"/>
  <c r="S2665" i="35"/>
  <c r="S2378" i="35"/>
  <c r="S2280" i="35"/>
  <c r="S2420" i="35"/>
  <c r="S1525" i="35"/>
  <c r="S929" i="35"/>
  <c r="S453" i="35"/>
  <c r="S124" i="35"/>
  <c r="S1048" i="35"/>
  <c r="S2882" i="35"/>
  <c r="S2217" i="35"/>
  <c r="S2441" i="35"/>
  <c r="S2763" i="35"/>
  <c r="S2917" i="35"/>
  <c r="S2203" i="35"/>
  <c r="S1819" i="35"/>
  <c r="S1811" i="35"/>
  <c r="S1671" i="35"/>
  <c r="S1440" i="35"/>
  <c r="S1216" i="35"/>
  <c r="S754" i="35"/>
  <c r="S362" i="35"/>
  <c r="S908" i="35"/>
  <c r="S1944" i="35"/>
  <c r="S2988" i="35"/>
  <c r="S2840" i="35"/>
  <c r="S2595" i="35"/>
  <c r="S2540" i="35"/>
  <c r="S2204" i="35"/>
  <c r="S1342" i="35"/>
  <c r="S1301" i="35"/>
  <c r="S1077" i="35"/>
  <c r="S377" i="35"/>
  <c r="S601" i="35"/>
  <c r="S272" i="35"/>
  <c r="S572" i="35"/>
  <c r="S796" i="35"/>
  <c r="S1986" i="35"/>
  <c r="S1686" i="35"/>
  <c r="S1993" i="35"/>
  <c r="S1370" i="35"/>
  <c r="S2001" i="35"/>
  <c r="S1734" i="35"/>
  <c r="S2232" i="35"/>
  <c r="S2742" i="35"/>
  <c r="S2987" i="35"/>
  <c r="S1931" i="35"/>
  <c r="S1700" i="35"/>
  <c r="S19" i="35"/>
  <c r="S2035" i="35"/>
  <c r="S1420" i="35"/>
  <c r="S1419" i="35"/>
  <c r="S1552" i="35"/>
  <c r="S1384" i="35"/>
  <c r="S1272" i="35"/>
  <c r="S1160" i="35"/>
  <c r="S971" i="35"/>
  <c r="S1903" i="35"/>
  <c r="S698" i="35"/>
  <c r="S530" i="35"/>
  <c r="S474" i="35"/>
  <c r="S1447" i="35"/>
  <c r="S2813" i="35"/>
  <c r="S2371" i="35"/>
  <c r="S2602" i="35"/>
  <c r="S2182" i="35"/>
  <c r="S2239" i="35"/>
  <c r="S1567" i="35"/>
  <c r="S1377" i="35"/>
  <c r="S1153" i="35"/>
  <c r="S5" i="35"/>
  <c r="S229" i="35"/>
  <c r="S48" i="35"/>
  <c r="S348" i="35"/>
  <c r="S496" i="35"/>
  <c r="S916" i="35"/>
  <c r="S2946" i="35"/>
  <c r="S2834" i="35"/>
  <c r="S2686" i="35"/>
  <c r="S1762" i="35"/>
  <c r="S1917" i="35"/>
  <c r="S1769" i="35"/>
  <c r="S2504" i="35"/>
  <c r="S1273" i="35"/>
  <c r="S1405" i="35"/>
  <c r="S1238" i="35"/>
  <c r="S1602" i="35"/>
  <c r="S2365" i="35"/>
  <c r="S2785" i="35"/>
  <c r="S320" i="35"/>
  <c r="L188" i="40"/>
  <c r="L216" i="40"/>
  <c r="L244" i="40"/>
  <c r="L283" i="40"/>
  <c r="L285" i="40"/>
  <c r="L300" i="40"/>
  <c r="L324" i="40"/>
  <c r="L326" i="40"/>
  <c r="L328" i="40"/>
  <c r="L3" i="42"/>
  <c r="L5" i="42"/>
  <c r="L7" i="42"/>
  <c r="L16" i="42"/>
  <c r="L237" i="42"/>
  <c r="L252" i="42"/>
  <c r="L280" i="42"/>
  <c r="J365" i="38"/>
  <c r="J302" i="38"/>
  <c r="I330" i="38"/>
  <c r="I365" i="38"/>
  <c r="G323" i="38"/>
  <c r="G330" i="38"/>
  <c r="K330" i="38" s="1"/>
  <c r="G344" i="38"/>
  <c r="G351" i="38"/>
  <c r="K351" i="38" s="1"/>
  <c r="G365" i="38"/>
  <c r="K365" i="38" s="1"/>
  <c r="G8" i="45"/>
  <c r="G316" i="38"/>
  <c r="J288" i="38"/>
  <c r="J197" i="38"/>
  <c r="J204" i="38"/>
  <c r="J218" i="38"/>
  <c r="J225" i="38"/>
  <c r="J232" i="38"/>
  <c r="J239" i="38"/>
  <c r="J246" i="38"/>
  <c r="J253" i="38"/>
  <c r="J260" i="38"/>
  <c r="J267" i="38"/>
  <c r="J274" i="38"/>
  <c r="J281" i="38"/>
  <c r="K281" i="38" s="1"/>
  <c r="J295" i="38"/>
  <c r="J309" i="38"/>
  <c r="J316" i="38"/>
  <c r="J323" i="38"/>
  <c r="J337" i="38"/>
  <c r="J344" i="38"/>
  <c r="J358" i="38"/>
  <c r="K38" i="45"/>
  <c r="M38" i="45" s="1"/>
  <c r="K4" i="45"/>
  <c r="M4" i="45" s="1"/>
  <c r="K6" i="45"/>
  <c r="M6" i="45" s="1"/>
  <c r="J22" i="45"/>
  <c r="K30" i="45"/>
  <c r="M30" i="45" s="1"/>
  <c r="K32" i="45"/>
  <c r="M32" i="45" s="1"/>
  <c r="K34" i="45"/>
  <c r="M34" i="45" s="1"/>
  <c r="I351" i="38"/>
  <c r="I281" i="38"/>
  <c r="I309" i="38"/>
  <c r="I337" i="38"/>
  <c r="I358" i="38"/>
  <c r="G218" i="38"/>
  <c r="K218" i="38" s="1"/>
  <c r="G225" i="38"/>
  <c r="G267" i="38"/>
  <c r="K267" i="38" s="1"/>
  <c r="G253" i="38"/>
  <c r="G232" i="38"/>
  <c r="G246" i="38"/>
  <c r="G260" i="38"/>
  <c r="G274" i="38"/>
  <c r="K274" i="38" s="1"/>
  <c r="H198" i="40"/>
  <c r="H202" i="40"/>
  <c r="H243" i="40"/>
  <c r="H245" i="40"/>
  <c r="H254" i="40"/>
  <c r="H271" i="40"/>
  <c r="H284" i="40"/>
  <c r="H286" i="40"/>
  <c r="H301" i="40"/>
  <c r="H314" i="40"/>
  <c r="H327" i="40"/>
  <c r="H338" i="40"/>
  <c r="H2" i="42"/>
  <c r="H238" i="42"/>
  <c r="H249" i="42"/>
  <c r="H262" i="42"/>
  <c r="G197" i="38"/>
  <c r="G239" i="38"/>
  <c r="G288" i="38"/>
  <c r="H136" i="44"/>
  <c r="H364" i="44"/>
  <c r="G295" i="38"/>
  <c r="K295" i="38" s="1"/>
  <c r="G302" i="38"/>
  <c r="K302" i="38" s="1"/>
  <c r="G309" i="38"/>
  <c r="G337" i="38"/>
  <c r="G358" i="38"/>
  <c r="C295" i="38"/>
  <c r="E295" i="38" s="1"/>
  <c r="C309" i="38"/>
  <c r="E309" i="38" s="1"/>
  <c r="C337" i="38"/>
  <c r="E337" i="38" s="1"/>
  <c r="C358" i="38"/>
  <c r="E358" i="38" s="1"/>
  <c r="C204" i="38"/>
  <c r="E204" i="38" s="1"/>
  <c r="C211" i="38"/>
  <c r="E211" i="38" s="1"/>
  <c r="C225" i="38"/>
  <c r="E225" i="38" s="1"/>
  <c r="C232" i="38"/>
  <c r="E232" i="38" s="1"/>
  <c r="C239" i="38"/>
  <c r="E239" i="38" s="1"/>
  <c r="C246" i="38"/>
  <c r="E246" i="38" s="1"/>
  <c r="C253" i="38"/>
  <c r="E253" i="38" s="1"/>
  <c r="C260" i="38"/>
  <c r="E260" i="38" s="1"/>
  <c r="C267" i="38"/>
  <c r="E267" i="38" s="1"/>
  <c r="C274" i="38"/>
  <c r="E274" i="38" s="1"/>
  <c r="C281" i="38"/>
  <c r="E281" i="38" s="1"/>
  <c r="C288" i="38"/>
  <c r="E288" i="38" s="1"/>
  <c r="C302" i="38"/>
  <c r="E302" i="38" s="1"/>
  <c r="C316" i="38"/>
  <c r="E316" i="38" s="1"/>
  <c r="C323" i="38"/>
  <c r="E323" i="38" s="1"/>
  <c r="C330" i="38"/>
  <c r="E330" i="38" s="1"/>
  <c r="C344" i="38"/>
  <c r="E344" i="38" s="1"/>
  <c r="C351" i="38"/>
  <c r="E351" i="38" s="1"/>
  <c r="C365" i="38"/>
  <c r="E365" i="38" s="1"/>
  <c r="H38" i="42"/>
  <c r="H40" i="42"/>
  <c r="H42" i="42"/>
  <c r="H285" i="42"/>
  <c r="K325" i="42"/>
  <c r="M325" i="42" s="1"/>
  <c r="C372" i="42"/>
  <c r="E372" i="42" s="1"/>
  <c r="K366" i="42"/>
  <c r="M366" i="42" s="1"/>
  <c r="J372" i="42"/>
  <c r="K368" i="42"/>
  <c r="M368" i="42" s="1"/>
  <c r="K370" i="42"/>
  <c r="M370" i="42" s="1"/>
  <c r="K35" i="45"/>
  <c r="M35" i="45" s="1"/>
  <c r="K37" i="45"/>
  <c r="M37" i="45" s="1"/>
  <c r="H359" i="44"/>
  <c r="K4" i="44"/>
  <c r="M4" i="44" s="1"/>
  <c r="H10" i="44"/>
  <c r="L24" i="44"/>
  <c r="L26" i="44"/>
  <c r="L28" i="44"/>
  <c r="L136" i="44"/>
  <c r="H262" i="44"/>
  <c r="L278" i="44"/>
  <c r="L280" i="44"/>
  <c r="L38" i="43"/>
  <c r="L21" i="43"/>
  <c r="K286" i="43"/>
  <c r="M286" i="43" s="1"/>
  <c r="K297" i="43"/>
  <c r="M297" i="43" s="1"/>
  <c r="J358" i="43"/>
  <c r="G148" i="38"/>
  <c r="G155" i="38"/>
  <c r="C106" i="38"/>
  <c r="E106" i="38" s="1"/>
  <c r="G134" i="38"/>
  <c r="C148" i="38"/>
  <c r="E148" i="38" s="1"/>
  <c r="C162" i="38"/>
  <c r="E162" i="38" s="1"/>
  <c r="C169" i="38"/>
  <c r="E169" i="38" s="1"/>
  <c r="C176" i="38"/>
  <c r="E176" i="38" s="1"/>
  <c r="G176" i="38"/>
  <c r="C218" i="38"/>
  <c r="E218" i="38" s="1"/>
  <c r="J127" i="38"/>
  <c r="J141" i="38"/>
  <c r="J155" i="38"/>
  <c r="J162" i="38"/>
  <c r="J169" i="38"/>
  <c r="G211" i="38"/>
  <c r="K320" i="42"/>
  <c r="M320" i="42" s="1"/>
  <c r="H3" i="44"/>
  <c r="H5" i="44"/>
  <c r="J15" i="45"/>
  <c r="L17" i="45"/>
  <c r="L19" i="45"/>
  <c r="L21" i="45"/>
  <c r="C29" i="45"/>
  <c r="E29" i="45" s="1"/>
  <c r="L32" i="45"/>
  <c r="L34" i="45"/>
  <c r="K39" i="45"/>
  <c r="M39" i="45" s="1"/>
  <c r="H58" i="45"/>
  <c r="L59" i="45"/>
  <c r="H60" i="45"/>
  <c r="L61" i="45"/>
  <c r="H62" i="45"/>
  <c r="L63" i="45"/>
  <c r="L72" i="45"/>
  <c r="L74" i="45"/>
  <c r="L76" i="45"/>
  <c r="L87" i="45"/>
  <c r="L89" i="45"/>
  <c r="L91" i="45"/>
  <c r="H93" i="45"/>
  <c r="H95" i="45"/>
  <c r="H97" i="45"/>
  <c r="L100" i="45"/>
  <c r="L102" i="45"/>
  <c r="H123" i="45"/>
  <c r="H125" i="45"/>
  <c r="H149" i="45"/>
  <c r="H151" i="45"/>
  <c r="H153" i="45"/>
  <c r="H177" i="45"/>
  <c r="H179" i="45"/>
  <c r="H181" i="45"/>
  <c r="L195" i="45"/>
  <c r="H205" i="45"/>
  <c r="J211" i="45"/>
  <c r="K207" i="45"/>
  <c r="M207" i="45" s="1"/>
  <c r="K321" i="45"/>
  <c r="M321" i="45" s="1"/>
  <c r="I344" i="45"/>
  <c r="I190" i="38"/>
  <c r="I225" i="38"/>
  <c r="I253" i="38"/>
  <c r="L338" i="40"/>
  <c r="H339" i="40"/>
  <c r="H341" i="40"/>
  <c r="L4" i="42"/>
  <c r="L6" i="42"/>
  <c r="L17" i="42"/>
  <c r="L19" i="42"/>
  <c r="L21" i="42"/>
  <c r="L32" i="42"/>
  <c r="L34" i="42"/>
  <c r="H44" i="42"/>
  <c r="L264" i="42"/>
  <c r="L275" i="42"/>
  <c r="H276" i="42"/>
  <c r="L277" i="42"/>
  <c r="H278" i="42"/>
  <c r="L294" i="42"/>
  <c r="L307" i="42"/>
  <c r="H26" i="44"/>
  <c r="L209" i="45"/>
  <c r="H219" i="45"/>
  <c r="K312" i="45"/>
  <c r="M312" i="45" s="1"/>
  <c r="K314" i="45"/>
  <c r="M314" i="45" s="1"/>
  <c r="H170" i="43"/>
  <c r="I106" i="38"/>
  <c r="I113" i="38"/>
  <c r="I134" i="38"/>
  <c r="I148" i="38"/>
  <c r="I155" i="38"/>
  <c r="I162" i="38"/>
  <c r="I169" i="38"/>
  <c r="I176" i="38"/>
  <c r="I183" i="38"/>
  <c r="I197" i="38"/>
  <c r="I204" i="38"/>
  <c r="I211" i="38"/>
  <c r="I218" i="38"/>
  <c r="I232" i="38"/>
  <c r="I239" i="38"/>
  <c r="I246" i="38"/>
  <c r="I260" i="38"/>
  <c r="I267" i="38"/>
  <c r="I274" i="38"/>
  <c r="I288" i="38"/>
  <c r="I295" i="38"/>
  <c r="I302" i="38"/>
  <c r="I316" i="38"/>
  <c r="I323" i="38"/>
  <c r="I344" i="38"/>
  <c r="C113" i="38"/>
  <c r="E113" i="38" s="1"/>
  <c r="C141" i="38"/>
  <c r="E141" i="38" s="1"/>
  <c r="J183" i="38"/>
  <c r="C190" i="38"/>
  <c r="E190" i="38" s="1"/>
  <c r="J211" i="38"/>
  <c r="H14" i="38"/>
  <c r="H17" i="38"/>
  <c r="L171" i="43"/>
  <c r="H172" i="43"/>
  <c r="L173" i="43"/>
  <c r="H174" i="43"/>
  <c r="L175" i="43"/>
  <c r="C183" i="43"/>
  <c r="E183" i="43" s="1"/>
  <c r="K177" i="43"/>
  <c r="M177" i="43" s="1"/>
  <c r="K179" i="43"/>
  <c r="M179" i="43" s="1"/>
  <c r="K181" i="43"/>
  <c r="M181" i="43" s="1"/>
  <c r="L184" i="43"/>
  <c r="L186" i="43"/>
  <c r="L188" i="43"/>
  <c r="J197" i="43"/>
  <c r="H198" i="43"/>
  <c r="L199" i="43"/>
  <c r="H200" i="43"/>
  <c r="L201" i="43"/>
  <c r="H202" i="43"/>
  <c r="L203" i="43"/>
  <c r="C211" i="43"/>
  <c r="E211" i="43" s="1"/>
  <c r="K205" i="43"/>
  <c r="M205" i="43" s="1"/>
  <c r="K207" i="43"/>
  <c r="M207" i="43" s="1"/>
  <c r="K209" i="43"/>
  <c r="M209" i="43" s="1"/>
  <c r="L212" i="43"/>
  <c r="L214" i="43"/>
  <c r="L216" i="43"/>
  <c r="J225" i="43"/>
  <c r="H226" i="43"/>
  <c r="L227" i="43"/>
  <c r="H228" i="43"/>
  <c r="L229" i="43"/>
  <c r="L231" i="43"/>
  <c r="C239" i="43"/>
  <c r="E239" i="43" s="1"/>
  <c r="G239" i="43"/>
  <c r="K235" i="43"/>
  <c r="M235" i="43" s="1"/>
  <c r="K237" i="43"/>
  <c r="M237" i="43" s="1"/>
  <c r="L242" i="43"/>
  <c r="L244" i="43"/>
  <c r="J253" i="43"/>
  <c r="H254" i="43"/>
  <c r="L255" i="43"/>
  <c r="H256" i="43"/>
  <c r="L257" i="43"/>
  <c r="H258" i="43"/>
  <c r="L259" i="43"/>
  <c r="C267" i="43"/>
  <c r="E267" i="43" s="1"/>
  <c r="K261" i="43"/>
  <c r="M261" i="43" s="1"/>
  <c r="K263" i="43"/>
  <c r="M263" i="43" s="1"/>
  <c r="K265" i="43"/>
  <c r="M265" i="43" s="1"/>
  <c r="L268" i="43"/>
  <c r="L270" i="43"/>
  <c r="L272" i="43"/>
  <c r="H297" i="43"/>
  <c r="H30" i="44"/>
  <c r="L31" i="44"/>
  <c r="L33" i="44"/>
  <c r="L35" i="44"/>
  <c r="L44" i="44"/>
  <c r="L46" i="44"/>
  <c r="L48" i="44"/>
  <c r="L59" i="44"/>
  <c r="H60" i="44"/>
  <c r="L61" i="44"/>
  <c r="H62" i="44"/>
  <c r="L63" i="44"/>
  <c r="L72" i="44"/>
  <c r="L74" i="44"/>
  <c r="L76" i="44"/>
  <c r="H86" i="44"/>
  <c r="L87" i="44"/>
  <c r="H88" i="44"/>
  <c r="L89" i="44"/>
  <c r="H90" i="44"/>
  <c r="L91" i="44"/>
  <c r="L100" i="44"/>
  <c r="L102" i="44"/>
  <c r="L104" i="44"/>
  <c r="H114" i="44"/>
  <c r="L115" i="44"/>
  <c r="H116" i="44"/>
  <c r="L117" i="44"/>
  <c r="H118" i="44"/>
  <c r="L119" i="44"/>
  <c r="L128" i="44"/>
  <c r="H129" i="44"/>
  <c r="H16" i="44"/>
  <c r="L45" i="44"/>
  <c r="L47" i="44"/>
  <c r="L49" i="44"/>
  <c r="L60" i="44"/>
  <c r="L62" i="44"/>
  <c r="H72" i="44"/>
  <c r="L73" i="44"/>
  <c r="H74" i="44"/>
  <c r="L75" i="44"/>
  <c r="H76" i="44"/>
  <c r="L77" i="44"/>
  <c r="L86" i="44"/>
  <c r="L88" i="44"/>
  <c r="L90" i="44"/>
  <c r="H100" i="44"/>
  <c r="L101" i="44"/>
  <c r="H102" i="44"/>
  <c r="L103" i="44"/>
  <c r="H104" i="44"/>
  <c r="L105" i="44"/>
  <c r="L114" i="44"/>
  <c r="L116" i="44"/>
  <c r="L118" i="44"/>
  <c r="H128" i="44"/>
  <c r="H10" i="45"/>
  <c r="H45" i="45"/>
  <c r="H47" i="45"/>
  <c r="K49" i="45"/>
  <c r="M49" i="45" s="1"/>
  <c r="C64" i="45"/>
  <c r="E64" i="45" s="1"/>
  <c r="J78" i="45"/>
  <c r="G78" i="45"/>
  <c r="K75" i="45"/>
  <c r="M75" i="45" s="1"/>
  <c r="K77" i="45"/>
  <c r="M77" i="45" s="1"/>
  <c r="C92" i="45"/>
  <c r="E92" i="45" s="1"/>
  <c r="J106" i="45"/>
  <c r="K101" i="45"/>
  <c r="M101" i="45" s="1"/>
  <c r="K103" i="45"/>
  <c r="M103" i="45" s="1"/>
  <c r="K105" i="45"/>
  <c r="M105" i="45" s="1"/>
  <c r="C120" i="45"/>
  <c r="E120" i="45" s="1"/>
  <c r="J134" i="45"/>
  <c r="K129" i="45"/>
  <c r="M129" i="45" s="1"/>
  <c r="K131" i="45"/>
  <c r="M131" i="45" s="1"/>
  <c r="K133" i="45"/>
  <c r="M133" i="45" s="1"/>
  <c r="C148" i="45"/>
  <c r="E148" i="45" s="1"/>
  <c r="K157" i="45"/>
  <c r="M157" i="45" s="1"/>
  <c r="K159" i="45"/>
  <c r="M159" i="45" s="1"/>
  <c r="K161" i="45"/>
  <c r="M161" i="45" s="1"/>
  <c r="C176" i="45"/>
  <c r="E176" i="45" s="1"/>
  <c r="I183" i="45"/>
  <c r="K185" i="45"/>
  <c r="M185" i="45" s="1"/>
  <c r="K187" i="45"/>
  <c r="M187" i="45" s="1"/>
  <c r="K189" i="45"/>
  <c r="M189" i="45" s="1"/>
  <c r="K258" i="45"/>
  <c r="M258" i="45" s="1"/>
  <c r="K58" i="45"/>
  <c r="M58" i="45" s="1"/>
  <c r="K60" i="45"/>
  <c r="M60" i="45" s="1"/>
  <c r="K62" i="45"/>
  <c r="M62" i="45" s="1"/>
  <c r="L3" i="45"/>
  <c r="L5" i="45"/>
  <c r="L7" i="45"/>
  <c r="G15" i="45"/>
  <c r="L20" i="45"/>
  <c r="H24" i="45"/>
  <c r="H26" i="45"/>
  <c r="H28" i="45"/>
  <c r="H30" i="45"/>
  <c r="L31" i="45"/>
  <c r="H32" i="45"/>
  <c r="L33" i="45"/>
  <c r="H34" i="45"/>
  <c r="L35" i="45"/>
  <c r="H37" i="45"/>
  <c r="L38" i="45"/>
  <c r="K42" i="45"/>
  <c r="M42" i="45" s="1"/>
  <c r="K51" i="45"/>
  <c r="M51" i="45" s="1"/>
  <c r="K53" i="45"/>
  <c r="M53" i="45" s="1"/>
  <c r="K55" i="45"/>
  <c r="M55" i="45" s="1"/>
  <c r="L58" i="45"/>
  <c r="L60" i="45"/>
  <c r="L62" i="45"/>
  <c r="J71" i="45"/>
  <c r="G71" i="45"/>
  <c r="K68" i="45"/>
  <c r="M68" i="45" s="1"/>
  <c r="K70" i="45"/>
  <c r="M70" i="45" s="1"/>
  <c r="H72" i="45"/>
  <c r="L73" i="45"/>
  <c r="H74" i="45"/>
  <c r="L75" i="45"/>
  <c r="H76" i="45"/>
  <c r="L77" i="45"/>
  <c r="C85" i="45"/>
  <c r="E85" i="45" s="1"/>
  <c r="K79" i="45"/>
  <c r="M79" i="45" s="1"/>
  <c r="H81" i="45"/>
  <c r="K83" i="45"/>
  <c r="M83" i="45" s="1"/>
  <c r="K84" i="45"/>
  <c r="M84" i="45" s="1"/>
  <c r="L86" i="45"/>
  <c r="L88" i="45"/>
  <c r="L90" i="45"/>
  <c r="J99" i="45"/>
  <c r="K94" i="45"/>
  <c r="M94" i="45" s="1"/>
  <c r="K96" i="45"/>
  <c r="M96" i="45" s="1"/>
  <c r="K98" i="45"/>
  <c r="M98" i="45" s="1"/>
  <c r="L101" i="45"/>
  <c r="L103" i="45"/>
  <c r="L105" i="45"/>
  <c r="C113" i="45"/>
  <c r="E113" i="45" s="1"/>
  <c r="H107" i="45"/>
  <c r="H109" i="45"/>
  <c r="H111" i="45"/>
  <c r="L114" i="45"/>
  <c r="L116" i="45"/>
  <c r="L118" i="45"/>
  <c r="J127" i="45"/>
  <c r="K122" i="45"/>
  <c r="M122" i="45" s="1"/>
  <c r="K124" i="45"/>
  <c r="M124" i="45" s="1"/>
  <c r="K126" i="45"/>
  <c r="M126" i="45" s="1"/>
  <c r="L129" i="45"/>
  <c r="L131" i="45"/>
  <c r="L133" i="45"/>
  <c r="C141" i="45"/>
  <c r="E141" i="45" s="1"/>
  <c r="L208" i="45"/>
  <c r="H209" i="45"/>
  <c r="H14" i="45"/>
  <c r="L41" i="45"/>
  <c r="L207" i="45"/>
  <c r="L226" i="45"/>
  <c r="H227" i="45"/>
  <c r="C253" i="45"/>
  <c r="E253" i="45" s="1"/>
  <c r="K247" i="45"/>
  <c r="M247" i="45" s="1"/>
  <c r="L254" i="45"/>
  <c r="L256" i="45"/>
  <c r="L258" i="45"/>
  <c r="K11" i="45"/>
  <c r="M11" i="45" s="1"/>
  <c r="K13" i="45"/>
  <c r="M13" i="45" s="1"/>
  <c r="J29" i="45"/>
  <c r="K196" i="45"/>
  <c r="M196" i="45" s="1"/>
  <c r="J218" i="45"/>
  <c r="K214" i="45"/>
  <c r="M214" i="45" s="1"/>
  <c r="K216" i="45"/>
  <c r="M216" i="45" s="1"/>
  <c r="L219" i="45"/>
  <c r="C246" i="45"/>
  <c r="E246" i="45" s="1"/>
  <c r="I365" i="45"/>
  <c r="L40" i="45"/>
  <c r="H41" i="45"/>
  <c r="L42" i="45"/>
  <c r="H44" i="45"/>
  <c r="L49" i="45"/>
  <c r="H51" i="45"/>
  <c r="H233" i="45"/>
  <c r="H241" i="45"/>
  <c r="L244" i="45"/>
  <c r="H269" i="45"/>
  <c r="L270" i="45"/>
  <c r="H271" i="45"/>
  <c r="L272" i="45"/>
  <c r="L283" i="45"/>
  <c r="L285" i="45"/>
  <c r="H286" i="45"/>
  <c r="L287" i="45"/>
  <c r="L315" i="45"/>
  <c r="L324" i="45"/>
  <c r="L328" i="45"/>
  <c r="C15" i="45"/>
  <c r="E15" i="45" s="1"/>
  <c r="K46" i="45"/>
  <c r="M46" i="45" s="1"/>
  <c r="C8" i="45"/>
  <c r="E8" i="45" s="1"/>
  <c r="H17" i="45"/>
  <c r="H19" i="45"/>
  <c r="H21" i="45"/>
  <c r="L24" i="45"/>
  <c r="L26" i="45"/>
  <c r="L28" i="45"/>
  <c r="H39" i="45"/>
  <c r="H40" i="45"/>
  <c r="H42" i="45"/>
  <c r="K12" i="45"/>
  <c r="M12" i="45" s="1"/>
  <c r="K23" i="45"/>
  <c r="M23" i="45" s="1"/>
  <c r="K25" i="45"/>
  <c r="M25" i="45" s="1"/>
  <c r="K27" i="45"/>
  <c r="M27" i="45" s="1"/>
  <c r="J8" i="45"/>
  <c r="H3" i="45"/>
  <c r="K5" i="45"/>
  <c r="M5" i="45" s="1"/>
  <c r="H7" i="45"/>
  <c r="L10" i="45"/>
  <c r="L12" i="45"/>
  <c r="L14" i="45"/>
  <c r="C22" i="45"/>
  <c r="E22" i="45" s="1"/>
  <c r="G22" i="45"/>
  <c r="K18" i="45"/>
  <c r="M18" i="45" s="1"/>
  <c r="K20" i="45"/>
  <c r="M20" i="45" s="1"/>
  <c r="L23" i="45"/>
  <c r="L25" i="45"/>
  <c r="L27" i="45"/>
  <c r="J36" i="45"/>
  <c r="H31" i="45"/>
  <c r="H33" i="45"/>
  <c r="H35" i="45"/>
  <c r="J43" i="45"/>
  <c r="H38" i="45"/>
  <c r="L39" i="45"/>
  <c r="K41" i="45"/>
  <c r="M41" i="45" s="1"/>
  <c r="J50" i="45"/>
  <c r="L46" i="45"/>
  <c r="L48" i="45"/>
  <c r="L52" i="45"/>
  <c r="H53" i="45"/>
  <c r="L54" i="45"/>
  <c r="H55" i="45"/>
  <c r="L56" i="45"/>
  <c r="L65" i="45"/>
  <c r="L67" i="45"/>
  <c r="L69" i="45"/>
  <c r="H79" i="45"/>
  <c r="L80" i="45"/>
  <c r="H86" i="45"/>
  <c r="H88" i="45"/>
  <c r="H90" i="45"/>
  <c r="L93" i="45"/>
  <c r="L95" i="45"/>
  <c r="L97" i="45"/>
  <c r="L108" i="45"/>
  <c r="L110" i="45"/>
  <c r="L112" i="45"/>
  <c r="H114" i="45"/>
  <c r="H116" i="45"/>
  <c r="H118" i="45"/>
  <c r="L121" i="45"/>
  <c r="L123" i="45"/>
  <c r="L125" i="45"/>
  <c r="H126" i="45"/>
  <c r="L136" i="45"/>
  <c r="L138" i="45"/>
  <c r="L140" i="45"/>
  <c r="H142" i="45"/>
  <c r="H144" i="45"/>
  <c r="H146" i="45"/>
  <c r="L149" i="45"/>
  <c r="H150" i="45"/>
  <c r="L151" i="45"/>
  <c r="H152" i="45"/>
  <c r="L153" i="45"/>
  <c r="H154" i="45"/>
  <c r="H170" i="45"/>
  <c r="J176" i="45"/>
  <c r="H172" i="45"/>
  <c r="H174" i="45"/>
  <c r="L179" i="45"/>
  <c r="L181" i="45"/>
  <c r="H200" i="45"/>
  <c r="H202" i="45"/>
  <c r="L220" i="45"/>
  <c r="H221" i="45"/>
  <c r="H223" i="45"/>
  <c r="H228" i="45"/>
  <c r="L233" i="45"/>
  <c r="L235" i="45"/>
  <c r="L237" i="45"/>
  <c r="H249" i="45"/>
  <c r="L250" i="45"/>
  <c r="J260" i="45"/>
  <c r="H262" i="45"/>
  <c r="L263" i="45"/>
  <c r="H264" i="45"/>
  <c r="H266" i="45"/>
  <c r="H290" i="45"/>
  <c r="L319" i="45"/>
  <c r="L334" i="45"/>
  <c r="I358" i="45"/>
  <c r="K44" i="45"/>
  <c r="M44" i="45" s="1"/>
  <c r="L45" i="45"/>
  <c r="H46" i="45"/>
  <c r="L47" i="45"/>
  <c r="H48" i="45"/>
  <c r="H49" i="45"/>
  <c r="J57" i="45"/>
  <c r="L53" i="45"/>
  <c r="L55" i="45"/>
  <c r="J64" i="45"/>
  <c r="G64" i="45"/>
  <c r="K61" i="45"/>
  <c r="M61" i="45" s="1"/>
  <c r="K63" i="45"/>
  <c r="M63" i="45" s="1"/>
  <c r="H65" i="45"/>
  <c r="L66" i="45"/>
  <c r="H67" i="45"/>
  <c r="L68" i="45"/>
  <c r="H69" i="45"/>
  <c r="L70" i="45"/>
  <c r="C78" i="45"/>
  <c r="E78" i="45" s="1"/>
  <c r="K72" i="45"/>
  <c r="M72" i="45" s="1"/>
  <c r="I204" i="45"/>
  <c r="L202" i="45"/>
  <c r="H203" i="45"/>
  <c r="H206" i="45"/>
  <c r="I218" i="45"/>
  <c r="L214" i="45"/>
  <c r="L223" i="45"/>
  <c r="H240" i="45"/>
  <c r="K244" i="45"/>
  <c r="M244" i="45" s="1"/>
  <c r="L247" i="45"/>
  <c r="I351" i="45"/>
  <c r="K48" i="45"/>
  <c r="M48" i="45" s="1"/>
  <c r="K52" i="45"/>
  <c r="M52" i="45" s="1"/>
  <c r="K54" i="45"/>
  <c r="M54" i="45" s="1"/>
  <c r="K56" i="45"/>
  <c r="M56" i="45" s="1"/>
  <c r="C71" i="45"/>
  <c r="E71" i="45" s="1"/>
  <c r="K65" i="45"/>
  <c r="M65" i="45" s="1"/>
  <c r="K67" i="45"/>
  <c r="M67" i="45" s="1"/>
  <c r="K69" i="45"/>
  <c r="M69" i="45" s="1"/>
  <c r="J85" i="45"/>
  <c r="G85" i="45"/>
  <c r="K82" i="45"/>
  <c r="M82" i="45" s="1"/>
  <c r="C99" i="45"/>
  <c r="E99" i="45" s="1"/>
  <c r="C239" i="45"/>
  <c r="E239" i="45" s="1"/>
  <c r="K235" i="45"/>
  <c r="M235" i="45" s="1"/>
  <c r="K237" i="45"/>
  <c r="M237" i="45" s="1"/>
  <c r="L240" i="45"/>
  <c r="G141" i="38"/>
  <c r="G169" i="38"/>
  <c r="G183" i="38"/>
  <c r="J190" i="38"/>
  <c r="C197" i="38"/>
  <c r="E197" i="38" s="1"/>
  <c r="G204" i="38"/>
  <c r="K204" i="38" s="1"/>
  <c r="H153" i="39"/>
  <c r="H179" i="39"/>
  <c r="H181" i="39"/>
  <c r="L195" i="39"/>
  <c r="L264" i="39"/>
  <c r="H265" i="39"/>
  <c r="L279" i="39"/>
  <c r="H291" i="39"/>
  <c r="H306" i="39"/>
  <c r="L135" i="40"/>
  <c r="L137" i="40"/>
  <c r="L139" i="40"/>
  <c r="H149" i="40"/>
  <c r="H164" i="40"/>
  <c r="L195" i="40"/>
  <c r="K201" i="40"/>
  <c r="M201" i="40" s="1"/>
  <c r="K203" i="40"/>
  <c r="M203" i="40" s="1"/>
  <c r="H207" i="40"/>
  <c r="H209" i="40"/>
  <c r="K216" i="40"/>
  <c r="M216" i="40" s="1"/>
  <c r="H222" i="40"/>
  <c r="L223" i="40"/>
  <c r="H224" i="40"/>
  <c r="K227" i="40"/>
  <c r="M227" i="40" s="1"/>
  <c r="K257" i="40"/>
  <c r="M257" i="40" s="1"/>
  <c r="L262" i="40"/>
  <c r="H263" i="40"/>
  <c r="L266" i="40"/>
  <c r="H276" i="40"/>
  <c r="L279" i="40"/>
  <c r="H280" i="40"/>
  <c r="L292" i="40"/>
  <c r="C302" i="40"/>
  <c r="E302" i="40" s="1"/>
  <c r="K296" i="40"/>
  <c r="M296" i="40" s="1"/>
  <c r="K297" i="40"/>
  <c r="M297" i="40" s="1"/>
  <c r="K301" i="40"/>
  <c r="M301" i="40" s="1"/>
  <c r="K108" i="41"/>
  <c r="M108" i="41" s="1"/>
  <c r="K110" i="41"/>
  <c r="M110" i="41" s="1"/>
  <c r="K313" i="42"/>
  <c r="M313" i="42" s="1"/>
  <c r="L305" i="40"/>
  <c r="L307" i="40"/>
  <c r="K311" i="40"/>
  <c r="M311" i="40" s="1"/>
  <c r="K315" i="40"/>
  <c r="M315" i="40" s="1"/>
  <c r="H317" i="40"/>
  <c r="H319" i="40"/>
  <c r="H321" i="40"/>
  <c r="K328" i="40"/>
  <c r="M328" i="40" s="1"/>
  <c r="L331" i="40"/>
  <c r="H332" i="40"/>
  <c r="L333" i="40"/>
  <c r="L335" i="40"/>
  <c r="H336" i="40"/>
  <c r="L359" i="40"/>
  <c r="H362" i="40"/>
  <c r="K119" i="41"/>
  <c r="M119" i="41" s="1"/>
  <c r="C162" i="41"/>
  <c r="E162" i="41" s="1"/>
  <c r="G162" i="41"/>
  <c r="K158" i="41"/>
  <c r="M158" i="41" s="1"/>
  <c r="K160" i="41"/>
  <c r="M160" i="41" s="1"/>
  <c r="J176" i="41"/>
  <c r="K173" i="41"/>
  <c r="M173" i="41" s="1"/>
  <c r="H261" i="41"/>
  <c r="L264" i="41"/>
  <c r="H265" i="41"/>
  <c r="L275" i="41"/>
  <c r="L277" i="41"/>
  <c r="H278" i="41"/>
  <c r="H280" i="41"/>
  <c r="L307" i="41"/>
  <c r="L331" i="41"/>
  <c r="L333" i="41"/>
  <c r="H334" i="41"/>
  <c r="L335" i="41"/>
  <c r="L359" i="41"/>
  <c r="H364" i="41"/>
  <c r="L38" i="42"/>
  <c r="H39" i="42"/>
  <c r="L40" i="42"/>
  <c r="H41" i="42"/>
  <c r="L42" i="42"/>
  <c r="H100" i="42"/>
  <c r="L101" i="42"/>
  <c r="H102" i="42"/>
  <c r="L103" i="42"/>
  <c r="H104" i="42"/>
  <c r="L105" i="42"/>
  <c r="C113" i="42"/>
  <c r="E113" i="42" s="1"/>
  <c r="K107" i="42"/>
  <c r="M107" i="42" s="1"/>
  <c r="K109" i="42"/>
  <c r="M109" i="42" s="1"/>
  <c r="K140" i="42"/>
  <c r="M140" i="42" s="1"/>
  <c r="H215" i="42"/>
  <c r="L216" i="42"/>
  <c r="H217" i="42"/>
  <c r="J253" i="42"/>
  <c r="K248" i="42"/>
  <c r="M248" i="42" s="1"/>
  <c r="K249" i="42"/>
  <c r="M249" i="42" s="1"/>
  <c r="K250" i="42"/>
  <c r="M250" i="42" s="1"/>
  <c r="K263" i="42"/>
  <c r="M263" i="42" s="1"/>
  <c r="L268" i="42"/>
  <c r="H269" i="42"/>
  <c r="L270" i="42"/>
  <c r="H271" i="42"/>
  <c r="L285" i="42"/>
  <c r="H286" i="42"/>
  <c r="L328" i="42"/>
  <c r="H329" i="42"/>
  <c r="H366" i="42"/>
  <c r="L367" i="42"/>
  <c r="H368" i="42"/>
  <c r="L369" i="42"/>
  <c r="H370" i="42"/>
  <c r="L371" i="42"/>
  <c r="H136" i="43"/>
  <c r="H138" i="43"/>
  <c r="H140" i="43"/>
  <c r="H164" i="43"/>
  <c r="H166" i="43"/>
  <c r="L366" i="42"/>
  <c r="H367" i="42"/>
  <c r="L368" i="42"/>
  <c r="H369" i="42"/>
  <c r="L370" i="42"/>
  <c r="H371" i="42"/>
  <c r="H135" i="45"/>
  <c r="H207" i="45"/>
  <c r="C225" i="45"/>
  <c r="E225" i="45" s="1"/>
  <c r="H282" i="45"/>
  <c r="K74" i="45"/>
  <c r="M74" i="45" s="1"/>
  <c r="K76" i="45"/>
  <c r="M76" i="45" s="1"/>
  <c r="L79" i="45"/>
  <c r="L81" i="45"/>
  <c r="L83" i="45"/>
  <c r="H84" i="45"/>
  <c r="J92" i="45"/>
  <c r="K87" i="45"/>
  <c r="M87" i="45" s="1"/>
  <c r="K89" i="45"/>
  <c r="M89" i="45" s="1"/>
  <c r="K91" i="45"/>
  <c r="M91" i="45" s="1"/>
  <c r="L94" i="45"/>
  <c r="L96" i="45"/>
  <c r="L98" i="45"/>
  <c r="C106" i="45"/>
  <c r="E106" i="45" s="1"/>
  <c r="H100" i="45"/>
  <c r="H102" i="45"/>
  <c r="H104" i="45"/>
  <c r="L107" i="45"/>
  <c r="L109" i="45"/>
  <c r="L111" i="45"/>
  <c r="J120" i="45"/>
  <c r="K115" i="45"/>
  <c r="M115" i="45" s="1"/>
  <c r="K117" i="45"/>
  <c r="M117" i="45" s="1"/>
  <c r="K119" i="45"/>
  <c r="M119" i="45" s="1"/>
  <c r="L122" i="45"/>
  <c r="L124" i="45"/>
  <c r="L126" i="45"/>
  <c r="C134" i="45"/>
  <c r="E134" i="45" s="1"/>
  <c r="H128" i="45"/>
  <c r="H130" i="45"/>
  <c r="H132" i="45"/>
  <c r="L135" i="45"/>
  <c r="H136" i="45"/>
  <c r="L137" i="45"/>
  <c r="H138" i="45"/>
  <c r="L139" i="45"/>
  <c r="H140" i="45"/>
  <c r="J148" i="45"/>
  <c r="K143" i="45"/>
  <c r="M143" i="45" s="1"/>
  <c r="K145" i="45"/>
  <c r="M145" i="45" s="1"/>
  <c r="K147" i="45"/>
  <c r="M147" i="45" s="1"/>
  <c r="L150" i="45"/>
  <c r="L152" i="45"/>
  <c r="L154" i="45"/>
  <c r="C162" i="45"/>
  <c r="E162" i="45" s="1"/>
  <c r="H156" i="45"/>
  <c r="J162" i="45"/>
  <c r="H158" i="45"/>
  <c r="H160" i="45"/>
  <c r="I169" i="45"/>
  <c r="L165" i="45"/>
  <c r="L167" i="45"/>
  <c r="K171" i="45"/>
  <c r="M171" i="45" s="1"/>
  <c r="K173" i="45"/>
  <c r="M173" i="45" s="1"/>
  <c r="K175" i="45"/>
  <c r="M175" i="45" s="1"/>
  <c r="C190" i="45"/>
  <c r="E190" i="45" s="1"/>
  <c r="H184" i="45"/>
  <c r="J190" i="45"/>
  <c r="H186" i="45"/>
  <c r="H188" i="45"/>
  <c r="I197" i="45"/>
  <c r="L193" i="45"/>
  <c r="C204" i="45"/>
  <c r="E204" i="45" s="1"/>
  <c r="K198" i="45"/>
  <c r="M198" i="45" s="1"/>
  <c r="L198" i="45"/>
  <c r="H199" i="45"/>
  <c r="K202" i="45"/>
  <c r="M202" i="45" s="1"/>
  <c r="K203" i="45"/>
  <c r="M203" i="45" s="1"/>
  <c r="L210" i="45"/>
  <c r="H212" i="45"/>
  <c r="L212" i="45"/>
  <c r="L216" i="45"/>
  <c r="H217" i="45"/>
  <c r="K223" i="45"/>
  <c r="M223" i="45" s="1"/>
  <c r="L228" i="45"/>
  <c r="L230" i="45"/>
  <c r="L273" i="45"/>
  <c r="C281" i="45"/>
  <c r="E281" i="45" s="1"/>
  <c r="G281" i="45"/>
  <c r="L280" i="45"/>
  <c r="L282" i="45"/>
  <c r="H283" i="45"/>
  <c r="L291" i="45"/>
  <c r="K292" i="45"/>
  <c r="M292" i="45" s="1"/>
  <c r="L299" i="45"/>
  <c r="L301" i="45"/>
  <c r="L314" i="45"/>
  <c r="C337" i="45"/>
  <c r="E337" i="45" s="1"/>
  <c r="K333" i="45"/>
  <c r="M333" i="45" s="1"/>
  <c r="L104" i="45"/>
  <c r="J113" i="45"/>
  <c r="K108" i="45"/>
  <c r="M108" i="45" s="1"/>
  <c r="K110" i="45"/>
  <c r="M110" i="45" s="1"/>
  <c r="K112" i="45"/>
  <c r="M112" i="45" s="1"/>
  <c r="L115" i="45"/>
  <c r="L117" i="45"/>
  <c r="L119" i="45"/>
  <c r="C127" i="45"/>
  <c r="E127" i="45" s="1"/>
  <c r="K121" i="45"/>
  <c r="M121" i="45" s="1"/>
  <c r="L128" i="45"/>
  <c r="H129" i="45"/>
  <c r="L130" i="45"/>
  <c r="H131" i="45"/>
  <c r="L132" i="45"/>
  <c r="H133" i="45"/>
  <c r="J141" i="45"/>
  <c r="K136" i="45"/>
  <c r="M136" i="45" s="1"/>
  <c r="K138" i="45"/>
  <c r="M138" i="45" s="1"/>
  <c r="K140" i="45"/>
  <c r="M140" i="45" s="1"/>
  <c r="L143" i="45"/>
  <c r="L145" i="45"/>
  <c r="L147" i="45"/>
  <c r="C155" i="45"/>
  <c r="E155" i="45" s="1"/>
  <c r="I162" i="45"/>
  <c r="L158" i="45"/>
  <c r="L160" i="45"/>
  <c r="K164" i="45"/>
  <c r="M164" i="45" s="1"/>
  <c r="K166" i="45"/>
  <c r="M166" i="45" s="1"/>
  <c r="K168" i="45"/>
  <c r="M168" i="45" s="1"/>
  <c r="C183" i="45"/>
  <c r="E183" i="45" s="1"/>
  <c r="J183" i="45"/>
  <c r="I190" i="45"/>
  <c r="L186" i="45"/>
  <c r="L188" i="45"/>
  <c r="K192" i="45"/>
  <c r="M192" i="45" s="1"/>
  <c r="K194" i="45"/>
  <c r="M194" i="45" s="1"/>
  <c r="H196" i="45"/>
  <c r="H198" i="45"/>
  <c r="K199" i="45"/>
  <c r="M199" i="45" s="1"/>
  <c r="L200" i="45"/>
  <c r="H201" i="45"/>
  <c r="L206" i="45"/>
  <c r="H208" i="45"/>
  <c r="C218" i="45"/>
  <c r="E218" i="45" s="1"/>
  <c r="K212" i="45"/>
  <c r="M212" i="45" s="1"/>
  <c r="H214" i="45"/>
  <c r="K215" i="45"/>
  <c r="M215" i="45" s="1"/>
  <c r="L221" i="45"/>
  <c r="H222" i="45"/>
  <c r="H235" i="45"/>
  <c r="L236" i="45"/>
  <c r="H242" i="45"/>
  <c r="K250" i="45"/>
  <c r="M250" i="45" s="1"/>
  <c r="L257" i="45"/>
  <c r="H261" i="45"/>
  <c r="L262" i="45"/>
  <c r="H263" i="45"/>
  <c r="L264" i="45"/>
  <c r="H265" i="45"/>
  <c r="L266" i="45"/>
  <c r="K272" i="45"/>
  <c r="M272" i="45" s="1"/>
  <c r="H276" i="45"/>
  <c r="L277" i="45"/>
  <c r="H278" i="45"/>
  <c r="H280" i="45"/>
  <c r="H289" i="45"/>
  <c r="L290" i="45"/>
  <c r="L292" i="45"/>
  <c r="L294" i="45"/>
  <c r="L307" i="45"/>
  <c r="L333" i="45"/>
  <c r="I211" i="45"/>
  <c r="L205" i="45"/>
  <c r="K219" i="45"/>
  <c r="M219" i="45" s="1"/>
  <c r="G225" i="45"/>
  <c r="I330" i="45"/>
  <c r="K222" i="45"/>
  <c r="M222" i="45" s="1"/>
  <c r="C232" i="45"/>
  <c r="E232" i="45" s="1"/>
  <c r="H226" i="45"/>
  <c r="K238" i="45"/>
  <c r="M238" i="45" s="1"/>
  <c r="K245" i="45"/>
  <c r="M245" i="45" s="1"/>
  <c r="K249" i="45"/>
  <c r="M249" i="45" s="1"/>
  <c r="K252" i="45"/>
  <c r="M252" i="45" s="1"/>
  <c r="K269" i="45"/>
  <c r="M269" i="45" s="1"/>
  <c r="K271" i="45"/>
  <c r="M271" i="45" s="1"/>
  <c r="K276" i="45"/>
  <c r="M276" i="45" s="1"/>
  <c r="K278" i="45"/>
  <c r="M278" i="45" s="1"/>
  <c r="L279" i="45"/>
  <c r="K280" i="45"/>
  <c r="M280" i="45" s="1"/>
  <c r="C295" i="45"/>
  <c r="E295" i="45" s="1"/>
  <c r="K291" i="45"/>
  <c r="M291" i="45" s="1"/>
  <c r="K293" i="45"/>
  <c r="M293" i="45" s="1"/>
  <c r="J309" i="45"/>
  <c r="K304" i="45"/>
  <c r="M304" i="45" s="1"/>
  <c r="K306" i="45"/>
  <c r="M306" i="45" s="1"/>
  <c r="K308" i="45"/>
  <c r="M308" i="45" s="1"/>
  <c r="K311" i="45"/>
  <c r="M311" i="45" s="1"/>
  <c r="J323" i="45"/>
  <c r="K318" i="45"/>
  <c r="M318" i="45" s="1"/>
  <c r="K320" i="45"/>
  <c r="M320" i="45" s="1"/>
  <c r="K327" i="45"/>
  <c r="M327" i="45" s="1"/>
  <c r="K329" i="45"/>
  <c r="M329" i="45" s="1"/>
  <c r="J344" i="45"/>
  <c r="K339" i="45"/>
  <c r="M339" i="45" s="1"/>
  <c r="K341" i="45"/>
  <c r="M341" i="45" s="1"/>
  <c r="K343" i="45"/>
  <c r="M343" i="45" s="1"/>
  <c r="J351" i="45"/>
  <c r="K346" i="45"/>
  <c r="M346" i="45" s="1"/>
  <c r="K348" i="45"/>
  <c r="M348" i="45" s="1"/>
  <c r="K350" i="45"/>
  <c r="M350" i="45" s="1"/>
  <c r="J358" i="45"/>
  <c r="K353" i="45"/>
  <c r="M353" i="45" s="1"/>
  <c r="K355" i="45"/>
  <c r="M355" i="45" s="1"/>
  <c r="K357" i="45"/>
  <c r="M357" i="45" s="1"/>
  <c r="J365" i="45"/>
  <c r="K360" i="45"/>
  <c r="M360" i="45" s="1"/>
  <c r="K362" i="45"/>
  <c r="M362" i="45" s="1"/>
  <c r="K364" i="45"/>
  <c r="M364" i="45" s="1"/>
  <c r="H137" i="45"/>
  <c r="H139" i="45"/>
  <c r="L142" i="45"/>
  <c r="H143" i="45"/>
  <c r="L144" i="45"/>
  <c r="H145" i="45"/>
  <c r="L146" i="45"/>
  <c r="H147" i="45"/>
  <c r="J155" i="45"/>
  <c r="K150" i="45"/>
  <c r="M150" i="45" s="1"/>
  <c r="K152" i="45"/>
  <c r="M152" i="45" s="1"/>
  <c r="K154" i="45"/>
  <c r="M154" i="45" s="1"/>
  <c r="C169" i="45"/>
  <c r="E169" i="45" s="1"/>
  <c r="H163" i="45"/>
  <c r="J169" i="45"/>
  <c r="H165" i="45"/>
  <c r="H167" i="45"/>
  <c r="I176" i="45"/>
  <c r="L172" i="45"/>
  <c r="L174" i="45"/>
  <c r="K178" i="45"/>
  <c r="M178" i="45" s="1"/>
  <c r="K180" i="45"/>
  <c r="M180" i="45" s="1"/>
  <c r="K182" i="45"/>
  <c r="M182" i="45" s="1"/>
  <c r="C197" i="45"/>
  <c r="E197" i="45" s="1"/>
  <c r="G197" i="45"/>
  <c r="J197" i="45"/>
  <c r="H193" i="45"/>
  <c r="K195" i="45"/>
  <c r="M195" i="45" s="1"/>
  <c r="L196" i="45"/>
  <c r="J204" i="45"/>
  <c r="K200" i="45"/>
  <c r="M200" i="45" s="1"/>
  <c r="C211" i="45"/>
  <c r="E211" i="45" s="1"/>
  <c r="K205" i="45"/>
  <c r="M205" i="45" s="1"/>
  <c r="K206" i="45"/>
  <c r="M206" i="45" s="1"/>
  <c r="K209" i="45"/>
  <c r="M209" i="45" s="1"/>
  <c r="K210" i="45"/>
  <c r="M210" i="45" s="1"/>
  <c r="H213" i="45"/>
  <c r="H216" i="45"/>
  <c r="I225" i="45"/>
  <c r="K221" i="45"/>
  <c r="M221" i="45" s="1"/>
  <c r="K236" i="45"/>
  <c r="M236" i="45" s="1"/>
  <c r="H238" i="45"/>
  <c r="K243" i="45"/>
  <c r="M243" i="45" s="1"/>
  <c r="H245" i="45"/>
  <c r="L249" i="45"/>
  <c r="L251" i="45"/>
  <c r="K264" i="45"/>
  <c r="M264" i="45" s="1"/>
  <c r="L265" i="45"/>
  <c r="K266" i="45"/>
  <c r="M266" i="45" s="1"/>
  <c r="H268" i="45"/>
  <c r="H270" i="45"/>
  <c r="L271" i="45"/>
  <c r="H272" i="45"/>
  <c r="K273" i="45"/>
  <c r="M273" i="45" s="1"/>
  <c r="H275" i="45"/>
  <c r="H277" i="45"/>
  <c r="L278" i="45"/>
  <c r="H279" i="45"/>
  <c r="L284" i="45"/>
  <c r="L286" i="45"/>
  <c r="H287" i="45"/>
  <c r="L289" i="45"/>
  <c r="K290" i="45"/>
  <c r="M290" i="45" s="1"/>
  <c r="H292" i="45"/>
  <c r="L293" i="45"/>
  <c r="J302" i="45"/>
  <c r="K297" i="45"/>
  <c r="M297" i="45" s="1"/>
  <c r="K299" i="45"/>
  <c r="M299" i="45" s="1"/>
  <c r="K301" i="45"/>
  <c r="M301" i="45" s="1"/>
  <c r="L308" i="45"/>
  <c r="L311" i="45"/>
  <c r="L320" i="45"/>
  <c r="L325" i="45"/>
  <c r="L329" i="45"/>
  <c r="K336" i="45"/>
  <c r="M336" i="45" s="1"/>
  <c r="H230" i="45"/>
  <c r="K230" i="45"/>
  <c r="M230" i="45" s="1"/>
  <c r="K256" i="45"/>
  <c r="M256" i="45" s="1"/>
  <c r="H256" i="45"/>
  <c r="J267" i="45"/>
  <c r="L261" i="45"/>
  <c r="K285" i="45"/>
  <c r="M285" i="45" s="1"/>
  <c r="H285" i="45"/>
  <c r="L310" i="45"/>
  <c r="I316" i="45"/>
  <c r="K229" i="45"/>
  <c r="M229" i="45" s="1"/>
  <c r="K231" i="45"/>
  <c r="M231" i="45" s="1"/>
  <c r="J253" i="45"/>
  <c r="K259" i="45"/>
  <c r="M259" i="45" s="1"/>
  <c r="C274" i="45"/>
  <c r="E274" i="45" s="1"/>
  <c r="G274" i="45"/>
  <c r="I274" i="45"/>
  <c r="I281" i="45"/>
  <c r="J288" i="45"/>
  <c r="K284" i="45"/>
  <c r="M284" i="45" s="1"/>
  <c r="K296" i="45"/>
  <c r="M296" i="45" s="1"/>
  <c r="K298" i="45"/>
  <c r="M298" i="45" s="1"/>
  <c r="C309" i="45"/>
  <c r="E309" i="45" s="1"/>
  <c r="K305" i="45"/>
  <c r="M305" i="45" s="1"/>
  <c r="K313" i="45"/>
  <c r="M313" i="45" s="1"/>
  <c r="C323" i="45"/>
  <c r="E323" i="45" s="1"/>
  <c r="K322" i="45"/>
  <c r="M322" i="45" s="1"/>
  <c r="K326" i="45"/>
  <c r="M326" i="45" s="1"/>
  <c r="J337" i="45"/>
  <c r="K332" i="45"/>
  <c r="M332" i="45" s="1"/>
  <c r="K335" i="45"/>
  <c r="M335" i="45" s="1"/>
  <c r="I337" i="45"/>
  <c r="C344" i="45"/>
  <c r="E344" i="45" s="1"/>
  <c r="K338" i="45"/>
  <c r="M338" i="45" s="1"/>
  <c r="K340" i="45"/>
  <c r="M340" i="45" s="1"/>
  <c r="K342" i="45"/>
  <c r="M342" i="45" s="1"/>
  <c r="C351" i="45"/>
  <c r="E351" i="45" s="1"/>
  <c r="K345" i="45"/>
  <c r="M345" i="45" s="1"/>
  <c r="K347" i="45"/>
  <c r="M347" i="45" s="1"/>
  <c r="K349" i="45"/>
  <c r="M349" i="45" s="1"/>
  <c r="C358" i="45"/>
  <c r="E358" i="45" s="1"/>
  <c r="K352" i="45"/>
  <c r="M352" i="45" s="1"/>
  <c r="K354" i="45"/>
  <c r="M354" i="45" s="1"/>
  <c r="K356" i="45"/>
  <c r="M356" i="45" s="1"/>
  <c r="C365" i="45"/>
  <c r="E365" i="45" s="1"/>
  <c r="K359" i="45"/>
  <c r="M359" i="45" s="1"/>
  <c r="K361" i="45"/>
  <c r="M361" i="45" s="1"/>
  <c r="K363" i="45"/>
  <c r="M363" i="45" s="1"/>
  <c r="H210" i="45"/>
  <c r="H215" i="45"/>
  <c r="J225" i="45"/>
  <c r="H220" i="45"/>
  <c r="L222" i="45"/>
  <c r="H224" i="45"/>
  <c r="K228" i="45"/>
  <c r="M228" i="45" s="1"/>
  <c r="L229" i="45"/>
  <c r="H231" i="45"/>
  <c r="H234" i="45"/>
  <c r="H237" i="45"/>
  <c r="L242" i="45"/>
  <c r="H244" i="45"/>
  <c r="H248" i="45"/>
  <c r="K251" i="45"/>
  <c r="M251" i="45" s="1"/>
  <c r="C260" i="45"/>
  <c r="E260" i="45" s="1"/>
  <c r="G260" i="45"/>
  <c r="I260" i="45"/>
  <c r="K257" i="45"/>
  <c r="M257" i="45" s="1"/>
  <c r="H259" i="45"/>
  <c r="I267" i="45"/>
  <c r="K263" i="45"/>
  <c r="M263" i="45" s="1"/>
  <c r="K270" i="45"/>
  <c r="M270" i="45" s="1"/>
  <c r="H273" i="45"/>
  <c r="K277" i="45"/>
  <c r="M277" i="45" s="1"/>
  <c r="C288" i="45"/>
  <c r="E288" i="45" s="1"/>
  <c r="G288" i="45"/>
  <c r="K288" i="45" s="1"/>
  <c r="K283" i="45"/>
  <c r="M283" i="45" s="1"/>
  <c r="K286" i="45"/>
  <c r="M286" i="45" s="1"/>
  <c r="K287" i="45"/>
  <c r="M287" i="45" s="1"/>
  <c r="H291" i="45"/>
  <c r="K294" i="45"/>
  <c r="M294" i="45" s="1"/>
  <c r="L298" i="45"/>
  <c r="K300" i="45"/>
  <c r="M300" i="45" s="1"/>
  <c r="L303" i="45"/>
  <c r="L305" i="45"/>
  <c r="K307" i="45"/>
  <c r="M307" i="45" s="1"/>
  <c r="C316" i="45"/>
  <c r="E316" i="45" s="1"/>
  <c r="L313" i="45"/>
  <c r="K315" i="45"/>
  <c r="M315" i="45" s="1"/>
  <c r="L317" i="45"/>
  <c r="K319" i="45"/>
  <c r="M319" i="45" s="1"/>
  <c r="L322" i="45"/>
  <c r="J330" i="45"/>
  <c r="K325" i="45"/>
  <c r="M325" i="45" s="1"/>
  <c r="L326" i="45"/>
  <c r="K328" i="45"/>
  <c r="M328" i="45" s="1"/>
  <c r="L332" i="45"/>
  <c r="K334" i="45"/>
  <c r="M334" i="45" s="1"/>
  <c r="L335" i="45"/>
  <c r="L338" i="45"/>
  <c r="L340" i="45"/>
  <c r="L342" i="45"/>
  <c r="L345" i="45"/>
  <c r="L347" i="45"/>
  <c r="L349" i="45"/>
  <c r="L352" i="45"/>
  <c r="L354" i="45"/>
  <c r="L356" i="45"/>
  <c r="L359" i="45"/>
  <c r="L361" i="45"/>
  <c r="L363" i="45"/>
  <c r="K242" i="45"/>
  <c r="M242" i="45" s="1"/>
  <c r="L243" i="45"/>
  <c r="I253" i="45"/>
  <c r="H252" i="45"/>
  <c r="H255" i="45"/>
  <c r="C267" i="45"/>
  <c r="E267" i="45" s="1"/>
  <c r="G267" i="45"/>
  <c r="K265" i="45"/>
  <c r="M265" i="45" s="1"/>
  <c r="J274" i="45"/>
  <c r="J281" i="45"/>
  <c r="K279" i="45"/>
  <c r="M279" i="45" s="1"/>
  <c r="H284" i="45"/>
  <c r="K289" i="45"/>
  <c r="M289" i="45" s="1"/>
  <c r="L297" i="45"/>
  <c r="L306" i="45"/>
  <c r="J316" i="45"/>
  <c r="L312" i="45"/>
  <c r="L318" i="45"/>
  <c r="L321" i="45"/>
  <c r="I323" i="45"/>
  <c r="C330" i="45"/>
  <c r="E330" i="45" s="1"/>
  <c r="L327" i="45"/>
  <c r="L331" i="45"/>
  <c r="L336" i="45"/>
  <c r="L339" i="45"/>
  <c r="L341" i="45"/>
  <c r="L343" i="45"/>
  <c r="L346" i="45"/>
  <c r="L348" i="45"/>
  <c r="L350" i="45"/>
  <c r="L353" i="45"/>
  <c r="L355" i="45"/>
  <c r="L357" i="45"/>
  <c r="L360" i="45"/>
  <c r="L362" i="45"/>
  <c r="L364" i="45"/>
  <c r="H2" i="45"/>
  <c r="K2" i="45"/>
  <c r="M2" i="45" s="1"/>
  <c r="L4" i="45"/>
  <c r="H5" i="45"/>
  <c r="H6" i="45"/>
  <c r="H9" i="45"/>
  <c r="K9" i="45"/>
  <c r="M9" i="45" s="1"/>
  <c r="L11" i="45"/>
  <c r="H12" i="45"/>
  <c r="H13" i="45"/>
  <c r="H16" i="45"/>
  <c r="K16" i="45"/>
  <c r="M16" i="45" s="1"/>
  <c r="L18" i="45"/>
  <c r="G29" i="45"/>
  <c r="K29" i="45" s="1"/>
  <c r="K31" i="45"/>
  <c r="M31" i="45" s="1"/>
  <c r="G36" i="45"/>
  <c r="C50" i="45"/>
  <c r="E50" i="45" s="1"/>
  <c r="K47" i="45"/>
  <c r="M47" i="45" s="1"/>
  <c r="L51" i="45"/>
  <c r="I57" i="45"/>
  <c r="K3" i="45"/>
  <c r="M3" i="45" s="1"/>
  <c r="K7" i="45"/>
  <c r="M7" i="45" s="1"/>
  <c r="K10" i="45"/>
  <c r="M10" i="45" s="1"/>
  <c r="K14" i="45"/>
  <c r="M14" i="45" s="1"/>
  <c r="K17" i="45"/>
  <c r="M17" i="45" s="1"/>
  <c r="I22" i="45"/>
  <c r="I29" i="45"/>
  <c r="C43" i="45"/>
  <c r="E43" i="45" s="1"/>
  <c r="K40" i="45"/>
  <c r="M40" i="45" s="1"/>
  <c r="L44" i="45"/>
  <c r="I50" i="45"/>
  <c r="L2" i="45"/>
  <c r="H4" i="45"/>
  <c r="L6" i="45"/>
  <c r="I8" i="45"/>
  <c r="L9" i="45"/>
  <c r="H11" i="45"/>
  <c r="L13" i="45"/>
  <c r="I15" i="45"/>
  <c r="L16" i="45"/>
  <c r="H18" i="45"/>
  <c r="K19" i="45"/>
  <c r="M19" i="45" s="1"/>
  <c r="H20" i="45"/>
  <c r="K21" i="45"/>
  <c r="M21" i="45" s="1"/>
  <c r="H23" i="45"/>
  <c r="K24" i="45"/>
  <c r="M24" i="45" s="1"/>
  <c r="H25" i="45"/>
  <c r="K26" i="45"/>
  <c r="M26" i="45" s="1"/>
  <c r="H27" i="45"/>
  <c r="K28" i="45"/>
  <c r="M28" i="45" s="1"/>
  <c r="C36" i="45"/>
  <c r="E36" i="45" s="1"/>
  <c r="K33" i="45"/>
  <c r="M33" i="45" s="1"/>
  <c r="L37" i="45"/>
  <c r="I43" i="45"/>
  <c r="K45" i="45"/>
  <c r="M45" i="45" s="1"/>
  <c r="G50" i="45"/>
  <c r="G57" i="45"/>
  <c r="H52" i="45"/>
  <c r="L30" i="45"/>
  <c r="I36" i="45"/>
  <c r="G43" i="45"/>
  <c r="C57" i="45"/>
  <c r="E57" i="45" s="1"/>
  <c r="H54" i="45"/>
  <c r="H56" i="45"/>
  <c r="H59" i="45"/>
  <c r="H61" i="45"/>
  <c r="H63" i="45"/>
  <c r="H66" i="45"/>
  <c r="H68" i="45"/>
  <c r="H70" i="45"/>
  <c r="H73" i="45"/>
  <c r="H75" i="45"/>
  <c r="H77" i="45"/>
  <c r="H80" i="45"/>
  <c r="L82" i="45"/>
  <c r="H83" i="45"/>
  <c r="I85" i="45"/>
  <c r="G92" i="45"/>
  <c r="G99" i="45"/>
  <c r="G106" i="45"/>
  <c r="G113" i="45"/>
  <c r="G120" i="45"/>
  <c r="I64" i="45"/>
  <c r="I71" i="45"/>
  <c r="I78" i="45"/>
  <c r="K81" i="45"/>
  <c r="M81" i="45" s="1"/>
  <c r="I92" i="45"/>
  <c r="I99" i="45"/>
  <c r="I106" i="45"/>
  <c r="I113" i="45"/>
  <c r="I120" i="45"/>
  <c r="H82" i="45"/>
  <c r="L84" i="45"/>
  <c r="K86" i="45"/>
  <c r="M86" i="45" s="1"/>
  <c r="H87" i="45"/>
  <c r="K88" i="45"/>
  <c r="M88" i="45" s="1"/>
  <c r="H89" i="45"/>
  <c r="K90" i="45"/>
  <c r="M90" i="45" s="1"/>
  <c r="H91" i="45"/>
  <c r="K93" i="45"/>
  <c r="M93" i="45" s="1"/>
  <c r="H94" i="45"/>
  <c r="K95" i="45"/>
  <c r="M95" i="45" s="1"/>
  <c r="H96" i="45"/>
  <c r="K97" i="45"/>
  <c r="M97" i="45" s="1"/>
  <c r="H98" i="45"/>
  <c r="K100" i="45"/>
  <c r="M100" i="45" s="1"/>
  <c r="H101" i="45"/>
  <c r="K102" i="45"/>
  <c r="M102" i="45" s="1"/>
  <c r="H103" i="45"/>
  <c r="K104" i="45"/>
  <c r="M104" i="45" s="1"/>
  <c r="H105" i="45"/>
  <c r="K107" i="45"/>
  <c r="M107" i="45" s="1"/>
  <c r="H108" i="45"/>
  <c r="K109" i="45"/>
  <c r="M109" i="45" s="1"/>
  <c r="H110" i="45"/>
  <c r="K111" i="45"/>
  <c r="M111" i="45" s="1"/>
  <c r="H112" i="45"/>
  <c r="K114" i="45"/>
  <c r="M114" i="45" s="1"/>
  <c r="H115" i="45"/>
  <c r="K116" i="45"/>
  <c r="M116" i="45" s="1"/>
  <c r="H117" i="45"/>
  <c r="K118" i="45"/>
  <c r="M118" i="45" s="1"/>
  <c r="H119" i="45"/>
  <c r="H122" i="45"/>
  <c r="K123" i="45"/>
  <c r="M123" i="45" s="1"/>
  <c r="H124" i="45"/>
  <c r="K125" i="45"/>
  <c r="M125" i="45" s="1"/>
  <c r="I127" i="45"/>
  <c r="K59" i="45"/>
  <c r="M59" i="45" s="1"/>
  <c r="K66" i="45"/>
  <c r="M66" i="45" s="1"/>
  <c r="K73" i="45"/>
  <c r="M73" i="45" s="1"/>
  <c r="K80" i="45"/>
  <c r="M80" i="45" s="1"/>
  <c r="H121" i="45"/>
  <c r="G127" i="45"/>
  <c r="G134" i="45"/>
  <c r="G141" i="45"/>
  <c r="G148" i="45"/>
  <c r="G155" i="45"/>
  <c r="K158" i="45"/>
  <c r="M158" i="45" s="1"/>
  <c r="K165" i="45"/>
  <c r="M165" i="45" s="1"/>
  <c r="K172" i="45"/>
  <c r="M172" i="45" s="1"/>
  <c r="K179" i="45"/>
  <c r="M179" i="45" s="1"/>
  <c r="K186" i="45"/>
  <c r="M186" i="45" s="1"/>
  <c r="K193" i="45"/>
  <c r="M193" i="45" s="1"/>
  <c r="K201" i="45"/>
  <c r="M201" i="45" s="1"/>
  <c r="K213" i="45"/>
  <c r="M213" i="45" s="1"/>
  <c r="K217" i="45"/>
  <c r="M217" i="45" s="1"/>
  <c r="J232" i="45"/>
  <c r="K227" i="45"/>
  <c r="M227" i="45" s="1"/>
  <c r="J239" i="45"/>
  <c r="K234" i="45"/>
  <c r="M234" i="45" s="1"/>
  <c r="J246" i="45"/>
  <c r="K241" i="45"/>
  <c r="M241" i="45" s="1"/>
  <c r="L157" i="45"/>
  <c r="H159" i="45"/>
  <c r="L161" i="45"/>
  <c r="L164" i="45"/>
  <c r="H166" i="45"/>
  <c r="L168" i="45"/>
  <c r="L171" i="45"/>
  <c r="H173" i="45"/>
  <c r="L175" i="45"/>
  <c r="L178" i="45"/>
  <c r="H180" i="45"/>
  <c r="L182" i="45"/>
  <c r="L185" i="45"/>
  <c r="H187" i="45"/>
  <c r="L189" i="45"/>
  <c r="L192" i="45"/>
  <c r="H194" i="45"/>
  <c r="L201" i="45"/>
  <c r="L213" i="45"/>
  <c r="L217" i="45"/>
  <c r="K226" i="45"/>
  <c r="M226" i="45" s="1"/>
  <c r="G232" i="45"/>
  <c r="K233" i="45"/>
  <c r="M233" i="45" s="1"/>
  <c r="G239" i="45"/>
  <c r="K240" i="45"/>
  <c r="M240" i="45" s="1"/>
  <c r="G246" i="45"/>
  <c r="K128" i="45"/>
  <c r="M128" i="45" s="1"/>
  <c r="K130" i="45"/>
  <c r="M130" i="45" s="1"/>
  <c r="K132" i="45"/>
  <c r="M132" i="45" s="1"/>
  <c r="I134" i="45"/>
  <c r="K135" i="45"/>
  <c r="M135" i="45" s="1"/>
  <c r="K137" i="45"/>
  <c r="M137" i="45" s="1"/>
  <c r="K139" i="45"/>
  <c r="M139" i="45" s="1"/>
  <c r="I141" i="45"/>
  <c r="K142" i="45"/>
  <c r="M142" i="45" s="1"/>
  <c r="K144" i="45"/>
  <c r="M144" i="45" s="1"/>
  <c r="K146" i="45"/>
  <c r="M146" i="45" s="1"/>
  <c r="I148" i="45"/>
  <c r="K149" i="45"/>
  <c r="M149" i="45" s="1"/>
  <c r="K151" i="45"/>
  <c r="M151" i="45" s="1"/>
  <c r="K153" i="45"/>
  <c r="M153" i="45" s="1"/>
  <c r="I155" i="45"/>
  <c r="K156" i="45"/>
  <c r="M156" i="45" s="1"/>
  <c r="K160" i="45"/>
  <c r="M160" i="45" s="1"/>
  <c r="G162" i="45"/>
  <c r="K163" i="45"/>
  <c r="M163" i="45" s="1"/>
  <c r="K167" i="45"/>
  <c r="M167" i="45" s="1"/>
  <c r="G169" i="45"/>
  <c r="K170" i="45"/>
  <c r="M170" i="45" s="1"/>
  <c r="K174" i="45"/>
  <c r="M174" i="45" s="1"/>
  <c r="G176" i="45"/>
  <c r="K177" i="45"/>
  <c r="M177" i="45" s="1"/>
  <c r="K181" i="45"/>
  <c r="M181" i="45" s="1"/>
  <c r="G183" i="45"/>
  <c r="K184" i="45"/>
  <c r="M184" i="45" s="1"/>
  <c r="K188" i="45"/>
  <c r="M188" i="45" s="1"/>
  <c r="G190" i="45"/>
  <c r="K191" i="45"/>
  <c r="M191" i="45" s="1"/>
  <c r="G253" i="45"/>
  <c r="H247" i="45"/>
  <c r="L156" i="45"/>
  <c r="H157" i="45"/>
  <c r="L159" i="45"/>
  <c r="H161" i="45"/>
  <c r="L163" i="45"/>
  <c r="H164" i="45"/>
  <c r="L166" i="45"/>
  <c r="H168" i="45"/>
  <c r="L170" i="45"/>
  <c r="H171" i="45"/>
  <c r="L173" i="45"/>
  <c r="H175" i="45"/>
  <c r="L177" i="45"/>
  <c r="H178" i="45"/>
  <c r="L180" i="45"/>
  <c r="H182" i="45"/>
  <c r="L184" i="45"/>
  <c r="H185" i="45"/>
  <c r="L187" i="45"/>
  <c r="H189" i="45"/>
  <c r="H191" i="45"/>
  <c r="L191" i="45"/>
  <c r="H192" i="45"/>
  <c r="L194" i="45"/>
  <c r="H195" i="45"/>
  <c r="L199" i="45"/>
  <c r="L203" i="45"/>
  <c r="K208" i="45"/>
  <c r="M208" i="45" s="1"/>
  <c r="L215" i="45"/>
  <c r="K220" i="45"/>
  <c r="M220" i="45" s="1"/>
  <c r="K224" i="45"/>
  <c r="M224" i="45" s="1"/>
  <c r="I232" i="45"/>
  <c r="I239" i="45"/>
  <c r="I246" i="45"/>
  <c r="G204" i="45"/>
  <c r="G211" i="45"/>
  <c r="G218" i="45"/>
  <c r="K248" i="45"/>
  <c r="M248" i="45" s="1"/>
  <c r="H251" i="45"/>
  <c r="H254" i="45"/>
  <c r="K255" i="45"/>
  <c r="M255" i="45" s="1"/>
  <c r="H258" i="45"/>
  <c r="L269" i="45"/>
  <c r="L276" i="45"/>
  <c r="L296" i="45"/>
  <c r="I302" i="45"/>
  <c r="K303" i="45"/>
  <c r="M303" i="45" s="1"/>
  <c r="G309" i="45"/>
  <c r="K262" i="45"/>
  <c r="M262" i="45" s="1"/>
  <c r="L268" i="45"/>
  <c r="L275" i="45"/>
  <c r="L300" i="45"/>
  <c r="L224" i="45"/>
  <c r="L227" i="45"/>
  <c r="H229" i="45"/>
  <c r="L231" i="45"/>
  <c r="L234" i="45"/>
  <c r="H236" i="45"/>
  <c r="L238" i="45"/>
  <c r="L241" i="45"/>
  <c r="H243" i="45"/>
  <c r="L245" i="45"/>
  <c r="L248" i="45"/>
  <c r="H250" i="45"/>
  <c r="L252" i="45"/>
  <c r="L255" i="45"/>
  <c r="H257" i="45"/>
  <c r="L259" i="45"/>
  <c r="I288" i="45"/>
  <c r="K310" i="45"/>
  <c r="M310" i="45" s="1"/>
  <c r="G316" i="45"/>
  <c r="K317" i="45"/>
  <c r="M317" i="45" s="1"/>
  <c r="G323" i="45"/>
  <c r="K324" i="45"/>
  <c r="M324" i="45" s="1"/>
  <c r="G330" i="45"/>
  <c r="K331" i="45"/>
  <c r="M331" i="45" s="1"/>
  <c r="G337" i="45"/>
  <c r="K254" i="45"/>
  <c r="M254" i="45" s="1"/>
  <c r="K261" i="45"/>
  <c r="M261" i="45" s="1"/>
  <c r="I295" i="45"/>
  <c r="C302" i="45"/>
  <c r="E302" i="45" s="1"/>
  <c r="L304" i="45"/>
  <c r="I309" i="45"/>
  <c r="G295" i="45"/>
  <c r="J295" i="45"/>
  <c r="G302" i="45"/>
  <c r="K268" i="45"/>
  <c r="M268" i="45" s="1"/>
  <c r="K275" i="45"/>
  <c r="M275" i="45" s="1"/>
  <c r="K282" i="45"/>
  <c r="M282" i="45" s="1"/>
  <c r="G344" i="45"/>
  <c r="G351" i="45"/>
  <c r="G358" i="45"/>
  <c r="G365" i="45"/>
  <c r="H293" i="45"/>
  <c r="H294" i="45"/>
  <c r="H296" i="45"/>
  <c r="H297" i="45"/>
  <c r="H298" i="45"/>
  <c r="H299" i="45"/>
  <c r="H300" i="45"/>
  <c r="H301" i="45"/>
  <c r="H303" i="45"/>
  <c r="H304" i="45"/>
  <c r="H305" i="45"/>
  <c r="H306" i="45"/>
  <c r="H307" i="45"/>
  <c r="H308" i="45"/>
  <c r="H310" i="45"/>
  <c r="H311" i="45"/>
  <c r="H312" i="45"/>
  <c r="H313" i="45"/>
  <c r="H314" i="45"/>
  <c r="H315" i="45"/>
  <c r="H317" i="45"/>
  <c r="H318" i="45"/>
  <c r="H319" i="45"/>
  <c r="H320" i="45"/>
  <c r="H321" i="45"/>
  <c r="H322" i="45"/>
  <c r="H324" i="45"/>
  <c r="H325" i="45"/>
  <c r="H326" i="45"/>
  <c r="H327" i="45"/>
  <c r="H328" i="45"/>
  <c r="H329" i="45"/>
  <c r="H331" i="45"/>
  <c r="H332" i="45"/>
  <c r="H333" i="45"/>
  <c r="H334" i="45"/>
  <c r="H335" i="45"/>
  <c r="H336" i="45"/>
  <c r="H338" i="45"/>
  <c r="H339" i="45"/>
  <c r="H340" i="45"/>
  <c r="H341" i="45"/>
  <c r="H342" i="45"/>
  <c r="H343" i="45"/>
  <c r="H345" i="45"/>
  <c r="H346" i="45"/>
  <c r="H347" i="45"/>
  <c r="H348" i="45"/>
  <c r="H349" i="45"/>
  <c r="H350" i="45"/>
  <c r="H352" i="45"/>
  <c r="H353" i="45"/>
  <c r="H354" i="45"/>
  <c r="H355" i="45"/>
  <c r="H356" i="45"/>
  <c r="H357" i="45"/>
  <c r="H359" i="45"/>
  <c r="H360" i="45"/>
  <c r="H361" i="45"/>
  <c r="H362" i="45"/>
  <c r="H363" i="45"/>
  <c r="H364" i="45"/>
  <c r="G57" i="44"/>
  <c r="K53" i="44"/>
  <c r="M53" i="44" s="1"/>
  <c r="K55" i="44"/>
  <c r="M55" i="44" s="1"/>
  <c r="G85" i="44"/>
  <c r="K81" i="44"/>
  <c r="M81" i="44" s="1"/>
  <c r="K83" i="44"/>
  <c r="M83" i="44" s="1"/>
  <c r="J99" i="44"/>
  <c r="K94" i="44"/>
  <c r="M94" i="44" s="1"/>
  <c r="C113" i="44"/>
  <c r="E113" i="44" s="1"/>
  <c r="G113" i="44"/>
  <c r="K109" i="44"/>
  <c r="M109" i="44" s="1"/>
  <c r="K111" i="44"/>
  <c r="M111" i="44" s="1"/>
  <c r="J127" i="44"/>
  <c r="K122" i="44"/>
  <c r="M122" i="44" s="1"/>
  <c r="K124" i="44"/>
  <c r="M124" i="44" s="1"/>
  <c r="K126" i="44"/>
  <c r="M126" i="44" s="1"/>
  <c r="K131" i="44"/>
  <c r="M131" i="44" s="1"/>
  <c r="C148" i="44"/>
  <c r="E148" i="44" s="1"/>
  <c r="G148" i="44"/>
  <c r="K144" i="44"/>
  <c r="M144" i="44" s="1"/>
  <c r="K146" i="44"/>
  <c r="M146" i="44" s="1"/>
  <c r="J162" i="44"/>
  <c r="K157" i="44"/>
  <c r="M157" i="44" s="1"/>
  <c r="K160" i="44"/>
  <c r="M160" i="44" s="1"/>
  <c r="K186" i="44"/>
  <c r="M186" i="44" s="1"/>
  <c r="J43" i="44"/>
  <c r="K38" i="44"/>
  <c r="M38" i="44" s="1"/>
  <c r="H40" i="44"/>
  <c r="H42" i="44"/>
  <c r="C57" i="44"/>
  <c r="E57" i="44" s="1"/>
  <c r="J71" i="44"/>
  <c r="K66" i="44"/>
  <c r="M66" i="44" s="1"/>
  <c r="K68" i="44"/>
  <c r="M68" i="44" s="1"/>
  <c r="K70" i="44"/>
  <c r="M70" i="44" s="1"/>
  <c r="C85" i="44"/>
  <c r="E85" i="44" s="1"/>
  <c r="K96" i="44"/>
  <c r="M96" i="44" s="1"/>
  <c r="K98" i="44"/>
  <c r="M98" i="44" s="1"/>
  <c r="L5" i="44"/>
  <c r="H6" i="44"/>
  <c r="K9" i="44"/>
  <c r="M9" i="44" s="1"/>
  <c r="H17" i="44"/>
  <c r="J29" i="44"/>
  <c r="K24" i="44"/>
  <c r="M24" i="44" s="1"/>
  <c r="K26" i="44"/>
  <c r="M26" i="44" s="1"/>
  <c r="K28" i="44"/>
  <c r="M28" i="44" s="1"/>
  <c r="J36" i="44"/>
  <c r="K31" i="44"/>
  <c r="M31" i="44" s="1"/>
  <c r="K35" i="44"/>
  <c r="M35" i="44" s="1"/>
  <c r="C50" i="44"/>
  <c r="E50" i="44" s="1"/>
  <c r="G50" i="44"/>
  <c r="K46" i="44"/>
  <c r="M46" i="44" s="1"/>
  <c r="K48" i="44"/>
  <c r="M48" i="44" s="1"/>
  <c r="J64" i="44"/>
  <c r="K59" i="44"/>
  <c r="M59" i="44" s="1"/>
  <c r="K61" i="44"/>
  <c r="M61" i="44" s="1"/>
  <c r="K63" i="44"/>
  <c r="M63" i="44" s="1"/>
  <c r="C78" i="44"/>
  <c r="E78" i="44" s="1"/>
  <c r="G78" i="44"/>
  <c r="K74" i="44"/>
  <c r="M74" i="44" s="1"/>
  <c r="K76" i="44"/>
  <c r="M76" i="44" s="1"/>
  <c r="J92" i="44"/>
  <c r="K87" i="44"/>
  <c r="M87" i="44" s="1"/>
  <c r="K89" i="44"/>
  <c r="M89" i="44" s="1"/>
  <c r="K91" i="44"/>
  <c r="M91" i="44" s="1"/>
  <c r="C106" i="44"/>
  <c r="E106" i="44" s="1"/>
  <c r="G106" i="44"/>
  <c r="K102" i="44"/>
  <c r="M102" i="44" s="1"/>
  <c r="K104" i="44"/>
  <c r="M104" i="44" s="1"/>
  <c r="J120" i="44"/>
  <c r="K115" i="44"/>
  <c r="M115" i="44" s="1"/>
  <c r="K117" i="44"/>
  <c r="M117" i="44" s="1"/>
  <c r="K119" i="44"/>
  <c r="M119" i="44" s="1"/>
  <c r="L131" i="44"/>
  <c r="H132" i="44"/>
  <c r="C141" i="44"/>
  <c r="E141" i="44" s="1"/>
  <c r="G141" i="44"/>
  <c r="L142" i="44"/>
  <c r="L144" i="44"/>
  <c r="L146" i="44"/>
  <c r="L159" i="44"/>
  <c r="H160" i="44"/>
  <c r="L185" i="44"/>
  <c r="H186" i="44"/>
  <c r="L254" i="44"/>
  <c r="K361" i="44"/>
  <c r="M361" i="44" s="1"/>
  <c r="H322" i="44"/>
  <c r="I43" i="44"/>
  <c r="K14" i="44"/>
  <c r="M14" i="44" s="1"/>
  <c r="H21" i="44"/>
  <c r="K298" i="44"/>
  <c r="M298" i="44" s="1"/>
  <c r="K311" i="44"/>
  <c r="M311" i="44" s="1"/>
  <c r="H326" i="44"/>
  <c r="H328" i="44"/>
  <c r="I337" i="44"/>
  <c r="K356" i="44"/>
  <c r="M356" i="44" s="1"/>
  <c r="L361" i="44"/>
  <c r="L13" i="44"/>
  <c r="H2" i="44"/>
  <c r="H4" i="44"/>
  <c r="I15" i="44"/>
  <c r="L12" i="44"/>
  <c r="L14" i="44"/>
  <c r="K16" i="44"/>
  <c r="M16" i="44" s="1"/>
  <c r="L17" i="44"/>
  <c r="H18" i="44"/>
  <c r="H20" i="44"/>
  <c r="L21" i="44"/>
  <c r="L199" i="44"/>
  <c r="L201" i="44"/>
  <c r="L203" i="44"/>
  <c r="J225" i="44"/>
  <c r="C239" i="44"/>
  <c r="E239" i="44" s="1"/>
  <c r="G239" i="44"/>
  <c r="K235" i="44"/>
  <c r="M235" i="44" s="1"/>
  <c r="K237" i="44"/>
  <c r="M237" i="44" s="1"/>
  <c r="H289" i="44"/>
  <c r="L300" i="44"/>
  <c r="K304" i="44"/>
  <c r="M304" i="44" s="1"/>
  <c r="K305" i="44"/>
  <c r="M305" i="44" s="1"/>
  <c r="K308" i="44"/>
  <c r="M308" i="44" s="1"/>
  <c r="L315" i="44"/>
  <c r="C323" i="44"/>
  <c r="E323" i="44" s="1"/>
  <c r="G323" i="44"/>
  <c r="K362" i="44"/>
  <c r="M362" i="44" s="1"/>
  <c r="L3" i="44"/>
  <c r="C22" i="44"/>
  <c r="E22" i="44" s="1"/>
  <c r="L7" i="44"/>
  <c r="K13" i="44"/>
  <c r="M13" i="44" s="1"/>
  <c r="L19" i="44"/>
  <c r="K20" i="44"/>
  <c r="M20" i="44" s="1"/>
  <c r="H52" i="44"/>
  <c r="H54" i="44"/>
  <c r="H56" i="44"/>
  <c r="L133" i="44"/>
  <c r="L161" i="44"/>
  <c r="K173" i="44"/>
  <c r="M173" i="44" s="1"/>
  <c r="C197" i="44"/>
  <c r="E197" i="44" s="1"/>
  <c r="H206" i="44"/>
  <c r="K207" i="44"/>
  <c r="M207" i="44" s="1"/>
  <c r="K208" i="44"/>
  <c r="M208" i="44" s="1"/>
  <c r="C15" i="44"/>
  <c r="E15" i="44" s="1"/>
  <c r="L25" i="44"/>
  <c r="H7" i="44"/>
  <c r="K10" i="44"/>
  <c r="M10" i="44" s="1"/>
  <c r="L11" i="44"/>
  <c r="K12" i="44"/>
  <c r="M12" i="44" s="1"/>
  <c r="H14" i="44"/>
  <c r="H19" i="44"/>
  <c r="K25" i="44"/>
  <c r="M25" i="44" s="1"/>
  <c r="L132" i="44"/>
  <c r="H133" i="44"/>
  <c r="J141" i="44"/>
  <c r="K141" i="44" s="1"/>
  <c r="K136" i="44"/>
  <c r="M136" i="44" s="1"/>
  <c r="K138" i="44"/>
  <c r="M138" i="44" s="1"/>
  <c r="K140" i="44"/>
  <c r="M140" i="44" s="1"/>
  <c r="H142" i="44"/>
  <c r="L143" i="44"/>
  <c r="H144" i="44"/>
  <c r="L145" i="44"/>
  <c r="H146" i="44"/>
  <c r="L147" i="44"/>
  <c r="C155" i="44"/>
  <c r="E155" i="44" s="1"/>
  <c r="G155" i="44"/>
  <c r="K151" i="44"/>
  <c r="M151" i="44" s="1"/>
  <c r="K153" i="44"/>
  <c r="M153" i="44" s="1"/>
  <c r="H157" i="44"/>
  <c r="L158" i="44"/>
  <c r="H161" i="44"/>
  <c r="J169" i="44"/>
  <c r="H164" i="44"/>
  <c r="H166" i="44"/>
  <c r="K179" i="44"/>
  <c r="M179" i="44" s="1"/>
  <c r="K181" i="44"/>
  <c r="M181" i="44" s="1"/>
  <c r="H185" i="44"/>
  <c r="L189" i="44"/>
  <c r="L195" i="44"/>
  <c r="J204" i="44"/>
  <c r="H199" i="44"/>
  <c r="H207" i="44"/>
  <c r="H252" i="44"/>
  <c r="H278" i="44"/>
  <c r="L319" i="44"/>
  <c r="I29" i="44"/>
  <c r="L27" i="44"/>
  <c r="L168" i="44"/>
  <c r="L270" i="44"/>
  <c r="L272" i="44"/>
  <c r="L287" i="44"/>
  <c r="L335" i="44"/>
  <c r="L341" i="44"/>
  <c r="L356" i="44"/>
  <c r="J15" i="44"/>
  <c r="L10" i="44"/>
  <c r="K11" i="44"/>
  <c r="M11" i="44" s="1"/>
  <c r="C29" i="44"/>
  <c r="E29" i="44" s="1"/>
  <c r="K23" i="44"/>
  <c r="M23" i="44" s="1"/>
  <c r="K27" i="44"/>
  <c r="M27" i="44" s="1"/>
  <c r="G43" i="44"/>
  <c r="C43" i="44"/>
  <c r="E43" i="44" s="1"/>
  <c r="K39" i="44"/>
  <c r="M39" i="44" s="1"/>
  <c r="C8" i="44"/>
  <c r="E8" i="44" s="1"/>
  <c r="G8" i="44"/>
  <c r="I8" i="44"/>
  <c r="L4" i="44"/>
  <c r="K5" i="44"/>
  <c r="M5" i="44" s="1"/>
  <c r="K6" i="44"/>
  <c r="M6" i="44" s="1"/>
  <c r="H9" i="44"/>
  <c r="H13" i="44"/>
  <c r="J22" i="44"/>
  <c r="K17" i="44"/>
  <c r="M17" i="44" s="1"/>
  <c r="K18" i="44"/>
  <c r="M18" i="44" s="1"/>
  <c r="L20" i="44"/>
  <c r="K21" i="44"/>
  <c r="M21" i="44" s="1"/>
  <c r="H25" i="44"/>
  <c r="G36" i="44"/>
  <c r="C36" i="44"/>
  <c r="E36" i="44" s="1"/>
  <c r="J8" i="44"/>
  <c r="K3" i="44"/>
  <c r="M3" i="44" s="1"/>
  <c r="L6" i="44"/>
  <c r="K7" i="44"/>
  <c r="M7" i="44" s="1"/>
  <c r="H11" i="44"/>
  <c r="H12" i="44"/>
  <c r="I22" i="44"/>
  <c r="L18" i="44"/>
  <c r="K19" i="44"/>
  <c r="M19" i="44" s="1"/>
  <c r="H23" i="44"/>
  <c r="H24" i="44"/>
  <c r="H27" i="44"/>
  <c r="H28" i="44"/>
  <c r="H33" i="44"/>
  <c r="L40" i="44"/>
  <c r="L42" i="44"/>
  <c r="L51" i="44"/>
  <c r="L53" i="44"/>
  <c r="L55" i="44"/>
  <c r="H65" i="44"/>
  <c r="L66" i="44"/>
  <c r="H67" i="44"/>
  <c r="L68" i="44"/>
  <c r="H69" i="44"/>
  <c r="L70" i="44"/>
  <c r="L79" i="44"/>
  <c r="L81" i="44"/>
  <c r="L83" i="44"/>
  <c r="H93" i="44"/>
  <c r="L94" i="44"/>
  <c r="H95" i="44"/>
  <c r="L96" i="44"/>
  <c r="H97" i="44"/>
  <c r="L98" i="44"/>
  <c r="L107" i="44"/>
  <c r="L109" i="44"/>
  <c r="L111" i="44"/>
  <c r="H121" i="44"/>
  <c r="L122" i="44"/>
  <c r="H123" i="44"/>
  <c r="L124" i="44"/>
  <c r="H125" i="44"/>
  <c r="L126" i="44"/>
  <c r="C134" i="44"/>
  <c r="E134" i="44" s="1"/>
  <c r="G134" i="44"/>
  <c r="L129" i="44"/>
  <c r="H130" i="44"/>
  <c r="H131" i="44"/>
  <c r="K133" i="44"/>
  <c r="M133" i="44" s="1"/>
  <c r="L135" i="44"/>
  <c r="H137" i="44"/>
  <c r="L138" i="44"/>
  <c r="H139" i="44"/>
  <c r="L140" i="44"/>
  <c r="K161" i="44"/>
  <c r="M161" i="44" s="1"/>
  <c r="L163" i="44"/>
  <c r="H168" i="44"/>
  <c r="L170" i="44"/>
  <c r="L177" i="44"/>
  <c r="H178" i="44"/>
  <c r="L181" i="44"/>
  <c r="H189" i="44"/>
  <c r="L193" i="44"/>
  <c r="H201" i="44"/>
  <c r="H203" i="44"/>
  <c r="L206" i="44"/>
  <c r="H282" i="44"/>
  <c r="H291" i="44"/>
  <c r="L320" i="44"/>
  <c r="L333" i="44"/>
  <c r="J358" i="44"/>
  <c r="J365" i="44"/>
  <c r="H363" i="44"/>
  <c r="K41" i="44"/>
  <c r="M41" i="44" s="1"/>
  <c r="J57" i="44"/>
  <c r="C71" i="44"/>
  <c r="E71" i="44" s="1"/>
  <c r="G71" i="44"/>
  <c r="K67" i="44"/>
  <c r="M67" i="44" s="1"/>
  <c r="K69" i="44"/>
  <c r="M69" i="44" s="1"/>
  <c r="J85" i="44"/>
  <c r="K80" i="44"/>
  <c r="M80" i="44" s="1"/>
  <c r="K82" i="44"/>
  <c r="M82" i="44" s="1"/>
  <c r="K84" i="44"/>
  <c r="M84" i="44" s="1"/>
  <c r="C99" i="44"/>
  <c r="E99" i="44" s="1"/>
  <c r="G99" i="44"/>
  <c r="K95" i="44"/>
  <c r="M95" i="44" s="1"/>
  <c r="K97" i="44"/>
  <c r="M97" i="44" s="1"/>
  <c r="J113" i="44"/>
  <c r="K108" i="44"/>
  <c r="M108" i="44" s="1"/>
  <c r="K110" i="44"/>
  <c r="M110" i="44" s="1"/>
  <c r="K112" i="44"/>
  <c r="M112" i="44" s="1"/>
  <c r="C127" i="44"/>
  <c r="E127" i="44" s="1"/>
  <c r="G127" i="44"/>
  <c r="K127" i="44" s="1"/>
  <c r="K123" i="44"/>
  <c r="M123" i="44" s="1"/>
  <c r="K125" i="44"/>
  <c r="M125" i="44" s="1"/>
  <c r="K130" i="44"/>
  <c r="M130" i="44" s="1"/>
  <c r="K137" i="44"/>
  <c r="M137" i="44" s="1"/>
  <c r="K139" i="44"/>
  <c r="M139" i="44" s="1"/>
  <c r="K168" i="44"/>
  <c r="M168" i="44" s="1"/>
  <c r="K187" i="44"/>
  <c r="M187" i="44" s="1"/>
  <c r="K189" i="44"/>
  <c r="M189" i="44" s="1"/>
  <c r="K209" i="44"/>
  <c r="M209" i="44" s="1"/>
  <c r="H349" i="44"/>
  <c r="K32" i="44"/>
  <c r="M32" i="44" s="1"/>
  <c r="K34" i="44"/>
  <c r="M34" i="44" s="1"/>
  <c r="L39" i="44"/>
  <c r="L41" i="44"/>
  <c r="J50" i="44"/>
  <c r="H45" i="44"/>
  <c r="H47" i="44"/>
  <c r="H49" i="44"/>
  <c r="L52" i="44"/>
  <c r="L54" i="44"/>
  <c r="L56" i="44"/>
  <c r="C64" i="44"/>
  <c r="E64" i="44" s="1"/>
  <c r="G64" i="44"/>
  <c r="K60" i="44"/>
  <c r="M60" i="44" s="1"/>
  <c r="K62" i="44"/>
  <c r="M62" i="44" s="1"/>
  <c r="L65" i="44"/>
  <c r="L67" i="44"/>
  <c r="L69" i="44"/>
  <c r="J78" i="44"/>
  <c r="K73" i="44"/>
  <c r="M73" i="44" s="1"/>
  <c r="K75" i="44"/>
  <c r="M75" i="44" s="1"/>
  <c r="K77" i="44"/>
  <c r="M77" i="44" s="1"/>
  <c r="H79" i="44"/>
  <c r="L80" i="44"/>
  <c r="H81" i="44"/>
  <c r="L82" i="44"/>
  <c r="H83" i="44"/>
  <c r="L84" i="44"/>
  <c r="C92" i="44"/>
  <c r="E92" i="44" s="1"/>
  <c r="G92" i="44"/>
  <c r="K92" i="44" s="1"/>
  <c r="K88" i="44"/>
  <c r="M88" i="44" s="1"/>
  <c r="K90" i="44"/>
  <c r="M90" i="44" s="1"/>
  <c r="L93" i="44"/>
  <c r="L95" i="44"/>
  <c r="L97" i="44"/>
  <c r="J106" i="44"/>
  <c r="K101" i="44"/>
  <c r="M101" i="44" s="1"/>
  <c r="K103" i="44"/>
  <c r="M103" i="44" s="1"/>
  <c r="K105" i="44"/>
  <c r="M105" i="44" s="1"/>
  <c r="H107" i="44"/>
  <c r="L108" i="44"/>
  <c r="H109" i="44"/>
  <c r="L110" i="44"/>
  <c r="H111" i="44"/>
  <c r="L112" i="44"/>
  <c r="C120" i="44"/>
  <c r="E120" i="44" s="1"/>
  <c r="G120" i="44"/>
  <c r="K116" i="44"/>
  <c r="M116" i="44" s="1"/>
  <c r="K118" i="44"/>
  <c r="M118" i="44" s="1"/>
  <c r="L121" i="44"/>
  <c r="L123" i="44"/>
  <c r="L125" i="44"/>
  <c r="J134" i="44"/>
  <c r="K129" i="44"/>
  <c r="M129" i="44" s="1"/>
  <c r="L130" i="44"/>
  <c r="K132" i="44"/>
  <c r="M132" i="44" s="1"/>
  <c r="H135" i="44"/>
  <c r="L137" i="44"/>
  <c r="L139" i="44"/>
  <c r="J148" i="44"/>
  <c r="K158" i="44"/>
  <c r="M158" i="44" s="1"/>
  <c r="H163" i="44"/>
  <c r="L164" i="44"/>
  <c r="L166" i="44"/>
  <c r="L187" i="44"/>
  <c r="L209" i="44"/>
  <c r="H255" i="44"/>
  <c r="L263" i="44"/>
  <c r="L265" i="44"/>
  <c r="H270" i="44"/>
  <c r="H272" i="44"/>
  <c r="C281" i="44"/>
  <c r="E281" i="44" s="1"/>
  <c r="K275" i="44"/>
  <c r="M275" i="44" s="1"/>
  <c r="K279" i="44"/>
  <c r="M279" i="44" s="1"/>
  <c r="H283" i="44"/>
  <c r="H285" i="44"/>
  <c r="H290" i="44"/>
  <c r="K299" i="44"/>
  <c r="M299" i="44" s="1"/>
  <c r="L324" i="44"/>
  <c r="L332" i="44"/>
  <c r="L345" i="44"/>
  <c r="L275" i="44"/>
  <c r="K290" i="44"/>
  <c r="M290" i="44" s="1"/>
  <c r="K292" i="44"/>
  <c r="M292" i="44" s="1"/>
  <c r="H307" i="44"/>
  <c r="L310" i="44"/>
  <c r="L312" i="44"/>
  <c r="L314" i="44"/>
  <c r="L338" i="44"/>
  <c r="H339" i="44"/>
  <c r="L340" i="44"/>
  <c r="L342" i="44"/>
  <c r="L347" i="44"/>
  <c r="L355" i="44"/>
  <c r="H356" i="44"/>
  <c r="G57" i="38"/>
  <c r="G71" i="37"/>
  <c r="H66" i="37"/>
  <c r="H80" i="37"/>
  <c r="H89" i="37"/>
  <c r="L17" i="38"/>
  <c r="L24" i="38"/>
  <c r="I127" i="38"/>
  <c r="I141" i="38"/>
  <c r="L215" i="38"/>
  <c r="H216" i="38"/>
  <c r="J99" i="37"/>
  <c r="J113" i="38"/>
  <c r="C120" i="38"/>
  <c r="E120" i="38" s="1"/>
  <c r="C127" i="38"/>
  <c r="E127" i="38" s="1"/>
  <c r="J148" i="38"/>
  <c r="C155" i="38"/>
  <c r="E155" i="38" s="1"/>
  <c r="G162" i="38"/>
  <c r="J176" i="38"/>
  <c r="C183" i="38"/>
  <c r="E183" i="38" s="1"/>
  <c r="G190" i="38"/>
  <c r="K250" i="38"/>
  <c r="M250" i="38" s="1"/>
  <c r="K255" i="38"/>
  <c r="M255" i="38" s="1"/>
  <c r="K277" i="38"/>
  <c r="M277" i="38" s="1"/>
  <c r="K112" i="41"/>
  <c r="M112" i="41" s="1"/>
  <c r="C155" i="41"/>
  <c r="E155" i="41" s="1"/>
  <c r="G155" i="41"/>
  <c r="K151" i="41"/>
  <c r="M151" i="41" s="1"/>
  <c r="K153" i="41"/>
  <c r="M153" i="41" s="1"/>
  <c r="K164" i="41"/>
  <c r="M164" i="41" s="1"/>
  <c r="K235" i="41"/>
  <c r="M235" i="41" s="1"/>
  <c r="K237" i="41"/>
  <c r="M237" i="41" s="1"/>
  <c r="K249" i="41"/>
  <c r="M249" i="41" s="1"/>
  <c r="K275" i="41"/>
  <c r="M275" i="41" s="1"/>
  <c r="K293" i="41"/>
  <c r="M293" i="41" s="1"/>
  <c r="K307" i="41"/>
  <c r="M307" i="41" s="1"/>
  <c r="C351" i="41"/>
  <c r="E351" i="41" s="1"/>
  <c r="K243" i="42"/>
  <c r="M243" i="42" s="1"/>
  <c r="K245" i="42"/>
  <c r="M245" i="42" s="1"/>
  <c r="G372" i="42"/>
  <c r="K372" i="42" s="1"/>
  <c r="I8" i="43"/>
  <c r="L217" i="38"/>
  <c r="H219" i="38"/>
  <c r="H247" i="38"/>
  <c r="H249" i="38"/>
  <c r="L250" i="38"/>
  <c r="H251" i="38"/>
  <c r="L252" i="38"/>
  <c r="H254" i="38"/>
  <c r="L255" i="38"/>
  <c r="H256" i="38"/>
  <c r="H261" i="38"/>
  <c r="H263" i="38"/>
  <c r="H265" i="38"/>
  <c r="H352" i="38"/>
  <c r="H361" i="38"/>
  <c r="H6" i="39"/>
  <c r="L7" i="39"/>
  <c r="L35" i="39"/>
  <c r="H49" i="39"/>
  <c r="H58" i="39"/>
  <c r="L59" i="39"/>
  <c r="H60" i="39"/>
  <c r="L61" i="39"/>
  <c r="H62" i="39"/>
  <c r="L63" i="39"/>
  <c r="H73" i="39"/>
  <c r="L74" i="39"/>
  <c r="H75" i="39"/>
  <c r="L76" i="39"/>
  <c r="H77" i="39"/>
  <c r="L87" i="39"/>
  <c r="H88" i="39"/>
  <c r="L89" i="39"/>
  <c r="H90" i="39"/>
  <c r="L91" i="39"/>
  <c r="H101" i="39"/>
  <c r="L102" i="39"/>
  <c r="H103" i="39"/>
  <c r="L104" i="39"/>
  <c r="H105" i="39"/>
  <c r="L114" i="39"/>
  <c r="K122" i="39"/>
  <c r="L168" i="39"/>
  <c r="L194" i="39"/>
  <c r="L200" i="39"/>
  <c r="H206" i="39"/>
  <c r="H208" i="39"/>
  <c r="H210" i="39"/>
  <c r="K264" i="39"/>
  <c r="M264" i="39" s="1"/>
  <c r="H270" i="39"/>
  <c r="H272" i="39"/>
  <c r="L278" i="39"/>
  <c r="H296" i="39"/>
  <c r="L297" i="39"/>
  <c r="L299" i="39"/>
  <c r="G309" i="39"/>
  <c r="K305" i="39"/>
  <c r="M305" i="39" s="1"/>
  <c r="H313" i="39"/>
  <c r="H315" i="39"/>
  <c r="K331" i="39"/>
  <c r="M331" i="39" s="1"/>
  <c r="J351" i="39"/>
  <c r="K361" i="39"/>
  <c r="M361" i="39" s="1"/>
  <c r="C15" i="40"/>
  <c r="E15" i="40" s="1"/>
  <c r="G15" i="40"/>
  <c r="J15" i="40"/>
  <c r="K24" i="40"/>
  <c r="M24" i="40" s="1"/>
  <c r="K26" i="40"/>
  <c r="M26" i="40" s="1"/>
  <c r="K28" i="40"/>
  <c r="M28" i="40" s="1"/>
  <c r="C43" i="40"/>
  <c r="E43" i="40" s="1"/>
  <c r="G43" i="40"/>
  <c r="K41" i="40"/>
  <c r="M41" i="40" s="1"/>
  <c r="L159" i="40"/>
  <c r="H160" i="40"/>
  <c r="H171" i="40"/>
  <c r="K320" i="40"/>
  <c r="M320" i="40" s="1"/>
  <c r="H342" i="40"/>
  <c r="H346" i="40"/>
  <c r="H364" i="40"/>
  <c r="L237" i="41"/>
  <c r="L248" i="41"/>
  <c r="H249" i="41"/>
  <c r="L265" i="41"/>
  <c r="H275" i="41"/>
  <c r="H290" i="41"/>
  <c r="H292" i="41"/>
  <c r="L293" i="41"/>
  <c r="H312" i="41"/>
  <c r="L317" i="41"/>
  <c r="L319" i="41"/>
  <c r="H320" i="41"/>
  <c r="L321" i="41"/>
  <c r="H340" i="41"/>
  <c r="L345" i="41"/>
  <c r="L347" i="41"/>
  <c r="L349" i="41"/>
  <c r="L45" i="42"/>
  <c r="H46" i="42"/>
  <c r="L47" i="42"/>
  <c r="H48" i="42"/>
  <c r="L49" i="42"/>
  <c r="L60" i="42"/>
  <c r="L62" i="42"/>
  <c r="J71" i="42"/>
  <c r="H72" i="42"/>
  <c r="L73" i="42"/>
  <c r="H74" i="42"/>
  <c r="L75" i="42"/>
  <c r="H76" i="42"/>
  <c r="L77" i="42"/>
  <c r="C85" i="42"/>
  <c r="E85" i="42" s="1"/>
  <c r="K79" i="42"/>
  <c r="M79" i="42" s="1"/>
  <c r="K81" i="42"/>
  <c r="M81" i="42" s="1"/>
  <c r="K83" i="42"/>
  <c r="M83" i="42" s="1"/>
  <c r="I92" i="42"/>
  <c r="L88" i="42"/>
  <c r="L90" i="42"/>
  <c r="L144" i="42"/>
  <c r="H145" i="42"/>
  <c r="L200" i="42"/>
  <c r="L202" i="42"/>
  <c r="H203" i="42"/>
  <c r="H231" i="42"/>
  <c r="L241" i="42"/>
  <c r="L243" i="42"/>
  <c r="L245" i="42"/>
  <c r="L299" i="42"/>
  <c r="L312" i="42"/>
  <c r="H313" i="42"/>
  <c r="K314" i="42"/>
  <c r="M314" i="42" s="1"/>
  <c r="H320" i="42"/>
  <c r="H325" i="42"/>
  <c r="K329" i="42"/>
  <c r="M329" i="42" s="1"/>
  <c r="L333" i="42"/>
  <c r="L335" i="42"/>
  <c r="H345" i="42"/>
  <c r="L346" i="42"/>
  <c r="H347" i="42"/>
  <c r="H349" i="42"/>
  <c r="L350" i="42"/>
  <c r="K354" i="42"/>
  <c r="M354" i="42" s="1"/>
  <c r="K356" i="42"/>
  <c r="M356" i="42" s="1"/>
  <c r="K367" i="42"/>
  <c r="M367" i="42" s="1"/>
  <c r="K369" i="42"/>
  <c r="M369" i="42" s="1"/>
  <c r="K371" i="42"/>
  <c r="M371" i="42" s="1"/>
  <c r="H10" i="43"/>
  <c r="H14" i="43"/>
  <c r="K30" i="43"/>
  <c r="M30" i="43" s="1"/>
  <c r="K32" i="43"/>
  <c r="M32" i="43" s="1"/>
  <c r="L33" i="43"/>
  <c r="H40" i="43"/>
  <c r="H66" i="43"/>
  <c r="H68" i="43"/>
  <c r="H70" i="43"/>
  <c r="L75" i="43"/>
  <c r="H76" i="43"/>
  <c r="L77" i="43"/>
  <c r="H94" i="43"/>
  <c r="H96" i="43"/>
  <c r="H108" i="43"/>
  <c r="H110" i="43"/>
  <c r="H112" i="43"/>
  <c r="L135" i="39"/>
  <c r="H151" i="39"/>
  <c r="L152" i="39"/>
  <c r="L191" i="39"/>
  <c r="H289" i="39"/>
  <c r="L305" i="39"/>
  <c r="I372" i="42"/>
  <c r="H296" i="41"/>
  <c r="H298" i="41"/>
  <c r="H300" i="41"/>
  <c r="H326" i="41"/>
  <c r="L221" i="42"/>
  <c r="H237" i="42"/>
  <c r="L283" i="44"/>
  <c r="H284" i="44"/>
  <c r="H286" i="44"/>
  <c r="K289" i="44"/>
  <c r="M289" i="44" s="1"/>
  <c r="L291" i="44"/>
  <c r="H300" i="44"/>
  <c r="L307" i="44"/>
  <c r="L318" i="44"/>
  <c r="L321" i="44"/>
  <c r="L329" i="44"/>
  <c r="C337" i="44"/>
  <c r="E337" i="44" s="1"/>
  <c r="G337" i="44"/>
  <c r="J337" i="44"/>
  <c r="L334" i="44"/>
  <c r="J344" i="44"/>
  <c r="H340" i="44"/>
  <c r="L343" i="44"/>
  <c r="L346" i="44"/>
  <c r="H354" i="44"/>
  <c r="J155" i="44"/>
  <c r="K150" i="44"/>
  <c r="M150" i="44" s="1"/>
  <c r="H152" i="44"/>
  <c r="K154" i="44"/>
  <c r="M154" i="44" s="1"/>
  <c r="H171" i="44"/>
  <c r="K172" i="44"/>
  <c r="M172" i="44" s="1"/>
  <c r="H173" i="44"/>
  <c r="J183" i="44"/>
  <c r="K178" i="44"/>
  <c r="M178" i="44" s="1"/>
  <c r="J190" i="44"/>
  <c r="K185" i="44"/>
  <c r="M185" i="44" s="1"/>
  <c r="J197" i="44"/>
  <c r="H196" i="44"/>
  <c r="H234" i="44"/>
  <c r="H236" i="44"/>
  <c r="H238" i="44"/>
  <c r="K247" i="44"/>
  <c r="M247" i="44" s="1"/>
  <c r="K249" i="44"/>
  <c r="M249" i="44" s="1"/>
  <c r="H251" i="44"/>
  <c r="K270" i="44"/>
  <c r="M270" i="44" s="1"/>
  <c r="L352" i="44"/>
  <c r="H353" i="44"/>
  <c r="L354" i="44"/>
  <c r="L359" i="44"/>
  <c r="K143" i="44"/>
  <c r="M143" i="44" s="1"/>
  <c r="K145" i="44"/>
  <c r="M145" i="44" s="1"/>
  <c r="K147" i="44"/>
  <c r="M147" i="44" s="1"/>
  <c r="L150" i="44"/>
  <c r="L152" i="44"/>
  <c r="L154" i="44"/>
  <c r="C162" i="44"/>
  <c r="E162" i="44" s="1"/>
  <c r="G162" i="44"/>
  <c r="L157" i="44"/>
  <c r="H158" i="44"/>
  <c r="H159" i="44"/>
  <c r="L160" i="44"/>
  <c r="C169" i="44"/>
  <c r="E169" i="44" s="1"/>
  <c r="K165" i="44"/>
  <c r="M165" i="44" s="1"/>
  <c r="K167" i="44"/>
  <c r="M167" i="44" s="1"/>
  <c r="L171" i="44"/>
  <c r="H172" i="44"/>
  <c r="L173" i="44"/>
  <c r="H175" i="44"/>
  <c r="H180" i="44"/>
  <c r="K182" i="44"/>
  <c r="M182" i="44" s="1"/>
  <c r="K188" i="44"/>
  <c r="M188" i="44" s="1"/>
  <c r="L192" i="44"/>
  <c r="L194" i="44"/>
  <c r="L196" i="44"/>
  <c r="C204" i="44"/>
  <c r="E204" i="44" s="1"/>
  <c r="K198" i="44"/>
  <c r="M198" i="44" s="1"/>
  <c r="K200" i="44"/>
  <c r="M200" i="44" s="1"/>
  <c r="K202" i="44"/>
  <c r="M202" i="44" s="1"/>
  <c r="G204" i="44"/>
  <c r="C211" i="44"/>
  <c r="E211" i="44" s="1"/>
  <c r="G211" i="44"/>
  <c r="L210" i="44"/>
  <c r="C218" i="44"/>
  <c r="E218" i="44" s="1"/>
  <c r="G218" i="44"/>
  <c r="K214" i="44"/>
  <c r="M214" i="44" s="1"/>
  <c r="K216" i="44"/>
  <c r="M216" i="44" s="1"/>
  <c r="L219" i="44"/>
  <c r="L221" i="44"/>
  <c r="L223" i="44"/>
  <c r="J232" i="44"/>
  <c r="H227" i="44"/>
  <c r="H229" i="44"/>
  <c r="H231" i="44"/>
  <c r="L234" i="44"/>
  <c r="L236" i="44"/>
  <c r="L238" i="44"/>
  <c r="C246" i="44"/>
  <c r="E246" i="44" s="1"/>
  <c r="G246" i="44"/>
  <c r="K242" i="44"/>
  <c r="M242" i="44" s="1"/>
  <c r="K244" i="44"/>
  <c r="M244" i="44" s="1"/>
  <c r="L249" i="44"/>
  <c r="H250" i="44"/>
  <c r="L251" i="44"/>
  <c r="L255" i="44"/>
  <c r="H258" i="44"/>
  <c r="L261" i="44"/>
  <c r="L266" i="44"/>
  <c r="L268" i="44"/>
  <c r="H269" i="44"/>
  <c r="J281" i="44"/>
  <c r="L277" i="44"/>
  <c r="K278" i="44"/>
  <c r="M278" i="44" s="1"/>
  <c r="L279" i="44"/>
  <c r="L284" i="44"/>
  <c r="H287" i="44"/>
  <c r="L289" i="44"/>
  <c r="K291" i="44"/>
  <c r="M291" i="44" s="1"/>
  <c r="H292" i="44"/>
  <c r="H312" i="44"/>
  <c r="H314" i="44"/>
  <c r="L317" i="44"/>
  <c r="H325" i="44"/>
  <c r="L326" i="44"/>
  <c r="H327" i="44"/>
  <c r="L328" i="44"/>
  <c r="H336" i="44"/>
  <c r="H348" i="44"/>
  <c r="L349" i="44"/>
  <c r="H350" i="44"/>
  <c r="L363" i="44"/>
  <c r="L167" i="44"/>
  <c r="C176" i="44"/>
  <c r="E176" i="44" s="1"/>
  <c r="L175" i="44"/>
  <c r="C183" i="44"/>
  <c r="E183" i="44" s="1"/>
  <c r="L178" i="44"/>
  <c r="L180" i="44"/>
  <c r="L182" i="44"/>
  <c r="C190" i="44"/>
  <c r="E190" i="44" s="1"/>
  <c r="L188" i="44"/>
  <c r="L212" i="44"/>
  <c r="L214" i="44"/>
  <c r="L216" i="44"/>
  <c r="L227" i="44"/>
  <c r="L229" i="44"/>
  <c r="L231" i="44"/>
  <c r="L240" i="44"/>
  <c r="L242" i="44"/>
  <c r="L244" i="44"/>
  <c r="H257" i="44"/>
  <c r="L258" i="44"/>
  <c r="H259" i="44"/>
  <c r="H266" i="44"/>
  <c r="I281" i="44"/>
  <c r="H277" i="44"/>
  <c r="J302" i="44"/>
  <c r="K334" i="44"/>
  <c r="M334" i="44" s="1"/>
  <c r="K336" i="44"/>
  <c r="M336" i="44" s="1"/>
  <c r="K343" i="44"/>
  <c r="M343" i="44" s="1"/>
  <c r="K346" i="44"/>
  <c r="M346" i="44" s="1"/>
  <c r="K348" i="44"/>
  <c r="M348" i="44" s="1"/>
  <c r="H208" i="44"/>
  <c r="H220" i="44"/>
  <c r="H222" i="44"/>
  <c r="H224" i="44"/>
  <c r="L256" i="44"/>
  <c r="L259" i="44"/>
  <c r="I267" i="44"/>
  <c r="J274" i="44"/>
  <c r="L271" i="44"/>
  <c r="L273" i="44"/>
  <c r="L282" i="44"/>
  <c r="L286" i="44"/>
  <c r="I295" i="44"/>
  <c r="C302" i="44"/>
  <c r="E302" i="44" s="1"/>
  <c r="H296" i="44"/>
  <c r="H298" i="44"/>
  <c r="J323" i="44"/>
  <c r="H319" i="44"/>
  <c r="H333" i="44"/>
  <c r="H342" i="44"/>
  <c r="C351" i="44"/>
  <c r="E351" i="44" s="1"/>
  <c r="G351" i="44"/>
  <c r="K191" i="44"/>
  <c r="M191" i="44" s="1"/>
  <c r="K193" i="44"/>
  <c r="M193" i="44" s="1"/>
  <c r="K195" i="44"/>
  <c r="M195" i="44" s="1"/>
  <c r="L200" i="44"/>
  <c r="L202" i="44"/>
  <c r="K206" i="44"/>
  <c r="M206" i="44" s="1"/>
  <c r="L208" i="44"/>
  <c r="J218" i="44"/>
  <c r="H213" i="44"/>
  <c r="H215" i="44"/>
  <c r="H217" i="44"/>
  <c r="L220" i="44"/>
  <c r="L222" i="44"/>
  <c r="L224" i="44"/>
  <c r="C232" i="44"/>
  <c r="E232" i="44" s="1"/>
  <c r="G232" i="44"/>
  <c r="K228" i="44"/>
  <c r="M228" i="44" s="1"/>
  <c r="K230" i="44"/>
  <c r="M230" i="44" s="1"/>
  <c r="L233" i="44"/>
  <c r="L235" i="44"/>
  <c r="L237" i="44"/>
  <c r="J246" i="44"/>
  <c r="H241" i="44"/>
  <c r="H243" i="44"/>
  <c r="H245" i="44"/>
  <c r="H247" i="44"/>
  <c r="H248" i="44"/>
  <c r="L252" i="44"/>
  <c r="I260" i="44"/>
  <c r="L262" i="44"/>
  <c r="C267" i="44"/>
  <c r="E267" i="44" s="1"/>
  <c r="K263" i="44"/>
  <c r="M263" i="44" s="1"/>
  <c r="J267" i="44"/>
  <c r="H265" i="44"/>
  <c r="H271" i="44"/>
  <c r="H273" i="44"/>
  <c r="H276" i="44"/>
  <c r="L276" i="44"/>
  <c r="K277" i="44"/>
  <c r="M277" i="44" s="1"/>
  <c r="H280" i="44"/>
  <c r="C288" i="44"/>
  <c r="E288" i="44" s="1"/>
  <c r="L285" i="44"/>
  <c r="J295" i="44"/>
  <c r="C295" i="44"/>
  <c r="E295" i="44" s="1"/>
  <c r="H293" i="44"/>
  <c r="L298" i="44"/>
  <c r="C309" i="44"/>
  <c r="E309" i="44" s="1"/>
  <c r="H305" i="44"/>
  <c r="K312" i="44"/>
  <c r="M312" i="44" s="1"/>
  <c r="K313" i="44"/>
  <c r="M313" i="44" s="1"/>
  <c r="H315" i="44"/>
  <c r="H318" i="44"/>
  <c r="H321" i="44"/>
  <c r="L322" i="44"/>
  <c r="C330" i="44"/>
  <c r="E330" i="44" s="1"/>
  <c r="G330" i="44"/>
  <c r="L325" i="44"/>
  <c r="H329" i="44"/>
  <c r="H332" i="44"/>
  <c r="H335" i="44"/>
  <c r="L336" i="44"/>
  <c r="K339" i="44"/>
  <c r="M339" i="44" s="1"/>
  <c r="H341" i="44"/>
  <c r="J351" i="44"/>
  <c r="H347" i="44"/>
  <c r="L348" i="44"/>
  <c r="K350" i="44"/>
  <c r="K353" i="44"/>
  <c r="M353" i="44" s="1"/>
  <c r="H355" i="44"/>
  <c r="H360" i="44"/>
  <c r="H361" i="44"/>
  <c r="L362" i="44"/>
  <c r="J211" i="44"/>
  <c r="L207" i="44"/>
  <c r="H209" i="44"/>
  <c r="L213" i="44"/>
  <c r="L215" i="44"/>
  <c r="L217" i="44"/>
  <c r="C225" i="44"/>
  <c r="E225" i="44" s="1"/>
  <c r="G225" i="44"/>
  <c r="K221" i="44"/>
  <c r="M221" i="44" s="1"/>
  <c r="K223" i="44"/>
  <c r="M223" i="44" s="1"/>
  <c r="L226" i="44"/>
  <c r="L228" i="44"/>
  <c r="L230" i="44"/>
  <c r="J239" i="44"/>
  <c r="L241" i="44"/>
  <c r="L243" i="44"/>
  <c r="L245" i="44"/>
  <c r="C253" i="44"/>
  <c r="E253" i="44" s="1"/>
  <c r="G253" i="44"/>
  <c r="L248" i="44"/>
  <c r="C260" i="44"/>
  <c r="E260" i="44" s="1"/>
  <c r="K256" i="44"/>
  <c r="M256" i="44" s="1"/>
  <c r="J260" i="44"/>
  <c r="H264" i="44"/>
  <c r="H275" i="44"/>
  <c r="K276" i="44"/>
  <c r="M276" i="44" s="1"/>
  <c r="H279" i="44"/>
  <c r="K280" i="44"/>
  <c r="M280" i="44" s="1"/>
  <c r="I288" i="44"/>
  <c r="L290" i="44"/>
  <c r="L293" i="44"/>
  <c r="K297" i="44"/>
  <c r="M297" i="44" s="1"/>
  <c r="L305" i="44"/>
  <c r="J309" i="44"/>
  <c r="J316" i="44"/>
  <c r="H320" i="44"/>
  <c r="J330" i="44"/>
  <c r="L327" i="44"/>
  <c r="L331" i="44"/>
  <c r="H334" i="44"/>
  <c r="C344" i="44"/>
  <c r="E344" i="44" s="1"/>
  <c r="G344" i="44"/>
  <c r="L339" i="44"/>
  <c r="K341" i="44"/>
  <c r="M341" i="44" s="1"/>
  <c r="H343" i="44"/>
  <c r="H346" i="44"/>
  <c r="L350" i="44"/>
  <c r="C358" i="44"/>
  <c r="E358" i="44" s="1"/>
  <c r="G358" i="44"/>
  <c r="K355" i="44"/>
  <c r="M355" i="44" s="1"/>
  <c r="C365" i="44"/>
  <c r="E365" i="44" s="1"/>
  <c r="G365" i="44"/>
  <c r="K363" i="44"/>
  <c r="M363" i="44" s="1"/>
  <c r="J253" i="44"/>
  <c r="I274" i="44"/>
  <c r="H357" i="44"/>
  <c r="L360" i="44"/>
  <c r="H362" i="44"/>
  <c r="K2" i="44"/>
  <c r="M2" i="44" s="1"/>
  <c r="L9" i="44"/>
  <c r="G15" i="44"/>
  <c r="G22" i="44"/>
  <c r="G29" i="44"/>
  <c r="L30" i="44"/>
  <c r="H31" i="44"/>
  <c r="H32" i="44"/>
  <c r="L34" i="44"/>
  <c r="H35" i="44"/>
  <c r="I36" i="44"/>
  <c r="L37" i="44"/>
  <c r="H38" i="44"/>
  <c r="L38" i="44"/>
  <c r="H39" i="44"/>
  <c r="K40" i="44"/>
  <c r="M40" i="44" s="1"/>
  <c r="H41" i="44"/>
  <c r="K42" i="44"/>
  <c r="M42" i="44" s="1"/>
  <c r="H44" i="44"/>
  <c r="K44" i="44"/>
  <c r="M44" i="44" s="1"/>
  <c r="K45" i="44"/>
  <c r="M45" i="44" s="1"/>
  <c r="H46" i="44"/>
  <c r="K47" i="44"/>
  <c r="M47" i="44" s="1"/>
  <c r="H48" i="44"/>
  <c r="K49" i="44"/>
  <c r="M49" i="44" s="1"/>
  <c r="H51" i="44"/>
  <c r="K51" i="44"/>
  <c r="M51" i="44" s="1"/>
  <c r="K52" i="44"/>
  <c r="M52" i="44" s="1"/>
  <c r="H53" i="44"/>
  <c r="K54" i="44"/>
  <c r="M54" i="44" s="1"/>
  <c r="H55" i="44"/>
  <c r="K56" i="44"/>
  <c r="M56" i="44" s="1"/>
  <c r="H58" i="44"/>
  <c r="K58" i="44"/>
  <c r="M58" i="44" s="1"/>
  <c r="K33" i="44"/>
  <c r="M33" i="44" s="1"/>
  <c r="K30" i="44"/>
  <c r="M30" i="44" s="1"/>
  <c r="L32" i="44"/>
  <c r="H34" i="44"/>
  <c r="H37" i="44"/>
  <c r="K37" i="44"/>
  <c r="M37" i="44" s="1"/>
  <c r="L58" i="44"/>
  <c r="I64" i="44"/>
  <c r="L2" i="44"/>
  <c r="L16" i="44"/>
  <c r="L23" i="44"/>
  <c r="I50" i="44"/>
  <c r="I57" i="44"/>
  <c r="H59" i="44"/>
  <c r="H61" i="44"/>
  <c r="H63" i="44"/>
  <c r="H66" i="44"/>
  <c r="H68" i="44"/>
  <c r="H70" i="44"/>
  <c r="H73" i="44"/>
  <c r="H75" i="44"/>
  <c r="H77" i="44"/>
  <c r="H80" i="44"/>
  <c r="H82" i="44"/>
  <c r="H84" i="44"/>
  <c r="H87" i="44"/>
  <c r="H89" i="44"/>
  <c r="H91" i="44"/>
  <c r="H94" i="44"/>
  <c r="H96" i="44"/>
  <c r="H98" i="44"/>
  <c r="H101" i="44"/>
  <c r="H103" i="44"/>
  <c r="H105" i="44"/>
  <c r="H108" i="44"/>
  <c r="H110" i="44"/>
  <c r="H112" i="44"/>
  <c r="H115" i="44"/>
  <c r="H117" i="44"/>
  <c r="H119" i="44"/>
  <c r="H122" i="44"/>
  <c r="H124" i="44"/>
  <c r="H126" i="44"/>
  <c r="H138" i="44"/>
  <c r="H140" i="44"/>
  <c r="H143" i="44"/>
  <c r="H145" i="44"/>
  <c r="H147" i="44"/>
  <c r="I148" i="44"/>
  <c r="L149" i="44"/>
  <c r="H150" i="44"/>
  <c r="H151" i="44"/>
  <c r="L153" i="44"/>
  <c r="H154" i="44"/>
  <c r="I155" i="44"/>
  <c r="L156" i="44"/>
  <c r="I162" i="44"/>
  <c r="K171" i="44"/>
  <c r="M171" i="44" s="1"/>
  <c r="H182" i="44"/>
  <c r="L191" i="44"/>
  <c r="I197" i="44"/>
  <c r="H194" i="44"/>
  <c r="K194" i="44"/>
  <c r="M194" i="44" s="1"/>
  <c r="G197" i="44"/>
  <c r="K65" i="44"/>
  <c r="M65" i="44" s="1"/>
  <c r="I71" i="44"/>
  <c r="K72" i="44"/>
  <c r="M72" i="44" s="1"/>
  <c r="I78" i="44"/>
  <c r="K79" i="44"/>
  <c r="M79" i="44" s="1"/>
  <c r="I85" i="44"/>
  <c r="K86" i="44"/>
  <c r="M86" i="44" s="1"/>
  <c r="I92" i="44"/>
  <c r="K93" i="44"/>
  <c r="M93" i="44" s="1"/>
  <c r="I99" i="44"/>
  <c r="K100" i="44"/>
  <c r="M100" i="44" s="1"/>
  <c r="I106" i="44"/>
  <c r="K107" i="44"/>
  <c r="M107" i="44" s="1"/>
  <c r="I113" i="44"/>
  <c r="K114" i="44"/>
  <c r="M114" i="44" s="1"/>
  <c r="I120" i="44"/>
  <c r="K121" i="44"/>
  <c r="M121" i="44" s="1"/>
  <c r="I127" i="44"/>
  <c r="K128" i="44"/>
  <c r="M128" i="44" s="1"/>
  <c r="I134" i="44"/>
  <c r="K135" i="44"/>
  <c r="M135" i="44" s="1"/>
  <c r="I141" i="44"/>
  <c r="K142" i="44"/>
  <c r="M142" i="44" s="1"/>
  <c r="K152" i="44"/>
  <c r="M152" i="44" s="1"/>
  <c r="K159" i="44"/>
  <c r="M159" i="44" s="1"/>
  <c r="G176" i="44"/>
  <c r="K170" i="44"/>
  <c r="M170" i="44" s="1"/>
  <c r="K175" i="44"/>
  <c r="M175" i="44" s="1"/>
  <c r="I176" i="44"/>
  <c r="G190" i="44"/>
  <c r="K184" i="44"/>
  <c r="M184" i="44" s="1"/>
  <c r="L198" i="44"/>
  <c r="I204" i="44"/>
  <c r="L205" i="44"/>
  <c r="I211" i="44"/>
  <c r="H149" i="44"/>
  <c r="K149" i="44"/>
  <c r="M149" i="44" s="1"/>
  <c r="L151" i="44"/>
  <c r="H153" i="44"/>
  <c r="H156" i="44"/>
  <c r="K156" i="44"/>
  <c r="M156" i="44" s="1"/>
  <c r="K164" i="44"/>
  <c r="M164" i="44" s="1"/>
  <c r="K174" i="44"/>
  <c r="M174" i="44" s="1"/>
  <c r="L184" i="44"/>
  <c r="I190" i="44"/>
  <c r="H192" i="44"/>
  <c r="K192" i="44"/>
  <c r="M192" i="44" s="1"/>
  <c r="G169" i="44"/>
  <c r="K169" i="44" s="1"/>
  <c r="K163" i="44"/>
  <c r="M163" i="44" s="1"/>
  <c r="H165" i="44"/>
  <c r="K166" i="44"/>
  <c r="M166" i="44" s="1"/>
  <c r="I169" i="44"/>
  <c r="J176" i="44"/>
  <c r="L174" i="44"/>
  <c r="G183" i="44"/>
  <c r="K183" i="44" s="1"/>
  <c r="K177" i="44"/>
  <c r="M177" i="44" s="1"/>
  <c r="H179" i="44"/>
  <c r="K180" i="44"/>
  <c r="M180" i="44" s="1"/>
  <c r="I183" i="44"/>
  <c r="L165" i="44"/>
  <c r="H167" i="44"/>
  <c r="H170" i="44"/>
  <c r="L172" i="44"/>
  <c r="H174" i="44"/>
  <c r="H177" i="44"/>
  <c r="L179" i="44"/>
  <c r="H181" i="44"/>
  <c r="H184" i="44"/>
  <c r="L186" i="44"/>
  <c r="H187" i="44"/>
  <c r="H188" i="44"/>
  <c r="H191" i="44"/>
  <c r="H193" i="44"/>
  <c r="H195" i="44"/>
  <c r="K196" i="44"/>
  <c r="M196" i="44" s="1"/>
  <c r="H198" i="44"/>
  <c r="K199" i="44"/>
  <c r="M199" i="44" s="1"/>
  <c r="H200" i="44"/>
  <c r="K201" i="44"/>
  <c r="M201" i="44" s="1"/>
  <c r="H202" i="44"/>
  <c r="K203" i="44"/>
  <c r="M203" i="44" s="1"/>
  <c r="H205" i="44"/>
  <c r="K205" i="44"/>
  <c r="M205" i="44" s="1"/>
  <c r="L250" i="44"/>
  <c r="H210" i="44"/>
  <c r="K210" i="44"/>
  <c r="M210" i="44" s="1"/>
  <c r="H212" i="44"/>
  <c r="K212" i="44"/>
  <c r="M212" i="44" s="1"/>
  <c r="H216" i="44"/>
  <c r="I218" i="44"/>
  <c r="H219" i="44"/>
  <c r="K219" i="44"/>
  <c r="M219" i="44" s="1"/>
  <c r="H223" i="44"/>
  <c r="I225" i="44"/>
  <c r="H226" i="44"/>
  <c r="K226" i="44"/>
  <c r="M226" i="44" s="1"/>
  <c r="H230" i="44"/>
  <c r="I232" i="44"/>
  <c r="H233" i="44"/>
  <c r="K233" i="44"/>
  <c r="M233" i="44" s="1"/>
  <c r="H237" i="44"/>
  <c r="I239" i="44"/>
  <c r="H240" i="44"/>
  <c r="K240" i="44"/>
  <c r="M240" i="44" s="1"/>
  <c r="H244" i="44"/>
  <c r="I246" i="44"/>
  <c r="H214" i="44"/>
  <c r="H221" i="44"/>
  <c r="H228" i="44"/>
  <c r="H235" i="44"/>
  <c r="H242" i="44"/>
  <c r="I253" i="44"/>
  <c r="H249" i="44"/>
  <c r="H256" i="44"/>
  <c r="H263" i="44"/>
  <c r="H303" i="44"/>
  <c r="G309" i="44"/>
  <c r="L247" i="44"/>
  <c r="K250" i="44"/>
  <c r="M250" i="44" s="1"/>
  <c r="K257" i="44"/>
  <c r="M257" i="44" s="1"/>
  <c r="L257" i="44"/>
  <c r="K264" i="44"/>
  <c r="M264" i="44" s="1"/>
  <c r="L264" i="44"/>
  <c r="K271" i="44"/>
  <c r="M271" i="44" s="1"/>
  <c r="K272" i="44"/>
  <c r="M272" i="44" s="1"/>
  <c r="K273" i="44"/>
  <c r="M273" i="44" s="1"/>
  <c r="J288" i="44"/>
  <c r="K293" i="44"/>
  <c r="M293" i="44" s="1"/>
  <c r="I302" i="44"/>
  <c r="L296" i="44"/>
  <c r="K300" i="44"/>
  <c r="M300" i="44" s="1"/>
  <c r="I309" i="44"/>
  <c r="L303" i="44"/>
  <c r="I330" i="44"/>
  <c r="K213" i="44"/>
  <c r="M213" i="44" s="1"/>
  <c r="K215" i="44"/>
  <c r="M215" i="44" s="1"/>
  <c r="K217" i="44"/>
  <c r="M217" i="44" s="1"/>
  <c r="K220" i="44"/>
  <c r="M220" i="44" s="1"/>
  <c r="K222" i="44"/>
  <c r="M222" i="44" s="1"/>
  <c r="K224" i="44"/>
  <c r="M224" i="44" s="1"/>
  <c r="K227" i="44"/>
  <c r="M227" i="44" s="1"/>
  <c r="K229" i="44"/>
  <c r="M229" i="44" s="1"/>
  <c r="K231" i="44"/>
  <c r="M231" i="44" s="1"/>
  <c r="K234" i="44"/>
  <c r="M234" i="44" s="1"/>
  <c r="K236" i="44"/>
  <c r="M236" i="44" s="1"/>
  <c r="K238" i="44"/>
  <c r="M238" i="44" s="1"/>
  <c r="K241" i="44"/>
  <c r="M241" i="44" s="1"/>
  <c r="K243" i="44"/>
  <c r="M243" i="44" s="1"/>
  <c r="K245" i="44"/>
  <c r="M245" i="44" s="1"/>
  <c r="K248" i="44"/>
  <c r="M248" i="44" s="1"/>
  <c r="K251" i="44"/>
  <c r="M251" i="44" s="1"/>
  <c r="G260" i="44"/>
  <c r="K254" i="44"/>
  <c r="M254" i="44" s="1"/>
  <c r="K258" i="44"/>
  <c r="M258" i="44" s="1"/>
  <c r="G267" i="44"/>
  <c r="K261" i="44"/>
  <c r="M261" i="44" s="1"/>
  <c r="K265" i="44"/>
  <c r="M265" i="44" s="1"/>
  <c r="C274" i="44"/>
  <c r="E274" i="44" s="1"/>
  <c r="G274" i="44"/>
  <c r="K268" i="44"/>
  <c r="M268" i="44" s="1"/>
  <c r="K294" i="44"/>
  <c r="M294" i="44" s="1"/>
  <c r="G295" i="44"/>
  <c r="K301" i="44"/>
  <c r="M301" i="44" s="1"/>
  <c r="G302" i="44"/>
  <c r="K306" i="44"/>
  <c r="M306" i="44" s="1"/>
  <c r="I323" i="44"/>
  <c r="I351" i="44"/>
  <c r="L353" i="44"/>
  <c r="I358" i="44"/>
  <c r="K252" i="44"/>
  <c r="M252" i="44" s="1"/>
  <c r="H254" i="44"/>
  <c r="K255" i="44"/>
  <c r="M255" i="44" s="1"/>
  <c r="K259" i="44"/>
  <c r="M259" i="44" s="1"/>
  <c r="H261" i="44"/>
  <c r="K262" i="44"/>
  <c r="M262" i="44" s="1"/>
  <c r="K266" i="44"/>
  <c r="M266" i="44" s="1"/>
  <c r="H268" i="44"/>
  <c r="K269" i="44"/>
  <c r="M269" i="44" s="1"/>
  <c r="L269" i="44"/>
  <c r="K282" i="44"/>
  <c r="M282" i="44" s="1"/>
  <c r="K283" i="44"/>
  <c r="M283" i="44" s="1"/>
  <c r="K284" i="44"/>
  <c r="M284" i="44" s="1"/>
  <c r="K285" i="44"/>
  <c r="M285" i="44" s="1"/>
  <c r="K286" i="44"/>
  <c r="M286" i="44" s="1"/>
  <c r="K287" i="44"/>
  <c r="M287" i="44" s="1"/>
  <c r="K296" i="44"/>
  <c r="M296" i="44" s="1"/>
  <c r="K303" i="44"/>
  <c r="M303" i="44" s="1"/>
  <c r="C316" i="44"/>
  <c r="E316" i="44" s="1"/>
  <c r="I316" i="44"/>
  <c r="I344" i="44"/>
  <c r="G281" i="44"/>
  <c r="G288" i="44"/>
  <c r="L294" i="44"/>
  <c r="L297" i="44"/>
  <c r="H299" i="44"/>
  <c r="L301" i="44"/>
  <c r="L304" i="44"/>
  <c r="H306" i="44"/>
  <c r="L308" i="44"/>
  <c r="L311" i="44"/>
  <c r="H313" i="44"/>
  <c r="K360" i="44"/>
  <c r="M360" i="44" s="1"/>
  <c r="K364" i="44"/>
  <c r="M364" i="44" s="1"/>
  <c r="K307" i="44"/>
  <c r="M307" i="44" s="1"/>
  <c r="G316" i="44"/>
  <c r="K310" i="44"/>
  <c r="M310" i="44" s="1"/>
  <c r="K314" i="44"/>
  <c r="M314" i="44" s="1"/>
  <c r="K317" i="44"/>
  <c r="M317" i="44" s="1"/>
  <c r="K319" i="44"/>
  <c r="M319" i="44" s="1"/>
  <c r="K321" i="44"/>
  <c r="M321" i="44" s="1"/>
  <c r="K324" i="44"/>
  <c r="M324" i="44" s="1"/>
  <c r="K326" i="44"/>
  <c r="M326" i="44" s="1"/>
  <c r="K328" i="44"/>
  <c r="M328" i="44" s="1"/>
  <c r="K331" i="44"/>
  <c r="M331" i="44" s="1"/>
  <c r="K333" i="44"/>
  <c r="M333" i="44" s="1"/>
  <c r="K335" i="44"/>
  <c r="M335" i="44" s="1"/>
  <c r="K338" i="44"/>
  <c r="M338" i="44" s="1"/>
  <c r="K340" i="44"/>
  <c r="M340" i="44" s="1"/>
  <c r="K342" i="44"/>
  <c r="M342" i="44" s="1"/>
  <c r="K345" i="44"/>
  <c r="M345" i="44" s="1"/>
  <c r="K347" i="44"/>
  <c r="M347" i="44" s="1"/>
  <c r="K349" i="44"/>
  <c r="M349" i="44" s="1"/>
  <c r="M350" i="44"/>
  <c r="K352" i="44"/>
  <c r="M352" i="44" s="1"/>
  <c r="K354" i="44"/>
  <c r="M354" i="44" s="1"/>
  <c r="K357" i="44"/>
  <c r="M357" i="44" s="1"/>
  <c r="L364" i="44"/>
  <c r="L292" i="44"/>
  <c r="H294" i="44"/>
  <c r="H297" i="44"/>
  <c r="L299" i="44"/>
  <c r="H301" i="44"/>
  <c r="H304" i="44"/>
  <c r="L306" i="44"/>
  <c r="H308" i="44"/>
  <c r="H310" i="44"/>
  <c r="H311" i="44"/>
  <c r="L313" i="44"/>
  <c r="K315" i="44"/>
  <c r="M315" i="44" s="1"/>
  <c r="H317" i="44"/>
  <c r="K318" i="44"/>
  <c r="M318" i="44" s="1"/>
  <c r="K320" i="44"/>
  <c r="M320" i="44" s="1"/>
  <c r="K322" i="44"/>
  <c r="M322" i="44" s="1"/>
  <c r="H324" i="44"/>
  <c r="K325" i="44"/>
  <c r="M325" i="44" s="1"/>
  <c r="K327" i="44"/>
  <c r="M327" i="44" s="1"/>
  <c r="K329" i="44"/>
  <c r="M329" i="44" s="1"/>
  <c r="H331" i="44"/>
  <c r="K332" i="44"/>
  <c r="M332" i="44" s="1"/>
  <c r="H338" i="44"/>
  <c r="H345" i="44"/>
  <c r="H352" i="44"/>
  <c r="L357" i="44"/>
  <c r="K359" i="44"/>
  <c r="M359" i="44" s="1"/>
  <c r="I365" i="44"/>
  <c r="L285" i="43"/>
  <c r="K25" i="43"/>
  <c r="M25" i="43" s="1"/>
  <c r="L10" i="43"/>
  <c r="H11" i="43"/>
  <c r="L12" i="43"/>
  <c r="H13" i="43"/>
  <c r="L17" i="43"/>
  <c r="K18" i="43"/>
  <c r="M18" i="43" s="1"/>
  <c r="H24" i="43"/>
  <c r="H26" i="43"/>
  <c r="H28" i="43"/>
  <c r="L40" i="43"/>
  <c r="H41" i="43"/>
  <c r="L278" i="43"/>
  <c r="K279" i="43"/>
  <c r="M279" i="43" s="1"/>
  <c r="L286" i="43"/>
  <c r="H287" i="43"/>
  <c r="K290" i="43"/>
  <c r="M290" i="43" s="1"/>
  <c r="H298" i="43"/>
  <c r="L5" i="43"/>
  <c r="L7" i="43"/>
  <c r="H19" i="43"/>
  <c r="K39" i="43"/>
  <c r="M39" i="43" s="1"/>
  <c r="J176" i="43"/>
  <c r="C190" i="43"/>
  <c r="E190" i="43" s="1"/>
  <c r="K184" i="43"/>
  <c r="M184" i="43" s="1"/>
  <c r="K186" i="43"/>
  <c r="M186" i="43" s="1"/>
  <c r="K188" i="43"/>
  <c r="M188" i="43" s="1"/>
  <c r="J204" i="43"/>
  <c r="C218" i="43"/>
  <c r="E218" i="43" s="1"/>
  <c r="K212" i="43"/>
  <c r="M212" i="43" s="1"/>
  <c r="K214" i="43"/>
  <c r="M214" i="43" s="1"/>
  <c r="K216" i="43"/>
  <c r="M216" i="43" s="1"/>
  <c r="C246" i="43"/>
  <c r="E246" i="43" s="1"/>
  <c r="G246" i="43"/>
  <c r="K242" i="43"/>
  <c r="M242" i="43" s="1"/>
  <c r="K244" i="43"/>
  <c r="M244" i="43" s="1"/>
  <c r="J260" i="43"/>
  <c r="C274" i="43"/>
  <c r="E274" i="43" s="1"/>
  <c r="K268" i="43"/>
  <c r="K270" i="43"/>
  <c r="K272" i="43"/>
  <c r="M272" i="43" s="1"/>
  <c r="L279" i="43"/>
  <c r="H311" i="43"/>
  <c r="L320" i="43"/>
  <c r="L322" i="43"/>
  <c r="L331" i="43"/>
  <c r="L333" i="43"/>
  <c r="J22" i="43"/>
  <c r="K17" i="43"/>
  <c r="M17" i="43" s="1"/>
  <c r="K79" i="43"/>
  <c r="K3" i="43"/>
  <c r="M3" i="43" s="1"/>
  <c r="L4" i="43"/>
  <c r="K5" i="43"/>
  <c r="M5" i="43" s="1"/>
  <c r="L6" i="43"/>
  <c r="K7" i="43"/>
  <c r="M7" i="43" s="1"/>
  <c r="H9" i="43"/>
  <c r="K41" i="43"/>
  <c r="M41" i="43" s="1"/>
  <c r="L51" i="43"/>
  <c r="L53" i="43"/>
  <c r="L55" i="43"/>
  <c r="L66" i="43"/>
  <c r="L68" i="43"/>
  <c r="L70" i="43"/>
  <c r="L83" i="43"/>
  <c r="H93" i="43"/>
  <c r="L94" i="43"/>
  <c r="H95" i="43"/>
  <c r="L96" i="43"/>
  <c r="H107" i="43"/>
  <c r="L108" i="43"/>
  <c r="H109" i="43"/>
  <c r="L110" i="43"/>
  <c r="H111" i="43"/>
  <c r="L112" i="43"/>
  <c r="L121" i="43"/>
  <c r="L123" i="43"/>
  <c r="L125" i="43"/>
  <c r="H135" i="43"/>
  <c r="L136" i="43"/>
  <c r="L138" i="43"/>
  <c r="L140" i="43"/>
  <c r="L149" i="43"/>
  <c r="L151" i="43"/>
  <c r="L153" i="43"/>
  <c r="L164" i="43"/>
  <c r="H165" i="43"/>
  <c r="L166" i="43"/>
  <c r="H167" i="43"/>
  <c r="L283" i="43"/>
  <c r="H284" i="43"/>
  <c r="H289" i="43"/>
  <c r="K298" i="43"/>
  <c r="M298" i="43" s="1"/>
  <c r="C309" i="43"/>
  <c r="E309" i="43" s="1"/>
  <c r="K318" i="43"/>
  <c r="M318" i="43" s="1"/>
  <c r="H320" i="43"/>
  <c r="H322" i="43"/>
  <c r="L329" i="43"/>
  <c r="K333" i="43"/>
  <c r="M333" i="43" s="1"/>
  <c r="K335" i="43"/>
  <c r="M335" i="43" s="1"/>
  <c r="L342" i="43"/>
  <c r="L353" i="43"/>
  <c r="L355" i="43"/>
  <c r="L357" i="43"/>
  <c r="K363" i="43"/>
  <c r="M363" i="43" s="1"/>
  <c r="K293" i="43"/>
  <c r="M293" i="43" s="1"/>
  <c r="K300" i="43"/>
  <c r="M300" i="43" s="1"/>
  <c r="K301" i="43"/>
  <c r="M301" i="43" s="1"/>
  <c r="J316" i="43"/>
  <c r="C330" i="43"/>
  <c r="E330" i="43" s="1"/>
  <c r="K328" i="43"/>
  <c r="M328" i="43" s="1"/>
  <c r="L24" i="43"/>
  <c r="L37" i="43"/>
  <c r="H38" i="43"/>
  <c r="L39" i="43"/>
  <c r="L42" i="43"/>
  <c r="H75" i="43"/>
  <c r="H77" i="43"/>
  <c r="H171" i="43"/>
  <c r="H173" i="43"/>
  <c r="H175" i="43"/>
  <c r="H199" i="43"/>
  <c r="H201" i="43"/>
  <c r="H203" i="43"/>
  <c r="H227" i="43"/>
  <c r="H229" i="43"/>
  <c r="H231" i="43"/>
  <c r="H255" i="43"/>
  <c r="H257" i="43"/>
  <c r="H259" i="43"/>
  <c r="L280" i="43"/>
  <c r="H290" i="43"/>
  <c r="L291" i="43"/>
  <c r="L311" i="43"/>
  <c r="C8" i="43"/>
  <c r="E8" i="43" s="1"/>
  <c r="K9" i="43"/>
  <c r="M9" i="43" s="1"/>
  <c r="L20" i="43"/>
  <c r="K21" i="43"/>
  <c r="M21" i="43" s="1"/>
  <c r="K42" i="43"/>
  <c r="M42" i="43" s="1"/>
  <c r="K46" i="43"/>
  <c r="M46" i="43" s="1"/>
  <c r="K48" i="43"/>
  <c r="M48" i="43" s="1"/>
  <c r="J64" i="43"/>
  <c r="H59" i="43"/>
  <c r="H61" i="43"/>
  <c r="H63" i="43"/>
  <c r="C78" i="43"/>
  <c r="E78" i="43" s="1"/>
  <c r="G78" i="43"/>
  <c r="K74" i="43"/>
  <c r="M74" i="43" s="1"/>
  <c r="K76" i="43"/>
  <c r="M76" i="43" s="1"/>
  <c r="J92" i="43"/>
  <c r="H87" i="43"/>
  <c r="H89" i="43"/>
  <c r="H91" i="43"/>
  <c r="J106" i="43"/>
  <c r="H101" i="43"/>
  <c r="H103" i="43"/>
  <c r="G8" i="43"/>
  <c r="C15" i="43"/>
  <c r="E15" i="43" s="1"/>
  <c r="L18" i="43"/>
  <c r="K19" i="43"/>
  <c r="M19" i="43" s="1"/>
  <c r="K31" i="43"/>
  <c r="M31" i="43" s="1"/>
  <c r="H3" i="43"/>
  <c r="K6" i="43"/>
  <c r="M6" i="43" s="1"/>
  <c r="K13" i="43"/>
  <c r="M13" i="43" s="1"/>
  <c r="L14" i="43"/>
  <c r="L19" i="43"/>
  <c r="H23" i="43"/>
  <c r="H25" i="43"/>
  <c r="L31" i="43"/>
  <c r="K35" i="43"/>
  <c r="M35" i="43" s="1"/>
  <c r="H37" i="43"/>
  <c r="K44" i="43"/>
  <c r="M44" i="43" s="1"/>
  <c r="L48" i="43"/>
  <c r="J57" i="43"/>
  <c r="L59" i="43"/>
  <c r="L61" i="43"/>
  <c r="L63" i="43"/>
  <c r="C71" i="43"/>
  <c r="E71" i="43" s="1"/>
  <c r="G71" i="43"/>
  <c r="K67" i="43"/>
  <c r="M67" i="43" s="1"/>
  <c r="H7" i="43"/>
  <c r="H12" i="43"/>
  <c r="L26" i="43"/>
  <c r="H27" i="43"/>
  <c r="L28" i="43"/>
  <c r="C36" i="43"/>
  <c r="E36" i="43" s="1"/>
  <c r="L35" i="43"/>
  <c r="H39" i="43"/>
  <c r="L41" i="43"/>
  <c r="L44" i="43"/>
  <c r="H79" i="43"/>
  <c r="L80" i="43"/>
  <c r="H81" i="43"/>
  <c r="H177" i="43"/>
  <c r="L178" i="43"/>
  <c r="H179" i="43"/>
  <c r="L180" i="43"/>
  <c r="H181" i="43"/>
  <c r="L182" i="43"/>
  <c r="L191" i="43"/>
  <c r="L193" i="43"/>
  <c r="L195" i="43"/>
  <c r="H205" i="43"/>
  <c r="L206" i="43"/>
  <c r="H207" i="43"/>
  <c r="L208" i="43"/>
  <c r="H209" i="43"/>
  <c r="L210" i="43"/>
  <c r="L219" i="43"/>
  <c r="L221" i="43"/>
  <c r="L223" i="43"/>
  <c r="L234" i="43"/>
  <c r="L236" i="43"/>
  <c r="L238" i="43"/>
  <c r="L247" i="43"/>
  <c r="L249" i="43"/>
  <c r="L251" i="43"/>
  <c r="H261" i="43"/>
  <c r="L262" i="43"/>
  <c r="H263" i="43"/>
  <c r="L264" i="43"/>
  <c r="H265" i="43"/>
  <c r="L266" i="43"/>
  <c r="M268" i="43"/>
  <c r="M270" i="43"/>
  <c r="L275" i="43"/>
  <c r="L277" i="43"/>
  <c r="L282" i="43"/>
  <c r="H283" i="43"/>
  <c r="L296" i="43"/>
  <c r="K304" i="43"/>
  <c r="M304" i="43" s="1"/>
  <c r="K305" i="43"/>
  <c r="M305" i="43" s="1"/>
  <c r="J323" i="43"/>
  <c r="L334" i="43"/>
  <c r="L336" i="43"/>
  <c r="K340" i="43"/>
  <c r="M340" i="43" s="1"/>
  <c r="K342" i="43"/>
  <c r="M342" i="43" s="1"/>
  <c r="L345" i="43"/>
  <c r="L347" i="43"/>
  <c r="L349" i="43"/>
  <c r="L360" i="43"/>
  <c r="L362" i="43"/>
  <c r="L364" i="43"/>
  <c r="H105" i="43"/>
  <c r="C120" i="43"/>
  <c r="E120" i="43" s="1"/>
  <c r="K114" i="43"/>
  <c r="M114" i="43" s="1"/>
  <c r="K116" i="43"/>
  <c r="M116" i="43" s="1"/>
  <c r="K118" i="43"/>
  <c r="M118" i="43" s="1"/>
  <c r="J134" i="43"/>
  <c r="H129" i="43"/>
  <c r="H131" i="43"/>
  <c r="H133" i="43"/>
  <c r="C148" i="43"/>
  <c r="E148" i="43" s="1"/>
  <c r="G148" i="43"/>
  <c r="K144" i="43"/>
  <c r="M144" i="43" s="1"/>
  <c r="K146" i="43"/>
  <c r="M146" i="43" s="1"/>
  <c r="J162" i="43"/>
  <c r="H157" i="43"/>
  <c r="H159" i="43"/>
  <c r="H161" i="43"/>
  <c r="L293" i="43"/>
  <c r="H306" i="43"/>
  <c r="H308" i="43"/>
  <c r="H339" i="43"/>
  <c r="H341" i="43"/>
  <c r="K69" i="43"/>
  <c r="M69" i="43" s="1"/>
  <c r="L74" i="43"/>
  <c r="K80" i="43"/>
  <c r="M80" i="43" s="1"/>
  <c r="H86" i="43"/>
  <c r="L87" i="43"/>
  <c r="H88" i="43"/>
  <c r="L89" i="43"/>
  <c r="H90" i="43"/>
  <c r="L91" i="43"/>
  <c r="C99" i="43"/>
  <c r="E99" i="43" s="1"/>
  <c r="K93" i="43"/>
  <c r="M93" i="43" s="1"/>
  <c r="K95" i="43"/>
  <c r="M95" i="43" s="1"/>
  <c r="H100" i="43"/>
  <c r="L101" i="43"/>
  <c r="H102" i="43"/>
  <c r="L103" i="43"/>
  <c r="H104" i="43"/>
  <c r="L105" i="43"/>
  <c r="C113" i="43"/>
  <c r="E113" i="43" s="1"/>
  <c r="K107" i="43"/>
  <c r="M107" i="43" s="1"/>
  <c r="K109" i="43"/>
  <c r="M109" i="43" s="1"/>
  <c r="K111" i="43"/>
  <c r="M111" i="43" s="1"/>
  <c r="L114" i="43"/>
  <c r="L116" i="43"/>
  <c r="L118" i="43"/>
  <c r="J127" i="43"/>
  <c r="H128" i="43"/>
  <c r="L129" i="43"/>
  <c r="H130" i="43"/>
  <c r="L131" i="43"/>
  <c r="H132" i="43"/>
  <c r="L133" i="43"/>
  <c r="C141" i="43"/>
  <c r="E141" i="43" s="1"/>
  <c r="G141" i="43"/>
  <c r="K137" i="43"/>
  <c r="M137" i="43" s="1"/>
  <c r="K139" i="43"/>
  <c r="L142" i="43"/>
  <c r="L144" i="43"/>
  <c r="L146" i="43"/>
  <c r="J155" i="43"/>
  <c r="L157" i="43"/>
  <c r="L159" i="43"/>
  <c r="L161" i="43"/>
  <c r="K165" i="43"/>
  <c r="M165" i="43" s="1"/>
  <c r="H178" i="43"/>
  <c r="H180" i="43"/>
  <c r="H182" i="43"/>
  <c r="H206" i="43"/>
  <c r="H208" i="43"/>
  <c r="H210" i="43"/>
  <c r="H234" i="43"/>
  <c r="H236" i="43"/>
  <c r="H238" i="43"/>
  <c r="H262" i="43"/>
  <c r="H264" i="43"/>
  <c r="H266" i="43"/>
  <c r="K282" i="43"/>
  <c r="M282" i="43" s="1"/>
  <c r="L287" i="43"/>
  <c r="C295" i="43"/>
  <c r="E295" i="43" s="1"/>
  <c r="G295" i="43"/>
  <c r="L290" i="43"/>
  <c r="H293" i="43"/>
  <c r="L297" i="43"/>
  <c r="L306" i="43"/>
  <c r="L308" i="43"/>
  <c r="K314" i="43"/>
  <c r="M314" i="43" s="1"/>
  <c r="K319" i="43"/>
  <c r="M319" i="43" s="1"/>
  <c r="K321" i="43"/>
  <c r="M321" i="43" s="1"/>
  <c r="L328" i="43"/>
  <c r="H334" i="43"/>
  <c r="H336" i="43"/>
  <c r="L339" i="43"/>
  <c r="L341" i="43"/>
  <c r="L343" i="43"/>
  <c r="K347" i="43"/>
  <c r="M347" i="43" s="1"/>
  <c r="K349" i="43"/>
  <c r="M349" i="43" s="1"/>
  <c r="L352" i="43"/>
  <c r="L354" i="43"/>
  <c r="L356" i="43"/>
  <c r="J365" i="43"/>
  <c r="H360" i="43"/>
  <c r="H362" i="43"/>
  <c r="H364" i="43"/>
  <c r="J8" i="43"/>
  <c r="L3" i="43"/>
  <c r="K4" i="43"/>
  <c r="M4" i="43" s="1"/>
  <c r="C22" i="43"/>
  <c r="E22" i="43" s="1"/>
  <c r="K16" i="43"/>
  <c r="M16" i="43" s="1"/>
  <c r="I22" i="43"/>
  <c r="K20" i="43"/>
  <c r="M20" i="43" s="1"/>
  <c r="J36" i="43"/>
  <c r="K34" i="43"/>
  <c r="M34" i="43" s="1"/>
  <c r="C50" i="43"/>
  <c r="E50" i="43" s="1"/>
  <c r="K97" i="43"/>
  <c r="M97" i="43" s="1"/>
  <c r="H2" i="43"/>
  <c r="H6" i="43"/>
  <c r="J15" i="43"/>
  <c r="K10" i="43"/>
  <c r="M10" i="43" s="1"/>
  <c r="K11" i="43"/>
  <c r="M11" i="43" s="1"/>
  <c r="L13" i="43"/>
  <c r="K14" i="43"/>
  <c r="M14" i="43" s="1"/>
  <c r="H18" i="43"/>
  <c r="C29" i="43"/>
  <c r="E29" i="43" s="1"/>
  <c r="K23" i="43"/>
  <c r="M23" i="43" s="1"/>
  <c r="I29" i="43"/>
  <c r="L25" i="43"/>
  <c r="K26" i="43"/>
  <c r="M26" i="43" s="1"/>
  <c r="K27" i="43"/>
  <c r="M27" i="43" s="1"/>
  <c r="H30" i="43"/>
  <c r="H31" i="43"/>
  <c r="L32" i="43"/>
  <c r="H34" i="43"/>
  <c r="H35" i="43"/>
  <c r="J43" i="43"/>
  <c r="K38" i="43"/>
  <c r="M38" i="43" s="1"/>
  <c r="C43" i="43"/>
  <c r="E43" i="43" s="1"/>
  <c r="G43" i="43"/>
  <c r="H42" i="43"/>
  <c r="H52" i="43"/>
  <c r="H54" i="43"/>
  <c r="H56" i="43"/>
  <c r="M79" i="43"/>
  <c r="H4" i="43"/>
  <c r="H5" i="43"/>
  <c r="I15" i="43"/>
  <c r="L11" i="43"/>
  <c r="K12" i="43"/>
  <c r="M12" i="43" s="1"/>
  <c r="H16" i="43"/>
  <c r="H17" i="43"/>
  <c r="H20" i="43"/>
  <c r="H21" i="43"/>
  <c r="J29" i="43"/>
  <c r="K24" i="43"/>
  <c r="M24" i="43" s="1"/>
  <c r="L27" i="43"/>
  <c r="K28" i="43"/>
  <c r="M28" i="43" s="1"/>
  <c r="H32" i="43"/>
  <c r="K33" i="43"/>
  <c r="M33" i="43" s="1"/>
  <c r="L34" i="43"/>
  <c r="H44" i="43"/>
  <c r="L45" i="43"/>
  <c r="L47" i="43"/>
  <c r="L49" i="43"/>
  <c r="C57" i="43"/>
  <c r="E57" i="43" s="1"/>
  <c r="G57" i="43"/>
  <c r="K53" i="43"/>
  <c r="M53" i="43" s="1"/>
  <c r="K55" i="43"/>
  <c r="M55" i="43" s="1"/>
  <c r="L58" i="43"/>
  <c r="L60" i="43"/>
  <c r="L62" i="43"/>
  <c r="H82" i="43"/>
  <c r="H84" i="43"/>
  <c r="H98" i="43"/>
  <c r="H122" i="43"/>
  <c r="H124" i="43"/>
  <c r="H126" i="43"/>
  <c r="M139" i="43"/>
  <c r="H150" i="43"/>
  <c r="H152" i="43"/>
  <c r="H154" i="43"/>
  <c r="C169" i="43"/>
  <c r="E169" i="43" s="1"/>
  <c r="G169" i="43"/>
  <c r="H168" i="43"/>
  <c r="H192" i="43"/>
  <c r="H194" i="43"/>
  <c r="H196" i="43"/>
  <c r="H220" i="43"/>
  <c r="H222" i="43"/>
  <c r="H224" i="43"/>
  <c r="K285" i="43"/>
  <c r="M285" i="43" s="1"/>
  <c r="H285" i="43"/>
  <c r="H292" i="43"/>
  <c r="K40" i="43"/>
  <c r="M40" i="43" s="1"/>
  <c r="G50" i="43"/>
  <c r="H47" i="43"/>
  <c r="H49" i="43"/>
  <c r="L52" i="43"/>
  <c r="L54" i="43"/>
  <c r="L56" i="43"/>
  <c r="C64" i="43"/>
  <c r="E64" i="43" s="1"/>
  <c r="G64" i="43"/>
  <c r="K60" i="43"/>
  <c r="M60" i="43" s="1"/>
  <c r="K62" i="43"/>
  <c r="M62" i="43" s="1"/>
  <c r="L65" i="43"/>
  <c r="L67" i="43"/>
  <c r="L69" i="43"/>
  <c r="J78" i="43"/>
  <c r="H73" i="43"/>
  <c r="L76" i="43"/>
  <c r="K77" i="43"/>
  <c r="M77" i="43" s="1"/>
  <c r="K81" i="43"/>
  <c r="M81" i="43" s="1"/>
  <c r="L82" i="43"/>
  <c r="H83" i="43"/>
  <c r="L84" i="43"/>
  <c r="C92" i="43"/>
  <c r="E92" i="43" s="1"/>
  <c r="K86" i="43"/>
  <c r="M86" i="43" s="1"/>
  <c r="K88" i="43"/>
  <c r="M88" i="43" s="1"/>
  <c r="K90" i="43"/>
  <c r="M90" i="43" s="1"/>
  <c r="L93" i="43"/>
  <c r="L95" i="43"/>
  <c r="L98" i="43"/>
  <c r="C106" i="43"/>
  <c r="E106" i="43" s="1"/>
  <c r="K100" i="43"/>
  <c r="M100" i="43" s="1"/>
  <c r="K102" i="43"/>
  <c r="M102" i="43" s="1"/>
  <c r="K104" i="43"/>
  <c r="M104" i="43" s="1"/>
  <c r="L107" i="43"/>
  <c r="L109" i="43"/>
  <c r="L111" i="43"/>
  <c r="J120" i="43"/>
  <c r="H115" i="43"/>
  <c r="H117" i="43"/>
  <c r="H119" i="43"/>
  <c r="H121" i="43"/>
  <c r="L122" i="43"/>
  <c r="H123" i="43"/>
  <c r="L124" i="43"/>
  <c r="H125" i="43"/>
  <c r="L126" i="43"/>
  <c r="C134" i="43"/>
  <c r="E134" i="43" s="1"/>
  <c r="K128" i="43"/>
  <c r="M128" i="43" s="1"/>
  <c r="K130" i="43"/>
  <c r="M130" i="43" s="1"/>
  <c r="K132" i="43"/>
  <c r="M132" i="43" s="1"/>
  <c r="I141" i="43"/>
  <c r="J148" i="43"/>
  <c r="H143" i="43"/>
  <c r="H145" i="43"/>
  <c r="H147" i="43"/>
  <c r="L150" i="43"/>
  <c r="L152" i="43"/>
  <c r="L154" i="43"/>
  <c r="C162" i="43"/>
  <c r="E162" i="43" s="1"/>
  <c r="G162" i="43"/>
  <c r="K158" i="43"/>
  <c r="M158" i="43" s="1"/>
  <c r="K160" i="43"/>
  <c r="M160" i="43" s="1"/>
  <c r="L165" i="43"/>
  <c r="K167" i="43"/>
  <c r="M167" i="43" s="1"/>
  <c r="L168" i="43"/>
  <c r="C176" i="43"/>
  <c r="E176" i="43" s="1"/>
  <c r="K170" i="43"/>
  <c r="M170" i="43" s="1"/>
  <c r="K172" i="43"/>
  <c r="M172" i="43" s="1"/>
  <c r="K174" i="43"/>
  <c r="M174" i="43" s="1"/>
  <c r="L177" i="43"/>
  <c r="L179" i="43"/>
  <c r="L181" i="43"/>
  <c r="J190" i="43"/>
  <c r="H185" i="43"/>
  <c r="H187" i="43"/>
  <c r="H189" i="43"/>
  <c r="H191" i="43"/>
  <c r="L192" i="43"/>
  <c r="H193" i="43"/>
  <c r="L194" i="43"/>
  <c r="H195" i="43"/>
  <c r="J71" i="43"/>
  <c r="L73" i="43"/>
  <c r="H74" i="43"/>
  <c r="J85" i="43"/>
  <c r="L81" i="43"/>
  <c r="K83" i="43"/>
  <c r="M83" i="43" s="1"/>
  <c r="L86" i="43"/>
  <c r="L88" i="43"/>
  <c r="L90" i="43"/>
  <c r="L100" i="43"/>
  <c r="L102" i="43"/>
  <c r="L104" i="43"/>
  <c r="J113" i="43"/>
  <c r="H114" i="43"/>
  <c r="L115" i="43"/>
  <c r="H116" i="43"/>
  <c r="L117" i="43"/>
  <c r="H118" i="43"/>
  <c r="L119" i="43"/>
  <c r="C127" i="43"/>
  <c r="E127" i="43" s="1"/>
  <c r="K121" i="43"/>
  <c r="M121" i="43" s="1"/>
  <c r="K123" i="43"/>
  <c r="M123" i="43" s="1"/>
  <c r="K125" i="43"/>
  <c r="M125" i="43" s="1"/>
  <c r="L128" i="43"/>
  <c r="L130" i="43"/>
  <c r="L132" i="43"/>
  <c r="L143" i="43"/>
  <c r="L145" i="43"/>
  <c r="L147" i="43"/>
  <c r="C155" i="43"/>
  <c r="E155" i="43" s="1"/>
  <c r="G155" i="43"/>
  <c r="K151" i="43"/>
  <c r="M151" i="43" s="1"/>
  <c r="K153" i="43"/>
  <c r="M153" i="43" s="1"/>
  <c r="L156" i="43"/>
  <c r="L158" i="43"/>
  <c r="L160" i="43"/>
  <c r="J169" i="43"/>
  <c r="L167" i="43"/>
  <c r="L170" i="43"/>
  <c r="L172" i="43"/>
  <c r="L174" i="43"/>
  <c r="J183" i="43"/>
  <c r="H184" i="43"/>
  <c r="L185" i="43"/>
  <c r="H186" i="43"/>
  <c r="L187" i="43"/>
  <c r="H188" i="43"/>
  <c r="L189" i="43"/>
  <c r="C197" i="43"/>
  <c r="E197" i="43" s="1"/>
  <c r="K191" i="43"/>
  <c r="M191" i="43" s="1"/>
  <c r="K193" i="43"/>
  <c r="M193" i="43" s="1"/>
  <c r="K195" i="43"/>
  <c r="M195" i="43" s="1"/>
  <c r="L198" i="43"/>
  <c r="L200" i="43"/>
  <c r="L202" i="43"/>
  <c r="J211" i="43"/>
  <c r="H212" i="43"/>
  <c r="L213" i="43"/>
  <c r="H214" i="43"/>
  <c r="L215" i="43"/>
  <c r="H216" i="43"/>
  <c r="L217" i="43"/>
  <c r="C225" i="43"/>
  <c r="E225" i="43" s="1"/>
  <c r="K219" i="43"/>
  <c r="M219" i="43" s="1"/>
  <c r="C288" i="43"/>
  <c r="E288" i="43" s="1"/>
  <c r="G302" i="43"/>
  <c r="H248" i="43"/>
  <c r="H250" i="43"/>
  <c r="H252" i="43"/>
  <c r="J281" i="43"/>
  <c r="H276" i="43"/>
  <c r="H278" i="43"/>
  <c r="K292" i="43"/>
  <c r="M292" i="43" s="1"/>
  <c r="L294" i="43"/>
  <c r="H318" i="43"/>
  <c r="I337" i="43"/>
  <c r="C344" i="43"/>
  <c r="E344" i="43" s="1"/>
  <c r="H353" i="43"/>
  <c r="H355" i="43"/>
  <c r="H357" i="43"/>
  <c r="L196" i="43"/>
  <c r="C204" i="43"/>
  <c r="E204" i="43" s="1"/>
  <c r="K198" i="43"/>
  <c r="M198" i="43" s="1"/>
  <c r="K200" i="43"/>
  <c r="M200" i="43" s="1"/>
  <c r="K202" i="43"/>
  <c r="M202" i="43" s="1"/>
  <c r="L205" i="43"/>
  <c r="L207" i="43"/>
  <c r="L209" i="43"/>
  <c r="J218" i="43"/>
  <c r="H213" i="43"/>
  <c r="H215" i="43"/>
  <c r="H217" i="43"/>
  <c r="H219" i="43"/>
  <c r="L220" i="43"/>
  <c r="H221" i="43"/>
  <c r="L222" i="43"/>
  <c r="H223" i="43"/>
  <c r="L224" i="43"/>
  <c r="C232" i="43"/>
  <c r="E232" i="43" s="1"/>
  <c r="K226" i="43"/>
  <c r="M226" i="43" s="1"/>
  <c r="K228" i="43"/>
  <c r="M228" i="43" s="1"/>
  <c r="K230" i="43"/>
  <c r="M230" i="43" s="1"/>
  <c r="L235" i="43"/>
  <c r="L237" i="43"/>
  <c r="J246" i="43"/>
  <c r="H241" i="43"/>
  <c r="H243" i="43"/>
  <c r="H245" i="43"/>
  <c r="H247" i="43"/>
  <c r="L248" i="43"/>
  <c r="H249" i="43"/>
  <c r="L250" i="43"/>
  <c r="H251" i="43"/>
  <c r="L252" i="43"/>
  <c r="C260" i="43"/>
  <c r="E260" i="43" s="1"/>
  <c r="K254" i="43"/>
  <c r="M254" i="43" s="1"/>
  <c r="K256" i="43"/>
  <c r="M256" i="43" s="1"/>
  <c r="K258" i="43"/>
  <c r="M258" i="43" s="1"/>
  <c r="L261" i="43"/>
  <c r="L263" i="43"/>
  <c r="L265" i="43"/>
  <c r="J274" i="43"/>
  <c r="H269" i="43"/>
  <c r="H271" i="43"/>
  <c r="H273" i="43"/>
  <c r="H275" i="43"/>
  <c r="L276" i="43"/>
  <c r="H277" i="43"/>
  <c r="H280" i="43"/>
  <c r="J288" i="43"/>
  <c r="K283" i="43"/>
  <c r="M283" i="43" s="1"/>
  <c r="K284" i="43"/>
  <c r="M284" i="43" s="1"/>
  <c r="K287" i="43"/>
  <c r="M287" i="43" s="1"/>
  <c r="I295" i="43"/>
  <c r="H291" i="43"/>
  <c r="H294" i="43"/>
  <c r="J302" i="43"/>
  <c r="C302" i="43"/>
  <c r="E302" i="43" s="1"/>
  <c r="H299" i="43"/>
  <c r="H301" i="43"/>
  <c r="J309" i="43"/>
  <c r="H304" i="43"/>
  <c r="K307" i="43"/>
  <c r="M307" i="43" s="1"/>
  <c r="C316" i="43"/>
  <c r="E316" i="43" s="1"/>
  <c r="H313" i="43"/>
  <c r="H315" i="43"/>
  <c r="L318" i="43"/>
  <c r="J330" i="43"/>
  <c r="H325" i="43"/>
  <c r="H327" i="43"/>
  <c r="J337" i="43"/>
  <c r="L335" i="43"/>
  <c r="L338" i="43"/>
  <c r="L340" i="43"/>
  <c r="J351" i="43"/>
  <c r="H346" i="43"/>
  <c r="H348" i="43"/>
  <c r="H350" i="43"/>
  <c r="C365" i="43"/>
  <c r="E365" i="43" s="1"/>
  <c r="K361" i="43"/>
  <c r="M361" i="43" s="1"/>
  <c r="K221" i="43"/>
  <c r="M221" i="43" s="1"/>
  <c r="K223" i="43"/>
  <c r="M223" i="43" s="1"/>
  <c r="I232" i="43"/>
  <c r="L228" i="43"/>
  <c r="J239" i="43"/>
  <c r="L241" i="43"/>
  <c r="L243" i="43"/>
  <c r="H244" i="43"/>
  <c r="L245" i="43"/>
  <c r="C253" i="43"/>
  <c r="E253" i="43" s="1"/>
  <c r="K247" i="43"/>
  <c r="M247" i="43" s="1"/>
  <c r="K249" i="43"/>
  <c r="M249" i="43" s="1"/>
  <c r="K251" i="43"/>
  <c r="M251" i="43" s="1"/>
  <c r="L254" i="43"/>
  <c r="L256" i="43"/>
  <c r="L258" i="43"/>
  <c r="J267" i="43"/>
  <c r="H268" i="43"/>
  <c r="L269" i="43"/>
  <c r="H270" i="43"/>
  <c r="L271" i="43"/>
  <c r="H272" i="43"/>
  <c r="L273" i="43"/>
  <c r="C281" i="43"/>
  <c r="E281" i="43" s="1"/>
  <c r="K275" i="43"/>
  <c r="M275" i="43" s="1"/>
  <c r="K277" i="43"/>
  <c r="M277" i="43" s="1"/>
  <c r="H279" i="43"/>
  <c r="H282" i="43"/>
  <c r="L284" i="43"/>
  <c r="H286" i="43"/>
  <c r="J295" i="43"/>
  <c r="K291" i="43"/>
  <c r="M291" i="43" s="1"/>
  <c r="L292" i="43"/>
  <c r="H296" i="43"/>
  <c r="L299" i="43"/>
  <c r="L301" i="43"/>
  <c r="L304" i="43"/>
  <c r="K308" i="43"/>
  <c r="M308" i="43" s="1"/>
  <c r="K311" i="43"/>
  <c r="M311" i="43" s="1"/>
  <c r="K312" i="43"/>
  <c r="M312" i="43" s="1"/>
  <c r="L313" i="43"/>
  <c r="L315" i="43"/>
  <c r="C323" i="43"/>
  <c r="E323" i="43" s="1"/>
  <c r="L325" i="43"/>
  <c r="L327" i="43"/>
  <c r="L332" i="43"/>
  <c r="J344" i="43"/>
  <c r="H343" i="43"/>
  <c r="L346" i="43"/>
  <c r="L348" i="43"/>
  <c r="L350" i="43"/>
  <c r="C358" i="43"/>
  <c r="E358" i="43" s="1"/>
  <c r="K354" i="43"/>
  <c r="M354" i="43" s="1"/>
  <c r="K356" i="43"/>
  <c r="M356" i="43" s="1"/>
  <c r="L359" i="43"/>
  <c r="L361" i="43"/>
  <c r="L363" i="43"/>
  <c r="C351" i="43"/>
  <c r="E351" i="43" s="1"/>
  <c r="G97" i="42"/>
  <c r="H97" i="42" s="1"/>
  <c r="K2" i="43"/>
  <c r="M2" i="43" s="1"/>
  <c r="L2" i="43"/>
  <c r="L9" i="43"/>
  <c r="L16" i="43"/>
  <c r="L23" i="43"/>
  <c r="L30" i="43"/>
  <c r="H33" i="43"/>
  <c r="G36" i="43"/>
  <c r="K37" i="43"/>
  <c r="M37" i="43" s="1"/>
  <c r="K45" i="43"/>
  <c r="M45" i="43" s="1"/>
  <c r="I50" i="43"/>
  <c r="I57" i="43"/>
  <c r="I64" i="43"/>
  <c r="I71" i="43"/>
  <c r="L97" i="43"/>
  <c r="J97" i="42"/>
  <c r="J99" i="42" s="1"/>
  <c r="G15" i="43"/>
  <c r="G22" i="43"/>
  <c r="G29" i="43"/>
  <c r="H45" i="43"/>
  <c r="H46" i="43"/>
  <c r="K47" i="43"/>
  <c r="M47" i="43" s="1"/>
  <c r="H48" i="43"/>
  <c r="K49" i="43"/>
  <c r="M49" i="43" s="1"/>
  <c r="H51" i="43"/>
  <c r="K51" i="43"/>
  <c r="M51" i="43" s="1"/>
  <c r="K52" i="43"/>
  <c r="M52" i="43" s="1"/>
  <c r="H53" i="43"/>
  <c r="K54" i="43"/>
  <c r="M54" i="43" s="1"/>
  <c r="H55" i="43"/>
  <c r="K56" i="43"/>
  <c r="M56" i="43" s="1"/>
  <c r="H58" i="43"/>
  <c r="K58" i="43"/>
  <c r="M58" i="43" s="1"/>
  <c r="K59" i="43"/>
  <c r="M59" i="43" s="1"/>
  <c r="H60" i="43"/>
  <c r="K61" i="43"/>
  <c r="M61" i="43" s="1"/>
  <c r="H62" i="43"/>
  <c r="K63" i="43"/>
  <c r="M63" i="43" s="1"/>
  <c r="H65" i="43"/>
  <c r="K65" i="43"/>
  <c r="M65" i="43" s="1"/>
  <c r="K66" i="43"/>
  <c r="M66" i="43" s="1"/>
  <c r="H67" i="43"/>
  <c r="K68" i="43"/>
  <c r="M68" i="43" s="1"/>
  <c r="H69" i="43"/>
  <c r="K70" i="43"/>
  <c r="M70" i="43" s="1"/>
  <c r="H72" i="43"/>
  <c r="K72" i="43"/>
  <c r="M72" i="43" s="1"/>
  <c r="K73" i="43"/>
  <c r="M73" i="43" s="1"/>
  <c r="H80" i="43"/>
  <c r="G85" i="43"/>
  <c r="I36" i="43"/>
  <c r="I43" i="43"/>
  <c r="C85" i="43"/>
  <c r="E85" i="43" s="1"/>
  <c r="K82" i="43"/>
  <c r="M82" i="43" s="1"/>
  <c r="J99" i="43"/>
  <c r="P44" i="42"/>
  <c r="J50" i="43"/>
  <c r="L46" i="43"/>
  <c r="L72" i="43"/>
  <c r="I78" i="43"/>
  <c r="K75" i="43"/>
  <c r="M75" i="43" s="1"/>
  <c r="L79" i="43"/>
  <c r="I85" i="43"/>
  <c r="H97" i="43"/>
  <c r="I92" i="43"/>
  <c r="I99" i="43"/>
  <c r="I106" i="43"/>
  <c r="I113" i="43"/>
  <c r="I120" i="43"/>
  <c r="I127" i="43"/>
  <c r="I134" i="43"/>
  <c r="K135" i="43"/>
  <c r="M135" i="43" s="1"/>
  <c r="K138" i="43"/>
  <c r="M138" i="43" s="1"/>
  <c r="I148" i="43"/>
  <c r="I155" i="43"/>
  <c r="I162" i="43"/>
  <c r="L135" i="43"/>
  <c r="L137" i="43"/>
  <c r="H139" i="43"/>
  <c r="H142" i="43"/>
  <c r="K142" i="43"/>
  <c r="M142" i="43" s="1"/>
  <c r="K143" i="43"/>
  <c r="M143" i="43" s="1"/>
  <c r="H144" i="43"/>
  <c r="K145" i="43"/>
  <c r="M145" i="43" s="1"/>
  <c r="H146" i="43"/>
  <c r="K147" i="43"/>
  <c r="M147" i="43" s="1"/>
  <c r="H149" i="43"/>
  <c r="K149" i="43"/>
  <c r="M149" i="43" s="1"/>
  <c r="K150" i="43"/>
  <c r="M150" i="43" s="1"/>
  <c r="H151" i="43"/>
  <c r="K152" i="43"/>
  <c r="M152" i="43" s="1"/>
  <c r="H153" i="43"/>
  <c r="K154" i="43"/>
  <c r="M154" i="43" s="1"/>
  <c r="H156" i="43"/>
  <c r="K156" i="43"/>
  <c r="M156" i="43" s="1"/>
  <c r="K157" i="43"/>
  <c r="M157" i="43" s="1"/>
  <c r="H158" i="43"/>
  <c r="K159" i="43"/>
  <c r="M159" i="43" s="1"/>
  <c r="H160" i="43"/>
  <c r="K161" i="43"/>
  <c r="M161" i="43" s="1"/>
  <c r="H163" i="43"/>
  <c r="K163" i="43"/>
  <c r="M163" i="43" s="1"/>
  <c r="K164" i="43"/>
  <c r="M164" i="43" s="1"/>
  <c r="K168" i="43"/>
  <c r="M168" i="43" s="1"/>
  <c r="K84" i="43"/>
  <c r="M84" i="43" s="1"/>
  <c r="K87" i="43"/>
  <c r="M87" i="43" s="1"/>
  <c r="K89" i="43"/>
  <c r="M89" i="43" s="1"/>
  <c r="K91" i="43"/>
  <c r="M91" i="43" s="1"/>
  <c r="G92" i="43"/>
  <c r="K94" i="43"/>
  <c r="M94" i="43" s="1"/>
  <c r="K96" i="43"/>
  <c r="M96" i="43" s="1"/>
  <c r="K98" i="43"/>
  <c r="M98" i="43" s="1"/>
  <c r="G99" i="43"/>
  <c r="K101" i="43"/>
  <c r="M101" i="43" s="1"/>
  <c r="K103" i="43"/>
  <c r="M103" i="43" s="1"/>
  <c r="K105" i="43"/>
  <c r="M105" i="43" s="1"/>
  <c r="G106" i="43"/>
  <c r="K108" i="43"/>
  <c r="M108" i="43" s="1"/>
  <c r="K110" i="43"/>
  <c r="M110" i="43" s="1"/>
  <c r="K112" i="43"/>
  <c r="M112" i="43" s="1"/>
  <c r="G113" i="43"/>
  <c r="K115" i="43"/>
  <c r="M115" i="43" s="1"/>
  <c r="K117" i="43"/>
  <c r="M117" i="43" s="1"/>
  <c r="K119" i="43"/>
  <c r="M119" i="43" s="1"/>
  <c r="G120" i="43"/>
  <c r="K122" i="43"/>
  <c r="M122" i="43" s="1"/>
  <c r="K124" i="43"/>
  <c r="M124" i="43" s="1"/>
  <c r="K126" i="43"/>
  <c r="M126" i="43" s="1"/>
  <c r="G127" i="43"/>
  <c r="K129" i="43"/>
  <c r="M129" i="43" s="1"/>
  <c r="K131" i="43"/>
  <c r="M131" i="43" s="1"/>
  <c r="K133" i="43"/>
  <c r="M133" i="43" s="1"/>
  <c r="G134" i="43"/>
  <c r="K136" i="43"/>
  <c r="M136" i="43" s="1"/>
  <c r="K140" i="43"/>
  <c r="M140" i="43" s="1"/>
  <c r="J141" i="43"/>
  <c r="H137" i="43"/>
  <c r="L139" i="43"/>
  <c r="L163" i="43"/>
  <c r="I169" i="43"/>
  <c r="K166" i="43"/>
  <c r="M166" i="43" s="1"/>
  <c r="K171" i="43"/>
  <c r="M171" i="43" s="1"/>
  <c r="K173" i="43"/>
  <c r="M173" i="43" s="1"/>
  <c r="K175" i="43"/>
  <c r="M175" i="43" s="1"/>
  <c r="G176" i="43"/>
  <c r="K178" i="43"/>
  <c r="M178" i="43" s="1"/>
  <c r="K180" i="43"/>
  <c r="M180" i="43" s="1"/>
  <c r="K182" i="43"/>
  <c r="M182" i="43" s="1"/>
  <c r="G183" i="43"/>
  <c r="K185" i="43"/>
  <c r="M185" i="43" s="1"/>
  <c r="K187" i="43"/>
  <c r="M187" i="43" s="1"/>
  <c r="K189" i="43"/>
  <c r="M189" i="43" s="1"/>
  <c r="G190" i="43"/>
  <c r="K192" i="43"/>
  <c r="M192" i="43" s="1"/>
  <c r="K194" i="43"/>
  <c r="M194" i="43" s="1"/>
  <c r="K196" i="43"/>
  <c r="M196" i="43" s="1"/>
  <c r="G197" i="43"/>
  <c r="K199" i="43"/>
  <c r="M199" i="43" s="1"/>
  <c r="K201" i="43"/>
  <c r="M201" i="43" s="1"/>
  <c r="K203" i="43"/>
  <c r="M203" i="43" s="1"/>
  <c r="G204" i="43"/>
  <c r="K206" i="43"/>
  <c r="M206" i="43" s="1"/>
  <c r="K208" i="43"/>
  <c r="M208" i="43" s="1"/>
  <c r="K210" i="43"/>
  <c r="M210" i="43" s="1"/>
  <c r="G211" i="43"/>
  <c r="K213" i="43"/>
  <c r="M213" i="43" s="1"/>
  <c r="K215" i="43"/>
  <c r="M215" i="43" s="1"/>
  <c r="K217" i="43"/>
  <c r="M217" i="43" s="1"/>
  <c r="G218" i="43"/>
  <c r="K220" i="43"/>
  <c r="M220" i="43" s="1"/>
  <c r="K222" i="43"/>
  <c r="M222" i="43" s="1"/>
  <c r="K224" i="43"/>
  <c r="M224" i="43" s="1"/>
  <c r="G225" i="43"/>
  <c r="K225" i="43" s="1"/>
  <c r="K227" i="43"/>
  <c r="M227" i="43" s="1"/>
  <c r="K229" i="43"/>
  <c r="M229" i="43" s="1"/>
  <c r="J232" i="43"/>
  <c r="H230" i="43"/>
  <c r="G232" i="43"/>
  <c r="H233" i="43"/>
  <c r="K233" i="43"/>
  <c r="M233" i="43" s="1"/>
  <c r="L240" i="43"/>
  <c r="I246" i="43"/>
  <c r="I176" i="43"/>
  <c r="I183" i="43"/>
  <c r="I190" i="43"/>
  <c r="I197" i="43"/>
  <c r="I204" i="43"/>
  <c r="I211" i="43"/>
  <c r="I218" i="43"/>
  <c r="I225" i="43"/>
  <c r="K231" i="43"/>
  <c r="M231" i="43" s="1"/>
  <c r="K234" i="43"/>
  <c r="M234" i="43" s="1"/>
  <c r="I239" i="43"/>
  <c r="L226" i="43"/>
  <c r="L230" i="43"/>
  <c r="L233" i="43"/>
  <c r="H235" i="43"/>
  <c r="K236" i="43"/>
  <c r="M236" i="43" s="1"/>
  <c r="H237" i="43"/>
  <c r="K238" i="43"/>
  <c r="M238" i="43" s="1"/>
  <c r="H240" i="43"/>
  <c r="K240" i="43"/>
  <c r="M240" i="43" s="1"/>
  <c r="K241" i="43"/>
  <c r="M241" i="43" s="1"/>
  <c r="H242" i="43"/>
  <c r="K243" i="43"/>
  <c r="M243" i="43" s="1"/>
  <c r="K245" i="43"/>
  <c r="M245" i="43" s="1"/>
  <c r="K248" i="43"/>
  <c r="M248" i="43" s="1"/>
  <c r="K250" i="43"/>
  <c r="M250" i="43" s="1"/>
  <c r="K252" i="43"/>
  <c r="M252" i="43" s="1"/>
  <c r="G253" i="43"/>
  <c r="K255" i="43"/>
  <c r="M255" i="43" s="1"/>
  <c r="K257" i="43"/>
  <c r="M257" i="43" s="1"/>
  <c r="K259" i="43"/>
  <c r="M259" i="43" s="1"/>
  <c r="G260" i="43"/>
  <c r="K262" i="43"/>
  <c r="M262" i="43" s="1"/>
  <c r="K264" i="43"/>
  <c r="M264" i="43" s="1"/>
  <c r="K266" i="43"/>
  <c r="M266" i="43" s="1"/>
  <c r="G267" i="43"/>
  <c r="K269" i="43"/>
  <c r="M269" i="43" s="1"/>
  <c r="K271" i="43"/>
  <c r="M271" i="43" s="1"/>
  <c r="K273" i="43"/>
  <c r="M273" i="43" s="1"/>
  <c r="G274" i="43"/>
  <c r="K276" i="43"/>
  <c r="M276" i="43" s="1"/>
  <c r="K278" i="43"/>
  <c r="M278" i="43" s="1"/>
  <c r="K280" i="43"/>
  <c r="M280" i="43" s="1"/>
  <c r="G281" i="43"/>
  <c r="G288" i="43"/>
  <c r="K299" i="43"/>
  <c r="M299" i="43" s="1"/>
  <c r="K306" i="43"/>
  <c r="M306" i="43" s="1"/>
  <c r="K313" i="43"/>
  <c r="M313" i="43" s="1"/>
  <c r="K320" i="43"/>
  <c r="M320" i="43" s="1"/>
  <c r="K327" i="43"/>
  <c r="M327" i="43" s="1"/>
  <c r="H329" i="43"/>
  <c r="K329" i="43"/>
  <c r="M329" i="43" s="1"/>
  <c r="I330" i="43"/>
  <c r="H332" i="43"/>
  <c r="K332" i="43"/>
  <c r="M332" i="43" s="1"/>
  <c r="K325" i="43"/>
  <c r="M325" i="43" s="1"/>
  <c r="C337" i="43"/>
  <c r="E337" i="43" s="1"/>
  <c r="K331" i="43"/>
  <c r="M331" i="43" s="1"/>
  <c r="G337" i="43"/>
  <c r="I253" i="43"/>
  <c r="I260" i="43"/>
  <c r="I267" i="43"/>
  <c r="I274" i="43"/>
  <c r="I281" i="43"/>
  <c r="I288" i="43"/>
  <c r="K289" i="43"/>
  <c r="M289" i="43" s="1"/>
  <c r="K294" i="43"/>
  <c r="M294" i="43" s="1"/>
  <c r="K326" i="43"/>
  <c r="M326" i="43" s="1"/>
  <c r="L289" i="43"/>
  <c r="I302" i="43"/>
  <c r="G309" i="43"/>
  <c r="K303" i="43"/>
  <c r="M303" i="43" s="1"/>
  <c r="G316" i="43"/>
  <c r="K310" i="43"/>
  <c r="M310" i="43" s="1"/>
  <c r="K315" i="43"/>
  <c r="M315" i="43" s="1"/>
  <c r="G323" i="43"/>
  <c r="K317" i="43"/>
  <c r="M317" i="43" s="1"/>
  <c r="K322" i="43"/>
  <c r="M322" i="43" s="1"/>
  <c r="K324" i="43"/>
  <c r="M324" i="43" s="1"/>
  <c r="G330" i="43"/>
  <c r="G344" i="43"/>
  <c r="G351" i="43"/>
  <c r="G358" i="43"/>
  <c r="G365" i="43"/>
  <c r="K296" i="43"/>
  <c r="M296" i="43" s="1"/>
  <c r="L300" i="43"/>
  <c r="L303" i="43"/>
  <c r="H305" i="43"/>
  <c r="L307" i="43"/>
  <c r="I309" i="43"/>
  <c r="L310" i="43"/>
  <c r="H312" i="43"/>
  <c r="L314" i="43"/>
  <c r="I316" i="43"/>
  <c r="L317" i="43"/>
  <c r="H319" i="43"/>
  <c r="L321" i="43"/>
  <c r="I323" i="43"/>
  <c r="L324" i="43"/>
  <c r="H326" i="43"/>
  <c r="H340" i="43"/>
  <c r="H347" i="43"/>
  <c r="H354" i="43"/>
  <c r="H361" i="43"/>
  <c r="L298" i="43"/>
  <c r="H300" i="43"/>
  <c r="H303" i="43"/>
  <c r="L305" i="43"/>
  <c r="H307" i="43"/>
  <c r="H310" i="43"/>
  <c r="L312" i="43"/>
  <c r="H314" i="43"/>
  <c r="H317" i="43"/>
  <c r="L319" i="43"/>
  <c r="H321" i="43"/>
  <c r="H324" i="43"/>
  <c r="L326" i="43"/>
  <c r="H328" i="43"/>
  <c r="H331" i="43"/>
  <c r="H333" i="43"/>
  <c r="K334" i="43"/>
  <c r="M334" i="43" s="1"/>
  <c r="H335" i="43"/>
  <c r="K336" i="43"/>
  <c r="M336" i="43" s="1"/>
  <c r="H338" i="43"/>
  <c r="K338" i="43"/>
  <c r="M338" i="43" s="1"/>
  <c r="H342" i="43"/>
  <c r="I344" i="43"/>
  <c r="H345" i="43"/>
  <c r="K345" i="43"/>
  <c r="M345" i="43" s="1"/>
  <c r="H349" i="43"/>
  <c r="I351" i="43"/>
  <c r="H352" i="43"/>
  <c r="K352" i="43"/>
  <c r="M352" i="43" s="1"/>
  <c r="H356" i="43"/>
  <c r="I358" i="43"/>
  <c r="H359" i="43"/>
  <c r="K359" i="43"/>
  <c r="M359" i="43" s="1"/>
  <c r="H363" i="43"/>
  <c r="I365" i="43"/>
  <c r="K339" i="43"/>
  <c r="M339" i="43" s="1"/>
  <c r="K341" i="43"/>
  <c r="M341" i="43" s="1"/>
  <c r="K343" i="43"/>
  <c r="M343" i="43" s="1"/>
  <c r="K346" i="43"/>
  <c r="M346" i="43" s="1"/>
  <c r="K348" i="43"/>
  <c r="M348" i="43" s="1"/>
  <c r="K350" i="43"/>
  <c r="M350" i="43" s="1"/>
  <c r="K353" i="43"/>
  <c r="M353" i="43" s="1"/>
  <c r="K355" i="43"/>
  <c r="M355" i="43" s="1"/>
  <c r="K357" i="43"/>
  <c r="M357" i="43" s="1"/>
  <c r="K360" i="43"/>
  <c r="M360" i="43" s="1"/>
  <c r="K362" i="43"/>
  <c r="M362" i="43" s="1"/>
  <c r="K364" i="43"/>
  <c r="M364" i="43" s="1"/>
  <c r="K9" i="42"/>
  <c r="M9" i="42" s="1"/>
  <c r="K11" i="42"/>
  <c r="M11" i="42" s="1"/>
  <c r="K13" i="42"/>
  <c r="M13" i="42" s="1"/>
  <c r="J29" i="42"/>
  <c r="H24" i="42"/>
  <c r="H26" i="42"/>
  <c r="H28" i="42"/>
  <c r="K37" i="42"/>
  <c r="M37" i="42" s="1"/>
  <c r="J57" i="42"/>
  <c r="H52" i="42"/>
  <c r="H54" i="42"/>
  <c r="H56" i="42"/>
  <c r="C71" i="42"/>
  <c r="E71" i="42" s="1"/>
  <c r="L209" i="42"/>
  <c r="L235" i="42"/>
  <c r="K236" i="42"/>
  <c r="M236" i="42" s="1"/>
  <c r="L255" i="42"/>
  <c r="K256" i="42"/>
  <c r="M256" i="42" s="1"/>
  <c r="L259" i="42"/>
  <c r="L283" i="42"/>
  <c r="K294" i="42"/>
  <c r="M294" i="42" s="1"/>
  <c r="K340" i="42"/>
  <c r="M340" i="42" s="1"/>
  <c r="K342" i="42"/>
  <c r="M342" i="42" s="1"/>
  <c r="K353" i="42"/>
  <c r="M353" i="42" s="1"/>
  <c r="K357" i="42"/>
  <c r="M357" i="42" s="1"/>
  <c r="L362" i="42"/>
  <c r="H363" i="42"/>
  <c r="L364" i="42"/>
  <c r="C15" i="42"/>
  <c r="E15" i="42" s="1"/>
  <c r="K4" i="42"/>
  <c r="M4" i="42" s="1"/>
  <c r="K6" i="42"/>
  <c r="M6" i="42" s="1"/>
  <c r="L9" i="42"/>
  <c r="L11" i="42"/>
  <c r="L13" i="42"/>
  <c r="J22" i="42"/>
  <c r="H17" i="42"/>
  <c r="H19" i="42"/>
  <c r="H21" i="42"/>
  <c r="L24" i="42"/>
  <c r="L26" i="42"/>
  <c r="L28" i="42"/>
  <c r="C36" i="42"/>
  <c r="E36" i="42" s="1"/>
  <c r="K30" i="42"/>
  <c r="M30" i="42" s="1"/>
  <c r="K32" i="42"/>
  <c r="M32" i="42" s="1"/>
  <c r="K34" i="42"/>
  <c r="M34" i="42" s="1"/>
  <c r="K35" i="42"/>
  <c r="M35" i="42" s="1"/>
  <c r="H45" i="42"/>
  <c r="H47" i="42"/>
  <c r="H49" i="42"/>
  <c r="H51" i="42"/>
  <c r="L52" i="42"/>
  <c r="H53" i="42"/>
  <c r="L54" i="42"/>
  <c r="H55" i="42"/>
  <c r="L56" i="42"/>
  <c r="C64" i="42"/>
  <c r="E64" i="42" s="1"/>
  <c r="K58" i="42"/>
  <c r="M58" i="42" s="1"/>
  <c r="K60" i="42"/>
  <c r="M60" i="42" s="1"/>
  <c r="K62" i="42"/>
  <c r="M62" i="42" s="1"/>
  <c r="I71" i="42"/>
  <c r="L67" i="42"/>
  <c r="L69" i="42"/>
  <c r="J78" i="42"/>
  <c r="H73" i="42"/>
  <c r="H75" i="42"/>
  <c r="H77" i="42"/>
  <c r="H79" i="42"/>
  <c r="L80" i="42"/>
  <c r="H81" i="42"/>
  <c r="L82" i="42"/>
  <c r="H101" i="42"/>
  <c r="H103" i="42"/>
  <c r="H105" i="42"/>
  <c r="J120" i="42"/>
  <c r="C120" i="42"/>
  <c r="E120" i="42" s="1"/>
  <c r="K119" i="42"/>
  <c r="M119" i="42" s="1"/>
  <c r="K142" i="42"/>
  <c r="M142" i="42" s="1"/>
  <c r="K143" i="42"/>
  <c r="M143" i="42" s="1"/>
  <c r="L223" i="42"/>
  <c r="H224" i="42"/>
  <c r="K226" i="42"/>
  <c r="M226" i="42" s="1"/>
  <c r="L228" i="42"/>
  <c r="K229" i="42"/>
  <c r="M229" i="42" s="1"/>
  <c r="K230" i="42"/>
  <c r="M230" i="42" s="1"/>
  <c r="L254" i="42"/>
  <c r="H255" i="42"/>
  <c r="L271" i="42"/>
  <c r="H272" i="42"/>
  <c r="L273" i="42"/>
  <c r="L282" i="42"/>
  <c r="H283" i="42"/>
  <c r="L289" i="42"/>
  <c r="H290" i="42"/>
  <c r="K301" i="42"/>
  <c r="M301" i="42" s="1"/>
  <c r="K317" i="42"/>
  <c r="M317" i="42" s="1"/>
  <c r="K319" i="42"/>
  <c r="M319" i="42" s="1"/>
  <c r="K324" i="42"/>
  <c r="M324" i="42" s="1"/>
  <c r="K333" i="42"/>
  <c r="M333" i="42" s="1"/>
  <c r="K335" i="42"/>
  <c r="M335" i="42" s="1"/>
  <c r="L342" i="42"/>
  <c r="K348" i="42"/>
  <c r="M348" i="42" s="1"/>
  <c r="K350" i="42"/>
  <c r="M350" i="42" s="1"/>
  <c r="H352" i="42"/>
  <c r="L353" i="42"/>
  <c r="K359" i="42"/>
  <c r="M359" i="42" s="1"/>
  <c r="H144" i="42"/>
  <c r="L212" i="42"/>
  <c r="L262" i="42"/>
  <c r="K362" i="42"/>
  <c r="M362" i="42" s="1"/>
  <c r="K364" i="42"/>
  <c r="M364" i="42" s="1"/>
  <c r="C8" i="42"/>
  <c r="E8" i="42" s="1"/>
  <c r="J15" i="42"/>
  <c r="H10" i="42"/>
  <c r="H12" i="42"/>
  <c r="H14" i="42"/>
  <c r="C29" i="42"/>
  <c r="E29" i="42" s="1"/>
  <c r="K39" i="42"/>
  <c r="M39" i="42" s="1"/>
  <c r="C57" i="42"/>
  <c r="E57" i="42" s="1"/>
  <c r="H94" i="42"/>
  <c r="H96" i="42"/>
  <c r="H98" i="42"/>
  <c r="H123" i="42"/>
  <c r="H156" i="42"/>
  <c r="H158" i="42"/>
  <c r="H160" i="42"/>
  <c r="H184" i="42"/>
  <c r="H186" i="42"/>
  <c r="H188" i="42"/>
  <c r="K23" i="42"/>
  <c r="M23" i="42" s="1"/>
  <c r="K25" i="42"/>
  <c r="M25" i="42" s="1"/>
  <c r="K27" i="42"/>
  <c r="M27" i="42" s="1"/>
  <c r="K44" i="42"/>
  <c r="M44" i="42" s="1"/>
  <c r="K51" i="42"/>
  <c r="M51" i="42" s="1"/>
  <c r="K53" i="42"/>
  <c r="M53" i="42" s="1"/>
  <c r="K55" i="42"/>
  <c r="M55" i="42" s="1"/>
  <c r="I64" i="42"/>
  <c r="H66" i="42"/>
  <c r="H68" i="42"/>
  <c r="H70" i="42"/>
  <c r="J8" i="42"/>
  <c r="H3" i="42"/>
  <c r="H5" i="42"/>
  <c r="H7" i="42"/>
  <c r="L10" i="42"/>
  <c r="L12" i="42"/>
  <c r="L14" i="42"/>
  <c r="C22" i="42"/>
  <c r="E22" i="42" s="1"/>
  <c r="K16" i="42"/>
  <c r="M16" i="42" s="1"/>
  <c r="K18" i="42"/>
  <c r="M18" i="42" s="1"/>
  <c r="K20" i="42"/>
  <c r="M20" i="42" s="1"/>
  <c r="L23" i="42"/>
  <c r="L25" i="42"/>
  <c r="L27" i="42"/>
  <c r="J36" i="42"/>
  <c r="H31" i="42"/>
  <c r="H33" i="42"/>
  <c r="H35" i="42"/>
  <c r="J43" i="42"/>
  <c r="L39" i="42"/>
  <c r="K41" i="42"/>
  <c r="M41" i="42" s="1"/>
  <c r="K46" i="42"/>
  <c r="M46" i="42" s="1"/>
  <c r="K48" i="42"/>
  <c r="M48" i="42" s="1"/>
  <c r="I57" i="42"/>
  <c r="L53" i="42"/>
  <c r="L55" i="42"/>
  <c r="J64" i="42"/>
  <c r="H59" i="42"/>
  <c r="H61" i="42"/>
  <c r="H63" i="42"/>
  <c r="H65" i="42"/>
  <c r="L66" i="42"/>
  <c r="H67" i="42"/>
  <c r="L68" i="42"/>
  <c r="H69" i="42"/>
  <c r="L70" i="42"/>
  <c r="C78" i="42"/>
  <c r="E78" i="42" s="1"/>
  <c r="K72" i="42"/>
  <c r="M72" i="42" s="1"/>
  <c r="K74" i="42"/>
  <c r="M74" i="42" s="1"/>
  <c r="K76" i="42"/>
  <c r="M76" i="42" s="1"/>
  <c r="I85" i="42"/>
  <c r="L81" i="42"/>
  <c r="L83" i="42"/>
  <c r="J92" i="42"/>
  <c r="H87" i="42"/>
  <c r="H89" i="42"/>
  <c r="H91" i="42"/>
  <c r="H93" i="42"/>
  <c r="L94" i="42"/>
  <c r="H95" i="42"/>
  <c r="L96" i="42"/>
  <c r="L98" i="42"/>
  <c r="C106" i="42"/>
  <c r="E106" i="42" s="1"/>
  <c r="K100" i="42"/>
  <c r="M100" i="42" s="1"/>
  <c r="K102" i="42"/>
  <c r="M102" i="42" s="1"/>
  <c r="K104" i="42"/>
  <c r="M104" i="42" s="1"/>
  <c r="I113" i="42"/>
  <c r="L18" i="42"/>
  <c r="L20" i="42"/>
  <c r="L31" i="42"/>
  <c r="L33" i="42"/>
  <c r="L35" i="42"/>
  <c r="H37" i="42"/>
  <c r="L41" i="42"/>
  <c r="J50" i="42"/>
  <c r="L46" i="42"/>
  <c r="L48" i="42"/>
  <c r="H58" i="42"/>
  <c r="L59" i="42"/>
  <c r="H60" i="42"/>
  <c r="L61" i="42"/>
  <c r="H62" i="42"/>
  <c r="L63" i="42"/>
  <c r="K65" i="42"/>
  <c r="M65" i="42" s="1"/>
  <c r="K67" i="42"/>
  <c r="M67" i="42" s="1"/>
  <c r="K69" i="42"/>
  <c r="M69" i="42" s="1"/>
  <c r="I120" i="42"/>
  <c r="L116" i="42"/>
  <c r="L118" i="42"/>
  <c r="C127" i="42"/>
  <c r="E127" i="42" s="1"/>
  <c r="K122" i="42"/>
  <c r="M122" i="42" s="1"/>
  <c r="K124" i="42"/>
  <c r="M124" i="42" s="1"/>
  <c r="K126" i="42"/>
  <c r="M126" i="42" s="1"/>
  <c r="L129" i="42"/>
  <c r="L131" i="42"/>
  <c r="L133" i="42"/>
  <c r="C141" i="42"/>
  <c r="E141" i="42" s="1"/>
  <c r="J141" i="42"/>
  <c r="L149" i="42"/>
  <c r="H150" i="42"/>
  <c r="L151" i="42"/>
  <c r="H152" i="42"/>
  <c r="L153" i="42"/>
  <c r="H154" i="42"/>
  <c r="K157" i="42"/>
  <c r="M157" i="42" s="1"/>
  <c r="K159" i="42"/>
  <c r="M159" i="42" s="1"/>
  <c r="K161" i="42"/>
  <c r="M161" i="42" s="1"/>
  <c r="L164" i="42"/>
  <c r="L166" i="42"/>
  <c r="L168" i="42"/>
  <c r="C176" i="42"/>
  <c r="E176" i="42" s="1"/>
  <c r="J176" i="42"/>
  <c r="L177" i="42"/>
  <c r="H178" i="42"/>
  <c r="L179" i="42"/>
  <c r="H180" i="42"/>
  <c r="L109" i="42"/>
  <c r="I127" i="42"/>
  <c r="L123" i="42"/>
  <c r="L125" i="42"/>
  <c r="K129" i="42"/>
  <c r="M129" i="42" s="1"/>
  <c r="K131" i="42"/>
  <c r="M131" i="42" s="1"/>
  <c r="K133" i="42"/>
  <c r="M133" i="42" s="1"/>
  <c r="L136" i="42"/>
  <c r="L138" i="42"/>
  <c r="L140" i="42"/>
  <c r="L143" i="42"/>
  <c r="L147" i="42"/>
  <c r="C155" i="42"/>
  <c r="E155" i="42" s="1"/>
  <c r="H149" i="42"/>
  <c r="J155" i="42"/>
  <c r="H151" i="42"/>
  <c r="H153" i="42"/>
  <c r="L156" i="42"/>
  <c r="H157" i="42"/>
  <c r="L158" i="42"/>
  <c r="H159" i="42"/>
  <c r="L160" i="42"/>
  <c r="H161" i="42"/>
  <c r="K164" i="42"/>
  <c r="M164" i="42" s="1"/>
  <c r="K166" i="42"/>
  <c r="M166" i="42" s="1"/>
  <c r="K168" i="42"/>
  <c r="M168" i="42" s="1"/>
  <c r="L171" i="42"/>
  <c r="L173" i="42"/>
  <c r="L175" i="42"/>
  <c r="C183" i="42"/>
  <c r="E183" i="42" s="1"/>
  <c r="H177" i="42"/>
  <c r="J183" i="42"/>
  <c r="H179" i="42"/>
  <c r="H181" i="42"/>
  <c r="L184" i="42"/>
  <c r="H185" i="42"/>
  <c r="L186" i="42"/>
  <c r="H187" i="42"/>
  <c r="L188" i="42"/>
  <c r="H189" i="42"/>
  <c r="K192" i="42"/>
  <c r="M192" i="42" s="1"/>
  <c r="K194" i="42"/>
  <c r="M194" i="42" s="1"/>
  <c r="K196" i="42"/>
  <c r="M196" i="42" s="1"/>
  <c r="C211" i="42"/>
  <c r="E211" i="42" s="1"/>
  <c r="G211" i="42"/>
  <c r="K206" i="42"/>
  <c r="M206" i="42" s="1"/>
  <c r="H207" i="42"/>
  <c r="K209" i="42"/>
  <c r="M209" i="42" s="1"/>
  <c r="K221" i="42"/>
  <c r="M221" i="42" s="1"/>
  <c r="H223" i="42"/>
  <c r="J232" i="42"/>
  <c r="L229" i="42"/>
  <c r="L236" i="42"/>
  <c r="L248" i="42"/>
  <c r="L250" i="42"/>
  <c r="H256" i="42"/>
  <c r="K257" i="42"/>
  <c r="M257" i="42" s="1"/>
  <c r="L265" i="42"/>
  <c r="H266" i="42"/>
  <c r="L286" i="42"/>
  <c r="H287" i="42"/>
  <c r="K292" i="42"/>
  <c r="M292" i="42" s="1"/>
  <c r="L296" i="42"/>
  <c r="L298" i="42"/>
  <c r="K304" i="42"/>
  <c r="M304" i="42" s="1"/>
  <c r="K306" i="42"/>
  <c r="M306" i="42" s="1"/>
  <c r="L311" i="42"/>
  <c r="H312" i="42"/>
  <c r="L313" i="42"/>
  <c r="L320" i="42"/>
  <c r="K322" i="42"/>
  <c r="M322" i="42" s="1"/>
  <c r="H324" i="42"/>
  <c r="L325" i="42"/>
  <c r="K336" i="42"/>
  <c r="M336" i="42" s="1"/>
  <c r="H338" i="42"/>
  <c r="H342" i="42"/>
  <c r="K345" i="42"/>
  <c r="M345" i="42" s="1"/>
  <c r="K347" i="42"/>
  <c r="M347" i="42" s="1"/>
  <c r="L355" i="42"/>
  <c r="H356" i="42"/>
  <c r="L357" i="42"/>
  <c r="H359" i="42"/>
  <c r="H361" i="42"/>
  <c r="L181" i="42"/>
  <c r="H182" i="42"/>
  <c r="K185" i="42"/>
  <c r="M185" i="42" s="1"/>
  <c r="K187" i="42"/>
  <c r="M187" i="42" s="1"/>
  <c r="K189" i="42"/>
  <c r="M189" i="42" s="1"/>
  <c r="L192" i="42"/>
  <c r="L194" i="42"/>
  <c r="L196" i="42"/>
  <c r="C204" i="42"/>
  <c r="E204" i="42" s="1"/>
  <c r="J204" i="42"/>
  <c r="K203" i="42"/>
  <c r="M203" i="42" s="1"/>
  <c r="H206" i="42"/>
  <c r="L207" i="42"/>
  <c r="H220" i="42"/>
  <c r="L226" i="42"/>
  <c r="H227" i="42"/>
  <c r="H234" i="42"/>
  <c r="L247" i="42"/>
  <c r="H248" i="42"/>
  <c r="L257" i="42"/>
  <c r="H263" i="42"/>
  <c r="K264" i="42"/>
  <c r="M264" i="42" s="1"/>
  <c r="K265" i="42"/>
  <c r="M265" i="42" s="1"/>
  <c r="I274" i="42"/>
  <c r="H270" i="42"/>
  <c r="K272" i="42"/>
  <c r="M272" i="42" s="1"/>
  <c r="H275" i="42"/>
  <c r="L278" i="42"/>
  <c r="H279" i="42"/>
  <c r="H282" i="42"/>
  <c r="H284" i="42"/>
  <c r="L290" i="42"/>
  <c r="H291" i="42"/>
  <c r="L292" i="42"/>
  <c r="L315" i="42"/>
  <c r="C323" i="42"/>
  <c r="E323" i="42" s="1"/>
  <c r="L327" i="42"/>
  <c r="H328" i="42"/>
  <c r="L329" i="42"/>
  <c r="H331" i="42"/>
  <c r="H333" i="42"/>
  <c r="L334" i="42"/>
  <c r="H335" i="42"/>
  <c r="L347" i="42"/>
  <c r="L349" i="42"/>
  <c r="H350" i="42"/>
  <c r="H353" i="42"/>
  <c r="H357" i="42"/>
  <c r="L361" i="42"/>
  <c r="H362" i="42"/>
  <c r="L363" i="42"/>
  <c r="H364" i="42"/>
  <c r="L214" i="42"/>
  <c r="L266" i="42"/>
  <c r="L287" i="42"/>
  <c r="K311" i="42"/>
  <c r="M311" i="42" s="1"/>
  <c r="K341" i="42"/>
  <c r="M341" i="42" s="1"/>
  <c r="K343" i="42"/>
  <c r="M343" i="42" s="1"/>
  <c r="G365" i="42"/>
  <c r="I50" i="37"/>
  <c r="I71" i="37"/>
  <c r="J78" i="37"/>
  <c r="I92" i="37"/>
  <c r="L26" i="38"/>
  <c r="H156" i="38"/>
  <c r="H298" i="38"/>
  <c r="H300" i="38"/>
  <c r="K160" i="39"/>
  <c r="M160" i="39" s="1"/>
  <c r="K184" i="39"/>
  <c r="M184" i="39" s="1"/>
  <c r="K199" i="39"/>
  <c r="M199" i="39" s="1"/>
  <c r="K287" i="39"/>
  <c r="M287" i="39" s="1"/>
  <c r="K326" i="39"/>
  <c r="M326" i="39" s="1"/>
  <c r="L335" i="39"/>
  <c r="L9" i="40"/>
  <c r="H10" i="40"/>
  <c r="L11" i="40"/>
  <c r="H12" i="40"/>
  <c r="L13" i="40"/>
  <c r="H14" i="40"/>
  <c r="L24" i="40"/>
  <c r="L26" i="40"/>
  <c r="L28" i="40"/>
  <c r="H38" i="40"/>
  <c r="L39" i="40"/>
  <c r="H40" i="40"/>
  <c r="L52" i="40"/>
  <c r="L54" i="40"/>
  <c r="L56" i="40"/>
  <c r="L65" i="40"/>
  <c r="L67" i="40"/>
  <c r="L69" i="40"/>
  <c r="H79" i="40"/>
  <c r="L80" i="40"/>
  <c r="H81" i="40"/>
  <c r="L82" i="40"/>
  <c r="H83" i="40"/>
  <c r="L84" i="40"/>
  <c r="L93" i="40"/>
  <c r="L95" i="40"/>
  <c r="L97" i="40"/>
  <c r="H107" i="40"/>
  <c r="L108" i="40"/>
  <c r="H109" i="40"/>
  <c r="L110" i="40"/>
  <c r="H111" i="40"/>
  <c r="H121" i="40"/>
  <c r="L122" i="40"/>
  <c r="H123" i="40"/>
  <c r="L124" i="40"/>
  <c r="H125" i="40"/>
  <c r="L126" i="40"/>
  <c r="K51" i="37"/>
  <c r="M51" i="37" s="1"/>
  <c r="J57" i="37"/>
  <c r="I57" i="37"/>
  <c r="J64" i="37"/>
  <c r="J71" i="37"/>
  <c r="K69" i="37"/>
  <c r="M69" i="37" s="1"/>
  <c r="G85" i="37"/>
  <c r="K5" i="37"/>
  <c r="M5" i="37" s="1"/>
  <c r="K103" i="37"/>
  <c r="M103" i="37" s="1"/>
  <c r="I120" i="38"/>
  <c r="L193" i="38"/>
  <c r="H201" i="38"/>
  <c r="L202" i="38"/>
  <c r="L212" i="38"/>
  <c r="L251" i="38"/>
  <c r="H252" i="38"/>
  <c r="H255" i="38"/>
  <c r="L258" i="38"/>
  <c r="L270" i="38"/>
  <c r="L272" i="38"/>
  <c r="L275" i="38"/>
  <c r="L277" i="38"/>
  <c r="L305" i="38"/>
  <c r="H306" i="38"/>
  <c r="L307" i="38"/>
  <c r="L310" i="38"/>
  <c r="L312" i="38"/>
  <c r="H315" i="38"/>
  <c r="L317" i="38"/>
  <c r="L319" i="38"/>
  <c r="L328" i="38"/>
  <c r="L331" i="38"/>
  <c r="L333" i="38"/>
  <c r="H334" i="38"/>
  <c r="L335" i="38"/>
  <c r="H339" i="38"/>
  <c r="L340" i="38"/>
  <c r="H129" i="39"/>
  <c r="L130" i="39"/>
  <c r="H131" i="39"/>
  <c r="L132" i="39"/>
  <c r="L158" i="39"/>
  <c r="H159" i="39"/>
  <c r="H170" i="39"/>
  <c r="H172" i="39"/>
  <c r="H187" i="39"/>
  <c r="H284" i="39"/>
  <c r="L315" i="39"/>
  <c r="G111" i="41"/>
  <c r="G113" i="41" s="1"/>
  <c r="G111" i="42"/>
  <c r="H111" i="42" s="1"/>
  <c r="J57" i="40"/>
  <c r="C71" i="40"/>
  <c r="E71" i="40" s="1"/>
  <c r="G71" i="40"/>
  <c r="K67" i="40"/>
  <c r="M67" i="40" s="1"/>
  <c r="K69" i="40"/>
  <c r="M69" i="40" s="1"/>
  <c r="J85" i="40"/>
  <c r="C99" i="40"/>
  <c r="E99" i="40" s="1"/>
  <c r="G99" i="40"/>
  <c r="K95" i="40"/>
  <c r="M95" i="40" s="1"/>
  <c r="K97" i="40"/>
  <c r="M97" i="40" s="1"/>
  <c r="L104" i="40"/>
  <c r="L118" i="40"/>
  <c r="J127" i="40"/>
  <c r="L1308" i="35"/>
  <c r="L1310" i="35" s="1"/>
  <c r="J111" i="42"/>
  <c r="J113" i="42" s="1"/>
  <c r="I78" i="42"/>
  <c r="L74" i="42"/>
  <c r="L76" i="42"/>
  <c r="J85" i="42"/>
  <c r="H80" i="42"/>
  <c r="H82" i="42"/>
  <c r="H84" i="42"/>
  <c r="H86" i="42"/>
  <c r="L87" i="42"/>
  <c r="H88" i="42"/>
  <c r="L89" i="42"/>
  <c r="H90" i="42"/>
  <c r="L91" i="42"/>
  <c r="C99" i="42"/>
  <c r="E99" i="42" s="1"/>
  <c r="K93" i="42"/>
  <c r="M93" i="42" s="1"/>
  <c r="K95" i="42"/>
  <c r="M95" i="42" s="1"/>
  <c r="I106" i="42"/>
  <c r="L102" i="42"/>
  <c r="L104" i="42"/>
  <c r="H108" i="42"/>
  <c r="H110" i="42"/>
  <c r="H112" i="42"/>
  <c r="H114" i="42"/>
  <c r="L115" i="42"/>
  <c r="H116" i="42"/>
  <c r="L117" i="42"/>
  <c r="L126" i="42"/>
  <c r="C134" i="42"/>
  <c r="E134" i="42" s="1"/>
  <c r="H128" i="42"/>
  <c r="J134" i="42"/>
  <c r="H130" i="42"/>
  <c r="H132" i="42"/>
  <c r="L135" i="42"/>
  <c r="L137" i="42"/>
  <c r="L139" i="42"/>
  <c r="H140" i="42"/>
  <c r="J148" i="42"/>
  <c r="K144" i="42"/>
  <c r="M144" i="42" s="1"/>
  <c r="K145" i="42"/>
  <c r="M145" i="42" s="1"/>
  <c r="L146" i="42"/>
  <c r="H147" i="42"/>
  <c r="K150" i="42"/>
  <c r="M150" i="42" s="1"/>
  <c r="K152" i="42"/>
  <c r="M152" i="42" s="1"/>
  <c r="K154" i="42"/>
  <c r="M154" i="42" s="1"/>
  <c r="L157" i="42"/>
  <c r="L159" i="42"/>
  <c r="L161" i="42"/>
  <c r="C169" i="42"/>
  <c r="E169" i="42" s="1"/>
  <c r="H163" i="42"/>
  <c r="J169" i="42"/>
  <c r="H165" i="42"/>
  <c r="H167" i="42"/>
  <c r="L170" i="42"/>
  <c r="H171" i="42"/>
  <c r="L172" i="42"/>
  <c r="H173" i="42"/>
  <c r="L174" i="42"/>
  <c r="H175" i="42"/>
  <c r="K178" i="42"/>
  <c r="M178" i="42" s="1"/>
  <c r="K180" i="42"/>
  <c r="M180" i="42" s="1"/>
  <c r="K182" i="42"/>
  <c r="M182" i="42" s="1"/>
  <c r="L185" i="42"/>
  <c r="L187" i="42"/>
  <c r="L189" i="42"/>
  <c r="C197" i="42"/>
  <c r="E197" i="42" s="1"/>
  <c r="H191" i="42"/>
  <c r="J197" i="42"/>
  <c r="H193" i="42"/>
  <c r="H195" i="42"/>
  <c r="I204" i="42"/>
  <c r="C225" i="42"/>
  <c r="E225" i="42" s="1"/>
  <c r="G225" i="42"/>
  <c r="J225" i="42"/>
  <c r="J239" i="42"/>
  <c r="H235" i="42"/>
  <c r="K235" i="42"/>
  <c r="M235" i="42" s="1"/>
  <c r="K240" i="42"/>
  <c r="M240" i="42" s="1"/>
  <c r="K252" i="42"/>
  <c r="M252" i="42" s="1"/>
  <c r="H252" i="42"/>
  <c r="H83" i="42"/>
  <c r="L84" i="42"/>
  <c r="C92" i="42"/>
  <c r="E92" i="42" s="1"/>
  <c r="K86" i="42"/>
  <c r="M86" i="42" s="1"/>
  <c r="K88" i="42"/>
  <c r="M88" i="42" s="1"/>
  <c r="K90" i="42"/>
  <c r="M90" i="42" s="1"/>
  <c r="I99" i="42"/>
  <c r="L95" i="42"/>
  <c r="J106" i="42"/>
  <c r="H107" i="42"/>
  <c r="L108" i="42"/>
  <c r="H109" i="42"/>
  <c r="L110" i="42"/>
  <c r="L112" i="42"/>
  <c r="G120" i="42"/>
  <c r="K116" i="42"/>
  <c r="M116" i="42" s="1"/>
  <c r="K118" i="42"/>
  <c r="M118" i="42" s="1"/>
  <c r="K121" i="42"/>
  <c r="M121" i="42" s="1"/>
  <c r="K125" i="42"/>
  <c r="M125" i="42" s="1"/>
  <c r="L128" i="42"/>
  <c r="L130" i="42"/>
  <c r="L132" i="42"/>
  <c r="K136" i="42"/>
  <c r="M136" i="42" s="1"/>
  <c r="K138" i="42"/>
  <c r="M138" i="42" s="1"/>
  <c r="H143" i="42"/>
  <c r="L145" i="42"/>
  <c r="K147" i="42"/>
  <c r="M147" i="42" s="1"/>
  <c r="L150" i="42"/>
  <c r="L152" i="42"/>
  <c r="L154" i="42"/>
  <c r="C162" i="42"/>
  <c r="E162" i="42" s="1"/>
  <c r="J162" i="42"/>
  <c r="L163" i="42"/>
  <c r="H164" i="42"/>
  <c r="L165" i="42"/>
  <c r="H166" i="42"/>
  <c r="L167" i="42"/>
  <c r="H168" i="42"/>
  <c r="K171" i="42"/>
  <c r="M171" i="42" s="1"/>
  <c r="K173" i="42"/>
  <c r="M173" i="42" s="1"/>
  <c r="K175" i="42"/>
  <c r="M175" i="42" s="1"/>
  <c r="L178" i="42"/>
  <c r="L180" i="42"/>
  <c r="L182" i="42"/>
  <c r="C190" i="42"/>
  <c r="E190" i="42" s="1"/>
  <c r="J190" i="42"/>
  <c r="L191" i="42"/>
  <c r="H192" i="42"/>
  <c r="L193" i="42"/>
  <c r="H194" i="42"/>
  <c r="L195" i="42"/>
  <c r="H196" i="42"/>
  <c r="K199" i="42"/>
  <c r="M199" i="42" s="1"/>
  <c r="L208" i="42"/>
  <c r="H210" i="42"/>
  <c r="H213" i="42"/>
  <c r="K216" i="42"/>
  <c r="M216" i="42" s="1"/>
  <c r="L219" i="42"/>
  <c r="K223" i="42"/>
  <c r="M223" i="42" s="1"/>
  <c r="L230" i="42"/>
  <c r="L233" i="42"/>
  <c r="L240" i="42"/>
  <c r="K259" i="42"/>
  <c r="M259" i="42" s="1"/>
  <c r="H259" i="42"/>
  <c r="K280" i="42"/>
  <c r="M280" i="42" s="1"/>
  <c r="H280" i="42"/>
  <c r="J309" i="42"/>
  <c r="K332" i="42"/>
  <c r="M332" i="42" s="1"/>
  <c r="K273" i="42"/>
  <c r="M273" i="42" s="1"/>
  <c r="H273" i="42"/>
  <c r="H115" i="42"/>
  <c r="H117" i="42"/>
  <c r="H135" i="42"/>
  <c r="H137" i="42"/>
  <c r="H139" i="42"/>
  <c r="H146" i="42"/>
  <c r="H170" i="42"/>
  <c r="H172" i="42"/>
  <c r="H174" i="42"/>
  <c r="H198" i="42"/>
  <c r="H200" i="42"/>
  <c r="H202" i="42"/>
  <c r="I211" i="42"/>
  <c r="L205" i="42"/>
  <c r="H209" i="42"/>
  <c r="C218" i="42"/>
  <c r="E218" i="42" s="1"/>
  <c r="G218" i="42"/>
  <c r="C232" i="42"/>
  <c r="E232" i="42" s="1"/>
  <c r="H228" i="42"/>
  <c r="H245" i="42"/>
  <c r="C274" i="42"/>
  <c r="E274" i="42" s="1"/>
  <c r="G274" i="42"/>
  <c r="K201" i="42"/>
  <c r="M201" i="42" s="1"/>
  <c r="K208" i="42"/>
  <c r="M208" i="42" s="1"/>
  <c r="J218" i="42"/>
  <c r="K214" i="42"/>
  <c r="M214" i="42" s="1"/>
  <c r="H222" i="42"/>
  <c r="K227" i="42"/>
  <c r="M227" i="42" s="1"/>
  <c r="H230" i="42"/>
  <c r="K231" i="42"/>
  <c r="M231" i="42" s="1"/>
  <c r="K234" i="42"/>
  <c r="M234" i="42" s="1"/>
  <c r="K238" i="42"/>
  <c r="M238" i="42" s="1"/>
  <c r="H241" i="42"/>
  <c r="H242" i="42"/>
  <c r="K244" i="42"/>
  <c r="M244" i="42" s="1"/>
  <c r="K251" i="42"/>
  <c r="M251" i="42" s="1"/>
  <c r="K258" i="42"/>
  <c r="M258" i="42" s="1"/>
  <c r="H261" i="42"/>
  <c r="L263" i="42"/>
  <c r="H265" i="42"/>
  <c r="J274" i="42"/>
  <c r="K269" i="42"/>
  <c r="M269" i="42" s="1"/>
  <c r="K278" i="42"/>
  <c r="M278" i="42" s="1"/>
  <c r="K279" i="42"/>
  <c r="M279" i="42" s="1"/>
  <c r="J295" i="42"/>
  <c r="K290" i="42"/>
  <c r="M290" i="42" s="1"/>
  <c r="K291" i="42"/>
  <c r="M291" i="42" s="1"/>
  <c r="K293" i="42"/>
  <c r="M293" i="42" s="1"/>
  <c r="J302" i="42"/>
  <c r="K297" i="42"/>
  <c r="M297" i="42" s="1"/>
  <c r="C309" i="42"/>
  <c r="E309" i="42" s="1"/>
  <c r="K305" i="42"/>
  <c r="M305" i="42" s="1"/>
  <c r="K308" i="42"/>
  <c r="M308" i="42" s="1"/>
  <c r="J323" i="42"/>
  <c r="G323" i="42"/>
  <c r="K321" i="42"/>
  <c r="M321" i="42" s="1"/>
  <c r="K326" i="42"/>
  <c r="M326" i="42" s="1"/>
  <c r="L227" i="42"/>
  <c r="H229" i="42"/>
  <c r="L231" i="42"/>
  <c r="C239" i="42"/>
  <c r="E239" i="42" s="1"/>
  <c r="K233" i="42"/>
  <c r="M233" i="42" s="1"/>
  <c r="L234" i="42"/>
  <c r="H236" i="42"/>
  <c r="L238" i="42"/>
  <c r="K241" i="42"/>
  <c r="M241" i="42" s="1"/>
  <c r="L244" i="42"/>
  <c r="G253" i="42"/>
  <c r="L251" i="42"/>
  <c r="G260" i="42"/>
  <c r="L258" i="42"/>
  <c r="G267" i="42"/>
  <c r="H268" i="42"/>
  <c r="K270" i="42"/>
  <c r="M270" i="42" s="1"/>
  <c r="K271" i="42"/>
  <c r="M271" i="42" s="1"/>
  <c r="L272" i="42"/>
  <c r="C281" i="42"/>
  <c r="E281" i="42" s="1"/>
  <c r="G281" i="42"/>
  <c r="I281" i="42"/>
  <c r="H277" i="42"/>
  <c r="L279" i="42"/>
  <c r="C288" i="42"/>
  <c r="E288" i="42" s="1"/>
  <c r="K282" i="42"/>
  <c r="M282" i="42" s="1"/>
  <c r="I288" i="42"/>
  <c r="K285" i="42"/>
  <c r="M285" i="42" s="1"/>
  <c r="K286" i="42"/>
  <c r="M286" i="42" s="1"/>
  <c r="H289" i="42"/>
  <c r="L293" i="42"/>
  <c r="L297" i="42"/>
  <c r="K299" i="42"/>
  <c r="M299" i="42" s="1"/>
  <c r="L300" i="42"/>
  <c r="L303" i="42"/>
  <c r="L305" i="42"/>
  <c r="K307" i="42"/>
  <c r="M307" i="42" s="1"/>
  <c r="L308" i="42"/>
  <c r="C316" i="42"/>
  <c r="E316" i="42" s="1"/>
  <c r="K312" i="42"/>
  <c r="M312" i="42" s="1"/>
  <c r="H314" i="42"/>
  <c r="K315" i="42"/>
  <c r="M315" i="42" s="1"/>
  <c r="H317" i="42"/>
  <c r="L318" i="42"/>
  <c r="H319" i="42"/>
  <c r="L321" i="42"/>
  <c r="J330" i="42"/>
  <c r="L326" i="42"/>
  <c r="K328" i="42"/>
  <c r="M328" i="42" s="1"/>
  <c r="K331" i="42"/>
  <c r="M331" i="42" s="1"/>
  <c r="L332" i="42"/>
  <c r="K334" i="42"/>
  <c r="M334" i="42" s="1"/>
  <c r="H336" i="42"/>
  <c r="G337" i="42"/>
  <c r="K338" i="42"/>
  <c r="M338" i="42" s="1"/>
  <c r="L339" i="42"/>
  <c r="H340" i="42"/>
  <c r="L341" i="42"/>
  <c r="J351" i="42"/>
  <c r="G351" i="42"/>
  <c r="H348" i="42"/>
  <c r="K349" i="42"/>
  <c r="M349" i="42" s="1"/>
  <c r="K352" i="42"/>
  <c r="M352" i="42" s="1"/>
  <c r="H354" i="42"/>
  <c r="J365" i="42"/>
  <c r="H360" i="42"/>
  <c r="K360" i="42"/>
  <c r="M360" i="42" s="1"/>
  <c r="K361" i="42"/>
  <c r="M361" i="42" s="1"/>
  <c r="K363" i="42"/>
  <c r="M363" i="42" s="1"/>
  <c r="C253" i="42"/>
  <c r="E253" i="42" s="1"/>
  <c r="J260" i="42"/>
  <c r="K255" i="42"/>
  <c r="M255" i="42" s="1"/>
  <c r="C260" i="42"/>
  <c r="E260" i="42" s="1"/>
  <c r="J267" i="42"/>
  <c r="K262" i="42"/>
  <c r="M262" i="42" s="1"/>
  <c r="C267" i="42"/>
  <c r="E267" i="42" s="1"/>
  <c r="K266" i="42"/>
  <c r="M266" i="42" s="1"/>
  <c r="J281" i="42"/>
  <c r="K276" i="42"/>
  <c r="M276" i="42" s="1"/>
  <c r="K283" i="42"/>
  <c r="M283" i="42" s="1"/>
  <c r="K287" i="42"/>
  <c r="M287" i="42" s="1"/>
  <c r="H294" i="42"/>
  <c r="C302" i="42"/>
  <c r="E302" i="42" s="1"/>
  <c r="L301" i="42"/>
  <c r="L304" i="42"/>
  <c r="L306" i="42"/>
  <c r="J316" i="42"/>
  <c r="L314" i="42"/>
  <c r="L319" i="42"/>
  <c r="H321" i="42"/>
  <c r="L322" i="42"/>
  <c r="H326" i="42"/>
  <c r="J337" i="42"/>
  <c r="H332" i="42"/>
  <c r="L336" i="42"/>
  <c r="J344" i="42"/>
  <c r="L340" i="42"/>
  <c r="H341" i="42"/>
  <c r="L343" i="42"/>
  <c r="C351" i="42"/>
  <c r="E351" i="42" s="1"/>
  <c r="L348" i="42"/>
  <c r="J358" i="42"/>
  <c r="L354" i="42"/>
  <c r="L360" i="42"/>
  <c r="G8" i="42"/>
  <c r="G15" i="42"/>
  <c r="G22" i="42"/>
  <c r="G29" i="42"/>
  <c r="L30" i="42"/>
  <c r="I36" i="42"/>
  <c r="K38" i="42"/>
  <c r="M38" i="42" s="1"/>
  <c r="K42" i="42"/>
  <c r="M42" i="42" s="1"/>
  <c r="G43" i="42"/>
  <c r="K2" i="42"/>
  <c r="M2" i="42" s="1"/>
  <c r="K3" i="42"/>
  <c r="M3" i="42" s="1"/>
  <c r="I15" i="42"/>
  <c r="G36" i="42"/>
  <c r="C50" i="42"/>
  <c r="E50" i="42" s="1"/>
  <c r="I8" i="42"/>
  <c r="I22" i="42"/>
  <c r="I29" i="42"/>
  <c r="L2" i="42"/>
  <c r="H4" i="42"/>
  <c r="K5" i="42"/>
  <c r="M5" i="42" s="1"/>
  <c r="H6" i="42"/>
  <c r="K7" i="42"/>
  <c r="M7" i="42" s="1"/>
  <c r="H9" i="42"/>
  <c r="K10" i="42"/>
  <c r="M10" i="42" s="1"/>
  <c r="H11" i="42"/>
  <c r="K12" i="42"/>
  <c r="M12" i="42" s="1"/>
  <c r="H13" i="42"/>
  <c r="K14" i="42"/>
  <c r="M14" i="42" s="1"/>
  <c r="H16" i="42"/>
  <c r="K17" i="42"/>
  <c r="M17" i="42" s="1"/>
  <c r="H18" i="42"/>
  <c r="K19" i="42"/>
  <c r="M19" i="42" s="1"/>
  <c r="H20" i="42"/>
  <c r="K21" i="42"/>
  <c r="M21" i="42" s="1"/>
  <c r="H23" i="42"/>
  <c r="K24" i="42"/>
  <c r="M24" i="42" s="1"/>
  <c r="H25" i="42"/>
  <c r="K26" i="42"/>
  <c r="M26" i="42" s="1"/>
  <c r="H27" i="42"/>
  <c r="K28" i="42"/>
  <c r="M28" i="42" s="1"/>
  <c r="H30" i="42"/>
  <c r="K31" i="42"/>
  <c r="M31" i="42" s="1"/>
  <c r="H32" i="42"/>
  <c r="K33" i="42"/>
  <c r="M33" i="42" s="1"/>
  <c r="H34" i="42"/>
  <c r="C43" i="42"/>
  <c r="E43" i="42" s="1"/>
  <c r="K40" i="42"/>
  <c r="M40" i="42" s="1"/>
  <c r="I50" i="42"/>
  <c r="L44" i="42"/>
  <c r="I43" i="42"/>
  <c r="L37" i="42"/>
  <c r="L51" i="42"/>
  <c r="L58" i="42"/>
  <c r="L65" i="42"/>
  <c r="L72" i="42"/>
  <c r="L79" i="42"/>
  <c r="L86" i="42"/>
  <c r="L93" i="42"/>
  <c r="L100" i="42"/>
  <c r="L107" i="42"/>
  <c r="L114" i="42"/>
  <c r="H118" i="42"/>
  <c r="H119" i="42"/>
  <c r="H121" i="42"/>
  <c r="L121" i="42"/>
  <c r="H122" i="42"/>
  <c r="L124" i="42"/>
  <c r="H125" i="42"/>
  <c r="H126" i="42"/>
  <c r="K128" i="42"/>
  <c r="M128" i="42" s="1"/>
  <c r="H129" i="42"/>
  <c r="K130" i="42"/>
  <c r="M130" i="42" s="1"/>
  <c r="H131" i="42"/>
  <c r="K132" i="42"/>
  <c r="M132" i="42" s="1"/>
  <c r="H133" i="42"/>
  <c r="K135" i="42"/>
  <c r="M135" i="42" s="1"/>
  <c r="H136" i="42"/>
  <c r="K137" i="42"/>
  <c r="M137" i="42" s="1"/>
  <c r="H138" i="42"/>
  <c r="K139" i="42"/>
  <c r="M139" i="42" s="1"/>
  <c r="K45" i="42"/>
  <c r="M45" i="42" s="1"/>
  <c r="K47" i="42"/>
  <c r="M47" i="42" s="1"/>
  <c r="K49" i="42"/>
  <c r="M49" i="42" s="1"/>
  <c r="G50" i="42"/>
  <c r="K52" i="42"/>
  <c r="M52" i="42" s="1"/>
  <c r="K54" i="42"/>
  <c r="M54" i="42" s="1"/>
  <c r="K56" i="42"/>
  <c r="M56" i="42" s="1"/>
  <c r="G57" i="42"/>
  <c r="K59" i="42"/>
  <c r="M59" i="42" s="1"/>
  <c r="K61" i="42"/>
  <c r="M61" i="42" s="1"/>
  <c r="K63" i="42"/>
  <c r="M63" i="42" s="1"/>
  <c r="G64" i="42"/>
  <c r="K66" i="42"/>
  <c r="M66" i="42" s="1"/>
  <c r="K68" i="42"/>
  <c r="M68" i="42" s="1"/>
  <c r="K70" i="42"/>
  <c r="M70" i="42" s="1"/>
  <c r="G71" i="42"/>
  <c r="K73" i="42"/>
  <c r="M73" i="42" s="1"/>
  <c r="K75" i="42"/>
  <c r="M75" i="42" s="1"/>
  <c r="K77" i="42"/>
  <c r="M77" i="42" s="1"/>
  <c r="G78" i="42"/>
  <c r="K80" i="42"/>
  <c r="M80" i="42" s="1"/>
  <c r="K82" i="42"/>
  <c r="M82" i="42" s="1"/>
  <c r="K84" i="42"/>
  <c r="M84" i="42" s="1"/>
  <c r="G85" i="42"/>
  <c r="K87" i="42"/>
  <c r="M87" i="42" s="1"/>
  <c r="K89" i="42"/>
  <c r="M89" i="42" s="1"/>
  <c r="K91" i="42"/>
  <c r="M91" i="42" s="1"/>
  <c r="G92" i="42"/>
  <c r="K94" i="42"/>
  <c r="M94" i="42" s="1"/>
  <c r="K96" i="42"/>
  <c r="M96" i="42" s="1"/>
  <c r="K98" i="42"/>
  <c r="M98" i="42" s="1"/>
  <c r="K101" i="42"/>
  <c r="M101" i="42" s="1"/>
  <c r="K103" i="42"/>
  <c r="M103" i="42" s="1"/>
  <c r="K105" i="42"/>
  <c r="M105" i="42" s="1"/>
  <c r="G106" i="42"/>
  <c r="K108" i="42"/>
  <c r="M108" i="42" s="1"/>
  <c r="K110" i="42"/>
  <c r="M110" i="42" s="1"/>
  <c r="K112" i="42"/>
  <c r="M112" i="42" s="1"/>
  <c r="K115" i="42"/>
  <c r="M115" i="42" s="1"/>
  <c r="K117" i="42"/>
  <c r="M117" i="42" s="1"/>
  <c r="K123" i="42"/>
  <c r="M123" i="42" s="1"/>
  <c r="C148" i="42"/>
  <c r="E148" i="42" s="1"/>
  <c r="H142" i="42"/>
  <c r="G148" i="42"/>
  <c r="L119" i="42"/>
  <c r="L122" i="42"/>
  <c r="H124" i="42"/>
  <c r="G127" i="42"/>
  <c r="G134" i="42"/>
  <c r="G141" i="42"/>
  <c r="L142" i="42"/>
  <c r="I148" i="42"/>
  <c r="K114" i="42"/>
  <c r="M114" i="42" s="1"/>
  <c r="J127" i="42"/>
  <c r="I134" i="42"/>
  <c r="I141" i="42"/>
  <c r="K146" i="42"/>
  <c r="M146" i="42" s="1"/>
  <c r="G155" i="42"/>
  <c r="G162" i="42"/>
  <c r="G169" i="42"/>
  <c r="G176" i="42"/>
  <c r="G183" i="42"/>
  <c r="G190" i="42"/>
  <c r="G197" i="42"/>
  <c r="K200" i="42"/>
  <c r="M200" i="42" s="1"/>
  <c r="K207" i="42"/>
  <c r="M207" i="42" s="1"/>
  <c r="K210" i="42"/>
  <c r="M210" i="42" s="1"/>
  <c r="H212" i="42"/>
  <c r="K213" i="42"/>
  <c r="M213" i="42" s="1"/>
  <c r="H214" i="42"/>
  <c r="K215" i="42"/>
  <c r="M215" i="42" s="1"/>
  <c r="H216" i="42"/>
  <c r="K217" i="42"/>
  <c r="M217" i="42" s="1"/>
  <c r="H219" i="42"/>
  <c r="K220" i="42"/>
  <c r="M220" i="42" s="1"/>
  <c r="H221" i="42"/>
  <c r="K222" i="42"/>
  <c r="M222" i="42" s="1"/>
  <c r="K224" i="42"/>
  <c r="M224" i="42" s="1"/>
  <c r="I239" i="42"/>
  <c r="I253" i="42"/>
  <c r="L199" i="42"/>
  <c r="H201" i="42"/>
  <c r="L203" i="42"/>
  <c r="L206" i="42"/>
  <c r="H208" i="42"/>
  <c r="L210" i="42"/>
  <c r="L213" i="42"/>
  <c r="L215" i="42"/>
  <c r="L217" i="42"/>
  <c r="I218" i="42"/>
  <c r="L220" i="42"/>
  <c r="L222" i="42"/>
  <c r="L224" i="42"/>
  <c r="I225" i="42"/>
  <c r="K228" i="42"/>
  <c r="M228" i="42" s="1"/>
  <c r="I232" i="42"/>
  <c r="C246" i="42"/>
  <c r="E246" i="42" s="1"/>
  <c r="H240" i="42"/>
  <c r="G246" i="42"/>
  <c r="I260" i="42"/>
  <c r="K149" i="42"/>
  <c r="M149" i="42" s="1"/>
  <c r="K151" i="42"/>
  <c r="M151" i="42" s="1"/>
  <c r="K153" i="42"/>
  <c r="M153" i="42" s="1"/>
  <c r="I155" i="42"/>
  <c r="K156" i="42"/>
  <c r="M156" i="42" s="1"/>
  <c r="K158" i="42"/>
  <c r="M158" i="42" s="1"/>
  <c r="K160" i="42"/>
  <c r="M160" i="42" s="1"/>
  <c r="I162" i="42"/>
  <c r="K163" i="42"/>
  <c r="M163" i="42" s="1"/>
  <c r="K165" i="42"/>
  <c r="M165" i="42" s="1"/>
  <c r="K167" i="42"/>
  <c r="M167" i="42" s="1"/>
  <c r="I169" i="42"/>
  <c r="K170" i="42"/>
  <c r="M170" i="42" s="1"/>
  <c r="K172" i="42"/>
  <c r="M172" i="42" s="1"/>
  <c r="K174" i="42"/>
  <c r="M174" i="42" s="1"/>
  <c r="I176" i="42"/>
  <c r="K177" i="42"/>
  <c r="M177" i="42" s="1"/>
  <c r="K179" i="42"/>
  <c r="M179" i="42" s="1"/>
  <c r="K181" i="42"/>
  <c r="M181" i="42" s="1"/>
  <c r="I183" i="42"/>
  <c r="K184" i="42"/>
  <c r="M184" i="42" s="1"/>
  <c r="K186" i="42"/>
  <c r="M186" i="42" s="1"/>
  <c r="K188" i="42"/>
  <c r="M188" i="42" s="1"/>
  <c r="I190" i="42"/>
  <c r="K191" i="42"/>
  <c r="M191" i="42" s="1"/>
  <c r="K193" i="42"/>
  <c r="M193" i="42" s="1"/>
  <c r="K195" i="42"/>
  <c r="M195" i="42" s="1"/>
  <c r="I197" i="42"/>
  <c r="K198" i="42"/>
  <c r="M198" i="42" s="1"/>
  <c r="K202" i="42"/>
  <c r="M202" i="42" s="1"/>
  <c r="G204" i="42"/>
  <c r="K205" i="42"/>
  <c r="M205" i="42" s="1"/>
  <c r="J211" i="42"/>
  <c r="H233" i="42"/>
  <c r="G239" i="42"/>
  <c r="L261" i="42"/>
  <c r="I267" i="42"/>
  <c r="L198" i="42"/>
  <c r="H199" i="42"/>
  <c r="L201" i="42"/>
  <c r="H205" i="42"/>
  <c r="K212" i="42"/>
  <c r="M212" i="42" s="1"/>
  <c r="K219" i="42"/>
  <c r="M219" i="42" s="1"/>
  <c r="H226" i="42"/>
  <c r="G232" i="42"/>
  <c r="K237" i="42"/>
  <c r="M237" i="42" s="1"/>
  <c r="K242" i="42"/>
  <c r="M242" i="42" s="1"/>
  <c r="I246" i="42"/>
  <c r="L242" i="42"/>
  <c r="H243" i="42"/>
  <c r="H244" i="42"/>
  <c r="H247" i="42"/>
  <c r="K247" i="42"/>
  <c r="M247" i="42" s="1"/>
  <c r="L249" i="42"/>
  <c r="H250" i="42"/>
  <c r="H251" i="42"/>
  <c r="H254" i="42"/>
  <c r="K254" i="42"/>
  <c r="M254" i="42" s="1"/>
  <c r="L256" i="42"/>
  <c r="H257" i="42"/>
  <c r="H258" i="42"/>
  <c r="K261" i="42"/>
  <c r="M261" i="42" s="1"/>
  <c r="H264" i="42"/>
  <c r="K268" i="42"/>
  <c r="M268" i="42" s="1"/>
  <c r="L269" i="42"/>
  <c r="K275" i="42"/>
  <c r="M275" i="42" s="1"/>
  <c r="L276" i="42"/>
  <c r="J288" i="42"/>
  <c r="K284" i="42"/>
  <c r="M284" i="42" s="1"/>
  <c r="G302" i="42"/>
  <c r="K296" i="42"/>
  <c r="M296" i="42" s="1"/>
  <c r="H300" i="42"/>
  <c r="K300" i="42"/>
  <c r="M300" i="42" s="1"/>
  <c r="L356" i="42"/>
  <c r="J246" i="42"/>
  <c r="K277" i="42"/>
  <c r="M277" i="42" s="1"/>
  <c r="L284" i="42"/>
  <c r="C295" i="42"/>
  <c r="E295" i="42" s="1"/>
  <c r="K289" i="42"/>
  <c r="M289" i="42" s="1"/>
  <c r="I295" i="42"/>
  <c r="G358" i="42"/>
  <c r="K355" i="42"/>
  <c r="M355" i="42" s="1"/>
  <c r="H298" i="42"/>
  <c r="K298" i="42"/>
  <c r="M298" i="42" s="1"/>
  <c r="G316" i="42"/>
  <c r="K310" i="42"/>
  <c r="M310" i="42" s="1"/>
  <c r="G330" i="42"/>
  <c r="K327" i="42"/>
  <c r="M327" i="42" s="1"/>
  <c r="L352" i="42"/>
  <c r="I358" i="42"/>
  <c r="H303" i="42"/>
  <c r="G309" i="42"/>
  <c r="K303" i="42"/>
  <c r="M303" i="42" s="1"/>
  <c r="L324" i="42"/>
  <c r="I330" i="42"/>
  <c r="G344" i="42"/>
  <c r="K339" i="42"/>
  <c r="M339" i="42" s="1"/>
  <c r="G288" i="42"/>
  <c r="L291" i="42"/>
  <c r="H292" i="42"/>
  <c r="H293" i="42"/>
  <c r="G295" i="42"/>
  <c r="H296" i="42"/>
  <c r="H297" i="42"/>
  <c r="H299" i="42"/>
  <c r="H301" i="42"/>
  <c r="H304" i="42"/>
  <c r="H305" i="42"/>
  <c r="H306" i="42"/>
  <c r="H307" i="42"/>
  <c r="H308" i="42"/>
  <c r="H310" i="42"/>
  <c r="H311" i="42"/>
  <c r="H315" i="42"/>
  <c r="C330" i="42"/>
  <c r="E330" i="42" s="1"/>
  <c r="H327" i="42"/>
  <c r="L331" i="42"/>
  <c r="I337" i="42"/>
  <c r="H339" i="42"/>
  <c r="H343" i="42"/>
  <c r="C358" i="42"/>
  <c r="E358" i="42" s="1"/>
  <c r="H355" i="42"/>
  <c r="L359" i="42"/>
  <c r="I365" i="42"/>
  <c r="L310" i="42"/>
  <c r="I316" i="42"/>
  <c r="L317" i="42"/>
  <c r="I323" i="42"/>
  <c r="C344" i="42"/>
  <c r="E344" i="42" s="1"/>
  <c r="L345" i="42"/>
  <c r="I351" i="42"/>
  <c r="I302" i="42"/>
  <c r="I309" i="42"/>
  <c r="H318" i="42"/>
  <c r="K318" i="42"/>
  <c r="M318" i="42" s="1"/>
  <c r="H322" i="42"/>
  <c r="C337" i="42"/>
  <c r="E337" i="42" s="1"/>
  <c r="H334" i="42"/>
  <c r="L338" i="42"/>
  <c r="I344" i="42"/>
  <c r="H346" i="42"/>
  <c r="K346" i="42"/>
  <c r="M346" i="42" s="1"/>
  <c r="C365" i="42"/>
  <c r="E365" i="42" s="1"/>
  <c r="K347" i="41"/>
  <c r="M347" i="41" s="1"/>
  <c r="K360" i="41"/>
  <c r="M360" i="41" s="1"/>
  <c r="K364" i="41"/>
  <c r="M364" i="41" s="1"/>
  <c r="H118" i="41"/>
  <c r="L143" i="41"/>
  <c r="L145" i="41"/>
  <c r="L147" i="41"/>
  <c r="L158" i="41"/>
  <c r="L160" i="41"/>
  <c r="H230" i="41"/>
  <c r="K174" i="41"/>
  <c r="M174" i="41" s="1"/>
  <c r="J190" i="41"/>
  <c r="J246" i="41"/>
  <c r="K270" i="41"/>
  <c r="M270" i="41" s="1"/>
  <c r="K284" i="41"/>
  <c r="M284" i="41" s="1"/>
  <c r="H107" i="41"/>
  <c r="L116" i="41"/>
  <c r="H122" i="41"/>
  <c r="H124" i="41"/>
  <c r="L129" i="41"/>
  <c r="L131" i="41"/>
  <c r="L133" i="41"/>
  <c r="L142" i="41"/>
  <c r="L144" i="41"/>
  <c r="K167" i="41"/>
  <c r="M167" i="41" s="1"/>
  <c r="J183" i="41"/>
  <c r="L185" i="41"/>
  <c r="L187" i="41"/>
  <c r="L189" i="41"/>
  <c r="G197" i="41"/>
  <c r="K193" i="41"/>
  <c r="M193" i="41" s="1"/>
  <c r="K195" i="41"/>
  <c r="M195" i="41" s="1"/>
  <c r="J211" i="41"/>
  <c r="L217" i="41"/>
  <c r="G225" i="41"/>
  <c r="L230" i="41"/>
  <c r="K234" i="41"/>
  <c r="M234" i="41" s="1"/>
  <c r="H6" i="41"/>
  <c r="L9" i="41"/>
  <c r="H10" i="41"/>
  <c r="L11" i="41"/>
  <c r="H12" i="41"/>
  <c r="L13" i="41"/>
  <c r="H14" i="41"/>
  <c r="K17" i="41"/>
  <c r="M17" i="41" s="1"/>
  <c r="K19" i="41"/>
  <c r="M19" i="41" s="1"/>
  <c r="K21" i="41"/>
  <c r="M21" i="41" s="1"/>
  <c r="L24" i="41"/>
  <c r="L26" i="41"/>
  <c r="L28" i="41"/>
  <c r="C36" i="41"/>
  <c r="E36" i="41" s="1"/>
  <c r="G36" i="41"/>
  <c r="J36" i="41"/>
  <c r="H32" i="41"/>
  <c r="H34" i="41"/>
  <c r="K14" i="41"/>
  <c r="M14" i="41" s="1"/>
  <c r="C29" i="41"/>
  <c r="E29" i="41" s="1"/>
  <c r="G29" i="41"/>
  <c r="J29" i="41"/>
  <c r="K38" i="41"/>
  <c r="M38" i="41" s="1"/>
  <c r="K40" i="41"/>
  <c r="M40" i="41" s="1"/>
  <c r="K42" i="41"/>
  <c r="M42" i="41" s="1"/>
  <c r="C57" i="41"/>
  <c r="E57" i="41" s="1"/>
  <c r="G57" i="41"/>
  <c r="J57" i="41"/>
  <c r="K66" i="41"/>
  <c r="M66" i="41" s="1"/>
  <c r="K68" i="41"/>
  <c r="M68" i="41" s="1"/>
  <c r="L10" i="41"/>
  <c r="L12" i="41"/>
  <c r="L14" i="41"/>
  <c r="H18" i="41"/>
  <c r="H20" i="41"/>
  <c r="L23" i="41"/>
  <c r="H24" i="41"/>
  <c r="L25" i="41"/>
  <c r="H26" i="41"/>
  <c r="L27" i="41"/>
  <c r="H28" i="41"/>
  <c r="L38" i="41"/>
  <c r="L40" i="41"/>
  <c r="L42" i="41"/>
  <c r="H46" i="41"/>
  <c r="H48" i="41"/>
  <c r="L51" i="41"/>
  <c r="H52" i="41"/>
  <c r="L53" i="41"/>
  <c r="H54" i="41"/>
  <c r="L55" i="41"/>
  <c r="H56" i="41"/>
  <c r="L37" i="41"/>
  <c r="H38" i="41"/>
  <c r="L39" i="41"/>
  <c r="H40" i="41"/>
  <c r="L41" i="41"/>
  <c r="H42" i="41"/>
  <c r="K45" i="41"/>
  <c r="M45" i="41" s="1"/>
  <c r="K47" i="41"/>
  <c r="M47" i="41" s="1"/>
  <c r="K49" i="41"/>
  <c r="M49" i="41" s="1"/>
  <c r="L52" i="41"/>
  <c r="L54" i="41"/>
  <c r="L56" i="41"/>
  <c r="C64" i="41"/>
  <c r="E64" i="41" s="1"/>
  <c r="G64" i="41"/>
  <c r="J64" i="41"/>
  <c r="H60" i="41"/>
  <c r="H62" i="41"/>
  <c r="L65" i="41"/>
  <c r="H66" i="41"/>
  <c r="L67" i="41"/>
  <c r="H68" i="41"/>
  <c r="L69" i="41"/>
  <c r="H70" i="41"/>
  <c r="J78" i="41"/>
  <c r="K73" i="41"/>
  <c r="M73" i="41" s="1"/>
  <c r="K75" i="41"/>
  <c r="M75" i="41" s="1"/>
  <c r="K77" i="41"/>
  <c r="M77" i="41" s="1"/>
  <c r="L80" i="41"/>
  <c r="L82" i="41"/>
  <c r="L84" i="41"/>
  <c r="C92" i="41"/>
  <c r="E92" i="41" s="1"/>
  <c r="G92" i="41"/>
  <c r="H88" i="41"/>
  <c r="H90" i="41"/>
  <c r="L93" i="41"/>
  <c r="H94" i="41"/>
  <c r="L95" i="41"/>
  <c r="H96" i="41"/>
  <c r="L97" i="41"/>
  <c r="H98" i="41"/>
  <c r="J106" i="41"/>
  <c r="K101" i="41"/>
  <c r="M101" i="41" s="1"/>
  <c r="K103" i="41"/>
  <c r="M103" i="41" s="1"/>
  <c r="K105" i="41"/>
  <c r="M105" i="41" s="1"/>
  <c r="K116" i="41"/>
  <c r="M116" i="41" s="1"/>
  <c r="J134" i="41"/>
  <c r="L136" i="41"/>
  <c r="L138" i="41"/>
  <c r="L140" i="41"/>
  <c r="K144" i="41"/>
  <c r="M144" i="41" s="1"/>
  <c r="L149" i="41"/>
  <c r="L151" i="41"/>
  <c r="L153" i="41"/>
  <c r="L164" i="41"/>
  <c r="L173" i="41"/>
  <c r="L178" i="41"/>
  <c r="L180" i="41"/>
  <c r="L182" i="41"/>
  <c r="J204" i="41"/>
  <c r="L206" i="41"/>
  <c r="L208" i="41"/>
  <c r="L210" i="41"/>
  <c r="G218" i="41"/>
  <c r="K214" i="41"/>
  <c r="M214" i="41" s="1"/>
  <c r="K216" i="41"/>
  <c r="M216" i="41" s="1"/>
  <c r="L221" i="41"/>
  <c r="H224" i="41"/>
  <c r="J232" i="41"/>
  <c r="K230" i="41"/>
  <c r="M230" i="41" s="1"/>
  <c r="L234" i="41"/>
  <c r="K261" i="41"/>
  <c r="M261" i="41" s="1"/>
  <c r="K265" i="41"/>
  <c r="M265" i="41" s="1"/>
  <c r="L269" i="41"/>
  <c r="H270" i="41"/>
  <c r="K279" i="41"/>
  <c r="M279" i="41" s="1"/>
  <c r="L282" i="41"/>
  <c r="H283" i="41"/>
  <c r="H285" i="41"/>
  <c r="I316" i="41"/>
  <c r="L314" i="41"/>
  <c r="H333" i="41"/>
  <c r="H341" i="41"/>
  <c r="L342" i="41"/>
  <c r="K359" i="41"/>
  <c r="M359" i="41" s="1"/>
  <c r="K70" i="41"/>
  <c r="M70" i="41" s="1"/>
  <c r="C85" i="41"/>
  <c r="E85" i="41" s="1"/>
  <c r="G85" i="41"/>
  <c r="J99" i="41"/>
  <c r="K94" i="41"/>
  <c r="M94" i="41" s="1"/>
  <c r="K96" i="41"/>
  <c r="M96" i="41" s="1"/>
  <c r="K98" i="41"/>
  <c r="M98" i="41" s="1"/>
  <c r="J127" i="41"/>
  <c r="K126" i="41"/>
  <c r="M126" i="41" s="1"/>
  <c r="C141" i="41"/>
  <c r="E141" i="41" s="1"/>
  <c r="K137" i="41"/>
  <c r="M137" i="41" s="1"/>
  <c r="K139" i="41"/>
  <c r="M139" i="41" s="1"/>
  <c r="K256" i="41"/>
  <c r="M256" i="41" s="1"/>
  <c r="K272" i="41"/>
  <c r="M272" i="41" s="1"/>
  <c r="C302" i="41"/>
  <c r="E302" i="41" s="1"/>
  <c r="K310" i="41"/>
  <c r="M310" i="41" s="1"/>
  <c r="K352" i="41"/>
  <c r="M352" i="41" s="1"/>
  <c r="J358" i="41"/>
  <c r="L66" i="41"/>
  <c r="L68" i="41"/>
  <c r="L70" i="41"/>
  <c r="L79" i="41"/>
  <c r="H80" i="41"/>
  <c r="L81" i="41"/>
  <c r="H82" i="41"/>
  <c r="L83" i="41"/>
  <c r="H84" i="41"/>
  <c r="L94" i="41"/>
  <c r="L96" i="41"/>
  <c r="L98" i="41"/>
  <c r="H100" i="41"/>
  <c r="H102" i="41"/>
  <c r="H104" i="41"/>
  <c r="L124" i="41"/>
  <c r="L126" i="41"/>
  <c r="L137" i="41"/>
  <c r="L139" i="41"/>
  <c r="H147" i="41"/>
  <c r="L150" i="41"/>
  <c r="L152" i="41"/>
  <c r="L154" i="41"/>
  <c r="H185" i="41"/>
  <c r="H187" i="41"/>
  <c r="H189" i="41"/>
  <c r="L192" i="41"/>
  <c r="L194" i="41"/>
  <c r="L196" i="41"/>
  <c r="L255" i="41"/>
  <c r="H256" i="41"/>
  <c r="L270" i="41"/>
  <c r="H271" i="41"/>
  <c r="L272" i="41"/>
  <c r="H273" i="41"/>
  <c r="H319" i="41"/>
  <c r="L324" i="41"/>
  <c r="H327" i="41"/>
  <c r="L328" i="41"/>
  <c r="H349" i="41"/>
  <c r="L352" i="41"/>
  <c r="L354" i="41"/>
  <c r="K3" i="41"/>
  <c r="M3" i="41" s="1"/>
  <c r="C15" i="41"/>
  <c r="E15" i="41" s="1"/>
  <c r="J15" i="41"/>
  <c r="K24" i="41"/>
  <c r="M24" i="41" s="1"/>
  <c r="K26" i="41"/>
  <c r="M26" i="41" s="1"/>
  <c r="K28" i="41"/>
  <c r="M28" i="41" s="1"/>
  <c r="L30" i="41"/>
  <c r="H31" i="41"/>
  <c r="L32" i="41"/>
  <c r="H33" i="41"/>
  <c r="L34" i="41"/>
  <c r="H35" i="41"/>
  <c r="K5" i="41"/>
  <c r="M5" i="41" s="1"/>
  <c r="K7" i="41"/>
  <c r="M7" i="41" s="1"/>
  <c r="C22" i="41"/>
  <c r="E22" i="41" s="1"/>
  <c r="K31" i="41"/>
  <c r="M31" i="41" s="1"/>
  <c r="K33" i="41"/>
  <c r="M33" i="41" s="1"/>
  <c r="K35" i="41"/>
  <c r="M35" i="41" s="1"/>
  <c r="C50" i="41"/>
  <c r="E50" i="41" s="1"/>
  <c r="G50" i="41"/>
  <c r="J50" i="41"/>
  <c r="K59" i="41"/>
  <c r="M59" i="41" s="1"/>
  <c r="K61" i="41"/>
  <c r="M61" i="41" s="1"/>
  <c r="K63" i="41"/>
  <c r="M63" i="41" s="1"/>
  <c r="C78" i="41"/>
  <c r="E78" i="41" s="1"/>
  <c r="G78" i="41"/>
  <c r="K74" i="41"/>
  <c r="M74" i="41" s="1"/>
  <c r="K76" i="41"/>
  <c r="M76" i="41" s="1"/>
  <c r="J92" i="41"/>
  <c r="K87" i="41"/>
  <c r="M87" i="41" s="1"/>
  <c r="K89" i="41"/>
  <c r="M89" i="41" s="1"/>
  <c r="K91" i="41"/>
  <c r="M91" i="41" s="1"/>
  <c r="C106" i="41"/>
  <c r="E106" i="41" s="1"/>
  <c r="C113" i="41"/>
  <c r="E113" i="41" s="1"/>
  <c r="J113" i="41"/>
  <c r="K109" i="41"/>
  <c r="M109" i="41" s="1"/>
  <c r="I120" i="41"/>
  <c r="C127" i="41"/>
  <c r="E127" i="41" s="1"/>
  <c r="K123" i="41"/>
  <c r="M123" i="41" s="1"/>
  <c r="K125" i="41"/>
  <c r="M125" i="41" s="1"/>
  <c r="C134" i="41"/>
  <c r="E134" i="41" s="1"/>
  <c r="K128" i="41"/>
  <c r="M128" i="41" s="1"/>
  <c r="K130" i="41"/>
  <c r="M130" i="41" s="1"/>
  <c r="K132" i="41"/>
  <c r="M132" i="41" s="1"/>
  <c r="K146" i="41"/>
  <c r="M146" i="41" s="1"/>
  <c r="J162" i="41"/>
  <c r="H157" i="41"/>
  <c r="H159" i="41"/>
  <c r="H161" i="41"/>
  <c r="H166" i="41"/>
  <c r="H168" i="41"/>
  <c r="L171" i="41"/>
  <c r="H175" i="41"/>
  <c r="G190" i="41"/>
  <c r="C190" i="41"/>
  <c r="E190" i="41" s="1"/>
  <c r="K186" i="41"/>
  <c r="M186" i="41" s="1"/>
  <c r="K188" i="41"/>
  <c r="M188" i="41" s="1"/>
  <c r="H199" i="41"/>
  <c r="H201" i="41"/>
  <c r="H203" i="41"/>
  <c r="C218" i="41"/>
  <c r="E218" i="41" s="1"/>
  <c r="H227" i="41"/>
  <c r="H241" i="41"/>
  <c r="H243" i="41"/>
  <c r="H245" i="41"/>
  <c r="H250" i="41"/>
  <c r="H252" i="41"/>
  <c r="H257" i="41"/>
  <c r="H259" i="41"/>
  <c r="H262" i="41"/>
  <c r="L338" i="41"/>
  <c r="H354" i="41"/>
  <c r="C43" i="41"/>
  <c r="E43" i="41" s="1"/>
  <c r="G43" i="41"/>
  <c r="J43" i="41"/>
  <c r="H39" i="41"/>
  <c r="H41" i="41"/>
  <c r="K52" i="41"/>
  <c r="M52" i="41" s="1"/>
  <c r="K54" i="41"/>
  <c r="M54" i="41" s="1"/>
  <c r="K56" i="41"/>
  <c r="M56" i="41" s="1"/>
  <c r="L59" i="41"/>
  <c r="L61" i="41"/>
  <c r="L63" i="41"/>
  <c r="C71" i="41"/>
  <c r="E71" i="41" s="1"/>
  <c r="G71" i="41"/>
  <c r="J71" i="41"/>
  <c r="H67" i="41"/>
  <c r="H69" i="41"/>
  <c r="L72" i="41"/>
  <c r="H73" i="41"/>
  <c r="L74" i="41"/>
  <c r="L76" i="41"/>
  <c r="H77" i="41"/>
  <c r="J85" i="41"/>
  <c r="K80" i="41"/>
  <c r="M80" i="41" s="1"/>
  <c r="K82" i="41"/>
  <c r="M82" i="41" s="1"/>
  <c r="K84" i="41"/>
  <c r="M84" i="41" s="1"/>
  <c r="L87" i="41"/>
  <c r="L89" i="41"/>
  <c r="L91" i="41"/>
  <c r="C99" i="41"/>
  <c r="E99" i="41" s="1"/>
  <c r="G99" i="41"/>
  <c r="H95" i="41"/>
  <c r="H97" i="41"/>
  <c r="I106" i="41"/>
  <c r="H101" i="41"/>
  <c r="L102" i="41"/>
  <c r="H103" i="41"/>
  <c r="L104" i="41"/>
  <c r="I113" i="41"/>
  <c r="L109" i="41"/>
  <c r="L111" i="41"/>
  <c r="K115" i="41"/>
  <c r="M115" i="41" s="1"/>
  <c r="K117" i="41"/>
  <c r="M117" i="41" s="1"/>
  <c r="L118" i="41"/>
  <c r="H119" i="41"/>
  <c r="L121" i="41"/>
  <c r="L125" i="41"/>
  <c r="L128" i="41"/>
  <c r="L130" i="41"/>
  <c r="L132" i="41"/>
  <c r="J141" i="41"/>
  <c r="J148" i="41"/>
  <c r="L146" i="41"/>
  <c r="J155" i="41"/>
  <c r="H150" i="41"/>
  <c r="H152" i="41"/>
  <c r="H154" i="41"/>
  <c r="L157" i="41"/>
  <c r="L159" i="41"/>
  <c r="L161" i="41"/>
  <c r="C169" i="41"/>
  <c r="E169" i="41" s="1"/>
  <c r="L166" i="41"/>
  <c r="L168" i="41"/>
  <c r="C176" i="41"/>
  <c r="E176" i="41" s="1"/>
  <c r="K172" i="41"/>
  <c r="M172" i="41" s="1"/>
  <c r="L175" i="41"/>
  <c r="G183" i="41"/>
  <c r="C183" i="41"/>
  <c r="E183" i="41" s="1"/>
  <c r="K220" i="41"/>
  <c r="M220" i="41" s="1"/>
  <c r="K223" i="41"/>
  <c r="M223" i="41" s="1"/>
  <c r="K224" i="41"/>
  <c r="M224" i="41" s="1"/>
  <c r="H231" i="41"/>
  <c r="H266" i="41"/>
  <c r="K271" i="41"/>
  <c r="M271" i="41" s="1"/>
  <c r="K276" i="41"/>
  <c r="M276" i="41" s="1"/>
  <c r="K297" i="41"/>
  <c r="M297" i="41" s="1"/>
  <c r="L326" i="41"/>
  <c r="L340" i="41"/>
  <c r="H363" i="41"/>
  <c r="G204" i="41"/>
  <c r="C204" i="41"/>
  <c r="E204" i="41" s="1"/>
  <c r="K200" i="41"/>
  <c r="M200" i="41" s="1"/>
  <c r="K202" i="41"/>
  <c r="M202" i="41" s="1"/>
  <c r="J218" i="41"/>
  <c r="H213" i="41"/>
  <c r="H215" i="41"/>
  <c r="K217" i="41"/>
  <c r="M217" i="41" s="1"/>
  <c r="L220" i="41"/>
  <c r="L222" i="41"/>
  <c r="L224" i="41"/>
  <c r="C239" i="41"/>
  <c r="E239" i="41" s="1"/>
  <c r="K233" i="41"/>
  <c r="M233" i="41" s="1"/>
  <c r="L236" i="41"/>
  <c r="L238" i="41"/>
  <c r="L247" i="41"/>
  <c r="L249" i="41"/>
  <c r="L254" i="41"/>
  <c r="L256" i="41"/>
  <c r="L261" i="41"/>
  <c r="K263" i="41"/>
  <c r="M263" i="41" s="1"/>
  <c r="C274" i="41"/>
  <c r="E274" i="41" s="1"/>
  <c r="K268" i="41"/>
  <c r="M268" i="41" s="1"/>
  <c r="L271" i="41"/>
  <c r="L276" i="41"/>
  <c r="L286" i="41"/>
  <c r="H289" i="41"/>
  <c r="H291" i="41"/>
  <c r="C295" i="41"/>
  <c r="E295" i="41" s="1"/>
  <c r="L356" i="41"/>
  <c r="L361" i="41"/>
  <c r="L363" i="41"/>
  <c r="L45" i="41"/>
  <c r="L47" i="41"/>
  <c r="L49" i="41"/>
  <c r="H53" i="41"/>
  <c r="H55" i="41"/>
  <c r="L58" i="41"/>
  <c r="H59" i="41"/>
  <c r="L60" i="41"/>
  <c r="H61" i="41"/>
  <c r="L62" i="41"/>
  <c r="H63" i="41"/>
  <c r="L73" i="41"/>
  <c r="H74" i="41"/>
  <c r="L75" i="41"/>
  <c r="H76" i="41"/>
  <c r="L77" i="41"/>
  <c r="H81" i="41"/>
  <c r="H83" i="41"/>
  <c r="L86" i="41"/>
  <c r="H87" i="41"/>
  <c r="L88" i="41"/>
  <c r="H89" i="41"/>
  <c r="L90" i="41"/>
  <c r="H91" i="41"/>
  <c r="L101" i="41"/>
  <c r="L103" i="41"/>
  <c r="C120" i="41"/>
  <c r="E120" i="41" s="1"/>
  <c r="H114" i="41"/>
  <c r="J120" i="41"/>
  <c r="K118" i="41"/>
  <c r="M118" i="41" s="1"/>
  <c r="L119" i="41"/>
  <c r="L122" i="41"/>
  <c r="H126" i="41"/>
  <c r="C148" i="41"/>
  <c r="E148" i="41" s="1"/>
  <c r="J169" i="41"/>
  <c r="H164" i="41"/>
  <c r="H171" i="41"/>
  <c r="H173" i="41"/>
  <c r="H178" i="41"/>
  <c r="H180" i="41"/>
  <c r="H182" i="41"/>
  <c r="C197" i="41"/>
  <c r="E197" i="41" s="1"/>
  <c r="L305" i="41"/>
  <c r="J316" i="41"/>
  <c r="J330" i="41"/>
  <c r="K350" i="41"/>
  <c r="M350" i="41" s="1"/>
  <c r="K355" i="41"/>
  <c r="M355" i="41" s="1"/>
  <c r="L188" i="38"/>
  <c r="L221" i="38"/>
  <c r="L226" i="38"/>
  <c r="L235" i="38"/>
  <c r="L249" i="38"/>
  <c r="L131" i="39"/>
  <c r="L133" i="39"/>
  <c r="L273" i="39"/>
  <c r="L286" i="39"/>
  <c r="L5" i="37"/>
  <c r="L23" i="37"/>
  <c r="L88" i="37"/>
  <c r="L3" i="38"/>
  <c r="L194" i="38"/>
  <c r="H195" i="38"/>
  <c r="H200" i="38"/>
  <c r="L321" i="38"/>
  <c r="H23" i="39"/>
  <c r="H25" i="39"/>
  <c r="H27" i="39"/>
  <c r="L124" i="39"/>
  <c r="K149" i="39"/>
  <c r="M149" i="39" s="1"/>
  <c r="J155" i="39"/>
  <c r="K166" i="39"/>
  <c r="M166" i="39" s="1"/>
  <c r="K168" i="39"/>
  <c r="M168" i="39" s="1"/>
  <c r="K321" i="39"/>
  <c r="M321" i="39" s="1"/>
  <c r="K333" i="39"/>
  <c r="M333" i="39" s="1"/>
  <c r="L23" i="38"/>
  <c r="K25" i="38"/>
  <c r="M25" i="38" s="1"/>
  <c r="K27" i="38"/>
  <c r="M27" i="38" s="1"/>
  <c r="C57" i="38"/>
  <c r="E57" i="38" s="1"/>
  <c r="G64" i="38"/>
  <c r="C71" i="38"/>
  <c r="E71" i="38" s="1"/>
  <c r="G78" i="38"/>
  <c r="G92" i="38"/>
  <c r="G120" i="38"/>
  <c r="L347" i="38"/>
  <c r="K348" i="38"/>
  <c r="M348" i="38" s="1"/>
  <c r="L361" i="38"/>
  <c r="K362" i="38"/>
  <c r="M362" i="38" s="1"/>
  <c r="J8" i="39"/>
  <c r="K7" i="39"/>
  <c r="M7" i="39" s="1"/>
  <c r="L10" i="39"/>
  <c r="L12" i="39"/>
  <c r="L14" i="39"/>
  <c r="C22" i="39"/>
  <c r="E22" i="39" s="1"/>
  <c r="L23" i="39"/>
  <c r="L25" i="39"/>
  <c r="L27" i="39"/>
  <c r="J36" i="39"/>
  <c r="K31" i="39"/>
  <c r="M31" i="39" s="1"/>
  <c r="K33" i="39"/>
  <c r="M33" i="39" s="1"/>
  <c r="K35" i="39"/>
  <c r="M35" i="39" s="1"/>
  <c r="L38" i="39"/>
  <c r="L40" i="39"/>
  <c r="L42" i="39"/>
  <c r="C50" i="39"/>
  <c r="E50" i="39" s="1"/>
  <c r="K44" i="39"/>
  <c r="M44" i="39" s="1"/>
  <c r="K46" i="39"/>
  <c r="M46" i="39" s="1"/>
  <c r="K48" i="39"/>
  <c r="M48" i="39" s="1"/>
  <c r="I57" i="39"/>
  <c r="H52" i="39"/>
  <c r="L53" i="39"/>
  <c r="H54" i="39"/>
  <c r="L55" i="39"/>
  <c r="H56" i="39"/>
  <c r="J64" i="39"/>
  <c r="K59" i="39"/>
  <c r="M59" i="39" s="1"/>
  <c r="K61" i="39"/>
  <c r="M61" i="39" s="1"/>
  <c r="K63" i="39"/>
  <c r="M63" i="39" s="1"/>
  <c r="C78" i="39"/>
  <c r="E78" i="39" s="1"/>
  <c r="K72" i="39"/>
  <c r="M72" i="39" s="1"/>
  <c r="L109" i="39"/>
  <c r="H110" i="39"/>
  <c r="L111" i="39"/>
  <c r="L123" i="39"/>
  <c r="H124" i="39"/>
  <c r="L125" i="39"/>
  <c r="J134" i="39"/>
  <c r="K129" i="39"/>
  <c r="M129" i="39" s="1"/>
  <c r="H135" i="39"/>
  <c r="L199" i="39"/>
  <c r="H275" i="39"/>
  <c r="K312" i="39"/>
  <c r="M312" i="39" s="1"/>
  <c r="L336" i="39"/>
  <c r="K3" i="40"/>
  <c r="M3" i="40" s="1"/>
  <c r="K5" i="40"/>
  <c r="M5" i="40" s="1"/>
  <c r="K7" i="40"/>
  <c r="M7" i="40" s="1"/>
  <c r="L10" i="40"/>
  <c r="L12" i="40"/>
  <c r="L14" i="40"/>
  <c r="C22" i="40"/>
  <c r="E22" i="40" s="1"/>
  <c r="G22" i="40"/>
  <c r="H18" i="40"/>
  <c r="H20" i="40"/>
  <c r="L23" i="40"/>
  <c r="H24" i="40"/>
  <c r="L25" i="40"/>
  <c r="H26" i="40"/>
  <c r="L27" i="40"/>
  <c r="H28" i="40"/>
  <c r="L180" i="40"/>
  <c r="K181" i="40"/>
  <c r="M181" i="40" s="1"/>
  <c r="K194" i="40"/>
  <c r="M194" i="40" s="1"/>
  <c r="K207" i="40"/>
  <c r="M207" i="40" s="1"/>
  <c r="K252" i="40"/>
  <c r="M252" i="40" s="1"/>
  <c r="K291" i="40"/>
  <c r="M291" i="40" s="1"/>
  <c r="K294" i="40"/>
  <c r="M294" i="40" s="1"/>
  <c r="K308" i="40"/>
  <c r="M308" i="40" s="1"/>
  <c r="K354" i="40"/>
  <c r="M354" i="40" s="1"/>
  <c r="K356" i="40"/>
  <c r="M356" i="40" s="1"/>
  <c r="C8" i="41"/>
  <c r="E8" i="41" s="1"/>
  <c r="G8" i="41"/>
  <c r="J8" i="41"/>
  <c r="K4" i="41"/>
  <c r="M4" i="41" s="1"/>
  <c r="L38" i="40"/>
  <c r="L40" i="40"/>
  <c r="L42" i="40"/>
  <c r="C50" i="40"/>
  <c r="E50" i="40" s="1"/>
  <c r="K44" i="40"/>
  <c r="M44" i="40" s="1"/>
  <c r="K46" i="40"/>
  <c r="M46" i="40" s="1"/>
  <c r="K48" i="40"/>
  <c r="M48" i="40" s="1"/>
  <c r="L51" i="40"/>
  <c r="L53" i="40"/>
  <c r="L55" i="40"/>
  <c r="J64" i="40"/>
  <c r="H59" i="40"/>
  <c r="H61" i="40"/>
  <c r="H63" i="40"/>
  <c r="L66" i="40"/>
  <c r="L68" i="40"/>
  <c r="H69" i="40"/>
  <c r="L70" i="40"/>
  <c r="C78" i="40"/>
  <c r="E78" i="40" s="1"/>
  <c r="G78" i="40"/>
  <c r="K74" i="40"/>
  <c r="M74" i="40" s="1"/>
  <c r="K76" i="40"/>
  <c r="M76" i="40" s="1"/>
  <c r="L79" i="40"/>
  <c r="L81" i="40"/>
  <c r="L83" i="40"/>
  <c r="J92" i="40"/>
  <c r="H87" i="40"/>
  <c r="H89" i="40"/>
  <c r="H91" i="40"/>
  <c r="H93" i="40"/>
  <c r="L94" i="40"/>
  <c r="H95" i="40"/>
  <c r="L96" i="40"/>
  <c r="H97" i="40"/>
  <c r="L98" i="40"/>
  <c r="C106" i="40"/>
  <c r="E106" i="40" s="1"/>
  <c r="G106" i="40"/>
  <c r="K102" i="40"/>
  <c r="M102" i="40" s="1"/>
  <c r="K104" i="40"/>
  <c r="M104" i="40" s="1"/>
  <c r="L107" i="40"/>
  <c r="L109" i="40"/>
  <c r="L111" i="40"/>
  <c r="H150" i="40"/>
  <c r="H154" i="40"/>
  <c r="H163" i="40"/>
  <c r="L173" i="40"/>
  <c r="K174" i="40"/>
  <c r="M174" i="40" s="1"/>
  <c r="H178" i="40"/>
  <c r="H182" i="40"/>
  <c r="K187" i="40"/>
  <c r="M187" i="40" s="1"/>
  <c r="H191" i="40"/>
  <c r="H195" i="40"/>
  <c r="L207" i="40"/>
  <c r="H208" i="40"/>
  <c r="L252" i="40"/>
  <c r="L265" i="40"/>
  <c r="H266" i="40"/>
  <c r="L278" i="40"/>
  <c r="L293" i="40"/>
  <c r="H294" i="40"/>
  <c r="C351" i="40"/>
  <c r="E351" i="40" s="1"/>
  <c r="G351" i="40"/>
  <c r="H347" i="40"/>
  <c r="L352" i="40"/>
  <c r="L354" i="40"/>
  <c r="L2" i="41"/>
  <c r="H3" i="41"/>
  <c r="L4" i="41"/>
  <c r="H5" i="41"/>
  <c r="L6" i="41"/>
  <c r="H7" i="41"/>
  <c r="K10" i="41"/>
  <c r="M10" i="41" s="1"/>
  <c r="K12" i="41"/>
  <c r="M12" i="41" s="1"/>
  <c r="L17" i="41"/>
  <c r="L19" i="41"/>
  <c r="L21" i="41"/>
  <c r="H25" i="41"/>
  <c r="H27" i="41"/>
  <c r="G22" i="41"/>
  <c r="J22" i="41"/>
  <c r="L226" i="40"/>
  <c r="L256" i="40"/>
  <c r="L273" i="40"/>
  <c r="H300" i="40"/>
  <c r="L3" i="41"/>
  <c r="L5" i="41"/>
  <c r="L7" i="41"/>
  <c r="H9" i="41"/>
  <c r="H11" i="41"/>
  <c r="H13" i="41"/>
  <c r="L16" i="41"/>
  <c r="H17" i="41"/>
  <c r="L18" i="41"/>
  <c r="H19" i="41"/>
  <c r="L20" i="41"/>
  <c r="H21" i="41"/>
  <c r="L31" i="41"/>
  <c r="L33" i="41"/>
  <c r="L35" i="41"/>
  <c r="L44" i="41"/>
  <c r="H45" i="41"/>
  <c r="L46" i="41"/>
  <c r="H47" i="41"/>
  <c r="L48" i="41"/>
  <c r="H49" i="41"/>
  <c r="H229" i="41"/>
  <c r="K229" i="41"/>
  <c r="M229" i="41" s="1"/>
  <c r="I267" i="41"/>
  <c r="I358" i="41"/>
  <c r="K179" i="41"/>
  <c r="M179" i="41" s="1"/>
  <c r="K181" i="41"/>
  <c r="M181" i="41" s="1"/>
  <c r="J197" i="41"/>
  <c r="H192" i="41"/>
  <c r="H194" i="41"/>
  <c r="H196" i="41"/>
  <c r="L199" i="41"/>
  <c r="L201" i="41"/>
  <c r="L203" i="41"/>
  <c r="G211" i="41"/>
  <c r="C211" i="41"/>
  <c r="E211" i="41" s="1"/>
  <c r="K207" i="41"/>
  <c r="M207" i="41" s="1"/>
  <c r="K209" i="41"/>
  <c r="M209" i="41" s="1"/>
  <c r="I225" i="41"/>
  <c r="C225" i="41"/>
  <c r="E225" i="41" s="1"/>
  <c r="K221" i="41"/>
  <c r="M221" i="41" s="1"/>
  <c r="H223" i="41"/>
  <c r="L227" i="41"/>
  <c r="L229" i="41"/>
  <c r="K231" i="41"/>
  <c r="M231" i="41" s="1"/>
  <c r="L233" i="41"/>
  <c r="H235" i="41"/>
  <c r="H236" i="41"/>
  <c r="H238" i="41"/>
  <c r="L241" i="41"/>
  <c r="L243" i="41"/>
  <c r="L245" i="41"/>
  <c r="C253" i="41"/>
  <c r="E253" i="41" s="1"/>
  <c r="G253" i="41"/>
  <c r="L250" i="41"/>
  <c r="L252" i="41"/>
  <c r="C260" i="41"/>
  <c r="E260" i="41" s="1"/>
  <c r="G260" i="41"/>
  <c r="L257" i="41"/>
  <c r="L259" i="41"/>
  <c r="C267" i="41"/>
  <c r="E267" i="41" s="1"/>
  <c r="G267" i="41"/>
  <c r="L262" i="41"/>
  <c r="H263" i="41"/>
  <c r="H264" i="41"/>
  <c r="L268" i="41"/>
  <c r="K273" i="41"/>
  <c r="M273" i="41" s="1"/>
  <c r="J281" i="41"/>
  <c r="C281" i="41"/>
  <c r="E281" i="41" s="1"/>
  <c r="K277" i="41"/>
  <c r="M277" i="41" s="1"/>
  <c r="L278" i="41"/>
  <c r="H279" i="41"/>
  <c r="K280" i="41"/>
  <c r="M280" i="41" s="1"/>
  <c r="K283" i="41"/>
  <c r="M283" i="41" s="1"/>
  <c r="L284" i="41"/>
  <c r="L285" i="41"/>
  <c r="L287" i="41"/>
  <c r="L290" i="41"/>
  <c r="H293" i="41"/>
  <c r="K300" i="41"/>
  <c r="M300" i="41" s="1"/>
  <c r="K304" i="41"/>
  <c r="M304" i="41" s="1"/>
  <c r="K306" i="41"/>
  <c r="M306" i="41" s="1"/>
  <c r="L312" i="41"/>
  <c r="C323" i="41"/>
  <c r="E323" i="41" s="1"/>
  <c r="K317" i="41"/>
  <c r="M317" i="41" s="1"/>
  <c r="H322" i="41"/>
  <c r="H325" i="41"/>
  <c r="H328" i="41"/>
  <c r="C337" i="41"/>
  <c r="E337" i="41" s="1"/>
  <c r="G337" i="41"/>
  <c r="H336" i="41"/>
  <c r="H339" i="41"/>
  <c r="H342" i="41"/>
  <c r="G351" i="41"/>
  <c r="I351" i="41"/>
  <c r="H348" i="41"/>
  <c r="L350" i="41"/>
  <c r="H353" i="41"/>
  <c r="L355" i="41"/>
  <c r="H357" i="41"/>
  <c r="L360" i="41"/>
  <c r="H362" i="41"/>
  <c r="J225" i="41"/>
  <c r="C232" i="41"/>
  <c r="E232" i="41" s="1"/>
  <c r="K226" i="41"/>
  <c r="M226" i="41" s="1"/>
  <c r="K228" i="41"/>
  <c r="M228" i="41" s="1"/>
  <c r="J239" i="41"/>
  <c r="C246" i="41"/>
  <c r="E246" i="41" s="1"/>
  <c r="G246" i="41"/>
  <c r="K242" i="41"/>
  <c r="M242" i="41" s="1"/>
  <c r="K244" i="41"/>
  <c r="M244" i="41" s="1"/>
  <c r="K251" i="41"/>
  <c r="M251" i="41" s="1"/>
  <c r="K258" i="41"/>
  <c r="M258" i="41" s="1"/>
  <c r="J274" i="41"/>
  <c r="K286" i="41"/>
  <c r="M286" i="41" s="1"/>
  <c r="J288" i="41"/>
  <c r="I295" i="41"/>
  <c r="J302" i="41"/>
  <c r="K311" i="41"/>
  <c r="M311" i="41" s="1"/>
  <c r="K313" i="41"/>
  <c r="M313" i="41" s="1"/>
  <c r="K315" i="41"/>
  <c r="M315" i="41" s="1"/>
  <c r="I323" i="41"/>
  <c r="J337" i="41"/>
  <c r="J344" i="41"/>
  <c r="K353" i="41"/>
  <c r="M353" i="41" s="1"/>
  <c r="K357" i="41"/>
  <c r="M357" i="41" s="1"/>
  <c r="J365" i="41"/>
  <c r="K362" i="41"/>
  <c r="M362" i="41" s="1"/>
  <c r="H206" i="41"/>
  <c r="H208" i="41"/>
  <c r="H210" i="41"/>
  <c r="L213" i="41"/>
  <c r="L215" i="41"/>
  <c r="H217" i="41"/>
  <c r="H220" i="41"/>
  <c r="H222" i="41"/>
  <c r="L226" i="41"/>
  <c r="L228" i="41"/>
  <c r="L231" i="41"/>
  <c r="H233" i="41"/>
  <c r="H234" i="41"/>
  <c r="L235" i="41"/>
  <c r="L240" i="41"/>
  <c r="L242" i="41"/>
  <c r="L244" i="41"/>
  <c r="J253" i="41"/>
  <c r="H248" i="41"/>
  <c r="L251" i="41"/>
  <c r="J260" i="41"/>
  <c r="H255" i="41"/>
  <c r="L258" i="41"/>
  <c r="J267" i="41"/>
  <c r="L263" i="41"/>
  <c r="L266" i="41"/>
  <c r="H268" i="41"/>
  <c r="H269" i="41"/>
  <c r="L273" i="41"/>
  <c r="H276" i="41"/>
  <c r="K278" i="41"/>
  <c r="M278" i="41" s="1"/>
  <c r="L279" i="41"/>
  <c r="L280" i="41"/>
  <c r="L283" i="41"/>
  <c r="H284" i="41"/>
  <c r="K285" i="41"/>
  <c r="M285" i="41" s="1"/>
  <c r="H287" i="41"/>
  <c r="L291" i="41"/>
  <c r="L298" i="41"/>
  <c r="L300" i="41"/>
  <c r="H303" i="41"/>
  <c r="H305" i="41"/>
  <c r="H307" i="41"/>
  <c r="H310" i="41"/>
  <c r="L313" i="41"/>
  <c r="H315" i="41"/>
  <c r="H318" i="41"/>
  <c r="J323" i="41"/>
  <c r="H321" i="41"/>
  <c r="C330" i="41"/>
  <c r="E330" i="41" s="1"/>
  <c r="G330" i="41"/>
  <c r="H329" i="41"/>
  <c r="H332" i="41"/>
  <c r="H335" i="41"/>
  <c r="C344" i="41"/>
  <c r="E344" i="41" s="1"/>
  <c r="G344" i="41"/>
  <c r="H343" i="41"/>
  <c r="H346" i="41"/>
  <c r="H347" i="41"/>
  <c r="K349" i="41"/>
  <c r="M349" i="41" s="1"/>
  <c r="H350" i="41"/>
  <c r="C358" i="41"/>
  <c r="E358" i="41" s="1"/>
  <c r="L353" i="41"/>
  <c r="K354" i="41"/>
  <c r="M354" i="41" s="1"/>
  <c r="H355" i="41"/>
  <c r="L357" i="41"/>
  <c r="H360" i="41"/>
  <c r="L362" i="41"/>
  <c r="K2" i="41"/>
  <c r="M2" i="41" s="1"/>
  <c r="G15" i="41"/>
  <c r="H75" i="41"/>
  <c r="L105" i="41"/>
  <c r="L108" i="41"/>
  <c r="H109" i="41"/>
  <c r="H110" i="41"/>
  <c r="L112" i="41"/>
  <c r="L115" i="41"/>
  <c r="H116" i="41"/>
  <c r="H117" i="41"/>
  <c r="K122" i="41"/>
  <c r="M122" i="41" s="1"/>
  <c r="H131" i="41"/>
  <c r="K131" i="41"/>
  <c r="M131" i="41" s="1"/>
  <c r="G141" i="41"/>
  <c r="K135" i="41"/>
  <c r="M135" i="41" s="1"/>
  <c r="H145" i="41"/>
  <c r="K145" i="41"/>
  <c r="M145" i="41" s="1"/>
  <c r="K11" i="41"/>
  <c r="M11" i="41" s="1"/>
  <c r="K13" i="41"/>
  <c r="M13" i="41" s="1"/>
  <c r="K18" i="41"/>
  <c r="M18" i="41" s="1"/>
  <c r="K20" i="41"/>
  <c r="M20" i="41" s="1"/>
  <c r="I22" i="41"/>
  <c r="K23" i="41"/>
  <c r="M23" i="41" s="1"/>
  <c r="K25" i="41"/>
  <c r="M25" i="41" s="1"/>
  <c r="K27" i="41"/>
  <c r="M27" i="41" s="1"/>
  <c r="I29" i="41"/>
  <c r="K30" i="41"/>
  <c r="M30" i="41" s="1"/>
  <c r="K32" i="41"/>
  <c r="M32" i="41" s="1"/>
  <c r="K34" i="41"/>
  <c r="M34" i="41" s="1"/>
  <c r="I36" i="41"/>
  <c r="K37" i="41"/>
  <c r="M37" i="41" s="1"/>
  <c r="K39" i="41"/>
  <c r="M39" i="41" s="1"/>
  <c r="K41" i="41"/>
  <c r="M41" i="41" s="1"/>
  <c r="I43" i="41"/>
  <c r="K44" i="41"/>
  <c r="M44" i="41" s="1"/>
  <c r="K46" i="41"/>
  <c r="M46" i="41" s="1"/>
  <c r="K48" i="41"/>
  <c r="M48" i="41" s="1"/>
  <c r="I50" i="41"/>
  <c r="K51" i="41"/>
  <c r="M51" i="41" s="1"/>
  <c r="K53" i="41"/>
  <c r="M53" i="41" s="1"/>
  <c r="K55" i="41"/>
  <c r="M55" i="41" s="1"/>
  <c r="I57" i="41"/>
  <c r="K58" i="41"/>
  <c r="M58" i="41" s="1"/>
  <c r="K60" i="41"/>
  <c r="M60" i="41" s="1"/>
  <c r="K62" i="41"/>
  <c r="M62" i="41" s="1"/>
  <c r="I64" i="41"/>
  <c r="K65" i="41"/>
  <c r="M65" i="41" s="1"/>
  <c r="K67" i="41"/>
  <c r="M67" i="41" s="1"/>
  <c r="K69" i="41"/>
  <c r="M69" i="41" s="1"/>
  <c r="I71" i="41"/>
  <c r="K72" i="41"/>
  <c r="M72" i="41" s="1"/>
  <c r="I78" i="41"/>
  <c r="K79" i="41"/>
  <c r="M79" i="41" s="1"/>
  <c r="K81" i="41"/>
  <c r="M81" i="41" s="1"/>
  <c r="K83" i="41"/>
  <c r="M83" i="41" s="1"/>
  <c r="I85" i="41"/>
  <c r="K86" i="41"/>
  <c r="M86" i="41" s="1"/>
  <c r="K88" i="41"/>
  <c r="M88" i="41" s="1"/>
  <c r="K90" i="41"/>
  <c r="M90" i="41" s="1"/>
  <c r="I92" i="41"/>
  <c r="K93" i="41"/>
  <c r="M93" i="41" s="1"/>
  <c r="K95" i="41"/>
  <c r="M95" i="41" s="1"/>
  <c r="K97" i="41"/>
  <c r="M97" i="41" s="1"/>
  <c r="I99" i="41"/>
  <c r="K100" i="41"/>
  <c r="M100" i="41" s="1"/>
  <c r="K102" i="41"/>
  <c r="M102" i="41" s="1"/>
  <c r="K104" i="41"/>
  <c r="M104" i="41" s="1"/>
  <c r="G106" i="41"/>
  <c r="K107" i="41"/>
  <c r="M107" i="41" s="1"/>
  <c r="K114" i="41"/>
  <c r="M114" i="41" s="1"/>
  <c r="G120" i="41"/>
  <c r="G127" i="41"/>
  <c r="K121" i="41"/>
  <c r="M121" i="41" s="1"/>
  <c r="H123" i="41"/>
  <c r="K124" i="41"/>
  <c r="M124" i="41" s="1"/>
  <c r="I127" i="41"/>
  <c r="L135" i="41"/>
  <c r="I141" i="41"/>
  <c r="H138" i="41"/>
  <c r="K138" i="41"/>
  <c r="M138" i="41" s="1"/>
  <c r="K6" i="41"/>
  <c r="M6" i="41" s="1"/>
  <c r="I8" i="41"/>
  <c r="K9" i="41"/>
  <c r="M9" i="41" s="1"/>
  <c r="I15" i="41"/>
  <c r="K16" i="41"/>
  <c r="M16" i="41" s="1"/>
  <c r="H2" i="41"/>
  <c r="H4" i="41"/>
  <c r="H16" i="41"/>
  <c r="H23" i="41"/>
  <c r="H30" i="41"/>
  <c r="H37" i="41"/>
  <c r="H44" i="41"/>
  <c r="H51" i="41"/>
  <c r="H58" i="41"/>
  <c r="H65" i="41"/>
  <c r="H72" i="41"/>
  <c r="H79" i="41"/>
  <c r="H86" i="41"/>
  <c r="H93" i="41"/>
  <c r="L100" i="41"/>
  <c r="H105" i="41"/>
  <c r="L107" i="41"/>
  <c r="H108" i="41"/>
  <c r="L110" i="41"/>
  <c r="H112" i="41"/>
  <c r="L114" i="41"/>
  <c r="H115" i="41"/>
  <c r="L117" i="41"/>
  <c r="H129" i="41"/>
  <c r="K129" i="41"/>
  <c r="M129" i="41" s="1"/>
  <c r="H133" i="41"/>
  <c r="K133" i="41"/>
  <c r="M133" i="41" s="1"/>
  <c r="G134" i="41"/>
  <c r="H143" i="41"/>
  <c r="K143" i="41"/>
  <c r="M143" i="41" s="1"/>
  <c r="I134" i="41"/>
  <c r="H136" i="41"/>
  <c r="K136" i="41"/>
  <c r="M136" i="41" s="1"/>
  <c r="H140" i="41"/>
  <c r="K140" i="41"/>
  <c r="M140" i="41" s="1"/>
  <c r="G148" i="41"/>
  <c r="K142" i="41"/>
  <c r="M142" i="41" s="1"/>
  <c r="H121" i="41"/>
  <c r="L123" i="41"/>
  <c r="H125" i="41"/>
  <c r="H128" i="41"/>
  <c r="H130" i="41"/>
  <c r="H132" i="41"/>
  <c r="H135" i="41"/>
  <c r="H137" i="41"/>
  <c r="H139" i="41"/>
  <c r="H142" i="41"/>
  <c r="H144" i="41"/>
  <c r="H146" i="41"/>
  <c r="K147" i="41"/>
  <c r="M147" i="41" s="1"/>
  <c r="H149" i="41"/>
  <c r="K149" i="41"/>
  <c r="M149" i="41" s="1"/>
  <c r="K150" i="41"/>
  <c r="M150" i="41" s="1"/>
  <c r="H151" i="41"/>
  <c r="K152" i="41"/>
  <c r="M152" i="41" s="1"/>
  <c r="H153" i="41"/>
  <c r="K154" i="41"/>
  <c r="M154" i="41" s="1"/>
  <c r="H156" i="41"/>
  <c r="K156" i="41"/>
  <c r="M156" i="41" s="1"/>
  <c r="K157" i="41"/>
  <c r="M157" i="41" s="1"/>
  <c r="H158" i="41"/>
  <c r="K159" i="41"/>
  <c r="M159" i="41" s="1"/>
  <c r="H160" i="41"/>
  <c r="K161" i="41"/>
  <c r="M161" i="41" s="1"/>
  <c r="G169" i="41"/>
  <c r="K163" i="41"/>
  <c r="M163" i="41" s="1"/>
  <c r="G176" i="41"/>
  <c r="K166" i="41"/>
  <c r="M166" i="41" s="1"/>
  <c r="I162" i="41"/>
  <c r="L156" i="41"/>
  <c r="I148" i="41"/>
  <c r="I155" i="41"/>
  <c r="K165" i="41"/>
  <c r="M165" i="41" s="1"/>
  <c r="K180" i="41"/>
  <c r="M180" i="41" s="1"/>
  <c r="K187" i="41"/>
  <c r="M187" i="41" s="1"/>
  <c r="K194" i="41"/>
  <c r="M194" i="41" s="1"/>
  <c r="K201" i="41"/>
  <c r="M201" i="41" s="1"/>
  <c r="K208" i="41"/>
  <c r="M208" i="41" s="1"/>
  <c r="K215" i="41"/>
  <c r="M215" i="41" s="1"/>
  <c r="K222" i="41"/>
  <c r="M222" i="41" s="1"/>
  <c r="G239" i="41"/>
  <c r="H242" i="41"/>
  <c r="I274" i="41"/>
  <c r="C288" i="41"/>
  <c r="E288" i="41" s="1"/>
  <c r="G288" i="41"/>
  <c r="I309" i="41"/>
  <c r="L303" i="41"/>
  <c r="H163" i="41"/>
  <c r="L165" i="41"/>
  <c r="H167" i="41"/>
  <c r="H170" i="41"/>
  <c r="K170" i="41"/>
  <c r="M170" i="41" s="1"/>
  <c r="L172" i="41"/>
  <c r="H174" i="41"/>
  <c r="H177" i="41"/>
  <c r="K177" i="41"/>
  <c r="M177" i="41" s="1"/>
  <c r="L179" i="41"/>
  <c r="H181" i="41"/>
  <c r="H184" i="41"/>
  <c r="K184" i="41"/>
  <c r="M184" i="41" s="1"/>
  <c r="L186" i="41"/>
  <c r="H188" i="41"/>
  <c r="H191" i="41"/>
  <c r="K191" i="41"/>
  <c r="M191" i="41" s="1"/>
  <c r="L193" i="41"/>
  <c r="H195" i="41"/>
  <c r="H198" i="41"/>
  <c r="K198" i="41"/>
  <c r="M198" i="41" s="1"/>
  <c r="L200" i="41"/>
  <c r="H202" i="41"/>
  <c r="H205" i="41"/>
  <c r="K205" i="41"/>
  <c r="M205" i="41" s="1"/>
  <c r="L207" i="41"/>
  <c r="H209" i="41"/>
  <c r="H212" i="41"/>
  <c r="K212" i="41"/>
  <c r="M212" i="41" s="1"/>
  <c r="L214" i="41"/>
  <c r="H216" i="41"/>
  <c r="H219" i="41"/>
  <c r="K219" i="41"/>
  <c r="M219" i="41" s="1"/>
  <c r="G232" i="41"/>
  <c r="G281" i="41"/>
  <c r="H286" i="41"/>
  <c r="J295" i="41"/>
  <c r="L289" i="41"/>
  <c r="G309" i="41"/>
  <c r="K168" i="41"/>
  <c r="M168" i="41" s="1"/>
  <c r="K171" i="41"/>
  <c r="M171" i="41" s="1"/>
  <c r="K175" i="41"/>
  <c r="M175" i="41" s="1"/>
  <c r="K178" i="41"/>
  <c r="M178" i="41" s="1"/>
  <c r="K182" i="41"/>
  <c r="M182" i="41" s="1"/>
  <c r="K185" i="41"/>
  <c r="M185" i="41" s="1"/>
  <c r="K189" i="41"/>
  <c r="M189" i="41" s="1"/>
  <c r="K192" i="41"/>
  <c r="M192" i="41" s="1"/>
  <c r="K196" i="41"/>
  <c r="M196" i="41" s="1"/>
  <c r="K199" i="41"/>
  <c r="M199" i="41" s="1"/>
  <c r="K203" i="41"/>
  <c r="M203" i="41" s="1"/>
  <c r="K206" i="41"/>
  <c r="M206" i="41" s="1"/>
  <c r="K210" i="41"/>
  <c r="M210" i="41" s="1"/>
  <c r="K213" i="41"/>
  <c r="M213" i="41" s="1"/>
  <c r="I232" i="41"/>
  <c r="H237" i="41"/>
  <c r="I239" i="41"/>
  <c r="H240" i="41"/>
  <c r="K240" i="41"/>
  <c r="M240" i="41" s="1"/>
  <c r="H244" i="41"/>
  <c r="I246" i="41"/>
  <c r="H247" i="41"/>
  <c r="K247" i="41"/>
  <c r="M247" i="41" s="1"/>
  <c r="H251" i="41"/>
  <c r="I253" i="41"/>
  <c r="H254" i="41"/>
  <c r="K254" i="41"/>
  <c r="M254" i="41" s="1"/>
  <c r="H258" i="41"/>
  <c r="I260" i="41"/>
  <c r="I302" i="41"/>
  <c r="L296" i="41"/>
  <c r="L163" i="41"/>
  <c r="H165" i="41"/>
  <c r="L167" i="41"/>
  <c r="I169" i="41"/>
  <c r="L170" i="41"/>
  <c r="H172" i="41"/>
  <c r="L174" i="41"/>
  <c r="I176" i="41"/>
  <c r="L177" i="41"/>
  <c r="H179" i="41"/>
  <c r="L181" i="41"/>
  <c r="I183" i="41"/>
  <c r="L184" i="41"/>
  <c r="H186" i="41"/>
  <c r="L188" i="41"/>
  <c r="I190" i="41"/>
  <c r="L191" i="41"/>
  <c r="H193" i="41"/>
  <c r="L195" i="41"/>
  <c r="I197" i="41"/>
  <c r="L198" i="41"/>
  <c r="H200" i="41"/>
  <c r="L202" i="41"/>
  <c r="I204" i="41"/>
  <c r="L205" i="41"/>
  <c r="H207" i="41"/>
  <c r="L209" i="41"/>
  <c r="I211" i="41"/>
  <c r="L212" i="41"/>
  <c r="H214" i="41"/>
  <c r="L216" i="41"/>
  <c r="I218" i="41"/>
  <c r="L219" i="41"/>
  <c r="H221" i="41"/>
  <c r="L223" i="41"/>
  <c r="H226" i="41"/>
  <c r="K227" i="41"/>
  <c r="M227" i="41" s="1"/>
  <c r="H228" i="41"/>
  <c r="G274" i="41"/>
  <c r="H272" i="41"/>
  <c r="H277" i="41"/>
  <c r="I281" i="41"/>
  <c r="H282" i="41"/>
  <c r="K282" i="41"/>
  <c r="M282" i="41" s="1"/>
  <c r="H314" i="41"/>
  <c r="K314" i="41"/>
  <c r="M314" i="41" s="1"/>
  <c r="G316" i="41"/>
  <c r="K287" i="41"/>
  <c r="M287" i="41" s="1"/>
  <c r="K289" i="41"/>
  <c r="M289" i="41" s="1"/>
  <c r="K290" i="41"/>
  <c r="M290" i="41" s="1"/>
  <c r="K291" i="41"/>
  <c r="M291" i="41" s="1"/>
  <c r="K292" i="41"/>
  <c r="M292" i="41" s="1"/>
  <c r="K294" i="41"/>
  <c r="M294" i="41" s="1"/>
  <c r="G295" i="41"/>
  <c r="K298" i="41"/>
  <c r="M298" i="41" s="1"/>
  <c r="K301" i="41"/>
  <c r="M301" i="41" s="1"/>
  <c r="G302" i="41"/>
  <c r="J309" i="41"/>
  <c r="C316" i="41"/>
  <c r="E316" i="41" s="1"/>
  <c r="J351" i="41"/>
  <c r="K236" i="41"/>
  <c r="M236" i="41" s="1"/>
  <c r="K238" i="41"/>
  <c r="M238" i="41" s="1"/>
  <c r="K241" i="41"/>
  <c r="M241" i="41" s="1"/>
  <c r="K243" i="41"/>
  <c r="M243" i="41" s="1"/>
  <c r="K245" i="41"/>
  <c r="M245" i="41" s="1"/>
  <c r="K248" i="41"/>
  <c r="M248" i="41" s="1"/>
  <c r="K250" i="41"/>
  <c r="M250" i="41" s="1"/>
  <c r="K252" i="41"/>
  <c r="M252" i="41" s="1"/>
  <c r="K255" i="41"/>
  <c r="M255" i="41" s="1"/>
  <c r="K257" i="41"/>
  <c r="M257" i="41" s="1"/>
  <c r="K259" i="41"/>
  <c r="M259" i="41" s="1"/>
  <c r="K262" i="41"/>
  <c r="M262" i="41" s="1"/>
  <c r="K264" i="41"/>
  <c r="M264" i="41" s="1"/>
  <c r="K266" i="41"/>
  <c r="M266" i="41" s="1"/>
  <c r="K269" i="41"/>
  <c r="M269" i="41" s="1"/>
  <c r="I288" i="41"/>
  <c r="K296" i="41"/>
  <c r="M296" i="41" s="1"/>
  <c r="K299" i="41"/>
  <c r="M299" i="41" s="1"/>
  <c r="K303" i="41"/>
  <c r="M303" i="41" s="1"/>
  <c r="K308" i="41"/>
  <c r="M308" i="41" s="1"/>
  <c r="H356" i="41"/>
  <c r="K356" i="41"/>
  <c r="M356" i="41" s="1"/>
  <c r="H361" i="41"/>
  <c r="K361" i="41"/>
  <c r="M361" i="41" s="1"/>
  <c r="C309" i="41"/>
  <c r="E309" i="41" s="1"/>
  <c r="G323" i="41"/>
  <c r="H317" i="41"/>
  <c r="C365" i="41"/>
  <c r="E365" i="41" s="1"/>
  <c r="L364" i="41"/>
  <c r="L292" i="41"/>
  <c r="H294" i="41"/>
  <c r="H297" i="41"/>
  <c r="L299" i="41"/>
  <c r="H301" i="41"/>
  <c r="H304" i="41"/>
  <c r="L306" i="41"/>
  <c r="H308" i="41"/>
  <c r="L310" i="41"/>
  <c r="H311" i="41"/>
  <c r="K319" i="41"/>
  <c r="M319" i="41" s="1"/>
  <c r="K321" i="41"/>
  <c r="M321" i="41" s="1"/>
  <c r="K324" i="41"/>
  <c r="M324" i="41" s="1"/>
  <c r="K326" i="41"/>
  <c r="M326" i="41" s="1"/>
  <c r="K328" i="41"/>
  <c r="M328" i="41" s="1"/>
  <c r="K331" i="41"/>
  <c r="M331" i="41" s="1"/>
  <c r="K333" i="41"/>
  <c r="M333" i="41" s="1"/>
  <c r="K335" i="41"/>
  <c r="M335" i="41" s="1"/>
  <c r="K338" i="41"/>
  <c r="M338" i="41" s="1"/>
  <c r="K340" i="41"/>
  <c r="M340" i="41" s="1"/>
  <c r="K342" i="41"/>
  <c r="M342" i="41" s="1"/>
  <c r="K345" i="41"/>
  <c r="M345" i="41" s="1"/>
  <c r="G365" i="41"/>
  <c r="H359" i="41"/>
  <c r="K305" i="41"/>
  <c r="M305" i="41" s="1"/>
  <c r="K312" i="41"/>
  <c r="M312" i="41" s="1"/>
  <c r="K318" i="41"/>
  <c r="M318" i="41" s="1"/>
  <c r="K320" i="41"/>
  <c r="M320" i="41" s="1"/>
  <c r="K322" i="41"/>
  <c r="M322" i="41" s="1"/>
  <c r="H324" i="41"/>
  <c r="K325" i="41"/>
  <c r="M325" i="41" s="1"/>
  <c r="K327" i="41"/>
  <c r="M327" i="41" s="1"/>
  <c r="K329" i="41"/>
  <c r="M329" i="41" s="1"/>
  <c r="H331" i="41"/>
  <c r="K332" i="41"/>
  <c r="M332" i="41" s="1"/>
  <c r="K334" i="41"/>
  <c r="M334" i="41" s="1"/>
  <c r="K336" i="41"/>
  <c r="M336" i="41" s="1"/>
  <c r="H338" i="41"/>
  <c r="K339" i="41"/>
  <c r="M339" i="41" s="1"/>
  <c r="K341" i="41"/>
  <c r="M341" i="41" s="1"/>
  <c r="K343" i="41"/>
  <c r="M343" i="41" s="1"/>
  <c r="H345" i="41"/>
  <c r="K346" i="41"/>
  <c r="M346" i="41" s="1"/>
  <c r="K348" i="41"/>
  <c r="M348" i="41" s="1"/>
  <c r="G358" i="41"/>
  <c r="H352" i="41"/>
  <c r="K363" i="41"/>
  <c r="M363" i="41" s="1"/>
  <c r="L294" i="41"/>
  <c r="L297" i="41"/>
  <c r="H299" i="41"/>
  <c r="L301" i="41"/>
  <c r="L304" i="41"/>
  <c r="H306" i="41"/>
  <c r="L308" i="41"/>
  <c r="L311" i="41"/>
  <c r="H313" i="41"/>
  <c r="L315" i="41"/>
  <c r="L318" i="41"/>
  <c r="L320" i="41"/>
  <c r="L322" i="41"/>
  <c r="L325" i="41"/>
  <c r="L327" i="41"/>
  <c r="L329" i="41"/>
  <c r="I330" i="41"/>
  <c r="L332" i="41"/>
  <c r="L334" i="41"/>
  <c r="L336" i="41"/>
  <c r="I337" i="41"/>
  <c r="L339" i="41"/>
  <c r="L341" i="41"/>
  <c r="L343" i="41"/>
  <c r="I344" i="41"/>
  <c r="L346" i="41"/>
  <c r="L348" i="41"/>
  <c r="I365" i="41"/>
  <c r="L168" i="40"/>
  <c r="L186" i="40"/>
  <c r="L251" i="40"/>
  <c r="L303" i="40"/>
  <c r="L314" i="40"/>
  <c r="C8" i="40"/>
  <c r="E8" i="40" s="1"/>
  <c r="H4" i="40"/>
  <c r="H6" i="40"/>
  <c r="G36" i="40"/>
  <c r="H32" i="40"/>
  <c r="H34" i="40"/>
  <c r="I43" i="40"/>
  <c r="H73" i="40"/>
  <c r="H75" i="40"/>
  <c r="H77" i="40"/>
  <c r="H101" i="40"/>
  <c r="H115" i="40"/>
  <c r="H117" i="40"/>
  <c r="H143" i="40"/>
  <c r="H145" i="40"/>
  <c r="K173" i="40"/>
  <c r="M173" i="40" s="1"/>
  <c r="L181" i="40"/>
  <c r="K182" i="40"/>
  <c r="M182" i="40" s="1"/>
  <c r="K189" i="40"/>
  <c r="M189" i="40" s="1"/>
  <c r="K198" i="40"/>
  <c r="M198" i="40" s="1"/>
  <c r="L214" i="40"/>
  <c r="H215" i="40"/>
  <c r="H226" i="40"/>
  <c r="L240" i="40"/>
  <c r="C288" i="40"/>
  <c r="E288" i="40" s="1"/>
  <c r="G288" i="40"/>
  <c r="K17" i="40"/>
  <c r="M17" i="40" s="1"/>
  <c r="K19" i="40"/>
  <c r="M19" i="40" s="1"/>
  <c r="K21" i="40"/>
  <c r="M21" i="40" s="1"/>
  <c r="C36" i="40"/>
  <c r="E36" i="40" s="1"/>
  <c r="H45" i="40"/>
  <c r="H47" i="40"/>
  <c r="H49" i="40"/>
  <c r="C57" i="40"/>
  <c r="E57" i="40" s="1"/>
  <c r="J71" i="40"/>
  <c r="C85" i="40"/>
  <c r="E85" i="40" s="1"/>
  <c r="G85" i="40"/>
  <c r="J99" i="40"/>
  <c r="C127" i="40"/>
  <c r="E127" i="40" s="1"/>
  <c r="G127" i="40"/>
  <c r="J141" i="40"/>
  <c r="L156" i="40"/>
  <c r="H157" i="40"/>
  <c r="H159" i="40"/>
  <c r="H161" i="40"/>
  <c r="L165" i="40"/>
  <c r="L171" i="40"/>
  <c r="H172" i="40"/>
  <c r="H177" i="40"/>
  <c r="L202" i="40"/>
  <c r="H216" i="40"/>
  <c r="L217" i="40"/>
  <c r="C225" i="40"/>
  <c r="E225" i="40" s="1"/>
  <c r="G225" i="40"/>
  <c r="L220" i="40"/>
  <c r="K221" i="40"/>
  <c r="M221" i="40" s="1"/>
  <c r="H229" i="40"/>
  <c r="L230" i="40"/>
  <c r="H231" i="40"/>
  <c r="L237" i="40"/>
  <c r="L258" i="40"/>
  <c r="H259" i="40"/>
  <c r="K263" i="40"/>
  <c r="M263" i="40" s="1"/>
  <c r="L269" i="40"/>
  <c r="L276" i="40"/>
  <c r="K277" i="40"/>
  <c r="M277" i="40" s="1"/>
  <c r="H283" i="40"/>
  <c r="L284" i="40"/>
  <c r="H285" i="40"/>
  <c r="H287" i="40"/>
  <c r="H305" i="40"/>
  <c r="H311" i="40"/>
  <c r="H318" i="40"/>
  <c r="H320" i="40"/>
  <c r="H322" i="40"/>
  <c r="H345" i="40"/>
  <c r="L349" i="40"/>
  <c r="H352" i="40"/>
  <c r="J22" i="40"/>
  <c r="K31" i="40"/>
  <c r="M31" i="40" s="1"/>
  <c r="K33" i="40"/>
  <c r="M33" i="40" s="1"/>
  <c r="K35" i="40"/>
  <c r="M35" i="40" s="1"/>
  <c r="L3" i="40"/>
  <c r="L5" i="40"/>
  <c r="L7" i="40"/>
  <c r="H11" i="40"/>
  <c r="H13" i="40"/>
  <c r="L16" i="40"/>
  <c r="H17" i="40"/>
  <c r="L18" i="40"/>
  <c r="H19" i="40"/>
  <c r="L20" i="40"/>
  <c r="H21" i="40"/>
  <c r="L31" i="40"/>
  <c r="L33" i="40"/>
  <c r="L35" i="40"/>
  <c r="H39" i="40"/>
  <c r="L48" i="40"/>
  <c r="H52" i="40"/>
  <c r="H54" i="40"/>
  <c r="H56" i="40"/>
  <c r="L59" i="40"/>
  <c r="L61" i="40"/>
  <c r="L63" i="40"/>
  <c r="L72" i="40"/>
  <c r="L74" i="40"/>
  <c r="L76" i="40"/>
  <c r="H80" i="40"/>
  <c r="H82" i="40"/>
  <c r="H84" i="40"/>
  <c r="H86" i="40"/>
  <c r="L87" i="40"/>
  <c r="H88" i="40"/>
  <c r="L89" i="40"/>
  <c r="H90" i="40"/>
  <c r="L91" i="40"/>
  <c r="L100" i="40"/>
  <c r="K2" i="40"/>
  <c r="M2" i="40" s="1"/>
  <c r="J8" i="40"/>
  <c r="J36" i="40"/>
  <c r="C64" i="40"/>
  <c r="E64" i="40" s="1"/>
  <c r="G64" i="40"/>
  <c r="K60" i="40"/>
  <c r="M60" i="40" s="1"/>
  <c r="K62" i="40"/>
  <c r="M62" i="40" s="1"/>
  <c r="J78" i="40"/>
  <c r="C92" i="40"/>
  <c r="E92" i="40" s="1"/>
  <c r="G92" i="40"/>
  <c r="K88" i="40"/>
  <c r="M88" i="40" s="1"/>
  <c r="K90" i="40"/>
  <c r="M90" i="40" s="1"/>
  <c r="J106" i="40"/>
  <c r="L2" i="40"/>
  <c r="H3" i="40"/>
  <c r="L4" i="40"/>
  <c r="H5" i="40"/>
  <c r="L6" i="40"/>
  <c r="H7" i="40"/>
  <c r="K10" i="40"/>
  <c r="M10" i="40" s="1"/>
  <c r="K12" i="40"/>
  <c r="M12" i="40" s="1"/>
  <c r="K14" i="40"/>
  <c r="M14" i="40" s="1"/>
  <c r="L17" i="40"/>
  <c r="L19" i="40"/>
  <c r="L21" i="40"/>
  <c r="C29" i="40"/>
  <c r="E29" i="40" s="1"/>
  <c r="G29" i="40"/>
  <c r="J29" i="40"/>
  <c r="H25" i="40"/>
  <c r="H27" i="40"/>
  <c r="L30" i="40"/>
  <c r="H31" i="40"/>
  <c r="L32" i="40"/>
  <c r="H33" i="40"/>
  <c r="L34" i="40"/>
  <c r="H35" i="40"/>
  <c r="K38" i="40"/>
  <c r="M38" i="40" s="1"/>
  <c r="K40" i="40"/>
  <c r="M40" i="40" s="1"/>
  <c r="H42" i="40"/>
  <c r="L45" i="40"/>
  <c r="L47" i="40"/>
  <c r="L49" i="40"/>
  <c r="K51" i="40"/>
  <c r="M51" i="40" s="1"/>
  <c r="K53" i="40"/>
  <c r="M53" i="40" s="1"/>
  <c r="K55" i="40"/>
  <c r="M55" i="40" s="1"/>
  <c r="L58" i="40"/>
  <c r="L60" i="40"/>
  <c r="L62" i="40"/>
  <c r="H66" i="40"/>
  <c r="H68" i="40"/>
  <c r="H70" i="40"/>
  <c r="H72" i="40"/>
  <c r="L73" i="40"/>
  <c r="H74" i="40"/>
  <c r="L75" i="40"/>
  <c r="H76" i="40"/>
  <c r="L77" i="40"/>
  <c r="K81" i="40"/>
  <c r="M81" i="40" s="1"/>
  <c r="K83" i="40"/>
  <c r="M83" i="40" s="1"/>
  <c r="L86" i="40"/>
  <c r="L88" i="40"/>
  <c r="L90" i="40"/>
  <c r="H94" i="40"/>
  <c r="H96" i="40"/>
  <c r="L102" i="40"/>
  <c r="H108" i="40"/>
  <c r="H110" i="40"/>
  <c r="L114" i="40"/>
  <c r="L116" i="40"/>
  <c r="H122" i="40"/>
  <c r="H124" i="40"/>
  <c r="H126" i="40"/>
  <c r="K150" i="40"/>
  <c r="M150" i="40" s="1"/>
  <c r="L153" i="40"/>
  <c r="L160" i="40"/>
  <c r="K161" i="40"/>
  <c r="M161" i="40" s="1"/>
  <c r="K164" i="40"/>
  <c r="M164" i="40" s="1"/>
  <c r="H168" i="40"/>
  <c r="L172" i="40"/>
  <c r="H175" i="40"/>
  <c r="K178" i="40"/>
  <c r="M178" i="40" s="1"/>
  <c r="H180" i="40"/>
  <c r="H187" i="40"/>
  <c r="K188" i="40"/>
  <c r="M188" i="40" s="1"/>
  <c r="L189" i="40"/>
  <c r="J197" i="40"/>
  <c r="K193" i="40"/>
  <c r="M193" i="40" s="1"/>
  <c r="J204" i="40"/>
  <c r="K200" i="40"/>
  <c r="M200" i="40" s="1"/>
  <c r="L203" i="40"/>
  <c r="L208" i="40"/>
  <c r="L219" i="40"/>
  <c r="L224" i="40"/>
  <c r="L233" i="40"/>
  <c r="H234" i="40"/>
  <c r="L235" i="40"/>
  <c r="H236" i="40"/>
  <c r="L247" i="40"/>
  <c r="H248" i="40"/>
  <c r="L249" i="40"/>
  <c r="H250" i="40"/>
  <c r="L254" i="40"/>
  <c r="H262" i="40"/>
  <c r="K265" i="40"/>
  <c r="M265" i="40" s="1"/>
  <c r="K270" i="40"/>
  <c r="M270" i="40" s="1"/>
  <c r="L271" i="40"/>
  <c r="H277" i="40"/>
  <c r="K284" i="40"/>
  <c r="M284" i="40" s="1"/>
  <c r="K286" i="40"/>
  <c r="M286" i="40" s="1"/>
  <c r="H289" i="40"/>
  <c r="H291" i="40"/>
  <c r="H298" i="40"/>
  <c r="L299" i="40"/>
  <c r="H303" i="40"/>
  <c r="L310" i="40"/>
  <c r="H315" i="40"/>
  <c r="C330" i="40"/>
  <c r="E330" i="40" s="1"/>
  <c r="G330" i="40"/>
  <c r="H326" i="40"/>
  <c r="K329" i="40"/>
  <c r="M329" i="40" s="1"/>
  <c r="H331" i="40"/>
  <c r="K334" i="40"/>
  <c r="M334" i="40" s="1"/>
  <c r="L340" i="40"/>
  <c r="K341" i="40"/>
  <c r="M341" i="40" s="1"/>
  <c r="L342" i="40"/>
  <c r="H343" i="40"/>
  <c r="L345" i="40"/>
  <c r="K346" i="40"/>
  <c r="M346" i="40" s="1"/>
  <c r="L347" i="40"/>
  <c r="H348" i="40"/>
  <c r="H350" i="40"/>
  <c r="L356" i="40"/>
  <c r="H357" i="40"/>
  <c r="L361" i="40"/>
  <c r="H103" i="40"/>
  <c r="H105" i="40"/>
  <c r="J120" i="40"/>
  <c r="H119" i="40"/>
  <c r="C134" i="40"/>
  <c r="E134" i="40" s="1"/>
  <c r="G134" i="40"/>
  <c r="K130" i="40"/>
  <c r="M130" i="40" s="1"/>
  <c r="K132" i="40"/>
  <c r="M132" i="40" s="1"/>
  <c r="J148" i="40"/>
  <c r="H147" i="40"/>
  <c r="K152" i="40"/>
  <c r="M152" i="40" s="1"/>
  <c r="K166" i="40"/>
  <c r="M166" i="40" s="1"/>
  <c r="I197" i="40"/>
  <c r="G211" i="40"/>
  <c r="K213" i="40"/>
  <c r="M213" i="40" s="1"/>
  <c r="L317" i="40"/>
  <c r="J337" i="40"/>
  <c r="K333" i="40"/>
  <c r="M333" i="40" s="1"/>
  <c r="H335" i="40"/>
  <c r="H340" i="40"/>
  <c r="K350" i="40"/>
  <c r="M350" i="40" s="1"/>
  <c r="K355" i="40"/>
  <c r="M355" i="40" s="1"/>
  <c r="K360" i="40"/>
  <c r="M360" i="40" s="1"/>
  <c r="H98" i="40"/>
  <c r="H100" i="40"/>
  <c r="L101" i="40"/>
  <c r="H102" i="40"/>
  <c r="L103" i="40"/>
  <c r="H104" i="40"/>
  <c r="L105" i="40"/>
  <c r="C113" i="40"/>
  <c r="E113" i="40" s="1"/>
  <c r="K109" i="40"/>
  <c r="M109" i="40" s="1"/>
  <c r="H114" i="40"/>
  <c r="L115" i="40"/>
  <c r="H116" i="40"/>
  <c r="L117" i="40"/>
  <c r="H118" i="40"/>
  <c r="L119" i="40"/>
  <c r="K123" i="40"/>
  <c r="M123" i="40" s="1"/>
  <c r="K125" i="40"/>
  <c r="M125" i="40" s="1"/>
  <c r="L128" i="40"/>
  <c r="L130" i="40"/>
  <c r="L132" i="40"/>
  <c r="H142" i="40"/>
  <c r="L143" i="40"/>
  <c r="H144" i="40"/>
  <c r="L145" i="40"/>
  <c r="H146" i="40"/>
  <c r="L147" i="40"/>
  <c r="C155" i="40"/>
  <c r="E155" i="40" s="1"/>
  <c r="G155" i="40"/>
  <c r="L150" i="40"/>
  <c r="H151" i="40"/>
  <c r="K158" i="40"/>
  <c r="M158" i="40" s="1"/>
  <c r="K160" i="40"/>
  <c r="M160" i="40" s="1"/>
  <c r="L161" i="40"/>
  <c r="L164" i="40"/>
  <c r="H165" i="40"/>
  <c r="C176" i="40"/>
  <c r="E176" i="40" s="1"/>
  <c r="G176" i="40"/>
  <c r="L175" i="40"/>
  <c r="C183" i="40"/>
  <c r="E183" i="40" s="1"/>
  <c r="G183" i="40"/>
  <c r="L178" i="40"/>
  <c r="H181" i="40"/>
  <c r="L185" i="40"/>
  <c r="H186" i="40"/>
  <c r="H205" i="40"/>
  <c r="K210" i="40"/>
  <c r="M210" i="40" s="1"/>
  <c r="H212" i="40"/>
  <c r="L213" i="40"/>
  <c r="H214" i="40"/>
  <c r="H221" i="40"/>
  <c r="L228" i="40"/>
  <c r="L242" i="40"/>
  <c r="L280" i="40"/>
  <c r="L289" i="40"/>
  <c r="H290" i="40"/>
  <c r="L291" i="40"/>
  <c r="L296" i="40"/>
  <c r="H297" i="40"/>
  <c r="L298" i="40"/>
  <c r="H304" i="40"/>
  <c r="L313" i="40"/>
  <c r="L319" i="40"/>
  <c r="L321" i="40"/>
  <c r="H349" i="40"/>
  <c r="J358" i="40"/>
  <c r="H356" i="40"/>
  <c r="K359" i="40"/>
  <c r="M359" i="40" s="1"/>
  <c r="L360" i="40"/>
  <c r="K235" i="40"/>
  <c r="M235" i="40" s="1"/>
  <c r="K237" i="40"/>
  <c r="M237" i="40" s="1"/>
  <c r="J253" i="40"/>
  <c r="K249" i="40"/>
  <c r="M249" i="40" s="1"/>
  <c r="K251" i="40"/>
  <c r="M251" i="40" s="1"/>
  <c r="K254" i="40"/>
  <c r="M254" i="40" s="1"/>
  <c r="J260" i="40"/>
  <c r="K256" i="40"/>
  <c r="M256" i="40" s="1"/>
  <c r="C267" i="40"/>
  <c r="E267" i="40" s="1"/>
  <c r="G267" i="40"/>
  <c r="K299" i="40"/>
  <c r="M299" i="40" s="1"/>
  <c r="K325" i="40"/>
  <c r="M325" i="40" s="1"/>
  <c r="H214" i="38"/>
  <c r="H65" i="39"/>
  <c r="L66" i="39"/>
  <c r="H67" i="39"/>
  <c r="L68" i="39"/>
  <c r="L70" i="39"/>
  <c r="J112" i="40"/>
  <c r="J113" i="40" s="1"/>
  <c r="K203" i="38"/>
  <c r="M203" i="38" s="1"/>
  <c r="K208" i="38"/>
  <c r="M208" i="38" s="1"/>
  <c r="K221" i="38"/>
  <c r="M221" i="38" s="1"/>
  <c r="K230" i="38"/>
  <c r="M230" i="38" s="1"/>
  <c r="H244" i="38"/>
  <c r="K249" i="38"/>
  <c r="M249" i="38" s="1"/>
  <c r="K294" i="38"/>
  <c r="M294" i="38" s="1"/>
  <c r="L300" i="38"/>
  <c r="K304" i="38"/>
  <c r="M304" i="38" s="1"/>
  <c r="L324" i="38"/>
  <c r="H325" i="38"/>
  <c r="L326" i="38"/>
  <c r="H342" i="38"/>
  <c r="K354" i="38"/>
  <c r="M354" i="38" s="1"/>
  <c r="K356" i="38"/>
  <c r="M356" i="38" s="1"/>
  <c r="K359" i="38"/>
  <c r="M359" i="38" s="1"/>
  <c r="K361" i="38"/>
  <c r="M361" i="38" s="1"/>
  <c r="H4" i="39"/>
  <c r="L5" i="39"/>
  <c r="L16" i="39"/>
  <c r="L18" i="39"/>
  <c r="L20" i="39"/>
  <c r="L31" i="39"/>
  <c r="L33" i="39"/>
  <c r="H45" i="39"/>
  <c r="L46" i="39"/>
  <c r="H47" i="39"/>
  <c r="L48" i="39"/>
  <c r="G112" i="39"/>
  <c r="G113" i="39" s="1"/>
  <c r="J363" i="39"/>
  <c r="K363" i="39" s="1"/>
  <c r="M363" i="39" s="1"/>
  <c r="G112" i="40"/>
  <c r="L6" i="37"/>
  <c r="K7" i="37"/>
  <c r="M7" i="37" s="1"/>
  <c r="H9" i="37"/>
  <c r="L11" i="37"/>
  <c r="H13" i="37"/>
  <c r="I22" i="37"/>
  <c r="L75" i="37"/>
  <c r="K18" i="38"/>
  <c r="M18" i="38" s="1"/>
  <c r="H188" i="38"/>
  <c r="L189" i="38"/>
  <c r="H191" i="38"/>
  <c r="H193" i="38"/>
  <c r="L195" i="38"/>
  <c r="H196" i="38"/>
  <c r="H199" i="38"/>
  <c r="K202" i="38"/>
  <c r="M202" i="38" s="1"/>
  <c r="L203" i="38"/>
  <c r="H205" i="38"/>
  <c r="L206" i="38"/>
  <c r="H207" i="38"/>
  <c r="L208" i="38"/>
  <c r="H209" i="38"/>
  <c r="H212" i="38"/>
  <c r="K213" i="38"/>
  <c r="M213" i="38" s="1"/>
  <c r="L223" i="38"/>
  <c r="H224" i="38"/>
  <c r="H229" i="38"/>
  <c r="L230" i="38"/>
  <c r="L242" i="38"/>
  <c r="H243" i="38"/>
  <c r="H245" i="38"/>
  <c r="H248" i="38"/>
  <c r="L257" i="38"/>
  <c r="L304" i="38"/>
  <c r="L349" i="38"/>
  <c r="L352" i="38"/>
  <c r="L356" i="38"/>
  <c r="L359" i="38"/>
  <c r="G834" i="35"/>
  <c r="G363" i="40"/>
  <c r="H136" i="40"/>
  <c r="H138" i="40"/>
  <c r="H140" i="40"/>
  <c r="H152" i="40"/>
  <c r="K154" i="40"/>
  <c r="M154" i="40" s="1"/>
  <c r="J162" i="40"/>
  <c r="K157" i="40"/>
  <c r="M157" i="40" s="1"/>
  <c r="C169" i="40"/>
  <c r="E169" i="40" s="1"/>
  <c r="G169" i="40"/>
  <c r="H166" i="40"/>
  <c r="L167" i="40"/>
  <c r="K168" i="40"/>
  <c r="M168" i="40" s="1"/>
  <c r="I176" i="40"/>
  <c r="H173" i="40"/>
  <c r="L179" i="40"/>
  <c r="K180" i="40"/>
  <c r="M180" i="40" s="1"/>
  <c r="H184" i="40"/>
  <c r="J190" i="40"/>
  <c r="K186" i="40"/>
  <c r="M186" i="40" s="1"/>
  <c r="H188" i="40"/>
  <c r="H193" i="40"/>
  <c r="H200" i="40"/>
  <c r="L201" i="40"/>
  <c r="K208" i="40"/>
  <c r="M208" i="40" s="1"/>
  <c r="K209" i="40"/>
  <c r="M209" i="40" s="1"/>
  <c r="C218" i="40"/>
  <c r="E218" i="40" s="1"/>
  <c r="J246" i="40"/>
  <c r="K242" i="40"/>
  <c r="M242" i="40" s="1"/>
  <c r="L261" i="40"/>
  <c r="I267" i="40"/>
  <c r="K278" i="40"/>
  <c r="M278" i="40" s="1"/>
  <c r="H278" i="40"/>
  <c r="K292" i="40"/>
  <c r="M292" i="40" s="1"/>
  <c r="H292" i="40"/>
  <c r="K111" i="40"/>
  <c r="M111" i="40" s="1"/>
  <c r="C120" i="40"/>
  <c r="E120" i="40" s="1"/>
  <c r="G120" i="40"/>
  <c r="K116" i="40"/>
  <c r="M116" i="40" s="1"/>
  <c r="K118" i="40"/>
  <c r="M118" i="40" s="1"/>
  <c r="L121" i="40"/>
  <c r="L123" i="40"/>
  <c r="L125" i="40"/>
  <c r="J134" i="40"/>
  <c r="H129" i="40"/>
  <c r="H131" i="40"/>
  <c r="H133" i="40"/>
  <c r="H135" i="40"/>
  <c r="L136" i="40"/>
  <c r="H137" i="40"/>
  <c r="L138" i="40"/>
  <c r="H139" i="40"/>
  <c r="L140" i="40"/>
  <c r="C148" i="40"/>
  <c r="E148" i="40" s="1"/>
  <c r="G148" i="40"/>
  <c r="K144" i="40"/>
  <c r="M144" i="40" s="1"/>
  <c r="K146" i="40"/>
  <c r="M146" i="40" s="1"/>
  <c r="L149" i="40"/>
  <c r="K151" i="40"/>
  <c r="M151" i="40" s="1"/>
  <c r="L152" i="40"/>
  <c r="H153" i="40"/>
  <c r="H156" i="40"/>
  <c r="L158" i="40"/>
  <c r="K159" i="40"/>
  <c r="M159" i="40" s="1"/>
  <c r="I169" i="40"/>
  <c r="K165" i="40"/>
  <c r="M165" i="40" s="1"/>
  <c r="L166" i="40"/>
  <c r="H167" i="40"/>
  <c r="J176" i="40"/>
  <c r="K171" i="40"/>
  <c r="M171" i="40" s="1"/>
  <c r="K172" i="40"/>
  <c r="M172" i="40" s="1"/>
  <c r="L174" i="40"/>
  <c r="K175" i="40"/>
  <c r="M175" i="40" s="1"/>
  <c r="I183" i="40"/>
  <c r="H179" i="40"/>
  <c r="I190" i="40"/>
  <c r="L187" i="40"/>
  <c r="K191" i="40"/>
  <c r="M191" i="40" s="1"/>
  <c r="G197" i="40"/>
  <c r="L193" i="40"/>
  <c r="K195" i="40"/>
  <c r="M195" i="40" s="1"/>
  <c r="K196" i="40"/>
  <c r="M196" i="40" s="1"/>
  <c r="K199" i="40"/>
  <c r="M199" i="40" s="1"/>
  <c r="L200" i="40"/>
  <c r="H201" i="40"/>
  <c r="K202" i="40"/>
  <c r="M202" i="40" s="1"/>
  <c r="C211" i="40"/>
  <c r="E211" i="40" s="1"/>
  <c r="K205" i="40"/>
  <c r="M205" i="40" s="1"/>
  <c r="L210" i="40"/>
  <c r="J225" i="40"/>
  <c r="H220" i="40"/>
  <c r="H223" i="40"/>
  <c r="K224" i="40"/>
  <c r="M224" i="40" s="1"/>
  <c r="J232" i="40"/>
  <c r="C232" i="40"/>
  <c r="E232" i="40" s="1"/>
  <c r="K228" i="40"/>
  <c r="M228" i="40" s="1"/>
  <c r="H252" i="40"/>
  <c r="H255" i="40"/>
  <c r="H256" i="40"/>
  <c r="H258" i="40"/>
  <c r="H264" i="40"/>
  <c r="K269" i="40"/>
  <c r="M269" i="40" s="1"/>
  <c r="H269" i="40"/>
  <c r="H128" i="40"/>
  <c r="L129" i="40"/>
  <c r="H130" i="40"/>
  <c r="L131" i="40"/>
  <c r="H132" i="40"/>
  <c r="L133" i="40"/>
  <c r="C141" i="40"/>
  <c r="E141" i="40" s="1"/>
  <c r="G141" i="40"/>
  <c r="K137" i="40"/>
  <c r="M137" i="40" s="1"/>
  <c r="K139" i="40"/>
  <c r="M139" i="40" s="1"/>
  <c r="L142" i="40"/>
  <c r="L144" i="40"/>
  <c r="L146" i="40"/>
  <c r="J155" i="40"/>
  <c r="L151" i="40"/>
  <c r="K153" i="40"/>
  <c r="M153" i="40" s="1"/>
  <c r="L154" i="40"/>
  <c r="C162" i="40"/>
  <c r="E162" i="40" s="1"/>
  <c r="G162" i="40"/>
  <c r="L157" i="40"/>
  <c r="H158" i="40"/>
  <c r="J169" i="40"/>
  <c r="K167" i="40"/>
  <c r="M167" i="40" s="1"/>
  <c r="H170" i="40"/>
  <c r="H174" i="40"/>
  <c r="J183" i="40"/>
  <c r="K179" i="40"/>
  <c r="M179" i="40" s="1"/>
  <c r="K185" i="40"/>
  <c r="M185" i="40" s="1"/>
  <c r="H189" i="40"/>
  <c r="L196" i="40"/>
  <c r="C204" i="40"/>
  <c r="E204" i="40" s="1"/>
  <c r="J211" i="40"/>
  <c r="L209" i="40"/>
  <c r="L212" i="40"/>
  <c r="K217" i="40"/>
  <c r="M217" i="40" s="1"/>
  <c r="H219" i="40"/>
  <c r="K220" i="40"/>
  <c r="M220" i="40" s="1"/>
  <c r="K223" i="40"/>
  <c r="M223" i="40" s="1"/>
  <c r="K258" i="40"/>
  <c r="M258" i="40" s="1"/>
  <c r="K264" i="40"/>
  <c r="M264" i="40" s="1"/>
  <c r="L275" i="40"/>
  <c r="I281" i="40"/>
  <c r="J239" i="40"/>
  <c r="C246" i="40"/>
  <c r="E246" i="40" s="1"/>
  <c r="G246" i="40"/>
  <c r="H251" i="40"/>
  <c r="C260" i="40"/>
  <c r="E260" i="40" s="1"/>
  <c r="K273" i="40"/>
  <c r="M273" i="40" s="1"/>
  <c r="H273" i="40"/>
  <c r="K312" i="40"/>
  <c r="M312" i="40" s="1"/>
  <c r="H312" i="40"/>
  <c r="L363" i="40"/>
  <c r="I358" i="40"/>
  <c r="K276" i="40"/>
  <c r="M276" i="40" s="1"/>
  <c r="K280" i="40"/>
  <c r="M280" i="40" s="1"/>
  <c r="K287" i="40"/>
  <c r="M287" i="40" s="1"/>
  <c r="J295" i="40"/>
  <c r="I302" i="40"/>
  <c r="K303" i="40"/>
  <c r="M303" i="40" s="1"/>
  <c r="H307" i="40"/>
  <c r="K314" i="40"/>
  <c r="M314" i="40" s="1"/>
  <c r="J323" i="40"/>
  <c r="K319" i="40"/>
  <c r="M319" i="40" s="1"/>
  <c r="H324" i="40"/>
  <c r="H328" i="40"/>
  <c r="H333" i="40"/>
  <c r="J344" i="40"/>
  <c r="K340" i="40"/>
  <c r="M340" i="40" s="1"/>
  <c r="K349" i="40"/>
  <c r="M349" i="40" s="1"/>
  <c r="H353" i="40"/>
  <c r="H354" i="40"/>
  <c r="K262" i="40"/>
  <c r="M262" i="40" s="1"/>
  <c r="K266" i="40"/>
  <c r="M266" i="40" s="1"/>
  <c r="C274" i="40"/>
  <c r="E274" i="40" s="1"/>
  <c r="G274" i="40"/>
  <c r="K272" i="40"/>
  <c r="M272" i="40" s="1"/>
  <c r="K285" i="40"/>
  <c r="M285" i="40" s="1"/>
  <c r="K289" i="40"/>
  <c r="M289" i="40" s="1"/>
  <c r="K290" i="40"/>
  <c r="M290" i="40" s="1"/>
  <c r="K298" i="40"/>
  <c r="M298" i="40" s="1"/>
  <c r="K306" i="40"/>
  <c r="M306" i="40" s="1"/>
  <c r="C316" i="40"/>
  <c r="E316" i="40" s="1"/>
  <c r="G316" i="40"/>
  <c r="J330" i="40"/>
  <c r="K326" i="40"/>
  <c r="M326" i="40" s="1"/>
  <c r="K327" i="40"/>
  <c r="M327" i="40" s="1"/>
  <c r="C337" i="40"/>
  <c r="E337" i="40" s="1"/>
  <c r="G337" i="40"/>
  <c r="K332" i="40"/>
  <c r="M332" i="40" s="1"/>
  <c r="K335" i="40"/>
  <c r="M335" i="40" s="1"/>
  <c r="K336" i="40"/>
  <c r="M336" i="40" s="1"/>
  <c r="C358" i="40"/>
  <c r="E358" i="40" s="1"/>
  <c r="G358" i="40"/>
  <c r="K353" i="40"/>
  <c r="M353" i="40" s="1"/>
  <c r="K357" i="40"/>
  <c r="M357" i="40" s="1"/>
  <c r="J365" i="40"/>
  <c r="K362" i="40"/>
  <c r="M362" i="40" s="1"/>
  <c r="H213" i="40"/>
  <c r="L215" i="40"/>
  <c r="H217" i="40"/>
  <c r="L221" i="40"/>
  <c r="H227" i="40"/>
  <c r="K230" i="40"/>
  <c r="M230" i="40" s="1"/>
  <c r="C239" i="40"/>
  <c r="E239" i="40" s="1"/>
  <c r="G239" i="40"/>
  <c r="H238" i="40"/>
  <c r="H241" i="40"/>
  <c r="K244" i="40"/>
  <c r="M244" i="40" s="1"/>
  <c r="C253" i="40"/>
  <c r="E253" i="40" s="1"/>
  <c r="G253" i="40"/>
  <c r="I260" i="40"/>
  <c r="H257" i="40"/>
  <c r="L264" i="40"/>
  <c r="L268" i="40"/>
  <c r="H270" i="40"/>
  <c r="K271" i="40"/>
  <c r="M271" i="40" s="1"/>
  <c r="L272" i="40"/>
  <c r="C281" i="40"/>
  <c r="E281" i="40" s="1"/>
  <c r="G281" i="40"/>
  <c r="K279" i="40"/>
  <c r="M279" i="40" s="1"/>
  <c r="K283" i="40"/>
  <c r="M283" i="40" s="1"/>
  <c r="L286" i="40"/>
  <c r="L287" i="40"/>
  <c r="H293" i="40"/>
  <c r="K300" i="40"/>
  <c r="M300" i="40" s="1"/>
  <c r="K305" i="40"/>
  <c r="M305" i="40" s="1"/>
  <c r="L306" i="40"/>
  <c r="H308" i="40"/>
  <c r="J316" i="40"/>
  <c r="K313" i="40"/>
  <c r="M313" i="40" s="1"/>
  <c r="C323" i="40"/>
  <c r="E323" i="40" s="1"/>
  <c r="G323" i="40"/>
  <c r="K318" i="40"/>
  <c r="M318" i="40" s="1"/>
  <c r="K321" i="40"/>
  <c r="M321" i="40" s="1"/>
  <c r="K322" i="40"/>
  <c r="M322" i="40" s="1"/>
  <c r="H325" i="40"/>
  <c r="H329" i="40"/>
  <c r="H334" i="40"/>
  <c r="C344" i="40"/>
  <c r="E344" i="40" s="1"/>
  <c r="G344" i="40"/>
  <c r="K339" i="40"/>
  <c r="M339" i="40" s="1"/>
  <c r="K342" i="40"/>
  <c r="M342" i="40" s="1"/>
  <c r="K343" i="40"/>
  <c r="M343" i="40" s="1"/>
  <c r="J351" i="40"/>
  <c r="K347" i="40"/>
  <c r="M347" i="40" s="1"/>
  <c r="K348" i="40"/>
  <c r="M348" i="40" s="1"/>
  <c r="H355" i="40"/>
  <c r="L357" i="40"/>
  <c r="H360" i="40"/>
  <c r="L362" i="40"/>
  <c r="K364" i="40"/>
  <c r="M364" i="40" s="1"/>
  <c r="K20" i="40"/>
  <c r="M20" i="40" s="1"/>
  <c r="I22" i="40"/>
  <c r="K23" i="40"/>
  <c r="M23" i="40" s="1"/>
  <c r="K25" i="40"/>
  <c r="M25" i="40" s="1"/>
  <c r="K27" i="40"/>
  <c r="M27" i="40" s="1"/>
  <c r="I29" i="40"/>
  <c r="K30" i="40"/>
  <c r="M30" i="40" s="1"/>
  <c r="K32" i="40"/>
  <c r="M32" i="40" s="1"/>
  <c r="K34" i="40"/>
  <c r="M34" i="40" s="1"/>
  <c r="I36" i="40"/>
  <c r="K37" i="40"/>
  <c r="M37" i="40" s="1"/>
  <c r="K39" i="40"/>
  <c r="M39" i="40" s="1"/>
  <c r="K42" i="40"/>
  <c r="M42" i="40" s="1"/>
  <c r="K45" i="40"/>
  <c r="M45" i="40" s="1"/>
  <c r="I64" i="40"/>
  <c r="H65" i="40"/>
  <c r="K65" i="40"/>
  <c r="M65" i="40" s="1"/>
  <c r="K4" i="40"/>
  <c r="M4" i="40" s="1"/>
  <c r="K6" i="40"/>
  <c r="M6" i="40" s="1"/>
  <c r="K9" i="40"/>
  <c r="M9" i="40" s="1"/>
  <c r="K11" i="40"/>
  <c r="M11" i="40" s="1"/>
  <c r="K13" i="40"/>
  <c r="M13" i="40" s="1"/>
  <c r="K16" i="40"/>
  <c r="M16" i="40" s="1"/>
  <c r="K18" i="40"/>
  <c r="M18" i="40" s="1"/>
  <c r="H2" i="40"/>
  <c r="H9" i="40"/>
  <c r="H16" i="40"/>
  <c r="H23" i="40"/>
  <c r="H30" i="40"/>
  <c r="H37" i="40"/>
  <c r="L37" i="40"/>
  <c r="L41" i="40"/>
  <c r="L44" i="40"/>
  <c r="H46" i="40"/>
  <c r="G50" i="40"/>
  <c r="G57" i="40"/>
  <c r="I8" i="40"/>
  <c r="I15" i="40"/>
  <c r="G8" i="40"/>
  <c r="J50" i="40"/>
  <c r="K47" i="40"/>
  <c r="M47" i="40" s="1"/>
  <c r="I50" i="40"/>
  <c r="I57" i="40"/>
  <c r="H67" i="40"/>
  <c r="J43" i="40"/>
  <c r="H41" i="40"/>
  <c r="H44" i="40"/>
  <c r="L46" i="40"/>
  <c r="H48" i="40"/>
  <c r="K49" i="40"/>
  <c r="M49" i="40" s="1"/>
  <c r="H51" i="40"/>
  <c r="K52" i="40"/>
  <c r="M52" i="40" s="1"/>
  <c r="H53" i="40"/>
  <c r="K54" i="40"/>
  <c r="M54" i="40" s="1"/>
  <c r="H55" i="40"/>
  <c r="K56" i="40"/>
  <c r="M56" i="40" s="1"/>
  <c r="H58" i="40"/>
  <c r="K58" i="40"/>
  <c r="M58" i="40" s="1"/>
  <c r="K59" i="40"/>
  <c r="M59" i="40" s="1"/>
  <c r="H60" i="40"/>
  <c r="K61" i="40"/>
  <c r="M61" i="40" s="1"/>
  <c r="H62" i="40"/>
  <c r="I71" i="40"/>
  <c r="K72" i="40"/>
  <c r="M72" i="40" s="1"/>
  <c r="I78" i="40"/>
  <c r="K79" i="40"/>
  <c r="M79" i="40" s="1"/>
  <c r="I85" i="40"/>
  <c r="K86" i="40"/>
  <c r="M86" i="40" s="1"/>
  <c r="I92" i="40"/>
  <c r="K93" i="40"/>
  <c r="M93" i="40" s="1"/>
  <c r="I99" i="40"/>
  <c r="K100" i="40"/>
  <c r="M100" i="40" s="1"/>
  <c r="I106" i="40"/>
  <c r="K107" i="40"/>
  <c r="M107" i="40" s="1"/>
  <c r="I113" i="40"/>
  <c r="K114" i="40"/>
  <c r="M114" i="40" s="1"/>
  <c r="I120" i="40"/>
  <c r="K121" i="40"/>
  <c r="M121" i="40" s="1"/>
  <c r="I127" i="40"/>
  <c r="K128" i="40"/>
  <c r="M128" i="40" s="1"/>
  <c r="I134" i="40"/>
  <c r="K135" i="40"/>
  <c r="M135" i="40" s="1"/>
  <c r="I141" i="40"/>
  <c r="K142" i="40"/>
  <c r="M142" i="40" s="1"/>
  <c r="I148" i="40"/>
  <c r="K149" i="40"/>
  <c r="M149" i="40" s="1"/>
  <c r="I155" i="40"/>
  <c r="K156" i="40"/>
  <c r="M156" i="40" s="1"/>
  <c r="I162" i="40"/>
  <c r="K163" i="40"/>
  <c r="M163" i="40" s="1"/>
  <c r="K170" i="40"/>
  <c r="M170" i="40" s="1"/>
  <c r="K177" i="40"/>
  <c r="M177" i="40" s="1"/>
  <c r="L182" i="40"/>
  <c r="G190" i="40"/>
  <c r="L192" i="40"/>
  <c r="L194" i="40"/>
  <c r="H203" i="40"/>
  <c r="G204" i="40"/>
  <c r="H206" i="40"/>
  <c r="K206" i="40"/>
  <c r="M206" i="40" s="1"/>
  <c r="L163" i="40"/>
  <c r="L170" i="40"/>
  <c r="L177" i="40"/>
  <c r="C190" i="40"/>
  <c r="E190" i="40" s="1"/>
  <c r="K184" i="40"/>
  <c r="M184" i="40" s="1"/>
  <c r="L198" i="40"/>
  <c r="I204" i="40"/>
  <c r="I225" i="40"/>
  <c r="L222" i="40"/>
  <c r="K63" i="40"/>
  <c r="M63" i="40" s="1"/>
  <c r="K66" i="40"/>
  <c r="M66" i="40" s="1"/>
  <c r="K68" i="40"/>
  <c r="M68" i="40" s="1"/>
  <c r="K70" i="40"/>
  <c r="M70" i="40" s="1"/>
  <c r="K73" i="40"/>
  <c r="M73" i="40" s="1"/>
  <c r="K75" i="40"/>
  <c r="M75" i="40" s="1"/>
  <c r="K77" i="40"/>
  <c r="M77" i="40" s="1"/>
  <c r="K80" i="40"/>
  <c r="M80" i="40" s="1"/>
  <c r="K82" i="40"/>
  <c r="M82" i="40" s="1"/>
  <c r="K84" i="40"/>
  <c r="M84" i="40" s="1"/>
  <c r="K87" i="40"/>
  <c r="M87" i="40" s="1"/>
  <c r="K89" i="40"/>
  <c r="M89" i="40" s="1"/>
  <c r="K91" i="40"/>
  <c r="M91" i="40" s="1"/>
  <c r="K94" i="40"/>
  <c r="M94" i="40" s="1"/>
  <c r="K96" i="40"/>
  <c r="M96" i="40" s="1"/>
  <c r="K98" i="40"/>
  <c r="M98" i="40" s="1"/>
  <c r="K101" i="40"/>
  <c r="M101" i="40" s="1"/>
  <c r="K103" i="40"/>
  <c r="M103" i="40" s="1"/>
  <c r="K105" i="40"/>
  <c r="M105" i="40" s="1"/>
  <c r="K108" i="40"/>
  <c r="M108" i="40" s="1"/>
  <c r="K110" i="40"/>
  <c r="M110" i="40" s="1"/>
  <c r="K115" i="40"/>
  <c r="M115" i="40" s="1"/>
  <c r="K117" i="40"/>
  <c r="M117" i="40" s="1"/>
  <c r="K119" i="40"/>
  <c r="M119" i="40" s="1"/>
  <c r="K122" i="40"/>
  <c r="M122" i="40" s="1"/>
  <c r="K124" i="40"/>
  <c r="M124" i="40" s="1"/>
  <c r="K126" i="40"/>
  <c r="M126" i="40" s="1"/>
  <c r="K129" i="40"/>
  <c r="M129" i="40" s="1"/>
  <c r="K131" i="40"/>
  <c r="M131" i="40" s="1"/>
  <c r="K133" i="40"/>
  <c r="M133" i="40" s="1"/>
  <c r="K136" i="40"/>
  <c r="M136" i="40" s="1"/>
  <c r="K138" i="40"/>
  <c r="M138" i="40" s="1"/>
  <c r="K140" i="40"/>
  <c r="M140" i="40" s="1"/>
  <c r="K143" i="40"/>
  <c r="M143" i="40" s="1"/>
  <c r="K145" i="40"/>
  <c r="M145" i="40" s="1"/>
  <c r="K147" i="40"/>
  <c r="M147" i="40" s="1"/>
  <c r="L184" i="40"/>
  <c r="H185" i="40"/>
  <c r="C197" i="40"/>
  <c r="E197" i="40" s="1"/>
  <c r="L191" i="40"/>
  <c r="H192" i="40"/>
  <c r="K192" i="40"/>
  <c r="M192" i="40" s="1"/>
  <c r="H194" i="40"/>
  <c r="H196" i="40"/>
  <c r="H199" i="40"/>
  <c r="H210" i="40"/>
  <c r="J218" i="40"/>
  <c r="K214" i="40"/>
  <c r="M214" i="40" s="1"/>
  <c r="I218" i="40"/>
  <c r="L205" i="40"/>
  <c r="I211" i="40"/>
  <c r="L199" i="40"/>
  <c r="L206" i="40"/>
  <c r="H228" i="40"/>
  <c r="K229" i="40"/>
  <c r="M229" i="40" s="1"/>
  <c r="H230" i="40"/>
  <c r="K231" i="40"/>
  <c r="M231" i="40" s="1"/>
  <c r="H233" i="40"/>
  <c r="K234" i="40"/>
  <c r="M234" i="40" s="1"/>
  <c r="H235" i="40"/>
  <c r="K236" i="40"/>
  <c r="M236" i="40" s="1"/>
  <c r="H237" i="40"/>
  <c r="K238" i="40"/>
  <c r="M238" i="40" s="1"/>
  <c r="H240" i="40"/>
  <c r="K241" i="40"/>
  <c r="M241" i="40" s="1"/>
  <c r="H242" i="40"/>
  <c r="K243" i="40"/>
  <c r="M243" i="40" s="1"/>
  <c r="H244" i="40"/>
  <c r="K245" i="40"/>
  <c r="M245" i="40" s="1"/>
  <c r="H247" i="40"/>
  <c r="K248" i="40"/>
  <c r="M248" i="40" s="1"/>
  <c r="H249" i="40"/>
  <c r="K250" i="40"/>
  <c r="M250" i="40" s="1"/>
  <c r="L257" i="40"/>
  <c r="I274" i="40"/>
  <c r="J309" i="40"/>
  <c r="K304" i="40"/>
  <c r="M304" i="40" s="1"/>
  <c r="G218" i="40"/>
  <c r="K212" i="40"/>
  <c r="M212" i="40" s="1"/>
  <c r="K215" i="40"/>
  <c r="M215" i="40" s="1"/>
  <c r="K222" i="40"/>
  <c r="M222" i="40" s="1"/>
  <c r="L227" i="40"/>
  <c r="L229" i="40"/>
  <c r="L231" i="40"/>
  <c r="I232" i="40"/>
  <c r="L234" i="40"/>
  <c r="L236" i="40"/>
  <c r="L238" i="40"/>
  <c r="I239" i="40"/>
  <c r="L241" i="40"/>
  <c r="L243" i="40"/>
  <c r="L245" i="40"/>
  <c r="I246" i="40"/>
  <c r="I253" i="40"/>
  <c r="L248" i="40"/>
  <c r="L250" i="40"/>
  <c r="K255" i="40"/>
  <c r="M255" i="40" s="1"/>
  <c r="K259" i="40"/>
  <c r="M259" i="40" s="1"/>
  <c r="K307" i="40"/>
  <c r="M307" i="40" s="1"/>
  <c r="G309" i="40"/>
  <c r="L312" i="40"/>
  <c r="I316" i="40"/>
  <c r="K219" i="40"/>
  <c r="M219" i="40" s="1"/>
  <c r="G232" i="40"/>
  <c r="K226" i="40"/>
  <c r="M226" i="40" s="1"/>
  <c r="L259" i="40"/>
  <c r="I295" i="40"/>
  <c r="L290" i="40"/>
  <c r="K233" i="40"/>
  <c r="M233" i="40" s="1"/>
  <c r="K240" i="40"/>
  <c r="M240" i="40" s="1"/>
  <c r="K247" i="40"/>
  <c r="M247" i="40" s="1"/>
  <c r="L282" i="40"/>
  <c r="I288" i="40"/>
  <c r="G302" i="40"/>
  <c r="H296" i="40"/>
  <c r="G260" i="40"/>
  <c r="J267" i="40"/>
  <c r="J274" i="40"/>
  <c r="J281" i="40"/>
  <c r="J288" i="40"/>
  <c r="C309" i="40"/>
  <c r="E309" i="40" s="1"/>
  <c r="I309" i="40"/>
  <c r="L255" i="40"/>
  <c r="H261" i="40"/>
  <c r="K261" i="40"/>
  <c r="M261" i="40" s="1"/>
  <c r="L263" i="40"/>
  <c r="H265" i="40"/>
  <c r="H268" i="40"/>
  <c r="K268" i="40"/>
  <c r="M268" i="40" s="1"/>
  <c r="L270" i="40"/>
  <c r="H272" i="40"/>
  <c r="H275" i="40"/>
  <c r="K275" i="40"/>
  <c r="M275" i="40" s="1"/>
  <c r="L277" i="40"/>
  <c r="H279" i="40"/>
  <c r="H282" i="40"/>
  <c r="K282" i="40"/>
  <c r="M282" i="40" s="1"/>
  <c r="K293" i="40"/>
  <c r="M293" i="40" s="1"/>
  <c r="G295" i="40"/>
  <c r="K310" i="40"/>
  <c r="M310" i="40" s="1"/>
  <c r="H361" i="40"/>
  <c r="K361" i="40"/>
  <c r="M361" i="40" s="1"/>
  <c r="C295" i="40"/>
  <c r="E295" i="40" s="1"/>
  <c r="J302" i="40"/>
  <c r="H310" i="40"/>
  <c r="C365" i="40"/>
  <c r="E365" i="40" s="1"/>
  <c r="L364" i="40"/>
  <c r="L318" i="40"/>
  <c r="L320" i="40"/>
  <c r="L322" i="40"/>
  <c r="I323" i="40"/>
  <c r="L325" i="40"/>
  <c r="L327" i="40"/>
  <c r="L329" i="40"/>
  <c r="I330" i="40"/>
  <c r="L332" i="40"/>
  <c r="L334" i="40"/>
  <c r="L336" i="40"/>
  <c r="I337" i="40"/>
  <c r="L339" i="40"/>
  <c r="L341" i="40"/>
  <c r="L343" i="40"/>
  <c r="I344" i="40"/>
  <c r="L346" i="40"/>
  <c r="L348" i="40"/>
  <c r="L350" i="40"/>
  <c r="I351" i="40"/>
  <c r="L353" i="40"/>
  <c r="L355" i="40"/>
  <c r="H359" i="40"/>
  <c r="L294" i="40"/>
  <c r="L297" i="40"/>
  <c r="H299" i="40"/>
  <c r="L301" i="40"/>
  <c r="L304" i="40"/>
  <c r="H306" i="40"/>
  <c r="L308" i="40"/>
  <c r="L311" i="40"/>
  <c r="H313" i="40"/>
  <c r="L315" i="40"/>
  <c r="K317" i="40"/>
  <c r="M317" i="40" s="1"/>
  <c r="K324" i="40"/>
  <c r="M324" i="40" s="1"/>
  <c r="K331" i="40"/>
  <c r="M331" i="40" s="1"/>
  <c r="K338" i="40"/>
  <c r="M338" i="40" s="1"/>
  <c r="K345" i="40"/>
  <c r="M345" i="40" s="1"/>
  <c r="K352" i="40"/>
  <c r="M352" i="40" s="1"/>
  <c r="I365" i="40"/>
  <c r="L4" i="39"/>
  <c r="J15" i="39"/>
  <c r="C15" i="39"/>
  <c r="E15" i="39" s="1"/>
  <c r="K10" i="39"/>
  <c r="M10" i="39" s="1"/>
  <c r="K12" i="39"/>
  <c r="M12" i="39" s="1"/>
  <c r="K14" i="39"/>
  <c r="M14" i="39" s="1"/>
  <c r="L17" i="39"/>
  <c r="L19" i="39"/>
  <c r="L21" i="39"/>
  <c r="C29" i="39"/>
  <c r="E29" i="39" s="1"/>
  <c r="L32" i="39"/>
  <c r="H33" i="39"/>
  <c r="L34" i="39"/>
  <c r="H35" i="39"/>
  <c r="G8" i="39"/>
  <c r="L3" i="39"/>
  <c r="K4" i="39"/>
  <c r="M4" i="39" s="1"/>
  <c r="L110" i="39"/>
  <c r="H111" i="39"/>
  <c r="H114" i="39"/>
  <c r="K115" i="39"/>
  <c r="M115" i="39" s="1"/>
  <c r="L118" i="39"/>
  <c r="K119" i="39"/>
  <c r="M119" i="39" s="1"/>
  <c r="H121" i="39"/>
  <c r="H123" i="39"/>
  <c r="K126" i="39"/>
  <c r="M126" i="39" s="1"/>
  <c r="H128" i="39"/>
  <c r="H130" i="39"/>
  <c r="C148" i="39"/>
  <c r="E148" i="39" s="1"/>
  <c r="K146" i="39"/>
  <c r="M146" i="39" s="1"/>
  <c r="H150" i="39"/>
  <c r="L153" i="39"/>
  <c r="H154" i="39"/>
  <c r="L173" i="39"/>
  <c r="L181" i="39"/>
  <c r="H182" i="39"/>
  <c r="K187" i="39"/>
  <c r="M187" i="39" s="1"/>
  <c r="H202" i="39"/>
  <c r="L203" i="39"/>
  <c r="L212" i="39"/>
  <c r="L214" i="39"/>
  <c r="L216" i="39"/>
  <c r="H226" i="39"/>
  <c r="L227" i="39"/>
  <c r="H228" i="39"/>
  <c r="L229" i="39"/>
  <c r="H230" i="39"/>
  <c r="L231" i="39"/>
  <c r="L240" i="39"/>
  <c r="L242" i="39"/>
  <c r="L244" i="39"/>
  <c r="H254" i="39"/>
  <c r="L255" i="39"/>
  <c r="H256" i="39"/>
  <c r="L257" i="39"/>
  <c r="H258" i="39"/>
  <c r="L259" i="39"/>
  <c r="H279" i="39"/>
  <c r="L298" i="39"/>
  <c r="L313" i="39"/>
  <c r="H314" i="39"/>
  <c r="G323" i="39"/>
  <c r="K320" i="39"/>
  <c r="M320" i="39" s="1"/>
  <c r="K325" i="39"/>
  <c r="M325" i="39" s="1"/>
  <c r="J43" i="39"/>
  <c r="K38" i="39"/>
  <c r="M38" i="39" s="1"/>
  <c r="K40" i="39"/>
  <c r="M40" i="39" s="1"/>
  <c r="K42" i="39"/>
  <c r="M42" i="39" s="1"/>
  <c r="L45" i="39"/>
  <c r="L47" i="39"/>
  <c r="L49" i="39"/>
  <c r="C57" i="39"/>
  <c r="E57" i="39" s="1"/>
  <c r="K51" i="39"/>
  <c r="M51" i="39" s="1"/>
  <c r="K53" i="39"/>
  <c r="M53" i="39" s="1"/>
  <c r="K55" i="39"/>
  <c r="M55" i="39" s="1"/>
  <c r="I64" i="39"/>
  <c r="H59" i="39"/>
  <c r="L60" i="39"/>
  <c r="H61" i="39"/>
  <c r="L62" i="39"/>
  <c r="H63" i="39"/>
  <c r="J71" i="39"/>
  <c r="K66" i="39"/>
  <c r="M66" i="39" s="1"/>
  <c r="K68" i="39"/>
  <c r="M68" i="39" s="1"/>
  <c r="K70" i="39"/>
  <c r="M70" i="39" s="1"/>
  <c r="L73" i="39"/>
  <c r="L75" i="39"/>
  <c r="L77" i="39"/>
  <c r="C85" i="39"/>
  <c r="E85" i="39" s="1"/>
  <c r="K79" i="39"/>
  <c r="M79" i="39" s="1"/>
  <c r="K81" i="39"/>
  <c r="M81" i="39" s="1"/>
  <c r="K83" i="39"/>
  <c r="M83" i="39" s="1"/>
  <c r="I92" i="39"/>
  <c r="H87" i="39"/>
  <c r="L88" i="39"/>
  <c r="H89" i="39"/>
  <c r="L90" i="39"/>
  <c r="H91" i="39"/>
  <c r="J99" i="39"/>
  <c r="K94" i="39"/>
  <c r="M94" i="39" s="1"/>
  <c r="K96" i="39"/>
  <c r="M96" i="39" s="1"/>
  <c r="K98" i="39"/>
  <c r="M98" i="39" s="1"/>
  <c r="H100" i="39"/>
  <c r="L101" i="39"/>
  <c r="H102" i="39"/>
  <c r="L103" i="39"/>
  <c r="H104" i="39"/>
  <c r="L105" i="39"/>
  <c r="C113" i="39"/>
  <c r="E113" i="39" s="1"/>
  <c r="K107" i="39"/>
  <c r="M107" i="39" s="1"/>
  <c r="K109" i="39"/>
  <c r="M109" i="39" s="1"/>
  <c r="H118" i="39"/>
  <c r="K125" i="39"/>
  <c r="M125" i="39" s="1"/>
  <c r="K132" i="39"/>
  <c r="M132" i="39" s="1"/>
  <c r="L146" i="39"/>
  <c r="L161" i="39"/>
  <c r="L170" i="39"/>
  <c r="H171" i="39"/>
  <c r="K180" i="39"/>
  <c r="M180" i="39" s="1"/>
  <c r="H186" i="39"/>
  <c r="H188" i="39"/>
  <c r="K200" i="39"/>
  <c r="M200" i="39" s="1"/>
  <c r="H264" i="39"/>
  <c r="H271" i="39"/>
  <c r="K279" i="39"/>
  <c r="M279" i="39" s="1"/>
  <c r="L282" i="39"/>
  <c r="L284" i="39"/>
  <c r="H285" i="39"/>
  <c r="H290" i="39"/>
  <c r="H303" i="39"/>
  <c r="L306" i="39"/>
  <c r="H307" i="39"/>
  <c r="L308" i="39"/>
  <c r="L319" i="39"/>
  <c r="L321" i="39"/>
  <c r="L324" i="39"/>
  <c r="L326" i="39"/>
  <c r="L331" i="39"/>
  <c r="K335" i="39"/>
  <c r="M335" i="39" s="1"/>
  <c r="L338" i="39"/>
  <c r="L340" i="39"/>
  <c r="L342" i="39"/>
  <c r="L353" i="39"/>
  <c r="L355" i="39"/>
  <c r="L357" i="39"/>
  <c r="L121" i="39"/>
  <c r="L198" i="39"/>
  <c r="L277" i="39"/>
  <c r="L318" i="39"/>
  <c r="H319" i="39"/>
  <c r="H321" i="39"/>
  <c r="H322" i="39"/>
  <c r="H324" i="39"/>
  <c r="H326" i="39"/>
  <c r="H327" i="39"/>
  <c r="K328" i="39"/>
  <c r="M328" i="39" s="1"/>
  <c r="H331" i="39"/>
  <c r="H332" i="39"/>
  <c r="C8" i="39"/>
  <c r="E8" i="39" s="1"/>
  <c r="K6" i="39"/>
  <c r="M6" i="39" s="1"/>
  <c r="H9" i="39"/>
  <c r="H11" i="39"/>
  <c r="H13" i="39"/>
  <c r="J29" i="39"/>
  <c r="K24" i="39"/>
  <c r="M24" i="39" s="1"/>
  <c r="K26" i="39"/>
  <c r="M26" i="39" s="1"/>
  <c r="K28" i="39"/>
  <c r="M28" i="39" s="1"/>
  <c r="C43" i="39"/>
  <c r="E43" i="39" s="1"/>
  <c r="K37" i="39"/>
  <c r="M37" i="39" s="1"/>
  <c r="K39" i="39"/>
  <c r="M39" i="39" s="1"/>
  <c r="K41" i="39"/>
  <c r="M41" i="39" s="1"/>
  <c r="I50" i="39"/>
  <c r="J57" i="39"/>
  <c r="K52" i="39"/>
  <c r="M52" i="39" s="1"/>
  <c r="K54" i="39"/>
  <c r="M54" i="39" s="1"/>
  <c r="K56" i="39"/>
  <c r="M56" i="39" s="1"/>
  <c r="C71" i="39"/>
  <c r="E71" i="39" s="1"/>
  <c r="K65" i="39"/>
  <c r="M65" i="39" s="1"/>
  <c r="K67" i="39"/>
  <c r="M67" i="39" s="1"/>
  <c r="K69" i="39"/>
  <c r="M69" i="39" s="1"/>
  <c r="I78" i="39"/>
  <c r="J85" i="39"/>
  <c r="K80" i="39"/>
  <c r="M80" i="39" s="1"/>
  <c r="K82" i="39"/>
  <c r="M82" i="39" s="1"/>
  <c r="K84" i="39"/>
  <c r="M84" i="39" s="1"/>
  <c r="C99" i="39"/>
  <c r="E99" i="39" s="1"/>
  <c r="K93" i="39"/>
  <c r="M93" i="39" s="1"/>
  <c r="K95" i="39"/>
  <c r="M95" i="39" s="1"/>
  <c r="K97" i="39"/>
  <c r="M97" i="39" s="1"/>
  <c r="I106" i="39"/>
  <c r="J113" i="39"/>
  <c r="K108" i="39"/>
  <c r="M108" i="39" s="1"/>
  <c r="I120" i="39"/>
  <c r="K116" i="39"/>
  <c r="M116" i="39" s="1"/>
  <c r="L117" i="39"/>
  <c r="K118" i="39"/>
  <c r="M118" i="39" s="1"/>
  <c r="C127" i="39"/>
  <c r="E127" i="39" s="1"/>
  <c r="K121" i="39"/>
  <c r="M121" i="39" s="1"/>
  <c r="K124" i="39"/>
  <c r="M124" i="39" s="1"/>
  <c r="L126" i="39"/>
  <c r="K131" i="39"/>
  <c r="M131" i="39" s="1"/>
  <c r="K145" i="39"/>
  <c r="M145" i="39" s="1"/>
  <c r="I8" i="39"/>
  <c r="H3" i="39"/>
  <c r="H2" i="39"/>
  <c r="H5" i="39"/>
  <c r="L6" i="39"/>
  <c r="L9" i="39"/>
  <c r="L11" i="39"/>
  <c r="L13" i="39"/>
  <c r="J22" i="39"/>
  <c r="K17" i="39"/>
  <c r="M17" i="39" s="1"/>
  <c r="K19" i="39"/>
  <c r="M19" i="39" s="1"/>
  <c r="K21" i="39"/>
  <c r="M21" i="39" s="1"/>
  <c r="L24" i="39"/>
  <c r="L26" i="39"/>
  <c r="L28" i="39"/>
  <c r="C36" i="39"/>
  <c r="E36" i="39" s="1"/>
  <c r="K30" i="39"/>
  <c r="M30" i="39" s="1"/>
  <c r="H32" i="39"/>
  <c r="K34" i="39"/>
  <c r="M34" i="39" s="1"/>
  <c r="I43" i="39"/>
  <c r="H38" i="39"/>
  <c r="L39" i="39"/>
  <c r="H40" i="39"/>
  <c r="L41" i="39"/>
  <c r="H42" i="39"/>
  <c r="J50" i="39"/>
  <c r="K45" i="39"/>
  <c r="M45" i="39" s="1"/>
  <c r="K47" i="39"/>
  <c r="M47" i="39" s="1"/>
  <c r="K49" i="39"/>
  <c r="M49" i="39" s="1"/>
  <c r="L52" i="39"/>
  <c r="L54" i="39"/>
  <c r="L56" i="39"/>
  <c r="C64" i="39"/>
  <c r="E64" i="39" s="1"/>
  <c r="K58" i="39"/>
  <c r="M58" i="39" s="1"/>
  <c r="K60" i="39"/>
  <c r="M60" i="39" s="1"/>
  <c r="K62" i="39"/>
  <c r="M62" i="39" s="1"/>
  <c r="I71" i="39"/>
  <c r="H66" i="39"/>
  <c r="L67" i="39"/>
  <c r="H68" i="39"/>
  <c r="L69" i="39"/>
  <c r="H70" i="39"/>
  <c r="J78" i="39"/>
  <c r="K73" i="39"/>
  <c r="M73" i="39" s="1"/>
  <c r="K75" i="39"/>
  <c r="M75" i="39" s="1"/>
  <c r="K77" i="39"/>
  <c r="M77" i="39" s="1"/>
  <c r="L80" i="39"/>
  <c r="L82" i="39"/>
  <c r="L84" i="39"/>
  <c r="C92" i="39"/>
  <c r="E92" i="39" s="1"/>
  <c r="K86" i="39"/>
  <c r="M86" i="39" s="1"/>
  <c r="K88" i="39"/>
  <c r="M88" i="39" s="1"/>
  <c r="K90" i="39"/>
  <c r="M90" i="39" s="1"/>
  <c r="I99" i="39"/>
  <c r="H94" i="39"/>
  <c r="L95" i="39"/>
  <c r="H96" i="39"/>
  <c r="L97" i="39"/>
  <c r="H98" i="39"/>
  <c r="J106" i="39"/>
  <c r="K101" i="39"/>
  <c r="M101" i="39" s="1"/>
  <c r="K103" i="39"/>
  <c r="M103" i="39" s="1"/>
  <c r="K105" i="39"/>
  <c r="M105" i="39" s="1"/>
  <c r="H107" i="39"/>
  <c r="L108" i="39"/>
  <c r="H109" i="39"/>
  <c r="K110" i="39"/>
  <c r="M110" i="39" s="1"/>
  <c r="J120" i="39"/>
  <c r="H115" i="39"/>
  <c r="L116" i="39"/>
  <c r="H117" i="39"/>
  <c r="L119" i="39"/>
  <c r="I127" i="39"/>
  <c r="L122" i="39"/>
  <c r="K123" i="39"/>
  <c r="M123" i="39" s="1"/>
  <c r="H132" i="39"/>
  <c r="K133" i="39"/>
  <c r="M133" i="39" s="1"/>
  <c r="C169" i="39"/>
  <c r="E169" i="39" s="1"/>
  <c r="K163" i="39"/>
  <c r="M163" i="39" s="1"/>
  <c r="H184" i="39"/>
  <c r="K158" i="39"/>
  <c r="M158" i="39" s="1"/>
  <c r="H158" i="39"/>
  <c r="H16" i="39"/>
  <c r="H18" i="39"/>
  <c r="H20" i="39"/>
  <c r="M122" i="39"/>
  <c r="H125" i="39"/>
  <c r="C134" i="39"/>
  <c r="E134" i="39" s="1"/>
  <c r="K128" i="39"/>
  <c r="M128" i="39" s="1"/>
  <c r="L128" i="39"/>
  <c r="H146" i="39"/>
  <c r="H149" i="39"/>
  <c r="C141" i="39"/>
  <c r="E141" i="39" s="1"/>
  <c r="K135" i="39"/>
  <c r="M135" i="39" s="1"/>
  <c r="K136" i="39"/>
  <c r="M136" i="39" s="1"/>
  <c r="K138" i="39"/>
  <c r="M138" i="39" s="1"/>
  <c r="K140" i="39"/>
  <c r="M140" i="39" s="1"/>
  <c r="H144" i="39"/>
  <c r="L145" i="39"/>
  <c r="K152" i="39"/>
  <c r="M152" i="39" s="1"/>
  <c r="K154" i="39"/>
  <c r="M154" i="39" s="1"/>
  <c r="H156" i="39"/>
  <c r="L164" i="39"/>
  <c r="H165" i="39"/>
  <c r="L166" i="39"/>
  <c r="H167" i="39"/>
  <c r="L171" i="39"/>
  <c r="K172" i="39"/>
  <c r="M172" i="39" s="1"/>
  <c r="C183" i="39"/>
  <c r="E183" i="39" s="1"/>
  <c r="K177" i="39"/>
  <c r="M177" i="39" s="1"/>
  <c r="L182" i="39"/>
  <c r="L187" i="39"/>
  <c r="K188" i="39"/>
  <c r="M188" i="39" s="1"/>
  <c r="C197" i="39"/>
  <c r="E197" i="39" s="1"/>
  <c r="K191" i="39"/>
  <c r="M191" i="39" s="1"/>
  <c r="H193" i="39"/>
  <c r="K196" i="39"/>
  <c r="M196" i="39" s="1"/>
  <c r="H198" i="39"/>
  <c r="H203" i="39"/>
  <c r="L206" i="39"/>
  <c r="L208" i="39"/>
  <c r="L210" i="39"/>
  <c r="C218" i="39"/>
  <c r="E218" i="39" s="1"/>
  <c r="G218" i="39"/>
  <c r="K214" i="39"/>
  <c r="M214" i="39" s="1"/>
  <c r="K216" i="39"/>
  <c r="M216" i="39" s="1"/>
  <c r="L221" i="39"/>
  <c r="L223" i="39"/>
  <c r="J232" i="39"/>
  <c r="K227" i="39"/>
  <c r="M227" i="39" s="1"/>
  <c r="K229" i="39"/>
  <c r="M229" i="39" s="1"/>
  <c r="K231" i="39"/>
  <c r="M231" i="39" s="1"/>
  <c r="H233" i="39"/>
  <c r="L234" i="39"/>
  <c r="H235" i="39"/>
  <c r="L236" i="39"/>
  <c r="H237" i="39"/>
  <c r="L238" i="39"/>
  <c r="C246" i="39"/>
  <c r="E246" i="39" s="1"/>
  <c r="G246" i="39"/>
  <c r="K242" i="39"/>
  <c r="M242" i="39" s="1"/>
  <c r="K244" i="39"/>
  <c r="M244" i="39" s="1"/>
  <c r="L247" i="39"/>
  <c r="L249" i="39"/>
  <c r="L251" i="39"/>
  <c r="J260" i="39"/>
  <c r="K255" i="39"/>
  <c r="M255" i="39" s="1"/>
  <c r="K257" i="39"/>
  <c r="M257" i="39" s="1"/>
  <c r="K259" i="39"/>
  <c r="M259" i="39" s="1"/>
  <c r="H261" i="39"/>
  <c r="L262" i="39"/>
  <c r="H263" i="39"/>
  <c r="L265" i="39"/>
  <c r="G274" i="39"/>
  <c r="K271" i="39"/>
  <c r="M271" i="39" s="1"/>
  <c r="L272" i="39"/>
  <c r="H273" i="39"/>
  <c r="H278" i="39"/>
  <c r="L285" i="39"/>
  <c r="H311" i="39"/>
  <c r="L312" i="39"/>
  <c r="L322" i="39"/>
  <c r="G330" i="39"/>
  <c r="L327" i="39"/>
  <c r="H328" i="39"/>
  <c r="C337" i="39"/>
  <c r="E337" i="39" s="1"/>
  <c r="L332" i="39"/>
  <c r="H333" i="39"/>
  <c r="K174" i="39"/>
  <c r="M174" i="39" s="1"/>
  <c r="K195" i="39"/>
  <c r="M195" i="39" s="1"/>
  <c r="G204" i="39"/>
  <c r="C211" i="39"/>
  <c r="E211" i="39" s="1"/>
  <c r="G211" i="39"/>
  <c r="K207" i="39"/>
  <c r="M207" i="39" s="1"/>
  <c r="K209" i="39"/>
  <c r="M209" i="39" s="1"/>
  <c r="J225" i="39"/>
  <c r="K220" i="39"/>
  <c r="M220" i="39" s="1"/>
  <c r="K222" i="39"/>
  <c r="M222" i="39" s="1"/>
  <c r="K224" i="39"/>
  <c r="M224" i="39" s="1"/>
  <c r="C239" i="39"/>
  <c r="E239" i="39" s="1"/>
  <c r="G239" i="39"/>
  <c r="K235" i="39"/>
  <c r="M235" i="39" s="1"/>
  <c r="K237" i="39"/>
  <c r="M237" i="39" s="1"/>
  <c r="J253" i="39"/>
  <c r="K248" i="39"/>
  <c r="M248" i="39" s="1"/>
  <c r="K250" i="39"/>
  <c r="M250" i="39" s="1"/>
  <c r="K252" i="39"/>
  <c r="M252" i="39" s="1"/>
  <c r="C267" i="39"/>
  <c r="E267" i="39" s="1"/>
  <c r="G267" i="39"/>
  <c r="K278" i="39"/>
  <c r="M278" i="39" s="1"/>
  <c r="K293" i="39"/>
  <c r="M293" i="39" s="1"/>
  <c r="J316" i="39"/>
  <c r="K329" i="39"/>
  <c r="M329" i="39" s="1"/>
  <c r="H346" i="39"/>
  <c r="H348" i="39"/>
  <c r="H350" i="39"/>
  <c r="L156" i="39"/>
  <c r="H157" i="39"/>
  <c r="L167" i="39"/>
  <c r="H168" i="39"/>
  <c r="L172" i="39"/>
  <c r="H173" i="39"/>
  <c r="L186" i="39"/>
  <c r="L188" i="39"/>
  <c r="L193" i="39"/>
  <c r="H194" i="39"/>
  <c r="H199" i="39"/>
  <c r="H200" i="39"/>
  <c r="K265" i="39"/>
  <c r="M265" i="39" s="1"/>
  <c r="L271" i="39"/>
  <c r="K272" i="39"/>
  <c r="M272" i="39" s="1"/>
  <c r="K275" i="39"/>
  <c r="M275" i="39" s="1"/>
  <c r="H277" i="39"/>
  <c r="G288" i="39"/>
  <c r="L289" i="39"/>
  <c r="K297" i="39"/>
  <c r="M297" i="39" s="1"/>
  <c r="K307" i="39"/>
  <c r="M307" i="39" s="1"/>
  <c r="K308" i="39"/>
  <c r="M308" i="39" s="1"/>
  <c r="H310" i="39"/>
  <c r="L311" i="39"/>
  <c r="K314" i="39"/>
  <c r="M314" i="39" s="1"/>
  <c r="H317" i="39"/>
  <c r="K317" i="39"/>
  <c r="M317" i="39" s="1"/>
  <c r="K318" i="39"/>
  <c r="M318" i="39" s="1"/>
  <c r="K319" i="39"/>
  <c r="M319" i="39" s="1"/>
  <c r="L328" i="39"/>
  <c r="L333" i="39"/>
  <c r="J344" i="39"/>
  <c r="L346" i="39"/>
  <c r="L348" i="39"/>
  <c r="L350" i="39"/>
  <c r="K354" i="39"/>
  <c r="M354" i="39" s="1"/>
  <c r="K356" i="39"/>
  <c r="M356" i="39" s="1"/>
  <c r="L359" i="39"/>
  <c r="L361" i="39"/>
  <c r="H362" i="39"/>
  <c r="H364" i="39"/>
  <c r="L339" i="39"/>
  <c r="L341" i="39"/>
  <c r="L343" i="39"/>
  <c r="L352" i="39"/>
  <c r="L354" i="39"/>
  <c r="L356" i="39"/>
  <c r="H3" i="37"/>
  <c r="L41" i="37"/>
  <c r="K47" i="37"/>
  <c r="M47" i="37" s="1"/>
  <c r="L51" i="37"/>
  <c r="K66" i="37"/>
  <c r="M66" i="37" s="1"/>
  <c r="L69" i="37"/>
  <c r="L74" i="37"/>
  <c r="H98" i="37"/>
  <c r="J106" i="37"/>
  <c r="L101" i="37"/>
  <c r="K102" i="37"/>
  <c r="M102" i="37" s="1"/>
  <c r="K105" i="37"/>
  <c r="M105" i="37" s="1"/>
  <c r="L7" i="38"/>
  <c r="L10" i="38"/>
  <c r="L12" i="38"/>
  <c r="L27" i="38"/>
  <c r="L186" i="38"/>
  <c r="H187" i="38"/>
  <c r="H208" i="38"/>
  <c r="H210" i="38"/>
  <c r="L222" i="38"/>
  <c r="H223" i="38"/>
  <c r="L224" i="38"/>
  <c r="H226" i="38"/>
  <c r="L234" i="38"/>
  <c r="H235" i="38"/>
  <c r="L236" i="38"/>
  <c r="H237" i="38"/>
  <c r="L245" i="38"/>
  <c r="L24" i="37"/>
  <c r="K25" i="37"/>
  <c r="M25" i="37" s="1"/>
  <c r="H26" i="37"/>
  <c r="L28" i="37"/>
  <c r="G36" i="37"/>
  <c r="H31" i="37"/>
  <c r="L33" i="37"/>
  <c r="J43" i="37"/>
  <c r="L42" i="37"/>
  <c r="H45" i="37"/>
  <c r="H59" i="37"/>
  <c r="L61" i="37"/>
  <c r="H63" i="37"/>
  <c r="J85" i="37"/>
  <c r="I85" i="37"/>
  <c r="G92" i="37"/>
  <c r="L93" i="37"/>
  <c r="K94" i="37"/>
  <c r="M94" i="37" s="1"/>
  <c r="K4" i="38"/>
  <c r="M4" i="38" s="1"/>
  <c r="L214" i="38"/>
  <c r="H215" i="38"/>
  <c r="H217" i="38"/>
  <c r="L16" i="37"/>
  <c r="H18" i="37"/>
  <c r="L20" i="37"/>
  <c r="H23" i="37"/>
  <c r="L25" i="37"/>
  <c r="H27" i="37"/>
  <c r="I36" i="37"/>
  <c r="L34" i="37"/>
  <c r="H37" i="37"/>
  <c r="G78" i="37"/>
  <c r="K78" i="37" s="1"/>
  <c r="L94" i="37"/>
  <c r="L4" i="38"/>
  <c r="H158" i="38"/>
  <c r="H160" i="38"/>
  <c r="H163" i="38"/>
  <c r="K222" i="38"/>
  <c r="M222" i="38" s="1"/>
  <c r="K227" i="38"/>
  <c r="M227" i="38" s="1"/>
  <c r="K236" i="38"/>
  <c r="M236" i="38" s="1"/>
  <c r="K258" i="38"/>
  <c r="M258" i="38" s="1"/>
  <c r="G148" i="39"/>
  <c r="J148" i="39"/>
  <c r="K144" i="39"/>
  <c r="M144" i="39" s="1"/>
  <c r="K150" i="39"/>
  <c r="M150" i="39" s="1"/>
  <c r="K151" i="39"/>
  <c r="M151" i="39" s="1"/>
  <c r="G162" i="39"/>
  <c r="H160" i="39"/>
  <c r="H163" i="39"/>
  <c r="J169" i="39"/>
  <c r="K165" i="39"/>
  <c r="M165" i="39" s="1"/>
  <c r="G176" i="39"/>
  <c r="H174" i="39"/>
  <c r="L175" i="39"/>
  <c r="H177" i="39"/>
  <c r="L178" i="39"/>
  <c r="K179" i="39"/>
  <c r="M179" i="39" s="1"/>
  <c r="I190" i="39"/>
  <c r="L185" i="39"/>
  <c r="K186" i="39"/>
  <c r="M186" i="39" s="1"/>
  <c r="L189" i="39"/>
  <c r="H191" i="39"/>
  <c r="H195" i="39"/>
  <c r="C204" i="39"/>
  <c r="E204" i="39" s="1"/>
  <c r="L201" i="39"/>
  <c r="K202" i="39"/>
  <c r="M202" i="39" s="1"/>
  <c r="K286" i="39"/>
  <c r="M286" i="39" s="1"/>
  <c r="H286" i="39"/>
  <c r="K74" i="39"/>
  <c r="M74" i="39" s="1"/>
  <c r="K76" i="39"/>
  <c r="M76" i="39" s="1"/>
  <c r="I85" i="39"/>
  <c r="H80" i="39"/>
  <c r="L81" i="39"/>
  <c r="H82" i="39"/>
  <c r="L83" i="39"/>
  <c r="H84" i="39"/>
  <c r="J92" i="39"/>
  <c r="K87" i="39"/>
  <c r="M87" i="39" s="1"/>
  <c r="K89" i="39"/>
  <c r="M89" i="39" s="1"/>
  <c r="K91" i="39"/>
  <c r="M91" i="39" s="1"/>
  <c r="H93" i="39"/>
  <c r="L94" i="39"/>
  <c r="H95" i="39"/>
  <c r="L96" i="39"/>
  <c r="H97" i="39"/>
  <c r="L98" i="39"/>
  <c r="C106" i="39"/>
  <c r="E106" i="39" s="1"/>
  <c r="K100" i="39"/>
  <c r="M100" i="39" s="1"/>
  <c r="K102" i="39"/>
  <c r="M102" i="39" s="1"/>
  <c r="K104" i="39"/>
  <c r="M104" i="39" s="1"/>
  <c r="I113" i="39"/>
  <c r="H108" i="39"/>
  <c r="K111" i="39"/>
  <c r="M111" i="39" s="1"/>
  <c r="L112" i="39"/>
  <c r="C120" i="39"/>
  <c r="E120" i="39" s="1"/>
  <c r="K114" i="39"/>
  <c r="M114" i="39" s="1"/>
  <c r="L115" i="39"/>
  <c r="H116" i="39"/>
  <c r="K117" i="39"/>
  <c r="M117" i="39" s="1"/>
  <c r="H119" i="39"/>
  <c r="J127" i="39"/>
  <c r="H122" i="39"/>
  <c r="H126" i="39"/>
  <c r="I134" i="39"/>
  <c r="L129" i="39"/>
  <c r="K130" i="39"/>
  <c r="M130" i="39" s="1"/>
  <c r="H133" i="39"/>
  <c r="I141" i="39"/>
  <c r="H137" i="39"/>
  <c r="H139" i="39"/>
  <c r="I148" i="39"/>
  <c r="K147" i="39"/>
  <c r="M147" i="39" s="1"/>
  <c r="G155" i="39"/>
  <c r="K153" i="39"/>
  <c r="M153" i="39" s="1"/>
  <c r="L154" i="39"/>
  <c r="C162" i="39"/>
  <c r="E162" i="39" s="1"/>
  <c r="K156" i="39"/>
  <c r="M156" i="39" s="1"/>
  <c r="L157" i="39"/>
  <c r="K159" i="39"/>
  <c r="M159" i="39" s="1"/>
  <c r="L160" i="39"/>
  <c r="H161" i="39"/>
  <c r="L163" i="39"/>
  <c r="H164" i="39"/>
  <c r="K167" i="39"/>
  <c r="M167" i="39" s="1"/>
  <c r="C176" i="39"/>
  <c r="E176" i="39" s="1"/>
  <c r="K170" i="39"/>
  <c r="M170" i="39" s="1"/>
  <c r="K173" i="39"/>
  <c r="M173" i="39" s="1"/>
  <c r="L174" i="39"/>
  <c r="H175" i="39"/>
  <c r="L177" i="39"/>
  <c r="H178" i="39"/>
  <c r="L180" i="39"/>
  <c r="K181" i="39"/>
  <c r="M181" i="39" s="1"/>
  <c r="K182" i="39"/>
  <c r="M182" i="39" s="1"/>
  <c r="H185" i="39"/>
  <c r="H189" i="39"/>
  <c r="I197" i="39"/>
  <c r="L192" i="39"/>
  <c r="K193" i="39"/>
  <c r="M193" i="39" s="1"/>
  <c r="K194" i="39"/>
  <c r="M194" i="39" s="1"/>
  <c r="L196" i="39"/>
  <c r="H201" i="39"/>
  <c r="K268" i="39"/>
  <c r="M268" i="39" s="1"/>
  <c r="H268" i="39"/>
  <c r="J141" i="39"/>
  <c r="H136" i="39"/>
  <c r="L137" i="39"/>
  <c r="L139" i="39"/>
  <c r="K143" i="39"/>
  <c r="M143" i="39" s="1"/>
  <c r="L144" i="39"/>
  <c r="H145" i="39"/>
  <c r="L147" i="39"/>
  <c r="C155" i="39"/>
  <c r="E155" i="39" s="1"/>
  <c r="L150" i="39"/>
  <c r="L151" i="39"/>
  <c r="J162" i="39"/>
  <c r="L159" i="39"/>
  <c r="K161" i="39"/>
  <c r="M161" i="39" s="1"/>
  <c r="G169" i="39"/>
  <c r="L165" i="39"/>
  <c r="H166" i="39"/>
  <c r="K175" i="39"/>
  <c r="M175" i="39" s="1"/>
  <c r="G183" i="39"/>
  <c r="L179" i="39"/>
  <c r="H180" i="39"/>
  <c r="C190" i="39"/>
  <c r="E190" i="39" s="1"/>
  <c r="L184" i="39"/>
  <c r="G190" i="39"/>
  <c r="K189" i="39"/>
  <c r="M189" i="39" s="1"/>
  <c r="H192" i="39"/>
  <c r="H196" i="39"/>
  <c r="I204" i="39"/>
  <c r="K201" i="39"/>
  <c r="M201" i="39" s="1"/>
  <c r="L202" i="39"/>
  <c r="J211" i="39"/>
  <c r="G197" i="39"/>
  <c r="C288" i="39"/>
  <c r="E288" i="39" s="1"/>
  <c r="K282" i="39"/>
  <c r="M282" i="39" s="1"/>
  <c r="H282" i="39"/>
  <c r="L266" i="39"/>
  <c r="I281" i="39"/>
  <c r="L276" i="39"/>
  <c r="K277" i="39"/>
  <c r="M277" i="39" s="1"/>
  <c r="L280" i="39"/>
  <c r="K289" i="39"/>
  <c r="M289" i="39" s="1"/>
  <c r="C295" i="39"/>
  <c r="E295" i="39" s="1"/>
  <c r="G295" i="39"/>
  <c r="J302" i="39"/>
  <c r="H299" i="39"/>
  <c r="J309" i="39"/>
  <c r="G316" i="39"/>
  <c r="C323" i="39"/>
  <c r="E323" i="39" s="1"/>
  <c r="H318" i="39"/>
  <c r="J330" i="39"/>
  <c r="C365" i="39"/>
  <c r="E365" i="39" s="1"/>
  <c r="L205" i="39"/>
  <c r="L207" i="39"/>
  <c r="L209" i="39"/>
  <c r="J218" i="39"/>
  <c r="H213" i="39"/>
  <c r="H215" i="39"/>
  <c r="H217" i="39"/>
  <c r="H219" i="39"/>
  <c r="L220" i="39"/>
  <c r="H221" i="39"/>
  <c r="L222" i="39"/>
  <c r="H223" i="39"/>
  <c r="L224" i="39"/>
  <c r="C232" i="39"/>
  <c r="E232" i="39" s="1"/>
  <c r="G232" i="39"/>
  <c r="K228" i="39"/>
  <c r="M228" i="39" s="1"/>
  <c r="K230" i="39"/>
  <c r="M230" i="39" s="1"/>
  <c r="L233" i="39"/>
  <c r="L235" i="39"/>
  <c r="L237" i="39"/>
  <c r="J246" i="39"/>
  <c r="K241" i="39"/>
  <c r="M241" i="39" s="1"/>
  <c r="K243" i="39"/>
  <c r="M243" i="39" s="1"/>
  <c r="K245" i="39"/>
  <c r="M245" i="39" s="1"/>
  <c r="H247" i="39"/>
  <c r="L248" i="39"/>
  <c r="H249" i="39"/>
  <c r="L250" i="39"/>
  <c r="H251" i="39"/>
  <c r="L252" i="39"/>
  <c r="C260" i="39"/>
  <c r="E260" i="39" s="1"/>
  <c r="G260" i="39"/>
  <c r="K256" i="39"/>
  <c r="M256" i="39" s="1"/>
  <c r="K258" i="39"/>
  <c r="M258" i="39" s="1"/>
  <c r="I267" i="39"/>
  <c r="L263" i="39"/>
  <c r="H266" i="39"/>
  <c r="I274" i="39"/>
  <c r="L269" i="39"/>
  <c r="K270" i="39"/>
  <c r="M270" i="39" s="1"/>
  <c r="J281" i="39"/>
  <c r="H276" i="39"/>
  <c r="H280" i="39"/>
  <c r="I288" i="39"/>
  <c r="L283" i="39"/>
  <c r="K284" i="39"/>
  <c r="M284" i="39" s="1"/>
  <c r="K285" i="39"/>
  <c r="M285" i="39" s="1"/>
  <c r="L287" i="39"/>
  <c r="H292" i="39"/>
  <c r="K294" i="39"/>
  <c r="M294" i="39" s="1"/>
  <c r="K300" i="39"/>
  <c r="M300" i="39" s="1"/>
  <c r="K301" i="39"/>
  <c r="M301" i="39" s="1"/>
  <c r="K303" i="39"/>
  <c r="M303" i="39" s="1"/>
  <c r="K304" i="39"/>
  <c r="M304" i="39" s="1"/>
  <c r="K306" i="39"/>
  <c r="M306" i="39" s="1"/>
  <c r="K310" i="39"/>
  <c r="M310" i="39" s="1"/>
  <c r="K311" i="39"/>
  <c r="M311" i="39" s="1"/>
  <c r="K315" i="39"/>
  <c r="M315" i="39" s="1"/>
  <c r="H320" i="39"/>
  <c r="K324" i="39"/>
  <c r="M324" i="39" s="1"/>
  <c r="H325" i="39"/>
  <c r="H329" i="39"/>
  <c r="H334" i="39"/>
  <c r="H336" i="39"/>
  <c r="H339" i="39"/>
  <c r="H341" i="39"/>
  <c r="H343" i="39"/>
  <c r="C358" i="39"/>
  <c r="E358" i="39" s="1"/>
  <c r="L213" i="39"/>
  <c r="L215" i="39"/>
  <c r="L217" i="39"/>
  <c r="C225" i="39"/>
  <c r="E225" i="39" s="1"/>
  <c r="G225" i="39"/>
  <c r="K221" i="39"/>
  <c r="M221" i="39" s="1"/>
  <c r="K223" i="39"/>
  <c r="M223" i="39" s="1"/>
  <c r="L226" i="39"/>
  <c r="L228" i="39"/>
  <c r="L230" i="39"/>
  <c r="J239" i="39"/>
  <c r="K234" i="39"/>
  <c r="M234" i="39" s="1"/>
  <c r="K236" i="39"/>
  <c r="M236" i="39" s="1"/>
  <c r="K238" i="39"/>
  <c r="M238" i="39" s="1"/>
  <c r="H240" i="39"/>
  <c r="L241" i="39"/>
  <c r="H242" i="39"/>
  <c r="L243" i="39"/>
  <c r="H244" i="39"/>
  <c r="L245" i="39"/>
  <c r="C253" i="39"/>
  <c r="E253" i="39" s="1"/>
  <c r="G253" i="39"/>
  <c r="K249" i="39"/>
  <c r="M249" i="39" s="1"/>
  <c r="K251" i="39"/>
  <c r="M251" i="39" s="1"/>
  <c r="L254" i="39"/>
  <c r="L256" i="39"/>
  <c r="L258" i="39"/>
  <c r="J267" i="39"/>
  <c r="K262" i="39"/>
  <c r="M262" i="39" s="1"/>
  <c r="K266" i="39"/>
  <c r="M266" i="39" s="1"/>
  <c r="C281" i="39"/>
  <c r="E281" i="39" s="1"/>
  <c r="L275" i="39"/>
  <c r="G281" i="39"/>
  <c r="K280" i="39"/>
  <c r="M280" i="39" s="1"/>
  <c r="J288" i="39"/>
  <c r="H283" i="39"/>
  <c r="H287" i="39"/>
  <c r="I295" i="39"/>
  <c r="L290" i="39"/>
  <c r="K291" i="39"/>
  <c r="M291" i="39" s="1"/>
  <c r="L292" i="39"/>
  <c r="H293" i="39"/>
  <c r="L294" i="39"/>
  <c r="C302" i="39"/>
  <c r="E302" i="39" s="1"/>
  <c r="G302" i="39"/>
  <c r="K298" i="39"/>
  <c r="M298" i="39" s="1"/>
  <c r="H300" i="39"/>
  <c r="L301" i="39"/>
  <c r="C309" i="39"/>
  <c r="E309" i="39" s="1"/>
  <c r="L304" i="39"/>
  <c r="C316" i="39"/>
  <c r="E316" i="39" s="1"/>
  <c r="K313" i="39"/>
  <c r="M313" i="39" s="1"/>
  <c r="J323" i="39"/>
  <c r="L320" i="39"/>
  <c r="K322" i="39"/>
  <c r="M322" i="39" s="1"/>
  <c r="C330" i="39"/>
  <c r="E330" i="39" s="1"/>
  <c r="L325" i="39"/>
  <c r="K327" i="39"/>
  <c r="M327" i="39" s="1"/>
  <c r="L329" i="39"/>
  <c r="J337" i="39"/>
  <c r="K332" i="39"/>
  <c r="M332" i="39" s="1"/>
  <c r="L334" i="39"/>
  <c r="C351" i="39"/>
  <c r="E351" i="39" s="1"/>
  <c r="K347" i="39"/>
  <c r="M347" i="39" s="1"/>
  <c r="K349" i="39"/>
  <c r="M349" i="39" s="1"/>
  <c r="H360" i="39"/>
  <c r="K362" i="39"/>
  <c r="M362" i="39" s="1"/>
  <c r="K364" i="39"/>
  <c r="M364" i="39" s="1"/>
  <c r="C344" i="39"/>
  <c r="E344" i="39" s="1"/>
  <c r="K340" i="39"/>
  <c r="M340" i="39" s="1"/>
  <c r="K342" i="39"/>
  <c r="M342" i="39" s="1"/>
  <c r="L345" i="39"/>
  <c r="L347" i="39"/>
  <c r="L349" i="39"/>
  <c r="J358" i="39"/>
  <c r="H353" i="39"/>
  <c r="H355" i="39"/>
  <c r="H357" i="39"/>
  <c r="L360" i="39"/>
  <c r="L362" i="39"/>
  <c r="L364" i="39"/>
  <c r="G15" i="39"/>
  <c r="G22" i="39"/>
  <c r="G29" i="39"/>
  <c r="I36" i="39"/>
  <c r="L30" i="39"/>
  <c r="K3" i="39"/>
  <c r="M3" i="39" s="1"/>
  <c r="K5" i="39"/>
  <c r="M5" i="39" s="1"/>
  <c r="K2" i="39"/>
  <c r="M2" i="39" s="1"/>
  <c r="K9" i="39"/>
  <c r="M9" i="39" s="1"/>
  <c r="I15" i="39"/>
  <c r="I22" i="39"/>
  <c r="I29" i="39"/>
  <c r="L2" i="39"/>
  <c r="H7" i="39"/>
  <c r="H10" i="39"/>
  <c r="K11" i="39"/>
  <c r="M11" i="39" s="1"/>
  <c r="H12" i="39"/>
  <c r="K13" i="39"/>
  <c r="M13" i="39" s="1"/>
  <c r="H14" i="39"/>
  <c r="K16" i="39"/>
  <c r="M16" i="39" s="1"/>
  <c r="H17" i="39"/>
  <c r="K18" i="39"/>
  <c r="M18" i="39" s="1"/>
  <c r="H19" i="39"/>
  <c r="K20" i="39"/>
  <c r="M20" i="39" s="1"/>
  <c r="H21" i="39"/>
  <c r="K23" i="39"/>
  <c r="M23" i="39" s="1"/>
  <c r="H24" i="39"/>
  <c r="K25" i="39"/>
  <c r="M25" i="39" s="1"/>
  <c r="H26" i="39"/>
  <c r="K27" i="39"/>
  <c r="M27" i="39" s="1"/>
  <c r="H28" i="39"/>
  <c r="H31" i="39"/>
  <c r="K32" i="39"/>
  <c r="M32" i="39" s="1"/>
  <c r="G36" i="39"/>
  <c r="H30" i="39"/>
  <c r="H34" i="39"/>
  <c r="H37" i="39"/>
  <c r="L37" i="39"/>
  <c r="H39" i="39"/>
  <c r="H41" i="39"/>
  <c r="H44" i="39"/>
  <c r="L44" i="39"/>
  <c r="H46" i="39"/>
  <c r="H48" i="39"/>
  <c r="H51" i="39"/>
  <c r="L51" i="39"/>
  <c r="H53" i="39"/>
  <c r="H55" i="39"/>
  <c r="L58" i="39"/>
  <c r="L65" i="39"/>
  <c r="H69" i="39"/>
  <c r="H72" i="39"/>
  <c r="L72" i="39"/>
  <c r="H74" i="39"/>
  <c r="H76" i="39"/>
  <c r="H79" i="39"/>
  <c r="L79" i="39"/>
  <c r="H81" i="39"/>
  <c r="H83" i="39"/>
  <c r="H86" i="39"/>
  <c r="L86" i="39"/>
  <c r="L93" i="39"/>
  <c r="L100" i="39"/>
  <c r="L107" i="39"/>
  <c r="K139" i="39"/>
  <c r="M139" i="39" s="1"/>
  <c r="G141" i="39"/>
  <c r="K142" i="39"/>
  <c r="M142" i="39" s="1"/>
  <c r="L149" i="39"/>
  <c r="I155" i="39"/>
  <c r="H152" i="39"/>
  <c r="G43" i="39"/>
  <c r="G50" i="39"/>
  <c r="G57" i="39"/>
  <c r="G64" i="39"/>
  <c r="G71" i="39"/>
  <c r="G78" i="39"/>
  <c r="G85" i="39"/>
  <c r="G92" i="39"/>
  <c r="G99" i="39"/>
  <c r="G106" i="39"/>
  <c r="G120" i="39"/>
  <c r="G127" i="39"/>
  <c r="G134" i="39"/>
  <c r="L138" i="39"/>
  <c r="H140" i="39"/>
  <c r="H142" i="39"/>
  <c r="L142" i="39"/>
  <c r="H143" i="39"/>
  <c r="H147" i="39"/>
  <c r="K137" i="39"/>
  <c r="M137" i="39" s="1"/>
  <c r="L136" i="39"/>
  <c r="H138" i="39"/>
  <c r="L140" i="39"/>
  <c r="L143" i="39"/>
  <c r="I162" i="39"/>
  <c r="I169" i="39"/>
  <c r="I176" i="39"/>
  <c r="I183" i="39"/>
  <c r="K198" i="39"/>
  <c r="M198" i="39" s="1"/>
  <c r="H205" i="39"/>
  <c r="K205" i="39"/>
  <c r="M205" i="39" s="1"/>
  <c r="K206" i="39"/>
  <c r="M206" i="39" s="1"/>
  <c r="H207" i="39"/>
  <c r="K208" i="39"/>
  <c r="M208" i="39" s="1"/>
  <c r="H209" i="39"/>
  <c r="K210" i="39"/>
  <c r="M210" i="39" s="1"/>
  <c r="H212" i="39"/>
  <c r="K212" i="39"/>
  <c r="M212" i="39" s="1"/>
  <c r="K213" i="39"/>
  <c r="M213" i="39" s="1"/>
  <c r="H214" i="39"/>
  <c r="K215" i="39"/>
  <c r="M215" i="39" s="1"/>
  <c r="H216" i="39"/>
  <c r="K217" i="39"/>
  <c r="M217" i="39" s="1"/>
  <c r="J176" i="39"/>
  <c r="J183" i="39"/>
  <c r="J190" i="39"/>
  <c r="J197" i="39"/>
  <c r="K203" i="39"/>
  <c r="M203" i="39" s="1"/>
  <c r="K157" i="39"/>
  <c r="M157" i="39" s="1"/>
  <c r="K164" i="39"/>
  <c r="M164" i="39" s="1"/>
  <c r="K171" i="39"/>
  <c r="M171" i="39" s="1"/>
  <c r="K178" i="39"/>
  <c r="M178" i="39" s="1"/>
  <c r="K185" i="39"/>
  <c r="M185" i="39" s="1"/>
  <c r="K192" i="39"/>
  <c r="M192" i="39" s="1"/>
  <c r="L219" i="39"/>
  <c r="I225" i="39"/>
  <c r="J204" i="39"/>
  <c r="I211" i="39"/>
  <c r="I218" i="39"/>
  <c r="H220" i="39"/>
  <c r="H222" i="39"/>
  <c r="H224" i="39"/>
  <c r="H227" i="39"/>
  <c r="H229" i="39"/>
  <c r="H231" i="39"/>
  <c r="H234" i="39"/>
  <c r="H236" i="39"/>
  <c r="H238" i="39"/>
  <c r="H241" i="39"/>
  <c r="H243" i="39"/>
  <c r="H245" i="39"/>
  <c r="H248" i="39"/>
  <c r="H250" i="39"/>
  <c r="H252" i="39"/>
  <c r="H255" i="39"/>
  <c r="H257" i="39"/>
  <c r="H259" i="39"/>
  <c r="H262" i="39"/>
  <c r="K219" i="39"/>
  <c r="M219" i="39" s="1"/>
  <c r="K226" i="39"/>
  <c r="M226" i="39" s="1"/>
  <c r="I232" i="39"/>
  <c r="K233" i="39"/>
  <c r="M233" i="39" s="1"/>
  <c r="I239" i="39"/>
  <c r="K240" i="39"/>
  <c r="M240" i="39" s="1"/>
  <c r="I246" i="39"/>
  <c r="K247" i="39"/>
  <c r="M247" i="39" s="1"/>
  <c r="I253" i="39"/>
  <c r="K254" i="39"/>
  <c r="M254" i="39" s="1"/>
  <c r="I260" i="39"/>
  <c r="K261" i="39"/>
  <c r="M261" i="39" s="1"/>
  <c r="K263" i="39"/>
  <c r="M263" i="39" s="1"/>
  <c r="L261" i="39"/>
  <c r="C274" i="39"/>
  <c r="E274" i="39" s="1"/>
  <c r="L268" i="39"/>
  <c r="H269" i="39"/>
  <c r="K269" i="39"/>
  <c r="M269" i="39" s="1"/>
  <c r="L270" i="39"/>
  <c r="J274" i="39"/>
  <c r="K273" i="39"/>
  <c r="M273" i="39" s="1"/>
  <c r="L293" i="39"/>
  <c r="H294" i="39"/>
  <c r="L296" i="39"/>
  <c r="H297" i="39"/>
  <c r="H298" i="39"/>
  <c r="L300" i="39"/>
  <c r="H301" i="39"/>
  <c r="I302" i="39"/>
  <c r="L303" i="39"/>
  <c r="H304" i="39"/>
  <c r="H305" i="39"/>
  <c r="L307" i="39"/>
  <c r="H308" i="39"/>
  <c r="I309" i="39"/>
  <c r="L310" i="39"/>
  <c r="H312" i="39"/>
  <c r="L314" i="39"/>
  <c r="I316" i="39"/>
  <c r="L317" i="39"/>
  <c r="G344" i="39"/>
  <c r="G351" i="39"/>
  <c r="G358" i="39"/>
  <c r="G365" i="39"/>
  <c r="K292" i="39"/>
  <c r="M292" i="39" s="1"/>
  <c r="K299" i="39"/>
  <c r="M299" i="39" s="1"/>
  <c r="G337" i="39"/>
  <c r="H340" i="39"/>
  <c r="H347" i="39"/>
  <c r="H354" i="39"/>
  <c r="H361" i="39"/>
  <c r="K276" i="39"/>
  <c r="M276" i="39" s="1"/>
  <c r="K283" i="39"/>
  <c r="M283" i="39" s="1"/>
  <c r="K290" i="39"/>
  <c r="M290" i="39" s="1"/>
  <c r="L291" i="39"/>
  <c r="K296" i="39"/>
  <c r="M296" i="39" s="1"/>
  <c r="J295" i="39"/>
  <c r="I323" i="39"/>
  <c r="I330" i="39"/>
  <c r="H335" i="39"/>
  <c r="I337" i="39"/>
  <c r="H338" i="39"/>
  <c r="K338" i="39"/>
  <c r="M338" i="39" s="1"/>
  <c r="H342" i="39"/>
  <c r="I344" i="39"/>
  <c r="H345" i="39"/>
  <c r="K345" i="39"/>
  <c r="M345" i="39" s="1"/>
  <c r="H349" i="39"/>
  <c r="I351" i="39"/>
  <c r="H352" i="39"/>
  <c r="K352" i="39"/>
  <c r="M352" i="39" s="1"/>
  <c r="H356" i="39"/>
  <c r="I358" i="39"/>
  <c r="H359" i="39"/>
  <c r="K359" i="39"/>
  <c r="M359" i="39" s="1"/>
  <c r="H363" i="39"/>
  <c r="I365" i="39"/>
  <c r="K334" i="39"/>
  <c r="M334" i="39" s="1"/>
  <c r="K336" i="39"/>
  <c r="M336" i="39" s="1"/>
  <c r="K339" i="39"/>
  <c r="M339" i="39" s="1"/>
  <c r="K341" i="39"/>
  <c r="M341" i="39" s="1"/>
  <c r="K343" i="39"/>
  <c r="M343" i="39" s="1"/>
  <c r="K346" i="39"/>
  <c r="M346" i="39" s="1"/>
  <c r="K348" i="39"/>
  <c r="M348" i="39" s="1"/>
  <c r="K350" i="39"/>
  <c r="M350" i="39" s="1"/>
  <c r="K353" i="39"/>
  <c r="M353" i="39" s="1"/>
  <c r="K355" i="39"/>
  <c r="M355" i="39" s="1"/>
  <c r="K357" i="39"/>
  <c r="M357" i="39" s="1"/>
  <c r="K360" i="39"/>
  <c r="M360" i="39" s="1"/>
  <c r="K9" i="38"/>
  <c r="M9" i="38" s="1"/>
  <c r="H21" i="38"/>
  <c r="K193" i="38"/>
  <c r="M193" i="38" s="1"/>
  <c r="L198" i="38"/>
  <c r="L231" i="38"/>
  <c r="H233" i="38"/>
  <c r="H3" i="38"/>
  <c r="H7" i="38"/>
  <c r="K13" i="38"/>
  <c r="M13" i="38" s="1"/>
  <c r="L14" i="38"/>
  <c r="L19" i="38"/>
  <c r="L21" i="38"/>
  <c r="H23" i="38"/>
  <c r="H26" i="38"/>
  <c r="K31" i="38"/>
  <c r="M31" i="38" s="1"/>
  <c r="K33" i="38"/>
  <c r="M33" i="38" s="1"/>
  <c r="K35" i="38"/>
  <c r="M35" i="38" s="1"/>
  <c r="K38" i="38"/>
  <c r="M38" i="38" s="1"/>
  <c r="K40" i="38"/>
  <c r="M40" i="38" s="1"/>
  <c r="K42" i="38"/>
  <c r="M42" i="38" s="1"/>
  <c r="K45" i="38"/>
  <c r="M45" i="38" s="1"/>
  <c r="K47" i="38"/>
  <c r="M47" i="38" s="1"/>
  <c r="K49" i="38"/>
  <c r="M49" i="38" s="1"/>
  <c r="J57" i="38"/>
  <c r="K52" i="38"/>
  <c r="M52" i="38" s="1"/>
  <c r="K54" i="38"/>
  <c r="M54" i="38" s="1"/>
  <c r="K56" i="38"/>
  <c r="M56" i="38" s="1"/>
  <c r="C64" i="38"/>
  <c r="E64" i="38" s="1"/>
  <c r="K59" i="38"/>
  <c r="M59" i="38" s="1"/>
  <c r="K61" i="38"/>
  <c r="M61" i="38" s="1"/>
  <c r="K63" i="38"/>
  <c r="M63" i="38" s="1"/>
  <c r="J71" i="38"/>
  <c r="H66" i="38"/>
  <c r="H68" i="38"/>
  <c r="H70" i="38"/>
  <c r="C78" i="38"/>
  <c r="E78" i="38" s="1"/>
  <c r="H73" i="38"/>
  <c r="H75" i="38"/>
  <c r="H77" i="38"/>
  <c r="J85" i="38"/>
  <c r="C85" i="38"/>
  <c r="E85" i="38" s="1"/>
  <c r="H80" i="38"/>
  <c r="H82" i="38"/>
  <c r="H84" i="38"/>
  <c r="H87" i="38"/>
  <c r="K89" i="38"/>
  <c r="M89" i="38" s="1"/>
  <c r="K91" i="38"/>
  <c r="M91" i="38" s="1"/>
  <c r="J99" i="38"/>
  <c r="C99" i="38"/>
  <c r="E99" i="38" s="1"/>
  <c r="H94" i="38"/>
  <c r="H96" i="38"/>
  <c r="H98" i="38"/>
  <c r="H101" i="38"/>
  <c r="H103" i="38"/>
  <c r="H105" i="38"/>
  <c r="H108" i="38"/>
  <c r="H110" i="38"/>
  <c r="H112" i="38"/>
  <c r="J120" i="38"/>
  <c r="H115" i="38"/>
  <c r="H117" i="38"/>
  <c r="H119" i="38"/>
  <c r="H122" i="38"/>
  <c r="L254" i="38"/>
  <c r="G22" i="38"/>
  <c r="H4" i="38"/>
  <c r="L5" i="38"/>
  <c r="H27" i="38"/>
  <c r="L28" i="38"/>
  <c r="H186" i="38"/>
  <c r="L207" i="38"/>
  <c r="H227" i="38"/>
  <c r="H238" i="38"/>
  <c r="L240" i="38"/>
  <c r="K241" i="38"/>
  <c r="M241" i="38" s="1"/>
  <c r="H279" i="38"/>
  <c r="H282" i="38"/>
  <c r="H284" i="38"/>
  <c r="H286" i="38"/>
  <c r="H289" i="38"/>
  <c r="K347" i="38"/>
  <c r="M347" i="38" s="1"/>
  <c r="K353" i="38"/>
  <c r="M353" i="38" s="1"/>
  <c r="K363" i="38"/>
  <c r="M363" i="38" s="1"/>
  <c r="H124" i="38"/>
  <c r="H126" i="38"/>
  <c r="J134" i="38"/>
  <c r="C134" i="38"/>
  <c r="E134" i="38" s="1"/>
  <c r="H129" i="38"/>
  <c r="H131" i="38"/>
  <c r="H133" i="38"/>
  <c r="H136" i="38"/>
  <c r="H138" i="38"/>
  <c r="H140" i="38"/>
  <c r="H143" i="38"/>
  <c r="H145" i="38"/>
  <c r="H147" i="38"/>
  <c r="H150" i="38"/>
  <c r="H152" i="38"/>
  <c r="K154" i="38"/>
  <c r="M154" i="38" s="1"/>
  <c r="K157" i="38"/>
  <c r="M157" i="38" s="1"/>
  <c r="K159" i="38"/>
  <c r="M159" i="38" s="1"/>
  <c r="K161" i="38"/>
  <c r="M161" i="38" s="1"/>
  <c r="K164" i="38"/>
  <c r="M164" i="38" s="1"/>
  <c r="K166" i="38"/>
  <c r="M166" i="38" s="1"/>
  <c r="K168" i="38"/>
  <c r="M168" i="38" s="1"/>
  <c r="K171" i="38"/>
  <c r="M171" i="38" s="1"/>
  <c r="K173" i="38"/>
  <c r="M173" i="38" s="1"/>
  <c r="K175" i="38"/>
  <c r="M175" i="38" s="1"/>
  <c r="K178" i="38"/>
  <c r="M178" i="38" s="1"/>
  <c r="K180" i="38"/>
  <c r="M180" i="38" s="1"/>
  <c r="K182" i="38"/>
  <c r="M182" i="38" s="1"/>
  <c r="H189" i="38"/>
  <c r="H192" i="38"/>
  <c r="L196" i="38"/>
  <c r="H198" i="38"/>
  <c r="L199" i="38"/>
  <c r="L205" i="38"/>
  <c r="H206" i="38"/>
  <c r="K212" i="38"/>
  <c r="M212" i="38" s="1"/>
  <c r="L213" i="38"/>
  <c r="L216" i="38"/>
  <c r="K217" i="38"/>
  <c r="M217" i="38" s="1"/>
  <c r="H220" i="38"/>
  <c r="L227" i="38"/>
  <c r="H228" i="38"/>
  <c r="H230" i="38"/>
  <c r="K231" i="38"/>
  <c r="M231" i="38" s="1"/>
  <c r="L233" i="38"/>
  <c r="H234" i="38"/>
  <c r="H236" i="38"/>
  <c r="K240" i="38"/>
  <c r="M240" i="38" s="1"/>
  <c r="L241" i="38"/>
  <c r="H242" i="38"/>
  <c r="L243" i="38"/>
  <c r="L244" i="38"/>
  <c r="K245" i="38"/>
  <c r="M245" i="38" s="1"/>
  <c r="H258" i="38"/>
  <c r="L261" i="38"/>
  <c r="L263" i="38"/>
  <c r="L265" i="38"/>
  <c r="K268" i="38"/>
  <c r="M268" i="38" s="1"/>
  <c r="L293" i="38"/>
  <c r="H297" i="38"/>
  <c r="L298" i="38"/>
  <c r="H305" i="38"/>
  <c r="H307" i="38"/>
  <c r="H310" i="38"/>
  <c r="H324" i="38"/>
  <c r="H326" i="38"/>
  <c r="H328" i="38"/>
  <c r="L338" i="38"/>
  <c r="L342" i="38"/>
  <c r="H343" i="38"/>
  <c r="L345" i="38"/>
  <c r="K349" i="38"/>
  <c r="M349" i="38" s="1"/>
  <c r="K352" i="38"/>
  <c r="M352" i="38" s="1"/>
  <c r="H356" i="38"/>
  <c r="K357" i="38"/>
  <c r="M357" i="38" s="1"/>
  <c r="L363" i="38"/>
  <c r="H270" i="38"/>
  <c r="H272" i="38"/>
  <c r="H314" i="38"/>
  <c r="H317" i="38"/>
  <c r="H319" i="38"/>
  <c r="H333" i="38"/>
  <c r="H335" i="38"/>
  <c r="H338" i="38"/>
  <c r="H347" i="38"/>
  <c r="L354" i="38"/>
  <c r="G85" i="38"/>
  <c r="K11" i="38"/>
  <c r="M11" i="38" s="1"/>
  <c r="K16" i="38"/>
  <c r="M16" i="38" s="1"/>
  <c r="C36" i="38"/>
  <c r="E36" i="38" s="1"/>
  <c r="C43" i="38"/>
  <c r="E43" i="38" s="1"/>
  <c r="C50" i="38"/>
  <c r="E50" i="38" s="1"/>
  <c r="G127" i="38"/>
  <c r="H5" i="38"/>
  <c r="L6" i="38"/>
  <c r="K7" i="38"/>
  <c r="M7" i="38" s="1"/>
  <c r="H9" i="38"/>
  <c r="C15" i="38"/>
  <c r="E15" i="38" s="1"/>
  <c r="K10" i="38"/>
  <c r="M10" i="38" s="1"/>
  <c r="L11" i="38"/>
  <c r="H13" i="38"/>
  <c r="L16" i="38"/>
  <c r="K17" i="38"/>
  <c r="M17" i="38" s="1"/>
  <c r="H18" i="38"/>
  <c r="L20" i="38"/>
  <c r="K23" i="38"/>
  <c r="M23" i="38" s="1"/>
  <c r="H25" i="38"/>
  <c r="H28" i="38"/>
  <c r="L30" i="38"/>
  <c r="L32" i="38"/>
  <c r="L34" i="38"/>
  <c r="L37" i="38"/>
  <c r="L39" i="38"/>
  <c r="L41" i="38"/>
  <c r="L44" i="38"/>
  <c r="L46" i="38"/>
  <c r="L48" i="38"/>
  <c r="L51" i="38"/>
  <c r="L53" i="38"/>
  <c r="L55" i="38"/>
  <c r="G36" i="38"/>
  <c r="G71" i="38"/>
  <c r="G113" i="38"/>
  <c r="H6" i="38"/>
  <c r="L9" i="38"/>
  <c r="H11" i="38"/>
  <c r="H12" i="38"/>
  <c r="L13" i="38"/>
  <c r="K14" i="38"/>
  <c r="M14" i="38" s="1"/>
  <c r="H16" i="38"/>
  <c r="L18" i="38"/>
  <c r="H20" i="38"/>
  <c r="C29" i="38"/>
  <c r="E29" i="38" s="1"/>
  <c r="H24" i="38"/>
  <c r="L25" i="38"/>
  <c r="H30" i="38"/>
  <c r="L31" i="38"/>
  <c r="L33" i="38"/>
  <c r="L35" i="38"/>
  <c r="L38" i="38"/>
  <c r="L40" i="38"/>
  <c r="L42" i="38"/>
  <c r="L45" i="38"/>
  <c r="L47" i="38"/>
  <c r="L49" i="38"/>
  <c r="L52" i="38"/>
  <c r="L54" i="38"/>
  <c r="L56" i="38"/>
  <c r="L59" i="38"/>
  <c r="L61" i="38"/>
  <c r="L63" i="38"/>
  <c r="L66" i="38"/>
  <c r="L68" i="38"/>
  <c r="L70" i="38"/>
  <c r="L73" i="38"/>
  <c r="L75" i="38"/>
  <c r="L77" i="38"/>
  <c r="L80" i="38"/>
  <c r="H81" i="38"/>
  <c r="L82" i="38"/>
  <c r="H83" i="38"/>
  <c r="L84" i="38"/>
  <c r="H86" i="38"/>
  <c r="L87" i="38"/>
  <c r="H88" i="38"/>
  <c r="L89" i="38"/>
  <c r="H90" i="38"/>
  <c r="L91" i="38"/>
  <c r="H93" i="38"/>
  <c r="G50" i="38"/>
  <c r="G99" i="38"/>
  <c r="K6" i="38"/>
  <c r="M6" i="38" s="1"/>
  <c r="K20" i="38"/>
  <c r="M20" i="38" s="1"/>
  <c r="K30" i="38"/>
  <c r="M30" i="38" s="1"/>
  <c r="K32" i="38"/>
  <c r="M32" i="38" s="1"/>
  <c r="K34" i="38"/>
  <c r="M34" i="38" s="1"/>
  <c r="K37" i="38"/>
  <c r="M37" i="38" s="1"/>
  <c r="K39" i="38"/>
  <c r="M39" i="38" s="1"/>
  <c r="K41" i="38"/>
  <c r="M41" i="38" s="1"/>
  <c r="K44" i="38"/>
  <c r="M44" i="38" s="1"/>
  <c r="K46" i="38"/>
  <c r="M46" i="38" s="1"/>
  <c r="K48" i="38"/>
  <c r="M48" i="38" s="1"/>
  <c r="K51" i="38"/>
  <c r="M51" i="38" s="1"/>
  <c r="K53" i="38"/>
  <c r="M53" i="38" s="1"/>
  <c r="K55" i="38"/>
  <c r="M55" i="38" s="1"/>
  <c r="K58" i="38"/>
  <c r="M58" i="38" s="1"/>
  <c r="K60" i="38"/>
  <c r="M60" i="38" s="1"/>
  <c r="K62" i="38"/>
  <c r="M62" i="38" s="1"/>
  <c r="K65" i="38"/>
  <c r="M65" i="38" s="1"/>
  <c r="K67" i="38"/>
  <c r="M67" i="38" s="1"/>
  <c r="K69" i="38"/>
  <c r="M69" i="38" s="1"/>
  <c r="K72" i="38"/>
  <c r="M72" i="38" s="1"/>
  <c r="K74" i="38"/>
  <c r="M74" i="38" s="1"/>
  <c r="K76" i="38"/>
  <c r="M76" i="38" s="1"/>
  <c r="K79" i="38"/>
  <c r="M79" i="38" s="1"/>
  <c r="K81" i="38"/>
  <c r="M81" i="38" s="1"/>
  <c r="K83" i="38"/>
  <c r="M83" i="38" s="1"/>
  <c r="K86" i="38"/>
  <c r="M86" i="38" s="1"/>
  <c r="K88" i="38"/>
  <c r="M88" i="38" s="1"/>
  <c r="K90" i="38"/>
  <c r="M90" i="38" s="1"/>
  <c r="K93" i="38"/>
  <c r="M93" i="38" s="1"/>
  <c r="K95" i="38"/>
  <c r="M95" i="38" s="1"/>
  <c r="K97" i="38"/>
  <c r="M97" i="38" s="1"/>
  <c r="K100" i="38"/>
  <c r="M100" i="38" s="1"/>
  <c r="K102" i="38"/>
  <c r="M102" i="38" s="1"/>
  <c r="K104" i="38"/>
  <c r="M104" i="38" s="1"/>
  <c r="K107" i="38"/>
  <c r="M107" i="38" s="1"/>
  <c r="K109" i="38"/>
  <c r="M109" i="38" s="1"/>
  <c r="K111" i="38"/>
  <c r="M111" i="38" s="1"/>
  <c r="K114" i="38"/>
  <c r="M114" i="38" s="1"/>
  <c r="K116" i="38"/>
  <c r="M116" i="38" s="1"/>
  <c r="K118" i="38"/>
  <c r="M118" i="38" s="1"/>
  <c r="K121" i="38"/>
  <c r="M121" i="38" s="1"/>
  <c r="K123" i="38"/>
  <c r="M123" i="38" s="1"/>
  <c r="K125" i="38"/>
  <c r="M125" i="38" s="1"/>
  <c r="K128" i="38"/>
  <c r="M128" i="38" s="1"/>
  <c r="K130" i="38"/>
  <c r="M130" i="38" s="1"/>
  <c r="K132" i="38"/>
  <c r="M132" i="38" s="1"/>
  <c r="K135" i="38"/>
  <c r="M135" i="38" s="1"/>
  <c r="K137" i="38"/>
  <c r="M137" i="38" s="1"/>
  <c r="K139" i="38"/>
  <c r="M139" i="38" s="1"/>
  <c r="K142" i="38"/>
  <c r="M142" i="38" s="1"/>
  <c r="K144" i="38"/>
  <c r="M144" i="38" s="1"/>
  <c r="K146" i="38"/>
  <c r="M146" i="38" s="1"/>
  <c r="K149" i="38"/>
  <c r="M149" i="38" s="1"/>
  <c r="K151" i="38"/>
  <c r="M151" i="38" s="1"/>
  <c r="K153" i="38"/>
  <c r="M153" i="38" s="1"/>
  <c r="H165" i="38"/>
  <c r="H167" i="38"/>
  <c r="H170" i="38"/>
  <c r="H172" i="38"/>
  <c r="H174" i="38"/>
  <c r="K257" i="38"/>
  <c r="M257" i="38" s="1"/>
  <c r="K280" i="38"/>
  <c r="M280" i="38" s="1"/>
  <c r="K283" i="38"/>
  <c r="M283" i="38" s="1"/>
  <c r="K285" i="38"/>
  <c r="M285" i="38" s="1"/>
  <c r="K290" i="38"/>
  <c r="M290" i="38" s="1"/>
  <c r="L314" i="38"/>
  <c r="L58" i="38"/>
  <c r="L60" i="38"/>
  <c r="L62" i="38"/>
  <c r="L65" i="38"/>
  <c r="L67" i="38"/>
  <c r="L69" i="38"/>
  <c r="L72" i="38"/>
  <c r="L74" i="38"/>
  <c r="L76" i="38"/>
  <c r="L79" i="38"/>
  <c r="L81" i="38"/>
  <c r="L83" i="38"/>
  <c r="L86" i="38"/>
  <c r="L88" i="38"/>
  <c r="H89" i="38"/>
  <c r="L90" i="38"/>
  <c r="H91" i="38"/>
  <c r="L93" i="38"/>
  <c r="L95" i="38"/>
  <c r="L97" i="38"/>
  <c r="L100" i="38"/>
  <c r="L102" i="38"/>
  <c r="L104" i="38"/>
  <c r="L107" i="38"/>
  <c r="L109" i="38"/>
  <c r="L111" i="38"/>
  <c r="L114" i="38"/>
  <c r="L116" i="38"/>
  <c r="L118" i="38"/>
  <c r="L121" i="38"/>
  <c r="L123" i="38"/>
  <c r="L125" i="38"/>
  <c r="L128" i="38"/>
  <c r="L130" i="38"/>
  <c r="L132" i="38"/>
  <c r="L135" i="38"/>
  <c r="L137" i="38"/>
  <c r="L139" i="38"/>
  <c r="L142" i="38"/>
  <c r="L144" i="38"/>
  <c r="L146" i="38"/>
  <c r="L149" i="38"/>
  <c r="L151" i="38"/>
  <c r="L153" i="38"/>
  <c r="L156" i="38"/>
  <c r="L158" i="38"/>
  <c r="L160" i="38"/>
  <c r="L163" i="38"/>
  <c r="L165" i="38"/>
  <c r="L167" i="38"/>
  <c r="L170" i="38"/>
  <c r="L172" i="38"/>
  <c r="L174" i="38"/>
  <c r="L177" i="38"/>
  <c r="L179" i="38"/>
  <c r="L181" i="38"/>
  <c r="L184" i="38"/>
  <c r="K188" i="38"/>
  <c r="M188" i="38" s="1"/>
  <c r="L191" i="38"/>
  <c r="H203" i="38"/>
  <c r="K207" i="38"/>
  <c r="M207" i="38" s="1"/>
  <c r="L209" i="38"/>
  <c r="L220" i="38"/>
  <c r="H222" i="38"/>
  <c r="K226" i="38"/>
  <c r="M226" i="38" s="1"/>
  <c r="L228" i="38"/>
  <c r="L238" i="38"/>
  <c r="H241" i="38"/>
  <c r="K244" i="38"/>
  <c r="M244" i="38" s="1"/>
  <c r="L247" i="38"/>
  <c r="H259" i="38"/>
  <c r="H262" i="38"/>
  <c r="H264" i="38"/>
  <c r="H266" i="38"/>
  <c r="L268" i="38"/>
  <c r="H275" i="38"/>
  <c r="K275" i="38"/>
  <c r="M275" i="38" s="1"/>
  <c r="H277" i="38"/>
  <c r="H291" i="38"/>
  <c r="K291" i="38"/>
  <c r="M291" i="38" s="1"/>
  <c r="L94" i="38"/>
  <c r="H95" i="38"/>
  <c r="L96" i="38"/>
  <c r="H97" i="38"/>
  <c r="L98" i="38"/>
  <c r="H100" i="38"/>
  <c r="L101" i="38"/>
  <c r="H102" i="38"/>
  <c r="L103" i="38"/>
  <c r="H104" i="38"/>
  <c r="L105" i="38"/>
  <c r="H107" i="38"/>
  <c r="L108" i="38"/>
  <c r="H109" i="38"/>
  <c r="L110" i="38"/>
  <c r="H111" i="38"/>
  <c r="L112" i="38"/>
  <c r="H114" i="38"/>
  <c r="L115" i="38"/>
  <c r="H116" i="38"/>
  <c r="L117" i="38"/>
  <c r="H118" i="38"/>
  <c r="L119" i="38"/>
  <c r="H121" i="38"/>
  <c r="L122" i="38"/>
  <c r="H123" i="38"/>
  <c r="L124" i="38"/>
  <c r="H125" i="38"/>
  <c r="L126" i="38"/>
  <c r="H128" i="38"/>
  <c r="L129" i="38"/>
  <c r="H130" i="38"/>
  <c r="L131" i="38"/>
  <c r="H132" i="38"/>
  <c r="L133" i="38"/>
  <c r="H135" i="38"/>
  <c r="L136" i="38"/>
  <c r="H137" i="38"/>
  <c r="L138" i="38"/>
  <c r="H139" i="38"/>
  <c r="L140" i="38"/>
  <c r="H142" i="38"/>
  <c r="L143" i="38"/>
  <c r="H144" i="38"/>
  <c r="L145" i="38"/>
  <c r="H146" i="38"/>
  <c r="L147" i="38"/>
  <c r="H149" i="38"/>
  <c r="L150" i="38"/>
  <c r="H151" i="38"/>
  <c r="L152" i="38"/>
  <c r="H153" i="38"/>
  <c r="L192" i="38"/>
  <c r="H194" i="38"/>
  <c r="K198" i="38"/>
  <c r="M198" i="38" s="1"/>
  <c r="L200" i="38"/>
  <c r="H202" i="38"/>
  <c r="L210" i="38"/>
  <c r="H213" i="38"/>
  <c r="K216" i="38"/>
  <c r="M216" i="38" s="1"/>
  <c r="L219" i="38"/>
  <c r="H221" i="38"/>
  <c r="L229" i="38"/>
  <c r="H231" i="38"/>
  <c r="K235" i="38"/>
  <c r="M235" i="38" s="1"/>
  <c r="L237" i="38"/>
  <c r="H240" i="38"/>
  <c r="L248" i="38"/>
  <c r="H250" i="38"/>
  <c r="K254" i="38"/>
  <c r="M254" i="38" s="1"/>
  <c r="L256" i="38"/>
  <c r="H257" i="38"/>
  <c r="K271" i="38"/>
  <c r="M271" i="38" s="1"/>
  <c r="K273" i="38"/>
  <c r="M273" i="38" s="1"/>
  <c r="H296" i="38"/>
  <c r="K296" i="38"/>
  <c r="M296" i="38" s="1"/>
  <c r="H177" i="38"/>
  <c r="H179" i="38"/>
  <c r="H181" i="38"/>
  <c r="H184" i="38"/>
  <c r="K186" i="38"/>
  <c r="M186" i="38" s="1"/>
  <c r="K191" i="38"/>
  <c r="M191" i="38" s="1"/>
  <c r="K195" i="38"/>
  <c r="M195" i="38" s="1"/>
  <c r="K200" i="38"/>
  <c r="M200" i="38" s="1"/>
  <c r="K205" i="38"/>
  <c r="M205" i="38" s="1"/>
  <c r="K206" i="38"/>
  <c r="M206" i="38" s="1"/>
  <c r="K209" i="38"/>
  <c r="M209" i="38" s="1"/>
  <c r="K210" i="38"/>
  <c r="M210" i="38" s="1"/>
  <c r="K214" i="38"/>
  <c r="M214" i="38" s="1"/>
  <c r="K215" i="38"/>
  <c r="M215" i="38" s="1"/>
  <c r="K219" i="38"/>
  <c r="M219" i="38" s="1"/>
  <c r="K220" i="38"/>
  <c r="M220" i="38" s="1"/>
  <c r="K223" i="38"/>
  <c r="M223" i="38" s="1"/>
  <c r="K224" i="38"/>
  <c r="M224" i="38" s="1"/>
  <c r="K228" i="38"/>
  <c r="M228" i="38" s="1"/>
  <c r="K229" i="38"/>
  <c r="M229" i="38" s="1"/>
  <c r="K233" i="38"/>
  <c r="M233" i="38" s="1"/>
  <c r="K234" i="38"/>
  <c r="M234" i="38" s="1"/>
  <c r="K237" i="38"/>
  <c r="M237" i="38" s="1"/>
  <c r="K238" i="38"/>
  <c r="M238" i="38" s="1"/>
  <c r="K242" i="38"/>
  <c r="M242" i="38" s="1"/>
  <c r="K243" i="38"/>
  <c r="M243" i="38" s="1"/>
  <c r="K247" i="38"/>
  <c r="M247" i="38" s="1"/>
  <c r="K248" i="38"/>
  <c r="M248" i="38" s="1"/>
  <c r="K251" i="38"/>
  <c r="M251" i="38" s="1"/>
  <c r="K252" i="38"/>
  <c r="M252" i="38" s="1"/>
  <c r="L259" i="38"/>
  <c r="L262" i="38"/>
  <c r="L264" i="38"/>
  <c r="H268" i="38"/>
  <c r="L279" i="38"/>
  <c r="L282" i="38"/>
  <c r="L284" i="38"/>
  <c r="L286" i="38"/>
  <c r="L289" i="38"/>
  <c r="L291" i="38"/>
  <c r="H293" i="38"/>
  <c r="K297" i="38"/>
  <c r="M297" i="38" s="1"/>
  <c r="K299" i="38"/>
  <c r="M299" i="38" s="1"/>
  <c r="K301" i="38"/>
  <c r="M301" i="38" s="1"/>
  <c r="H303" i="38"/>
  <c r="H308" i="38"/>
  <c r="H312" i="38"/>
  <c r="H318" i="38"/>
  <c r="H321" i="38"/>
  <c r="H327" i="38"/>
  <c r="H331" i="38"/>
  <c r="H336" i="38"/>
  <c r="H340" i="38"/>
  <c r="H346" i="38"/>
  <c r="H350" i="38"/>
  <c r="H355" i="38"/>
  <c r="H360" i="38"/>
  <c r="H364" i="38"/>
  <c r="L299" i="38"/>
  <c r="H301" i="38"/>
  <c r="L303" i="38"/>
  <c r="H311" i="38"/>
  <c r="H320" i="38"/>
  <c r="H329" i="38"/>
  <c r="L296" i="38"/>
  <c r="H313" i="38"/>
  <c r="H322" i="38"/>
  <c r="H332" i="38"/>
  <c r="H341" i="38"/>
  <c r="H345" i="38"/>
  <c r="H348" i="38"/>
  <c r="H349" i="38"/>
  <c r="H353" i="38"/>
  <c r="H354" i="38"/>
  <c r="H357" i="38"/>
  <c r="H359" i="38"/>
  <c r="H362" i="38"/>
  <c r="H363" i="38"/>
  <c r="K3" i="38"/>
  <c r="M3" i="38" s="1"/>
  <c r="K12" i="38"/>
  <c r="M12" i="38" s="1"/>
  <c r="C22" i="38"/>
  <c r="E22" i="38" s="1"/>
  <c r="G15" i="38"/>
  <c r="H10" i="38"/>
  <c r="H19" i="38"/>
  <c r="K19" i="38"/>
  <c r="M19" i="38" s="1"/>
  <c r="K5" i="38"/>
  <c r="M5" i="38" s="1"/>
  <c r="G29" i="38"/>
  <c r="G43" i="38"/>
  <c r="K24" i="38"/>
  <c r="M24" i="38" s="1"/>
  <c r="K26" i="38"/>
  <c r="M26" i="38" s="1"/>
  <c r="K28" i="38"/>
  <c r="M28" i="38" s="1"/>
  <c r="H31" i="38"/>
  <c r="H32" i="38"/>
  <c r="H33" i="38"/>
  <c r="H34" i="38"/>
  <c r="H35" i="38"/>
  <c r="H37" i="38"/>
  <c r="H38" i="38"/>
  <c r="H39" i="38"/>
  <c r="H40" i="38"/>
  <c r="H41" i="38"/>
  <c r="H42" i="38"/>
  <c r="H44" i="38"/>
  <c r="H45" i="38"/>
  <c r="H46" i="38"/>
  <c r="H47" i="38"/>
  <c r="H48" i="38"/>
  <c r="H49" i="38"/>
  <c r="H51" i="38"/>
  <c r="H52" i="38"/>
  <c r="H53" i="38"/>
  <c r="H54" i="38"/>
  <c r="H55" i="38"/>
  <c r="H56" i="38"/>
  <c r="H58" i="38"/>
  <c r="H59" i="38"/>
  <c r="H60" i="38"/>
  <c r="H61" i="38"/>
  <c r="H62" i="38"/>
  <c r="H63" i="38"/>
  <c r="H65" i="38"/>
  <c r="K66" i="38"/>
  <c r="M66" i="38" s="1"/>
  <c r="H67" i="38"/>
  <c r="K68" i="38"/>
  <c r="M68" i="38" s="1"/>
  <c r="H69" i="38"/>
  <c r="K70" i="38"/>
  <c r="M70" i="38" s="1"/>
  <c r="H72" i="38"/>
  <c r="K73" i="38"/>
  <c r="M73" i="38" s="1"/>
  <c r="H74" i="38"/>
  <c r="K75" i="38"/>
  <c r="M75" i="38" s="1"/>
  <c r="H76" i="38"/>
  <c r="K77" i="38"/>
  <c r="M77" i="38" s="1"/>
  <c r="H79" i="38"/>
  <c r="K80" i="38"/>
  <c r="M80" i="38" s="1"/>
  <c r="K21" i="38"/>
  <c r="M21" i="38" s="1"/>
  <c r="K158" i="38"/>
  <c r="M158" i="38" s="1"/>
  <c r="K163" i="38"/>
  <c r="M163" i="38" s="1"/>
  <c r="K167" i="38"/>
  <c r="M167" i="38" s="1"/>
  <c r="K172" i="38"/>
  <c r="M172" i="38" s="1"/>
  <c r="K177" i="38"/>
  <c r="M177" i="38" s="1"/>
  <c r="K181" i="38"/>
  <c r="M181" i="38" s="1"/>
  <c r="K185" i="38"/>
  <c r="M185" i="38" s="1"/>
  <c r="K187" i="38"/>
  <c r="M187" i="38" s="1"/>
  <c r="H154" i="38"/>
  <c r="L157" i="38"/>
  <c r="H159" i="38"/>
  <c r="L161" i="38"/>
  <c r="H164" i="38"/>
  <c r="L166" i="38"/>
  <c r="H168" i="38"/>
  <c r="L171" i="38"/>
  <c r="H173" i="38"/>
  <c r="L175" i="38"/>
  <c r="H178" i="38"/>
  <c r="L180" i="38"/>
  <c r="H182" i="38"/>
  <c r="L185" i="38"/>
  <c r="L187" i="38"/>
  <c r="K192" i="38"/>
  <c r="M192" i="38" s="1"/>
  <c r="K196" i="38"/>
  <c r="M196" i="38" s="1"/>
  <c r="K201" i="38"/>
  <c r="M201" i="38" s="1"/>
  <c r="K82" i="38"/>
  <c r="M82" i="38" s="1"/>
  <c r="K84" i="38"/>
  <c r="M84" i="38" s="1"/>
  <c r="K87" i="38"/>
  <c r="M87" i="38" s="1"/>
  <c r="K94" i="38"/>
  <c r="M94" i="38" s="1"/>
  <c r="K96" i="38"/>
  <c r="M96" i="38" s="1"/>
  <c r="K98" i="38"/>
  <c r="M98" i="38" s="1"/>
  <c r="K101" i="38"/>
  <c r="M101" i="38" s="1"/>
  <c r="K103" i="38"/>
  <c r="M103" i="38" s="1"/>
  <c r="K105" i="38"/>
  <c r="M105" i="38" s="1"/>
  <c r="K108" i="38"/>
  <c r="M108" i="38" s="1"/>
  <c r="K110" i="38"/>
  <c r="M110" i="38" s="1"/>
  <c r="K112" i="38"/>
  <c r="M112" i="38" s="1"/>
  <c r="K115" i="38"/>
  <c r="M115" i="38" s="1"/>
  <c r="K117" i="38"/>
  <c r="M117" i="38" s="1"/>
  <c r="K119" i="38"/>
  <c r="M119" i="38" s="1"/>
  <c r="K122" i="38"/>
  <c r="M122" i="38" s="1"/>
  <c r="K124" i="38"/>
  <c r="M124" i="38" s="1"/>
  <c r="K126" i="38"/>
  <c r="M126" i="38" s="1"/>
  <c r="K129" i="38"/>
  <c r="M129" i="38" s="1"/>
  <c r="K131" i="38"/>
  <c r="M131" i="38" s="1"/>
  <c r="K133" i="38"/>
  <c r="M133" i="38" s="1"/>
  <c r="K136" i="38"/>
  <c r="M136" i="38" s="1"/>
  <c r="K138" i="38"/>
  <c r="M138" i="38" s="1"/>
  <c r="K140" i="38"/>
  <c r="M140" i="38" s="1"/>
  <c r="K143" i="38"/>
  <c r="M143" i="38" s="1"/>
  <c r="K145" i="38"/>
  <c r="M145" i="38" s="1"/>
  <c r="K147" i="38"/>
  <c r="M147" i="38" s="1"/>
  <c r="K150" i="38"/>
  <c r="M150" i="38" s="1"/>
  <c r="K152" i="38"/>
  <c r="M152" i="38" s="1"/>
  <c r="K156" i="38"/>
  <c r="M156" i="38" s="1"/>
  <c r="K160" i="38"/>
  <c r="M160" i="38" s="1"/>
  <c r="K165" i="38"/>
  <c r="M165" i="38" s="1"/>
  <c r="K170" i="38"/>
  <c r="M170" i="38" s="1"/>
  <c r="K174" i="38"/>
  <c r="M174" i="38" s="1"/>
  <c r="K179" i="38"/>
  <c r="M179" i="38" s="1"/>
  <c r="K184" i="38"/>
  <c r="M184" i="38" s="1"/>
  <c r="L201" i="38"/>
  <c r="L154" i="38"/>
  <c r="H157" i="38"/>
  <c r="L159" i="38"/>
  <c r="H161" i="38"/>
  <c r="L164" i="38"/>
  <c r="H166" i="38"/>
  <c r="L168" i="38"/>
  <c r="H171" i="38"/>
  <c r="L173" i="38"/>
  <c r="H175" i="38"/>
  <c r="L178" i="38"/>
  <c r="H180" i="38"/>
  <c r="L182" i="38"/>
  <c r="H185" i="38"/>
  <c r="K189" i="38"/>
  <c r="M189" i="38" s="1"/>
  <c r="K194" i="38"/>
  <c r="M194" i="38" s="1"/>
  <c r="K199" i="38"/>
  <c r="M199" i="38" s="1"/>
  <c r="K270" i="38"/>
  <c r="M270" i="38" s="1"/>
  <c r="K279" i="38"/>
  <c r="M279" i="38" s="1"/>
  <c r="K300" i="38"/>
  <c r="M300" i="38" s="1"/>
  <c r="K305" i="38"/>
  <c r="M305" i="38" s="1"/>
  <c r="K259" i="38"/>
  <c r="M259" i="38" s="1"/>
  <c r="K261" i="38"/>
  <c r="M261" i="38" s="1"/>
  <c r="K262" i="38"/>
  <c r="M262" i="38" s="1"/>
  <c r="K263" i="38"/>
  <c r="M263" i="38" s="1"/>
  <c r="K264" i="38"/>
  <c r="M264" i="38" s="1"/>
  <c r="K265" i="38"/>
  <c r="M265" i="38" s="1"/>
  <c r="K266" i="38"/>
  <c r="M266" i="38" s="1"/>
  <c r="K269" i="38"/>
  <c r="M269" i="38" s="1"/>
  <c r="K278" i="38"/>
  <c r="M278" i="38" s="1"/>
  <c r="K292" i="38"/>
  <c r="M292" i="38" s="1"/>
  <c r="K256" i="38"/>
  <c r="M256" i="38" s="1"/>
  <c r="K272" i="38"/>
  <c r="M272" i="38" s="1"/>
  <c r="K276" i="38"/>
  <c r="M276" i="38" s="1"/>
  <c r="K282" i="38"/>
  <c r="M282" i="38" s="1"/>
  <c r="K286" i="38"/>
  <c r="M286" i="38" s="1"/>
  <c r="K287" i="38"/>
  <c r="M287" i="38" s="1"/>
  <c r="L266" i="38"/>
  <c r="H269" i="38"/>
  <c r="L271" i="38"/>
  <c r="H273" i="38"/>
  <c r="L276" i="38"/>
  <c r="H278" i="38"/>
  <c r="L280" i="38"/>
  <c r="H283" i="38"/>
  <c r="L285" i="38"/>
  <c r="H287" i="38"/>
  <c r="L290" i="38"/>
  <c r="H292" i="38"/>
  <c r="L294" i="38"/>
  <c r="K307" i="38"/>
  <c r="M307" i="38" s="1"/>
  <c r="K310" i="38"/>
  <c r="M310" i="38" s="1"/>
  <c r="K312" i="38"/>
  <c r="M312" i="38" s="1"/>
  <c r="K314" i="38"/>
  <c r="M314" i="38" s="1"/>
  <c r="K317" i="38"/>
  <c r="M317" i="38" s="1"/>
  <c r="K319" i="38"/>
  <c r="M319" i="38" s="1"/>
  <c r="K321" i="38"/>
  <c r="M321" i="38" s="1"/>
  <c r="K324" i="38"/>
  <c r="M324" i="38" s="1"/>
  <c r="K326" i="38"/>
  <c r="M326" i="38" s="1"/>
  <c r="K328" i="38"/>
  <c r="M328" i="38" s="1"/>
  <c r="K331" i="38"/>
  <c r="M331" i="38" s="1"/>
  <c r="K333" i="38"/>
  <c r="M333" i="38" s="1"/>
  <c r="K335" i="38"/>
  <c r="M335" i="38" s="1"/>
  <c r="K338" i="38"/>
  <c r="M338" i="38" s="1"/>
  <c r="K340" i="38"/>
  <c r="M340" i="38" s="1"/>
  <c r="K342" i="38"/>
  <c r="M342" i="38" s="1"/>
  <c r="K345" i="38"/>
  <c r="M345" i="38" s="1"/>
  <c r="L348" i="38"/>
  <c r="L353" i="38"/>
  <c r="L357" i="38"/>
  <c r="L362" i="38"/>
  <c r="K284" i="38"/>
  <c r="M284" i="38" s="1"/>
  <c r="K289" i="38"/>
  <c r="M289" i="38" s="1"/>
  <c r="K293" i="38"/>
  <c r="M293" i="38" s="1"/>
  <c r="K298" i="38"/>
  <c r="M298" i="38" s="1"/>
  <c r="K303" i="38"/>
  <c r="M303" i="38" s="1"/>
  <c r="K306" i="38"/>
  <c r="M306" i="38" s="1"/>
  <c r="K308" i="38"/>
  <c r="M308" i="38" s="1"/>
  <c r="K311" i="38"/>
  <c r="M311" i="38" s="1"/>
  <c r="K313" i="38"/>
  <c r="M313" i="38" s="1"/>
  <c r="K315" i="38"/>
  <c r="M315" i="38" s="1"/>
  <c r="K318" i="38"/>
  <c r="M318" i="38" s="1"/>
  <c r="K320" i="38"/>
  <c r="M320" i="38" s="1"/>
  <c r="K322" i="38"/>
  <c r="M322" i="38" s="1"/>
  <c r="K325" i="38"/>
  <c r="M325" i="38" s="1"/>
  <c r="K327" i="38"/>
  <c r="M327" i="38" s="1"/>
  <c r="K329" i="38"/>
  <c r="M329" i="38" s="1"/>
  <c r="K332" i="38"/>
  <c r="M332" i="38" s="1"/>
  <c r="K334" i="38"/>
  <c r="M334" i="38" s="1"/>
  <c r="K336" i="38"/>
  <c r="M336" i="38" s="1"/>
  <c r="K339" i="38"/>
  <c r="M339" i="38" s="1"/>
  <c r="K341" i="38"/>
  <c r="M341" i="38" s="1"/>
  <c r="K343" i="38"/>
  <c r="M343" i="38" s="1"/>
  <c r="K346" i="38"/>
  <c r="M346" i="38" s="1"/>
  <c r="K350" i="38"/>
  <c r="M350" i="38" s="1"/>
  <c r="K355" i="38"/>
  <c r="M355" i="38" s="1"/>
  <c r="K360" i="38"/>
  <c r="M360" i="38" s="1"/>
  <c r="K364" i="38"/>
  <c r="M364" i="38" s="1"/>
  <c r="L269" i="38"/>
  <c r="H271" i="38"/>
  <c r="L273" i="38"/>
  <c r="H276" i="38"/>
  <c r="L278" i="38"/>
  <c r="H280" i="38"/>
  <c r="L283" i="38"/>
  <c r="H285" i="38"/>
  <c r="L287" i="38"/>
  <c r="H290" i="38"/>
  <c r="L292" i="38"/>
  <c r="H294" i="38"/>
  <c r="L297" i="38"/>
  <c r="H299" i="38"/>
  <c r="L301" i="38"/>
  <c r="H304" i="38"/>
  <c r="L306" i="38"/>
  <c r="L308" i="38"/>
  <c r="L311" i="38"/>
  <c r="L313" i="38"/>
  <c r="L315" i="38"/>
  <c r="L318" i="38"/>
  <c r="L320" i="38"/>
  <c r="L322" i="38"/>
  <c r="L325" i="38"/>
  <c r="L327" i="38"/>
  <c r="L329" i="38"/>
  <c r="L332" i="38"/>
  <c r="L334" i="38"/>
  <c r="L336" i="38"/>
  <c r="L339" i="38"/>
  <c r="L341" i="38"/>
  <c r="L343" i="38"/>
  <c r="L346" i="38"/>
  <c r="L350" i="38"/>
  <c r="L355" i="38"/>
  <c r="L360" i="38"/>
  <c r="L364" i="38"/>
  <c r="C92" i="38"/>
  <c r="E92" i="38" s="1"/>
  <c r="I15" i="38"/>
  <c r="I22" i="38"/>
  <c r="I29" i="38"/>
  <c r="I36" i="38"/>
  <c r="I43" i="38"/>
  <c r="I50" i="38"/>
  <c r="I57" i="38"/>
  <c r="I64" i="38"/>
  <c r="I71" i="38"/>
  <c r="I78" i="38"/>
  <c r="I85" i="38"/>
  <c r="I92" i="38"/>
  <c r="I99" i="38"/>
  <c r="J15" i="38"/>
  <c r="J22" i="38"/>
  <c r="J29" i="38"/>
  <c r="K29" i="38" s="1"/>
  <c r="J36" i="38"/>
  <c r="J43" i="38"/>
  <c r="J50" i="38"/>
  <c r="J64" i="38"/>
  <c r="J78" i="38"/>
  <c r="J92" i="38"/>
  <c r="J106" i="38"/>
  <c r="G106" i="38"/>
  <c r="K288" i="38"/>
  <c r="J8" i="38"/>
  <c r="K141" i="35"/>
  <c r="G99" i="37"/>
  <c r="I106" i="37"/>
  <c r="J22" i="37"/>
  <c r="L55" i="37"/>
  <c r="K83" i="37"/>
  <c r="M83" i="37" s="1"/>
  <c r="C8" i="38"/>
  <c r="E8" i="38" s="1"/>
  <c r="G8" i="38"/>
  <c r="J92" i="37"/>
  <c r="G106" i="37"/>
  <c r="L3" i="37"/>
  <c r="G50" i="37"/>
  <c r="K58" i="37"/>
  <c r="M58" i="37" s="1"/>
  <c r="K62" i="37"/>
  <c r="M62" i="37" s="1"/>
  <c r="K75" i="37"/>
  <c r="M75" i="37" s="1"/>
  <c r="I99" i="37"/>
  <c r="H4" i="37"/>
  <c r="L13" i="37"/>
  <c r="L14" i="37"/>
  <c r="H17" i="37"/>
  <c r="L18" i="37"/>
  <c r="L27" i="37"/>
  <c r="L32" i="37"/>
  <c r="K41" i="37"/>
  <c r="M41" i="37" s="1"/>
  <c r="H46" i="37"/>
  <c r="L52" i="37"/>
  <c r="L53" i="37"/>
  <c r="L58" i="37"/>
  <c r="H73" i="37"/>
  <c r="H88" i="37"/>
  <c r="H91" i="37"/>
  <c r="I8" i="37"/>
  <c r="H5" i="37"/>
  <c r="K13" i="37"/>
  <c r="M13" i="37" s="1"/>
  <c r="G22" i="37"/>
  <c r="K23" i="37"/>
  <c r="M23" i="37" s="1"/>
  <c r="J36" i="37"/>
  <c r="I43" i="37"/>
  <c r="H47" i="37"/>
  <c r="L56" i="37"/>
  <c r="H65" i="37"/>
  <c r="L70" i="37"/>
  <c r="J29" i="37"/>
  <c r="K30" i="37"/>
  <c r="M30" i="37" s="1"/>
  <c r="H38" i="37"/>
  <c r="K46" i="37"/>
  <c r="M46" i="37" s="1"/>
  <c r="K1331" i="35"/>
  <c r="K638" i="35"/>
  <c r="L10" i="37"/>
  <c r="K11" i="37"/>
  <c r="M11" i="37" s="1"/>
  <c r="H12" i="37"/>
  <c r="K18" i="37"/>
  <c r="M18" i="37" s="1"/>
  <c r="L19" i="37"/>
  <c r="K20" i="37"/>
  <c r="M20" i="37" s="1"/>
  <c r="H21" i="37"/>
  <c r="K27" i="37"/>
  <c r="M27" i="37" s="1"/>
  <c r="L46" i="37"/>
  <c r="L65" i="37"/>
  <c r="H75" i="37"/>
  <c r="L76" i="37"/>
  <c r="L86" i="37"/>
  <c r="H94" i="37"/>
  <c r="L95" i="37"/>
  <c r="H102" i="37"/>
  <c r="H105" i="37"/>
  <c r="L2" i="38"/>
  <c r="L30" i="37"/>
  <c r="H32" i="37"/>
  <c r="L37" i="37"/>
  <c r="L38" i="37"/>
  <c r="H42" i="37"/>
  <c r="J50" i="37"/>
  <c r="L47" i="37"/>
  <c r="K52" i="37"/>
  <c r="M52" i="37" s="1"/>
  <c r="H56" i="37"/>
  <c r="H61" i="37"/>
  <c r="K65" i="37"/>
  <c r="M65" i="37" s="1"/>
  <c r="L72" i="37"/>
  <c r="L79" i="37"/>
  <c r="K84" i="37"/>
  <c r="M84" i="37" s="1"/>
  <c r="L89" i="37"/>
  <c r="L97" i="37"/>
  <c r="L102" i="37"/>
  <c r="L105" i="37"/>
  <c r="H2" i="38"/>
  <c r="I8" i="38"/>
  <c r="L60" i="37"/>
  <c r="L66" i="37"/>
  <c r="K70" i="37"/>
  <c r="M70" i="37" s="1"/>
  <c r="K74" i="37"/>
  <c r="M74" i="37" s="1"/>
  <c r="K76" i="37"/>
  <c r="M76" i="37" s="1"/>
  <c r="L80" i="37"/>
  <c r="K81" i="37"/>
  <c r="M81" i="37" s="1"/>
  <c r="H82" i="37"/>
  <c r="L84" i="37"/>
  <c r="K93" i="37"/>
  <c r="M93" i="37" s="1"/>
  <c r="K95" i="37"/>
  <c r="M95" i="37" s="1"/>
  <c r="L98" i="37"/>
  <c r="K100" i="37"/>
  <c r="M100" i="37" s="1"/>
  <c r="H101" i="37"/>
  <c r="L103" i="37"/>
  <c r="K2" i="38"/>
  <c r="M2" i="38" s="1"/>
  <c r="G43" i="37"/>
  <c r="G64" i="37"/>
  <c r="C57" i="37"/>
  <c r="E57" i="37" s="1"/>
  <c r="K3" i="37"/>
  <c r="M3" i="37" s="1"/>
  <c r="H33" i="37"/>
  <c r="K37" i="37"/>
  <c r="M37" i="37" s="1"/>
  <c r="H41" i="37"/>
  <c r="H51" i="37"/>
  <c r="H52" i="37"/>
  <c r="K55" i="37"/>
  <c r="M55" i="37" s="1"/>
  <c r="K56" i="37"/>
  <c r="M56" i="37" s="1"/>
  <c r="H69" i="37"/>
  <c r="H70" i="37"/>
  <c r="I78" i="37"/>
  <c r="G57" i="37"/>
  <c r="I64" i="37"/>
  <c r="H2" i="37"/>
  <c r="K4" i="37"/>
  <c r="M4" i="37" s="1"/>
  <c r="K6" i="37"/>
  <c r="M6" i="37" s="1"/>
  <c r="K10" i="37"/>
  <c r="M10" i="37" s="1"/>
  <c r="H14" i="37"/>
  <c r="H19" i="37"/>
  <c r="H24" i="37"/>
  <c r="H28" i="37"/>
  <c r="K32" i="37"/>
  <c r="M32" i="37" s="1"/>
  <c r="K39" i="37"/>
  <c r="M39" i="37" s="1"/>
  <c r="H40" i="37"/>
  <c r="L44" i="37"/>
  <c r="K48" i="37"/>
  <c r="M48" i="37" s="1"/>
  <c r="H49" i="37"/>
  <c r="H55" i="37"/>
  <c r="K60" i="37"/>
  <c r="M60" i="37" s="1"/>
  <c r="K61" i="37"/>
  <c r="M61" i="37" s="1"/>
  <c r="L62" i="37"/>
  <c r="K67" i="37"/>
  <c r="M67" i="37" s="1"/>
  <c r="H68" i="37"/>
  <c r="H74" i="37"/>
  <c r="K79" i="37"/>
  <c r="M79" i="37" s="1"/>
  <c r="K80" i="37"/>
  <c r="M80" i="37" s="1"/>
  <c r="L81" i="37"/>
  <c r="K86" i="37"/>
  <c r="M86" i="37" s="1"/>
  <c r="H87" i="37"/>
  <c r="H93" i="37"/>
  <c r="K97" i="37"/>
  <c r="M97" i="37" s="1"/>
  <c r="K98" i="37"/>
  <c r="M98" i="37" s="1"/>
  <c r="L100" i="37"/>
  <c r="K101" i="37"/>
  <c r="M101" i="37" s="1"/>
  <c r="H103" i="37"/>
  <c r="G15" i="37"/>
  <c r="L4" i="37"/>
  <c r="H7" i="37"/>
  <c r="J15" i="37"/>
  <c r="H11" i="37"/>
  <c r="L12" i="37"/>
  <c r="H16" i="37"/>
  <c r="K16" i="37"/>
  <c r="M16" i="37" s="1"/>
  <c r="L17" i="37"/>
  <c r="H20" i="37"/>
  <c r="L21" i="37"/>
  <c r="H25" i="37"/>
  <c r="L26" i="37"/>
  <c r="H30" i="37"/>
  <c r="K34" i="37"/>
  <c r="M34" i="37" s="1"/>
  <c r="H35" i="37"/>
  <c r="L39" i="37"/>
  <c r="L48" i="37"/>
  <c r="K53" i="37"/>
  <c r="M53" i="37" s="1"/>
  <c r="H54" i="37"/>
  <c r="H60" i="37"/>
  <c r="L67" i="37"/>
  <c r="K72" i="37"/>
  <c r="M72" i="37" s="1"/>
  <c r="H79" i="37"/>
  <c r="L83" i="37"/>
  <c r="K90" i="37"/>
  <c r="M90" i="37" s="1"/>
  <c r="H97" i="37"/>
  <c r="H77" i="37"/>
  <c r="H83" i="37"/>
  <c r="H84" i="37"/>
  <c r="K88" i="37"/>
  <c r="M88" i="37" s="1"/>
  <c r="K89" i="37"/>
  <c r="M89" i="37" s="1"/>
  <c r="L90" i="37"/>
  <c r="H96" i="37"/>
  <c r="H104" i="37"/>
  <c r="L31" i="37"/>
  <c r="H34" i="37"/>
  <c r="L35" i="37"/>
  <c r="H39" i="37"/>
  <c r="L40" i="37"/>
  <c r="H44" i="37"/>
  <c r="K44" i="37"/>
  <c r="M44" i="37" s="1"/>
  <c r="L45" i="37"/>
  <c r="H48" i="37"/>
  <c r="L49" i="37"/>
  <c r="H53" i="37"/>
  <c r="L54" i="37"/>
  <c r="H58" i="37"/>
  <c r="L59" i="37"/>
  <c r="H62" i="37"/>
  <c r="L63" i="37"/>
  <c r="H67" i="37"/>
  <c r="L68" i="37"/>
  <c r="H72" i="37"/>
  <c r="L73" i="37"/>
  <c r="H76" i="37"/>
  <c r="L77" i="37"/>
  <c r="H81" i="37"/>
  <c r="L82" i="37"/>
  <c r="H86" i="37"/>
  <c r="L87" i="37"/>
  <c r="H90" i="37"/>
  <c r="L91" i="37"/>
  <c r="H95" i="37"/>
  <c r="L96" i="37"/>
  <c r="H100" i="37"/>
  <c r="K104" i="37"/>
  <c r="M104" i="37" s="1"/>
  <c r="I15" i="37"/>
  <c r="J8" i="37"/>
  <c r="K9" i="37"/>
  <c r="M9" i="37" s="1"/>
  <c r="L9" i="37"/>
  <c r="K33" i="37"/>
  <c r="M33" i="37" s="1"/>
  <c r="K38" i="37"/>
  <c r="M38" i="37" s="1"/>
  <c r="K42" i="37"/>
  <c r="M42" i="37" s="1"/>
  <c r="L104" i="37"/>
  <c r="H6" i="37"/>
  <c r="K24" i="37"/>
  <c r="M24" i="37" s="1"/>
  <c r="K28" i="37"/>
  <c r="M28" i="37" s="1"/>
  <c r="G29" i="37"/>
  <c r="H10" i="37"/>
  <c r="K14" i="37"/>
  <c r="M14" i="37" s="1"/>
  <c r="K19" i="37"/>
  <c r="M19" i="37" s="1"/>
  <c r="I29" i="37"/>
  <c r="G8" i="37"/>
  <c r="L7" i="37"/>
  <c r="K12" i="37"/>
  <c r="M12" i="37" s="1"/>
  <c r="K17" i="37"/>
  <c r="M17" i="37" s="1"/>
  <c r="K21" i="37"/>
  <c r="M21" i="37" s="1"/>
  <c r="K26" i="37"/>
  <c r="M26" i="37" s="1"/>
  <c r="K31" i="37"/>
  <c r="M31" i="37" s="1"/>
  <c r="K35" i="37"/>
  <c r="M35" i="37" s="1"/>
  <c r="K40" i="37"/>
  <c r="M40" i="37" s="1"/>
  <c r="K45" i="37"/>
  <c r="M45" i="37" s="1"/>
  <c r="K49" i="37"/>
  <c r="M49" i="37" s="1"/>
  <c r="K54" i="37"/>
  <c r="M54" i="37" s="1"/>
  <c r="K59" i="37"/>
  <c r="M59" i="37" s="1"/>
  <c r="K63" i="37"/>
  <c r="M63" i="37" s="1"/>
  <c r="K68" i="37"/>
  <c r="M68" i="37" s="1"/>
  <c r="K73" i="37"/>
  <c r="M73" i="37" s="1"/>
  <c r="K77" i="37"/>
  <c r="M77" i="37" s="1"/>
  <c r="K82" i="37"/>
  <c r="M82" i="37" s="1"/>
  <c r="K87" i="37"/>
  <c r="M87" i="37" s="1"/>
  <c r="K91" i="37"/>
  <c r="M91" i="37" s="1"/>
  <c r="K96" i="37"/>
  <c r="M96" i="37" s="1"/>
  <c r="C15" i="37"/>
  <c r="E15" i="37" s="1"/>
  <c r="C22" i="37"/>
  <c r="C29" i="37"/>
  <c r="C36" i="37"/>
  <c r="C43" i="37"/>
  <c r="E43" i="37" s="1"/>
  <c r="C50" i="37"/>
  <c r="E50" i="37" s="1"/>
  <c r="C64" i="37"/>
  <c r="E64" i="37" s="1"/>
  <c r="C71" i="37"/>
  <c r="E71" i="37" s="1"/>
  <c r="C78" i="37"/>
  <c r="E78" i="37" s="1"/>
  <c r="C85" i="37"/>
  <c r="E85" i="37" s="1"/>
  <c r="C92" i="37"/>
  <c r="E92" i="37" s="1"/>
  <c r="C99" i="37"/>
  <c r="E99" i="37" s="1"/>
  <c r="C106" i="37"/>
  <c r="E106" i="37" s="1"/>
  <c r="L2" i="37"/>
  <c r="K2" i="37"/>
  <c r="M2" i="37" s="1"/>
  <c r="C8" i="37"/>
  <c r="E8" i="37" s="1"/>
  <c r="K575" i="35"/>
  <c r="K1450" i="35"/>
  <c r="K2339" i="35"/>
  <c r="K2143" i="35"/>
  <c r="K2759" i="35"/>
  <c r="M22" i="35"/>
  <c r="K2766" i="35"/>
  <c r="K2752" i="35"/>
  <c r="K2738" i="35"/>
  <c r="H2717" i="35"/>
  <c r="K1618" i="35"/>
  <c r="K1422" i="35"/>
  <c r="K1415" i="35"/>
  <c r="K1408" i="35"/>
  <c r="K1394" i="35"/>
  <c r="L1387" i="35"/>
  <c r="K2983" i="35"/>
  <c r="K2969" i="35"/>
  <c r="K2962" i="35"/>
  <c r="K2955" i="35"/>
  <c r="K2850" i="35"/>
  <c r="L2332" i="35"/>
  <c r="K1254" i="35"/>
  <c r="K1177" i="35"/>
  <c r="K1170" i="35"/>
  <c r="K1128" i="35"/>
  <c r="L925" i="35"/>
  <c r="L1093" i="35"/>
  <c r="K407" i="35"/>
  <c r="K400" i="35"/>
  <c r="K365" i="35"/>
  <c r="K281" i="35"/>
  <c r="K169" i="35"/>
  <c r="K134" i="35"/>
  <c r="K50" i="35"/>
  <c r="K519" i="35"/>
  <c r="L2087" i="35"/>
  <c r="H1849" i="35"/>
  <c r="K827" i="35"/>
  <c r="K715" i="35"/>
  <c r="K694" i="35"/>
  <c r="K666" i="35"/>
  <c r="K1044" i="35"/>
  <c r="K946" i="35"/>
  <c r="H925" i="35"/>
  <c r="L2850" i="35"/>
  <c r="K2318" i="35"/>
  <c r="K1366" i="35"/>
  <c r="K1079" i="35"/>
  <c r="K960" i="35"/>
  <c r="K953" i="35"/>
  <c r="H2332" i="35"/>
  <c r="L2318" i="35"/>
  <c r="L2276" i="35"/>
  <c r="H2248" i="35"/>
  <c r="K2157" i="35"/>
  <c r="K2150" i="35"/>
  <c r="L2115" i="35"/>
  <c r="L1632" i="35"/>
  <c r="K1611" i="35"/>
  <c r="H1009" i="35"/>
  <c r="L568" i="35"/>
  <c r="L1324" i="35"/>
  <c r="H2346" i="35"/>
  <c r="K2332" i="35"/>
  <c r="M2325" i="35"/>
  <c r="H2276" i="35"/>
  <c r="L2080" i="35"/>
  <c r="K1716" i="35"/>
  <c r="K1667" i="35"/>
  <c r="K1590" i="35"/>
  <c r="K1562" i="35"/>
  <c r="L1506" i="35"/>
  <c r="H1485" i="35"/>
  <c r="H1429" i="35"/>
  <c r="G1310" i="35"/>
  <c r="K1247" i="35"/>
  <c r="K1240" i="35"/>
  <c r="K1226" i="35"/>
  <c r="K1219" i="35"/>
  <c r="K1191" i="35"/>
  <c r="K1184" i="35"/>
  <c r="K1100" i="35"/>
  <c r="K1009" i="35"/>
  <c r="H832" i="35"/>
  <c r="K561" i="35"/>
  <c r="K554" i="35"/>
  <c r="K344" i="35"/>
  <c r="K295" i="35"/>
  <c r="K211" i="35"/>
  <c r="L113" i="35"/>
  <c r="L71" i="35"/>
  <c r="K8" i="35"/>
  <c r="L715" i="35"/>
  <c r="L2836" i="35"/>
  <c r="M2717" i="35"/>
  <c r="H2605" i="35"/>
  <c r="L2934" i="35"/>
  <c r="K2913" i="35"/>
  <c r="L2661" i="35"/>
  <c r="L2367" i="35"/>
  <c r="K2003" i="35"/>
  <c r="K1919" i="35"/>
  <c r="K1793" i="35"/>
  <c r="K1786" i="35"/>
  <c r="L1373" i="35"/>
  <c r="K1345" i="35"/>
  <c r="K1338" i="35"/>
  <c r="H1044" i="35"/>
  <c r="K869" i="35"/>
  <c r="H365" i="35"/>
  <c r="K302" i="35"/>
  <c r="L2731" i="35"/>
  <c r="L2801" i="35"/>
  <c r="L2780" i="35"/>
  <c r="H2724" i="35"/>
  <c r="K2633" i="35"/>
  <c r="K2605" i="35"/>
  <c r="K2346" i="35"/>
  <c r="K2311" i="35"/>
  <c r="K2283" i="35"/>
  <c r="K2101" i="35"/>
  <c r="K1821" i="35"/>
  <c r="K1800" i="35"/>
  <c r="K1485" i="35"/>
  <c r="K1478" i="35"/>
  <c r="H2962" i="35"/>
  <c r="H2815" i="35"/>
  <c r="L2808" i="35"/>
  <c r="K2724" i="35"/>
  <c r="K2612" i="35"/>
  <c r="H2318" i="35"/>
  <c r="K2304" i="35"/>
  <c r="K2059" i="35"/>
  <c r="E1562" i="35"/>
  <c r="L869" i="35"/>
  <c r="L183" i="35"/>
  <c r="H2934" i="35"/>
  <c r="L1177" i="35"/>
  <c r="L1009" i="35"/>
  <c r="H211" i="35"/>
  <c r="H2906" i="35"/>
  <c r="K2815" i="35"/>
  <c r="M2724" i="35"/>
  <c r="H2290" i="35"/>
  <c r="L2220" i="35"/>
  <c r="H1877" i="35"/>
  <c r="L1737" i="35"/>
  <c r="L470" i="35"/>
  <c r="H113" i="35"/>
  <c r="H71" i="35"/>
  <c r="H57" i="35"/>
  <c r="H3018" i="35"/>
  <c r="L3018" i="35"/>
  <c r="K2927" i="35"/>
  <c r="M2927" i="35"/>
  <c r="K2920" i="35"/>
  <c r="K2906" i="35"/>
  <c r="L2752" i="35"/>
  <c r="L2745" i="35"/>
  <c r="L2724" i="35"/>
  <c r="L2717" i="35"/>
  <c r="H2703" i="35"/>
  <c r="L2521" i="35"/>
  <c r="L2507" i="35"/>
  <c r="L2465" i="35"/>
  <c r="L2451" i="35"/>
  <c r="H2178" i="35"/>
  <c r="L2038" i="35"/>
  <c r="L1877" i="35"/>
  <c r="L1814" i="35"/>
  <c r="H1324" i="35"/>
  <c r="L1254" i="35"/>
  <c r="H666" i="35"/>
  <c r="L505" i="35"/>
  <c r="M1142" i="35"/>
  <c r="L2948" i="35"/>
  <c r="H2689" i="35"/>
  <c r="H1772" i="35"/>
  <c r="H1121" i="35"/>
  <c r="K3011" i="35"/>
  <c r="K3004" i="35"/>
  <c r="K2997" i="35"/>
  <c r="K2976" i="35"/>
  <c r="K2871" i="35"/>
  <c r="K2857" i="35"/>
  <c r="H2836" i="35"/>
  <c r="H2773" i="35"/>
  <c r="H2731" i="35"/>
  <c r="H2675" i="35"/>
  <c r="K2262" i="35"/>
  <c r="L2248" i="35"/>
  <c r="M2241" i="35"/>
  <c r="L1744" i="35"/>
  <c r="K2675" i="35"/>
  <c r="K2654" i="35"/>
  <c r="L2577" i="35"/>
  <c r="L2563" i="35"/>
  <c r="L2409" i="35"/>
  <c r="K2297" i="35"/>
  <c r="H2262" i="35"/>
  <c r="H2080" i="35"/>
  <c r="K2052" i="35"/>
  <c r="K2045" i="35"/>
  <c r="L1940" i="35"/>
  <c r="H1639" i="35"/>
  <c r="L1450" i="35"/>
  <c r="K1436" i="35"/>
  <c r="L1219" i="35"/>
  <c r="H1163" i="35"/>
  <c r="K1037" i="35"/>
  <c r="L890" i="35"/>
  <c r="K876" i="35"/>
  <c r="K848" i="35"/>
  <c r="K393" i="35"/>
  <c r="L365" i="35"/>
  <c r="L358" i="35"/>
  <c r="K337" i="35"/>
  <c r="K309" i="35"/>
  <c r="L127" i="35"/>
  <c r="K120" i="35"/>
  <c r="L1982" i="35"/>
  <c r="M1912" i="35"/>
  <c r="H1891" i="35"/>
  <c r="K1730" i="35"/>
  <c r="K1723" i="35"/>
  <c r="K1646" i="35"/>
  <c r="H1611" i="35"/>
  <c r="M1380" i="35"/>
  <c r="K1303" i="35"/>
  <c r="K1296" i="35"/>
  <c r="L1275" i="35"/>
  <c r="K1072" i="35"/>
  <c r="K1051" i="35"/>
  <c r="L1002" i="35"/>
  <c r="K988" i="35"/>
  <c r="K806" i="35"/>
  <c r="K799" i="35"/>
  <c r="K792" i="35"/>
  <c r="K778" i="35"/>
  <c r="L764" i="35"/>
  <c r="K750" i="35"/>
  <c r="L736" i="35"/>
  <c r="K722" i="35"/>
  <c r="K673" i="35"/>
  <c r="H533" i="35"/>
  <c r="L491" i="35"/>
  <c r="H288" i="35"/>
  <c r="K260" i="35"/>
  <c r="K204" i="35"/>
  <c r="K190" i="35"/>
  <c r="L169" i="35"/>
  <c r="K106" i="35"/>
  <c r="K92" i="35"/>
  <c r="K85" i="35"/>
  <c r="K78" i="35"/>
  <c r="L57" i="35"/>
  <c r="K1884" i="35"/>
  <c r="K1835" i="35"/>
  <c r="K1828" i="35"/>
  <c r="K1779" i="35"/>
  <c r="K1744" i="35"/>
  <c r="L1611" i="35"/>
  <c r="K1541" i="35"/>
  <c r="K1534" i="35"/>
  <c r="K1513" i="35"/>
  <c r="L1443" i="35"/>
  <c r="M1394" i="35"/>
  <c r="K1380" i="35"/>
  <c r="K1233" i="35"/>
  <c r="L1212" i="35"/>
  <c r="K1163" i="35"/>
  <c r="H764" i="35"/>
  <c r="H414" i="35"/>
  <c r="H309" i="35"/>
  <c r="K113" i="35"/>
  <c r="K57" i="35"/>
  <c r="M2059" i="35"/>
  <c r="L2010" i="35"/>
  <c r="K1772" i="35"/>
  <c r="L1681" i="35"/>
  <c r="K1639" i="35"/>
  <c r="L1303" i="35"/>
  <c r="H1254" i="35"/>
  <c r="H1184" i="35"/>
  <c r="K1149" i="35"/>
  <c r="L1121" i="35"/>
  <c r="H1100" i="35"/>
  <c r="K981" i="35"/>
  <c r="H918" i="35"/>
  <c r="K897" i="35"/>
  <c r="H792" i="35"/>
  <c r="K771" i="35"/>
  <c r="H750" i="35"/>
  <c r="K743" i="35"/>
  <c r="H687" i="35"/>
  <c r="K477" i="35"/>
  <c r="H260" i="35"/>
  <c r="H225" i="35"/>
  <c r="K71" i="35"/>
  <c r="M2955" i="35"/>
  <c r="M1583" i="35"/>
  <c r="M1324" i="35"/>
  <c r="L1499" i="35"/>
  <c r="L1429" i="35"/>
  <c r="M1002" i="35"/>
  <c r="L708" i="35"/>
  <c r="H575" i="35"/>
  <c r="L561" i="35"/>
  <c r="M302" i="35"/>
  <c r="H295" i="35"/>
  <c r="L148" i="35"/>
  <c r="M64" i="35"/>
  <c r="M3018" i="35"/>
  <c r="H2920" i="35"/>
  <c r="L2906" i="35"/>
  <c r="L2892" i="35"/>
  <c r="H2864" i="35"/>
  <c r="L2822" i="35"/>
  <c r="H2822" i="35"/>
  <c r="L2773" i="35"/>
  <c r="H2759" i="35"/>
  <c r="H2633" i="35"/>
  <c r="L2549" i="35"/>
  <c r="L2437" i="35"/>
  <c r="M2255" i="35"/>
  <c r="M2213" i="35"/>
  <c r="M2199" i="35"/>
  <c r="H2066" i="35"/>
  <c r="L2052" i="35"/>
  <c r="L1765" i="35"/>
  <c r="L1709" i="35"/>
  <c r="H1450" i="35"/>
  <c r="L1394" i="35"/>
  <c r="M1366" i="35"/>
  <c r="H1366" i="35"/>
  <c r="J1310" i="35"/>
  <c r="L645" i="35"/>
  <c r="M638" i="35"/>
  <c r="L610" i="35"/>
  <c r="H2976" i="35"/>
  <c r="L2962" i="35"/>
  <c r="M2696" i="35"/>
  <c r="L2493" i="35"/>
  <c r="L2346" i="35"/>
  <c r="L2136" i="35"/>
  <c r="L3004" i="35"/>
  <c r="M2843" i="35"/>
  <c r="M2808" i="35"/>
  <c r="M2668" i="35"/>
  <c r="L2395" i="35"/>
  <c r="M2227" i="35"/>
  <c r="H2220" i="35"/>
  <c r="M2164" i="35"/>
  <c r="L1485" i="35"/>
  <c r="H1401" i="35"/>
  <c r="M1352" i="35"/>
  <c r="H946" i="35"/>
  <c r="L2990" i="35"/>
  <c r="L2976" i="35"/>
  <c r="K2899" i="35"/>
  <c r="K2892" i="35"/>
  <c r="K2885" i="35"/>
  <c r="K2864" i="35"/>
  <c r="M2682" i="35"/>
  <c r="K2668" i="35"/>
  <c r="M2654" i="35"/>
  <c r="M2626" i="35"/>
  <c r="L2619" i="35"/>
  <c r="M2486" i="35"/>
  <c r="K2227" i="35"/>
  <c r="K2115" i="35"/>
  <c r="L2108" i="35"/>
  <c r="L1842" i="35"/>
  <c r="H1751" i="35"/>
  <c r="K1527" i="35"/>
  <c r="L1527" i="35"/>
  <c r="K1520" i="35"/>
  <c r="H1478" i="35"/>
  <c r="K1457" i="35"/>
  <c r="H1373" i="35"/>
  <c r="K1352" i="35"/>
  <c r="M673" i="35"/>
  <c r="M652" i="35"/>
  <c r="K3025" i="35"/>
  <c r="H2948" i="35"/>
  <c r="H2850" i="35"/>
  <c r="K2780" i="35"/>
  <c r="M2766" i="35"/>
  <c r="M2710" i="35"/>
  <c r="L2689" i="35"/>
  <c r="H2647" i="35"/>
  <c r="K2640" i="35"/>
  <c r="M2430" i="35"/>
  <c r="H2367" i="35"/>
  <c r="K2353" i="35"/>
  <c r="K2213" i="35"/>
  <c r="K2206" i="35"/>
  <c r="K2199" i="35"/>
  <c r="K2185" i="35"/>
  <c r="M2143" i="35"/>
  <c r="K2122" i="35"/>
  <c r="L2094" i="35"/>
  <c r="K2087" i="35"/>
  <c r="K2031" i="35"/>
  <c r="K2017" i="35"/>
  <c r="M2003" i="35"/>
  <c r="M1989" i="35"/>
  <c r="K1975" i="35"/>
  <c r="K1968" i="35"/>
  <c r="K1947" i="35"/>
  <c r="H1940" i="35"/>
  <c r="K1688" i="35"/>
  <c r="L1674" i="35"/>
  <c r="L1625" i="35"/>
  <c r="K1583" i="35"/>
  <c r="L1478" i="35"/>
  <c r="H1457" i="35"/>
  <c r="M1422" i="35"/>
  <c r="K1401" i="35"/>
  <c r="H1394" i="35"/>
  <c r="K1387" i="35"/>
  <c r="L1366" i="35"/>
  <c r="H1359" i="35"/>
  <c r="K1317" i="35"/>
  <c r="L1184" i="35"/>
  <c r="M1177" i="35"/>
  <c r="H988" i="35"/>
  <c r="H869" i="35"/>
  <c r="H8" i="35"/>
  <c r="L2591" i="35"/>
  <c r="L2535" i="35"/>
  <c r="L2423" i="35"/>
  <c r="M2402" i="35"/>
  <c r="K2388" i="35"/>
  <c r="L2381" i="35"/>
  <c r="K2360" i="35"/>
  <c r="H2304" i="35"/>
  <c r="K2234" i="35"/>
  <c r="K2171" i="35"/>
  <c r="H2122" i="35"/>
  <c r="K2066" i="35"/>
  <c r="H2052" i="35"/>
  <c r="H2010" i="35"/>
  <c r="H1968" i="35"/>
  <c r="K1912" i="35"/>
  <c r="K1898" i="35"/>
  <c r="K1849" i="35"/>
  <c r="K1814" i="35"/>
  <c r="K1807" i="35"/>
  <c r="M1758" i="35"/>
  <c r="K1632" i="35"/>
  <c r="K1625" i="35"/>
  <c r="H1583" i="35"/>
  <c r="K1499" i="35"/>
  <c r="K1492" i="35"/>
  <c r="H1380" i="35"/>
  <c r="K1373" i="35"/>
  <c r="K1359" i="35"/>
  <c r="K1289" i="35"/>
  <c r="K1275" i="35"/>
  <c r="H1219" i="35"/>
  <c r="M1205" i="35"/>
  <c r="H1128" i="35"/>
  <c r="L1037" i="35"/>
  <c r="L862" i="35"/>
  <c r="K820" i="35"/>
  <c r="K813" i="35"/>
  <c r="L477" i="35"/>
  <c r="H456" i="35"/>
  <c r="L414" i="35"/>
  <c r="L8" i="35"/>
  <c r="K1156" i="35"/>
  <c r="K1135" i="35"/>
  <c r="K1002" i="35"/>
  <c r="K995" i="35"/>
  <c r="K974" i="35"/>
  <c r="K967" i="35"/>
  <c r="H932" i="35"/>
  <c r="H841" i="35"/>
  <c r="K680" i="35"/>
  <c r="K659" i="35"/>
  <c r="K652" i="35"/>
  <c r="H645" i="35"/>
  <c r="L631" i="35"/>
  <c r="K624" i="35"/>
  <c r="K617" i="35"/>
  <c r="K610" i="35"/>
  <c r="H547" i="35"/>
  <c r="H505" i="35"/>
  <c r="H344" i="35"/>
  <c r="K267" i="35"/>
  <c r="K218" i="35"/>
  <c r="H148" i="35"/>
  <c r="K29" i="35"/>
  <c r="K3018" i="35"/>
  <c r="L2878" i="35"/>
  <c r="M2878" i="35"/>
  <c r="L2864" i="35"/>
  <c r="K2843" i="35"/>
  <c r="K2794" i="35"/>
  <c r="H2787" i="35"/>
  <c r="L2787" i="35"/>
  <c r="K2703" i="35"/>
  <c r="K2696" i="35"/>
  <c r="K2647" i="35"/>
  <c r="L2605" i="35"/>
  <c r="L2479" i="35"/>
  <c r="M2458" i="35"/>
  <c r="K2220" i="35"/>
  <c r="H2206" i="35"/>
  <c r="M2045" i="35"/>
  <c r="H2038" i="35"/>
  <c r="K1940" i="35"/>
  <c r="H1863" i="35"/>
  <c r="L1849" i="35"/>
  <c r="H1800" i="35"/>
  <c r="K1751" i="35"/>
  <c r="H1695" i="35"/>
  <c r="M1450" i="35"/>
  <c r="H1387" i="35"/>
  <c r="L1380" i="35"/>
  <c r="L1359" i="35"/>
  <c r="L1247" i="35"/>
  <c r="L1198" i="35"/>
  <c r="M1065" i="35"/>
  <c r="H1037" i="35"/>
  <c r="L1030" i="35"/>
  <c r="H834" i="35"/>
  <c r="H778" i="35"/>
  <c r="H477" i="35"/>
  <c r="L421" i="35"/>
  <c r="K1555" i="35"/>
  <c r="K1548" i="35"/>
  <c r="K1429" i="35"/>
  <c r="K1324" i="35"/>
  <c r="K1282" i="35"/>
  <c r="K1212" i="35"/>
  <c r="K1107" i="35"/>
  <c r="L1100" i="35"/>
  <c r="K1093" i="35"/>
  <c r="K1086" i="35"/>
  <c r="K757" i="35"/>
  <c r="L449" i="35"/>
  <c r="K428" i="35"/>
  <c r="H393" i="35"/>
  <c r="L309" i="35"/>
  <c r="L288" i="35"/>
  <c r="K176" i="35"/>
  <c r="H127" i="35"/>
  <c r="H99" i="35"/>
  <c r="H43" i="35"/>
  <c r="H1149" i="35"/>
  <c r="H1072" i="35"/>
  <c r="M918" i="35"/>
  <c r="K841" i="35"/>
  <c r="H827" i="35"/>
  <c r="H722" i="35"/>
  <c r="H715" i="35"/>
  <c r="M470" i="35"/>
  <c r="M358" i="35"/>
  <c r="M295" i="35"/>
  <c r="M176" i="35"/>
  <c r="H85" i="35"/>
  <c r="H806" i="35"/>
  <c r="H694" i="35"/>
  <c r="K687" i="35"/>
  <c r="K533" i="35"/>
  <c r="K498" i="35"/>
  <c r="K470" i="35"/>
  <c r="K463" i="35"/>
  <c r="M323" i="35"/>
  <c r="K239" i="35"/>
  <c r="K232" i="35"/>
  <c r="L197" i="35"/>
  <c r="K127" i="35"/>
  <c r="K99" i="35"/>
  <c r="L85" i="35"/>
  <c r="K64" i="35"/>
  <c r="K43" i="35"/>
  <c r="K22" i="35"/>
  <c r="K449" i="35"/>
  <c r="K358" i="35"/>
  <c r="K351" i="35"/>
  <c r="K330" i="35"/>
  <c r="K323" i="35"/>
  <c r="L274" i="35"/>
  <c r="K155" i="35"/>
  <c r="L141" i="35"/>
  <c r="M120" i="35"/>
  <c r="M106" i="35"/>
  <c r="L36" i="35"/>
  <c r="H1156" i="35"/>
  <c r="L1065" i="35"/>
  <c r="H981" i="35"/>
  <c r="H960" i="35"/>
  <c r="K932" i="35"/>
  <c r="K925" i="35"/>
  <c r="H743" i="35"/>
  <c r="K645" i="35"/>
  <c r="K589" i="35"/>
  <c r="K568" i="35"/>
  <c r="K547" i="35"/>
  <c r="K540" i="35"/>
  <c r="H519" i="35"/>
  <c r="K512" i="35"/>
  <c r="K456" i="35"/>
  <c r="L442" i="35"/>
  <c r="H428" i="35"/>
  <c r="H337" i="35"/>
  <c r="K225" i="35"/>
  <c r="L211" i="35"/>
  <c r="K148" i="35"/>
  <c r="M2598" i="35"/>
  <c r="M3011" i="35"/>
  <c r="M2850" i="35"/>
  <c r="M2801" i="35"/>
  <c r="M2899" i="35"/>
  <c r="M2962" i="35"/>
  <c r="M2906" i="35"/>
  <c r="M2752" i="35"/>
  <c r="L3025" i="35"/>
  <c r="M2990" i="35"/>
  <c r="L2969" i="35"/>
  <c r="L2913" i="35"/>
  <c r="L2899" i="35"/>
  <c r="L2857" i="35"/>
  <c r="M2822" i="35"/>
  <c r="H2780" i="35"/>
  <c r="H2661" i="35"/>
  <c r="L2633" i="35"/>
  <c r="M2570" i="35"/>
  <c r="H2563" i="35"/>
  <c r="M2542" i="35"/>
  <c r="H2535" i="35"/>
  <c r="M2514" i="35"/>
  <c r="H2507" i="35"/>
  <c r="H2479" i="35"/>
  <c r="H2423" i="35"/>
  <c r="M2339" i="35"/>
  <c r="L2234" i="35"/>
  <c r="H2192" i="35"/>
  <c r="H2094" i="35"/>
  <c r="H1919" i="35"/>
  <c r="H1905" i="35"/>
  <c r="H3025" i="35"/>
  <c r="H3004" i="35"/>
  <c r="H2983" i="35"/>
  <c r="H2969" i="35"/>
  <c r="K2941" i="35"/>
  <c r="H2913" i="35"/>
  <c r="H2892" i="35"/>
  <c r="H2871" i="35"/>
  <c r="H2857" i="35"/>
  <c r="K2829" i="35"/>
  <c r="H2801" i="35"/>
  <c r="H2752" i="35"/>
  <c r="M2612" i="35"/>
  <c r="K2570" i="35"/>
  <c r="K2542" i="35"/>
  <c r="K2514" i="35"/>
  <c r="K2486" i="35"/>
  <c r="K2458" i="35"/>
  <c r="K2430" i="35"/>
  <c r="K2402" i="35"/>
  <c r="H2353" i="35"/>
  <c r="L2304" i="35"/>
  <c r="M2283" i="35"/>
  <c r="K2255" i="35"/>
  <c r="H2234" i="35"/>
  <c r="L2206" i="35"/>
  <c r="L2192" i="35"/>
  <c r="M2171" i="35"/>
  <c r="H2150" i="35"/>
  <c r="H2115" i="35"/>
  <c r="M2087" i="35"/>
  <c r="M2031" i="35"/>
  <c r="M1933" i="35"/>
  <c r="L1919" i="35"/>
  <c r="L1891" i="35"/>
  <c r="H1842" i="35"/>
  <c r="M1835" i="35"/>
  <c r="H1814" i="35"/>
  <c r="M1359" i="35"/>
  <c r="H1331" i="35"/>
  <c r="L1317" i="35"/>
  <c r="M610" i="35"/>
  <c r="L2997" i="35"/>
  <c r="K2990" i="35"/>
  <c r="M2983" i="35"/>
  <c r="H2955" i="35"/>
  <c r="H2927" i="35"/>
  <c r="L2885" i="35"/>
  <c r="K2878" i="35"/>
  <c r="M2871" i="35"/>
  <c r="H2843" i="35"/>
  <c r="K2808" i="35"/>
  <c r="K2801" i="35"/>
  <c r="K2731" i="35"/>
  <c r="K2717" i="35"/>
  <c r="H2696" i="35"/>
  <c r="L2675" i="35"/>
  <c r="M2640" i="35"/>
  <c r="K2584" i="35"/>
  <c r="H2577" i="35"/>
  <c r="K2556" i="35"/>
  <c r="H2549" i="35"/>
  <c r="K2528" i="35"/>
  <c r="H2521" i="35"/>
  <c r="K2500" i="35"/>
  <c r="H2493" i="35"/>
  <c r="K2472" i="35"/>
  <c r="H2465" i="35"/>
  <c r="K2444" i="35"/>
  <c r="H2437" i="35"/>
  <c r="K2416" i="35"/>
  <c r="H2409" i="35"/>
  <c r="H2395" i="35"/>
  <c r="L2290" i="35"/>
  <c r="K2192" i="35"/>
  <c r="L2178" i="35"/>
  <c r="L2164" i="35"/>
  <c r="L2143" i="35"/>
  <c r="H2136" i="35"/>
  <c r="M1975" i="35"/>
  <c r="L1415" i="35"/>
  <c r="M890" i="35"/>
  <c r="L827" i="35"/>
  <c r="L820" i="35"/>
  <c r="M736" i="35"/>
  <c r="L3011" i="35"/>
  <c r="L2983" i="35"/>
  <c r="M2934" i="35"/>
  <c r="L2871" i="35"/>
  <c r="L2815" i="35"/>
  <c r="H2591" i="35"/>
  <c r="H2451" i="35"/>
  <c r="L2353" i="35"/>
  <c r="H2311" i="35"/>
  <c r="M1387" i="35"/>
  <c r="M1373" i="35"/>
  <c r="H512" i="35"/>
  <c r="H2990" i="35"/>
  <c r="H2941" i="35"/>
  <c r="L2927" i="35"/>
  <c r="L2920" i="35"/>
  <c r="H2878" i="35"/>
  <c r="H2829" i="35"/>
  <c r="M2794" i="35"/>
  <c r="M2780" i="35"/>
  <c r="H2745" i="35"/>
  <c r="L2696" i="35"/>
  <c r="K2689" i="35"/>
  <c r="L2647" i="35"/>
  <c r="H2619" i="35"/>
  <c r="M2584" i="35"/>
  <c r="M2556" i="35"/>
  <c r="M2528" i="35"/>
  <c r="M2500" i="35"/>
  <c r="M2472" i="35"/>
  <c r="M2444" i="35"/>
  <c r="M2416" i="35"/>
  <c r="M2381" i="35"/>
  <c r="H2374" i="35"/>
  <c r="M2367" i="35"/>
  <c r="L2360" i="35"/>
  <c r="M2269" i="35"/>
  <c r="H2143" i="35"/>
  <c r="L1954" i="35"/>
  <c r="M1884" i="35"/>
  <c r="L1772" i="35"/>
  <c r="H1737" i="35"/>
  <c r="M1730" i="35"/>
  <c r="M1681" i="35"/>
  <c r="L1646" i="35"/>
  <c r="L1604" i="35"/>
  <c r="H1597" i="35"/>
  <c r="L1583" i="35"/>
  <c r="H1541" i="35"/>
  <c r="M1506" i="35"/>
  <c r="M1478" i="35"/>
  <c r="K1996" i="35"/>
  <c r="L1905" i="35"/>
  <c r="K1842" i="35"/>
  <c r="L1793" i="35"/>
  <c r="L1786" i="35"/>
  <c r="H1709" i="35"/>
  <c r="H1688" i="35"/>
  <c r="K1681" i="35"/>
  <c r="H1569" i="35"/>
  <c r="L1541" i="35"/>
  <c r="H1513" i="35"/>
  <c r="K1506" i="35"/>
  <c r="K1471" i="35"/>
  <c r="L1471" i="35"/>
  <c r="M1471" i="35"/>
  <c r="K1464" i="35"/>
  <c r="L1331" i="35"/>
  <c r="L1156" i="35"/>
  <c r="H1107" i="35"/>
  <c r="L1072" i="35"/>
  <c r="L981" i="35"/>
  <c r="L974" i="35"/>
  <c r="H897" i="35"/>
  <c r="H771" i="35"/>
  <c r="L701" i="35"/>
  <c r="L687" i="35"/>
  <c r="H617" i="35"/>
  <c r="H589" i="35"/>
  <c r="M407" i="35"/>
  <c r="H22" i="35"/>
  <c r="K2136" i="35"/>
  <c r="K2024" i="35"/>
  <c r="K1989" i="35"/>
  <c r="H3011" i="35"/>
  <c r="H2997" i="35"/>
  <c r="L2955" i="35"/>
  <c r="K2948" i="35"/>
  <c r="L2941" i="35"/>
  <c r="K2934" i="35"/>
  <c r="H2899" i="35"/>
  <c r="H2885" i="35"/>
  <c r="L2843" i="35"/>
  <c r="K2836" i="35"/>
  <c r="L2829" i="35"/>
  <c r="K2822" i="35"/>
  <c r="H2808" i="35"/>
  <c r="K2787" i="35"/>
  <c r="K2773" i="35"/>
  <c r="L2759" i="35"/>
  <c r="K2745" i="35"/>
  <c r="M2738" i="35"/>
  <c r="K2710" i="35"/>
  <c r="L2703" i="35"/>
  <c r="K2682" i="35"/>
  <c r="K2661" i="35"/>
  <c r="K2626" i="35"/>
  <c r="K2598" i="35"/>
  <c r="K2549" i="35"/>
  <c r="K2535" i="35"/>
  <c r="K2493" i="35"/>
  <c r="K2479" i="35"/>
  <c r="K2437" i="35"/>
  <c r="K2423" i="35"/>
  <c r="M2395" i="35"/>
  <c r="L2388" i="35"/>
  <c r="K2381" i="35"/>
  <c r="M2297" i="35"/>
  <c r="K2276" i="35"/>
  <c r="K2241" i="35"/>
  <c r="M2185" i="35"/>
  <c r="M2136" i="35"/>
  <c r="K2129" i="35"/>
  <c r="H2087" i="35"/>
  <c r="H2059" i="35"/>
  <c r="K2038" i="35"/>
  <c r="H2024" i="35"/>
  <c r="K2010" i="35"/>
  <c r="H1996" i="35"/>
  <c r="K1961" i="35"/>
  <c r="H1954" i="35"/>
  <c r="M1947" i="35"/>
  <c r="K1905" i="35"/>
  <c r="M1870" i="35"/>
  <c r="H1856" i="35"/>
  <c r="K1765" i="35"/>
  <c r="L1758" i="35"/>
  <c r="H1744" i="35"/>
  <c r="H1261" i="35"/>
  <c r="H1247" i="35"/>
  <c r="M1121" i="35"/>
  <c r="H1030" i="35"/>
  <c r="L918" i="35"/>
  <c r="H876" i="35"/>
  <c r="L792" i="35"/>
  <c r="M785" i="35"/>
  <c r="M631" i="35"/>
  <c r="L603" i="35"/>
  <c r="L232" i="35"/>
  <c r="M232" i="35"/>
  <c r="K2619" i="35"/>
  <c r="K2591" i="35"/>
  <c r="K2577" i="35"/>
  <c r="K2563" i="35"/>
  <c r="K2521" i="35"/>
  <c r="K2507" i="35"/>
  <c r="K2465" i="35"/>
  <c r="K2451" i="35"/>
  <c r="K2409" i="35"/>
  <c r="H2381" i="35"/>
  <c r="M2353" i="35"/>
  <c r="M2304" i="35"/>
  <c r="L2262" i="35"/>
  <c r="L2150" i="35"/>
  <c r="M2129" i="35"/>
  <c r="M2115" i="35"/>
  <c r="K2094" i="35"/>
  <c r="M2073" i="35"/>
  <c r="L2059" i="35"/>
  <c r="L2024" i="35"/>
  <c r="L1996" i="35"/>
  <c r="H1982" i="35"/>
  <c r="M1961" i="35"/>
  <c r="L1863" i="35"/>
  <c r="L1821" i="35"/>
  <c r="M1814" i="35"/>
  <c r="H1793" i="35"/>
  <c r="M1709" i="35"/>
  <c r="H1653" i="35"/>
  <c r="M1632" i="35"/>
  <c r="L1044" i="35"/>
  <c r="L946" i="35"/>
  <c r="M939" i="35"/>
  <c r="L659" i="35"/>
  <c r="L540" i="35"/>
  <c r="L533" i="35"/>
  <c r="M526" i="35"/>
  <c r="L393" i="35"/>
  <c r="M288" i="35"/>
  <c r="M1240" i="35"/>
  <c r="H1135" i="35"/>
  <c r="K1114" i="35"/>
  <c r="H1093" i="35"/>
  <c r="M1030" i="35"/>
  <c r="K1016" i="35"/>
  <c r="L967" i="35"/>
  <c r="H953" i="35"/>
  <c r="L939" i="35"/>
  <c r="L897" i="35"/>
  <c r="K890" i="35"/>
  <c r="K883" i="35"/>
  <c r="H848" i="35"/>
  <c r="L813" i="35"/>
  <c r="H799" i="35"/>
  <c r="L785" i="35"/>
  <c r="L771" i="35"/>
  <c r="H659" i="35"/>
  <c r="L638" i="35"/>
  <c r="K631" i="35"/>
  <c r="K596" i="35"/>
  <c r="K581" i="35"/>
  <c r="M581" i="35" s="1"/>
  <c r="M582" i="35" s="1"/>
  <c r="H581" i="35"/>
  <c r="H582" i="35" s="1"/>
  <c r="H540" i="35"/>
  <c r="L526" i="35"/>
  <c r="L512" i="35"/>
  <c r="K421" i="35"/>
  <c r="H232" i="35"/>
  <c r="L22" i="35"/>
  <c r="K1982" i="35"/>
  <c r="L1968" i="35"/>
  <c r="M1898" i="35"/>
  <c r="K1877" i="35"/>
  <c r="K1870" i="35"/>
  <c r="H1821" i="35"/>
  <c r="H1779" i="35"/>
  <c r="H1765" i="35"/>
  <c r="K1737" i="35"/>
  <c r="L1716" i="35"/>
  <c r="K1709" i="35"/>
  <c r="K1702" i="35"/>
  <c r="L1702" i="35"/>
  <c r="M1702" i="35"/>
  <c r="H1681" i="35"/>
  <c r="H1667" i="35"/>
  <c r="L1658" i="35"/>
  <c r="L1660" i="35" s="1"/>
  <c r="J1660" i="35"/>
  <c r="K1604" i="35"/>
  <c r="K1597" i="35"/>
  <c r="H1590" i="35"/>
  <c r="K1576" i="35"/>
  <c r="L1576" i="35"/>
  <c r="K1569" i="35"/>
  <c r="L1555" i="35"/>
  <c r="H1548" i="35"/>
  <c r="H1534" i="35"/>
  <c r="H1464" i="35"/>
  <c r="L1422" i="35"/>
  <c r="H1352" i="35"/>
  <c r="L1345" i="35"/>
  <c r="H1338" i="35"/>
  <c r="L1296" i="35"/>
  <c r="M1275" i="35"/>
  <c r="K1261" i="35"/>
  <c r="H1226" i="35"/>
  <c r="H1191" i="35"/>
  <c r="M1037" i="35"/>
  <c r="H1016" i="35"/>
  <c r="L953" i="35"/>
  <c r="K939" i="35"/>
  <c r="H904" i="35"/>
  <c r="L799" i="35"/>
  <c r="K785" i="35"/>
  <c r="L743" i="35"/>
  <c r="K736" i="35"/>
  <c r="K729" i="35"/>
  <c r="L386" i="35"/>
  <c r="M386" i="35"/>
  <c r="K372" i="35"/>
  <c r="L323" i="35"/>
  <c r="H316" i="35"/>
  <c r="L302" i="35"/>
  <c r="M281" i="35"/>
  <c r="L260" i="35"/>
  <c r="L155" i="35"/>
  <c r="H1716" i="35"/>
  <c r="K1653" i="35"/>
  <c r="L1590" i="35"/>
  <c r="L1562" i="35"/>
  <c r="L1534" i="35"/>
  <c r="M1527" i="35"/>
  <c r="H1422" i="35"/>
  <c r="H1408" i="35"/>
  <c r="L1352" i="35"/>
  <c r="M1303" i="35"/>
  <c r="H1282" i="35"/>
  <c r="L1128" i="35"/>
  <c r="H1079" i="35"/>
  <c r="H1065" i="35"/>
  <c r="L1058" i="35"/>
  <c r="L883" i="35"/>
  <c r="L841" i="35"/>
  <c r="H680" i="35"/>
  <c r="H568" i="35"/>
  <c r="H386" i="35"/>
  <c r="L337" i="35"/>
  <c r="L330" i="35"/>
  <c r="H274" i="35"/>
  <c r="M204" i="35"/>
  <c r="H155" i="35"/>
  <c r="K2395" i="35"/>
  <c r="H2388" i="35"/>
  <c r="K2374" i="35"/>
  <c r="L2374" i="35"/>
  <c r="K2367" i="35"/>
  <c r="H2360" i="35"/>
  <c r="K2325" i="35"/>
  <c r="L2311" i="35"/>
  <c r="K2290" i="35"/>
  <c r="K2269" i="35"/>
  <c r="K2248" i="35"/>
  <c r="K2178" i="35"/>
  <c r="K2164" i="35"/>
  <c r="K2108" i="35"/>
  <c r="K2080" i="35"/>
  <c r="M2017" i="35"/>
  <c r="K1954" i="35"/>
  <c r="K1933" i="35"/>
  <c r="K1926" i="35"/>
  <c r="L1926" i="35"/>
  <c r="K1891" i="35"/>
  <c r="K1863" i="35"/>
  <c r="K1856" i="35"/>
  <c r="L1835" i="35"/>
  <c r="H1828" i="35"/>
  <c r="L1807" i="35"/>
  <c r="K1758" i="35"/>
  <c r="L1730" i="35"/>
  <c r="H1723" i="35"/>
  <c r="K1674" i="35"/>
  <c r="H1632" i="35"/>
  <c r="H1618" i="35"/>
  <c r="H1506" i="35"/>
  <c r="H1492" i="35"/>
  <c r="K1443" i="35"/>
  <c r="L1240" i="35"/>
  <c r="L1226" i="35"/>
  <c r="K1205" i="35"/>
  <c r="L1205" i="35"/>
  <c r="L1149" i="35"/>
  <c r="K1142" i="35"/>
  <c r="L1142" i="35"/>
  <c r="H1051" i="35"/>
  <c r="L1023" i="35"/>
  <c r="K911" i="35"/>
  <c r="K862" i="35"/>
  <c r="K855" i="35"/>
  <c r="L855" i="35"/>
  <c r="K708" i="35"/>
  <c r="K701" i="35"/>
  <c r="L680" i="35"/>
  <c r="J582" i="35"/>
  <c r="K582" i="35" s="1"/>
  <c r="L581" i="35"/>
  <c r="L582" i="35" s="1"/>
  <c r="L554" i="35"/>
  <c r="K526" i="35"/>
  <c r="H484" i="35"/>
  <c r="H372" i="35"/>
  <c r="K316" i="35"/>
  <c r="H197" i="35"/>
  <c r="H1520" i="35"/>
  <c r="H1436" i="35"/>
  <c r="H1289" i="35"/>
  <c r="H1275" i="35"/>
  <c r="L1268" i="35"/>
  <c r="H1233" i="35"/>
  <c r="H1212" i="35"/>
  <c r="H1177" i="35"/>
  <c r="L1170" i="35"/>
  <c r="L1086" i="35"/>
  <c r="K1030" i="35"/>
  <c r="L995" i="35"/>
  <c r="K904" i="35"/>
  <c r="M764" i="35"/>
  <c r="L729" i="35"/>
  <c r="L673" i="35"/>
  <c r="M554" i="35"/>
  <c r="M505" i="35"/>
  <c r="L295" i="35"/>
  <c r="H162" i="35"/>
  <c r="K1268" i="35"/>
  <c r="M1268" i="35"/>
  <c r="K1121" i="35"/>
  <c r="L1114" i="35"/>
  <c r="M1086" i="35"/>
  <c r="K1065" i="35"/>
  <c r="K1058" i="35"/>
  <c r="K1023" i="35"/>
  <c r="K918" i="35"/>
  <c r="L911" i="35"/>
  <c r="K764" i="35"/>
  <c r="L757" i="35"/>
  <c r="K603" i="35"/>
  <c r="K505" i="35"/>
  <c r="L498" i="35"/>
  <c r="K491" i="35"/>
  <c r="H400" i="35"/>
  <c r="L379" i="35"/>
  <c r="H302" i="35"/>
  <c r="L267" i="35"/>
  <c r="K253" i="35"/>
  <c r="K246" i="35"/>
  <c r="H239" i="35"/>
  <c r="H183" i="35"/>
  <c r="M50" i="35"/>
  <c r="L43" i="35"/>
  <c r="L29" i="35"/>
  <c r="L617" i="35"/>
  <c r="M533" i="35"/>
  <c r="K484" i="35"/>
  <c r="L463" i="35"/>
  <c r="H449" i="35"/>
  <c r="H421" i="35"/>
  <c r="L407" i="35"/>
  <c r="K386" i="35"/>
  <c r="L351" i="35"/>
  <c r="M253" i="35"/>
  <c r="L225" i="35"/>
  <c r="H141" i="35"/>
  <c r="L99" i="35"/>
  <c r="H29" i="35"/>
  <c r="K442" i="35"/>
  <c r="K435" i="35"/>
  <c r="L435" i="35"/>
  <c r="K414" i="35"/>
  <c r="K379" i="35"/>
  <c r="K288" i="35"/>
  <c r="K197" i="35"/>
  <c r="K183" i="35"/>
  <c r="H169" i="35"/>
  <c r="L162" i="35"/>
  <c r="K36" i="35"/>
  <c r="H36" i="35"/>
  <c r="K15" i="35"/>
  <c r="K274" i="35"/>
  <c r="K162" i="35"/>
  <c r="M2997" i="35"/>
  <c r="M2920" i="35"/>
  <c r="M2885" i="35"/>
  <c r="M2675" i="35"/>
  <c r="M2647" i="35"/>
  <c r="M2633" i="35"/>
  <c r="M2311" i="35"/>
  <c r="M2206" i="35"/>
  <c r="M2094" i="35"/>
  <c r="M3004" i="35"/>
  <c r="M2969" i="35"/>
  <c r="M2892" i="35"/>
  <c r="M2857" i="35"/>
  <c r="M2745" i="35"/>
  <c r="M2577" i="35"/>
  <c r="M2563" i="35"/>
  <c r="M2521" i="35"/>
  <c r="M2507" i="35"/>
  <c r="M2465" i="35"/>
  <c r="M2451" i="35"/>
  <c r="M2409" i="35"/>
  <c r="M2290" i="35"/>
  <c r="M2178" i="35"/>
  <c r="M2080" i="35"/>
  <c r="M2976" i="35"/>
  <c r="M2941" i="35"/>
  <c r="M2864" i="35"/>
  <c r="M2829" i="35"/>
  <c r="M2759" i="35"/>
  <c r="M2262" i="35"/>
  <c r="M2150" i="35"/>
  <c r="M1968" i="35"/>
  <c r="M3025" i="35"/>
  <c r="M2948" i="35"/>
  <c r="M2913" i="35"/>
  <c r="M2836" i="35"/>
  <c r="M2787" i="35"/>
  <c r="M2773" i="35"/>
  <c r="M2591" i="35"/>
  <c r="M2549" i="35"/>
  <c r="M2535" i="35"/>
  <c r="M2493" i="35"/>
  <c r="M2479" i="35"/>
  <c r="M2437" i="35"/>
  <c r="M2423" i="35"/>
  <c r="M2234" i="35"/>
  <c r="M1996" i="35"/>
  <c r="H2766" i="35"/>
  <c r="L2710" i="35"/>
  <c r="L2668" i="35"/>
  <c r="L2654" i="35"/>
  <c r="L2640" i="35"/>
  <c r="H2626" i="35"/>
  <c r="H2612" i="35"/>
  <c r="L2598" i="35"/>
  <c r="H2570" i="35"/>
  <c r="H2542" i="35"/>
  <c r="H2514" i="35"/>
  <c r="H2486" i="35"/>
  <c r="H2458" i="35"/>
  <c r="H2430" i="35"/>
  <c r="H2402" i="35"/>
  <c r="L2339" i="35"/>
  <c r="L2283" i="35"/>
  <c r="L2255" i="35"/>
  <c r="L2227" i="35"/>
  <c r="L2199" i="35"/>
  <c r="L2171" i="35"/>
  <c r="H2164" i="35"/>
  <c r="L2122" i="35"/>
  <c r="M2108" i="35"/>
  <c r="M2101" i="35"/>
  <c r="K2073" i="35"/>
  <c r="L2066" i="35"/>
  <c r="M2038" i="35"/>
  <c r="H2003" i="35"/>
  <c r="L1947" i="35"/>
  <c r="H1926" i="35"/>
  <c r="L1912" i="35"/>
  <c r="M1891" i="35"/>
  <c r="M1576" i="35"/>
  <c r="H1576" i="35"/>
  <c r="M1534" i="35"/>
  <c r="L1520" i="35"/>
  <c r="M1415" i="35"/>
  <c r="H1415" i="35"/>
  <c r="L1401" i="35"/>
  <c r="M1247" i="35"/>
  <c r="K1198" i="35"/>
  <c r="M1184" i="35"/>
  <c r="M1170" i="35"/>
  <c r="H1170" i="35"/>
  <c r="L1135" i="35"/>
  <c r="M1051" i="35"/>
  <c r="M1023" i="35"/>
  <c r="H995" i="35"/>
  <c r="H974" i="35"/>
  <c r="L904" i="35"/>
  <c r="M883" i="35"/>
  <c r="L876" i="35"/>
  <c r="H820" i="35"/>
  <c r="L750" i="35"/>
  <c r="M729" i="35"/>
  <c r="L722" i="35"/>
  <c r="M680" i="35"/>
  <c r="M659" i="35"/>
  <c r="M491" i="35"/>
  <c r="H463" i="35"/>
  <c r="H442" i="35"/>
  <c r="M15" i="35"/>
  <c r="H15" i="35"/>
  <c r="M8" i="35"/>
  <c r="L2794" i="35"/>
  <c r="H2738" i="35"/>
  <c r="H2682" i="35"/>
  <c r="H2584" i="35"/>
  <c r="H2556" i="35"/>
  <c r="H2528" i="35"/>
  <c r="H2500" i="35"/>
  <c r="H2472" i="35"/>
  <c r="H2444" i="35"/>
  <c r="H2416" i="35"/>
  <c r="L2325" i="35"/>
  <c r="H2297" i="35"/>
  <c r="H2269" i="35"/>
  <c r="H2241" i="35"/>
  <c r="H2213" i="35"/>
  <c r="H2185" i="35"/>
  <c r="H2129" i="35"/>
  <c r="M2122" i="35"/>
  <c r="H2108" i="35"/>
  <c r="L2073" i="35"/>
  <c r="L2031" i="35"/>
  <c r="M2010" i="35"/>
  <c r="H1975" i="35"/>
  <c r="L1884" i="35"/>
  <c r="M1863" i="35"/>
  <c r="L1856" i="35"/>
  <c r="M1856" i="35"/>
  <c r="M1751" i="35"/>
  <c r="L1695" i="35"/>
  <c r="M1674" i="35"/>
  <c r="M1667" i="35"/>
  <c r="L2766" i="35"/>
  <c r="M2731" i="35"/>
  <c r="H2710" i="35"/>
  <c r="M2689" i="35"/>
  <c r="H2668" i="35"/>
  <c r="M2661" i="35"/>
  <c r="H2654" i="35"/>
  <c r="H2640" i="35"/>
  <c r="L2626" i="35"/>
  <c r="M2619" i="35"/>
  <c r="L2612" i="35"/>
  <c r="M2605" i="35"/>
  <c r="H2598" i="35"/>
  <c r="L2570" i="35"/>
  <c r="L2542" i="35"/>
  <c r="L2514" i="35"/>
  <c r="L2486" i="35"/>
  <c r="L2458" i="35"/>
  <c r="L2430" i="35"/>
  <c r="L2402" i="35"/>
  <c r="H2339" i="35"/>
  <c r="M2332" i="35"/>
  <c r="H2283" i="35"/>
  <c r="M2276" i="35"/>
  <c r="H2255" i="35"/>
  <c r="M2248" i="35"/>
  <c r="H2227" i="35"/>
  <c r="M2220" i="35"/>
  <c r="H2199" i="35"/>
  <c r="M2192" i="35"/>
  <c r="H2171" i="35"/>
  <c r="M2052" i="35"/>
  <c r="L2003" i="35"/>
  <c r="M1982" i="35"/>
  <c r="H1947" i="35"/>
  <c r="M1940" i="35"/>
  <c r="M1926" i="35"/>
  <c r="H1912" i="35"/>
  <c r="M1905" i="35"/>
  <c r="M1646" i="35"/>
  <c r="H1646" i="35"/>
  <c r="M1261" i="35"/>
  <c r="L1233" i="35"/>
  <c r="M1198" i="35"/>
  <c r="L1191" i="35"/>
  <c r="M1149" i="35"/>
  <c r="M1128" i="35"/>
  <c r="H1114" i="35"/>
  <c r="H1002" i="35"/>
  <c r="L988" i="35"/>
  <c r="M946" i="35"/>
  <c r="M925" i="35"/>
  <c r="H890" i="35"/>
  <c r="H862" i="35"/>
  <c r="K832" i="35"/>
  <c r="M832" i="35" s="1"/>
  <c r="M834" i="35" s="1"/>
  <c r="J834" i="35"/>
  <c r="L832" i="35"/>
  <c r="L834" i="35" s="1"/>
  <c r="M792" i="35"/>
  <c r="M771" i="35"/>
  <c r="H736" i="35"/>
  <c r="H708" i="35"/>
  <c r="M414" i="35"/>
  <c r="M393" i="35"/>
  <c r="M330" i="35"/>
  <c r="M309" i="35"/>
  <c r="H267" i="35"/>
  <c r="M2815" i="35"/>
  <c r="H2794" i="35"/>
  <c r="L2738" i="35"/>
  <c r="M2703" i="35"/>
  <c r="L2682" i="35"/>
  <c r="L2584" i="35"/>
  <c r="L2556" i="35"/>
  <c r="L2528" i="35"/>
  <c r="L2500" i="35"/>
  <c r="L2472" i="35"/>
  <c r="L2444" i="35"/>
  <c r="L2416" i="35"/>
  <c r="M2388" i="35"/>
  <c r="M2374" i="35"/>
  <c r="M2360" i="35"/>
  <c r="M2346" i="35"/>
  <c r="H2325" i="35"/>
  <c r="M2318" i="35"/>
  <c r="L2297" i="35"/>
  <c r="L2269" i="35"/>
  <c r="L2241" i="35"/>
  <c r="L2213" i="35"/>
  <c r="L2185" i="35"/>
  <c r="M2157" i="35"/>
  <c r="L2129" i="35"/>
  <c r="H2073" i="35"/>
  <c r="H2031" i="35"/>
  <c r="M2024" i="35"/>
  <c r="L1975" i="35"/>
  <c r="M1954" i="35"/>
  <c r="M1919" i="35"/>
  <c r="H1884" i="35"/>
  <c r="M1877" i="35"/>
  <c r="M1765" i="35"/>
  <c r="K1695" i="35"/>
  <c r="L2157" i="35"/>
  <c r="H2101" i="35"/>
  <c r="H2045" i="35"/>
  <c r="H2017" i="35"/>
  <c r="H1989" i="35"/>
  <c r="H1961" i="35"/>
  <c r="H1933" i="35"/>
  <c r="H1898" i="35"/>
  <c r="H1870" i="35"/>
  <c r="M1828" i="35"/>
  <c r="L1800" i="35"/>
  <c r="H1562" i="35"/>
  <c r="M1485" i="35"/>
  <c r="L1464" i="35"/>
  <c r="M1443" i="35"/>
  <c r="M1436" i="35"/>
  <c r="M1317" i="35"/>
  <c r="H1317" i="35"/>
  <c r="L1289" i="35"/>
  <c r="H2157" i="35"/>
  <c r="L2101" i="35"/>
  <c r="M2066" i="35"/>
  <c r="L2045" i="35"/>
  <c r="L2017" i="35"/>
  <c r="L1989" i="35"/>
  <c r="L1961" i="35"/>
  <c r="L1933" i="35"/>
  <c r="L1898" i="35"/>
  <c r="L1870" i="35"/>
  <c r="M1842" i="35"/>
  <c r="M1821" i="35"/>
  <c r="H1807" i="35"/>
  <c r="H1786" i="35"/>
  <c r="M1779" i="35"/>
  <c r="L1653" i="35"/>
  <c r="M1625" i="35"/>
  <c r="M1618" i="35"/>
  <c r="M1499" i="35"/>
  <c r="M1492" i="35"/>
  <c r="M1429" i="35"/>
  <c r="M1807" i="35"/>
  <c r="M1800" i="35"/>
  <c r="M1786" i="35"/>
  <c r="L1779" i="35"/>
  <c r="H1758" i="35"/>
  <c r="M1723" i="35"/>
  <c r="L1639" i="35"/>
  <c r="M1590" i="35"/>
  <c r="L1569" i="35"/>
  <c r="M1555" i="35"/>
  <c r="M1548" i="35"/>
  <c r="H1527" i="35"/>
  <c r="L1513" i="35"/>
  <c r="L1408" i="35"/>
  <c r="M1345" i="35"/>
  <c r="M1338" i="35"/>
  <c r="H1303" i="35"/>
  <c r="H1296" i="35"/>
  <c r="L1282" i="35"/>
  <c r="H1268" i="35"/>
  <c r="M1226" i="35"/>
  <c r="M1163" i="35"/>
  <c r="M1093" i="35"/>
  <c r="M1072" i="35"/>
  <c r="M1058" i="35"/>
  <c r="H1058" i="35"/>
  <c r="M855" i="35"/>
  <c r="H855" i="35"/>
  <c r="M848" i="35"/>
  <c r="M701" i="35"/>
  <c r="H701" i="35"/>
  <c r="M694" i="35"/>
  <c r="M498" i="35"/>
  <c r="M1849" i="35"/>
  <c r="L1828" i="35"/>
  <c r="M1772" i="35"/>
  <c r="M1737" i="35"/>
  <c r="M1716" i="35"/>
  <c r="H1702" i="35"/>
  <c r="L1688" i="35"/>
  <c r="K1658" i="35"/>
  <c r="M1658" i="35" s="1"/>
  <c r="M1660" i="35" s="1"/>
  <c r="G1660" i="35"/>
  <c r="H1658" i="35"/>
  <c r="H1660" i="35" s="1"/>
  <c r="M1604" i="35"/>
  <c r="M1597" i="35"/>
  <c r="M1541" i="35"/>
  <c r="H1471" i="35"/>
  <c r="L1457" i="35"/>
  <c r="M1331" i="35"/>
  <c r="M1212" i="35"/>
  <c r="M1114" i="35"/>
  <c r="M1107" i="35"/>
  <c r="L1079" i="35"/>
  <c r="M967" i="35"/>
  <c r="H967" i="35"/>
  <c r="M960" i="35"/>
  <c r="M813" i="35"/>
  <c r="H813" i="35"/>
  <c r="M806" i="35"/>
  <c r="H652" i="35"/>
  <c r="M645" i="35"/>
  <c r="M596" i="35"/>
  <c r="M575" i="35"/>
  <c r="H1835" i="35"/>
  <c r="M1793" i="35"/>
  <c r="L1751" i="35"/>
  <c r="H1730" i="35"/>
  <c r="M1688" i="35"/>
  <c r="H1674" i="35"/>
  <c r="L1618" i="35"/>
  <c r="M1611" i="35"/>
  <c r="H1604" i="35"/>
  <c r="M1569" i="35"/>
  <c r="L1548" i="35"/>
  <c r="M1513" i="35"/>
  <c r="H1499" i="35"/>
  <c r="M1464" i="35"/>
  <c r="L1436" i="35"/>
  <c r="M1401" i="35"/>
  <c r="H1345" i="35"/>
  <c r="K1308" i="35"/>
  <c r="M1308" i="35" s="1"/>
  <c r="M1310" i="35" s="1"/>
  <c r="M1282" i="35"/>
  <c r="M1254" i="35"/>
  <c r="M1219" i="35"/>
  <c r="L1163" i="35"/>
  <c r="H1142" i="35"/>
  <c r="M1135" i="35"/>
  <c r="M1100" i="35"/>
  <c r="L1051" i="35"/>
  <c r="L1016" i="35"/>
  <c r="M995" i="35"/>
  <c r="M988" i="35"/>
  <c r="M911" i="35"/>
  <c r="H883" i="35"/>
  <c r="M876" i="35"/>
  <c r="M757" i="35"/>
  <c r="H729" i="35"/>
  <c r="M722" i="35"/>
  <c r="H631" i="35"/>
  <c r="L575" i="35"/>
  <c r="M379" i="35"/>
  <c r="H351" i="35"/>
  <c r="H330" i="35"/>
  <c r="H323" i="35"/>
  <c r="M316" i="35"/>
  <c r="M260" i="35"/>
  <c r="M1744" i="35"/>
  <c r="L1723" i="35"/>
  <c r="M1695" i="35"/>
  <c r="L1667" i="35"/>
  <c r="M1653" i="35"/>
  <c r="M1639" i="35"/>
  <c r="H1625" i="35"/>
  <c r="L1597" i="35"/>
  <c r="M1562" i="35"/>
  <c r="H1555" i="35"/>
  <c r="M1520" i="35"/>
  <c r="L1492" i="35"/>
  <c r="M1457" i="35"/>
  <c r="H1443" i="35"/>
  <c r="M1408" i="35"/>
  <c r="L1338" i="35"/>
  <c r="H1310" i="35"/>
  <c r="M1296" i="35"/>
  <c r="M1289" i="35"/>
  <c r="L1261" i="35"/>
  <c r="H1240" i="35"/>
  <c r="M1233" i="35"/>
  <c r="H1205" i="35"/>
  <c r="H1198" i="35"/>
  <c r="M1191" i="35"/>
  <c r="M1156" i="35"/>
  <c r="L1107" i="35"/>
  <c r="H1086" i="35"/>
  <c r="M1079" i="35"/>
  <c r="M1044" i="35"/>
  <c r="M974" i="35"/>
  <c r="M953" i="35"/>
  <c r="M862" i="35"/>
  <c r="M841" i="35"/>
  <c r="M820" i="35"/>
  <c r="M799" i="35"/>
  <c r="M708" i="35"/>
  <c r="M687" i="35"/>
  <c r="M624" i="35"/>
  <c r="H624" i="35"/>
  <c r="L484" i="35"/>
  <c r="M463" i="35"/>
  <c r="M456" i="35"/>
  <c r="M435" i="35"/>
  <c r="H435" i="35"/>
  <c r="M428" i="35"/>
  <c r="H1023" i="35"/>
  <c r="M1016" i="35"/>
  <c r="M981" i="35"/>
  <c r="L932" i="35"/>
  <c r="H911" i="35"/>
  <c r="M904" i="35"/>
  <c r="M869" i="35"/>
  <c r="M827" i="35"/>
  <c r="L778" i="35"/>
  <c r="H757" i="35"/>
  <c r="M750" i="35"/>
  <c r="M715" i="35"/>
  <c r="L666" i="35"/>
  <c r="H638" i="35"/>
  <c r="M603" i="35"/>
  <c r="H561" i="35"/>
  <c r="H554" i="35"/>
  <c r="M547" i="35"/>
  <c r="M512" i="35"/>
  <c r="M442" i="35"/>
  <c r="M421" i="35"/>
  <c r="H358" i="35"/>
  <c r="L344" i="35"/>
  <c r="M267" i="35"/>
  <c r="L239" i="35"/>
  <c r="L218" i="35"/>
  <c r="M190" i="35"/>
  <c r="M169" i="35"/>
  <c r="L50" i="35"/>
  <c r="M1009" i="35"/>
  <c r="L960" i="35"/>
  <c r="H939" i="35"/>
  <c r="M932" i="35"/>
  <c r="M897" i="35"/>
  <c r="L848" i="35"/>
  <c r="L806" i="35"/>
  <c r="H785" i="35"/>
  <c r="M778" i="35"/>
  <c r="M743" i="35"/>
  <c r="L694" i="35"/>
  <c r="H673" i="35"/>
  <c r="M666" i="35"/>
  <c r="M617" i="35"/>
  <c r="H610" i="35"/>
  <c r="H603" i="35"/>
  <c r="L596" i="35"/>
  <c r="L589" i="35"/>
  <c r="M561" i="35"/>
  <c r="M540" i="35"/>
  <c r="H470" i="35"/>
  <c r="L456" i="35"/>
  <c r="L372" i="35"/>
  <c r="M351" i="35"/>
  <c r="M344" i="35"/>
  <c r="L652" i="35"/>
  <c r="H596" i="35"/>
  <c r="M589" i="35"/>
  <c r="M568" i="35"/>
  <c r="L519" i="35"/>
  <c r="H498" i="35"/>
  <c r="H491" i="35"/>
  <c r="M484" i="35"/>
  <c r="M449" i="35"/>
  <c r="L400" i="35"/>
  <c r="H379" i="35"/>
  <c r="M372" i="35"/>
  <c r="M337" i="35"/>
  <c r="H281" i="35"/>
  <c r="M274" i="35"/>
  <c r="H253" i="35"/>
  <c r="L246" i="35"/>
  <c r="M218" i="35"/>
  <c r="M197" i="35"/>
  <c r="M183" i="35"/>
  <c r="M92" i="35"/>
  <c r="M78" i="35"/>
  <c r="L624" i="35"/>
  <c r="L547" i="35"/>
  <c r="H526" i="35"/>
  <c r="M519" i="35"/>
  <c r="M477" i="35"/>
  <c r="L428" i="35"/>
  <c r="H407" i="35"/>
  <c r="M400" i="35"/>
  <c r="M365" i="35"/>
  <c r="L316" i="35"/>
  <c r="M141" i="35"/>
  <c r="H134" i="35"/>
  <c r="M127" i="35"/>
  <c r="M99" i="35"/>
  <c r="M85" i="35"/>
  <c r="H78" i="35"/>
  <c r="M71" i="35"/>
  <c r="L281" i="35"/>
  <c r="M246" i="35"/>
  <c r="H246" i="35"/>
  <c r="M225" i="35"/>
  <c r="M211" i="35"/>
  <c r="L176" i="35"/>
  <c r="M155" i="35"/>
  <c r="H120" i="35"/>
  <c r="M113" i="35"/>
  <c r="M43" i="35"/>
  <c r="M36" i="35"/>
  <c r="M29" i="35"/>
  <c r="L253" i="35"/>
  <c r="M239" i="35"/>
  <c r="L204" i="35"/>
  <c r="L190" i="35"/>
  <c r="M148" i="35"/>
  <c r="M134" i="35"/>
  <c r="L106" i="35"/>
  <c r="L92" i="35"/>
  <c r="H64" i="35"/>
  <c r="M57" i="35"/>
  <c r="H218" i="35"/>
  <c r="H190" i="35"/>
  <c r="L120" i="35"/>
  <c r="H92" i="35"/>
  <c r="L64" i="35"/>
  <c r="L15" i="35"/>
  <c r="H204" i="35"/>
  <c r="H176" i="35"/>
  <c r="M162" i="35"/>
  <c r="L134" i="35"/>
  <c r="H106" i="35"/>
  <c r="L78" i="35"/>
  <c r="H50" i="35"/>
  <c r="C1047" i="9"/>
  <c r="D4432" i="3"/>
  <c r="M4432" i="3" s="1"/>
  <c r="D4323" i="3"/>
  <c r="M4323" i="3"/>
  <c r="D4422" i="3"/>
  <c r="M4422" i="3" s="1"/>
  <c r="O4422" i="3" s="1"/>
  <c r="D4411" i="3"/>
  <c r="M4411" i="3" s="1"/>
  <c r="O4411" i="3" s="1"/>
  <c r="D4402" i="3"/>
  <c r="M4402" i="3"/>
  <c r="O4402" i="3" s="1"/>
  <c r="D4391" i="3"/>
  <c r="M4391" i="3" s="1"/>
  <c r="O4391" i="3" s="1"/>
  <c r="C1040" i="9"/>
  <c r="C1034" i="9"/>
  <c r="C1027" i="9"/>
  <c r="C1020" i="9"/>
  <c r="C1014" i="9"/>
  <c r="D4383" i="3"/>
  <c r="M4383" i="3" s="1"/>
  <c r="O4383" i="3" s="1"/>
  <c r="O4323" i="3"/>
  <c r="D4370" i="3"/>
  <c r="M4370" i="3" s="1"/>
  <c r="O4370" i="3" s="1"/>
  <c r="D4291" i="3"/>
  <c r="M4291" i="3" s="1"/>
  <c r="O4291" i="3" s="1"/>
  <c r="C969" i="9"/>
  <c r="C962" i="9"/>
  <c r="C956" i="9"/>
  <c r="C951" i="9"/>
  <c r="C943" i="9"/>
  <c r="C1007" i="9"/>
  <c r="D4346" i="3"/>
  <c r="M4346" i="3" s="1"/>
  <c r="O4346" i="3" s="1"/>
  <c r="C998" i="9"/>
  <c r="D4359" i="3"/>
  <c r="M4359" i="3" s="1"/>
  <c r="O4359" i="3" s="1"/>
  <c r="C991" i="9"/>
  <c r="D4336" i="3"/>
  <c r="M4336" i="3" s="1"/>
  <c r="O4336" i="3" s="1"/>
  <c r="D4312" i="3"/>
  <c r="M4312" i="3" s="1"/>
  <c r="O4312" i="3" s="1"/>
  <c r="D4301" i="3"/>
  <c r="M4301" i="3"/>
  <c r="O4301" i="3" s="1"/>
  <c r="D4281" i="3"/>
  <c r="M4281" i="3" s="1"/>
  <c r="O4281" i="3" s="1"/>
  <c r="C982" i="9"/>
  <c r="D4271" i="3"/>
  <c r="M4271" i="3" s="1"/>
  <c r="O4271" i="3" s="1"/>
  <c r="C935" i="9"/>
  <c r="D4260" i="3"/>
  <c r="M4260" i="3" s="1"/>
  <c r="O4260" i="3" s="1"/>
  <c r="C926" i="9"/>
  <c r="D4250" i="3"/>
  <c r="M4250" i="3" s="1"/>
  <c r="O4250" i="3" s="1"/>
  <c r="C919" i="9"/>
  <c r="C907" i="9"/>
  <c r="D4241" i="3"/>
  <c r="M4241" i="3" s="1"/>
  <c r="O4241" i="3" s="1"/>
  <c r="D4210" i="3"/>
  <c r="M4210" i="3" s="1"/>
  <c r="O4210" i="3" s="1"/>
  <c r="D4198" i="3"/>
  <c r="M4198" i="3" s="1"/>
  <c r="O4198" i="3" s="1"/>
  <c r="C900" i="9"/>
  <c r="C891" i="9"/>
  <c r="D4232" i="3"/>
  <c r="M4232" i="3" s="1"/>
  <c r="O4232" i="3" s="1"/>
  <c r="D4220" i="3"/>
  <c r="M4220" i="3" s="1"/>
  <c r="O4220" i="3" s="1"/>
  <c r="C884" i="9"/>
  <c r="M3285" i="3"/>
  <c r="O3285" i="3" s="1"/>
  <c r="C876" i="9"/>
  <c r="D4186" i="3"/>
  <c r="M4186" i="3"/>
  <c r="O4186" i="3" s="1"/>
  <c r="C869" i="9"/>
  <c r="C863" i="9"/>
  <c r="D4173" i="3"/>
  <c r="M4173" i="3" s="1"/>
  <c r="O4173" i="3" s="1"/>
  <c r="C13" i="9"/>
  <c r="C23" i="9"/>
  <c r="C37" i="9"/>
  <c r="C46" i="9"/>
  <c r="C56" i="9"/>
  <c r="C73" i="9"/>
  <c r="C85" i="9"/>
  <c r="C104" i="9"/>
  <c r="C129" i="9"/>
  <c r="C146" i="9"/>
  <c r="C165" i="9"/>
  <c r="C179" i="9"/>
  <c r="C190" i="9"/>
  <c r="C197" i="9"/>
  <c r="C207" i="9"/>
  <c r="C292" i="9"/>
  <c r="C303" i="9"/>
  <c r="C316" i="9"/>
  <c r="C324" i="9"/>
  <c r="C334" i="9"/>
  <c r="C345" i="9"/>
  <c r="C357" i="9"/>
  <c r="C366" i="9"/>
  <c r="C374" i="9"/>
  <c r="C382" i="9"/>
  <c r="C397" i="9"/>
  <c r="C410" i="9"/>
  <c r="C420" i="9"/>
  <c r="C429" i="9"/>
  <c r="C436" i="9"/>
  <c r="C445" i="9"/>
  <c r="C455" i="9"/>
  <c r="C466" i="9"/>
  <c r="C476" i="9"/>
  <c r="C486" i="9"/>
  <c r="C492" i="9"/>
  <c r="C501" i="9"/>
  <c r="C511" i="9"/>
  <c r="C523" i="9"/>
  <c r="C535" i="9"/>
  <c r="C543" i="9"/>
  <c r="C553" i="9"/>
  <c r="C562" i="9"/>
  <c r="C569" i="9"/>
  <c r="C579" i="9"/>
  <c r="C588" i="9"/>
  <c r="C598" i="9"/>
  <c r="C606" i="9"/>
  <c r="C620" i="9"/>
  <c r="C628" i="9"/>
  <c r="C637" i="9"/>
  <c r="C643" i="9"/>
  <c r="C652" i="9"/>
  <c r="C661" i="9"/>
  <c r="C671" i="9"/>
  <c r="C679" i="9"/>
  <c r="C689" i="9"/>
  <c r="C714" i="9"/>
  <c r="C725" i="9"/>
  <c r="C736" i="9"/>
  <c r="C745" i="9"/>
  <c r="C753" i="9"/>
  <c r="C762" i="9"/>
  <c r="C771" i="9"/>
  <c r="C782" i="9"/>
  <c r="C791" i="9"/>
  <c r="C798" i="9"/>
  <c r="C806" i="9"/>
  <c r="C818" i="9"/>
  <c r="C826" i="9"/>
  <c r="C833" i="9"/>
  <c r="C840" i="9"/>
  <c r="C847" i="9"/>
  <c r="C856" i="9"/>
  <c r="D14" i="3"/>
  <c r="L14" i="3"/>
  <c r="M14" i="3"/>
  <c r="D35" i="3"/>
  <c r="M35" i="3"/>
  <c r="D60" i="3"/>
  <c r="F60" i="3"/>
  <c r="H60" i="3"/>
  <c r="I60" i="3"/>
  <c r="J60" i="3"/>
  <c r="D79" i="3"/>
  <c r="F79" i="3"/>
  <c r="M79" i="3" s="1"/>
  <c r="I79" i="3"/>
  <c r="D97" i="3"/>
  <c r="F97" i="3"/>
  <c r="J97" i="3"/>
  <c r="D108" i="3"/>
  <c r="F108" i="3"/>
  <c r="M108" i="3"/>
  <c r="D123" i="3"/>
  <c r="F123" i="3"/>
  <c r="I123" i="3"/>
  <c r="J123" i="3"/>
  <c r="M123" i="3" s="1"/>
  <c r="D140" i="3"/>
  <c r="F140" i="3"/>
  <c r="I140" i="3"/>
  <c r="J140" i="3"/>
  <c r="M140" i="3" s="1"/>
  <c r="D149" i="3"/>
  <c r="F149" i="3"/>
  <c r="I149" i="3"/>
  <c r="D166" i="3"/>
  <c r="F166" i="3"/>
  <c r="I166" i="3"/>
  <c r="J166" i="3"/>
  <c r="D182" i="3"/>
  <c r="F182" i="3"/>
  <c r="H182" i="3"/>
  <c r="I182" i="3"/>
  <c r="J182" i="3"/>
  <c r="D197" i="3"/>
  <c r="M197" i="3"/>
  <c r="D214" i="3"/>
  <c r="F214" i="3"/>
  <c r="M214" i="3" s="1"/>
  <c r="M220" i="3"/>
  <c r="D233" i="3"/>
  <c r="F233" i="3"/>
  <c r="J233" i="3"/>
  <c r="D248" i="3"/>
  <c r="F248" i="3"/>
  <c r="M248" i="3" s="1"/>
  <c r="D261" i="3"/>
  <c r="F261" i="3"/>
  <c r="M261" i="3" s="1"/>
  <c r="D279" i="3"/>
  <c r="F279" i="3"/>
  <c r="M279" i="3" s="1"/>
  <c r="D289" i="3"/>
  <c r="F289" i="3"/>
  <c r="I289" i="3"/>
  <c r="D304" i="3"/>
  <c r="F304" i="3"/>
  <c r="J304" i="3"/>
  <c r="D315" i="3"/>
  <c r="F315" i="3"/>
  <c r="M315" i="3" s="1"/>
  <c r="D323" i="3"/>
  <c r="F323" i="3"/>
  <c r="M323" i="3" s="1"/>
  <c r="D337" i="3"/>
  <c r="F337" i="3"/>
  <c r="H337" i="3"/>
  <c r="M337" i="3" s="1"/>
  <c r="J337" i="3"/>
  <c r="D352" i="3"/>
  <c r="F352" i="3"/>
  <c r="M352" i="3" s="1"/>
  <c r="D366" i="3"/>
  <c r="F366" i="3"/>
  <c r="J366" i="3"/>
  <c r="D377" i="3"/>
  <c r="F377" i="3"/>
  <c r="M377" i="3" s="1"/>
  <c r="D390" i="3"/>
  <c r="F390" i="3"/>
  <c r="M390" i="3" s="1"/>
  <c r="J390" i="3"/>
  <c r="D411" i="3"/>
  <c r="F411" i="3"/>
  <c r="M411" i="3" s="1"/>
  <c r="D422" i="3"/>
  <c r="F422" i="3"/>
  <c r="J422" i="3"/>
  <c r="D435" i="3"/>
  <c r="F435" i="3"/>
  <c r="H435" i="3"/>
  <c r="D448" i="3"/>
  <c r="F448" i="3"/>
  <c r="J448" i="3"/>
  <c r="L448" i="3"/>
  <c r="D466" i="3"/>
  <c r="F466" i="3"/>
  <c r="J466" i="3"/>
  <c r="D474" i="3"/>
  <c r="F474" i="3"/>
  <c r="M474" i="3" s="1"/>
  <c r="D497" i="3"/>
  <c r="F497" i="3"/>
  <c r="H497" i="3"/>
  <c r="J497" i="3"/>
  <c r="L497" i="3"/>
  <c r="D510" i="3"/>
  <c r="F510" i="3"/>
  <c r="J510" i="3"/>
  <c r="D524" i="3"/>
  <c r="F524" i="3"/>
  <c r="M524" i="3" s="1"/>
  <c r="L524" i="3"/>
  <c r="D539" i="3"/>
  <c r="F539" i="3"/>
  <c r="M539" i="3" s="1"/>
  <c r="D556" i="3"/>
  <c r="F556" i="3"/>
  <c r="M556" i="3" s="1"/>
  <c r="D574" i="3"/>
  <c r="F574" i="3"/>
  <c r="I574" i="3"/>
  <c r="J574" i="3"/>
  <c r="D587" i="3"/>
  <c r="F587" i="3"/>
  <c r="M587" i="3" s="1"/>
  <c r="D610" i="3"/>
  <c r="F610" i="3"/>
  <c r="M610" i="3" s="1"/>
  <c r="J610" i="3"/>
  <c r="D624" i="3"/>
  <c r="F624" i="3"/>
  <c r="M624" i="3" s="1"/>
  <c r="F635" i="3"/>
  <c r="J635" i="3"/>
  <c r="F651" i="3"/>
  <c r="M651" i="3" s="1"/>
  <c r="D665" i="3"/>
  <c r="F665" i="3"/>
  <c r="J665" i="3"/>
  <c r="F683" i="3"/>
  <c r="H683" i="3"/>
  <c r="I683" i="3"/>
  <c r="D698" i="3"/>
  <c r="F698" i="3"/>
  <c r="I698" i="3"/>
  <c r="J698" i="3"/>
  <c r="L698" i="3"/>
  <c r="D711" i="3"/>
  <c r="F711" i="3"/>
  <c r="M711" i="3"/>
  <c r="D728" i="3"/>
  <c r="F728" i="3"/>
  <c r="I728" i="3"/>
  <c r="J728" i="3"/>
  <c r="D743" i="3"/>
  <c r="F744" i="3"/>
  <c r="M744" i="3" s="1"/>
  <c r="D754" i="3"/>
  <c r="F754" i="3"/>
  <c r="M754" i="3" s="1"/>
  <c r="F768" i="3"/>
  <c r="M768" i="3" s="1"/>
  <c r="G768" i="3"/>
  <c r="L768" i="3"/>
  <c r="F782" i="3"/>
  <c r="M782" i="3" s="1"/>
  <c r="H782" i="3"/>
  <c r="K782" i="3"/>
  <c r="F794" i="3"/>
  <c r="F807" i="3"/>
  <c r="M807" i="3" s="1"/>
  <c r="F817" i="3"/>
  <c r="M817" i="3" s="1"/>
  <c r="O817" i="3" s="1"/>
  <c r="F829" i="3"/>
  <c r="M829" i="3" s="1"/>
  <c r="O829" i="3" s="1"/>
  <c r="F845" i="3"/>
  <c r="J845" i="3"/>
  <c r="F857" i="3"/>
  <c r="M857" i="3" s="1"/>
  <c r="O857" i="3" s="1"/>
  <c r="G857" i="3"/>
  <c r="F874" i="3"/>
  <c r="M874" i="3" s="1"/>
  <c r="O874" i="3" s="1"/>
  <c r="G874" i="3"/>
  <c r="I874" i="3"/>
  <c r="F896" i="3"/>
  <c r="G896" i="3"/>
  <c r="M896" i="3" s="1"/>
  <c r="O896" i="3" s="1"/>
  <c r="H896" i="3"/>
  <c r="I896" i="3"/>
  <c r="J896" i="3"/>
  <c r="F915" i="3"/>
  <c r="G915" i="3"/>
  <c r="H915" i="3"/>
  <c r="I915" i="3"/>
  <c r="J915" i="3"/>
  <c r="F928" i="3"/>
  <c r="G928" i="3"/>
  <c r="H928" i="3"/>
  <c r="J928" i="3"/>
  <c r="M928" i="3" s="1"/>
  <c r="K928" i="3"/>
  <c r="F944" i="3"/>
  <c r="G944" i="3"/>
  <c r="H944" i="3"/>
  <c r="J944" i="3"/>
  <c r="K944" i="3"/>
  <c r="F958" i="3"/>
  <c r="G958" i="3"/>
  <c r="J958" i="3"/>
  <c r="L958" i="3"/>
  <c r="F969" i="3"/>
  <c r="M969" i="3" s="1"/>
  <c r="F978" i="3"/>
  <c r="G978" i="3"/>
  <c r="K978" i="3"/>
  <c r="D994" i="3"/>
  <c r="F994" i="3"/>
  <c r="G994" i="3"/>
  <c r="I994" i="3"/>
  <c r="K994" i="3"/>
  <c r="D1011" i="3"/>
  <c r="F1011" i="3"/>
  <c r="G1011" i="3"/>
  <c r="J1011" i="3"/>
  <c r="K1011" i="3"/>
  <c r="L1011" i="3"/>
  <c r="F1024" i="3"/>
  <c r="G1024" i="3"/>
  <c r="K1024" i="3"/>
  <c r="L1024" i="3"/>
  <c r="F1036" i="3"/>
  <c r="G1036" i="3"/>
  <c r="K1036" i="3"/>
  <c r="L1036" i="3"/>
  <c r="F1055" i="3"/>
  <c r="G1055" i="3"/>
  <c r="J1055" i="3"/>
  <c r="K1055" i="3"/>
  <c r="F1071" i="3"/>
  <c r="M1071" i="3" s="1"/>
  <c r="G1071" i="3"/>
  <c r="F1087" i="3"/>
  <c r="G1087" i="3"/>
  <c r="J1087" i="3"/>
  <c r="L1087" i="3"/>
  <c r="F1100" i="3"/>
  <c r="G1100" i="3"/>
  <c r="J1100" i="3"/>
  <c r="K1100" i="3"/>
  <c r="L1100" i="3"/>
  <c r="F1116" i="3"/>
  <c r="G1116" i="3"/>
  <c r="J1116" i="3"/>
  <c r="L1116" i="3"/>
  <c r="F1127" i="3"/>
  <c r="M1127" i="3" s="1"/>
  <c r="G1127" i="3"/>
  <c r="J1127" i="3"/>
  <c r="K1127" i="3"/>
  <c r="L1127" i="3"/>
  <c r="F1146" i="3"/>
  <c r="G1146" i="3"/>
  <c r="H1146" i="3"/>
  <c r="J1146" i="3"/>
  <c r="K1146" i="3"/>
  <c r="L1146" i="3"/>
  <c r="F1159" i="3"/>
  <c r="M1159" i="3" s="1"/>
  <c r="O1159" i="3" s="1"/>
  <c r="G1159" i="3"/>
  <c r="J1159" i="3"/>
  <c r="K1159" i="3"/>
  <c r="L1159" i="3"/>
  <c r="F1178" i="3"/>
  <c r="G1178" i="3"/>
  <c r="J1178" i="3"/>
  <c r="K1178" i="3"/>
  <c r="L1178" i="3"/>
  <c r="F1197" i="3"/>
  <c r="G1197" i="3"/>
  <c r="J1197" i="3"/>
  <c r="K1197" i="3"/>
  <c r="L1197" i="3"/>
  <c r="D1212" i="3"/>
  <c r="F1212" i="3"/>
  <c r="G1212" i="3"/>
  <c r="J1212" i="3"/>
  <c r="K1212" i="3"/>
  <c r="L1212" i="3"/>
  <c r="F1225" i="3"/>
  <c r="G1225" i="3"/>
  <c r="J1225" i="3"/>
  <c r="K1225" i="3"/>
  <c r="L1225" i="3"/>
  <c r="F1240" i="3"/>
  <c r="G1240" i="3"/>
  <c r="K1240" i="3"/>
  <c r="L1240" i="3"/>
  <c r="F1256" i="3"/>
  <c r="G1256" i="3"/>
  <c r="I1256" i="3"/>
  <c r="J1256" i="3"/>
  <c r="K1256" i="3"/>
  <c r="L1256" i="3"/>
  <c r="F1267" i="3"/>
  <c r="M1267" i="3" s="1"/>
  <c r="O1267" i="3" s="1"/>
  <c r="G1267" i="3"/>
  <c r="J1267" i="3"/>
  <c r="K1267" i="3"/>
  <c r="L1267" i="3"/>
  <c r="F1281" i="3"/>
  <c r="G1281" i="3"/>
  <c r="H1281" i="3"/>
  <c r="K1281" i="3"/>
  <c r="L1281" i="3"/>
  <c r="F1296" i="3"/>
  <c r="G1296" i="3"/>
  <c r="H1296" i="3"/>
  <c r="K1296" i="3"/>
  <c r="L1296" i="3"/>
  <c r="F1310" i="3"/>
  <c r="G1310" i="3"/>
  <c r="J1310" i="3"/>
  <c r="K1310" i="3"/>
  <c r="L1310" i="3"/>
  <c r="F1321" i="3"/>
  <c r="G1321" i="3"/>
  <c r="K1321" i="3"/>
  <c r="L1321" i="3"/>
  <c r="F1335" i="3"/>
  <c r="G1335" i="3"/>
  <c r="H1335" i="3"/>
  <c r="K1335" i="3"/>
  <c r="L1335" i="3"/>
  <c r="F1347" i="3"/>
  <c r="G1347" i="3"/>
  <c r="K1347" i="3"/>
  <c r="L1347" i="3"/>
  <c r="M1347" i="3" s="1"/>
  <c r="O1347" i="3" s="1"/>
  <c r="F1359" i="3"/>
  <c r="G1359" i="3"/>
  <c r="K1359" i="3"/>
  <c r="L1359" i="3"/>
  <c r="D1371" i="3"/>
  <c r="K1371" i="3"/>
  <c r="L1371" i="3"/>
  <c r="D1386" i="3"/>
  <c r="M1386" i="3" s="1"/>
  <c r="O1386" i="3" s="1"/>
  <c r="G1386" i="3"/>
  <c r="K1386" i="3"/>
  <c r="L1386" i="3"/>
  <c r="D1399" i="3"/>
  <c r="M1399" i="3" s="1"/>
  <c r="O1399" i="3" s="1"/>
  <c r="G1399" i="3"/>
  <c r="J1399" i="3"/>
  <c r="K1399" i="3"/>
  <c r="L1399" i="3"/>
  <c r="D1413" i="3"/>
  <c r="M1413" i="3" s="1"/>
  <c r="O1413" i="3" s="1"/>
  <c r="F1427" i="3"/>
  <c r="G1427" i="3"/>
  <c r="J1427" i="3"/>
  <c r="K1427" i="3"/>
  <c r="L1427" i="3"/>
  <c r="D1438" i="3"/>
  <c r="F1438" i="3"/>
  <c r="G1438" i="3"/>
  <c r="J1438" i="3"/>
  <c r="K1438" i="3"/>
  <c r="L1438" i="3"/>
  <c r="F1453" i="3"/>
  <c r="G1453" i="3"/>
  <c r="J1453" i="3"/>
  <c r="K1453" i="3"/>
  <c r="L1453" i="3"/>
  <c r="F1463" i="3"/>
  <c r="G1463" i="3"/>
  <c r="J1463" i="3"/>
  <c r="K1463" i="3"/>
  <c r="L1463" i="3"/>
  <c r="D1465" i="3"/>
  <c r="D1477" i="3"/>
  <c r="F1477" i="3"/>
  <c r="G1477" i="3"/>
  <c r="J1477" i="3"/>
  <c r="K1477" i="3"/>
  <c r="L1477" i="3"/>
  <c r="D1490" i="3"/>
  <c r="F1490" i="3"/>
  <c r="G1490" i="3"/>
  <c r="J1490" i="3"/>
  <c r="K1490" i="3"/>
  <c r="L1490" i="3"/>
  <c r="D1501" i="3"/>
  <c r="F1501" i="3"/>
  <c r="G1501" i="3"/>
  <c r="J1501" i="3"/>
  <c r="K1501" i="3"/>
  <c r="L1501" i="3"/>
  <c r="F1512" i="3"/>
  <c r="J1512" i="3"/>
  <c r="K1512" i="3"/>
  <c r="L1512" i="3"/>
  <c r="D1527" i="3"/>
  <c r="M1527" i="3" s="1"/>
  <c r="O1527" i="3" s="1"/>
  <c r="D1539" i="3"/>
  <c r="M1539" i="3" s="1"/>
  <c r="O1539" i="3" s="1"/>
  <c r="D1550" i="3"/>
  <c r="M1550" i="3" s="1"/>
  <c r="O1550" i="3" s="1"/>
  <c r="D1558" i="3"/>
  <c r="M1558" i="3" s="1"/>
  <c r="O1558" i="3" s="1"/>
  <c r="D1570" i="3"/>
  <c r="M1570" i="3" s="1"/>
  <c r="O1570" i="3" s="1"/>
  <c r="D1586" i="3"/>
  <c r="G1586" i="3"/>
  <c r="D1600" i="3"/>
  <c r="M1600" i="3" s="1"/>
  <c r="O1600" i="3" s="1"/>
  <c r="D1614" i="3"/>
  <c r="G1614" i="3"/>
  <c r="J1614" i="3"/>
  <c r="K1614" i="3"/>
  <c r="L1614" i="3"/>
  <c r="D1629" i="3"/>
  <c r="G1629" i="3"/>
  <c r="J1629" i="3"/>
  <c r="K1629" i="3"/>
  <c r="L1629" i="3"/>
  <c r="D1640" i="3"/>
  <c r="G1640" i="3"/>
  <c r="J1640" i="3"/>
  <c r="K1640" i="3"/>
  <c r="L1640" i="3"/>
  <c r="D1656" i="3"/>
  <c r="G1656" i="3"/>
  <c r="J1656" i="3"/>
  <c r="K1656" i="3"/>
  <c r="L1656" i="3"/>
  <c r="D1673" i="3"/>
  <c r="G1673" i="3"/>
  <c r="J1673" i="3"/>
  <c r="K1673" i="3"/>
  <c r="L1673" i="3"/>
  <c r="D1683" i="3"/>
  <c r="G1683" i="3"/>
  <c r="J1683" i="3"/>
  <c r="K1683" i="3"/>
  <c r="L1683" i="3"/>
  <c r="D1692" i="3"/>
  <c r="G1692" i="3"/>
  <c r="J1692" i="3"/>
  <c r="K1692" i="3"/>
  <c r="L1692" i="3"/>
  <c r="D1704" i="3"/>
  <c r="G1704" i="3"/>
  <c r="J1704" i="3"/>
  <c r="K1704" i="3"/>
  <c r="L1704" i="3"/>
  <c r="D1719" i="3"/>
  <c r="G1719" i="3"/>
  <c r="J1719" i="3"/>
  <c r="K1719" i="3"/>
  <c r="L1719" i="3"/>
  <c r="D1732" i="3"/>
  <c r="G1732" i="3"/>
  <c r="J1732" i="3"/>
  <c r="K1732" i="3"/>
  <c r="L1732" i="3"/>
  <c r="D1747" i="3"/>
  <c r="G1747" i="3"/>
  <c r="J1747" i="3"/>
  <c r="K1747" i="3"/>
  <c r="K1759" i="3" s="1"/>
  <c r="K1769" i="3" s="1"/>
  <c r="K1780" i="3" s="1"/>
  <c r="K1790" i="3" s="1"/>
  <c r="L1747" i="3"/>
  <c r="L1759" i="3" s="1"/>
  <c r="L1769" i="3" s="1"/>
  <c r="L1780" i="3" s="1"/>
  <c r="L1790" i="3" s="1"/>
  <c r="D1759" i="3"/>
  <c r="D1769" i="3"/>
  <c r="D1780" i="3"/>
  <c r="D1790" i="3"/>
  <c r="D1802" i="3"/>
  <c r="M1802" i="3" s="1"/>
  <c r="O1802" i="3" s="1"/>
  <c r="D1816" i="3"/>
  <c r="M1816" i="3" s="1"/>
  <c r="O1816" i="3" s="1"/>
  <c r="D1833" i="3"/>
  <c r="M1833" i="3" s="1"/>
  <c r="O1833" i="3" s="1"/>
  <c r="D1845" i="3"/>
  <c r="M1845" i="3" s="1"/>
  <c r="O1845" i="3" s="1"/>
  <c r="D1856" i="3"/>
  <c r="M1856" i="3" s="1"/>
  <c r="O1856" i="3" s="1"/>
  <c r="D1871" i="3"/>
  <c r="M1871" i="3" s="1"/>
  <c r="O1871" i="3" s="1"/>
  <c r="D1884" i="3"/>
  <c r="M1884" i="3" s="1"/>
  <c r="O1884" i="3" s="1"/>
  <c r="D1897" i="3"/>
  <c r="M1897" i="3" s="1"/>
  <c r="O1897" i="3" s="1"/>
  <c r="D1911" i="3"/>
  <c r="M1911" i="3" s="1"/>
  <c r="O1911" i="3" s="1"/>
  <c r="D1927" i="3"/>
  <c r="M1927" i="3" s="1"/>
  <c r="O1927" i="3" s="1"/>
  <c r="D1939" i="3"/>
  <c r="M1939" i="3" s="1"/>
  <c r="O1939" i="3"/>
  <c r="D1954" i="3"/>
  <c r="M1954" i="3" s="1"/>
  <c r="O1954" i="3" s="1"/>
  <c r="D1965" i="3"/>
  <c r="M1965" i="3" s="1"/>
  <c r="O1965" i="3" s="1"/>
  <c r="D1973" i="3"/>
  <c r="M1973" i="3" s="1"/>
  <c r="O1973" i="3" s="1"/>
  <c r="D1985" i="3"/>
  <c r="M1985" i="3" s="1"/>
  <c r="O1985" i="3" s="1"/>
  <c r="D1994" i="3"/>
  <c r="M1994" i="3" s="1"/>
  <c r="O1994" i="3" s="1"/>
  <c r="D2007" i="3"/>
  <c r="M2007" i="3"/>
  <c r="O2007" i="3" s="1"/>
  <c r="D2023" i="3"/>
  <c r="M2023" i="3" s="1"/>
  <c r="O2023" i="3" s="1"/>
  <c r="D2038" i="3"/>
  <c r="M2038" i="3" s="1"/>
  <c r="O2038" i="3" s="1"/>
  <c r="D2051" i="3"/>
  <c r="M2051" i="3" s="1"/>
  <c r="O2051" i="3" s="1"/>
  <c r="D2065" i="3"/>
  <c r="M2065" i="3" s="1"/>
  <c r="O2065" i="3" s="1"/>
  <c r="D2078" i="3"/>
  <c r="M2078" i="3" s="1"/>
  <c r="O2078" i="3" s="1"/>
  <c r="D2094" i="3"/>
  <c r="M2094" i="3" s="1"/>
  <c r="O2094" i="3" s="1"/>
  <c r="D2107" i="3"/>
  <c r="M2107" i="3" s="1"/>
  <c r="O2107" i="3" s="1"/>
  <c r="D2118" i="3"/>
  <c r="M2118" i="3" s="1"/>
  <c r="O2118" i="3" s="1"/>
  <c r="D2135" i="3"/>
  <c r="M2135" i="3"/>
  <c r="O2135" i="3" s="1"/>
  <c r="D2153" i="3"/>
  <c r="M2153" i="3" s="1"/>
  <c r="O2153" i="3" s="1"/>
  <c r="D2168" i="3"/>
  <c r="M2168" i="3" s="1"/>
  <c r="O2168" i="3" s="1"/>
  <c r="D2182" i="3"/>
  <c r="M2182" i="3" s="1"/>
  <c r="O2182" i="3" s="1"/>
  <c r="D2192" i="3"/>
  <c r="M2192" i="3" s="1"/>
  <c r="O2192" i="3" s="1"/>
  <c r="D2209" i="3"/>
  <c r="M2209" i="3" s="1"/>
  <c r="O2209" i="3" s="1"/>
  <c r="D2232" i="3"/>
  <c r="M2232" i="3" s="1"/>
  <c r="O2232" i="3" s="1"/>
  <c r="D2249" i="3"/>
  <c r="M2249" i="3" s="1"/>
  <c r="O2249" i="3" s="1"/>
  <c r="D2263" i="3"/>
  <c r="M2263" i="3" s="1"/>
  <c r="O2263" i="3" s="1"/>
  <c r="D2276" i="3"/>
  <c r="M2276" i="3" s="1"/>
  <c r="O2276" i="3" s="1"/>
  <c r="D2287" i="3"/>
  <c r="M2287" i="3" s="1"/>
  <c r="O2287" i="3" s="1"/>
  <c r="D2301" i="3"/>
  <c r="D2318" i="3"/>
  <c r="D2335" i="3"/>
  <c r="D2345" i="3"/>
  <c r="D2352" i="3"/>
  <c r="D2377" i="3"/>
  <c r="D2388" i="3"/>
  <c r="D2401" i="3"/>
  <c r="D2413" i="3"/>
  <c r="D2429" i="3"/>
  <c r="D2441" i="3"/>
  <c r="D2455" i="3"/>
  <c r="D2469" i="3"/>
  <c r="M2469" i="3" s="1"/>
  <c r="D2481" i="3"/>
  <c r="M2481" i="3" s="1"/>
  <c r="O2481" i="3" s="1"/>
  <c r="D2497" i="3"/>
  <c r="M2497" i="3" s="1"/>
  <c r="O2497" i="3" s="1"/>
  <c r="D2509" i="3"/>
  <c r="M2509" i="3" s="1"/>
  <c r="O2509" i="3" s="1"/>
  <c r="D2522" i="3"/>
  <c r="M2522" i="3" s="1"/>
  <c r="O2522" i="3" s="1"/>
  <c r="D2531" i="3"/>
  <c r="M2531" i="3" s="1"/>
  <c r="O2531" i="3" s="1"/>
  <c r="D2548" i="3"/>
  <c r="M2548" i="3" s="1"/>
  <c r="O2548" i="3" s="1"/>
  <c r="D2560" i="3"/>
  <c r="M2560" i="3" s="1"/>
  <c r="O2560" i="3" s="1"/>
  <c r="D2589" i="3"/>
  <c r="M2589" i="3" s="1"/>
  <c r="O2589" i="3" s="1"/>
  <c r="D2604" i="3"/>
  <c r="M2604" i="3" s="1"/>
  <c r="O2604" i="3" s="1"/>
  <c r="D2618" i="3"/>
  <c r="M2618" i="3" s="1"/>
  <c r="O2618" i="3" s="1"/>
  <c r="D2628" i="3"/>
  <c r="M2628" i="3" s="1"/>
  <c r="O2628" i="3" s="1"/>
  <c r="D2646" i="3"/>
  <c r="M2646" i="3" s="1"/>
  <c r="O2646" i="3" s="1"/>
  <c r="D2659" i="3"/>
  <c r="M2659" i="3" s="1"/>
  <c r="O2659" i="3" s="1"/>
  <c r="D2672" i="3"/>
  <c r="M2672" i="3" s="1"/>
  <c r="D2685" i="3"/>
  <c r="D2697" i="3"/>
  <c r="M2697" i="3" s="1"/>
  <c r="O2697" i="3" s="1"/>
  <c r="D2712" i="3"/>
  <c r="M2712" i="3" s="1"/>
  <c r="O2712" i="3" s="1"/>
  <c r="D2726" i="3"/>
  <c r="M2726" i="3"/>
  <c r="O2726" i="3" s="1"/>
  <c r="D2740" i="3"/>
  <c r="M2740" i="3" s="1"/>
  <c r="O2740" i="3" s="1"/>
  <c r="D2752" i="3"/>
  <c r="M2752" i="3" s="1"/>
  <c r="O2752" i="3" s="1"/>
  <c r="D2766" i="3"/>
  <c r="M2766" i="3" s="1"/>
  <c r="O2766" i="3" s="1"/>
  <c r="D2781" i="3"/>
  <c r="M2781" i="3" s="1"/>
  <c r="O2781" i="3" s="1"/>
  <c r="D2796" i="3"/>
  <c r="D2821" i="3"/>
  <c r="D2830" i="3"/>
  <c r="D2841" i="3"/>
  <c r="D2858" i="3"/>
  <c r="D2882" i="3"/>
  <c r="D2897" i="3"/>
  <c r="M2909" i="3"/>
  <c r="O2909" i="3" s="1"/>
  <c r="D2918" i="3"/>
  <c r="M2918" i="3" s="1"/>
  <c r="O2918" i="3" s="1"/>
  <c r="D2930" i="3"/>
  <c r="M2930" i="3" s="1"/>
  <c r="O2930" i="3" s="1"/>
  <c r="D2939" i="3"/>
  <c r="M2939" i="3" s="1"/>
  <c r="O2939" i="3" s="1"/>
  <c r="D2948" i="3"/>
  <c r="M2948" i="3" s="1"/>
  <c r="O2948" i="3" s="1"/>
  <c r="D2959" i="3"/>
  <c r="M2959" i="3" s="1"/>
  <c r="O2959" i="3" s="1"/>
  <c r="D2972" i="3"/>
  <c r="M2972" i="3" s="1"/>
  <c r="O2972" i="3" s="1"/>
  <c r="D2988" i="3"/>
  <c r="M2988" i="3" s="1"/>
  <c r="O2988" i="3" s="1"/>
  <c r="D3008" i="3"/>
  <c r="M3008" i="3" s="1"/>
  <c r="O3008" i="3" s="1"/>
  <c r="D3022" i="3"/>
  <c r="M3022" i="3" s="1"/>
  <c r="O3022" i="3" s="1"/>
  <c r="D3038" i="3"/>
  <c r="M3038" i="3" s="1"/>
  <c r="O3038" i="3" s="1"/>
  <c r="D3051" i="3"/>
  <c r="M3051" i="3" s="1"/>
  <c r="O3051" i="3" s="1"/>
  <c r="D3066" i="3"/>
  <c r="M3066" i="3"/>
  <c r="O3066" i="3" s="1"/>
  <c r="D3079" i="3"/>
  <c r="M3079" i="3" s="1"/>
  <c r="O3079" i="3" s="1"/>
  <c r="D3093" i="3"/>
  <c r="M3093" i="3" s="1"/>
  <c r="O3093" i="3" s="1"/>
  <c r="D3105" i="3"/>
  <c r="M3105" i="3" s="1"/>
  <c r="O3105" i="3" s="1"/>
  <c r="D3117" i="3"/>
  <c r="D3134" i="3"/>
  <c r="M3134" i="3" s="1"/>
  <c r="O3134" i="3" s="1"/>
  <c r="D3176" i="3"/>
  <c r="D3185" i="3"/>
  <c r="D3199" i="3"/>
  <c r="D3216" i="3"/>
  <c r="D3232" i="3"/>
  <c r="D3243" i="3"/>
  <c r="D3256" i="3"/>
  <c r="D3267" i="3"/>
  <c r="D3282" i="3"/>
  <c r="M3282" i="3"/>
  <c r="O3282" i="3" s="1"/>
  <c r="D3297" i="3"/>
  <c r="M3297" i="3" s="1"/>
  <c r="O3297" i="3" s="1"/>
  <c r="D3308" i="3"/>
  <c r="M3308" i="3" s="1"/>
  <c r="O3308" i="3" s="1"/>
  <c r="D3321" i="3"/>
  <c r="M3321" i="3" s="1"/>
  <c r="O3321" i="3" s="1"/>
  <c r="D3332" i="3"/>
  <c r="M3332" i="3" s="1"/>
  <c r="O3332" i="3" s="1"/>
  <c r="D3339" i="3"/>
  <c r="M3339" i="3"/>
  <c r="O3339" i="3" s="1"/>
  <c r="D3349" i="3"/>
  <c r="M3349" i="3" s="1"/>
  <c r="D3360" i="3"/>
  <c r="M3360" i="3"/>
  <c r="D3374" i="3"/>
  <c r="M3374" i="3" s="1"/>
  <c r="O3374" i="3" s="1"/>
  <c r="D3388" i="3"/>
  <c r="M3388" i="3" s="1"/>
  <c r="O3388" i="3" s="1"/>
  <c r="D3402" i="3"/>
  <c r="M3402" i="3"/>
  <c r="O3402" i="3" s="1"/>
  <c r="D3411" i="3"/>
  <c r="M3411" i="3" s="1"/>
  <c r="O3411" i="3" s="1"/>
  <c r="D3426" i="3"/>
  <c r="M3426" i="3" s="1"/>
  <c r="O3426" i="3" s="1"/>
  <c r="D3438" i="3"/>
  <c r="M3438" i="3" s="1"/>
  <c r="O3438" i="3" s="1"/>
  <c r="D3449" i="3"/>
  <c r="M3449" i="3" s="1"/>
  <c r="O3449" i="3" s="1"/>
  <c r="D3464" i="3"/>
  <c r="M3464" i="3" s="1"/>
  <c r="O3464" i="3" s="1"/>
  <c r="D3480" i="3"/>
  <c r="M3480" i="3" s="1"/>
  <c r="O3480" i="3" s="1"/>
  <c r="D3494" i="3"/>
  <c r="M3494" i="3" s="1"/>
  <c r="O3494" i="3" s="1"/>
  <c r="D3509" i="3"/>
  <c r="M3509" i="3" s="1"/>
  <c r="O3509" i="3" s="1"/>
  <c r="D3520" i="3"/>
  <c r="M3520" i="3"/>
  <c r="O3520" i="3" s="1"/>
  <c r="D3531" i="3"/>
  <c r="M3531" i="3" s="1"/>
  <c r="O3531" i="3" s="1"/>
  <c r="D3547" i="3"/>
  <c r="M3547" i="3"/>
  <c r="O3547" i="3" s="1"/>
  <c r="D3563" i="3"/>
  <c r="M3563" i="3" s="1"/>
  <c r="O3563" i="3" s="1"/>
  <c r="D3575" i="3"/>
  <c r="M3575" i="3" s="1"/>
  <c r="O3575" i="3" s="1"/>
  <c r="D3587" i="3"/>
  <c r="M3587" i="3" s="1"/>
  <c r="O3587" i="3" s="1"/>
  <c r="D3599" i="3"/>
  <c r="M3599" i="3" s="1"/>
  <c r="O3599" i="3" s="1"/>
  <c r="D3615" i="3"/>
  <c r="M3615" i="3" s="1"/>
  <c r="O3615" i="3" s="1"/>
  <c r="D3624" i="3"/>
  <c r="M3624" i="3" s="1"/>
  <c r="O3624" i="3" s="1"/>
  <c r="D3634" i="3"/>
  <c r="M3634" i="3" s="1"/>
  <c r="O3634" i="3" s="1"/>
  <c r="D3644" i="3"/>
  <c r="M3644" i="3" s="1"/>
  <c r="O3644" i="3" s="1"/>
  <c r="D3656" i="3"/>
  <c r="M3656" i="3" s="1"/>
  <c r="O3656" i="3" s="1"/>
  <c r="D3668" i="3"/>
  <c r="M3668" i="3" s="1"/>
  <c r="O3668" i="3" s="1"/>
  <c r="D3680" i="3"/>
  <c r="M3680" i="3" s="1"/>
  <c r="O3680" i="3" s="1"/>
  <c r="D3692" i="3"/>
  <c r="M3692" i="3" s="1"/>
  <c r="O3692" i="3" s="1"/>
  <c r="D3701" i="3"/>
  <c r="M3701" i="3" s="1"/>
  <c r="O3701" i="3" s="1"/>
  <c r="D3719" i="3"/>
  <c r="M3719" i="3"/>
  <c r="O3719" i="3" s="1"/>
  <c r="D3731" i="3"/>
  <c r="M3731" i="3" s="1"/>
  <c r="O3731" i="3" s="1"/>
  <c r="D3747" i="3"/>
  <c r="M3747" i="3" s="1"/>
  <c r="O3747" i="3" s="1"/>
  <c r="D3758" i="3"/>
  <c r="M3758" i="3" s="1"/>
  <c r="O3758" i="3" s="1"/>
  <c r="D3773" i="3"/>
  <c r="M3773" i="3" s="1"/>
  <c r="O3773" i="3" s="1"/>
  <c r="D3786" i="3"/>
  <c r="M3786" i="3" s="1"/>
  <c r="O3786" i="3" s="1"/>
  <c r="D3800" i="3"/>
  <c r="M3800" i="3" s="1"/>
  <c r="O3800" i="3" s="1"/>
  <c r="D3812" i="3"/>
  <c r="M3812" i="3" s="1"/>
  <c r="O3812" i="3" s="1"/>
  <c r="D3830" i="3"/>
  <c r="M3830" i="3" s="1"/>
  <c r="O3830" i="3" s="1"/>
  <c r="D3842" i="3"/>
  <c r="M3842" i="3" s="1"/>
  <c r="O3842" i="3" s="1"/>
  <c r="D3855" i="3"/>
  <c r="M3855" i="3" s="1"/>
  <c r="O3855" i="3" s="1"/>
  <c r="D3868" i="3"/>
  <c r="M3868" i="3" s="1"/>
  <c r="O3868" i="3" s="1"/>
  <c r="D3884" i="3"/>
  <c r="M3884" i="3" s="1"/>
  <c r="O3884" i="3" s="1"/>
  <c r="D3898" i="3"/>
  <c r="M3898" i="3" s="1"/>
  <c r="O3898" i="3" s="1"/>
  <c r="D3913" i="3"/>
  <c r="M3913" i="3" s="1"/>
  <c r="O3913" i="3" s="1"/>
  <c r="D3929" i="3"/>
  <c r="M3929" i="3" s="1"/>
  <c r="O3929" i="3" s="1"/>
  <c r="D3947" i="3"/>
  <c r="M3947" i="3"/>
  <c r="O3947" i="3" s="1"/>
  <c r="M3952" i="3"/>
  <c r="O3952" i="3" s="1"/>
  <c r="D3960" i="3"/>
  <c r="M3960" i="3" s="1"/>
  <c r="O3960" i="3" s="1"/>
  <c r="D3973" i="3"/>
  <c r="M3973" i="3" s="1"/>
  <c r="O3973" i="3" s="1"/>
  <c r="D3986" i="3"/>
  <c r="M3986" i="3" s="1"/>
  <c r="O3986" i="3" s="1"/>
  <c r="D3998" i="3"/>
  <c r="M3998" i="3" s="1"/>
  <c r="O3998" i="3" s="1"/>
  <c r="D4009" i="3"/>
  <c r="M4009" i="3" s="1"/>
  <c r="O4009" i="3" s="1"/>
  <c r="D4021" i="3"/>
  <c r="M4021" i="3"/>
  <c r="O4021" i="3" s="1"/>
  <c r="D4035" i="3"/>
  <c r="M4035" i="3" s="1"/>
  <c r="O4035" i="3" s="1"/>
  <c r="D4045" i="3"/>
  <c r="M4045" i="3" s="1"/>
  <c r="O4045" i="3" s="1"/>
  <c r="D4056" i="3"/>
  <c r="M4056" i="3" s="1"/>
  <c r="O4056" i="3" s="1"/>
  <c r="D4070" i="3"/>
  <c r="M4070" i="3" s="1"/>
  <c r="O4070" i="3" s="1"/>
  <c r="D4082" i="3"/>
  <c r="M4082" i="3" s="1"/>
  <c r="O4082" i="3" s="1"/>
  <c r="D4095" i="3"/>
  <c r="M4095" i="3" s="1"/>
  <c r="O4095" i="3" s="1"/>
  <c r="D4109" i="3"/>
  <c r="M4109" i="3" s="1"/>
  <c r="O4109" i="3" s="1"/>
  <c r="D4120" i="3"/>
  <c r="M4120" i="3" s="1"/>
  <c r="O4120" i="3" s="1"/>
  <c r="D4131" i="3"/>
  <c r="M4131" i="3" s="1"/>
  <c r="O4131" i="3" s="1"/>
  <c r="D4142" i="3"/>
  <c r="M4142" i="3" s="1"/>
  <c r="O4142" i="3" s="1"/>
  <c r="D4152" i="3"/>
  <c r="M4152" i="3" s="1"/>
  <c r="O4152" i="3" s="1"/>
  <c r="D4163" i="3"/>
  <c r="M4163" i="3" s="1"/>
  <c r="O4163" i="3" s="1"/>
  <c r="M845" i="3"/>
  <c r="O845" i="3" s="1"/>
  <c r="M448" i="3"/>
  <c r="M435" i="3"/>
  <c r="M1296" i="3"/>
  <c r="O1296" i="3" s="1"/>
  <c r="S1203" i="35" l="1"/>
  <c r="S1910" i="35"/>
  <c r="S2127" i="35"/>
  <c r="S153" i="35"/>
  <c r="S1679" i="35"/>
  <c r="S1532" i="35"/>
  <c r="S2043" i="35"/>
  <c r="K309" i="38"/>
  <c r="S972" i="35"/>
  <c r="S720" i="35"/>
  <c r="S1098" i="35"/>
  <c r="K64" i="37"/>
  <c r="K127" i="45"/>
  <c r="K8" i="45"/>
  <c r="K260" i="38"/>
  <c r="K323" i="38"/>
  <c r="K309" i="39"/>
  <c r="K337" i="38"/>
  <c r="K197" i="38"/>
  <c r="K232" i="38"/>
  <c r="K57" i="37"/>
  <c r="K183" i="38"/>
  <c r="K176" i="40"/>
  <c r="K127" i="40"/>
  <c r="K162" i="38"/>
  <c r="K176" i="38"/>
  <c r="K344" i="38"/>
  <c r="K253" i="38"/>
  <c r="L120" i="44"/>
  <c r="K253" i="42"/>
  <c r="K267" i="44"/>
  <c r="S1707" i="35"/>
  <c r="S1518" i="35"/>
  <c r="S1763" i="35"/>
  <c r="S1868" i="35"/>
  <c r="S804" i="35"/>
  <c r="S2281" i="35"/>
  <c r="K834" i="35"/>
  <c r="K127" i="38"/>
  <c r="K43" i="40"/>
  <c r="K253" i="43"/>
  <c r="K239" i="43"/>
  <c r="K239" i="38"/>
  <c r="S2421" i="35"/>
  <c r="S1266" i="35"/>
  <c r="S2351" i="35"/>
  <c r="S2428" i="35"/>
  <c r="S2519" i="35"/>
  <c r="S1343" i="35"/>
  <c r="S1196" i="35"/>
  <c r="S1693" i="35"/>
  <c r="S2722" i="35"/>
  <c r="S2526" i="35"/>
  <c r="S1231" i="35"/>
  <c r="S1308" i="35"/>
  <c r="S188" i="35"/>
  <c r="S2533" i="35"/>
  <c r="S1490" i="35"/>
  <c r="S2330" i="35"/>
  <c r="S2764" i="35"/>
  <c r="S1315" i="35"/>
  <c r="S797" i="35"/>
  <c r="Z8" i="35"/>
  <c r="S1498" i="35" s="1"/>
  <c r="S902" i="35"/>
  <c r="S1126" i="35"/>
  <c r="S1105" i="35"/>
  <c r="S881" i="35"/>
  <c r="S741" i="35"/>
  <c r="S244" i="35"/>
  <c r="S692" i="35"/>
  <c r="S2939" i="35"/>
  <c r="S2554" i="35"/>
  <c r="S2253" i="35"/>
  <c r="S1441" i="35"/>
  <c r="S993" i="35"/>
  <c r="S405" i="35"/>
  <c r="S629" i="35"/>
  <c r="S76" i="35"/>
  <c r="S524" i="35"/>
  <c r="S2771" i="35"/>
  <c r="S2197" i="35"/>
  <c r="S923" i="35"/>
  <c r="S2953" i="35"/>
  <c r="S2779" i="35"/>
  <c r="S2190" i="35"/>
  <c r="S1637" i="35"/>
  <c r="S979" i="35"/>
  <c r="S1351" i="35"/>
  <c r="S2379" i="35"/>
  <c r="S1714" i="35"/>
  <c r="S461" i="35"/>
  <c r="S1938" i="35"/>
  <c r="S825" i="35"/>
  <c r="S2673" i="35"/>
  <c r="S356" i="35"/>
  <c r="S2491" i="35"/>
  <c r="S1497" i="35"/>
  <c r="S1588" i="35"/>
  <c r="S1749" i="35"/>
  <c r="S2617" i="35"/>
  <c r="S2694" i="35"/>
  <c r="S812" i="35"/>
  <c r="S216" i="35"/>
  <c r="S545" i="35"/>
  <c r="S909" i="35"/>
  <c r="S2323" i="35"/>
  <c r="S2260" i="35"/>
  <c r="S2869" i="35"/>
  <c r="S1063" i="35"/>
  <c r="S1539" i="35"/>
  <c r="S62" i="35"/>
  <c r="S174" i="35"/>
  <c r="S286" i="35"/>
  <c r="S398" i="35"/>
  <c r="S510" i="35"/>
  <c r="S622" i="35"/>
  <c r="S734" i="35"/>
  <c r="S846" i="35"/>
  <c r="S1175" i="35"/>
  <c r="S1504" i="35"/>
  <c r="S1672" i="35"/>
  <c r="S1896" i="35"/>
  <c r="S2057" i="35"/>
  <c r="S2911" i="35"/>
  <c r="S1644" i="35"/>
  <c r="S2085" i="35"/>
  <c r="S1630" i="35"/>
  <c r="S2862" i="35"/>
  <c r="S1028" i="35"/>
  <c r="S328" i="35"/>
  <c r="S1434" i="35"/>
  <c r="S2470" i="35"/>
  <c r="S2708" i="35"/>
  <c r="S1665" i="35"/>
  <c r="S874" i="35"/>
  <c r="S1455" i="35"/>
  <c r="S1448" i="35"/>
  <c r="S34" i="35"/>
  <c r="S1840" i="35"/>
  <c r="S2792" i="35"/>
  <c r="S2855" i="35"/>
  <c r="S1581" i="35"/>
  <c r="S2666" i="35"/>
  <c r="S608" i="35"/>
  <c r="S41" i="35"/>
  <c r="S1413" i="35"/>
  <c r="S1848" i="35"/>
  <c r="S1378" i="35"/>
  <c r="S2218" i="35"/>
  <c r="S2596" i="35"/>
  <c r="S2407" i="35"/>
  <c r="S2876" i="35"/>
  <c r="S1511" i="35"/>
  <c r="S2015" i="35"/>
  <c r="S111" i="35"/>
  <c r="S223" i="35"/>
  <c r="S335" i="35"/>
  <c r="S447" i="35"/>
  <c r="S559" i="35"/>
  <c r="S671" i="35"/>
  <c r="S783" i="35"/>
  <c r="S1371" i="35"/>
  <c r="S944" i="35"/>
  <c r="S1364" i="35"/>
  <c r="S1042" i="35"/>
  <c r="S1987" i="35"/>
  <c r="S2092" i="35"/>
  <c r="S2799" i="35"/>
  <c r="S2302" i="35"/>
  <c r="S1596" i="35"/>
  <c r="S958" i="35"/>
  <c r="S69" i="35"/>
  <c r="S293" i="35"/>
  <c r="S517" i="35"/>
  <c r="S685" i="35"/>
  <c r="S300" i="35"/>
  <c r="S748" i="35"/>
  <c r="S2827" i="35"/>
  <c r="S2141" i="35"/>
  <c r="S1385" i="35"/>
  <c r="S937" i="35"/>
  <c r="S181" i="35"/>
  <c r="S2659" i="35"/>
  <c r="S1217" i="35"/>
  <c r="S2897" i="35"/>
  <c r="S2134" i="35"/>
  <c r="S1182" i="35"/>
  <c r="S1091" i="35"/>
  <c r="S2176" i="35"/>
  <c r="S2603" i="35"/>
  <c r="S2358" i="35"/>
  <c r="S2680" i="35"/>
  <c r="S1924" i="35"/>
  <c r="S2687" i="35"/>
  <c r="S1882" i="35"/>
  <c r="S3009" i="35"/>
  <c r="S2442" i="35"/>
  <c r="S1462" i="35"/>
  <c r="S1966" i="35"/>
  <c r="S2806" i="35"/>
  <c r="S440" i="35"/>
  <c r="S1546" i="35"/>
  <c r="S2400" i="35"/>
  <c r="S2575" i="35"/>
  <c r="S2645" i="35"/>
  <c r="S6" i="35"/>
  <c r="S1847" i="35"/>
  <c r="S90" i="35"/>
  <c r="S202" i="35"/>
  <c r="S314" i="35"/>
  <c r="S426" i="35"/>
  <c r="S538" i="35"/>
  <c r="S650" i="35"/>
  <c r="S762" i="35"/>
  <c r="S895" i="35"/>
  <c r="S1168" i="35"/>
  <c r="S1000" i="35"/>
  <c r="S2008" i="35"/>
  <c r="S132" i="35"/>
  <c r="S2841" i="35"/>
  <c r="S2967" i="35"/>
  <c r="S2106" i="35"/>
  <c r="S1294" i="35"/>
  <c r="S1939" i="35"/>
  <c r="S1861" i="35"/>
  <c r="S2449" i="35"/>
  <c r="S2974" i="35"/>
  <c r="S552" i="35"/>
  <c r="S1469" i="35"/>
  <c r="S1210" i="35"/>
  <c r="S2456" i="35"/>
  <c r="S2981" i="35"/>
  <c r="S986" i="35"/>
  <c r="S1560" i="35"/>
  <c r="S1119" i="35"/>
  <c r="S1651" i="35"/>
  <c r="S1952" i="35"/>
  <c r="S2631" i="35"/>
  <c r="S2288" i="35"/>
  <c r="S1658" i="35"/>
  <c r="S2022" i="35"/>
  <c r="S2477" i="35"/>
  <c r="S2778" i="35"/>
  <c r="S832" i="35"/>
  <c r="S265" i="35"/>
  <c r="S1189" i="35"/>
  <c r="S2183" i="35"/>
  <c r="S2414" i="35"/>
  <c r="S2652" i="35"/>
  <c r="S139" i="35"/>
  <c r="S251" i="35"/>
  <c r="S363" i="35"/>
  <c r="S475" i="35"/>
  <c r="S587" i="35"/>
  <c r="S699" i="35"/>
  <c r="S811" i="35"/>
  <c r="S1007" i="35"/>
  <c r="S1056" i="35"/>
  <c r="S1476" i="35"/>
  <c r="S1154" i="35"/>
  <c r="S2099" i="35"/>
  <c r="S1756" i="35"/>
  <c r="S125" i="35"/>
  <c r="S349" i="35"/>
  <c r="S1014" i="35"/>
  <c r="S573" i="35"/>
  <c r="S853" i="35"/>
  <c r="S2715" i="35"/>
  <c r="S1035" i="35"/>
  <c r="S2995" i="35"/>
  <c r="S1161" i="35"/>
  <c r="S1147" i="35"/>
  <c r="S2904" i="35"/>
  <c r="S1945" i="35"/>
  <c r="S769" i="35"/>
  <c r="S13" i="35"/>
  <c r="S713" i="35"/>
  <c r="S2547" i="35"/>
  <c r="S657" i="35"/>
  <c r="S1406" i="35"/>
  <c r="S2169" i="35"/>
  <c r="S2435" i="35"/>
  <c r="S1826" i="35"/>
  <c r="S1742" i="35"/>
  <c r="S2393" i="35"/>
  <c r="S2918" i="35"/>
  <c r="S664" i="35"/>
  <c r="S97" i="35"/>
  <c r="S1357" i="35"/>
  <c r="S1322" i="35"/>
  <c r="S2162" i="35"/>
  <c r="S2512" i="35"/>
  <c r="S2582" i="35"/>
  <c r="S2820" i="35"/>
  <c r="S2071" i="35"/>
  <c r="S118" i="35"/>
  <c r="S230" i="35"/>
  <c r="S342" i="35"/>
  <c r="S454" i="35"/>
  <c r="S566" i="35"/>
  <c r="S678" i="35"/>
  <c r="S790" i="35"/>
  <c r="S1280" i="35"/>
  <c r="S2120" i="35"/>
  <c r="S2743" i="35"/>
  <c r="S1812" i="35"/>
  <c r="S1084" i="35"/>
  <c r="S2960" i="35"/>
  <c r="S2246" i="35"/>
  <c r="S1777" i="35"/>
  <c r="S1049" i="35"/>
  <c r="S2078" i="35"/>
  <c r="S2561" i="35"/>
  <c r="S2638" i="35"/>
  <c r="S776" i="35"/>
  <c r="S209" i="35"/>
  <c r="S1245" i="35"/>
  <c r="S2155" i="35"/>
  <c r="S2148" i="35"/>
  <c r="S2568" i="35"/>
  <c r="S2757" i="35"/>
  <c r="S1483" i="35"/>
  <c r="S1735" i="35"/>
  <c r="S1224" i="35"/>
  <c r="S2064" i="35"/>
  <c r="S2498" i="35"/>
  <c r="S2337" i="35"/>
  <c r="S3016" i="35"/>
  <c r="S2736" i="35"/>
  <c r="S2050" i="35"/>
  <c r="S2029" i="35"/>
  <c r="S1798" i="35"/>
  <c r="S2589" i="35"/>
  <c r="S2890" i="35"/>
  <c r="S160" i="35"/>
  <c r="S489" i="35"/>
  <c r="S965" i="35"/>
  <c r="S2295" i="35"/>
  <c r="S2316" i="35"/>
  <c r="S2372" i="35"/>
  <c r="S2925" i="35"/>
  <c r="S1287" i="35"/>
  <c r="S55" i="35"/>
  <c r="S167" i="35"/>
  <c r="S279" i="35"/>
  <c r="S391" i="35"/>
  <c r="S503" i="35"/>
  <c r="S615" i="35"/>
  <c r="S727" i="35"/>
  <c r="S839" i="35"/>
  <c r="S2982" i="35"/>
  <c r="S2610" i="35"/>
  <c r="S1616" i="35"/>
  <c r="S468" i="35"/>
  <c r="S2883" i="35"/>
  <c r="S2386" i="35"/>
  <c r="S2309" i="35"/>
  <c r="S2044" i="35"/>
  <c r="S2848" i="35"/>
  <c r="S1889" i="35"/>
  <c r="S867" i="35"/>
  <c r="S1770" i="35"/>
  <c r="S237" i="35"/>
  <c r="S2344" i="35"/>
  <c r="S1721" i="35"/>
  <c r="S2729" i="35"/>
  <c r="S1994" i="35"/>
  <c r="S1350" i="35"/>
  <c r="S1855" i="35"/>
  <c r="S2113" i="35"/>
  <c r="S1833" i="35"/>
  <c r="S1329" i="35"/>
  <c r="S860" i="35"/>
  <c r="S1973" i="35"/>
  <c r="S2505" i="35"/>
  <c r="S321" i="35"/>
  <c r="S1133" i="35"/>
  <c r="S2211" i="35"/>
  <c r="S2624" i="35"/>
  <c r="S1427" i="35"/>
  <c r="S27" i="35"/>
  <c r="S146" i="35"/>
  <c r="S258" i="35"/>
  <c r="S370" i="35"/>
  <c r="S482" i="35"/>
  <c r="S594" i="35"/>
  <c r="S706" i="35"/>
  <c r="S818" i="35"/>
  <c r="S1392" i="35"/>
  <c r="S658" i="35"/>
  <c r="S888" i="35"/>
  <c r="S1112" i="35"/>
  <c r="S1784" i="35"/>
  <c r="S448" i="35"/>
  <c r="S2225" i="35"/>
  <c r="S1553" i="35"/>
  <c r="S412" i="35"/>
  <c r="S1595" i="35"/>
  <c r="S1854" i="35"/>
  <c r="S2750" i="35"/>
  <c r="S104" i="35"/>
  <c r="S433" i="35"/>
  <c r="S1021" i="35"/>
  <c r="S1792" i="35"/>
  <c r="S2267" i="35"/>
  <c r="S2274" i="35"/>
  <c r="S2463" i="35"/>
  <c r="S2932" i="35"/>
  <c r="S1609" i="35"/>
  <c r="S1959" i="35"/>
  <c r="S1336" i="35"/>
  <c r="S630" i="35"/>
  <c r="S1728" i="35"/>
  <c r="S580" i="35"/>
  <c r="S2036" i="35"/>
  <c r="S636" i="35"/>
  <c r="S1805" i="35"/>
  <c r="S1574" i="35"/>
  <c r="S3002" i="35"/>
  <c r="S1140" i="35"/>
  <c r="S384" i="35"/>
  <c r="S1623" i="35"/>
  <c r="S2484" i="35"/>
  <c r="S2701" i="35"/>
  <c r="S951" i="35"/>
  <c r="S1399" i="35"/>
  <c r="S1791" i="35"/>
  <c r="S83" i="35"/>
  <c r="S195" i="35"/>
  <c r="S307" i="35"/>
  <c r="S419" i="35"/>
  <c r="S531" i="35"/>
  <c r="S643" i="35"/>
  <c r="S755" i="35"/>
  <c r="S1259" i="35"/>
  <c r="S1252" i="35"/>
  <c r="S930" i="35"/>
  <c r="S1875" i="35"/>
  <c r="S1980" i="35"/>
  <c r="S20" i="35"/>
  <c r="S3023" i="35"/>
  <c r="S2093" i="35"/>
  <c r="K113" i="43"/>
  <c r="K204" i="44"/>
  <c r="K344" i="43"/>
  <c r="K29" i="43"/>
  <c r="K281" i="44"/>
  <c r="K120" i="44"/>
  <c r="K64" i="44"/>
  <c r="K204" i="45"/>
  <c r="K155" i="43"/>
  <c r="K162" i="43"/>
  <c r="M1321" i="3"/>
  <c r="O1321" i="3" s="1"/>
  <c r="M1310" i="3"/>
  <c r="O1310" i="3" s="1"/>
  <c r="M1281" i="3"/>
  <c r="O1281" i="3" s="1"/>
  <c r="M1256" i="3"/>
  <c r="O1256" i="3" s="1"/>
  <c r="M1240" i="3"/>
  <c r="O1240" i="3" s="1"/>
  <c r="M1225" i="3"/>
  <c r="O1225" i="3" s="1"/>
  <c r="M1212" i="3"/>
  <c r="O1212" i="3" s="1"/>
  <c r="M1197" i="3"/>
  <c r="O1197" i="3" s="1"/>
  <c r="M1178" i="3"/>
  <c r="O1178" i="3" s="1"/>
  <c r="M1146" i="3"/>
  <c r="O1146" i="3" s="1"/>
  <c r="M1055" i="3"/>
  <c r="M1036" i="3"/>
  <c r="M1024" i="3"/>
  <c r="M1011" i="3"/>
  <c r="M665" i="3"/>
  <c r="M97" i="3"/>
  <c r="M60" i="3"/>
  <c r="M1512" i="3"/>
  <c r="O1512" i="3" s="1"/>
  <c r="M1438" i="3"/>
  <c r="O1438" i="3" s="1"/>
  <c r="M1427" i="3"/>
  <c r="O1427" i="3" s="1"/>
  <c r="M510" i="3"/>
  <c r="M233" i="3"/>
  <c r="M958" i="3"/>
  <c r="M944" i="3"/>
  <c r="M915" i="3"/>
  <c r="O915" i="3" s="1"/>
  <c r="M728" i="3"/>
  <c r="M497" i="3"/>
  <c r="M466" i="3"/>
  <c r="M366" i="3"/>
  <c r="M166" i="3"/>
  <c r="K358" i="38"/>
  <c r="K246" i="38"/>
  <c r="K309" i="43"/>
  <c r="K127" i="43"/>
  <c r="K309" i="44"/>
  <c r="K302" i="45"/>
  <c r="K15" i="45"/>
  <c r="K57" i="45"/>
  <c r="K148" i="40"/>
  <c r="K316" i="38"/>
  <c r="K71" i="37"/>
  <c r="K134" i="38"/>
  <c r="K253" i="44"/>
  <c r="K50" i="43"/>
  <c r="K246" i="44"/>
  <c r="K141" i="43"/>
  <c r="K78" i="43"/>
  <c r="K57" i="38"/>
  <c r="K267" i="40"/>
  <c r="K197" i="44"/>
  <c r="K358" i="45"/>
  <c r="K344" i="44"/>
  <c r="K22" i="45"/>
  <c r="K134" i="39"/>
  <c r="K232" i="44"/>
  <c r="K99" i="45"/>
  <c r="K176" i="45"/>
  <c r="K176" i="43"/>
  <c r="K120" i="43"/>
  <c r="K43" i="45"/>
  <c r="K260" i="45"/>
  <c r="K225" i="38"/>
  <c r="K8" i="40"/>
  <c r="K295" i="44"/>
  <c r="K190" i="44"/>
  <c r="K78" i="45"/>
  <c r="K36" i="39"/>
  <c r="K78" i="40"/>
  <c r="K29" i="37"/>
  <c r="K260" i="44"/>
  <c r="K365" i="44"/>
  <c r="K71" i="44"/>
  <c r="K57" i="44"/>
  <c r="K316" i="44"/>
  <c r="K337" i="44"/>
  <c r="K113" i="44"/>
  <c r="L134" i="44"/>
  <c r="K155" i="38"/>
  <c r="K239" i="44"/>
  <c r="K64" i="38"/>
  <c r="K92" i="38"/>
  <c r="K120" i="38"/>
  <c r="K169" i="38"/>
  <c r="M99" i="44"/>
  <c r="H260" i="43"/>
  <c r="H302" i="43"/>
  <c r="M1371" i="3"/>
  <c r="O1371" i="3" s="1"/>
  <c r="M635" i="3"/>
  <c r="M304" i="3"/>
  <c r="M289" i="3"/>
  <c r="M182" i="3"/>
  <c r="M1501" i="3"/>
  <c r="O1501" i="3" s="1"/>
  <c r="M1490" i="3"/>
  <c r="O1490" i="3" s="1"/>
  <c r="M1477" i="3"/>
  <c r="O1477" i="3" s="1"/>
  <c r="M1463" i="3"/>
  <c r="O1463" i="3" s="1"/>
  <c r="M1453" i="3"/>
  <c r="O1453" i="3" s="1"/>
  <c r="M1335" i="3"/>
  <c r="O1335" i="3" s="1"/>
  <c r="M1116" i="3"/>
  <c r="M994" i="3"/>
  <c r="K274" i="42"/>
  <c r="L141" i="44"/>
  <c r="K225" i="45"/>
  <c r="M1732" i="3"/>
  <c r="O1732" i="3" s="1"/>
  <c r="M1704" i="3"/>
  <c r="O1704" i="3" s="1"/>
  <c r="M1692" i="3"/>
  <c r="O1692" i="3" s="1"/>
  <c r="M1683" i="3"/>
  <c r="O1683" i="3" s="1"/>
  <c r="M1673" i="3"/>
  <c r="O1673" i="3" s="1"/>
  <c r="M1656" i="3"/>
  <c r="O1656" i="3" s="1"/>
  <c r="M1640" i="3"/>
  <c r="O1640" i="3" s="1"/>
  <c r="M1629" i="3"/>
  <c r="O1629" i="3" s="1"/>
  <c r="M1614" i="3"/>
  <c r="O1614" i="3" s="1"/>
  <c r="M1586" i="3"/>
  <c r="O1586" i="3" s="1"/>
  <c r="M1100" i="3"/>
  <c r="O1100" i="3" s="1"/>
  <c r="M1087" i="3"/>
  <c r="M978" i="3"/>
  <c r="M422" i="3"/>
  <c r="K351" i="39"/>
  <c r="K99" i="41"/>
  <c r="K162" i="41"/>
  <c r="K78" i="41"/>
  <c r="K211" i="42"/>
  <c r="L358" i="43"/>
  <c r="L351" i="44"/>
  <c r="K134" i="44"/>
  <c r="H239" i="45"/>
  <c r="K309" i="45"/>
  <c r="K183" i="45"/>
  <c r="K120" i="45"/>
  <c r="K71" i="45"/>
  <c r="L106" i="44"/>
  <c r="L92" i="44"/>
  <c r="L78" i="44"/>
  <c r="L50" i="44"/>
  <c r="H176" i="43"/>
  <c r="K211" i="38"/>
  <c r="K106" i="39"/>
  <c r="K155" i="39"/>
  <c r="K183" i="40"/>
  <c r="K85" i="40"/>
  <c r="K106" i="42"/>
  <c r="K22" i="42"/>
  <c r="K288" i="43"/>
  <c r="H337" i="44"/>
  <c r="H323" i="44"/>
  <c r="K288" i="44"/>
  <c r="K323" i="44"/>
  <c r="K169" i="45"/>
  <c r="K50" i="45"/>
  <c r="K36" i="45"/>
  <c r="K85" i="45"/>
  <c r="K64" i="45"/>
  <c r="K99" i="37"/>
  <c r="K8" i="39"/>
  <c r="K288" i="40"/>
  <c r="K176" i="42"/>
  <c r="K134" i="43"/>
  <c r="K106" i="43"/>
  <c r="K92" i="43"/>
  <c r="K15" i="43"/>
  <c r="K64" i="43"/>
  <c r="L295" i="44"/>
  <c r="L64" i="44"/>
  <c r="K190" i="38"/>
  <c r="K316" i="45"/>
  <c r="H211" i="45"/>
  <c r="H134" i="45"/>
  <c r="K141" i="38"/>
  <c r="L120" i="40"/>
  <c r="L43" i="42"/>
  <c r="K274" i="43"/>
  <c r="K267" i="43"/>
  <c r="K260" i="43"/>
  <c r="L162" i="44"/>
  <c r="H43" i="44"/>
  <c r="K148" i="44"/>
  <c r="L43" i="45"/>
  <c r="L64" i="45"/>
  <c r="L78" i="45"/>
  <c r="K337" i="40"/>
  <c r="K183" i="42"/>
  <c r="K358" i="43"/>
  <c r="K295" i="43"/>
  <c r="H295" i="44"/>
  <c r="K302" i="44"/>
  <c r="L232" i="44"/>
  <c r="K225" i="44"/>
  <c r="K218" i="44"/>
  <c r="K155" i="44"/>
  <c r="K211" i="45"/>
  <c r="K141" i="45"/>
  <c r="H155" i="45"/>
  <c r="K148" i="38"/>
  <c r="K113" i="38"/>
  <c r="J1759" i="3"/>
  <c r="M1747" i="3"/>
  <c r="O1747" i="3" s="1"/>
  <c r="O2210" i="3"/>
  <c r="M1719" i="3"/>
  <c r="O1719" i="3" s="1"/>
  <c r="M698" i="3"/>
  <c r="M683" i="3"/>
  <c r="M1359" i="3"/>
  <c r="O1359" i="3" s="1"/>
  <c r="M574" i="3"/>
  <c r="M149" i="3"/>
  <c r="K351" i="45"/>
  <c r="M260" i="45"/>
  <c r="K106" i="45"/>
  <c r="L57" i="45"/>
  <c r="H288" i="45"/>
  <c r="K344" i="45"/>
  <c r="K365" i="45"/>
  <c r="K155" i="45"/>
  <c r="M71" i="45"/>
  <c r="L92" i="45"/>
  <c r="L120" i="43"/>
  <c r="L176" i="43"/>
  <c r="L274" i="43"/>
  <c r="M8" i="43"/>
  <c r="K71" i="42"/>
  <c r="K365" i="42"/>
  <c r="K330" i="43"/>
  <c r="K211" i="43"/>
  <c r="K204" i="43"/>
  <c r="K197" i="43"/>
  <c r="K190" i="43"/>
  <c r="K85" i="43"/>
  <c r="H78" i="43"/>
  <c r="K22" i="43"/>
  <c r="L288" i="43"/>
  <c r="H15" i="43"/>
  <c r="L8" i="42"/>
  <c r="L29" i="43"/>
  <c r="H43" i="42"/>
  <c r="K316" i="43"/>
  <c r="L78" i="43"/>
  <c r="K36" i="43"/>
  <c r="L22" i="43"/>
  <c r="K57" i="43"/>
  <c r="K8" i="43"/>
  <c r="K64" i="42"/>
  <c r="L22" i="42"/>
  <c r="K176" i="41"/>
  <c r="K239" i="41"/>
  <c r="K267" i="41"/>
  <c r="K351" i="40"/>
  <c r="K22" i="40"/>
  <c r="K232" i="41"/>
  <c r="K260" i="40"/>
  <c r="K204" i="40"/>
  <c r="K57" i="40"/>
  <c r="H344" i="40"/>
  <c r="K155" i="41"/>
  <c r="K22" i="39"/>
  <c r="J365" i="39"/>
  <c r="K316" i="39"/>
  <c r="K253" i="39"/>
  <c r="K85" i="37"/>
  <c r="H15" i="40"/>
  <c r="K92" i="42"/>
  <c r="K57" i="42"/>
  <c r="K267" i="39"/>
  <c r="L99" i="40"/>
  <c r="L288" i="45"/>
  <c r="K260" i="39"/>
  <c r="K351" i="41"/>
  <c r="L365" i="43"/>
  <c r="K309" i="42"/>
  <c r="H8" i="44"/>
  <c r="H281" i="45"/>
  <c r="K36" i="40"/>
  <c r="K295" i="41"/>
  <c r="H204" i="43"/>
  <c r="K36" i="37"/>
  <c r="K50" i="39"/>
  <c r="K15" i="39"/>
  <c r="L50" i="42"/>
  <c r="L155" i="39"/>
  <c r="H92" i="39"/>
  <c r="L29" i="37"/>
  <c r="L85" i="40"/>
  <c r="K225" i="42"/>
  <c r="H141" i="43"/>
  <c r="L43" i="43"/>
  <c r="H113" i="43"/>
  <c r="L344" i="44"/>
  <c r="M281" i="44"/>
  <c r="H43" i="45"/>
  <c r="H274" i="45"/>
  <c r="L211" i="45"/>
  <c r="K50" i="38"/>
  <c r="K71" i="38"/>
  <c r="K295" i="39"/>
  <c r="K344" i="39"/>
  <c r="H316" i="39"/>
  <c r="K99" i="39"/>
  <c r="K330" i="40"/>
  <c r="K316" i="41"/>
  <c r="M281" i="41"/>
  <c r="K141" i="42"/>
  <c r="H162" i="42"/>
  <c r="L351" i="43"/>
  <c r="L323" i="44"/>
  <c r="H36" i="45"/>
  <c r="H309" i="40"/>
  <c r="L302" i="40"/>
  <c r="L162" i="40"/>
  <c r="K323" i="41"/>
  <c r="K106" i="41"/>
  <c r="L211" i="43"/>
  <c r="H281" i="44"/>
  <c r="L330" i="44"/>
  <c r="K106" i="44"/>
  <c r="K78" i="44"/>
  <c r="K50" i="44"/>
  <c r="K85" i="44"/>
  <c r="K274" i="45"/>
  <c r="K267" i="45"/>
  <c r="L148" i="45"/>
  <c r="K281" i="45"/>
  <c r="L99" i="45"/>
  <c r="K106" i="40"/>
  <c r="K99" i="40"/>
  <c r="K330" i="44"/>
  <c r="K351" i="44"/>
  <c r="L288" i="44"/>
  <c r="K358" i="44"/>
  <c r="L113" i="44"/>
  <c r="H29" i="44"/>
  <c r="L71" i="45"/>
  <c r="H50" i="45"/>
  <c r="K323" i="45"/>
  <c r="M253" i="45"/>
  <c r="M64" i="45"/>
  <c r="K92" i="45"/>
  <c r="L36" i="45"/>
  <c r="L50" i="45"/>
  <c r="M57" i="45"/>
  <c r="L106" i="45"/>
  <c r="H246" i="45"/>
  <c r="L225" i="45"/>
  <c r="K218" i="45"/>
  <c r="K134" i="45"/>
  <c r="M85" i="45"/>
  <c r="M127" i="45"/>
  <c r="H120" i="45"/>
  <c r="H113" i="45"/>
  <c r="H106" i="45"/>
  <c r="K113" i="45"/>
  <c r="M43" i="45"/>
  <c r="L29" i="45"/>
  <c r="K330" i="45"/>
  <c r="K162" i="45"/>
  <c r="M232" i="45"/>
  <c r="M218" i="45"/>
  <c r="K239" i="45"/>
  <c r="L155" i="45"/>
  <c r="L113" i="45"/>
  <c r="L260" i="45"/>
  <c r="L232" i="45"/>
  <c r="L204" i="45"/>
  <c r="H176" i="45"/>
  <c r="L120" i="45"/>
  <c r="H99" i="45"/>
  <c r="H92" i="45"/>
  <c r="L267" i="45"/>
  <c r="H148" i="45"/>
  <c r="H218" i="45"/>
  <c r="M50" i="45"/>
  <c r="L309" i="45"/>
  <c r="L127" i="45"/>
  <c r="L239" i="45"/>
  <c r="L190" i="45"/>
  <c r="L183" i="45"/>
  <c r="L176" i="45"/>
  <c r="L169" i="45"/>
  <c r="L162" i="45"/>
  <c r="H127" i="45"/>
  <c r="L330" i="45"/>
  <c r="H267" i="45"/>
  <c r="H225" i="45"/>
  <c r="M204" i="45"/>
  <c r="H8" i="37"/>
  <c r="K50" i="37"/>
  <c r="M295" i="45"/>
  <c r="L337" i="43"/>
  <c r="K71" i="43"/>
  <c r="L365" i="44"/>
  <c r="H274" i="44"/>
  <c r="L260" i="44"/>
  <c r="H253" i="44"/>
  <c r="L197" i="44"/>
  <c r="L29" i="44"/>
  <c r="L57" i="44"/>
  <c r="M15" i="44"/>
  <c r="H22" i="44"/>
  <c r="H295" i="45"/>
  <c r="K337" i="45"/>
  <c r="L246" i="45"/>
  <c r="L281" i="45"/>
  <c r="H190" i="45"/>
  <c r="K148" i="45"/>
  <c r="M78" i="45"/>
  <c r="H85" i="45"/>
  <c r="M29" i="45"/>
  <c r="L365" i="45"/>
  <c r="K106" i="37"/>
  <c r="H253" i="38"/>
  <c r="K64" i="39"/>
  <c r="K232" i="39"/>
  <c r="H134" i="39"/>
  <c r="H8" i="40"/>
  <c r="K253" i="40"/>
  <c r="K197" i="40"/>
  <c r="K169" i="41"/>
  <c r="K92" i="41"/>
  <c r="K190" i="41"/>
  <c r="H330" i="42"/>
  <c r="K15" i="42"/>
  <c r="L162" i="42"/>
  <c r="K281" i="43"/>
  <c r="L344" i="43"/>
  <c r="K246" i="43"/>
  <c r="L358" i="44"/>
  <c r="M106" i="44"/>
  <c r="K22" i="44"/>
  <c r="H365" i="44"/>
  <c r="L281" i="44"/>
  <c r="L337" i="44"/>
  <c r="H288" i="44"/>
  <c r="L85" i="44"/>
  <c r="K99" i="44"/>
  <c r="M288" i="45"/>
  <c r="M274" i="45"/>
  <c r="K295" i="45"/>
  <c r="M337" i="45"/>
  <c r="M323" i="45"/>
  <c r="L253" i="45"/>
  <c r="H232" i="45"/>
  <c r="K253" i="45"/>
  <c r="M197" i="45"/>
  <c r="M169" i="45"/>
  <c r="M239" i="45"/>
  <c r="M211" i="45"/>
  <c r="H64" i="45"/>
  <c r="M36" i="45"/>
  <c r="L344" i="45"/>
  <c r="L295" i="45"/>
  <c r="L141" i="45"/>
  <c r="L372" i="42"/>
  <c r="H372" i="42"/>
  <c r="K204" i="39"/>
  <c r="K120" i="39"/>
  <c r="L197" i="39"/>
  <c r="H29" i="40"/>
  <c r="K155" i="40"/>
  <c r="K225" i="40"/>
  <c r="K111" i="41"/>
  <c r="M111" i="41" s="1"/>
  <c r="M113" i="41" s="1"/>
  <c r="K141" i="41"/>
  <c r="K246" i="41"/>
  <c r="K197" i="41"/>
  <c r="H111" i="41"/>
  <c r="H113" i="41" s="1"/>
  <c r="L288" i="42"/>
  <c r="G99" i="42"/>
  <c r="K99" i="42" s="1"/>
  <c r="K78" i="42"/>
  <c r="K50" i="42"/>
  <c r="L85" i="42"/>
  <c r="L57" i="42"/>
  <c r="K8" i="42"/>
  <c r="L97" i="42"/>
  <c r="L99" i="42" s="1"/>
  <c r="K351" i="43"/>
  <c r="K337" i="43"/>
  <c r="L246" i="43"/>
  <c r="H232" i="43"/>
  <c r="H169" i="43"/>
  <c r="L8" i="43"/>
  <c r="K148" i="43"/>
  <c r="K274" i="44"/>
  <c r="M29" i="44"/>
  <c r="L274" i="45"/>
  <c r="H183" i="45"/>
  <c r="H169" i="45"/>
  <c r="H162" i="45"/>
  <c r="K190" i="45"/>
  <c r="K246" i="45"/>
  <c r="K232" i="45"/>
  <c r="H78" i="45"/>
  <c r="H71" i="45"/>
  <c r="L337" i="45"/>
  <c r="L351" i="45"/>
  <c r="M365" i="45"/>
  <c r="M358" i="45"/>
  <c r="M351" i="45"/>
  <c r="M344" i="45"/>
  <c r="L316" i="45"/>
  <c r="K197" i="45"/>
  <c r="H204" i="45"/>
  <c r="H141" i="45"/>
  <c r="K365" i="41"/>
  <c r="K211" i="41"/>
  <c r="M43" i="43"/>
  <c r="L246" i="44"/>
  <c r="L218" i="44"/>
  <c r="L239" i="44"/>
  <c r="L225" i="44"/>
  <c r="M22" i="44"/>
  <c r="L148" i="44"/>
  <c r="H134" i="44"/>
  <c r="M330" i="45"/>
  <c r="M316" i="45"/>
  <c r="M246" i="45"/>
  <c r="L218" i="45"/>
  <c r="L85" i="45"/>
  <c r="H57" i="45"/>
  <c r="H8" i="45"/>
  <c r="L358" i="45"/>
  <c r="L323" i="45"/>
  <c r="L134" i="45"/>
  <c r="H197" i="45"/>
  <c r="M113" i="45"/>
  <c r="M99" i="45"/>
  <c r="H358" i="45"/>
  <c r="H344" i="45"/>
  <c r="H330" i="45"/>
  <c r="H316" i="45"/>
  <c r="H302" i="45"/>
  <c r="M267" i="45"/>
  <c r="L302" i="45"/>
  <c r="H253" i="45"/>
  <c r="M176" i="45"/>
  <c r="H29" i="45"/>
  <c r="M22" i="45"/>
  <c r="M281" i="45"/>
  <c r="M309" i="45"/>
  <c r="M225" i="45"/>
  <c r="M183" i="45"/>
  <c r="M120" i="45"/>
  <c r="M106" i="45"/>
  <c r="M92" i="45"/>
  <c r="L22" i="45"/>
  <c r="L15" i="45"/>
  <c r="L8" i="45"/>
  <c r="H22" i="45"/>
  <c r="M15" i="45"/>
  <c r="H365" i="45"/>
  <c r="H351" i="45"/>
  <c r="H337" i="45"/>
  <c r="H323" i="45"/>
  <c r="H309" i="45"/>
  <c r="M302" i="45"/>
  <c r="H260" i="45"/>
  <c r="L197" i="45"/>
  <c r="M190" i="45"/>
  <c r="M162" i="45"/>
  <c r="M155" i="45"/>
  <c r="M148" i="45"/>
  <c r="M141" i="45"/>
  <c r="M134" i="45"/>
  <c r="H15" i="45"/>
  <c r="M8" i="45"/>
  <c r="H351" i="44"/>
  <c r="L169" i="44"/>
  <c r="H169" i="44"/>
  <c r="L211" i="44"/>
  <c r="M190" i="44"/>
  <c r="M148" i="44"/>
  <c r="M134" i="44"/>
  <c r="M120" i="44"/>
  <c r="M92" i="44"/>
  <c r="M78" i="44"/>
  <c r="L22" i="44"/>
  <c r="K15" i="44"/>
  <c r="L274" i="44"/>
  <c r="H260" i="44"/>
  <c r="L267" i="44"/>
  <c r="M155" i="44"/>
  <c r="H148" i="44"/>
  <c r="H120" i="44"/>
  <c r="L8" i="44"/>
  <c r="M64" i="44"/>
  <c r="L15" i="44"/>
  <c r="K162" i="44"/>
  <c r="L127" i="44"/>
  <c r="K36" i="44"/>
  <c r="H358" i="44"/>
  <c r="H344" i="44"/>
  <c r="H330" i="44"/>
  <c r="H267" i="44"/>
  <c r="L183" i="44"/>
  <c r="H162" i="44"/>
  <c r="H155" i="44"/>
  <c r="L204" i="44"/>
  <c r="M141" i="44"/>
  <c r="M127" i="44"/>
  <c r="M113" i="44"/>
  <c r="M85" i="44"/>
  <c r="M71" i="44"/>
  <c r="M43" i="44"/>
  <c r="K29" i="44"/>
  <c r="M8" i="44"/>
  <c r="K43" i="44"/>
  <c r="H127" i="44"/>
  <c r="H99" i="44"/>
  <c r="H71" i="44"/>
  <c r="L99" i="44"/>
  <c r="H211" i="44"/>
  <c r="H15" i="44"/>
  <c r="H316" i="44"/>
  <c r="L71" i="44"/>
  <c r="K8" i="44"/>
  <c r="H29" i="39"/>
  <c r="L78" i="41"/>
  <c r="H71" i="42"/>
  <c r="H190" i="42"/>
  <c r="L316" i="44"/>
  <c r="M274" i="44"/>
  <c r="M295" i="44"/>
  <c r="H246" i="44"/>
  <c r="M197" i="44"/>
  <c r="H141" i="44"/>
  <c r="H106" i="44"/>
  <c r="H78" i="44"/>
  <c r="K15" i="40"/>
  <c r="M288" i="39"/>
  <c r="K281" i="39"/>
  <c r="L190" i="39"/>
  <c r="M106" i="39"/>
  <c r="L29" i="39"/>
  <c r="K239" i="40"/>
  <c r="L141" i="40"/>
  <c r="H99" i="40"/>
  <c r="K92" i="40"/>
  <c r="K113" i="41"/>
  <c r="L15" i="40"/>
  <c r="H183" i="42"/>
  <c r="H106" i="42"/>
  <c r="H50" i="42"/>
  <c r="H302" i="44"/>
  <c r="H113" i="44"/>
  <c r="H85" i="44"/>
  <c r="H36" i="44"/>
  <c r="H204" i="38"/>
  <c r="K197" i="39"/>
  <c r="K29" i="39"/>
  <c r="L281" i="39"/>
  <c r="K169" i="39"/>
  <c r="L253" i="39"/>
  <c r="H337" i="41"/>
  <c r="L358" i="41"/>
  <c r="K344" i="41"/>
  <c r="L239" i="41"/>
  <c r="K337" i="41"/>
  <c r="L71" i="41"/>
  <c r="K85" i="41"/>
  <c r="K218" i="41"/>
  <c r="L155" i="41"/>
  <c r="L29" i="41"/>
  <c r="L365" i="42"/>
  <c r="L281" i="42"/>
  <c r="M302" i="44"/>
  <c r="M253" i="44"/>
  <c r="L253" i="44"/>
  <c r="L176" i="44"/>
  <c r="M169" i="44"/>
  <c r="H92" i="44"/>
  <c r="M372" i="42"/>
  <c r="H50" i="37"/>
  <c r="L15" i="37"/>
  <c r="K22" i="38"/>
  <c r="K85" i="38"/>
  <c r="K190" i="39"/>
  <c r="L260" i="39"/>
  <c r="K246" i="39"/>
  <c r="M57" i="39"/>
  <c r="H106" i="39"/>
  <c r="H64" i="39"/>
  <c r="H148" i="40"/>
  <c r="L106" i="40"/>
  <c r="L36" i="40"/>
  <c r="H323" i="40"/>
  <c r="H155" i="42"/>
  <c r="L232" i="42"/>
  <c r="H176" i="44"/>
  <c r="K211" i="44"/>
  <c r="M365" i="44"/>
  <c r="M358" i="44"/>
  <c r="M337" i="44"/>
  <c r="M330" i="44"/>
  <c r="M323" i="44"/>
  <c r="M309" i="44"/>
  <c r="M288" i="44"/>
  <c r="M260" i="44"/>
  <c r="L309" i="44"/>
  <c r="H204" i="44"/>
  <c r="H197" i="44"/>
  <c r="H190" i="44"/>
  <c r="L155" i="44"/>
  <c r="M57" i="44"/>
  <c r="H50" i="44"/>
  <c r="M267" i="44"/>
  <c r="M246" i="44"/>
  <c r="M239" i="44"/>
  <c r="M232" i="44"/>
  <c r="M225" i="44"/>
  <c r="M218" i="44"/>
  <c r="M211" i="44"/>
  <c r="M176" i="44"/>
  <c r="H57" i="44"/>
  <c r="L36" i="44"/>
  <c r="M344" i="44"/>
  <c r="H309" i="44"/>
  <c r="H239" i="44"/>
  <c r="H232" i="44"/>
  <c r="H225" i="44"/>
  <c r="H218" i="44"/>
  <c r="M183" i="44"/>
  <c r="L190" i="44"/>
  <c r="M162" i="44"/>
  <c r="K176" i="44"/>
  <c r="H64" i="44"/>
  <c r="M351" i="44"/>
  <c r="M316" i="44"/>
  <c r="L302" i="44"/>
  <c r="H183" i="44"/>
  <c r="M204" i="44"/>
  <c r="M36" i="44"/>
  <c r="M50" i="44"/>
  <c r="L43" i="44"/>
  <c r="H134" i="43"/>
  <c r="L302" i="43"/>
  <c r="M309" i="43"/>
  <c r="H274" i="43"/>
  <c r="L260" i="43"/>
  <c r="L267" i="43"/>
  <c r="L204" i="43"/>
  <c r="L162" i="43"/>
  <c r="L106" i="43"/>
  <c r="H106" i="43"/>
  <c r="L92" i="43"/>
  <c r="M281" i="43"/>
  <c r="M267" i="43"/>
  <c r="H22" i="43"/>
  <c r="M36" i="43"/>
  <c r="H365" i="43"/>
  <c r="H358" i="43"/>
  <c r="K232" i="43"/>
  <c r="H225" i="43"/>
  <c r="L57" i="43"/>
  <c r="L183" i="43"/>
  <c r="L155" i="43"/>
  <c r="L113" i="43"/>
  <c r="L99" i="43"/>
  <c r="H197" i="43"/>
  <c r="L225" i="43"/>
  <c r="L197" i="43"/>
  <c r="H43" i="43"/>
  <c r="H29" i="43"/>
  <c r="H92" i="43"/>
  <c r="M302" i="43"/>
  <c r="L295" i="43"/>
  <c r="L239" i="43"/>
  <c r="K218" i="43"/>
  <c r="K183" i="43"/>
  <c r="L169" i="43"/>
  <c r="K99" i="43"/>
  <c r="H36" i="43"/>
  <c r="L15" i="43"/>
  <c r="H295" i="43"/>
  <c r="M288" i="43"/>
  <c r="L281" i="43"/>
  <c r="L190" i="43"/>
  <c r="L127" i="43"/>
  <c r="M22" i="43"/>
  <c r="H267" i="43"/>
  <c r="H211" i="43"/>
  <c r="H183" i="43"/>
  <c r="H351" i="43"/>
  <c r="K365" i="43"/>
  <c r="K323" i="43"/>
  <c r="M274" i="43"/>
  <c r="M260" i="43"/>
  <c r="M155" i="43"/>
  <c r="H99" i="43"/>
  <c r="L36" i="43"/>
  <c r="L253" i="43"/>
  <c r="L148" i="43"/>
  <c r="L218" i="43"/>
  <c r="M232" i="43"/>
  <c r="M218" i="43"/>
  <c r="M211" i="43"/>
  <c r="M204" i="43"/>
  <c r="M197" i="43"/>
  <c r="M190" i="43"/>
  <c r="M176" i="43"/>
  <c r="M120" i="43"/>
  <c r="M99" i="43"/>
  <c r="L85" i="43"/>
  <c r="L50" i="43"/>
  <c r="H85" i="43"/>
  <c r="L64" i="43"/>
  <c r="M253" i="43"/>
  <c r="M225" i="43"/>
  <c r="M183" i="43"/>
  <c r="K302" i="43"/>
  <c r="H190" i="43"/>
  <c r="M29" i="43"/>
  <c r="H148" i="43"/>
  <c r="H281" i="43"/>
  <c r="H120" i="43"/>
  <c r="M15" i="43"/>
  <c r="H8" i="43"/>
  <c r="H337" i="43"/>
  <c r="H309" i="43"/>
  <c r="M316" i="43"/>
  <c r="M295" i="43"/>
  <c r="M134" i="43"/>
  <c r="M127" i="43"/>
  <c r="M113" i="43"/>
  <c r="M106" i="43"/>
  <c r="M92" i="43"/>
  <c r="H288" i="43"/>
  <c r="H253" i="43"/>
  <c r="H218" i="43"/>
  <c r="H127" i="43"/>
  <c r="H316" i="43"/>
  <c r="H246" i="43"/>
  <c r="H162" i="43"/>
  <c r="M85" i="43"/>
  <c r="M71" i="43"/>
  <c r="H64" i="43"/>
  <c r="M50" i="43"/>
  <c r="H50" i="43"/>
  <c r="L134" i="43"/>
  <c r="L71" i="43"/>
  <c r="K169" i="43"/>
  <c r="K43" i="43"/>
  <c r="L99" i="41"/>
  <c r="L57" i="41"/>
  <c r="H15" i="37"/>
  <c r="L43" i="37"/>
  <c r="H337" i="39"/>
  <c r="K78" i="39"/>
  <c r="L113" i="39"/>
  <c r="K302" i="39"/>
  <c r="H281" i="39"/>
  <c r="H323" i="39"/>
  <c r="L134" i="39"/>
  <c r="L22" i="37"/>
  <c r="K29" i="40"/>
  <c r="K302" i="41"/>
  <c r="L127" i="41"/>
  <c r="H78" i="41"/>
  <c r="H50" i="41"/>
  <c r="H22" i="41"/>
  <c r="K127" i="41"/>
  <c r="K330" i="41"/>
  <c r="L148" i="41"/>
  <c r="L85" i="41"/>
  <c r="L43" i="41"/>
  <c r="L15" i="41"/>
  <c r="K183" i="41"/>
  <c r="K36" i="42"/>
  <c r="K43" i="42"/>
  <c r="K337" i="42"/>
  <c r="H365" i="42"/>
  <c r="K120" i="42"/>
  <c r="H99" i="42"/>
  <c r="M323" i="43"/>
  <c r="M337" i="43"/>
  <c r="M246" i="43"/>
  <c r="L232" i="43"/>
  <c r="M162" i="43"/>
  <c r="H155" i="43"/>
  <c r="M78" i="43"/>
  <c r="H71" i="43"/>
  <c r="M155" i="39"/>
  <c r="L8" i="40"/>
  <c r="K274" i="39"/>
  <c r="K43" i="39"/>
  <c r="H71" i="39"/>
  <c r="K92" i="37"/>
  <c r="L358" i="39"/>
  <c r="K239" i="39"/>
  <c r="M50" i="39"/>
  <c r="L22" i="39"/>
  <c r="K232" i="40"/>
  <c r="H36" i="40"/>
  <c r="K141" i="40"/>
  <c r="K134" i="40"/>
  <c r="H127" i="40"/>
  <c r="H365" i="41"/>
  <c r="K281" i="41"/>
  <c r="L162" i="41"/>
  <c r="L134" i="41"/>
  <c r="L274" i="42"/>
  <c r="L267" i="42"/>
  <c r="H78" i="42"/>
  <c r="H57" i="42"/>
  <c r="L29" i="42"/>
  <c r="M365" i="43"/>
  <c r="M358" i="43"/>
  <c r="M351" i="43"/>
  <c r="M344" i="43"/>
  <c r="H323" i="43"/>
  <c r="L330" i="43"/>
  <c r="L323" i="43"/>
  <c r="L316" i="43"/>
  <c r="L309" i="43"/>
  <c r="M239" i="43"/>
  <c r="M169" i="43"/>
  <c r="M57" i="43"/>
  <c r="K78" i="38"/>
  <c r="L225" i="39"/>
  <c r="K127" i="39"/>
  <c r="K92" i="39"/>
  <c r="K141" i="39"/>
  <c r="L8" i="39"/>
  <c r="H190" i="39"/>
  <c r="M120" i="39"/>
  <c r="M330" i="40"/>
  <c r="H288" i="40"/>
  <c r="K323" i="40"/>
  <c r="K225" i="41"/>
  <c r="L253" i="41"/>
  <c r="L71" i="40"/>
  <c r="K64" i="40"/>
  <c r="L344" i="42"/>
  <c r="H344" i="42"/>
  <c r="K232" i="42"/>
  <c r="K155" i="42"/>
  <c r="L148" i="42"/>
  <c r="H281" i="42"/>
  <c r="K97" i="42"/>
  <c r="M97" i="42" s="1"/>
  <c r="M99" i="42" s="1"/>
  <c r="H344" i="43"/>
  <c r="H330" i="43"/>
  <c r="M330" i="43"/>
  <c r="H239" i="43"/>
  <c r="M148" i="43"/>
  <c r="L141" i="43"/>
  <c r="M141" i="43"/>
  <c r="M64" i="43"/>
  <c r="H57" i="43"/>
  <c r="H337" i="42"/>
  <c r="L295" i="42"/>
  <c r="K190" i="42"/>
  <c r="L183" i="42"/>
  <c r="M337" i="42"/>
  <c r="H351" i="42"/>
  <c r="L351" i="42"/>
  <c r="H358" i="42"/>
  <c r="K302" i="42"/>
  <c r="L260" i="42"/>
  <c r="K204" i="42"/>
  <c r="L71" i="42"/>
  <c r="L36" i="42"/>
  <c r="M358" i="42"/>
  <c r="K281" i="42"/>
  <c r="K260" i="42"/>
  <c r="L155" i="42"/>
  <c r="L15" i="42"/>
  <c r="L316" i="42"/>
  <c r="L253" i="42"/>
  <c r="H239" i="42"/>
  <c r="L92" i="42"/>
  <c r="L64" i="42"/>
  <c r="M43" i="42"/>
  <c r="H8" i="42"/>
  <c r="K29" i="42"/>
  <c r="H274" i="42"/>
  <c r="M323" i="42"/>
  <c r="K344" i="42"/>
  <c r="H211" i="42"/>
  <c r="G113" i="42"/>
  <c r="K113" i="42" s="1"/>
  <c r="M36" i="42"/>
  <c r="K218" i="42"/>
  <c r="H169" i="42"/>
  <c r="M344" i="42"/>
  <c r="K197" i="42"/>
  <c r="M365" i="42"/>
  <c r="K351" i="42"/>
  <c r="L302" i="42"/>
  <c r="H295" i="42"/>
  <c r="M288" i="42"/>
  <c r="H85" i="42"/>
  <c r="H288" i="42"/>
  <c r="H64" i="42"/>
  <c r="K330" i="42"/>
  <c r="H267" i="42"/>
  <c r="K239" i="42"/>
  <c r="M106" i="42"/>
  <c r="M92" i="42"/>
  <c r="M85" i="42"/>
  <c r="M78" i="42"/>
  <c r="M71" i="42"/>
  <c r="M64" i="42"/>
  <c r="M57" i="42"/>
  <c r="M50" i="42"/>
  <c r="H141" i="42"/>
  <c r="H134" i="42"/>
  <c r="L127" i="42"/>
  <c r="L211" i="42"/>
  <c r="H197" i="42"/>
  <c r="L190" i="42"/>
  <c r="H29" i="37"/>
  <c r="K22" i="37"/>
  <c r="H162" i="39"/>
  <c r="L78" i="40"/>
  <c r="L106" i="41"/>
  <c r="L246" i="41"/>
  <c r="M176" i="39"/>
  <c r="M323" i="39"/>
  <c r="M78" i="39"/>
  <c r="L148" i="40"/>
  <c r="H267" i="39"/>
  <c r="H155" i="39"/>
  <c r="L43" i="39"/>
  <c r="L344" i="39"/>
  <c r="M127" i="39"/>
  <c r="K218" i="40"/>
  <c r="M176" i="40"/>
  <c r="H155" i="40"/>
  <c r="K8" i="37"/>
  <c r="H57" i="37"/>
  <c r="H218" i="38"/>
  <c r="H211" i="38"/>
  <c r="K218" i="39"/>
  <c r="L288" i="41"/>
  <c r="H267" i="41"/>
  <c r="H15" i="41"/>
  <c r="L169" i="42"/>
  <c r="H92" i="42"/>
  <c r="K111" i="42"/>
  <c r="M111" i="42" s="1"/>
  <c r="M113" i="42" s="1"/>
  <c r="H351" i="40"/>
  <c r="H358" i="41"/>
  <c r="H351" i="41"/>
  <c r="H344" i="41"/>
  <c r="H330" i="41"/>
  <c r="L365" i="41"/>
  <c r="H281" i="41"/>
  <c r="H120" i="41"/>
  <c r="H99" i="41"/>
  <c r="H71" i="41"/>
  <c r="H43" i="41"/>
  <c r="M15" i="41"/>
  <c r="K120" i="41"/>
  <c r="M351" i="42"/>
  <c r="L323" i="42"/>
  <c r="H302" i="42"/>
  <c r="M316" i="42"/>
  <c r="M204" i="42"/>
  <c r="K246" i="42"/>
  <c r="M232" i="42"/>
  <c r="L225" i="42"/>
  <c r="L218" i="42"/>
  <c r="K85" i="42"/>
  <c r="L197" i="42"/>
  <c r="H113" i="42"/>
  <c r="L176" i="42"/>
  <c r="L141" i="42"/>
  <c r="L190" i="40"/>
  <c r="K190" i="40"/>
  <c r="M155" i="40"/>
  <c r="H22" i="40"/>
  <c r="H183" i="40"/>
  <c r="K71" i="40"/>
  <c r="K358" i="41"/>
  <c r="H295" i="41"/>
  <c r="H274" i="41"/>
  <c r="M232" i="41"/>
  <c r="K288" i="41"/>
  <c r="H92" i="41"/>
  <c r="H64" i="41"/>
  <c r="H36" i="41"/>
  <c r="M120" i="41"/>
  <c r="K15" i="41"/>
  <c r="L260" i="41"/>
  <c r="K204" i="41"/>
  <c r="K43" i="41"/>
  <c r="K295" i="42"/>
  <c r="L330" i="42"/>
  <c r="L358" i="42"/>
  <c r="K316" i="42"/>
  <c r="M253" i="42"/>
  <c r="L246" i="42"/>
  <c r="M246" i="42"/>
  <c r="H232" i="42"/>
  <c r="H204" i="42"/>
  <c r="K169" i="42"/>
  <c r="K134" i="42"/>
  <c r="K148" i="42"/>
  <c r="M127" i="42"/>
  <c r="H120" i="42"/>
  <c r="L106" i="42"/>
  <c r="L78" i="42"/>
  <c r="K323" i="42"/>
  <c r="L111" i="42"/>
  <c r="L113" i="42" s="1"/>
  <c r="L134" i="42"/>
  <c r="H112" i="39"/>
  <c r="H113" i="39" s="1"/>
  <c r="K112" i="39"/>
  <c r="M112" i="39" s="1"/>
  <c r="M113" i="39" s="1"/>
  <c r="L225" i="40"/>
  <c r="L169" i="40"/>
  <c r="K344" i="40"/>
  <c r="K358" i="40"/>
  <c r="K211" i="40"/>
  <c r="K120" i="40"/>
  <c r="H85" i="40"/>
  <c r="H323" i="41"/>
  <c r="M274" i="41"/>
  <c r="H288" i="41"/>
  <c r="K274" i="41"/>
  <c r="H239" i="41"/>
  <c r="M225" i="41"/>
  <c r="M218" i="41"/>
  <c r="K148" i="41"/>
  <c r="K134" i="41"/>
  <c r="H106" i="41"/>
  <c r="H85" i="41"/>
  <c r="H57" i="41"/>
  <c r="H29" i="41"/>
  <c r="M22" i="41"/>
  <c r="L141" i="41"/>
  <c r="M127" i="41"/>
  <c r="M78" i="41"/>
  <c r="M71" i="41"/>
  <c r="M64" i="41"/>
  <c r="M57" i="41"/>
  <c r="M50" i="41"/>
  <c r="M43" i="41"/>
  <c r="M36" i="41"/>
  <c r="H323" i="42"/>
  <c r="L337" i="42"/>
  <c r="M309" i="42"/>
  <c r="M330" i="42"/>
  <c r="K358" i="42"/>
  <c r="M302" i="42"/>
  <c r="M274" i="42"/>
  <c r="M239" i="42"/>
  <c r="M225" i="42"/>
  <c r="K162" i="42"/>
  <c r="M148" i="42"/>
  <c r="M120" i="42"/>
  <c r="H148" i="42"/>
  <c r="M29" i="42"/>
  <c r="M22" i="42"/>
  <c r="M15" i="42"/>
  <c r="L309" i="42"/>
  <c r="K267" i="42"/>
  <c r="H176" i="42"/>
  <c r="L239" i="42"/>
  <c r="H316" i="42"/>
  <c r="H309" i="42"/>
  <c r="M295" i="42"/>
  <c r="H260" i="42"/>
  <c r="M218" i="42"/>
  <c r="H225" i="42"/>
  <c r="M134" i="42"/>
  <c r="H36" i="42"/>
  <c r="H22" i="42"/>
  <c r="H253" i="42"/>
  <c r="L120" i="42"/>
  <c r="M8" i="42"/>
  <c r="K288" i="42"/>
  <c r="L204" i="42"/>
  <c r="H246" i="42"/>
  <c r="K127" i="42"/>
  <c r="M141" i="42"/>
  <c r="H127" i="42"/>
  <c r="H29" i="42"/>
  <c r="H15" i="42"/>
  <c r="M281" i="42"/>
  <c r="M267" i="42"/>
  <c r="M260" i="42"/>
  <c r="M211" i="42"/>
  <c r="M197" i="42"/>
  <c r="M190" i="42"/>
  <c r="M183" i="42"/>
  <c r="M176" i="42"/>
  <c r="M169" i="42"/>
  <c r="M162" i="42"/>
  <c r="M155" i="42"/>
  <c r="H218" i="42"/>
  <c r="K29" i="41"/>
  <c r="M29" i="41"/>
  <c r="K64" i="41"/>
  <c r="K57" i="41"/>
  <c r="K36" i="41"/>
  <c r="H302" i="41"/>
  <c r="L36" i="41"/>
  <c r="L92" i="41"/>
  <c r="L64" i="41"/>
  <c r="K50" i="41"/>
  <c r="L351" i="41"/>
  <c r="L344" i="41"/>
  <c r="M358" i="41"/>
  <c r="M302" i="41"/>
  <c r="M239" i="41"/>
  <c r="L267" i="41"/>
  <c r="K71" i="41"/>
  <c r="L281" i="41"/>
  <c r="K22" i="41"/>
  <c r="L92" i="37"/>
  <c r="L50" i="37"/>
  <c r="H43" i="37"/>
  <c r="L99" i="37"/>
  <c r="K358" i="39"/>
  <c r="L267" i="39"/>
  <c r="M141" i="39"/>
  <c r="L351" i="39"/>
  <c r="H183" i="39"/>
  <c r="L127" i="40"/>
  <c r="L50" i="41"/>
  <c r="L22" i="41"/>
  <c r="L8" i="41"/>
  <c r="L29" i="40"/>
  <c r="L246" i="39"/>
  <c r="M330" i="39"/>
  <c r="L127" i="39"/>
  <c r="L288" i="39"/>
  <c r="H176" i="39"/>
  <c r="M85" i="39"/>
  <c r="L176" i="39"/>
  <c r="L120" i="39"/>
  <c r="H169" i="40"/>
  <c r="K113" i="39"/>
  <c r="L323" i="41"/>
  <c r="H316" i="41"/>
  <c r="H309" i="41"/>
  <c r="M267" i="41"/>
  <c r="M162" i="41"/>
  <c r="H155" i="41"/>
  <c r="H148" i="41"/>
  <c r="L274" i="41"/>
  <c r="K260" i="41"/>
  <c r="K253" i="41"/>
  <c r="M246" i="38"/>
  <c r="M218" i="38"/>
  <c r="H246" i="38"/>
  <c r="H232" i="38"/>
  <c r="K99" i="38"/>
  <c r="M169" i="39"/>
  <c r="L330" i="39"/>
  <c r="M316" i="39"/>
  <c r="L15" i="39"/>
  <c r="K295" i="40"/>
  <c r="L337" i="41"/>
  <c r="L330" i="41"/>
  <c r="M323" i="41"/>
  <c r="L225" i="41"/>
  <c r="L218" i="41"/>
  <c r="L211" i="41"/>
  <c r="L204" i="41"/>
  <c r="L197" i="41"/>
  <c r="L190" i="41"/>
  <c r="L183" i="41"/>
  <c r="L176" i="41"/>
  <c r="L169" i="41"/>
  <c r="L232" i="41"/>
  <c r="L57" i="40"/>
  <c r="H106" i="37"/>
  <c r="H92" i="37"/>
  <c r="H78" i="37"/>
  <c r="H64" i="37"/>
  <c r="L106" i="37"/>
  <c r="K43" i="37"/>
  <c r="L78" i="37"/>
  <c r="M36" i="37"/>
  <c r="L57" i="37"/>
  <c r="L64" i="37"/>
  <c r="H22" i="37"/>
  <c r="L239" i="38"/>
  <c r="K337" i="39"/>
  <c r="M190" i="39"/>
  <c r="K183" i="39"/>
  <c r="H141" i="39"/>
  <c r="L99" i="39"/>
  <c r="L71" i="39"/>
  <c r="L57" i="39"/>
  <c r="K274" i="40"/>
  <c r="M239" i="40"/>
  <c r="H330" i="40"/>
  <c r="H295" i="40"/>
  <c r="M316" i="41"/>
  <c r="M148" i="41"/>
  <c r="M134" i="41"/>
  <c r="K8" i="41"/>
  <c r="L316" i="41"/>
  <c r="M288" i="41"/>
  <c r="K309" i="41"/>
  <c r="M211" i="41"/>
  <c r="M204" i="41"/>
  <c r="M197" i="41"/>
  <c r="M190" i="41"/>
  <c r="M183" i="41"/>
  <c r="M176" i="41"/>
  <c r="H169" i="41"/>
  <c r="M169" i="41"/>
  <c r="H162" i="41"/>
  <c r="H127" i="41"/>
  <c r="M365" i="41"/>
  <c r="M260" i="41"/>
  <c r="M253" i="41"/>
  <c r="M246" i="41"/>
  <c r="L295" i="41"/>
  <c r="H225" i="41"/>
  <c r="H218" i="41"/>
  <c r="H211" i="41"/>
  <c r="H204" i="41"/>
  <c r="H197" i="41"/>
  <c r="H190" i="41"/>
  <c r="H183" i="41"/>
  <c r="H176" i="41"/>
  <c r="H134" i="41"/>
  <c r="M106" i="41"/>
  <c r="M99" i="41"/>
  <c r="M92" i="41"/>
  <c r="M85" i="41"/>
  <c r="M351" i="41"/>
  <c r="M344" i="41"/>
  <c r="M337" i="41"/>
  <c r="M330" i="41"/>
  <c r="M295" i="41"/>
  <c r="H232" i="41"/>
  <c r="L302" i="41"/>
  <c r="H260" i="41"/>
  <c r="H253" i="41"/>
  <c r="H246" i="41"/>
  <c r="L309" i="41"/>
  <c r="M155" i="41"/>
  <c r="H141" i="41"/>
  <c r="L120" i="41"/>
  <c r="L113" i="41"/>
  <c r="H8" i="41"/>
  <c r="M309" i="41"/>
  <c r="M141" i="41"/>
  <c r="M8" i="41"/>
  <c r="L92" i="40"/>
  <c r="H218" i="40"/>
  <c r="H337" i="40"/>
  <c r="L260" i="40"/>
  <c r="K281" i="40"/>
  <c r="L288" i="40"/>
  <c r="M246" i="40"/>
  <c r="H225" i="40"/>
  <c r="K162" i="40"/>
  <c r="L112" i="40"/>
  <c r="L113" i="40" s="1"/>
  <c r="L358" i="40"/>
  <c r="L337" i="40"/>
  <c r="L295" i="40"/>
  <c r="H211" i="40"/>
  <c r="L43" i="40"/>
  <c r="M22" i="40"/>
  <c r="H358" i="40"/>
  <c r="H260" i="40"/>
  <c r="L64" i="40"/>
  <c r="H92" i="40"/>
  <c r="L22" i="40"/>
  <c r="M358" i="40"/>
  <c r="M288" i="40"/>
  <c r="M253" i="40"/>
  <c r="K246" i="40"/>
  <c r="H120" i="40"/>
  <c r="H106" i="40"/>
  <c r="H78" i="40"/>
  <c r="L232" i="40"/>
  <c r="H232" i="40"/>
  <c r="H176" i="40"/>
  <c r="M225" i="39"/>
  <c r="H169" i="39"/>
  <c r="H363" i="40"/>
  <c r="H365" i="40" s="1"/>
  <c r="K363" i="40"/>
  <c r="M363" i="40" s="1"/>
  <c r="M365" i="40" s="1"/>
  <c r="K36" i="38"/>
  <c r="M281" i="39"/>
  <c r="M253" i="39"/>
  <c r="M239" i="39"/>
  <c r="M197" i="39"/>
  <c r="K71" i="39"/>
  <c r="L106" i="39"/>
  <c r="H330" i="39"/>
  <c r="M309" i="39"/>
  <c r="M43" i="39"/>
  <c r="G365" i="40"/>
  <c r="K365" i="40" s="1"/>
  <c r="L365" i="40"/>
  <c r="H141" i="40"/>
  <c r="M8" i="37"/>
  <c r="H309" i="38"/>
  <c r="L267" i="38"/>
  <c r="H190" i="38"/>
  <c r="H155" i="38"/>
  <c r="H260" i="38"/>
  <c r="H225" i="38"/>
  <c r="M162" i="39"/>
  <c r="L50" i="39"/>
  <c r="L337" i="39"/>
  <c r="H99" i="39"/>
  <c r="L162" i="39"/>
  <c r="H120" i="39"/>
  <c r="M204" i="38"/>
  <c r="L155" i="38"/>
  <c r="H295" i="39"/>
  <c r="L36" i="39"/>
  <c r="K323" i="39"/>
  <c r="H274" i="39"/>
  <c r="K288" i="39"/>
  <c r="M57" i="40"/>
  <c r="L134" i="40"/>
  <c r="M204" i="40"/>
  <c r="K112" i="40"/>
  <c r="M112" i="40" s="1"/>
  <c r="M113" i="40" s="1"/>
  <c r="H112" i="40"/>
  <c r="H113" i="40" s="1"/>
  <c r="L36" i="37"/>
  <c r="K43" i="38"/>
  <c r="K15" i="38"/>
  <c r="L351" i="38"/>
  <c r="H302" i="38"/>
  <c r="M358" i="38"/>
  <c r="L204" i="38"/>
  <c r="L225" i="38"/>
  <c r="H197" i="38"/>
  <c r="L295" i="39"/>
  <c r="K365" i="39"/>
  <c r="L323" i="39"/>
  <c r="L316" i="39"/>
  <c r="M260" i="39"/>
  <c r="M246" i="39"/>
  <c r="M232" i="39"/>
  <c r="M183" i="39"/>
  <c r="K176" i="39"/>
  <c r="K85" i="39"/>
  <c r="K57" i="39"/>
  <c r="L92" i="39"/>
  <c r="L85" i="39"/>
  <c r="L78" i="39"/>
  <c r="L64" i="39"/>
  <c r="H8" i="39"/>
  <c r="K225" i="39"/>
  <c r="K330" i="39"/>
  <c r="K211" i="39"/>
  <c r="H204" i="39"/>
  <c r="M134" i="39"/>
  <c r="L363" i="39"/>
  <c r="L365" i="39" s="1"/>
  <c r="M351" i="40"/>
  <c r="M337" i="40"/>
  <c r="M323" i="40"/>
  <c r="L309" i="40"/>
  <c r="L281" i="40"/>
  <c r="L274" i="40"/>
  <c r="L267" i="40"/>
  <c r="M225" i="40"/>
  <c r="K309" i="40"/>
  <c r="L253" i="40"/>
  <c r="M197" i="40"/>
  <c r="H190" i="40"/>
  <c r="L183" i="40"/>
  <c r="M211" i="40"/>
  <c r="M183" i="40"/>
  <c r="M162" i="40"/>
  <c r="M8" i="40"/>
  <c r="K316" i="40"/>
  <c r="L218" i="40"/>
  <c r="H134" i="40"/>
  <c r="K169" i="40"/>
  <c r="L316" i="40"/>
  <c r="L351" i="40"/>
  <c r="L344" i="40"/>
  <c r="L330" i="40"/>
  <c r="L323" i="40"/>
  <c r="M281" i="40"/>
  <c r="M274" i="40"/>
  <c r="M267" i="40"/>
  <c r="M302" i="40"/>
  <c r="M309" i="40"/>
  <c r="L246" i="40"/>
  <c r="L239" i="40"/>
  <c r="H246" i="40"/>
  <c r="H204" i="40"/>
  <c r="L176" i="40"/>
  <c r="M43" i="40"/>
  <c r="H162" i="40"/>
  <c r="L155" i="40"/>
  <c r="G113" i="40"/>
  <c r="K113" i="40" s="1"/>
  <c r="K148" i="39"/>
  <c r="M344" i="40"/>
  <c r="M232" i="40"/>
  <c r="M260" i="40"/>
  <c r="H197" i="40"/>
  <c r="L197" i="40"/>
  <c r="M169" i="40"/>
  <c r="M50" i="40"/>
  <c r="H316" i="40"/>
  <c r="L211" i="40"/>
  <c r="M190" i="40"/>
  <c r="M148" i="40"/>
  <c r="M134" i="40"/>
  <c r="M120" i="40"/>
  <c r="M106" i="40"/>
  <c r="M92" i="40"/>
  <c r="M78" i="40"/>
  <c r="H57" i="40"/>
  <c r="H50" i="40"/>
  <c r="M15" i="40"/>
  <c r="M295" i="40"/>
  <c r="H281" i="40"/>
  <c r="H274" i="40"/>
  <c r="H267" i="40"/>
  <c r="H253" i="40"/>
  <c r="M64" i="40"/>
  <c r="K50" i="40"/>
  <c r="M71" i="40"/>
  <c r="M316" i="40"/>
  <c r="H302" i="40"/>
  <c r="M141" i="40"/>
  <c r="M127" i="40"/>
  <c r="M99" i="40"/>
  <c r="M85" i="40"/>
  <c r="H64" i="40"/>
  <c r="H43" i="40"/>
  <c r="H71" i="40"/>
  <c r="K302" i="40"/>
  <c r="M218" i="40"/>
  <c r="H239" i="40"/>
  <c r="L204" i="40"/>
  <c r="L50" i="40"/>
  <c r="M36" i="40"/>
  <c r="M29" i="40"/>
  <c r="M295" i="39"/>
  <c r="M337" i="39"/>
  <c r="H365" i="39"/>
  <c r="H358" i="39"/>
  <c r="H351" i="39"/>
  <c r="H344" i="39"/>
  <c r="H309" i="39"/>
  <c r="H260" i="39"/>
  <c r="H232" i="39"/>
  <c r="M218" i="39"/>
  <c r="H211" i="39"/>
  <c r="L141" i="39"/>
  <c r="L218" i="39"/>
  <c r="H127" i="39"/>
  <c r="M92" i="39"/>
  <c r="M99" i="39"/>
  <c r="M71" i="39"/>
  <c r="H253" i="39"/>
  <c r="H225" i="39"/>
  <c r="L204" i="39"/>
  <c r="M64" i="39"/>
  <c r="M302" i="39"/>
  <c r="H302" i="39"/>
  <c r="M274" i="39"/>
  <c r="H246" i="39"/>
  <c r="L183" i="39"/>
  <c r="L169" i="39"/>
  <c r="K162" i="39"/>
  <c r="M176" i="38"/>
  <c r="H239" i="39"/>
  <c r="H15" i="39"/>
  <c r="L239" i="39"/>
  <c r="H288" i="39"/>
  <c r="M281" i="38"/>
  <c r="H267" i="38"/>
  <c r="L309" i="39"/>
  <c r="M267" i="39"/>
  <c r="M36" i="39"/>
  <c r="H22" i="39"/>
  <c r="L232" i="39"/>
  <c r="L211" i="39"/>
  <c r="H197" i="39"/>
  <c r="M365" i="39"/>
  <c r="M358" i="39"/>
  <c r="M351" i="39"/>
  <c r="M344" i="39"/>
  <c r="M211" i="39"/>
  <c r="H148" i="39"/>
  <c r="L302" i="39"/>
  <c r="L274" i="39"/>
  <c r="M22" i="39"/>
  <c r="M15" i="39"/>
  <c r="H218" i="39"/>
  <c r="M204" i="39"/>
  <c r="M148" i="39"/>
  <c r="H57" i="39"/>
  <c r="H50" i="39"/>
  <c r="H43" i="39"/>
  <c r="M8" i="39"/>
  <c r="L148" i="39"/>
  <c r="H85" i="39"/>
  <c r="H78" i="39"/>
  <c r="H36" i="39"/>
  <c r="M29" i="39"/>
  <c r="L246" i="38"/>
  <c r="M365" i="38"/>
  <c r="M295" i="38"/>
  <c r="L218" i="38"/>
  <c r="L323" i="38"/>
  <c r="H295" i="38"/>
  <c r="M309" i="38"/>
  <c r="M260" i="38"/>
  <c r="H176" i="38"/>
  <c r="H351" i="38"/>
  <c r="H239" i="38"/>
  <c r="L365" i="38"/>
  <c r="L330" i="38"/>
  <c r="L309" i="38"/>
  <c r="L302" i="38"/>
  <c r="L274" i="38"/>
  <c r="L183" i="38"/>
  <c r="M155" i="38"/>
  <c r="M127" i="38"/>
  <c r="H358" i="38"/>
  <c r="M239" i="38"/>
  <c r="H316" i="38"/>
  <c r="H330" i="38"/>
  <c r="L260" i="38"/>
  <c r="H148" i="38"/>
  <c r="H134" i="38"/>
  <c r="H120" i="38"/>
  <c r="L253" i="38"/>
  <c r="L134" i="38"/>
  <c r="M302" i="38"/>
  <c r="H344" i="38"/>
  <c r="M211" i="38"/>
  <c r="L232" i="38"/>
  <c r="L141" i="38"/>
  <c r="L113" i="38"/>
  <c r="H365" i="38"/>
  <c r="H323" i="38"/>
  <c r="H141" i="38"/>
  <c r="H127" i="38"/>
  <c r="H113" i="38"/>
  <c r="L211" i="38"/>
  <c r="L197" i="38"/>
  <c r="L148" i="38"/>
  <c r="L120" i="38"/>
  <c r="M162" i="38"/>
  <c r="H337" i="38"/>
  <c r="M253" i="38"/>
  <c r="M225" i="38"/>
  <c r="M232" i="38"/>
  <c r="L127" i="38"/>
  <c r="M344" i="38"/>
  <c r="M316" i="38"/>
  <c r="L295" i="38"/>
  <c r="M148" i="38"/>
  <c r="M120" i="38"/>
  <c r="H183" i="38"/>
  <c r="M351" i="38"/>
  <c r="M323" i="38"/>
  <c r="H274" i="38"/>
  <c r="M288" i="38"/>
  <c r="M267" i="38"/>
  <c r="M190" i="38"/>
  <c r="L190" i="38"/>
  <c r="L162" i="38"/>
  <c r="M169" i="38"/>
  <c r="L337" i="38"/>
  <c r="H281" i="38"/>
  <c r="M330" i="38"/>
  <c r="L281" i="38"/>
  <c r="H162" i="38"/>
  <c r="M134" i="38"/>
  <c r="H169" i="38"/>
  <c r="M183" i="38"/>
  <c r="L344" i="38"/>
  <c r="L316" i="38"/>
  <c r="L288" i="38"/>
  <c r="L358" i="38"/>
  <c r="M337" i="38"/>
  <c r="H288" i="38"/>
  <c r="M274" i="38"/>
  <c r="L169" i="38"/>
  <c r="M141" i="38"/>
  <c r="M113" i="38"/>
  <c r="M197" i="38"/>
  <c r="L176" i="38"/>
  <c r="L22" i="38"/>
  <c r="M64" i="38"/>
  <c r="M22" i="38"/>
  <c r="M99" i="38"/>
  <c r="M92" i="38"/>
  <c r="K106" i="38"/>
  <c r="L15" i="38"/>
  <c r="L99" i="38"/>
  <c r="H36" i="38"/>
  <c r="L85" i="38"/>
  <c r="M36" i="38"/>
  <c r="L78" i="38"/>
  <c r="M85" i="38"/>
  <c r="M71" i="38"/>
  <c r="L57" i="38"/>
  <c r="H22" i="38"/>
  <c r="L71" i="38"/>
  <c r="M15" i="38"/>
  <c r="M57" i="38"/>
  <c r="M50" i="38"/>
  <c r="M43" i="38"/>
  <c r="L50" i="38"/>
  <c r="H106" i="38"/>
  <c r="M78" i="38"/>
  <c r="M29" i="38"/>
  <c r="H15" i="38"/>
  <c r="L64" i="38"/>
  <c r="H64" i="38"/>
  <c r="L29" i="38"/>
  <c r="L36" i="38"/>
  <c r="H29" i="38"/>
  <c r="L106" i="38"/>
  <c r="H57" i="38"/>
  <c r="H50" i="38"/>
  <c r="H43" i="38"/>
  <c r="L92" i="38"/>
  <c r="L43" i="38"/>
  <c r="H78" i="38"/>
  <c r="M106" i="38"/>
  <c r="H92" i="38"/>
  <c r="H85" i="38"/>
  <c r="H71" i="38"/>
  <c r="H99" i="38"/>
  <c r="K8" i="38"/>
  <c r="L8" i="38"/>
  <c r="M43" i="37"/>
  <c r="H85" i="37"/>
  <c r="H99" i="37"/>
  <c r="M85" i="37"/>
  <c r="M71" i="37"/>
  <c r="M15" i="37"/>
  <c r="M50" i="37"/>
  <c r="M92" i="37"/>
  <c r="M78" i="37"/>
  <c r="L71" i="37"/>
  <c r="M57" i="37"/>
  <c r="H36" i="37"/>
  <c r="M22" i="37"/>
  <c r="K15" i="37"/>
  <c r="L85" i="37"/>
  <c r="H71" i="37"/>
  <c r="M106" i="37"/>
  <c r="M29" i="37"/>
  <c r="H8" i="38"/>
  <c r="M8" i="38"/>
  <c r="M64" i="37"/>
  <c r="M99" i="37"/>
  <c r="L8" i="37"/>
  <c r="K1310" i="35"/>
  <c r="K1660" i="35"/>
  <c r="S1379" i="35" l="1"/>
  <c r="S1862" i="35"/>
  <c r="S1631" i="35"/>
  <c r="S1176" i="35"/>
  <c r="S2485" i="35"/>
  <c r="S1694" i="35"/>
  <c r="S7" i="35"/>
  <c r="S2793" i="35"/>
  <c r="S1673" i="35"/>
  <c r="S1442" i="35"/>
  <c r="S1743" i="35"/>
  <c r="S1148" i="35"/>
  <c r="S1400" i="35"/>
  <c r="S1778" i="35"/>
  <c r="S217" i="35"/>
  <c r="S1204" i="35"/>
  <c r="S322" i="35"/>
  <c r="S2191" i="35"/>
  <c r="S2296" i="35"/>
  <c r="S2877" i="35"/>
  <c r="S1309" i="35"/>
  <c r="S301" i="35"/>
  <c r="S665" i="35"/>
  <c r="S2772" i="35"/>
  <c r="S1757" i="35"/>
  <c r="S168" i="35"/>
  <c r="S2226" i="35"/>
  <c r="S2765" i="35"/>
  <c r="S2478" i="35"/>
  <c r="S1925" i="35"/>
  <c r="S1603" i="35"/>
  <c r="S1505" i="35"/>
  <c r="S2310" i="35"/>
  <c r="S952" i="35"/>
  <c r="S714" i="35"/>
  <c r="S2156" i="35"/>
  <c r="S1365" i="35"/>
  <c r="S1393" i="35"/>
  <c r="S238" i="35"/>
  <c r="S672" i="35"/>
  <c r="S2730" i="35"/>
  <c r="S2863" i="35"/>
  <c r="S35" i="35"/>
  <c r="S1295" i="35"/>
  <c r="S1589" i="35"/>
  <c r="S112" i="35"/>
  <c r="S2429" i="35"/>
  <c r="S2275" i="35"/>
  <c r="S749" i="35"/>
  <c r="S896" i="35"/>
  <c r="S1827" i="35"/>
  <c r="S469" i="35"/>
  <c r="S770" i="35"/>
  <c r="S2086" i="35"/>
  <c r="S2177" i="35"/>
  <c r="S2898" i="35"/>
  <c r="S1169" i="35"/>
  <c r="S2611" i="35"/>
  <c r="S924" i="35"/>
  <c r="S742" i="35"/>
  <c r="S56" i="35"/>
  <c r="S2317" i="35"/>
  <c r="S2849" i="35"/>
  <c r="S763" i="35"/>
  <c r="S105" i="35"/>
  <c r="S1316" i="35"/>
  <c r="S2282" i="35"/>
  <c r="S2037" i="35"/>
  <c r="S2233" i="35"/>
  <c r="S2786" i="35"/>
  <c r="S1057" i="35"/>
  <c r="S826" i="35"/>
  <c r="S1918" i="35"/>
  <c r="S476" i="35"/>
  <c r="S2618" i="35"/>
  <c r="S1575" i="35"/>
  <c r="S574" i="35"/>
  <c r="S2709" i="35"/>
  <c r="S1162" i="35"/>
  <c r="S1911" i="35"/>
  <c r="S2597" i="35"/>
  <c r="S1344" i="35"/>
  <c r="S189" i="35"/>
  <c r="S3024" i="35"/>
  <c r="S2758" i="35"/>
  <c r="S1981" i="35"/>
  <c r="S2471" i="35"/>
  <c r="S1820" i="35"/>
  <c r="S2625" i="35"/>
  <c r="S1701" i="35"/>
  <c r="S616" i="35"/>
  <c r="S2415" i="35"/>
  <c r="S2569" i="35"/>
  <c r="S1750" i="35"/>
  <c r="S1372" i="35"/>
  <c r="S1470" i="35"/>
  <c r="S2499" i="35"/>
  <c r="S42" i="35"/>
  <c r="S1715" i="35"/>
  <c r="S2016" i="35"/>
  <c r="S462" i="35"/>
  <c r="S2513" i="35"/>
  <c r="S2653" i="35"/>
  <c r="S2205" i="35"/>
  <c r="S1113" i="35"/>
  <c r="S259" i="35"/>
  <c r="S833" i="35"/>
  <c r="S2604" i="35"/>
  <c r="S1806" i="35"/>
  <c r="S560" i="35"/>
  <c r="S1533" i="35"/>
  <c r="S2121" i="35"/>
  <c r="S1288" i="35"/>
  <c r="S1281" i="35"/>
  <c r="S2506" i="35"/>
  <c r="S1547" i="35"/>
  <c r="S98" i="35"/>
  <c r="S1120" i="35"/>
  <c r="S1330" i="35"/>
  <c r="S2002" i="35"/>
  <c r="S2681" i="35"/>
  <c r="S70" i="35"/>
  <c r="S1078" i="35"/>
  <c r="S1260" i="35"/>
  <c r="S1722" i="35"/>
  <c r="S2954" i="35"/>
  <c r="S889" i="35"/>
  <c r="S2240" i="35"/>
  <c r="S1064" i="35"/>
  <c r="S91" i="35"/>
  <c r="S2814" i="35"/>
  <c r="S329" i="35"/>
  <c r="S336" i="35"/>
  <c r="S1708" i="35"/>
  <c r="S2870" i="35"/>
  <c r="S2030" i="35"/>
  <c r="S1974" i="35"/>
  <c r="S2212" i="35"/>
  <c r="S1764" i="35"/>
  <c r="S917" i="35"/>
  <c r="S3017" i="35"/>
  <c r="S154" i="35"/>
  <c r="S1876" i="35"/>
  <c r="S2289" i="35"/>
  <c r="S2387" i="35"/>
  <c r="S1211" i="35"/>
  <c r="S798" i="35"/>
  <c r="S2583" i="35"/>
  <c r="S1995" i="35"/>
  <c r="S756" i="35"/>
  <c r="S875" i="35"/>
  <c r="S1029" i="35"/>
  <c r="S1239" i="35"/>
  <c r="S693" i="35"/>
  <c r="S392" i="35"/>
  <c r="S2170" i="35"/>
  <c r="S2828" i="35"/>
  <c r="S3010" i="35"/>
  <c r="S959" i="35"/>
  <c r="S1071" i="35"/>
  <c r="S434" i="35"/>
  <c r="S1659" i="35"/>
  <c r="S2009" i="35"/>
  <c r="S1358" i="35"/>
  <c r="S406" i="35"/>
  <c r="S1337" i="35"/>
  <c r="S2142" i="35"/>
  <c r="S2800" i="35"/>
  <c r="S1008" i="35"/>
  <c r="S2436" i="35"/>
  <c r="S2821" i="35"/>
  <c r="S861" i="35"/>
  <c r="S266" i="35"/>
  <c r="S2702" i="35"/>
  <c r="S28" i="35"/>
  <c r="S686" i="35"/>
  <c r="S1946" i="35"/>
  <c r="S637" i="35"/>
  <c r="S707" i="35"/>
  <c r="S224" i="35"/>
  <c r="S2940" i="35"/>
  <c r="S2331" i="35"/>
  <c r="S280" i="35"/>
  <c r="S546" i="35"/>
  <c r="S252" i="35"/>
  <c r="S518" i="35"/>
  <c r="S1953" i="35"/>
  <c r="S2072" i="35"/>
  <c r="S14" i="35"/>
  <c r="S539" i="35"/>
  <c r="S777" i="35"/>
  <c r="S2422" i="35"/>
  <c r="S2163" i="35"/>
  <c r="S2716" i="35"/>
  <c r="S840" i="35"/>
  <c r="S1519" i="35"/>
  <c r="S2051" i="35"/>
  <c r="S1323" i="35"/>
  <c r="S602" i="35"/>
  <c r="S2807" i="35"/>
  <c r="S1526" i="35"/>
  <c r="S2555" i="35"/>
  <c r="S1134" i="35"/>
  <c r="S49" i="35"/>
  <c r="S1540" i="35"/>
  <c r="S2989" i="35"/>
  <c r="S805" i="35"/>
  <c r="S1799" i="35"/>
  <c r="S2114" i="35"/>
  <c r="S21" i="35"/>
  <c r="S2184" i="35"/>
  <c r="S1043" i="35"/>
  <c r="S2660" i="35"/>
  <c r="S2303" i="35"/>
  <c r="S2632" i="35"/>
  <c r="S980" i="35"/>
  <c r="S854" i="35"/>
  <c r="S2100" i="35"/>
  <c r="S2338" i="35"/>
  <c r="S2520" i="35"/>
  <c r="S84" i="35"/>
  <c r="S868" i="35"/>
  <c r="S203" i="35"/>
  <c r="S2380" i="35"/>
  <c r="S490" i="35"/>
  <c r="S1785" i="35"/>
  <c r="S2674" i="35"/>
  <c r="S357" i="35"/>
  <c r="S966" i="35"/>
  <c r="S2247" i="35"/>
  <c r="S1155" i="35"/>
  <c r="S938" i="35"/>
  <c r="S1274" i="35"/>
  <c r="S2219" i="35"/>
  <c r="S1666" i="35"/>
  <c r="S140" i="35"/>
  <c r="S1386" i="35"/>
  <c r="S581" i="35"/>
  <c r="S532" i="35"/>
  <c r="S2590" i="35"/>
  <c r="S1624" i="35"/>
  <c r="S273" i="35"/>
  <c r="S1582" i="35"/>
  <c r="S1218" i="35"/>
  <c r="S441" i="35"/>
  <c r="S1897" i="35"/>
  <c r="S1680" i="35"/>
  <c r="S910" i="35"/>
  <c r="S2023" i="35"/>
  <c r="S2856" i="35"/>
  <c r="S1183" i="35"/>
  <c r="S1428" i="35"/>
  <c r="S2268" i="35"/>
  <c r="S2646" i="35"/>
  <c r="S2079" i="35"/>
  <c r="S2541" i="35"/>
  <c r="S1890" i="35"/>
  <c r="S1512" i="35"/>
  <c r="S245" i="35"/>
  <c r="S2968" i="35"/>
  <c r="S2905" i="35"/>
  <c r="S1141" i="35"/>
  <c r="S1036" i="35"/>
  <c r="S1050" i="35"/>
  <c r="S1085" i="35"/>
  <c r="S1967" i="35"/>
  <c r="S1246" i="35"/>
  <c r="S2744" i="35"/>
  <c r="S728" i="35"/>
  <c r="S1435" i="35"/>
  <c r="S2926" i="35"/>
  <c r="S1421" i="35"/>
  <c r="S1645" i="35"/>
  <c r="S973" i="35"/>
  <c r="S784" i="35"/>
  <c r="S1617" i="35"/>
  <c r="S364" i="35"/>
  <c r="S2695" i="35"/>
  <c r="S1407" i="35"/>
  <c r="S945" i="35"/>
  <c r="S2198" i="35"/>
  <c r="S126" i="35"/>
  <c r="S2996" i="35"/>
  <c r="S2366" i="35"/>
  <c r="S2401" i="35"/>
  <c r="S609" i="35"/>
  <c r="S1463" i="35"/>
  <c r="S588" i="35"/>
  <c r="S1904" i="35"/>
  <c r="S2919" i="35"/>
  <c r="S1022" i="35"/>
  <c r="S210" i="35"/>
  <c r="S2835" i="35"/>
  <c r="S700" i="35"/>
  <c r="S2394" i="35"/>
  <c r="S182" i="35"/>
  <c r="S1652" i="35"/>
  <c r="S2562" i="35"/>
  <c r="S651" i="35"/>
  <c r="S1988" i="35"/>
  <c r="S2884" i="35"/>
  <c r="S1127" i="35"/>
  <c r="S1302" i="35"/>
  <c r="S2723" i="35"/>
  <c r="S133" i="35"/>
  <c r="S2324" i="35"/>
  <c r="S1638" i="35"/>
  <c r="S2933" i="35"/>
  <c r="S2667" i="35"/>
  <c r="S1477" i="35"/>
  <c r="S350" i="35"/>
  <c r="S378" i="35"/>
  <c r="S3003" i="35"/>
  <c r="S315" i="35"/>
  <c r="S1771" i="35"/>
  <c r="S1869" i="35"/>
  <c r="S553" i="35"/>
  <c r="S497" i="35"/>
  <c r="S1932" i="35"/>
  <c r="S483" i="35"/>
  <c r="S1099" i="35"/>
  <c r="S427" i="35"/>
  <c r="S2639" i="35"/>
  <c r="S413" i="35"/>
  <c r="S2464" i="35"/>
  <c r="S1015" i="35"/>
  <c r="S2345" i="35"/>
  <c r="S2891" i="35"/>
  <c r="S987" i="35"/>
  <c r="S1561" i="35"/>
  <c r="S1729" i="35"/>
  <c r="S294" i="35"/>
  <c r="S308" i="35"/>
  <c r="S2576" i="35"/>
  <c r="S1253" i="35"/>
  <c r="S385" i="35"/>
  <c r="S2107" i="35"/>
  <c r="S2961" i="35"/>
  <c r="S175" i="35"/>
  <c r="S1232" i="35"/>
  <c r="S595" i="35"/>
  <c r="S721" i="35"/>
  <c r="S161" i="35"/>
  <c r="S1092" i="35"/>
  <c r="S1225" i="35"/>
  <c r="S2527" i="35"/>
  <c r="S1197" i="35"/>
  <c r="S735" i="35"/>
  <c r="S903" i="35"/>
  <c r="S2751" i="35"/>
  <c r="S1190" i="35"/>
  <c r="S420" i="35"/>
  <c r="S2149" i="35"/>
  <c r="S2457" i="35"/>
  <c r="S2947" i="35"/>
  <c r="S231" i="35"/>
  <c r="S2548" i="35"/>
  <c r="S1687" i="35"/>
  <c r="S567" i="35"/>
  <c r="S931" i="35"/>
  <c r="S2912" i="35"/>
  <c r="S1736" i="35"/>
  <c r="S1001" i="35"/>
  <c r="S525" i="35"/>
  <c r="S2408" i="35"/>
  <c r="S2261" i="35"/>
  <c r="S2359" i="35"/>
  <c r="S1267" i="35"/>
  <c r="S2254" i="35"/>
  <c r="S399" i="35"/>
  <c r="S2492" i="35"/>
  <c r="S455" i="35"/>
  <c r="S2443" i="35"/>
  <c r="S1960" i="35"/>
  <c r="S1841" i="35"/>
  <c r="S119" i="35"/>
  <c r="S1456" i="35"/>
  <c r="S994" i="35"/>
  <c r="S882" i="35"/>
  <c r="S287" i="35"/>
  <c r="S2688" i="35"/>
  <c r="S2450" i="35"/>
  <c r="S644" i="35"/>
  <c r="S2065" i="35"/>
  <c r="S1883" i="35"/>
  <c r="S1554" i="35"/>
  <c r="S2534" i="35"/>
  <c r="S1610" i="35"/>
  <c r="S679" i="35"/>
  <c r="S2842" i="35"/>
  <c r="S2352" i="35"/>
  <c r="S343" i="35"/>
  <c r="S2975" i="35"/>
  <c r="S196" i="35"/>
  <c r="S2058" i="35"/>
  <c r="S1813" i="35"/>
  <c r="S1568" i="35"/>
  <c r="S791" i="35"/>
  <c r="S1491" i="35"/>
  <c r="S1414" i="35"/>
  <c r="S1834" i="35"/>
  <c r="S1484" i="35"/>
  <c r="S2128" i="35"/>
  <c r="S1449" i="35"/>
  <c r="S847" i="35"/>
  <c r="S511" i="35"/>
  <c r="S504" i="35"/>
  <c r="S147" i="35"/>
  <c r="S63" i="35"/>
  <c r="S2373" i="35"/>
  <c r="S77" i="35"/>
  <c r="S623" i="35"/>
  <c r="S2737" i="35"/>
  <c r="S2135" i="35"/>
  <c r="S1106" i="35"/>
  <c r="S819" i="35"/>
  <c r="S371" i="35"/>
  <c r="J1769" i="3"/>
  <c r="M1759" i="3"/>
  <c r="O1759" i="3" s="1"/>
  <c r="J1780" i="3" l="1"/>
  <c r="M1769" i="3"/>
  <c r="O1769" i="3" s="1"/>
  <c r="M1780" i="3" l="1"/>
  <c r="O1780" i="3" s="1"/>
  <c r="J1790" i="3"/>
  <c r="M1790" i="3" s="1"/>
  <c r="O1790" i="3" s="1"/>
</calcChain>
</file>

<file path=xl/sharedStrings.xml><?xml version="1.0" encoding="utf-8"?>
<sst xmlns="http://schemas.openxmlformats.org/spreadsheetml/2006/main" count="17561" uniqueCount="1466">
  <si>
    <t>Date</t>
  </si>
  <si>
    <t>Till</t>
  </si>
  <si>
    <t>Accounts</t>
  </si>
  <si>
    <t>Total</t>
  </si>
  <si>
    <t>Week</t>
  </si>
  <si>
    <t>(inc $1250 killer)</t>
  </si>
  <si>
    <t>Provincial</t>
  </si>
  <si>
    <t>Company</t>
  </si>
  <si>
    <t>Invoice</t>
  </si>
  <si>
    <t>Amount</t>
  </si>
  <si>
    <t>Lesnies</t>
  </si>
  <si>
    <t>Officeworks</t>
  </si>
  <si>
    <t>DR Johnston</t>
  </si>
  <si>
    <t>BVM</t>
  </si>
  <si>
    <t>Brice</t>
  </si>
  <si>
    <t>Q000256</t>
  </si>
  <si>
    <t>KGB</t>
  </si>
  <si>
    <t>ST000384</t>
  </si>
  <si>
    <t>Good Guys</t>
  </si>
  <si>
    <t>Denco</t>
  </si>
  <si>
    <t>JW Berry</t>
  </si>
  <si>
    <t>I8371226</t>
  </si>
  <si>
    <t>Stark Engineering</t>
  </si>
  <si>
    <t>Hardware (chain)</t>
  </si>
  <si>
    <t>Campbells</t>
  </si>
  <si>
    <t>Wages</t>
  </si>
  <si>
    <t>Cash</t>
  </si>
  <si>
    <t>Paid</t>
  </si>
  <si>
    <t>Pittsworth</t>
  </si>
  <si>
    <t>Telstra</t>
  </si>
  <si>
    <t>Notes</t>
  </si>
  <si>
    <t>New Till</t>
  </si>
  <si>
    <t>(inc 1/2 side)</t>
  </si>
  <si>
    <t>Week 1</t>
  </si>
  <si>
    <t>Week 2</t>
  </si>
  <si>
    <t>Week 3</t>
  </si>
  <si>
    <t>Week 4</t>
  </si>
  <si>
    <t>Insurance</t>
  </si>
  <si>
    <t>McIean Images</t>
  </si>
  <si>
    <t>K5505</t>
  </si>
  <si>
    <t>Laidley Hardware</t>
  </si>
  <si>
    <t>Woolworths(cleaning)</t>
  </si>
  <si>
    <t>Laidley 4 Square(stuffing)</t>
  </si>
  <si>
    <t xml:space="preserve">Laidley Hardware </t>
  </si>
  <si>
    <t>Acaicia Office National</t>
  </si>
  <si>
    <t>Rabbit Photo</t>
  </si>
  <si>
    <t>Vater Hardware</t>
  </si>
  <si>
    <t>Newsexpress Laidley</t>
  </si>
  <si>
    <t>O8404292</t>
  </si>
  <si>
    <t>T&amp;T Grains</t>
  </si>
  <si>
    <t>CFE Commercial Food Equipment</t>
  </si>
  <si>
    <t>Thompson's Meat Machinery</t>
  </si>
  <si>
    <t>Mulgowie Hall paid $150 not included in days total</t>
  </si>
  <si>
    <t>$243.13 cheque Margo Hayes inc</t>
  </si>
  <si>
    <t>Darts cheque $240.49 not inc in figures</t>
  </si>
  <si>
    <t>Hotel cheque $1380.46 not inc in figures</t>
  </si>
  <si>
    <t>$386 G.R.Day  Service kill inc</t>
  </si>
  <si>
    <t>Tony Powell (Hose)</t>
  </si>
  <si>
    <t>Takings</t>
  </si>
  <si>
    <t>Week 5</t>
  </si>
  <si>
    <t>Week 6</t>
  </si>
  <si>
    <t>Week 7</t>
  </si>
  <si>
    <t>Week 8</t>
  </si>
  <si>
    <t>BG Clean</t>
  </si>
  <si>
    <t>$255.11 of this was the bakery</t>
  </si>
  <si>
    <t>$1357.35 cheque from Laidley Hotel not included in days total</t>
  </si>
  <si>
    <t>$143 payment by Mulgowie Hotel included in takings</t>
  </si>
  <si>
    <t>Bakery $349.94</t>
  </si>
  <si>
    <t>EAM Sales</t>
  </si>
  <si>
    <t>Paper Towel</t>
  </si>
  <si>
    <t>Australia Post</t>
  </si>
  <si>
    <t>Sausage Filler</t>
  </si>
  <si>
    <t>Westpac Merchant Fees</t>
  </si>
  <si>
    <t>Lee and Sons Plumbing</t>
  </si>
  <si>
    <t>SafeFood Audit</t>
  </si>
  <si>
    <t>Wedderburn</t>
  </si>
  <si>
    <t>SafeFood Accreditation</t>
  </si>
  <si>
    <t>Highchester</t>
  </si>
  <si>
    <t>Origin</t>
  </si>
  <si>
    <t>Banner Specialists</t>
  </si>
  <si>
    <t>AFE (Fire Extinguishers)</t>
  </si>
  <si>
    <t>Safefood application fee</t>
  </si>
  <si>
    <t>Westpac fees</t>
  </si>
  <si>
    <t>$2195.98  for Show Society in account</t>
  </si>
  <si>
    <t>EFTPOS</t>
  </si>
  <si>
    <t>Week 9</t>
  </si>
  <si>
    <t>Week 10</t>
  </si>
  <si>
    <t>Week 11</t>
  </si>
  <si>
    <t>Week 12</t>
  </si>
  <si>
    <t>Product</t>
  </si>
  <si>
    <t>Repairs</t>
  </si>
  <si>
    <t>Equipment</t>
  </si>
  <si>
    <t>Other</t>
  </si>
  <si>
    <t>Utilities</t>
  </si>
  <si>
    <t xml:space="preserve">Telstra </t>
  </si>
  <si>
    <t>Total Costs</t>
  </si>
  <si>
    <t>Profit/Loss</t>
  </si>
  <si>
    <t>David$150 steel paid for</t>
  </si>
  <si>
    <t>New motherboard on till customer numbers unknown for cash</t>
  </si>
  <si>
    <t>1094.58 cheque from Laidley Hotel not included in figures.</t>
  </si>
  <si>
    <t>Spar -Windex</t>
  </si>
  <si>
    <t>Office National</t>
  </si>
  <si>
    <t>Hotel Laidley Cheque $1151.79 not counted in day's takings</t>
  </si>
  <si>
    <t>Mulgowie Hall's cheque $240 not included in figures</t>
  </si>
  <si>
    <t>Exchange hotel cheque not counted in day's takings</t>
  </si>
  <si>
    <t>Thompson's Meat machinery</t>
  </si>
  <si>
    <t>Bird Refrigeration</t>
  </si>
  <si>
    <t>Gateway Wholesale Distributors</t>
  </si>
  <si>
    <t>Westpac Merchant Fees-credit</t>
  </si>
  <si>
    <t>Westpac Stationery</t>
  </si>
  <si>
    <t>ST8022026</t>
  </si>
  <si>
    <t>Bakery paid 1206.50 for the bill from the 5th onwards while Bill was away. This has been added to the previous weeks when it occurred.</t>
  </si>
  <si>
    <t>Workwise Uniforms</t>
  </si>
  <si>
    <t>Laidley Hotel cheque 1247.29 not counted in takings</t>
  </si>
  <si>
    <t>Gateway</t>
  </si>
  <si>
    <t>Neat Meats (Mixer Mincer)</t>
  </si>
  <si>
    <t>Bird Refrigeration (Button)</t>
  </si>
  <si>
    <t>Week 13</t>
  </si>
  <si>
    <t>Week 14</t>
  </si>
  <si>
    <t>Week 15</t>
  </si>
  <si>
    <t>Week 16</t>
  </si>
  <si>
    <t>Week 17</t>
  </si>
  <si>
    <t>Week 18</t>
  </si>
  <si>
    <t>Week 19</t>
  </si>
  <si>
    <t>Snacks Devine (display cabinet + stuff)</t>
  </si>
  <si>
    <t>Allan$ 39.95 knife paid from delivery money</t>
  </si>
  <si>
    <t>Bakery paid $448.77</t>
  </si>
  <si>
    <t>Plainland cheque$367.26 counted in takings in EFT</t>
  </si>
  <si>
    <t>Hattonvale &amp; Bakery $594.93</t>
  </si>
  <si>
    <t>Oxley $88.60 included in takings</t>
  </si>
  <si>
    <t>Bakery paid $658.24</t>
  </si>
  <si>
    <t>Body and Ruth ($721.10) counted in the figures)</t>
  </si>
  <si>
    <t>Exchange cheque $1004.95 not counted in day's takings</t>
  </si>
  <si>
    <t>Bakery $563.12, Lowline Stud service $329.45</t>
  </si>
  <si>
    <t>Till Up Down</t>
  </si>
  <si>
    <t>Till playing up</t>
  </si>
  <si>
    <t xml:space="preserve">Pittsworth </t>
  </si>
  <si>
    <t>Shepley Electrical</t>
  </si>
  <si>
    <t>Darling Down Fresh Eggs</t>
  </si>
  <si>
    <t>Westpac EFTPOS Fees</t>
  </si>
  <si>
    <t>Westpac Credit Fees</t>
  </si>
  <si>
    <t>Australia's Own Place (2 door freezer)</t>
  </si>
  <si>
    <t>Laidley Hotel cheque ($2453.56) not counted in day's takings</t>
  </si>
  <si>
    <t>$664 was the Exchange</t>
  </si>
  <si>
    <t>Carroll Promotions</t>
  </si>
  <si>
    <t>C797809</t>
  </si>
  <si>
    <t>Rexel</t>
  </si>
  <si>
    <t>Laidley Council Water Rates</t>
  </si>
  <si>
    <t>Pittsworrth</t>
  </si>
  <si>
    <t>Queensland Motorways</t>
  </si>
  <si>
    <t>C811590</t>
  </si>
  <si>
    <t>Snacks Devine</t>
  </si>
  <si>
    <t>I9464689</t>
  </si>
  <si>
    <t>I9261469</t>
  </si>
  <si>
    <t>Origin Energy</t>
  </si>
  <si>
    <t>Darling Downs Eggs</t>
  </si>
  <si>
    <t>Veal &amp; Prasad</t>
  </si>
  <si>
    <t>Safefood</t>
  </si>
  <si>
    <t>deVilliers Vacuum Packaging Unit Trust</t>
  </si>
  <si>
    <t>Humitech</t>
  </si>
  <si>
    <t>Westpac Merchant Fees-Eftpos</t>
  </si>
  <si>
    <t>float up 2.70</t>
  </si>
  <si>
    <t>R. Pitt (Painting)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</si>
  <si>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</si>
  <si>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</si>
  <si>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</si>
  <si>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</si>
  <si>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</si>
  <si>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</si>
  <si>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</si>
  <si>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</si>
  <si>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</si>
  <si>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</si>
  <si>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</si>
  <si>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</si>
  <si>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side of beef 658.80</t>
  </si>
  <si>
    <t>Bakery, Hattonvale</t>
  </si>
  <si>
    <t>Plus Exchange paid $549.08 cash not listed in takings</t>
  </si>
  <si>
    <t>I9760216.JW</t>
  </si>
  <si>
    <t>Livestock Exchange Goetsch</t>
  </si>
  <si>
    <t>GRA0095</t>
  </si>
  <si>
    <t>Sivore</t>
  </si>
  <si>
    <t>Allens Industrial products</t>
  </si>
  <si>
    <t>OzSpy Surveillance Equipment</t>
  </si>
  <si>
    <t>Tate Mason The Good guys</t>
  </si>
  <si>
    <t>Darling Downs eggs</t>
  </si>
  <si>
    <t>Goetsch</t>
  </si>
  <si>
    <t>lai100098</t>
  </si>
  <si>
    <t>I10015096.IPS</t>
  </si>
  <si>
    <t>Campbells Cash &amp; Carry</t>
  </si>
  <si>
    <t>JF Salisbury Transport</t>
  </si>
  <si>
    <t>AFE Action Fire Extinguishers</t>
  </si>
  <si>
    <t>C2C Coast to Coast Embroidery</t>
  </si>
  <si>
    <t>Pitsworth</t>
  </si>
  <si>
    <t>Allen's Industrial</t>
  </si>
  <si>
    <t>Tony Powell Hoses</t>
  </si>
  <si>
    <t>S/236531</t>
  </si>
  <si>
    <t>I10164642.IPS</t>
  </si>
  <si>
    <t>Westpac (Eftpos fees)</t>
  </si>
  <si>
    <t>Westpac Credit card fee</t>
  </si>
  <si>
    <t>Tolls</t>
  </si>
  <si>
    <t>AMIC Christmas</t>
  </si>
  <si>
    <t>RMNC Promotion</t>
  </si>
  <si>
    <t>The Irrigation Shop</t>
  </si>
  <si>
    <t>I9115816.JW</t>
  </si>
  <si>
    <t>Sunstate Recyclers</t>
  </si>
  <si>
    <t>I79</t>
  </si>
  <si>
    <t>Bowers Fencing</t>
  </si>
  <si>
    <t>KGB Locksmiths</t>
  </si>
  <si>
    <t>Westpac Credit card</t>
  </si>
  <si>
    <t>Westpac merchant EFTPOS</t>
  </si>
  <si>
    <t>Bartholomew</t>
  </si>
  <si>
    <t>GRACH100830</t>
  </si>
  <si>
    <t>Karis &amp; Gosford Removals</t>
  </si>
  <si>
    <t>T&amp;L Williams Transport</t>
  </si>
  <si>
    <t>BOC Gases</t>
  </si>
  <si>
    <t>Bakery $1713 and Laidley Hotel May account $1097</t>
  </si>
  <si>
    <t>Laidley Hotel paid June account</t>
  </si>
  <si>
    <t>Bakery paid $973</t>
  </si>
  <si>
    <t>exchange paid 665.10</t>
  </si>
  <si>
    <t>Campbells Cash and Carry</t>
  </si>
  <si>
    <t>Westpac credit card</t>
  </si>
  <si>
    <t>Bunnings</t>
  </si>
  <si>
    <t>Qld Motorways</t>
  </si>
  <si>
    <t>paid</t>
  </si>
  <si>
    <t>I014167</t>
  </si>
  <si>
    <t>Westpac merchant</t>
  </si>
  <si>
    <t>I006907</t>
  </si>
  <si>
    <t>I006908</t>
  </si>
  <si>
    <t>I001293</t>
  </si>
  <si>
    <t>SafeFood</t>
  </si>
  <si>
    <t xml:space="preserve">AMIC </t>
  </si>
  <si>
    <t>I10480760</t>
  </si>
  <si>
    <t>Mulford Plastics</t>
  </si>
  <si>
    <t>SINV039225</t>
  </si>
  <si>
    <t>Mining and Industrial Plastics</t>
  </si>
  <si>
    <t>bakery</t>
  </si>
  <si>
    <t>People in Plastic</t>
  </si>
  <si>
    <t>EAM Sales (Mincer blades sharpen)</t>
  </si>
  <si>
    <t>JWBERRY</t>
  </si>
  <si>
    <t>i10791278.IPS</t>
  </si>
  <si>
    <t>exchange paid 1354.97 Laidley cheque not counted 1452.08</t>
  </si>
  <si>
    <t>bakery 939.93</t>
  </si>
  <si>
    <t xml:space="preserve"> </t>
  </si>
  <si>
    <t>Equip</t>
  </si>
  <si>
    <t>Insur</t>
  </si>
  <si>
    <t>Insu</t>
  </si>
  <si>
    <t>I0214653</t>
  </si>
  <si>
    <t>I022367</t>
  </si>
  <si>
    <t>P/L-Equip</t>
  </si>
  <si>
    <t>1-01</t>
  </si>
  <si>
    <t>Counting bakery, exchange. Darts, Rsl MS who pay thru till later</t>
  </si>
  <si>
    <t>Counting Bakery and MS and exchange</t>
  </si>
  <si>
    <t>Darling Downs Egg</t>
  </si>
  <si>
    <t xml:space="preserve">mulgowie hotel paid back bills </t>
  </si>
  <si>
    <t>1-02</t>
  </si>
  <si>
    <t>Darts not counted</t>
  </si>
  <si>
    <t>Bakery not counted, service kill of $249.92</t>
  </si>
  <si>
    <t xml:space="preserve">  </t>
  </si>
  <si>
    <t>1-03</t>
  </si>
  <si>
    <t xml:space="preserve">    </t>
  </si>
  <si>
    <t>1-04</t>
  </si>
  <si>
    <t xml:space="preserve">Minus Exchange 597.35, Bakery 764.66 and RSL 117.72 </t>
  </si>
  <si>
    <t>1-05</t>
  </si>
  <si>
    <t>Exchange cash 1803.90 not counted in takings</t>
  </si>
  <si>
    <t>Lockyer Valley Council rates</t>
  </si>
  <si>
    <t>1-06</t>
  </si>
  <si>
    <t>Cowdroy (wheels)</t>
  </si>
  <si>
    <t>3134A</t>
  </si>
  <si>
    <t>3109A</t>
  </si>
  <si>
    <t>I043973</t>
  </si>
  <si>
    <t>3072A</t>
  </si>
  <si>
    <t>3020A</t>
  </si>
  <si>
    <t>I036598</t>
  </si>
  <si>
    <t>1-07</t>
  </si>
  <si>
    <t>Mulgowie Hall cheque not countedi takings</t>
  </si>
  <si>
    <t>Exchange 26/9 not counted in takings</t>
  </si>
  <si>
    <t>1-08</t>
  </si>
  <si>
    <t>1-09</t>
  </si>
  <si>
    <t>$510.46 Baker taken off figures</t>
  </si>
  <si>
    <t>758.40 exchange taken off cash for day</t>
  </si>
  <si>
    <t>1-10</t>
  </si>
  <si>
    <t>Bakery 498.02 not counted in takings</t>
  </si>
  <si>
    <t>Laidley Hotel $1212.58 not counted</t>
  </si>
  <si>
    <t>1-11</t>
  </si>
  <si>
    <t>1-12</t>
  </si>
  <si>
    <t>$1505 Show Society in accounts</t>
  </si>
  <si>
    <t>1-13</t>
  </si>
  <si>
    <t>1-14</t>
  </si>
  <si>
    <t>R. Pitt (Painter)</t>
  </si>
  <si>
    <t>Smo-King Ovens</t>
  </si>
  <si>
    <t>Carton Warehouse</t>
  </si>
  <si>
    <t>1-15</t>
  </si>
  <si>
    <t>Bakery 428.40 taken off</t>
  </si>
  <si>
    <t>1-16</t>
  </si>
  <si>
    <t>1-17</t>
  </si>
  <si>
    <t>1-18</t>
  </si>
  <si>
    <t>3908A</t>
  </si>
  <si>
    <t>P aid</t>
  </si>
  <si>
    <t>Button Registration</t>
  </si>
  <si>
    <t>3728A</t>
  </si>
  <si>
    <t>Hastings Data Logger</t>
  </si>
  <si>
    <t>3659A</t>
  </si>
  <si>
    <t>3891A</t>
  </si>
  <si>
    <t>I0600150</t>
  </si>
  <si>
    <t>I059428</t>
  </si>
  <si>
    <t>I059459</t>
  </si>
  <si>
    <t>3770A</t>
  </si>
  <si>
    <t>3935A</t>
  </si>
  <si>
    <t>3614A</t>
  </si>
  <si>
    <t xml:space="preserve"> 17/12/2008</t>
  </si>
  <si>
    <t>3546A</t>
  </si>
  <si>
    <t>3449A</t>
  </si>
  <si>
    <t>Tilkey</t>
  </si>
  <si>
    <t>Lyndons</t>
  </si>
  <si>
    <t>4194A</t>
  </si>
  <si>
    <t>4228A</t>
  </si>
  <si>
    <t>4290A</t>
  </si>
  <si>
    <t>Woolworths spices</t>
  </si>
  <si>
    <t xml:space="preserve">Minuteman Press </t>
  </si>
  <si>
    <t>Gatton Glass</t>
  </si>
  <si>
    <t>3330A</t>
  </si>
  <si>
    <t>DeVilliers Trust (vac pac repair)</t>
  </si>
  <si>
    <t>Laidley Landscaping</t>
  </si>
  <si>
    <t>Westpac debit cards fees</t>
  </si>
  <si>
    <t>Westpac CC fees</t>
  </si>
  <si>
    <t>Nolans</t>
  </si>
  <si>
    <t>Pronto Sheet metal</t>
  </si>
  <si>
    <t>Lockyer Valley refrigeration</t>
  </si>
  <si>
    <t>3218A</t>
  </si>
  <si>
    <t>AFE Fire Extinguishers</t>
  </si>
  <si>
    <t>Paid 29.08.2008</t>
  </si>
  <si>
    <t>Allens Industrial Products</t>
  </si>
  <si>
    <t>D06000349761</t>
  </si>
  <si>
    <t>CFE Food Equipment</t>
  </si>
  <si>
    <t>Big W</t>
  </si>
  <si>
    <t>3403A</t>
  </si>
  <si>
    <t>3516A</t>
  </si>
  <si>
    <t>Woolworths vindaloo</t>
  </si>
  <si>
    <t>I051863</t>
  </si>
  <si>
    <t>2809A</t>
  </si>
  <si>
    <t>2900A</t>
  </si>
  <si>
    <t>2962A</t>
  </si>
  <si>
    <t>2691A</t>
  </si>
  <si>
    <t>Bristol paints</t>
  </si>
  <si>
    <t>Testra</t>
  </si>
  <si>
    <t>I02918</t>
  </si>
  <si>
    <t>I067912</t>
  </si>
  <si>
    <t>I0766962</t>
  </si>
  <si>
    <t>I076962</t>
  </si>
  <si>
    <t>4130A</t>
  </si>
  <si>
    <t>4016A</t>
  </si>
  <si>
    <t>My Photograpghs</t>
  </si>
  <si>
    <t>1-19</t>
  </si>
  <si>
    <t>4330A</t>
  </si>
  <si>
    <t>4379A</t>
  </si>
  <si>
    <t>$110.12 taken from EFT as Mulgowie Pub paid 23/1 bill</t>
  </si>
  <si>
    <t>1-20</t>
  </si>
  <si>
    <t>minus bakery eft $1003.12</t>
  </si>
  <si>
    <t>Scientific Pest Management</t>
  </si>
  <si>
    <t>I082170</t>
  </si>
  <si>
    <t>Dec $6841.04</t>
  </si>
  <si>
    <t>1-21</t>
  </si>
  <si>
    <t>minus Edmund Park cheque</t>
  </si>
  <si>
    <t>minus Show Society1505 and Mulgowie FC 125.25</t>
  </si>
  <si>
    <t>minus RSL 59.52</t>
  </si>
  <si>
    <t>1-22</t>
  </si>
  <si>
    <t>Hotel Laidley cheque taken off figures</t>
  </si>
  <si>
    <t>1-23</t>
  </si>
  <si>
    <t>Edmund park cheque 1620, Bowls club 501.35 not counted</t>
  </si>
  <si>
    <t>1-24</t>
  </si>
  <si>
    <t>$342.56 GH Bakery taken from EFT total</t>
  </si>
  <si>
    <t>Darts club cheque $178.44 and Tara Inch $250 payment taken off totals</t>
  </si>
  <si>
    <t>1-25</t>
  </si>
  <si>
    <t>1-26</t>
  </si>
  <si>
    <t>Hotel Laildey Paid 1136.73</t>
  </si>
  <si>
    <t>Bakery 565.44, Edmund Park 803.86, Laidley HS 95.52</t>
  </si>
  <si>
    <t>Exchange $732.42 from October taken off figures.</t>
  </si>
  <si>
    <t>1-27</t>
  </si>
  <si>
    <t>1-28</t>
  </si>
  <si>
    <t>1-29</t>
  </si>
  <si>
    <t>Laidley Hotel cheque and Edmund park cheque not counted in</t>
  </si>
  <si>
    <t>$1200.74 EFT Bakery not added in figures</t>
  </si>
  <si>
    <t>1-30</t>
  </si>
  <si>
    <t>1-31</t>
  </si>
  <si>
    <t>Bakery and some of Chris' taken off</t>
  </si>
  <si>
    <t>1-32</t>
  </si>
  <si>
    <t>PFP</t>
  </si>
  <si>
    <t>Bakery 704.73, MS $160 and Darts $284.90 taken off</t>
  </si>
  <si>
    <t>Edmund Park $1529.94 and Footy Club $30 off</t>
  </si>
  <si>
    <t>Symbio Alliance</t>
  </si>
  <si>
    <t>Allens Industrial</t>
  </si>
  <si>
    <t>Westpac Eftpos</t>
  </si>
  <si>
    <t>Westpac Credi fees</t>
  </si>
  <si>
    <t>4658A</t>
  </si>
  <si>
    <t>Harvey Norman</t>
  </si>
  <si>
    <t>GFM Radio</t>
  </si>
  <si>
    <t>I090116</t>
  </si>
  <si>
    <t>Pan Logistics</t>
  </si>
  <si>
    <t>4536A</t>
  </si>
  <si>
    <t>4608A</t>
  </si>
  <si>
    <t>I096105</t>
  </si>
  <si>
    <t>C2C Embroidery</t>
  </si>
  <si>
    <t>4690A</t>
  </si>
  <si>
    <t>APN Newspapers</t>
  </si>
  <si>
    <t>4768A</t>
  </si>
  <si>
    <t>I105980</t>
  </si>
  <si>
    <t>4982A</t>
  </si>
  <si>
    <t>4808A</t>
  </si>
  <si>
    <t>Paid 27/4/2009</t>
  </si>
  <si>
    <t>5505A</t>
  </si>
  <si>
    <t>5141A</t>
  </si>
  <si>
    <t>I111257</t>
  </si>
  <si>
    <t>I113276</t>
  </si>
  <si>
    <t>Gary Windisch</t>
  </si>
  <si>
    <t>5375A</t>
  </si>
  <si>
    <t>4917A</t>
  </si>
  <si>
    <t>Linda Gittos(Shop Bell)</t>
  </si>
  <si>
    <t>Lincoln Sentry</t>
  </si>
  <si>
    <t>Lockyer Valley Rc Rates</t>
  </si>
  <si>
    <t>Spar</t>
  </si>
  <si>
    <t>Acacia Office Services</t>
  </si>
  <si>
    <t>Wesptac credit fees</t>
  </si>
  <si>
    <t>Westpac EFTPOS fees</t>
  </si>
  <si>
    <t>5195A</t>
  </si>
  <si>
    <t>5217A</t>
  </si>
  <si>
    <t>I101282</t>
  </si>
  <si>
    <t>5050A</t>
  </si>
  <si>
    <t>Ken Hose Advertising</t>
  </si>
  <si>
    <t>5791A</t>
  </si>
  <si>
    <t>5858A</t>
  </si>
  <si>
    <t>5400A</t>
  </si>
  <si>
    <t>Tafe</t>
  </si>
  <si>
    <t>1-33</t>
  </si>
  <si>
    <t xml:space="preserve"> 2/4/2009</t>
  </si>
  <si>
    <t>Jan=$519.12</t>
  </si>
  <si>
    <t>$638.72 (exc capital exp)</t>
  </si>
  <si>
    <t>1-34</t>
  </si>
  <si>
    <t>Hotel Laidley cheque 1156.75 off total</t>
  </si>
  <si>
    <t>Mulgowie Hall $240 and Edmund Park $331.94cheques off to</t>
  </si>
  <si>
    <t>1-35</t>
  </si>
  <si>
    <t>Bakery not counted</t>
  </si>
  <si>
    <t>1-36</t>
  </si>
  <si>
    <t>6249A</t>
  </si>
  <si>
    <t>1-37</t>
  </si>
  <si>
    <t>Bakery 1300.44 not included</t>
  </si>
  <si>
    <t>lockyer darts 177.25 not included</t>
  </si>
  <si>
    <t>1-38</t>
  </si>
  <si>
    <t>1-39</t>
  </si>
  <si>
    <t>1-40</t>
  </si>
  <si>
    <t>Jayndeb (shirts)</t>
  </si>
  <si>
    <t>I112227</t>
  </si>
  <si>
    <t xml:space="preserve"> BVm</t>
  </si>
  <si>
    <t>I116562</t>
  </si>
  <si>
    <t>I116567</t>
  </si>
  <si>
    <t>5521A</t>
  </si>
  <si>
    <t>Qld Health</t>
  </si>
  <si>
    <t>5919A</t>
  </si>
  <si>
    <t>Beaurepaires</t>
  </si>
  <si>
    <t>AWM</t>
  </si>
  <si>
    <t>Eko Solutions</t>
  </si>
  <si>
    <t>I127038</t>
  </si>
  <si>
    <t>I113595</t>
  </si>
  <si>
    <t>Allens Industrials</t>
  </si>
  <si>
    <t>AFE</t>
  </si>
  <si>
    <t>I122903</t>
  </si>
  <si>
    <t>Ansem Auto</t>
  </si>
  <si>
    <t>I131878</t>
  </si>
  <si>
    <t>Lee and Sons</t>
  </si>
  <si>
    <t>ProvincIAL</t>
  </si>
  <si>
    <t>6705A</t>
  </si>
  <si>
    <t>6753A</t>
  </si>
  <si>
    <t>I136253</t>
  </si>
  <si>
    <t>6467A</t>
  </si>
  <si>
    <t>6529A</t>
  </si>
  <si>
    <t>6587A</t>
  </si>
  <si>
    <t>6635A</t>
  </si>
  <si>
    <t>1-41</t>
  </si>
  <si>
    <t>Ewithout Exchange $8737 week</t>
  </si>
  <si>
    <t>minus Edmund Pk $483.72</t>
  </si>
  <si>
    <t>I141721</t>
  </si>
  <si>
    <t>6817A</t>
  </si>
  <si>
    <t>6867A</t>
  </si>
  <si>
    <t>6306A</t>
  </si>
  <si>
    <t>6402A</t>
  </si>
  <si>
    <t>6070A</t>
  </si>
  <si>
    <t>6155A</t>
  </si>
  <si>
    <t>6940A</t>
  </si>
  <si>
    <t>6996A</t>
  </si>
  <si>
    <t>1-42</t>
  </si>
  <si>
    <t>minus bakery 634.44</t>
  </si>
  <si>
    <t>Continental Agencies</t>
  </si>
  <si>
    <t>7063A</t>
  </si>
  <si>
    <t>I146526</t>
  </si>
  <si>
    <t>7115A</t>
  </si>
  <si>
    <t>AMIC (512.60)</t>
  </si>
  <si>
    <t>1-43</t>
  </si>
  <si>
    <t>1-44</t>
  </si>
  <si>
    <t>7186A</t>
  </si>
  <si>
    <t>7240A</t>
  </si>
  <si>
    <t>7312A</t>
  </si>
  <si>
    <t>Provinical</t>
  </si>
  <si>
    <t>7366A</t>
  </si>
  <si>
    <t>1-45</t>
  </si>
  <si>
    <t>Taken of GHB payment of $1575.51</t>
  </si>
  <si>
    <t>1-46</t>
  </si>
  <si>
    <t>7506A</t>
  </si>
  <si>
    <t>7453A</t>
  </si>
  <si>
    <t>Button repairs</t>
  </si>
  <si>
    <t>EKO</t>
  </si>
  <si>
    <t>1-47</t>
  </si>
  <si>
    <t>I160384</t>
  </si>
  <si>
    <t>7720A</t>
  </si>
  <si>
    <t>7818A</t>
  </si>
  <si>
    <t>1-48</t>
  </si>
  <si>
    <t>7611A</t>
  </si>
  <si>
    <t>7667A</t>
  </si>
  <si>
    <t>1-49</t>
  </si>
  <si>
    <t>1-50</t>
  </si>
  <si>
    <t>1-51</t>
  </si>
  <si>
    <t>7885A</t>
  </si>
  <si>
    <t>7859A</t>
  </si>
  <si>
    <t>7937A</t>
  </si>
  <si>
    <t>8051A</t>
  </si>
  <si>
    <t>7993A</t>
  </si>
  <si>
    <t>8137A</t>
  </si>
  <si>
    <t>8185A</t>
  </si>
  <si>
    <t>8233A</t>
  </si>
  <si>
    <t>1-52</t>
  </si>
  <si>
    <t>8321A</t>
  </si>
  <si>
    <t>8275A</t>
  </si>
  <si>
    <t>2-01</t>
  </si>
  <si>
    <t>8424A</t>
  </si>
  <si>
    <t>8484A</t>
  </si>
  <si>
    <t>School holidays</t>
  </si>
  <si>
    <t>$900 added Jamie Halls order</t>
  </si>
  <si>
    <t>2.02</t>
  </si>
  <si>
    <t>Provinicial</t>
  </si>
  <si>
    <t>8566A</t>
  </si>
  <si>
    <t>8629A</t>
  </si>
  <si>
    <t>Phil Lynagh side added to this week</t>
  </si>
  <si>
    <t>2.03</t>
  </si>
  <si>
    <t>minus bakery, Mulgowie Hotel and Regeny Downs</t>
  </si>
  <si>
    <t>minus Darts club 267.63</t>
  </si>
  <si>
    <t>minus 500.15 frm QN</t>
  </si>
  <si>
    <t>2.04</t>
  </si>
  <si>
    <t>minus 340.78 from Exchange and 318.84 from laidley</t>
  </si>
  <si>
    <t>Mulgowie Softball paid Aug Sep and Oct</t>
  </si>
  <si>
    <t>Including Frank's $224</t>
  </si>
  <si>
    <t>8834A</t>
  </si>
  <si>
    <t>8908A</t>
  </si>
  <si>
    <t>JBD Meats</t>
  </si>
  <si>
    <t>8777A</t>
  </si>
  <si>
    <t>8697A</t>
  </si>
  <si>
    <t>I185479</t>
  </si>
  <si>
    <t>I179946</t>
  </si>
  <si>
    <t>9046A</t>
  </si>
  <si>
    <t>8991A</t>
  </si>
  <si>
    <t>2-05</t>
  </si>
  <si>
    <t>minus Ed Pk 385.92, 75 in vouchers excahnge 53.93</t>
  </si>
  <si>
    <t>minus bowls club 585.51</t>
  </si>
  <si>
    <t>minus ghb 583</t>
  </si>
  <si>
    <t>9114A</t>
  </si>
  <si>
    <t>9169A</t>
  </si>
  <si>
    <t>2.06</t>
  </si>
  <si>
    <t>2-07</t>
  </si>
  <si>
    <t>I192873</t>
  </si>
  <si>
    <t>9278A</t>
  </si>
  <si>
    <t>9317A</t>
  </si>
  <si>
    <t>9393A</t>
  </si>
  <si>
    <t>9458A</t>
  </si>
  <si>
    <t>9488A</t>
  </si>
  <si>
    <t>2-08</t>
  </si>
  <si>
    <t>2-09</t>
  </si>
  <si>
    <t>minus Shanondough and Rodeo cheques</t>
  </si>
  <si>
    <t>9587A</t>
  </si>
  <si>
    <t>9534A</t>
  </si>
  <si>
    <t>I198726</t>
  </si>
  <si>
    <t>I199058</t>
  </si>
  <si>
    <t>2-10</t>
  </si>
  <si>
    <t>2-11</t>
  </si>
  <si>
    <t>9796A</t>
  </si>
  <si>
    <t>Schulz's Wholesale Meats</t>
  </si>
  <si>
    <t>9870A</t>
  </si>
  <si>
    <t>I204953</t>
  </si>
  <si>
    <t>9660A</t>
  </si>
  <si>
    <t>9723A</t>
  </si>
  <si>
    <t>9947A</t>
  </si>
  <si>
    <t>10004A</t>
  </si>
  <si>
    <t>Schulzs</t>
  </si>
  <si>
    <t>2-12</t>
  </si>
  <si>
    <t>2-13</t>
  </si>
  <si>
    <t>10079A</t>
  </si>
  <si>
    <t>I212204</t>
  </si>
  <si>
    <t>Hattonvale paide back bill</t>
  </si>
  <si>
    <t>2-14</t>
  </si>
  <si>
    <t>2-15</t>
  </si>
  <si>
    <t>2-16</t>
  </si>
  <si>
    <t>2-17</t>
  </si>
  <si>
    <t>2-18</t>
  </si>
  <si>
    <t>2-19</t>
  </si>
  <si>
    <t>DR Johnson</t>
  </si>
  <si>
    <t>Schultz's</t>
  </si>
  <si>
    <t>10134A</t>
  </si>
  <si>
    <t>10224A</t>
  </si>
  <si>
    <t>10285A</t>
  </si>
  <si>
    <t>Schultzs</t>
  </si>
  <si>
    <t>10481A</t>
  </si>
  <si>
    <t>10430A</t>
  </si>
  <si>
    <t>10345A</t>
  </si>
  <si>
    <t>10655A</t>
  </si>
  <si>
    <t>10704A</t>
  </si>
  <si>
    <t>Schulz's</t>
  </si>
  <si>
    <t>10555A</t>
  </si>
  <si>
    <t>10617A</t>
  </si>
  <si>
    <t>10795A</t>
  </si>
  <si>
    <t>10848A</t>
  </si>
  <si>
    <t>Schulz"s</t>
  </si>
  <si>
    <t>Rydges Wholesale Foods</t>
  </si>
  <si>
    <t>10901A</t>
  </si>
  <si>
    <t>Croc meat</t>
  </si>
  <si>
    <t>December $15405.50</t>
  </si>
  <si>
    <r>
      <t xml:space="preserve">Nov+ </t>
    </r>
    <r>
      <rPr>
        <sz val="8"/>
        <color indexed="10"/>
        <rFont val="Arial"/>
        <family val="2"/>
      </rPr>
      <t>-$4611.36</t>
    </r>
  </si>
  <si>
    <r>
      <t>Jan -</t>
    </r>
    <r>
      <rPr>
        <sz val="8"/>
        <color indexed="10"/>
        <rFont val="Arial"/>
        <family val="2"/>
      </rPr>
      <t>$1383.92</t>
    </r>
  </si>
  <si>
    <r>
      <t xml:space="preserve">Oct - </t>
    </r>
    <r>
      <rPr>
        <sz val="8"/>
        <color indexed="10"/>
        <rFont val="Arial"/>
        <family val="2"/>
      </rPr>
      <t>$2268.04</t>
    </r>
  </si>
  <si>
    <t>2-20</t>
  </si>
  <si>
    <t>minus Mulgowie Hall Nov Dec Jan 370 amd GHB 611.</t>
  </si>
  <si>
    <t>10952A</t>
  </si>
  <si>
    <t>10984A</t>
  </si>
  <si>
    <t>10996A</t>
  </si>
  <si>
    <r>
      <t xml:space="preserve">March </t>
    </r>
    <r>
      <rPr>
        <sz val="8"/>
        <color indexed="10"/>
        <rFont val="Arial"/>
        <family val="2"/>
      </rPr>
      <t>-$2050.40</t>
    </r>
  </si>
  <si>
    <t>2-21</t>
  </si>
  <si>
    <t>2-22</t>
  </si>
  <si>
    <t>2-23</t>
  </si>
  <si>
    <t>DRJohnston</t>
  </si>
  <si>
    <t>Marcelford</t>
  </si>
  <si>
    <t>2-24</t>
  </si>
  <si>
    <t>2-25</t>
  </si>
  <si>
    <t>2-26</t>
  </si>
  <si>
    <t>JBD Australia</t>
  </si>
  <si>
    <t>Rydges Wholesale</t>
  </si>
  <si>
    <t>Schulz Wholesale Meats</t>
  </si>
  <si>
    <t>AWM Dry</t>
  </si>
  <si>
    <t>2-27</t>
  </si>
  <si>
    <t>2-28</t>
  </si>
  <si>
    <t>2-29</t>
  </si>
  <si>
    <t>Marcelford Meats</t>
  </si>
  <si>
    <t>I253860</t>
  </si>
  <si>
    <t>2-30</t>
  </si>
  <si>
    <t>2-31</t>
  </si>
  <si>
    <t xml:space="preserve">JBD </t>
  </si>
  <si>
    <t>Australian Wholesale Meats</t>
  </si>
  <si>
    <t>2-32</t>
  </si>
  <si>
    <t>2-33</t>
  </si>
  <si>
    <t>2-34</t>
  </si>
  <si>
    <t>2-36</t>
  </si>
  <si>
    <t>2-37</t>
  </si>
  <si>
    <t>2-38</t>
  </si>
  <si>
    <t>2-39</t>
  </si>
  <si>
    <t>CN605383</t>
  </si>
  <si>
    <t>Marcelfords</t>
  </si>
  <si>
    <t>2-40</t>
  </si>
  <si>
    <t>2-41</t>
  </si>
  <si>
    <t>Service Kill $615.20</t>
  </si>
  <si>
    <t>2-42</t>
  </si>
  <si>
    <t>2-43</t>
  </si>
  <si>
    <t>Bunzl</t>
  </si>
  <si>
    <t>I291995</t>
  </si>
  <si>
    <t>\</t>
  </si>
  <si>
    <t>BVM Lmb kill fee</t>
  </si>
  <si>
    <t xml:space="preserve">and  Dean Lambs </t>
  </si>
  <si>
    <t>2-44</t>
  </si>
  <si>
    <t>2-45</t>
  </si>
  <si>
    <t>Dean Lambs 346.6 @5.30</t>
  </si>
  <si>
    <t>Dean</t>
  </si>
  <si>
    <t>Hillman Meat Company</t>
  </si>
  <si>
    <t>I297536</t>
  </si>
  <si>
    <t>2-46</t>
  </si>
  <si>
    <t>2-47</t>
  </si>
  <si>
    <t>Lesnie</t>
  </si>
  <si>
    <t>I303872</t>
  </si>
  <si>
    <t>All Good Distributors</t>
  </si>
  <si>
    <t>2-48</t>
  </si>
  <si>
    <t>2-35</t>
  </si>
  <si>
    <t>Shepley</t>
  </si>
  <si>
    <t>Allens</t>
  </si>
  <si>
    <t>I237064</t>
  </si>
  <si>
    <t>DD Eggs</t>
  </si>
  <si>
    <t>I259217</t>
  </si>
  <si>
    <t>JBD</t>
  </si>
  <si>
    <t>I270865</t>
  </si>
  <si>
    <t>I274379</t>
  </si>
  <si>
    <t>I269981</t>
  </si>
  <si>
    <t>Luv a Duck</t>
  </si>
  <si>
    <t>Marcleford</t>
  </si>
  <si>
    <t>Mesh Products</t>
  </si>
  <si>
    <t>SJ31436</t>
  </si>
  <si>
    <t>I280911</t>
  </si>
  <si>
    <t>CN-55.38</t>
  </si>
  <si>
    <t>Dean (Lambs) 271.9kg</t>
  </si>
  <si>
    <t>Australian Wholessale Meats</t>
  </si>
  <si>
    <t>2-49</t>
  </si>
  <si>
    <t>2-50</t>
  </si>
  <si>
    <t>2-51</t>
  </si>
  <si>
    <t>D R Johnstn</t>
  </si>
  <si>
    <t>I1317124</t>
  </si>
  <si>
    <t>2-52</t>
  </si>
  <si>
    <t>3-01</t>
  </si>
  <si>
    <t>I320187</t>
  </si>
  <si>
    <t>Toowoomba Butcher Supplies</t>
  </si>
  <si>
    <t>I321802</t>
  </si>
  <si>
    <t>D R Johnston</t>
  </si>
  <si>
    <t>3-02</t>
  </si>
  <si>
    <t>3-03</t>
  </si>
  <si>
    <t>3-04</t>
  </si>
  <si>
    <t>Bunzyl</t>
  </si>
  <si>
    <t>I331658</t>
  </si>
  <si>
    <t>3-05</t>
  </si>
  <si>
    <t>Schulz</t>
  </si>
  <si>
    <t>3-06</t>
  </si>
  <si>
    <t>3-07</t>
  </si>
  <si>
    <t>3-08</t>
  </si>
  <si>
    <t>3-09</t>
  </si>
  <si>
    <t>3-10</t>
  </si>
  <si>
    <t>I349409</t>
  </si>
  <si>
    <t>3-11</t>
  </si>
  <si>
    <t>3-12</t>
  </si>
  <si>
    <t>3-13</t>
  </si>
  <si>
    <t>Schultz</t>
  </si>
  <si>
    <t>Hillman</t>
  </si>
  <si>
    <t>Luv A Duck</t>
  </si>
  <si>
    <t>I355274</t>
  </si>
  <si>
    <t>Provincil</t>
  </si>
  <si>
    <t>3-14</t>
  </si>
  <si>
    <t>3-15</t>
  </si>
  <si>
    <t>3-16</t>
  </si>
  <si>
    <t>DRJ</t>
  </si>
  <si>
    <t>3-17</t>
  </si>
  <si>
    <t>3-18</t>
  </si>
  <si>
    <t>I373181</t>
  </si>
  <si>
    <t>3-19</t>
  </si>
  <si>
    <t>3-20</t>
  </si>
  <si>
    <t>Towwomba Butchers supplies</t>
  </si>
  <si>
    <t>3-21</t>
  </si>
  <si>
    <t>3-22</t>
  </si>
  <si>
    <t>3-23</t>
  </si>
  <si>
    <t>3-24</t>
  </si>
  <si>
    <t>Schilz</t>
  </si>
  <si>
    <t>TBS</t>
  </si>
  <si>
    <t>Melrose Wholesale Meats</t>
  </si>
  <si>
    <t>I385858</t>
  </si>
  <si>
    <t>3-25</t>
  </si>
  <si>
    <t>melrose</t>
  </si>
  <si>
    <t>3-26</t>
  </si>
  <si>
    <t>3869</t>
  </si>
  <si>
    <t>3-27</t>
  </si>
  <si>
    <t>3-28</t>
  </si>
  <si>
    <t>3-29</t>
  </si>
  <si>
    <t>APN</t>
  </si>
  <si>
    <t>Darling Dowms Eggs</t>
  </si>
  <si>
    <t>3-30</t>
  </si>
  <si>
    <t>Melrose</t>
  </si>
  <si>
    <t>3-31</t>
  </si>
  <si>
    <t>3-32</t>
  </si>
  <si>
    <t>3-33</t>
  </si>
  <si>
    <t>3-34</t>
  </si>
  <si>
    <t>3-35</t>
  </si>
  <si>
    <t>3-36</t>
  </si>
  <si>
    <t>3-37</t>
  </si>
  <si>
    <t>Westpac stationary</t>
  </si>
  <si>
    <t>denco</t>
  </si>
  <si>
    <t>Hillmas</t>
  </si>
  <si>
    <t>provincial</t>
  </si>
  <si>
    <t>Ausprime</t>
  </si>
  <si>
    <t>Goodwin &amp; Storr</t>
  </si>
  <si>
    <t>Provivcial</t>
  </si>
  <si>
    <t>AUS0011740</t>
  </si>
  <si>
    <t>Countryfresh</t>
  </si>
  <si>
    <t>BNE0900419</t>
  </si>
  <si>
    <t>Towoomba Butcher Supplies</t>
  </si>
  <si>
    <t>AUS11798</t>
  </si>
  <si>
    <t>CountryFresh</t>
  </si>
  <si>
    <t>BNE900556</t>
  </si>
  <si>
    <t>AUS0011854</t>
  </si>
  <si>
    <t>BNE0900681</t>
  </si>
  <si>
    <t>AUS011920</t>
  </si>
  <si>
    <t>BNE0900791</t>
  </si>
  <si>
    <t>AUS0011981</t>
  </si>
  <si>
    <t>BNE0900902</t>
  </si>
  <si>
    <t>Jeff Dean</t>
  </si>
  <si>
    <t>awm</t>
  </si>
  <si>
    <t>aus0012047</t>
  </si>
  <si>
    <t>AUS0012112</t>
  </si>
  <si>
    <t>BNE090134</t>
  </si>
  <si>
    <t>IN811470</t>
  </si>
  <si>
    <t>aus0012181</t>
  </si>
  <si>
    <t xml:space="preserve"> 2/3/12</t>
  </si>
  <si>
    <t>CFH0004646</t>
  </si>
  <si>
    <t>AUS0012247</t>
  </si>
  <si>
    <t>BNE0901268</t>
  </si>
  <si>
    <t>AUS12376</t>
  </si>
  <si>
    <t>BNE901466</t>
  </si>
  <si>
    <t>CFH0006387</t>
  </si>
  <si>
    <t>AUS0012513</t>
  </si>
  <si>
    <t>BNE901731</t>
  </si>
  <si>
    <t>AUS0012570</t>
  </si>
  <si>
    <t>AUS0012631</t>
  </si>
  <si>
    <t>CFH0007010</t>
  </si>
  <si>
    <t>CFH0007014</t>
  </si>
  <si>
    <t>BNE0901812</t>
  </si>
  <si>
    <t>AUS0012689</t>
  </si>
  <si>
    <t>CFH0007261</t>
  </si>
  <si>
    <t>AUS0012759</t>
  </si>
  <si>
    <t>CFH0007887</t>
  </si>
  <si>
    <t>BNE0902018</t>
  </si>
  <si>
    <t>AUS0012818</t>
  </si>
  <si>
    <t>CFH008321</t>
  </si>
  <si>
    <t>AUS0012884</t>
  </si>
  <si>
    <t>BNE0902116</t>
  </si>
  <si>
    <t>CFH0008587</t>
  </si>
  <si>
    <t>CFH0008982</t>
  </si>
  <si>
    <t>AUS0012952</t>
  </si>
  <si>
    <t>CFH0009477</t>
  </si>
  <si>
    <t>CFH0009331</t>
  </si>
  <si>
    <t>BNE0902309</t>
  </si>
  <si>
    <t>BNE0902383</t>
  </si>
  <si>
    <t>AUS0013020</t>
  </si>
  <si>
    <t>AUS0013147</t>
  </si>
  <si>
    <t>AUS13085</t>
  </si>
  <si>
    <t>Darling Downs</t>
  </si>
  <si>
    <t>CFH0009746</t>
  </si>
  <si>
    <t>BNE0902693</t>
  </si>
  <si>
    <t>AUS0013276</t>
  </si>
  <si>
    <t>CFH0010547</t>
  </si>
  <si>
    <t>AUS0013214</t>
  </si>
  <si>
    <t xml:space="preserve">Paid </t>
  </si>
  <si>
    <t>Kwik&amp;Cool</t>
  </si>
  <si>
    <t>KwiknCool</t>
  </si>
  <si>
    <t>KwiknKool</t>
  </si>
  <si>
    <t>CFH0011374</t>
  </si>
  <si>
    <t>AUS0000021</t>
  </si>
  <si>
    <t>BNE902800</t>
  </si>
  <si>
    <t>CFH0011756</t>
  </si>
  <si>
    <t>G Dean</t>
  </si>
  <si>
    <t>BNE0902915</t>
  </si>
  <si>
    <t>AUS0000090</t>
  </si>
  <si>
    <t>Kwikncool</t>
  </si>
  <si>
    <t>Kwik n Kool</t>
  </si>
  <si>
    <t>BNE903013</t>
  </si>
  <si>
    <t>AUS0000152</t>
  </si>
  <si>
    <t>Weekendr</t>
  </si>
  <si>
    <t>aus0000230</t>
  </si>
  <si>
    <t>Starks</t>
  </si>
  <si>
    <t>Kwik n cool</t>
  </si>
  <si>
    <t>BNE0903230</t>
  </si>
  <si>
    <t>CFH0012962</t>
  </si>
  <si>
    <t>AUS00000302</t>
  </si>
  <si>
    <t>schulz</t>
  </si>
  <si>
    <t>Kwik nKool</t>
  </si>
  <si>
    <t xml:space="preserve">  8/8/12</t>
  </si>
  <si>
    <t>BNE0903365</t>
  </si>
  <si>
    <t>AUS0000377</t>
  </si>
  <si>
    <t>AUS443</t>
  </si>
  <si>
    <t>BNE903509</t>
  </si>
  <si>
    <t>CFH0013896</t>
  </si>
  <si>
    <t>AUS0000512</t>
  </si>
  <si>
    <t>Institution</t>
  </si>
  <si>
    <t>Laidley High School</t>
  </si>
  <si>
    <t>Cha Cha Cha Grill</t>
  </si>
  <si>
    <t>Lockyer Darts</t>
  </si>
  <si>
    <t>Pioneer Village</t>
  </si>
  <si>
    <t>Bowls Club</t>
  </si>
  <si>
    <t>Spicers</t>
  </si>
  <si>
    <t>FRK</t>
  </si>
  <si>
    <t>Hospital</t>
  </si>
  <si>
    <t>Karinya</t>
  </si>
  <si>
    <t>Tabeel</t>
  </si>
  <si>
    <t xml:space="preserve">cash </t>
  </si>
  <si>
    <t>BNE0903740</t>
  </si>
  <si>
    <t>AUS00580</t>
  </si>
  <si>
    <t>Shine</t>
  </si>
  <si>
    <t>Bowls</t>
  </si>
  <si>
    <t>Gerry McCarthy</t>
  </si>
  <si>
    <t>Cha Cha Grill</t>
  </si>
  <si>
    <t>Shine Lawyers</t>
  </si>
  <si>
    <t>Show Cookoff</t>
  </si>
  <si>
    <t>Lions Club</t>
  </si>
  <si>
    <t>FRK no 2</t>
  </si>
  <si>
    <t>AUS657</t>
  </si>
  <si>
    <t>BNE0903982</t>
  </si>
  <si>
    <t>AUS0800</t>
  </si>
  <si>
    <t>AUS729</t>
  </si>
  <si>
    <t xml:space="preserve">Bowls Club </t>
  </si>
  <si>
    <t>Darts Club</t>
  </si>
  <si>
    <t xml:space="preserve">Spicers </t>
  </si>
  <si>
    <t>BNE0904131</t>
  </si>
  <si>
    <t>04---2034</t>
  </si>
  <si>
    <t>BNE0904244</t>
  </si>
  <si>
    <t>Lockyer Trophies</t>
  </si>
  <si>
    <t>Mrs Duran</t>
  </si>
  <si>
    <t xml:space="preserve">DRJ </t>
  </si>
  <si>
    <t>Towoomba Butcher</t>
  </si>
  <si>
    <t>AUS1181</t>
  </si>
  <si>
    <t xml:space="preserve">Ausprime </t>
  </si>
  <si>
    <t>AUS884</t>
  </si>
  <si>
    <t>BNE0904802</t>
  </si>
  <si>
    <t>AUS0001257</t>
  </si>
  <si>
    <t>Peppers</t>
  </si>
  <si>
    <t>AUS0001339</t>
  </si>
  <si>
    <t>L-Hec</t>
  </si>
  <si>
    <t>Billy Proctor</t>
  </si>
  <si>
    <t>Mulgowie Hall</t>
  </si>
  <si>
    <t>Mulgowie Hotel</t>
  </si>
  <si>
    <t>Toowoomba Butcher</t>
  </si>
  <si>
    <t>Rustys</t>
  </si>
  <si>
    <t>Free Range Kids</t>
  </si>
  <si>
    <t>AUS0001418</t>
  </si>
  <si>
    <t>AUS1502</t>
  </si>
  <si>
    <t>AUS0001582</t>
  </si>
  <si>
    <t>AUS1666</t>
  </si>
  <si>
    <t>Lions</t>
  </si>
  <si>
    <t>AUS1740</t>
  </si>
  <si>
    <t>Thornton School</t>
  </si>
  <si>
    <t>AUS1818</t>
  </si>
  <si>
    <t>Edmund park</t>
  </si>
  <si>
    <t>Bec Marshall</t>
  </si>
  <si>
    <t>Edmund Park</t>
  </si>
  <si>
    <t>M Hall</t>
  </si>
  <si>
    <t>M Hotel</t>
  </si>
  <si>
    <t>AUS1939</t>
  </si>
  <si>
    <t>M hall</t>
  </si>
  <si>
    <t>week shut</t>
  </si>
  <si>
    <t>AUS2072</t>
  </si>
  <si>
    <t>Hopital</t>
  </si>
  <si>
    <t>Mulgowie hall</t>
  </si>
  <si>
    <t>AUS2137</t>
  </si>
  <si>
    <t xml:space="preserve">   </t>
  </si>
  <si>
    <t>AUS2001</t>
  </si>
  <si>
    <t>AUS2420</t>
  </si>
  <si>
    <t>AUS2497</t>
  </si>
  <si>
    <t>AUS2514</t>
  </si>
  <si>
    <t>AUS2574</t>
  </si>
  <si>
    <t>Ricky &amp; Steve</t>
  </si>
  <si>
    <t>AUS2647</t>
  </si>
  <si>
    <t>Deann's Café</t>
  </si>
  <si>
    <t>Lutheran Caterer's</t>
  </si>
  <si>
    <t>AUS2275</t>
  </si>
  <si>
    <t>AUS2346</t>
  </si>
  <si>
    <t>AUS2725</t>
  </si>
  <si>
    <t>BNE906776</t>
  </si>
  <si>
    <t>AUS2803</t>
  </si>
  <si>
    <t>mrs Duran</t>
  </si>
  <si>
    <t>Fleur</t>
  </si>
  <si>
    <t>AUS2860</t>
  </si>
  <si>
    <t>Hopsital</t>
  </si>
  <si>
    <t>AUS2942</t>
  </si>
  <si>
    <t>Deann's café</t>
  </si>
  <si>
    <t>Lutheran Caterers</t>
  </si>
  <si>
    <t>Auswide</t>
  </si>
  <si>
    <t>AUS3014</t>
  </si>
  <si>
    <t>Kylei</t>
  </si>
  <si>
    <t>AUS3102</t>
  </si>
  <si>
    <t>Shine lawyers</t>
  </si>
  <si>
    <t>Tara Inch</t>
  </si>
  <si>
    <t>KwikNKool</t>
  </si>
  <si>
    <t>CR300414</t>
  </si>
  <si>
    <t>AUS3172</t>
  </si>
  <si>
    <t>Cha Cha</t>
  </si>
  <si>
    <t>AUS3249</t>
  </si>
  <si>
    <t>AUS3330</t>
  </si>
  <si>
    <t>Deann's diner</t>
  </si>
  <si>
    <t>Vanessa mann</t>
  </si>
  <si>
    <t>Julie</t>
  </si>
  <si>
    <t>Matt &amp; Shari</t>
  </si>
  <si>
    <t>Laidley Lions</t>
  </si>
  <si>
    <t>Gatton Hospital</t>
  </si>
  <si>
    <t>Laidley Hospital</t>
  </si>
  <si>
    <t>AUS3418</t>
  </si>
  <si>
    <t>AUS3497</t>
  </si>
  <si>
    <t>GL GG Dean</t>
  </si>
  <si>
    <t>AUS3579</t>
  </si>
  <si>
    <t>Gatton</t>
  </si>
  <si>
    <t>Deann</t>
  </si>
  <si>
    <t>AUS3656</t>
  </si>
  <si>
    <t>Deanns Diner</t>
  </si>
  <si>
    <t>AUS3735</t>
  </si>
  <si>
    <t>Borgo</t>
  </si>
  <si>
    <t>AUS3818</t>
  </si>
  <si>
    <t>AUS3893</t>
  </si>
  <si>
    <t>Spicer</t>
  </si>
  <si>
    <t>Hospital Gatton</t>
  </si>
  <si>
    <t>NAIDOC</t>
  </si>
  <si>
    <t>Show Society</t>
  </si>
  <si>
    <t>Golden Cockerel</t>
  </si>
  <si>
    <t>AUS3971</t>
  </si>
  <si>
    <t>Brenton</t>
  </si>
  <si>
    <t>AUS4125</t>
  </si>
  <si>
    <t>4Real</t>
  </si>
  <si>
    <t>Laidley Football Club</t>
  </si>
  <si>
    <t>Free range Kids</t>
  </si>
  <si>
    <t>VacPac</t>
  </si>
  <si>
    <t>4 Real</t>
  </si>
  <si>
    <t>AUS4199</t>
  </si>
  <si>
    <t>Laidley High</t>
  </si>
  <si>
    <t>Hospital (G&amp;L)</t>
  </si>
  <si>
    <t>AMIC</t>
  </si>
  <si>
    <t>AUS4280</t>
  </si>
  <si>
    <t>Shine Laywers</t>
  </si>
  <si>
    <t>Gatton Hopsital</t>
  </si>
  <si>
    <t>AUS4046</t>
  </si>
  <si>
    <t>Laidley lions Jnr</t>
  </si>
  <si>
    <t>Laidley lions</t>
  </si>
  <si>
    <t>AUS4426</t>
  </si>
  <si>
    <t>AUS4353</t>
  </si>
  <si>
    <t>Blenheim P&amp;C</t>
  </si>
  <si>
    <t>Kylie</t>
  </si>
  <si>
    <t>Darts</t>
  </si>
  <si>
    <t>Vacpac</t>
  </si>
  <si>
    <t>AUS4498</t>
  </si>
  <si>
    <t>Scenic rim</t>
  </si>
  <si>
    <t>Deann's</t>
  </si>
  <si>
    <t>Chris?</t>
  </si>
  <si>
    <t>Real Milk</t>
  </si>
  <si>
    <t>4 Real Milk</t>
  </si>
  <si>
    <t>LaiBut1009</t>
  </si>
  <si>
    <t>Scenic Rim 4Real</t>
  </si>
  <si>
    <t>AUS4641</t>
  </si>
  <si>
    <t>Scenic Rim</t>
  </si>
  <si>
    <t>AUS4713</t>
  </si>
  <si>
    <t>1030-20902</t>
  </si>
  <si>
    <t>KwinnKool</t>
  </si>
  <si>
    <t>1034-20902</t>
  </si>
  <si>
    <t>deann</t>
  </si>
  <si>
    <t>Blenheim</t>
  </si>
  <si>
    <t>AUS4781</t>
  </si>
  <si>
    <t>Darts club</t>
  </si>
  <si>
    <t>AUS4856</t>
  </si>
  <si>
    <t>AUS4924</t>
  </si>
  <si>
    <t>Scenic Rim 4 Real</t>
  </si>
  <si>
    <t>Luthran Caterers</t>
  </si>
  <si>
    <t>Mndy 2nd</t>
  </si>
  <si>
    <t>Better Business</t>
  </si>
  <si>
    <t>4 Real milk</t>
  </si>
  <si>
    <t>AUS5001</t>
  </si>
  <si>
    <t>AUS5070</t>
  </si>
  <si>
    <t>4x4</t>
  </si>
  <si>
    <t>Town &amp; County</t>
  </si>
  <si>
    <t>AUS5141</t>
  </si>
  <si>
    <t>High School</t>
  </si>
  <si>
    <t>RJS</t>
  </si>
  <si>
    <t>?</t>
  </si>
  <si>
    <t>L High School</t>
  </si>
  <si>
    <t>AUS5219</t>
  </si>
  <si>
    <t>AUS5380</t>
  </si>
  <si>
    <t>Scenic rim 4 Real</t>
  </si>
  <si>
    <t>AUS5455</t>
  </si>
  <si>
    <t>Laidley Bowls</t>
  </si>
  <si>
    <t>AUS5535</t>
  </si>
  <si>
    <t>Town &amp; Country</t>
  </si>
  <si>
    <t>Coast to Country</t>
  </si>
  <si>
    <t>Neil Dorman</t>
  </si>
  <si>
    <t>AUS5616</t>
  </si>
  <si>
    <t>11/1/213</t>
  </si>
  <si>
    <t>AUS5695</t>
  </si>
  <si>
    <t>tabeel</t>
  </si>
  <si>
    <t>Bachmann</t>
  </si>
  <si>
    <t>free range kids</t>
  </si>
  <si>
    <t>brenton</t>
  </si>
  <si>
    <t xml:space="preserve">Hospital </t>
  </si>
  <si>
    <t>FRK Ham</t>
  </si>
  <si>
    <t>Scenic</t>
  </si>
  <si>
    <t>AUS5891</t>
  </si>
  <si>
    <t>AUS5956</t>
  </si>
  <si>
    <t>Brenton&amp;Lea-Ann</t>
  </si>
  <si>
    <t>Mhall</t>
  </si>
  <si>
    <t>AUS6023</t>
  </si>
  <si>
    <t xml:space="preserve">Cha Cha  </t>
  </si>
  <si>
    <t>Lockyer Council</t>
  </si>
  <si>
    <t>AUS6089</t>
  </si>
  <si>
    <t>Ricky</t>
  </si>
  <si>
    <t>Mulgowie cricket</t>
  </si>
  <si>
    <t>Bowls club</t>
  </si>
  <si>
    <t>FRK Gatton</t>
  </si>
  <si>
    <t>AUS6162</t>
  </si>
  <si>
    <t>AUS6230</t>
  </si>
  <si>
    <t>RC Bakery</t>
  </si>
  <si>
    <t>Flanaghans coldroom</t>
  </si>
  <si>
    <t xml:space="preserve">Rates </t>
  </si>
  <si>
    <t xml:space="preserve">Phone </t>
  </si>
  <si>
    <t xml:space="preserve">Elec </t>
  </si>
  <si>
    <t>Water</t>
  </si>
  <si>
    <t>CLOSED</t>
  </si>
  <si>
    <t>STORM</t>
  </si>
  <si>
    <t># Cust.</t>
  </si>
  <si>
    <t>Cust # TOTAL</t>
  </si>
  <si>
    <t>NEW YEARS DAY</t>
  </si>
  <si>
    <t>RENOVATION</t>
  </si>
  <si>
    <t>LABOUR DAY</t>
  </si>
  <si>
    <t>ANZAC DAY</t>
  </si>
  <si>
    <t>PUBLIC HOLIDAY</t>
  </si>
  <si>
    <t>GOOD FRIDAY</t>
  </si>
  <si>
    <t>EASTER SATURDAY</t>
  </si>
  <si>
    <t>CHRISTMAS DAY</t>
  </si>
  <si>
    <t>SHOW DAY</t>
  </si>
  <si>
    <t>QUEENS BIRTHDAY</t>
  </si>
  <si>
    <t>EASTER MONDAY</t>
  </si>
  <si>
    <t>BOXING DAY</t>
  </si>
  <si>
    <t>AUSTRALIA DAY</t>
  </si>
  <si>
    <t>AUST DAY HOLIDAY</t>
  </si>
  <si>
    <t>AUS6302</t>
  </si>
  <si>
    <t>AUS6446</t>
  </si>
  <si>
    <t>laidley Bowls Club</t>
  </si>
  <si>
    <t>Lance Zivec</t>
  </si>
  <si>
    <t>Craig Ellis</t>
  </si>
  <si>
    <t>Darryl McDougall</t>
  </si>
  <si>
    <t>Brenton &amp; Lea</t>
  </si>
  <si>
    <t>AUS6372</t>
  </si>
  <si>
    <t>Ghost Gully Produce</t>
  </si>
  <si>
    <t>B17107</t>
  </si>
  <si>
    <t>not accurate as Thursday takings lost</t>
  </si>
  <si>
    <t>lost envelope</t>
  </si>
  <si>
    <t>Queen's Birthday</t>
  </si>
  <si>
    <t>Labour day</t>
  </si>
  <si>
    <t>Anzac day</t>
  </si>
  <si>
    <t>Good Friday</t>
  </si>
  <si>
    <t>Easter Monday</t>
  </si>
  <si>
    <t>Australia day</t>
  </si>
  <si>
    <t>Labour fDay</t>
  </si>
  <si>
    <t>Ausralia day</t>
  </si>
  <si>
    <t>Golden cockerel</t>
  </si>
  <si>
    <t>AUS6524</t>
  </si>
  <si>
    <t>AUS6608</t>
  </si>
  <si>
    <t>AUS6684</t>
  </si>
  <si>
    <t>Forest Hill PO</t>
  </si>
  <si>
    <t>Nicole</t>
  </si>
  <si>
    <t>Mon Tues till combined</t>
  </si>
  <si>
    <t>403.49`</t>
  </si>
  <si>
    <t>1031.89.89</t>
  </si>
  <si>
    <t>Show Holiday</t>
  </si>
  <si>
    <t>AUS 6768</t>
  </si>
  <si>
    <t>Laidley Hotel</t>
  </si>
  <si>
    <t>AUS6856</t>
  </si>
  <si>
    <t>AUS6948</t>
  </si>
  <si>
    <t>AUS7084</t>
  </si>
  <si>
    <t>AUS7010</t>
  </si>
  <si>
    <t>karinya</t>
  </si>
  <si>
    <t>AUS7172</t>
  </si>
  <si>
    <t>AUS7262</t>
  </si>
  <si>
    <t>AUS7354</t>
  </si>
  <si>
    <t>Jensen</t>
  </si>
  <si>
    <t>Lee &amp;Sons</t>
  </si>
  <si>
    <t>AUS7442</t>
  </si>
  <si>
    <t>AUS7532</t>
  </si>
  <si>
    <t>AUS7606</t>
  </si>
  <si>
    <t>Tbeel</t>
  </si>
  <si>
    <t>IBN4554</t>
  </si>
  <si>
    <t>5.6.14</t>
  </si>
  <si>
    <t>AUS7676</t>
  </si>
  <si>
    <t>Red Rivers</t>
  </si>
  <si>
    <t>AUS7785</t>
  </si>
  <si>
    <t>Forest Hill Post</t>
  </si>
  <si>
    <t>Laidley Netball</t>
  </si>
  <si>
    <t>AUS7873</t>
  </si>
  <si>
    <t>Mulgowie Halll</t>
  </si>
  <si>
    <t>PAid</t>
  </si>
  <si>
    <t>AUS7972</t>
  </si>
  <si>
    <t>Lutheran caterer</t>
  </si>
  <si>
    <t>Renee</t>
  </si>
  <si>
    <t>Brenton &amp; Leeann</t>
  </si>
  <si>
    <t>AUS8067</t>
  </si>
  <si>
    <t>FRK G</t>
  </si>
  <si>
    <t>FRK L</t>
  </si>
  <si>
    <t>AUS8267</t>
  </si>
  <si>
    <t>AUS8163</t>
  </si>
  <si>
    <t>OBN5739</t>
  </si>
  <si>
    <t>OBN5646</t>
  </si>
  <si>
    <t>AUS8371</t>
  </si>
  <si>
    <t>AUS8463</t>
  </si>
  <si>
    <t>AUS8557</t>
  </si>
  <si>
    <t>AUS8654</t>
  </si>
  <si>
    <t>301/8/14</t>
  </si>
  <si>
    <t>AUS8757</t>
  </si>
  <si>
    <t>IBN5668</t>
  </si>
  <si>
    <t>AUS8851</t>
  </si>
  <si>
    <t>AUS8942</t>
  </si>
  <si>
    <t>Brenton &amp; Lee-Ann</t>
  </si>
  <si>
    <t>AUS9038</t>
  </si>
  <si>
    <t>AUS9135</t>
  </si>
  <si>
    <t>AUS9227</t>
  </si>
  <si>
    <t>Cha Cha grill</t>
  </si>
  <si>
    <t>BOWLS Club</t>
  </si>
  <si>
    <t>AUS9323</t>
  </si>
  <si>
    <t>AUS9414</t>
  </si>
  <si>
    <t>Lockyer darts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</si>
  <si>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</si>
  <si>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</si>
  <si>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</si>
  <si>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</si>
  <si>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</si>
  <si>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</si>
  <si>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</si>
  <si>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</si>
  <si>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</si>
  <si>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</si>
  <si>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</si>
  <si>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</si>
  <si>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</si>
  <si>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</si>
  <si>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</si>
  <si>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4-01</t>
  </si>
  <si>
    <t>4-02</t>
  </si>
  <si>
    <t>4-03</t>
  </si>
  <si>
    <t>4-04</t>
  </si>
  <si>
    <t>4-05</t>
  </si>
  <si>
    <t>4-06</t>
  </si>
  <si>
    <t>4-07</t>
  </si>
  <si>
    <t>4-08</t>
  </si>
  <si>
    <t>4-09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</si>
  <si>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</si>
  <si>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</si>
  <si>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</si>
  <si>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</si>
  <si>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</si>
  <si>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</si>
  <si>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</si>
  <si>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</si>
  <si>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</si>
  <si>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</si>
  <si>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</si>
  <si>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</si>
  <si>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</si>
  <si>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</si>
  <si>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</si>
  <si>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</si>
  <si>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</si>
  <si>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</si>
  <si>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</si>
  <si>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</si>
  <si>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</si>
  <si>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</si>
  <si>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</si>
  <si>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</si>
  <si>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</si>
  <si>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</si>
  <si>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</si>
  <si>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</si>
  <si>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</si>
  <si>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</si>
  <si>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</si>
  <si>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</si>
  <si>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</si>
  <si>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</si>
  <si>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</si>
  <si>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</si>
  <si>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</si>
  <si>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</si>
  <si>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</si>
  <si>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</si>
  <si>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</si>
  <si>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</si>
  <si>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</si>
  <si>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5-01</t>
  </si>
  <si>
    <t>5-02</t>
  </si>
  <si>
    <t>5-03</t>
  </si>
  <si>
    <t>5-04</t>
  </si>
  <si>
    <t>5-05</t>
  </si>
  <si>
    <t>5-06</t>
  </si>
  <si>
    <t>5-07</t>
  </si>
  <si>
    <t>5-08</t>
  </si>
  <si>
    <t>5-09</t>
  </si>
  <si>
    <t>5-10</t>
  </si>
  <si>
    <t>5-11</t>
  </si>
  <si>
    <t>5-12</t>
  </si>
  <si>
    <t>5-13</t>
  </si>
  <si>
    <t>5-14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</si>
  <si>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</si>
  <si>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</si>
  <si>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</si>
  <si>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</si>
  <si>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</si>
  <si>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</si>
  <si>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</si>
  <si>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</si>
  <si>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</si>
  <si>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</si>
  <si>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</si>
  <si>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</si>
  <si>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</si>
  <si>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</si>
  <si>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</si>
  <si>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</si>
  <si>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</si>
  <si>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</si>
  <si>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</si>
  <si>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</si>
  <si>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</si>
  <si>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</si>
  <si>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</si>
  <si>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</si>
  <si>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</si>
  <si>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</si>
  <si>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</si>
  <si>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</si>
  <si>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</si>
  <si>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</si>
  <si>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</si>
  <si>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</si>
  <si>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</si>
  <si>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</si>
  <si>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</si>
  <si>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</si>
  <si>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</si>
  <si>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6-01</t>
  </si>
  <si>
    <t>6-02</t>
  </si>
  <si>
    <t>6-03</t>
  </si>
  <si>
    <t>6-04</t>
  </si>
  <si>
    <t>6-05</t>
  </si>
  <si>
    <t>6-06</t>
  </si>
  <si>
    <t>6-07</t>
  </si>
  <si>
    <t>6-08</t>
  </si>
  <si>
    <t>6-09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</si>
  <si>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</si>
  <si>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</si>
  <si>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</si>
  <si>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</si>
  <si>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</si>
  <si>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</si>
  <si>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</si>
  <si>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</si>
  <si>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</si>
  <si>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</si>
  <si>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</si>
  <si>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</si>
  <si>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</si>
  <si>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</si>
  <si>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</si>
  <si>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</si>
  <si>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</si>
  <si>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</si>
  <si>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</si>
  <si>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</si>
  <si>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</si>
  <si>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</si>
  <si>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</si>
  <si>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</si>
  <si>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</si>
  <si>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</si>
  <si>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</si>
  <si>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</si>
  <si>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</si>
  <si>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</si>
  <si>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</si>
  <si>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</si>
  <si>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</si>
  <si>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6-43</t>
  </si>
  <si>
    <t>6-44</t>
  </si>
  <si>
    <t>6-45</t>
  </si>
  <si>
    <t>6-46</t>
  </si>
  <si>
    <t>6-47</t>
  </si>
  <si>
    <t>6-48</t>
  </si>
  <si>
    <t>6-49</t>
  </si>
  <si>
    <t>6-50</t>
  </si>
  <si>
    <t>6-51</t>
  </si>
  <si>
    <t>6-52</t>
  </si>
  <si>
    <t>7-01</t>
  </si>
  <si>
    <t>7-02</t>
  </si>
  <si>
    <t>7-03</t>
  </si>
  <si>
    <t>7-04</t>
  </si>
  <si>
    <t>7-05</t>
  </si>
  <si>
    <t>7-06</t>
  </si>
  <si>
    <t>7-07</t>
  </si>
  <si>
    <t>7-08</t>
  </si>
  <si>
    <t>7-09</t>
  </si>
  <si>
    <t>7-10</t>
  </si>
  <si>
    <t>7-11</t>
  </si>
  <si>
    <t>7-12</t>
  </si>
  <si>
    <t>7-13</t>
  </si>
  <si>
    <t>Cash Av Spend</t>
  </si>
  <si>
    <t>EFTPOS Av $pend</t>
  </si>
  <si>
    <t>TOTAL Av Spend</t>
  </si>
  <si>
    <t>8-13</t>
  </si>
  <si>
    <t>8-12</t>
  </si>
  <si>
    <t>8-11</t>
  </si>
  <si>
    <t>8-10</t>
  </si>
  <si>
    <t>8-09</t>
  </si>
  <si>
    <t>8-08</t>
  </si>
  <si>
    <t>8-07</t>
  </si>
  <si>
    <t>8-06</t>
  </si>
  <si>
    <t>8-05</t>
  </si>
  <si>
    <t>8-04</t>
  </si>
  <si>
    <t>8-03</t>
  </si>
  <si>
    <t>8-02</t>
  </si>
  <si>
    <t>8-01</t>
  </si>
  <si>
    <t>7-52</t>
  </si>
  <si>
    <t>7-51</t>
  </si>
  <si>
    <t>7-50</t>
  </si>
  <si>
    <t>7-49</t>
  </si>
  <si>
    <t>7-48</t>
  </si>
  <si>
    <t>7-47</t>
  </si>
  <si>
    <t>7-46</t>
  </si>
  <si>
    <t>7-45</t>
  </si>
  <si>
    <t>7-44</t>
  </si>
  <si>
    <t>7-43</t>
  </si>
  <si>
    <t>7-42</t>
  </si>
  <si>
    <t>7-41</t>
  </si>
  <si>
    <t>7-40</t>
  </si>
  <si>
    <t>7-39</t>
  </si>
  <si>
    <t>7-38</t>
  </si>
  <si>
    <t>7-37</t>
  </si>
  <si>
    <t>7-36</t>
  </si>
  <si>
    <t>7-35</t>
  </si>
  <si>
    <t>7-34</t>
  </si>
  <si>
    <t>7-33</t>
  </si>
  <si>
    <t>7-32</t>
  </si>
  <si>
    <t>7-31</t>
  </si>
  <si>
    <t>7-30</t>
  </si>
  <si>
    <t>7-29</t>
  </si>
  <si>
    <t>7-28</t>
  </si>
  <si>
    <t>7-27</t>
  </si>
  <si>
    <t>7-26</t>
  </si>
  <si>
    <t>7-25</t>
  </si>
  <si>
    <t>7-24</t>
  </si>
  <si>
    <t>7-23</t>
  </si>
  <si>
    <t>7-22</t>
  </si>
  <si>
    <t>7-21</t>
  </si>
  <si>
    <t>7-20</t>
  </si>
  <si>
    <t>7-19</t>
  </si>
  <si>
    <t>7-18</t>
  </si>
  <si>
    <t>7-17</t>
  </si>
  <si>
    <t>7-16</t>
  </si>
  <si>
    <t>7-15</t>
  </si>
  <si>
    <t>7-14</t>
  </si>
  <si>
    <t>Grand Total</t>
  </si>
  <si>
    <t>Clients</t>
  </si>
  <si>
    <t>On this worksheet create a graph for each year. On the x axis put the weeks of the year and y axis the total customer count for the week.</t>
  </si>
  <si>
    <t>Create a further graph putting all these years together for a comparison on a weekly basis in the z axis.</t>
  </si>
  <si>
    <t>Create a graph showing days of the week on x axis - customer numbers in the y axis and compare days of the week over the total years z axis to establish how</t>
  </si>
  <si>
    <t>trends may have occurred on a particular day of the week throughout the years.</t>
  </si>
  <si>
    <t>Create graph for week total income comparison's - weeks on x axis and amounts on y axis - years on z axis to establish trends on particular weeks for the last 8 years</t>
  </si>
  <si>
    <t>Create graph for year total income comparison's - years on x axis and amounts on y axis</t>
  </si>
  <si>
    <t>Create graph for each year total income over period from 1st December to 25th December inclusive - years on x axis and amounts on y axis</t>
  </si>
  <si>
    <t>Create graph to show best taking on days Mon - Friday on X axis and amount on Y axis over last 8 years to work out best day of the week for takings.</t>
  </si>
  <si>
    <t>This may have changed over that period.</t>
  </si>
  <si>
    <t>Reserved column</t>
  </si>
  <si>
    <t># of the week</t>
  </si>
  <si>
    <t>Row Labels</t>
  </si>
  <si>
    <t>Year</t>
  </si>
  <si>
    <t>Column Labels</t>
  </si>
  <si>
    <t>Day of the week</t>
  </si>
  <si>
    <t>Week + Year</t>
  </si>
  <si>
    <t>Sun</t>
  </si>
  <si>
    <t>Mon</t>
  </si>
  <si>
    <t>Tue</t>
  </si>
  <si>
    <t>Wed</t>
  </si>
  <si>
    <t>Thu</t>
  </si>
  <si>
    <t>Fri</t>
  </si>
  <si>
    <t>Sat</t>
  </si>
  <si>
    <t>(All)</t>
  </si>
  <si>
    <t>Sum of Total</t>
  </si>
  <si>
    <t>(Multiple Items)</t>
  </si>
  <si>
    <t>Total Cash</t>
  </si>
  <si>
    <t>Total Till</t>
  </si>
  <si>
    <t>Sum of Cust # TOTAL</t>
  </si>
  <si>
    <t>Total Income</t>
  </si>
  <si>
    <t>IsCristmas</t>
  </si>
  <si>
    <t>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</si>
</sst>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&quot;$&quot;#,##0.00;\-&quot;$&quot;#,##0.00"/>
    <numFmt numFmtId="165" formatCode="&quot;$&quot;#,##0.00;[Red]\-&quot;$&quot;#,##0.00"/>
    <numFmt numFmtId="166" formatCode="d/m/yyyy;@"/>
    <numFmt numFmtId="167" formatCode="[$-F800]dddd\,\ mmmm\ dd\,\ yyyy"/>
    <numFmt numFmtId="168" formatCode="&quot;$&quot;#,##0.00"/>
    <numFmt numFmtId="169" formatCode="d/m/yy;@"/>
    <numFmt numFmtId="170" formatCode="d/mm/yyyy;@"/>
  </numFmts>
  <fonts count="17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b/>
      <sz val="10"/>
      <name val="Arial"/>
      <family val="2"/>
    </font>
    <font>
      <b/>
      <sz val="8"/>
      <color indexed="10"/>
      <name val="Arial"/>
      <family val="2"/>
    </font>
    <font>
      <b/>
      <sz val="7"/>
      <name val="Arial"/>
      <family val="2"/>
    </font>
    <font>
      <b/>
      <sz val="7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rgb="FFFF0000"/>
      <name val="Arial"/>
      <family val="2"/>
    </font>
    <font>
      <b/>
      <sz val="7"/>
      <color rgb="FFFF0000"/>
      <name val="Arial"/>
      <family val="2"/>
    </font>
    <font>
      <b/>
      <sz val="10"/>
      <name val="Arial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/>
      <bottom/>
      <diagonal/>
    </border>
    <border>
      <left/>
      <right/>
      <top style="thin">
        <color indexed="65"/>
      </top>
      <bottom/>
      <diagonal/>
    </border>
  </borders>
  <cellStyleXfs count="2">
    <xf numFmtId="0" fontId="0" fillId="0" borderId="0"/>
    <xf numFmtId="0" fontId="10" fillId="0" borderId="0"/>
  </cellStyleXfs>
  <cellXfs count="230">
    <xf numFmtId="0" fontId="0" fillId="0" borderId="0" xfId="0"/>
    <xf numFmtId="0" fontId="2" fillId="2" borderId="0" xfId="0" applyFont="1" applyFill="1"/>
    <xf numFmtId="168" fontId="2" fillId="2" borderId="0" xfId="0" applyNumberFormat="1" applyFont="1" applyFill="1"/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/>
    <xf numFmtId="0" fontId="3" fillId="0" borderId="0" xfId="0" applyFont="1"/>
    <xf numFmtId="168" fontId="3" fillId="0" borderId="0" xfId="0" applyNumberFormat="1" applyFont="1"/>
    <xf numFmtId="165" fontId="3" fillId="0" borderId="0" xfId="0" applyNumberFormat="1" applyFont="1"/>
    <xf numFmtId="0" fontId="2" fillId="0" borderId="0" xfId="0" applyFont="1"/>
    <xf numFmtId="168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0" fontId="2" fillId="0" borderId="0" xfId="0" applyFont="1" applyFill="1"/>
    <xf numFmtId="165" fontId="2" fillId="0" borderId="0" xfId="0" applyNumberFormat="1" applyFont="1" applyFill="1"/>
    <xf numFmtId="14" fontId="3" fillId="0" borderId="0" xfId="0" applyNumberFormat="1" applyFont="1"/>
    <xf numFmtId="168" fontId="2" fillId="0" borderId="0" xfId="0" applyNumberFormat="1" applyFont="1" applyFill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Fill="1"/>
    <xf numFmtId="168" fontId="3" fillId="0" borderId="0" xfId="0" applyNumberFormat="1" applyFont="1" applyFill="1"/>
    <xf numFmtId="165" fontId="3" fillId="0" borderId="0" xfId="0" applyNumberFormat="1" applyFont="1" applyFill="1"/>
    <xf numFmtId="0" fontId="2" fillId="2" borderId="0" xfId="0" applyFont="1" applyFill="1" applyAlignment="1">
      <alignment wrapText="1"/>
    </xf>
    <xf numFmtId="168" fontId="3" fillId="0" borderId="0" xfId="0" applyNumberFormat="1" applyFont="1" applyAlignment="1">
      <alignment wrapText="1"/>
    </xf>
    <xf numFmtId="0" fontId="3" fillId="0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14" fontId="2" fillId="0" borderId="0" xfId="0" applyNumberFormat="1" applyFont="1" applyAlignment="1">
      <alignment wrapText="1"/>
    </xf>
    <xf numFmtId="166" fontId="3" fillId="0" borderId="0" xfId="0" applyNumberFormat="1" applyFont="1" applyAlignment="1">
      <alignment wrapText="1"/>
    </xf>
    <xf numFmtId="169" fontId="3" fillId="0" borderId="0" xfId="0" applyNumberFormat="1" applyFont="1" applyAlignment="1">
      <alignment horizontal="center"/>
    </xf>
    <xf numFmtId="169" fontId="3" fillId="0" borderId="0" xfId="0" applyNumberFormat="1" applyFont="1"/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65" fontId="1" fillId="0" borderId="0" xfId="0" applyNumberFormat="1" applyFont="1"/>
    <xf numFmtId="14" fontId="3" fillId="0" borderId="0" xfId="0" applyNumberFormat="1" applyFont="1" applyAlignment="1">
      <alignment wrapText="1"/>
    </xf>
    <xf numFmtId="4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right"/>
    </xf>
    <xf numFmtId="0" fontId="1" fillId="0" borderId="0" xfId="0" applyFont="1" applyAlignment="1">
      <alignment wrapText="1"/>
    </xf>
    <xf numFmtId="168" fontId="1" fillId="0" borderId="0" xfId="0" applyNumberFormat="1" applyFont="1"/>
    <xf numFmtId="0" fontId="1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49" fontId="2" fillId="2" borderId="0" xfId="0" applyNumberFormat="1" applyFont="1" applyFill="1" applyAlignment="1">
      <alignment horizontal="center"/>
    </xf>
    <xf numFmtId="49" fontId="3" fillId="0" borderId="0" xfId="0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49" fontId="3" fillId="0" borderId="0" xfId="0" applyNumberFormat="1" applyFont="1"/>
    <xf numFmtId="49" fontId="1" fillId="0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wrapText="1"/>
    </xf>
    <xf numFmtId="14" fontId="0" fillId="0" borderId="0" xfId="0" applyNumberFormat="1"/>
    <xf numFmtId="0" fontId="4" fillId="0" borderId="0" xfId="0" applyFont="1"/>
    <xf numFmtId="168" fontId="0" fillId="0" borderId="0" xfId="0" applyNumberFormat="1"/>
    <xf numFmtId="14" fontId="4" fillId="0" borderId="0" xfId="0" applyNumberFormat="1" applyFont="1"/>
    <xf numFmtId="168" fontId="6" fillId="0" borderId="0" xfId="0" applyNumberFormat="1" applyFont="1"/>
    <xf numFmtId="168" fontId="4" fillId="0" borderId="0" xfId="0" applyNumberFormat="1" applyFont="1"/>
    <xf numFmtId="170" fontId="0" fillId="0" borderId="0" xfId="0" applyNumberFormat="1"/>
    <xf numFmtId="169" fontId="2" fillId="2" borderId="0" xfId="0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2" fillId="0" borderId="0" xfId="0" applyNumberFormat="1" applyFont="1" applyFill="1" applyAlignment="1">
      <alignment horizontal="center"/>
    </xf>
    <xf numFmtId="169" fontId="1" fillId="0" borderId="0" xfId="0" applyNumberFormat="1" applyFont="1" applyAlignment="1">
      <alignment horizontal="center"/>
    </xf>
    <xf numFmtId="169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/>
    </xf>
    <xf numFmtId="168" fontId="1" fillId="0" borderId="0" xfId="0" applyNumberFormat="1" applyFont="1" applyFill="1"/>
    <xf numFmtId="165" fontId="1" fillId="0" borderId="0" xfId="0" applyNumberFormat="1" applyFont="1" applyFill="1"/>
    <xf numFmtId="0" fontId="1" fillId="0" borderId="0" xfId="0" applyFont="1" applyFill="1"/>
    <xf numFmtId="169" fontId="1" fillId="3" borderId="0" xfId="0" applyNumberFormat="1" applyFont="1" applyFill="1" applyBorder="1" applyAlignment="1">
      <alignment horizontal="center"/>
    </xf>
    <xf numFmtId="0" fontId="1" fillId="3" borderId="0" xfId="0" applyFont="1" applyFill="1" applyBorder="1" applyAlignment="1">
      <alignment wrapText="1"/>
    </xf>
    <xf numFmtId="0" fontId="1" fillId="3" borderId="0" xfId="0" applyFont="1" applyFill="1" applyBorder="1" applyAlignment="1">
      <alignment horizontal="center"/>
    </xf>
    <xf numFmtId="168" fontId="1" fillId="3" borderId="0" xfId="0" applyNumberFormat="1" applyFont="1" applyFill="1" applyBorder="1"/>
    <xf numFmtId="49" fontId="1" fillId="3" borderId="0" xfId="0" applyNumberFormat="1" applyFont="1" applyFill="1" applyBorder="1" applyAlignment="1">
      <alignment horizontal="center"/>
    </xf>
    <xf numFmtId="165" fontId="1" fillId="3" borderId="0" xfId="0" applyNumberFormat="1" applyFont="1" applyFill="1" applyBorder="1"/>
    <xf numFmtId="169" fontId="3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8" fontId="3" fillId="0" borderId="0" xfId="0" applyNumberFormat="1" applyFont="1" applyBorder="1"/>
    <xf numFmtId="49" fontId="1" fillId="0" borderId="0" xfId="0" applyNumberFormat="1" applyFont="1" applyBorder="1" applyAlignment="1">
      <alignment horizontal="center"/>
    </xf>
    <xf numFmtId="165" fontId="3" fillId="0" borderId="0" xfId="0" applyNumberFormat="1" applyFont="1" applyBorder="1"/>
    <xf numFmtId="168" fontId="2" fillId="3" borderId="0" xfId="0" applyNumberFormat="1" applyFont="1" applyFill="1"/>
    <xf numFmtId="165" fontId="2" fillId="3" borderId="0" xfId="0" applyNumberFormat="1" applyFont="1" applyFill="1"/>
    <xf numFmtId="169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horizontal="center"/>
    </xf>
    <xf numFmtId="168" fontId="1" fillId="3" borderId="0" xfId="0" applyNumberFormat="1" applyFont="1" applyFill="1"/>
    <xf numFmtId="49" fontId="1" fillId="3" borderId="0" xfId="0" applyNumberFormat="1" applyFont="1" applyFill="1" applyAlignment="1">
      <alignment horizontal="center"/>
    </xf>
    <xf numFmtId="168" fontId="12" fillId="0" borderId="0" xfId="0" applyNumberFormat="1" applyFont="1"/>
    <xf numFmtId="165" fontId="12" fillId="0" borderId="0" xfId="0" applyNumberFormat="1" applyFont="1"/>
    <xf numFmtId="169" fontId="13" fillId="3" borderId="0" xfId="0" applyNumberFormat="1" applyFont="1" applyFill="1" applyBorder="1" applyAlignment="1">
      <alignment horizontal="center"/>
    </xf>
    <xf numFmtId="0" fontId="13" fillId="3" borderId="0" xfId="0" applyFont="1" applyFill="1" applyBorder="1" applyAlignment="1">
      <alignment wrapText="1"/>
    </xf>
    <xf numFmtId="0" fontId="13" fillId="3" borderId="0" xfId="0" applyFont="1" applyFill="1" applyBorder="1" applyAlignment="1">
      <alignment horizontal="center"/>
    </xf>
    <xf numFmtId="168" fontId="13" fillId="3" borderId="0" xfId="0" applyNumberFormat="1" applyFont="1" applyFill="1" applyBorder="1"/>
    <xf numFmtId="169" fontId="13" fillId="0" borderId="0" xfId="0" applyNumberFormat="1" applyFont="1" applyAlignment="1">
      <alignment horizontal="center"/>
    </xf>
    <xf numFmtId="0" fontId="13" fillId="0" borderId="0" xfId="0" applyFont="1" applyAlignment="1">
      <alignment wrapText="1"/>
    </xf>
    <xf numFmtId="0" fontId="13" fillId="0" borderId="0" xfId="0" applyFont="1" applyAlignment="1">
      <alignment horizontal="center"/>
    </xf>
    <xf numFmtId="168" fontId="13" fillId="0" borderId="0" xfId="0" applyNumberFormat="1" applyFont="1"/>
    <xf numFmtId="49" fontId="13" fillId="0" borderId="0" xfId="0" applyNumberFormat="1" applyFont="1" applyAlignment="1">
      <alignment horizontal="center"/>
    </xf>
    <xf numFmtId="165" fontId="1" fillId="3" borderId="0" xfId="0" applyNumberFormat="1" applyFont="1" applyFill="1"/>
    <xf numFmtId="0" fontId="1" fillId="3" borderId="0" xfId="0" applyFont="1" applyFill="1"/>
    <xf numFmtId="16" fontId="3" fillId="0" borderId="0" xfId="0" applyNumberFormat="1" applyFont="1"/>
    <xf numFmtId="14" fontId="0" fillId="5" borderId="1" xfId="0" applyNumberFormat="1" applyFill="1" applyBorder="1"/>
    <xf numFmtId="0" fontId="0" fillId="5" borderId="1" xfId="0" applyFill="1" applyBorder="1"/>
    <xf numFmtId="168" fontId="0" fillId="5" borderId="1" xfId="0" applyNumberFormat="1" applyFill="1" applyBorder="1"/>
    <xf numFmtId="169" fontId="2" fillId="5" borderId="0" xfId="0" applyNumberFormat="1" applyFont="1" applyFill="1" applyAlignment="1">
      <alignment horizontal="center"/>
    </xf>
    <xf numFmtId="0" fontId="2" fillId="5" borderId="0" xfId="0" applyFont="1" applyFill="1" applyAlignment="1">
      <alignment wrapText="1"/>
    </xf>
    <xf numFmtId="0" fontId="2" fillId="5" borderId="0" xfId="0" applyFont="1" applyFill="1" applyAlignment="1">
      <alignment horizontal="center"/>
    </xf>
    <xf numFmtId="168" fontId="2" fillId="5" borderId="0" xfId="0" applyNumberFormat="1" applyFont="1" applyFill="1"/>
    <xf numFmtId="49" fontId="2" fillId="5" borderId="0" xfId="0" applyNumberFormat="1" applyFont="1" applyFill="1" applyAlignment="1">
      <alignment horizontal="center"/>
    </xf>
    <xf numFmtId="165" fontId="2" fillId="5" borderId="0" xfId="0" applyNumberFormat="1" applyFont="1" applyFill="1"/>
    <xf numFmtId="0" fontId="2" fillId="5" borderId="0" xfId="0" applyFont="1" applyFill="1"/>
    <xf numFmtId="0" fontId="10" fillId="0" borderId="0" xfId="1"/>
    <xf numFmtId="0" fontId="11" fillId="0" borderId="0" xfId="1" applyFont="1"/>
    <xf numFmtId="0" fontId="2" fillId="4" borderId="1" xfId="1" applyFont="1" applyFill="1" applyBorder="1"/>
    <xf numFmtId="165" fontId="2" fillId="4" borderId="1" xfId="1" applyNumberFormat="1" applyFont="1" applyFill="1" applyBorder="1" applyAlignment="1">
      <alignment horizontal="center"/>
    </xf>
    <xf numFmtId="0" fontId="8" fillId="4" borderId="1" xfId="1" applyFont="1" applyFill="1" applyBorder="1" applyAlignment="1">
      <alignment horizontal="left" vertical="distributed" wrapText="1"/>
    </xf>
    <xf numFmtId="164" fontId="2" fillId="4" borderId="1" xfId="1" applyNumberFormat="1" applyFont="1" applyFill="1" applyBorder="1" applyAlignment="1">
      <alignment horizontal="center"/>
    </xf>
    <xf numFmtId="168" fontId="2" fillId="4" borderId="1" xfId="1" applyNumberFormat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 wrapText="1"/>
    </xf>
    <xf numFmtId="168" fontId="14" fillId="4" borderId="1" xfId="1" applyNumberFormat="1" applyFont="1" applyFill="1" applyBorder="1" applyAlignment="1">
      <alignment horizontal="center"/>
    </xf>
    <xf numFmtId="167" fontId="2" fillId="4" borderId="1" xfId="1" applyNumberFormat="1" applyFont="1" applyFill="1" applyBorder="1" applyAlignment="1">
      <alignment horizontal="center"/>
    </xf>
    <xf numFmtId="1" fontId="2" fillId="4" borderId="1" xfId="1" applyNumberFormat="1" applyFont="1" applyFill="1" applyBorder="1" applyAlignment="1">
      <alignment horizontal="center"/>
    </xf>
    <xf numFmtId="0" fontId="1" fillId="0" borderId="1" xfId="1" applyFont="1" applyFill="1" applyBorder="1"/>
    <xf numFmtId="165" fontId="1" fillId="0" borderId="1" xfId="1" applyNumberFormat="1" applyFont="1" applyFill="1" applyBorder="1" applyAlignment="1">
      <alignment horizontal="center"/>
    </xf>
    <xf numFmtId="0" fontId="8" fillId="0" borderId="1" xfId="1" applyFont="1" applyFill="1" applyBorder="1" applyAlignment="1">
      <alignment horizontal="left" vertical="distributed" wrapText="1"/>
    </xf>
    <xf numFmtId="164" fontId="1" fillId="0" borderId="1" xfId="1" applyNumberFormat="1" applyFont="1" applyFill="1" applyBorder="1" applyAlignment="1">
      <alignment horizontal="center"/>
    </xf>
    <xf numFmtId="168" fontId="1" fillId="0" borderId="1" xfId="1" applyNumberFormat="1" applyFont="1" applyFill="1" applyBorder="1" applyAlignment="1">
      <alignment horizontal="center"/>
    </xf>
    <xf numFmtId="0" fontId="1" fillId="0" borderId="1" xfId="1" applyFont="1" applyFill="1" applyBorder="1" applyAlignment="1">
      <alignment horizontal="center"/>
    </xf>
    <xf numFmtId="0" fontId="1" fillId="0" borderId="1" xfId="1" applyFont="1" applyFill="1" applyBorder="1" applyAlignment="1">
      <alignment horizontal="center" wrapText="1"/>
    </xf>
    <xf numFmtId="167" fontId="1" fillId="0" borderId="1" xfId="1" applyNumberFormat="1" applyFont="1" applyFill="1" applyBorder="1" applyAlignment="1">
      <alignment horizontal="center"/>
    </xf>
    <xf numFmtId="1" fontId="1" fillId="0" borderId="1" xfId="1" applyNumberFormat="1" applyFont="1" applyFill="1" applyBorder="1" applyAlignment="1">
      <alignment horizontal="center"/>
    </xf>
    <xf numFmtId="49" fontId="1" fillId="8" borderId="1" xfId="1" applyNumberFormat="1" applyFont="1" applyFill="1" applyBorder="1" applyAlignment="1">
      <alignment horizontal="center"/>
    </xf>
    <xf numFmtId="0" fontId="1" fillId="6" borderId="1" xfId="1" applyFont="1" applyFill="1" applyBorder="1"/>
    <xf numFmtId="165" fontId="1" fillId="6" borderId="1" xfId="1" applyNumberFormat="1" applyFont="1" applyFill="1" applyBorder="1" applyAlignment="1">
      <alignment horizontal="center"/>
    </xf>
    <xf numFmtId="0" fontId="8" fillId="6" borderId="1" xfId="1" applyFont="1" applyFill="1" applyBorder="1" applyAlignment="1">
      <alignment horizontal="left" vertical="distributed" wrapText="1"/>
    </xf>
    <xf numFmtId="168" fontId="1" fillId="6" borderId="1" xfId="1" applyNumberFormat="1" applyFont="1" applyFill="1" applyBorder="1" applyAlignment="1">
      <alignment horizontal="center"/>
    </xf>
    <xf numFmtId="0" fontId="1" fillId="6" borderId="1" xfId="1" applyFont="1" applyFill="1" applyBorder="1" applyAlignment="1">
      <alignment horizontal="center"/>
    </xf>
    <xf numFmtId="164" fontId="1" fillId="6" borderId="1" xfId="1" applyNumberFormat="1" applyFont="1" applyFill="1" applyBorder="1" applyAlignment="1">
      <alignment horizontal="center"/>
    </xf>
    <xf numFmtId="0" fontId="1" fillId="6" borderId="1" xfId="1" applyFont="1" applyFill="1" applyBorder="1" applyAlignment="1">
      <alignment horizontal="center" wrapText="1"/>
    </xf>
    <xf numFmtId="167" fontId="1" fillId="6" borderId="1" xfId="1" applyNumberFormat="1" applyFont="1" applyFill="1" applyBorder="1" applyAlignment="1">
      <alignment horizontal="center"/>
    </xf>
    <xf numFmtId="1" fontId="1" fillId="6" borderId="1" xfId="1" applyNumberFormat="1" applyFont="1" applyFill="1" applyBorder="1" applyAlignment="1">
      <alignment horizontal="center"/>
    </xf>
    <xf numFmtId="0" fontId="1" fillId="7" borderId="1" xfId="1" applyFont="1" applyFill="1" applyBorder="1"/>
    <xf numFmtId="165" fontId="1" fillId="7" borderId="1" xfId="1" applyNumberFormat="1" applyFont="1" applyFill="1" applyBorder="1" applyAlignment="1">
      <alignment horizontal="center"/>
    </xf>
    <xf numFmtId="0" fontId="8" fillId="7" borderId="1" xfId="1" applyFont="1" applyFill="1" applyBorder="1" applyAlignment="1">
      <alignment horizontal="left" vertical="distributed" wrapText="1"/>
    </xf>
    <xf numFmtId="168" fontId="1" fillId="7" borderId="1" xfId="1" applyNumberFormat="1" applyFont="1" applyFill="1" applyBorder="1" applyAlignment="1">
      <alignment horizontal="center"/>
    </xf>
    <xf numFmtId="0" fontId="1" fillId="7" borderId="1" xfId="1" applyFont="1" applyFill="1" applyBorder="1" applyAlignment="1">
      <alignment horizontal="center"/>
    </xf>
    <xf numFmtId="164" fontId="1" fillId="7" borderId="1" xfId="1" applyNumberFormat="1" applyFont="1" applyFill="1" applyBorder="1" applyAlignment="1">
      <alignment horizontal="center"/>
    </xf>
    <xf numFmtId="0" fontId="1" fillId="7" borderId="1" xfId="1" applyFont="1" applyFill="1" applyBorder="1" applyAlignment="1">
      <alignment horizontal="center" wrapText="1"/>
    </xf>
    <xf numFmtId="167" fontId="1" fillId="7" borderId="1" xfId="1" applyNumberFormat="1" applyFont="1" applyFill="1" applyBorder="1" applyAlignment="1">
      <alignment horizontal="center"/>
    </xf>
    <xf numFmtId="49" fontId="1" fillId="7" borderId="1" xfId="1" applyNumberFormat="1" applyFont="1" applyFill="1" applyBorder="1" applyAlignment="1">
      <alignment horizontal="center"/>
    </xf>
    <xf numFmtId="49" fontId="1" fillId="0" borderId="1" xfId="1" applyNumberFormat="1" applyFont="1" applyFill="1" applyBorder="1" applyAlignment="1">
      <alignment horizontal="center"/>
    </xf>
    <xf numFmtId="0" fontId="10" fillId="6" borderId="0" xfId="1" applyFill="1"/>
    <xf numFmtId="0" fontId="10" fillId="9" borderId="0" xfId="1" applyFill="1"/>
    <xf numFmtId="0" fontId="10" fillId="3" borderId="0" xfId="1" applyFill="1"/>
    <xf numFmtId="0" fontId="1" fillId="3" borderId="1" xfId="1" applyFont="1" applyFill="1" applyBorder="1"/>
    <xf numFmtId="165" fontId="1" fillId="3" borderId="1" xfId="1" applyNumberFormat="1" applyFont="1" applyFill="1" applyBorder="1" applyAlignment="1">
      <alignment horizontal="center"/>
    </xf>
    <xf numFmtId="0" fontId="8" fillId="3" borderId="1" xfId="1" applyFont="1" applyFill="1" applyBorder="1" applyAlignment="1">
      <alignment horizontal="left" vertical="distributed" wrapText="1"/>
    </xf>
    <xf numFmtId="164" fontId="1" fillId="3" borderId="1" xfId="1" applyNumberFormat="1" applyFont="1" applyFill="1" applyBorder="1" applyAlignment="1">
      <alignment horizontal="center"/>
    </xf>
    <xf numFmtId="168" fontId="1" fillId="3" borderId="1" xfId="1" applyNumberFormat="1" applyFont="1" applyFill="1" applyBorder="1" applyAlignment="1">
      <alignment horizontal="center"/>
    </xf>
    <xf numFmtId="0" fontId="1" fillId="3" borderId="1" xfId="1" applyFont="1" applyFill="1" applyBorder="1" applyAlignment="1">
      <alignment horizontal="center"/>
    </xf>
    <xf numFmtId="0" fontId="1" fillId="3" borderId="1" xfId="1" applyFont="1" applyFill="1" applyBorder="1" applyAlignment="1">
      <alignment horizontal="center" wrapText="1"/>
    </xf>
    <xf numFmtId="167" fontId="1" fillId="3" borderId="1" xfId="1" applyNumberFormat="1" applyFont="1" applyFill="1" applyBorder="1" applyAlignment="1">
      <alignment horizontal="center"/>
    </xf>
    <xf numFmtId="0" fontId="1" fillId="5" borderId="1" xfId="1" applyFont="1" applyFill="1" applyBorder="1"/>
    <xf numFmtId="165" fontId="1" fillId="5" borderId="1" xfId="1" applyNumberFormat="1" applyFont="1" applyFill="1" applyBorder="1" applyAlignment="1">
      <alignment horizontal="center"/>
    </xf>
    <xf numFmtId="0" fontId="8" fillId="5" borderId="1" xfId="1" applyFont="1" applyFill="1" applyBorder="1" applyAlignment="1">
      <alignment horizontal="left" vertical="distributed" wrapText="1"/>
    </xf>
    <xf numFmtId="168" fontId="1" fillId="5" borderId="1" xfId="1" applyNumberFormat="1" applyFont="1" applyFill="1" applyBorder="1" applyAlignment="1">
      <alignment horizontal="center"/>
    </xf>
    <xf numFmtId="0" fontId="1" fillId="5" borderId="1" xfId="1" applyFont="1" applyFill="1" applyBorder="1" applyAlignment="1">
      <alignment horizontal="center"/>
    </xf>
    <xf numFmtId="164" fontId="1" fillId="5" borderId="1" xfId="1" applyNumberFormat="1" applyFont="1" applyFill="1" applyBorder="1" applyAlignment="1">
      <alignment horizontal="center"/>
    </xf>
    <xf numFmtId="0" fontId="1" fillId="5" borderId="1" xfId="1" applyFont="1" applyFill="1" applyBorder="1" applyAlignment="1">
      <alignment horizontal="center" wrapText="1"/>
    </xf>
    <xf numFmtId="167" fontId="1" fillId="5" borderId="1" xfId="1" applyNumberFormat="1" applyFont="1" applyFill="1" applyBorder="1" applyAlignment="1">
      <alignment horizontal="center"/>
    </xf>
    <xf numFmtId="49" fontId="1" fillId="5" borderId="1" xfId="1" applyNumberFormat="1" applyFont="1" applyFill="1" applyBorder="1" applyAlignment="1">
      <alignment horizontal="center"/>
    </xf>
    <xf numFmtId="3" fontId="1" fillId="0" borderId="1" xfId="1" applyNumberFormat="1" applyFont="1" applyFill="1" applyBorder="1" applyAlignment="1">
      <alignment horizontal="center"/>
    </xf>
    <xf numFmtId="0" fontId="8" fillId="7" borderId="1" xfId="1" applyFont="1" applyFill="1" applyBorder="1" applyAlignment="1">
      <alignment horizontal="center" vertical="distributed" wrapText="1"/>
    </xf>
    <xf numFmtId="0" fontId="2" fillId="7" borderId="1" xfId="1" applyFont="1" applyFill="1" applyBorder="1"/>
    <xf numFmtId="165" fontId="2" fillId="7" borderId="1" xfId="1" applyNumberFormat="1" applyFont="1" applyFill="1" applyBorder="1" applyAlignment="1">
      <alignment horizontal="center"/>
    </xf>
    <xf numFmtId="0" fontId="2" fillId="7" borderId="1" xfId="1" applyFont="1" applyFill="1" applyBorder="1" applyAlignment="1">
      <alignment horizontal="center"/>
    </xf>
    <xf numFmtId="168" fontId="2" fillId="7" borderId="1" xfId="1" applyNumberFormat="1" applyFont="1" applyFill="1" applyBorder="1" applyAlignment="1">
      <alignment horizontal="center"/>
    </xf>
    <xf numFmtId="0" fontId="2" fillId="7" borderId="1" xfId="1" applyFont="1" applyFill="1" applyBorder="1" applyAlignment="1">
      <alignment horizontal="center" wrapText="1"/>
    </xf>
    <xf numFmtId="164" fontId="2" fillId="7" borderId="1" xfId="1" applyNumberFormat="1" applyFont="1" applyFill="1" applyBorder="1" applyAlignment="1">
      <alignment horizontal="center"/>
    </xf>
    <xf numFmtId="1" fontId="1" fillId="7" borderId="1" xfId="1" applyNumberFormat="1" applyFont="1" applyFill="1" applyBorder="1" applyAlignment="1">
      <alignment horizontal="center"/>
    </xf>
    <xf numFmtId="168" fontId="12" fillId="6" borderId="1" xfId="1" applyNumberFormat="1" applyFont="1" applyFill="1" applyBorder="1" applyAlignment="1">
      <alignment horizontal="center"/>
    </xf>
    <xf numFmtId="168" fontId="5" fillId="6" borderId="1" xfId="1" applyNumberFormat="1" applyFont="1" applyFill="1" applyBorder="1" applyAlignment="1">
      <alignment horizontal="center"/>
    </xf>
    <xf numFmtId="167" fontId="12" fillId="6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>
      <alignment horizontal="left" vertical="distributed" wrapText="1"/>
    </xf>
    <xf numFmtId="167" fontId="5" fillId="6" borderId="1" xfId="1" applyNumberFormat="1" applyFont="1" applyFill="1" applyBorder="1" applyAlignment="1">
      <alignment horizontal="center"/>
    </xf>
    <xf numFmtId="0" fontId="5" fillId="6" borderId="1" xfId="1" applyFont="1" applyFill="1" applyBorder="1"/>
    <xf numFmtId="165" fontId="5" fillId="6" borderId="1" xfId="1" applyNumberFormat="1" applyFont="1" applyFill="1" applyBorder="1" applyAlignment="1">
      <alignment horizontal="center"/>
    </xf>
    <xf numFmtId="0" fontId="9" fillId="6" borderId="1" xfId="1" applyFont="1" applyFill="1" applyBorder="1" applyAlignment="1">
      <alignment horizontal="left" vertical="distributed" wrapText="1"/>
    </xf>
    <xf numFmtId="0" fontId="5" fillId="6" borderId="1" xfId="1" applyFont="1" applyFill="1" applyBorder="1" applyAlignment="1">
      <alignment horizontal="center"/>
    </xf>
    <xf numFmtId="0" fontId="5" fillId="6" borderId="1" xfId="1" applyFont="1" applyFill="1" applyBorder="1" applyAlignment="1">
      <alignment horizontal="center" wrapText="1"/>
    </xf>
    <xf numFmtId="164" fontId="5" fillId="6" borderId="1" xfId="1" applyNumberFormat="1" applyFont="1" applyFill="1" applyBorder="1" applyAlignment="1">
      <alignment horizontal="center"/>
    </xf>
    <xf numFmtId="168" fontId="7" fillId="4" borderId="1" xfId="1" applyNumberFormat="1" applyFont="1" applyFill="1" applyBorder="1" applyAlignment="1">
      <alignment horizontal="center"/>
    </xf>
    <xf numFmtId="1" fontId="5" fillId="6" borderId="1" xfId="1" applyNumberFormat="1" applyFont="1" applyFill="1" applyBorder="1" applyAlignment="1">
      <alignment horizontal="center"/>
    </xf>
    <xf numFmtId="0" fontId="12" fillId="6" borderId="1" xfId="1" applyFont="1" applyFill="1" applyBorder="1"/>
    <xf numFmtId="165" fontId="12" fillId="6" borderId="1" xfId="1" applyNumberFormat="1" applyFont="1" applyFill="1" applyBorder="1" applyAlignment="1">
      <alignment horizontal="center"/>
    </xf>
    <xf numFmtId="0" fontId="15" fillId="6" borderId="1" xfId="1" applyFont="1" applyFill="1" applyBorder="1" applyAlignment="1">
      <alignment horizontal="left" vertical="distributed" wrapText="1"/>
    </xf>
    <xf numFmtId="0" fontId="12" fillId="6" borderId="1" xfId="1" applyFont="1" applyFill="1" applyBorder="1" applyAlignment="1">
      <alignment horizontal="center"/>
    </xf>
    <xf numFmtId="0" fontId="12" fillId="6" borderId="1" xfId="1" applyFont="1" applyFill="1" applyBorder="1" applyAlignment="1">
      <alignment horizontal="center" wrapText="1"/>
    </xf>
    <xf numFmtId="164" fontId="12" fillId="6" borderId="1" xfId="1" applyNumberFormat="1" applyFont="1" applyFill="1" applyBorder="1" applyAlignment="1">
      <alignment horizontal="center"/>
    </xf>
    <xf numFmtId="1" fontId="12" fillId="6" borderId="1" xfId="1" applyNumberFormat="1" applyFont="1" applyFill="1" applyBorder="1" applyAlignment="1">
      <alignment horizontal="center"/>
    </xf>
    <xf numFmtId="0" fontId="2" fillId="5" borderId="1" xfId="1" applyFont="1" applyFill="1" applyBorder="1"/>
    <xf numFmtId="165" fontId="2" fillId="5" borderId="1" xfId="1" applyNumberFormat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 vertical="distributed" wrapText="1"/>
    </xf>
    <xf numFmtId="0" fontId="2" fillId="5" borderId="1" xfId="1" applyFont="1" applyFill="1" applyBorder="1" applyAlignment="1">
      <alignment horizontal="center" wrapText="1"/>
    </xf>
    <xf numFmtId="168" fontId="2" fillId="5" borderId="1" xfId="1" applyNumberFormat="1" applyFont="1" applyFill="1" applyBorder="1" applyAlignment="1">
      <alignment horizontal="center" wrapText="1"/>
    </xf>
    <xf numFmtId="168" fontId="2" fillId="5" borderId="1" xfId="1" applyNumberFormat="1" applyFont="1" applyFill="1" applyBorder="1" applyAlignment="1">
      <alignment horizontal="center"/>
    </xf>
    <xf numFmtId="164" fontId="2" fillId="5" borderId="1" xfId="1" applyNumberFormat="1" applyFont="1" applyFill="1" applyBorder="1" applyAlignment="1">
      <alignment horizontal="center"/>
    </xf>
    <xf numFmtId="167" fontId="2" fillId="5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10" fillId="0" borderId="0" xfId="1" applyFill="1"/>
    <xf numFmtId="168" fontId="10" fillId="0" borderId="0" xfId="1" applyNumberFormat="1" applyFill="1"/>
    <xf numFmtId="0" fontId="0" fillId="0" borderId="1" xfId="0" applyBorder="1"/>
    <xf numFmtId="0" fontId="0" fillId="0" borderId="0" xfId="0" applyBorder="1"/>
    <xf numFmtId="165" fontId="3" fillId="3" borderId="0" xfId="0" applyNumberFormat="1" applyFont="1" applyFill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1" fillId="10" borderId="1" xfId="1" applyNumberFormat="1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0" fillId="0" borderId="0" xfId="0" applyNumberFormat="1"/>
    <xf numFmtId="168" fontId="2" fillId="10" borderId="1" xfId="1" applyNumberFormat="1" applyFont="1" applyFill="1" applyBorder="1" applyAlignment="1">
      <alignment horizontal="center"/>
    </xf>
    <xf numFmtId="0" fontId="16" fillId="0" borderId="1" xfId="0" pivotButton="1" applyFont="1" applyBorder="1"/>
  </cellXfs>
  <cellStyles count="2">
    <cellStyle name="Normal" xfId="0" builtinId="0"/>
    <cellStyle name="Normal 2" xfId="1"/>
  </cellStyles>
  <dxfs count="23"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  <bottom/>
      </border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</border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v7.xlsx]Daily Customer #!PivotTable2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tx1"/>
                </a:solidFill>
              </a:rPr>
              <a:t>Total # of Customers</a:t>
            </a:r>
          </a:p>
        </c:rich>
      </c:tx>
      <c:layout>
        <c:manualLayout>
          <c:xMode val="edge"/>
          <c:yMode val="edge"/>
          <c:x val="0.38457447089947089"/>
          <c:y val="3.4537037037037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'Daily Customer #'!$B$18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'Daily Customer #'!$A$19:$A$72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#'!$B$19:$B$72</c:f>
              <c:numCache>
                <c:formatCode>General</c:formatCode>
                <c:ptCount val="53"/>
                <c:pt idx="0">
                  <c:v>857</c:v>
                </c:pt>
                <c:pt idx="1">
                  <c:v>1726</c:v>
                </c:pt>
                <c:pt idx="2">
                  <c:v>1607</c:v>
                </c:pt>
                <c:pt idx="3">
                  <c:v>1726</c:v>
                </c:pt>
                <c:pt idx="4">
                  <c:v>1138</c:v>
                </c:pt>
                <c:pt idx="5">
                  <c:v>1614</c:v>
                </c:pt>
                <c:pt idx="6">
                  <c:v>1675</c:v>
                </c:pt>
                <c:pt idx="7">
                  <c:v>1675</c:v>
                </c:pt>
                <c:pt idx="8">
                  <c:v>1717</c:v>
                </c:pt>
                <c:pt idx="9">
                  <c:v>1669</c:v>
                </c:pt>
                <c:pt idx="10">
                  <c:v>1694</c:v>
                </c:pt>
                <c:pt idx="11">
                  <c:v>1661</c:v>
                </c:pt>
                <c:pt idx="12">
                  <c:v>1817</c:v>
                </c:pt>
                <c:pt idx="13">
                  <c:v>2018</c:v>
                </c:pt>
                <c:pt idx="14">
                  <c:v>1801</c:v>
                </c:pt>
                <c:pt idx="15">
                  <c:v>1848</c:v>
                </c:pt>
                <c:pt idx="16">
                  <c:v>2237</c:v>
                </c:pt>
                <c:pt idx="17">
                  <c:v>1865</c:v>
                </c:pt>
                <c:pt idx="18">
                  <c:v>1701</c:v>
                </c:pt>
                <c:pt idx="19">
                  <c:v>1894</c:v>
                </c:pt>
                <c:pt idx="20">
                  <c:v>1875</c:v>
                </c:pt>
                <c:pt idx="21">
                  <c:v>1834</c:v>
                </c:pt>
                <c:pt idx="22">
                  <c:v>1870</c:v>
                </c:pt>
                <c:pt idx="23">
                  <c:v>1397</c:v>
                </c:pt>
                <c:pt idx="24">
                  <c:v>1522</c:v>
                </c:pt>
                <c:pt idx="25">
                  <c:v>1560</c:v>
                </c:pt>
                <c:pt idx="26">
                  <c:v>1627</c:v>
                </c:pt>
                <c:pt idx="27">
                  <c:v>1655</c:v>
                </c:pt>
                <c:pt idx="28">
                  <c:v>1578</c:v>
                </c:pt>
                <c:pt idx="29">
                  <c:v>1771</c:v>
                </c:pt>
                <c:pt idx="30">
                  <c:v>1767</c:v>
                </c:pt>
                <c:pt idx="31">
                  <c:v>1854</c:v>
                </c:pt>
                <c:pt idx="32">
                  <c:v>1744</c:v>
                </c:pt>
                <c:pt idx="33">
                  <c:v>1849</c:v>
                </c:pt>
                <c:pt idx="34">
                  <c:v>1777</c:v>
                </c:pt>
                <c:pt idx="35">
                  <c:v>1850</c:v>
                </c:pt>
                <c:pt idx="36">
                  <c:v>1950</c:v>
                </c:pt>
                <c:pt idx="37">
                  <c:v>1890</c:v>
                </c:pt>
                <c:pt idx="38">
                  <c:v>2041</c:v>
                </c:pt>
                <c:pt idx="39">
                  <c:v>2098</c:v>
                </c:pt>
                <c:pt idx="40">
                  <c:v>2067</c:v>
                </c:pt>
                <c:pt idx="41">
                  <c:v>1961</c:v>
                </c:pt>
                <c:pt idx="42">
                  <c:v>2029</c:v>
                </c:pt>
                <c:pt idx="43">
                  <c:v>2108</c:v>
                </c:pt>
                <c:pt idx="44">
                  <c:v>1811</c:v>
                </c:pt>
                <c:pt idx="45">
                  <c:v>1886</c:v>
                </c:pt>
                <c:pt idx="46">
                  <c:v>1815</c:v>
                </c:pt>
                <c:pt idx="47">
                  <c:v>1746</c:v>
                </c:pt>
                <c:pt idx="48">
                  <c:v>1724</c:v>
                </c:pt>
                <c:pt idx="49">
                  <c:v>1756</c:v>
                </c:pt>
                <c:pt idx="50">
                  <c:v>2004</c:v>
                </c:pt>
                <c:pt idx="51">
                  <c:v>2038</c:v>
                </c:pt>
                <c:pt idx="52">
                  <c:v>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5775128"/>
        <c:axId val="215775520"/>
      </c:lineChart>
      <c:catAx>
        <c:axId val="215775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</a:t>
                </a:r>
                <a:r>
                  <a:rPr lang="en-US" b="1" baseline="0"/>
                  <a:t> of week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7474517195767196"/>
              <c:y val="0.919777380952380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5520"/>
        <c:crosses val="autoZero"/>
        <c:auto val="1"/>
        <c:lblAlgn val="ctr"/>
        <c:lblOffset val="100"/>
        <c:noMultiLvlLbl val="0"/>
      </c:catAx>
      <c:valAx>
        <c:axId val="21577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51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v7.xlsx]Daily Customer #!PivotTable3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tx1"/>
                </a:solidFill>
              </a:rPr>
              <a:t># of Customers by week and year</a:t>
            </a:r>
            <a:endParaRPr lang="ru-RU" sz="3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Customer #'!$B$82:$B$83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#'!$B$84:$B$137</c:f>
              <c:numCache>
                <c:formatCode>General</c:formatCode>
                <c:ptCount val="53"/>
                <c:pt idx="38">
                  <c:v>208</c:v>
                </c:pt>
                <c:pt idx="39">
                  <c:v>196</c:v>
                </c:pt>
                <c:pt idx="40">
                  <c:v>259</c:v>
                </c:pt>
                <c:pt idx="41">
                  <c:v>181</c:v>
                </c:pt>
                <c:pt idx="42">
                  <c:v>271</c:v>
                </c:pt>
                <c:pt idx="43">
                  <c:v>284</c:v>
                </c:pt>
                <c:pt idx="44">
                  <c:v>281</c:v>
                </c:pt>
                <c:pt idx="45">
                  <c:v>280</c:v>
                </c:pt>
                <c:pt idx="46">
                  <c:v>240</c:v>
                </c:pt>
                <c:pt idx="47">
                  <c:v>244</c:v>
                </c:pt>
                <c:pt idx="48">
                  <c:v>205</c:v>
                </c:pt>
                <c:pt idx="49">
                  <c:v>256</c:v>
                </c:pt>
                <c:pt idx="50">
                  <c:v>306</c:v>
                </c:pt>
                <c:pt idx="51">
                  <c:v>186</c:v>
                </c:pt>
                <c:pt idx="5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'Daily Customer #'!$C$82:$C$83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#'!$C$84:$C$137</c:f>
              <c:numCache>
                <c:formatCode>General</c:formatCode>
                <c:ptCount val="53"/>
                <c:pt idx="0">
                  <c:v>173</c:v>
                </c:pt>
                <c:pt idx="1">
                  <c:v>260</c:v>
                </c:pt>
                <c:pt idx="2">
                  <c:v>288</c:v>
                </c:pt>
                <c:pt idx="3">
                  <c:v>287</c:v>
                </c:pt>
                <c:pt idx="4">
                  <c:v>236</c:v>
                </c:pt>
                <c:pt idx="5">
                  <c:v>255</c:v>
                </c:pt>
                <c:pt idx="6">
                  <c:v>261</c:v>
                </c:pt>
                <c:pt idx="7">
                  <c:v>276</c:v>
                </c:pt>
                <c:pt idx="8">
                  <c:v>261</c:v>
                </c:pt>
                <c:pt idx="9">
                  <c:v>279</c:v>
                </c:pt>
                <c:pt idx="10">
                  <c:v>255</c:v>
                </c:pt>
                <c:pt idx="11">
                  <c:v>259</c:v>
                </c:pt>
                <c:pt idx="12">
                  <c:v>239</c:v>
                </c:pt>
                <c:pt idx="13">
                  <c:v>262</c:v>
                </c:pt>
                <c:pt idx="14">
                  <c:v>253</c:v>
                </c:pt>
                <c:pt idx="15">
                  <c:v>250</c:v>
                </c:pt>
                <c:pt idx="16">
                  <c:v>252</c:v>
                </c:pt>
                <c:pt idx="17">
                  <c:v>294</c:v>
                </c:pt>
                <c:pt idx="18">
                  <c:v>239</c:v>
                </c:pt>
                <c:pt idx="19">
                  <c:v>254</c:v>
                </c:pt>
                <c:pt idx="20">
                  <c:v>251</c:v>
                </c:pt>
                <c:pt idx="21">
                  <c:v>237</c:v>
                </c:pt>
                <c:pt idx="22">
                  <c:v>244</c:v>
                </c:pt>
                <c:pt idx="23">
                  <c:v>220</c:v>
                </c:pt>
                <c:pt idx="24">
                  <c:v>238</c:v>
                </c:pt>
                <c:pt idx="25">
                  <c:v>282</c:v>
                </c:pt>
                <c:pt idx="26">
                  <c:v>277</c:v>
                </c:pt>
                <c:pt idx="27">
                  <c:v>258</c:v>
                </c:pt>
                <c:pt idx="28">
                  <c:v>259</c:v>
                </c:pt>
                <c:pt idx="29">
                  <c:v>285</c:v>
                </c:pt>
                <c:pt idx="30">
                  <c:v>262</c:v>
                </c:pt>
                <c:pt idx="31">
                  <c:v>273</c:v>
                </c:pt>
                <c:pt idx="32">
                  <c:v>248</c:v>
                </c:pt>
                <c:pt idx="33">
                  <c:v>289</c:v>
                </c:pt>
                <c:pt idx="34">
                  <c:v>216</c:v>
                </c:pt>
                <c:pt idx="35">
                  <c:v>235</c:v>
                </c:pt>
                <c:pt idx="36">
                  <c:v>264</c:v>
                </c:pt>
                <c:pt idx="37">
                  <c:v>260</c:v>
                </c:pt>
                <c:pt idx="38">
                  <c:v>232</c:v>
                </c:pt>
                <c:pt idx="39">
                  <c:v>255</c:v>
                </c:pt>
                <c:pt idx="40">
                  <c:v>271</c:v>
                </c:pt>
                <c:pt idx="41">
                  <c:v>251</c:v>
                </c:pt>
                <c:pt idx="42">
                  <c:v>252</c:v>
                </c:pt>
                <c:pt idx="43">
                  <c:v>262</c:v>
                </c:pt>
                <c:pt idx="44">
                  <c:v>252</c:v>
                </c:pt>
                <c:pt idx="45">
                  <c:v>279</c:v>
                </c:pt>
                <c:pt idx="46">
                  <c:v>277</c:v>
                </c:pt>
                <c:pt idx="47">
                  <c:v>271</c:v>
                </c:pt>
                <c:pt idx="48">
                  <c:v>264</c:v>
                </c:pt>
                <c:pt idx="49">
                  <c:v>254</c:v>
                </c:pt>
                <c:pt idx="50">
                  <c:v>274</c:v>
                </c:pt>
                <c:pt idx="51">
                  <c:v>276</c:v>
                </c:pt>
                <c:pt idx="52">
                  <c:v>112</c:v>
                </c:pt>
              </c:numCache>
            </c:numRef>
          </c:val>
        </c:ser>
        <c:ser>
          <c:idx val="2"/>
          <c:order val="2"/>
          <c:tx>
            <c:strRef>
              <c:f>'Daily Customer #'!$D$82:$D$83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#'!$D$84:$D$137</c:f>
              <c:numCache>
                <c:formatCode>General</c:formatCode>
                <c:ptCount val="53"/>
                <c:pt idx="0">
                  <c:v>78</c:v>
                </c:pt>
                <c:pt idx="1">
                  <c:v>272</c:v>
                </c:pt>
                <c:pt idx="2">
                  <c:v>220</c:v>
                </c:pt>
                <c:pt idx="3">
                  <c:v>253</c:v>
                </c:pt>
                <c:pt idx="4">
                  <c:v>236</c:v>
                </c:pt>
                <c:pt idx="5">
                  <c:v>246</c:v>
                </c:pt>
                <c:pt idx="6">
                  <c:v>250</c:v>
                </c:pt>
                <c:pt idx="7">
                  <c:v>281</c:v>
                </c:pt>
                <c:pt idx="8">
                  <c:v>245</c:v>
                </c:pt>
                <c:pt idx="9">
                  <c:v>253</c:v>
                </c:pt>
                <c:pt idx="10">
                  <c:v>250</c:v>
                </c:pt>
                <c:pt idx="11">
                  <c:v>241</c:v>
                </c:pt>
                <c:pt idx="12">
                  <c:v>310</c:v>
                </c:pt>
                <c:pt idx="13">
                  <c:v>289</c:v>
                </c:pt>
                <c:pt idx="14">
                  <c:v>335</c:v>
                </c:pt>
                <c:pt idx="15">
                  <c:v>267</c:v>
                </c:pt>
                <c:pt idx="16">
                  <c:v>548</c:v>
                </c:pt>
                <c:pt idx="17">
                  <c:v>356</c:v>
                </c:pt>
                <c:pt idx="18">
                  <c:v>281</c:v>
                </c:pt>
                <c:pt idx="19">
                  <c:v>318</c:v>
                </c:pt>
                <c:pt idx="20">
                  <c:v>292</c:v>
                </c:pt>
                <c:pt idx="21">
                  <c:v>292</c:v>
                </c:pt>
                <c:pt idx="22">
                  <c:v>310</c:v>
                </c:pt>
                <c:pt idx="23">
                  <c:v>302</c:v>
                </c:pt>
                <c:pt idx="24">
                  <c:v>278</c:v>
                </c:pt>
                <c:pt idx="25">
                  <c:v>324</c:v>
                </c:pt>
                <c:pt idx="26">
                  <c:v>296</c:v>
                </c:pt>
                <c:pt idx="27">
                  <c:v>302</c:v>
                </c:pt>
                <c:pt idx="28">
                  <c:v>310</c:v>
                </c:pt>
                <c:pt idx="29">
                  <c:v>293</c:v>
                </c:pt>
                <c:pt idx="30">
                  <c:v>279</c:v>
                </c:pt>
                <c:pt idx="31">
                  <c:v>283</c:v>
                </c:pt>
                <c:pt idx="32">
                  <c:v>250</c:v>
                </c:pt>
                <c:pt idx="33">
                  <c:v>280</c:v>
                </c:pt>
                <c:pt idx="34">
                  <c:v>233</c:v>
                </c:pt>
                <c:pt idx="35">
                  <c:v>289</c:v>
                </c:pt>
                <c:pt idx="36">
                  <c:v>294</c:v>
                </c:pt>
                <c:pt idx="37">
                  <c:v>336</c:v>
                </c:pt>
                <c:pt idx="38">
                  <c:v>277</c:v>
                </c:pt>
                <c:pt idx="39">
                  <c:v>301</c:v>
                </c:pt>
                <c:pt idx="40">
                  <c:v>273</c:v>
                </c:pt>
                <c:pt idx="41">
                  <c:v>263</c:v>
                </c:pt>
                <c:pt idx="42">
                  <c:v>258</c:v>
                </c:pt>
                <c:pt idx="43">
                  <c:v>284</c:v>
                </c:pt>
                <c:pt idx="44">
                  <c:v>259</c:v>
                </c:pt>
                <c:pt idx="45">
                  <c:v>264</c:v>
                </c:pt>
                <c:pt idx="46">
                  <c:v>253</c:v>
                </c:pt>
                <c:pt idx="47">
                  <c:v>237</c:v>
                </c:pt>
                <c:pt idx="48">
                  <c:v>252</c:v>
                </c:pt>
                <c:pt idx="49">
                  <c:v>217</c:v>
                </c:pt>
                <c:pt idx="50">
                  <c:v>288</c:v>
                </c:pt>
                <c:pt idx="51">
                  <c:v>341</c:v>
                </c:pt>
                <c:pt idx="52">
                  <c:v>155</c:v>
                </c:pt>
              </c:numCache>
            </c:numRef>
          </c:val>
        </c:ser>
        <c:ser>
          <c:idx val="3"/>
          <c:order val="3"/>
          <c:tx>
            <c:strRef>
              <c:f>'Daily Customer #'!$E$82:$E$83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#'!$E$84:$E$137</c:f>
              <c:numCache>
                <c:formatCode>General</c:formatCode>
                <c:ptCount val="53"/>
                <c:pt idx="0">
                  <c:v>155</c:v>
                </c:pt>
                <c:pt idx="1">
                  <c:v>278</c:v>
                </c:pt>
                <c:pt idx="2">
                  <c:v>229</c:v>
                </c:pt>
                <c:pt idx="3">
                  <c:v>236</c:v>
                </c:pt>
                <c:pt idx="4">
                  <c:v>213</c:v>
                </c:pt>
                <c:pt idx="5">
                  <c:v>271</c:v>
                </c:pt>
                <c:pt idx="6">
                  <c:v>227</c:v>
                </c:pt>
                <c:pt idx="7">
                  <c:v>232</c:v>
                </c:pt>
                <c:pt idx="8">
                  <c:v>235</c:v>
                </c:pt>
                <c:pt idx="9">
                  <c:v>221</c:v>
                </c:pt>
                <c:pt idx="10">
                  <c:v>240</c:v>
                </c:pt>
                <c:pt idx="11">
                  <c:v>231</c:v>
                </c:pt>
                <c:pt idx="12">
                  <c:v>248</c:v>
                </c:pt>
                <c:pt idx="13">
                  <c:v>224</c:v>
                </c:pt>
                <c:pt idx="14">
                  <c:v>205</c:v>
                </c:pt>
                <c:pt idx="15">
                  <c:v>241</c:v>
                </c:pt>
                <c:pt idx="16">
                  <c:v>254</c:v>
                </c:pt>
                <c:pt idx="17">
                  <c:v>220</c:v>
                </c:pt>
                <c:pt idx="18">
                  <c:v>217</c:v>
                </c:pt>
                <c:pt idx="19">
                  <c:v>256</c:v>
                </c:pt>
                <c:pt idx="20">
                  <c:v>249</c:v>
                </c:pt>
                <c:pt idx="21">
                  <c:v>272</c:v>
                </c:pt>
                <c:pt idx="22">
                  <c:v>256</c:v>
                </c:pt>
                <c:pt idx="23">
                  <c:v>247</c:v>
                </c:pt>
                <c:pt idx="24">
                  <c:v>218</c:v>
                </c:pt>
                <c:pt idx="25">
                  <c:v>250</c:v>
                </c:pt>
                <c:pt idx="26">
                  <c:v>239</c:v>
                </c:pt>
                <c:pt idx="27">
                  <c:v>300</c:v>
                </c:pt>
                <c:pt idx="28">
                  <c:v>233</c:v>
                </c:pt>
                <c:pt idx="29">
                  <c:v>273</c:v>
                </c:pt>
                <c:pt idx="30">
                  <c:v>264</c:v>
                </c:pt>
                <c:pt idx="31">
                  <c:v>270</c:v>
                </c:pt>
                <c:pt idx="32">
                  <c:v>251</c:v>
                </c:pt>
                <c:pt idx="33">
                  <c:v>262</c:v>
                </c:pt>
                <c:pt idx="34">
                  <c:v>255</c:v>
                </c:pt>
                <c:pt idx="35">
                  <c:v>257</c:v>
                </c:pt>
                <c:pt idx="36">
                  <c:v>294</c:v>
                </c:pt>
                <c:pt idx="37">
                  <c:v>281</c:v>
                </c:pt>
                <c:pt idx="38">
                  <c:v>311</c:v>
                </c:pt>
                <c:pt idx="39">
                  <c:v>292</c:v>
                </c:pt>
                <c:pt idx="40">
                  <c:v>290</c:v>
                </c:pt>
                <c:pt idx="41">
                  <c:v>282</c:v>
                </c:pt>
                <c:pt idx="42">
                  <c:v>277</c:v>
                </c:pt>
                <c:pt idx="43">
                  <c:v>297</c:v>
                </c:pt>
                <c:pt idx="44">
                  <c:v>277</c:v>
                </c:pt>
                <c:pt idx="45">
                  <c:v>329</c:v>
                </c:pt>
                <c:pt idx="46">
                  <c:v>342</c:v>
                </c:pt>
                <c:pt idx="47">
                  <c:v>292</c:v>
                </c:pt>
                <c:pt idx="48">
                  <c:v>276</c:v>
                </c:pt>
                <c:pt idx="49">
                  <c:v>291</c:v>
                </c:pt>
                <c:pt idx="50">
                  <c:v>275</c:v>
                </c:pt>
                <c:pt idx="51">
                  <c:v>402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'Daily Customer #'!$F$82:$F$83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#'!$F$84:$F$137</c:f>
              <c:numCache>
                <c:formatCode>General</c:formatCode>
                <c:ptCount val="53"/>
                <c:pt idx="0">
                  <c:v>0</c:v>
                </c:pt>
                <c:pt idx="1">
                  <c:v>237</c:v>
                </c:pt>
                <c:pt idx="2">
                  <c:v>187</c:v>
                </c:pt>
                <c:pt idx="3">
                  <c:v>232</c:v>
                </c:pt>
                <c:pt idx="4">
                  <c:v>0</c:v>
                </c:pt>
                <c:pt idx="5">
                  <c:v>271</c:v>
                </c:pt>
                <c:pt idx="6">
                  <c:v>268</c:v>
                </c:pt>
                <c:pt idx="7">
                  <c:v>247</c:v>
                </c:pt>
                <c:pt idx="8">
                  <c:v>246</c:v>
                </c:pt>
                <c:pt idx="9">
                  <c:v>255</c:v>
                </c:pt>
                <c:pt idx="10">
                  <c:v>247</c:v>
                </c:pt>
                <c:pt idx="11">
                  <c:v>264</c:v>
                </c:pt>
                <c:pt idx="12">
                  <c:v>286</c:v>
                </c:pt>
                <c:pt idx="13">
                  <c:v>316</c:v>
                </c:pt>
                <c:pt idx="14">
                  <c:v>303</c:v>
                </c:pt>
                <c:pt idx="15">
                  <c:v>324</c:v>
                </c:pt>
                <c:pt idx="16">
                  <c:v>572</c:v>
                </c:pt>
                <c:pt idx="17">
                  <c:v>243</c:v>
                </c:pt>
                <c:pt idx="18">
                  <c:v>279</c:v>
                </c:pt>
                <c:pt idx="19">
                  <c:v>311</c:v>
                </c:pt>
                <c:pt idx="20">
                  <c:v>302</c:v>
                </c:pt>
                <c:pt idx="21">
                  <c:v>296</c:v>
                </c:pt>
                <c:pt idx="22">
                  <c:v>328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159</c:v>
                </c:pt>
                <c:pt idx="30">
                  <c:v>138</c:v>
                </c:pt>
                <c:pt idx="31">
                  <c:v>269</c:v>
                </c:pt>
                <c:pt idx="32">
                  <c:v>278</c:v>
                </c:pt>
                <c:pt idx="33">
                  <c:v>270</c:v>
                </c:pt>
                <c:pt idx="34">
                  <c:v>270</c:v>
                </c:pt>
                <c:pt idx="35">
                  <c:v>289</c:v>
                </c:pt>
                <c:pt idx="36">
                  <c:v>293</c:v>
                </c:pt>
                <c:pt idx="37">
                  <c:v>278</c:v>
                </c:pt>
                <c:pt idx="38">
                  <c:v>289</c:v>
                </c:pt>
                <c:pt idx="39">
                  <c:v>290</c:v>
                </c:pt>
                <c:pt idx="40">
                  <c:v>306</c:v>
                </c:pt>
                <c:pt idx="41">
                  <c:v>273</c:v>
                </c:pt>
                <c:pt idx="42">
                  <c:v>276</c:v>
                </c:pt>
                <c:pt idx="43">
                  <c:v>287</c:v>
                </c:pt>
                <c:pt idx="44">
                  <c:v>286</c:v>
                </c:pt>
                <c:pt idx="45">
                  <c:v>272</c:v>
                </c:pt>
                <c:pt idx="46">
                  <c:v>247</c:v>
                </c:pt>
                <c:pt idx="47">
                  <c:v>240</c:v>
                </c:pt>
                <c:pt idx="48">
                  <c:v>257</c:v>
                </c:pt>
                <c:pt idx="49">
                  <c:v>253</c:v>
                </c:pt>
                <c:pt idx="50">
                  <c:v>255</c:v>
                </c:pt>
                <c:pt idx="51">
                  <c:v>462</c:v>
                </c:pt>
                <c:pt idx="52">
                  <c:v>0</c:v>
                </c:pt>
              </c:numCache>
            </c:numRef>
          </c:val>
        </c:ser>
        <c:ser>
          <c:idx val="5"/>
          <c:order val="5"/>
          <c:tx>
            <c:strRef>
              <c:f>'Daily Customer #'!$G$82:$G$83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#'!$G$84:$G$137</c:f>
              <c:numCache>
                <c:formatCode>General</c:formatCode>
                <c:ptCount val="53"/>
                <c:pt idx="0">
                  <c:v>201</c:v>
                </c:pt>
                <c:pt idx="1">
                  <c:v>212</c:v>
                </c:pt>
                <c:pt idx="2">
                  <c:v>245</c:v>
                </c:pt>
                <c:pt idx="3">
                  <c:v>250</c:v>
                </c:pt>
                <c:pt idx="4">
                  <c:v>241</c:v>
                </c:pt>
                <c:pt idx="5">
                  <c:v>229</c:v>
                </c:pt>
                <c:pt idx="6">
                  <c:v>228</c:v>
                </c:pt>
                <c:pt idx="7">
                  <c:v>239</c:v>
                </c:pt>
                <c:pt idx="8">
                  <c:v>253</c:v>
                </c:pt>
                <c:pt idx="9">
                  <c:v>247</c:v>
                </c:pt>
                <c:pt idx="10">
                  <c:v>231</c:v>
                </c:pt>
                <c:pt idx="11">
                  <c:v>256</c:v>
                </c:pt>
                <c:pt idx="12">
                  <c:v>244</c:v>
                </c:pt>
                <c:pt idx="13">
                  <c:v>470</c:v>
                </c:pt>
                <c:pt idx="14">
                  <c:v>236</c:v>
                </c:pt>
                <c:pt idx="15">
                  <c:v>276</c:v>
                </c:pt>
                <c:pt idx="16">
                  <c:v>225</c:v>
                </c:pt>
                <c:pt idx="17">
                  <c:v>275</c:v>
                </c:pt>
                <c:pt idx="18">
                  <c:v>242</c:v>
                </c:pt>
                <c:pt idx="19">
                  <c:v>279</c:v>
                </c:pt>
                <c:pt idx="20">
                  <c:v>276</c:v>
                </c:pt>
                <c:pt idx="21">
                  <c:v>247</c:v>
                </c:pt>
                <c:pt idx="22">
                  <c:v>259</c:v>
                </c:pt>
                <c:pt idx="23">
                  <c:v>203</c:v>
                </c:pt>
                <c:pt idx="24">
                  <c:v>264</c:v>
                </c:pt>
                <c:pt idx="25">
                  <c:v>223</c:v>
                </c:pt>
                <c:pt idx="26">
                  <c:v>279</c:v>
                </c:pt>
                <c:pt idx="27">
                  <c:v>242</c:v>
                </c:pt>
                <c:pt idx="28">
                  <c:v>249</c:v>
                </c:pt>
                <c:pt idx="29">
                  <c:v>255</c:v>
                </c:pt>
                <c:pt idx="30">
                  <c:v>291</c:v>
                </c:pt>
                <c:pt idx="31">
                  <c:v>245</c:v>
                </c:pt>
                <c:pt idx="32">
                  <c:v>224</c:v>
                </c:pt>
                <c:pt idx="33">
                  <c:v>250</c:v>
                </c:pt>
                <c:pt idx="34">
                  <c:v>262</c:v>
                </c:pt>
                <c:pt idx="35">
                  <c:v>230</c:v>
                </c:pt>
                <c:pt idx="36">
                  <c:v>253</c:v>
                </c:pt>
                <c:pt idx="37">
                  <c:v>242</c:v>
                </c:pt>
                <c:pt idx="38">
                  <c:v>232</c:v>
                </c:pt>
                <c:pt idx="39">
                  <c:v>238</c:v>
                </c:pt>
                <c:pt idx="40">
                  <c:v>230</c:v>
                </c:pt>
                <c:pt idx="41">
                  <c:v>231</c:v>
                </c:pt>
                <c:pt idx="42">
                  <c:v>215</c:v>
                </c:pt>
                <c:pt idx="43">
                  <c:v>255</c:v>
                </c:pt>
                <c:pt idx="44">
                  <c:v>248</c:v>
                </c:pt>
                <c:pt idx="45">
                  <c:v>225</c:v>
                </c:pt>
                <c:pt idx="46">
                  <c:v>237</c:v>
                </c:pt>
                <c:pt idx="47">
                  <c:v>211</c:v>
                </c:pt>
                <c:pt idx="48">
                  <c:v>227</c:v>
                </c:pt>
                <c:pt idx="49">
                  <c:v>249</c:v>
                </c:pt>
                <c:pt idx="50">
                  <c:v>337</c:v>
                </c:pt>
                <c:pt idx="51">
                  <c:v>147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'Daily Customer #'!$H$82:$H$83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#'!$H$84:$H$137</c:f>
              <c:numCache>
                <c:formatCode>General</c:formatCode>
                <c:ptCount val="53"/>
                <c:pt idx="0">
                  <c:v>146</c:v>
                </c:pt>
                <c:pt idx="1">
                  <c:v>204</c:v>
                </c:pt>
                <c:pt idx="2">
                  <c:v>223</c:v>
                </c:pt>
                <c:pt idx="3">
                  <c:v>234</c:v>
                </c:pt>
                <c:pt idx="4">
                  <c:v>0</c:v>
                </c:pt>
                <c:pt idx="5">
                  <c:v>92</c:v>
                </c:pt>
                <c:pt idx="6">
                  <c:v>174</c:v>
                </c:pt>
                <c:pt idx="7">
                  <c:v>234</c:v>
                </c:pt>
                <c:pt idx="8">
                  <c:v>211</c:v>
                </c:pt>
                <c:pt idx="9">
                  <c:v>177</c:v>
                </c:pt>
                <c:pt idx="10">
                  <c:v>192</c:v>
                </c:pt>
                <c:pt idx="11">
                  <c:v>191</c:v>
                </c:pt>
                <c:pt idx="12">
                  <c:v>233</c:v>
                </c:pt>
                <c:pt idx="13">
                  <c:v>195</c:v>
                </c:pt>
                <c:pt idx="14">
                  <c:v>233</c:v>
                </c:pt>
                <c:pt idx="15">
                  <c:v>233</c:v>
                </c:pt>
                <c:pt idx="16">
                  <c:v>195</c:v>
                </c:pt>
                <c:pt idx="17">
                  <c:v>218</c:v>
                </c:pt>
                <c:pt idx="18">
                  <c:v>200</c:v>
                </c:pt>
                <c:pt idx="19">
                  <c:v>214</c:v>
                </c:pt>
                <c:pt idx="20">
                  <c:v>246</c:v>
                </c:pt>
                <c:pt idx="21">
                  <c:v>222</c:v>
                </c:pt>
                <c:pt idx="22">
                  <c:v>188</c:v>
                </c:pt>
                <c:pt idx="23">
                  <c:v>190</c:v>
                </c:pt>
                <c:pt idx="24">
                  <c:v>251</c:v>
                </c:pt>
                <c:pt idx="25">
                  <c:v>234</c:v>
                </c:pt>
                <c:pt idx="26">
                  <c:v>247</c:v>
                </c:pt>
                <c:pt idx="27">
                  <c:v>269</c:v>
                </c:pt>
                <c:pt idx="28">
                  <c:v>235</c:v>
                </c:pt>
                <c:pt idx="29">
                  <c:v>261</c:v>
                </c:pt>
                <c:pt idx="30">
                  <c:v>280</c:v>
                </c:pt>
                <c:pt idx="31">
                  <c:v>221</c:v>
                </c:pt>
                <c:pt idx="32">
                  <c:v>222</c:v>
                </c:pt>
                <c:pt idx="33">
                  <c:v>256</c:v>
                </c:pt>
                <c:pt idx="34">
                  <c:v>273</c:v>
                </c:pt>
                <c:pt idx="35">
                  <c:v>278</c:v>
                </c:pt>
                <c:pt idx="36">
                  <c:v>284</c:v>
                </c:pt>
                <c:pt idx="37">
                  <c:v>252</c:v>
                </c:pt>
                <c:pt idx="38">
                  <c:v>250</c:v>
                </c:pt>
                <c:pt idx="39">
                  <c:v>260</c:v>
                </c:pt>
                <c:pt idx="40">
                  <c:v>211</c:v>
                </c:pt>
                <c:pt idx="41">
                  <c:v>242</c:v>
                </c:pt>
                <c:pt idx="42">
                  <c:v>262</c:v>
                </c:pt>
                <c:pt idx="43">
                  <c:v>234</c:v>
                </c:pt>
                <c:pt idx="44">
                  <c:v>208</c:v>
                </c:pt>
                <c:pt idx="45">
                  <c:v>237</c:v>
                </c:pt>
                <c:pt idx="46">
                  <c:v>219</c:v>
                </c:pt>
                <c:pt idx="47">
                  <c:v>251</c:v>
                </c:pt>
                <c:pt idx="48">
                  <c:v>243</c:v>
                </c:pt>
                <c:pt idx="49">
                  <c:v>236</c:v>
                </c:pt>
                <c:pt idx="50">
                  <c:v>269</c:v>
                </c:pt>
                <c:pt idx="51">
                  <c:v>224</c:v>
                </c:pt>
                <c:pt idx="52">
                  <c:v>0</c:v>
                </c:pt>
              </c:numCache>
            </c:numRef>
          </c:val>
        </c:ser>
        <c:ser>
          <c:idx val="7"/>
          <c:order val="7"/>
          <c:tx>
            <c:strRef>
              <c:f>'Daily Customer #'!$I$82:$I$83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#'!$I$84:$I$137</c:f>
              <c:numCache>
                <c:formatCode>General</c:formatCode>
                <c:ptCount val="53"/>
                <c:pt idx="0">
                  <c:v>104</c:v>
                </c:pt>
                <c:pt idx="1">
                  <c:v>263</c:v>
                </c:pt>
                <c:pt idx="2">
                  <c:v>215</c:v>
                </c:pt>
                <c:pt idx="3">
                  <c:v>234</c:v>
                </c:pt>
                <c:pt idx="4">
                  <c:v>212</c:v>
                </c:pt>
                <c:pt idx="5">
                  <c:v>250</c:v>
                </c:pt>
                <c:pt idx="6">
                  <c:v>267</c:v>
                </c:pt>
                <c:pt idx="7">
                  <c:v>166</c:v>
                </c:pt>
                <c:pt idx="8">
                  <c:v>266</c:v>
                </c:pt>
                <c:pt idx="9">
                  <c:v>237</c:v>
                </c:pt>
                <c:pt idx="10">
                  <c:v>279</c:v>
                </c:pt>
                <c:pt idx="11">
                  <c:v>219</c:v>
                </c:pt>
                <c:pt idx="12">
                  <c:v>257</c:v>
                </c:pt>
                <c:pt idx="13">
                  <c:v>262</c:v>
                </c:pt>
                <c:pt idx="14">
                  <c:v>236</c:v>
                </c:pt>
                <c:pt idx="15">
                  <c:v>257</c:v>
                </c:pt>
                <c:pt idx="16">
                  <c:v>191</c:v>
                </c:pt>
                <c:pt idx="17">
                  <c:v>259</c:v>
                </c:pt>
                <c:pt idx="18">
                  <c:v>243</c:v>
                </c:pt>
                <c:pt idx="19">
                  <c:v>262</c:v>
                </c:pt>
                <c:pt idx="20">
                  <c:v>259</c:v>
                </c:pt>
                <c:pt idx="21">
                  <c:v>268</c:v>
                </c:pt>
                <c:pt idx="22">
                  <c:v>285</c:v>
                </c:pt>
                <c:pt idx="23">
                  <c:v>235</c:v>
                </c:pt>
                <c:pt idx="24">
                  <c:v>273</c:v>
                </c:pt>
                <c:pt idx="25">
                  <c:v>247</c:v>
                </c:pt>
                <c:pt idx="26">
                  <c:v>289</c:v>
                </c:pt>
                <c:pt idx="27">
                  <c:v>284</c:v>
                </c:pt>
                <c:pt idx="28">
                  <c:v>292</c:v>
                </c:pt>
                <c:pt idx="29">
                  <c:v>245</c:v>
                </c:pt>
                <c:pt idx="30">
                  <c:v>253</c:v>
                </c:pt>
                <c:pt idx="31">
                  <c:v>293</c:v>
                </c:pt>
                <c:pt idx="32">
                  <c:v>271</c:v>
                </c:pt>
                <c:pt idx="33">
                  <c:v>242</c:v>
                </c:pt>
                <c:pt idx="34">
                  <c:v>268</c:v>
                </c:pt>
                <c:pt idx="35">
                  <c:v>272</c:v>
                </c:pt>
                <c:pt idx="36">
                  <c:v>268</c:v>
                </c:pt>
                <c:pt idx="37">
                  <c:v>241</c:v>
                </c:pt>
                <c:pt idx="38">
                  <c:v>242</c:v>
                </c:pt>
                <c:pt idx="39">
                  <c:v>266</c:v>
                </c:pt>
                <c:pt idx="40">
                  <c:v>227</c:v>
                </c:pt>
                <c:pt idx="41">
                  <c:v>238</c:v>
                </c:pt>
                <c:pt idx="42">
                  <c:v>218</c:v>
                </c:pt>
                <c:pt idx="43">
                  <c:v>205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8"/>
          <c:order val="8"/>
          <c:tx>
            <c:strRef>
              <c:f>'Daily Customer #'!$J$82:$J$83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#'!$J$84:$J$137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5776304"/>
        <c:axId val="215776696"/>
      </c:barChart>
      <c:catAx>
        <c:axId val="21577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# OF WEEK</a:t>
                </a:r>
              </a:p>
            </c:rich>
          </c:tx>
          <c:layout>
            <c:manualLayout>
              <c:xMode val="edge"/>
              <c:yMode val="edge"/>
              <c:x val="0.4489892857142857"/>
              <c:y val="0.93321653439153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6696"/>
        <c:crosses val="autoZero"/>
        <c:auto val="1"/>
        <c:lblAlgn val="ctr"/>
        <c:lblOffset val="100"/>
        <c:noMultiLvlLbl val="0"/>
      </c:catAx>
      <c:valAx>
        <c:axId val="21577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v7.xlsx]Daily Customer #!PivotTable3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# of Customers by week and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5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20"/>
      <c:rotY val="20"/>
      <c:depthPercent val="400"/>
      <c:rAngAx val="0"/>
      <c:perspective val="0"/>
    </c:view3D>
    <c:floor>
      <c:thickness val="0"/>
      <c:spPr>
        <a:noFill/>
        <a:ln w="9525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961243386243385E-2"/>
          <c:y val="0.17405648148148148"/>
          <c:w val="0.85356263227513229"/>
          <c:h val="0.72568544973544968"/>
        </c:manualLayout>
      </c:layout>
      <c:area3DChart>
        <c:grouping val="standard"/>
        <c:varyColors val="0"/>
        <c:ser>
          <c:idx val="0"/>
          <c:order val="0"/>
          <c:tx>
            <c:strRef>
              <c:f>'Daily Customer #'!$B$82:$B$83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#'!$B$84:$B$137</c:f>
              <c:numCache>
                <c:formatCode>General</c:formatCode>
                <c:ptCount val="53"/>
                <c:pt idx="38">
                  <c:v>208</c:v>
                </c:pt>
                <c:pt idx="39">
                  <c:v>196</c:v>
                </c:pt>
                <c:pt idx="40">
                  <c:v>259</c:v>
                </c:pt>
                <c:pt idx="41">
                  <c:v>181</c:v>
                </c:pt>
                <c:pt idx="42">
                  <c:v>271</c:v>
                </c:pt>
                <c:pt idx="43">
                  <c:v>284</c:v>
                </c:pt>
                <c:pt idx="44">
                  <c:v>281</c:v>
                </c:pt>
                <c:pt idx="45">
                  <c:v>280</c:v>
                </c:pt>
                <c:pt idx="46">
                  <c:v>240</c:v>
                </c:pt>
                <c:pt idx="47">
                  <c:v>244</c:v>
                </c:pt>
                <c:pt idx="48">
                  <c:v>205</c:v>
                </c:pt>
                <c:pt idx="49">
                  <c:v>256</c:v>
                </c:pt>
                <c:pt idx="50">
                  <c:v>306</c:v>
                </c:pt>
                <c:pt idx="51">
                  <c:v>186</c:v>
                </c:pt>
                <c:pt idx="5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'Daily Customer #'!$C$82:$C$83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#'!$C$84:$C$137</c:f>
              <c:numCache>
                <c:formatCode>General</c:formatCode>
                <c:ptCount val="53"/>
                <c:pt idx="0">
                  <c:v>173</c:v>
                </c:pt>
                <c:pt idx="1">
                  <c:v>260</c:v>
                </c:pt>
                <c:pt idx="2">
                  <c:v>288</c:v>
                </c:pt>
                <c:pt idx="3">
                  <c:v>287</c:v>
                </c:pt>
                <c:pt idx="4">
                  <c:v>236</c:v>
                </c:pt>
                <c:pt idx="5">
                  <c:v>255</c:v>
                </c:pt>
                <c:pt idx="6">
                  <c:v>261</c:v>
                </c:pt>
                <c:pt idx="7">
                  <c:v>276</c:v>
                </c:pt>
                <c:pt idx="8">
                  <c:v>261</c:v>
                </c:pt>
                <c:pt idx="9">
                  <c:v>279</c:v>
                </c:pt>
                <c:pt idx="10">
                  <c:v>255</c:v>
                </c:pt>
                <c:pt idx="11">
                  <c:v>259</c:v>
                </c:pt>
                <c:pt idx="12">
                  <c:v>239</c:v>
                </c:pt>
                <c:pt idx="13">
                  <c:v>262</c:v>
                </c:pt>
                <c:pt idx="14">
                  <c:v>253</c:v>
                </c:pt>
                <c:pt idx="15">
                  <c:v>250</c:v>
                </c:pt>
                <c:pt idx="16">
                  <c:v>252</c:v>
                </c:pt>
                <c:pt idx="17">
                  <c:v>294</c:v>
                </c:pt>
                <c:pt idx="18">
                  <c:v>239</c:v>
                </c:pt>
                <c:pt idx="19">
                  <c:v>254</c:v>
                </c:pt>
                <c:pt idx="20">
                  <c:v>251</c:v>
                </c:pt>
                <c:pt idx="21">
                  <c:v>237</c:v>
                </c:pt>
                <c:pt idx="22">
                  <c:v>244</c:v>
                </c:pt>
                <c:pt idx="23">
                  <c:v>220</c:v>
                </c:pt>
                <c:pt idx="24">
                  <c:v>238</c:v>
                </c:pt>
                <c:pt idx="25">
                  <c:v>282</c:v>
                </c:pt>
                <c:pt idx="26">
                  <c:v>277</c:v>
                </c:pt>
                <c:pt idx="27">
                  <c:v>258</c:v>
                </c:pt>
                <c:pt idx="28">
                  <c:v>259</c:v>
                </c:pt>
                <c:pt idx="29">
                  <c:v>285</c:v>
                </c:pt>
                <c:pt idx="30">
                  <c:v>262</c:v>
                </c:pt>
                <c:pt idx="31">
                  <c:v>273</c:v>
                </c:pt>
                <c:pt idx="32">
                  <c:v>248</c:v>
                </c:pt>
                <c:pt idx="33">
                  <c:v>289</c:v>
                </c:pt>
                <c:pt idx="34">
                  <c:v>216</c:v>
                </c:pt>
                <c:pt idx="35">
                  <c:v>235</c:v>
                </c:pt>
                <c:pt idx="36">
                  <c:v>264</c:v>
                </c:pt>
                <c:pt idx="37">
                  <c:v>260</c:v>
                </c:pt>
                <c:pt idx="38">
                  <c:v>232</c:v>
                </c:pt>
                <c:pt idx="39">
                  <c:v>255</c:v>
                </c:pt>
                <c:pt idx="40">
                  <c:v>271</c:v>
                </c:pt>
                <c:pt idx="41">
                  <c:v>251</c:v>
                </c:pt>
                <c:pt idx="42">
                  <c:v>252</c:v>
                </c:pt>
                <c:pt idx="43">
                  <c:v>262</c:v>
                </c:pt>
                <c:pt idx="44">
                  <c:v>252</c:v>
                </c:pt>
                <c:pt idx="45">
                  <c:v>279</c:v>
                </c:pt>
                <c:pt idx="46">
                  <c:v>277</c:v>
                </c:pt>
                <c:pt idx="47">
                  <c:v>271</c:v>
                </c:pt>
                <c:pt idx="48">
                  <c:v>264</c:v>
                </c:pt>
                <c:pt idx="49">
                  <c:v>254</c:v>
                </c:pt>
                <c:pt idx="50">
                  <c:v>274</c:v>
                </c:pt>
                <c:pt idx="51">
                  <c:v>276</c:v>
                </c:pt>
                <c:pt idx="52">
                  <c:v>112</c:v>
                </c:pt>
              </c:numCache>
            </c:numRef>
          </c:val>
        </c:ser>
        <c:ser>
          <c:idx val="2"/>
          <c:order val="2"/>
          <c:tx>
            <c:strRef>
              <c:f>'Daily Customer #'!$D$82:$D$83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#'!$D$84:$D$137</c:f>
              <c:numCache>
                <c:formatCode>General</c:formatCode>
                <c:ptCount val="53"/>
                <c:pt idx="0">
                  <c:v>78</c:v>
                </c:pt>
                <c:pt idx="1">
                  <c:v>272</c:v>
                </c:pt>
                <c:pt idx="2">
                  <c:v>220</c:v>
                </c:pt>
                <c:pt idx="3">
                  <c:v>253</c:v>
                </c:pt>
                <c:pt idx="4">
                  <c:v>236</c:v>
                </c:pt>
                <c:pt idx="5">
                  <c:v>246</c:v>
                </c:pt>
                <c:pt idx="6">
                  <c:v>250</c:v>
                </c:pt>
                <c:pt idx="7">
                  <c:v>281</c:v>
                </c:pt>
                <c:pt idx="8">
                  <c:v>245</c:v>
                </c:pt>
                <c:pt idx="9">
                  <c:v>253</c:v>
                </c:pt>
                <c:pt idx="10">
                  <c:v>250</c:v>
                </c:pt>
                <c:pt idx="11">
                  <c:v>241</c:v>
                </c:pt>
                <c:pt idx="12">
                  <c:v>310</c:v>
                </c:pt>
                <c:pt idx="13">
                  <c:v>289</c:v>
                </c:pt>
                <c:pt idx="14">
                  <c:v>335</c:v>
                </c:pt>
                <c:pt idx="15">
                  <c:v>267</c:v>
                </c:pt>
                <c:pt idx="16">
                  <c:v>548</c:v>
                </c:pt>
                <c:pt idx="17">
                  <c:v>356</c:v>
                </c:pt>
                <c:pt idx="18">
                  <c:v>281</c:v>
                </c:pt>
                <c:pt idx="19">
                  <c:v>318</c:v>
                </c:pt>
                <c:pt idx="20">
                  <c:v>292</c:v>
                </c:pt>
                <c:pt idx="21">
                  <c:v>292</c:v>
                </c:pt>
                <c:pt idx="22">
                  <c:v>310</c:v>
                </c:pt>
                <c:pt idx="23">
                  <c:v>302</c:v>
                </c:pt>
                <c:pt idx="24">
                  <c:v>278</c:v>
                </c:pt>
                <c:pt idx="25">
                  <c:v>324</c:v>
                </c:pt>
                <c:pt idx="26">
                  <c:v>296</c:v>
                </c:pt>
                <c:pt idx="27">
                  <c:v>302</c:v>
                </c:pt>
                <c:pt idx="28">
                  <c:v>310</c:v>
                </c:pt>
                <c:pt idx="29">
                  <c:v>293</c:v>
                </c:pt>
                <c:pt idx="30">
                  <c:v>279</c:v>
                </c:pt>
                <c:pt idx="31">
                  <c:v>283</c:v>
                </c:pt>
                <c:pt idx="32">
                  <c:v>250</c:v>
                </c:pt>
                <c:pt idx="33">
                  <c:v>280</c:v>
                </c:pt>
                <c:pt idx="34">
                  <c:v>233</c:v>
                </c:pt>
                <c:pt idx="35">
                  <c:v>289</c:v>
                </c:pt>
                <c:pt idx="36">
                  <c:v>294</c:v>
                </c:pt>
                <c:pt idx="37">
                  <c:v>336</c:v>
                </c:pt>
                <c:pt idx="38">
                  <c:v>277</c:v>
                </c:pt>
                <c:pt idx="39">
                  <c:v>301</c:v>
                </c:pt>
                <c:pt idx="40">
                  <c:v>273</c:v>
                </c:pt>
                <c:pt idx="41">
                  <c:v>263</c:v>
                </c:pt>
                <c:pt idx="42">
                  <c:v>258</c:v>
                </c:pt>
                <c:pt idx="43">
                  <c:v>284</c:v>
                </c:pt>
                <c:pt idx="44">
                  <c:v>259</c:v>
                </c:pt>
                <c:pt idx="45">
                  <c:v>264</c:v>
                </c:pt>
                <c:pt idx="46">
                  <c:v>253</c:v>
                </c:pt>
                <c:pt idx="47">
                  <c:v>237</c:v>
                </c:pt>
                <c:pt idx="48">
                  <c:v>252</c:v>
                </c:pt>
                <c:pt idx="49">
                  <c:v>217</c:v>
                </c:pt>
                <c:pt idx="50">
                  <c:v>288</c:v>
                </c:pt>
                <c:pt idx="51">
                  <c:v>341</c:v>
                </c:pt>
                <c:pt idx="52">
                  <c:v>155</c:v>
                </c:pt>
              </c:numCache>
            </c:numRef>
          </c:val>
        </c:ser>
        <c:ser>
          <c:idx val="3"/>
          <c:order val="3"/>
          <c:tx>
            <c:strRef>
              <c:f>'Daily Customer #'!$E$82:$E$83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#'!$E$84:$E$137</c:f>
              <c:numCache>
                <c:formatCode>General</c:formatCode>
                <c:ptCount val="53"/>
                <c:pt idx="0">
                  <c:v>155</c:v>
                </c:pt>
                <c:pt idx="1">
                  <c:v>278</c:v>
                </c:pt>
                <c:pt idx="2">
                  <c:v>229</c:v>
                </c:pt>
                <c:pt idx="3">
                  <c:v>236</c:v>
                </c:pt>
                <c:pt idx="4">
                  <c:v>213</c:v>
                </c:pt>
                <c:pt idx="5">
                  <c:v>271</c:v>
                </c:pt>
                <c:pt idx="6">
                  <c:v>227</c:v>
                </c:pt>
                <c:pt idx="7">
                  <c:v>232</c:v>
                </c:pt>
                <c:pt idx="8">
                  <c:v>235</c:v>
                </c:pt>
                <c:pt idx="9">
                  <c:v>221</c:v>
                </c:pt>
                <c:pt idx="10">
                  <c:v>240</c:v>
                </c:pt>
                <c:pt idx="11">
                  <c:v>231</c:v>
                </c:pt>
                <c:pt idx="12">
                  <c:v>248</c:v>
                </c:pt>
                <c:pt idx="13">
                  <c:v>224</c:v>
                </c:pt>
                <c:pt idx="14">
                  <c:v>205</c:v>
                </c:pt>
                <c:pt idx="15">
                  <c:v>241</c:v>
                </c:pt>
                <c:pt idx="16">
                  <c:v>254</c:v>
                </c:pt>
                <c:pt idx="17">
                  <c:v>220</c:v>
                </c:pt>
                <c:pt idx="18">
                  <c:v>217</c:v>
                </c:pt>
                <c:pt idx="19">
                  <c:v>256</c:v>
                </c:pt>
                <c:pt idx="20">
                  <c:v>249</c:v>
                </c:pt>
                <c:pt idx="21">
                  <c:v>272</c:v>
                </c:pt>
                <c:pt idx="22">
                  <c:v>256</c:v>
                </c:pt>
                <c:pt idx="23">
                  <c:v>247</c:v>
                </c:pt>
                <c:pt idx="24">
                  <c:v>218</c:v>
                </c:pt>
                <c:pt idx="25">
                  <c:v>250</c:v>
                </c:pt>
                <c:pt idx="26">
                  <c:v>239</c:v>
                </c:pt>
                <c:pt idx="27">
                  <c:v>300</c:v>
                </c:pt>
                <c:pt idx="28">
                  <c:v>233</c:v>
                </c:pt>
                <c:pt idx="29">
                  <c:v>273</c:v>
                </c:pt>
                <c:pt idx="30">
                  <c:v>264</c:v>
                </c:pt>
                <c:pt idx="31">
                  <c:v>270</c:v>
                </c:pt>
                <c:pt idx="32">
                  <c:v>251</c:v>
                </c:pt>
                <c:pt idx="33">
                  <c:v>262</c:v>
                </c:pt>
                <c:pt idx="34">
                  <c:v>255</c:v>
                </c:pt>
                <c:pt idx="35">
                  <c:v>257</c:v>
                </c:pt>
                <c:pt idx="36">
                  <c:v>294</c:v>
                </c:pt>
                <c:pt idx="37">
                  <c:v>281</c:v>
                </c:pt>
                <c:pt idx="38">
                  <c:v>311</c:v>
                </c:pt>
                <c:pt idx="39">
                  <c:v>292</c:v>
                </c:pt>
                <c:pt idx="40">
                  <c:v>290</c:v>
                </c:pt>
                <c:pt idx="41">
                  <c:v>282</c:v>
                </c:pt>
                <c:pt idx="42">
                  <c:v>277</c:v>
                </c:pt>
                <c:pt idx="43">
                  <c:v>297</c:v>
                </c:pt>
                <c:pt idx="44">
                  <c:v>277</c:v>
                </c:pt>
                <c:pt idx="45">
                  <c:v>329</c:v>
                </c:pt>
                <c:pt idx="46">
                  <c:v>342</c:v>
                </c:pt>
                <c:pt idx="47">
                  <c:v>292</c:v>
                </c:pt>
                <c:pt idx="48">
                  <c:v>276</c:v>
                </c:pt>
                <c:pt idx="49">
                  <c:v>291</c:v>
                </c:pt>
                <c:pt idx="50">
                  <c:v>275</c:v>
                </c:pt>
                <c:pt idx="51">
                  <c:v>402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'Daily Customer #'!$F$82:$F$83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#'!$F$84:$F$137</c:f>
              <c:numCache>
                <c:formatCode>General</c:formatCode>
                <c:ptCount val="53"/>
                <c:pt idx="0">
                  <c:v>0</c:v>
                </c:pt>
                <c:pt idx="1">
                  <c:v>237</c:v>
                </c:pt>
                <c:pt idx="2">
                  <c:v>187</c:v>
                </c:pt>
                <c:pt idx="3">
                  <c:v>232</c:v>
                </c:pt>
                <c:pt idx="4">
                  <c:v>0</c:v>
                </c:pt>
                <c:pt idx="5">
                  <c:v>271</c:v>
                </c:pt>
                <c:pt idx="6">
                  <c:v>268</c:v>
                </c:pt>
                <c:pt idx="7">
                  <c:v>247</c:v>
                </c:pt>
                <c:pt idx="8">
                  <c:v>246</c:v>
                </c:pt>
                <c:pt idx="9">
                  <c:v>255</c:v>
                </c:pt>
                <c:pt idx="10">
                  <c:v>247</c:v>
                </c:pt>
                <c:pt idx="11">
                  <c:v>264</c:v>
                </c:pt>
                <c:pt idx="12">
                  <c:v>286</c:v>
                </c:pt>
                <c:pt idx="13">
                  <c:v>316</c:v>
                </c:pt>
                <c:pt idx="14">
                  <c:v>303</c:v>
                </c:pt>
                <c:pt idx="15">
                  <c:v>324</c:v>
                </c:pt>
                <c:pt idx="16">
                  <c:v>572</c:v>
                </c:pt>
                <c:pt idx="17">
                  <c:v>243</c:v>
                </c:pt>
                <c:pt idx="18">
                  <c:v>279</c:v>
                </c:pt>
                <c:pt idx="19">
                  <c:v>311</c:v>
                </c:pt>
                <c:pt idx="20">
                  <c:v>302</c:v>
                </c:pt>
                <c:pt idx="21">
                  <c:v>296</c:v>
                </c:pt>
                <c:pt idx="22">
                  <c:v>328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159</c:v>
                </c:pt>
                <c:pt idx="30">
                  <c:v>138</c:v>
                </c:pt>
                <c:pt idx="31">
                  <c:v>269</c:v>
                </c:pt>
                <c:pt idx="32">
                  <c:v>278</c:v>
                </c:pt>
                <c:pt idx="33">
                  <c:v>270</c:v>
                </c:pt>
                <c:pt idx="34">
                  <c:v>270</c:v>
                </c:pt>
                <c:pt idx="35">
                  <c:v>289</c:v>
                </c:pt>
                <c:pt idx="36">
                  <c:v>293</c:v>
                </c:pt>
                <c:pt idx="37">
                  <c:v>278</c:v>
                </c:pt>
                <c:pt idx="38">
                  <c:v>289</c:v>
                </c:pt>
                <c:pt idx="39">
                  <c:v>290</c:v>
                </c:pt>
                <c:pt idx="40">
                  <c:v>306</c:v>
                </c:pt>
                <c:pt idx="41">
                  <c:v>273</c:v>
                </c:pt>
                <c:pt idx="42">
                  <c:v>276</c:v>
                </c:pt>
                <c:pt idx="43">
                  <c:v>287</c:v>
                </c:pt>
                <c:pt idx="44">
                  <c:v>286</c:v>
                </c:pt>
                <c:pt idx="45">
                  <c:v>272</c:v>
                </c:pt>
                <c:pt idx="46">
                  <c:v>247</c:v>
                </c:pt>
                <c:pt idx="47">
                  <c:v>240</c:v>
                </c:pt>
                <c:pt idx="48">
                  <c:v>257</c:v>
                </c:pt>
                <c:pt idx="49">
                  <c:v>253</c:v>
                </c:pt>
                <c:pt idx="50">
                  <c:v>255</c:v>
                </c:pt>
                <c:pt idx="51">
                  <c:v>462</c:v>
                </c:pt>
                <c:pt idx="52">
                  <c:v>0</c:v>
                </c:pt>
              </c:numCache>
            </c:numRef>
          </c:val>
        </c:ser>
        <c:ser>
          <c:idx val="5"/>
          <c:order val="5"/>
          <c:tx>
            <c:strRef>
              <c:f>'Daily Customer #'!$G$82:$G$83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#'!$G$84:$G$137</c:f>
              <c:numCache>
                <c:formatCode>General</c:formatCode>
                <c:ptCount val="53"/>
                <c:pt idx="0">
                  <c:v>201</c:v>
                </c:pt>
                <c:pt idx="1">
                  <c:v>212</c:v>
                </c:pt>
                <c:pt idx="2">
                  <c:v>245</c:v>
                </c:pt>
                <c:pt idx="3">
                  <c:v>250</c:v>
                </c:pt>
                <c:pt idx="4">
                  <c:v>241</c:v>
                </c:pt>
                <c:pt idx="5">
                  <c:v>229</c:v>
                </c:pt>
                <c:pt idx="6">
                  <c:v>228</c:v>
                </c:pt>
                <c:pt idx="7">
                  <c:v>239</c:v>
                </c:pt>
                <c:pt idx="8">
                  <c:v>253</c:v>
                </c:pt>
                <c:pt idx="9">
                  <c:v>247</c:v>
                </c:pt>
                <c:pt idx="10">
                  <c:v>231</c:v>
                </c:pt>
                <c:pt idx="11">
                  <c:v>256</c:v>
                </c:pt>
                <c:pt idx="12">
                  <c:v>244</c:v>
                </c:pt>
                <c:pt idx="13">
                  <c:v>470</c:v>
                </c:pt>
                <c:pt idx="14">
                  <c:v>236</c:v>
                </c:pt>
                <c:pt idx="15">
                  <c:v>276</c:v>
                </c:pt>
                <c:pt idx="16">
                  <c:v>225</c:v>
                </c:pt>
                <c:pt idx="17">
                  <c:v>275</c:v>
                </c:pt>
                <c:pt idx="18">
                  <c:v>242</c:v>
                </c:pt>
                <c:pt idx="19">
                  <c:v>279</c:v>
                </c:pt>
                <c:pt idx="20">
                  <c:v>276</c:v>
                </c:pt>
                <c:pt idx="21">
                  <c:v>247</c:v>
                </c:pt>
                <c:pt idx="22">
                  <c:v>259</c:v>
                </c:pt>
                <c:pt idx="23">
                  <c:v>203</c:v>
                </c:pt>
                <c:pt idx="24">
                  <c:v>264</c:v>
                </c:pt>
                <c:pt idx="25">
                  <c:v>223</c:v>
                </c:pt>
                <c:pt idx="26">
                  <c:v>279</c:v>
                </c:pt>
                <c:pt idx="27">
                  <c:v>242</c:v>
                </c:pt>
                <c:pt idx="28">
                  <c:v>249</c:v>
                </c:pt>
                <c:pt idx="29">
                  <c:v>255</c:v>
                </c:pt>
                <c:pt idx="30">
                  <c:v>291</c:v>
                </c:pt>
                <c:pt idx="31">
                  <c:v>245</c:v>
                </c:pt>
                <c:pt idx="32">
                  <c:v>224</c:v>
                </c:pt>
                <c:pt idx="33">
                  <c:v>250</c:v>
                </c:pt>
                <c:pt idx="34">
                  <c:v>262</c:v>
                </c:pt>
                <c:pt idx="35">
                  <c:v>230</c:v>
                </c:pt>
                <c:pt idx="36">
                  <c:v>253</c:v>
                </c:pt>
                <c:pt idx="37">
                  <c:v>242</c:v>
                </c:pt>
                <c:pt idx="38">
                  <c:v>232</c:v>
                </c:pt>
                <c:pt idx="39">
                  <c:v>238</c:v>
                </c:pt>
                <c:pt idx="40">
                  <c:v>230</c:v>
                </c:pt>
                <c:pt idx="41">
                  <c:v>231</c:v>
                </c:pt>
                <c:pt idx="42">
                  <c:v>215</c:v>
                </c:pt>
                <c:pt idx="43">
                  <c:v>255</c:v>
                </c:pt>
                <c:pt idx="44">
                  <c:v>248</c:v>
                </c:pt>
                <c:pt idx="45">
                  <c:v>225</c:v>
                </c:pt>
                <c:pt idx="46">
                  <c:v>237</c:v>
                </c:pt>
                <c:pt idx="47">
                  <c:v>211</c:v>
                </c:pt>
                <c:pt idx="48">
                  <c:v>227</c:v>
                </c:pt>
                <c:pt idx="49">
                  <c:v>249</c:v>
                </c:pt>
                <c:pt idx="50">
                  <c:v>337</c:v>
                </c:pt>
                <c:pt idx="51">
                  <c:v>147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'Daily Customer #'!$H$82:$H$83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#'!$H$84:$H$137</c:f>
              <c:numCache>
                <c:formatCode>General</c:formatCode>
                <c:ptCount val="53"/>
                <c:pt idx="0">
                  <c:v>146</c:v>
                </c:pt>
                <c:pt idx="1">
                  <c:v>204</c:v>
                </c:pt>
                <c:pt idx="2">
                  <c:v>223</c:v>
                </c:pt>
                <c:pt idx="3">
                  <c:v>234</c:v>
                </c:pt>
                <c:pt idx="4">
                  <c:v>0</c:v>
                </c:pt>
                <c:pt idx="5">
                  <c:v>92</c:v>
                </c:pt>
                <c:pt idx="6">
                  <c:v>174</c:v>
                </c:pt>
                <c:pt idx="7">
                  <c:v>234</c:v>
                </c:pt>
                <c:pt idx="8">
                  <c:v>211</c:v>
                </c:pt>
                <c:pt idx="9">
                  <c:v>177</c:v>
                </c:pt>
                <c:pt idx="10">
                  <c:v>192</c:v>
                </c:pt>
                <c:pt idx="11">
                  <c:v>191</c:v>
                </c:pt>
                <c:pt idx="12">
                  <c:v>233</c:v>
                </c:pt>
                <c:pt idx="13">
                  <c:v>195</c:v>
                </c:pt>
                <c:pt idx="14">
                  <c:v>233</c:v>
                </c:pt>
                <c:pt idx="15">
                  <c:v>233</c:v>
                </c:pt>
                <c:pt idx="16">
                  <c:v>195</c:v>
                </c:pt>
                <c:pt idx="17">
                  <c:v>218</c:v>
                </c:pt>
                <c:pt idx="18">
                  <c:v>200</c:v>
                </c:pt>
                <c:pt idx="19">
                  <c:v>214</c:v>
                </c:pt>
                <c:pt idx="20">
                  <c:v>246</c:v>
                </c:pt>
                <c:pt idx="21">
                  <c:v>222</c:v>
                </c:pt>
                <c:pt idx="22">
                  <c:v>188</c:v>
                </c:pt>
                <c:pt idx="23">
                  <c:v>190</c:v>
                </c:pt>
                <c:pt idx="24">
                  <c:v>251</c:v>
                </c:pt>
                <c:pt idx="25">
                  <c:v>234</c:v>
                </c:pt>
                <c:pt idx="26">
                  <c:v>247</c:v>
                </c:pt>
                <c:pt idx="27">
                  <c:v>269</c:v>
                </c:pt>
                <c:pt idx="28">
                  <c:v>235</c:v>
                </c:pt>
                <c:pt idx="29">
                  <c:v>261</c:v>
                </c:pt>
                <c:pt idx="30">
                  <c:v>280</c:v>
                </c:pt>
                <c:pt idx="31">
                  <c:v>221</c:v>
                </c:pt>
                <c:pt idx="32">
                  <c:v>222</c:v>
                </c:pt>
                <c:pt idx="33">
                  <c:v>256</c:v>
                </c:pt>
                <c:pt idx="34">
                  <c:v>273</c:v>
                </c:pt>
                <c:pt idx="35">
                  <c:v>278</c:v>
                </c:pt>
                <c:pt idx="36">
                  <c:v>284</c:v>
                </c:pt>
                <c:pt idx="37">
                  <c:v>252</c:v>
                </c:pt>
                <c:pt idx="38">
                  <c:v>250</c:v>
                </c:pt>
                <c:pt idx="39">
                  <c:v>260</c:v>
                </c:pt>
                <c:pt idx="40">
                  <c:v>211</c:v>
                </c:pt>
                <c:pt idx="41">
                  <c:v>242</c:v>
                </c:pt>
                <c:pt idx="42">
                  <c:v>262</c:v>
                </c:pt>
                <c:pt idx="43">
                  <c:v>234</c:v>
                </c:pt>
                <c:pt idx="44">
                  <c:v>208</c:v>
                </c:pt>
                <c:pt idx="45">
                  <c:v>237</c:v>
                </c:pt>
                <c:pt idx="46">
                  <c:v>219</c:v>
                </c:pt>
                <c:pt idx="47">
                  <c:v>251</c:v>
                </c:pt>
                <c:pt idx="48">
                  <c:v>243</c:v>
                </c:pt>
                <c:pt idx="49">
                  <c:v>236</c:v>
                </c:pt>
                <c:pt idx="50">
                  <c:v>269</c:v>
                </c:pt>
                <c:pt idx="51">
                  <c:v>224</c:v>
                </c:pt>
                <c:pt idx="52">
                  <c:v>0</c:v>
                </c:pt>
              </c:numCache>
            </c:numRef>
          </c:val>
        </c:ser>
        <c:ser>
          <c:idx val="7"/>
          <c:order val="7"/>
          <c:tx>
            <c:strRef>
              <c:f>'Daily Customer #'!$I$82:$I$83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#'!$I$84:$I$137</c:f>
              <c:numCache>
                <c:formatCode>General</c:formatCode>
                <c:ptCount val="53"/>
                <c:pt idx="0">
                  <c:v>104</c:v>
                </c:pt>
                <c:pt idx="1">
                  <c:v>263</c:v>
                </c:pt>
                <c:pt idx="2">
                  <c:v>215</c:v>
                </c:pt>
                <c:pt idx="3">
                  <c:v>234</c:v>
                </c:pt>
                <c:pt idx="4">
                  <c:v>212</c:v>
                </c:pt>
                <c:pt idx="5">
                  <c:v>250</c:v>
                </c:pt>
                <c:pt idx="6">
                  <c:v>267</c:v>
                </c:pt>
                <c:pt idx="7">
                  <c:v>166</c:v>
                </c:pt>
                <c:pt idx="8">
                  <c:v>266</c:v>
                </c:pt>
                <c:pt idx="9">
                  <c:v>237</c:v>
                </c:pt>
                <c:pt idx="10">
                  <c:v>279</c:v>
                </c:pt>
                <c:pt idx="11">
                  <c:v>219</c:v>
                </c:pt>
                <c:pt idx="12">
                  <c:v>257</c:v>
                </c:pt>
                <c:pt idx="13">
                  <c:v>262</c:v>
                </c:pt>
                <c:pt idx="14">
                  <c:v>236</c:v>
                </c:pt>
                <c:pt idx="15">
                  <c:v>257</c:v>
                </c:pt>
                <c:pt idx="16">
                  <c:v>191</c:v>
                </c:pt>
                <c:pt idx="17">
                  <c:v>259</c:v>
                </c:pt>
                <c:pt idx="18">
                  <c:v>243</c:v>
                </c:pt>
                <c:pt idx="19">
                  <c:v>262</c:v>
                </c:pt>
                <c:pt idx="20">
                  <c:v>259</c:v>
                </c:pt>
                <c:pt idx="21">
                  <c:v>268</c:v>
                </c:pt>
                <c:pt idx="22">
                  <c:v>285</c:v>
                </c:pt>
                <c:pt idx="23">
                  <c:v>235</c:v>
                </c:pt>
                <c:pt idx="24">
                  <c:v>273</c:v>
                </c:pt>
                <c:pt idx="25">
                  <c:v>247</c:v>
                </c:pt>
                <c:pt idx="26">
                  <c:v>289</c:v>
                </c:pt>
                <c:pt idx="27">
                  <c:v>284</c:v>
                </c:pt>
                <c:pt idx="28">
                  <c:v>292</c:v>
                </c:pt>
                <c:pt idx="29">
                  <c:v>245</c:v>
                </c:pt>
                <c:pt idx="30">
                  <c:v>253</c:v>
                </c:pt>
                <c:pt idx="31">
                  <c:v>293</c:v>
                </c:pt>
                <c:pt idx="32">
                  <c:v>271</c:v>
                </c:pt>
                <c:pt idx="33">
                  <c:v>242</c:v>
                </c:pt>
                <c:pt idx="34">
                  <c:v>268</c:v>
                </c:pt>
                <c:pt idx="35">
                  <c:v>272</c:v>
                </c:pt>
                <c:pt idx="36">
                  <c:v>268</c:v>
                </c:pt>
                <c:pt idx="37">
                  <c:v>241</c:v>
                </c:pt>
                <c:pt idx="38">
                  <c:v>242</c:v>
                </c:pt>
                <c:pt idx="39">
                  <c:v>266</c:v>
                </c:pt>
                <c:pt idx="40">
                  <c:v>227</c:v>
                </c:pt>
                <c:pt idx="41">
                  <c:v>238</c:v>
                </c:pt>
                <c:pt idx="42">
                  <c:v>218</c:v>
                </c:pt>
                <c:pt idx="43">
                  <c:v>205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8"/>
          <c:order val="8"/>
          <c:tx>
            <c:strRef>
              <c:f>'Daily Customer #'!$J$82:$J$83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'Daily Customer #'!$A$84:$A$137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'Daily Customer #'!$J$84:$J$137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77480"/>
        <c:axId val="215777872"/>
        <c:axId val="295336920"/>
      </c:area3DChart>
      <c:catAx>
        <c:axId val="215777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# OF WEEK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7872"/>
        <c:crosses val="autoZero"/>
        <c:auto val="1"/>
        <c:lblAlgn val="ctr"/>
        <c:lblOffset val="100"/>
        <c:noMultiLvlLbl val="0"/>
      </c:catAx>
      <c:valAx>
        <c:axId val="2157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7480"/>
        <c:crosses val="autoZero"/>
        <c:crossBetween val="midCat"/>
      </c:valAx>
      <c:serAx>
        <c:axId val="29533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5777872"/>
        <c:crosses val="autoZero"/>
        <c:tickLblSkip val="1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sz="180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v7.xlsx]Daily Customer #!PivotTable14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4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3400">
                <a:solidFill>
                  <a:schemeClr val="tx1"/>
                </a:solidFill>
                <a:latin typeface="+mn-lt"/>
              </a:rPr>
              <a:t># of Customers by the day of the week</a:t>
            </a:r>
            <a:endParaRPr lang="ru-RU" sz="3400">
              <a:solidFill>
                <a:schemeClr val="tx1"/>
              </a:solidFill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4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20"/>
      <c:rotY val="50"/>
      <c:depthPercent val="160"/>
      <c:rAngAx val="0"/>
      <c:perspective val="0"/>
    </c:view3D>
    <c:floor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floor>
    <c:side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sideWall>
    <c:back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'Daily Customer #'!$B$182:$B$183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#'!$B$184:$B$190</c:f>
              <c:numCache>
                <c:formatCode>General</c:formatCode>
                <c:ptCount val="6"/>
                <c:pt idx="0">
                  <c:v>644</c:v>
                </c:pt>
                <c:pt idx="1">
                  <c:v>532</c:v>
                </c:pt>
                <c:pt idx="2">
                  <c:v>491</c:v>
                </c:pt>
                <c:pt idx="3">
                  <c:v>633</c:v>
                </c:pt>
                <c:pt idx="4">
                  <c:v>688</c:v>
                </c:pt>
                <c:pt idx="5">
                  <c:v>469</c:v>
                </c:pt>
              </c:numCache>
            </c:numRef>
          </c:val>
        </c:ser>
        <c:ser>
          <c:idx val="1"/>
          <c:order val="1"/>
          <c:tx>
            <c:strRef>
              <c:f>'Daily Customer #'!$C$182:$C$183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#'!$C$184:$C$190</c:f>
              <c:numCache>
                <c:formatCode>General</c:formatCode>
                <c:ptCount val="6"/>
                <c:pt idx="0">
                  <c:v>1914</c:v>
                </c:pt>
                <c:pt idx="1">
                  <c:v>2218</c:v>
                </c:pt>
                <c:pt idx="2">
                  <c:v>2291</c:v>
                </c:pt>
                <c:pt idx="3">
                  <c:v>2459</c:v>
                </c:pt>
                <c:pt idx="4">
                  <c:v>2754</c:v>
                </c:pt>
                <c:pt idx="5">
                  <c:v>1877</c:v>
                </c:pt>
              </c:numCache>
            </c:numRef>
          </c:val>
        </c:ser>
        <c:ser>
          <c:idx val="2"/>
          <c:order val="2"/>
          <c:tx>
            <c:strRef>
              <c:f>'Daily Customer #'!$D$182:$D$183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#'!$D$184:$D$190</c:f>
              <c:numCache>
                <c:formatCode>General</c:formatCode>
                <c:ptCount val="6"/>
                <c:pt idx="0">
                  <c:v>1926</c:v>
                </c:pt>
                <c:pt idx="1">
                  <c:v>2354</c:v>
                </c:pt>
                <c:pt idx="2">
                  <c:v>2323</c:v>
                </c:pt>
                <c:pt idx="3">
                  <c:v>2750</c:v>
                </c:pt>
                <c:pt idx="4">
                  <c:v>3045</c:v>
                </c:pt>
                <c:pt idx="5">
                  <c:v>2296</c:v>
                </c:pt>
              </c:numCache>
            </c:numRef>
          </c:val>
        </c:ser>
        <c:ser>
          <c:idx val="3"/>
          <c:order val="3"/>
          <c:tx>
            <c:strRef>
              <c:f>'Daily Customer #'!$E$182:$E$183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#'!$E$184:$E$190</c:f>
              <c:numCache>
                <c:formatCode>General</c:formatCode>
                <c:ptCount val="6"/>
                <c:pt idx="0">
                  <c:v>1810</c:v>
                </c:pt>
                <c:pt idx="1">
                  <c:v>2206</c:v>
                </c:pt>
                <c:pt idx="2">
                  <c:v>2288</c:v>
                </c:pt>
                <c:pt idx="3">
                  <c:v>2525</c:v>
                </c:pt>
                <c:pt idx="4">
                  <c:v>2931</c:v>
                </c:pt>
                <c:pt idx="5">
                  <c:v>1777</c:v>
                </c:pt>
              </c:numCache>
            </c:numRef>
          </c:val>
        </c:ser>
        <c:ser>
          <c:idx val="4"/>
          <c:order val="4"/>
          <c:tx>
            <c:strRef>
              <c:f>'Daily Customer #'!$F$182:$F$183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#'!$F$184:$F$190</c:f>
              <c:numCache>
                <c:formatCode>General</c:formatCode>
                <c:ptCount val="6"/>
                <c:pt idx="0">
                  <c:v>1640</c:v>
                </c:pt>
                <c:pt idx="1">
                  <c:v>1853</c:v>
                </c:pt>
                <c:pt idx="2">
                  <c:v>2075</c:v>
                </c:pt>
                <c:pt idx="3">
                  <c:v>2303</c:v>
                </c:pt>
                <c:pt idx="4">
                  <c:v>2835</c:v>
                </c:pt>
                <c:pt idx="5">
                  <c:v>1545</c:v>
                </c:pt>
              </c:numCache>
            </c:numRef>
          </c:val>
        </c:ser>
        <c:ser>
          <c:idx val="5"/>
          <c:order val="5"/>
          <c:tx>
            <c:strRef>
              <c:f>'Daily Customer #'!$G$182:$G$183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#'!$G$184:$G$190</c:f>
              <c:numCache>
                <c:formatCode>General</c:formatCode>
                <c:ptCount val="6"/>
                <c:pt idx="0">
                  <c:v>1764</c:v>
                </c:pt>
                <c:pt idx="1">
                  <c:v>2075</c:v>
                </c:pt>
                <c:pt idx="2">
                  <c:v>2180</c:v>
                </c:pt>
                <c:pt idx="3">
                  <c:v>2164</c:v>
                </c:pt>
                <c:pt idx="4">
                  <c:v>2973</c:v>
                </c:pt>
                <c:pt idx="5">
                  <c:v>1699</c:v>
                </c:pt>
              </c:numCache>
            </c:numRef>
          </c:val>
        </c:ser>
        <c:ser>
          <c:idx val="6"/>
          <c:order val="6"/>
          <c:tx>
            <c:strRef>
              <c:f>'Daily Customer #'!$H$182:$H$183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#'!$H$184:$H$190</c:f>
              <c:numCache>
                <c:formatCode>General</c:formatCode>
                <c:ptCount val="6"/>
                <c:pt idx="0">
                  <c:v>1659</c:v>
                </c:pt>
                <c:pt idx="1">
                  <c:v>1827</c:v>
                </c:pt>
                <c:pt idx="2">
                  <c:v>1950</c:v>
                </c:pt>
                <c:pt idx="3">
                  <c:v>2125</c:v>
                </c:pt>
                <c:pt idx="4">
                  <c:v>2563</c:v>
                </c:pt>
                <c:pt idx="5">
                  <c:v>1430</c:v>
                </c:pt>
              </c:numCache>
            </c:numRef>
          </c:val>
        </c:ser>
        <c:ser>
          <c:idx val="7"/>
          <c:order val="7"/>
          <c:tx>
            <c:strRef>
              <c:f>'Daily Customer #'!$I$182:$I$183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#'!$I$184:$I$190</c:f>
              <c:numCache>
                <c:formatCode>General</c:formatCode>
                <c:ptCount val="6"/>
                <c:pt idx="0">
                  <c:v>1433</c:v>
                </c:pt>
                <c:pt idx="1">
                  <c:v>1765</c:v>
                </c:pt>
                <c:pt idx="2">
                  <c:v>1890</c:v>
                </c:pt>
                <c:pt idx="3">
                  <c:v>2070</c:v>
                </c:pt>
                <c:pt idx="4">
                  <c:v>2378</c:v>
                </c:pt>
                <c:pt idx="5">
                  <c:v>1324</c:v>
                </c:pt>
              </c:numCache>
            </c:numRef>
          </c:val>
        </c:ser>
        <c:ser>
          <c:idx val="8"/>
          <c:order val="8"/>
          <c:tx>
            <c:strRef>
              <c:f>'Daily Customer #'!$J$182:$J$183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#'!$J$184:$J$190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'Daily Customer #'!$K$182:$K$183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#'!$K$184:$K$190</c:f>
              <c:numCache>
                <c:formatCode>General</c:formatCode>
                <c:ptCount val="6"/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556952"/>
        <c:axId val="295557344"/>
        <c:axId val="295561048"/>
      </c:area3DChart>
      <c:catAx>
        <c:axId val="29555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</a:t>
                </a:r>
                <a:r>
                  <a:rPr lang="en-US" baseline="0"/>
                  <a:t> DAY OF THE WEEK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1623358200678985"/>
              <c:y val="0.865218026470095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57344"/>
        <c:crosses val="autoZero"/>
        <c:auto val="1"/>
        <c:lblAlgn val="ctr"/>
        <c:lblOffset val="100"/>
        <c:noMultiLvlLbl val="0"/>
      </c:catAx>
      <c:valAx>
        <c:axId val="2955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56952"/>
        <c:crosses val="autoZero"/>
        <c:crossBetween val="midCat"/>
      </c:valAx>
      <c:serAx>
        <c:axId val="295561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7647481788131538"/>
              <c:y val="0.77500526051264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57344"/>
        <c:crosses val="autoZero"/>
      </c:serAx>
      <c:spPr>
        <a:solidFill>
          <a:schemeClr val="lt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v7.xlsx]Daily Customer #!PivotTable14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3200">
                <a:solidFill>
                  <a:schemeClr val="tx1"/>
                </a:solidFill>
                <a:latin typeface="+mn-lt"/>
              </a:rPr>
              <a:t># of Customers by the day of the week</a:t>
            </a:r>
            <a:endParaRPr lang="ru-RU" sz="3200">
              <a:solidFill>
                <a:schemeClr val="tx1"/>
              </a:solidFill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Customer #'!$B$182:$B$183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#'!$B$184:$B$190</c:f>
              <c:numCache>
                <c:formatCode>General</c:formatCode>
                <c:ptCount val="6"/>
                <c:pt idx="0">
                  <c:v>644</c:v>
                </c:pt>
                <c:pt idx="1">
                  <c:v>532</c:v>
                </c:pt>
                <c:pt idx="2">
                  <c:v>491</c:v>
                </c:pt>
                <c:pt idx="3">
                  <c:v>633</c:v>
                </c:pt>
                <c:pt idx="4">
                  <c:v>688</c:v>
                </c:pt>
                <c:pt idx="5">
                  <c:v>469</c:v>
                </c:pt>
              </c:numCache>
            </c:numRef>
          </c:val>
        </c:ser>
        <c:ser>
          <c:idx val="1"/>
          <c:order val="1"/>
          <c:tx>
            <c:strRef>
              <c:f>'Daily Customer #'!$C$182:$C$183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#'!$C$184:$C$190</c:f>
              <c:numCache>
                <c:formatCode>General</c:formatCode>
                <c:ptCount val="6"/>
                <c:pt idx="0">
                  <c:v>1914</c:v>
                </c:pt>
                <c:pt idx="1">
                  <c:v>2218</c:v>
                </c:pt>
                <c:pt idx="2">
                  <c:v>2291</c:v>
                </c:pt>
                <c:pt idx="3">
                  <c:v>2459</c:v>
                </c:pt>
                <c:pt idx="4">
                  <c:v>2754</c:v>
                </c:pt>
                <c:pt idx="5">
                  <c:v>1877</c:v>
                </c:pt>
              </c:numCache>
            </c:numRef>
          </c:val>
        </c:ser>
        <c:ser>
          <c:idx val="2"/>
          <c:order val="2"/>
          <c:tx>
            <c:strRef>
              <c:f>'Daily Customer #'!$D$182:$D$183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#'!$D$184:$D$190</c:f>
              <c:numCache>
                <c:formatCode>General</c:formatCode>
                <c:ptCount val="6"/>
                <c:pt idx="0">
                  <c:v>1926</c:v>
                </c:pt>
                <c:pt idx="1">
                  <c:v>2354</c:v>
                </c:pt>
                <c:pt idx="2">
                  <c:v>2323</c:v>
                </c:pt>
                <c:pt idx="3">
                  <c:v>2750</c:v>
                </c:pt>
                <c:pt idx="4">
                  <c:v>3045</c:v>
                </c:pt>
                <c:pt idx="5">
                  <c:v>2296</c:v>
                </c:pt>
              </c:numCache>
            </c:numRef>
          </c:val>
        </c:ser>
        <c:ser>
          <c:idx val="3"/>
          <c:order val="3"/>
          <c:tx>
            <c:strRef>
              <c:f>'Daily Customer #'!$E$182:$E$183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#'!$E$184:$E$190</c:f>
              <c:numCache>
                <c:formatCode>General</c:formatCode>
                <c:ptCount val="6"/>
                <c:pt idx="0">
                  <c:v>1810</c:v>
                </c:pt>
                <c:pt idx="1">
                  <c:v>2206</c:v>
                </c:pt>
                <c:pt idx="2">
                  <c:v>2288</c:v>
                </c:pt>
                <c:pt idx="3">
                  <c:v>2525</c:v>
                </c:pt>
                <c:pt idx="4">
                  <c:v>2931</c:v>
                </c:pt>
                <c:pt idx="5">
                  <c:v>1777</c:v>
                </c:pt>
              </c:numCache>
            </c:numRef>
          </c:val>
        </c:ser>
        <c:ser>
          <c:idx val="4"/>
          <c:order val="4"/>
          <c:tx>
            <c:strRef>
              <c:f>'Daily Customer #'!$F$182:$F$183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#'!$F$184:$F$190</c:f>
              <c:numCache>
                <c:formatCode>General</c:formatCode>
                <c:ptCount val="6"/>
                <c:pt idx="0">
                  <c:v>1640</c:v>
                </c:pt>
                <c:pt idx="1">
                  <c:v>1853</c:v>
                </c:pt>
                <c:pt idx="2">
                  <c:v>2075</c:v>
                </c:pt>
                <c:pt idx="3">
                  <c:v>2303</c:v>
                </c:pt>
                <c:pt idx="4">
                  <c:v>2835</c:v>
                </c:pt>
                <c:pt idx="5">
                  <c:v>1545</c:v>
                </c:pt>
              </c:numCache>
            </c:numRef>
          </c:val>
        </c:ser>
        <c:ser>
          <c:idx val="5"/>
          <c:order val="5"/>
          <c:tx>
            <c:strRef>
              <c:f>'Daily Customer #'!$G$182:$G$183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#'!$G$184:$G$190</c:f>
              <c:numCache>
                <c:formatCode>General</c:formatCode>
                <c:ptCount val="6"/>
                <c:pt idx="0">
                  <c:v>1764</c:v>
                </c:pt>
                <c:pt idx="1">
                  <c:v>2075</c:v>
                </c:pt>
                <c:pt idx="2">
                  <c:v>2180</c:v>
                </c:pt>
                <c:pt idx="3">
                  <c:v>2164</c:v>
                </c:pt>
                <c:pt idx="4">
                  <c:v>2973</c:v>
                </c:pt>
                <c:pt idx="5">
                  <c:v>1699</c:v>
                </c:pt>
              </c:numCache>
            </c:numRef>
          </c:val>
        </c:ser>
        <c:ser>
          <c:idx val="6"/>
          <c:order val="6"/>
          <c:tx>
            <c:strRef>
              <c:f>'Daily Customer #'!$H$182:$H$183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#'!$H$184:$H$190</c:f>
              <c:numCache>
                <c:formatCode>General</c:formatCode>
                <c:ptCount val="6"/>
                <c:pt idx="0">
                  <c:v>1659</c:v>
                </c:pt>
                <c:pt idx="1">
                  <c:v>1827</c:v>
                </c:pt>
                <c:pt idx="2">
                  <c:v>1950</c:v>
                </c:pt>
                <c:pt idx="3">
                  <c:v>2125</c:v>
                </c:pt>
                <c:pt idx="4">
                  <c:v>2563</c:v>
                </c:pt>
                <c:pt idx="5">
                  <c:v>1430</c:v>
                </c:pt>
              </c:numCache>
            </c:numRef>
          </c:val>
        </c:ser>
        <c:ser>
          <c:idx val="7"/>
          <c:order val="7"/>
          <c:tx>
            <c:strRef>
              <c:f>'Daily Customer #'!$I$182:$I$183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#'!$I$184:$I$190</c:f>
              <c:numCache>
                <c:formatCode>General</c:formatCode>
                <c:ptCount val="6"/>
                <c:pt idx="0">
                  <c:v>1433</c:v>
                </c:pt>
                <c:pt idx="1">
                  <c:v>1765</c:v>
                </c:pt>
                <c:pt idx="2">
                  <c:v>1890</c:v>
                </c:pt>
                <c:pt idx="3">
                  <c:v>2070</c:v>
                </c:pt>
                <c:pt idx="4">
                  <c:v>2378</c:v>
                </c:pt>
                <c:pt idx="5">
                  <c:v>1324</c:v>
                </c:pt>
              </c:numCache>
            </c:numRef>
          </c:val>
        </c:ser>
        <c:ser>
          <c:idx val="8"/>
          <c:order val="8"/>
          <c:tx>
            <c:strRef>
              <c:f>'Daily Customer #'!$J$182:$J$183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#'!$J$184:$J$190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'Daily Customer #'!$K$182:$K$183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'Daily Customer #'!$A$184:$A$190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'Daily Customer #'!$K$184:$K$190</c:f>
              <c:numCache>
                <c:formatCode>General</c:formatCode>
                <c:ptCount val="6"/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95558520"/>
        <c:axId val="295558912"/>
      </c:barChart>
      <c:catAx>
        <c:axId val="295558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THE</a:t>
                </a:r>
                <a:r>
                  <a:rPr lang="en-US" sz="1800" baseline="0"/>
                  <a:t> DAY OF THE WEEK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41788449346921813"/>
              <c:y val="0.925524141397218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58912"/>
        <c:crosses val="autoZero"/>
        <c:auto val="1"/>
        <c:lblAlgn val="ctr"/>
        <c:lblOffset val="100"/>
        <c:noMultiLvlLbl val="0"/>
      </c:catAx>
      <c:valAx>
        <c:axId val="2955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585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v7.xlsx]Best $ DayWk!PivotTable1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>
                <a:solidFill>
                  <a:schemeClr val="tx1"/>
                </a:solidFill>
                <a:latin typeface="+mn-lt"/>
              </a:rPr>
              <a:t>Total Cash / Till by the day</a:t>
            </a:r>
            <a:r>
              <a:rPr lang="en-US" sz="1800" baseline="0">
                <a:solidFill>
                  <a:schemeClr val="tx1"/>
                </a:solidFill>
                <a:latin typeface="+mn-lt"/>
              </a:rPr>
              <a:t> of the week</a:t>
            </a:r>
            <a:endParaRPr lang="en-US" sz="1800">
              <a:solidFill>
                <a:schemeClr val="tx1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26351148253101458"/>
          <c:y val="9.2947909335953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$ DayWk'!$B$16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$ DayWk'!$A$17:$A$23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'Best $ DayWk'!$B$17:$B$23</c:f>
              <c:numCache>
                <c:formatCode>#,##0</c:formatCode>
                <c:ptCount val="6"/>
                <c:pt idx="0">
                  <c:v>172079.01000000013</c:v>
                </c:pt>
                <c:pt idx="1">
                  <c:v>204192.45</c:v>
                </c:pt>
                <c:pt idx="2">
                  <c:v>249255.46399999986</c:v>
                </c:pt>
                <c:pt idx="3">
                  <c:v>277599.64999999985</c:v>
                </c:pt>
                <c:pt idx="4">
                  <c:v>355440.73379999981</c:v>
                </c:pt>
                <c:pt idx="5">
                  <c:v>200311.24999999988</c:v>
                </c:pt>
              </c:numCache>
            </c:numRef>
          </c:val>
        </c:ser>
        <c:ser>
          <c:idx val="1"/>
          <c:order val="1"/>
          <c:tx>
            <c:strRef>
              <c:f>'Best $ DayWk'!$C$16</c:f>
              <c:strCache>
                <c:ptCount val="1"/>
                <c:pt idx="0">
                  <c:v>Total Till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$ DayWk'!$A$17:$A$23</c:f>
              <c:strCache>
                <c:ptCount val="6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</c:strCache>
            </c:strRef>
          </c:cat>
          <c:val>
            <c:numRef>
              <c:f>'Best $ DayWk'!$C$17:$C$23</c:f>
              <c:numCache>
                <c:formatCode>#,##0</c:formatCode>
                <c:ptCount val="6"/>
                <c:pt idx="0">
                  <c:v>293099.26000000007</c:v>
                </c:pt>
                <c:pt idx="1">
                  <c:v>327462.72000000009</c:v>
                </c:pt>
                <c:pt idx="2">
                  <c:v>398935.55000000028</c:v>
                </c:pt>
                <c:pt idx="3">
                  <c:v>508035.9599999999</c:v>
                </c:pt>
                <c:pt idx="4">
                  <c:v>620963.84000000032</c:v>
                </c:pt>
                <c:pt idx="5">
                  <c:v>373886.52000000008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295560088"/>
        <c:axId val="295560480"/>
      </c:barChart>
      <c:catAx>
        <c:axId val="29556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THE</a:t>
                </a:r>
                <a:r>
                  <a:rPr lang="en-US" sz="1050" baseline="0"/>
                  <a:t> DAY OF THE WEEK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3993152195549135"/>
              <c:y val="0.8945466816647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60480"/>
        <c:crosses val="autoZero"/>
        <c:auto val="1"/>
        <c:lblAlgn val="ctr"/>
        <c:lblOffset val="100"/>
        <c:noMultiLvlLbl val="0"/>
      </c:catAx>
      <c:valAx>
        <c:axId val="2955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600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v7.xlsx]Weekly $ Comp!PivotTable9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tx1"/>
                </a:solidFill>
                <a:effectLst/>
              </a:rPr>
              <a:t>Total Income by week and year</a:t>
            </a:r>
            <a:endParaRPr lang="ru-RU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35303713605036963"/>
          <c:y val="7.7206482712041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'Weekly $ Comp'!$C$7:$C$8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Comp'!$C$9:$C$62</c:f>
              <c:numCache>
                <c:formatCode>General</c:formatCode>
                <c:ptCount val="53"/>
                <c:pt idx="39">
                  <c:v>5105.5599999999995</c:v>
                </c:pt>
                <c:pt idx="40">
                  <c:v>6189.2000000000007</c:v>
                </c:pt>
                <c:pt idx="41">
                  <c:v>7067.07</c:v>
                </c:pt>
                <c:pt idx="42">
                  <c:v>6604.88</c:v>
                </c:pt>
                <c:pt idx="43">
                  <c:v>6975.07</c:v>
                </c:pt>
                <c:pt idx="44">
                  <c:v>7229.36</c:v>
                </c:pt>
                <c:pt idx="45">
                  <c:v>7641.2199999999993</c:v>
                </c:pt>
                <c:pt idx="46">
                  <c:v>6372.26</c:v>
                </c:pt>
                <c:pt idx="47">
                  <c:v>6009.8700000000008</c:v>
                </c:pt>
                <c:pt idx="48">
                  <c:v>7363.71</c:v>
                </c:pt>
                <c:pt idx="49">
                  <c:v>7778.4700000000012</c:v>
                </c:pt>
                <c:pt idx="50">
                  <c:v>8604.7699999999986</c:v>
                </c:pt>
                <c:pt idx="51">
                  <c:v>10837.06</c:v>
                </c:pt>
                <c:pt idx="52">
                  <c:v>7135.26</c:v>
                </c:pt>
              </c:numCache>
            </c:numRef>
          </c:val>
        </c:ser>
        <c:ser>
          <c:idx val="1"/>
          <c:order val="1"/>
          <c:tx>
            <c:strRef>
              <c:f>'Weekly $ Comp'!$D$7:$D$8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Comp'!$D$9:$D$62</c:f>
              <c:numCache>
                <c:formatCode>General</c:formatCode>
                <c:ptCount val="53"/>
                <c:pt idx="1">
                  <c:v>6742.9599999999991</c:v>
                </c:pt>
                <c:pt idx="2">
                  <c:v>6445.9699999999993</c:v>
                </c:pt>
                <c:pt idx="3">
                  <c:v>7344.1200000000008</c:v>
                </c:pt>
                <c:pt idx="4">
                  <c:v>6336.77</c:v>
                </c:pt>
                <c:pt idx="5">
                  <c:v>5396.8600000000006</c:v>
                </c:pt>
                <c:pt idx="6">
                  <c:v>7384.56</c:v>
                </c:pt>
                <c:pt idx="7">
                  <c:v>6869.02</c:v>
                </c:pt>
                <c:pt idx="8">
                  <c:v>5801.33</c:v>
                </c:pt>
                <c:pt idx="9">
                  <c:v>7576.1</c:v>
                </c:pt>
                <c:pt idx="10">
                  <c:v>7710.27</c:v>
                </c:pt>
                <c:pt idx="11">
                  <c:v>7400.29</c:v>
                </c:pt>
                <c:pt idx="12">
                  <c:v>8831.16</c:v>
                </c:pt>
                <c:pt idx="13">
                  <c:v>5718.37</c:v>
                </c:pt>
                <c:pt idx="14">
                  <c:v>7577.83</c:v>
                </c:pt>
                <c:pt idx="15">
                  <c:v>7791.97</c:v>
                </c:pt>
                <c:pt idx="16">
                  <c:v>7093.3099999999995</c:v>
                </c:pt>
                <c:pt idx="17">
                  <c:v>6998.4600000000009</c:v>
                </c:pt>
                <c:pt idx="18">
                  <c:v>8123.55</c:v>
                </c:pt>
                <c:pt idx="19">
                  <c:v>8120.1900000000005</c:v>
                </c:pt>
                <c:pt idx="20">
                  <c:v>6643.09</c:v>
                </c:pt>
                <c:pt idx="21">
                  <c:v>8089.82</c:v>
                </c:pt>
                <c:pt idx="22">
                  <c:v>7760.97</c:v>
                </c:pt>
                <c:pt idx="23">
                  <c:v>7386.6099999999988</c:v>
                </c:pt>
                <c:pt idx="24">
                  <c:v>7101.03</c:v>
                </c:pt>
                <c:pt idx="25">
                  <c:v>6365.66</c:v>
                </c:pt>
                <c:pt idx="26">
                  <c:v>7366.5599999999995</c:v>
                </c:pt>
                <c:pt idx="27">
                  <c:v>7260.06</c:v>
                </c:pt>
                <c:pt idx="28">
                  <c:v>7981.73</c:v>
                </c:pt>
                <c:pt idx="29">
                  <c:v>6274.89</c:v>
                </c:pt>
                <c:pt idx="30">
                  <c:v>9055.76</c:v>
                </c:pt>
                <c:pt idx="31">
                  <c:v>6389.4299999999994</c:v>
                </c:pt>
                <c:pt idx="32">
                  <c:v>9138.83</c:v>
                </c:pt>
                <c:pt idx="33">
                  <c:v>7675.14</c:v>
                </c:pt>
                <c:pt idx="34">
                  <c:v>8766.02</c:v>
                </c:pt>
                <c:pt idx="35">
                  <c:v>6681.7699999999995</c:v>
                </c:pt>
                <c:pt idx="36">
                  <c:v>7043.99</c:v>
                </c:pt>
                <c:pt idx="37">
                  <c:v>10091.720000000001</c:v>
                </c:pt>
                <c:pt idx="38">
                  <c:v>9218.89</c:v>
                </c:pt>
                <c:pt idx="39">
                  <c:v>7467.6900000000005</c:v>
                </c:pt>
                <c:pt idx="40">
                  <c:v>7130</c:v>
                </c:pt>
                <c:pt idx="41">
                  <c:v>8570.52</c:v>
                </c:pt>
                <c:pt idx="42">
                  <c:v>6589.92</c:v>
                </c:pt>
                <c:pt idx="43">
                  <c:v>8425.16</c:v>
                </c:pt>
                <c:pt idx="44">
                  <c:v>8415.4599999999991</c:v>
                </c:pt>
                <c:pt idx="45">
                  <c:v>7920.2000000000007</c:v>
                </c:pt>
                <c:pt idx="46">
                  <c:v>8687.84</c:v>
                </c:pt>
                <c:pt idx="47">
                  <c:v>9208.83</c:v>
                </c:pt>
                <c:pt idx="48">
                  <c:v>7908.1200000000008</c:v>
                </c:pt>
                <c:pt idx="49">
                  <c:v>9139.2900000000009</c:v>
                </c:pt>
                <c:pt idx="50">
                  <c:v>8275.8100000000013</c:v>
                </c:pt>
                <c:pt idx="51">
                  <c:v>13005.800000000001</c:v>
                </c:pt>
                <c:pt idx="52">
                  <c:v>13817.630000000001</c:v>
                </c:pt>
              </c:numCache>
            </c:numRef>
          </c:val>
        </c:ser>
        <c:ser>
          <c:idx val="2"/>
          <c:order val="2"/>
          <c:tx>
            <c:strRef>
              <c:f>'Weekly $ Comp'!$E$7:$E$8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Comp'!$E$9:$E$62</c:f>
              <c:numCache>
                <c:formatCode>General</c:formatCode>
                <c:ptCount val="53"/>
                <c:pt idx="1">
                  <c:v>5935.67</c:v>
                </c:pt>
                <c:pt idx="2">
                  <c:v>7623.52</c:v>
                </c:pt>
                <c:pt idx="3">
                  <c:v>8428.31</c:v>
                </c:pt>
                <c:pt idx="4">
                  <c:v>10743.89</c:v>
                </c:pt>
                <c:pt idx="5">
                  <c:v>7381.87</c:v>
                </c:pt>
                <c:pt idx="6">
                  <c:v>9310.6899999999987</c:v>
                </c:pt>
                <c:pt idx="7">
                  <c:v>10431.15</c:v>
                </c:pt>
                <c:pt idx="8">
                  <c:v>10057.950000000001</c:v>
                </c:pt>
                <c:pt idx="9">
                  <c:v>9494.9000000000015</c:v>
                </c:pt>
                <c:pt idx="10">
                  <c:v>8020.07</c:v>
                </c:pt>
                <c:pt idx="11">
                  <c:v>8662.6899999999987</c:v>
                </c:pt>
                <c:pt idx="12">
                  <c:v>9987.5199999999986</c:v>
                </c:pt>
                <c:pt idx="13">
                  <c:v>11260.150000000001</c:v>
                </c:pt>
                <c:pt idx="14">
                  <c:v>10572.48</c:v>
                </c:pt>
                <c:pt idx="15">
                  <c:v>11707.630000000001</c:v>
                </c:pt>
                <c:pt idx="16">
                  <c:v>9679.619999999999</c:v>
                </c:pt>
                <c:pt idx="17">
                  <c:v>8358.7199999999993</c:v>
                </c:pt>
                <c:pt idx="18">
                  <c:v>12942.580000000002</c:v>
                </c:pt>
                <c:pt idx="19">
                  <c:v>10365.780000000001</c:v>
                </c:pt>
                <c:pt idx="20">
                  <c:v>12935.58</c:v>
                </c:pt>
                <c:pt idx="21">
                  <c:v>10190.870000000001</c:v>
                </c:pt>
                <c:pt idx="22">
                  <c:v>11111.629999999997</c:v>
                </c:pt>
                <c:pt idx="23">
                  <c:v>11433.61</c:v>
                </c:pt>
                <c:pt idx="24">
                  <c:v>12246.86</c:v>
                </c:pt>
                <c:pt idx="25">
                  <c:v>10507.32</c:v>
                </c:pt>
                <c:pt idx="26">
                  <c:v>11694.86</c:v>
                </c:pt>
                <c:pt idx="27">
                  <c:v>11579.08</c:v>
                </c:pt>
                <c:pt idx="28">
                  <c:v>10898.24</c:v>
                </c:pt>
                <c:pt idx="29">
                  <c:v>12414.259999999998</c:v>
                </c:pt>
                <c:pt idx="30">
                  <c:v>12069.52</c:v>
                </c:pt>
                <c:pt idx="31">
                  <c:v>9996.85</c:v>
                </c:pt>
                <c:pt idx="32">
                  <c:v>10565.15</c:v>
                </c:pt>
                <c:pt idx="33">
                  <c:v>9181.7999999999993</c:v>
                </c:pt>
                <c:pt idx="34">
                  <c:v>12681.14</c:v>
                </c:pt>
                <c:pt idx="35">
                  <c:v>10786.33</c:v>
                </c:pt>
                <c:pt idx="36">
                  <c:v>11662.970000000001</c:v>
                </c:pt>
                <c:pt idx="37">
                  <c:v>12232.539999999999</c:v>
                </c:pt>
                <c:pt idx="38">
                  <c:v>12332.94</c:v>
                </c:pt>
                <c:pt idx="39">
                  <c:v>10301.36</c:v>
                </c:pt>
                <c:pt idx="40">
                  <c:v>10720.339999999998</c:v>
                </c:pt>
                <c:pt idx="41">
                  <c:v>10834.72</c:v>
                </c:pt>
                <c:pt idx="42">
                  <c:v>9723.8700000000008</c:v>
                </c:pt>
                <c:pt idx="43">
                  <c:v>10039.81</c:v>
                </c:pt>
                <c:pt idx="44">
                  <c:v>11700.31</c:v>
                </c:pt>
                <c:pt idx="45">
                  <c:v>9733.5099999999984</c:v>
                </c:pt>
                <c:pt idx="46">
                  <c:v>10367.099999999999</c:v>
                </c:pt>
                <c:pt idx="47">
                  <c:v>9233.59</c:v>
                </c:pt>
                <c:pt idx="48">
                  <c:v>9676.17</c:v>
                </c:pt>
                <c:pt idx="49">
                  <c:v>13273.15</c:v>
                </c:pt>
                <c:pt idx="50">
                  <c:v>10372.790000000001</c:v>
                </c:pt>
                <c:pt idx="51">
                  <c:v>16132.09</c:v>
                </c:pt>
                <c:pt idx="52">
                  <c:v>22030.14</c:v>
                </c:pt>
              </c:numCache>
            </c:numRef>
          </c:val>
        </c:ser>
        <c:ser>
          <c:idx val="3"/>
          <c:order val="3"/>
          <c:tx>
            <c:strRef>
              <c:f>'Weekly $ Comp'!$F$7:$F$8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Comp'!$F$9:$F$62</c:f>
              <c:numCache>
                <c:formatCode>General</c:formatCode>
                <c:ptCount val="53"/>
                <c:pt idx="1">
                  <c:v>6364.0599999999995</c:v>
                </c:pt>
                <c:pt idx="2">
                  <c:v>11458.419999999998</c:v>
                </c:pt>
                <c:pt idx="3">
                  <c:v>9399.1</c:v>
                </c:pt>
                <c:pt idx="4">
                  <c:v>11498.449999999999</c:v>
                </c:pt>
                <c:pt idx="5">
                  <c:v>12157.32</c:v>
                </c:pt>
                <c:pt idx="6">
                  <c:v>10528.65</c:v>
                </c:pt>
                <c:pt idx="7">
                  <c:v>11258.970000000001</c:v>
                </c:pt>
                <c:pt idx="8">
                  <c:v>11961.189999999999</c:v>
                </c:pt>
                <c:pt idx="9">
                  <c:v>10188.74</c:v>
                </c:pt>
                <c:pt idx="10">
                  <c:v>9980.64</c:v>
                </c:pt>
                <c:pt idx="11">
                  <c:v>9678.130000000001</c:v>
                </c:pt>
                <c:pt idx="12">
                  <c:v>11879.82</c:v>
                </c:pt>
                <c:pt idx="13">
                  <c:v>11717.03</c:v>
                </c:pt>
                <c:pt idx="14">
                  <c:v>9556.2900000000009</c:v>
                </c:pt>
                <c:pt idx="15">
                  <c:v>8146.66</c:v>
                </c:pt>
                <c:pt idx="16">
                  <c:v>11176.84</c:v>
                </c:pt>
                <c:pt idx="17">
                  <c:v>12001.330000000002</c:v>
                </c:pt>
                <c:pt idx="18">
                  <c:v>10082.799999999999</c:v>
                </c:pt>
                <c:pt idx="19">
                  <c:v>10102.66</c:v>
                </c:pt>
                <c:pt idx="20">
                  <c:v>9970.0600000000013</c:v>
                </c:pt>
                <c:pt idx="21">
                  <c:v>11030.539999999999</c:v>
                </c:pt>
                <c:pt idx="22">
                  <c:v>9700.0299999999988</c:v>
                </c:pt>
                <c:pt idx="23">
                  <c:v>10979.73</c:v>
                </c:pt>
                <c:pt idx="24">
                  <c:v>9100.68</c:v>
                </c:pt>
                <c:pt idx="25">
                  <c:v>8678.51</c:v>
                </c:pt>
                <c:pt idx="26">
                  <c:v>10086.380000000001</c:v>
                </c:pt>
                <c:pt idx="27">
                  <c:v>8058.77</c:v>
                </c:pt>
                <c:pt idx="28">
                  <c:v>10924.99</c:v>
                </c:pt>
                <c:pt idx="29">
                  <c:v>10739.48</c:v>
                </c:pt>
                <c:pt idx="30">
                  <c:v>11113.130000000001</c:v>
                </c:pt>
                <c:pt idx="31">
                  <c:v>9941.2199999999993</c:v>
                </c:pt>
                <c:pt idx="32">
                  <c:v>8793.1</c:v>
                </c:pt>
                <c:pt idx="33">
                  <c:v>8574.39</c:v>
                </c:pt>
                <c:pt idx="34">
                  <c:v>10576.78</c:v>
                </c:pt>
                <c:pt idx="35">
                  <c:v>12626.21</c:v>
                </c:pt>
                <c:pt idx="36">
                  <c:v>9897.7900000000009</c:v>
                </c:pt>
                <c:pt idx="37">
                  <c:v>10897.46</c:v>
                </c:pt>
                <c:pt idx="38">
                  <c:v>12422.36</c:v>
                </c:pt>
                <c:pt idx="39">
                  <c:v>11429.510000000002</c:v>
                </c:pt>
                <c:pt idx="40">
                  <c:v>10859.84</c:v>
                </c:pt>
                <c:pt idx="41">
                  <c:v>10679.57</c:v>
                </c:pt>
                <c:pt idx="42">
                  <c:v>9352.1200000000008</c:v>
                </c:pt>
                <c:pt idx="43">
                  <c:v>9472.8499999999985</c:v>
                </c:pt>
                <c:pt idx="44">
                  <c:v>11001.48</c:v>
                </c:pt>
                <c:pt idx="45">
                  <c:v>9374.7599999999984</c:v>
                </c:pt>
                <c:pt idx="46">
                  <c:v>11813.55</c:v>
                </c:pt>
                <c:pt idx="47">
                  <c:v>10755.119999999999</c:v>
                </c:pt>
                <c:pt idx="48">
                  <c:v>10391.41</c:v>
                </c:pt>
                <c:pt idx="49">
                  <c:v>11499.19</c:v>
                </c:pt>
                <c:pt idx="50">
                  <c:v>12142.41</c:v>
                </c:pt>
                <c:pt idx="51">
                  <c:v>18457.02</c:v>
                </c:pt>
                <c:pt idx="52">
                  <c:v>35161.699999999997</c:v>
                </c:pt>
              </c:numCache>
            </c:numRef>
          </c:val>
        </c:ser>
        <c:ser>
          <c:idx val="4"/>
          <c:order val="4"/>
          <c:tx>
            <c:strRef>
              <c:f>'Weekly $ Comp'!$G$7:$G$8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Comp'!$G$9:$G$62</c:f>
              <c:numCache>
                <c:formatCode>General</c:formatCode>
                <c:ptCount val="53"/>
                <c:pt idx="1">
                  <c:v>0</c:v>
                </c:pt>
                <c:pt idx="2">
                  <c:v>8438.06</c:v>
                </c:pt>
                <c:pt idx="3">
                  <c:v>7711.4</c:v>
                </c:pt>
                <c:pt idx="4">
                  <c:v>8801.9500000000007</c:v>
                </c:pt>
                <c:pt idx="5">
                  <c:v>4219.83</c:v>
                </c:pt>
                <c:pt idx="6">
                  <c:v>10291</c:v>
                </c:pt>
                <c:pt idx="7">
                  <c:v>9440.880000000001</c:v>
                </c:pt>
                <c:pt idx="8">
                  <c:v>9669.39</c:v>
                </c:pt>
                <c:pt idx="9">
                  <c:v>9920.67</c:v>
                </c:pt>
                <c:pt idx="10">
                  <c:v>10688.779999999999</c:v>
                </c:pt>
                <c:pt idx="11">
                  <c:v>9934.65</c:v>
                </c:pt>
                <c:pt idx="12">
                  <c:v>9132.31</c:v>
                </c:pt>
                <c:pt idx="13">
                  <c:v>9935.2900000000009</c:v>
                </c:pt>
                <c:pt idx="14">
                  <c:v>11881.470000000001</c:v>
                </c:pt>
                <c:pt idx="15">
                  <c:v>11723.300000000001</c:v>
                </c:pt>
                <c:pt idx="16">
                  <c:v>12446.650000000001</c:v>
                </c:pt>
                <c:pt idx="17">
                  <c:v>13771.62</c:v>
                </c:pt>
                <c:pt idx="18">
                  <c:v>7838.4000000000005</c:v>
                </c:pt>
                <c:pt idx="19">
                  <c:v>9744.7000000000007</c:v>
                </c:pt>
                <c:pt idx="20">
                  <c:v>9691.2900000000009</c:v>
                </c:pt>
                <c:pt idx="21">
                  <c:v>11981.169999999998</c:v>
                </c:pt>
                <c:pt idx="22">
                  <c:v>11657.64</c:v>
                </c:pt>
                <c:pt idx="23">
                  <c:v>23849.86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4876.5599999999995</c:v>
                </c:pt>
                <c:pt idx="31">
                  <c:v>7693.4699999999993</c:v>
                </c:pt>
                <c:pt idx="32">
                  <c:v>14191.529999999999</c:v>
                </c:pt>
                <c:pt idx="33">
                  <c:v>9477.6</c:v>
                </c:pt>
                <c:pt idx="34">
                  <c:v>9870.27</c:v>
                </c:pt>
                <c:pt idx="35">
                  <c:v>11159.58</c:v>
                </c:pt>
                <c:pt idx="36">
                  <c:v>13195.91</c:v>
                </c:pt>
                <c:pt idx="37">
                  <c:v>10115.93</c:v>
                </c:pt>
                <c:pt idx="38">
                  <c:v>10120.719999999999</c:v>
                </c:pt>
                <c:pt idx="39">
                  <c:v>10006.279999999999</c:v>
                </c:pt>
                <c:pt idx="40">
                  <c:v>10776.509999999998</c:v>
                </c:pt>
                <c:pt idx="41">
                  <c:v>11652.54</c:v>
                </c:pt>
                <c:pt idx="42">
                  <c:v>11573.96</c:v>
                </c:pt>
                <c:pt idx="43">
                  <c:v>9831.94</c:v>
                </c:pt>
                <c:pt idx="44">
                  <c:v>11224.68</c:v>
                </c:pt>
                <c:pt idx="45">
                  <c:v>10761.919999999998</c:v>
                </c:pt>
                <c:pt idx="46">
                  <c:v>8647.4599999999991</c:v>
                </c:pt>
                <c:pt idx="47">
                  <c:v>10315.799999999999</c:v>
                </c:pt>
                <c:pt idx="48">
                  <c:v>10927.19</c:v>
                </c:pt>
                <c:pt idx="49">
                  <c:v>8904.27</c:v>
                </c:pt>
                <c:pt idx="50">
                  <c:v>10880.210000000001</c:v>
                </c:pt>
                <c:pt idx="51">
                  <c:v>17273.98</c:v>
                </c:pt>
                <c:pt idx="52">
                  <c:v>27550.48</c:v>
                </c:pt>
              </c:numCache>
            </c:numRef>
          </c:val>
        </c:ser>
        <c:ser>
          <c:idx val="5"/>
          <c:order val="5"/>
          <c:tx>
            <c:strRef>
              <c:f>'Weekly $ Comp'!$H$7:$H$8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Comp'!$H$9:$H$62</c:f>
              <c:numCache>
                <c:formatCode>General</c:formatCode>
                <c:ptCount val="53"/>
                <c:pt idx="0">
                  <c:v>0</c:v>
                </c:pt>
                <c:pt idx="1">
                  <c:v>6453.21</c:v>
                </c:pt>
                <c:pt idx="2">
                  <c:v>8617.4399999999987</c:v>
                </c:pt>
                <c:pt idx="3">
                  <c:v>9057.73</c:v>
                </c:pt>
                <c:pt idx="4">
                  <c:v>9604</c:v>
                </c:pt>
                <c:pt idx="5">
                  <c:v>8981.4399999999987</c:v>
                </c:pt>
                <c:pt idx="6">
                  <c:v>8327.2100000000009</c:v>
                </c:pt>
                <c:pt idx="7">
                  <c:v>9040.7000000000007</c:v>
                </c:pt>
                <c:pt idx="8">
                  <c:v>10130.390000000001</c:v>
                </c:pt>
                <c:pt idx="9">
                  <c:v>10021.620000000001</c:v>
                </c:pt>
                <c:pt idx="10">
                  <c:v>9375.31</c:v>
                </c:pt>
                <c:pt idx="11">
                  <c:v>9222.130000000001</c:v>
                </c:pt>
                <c:pt idx="12">
                  <c:v>10787.15</c:v>
                </c:pt>
                <c:pt idx="13">
                  <c:v>11094.58</c:v>
                </c:pt>
                <c:pt idx="14">
                  <c:v>11638.419999999998</c:v>
                </c:pt>
                <c:pt idx="15">
                  <c:v>7366.16</c:v>
                </c:pt>
                <c:pt idx="16">
                  <c:v>11099.96</c:v>
                </c:pt>
                <c:pt idx="17">
                  <c:v>10445.99</c:v>
                </c:pt>
                <c:pt idx="18">
                  <c:v>12185.59</c:v>
                </c:pt>
                <c:pt idx="19">
                  <c:v>9344.92</c:v>
                </c:pt>
                <c:pt idx="20">
                  <c:v>11107.63</c:v>
                </c:pt>
                <c:pt idx="21">
                  <c:v>9522.5400000000009</c:v>
                </c:pt>
                <c:pt idx="22">
                  <c:v>11284.89</c:v>
                </c:pt>
                <c:pt idx="23">
                  <c:v>8557.3700000000008</c:v>
                </c:pt>
                <c:pt idx="24">
                  <c:v>7686.55</c:v>
                </c:pt>
                <c:pt idx="25">
                  <c:v>10465.02</c:v>
                </c:pt>
                <c:pt idx="26">
                  <c:v>9536.1099999999988</c:v>
                </c:pt>
                <c:pt idx="27">
                  <c:v>12245.57</c:v>
                </c:pt>
                <c:pt idx="28">
                  <c:v>9163.5499999999993</c:v>
                </c:pt>
                <c:pt idx="29">
                  <c:v>10687.09</c:v>
                </c:pt>
                <c:pt idx="30">
                  <c:v>12915.45</c:v>
                </c:pt>
                <c:pt idx="31">
                  <c:v>12003.800000000001</c:v>
                </c:pt>
                <c:pt idx="32">
                  <c:v>10598.49</c:v>
                </c:pt>
                <c:pt idx="33">
                  <c:v>9864.5400000000009</c:v>
                </c:pt>
                <c:pt idx="34">
                  <c:v>11357.220000000001</c:v>
                </c:pt>
                <c:pt idx="35">
                  <c:v>11603.33</c:v>
                </c:pt>
                <c:pt idx="36">
                  <c:v>9258.06</c:v>
                </c:pt>
                <c:pt idx="37">
                  <c:v>10914.460000000001</c:v>
                </c:pt>
                <c:pt idx="38">
                  <c:v>9879.5499999999993</c:v>
                </c:pt>
                <c:pt idx="39">
                  <c:v>10696.16</c:v>
                </c:pt>
                <c:pt idx="40">
                  <c:v>11033.939999999999</c:v>
                </c:pt>
                <c:pt idx="41">
                  <c:v>10246.790000000001</c:v>
                </c:pt>
                <c:pt idx="42">
                  <c:v>9521.99</c:v>
                </c:pt>
                <c:pt idx="43">
                  <c:v>9190.58</c:v>
                </c:pt>
                <c:pt idx="44">
                  <c:v>8516.42</c:v>
                </c:pt>
                <c:pt idx="45">
                  <c:v>9854.61</c:v>
                </c:pt>
                <c:pt idx="46">
                  <c:v>12065.31</c:v>
                </c:pt>
                <c:pt idx="47">
                  <c:v>9436.26</c:v>
                </c:pt>
                <c:pt idx="48">
                  <c:v>9856.6500000000015</c:v>
                </c:pt>
                <c:pt idx="49">
                  <c:v>10855.51</c:v>
                </c:pt>
                <c:pt idx="50">
                  <c:v>12647.150000000001</c:v>
                </c:pt>
                <c:pt idx="51">
                  <c:v>21327.05</c:v>
                </c:pt>
                <c:pt idx="52">
                  <c:v>10846.460000000001</c:v>
                </c:pt>
              </c:numCache>
            </c:numRef>
          </c:val>
        </c:ser>
        <c:ser>
          <c:idx val="6"/>
          <c:order val="6"/>
          <c:tx>
            <c:strRef>
              <c:f>'Weekly $ Comp'!$I$7:$I$8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Comp'!$I$9:$I$62</c:f>
              <c:numCache>
                <c:formatCode>General</c:formatCode>
                <c:ptCount val="53"/>
                <c:pt idx="1">
                  <c:v>8403.5499999999993</c:v>
                </c:pt>
                <c:pt idx="2">
                  <c:v>7099.5700000000006</c:v>
                </c:pt>
                <c:pt idx="3">
                  <c:v>11761.919999999998</c:v>
                </c:pt>
                <c:pt idx="4">
                  <c:v>8801.760000000002</c:v>
                </c:pt>
                <c:pt idx="5">
                  <c:v>0</c:v>
                </c:pt>
                <c:pt idx="6">
                  <c:v>5622.08</c:v>
                </c:pt>
                <c:pt idx="7">
                  <c:v>6694.58</c:v>
                </c:pt>
                <c:pt idx="8">
                  <c:v>13433.86</c:v>
                </c:pt>
                <c:pt idx="9">
                  <c:v>7734.71</c:v>
                </c:pt>
                <c:pt idx="10">
                  <c:v>9601.4599999999991</c:v>
                </c:pt>
                <c:pt idx="11">
                  <c:v>7977.08</c:v>
                </c:pt>
                <c:pt idx="12">
                  <c:v>9591.57</c:v>
                </c:pt>
                <c:pt idx="13">
                  <c:v>10552.28</c:v>
                </c:pt>
                <c:pt idx="14">
                  <c:v>8335.84</c:v>
                </c:pt>
                <c:pt idx="15">
                  <c:v>10550.28</c:v>
                </c:pt>
                <c:pt idx="16">
                  <c:v>9743.0300000000007</c:v>
                </c:pt>
                <c:pt idx="17">
                  <c:v>12687.91</c:v>
                </c:pt>
                <c:pt idx="18">
                  <c:v>8265.36</c:v>
                </c:pt>
                <c:pt idx="19">
                  <c:v>8791.27</c:v>
                </c:pt>
                <c:pt idx="20">
                  <c:v>10378.449999999999</c:v>
                </c:pt>
                <c:pt idx="21">
                  <c:v>8436.1400000000012</c:v>
                </c:pt>
                <c:pt idx="22">
                  <c:v>9205.11</c:v>
                </c:pt>
                <c:pt idx="23">
                  <c:v>8259.3100000000013</c:v>
                </c:pt>
                <c:pt idx="24">
                  <c:v>7345.32</c:v>
                </c:pt>
                <c:pt idx="25">
                  <c:v>9782.2899999999991</c:v>
                </c:pt>
                <c:pt idx="26">
                  <c:v>8433.61</c:v>
                </c:pt>
                <c:pt idx="27">
                  <c:v>9961.1</c:v>
                </c:pt>
                <c:pt idx="28">
                  <c:v>8666.61</c:v>
                </c:pt>
                <c:pt idx="29">
                  <c:v>8823.4599999999991</c:v>
                </c:pt>
                <c:pt idx="30">
                  <c:v>6958.8400000000011</c:v>
                </c:pt>
                <c:pt idx="31">
                  <c:v>8365.7199999999993</c:v>
                </c:pt>
                <c:pt idx="32">
                  <c:v>7661.13</c:v>
                </c:pt>
                <c:pt idx="33">
                  <c:v>8568.2100000000009</c:v>
                </c:pt>
                <c:pt idx="34">
                  <c:v>8396.18</c:v>
                </c:pt>
                <c:pt idx="35">
                  <c:v>8979.74</c:v>
                </c:pt>
                <c:pt idx="36">
                  <c:v>9466.77</c:v>
                </c:pt>
                <c:pt idx="37">
                  <c:v>10586.36</c:v>
                </c:pt>
                <c:pt idx="38">
                  <c:v>7923.77</c:v>
                </c:pt>
                <c:pt idx="39">
                  <c:v>8178.9500000000007</c:v>
                </c:pt>
                <c:pt idx="40">
                  <c:v>9195.25</c:v>
                </c:pt>
                <c:pt idx="41">
                  <c:v>8147.9599999999991</c:v>
                </c:pt>
                <c:pt idx="42">
                  <c:v>7586.93</c:v>
                </c:pt>
                <c:pt idx="43">
                  <c:v>12050.77</c:v>
                </c:pt>
                <c:pt idx="44">
                  <c:v>8361.659999999998</c:v>
                </c:pt>
                <c:pt idx="45">
                  <c:v>8131.32</c:v>
                </c:pt>
                <c:pt idx="46">
                  <c:v>6962.24</c:v>
                </c:pt>
                <c:pt idx="47">
                  <c:v>8386.68</c:v>
                </c:pt>
                <c:pt idx="48">
                  <c:v>8625.7800000000007</c:v>
                </c:pt>
                <c:pt idx="49">
                  <c:v>8943.93</c:v>
                </c:pt>
                <c:pt idx="50">
                  <c:v>8442.52</c:v>
                </c:pt>
                <c:pt idx="51">
                  <c:v>15001.09</c:v>
                </c:pt>
                <c:pt idx="52">
                  <c:v>14770.380000000001</c:v>
                </c:pt>
              </c:numCache>
            </c:numRef>
          </c:val>
        </c:ser>
        <c:ser>
          <c:idx val="7"/>
          <c:order val="7"/>
          <c:tx>
            <c:strRef>
              <c:f>'Weekly $ Comp'!$J$7:$J$8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Comp'!$J$9:$J$62</c:f>
              <c:numCache>
                <c:formatCode>General</c:formatCode>
                <c:ptCount val="53"/>
                <c:pt idx="1">
                  <c:v>3708.07</c:v>
                </c:pt>
                <c:pt idx="2">
                  <c:v>8158.01</c:v>
                </c:pt>
                <c:pt idx="3">
                  <c:v>7517.9700000000012</c:v>
                </c:pt>
                <c:pt idx="4">
                  <c:v>8488.08</c:v>
                </c:pt>
                <c:pt idx="5">
                  <c:v>6899.2100000000009</c:v>
                </c:pt>
                <c:pt idx="6">
                  <c:v>8403.93</c:v>
                </c:pt>
                <c:pt idx="7">
                  <c:v>9486.24</c:v>
                </c:pt>
                <c:pt idx="8">
                  <c:v>6365.65</c:v>
                </c:pt>
                <c:pt idx="9">
                  <c:v>9043.1500000000015</c:v>
                </c:pt>
                <c:pt idx="10">
                  <c:v>9137.99</c:v>
                </c:pt>
                <c:pt idx="11">
                  <c:v>9527.1700000000019</c:v>
                </c:pt>
                <c:pt idx="12">
                  <c:v>7441.5300000000007</c:v>
                </c:pt>
                <c:pt idx="13">
                  <c:v>9694.4699999999993</c:v>
                </c:pt>
                <c:pt idx="14">
                  <c:v>8805.0400000000009</c:v>
                </c:pt>
                <c:pt idx="15">
                  <c:v>7673.56</c:v>
                </c:pt>
                <c:pt idx="16">
                  <c:v>10833.56</c:v>
                </c:pt>
                <c:pt idx="17">
                  <c:v>7591.7800000000007</c:v>
                </c:pt>
                <c:pt idx="18">
                  <c:v>8002.89</c:v>
                </c:pt>
                <c:pt idx="19">
                  <c:v>7935.3399999999992</c:v>
                </c:pt>
                <c:pt idx="20">
                  <c:v>9793.7800000000007</c:v>
                </c:pt>
                <c:pt idx="21">
                  <c:v>8835.27</c:v>
                </c:pt>
                <c:pt idx="22">
                  <c:v>9144.68</c:v>
                </c:pt>
                <c:pt idx="23">
                  <c:v>10072.15</c:v>
                </c:pt>
                <c:pt idx="24">
                  <c:v>8715.4000000000015</c:v>
                </c:pt>
                <c:pt idx="25">
                  <c:v>8686.16</c:v>
                </c:pt>
                <c:pt idx="26">
                  <c:v>9801.35</c:v>
                </c:pt>
                <c:pt idx="27">
                  <c:v>9447.34</c:v>
                </c:pt>
                <c:pt idx="28">
                  <c:v>10167.34</c:v>
                </c:pt>
                <c:pt idx="29">
                  <c:v>11233.08</c:v>
                </c:pt>
                <c:pt idx="30">
                  <c:v>8421.26</c:v>
                </c:pt>
                <c:pt idx="31">
                  <c:v>10069.64</c:v>
                </c:pt>
                <c:pt idx="32">
                  <c:v>9491.2000000000007</c:v>
                </c:pt>
                <c:pt idx="33">
                  <c:v>10649.349999999999</c:v>
                </c:pt>
                <c:pt idx="34">
                  <c:v>7947.7900000000009</c:v>
                </c:pt>
                <c:pt idx="35">
                  <c:v>8457.52</c:v>
                </c:pt>
                <c:pt idx="36">
                  <c:v>9785.32</c:v>
                </c:pt>
                <c:pt idx="37">
                  <c:v>9522.89</c:v>
                </c:pt>
                <c:pt idx="38">
                  <c:v>9883.81</c:v>
                </c:pt>
                <c:pt idx="39">
                  <c:v>9054.98</c:v>
                </c:pt>
                <c:pt idx="40">
                  <c:v>8976.83</c:v>
                </c:pt>
                <c:pt idx="41">
                  <c:v>8198.4599999999991</c:v>
                </c:pt>
                <c:pt idx="42">
                  <c:v>8053.4299999999985</c:v>
                </c:pt>
                <c:pt idx="43">
                  <c:v>8209.5399999999991</c:v>
                </c:pt>
                <c:pt idx="44">
                  <c:v>7273.74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8"/>
          <c:order val="8"/>
          <c:tx>
            <c:strRef>
              <c:f>'Weekly $ Comp'!$K$7:$K$8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Comp'!$K$9:$K$62</c:f>
              <c:numCache>
                <c:formatCode>General</c:formatCode>
                <c:ptCount val="5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9"/>
          <c:order val="9"/>
          <c:tx>
            <c:strRef>
              <c:f>'Weekly $ Comp'!$L$7:$L$8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Comp'!$L$9:$L$62</c:f>
              <c:numCache>
                <c:formatCode>General</c:formatCode>
                <c:ptCount val="53"/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140360"/>
        <c:axId val="296140752"/>
      </c:barChart>
      <c:catAx>
        <c:axId val="296140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WEEK</a:t>
                </a:r>
              </a:p>
            </c:rich>
          </c:tx>
          <c:layout>
            <c:manualLayout>
              <c:xMode val="edge"/>
              <c:yMode val="edge"/>
              <c:x val="0.4732728036165787"/>
              <c:y val="0.90601046503640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0752"/>
        <c:crosses val="autoZero"/>
        <c:auto val="1"/>
        <c:lblAlgn val="ctr"/>
        <c:lblOffset val="100"/>
        <c:noMultiLvlLbl val="0"/>
      </c:catAx>
      <c:valAx>
        <c:axId val="2961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v7.xlsx]Weekly $ Comp!PivotTable9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800">
                <a:solidFill>
                  <a:schemeClr val="tx1"/>
                </a:solidFill>
                <a:latin typeface="+mn-lt"/>
              </a:rPr>
              <a:t>Total Income by week and year</a:t>
            </a:r>
          </a:p>
        </c:rich>
      </c:tx>
      <c:layout>
        <c:manualLayout>
          <c:xMode val="edge"/>
          <c:yMode val="edge"/>
          <c:x val="0.35481023631489678"/>
          <c:y val="5.6928644619269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5400"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5400"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5400"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5400">
            <a:noFill/>
          </a:ln>
          <a:effectLst/>
          <a:sp3d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20"/>
      <c:rotY val="20"/>
      <c:depthPercent val="400"/>
      <c:rAngAx val="0"/>
      <c:perspective val="0"/>
    </c:view3D>
    <c:floor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floor>
    <c:side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sideWall>
    <c:back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9336260742087629E-2"/>
          <c:y val="0.18487898193982294"/>
          <c:w val="0.86363222312027987"/>
          <c:h val="0.7126728342420755"/>
        </c:manualLayout>
      </c:layout>
      <c:area3DChart>
        <c:grouping val="standard"/>
        <c:varyColors val="0"/>
        <c:ser>
          <c:idx val="0"/>
          <c:order val="0"/>
          <c:tx>
            <c:strRef>
              <c:f>'Weekly $ Comp'!$C$7:$C$8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Comp'!$C$9:$C$62</c:f>
              <c:numCache>
                <c:formatCode>General</c:formatCode>
                <c:ptCount val="53"/>
                <c:pt idx="39">
                  <c:v>5105.5599999999995</c:v>
                </c:pt>
                <c:pt idx="40">
                  <c:v>6189.2000000000007</c:v>
                </c:pt>
                <c:pt idx="41">
                  <c:v>7067.07</c:v>
                </c:pt>
                <c:pt idx="42">
                  <c:v>6604.88</c:v>
                </c:pt>
                <c:pt idx="43">
                  <c:v>6975.07</c:v>
                </c:pt>
                <c:pt idx="44">
                  <c:v>7229.36</c:v>
                </c:pt>
                <c:pt idx="45">
                  <c:v>7641.2199999999993</c:v>
                </c:pt>
                <c:pt idx="46">
                  <c:v>6372.26</c:v>
                </c:pt>
                <c:pt idx="47">
                  <c:v>6009.8700000000008</c:v>
                </c:pt>
                <c:pt idx="48">
                  <c:v>7363.71</c:v>
                </c:pt>
                <c:pt idx="49">
                  <c:v>7778.4700000000012</c:v>
                </c:pt>
                <c:pt idx="50">
                  <c:v>8604.7699999999986</c:v>
                </c:pt>
                <c:pt idx="51">
                  <c:v>10837.06</c:v>
                </c:pt>
                <c:pt idx="52">
                  <c:v>7135.26</c:v>
                </c:pt>
              </c:numCache>
            </c:numRef>
          </c:val>
        </c:ser>
        <c:ser>
          <c:idx val="1"/>
          <c:order val="1"/>
          <c:tx>
            <c:strRef>
              <c:f>'Weekly $ Comp'!$D$7:$D$8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Comp'!$D$9:$D$62</c:f>
              <c:numCache>
                <c:formatCode>General</c:formatCode>
                <c:ptCount val="53"/>
                <c:pt idx="1">
                  <c:v>6742.9599999999991</c:v>
                </c:pt>
                <c:pt idx="2">
                  <c:v>6445.9699999999993</c:v>
                </c:pt>
                <c:pt idx="3">
                  <c:v>7344.1200000000008</c:v>
                </c:pt>
                <c:pt idx="4">
                  <c:v>6336.77</c:v>
                </c:pt>
                <c:pt idx="5">
                  <c:v>5396.8600000000006</c:v>
                </c:pt>
                <c:pt idx="6">
                  <c:v>7384.56</c:v>
                </c:pt>
                <c:pt idx="7">
                  <c:v>6869.02</c:v>
                </c:pt>
                <c:pt idx="8">
                  <c:v>5801.33</c:v>
                </c:pt>
                <c:pt idx="9">
                  <c:v>7576.1</c:v>
                </c:pt>
                <c:pt idx="10">
                  <c:v>7710.27</c:v>
                </c:pt>
                <c:pt idx="11">
                  <c:v>7400.29</c:v>
                </c:pt>
                <c:pt idx="12">
                  <c:v>8831.16</c:v>
                </c:pt>
                <c:pt idx="13">
                  <c:v>5718.37</c:v>
                </c:pt>
                <c:pt idx="14">
                  <c:v>7577.83</c:v>
                </c:pt>
                <c:pt idx="15">
                  <c:v>7791.97</c:v>
                </c:pt>
                <c:pt idx="16">
                  <c:v>7093.3099999999995</c:v>
                </c:pt>
                <c:pt idx="17">
                  <c:v>6998.4600000000009</c:v>
                </c:pt>
                <c:pt idx="18">
                  <c:v>8123.55</c:v>
                </c:pt>
                <c:pt idx="19">
                  <c:v>8120.1900000000005</c:v>
                </c:pt>
                <c:pt idx="20">
                  <c:v>6643.09</c:v>
                </c:pt>
                <c:pt idx="21">
                  <c:v>8089.82</c:v>
                </c:pt>
                <c:pt idx="22">
                  <c:v>7760.97</c:v>
                </c:pt>
                <c:pt idx="23">
                  <c:v>7386.6099999999988</c:v>
                </c:pt>
                <c:pt idx="24">
                  <c:v>7101.03</c:v>
                </c:pt>
                <c:pt idx="25">
                  <c:v>6365.66</c:v>
                </c:pt>
                <c:pt idx="26">
                  <c:v>7366.5599999999995</c:v>
                </c:pt>
                <c:pt idx="27">
                  <c:v>7260.06</c:v>
                </c:pt>
                <c:pt idx="28">
                  <c:v>7981.73</c:v>
                </c:pt>
                <c:pt idx="29">
                  <c:v>6274.89</c:v>
                </c:pt>
                <c:pt idx="30">
                  <c:v>9055.76</c:v>
                </c:pt>
                <c:pt idx="31">
                  <c:v>6389.4299999999994</c:v>
                </c:pt>
                <c:pt idx="32">
                  <c:v>9138.83</c:v>
                </c:pt>
                <c:pt idx="33">
                  <c:v>7675.14</c:v>
                </c:pt>
                <c:pt idx="34">
                  <c:v>8766.02</c:v>
                </c:pt>
                <c:pt idx="35">
                  <c:v>6681.7699999999995</c:v>
                </c:pt>
                <c:pt idx="36">
                  <c:v>7043.99</c:v>
                </c:pt>
                <c:pt idx="37">
                  <c:v>10091.720000000001</c:v>
                </c:pt>
                <c:pt idx="38">
                  <c:v>9218.89</c:v>
                </c:pt>
                <c:pt idx="39">
                  <c:v>7467.6900000000005</c:v>
                </c:pt>
                <c:pt idx="40">
                  <c:v>7130</c:v>
                </c:pt>
                <c:pt idx="41">
                  <c:v>8570.52</c:v>
                </c:pt>
                <c:pt idx="42">
                  <c:v>6589.92</c:v>
                </c:pt>
                <c:pt idx="43">
                  <c:v>8425.16</c:v>
                </c:pt>
                <c:pt idx="44">
                  <c:v>8415.4599999999991</c:v>
                </c:pt>
                <c:pt idx="45">
                  <c:v>7920.2000000000007</c:v>
                </c:pt>
                <c:pt idx="46">
                  <c:v>8687.84</c:v>
                </c:pt>
                <c:pt idx="47">
                  <c:v>9208.83</c:v>
                </c:pt>
                <c:pt idx="48">
                  <c:v>7908.1200000000008</c:v>
                </c:pt>
                <c:pt idx="49">
                  <c:v>9139.2900000000009</c:v>
                </c:pt>
                <c:pt idx="50">
                  <c:v>8275.8100000000013</c:v>
                </c:pt>
                <c:pt idx="51">
                  <c:v>13005.800000000001</c:v>
                </c:pt>
                <c:pt idx="52">
                  <c:v>13817.630000000001</c:v>
                </c:pt>
              </c:numCache>
            </c:numRef>
          </c:val>
        </c:ser>
        <c:ser>
          <c:idx val="2"/>
          <c:order val="2"/>
          <c:tx>
            <c:strRef>
              <c:f>'Weekly $ Comp'!$E$7:$E$8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Comp'!$E$9:$E$62</c:f>
              <c:numCache>
                <c:formatCode>General</c:formatCode>
                <c:ptCount val="53"/>
                <c:pt idx="1">
                  <c:v>5935.67</c:v>
                </c:pt>
                <c:pt idx="2">
                  <c:v>7623.52</c:v>
                </c:pt>
                <c:pt idx="3">
                  <c:v>8428.31</c:v>
                </c:pt>
                <c:pt idx="4">
                  <c:v>10743.89</c:v>
                </c:pt>
                <c:pt idx="5">
                  <c:v>7381.87</c:v>
                </c:pt>
                <c:pt idx="6">
                  <c:v>9310.6899999999987</c:v>
                </c:pt>
                <c:pt idx="7">
                  <c:v>10431.15</c:v>
                </c:pt>
                <c:pt idx="8">
                  <c:v>10057.950000000001</c:v>
                </c:pt>
                <c:pt idx="9">
                  <c:v>9494.9000000000015</c:v>
                </c:pt>
                <c:pt idx="10">
                  <c:v>8020.07</c:v>
                </c:pt>
                <c:pt idx="11">
                  <c:v>8662.6899999999987</c:v>
                </c:pt>
                <c:pt idx="12">
                  <c:v>9987.5199999999986</c:v>
                </c:pt>
                <c:pt idx="13">
                  <c:v>11260.150000000001</c:v>
                </c:pt>
                <c:pt idx="14">
                  <c:v>10572.48</c:v>
                </c:pt>
                <c:pt idx="15">
                  <c:v>11707.630000000001</c:v>
                </c:pt>
                <c:pt idx="16">
                  <c:v>9679.619999999999</c:v>
                </c:pt>
                <c:pt idx="17">
                  <c:v>8358.7199999999993</c:v>
                </c:pt>
                <c:pt idx="18">
                  <c:v>12942.580000000002</c:v>
                </c:pt>
                <c:pt idx="19">
                  <c:v>10365.780000000001</c:v>
                </c:pt>
                <c:pt idx="20">
                  <c:v>12935.58</c:v>
                </c:pt>
                <c:pt idx="21">
                  <c:v>10190.870000000001</c:v>
                </c:pt>
                <c:pt idx="22">
                  <c:v>11111.629999999997</c:v>
                </c:pt>
                <c:pt idx="23">
                  <c:v>11433.61</c:v>
                </c:pt>
                <c:pt idx="24">
                  <c:v>12246.86</c:v>
                </c:pt>
                <c:pt idx="25">
                  <c:v>10507.32</c:v>
                </c:pt>
                <c:pt idx="26">
                  <c:v>11694.86</c:v>
                </c:pt>
                <c:pt idx="27">
                  <c:v>11579.08</c:v>
                </c:pt>
                <c:pt idx="28">
                  <c:v>10898.24</c:v>
                </c:pt>
                <c:pt idx="29">
                  <c:v>12414.259999999998</c:v>
                </c:pt>
                <c:pt idx="30">
                  <c:v>12069.52</c:v>
                </c:pt>
                <c:pt idx="31">
                  <c:v>9996.85</c:v>
                </c:pt>
                <c:pt idx="32">
                  <c:v>10565.15</c:v>
                </c:pt>
                <c:pt idx="33">
                  <c:v>9181.7999999999993</c:v>
                </c:pt>
                <c:pt idx="34">
                  <c:v>12681.14</c:v>
                </c:pt>
                <c:pt idx="35">
                  <c:v>10786.33</c:v>
                </c:pt>
                <c:pt idx="36">
                  <c:v>11662.970000000001</c:v>
                </c:pt>
                <c:pt idx="37">
                  <c:v>12232.539999999999</c:v>
                </c:pt>
                <c:pt idx="38">
                  <c:v>12332.94</c:v>
                </c:pt>
                <c:pt idx="39">
                  <c:v>10301.36</c:v>
                </c:pt>
                <c:pt idx="40">
                  <c:v>10720.339999999998</c:v>
                </c:pt>
                <c:pt idx="41">
                  <c:v>10834.72</c:v>
                </c:pt>
                <c:pt idx="42">
                  <c:v>9723.8700000000008</c:v>
                </c:pt>
                <c:pt idx="43">
                  <c:v>10039.81</c:v>
                </c:pt>
                <c:pt idx="44">
                  <c:v>11700.31</c:v>
                </c:pt>
                <c:pt idx="45">
                  <c:v>9733.5099999999984</c:v>
                </c:pt>
                <c:pt idx="46">
                  <c:v>10367.099999999999</c:v>
                </c:pt>
                <c:pt idx="47">
                  <c:v>9233.59</c:v>
                </c:pt>
                <c:pt idx="48">
                  <c:v>9676.17</c:v>
                </c:pt>
                <c:pt idx="49">
                  <c:v>13273.15</c:v>
                </c:pt>
                <c:pt idx="50">
                  <c:v>10372.790000000001</c:v>
                </c:pt>
                <c:pt idx="51">
                  <c:v>16132.09</c:v>
                </c:pt>
                <c:pt idx="52">
                  <c:v>22030.14</c:v>
                </c:pt>
              </c:numCache>
            </c:numRef>
          </c:val>
        </c:ser>
        <c:ser>
          <c:idx val="3"/>
          <c:order val="3"/>
          <c:tx>
            <c:strRef>
              <c:f>'Weekly $ Comp'!$F$7:$F$8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Comp'!$F$9:$F$62</c:f>
              <c:numCache>
                <c:formatCode>General</c:formatCode>
                <c:ptCount val="53"/>
                <c:pt idx="1">
                  <c:v>6364.0599999999995</c:v>
                </c:pt>
                <c:pt idx="2">
                  <c:v>11458.419999999998</c:v>
                </c:pt>
                <c:pt idx="3">
                  <c:v>9399.1</c:v>
                </c:pt>
                <c:pt idx="4">
                  <c:v>11498.449999999999</c:v>
                </c:pt>
                <c:pt idx="5">
                  <c:v>12157.32</c:v>
                </c:pt>
                <c:pt idx="6">
                  <c:v>10528.65</c:v>
                </c:pt>
                <c:pt idx="7">
                  <c:v>11258.970000000001</c:v>
                </c:pt>
                <c:pt idx="8">
                  <c:v>11961.189999999999</c:v>
                </c:pt>
                <c:pt idx="9">
                  <c:v>10188.74</c:v>
                </c:pt>
                <c:pt idx="10">
                  <c:v>9980.64</c:v>
                </c:pt>
                <c:pt idx="11">
                  <c:v>9678.130000000001</c:v>
                </c:pt>
                <c:pt idx="12">
                  <c:v>11879.82</c:v>
                </c:pt>
                <c:pt idx="13">
                  <c:v>11717.03</c:v>
                </c:pt>
                <c:pt idx="14">
                  <c:v>9556.2900000000009</c:v>
                </c:pt>
                <c:pt idx="15">
                  <c:v>8146.66</c:v>
                </c:pt>
                <c:pt idx="16">
                  <c:v>11176.84</c:v>
                </c:pt>
                <c:pt idx="17">
                  <c:v>12001.330000000002</c:v>
                </c:pt>
                <c:pt idx="18">
                  <c:v>10082.799999999999</c:v>
                </c:pt>
                <c:pt idx="19">
                  <c:v>10102.66</c:v>
                </c:pt>
                <c:pt idx="20">
                  <c:v>9970.0600000000013</c:v>
                </c:pt>
                <c:pt idx="21">
                  <c:v>11030.539999999999</c:v>
                </c:pt>
                <c:pt idx="22">
                  <c:v>9700.0299999999988</c:v>
                </c:pt>
                <c:pt idx="23">
                  <c:v>10979.73</c:v>
                </c:pt>
                <c:pt idx="24">
                  <c:v>9100.68</c:v>
                </c:pt>
                <c:pt idx="25">
                  <c:v>8678.51</c:v>
                </c:pt>
                <c:pt idx="26">
                  <c:v>10086.380000000001</c:v>
                </c:pt>
                <c:pt idx="27">
                  <c:v>8058.77</c:v>
                </c:pt>
                <c:pt idx="28">
                  <c:v>10924.99</c:v>
                </c:pt>
                <c:pt idx="29">
                  <c:v>10739.48</c:v>
                </c:pt>
                <c:pt idx="30">
                  <c:v>11113.130000000001</c:v>
                </c:pt>
                <c:pt idx="31">
                  <c:v>9941.2199999999993</c:v>
                </c:pt>
                <c:pt idx="32">
                  <c:v>8793.1</c:v>
                </c:pt>
                <c:pt idx="33">
                  <c:v>8574.39</c:v>
                </c:pt>
                <c:pt idx="34">
                  <c:v>10576.78</c:v>
                </c:pt>
                <c:pt idx="35">
                  <c:v>12626.21</c:v>
                </c:pt>
                <c:pt idx="36">
                  <c:v>9897.7900000000009</c:v>
                </c:pt>
                <c:pt idx="37">
                  <c:v>10897.46</c:v>
                </c:pt>
                <c:pt idx="38">
                  <c:v>12422.36</c:v>
                </c:pt>
                <c:pt idx="39">
                  <c:v>11429.510000000002</c:v>
                </c:pt>
                <c:pt idx="40">
                  <c:v>10859.84</c:v>
                </c:pt>
                <c:pt idx="41">
                  <c:v>10679.57</c:v>
                </c:pt>
                <c:pt idx="42">
                  <c:v>9352.1200000000008</c:v>
                </c:pt>
                <c:pt idx="43">
                  <c:v>9472.8499999999985</c:v>
                </c:pt>
                <c:pt idx="44">
                  <c:v>11001.48</c:v>
                </c:pt>
                <c:pt idx="45">
                  <c:v>9374.7599999999984</c:v>
                </c:pt>
                <c:pt idx="46">
                  <c:v>11813.55</c:v>
                </c:pt>
                <c:pt idx="47">
                  <c:v>10755.119999999999</c:v>
                </c:pt>
                <c:pt idx="48">
                  <c:v>10391.41</c:v>
                </c:pt>
                <c:pt idx="49">
                  <c:v>11499.19</c:v>
                </c:pt>
                <c:pt idx="50">
                  <c:v>12142.41</c:v>
                </c:pt>
                <c:pt idx="51">
                  <c:v>18457.02</c:v>
                </c:pt>
                <c:pt idx="52">
                  <c:v>35161.699999999997</c:v>
                </c:pt>
              </c:numCache>
            </c:numRef>
          </c:val>
        </c:ser>
        <c:ser>
          <c:idx val="4"/>
          <c:order val="4"/>
          <c:tx>
            <c:strRef>
              <c:f>'Weekly $ Comp'!$G$7:$G$8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Comp'!$G$9:$G$62</c:f>
              <c:numCache>
                <c:formatCode>General</c:formatCode>
                <c:ptCount val="53"/>
                <c:pt idx="1">
                  <c:v>0</c:v>
                </c:pt>
                <c:pt idx="2">
                  <c:v>8438.06</c:v>
                </c:pt>
                <c:pt idx="3">
                  <c:v>7711.4</c:v>
                </c:pt>
                <c:pt idx="4">
                  <c:v>8801.9500000000007</c:v>
                </c:pt>
                <c:pt idx="5">
                  <c:v>4219.83</c:v>
                </c:pt>
                <c:pt idx="6">
                  <c:v>10291</c:v>
                </c:pt>
                <c:pt idx="7">
                  <c:v>9440.880000000001</c:v>
                </c:pt>
                <c:pt idx="8">
                  <c:v>9669.39</c:v>
                </c:pt>
                <c:pt idx="9">
                  <c:v>9920.67</c:v>
                </c:pt>
                <c:pt idx="10">
                  <c:v>10688.779999999999</c:v>
                </c:pt>
                <c:pt idx="11">
                  <c:v>9934.65</c:v>
                </c:pt>
                <c:pt idx="12">
                  <c:v>9132.31</c:v>
                </c:pt>
                <c:pt idx="13">
                  <c:v>9935.2900000000009</c:v>
                </c:pt>
                <c:pt idx="14">
                  <c:v>11881.470000000001</c:v>
                </c:pt>
                <c:pt idx="15">
                  <c:v>11723.300000000001</c:v>
                </c:pt>
                <c:pt idx="16">
                  <c:v>12446.650000000001</c:v>
                </c:pt>
                <c:pt idx="17">
                  <c:v>13771.62</c:v>
                </c:pt>
                <c:pt idx="18">
                  <c:v>7838.4000000000005</c:v>
                </c:pt>
                <c:pt idx="19">
                  <c:v>9744.7000000000007</c:v>
                </c:pt>
                <c:pt idx="20">
                  <c:v>9691.2900000000009</c:v>
                </c:pt>
                <c:pt idx="21">
                  <c:v>11981.169999999998</c:v>
                </c:pt>
                <c:pt idx="22">
                  <c:v>11657.64</c:v>
                </c:pt>
                <c:pt idx="23">
                  <c:v>23849.86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4876.5599999999995</c:v>
                </c:pt>
                <c:pt idx="31">
                  <c:v>7693.4699999999993</c:v>
                </c:pt>
                <c:pt idx="32">
                  <c:v>14191.529999999999</c:v>
                </c:pt>
                <c:pt idx="33">
                  <c:v>9477.6</c:v>
                </c:pt>
                <c:pt idx="34">
                  <c:v>9870.27</c:v>
                </c:pt>
                <c:pt idx="35">
                  <c:v>11159.58</c:v>
                </c:pt>
                <c:pt idx="36">
                  <c:v>13195.91</c:v>
                </c:pt>
                <c:pt idx="37">
                  <c:v>10115.93</c:v>
                </c:pt>
                <c:pt idx="38">
                  <c:v>10120.719999999999</c:v>
                </c:pt>
                <c:pt idx="39">
                  <c:v>10006.279999999999</c:v>
                </c:pt>
                <c:pt idx="40">
                  <c:v>10776.509999999998</c:v>
                </c:pt>
                <c:pt idx="41">
                  <c:v>11652.54</c:v>
                </c:pt>
                <c:pt idx="42">
                  <c:v>11573.96</c:v>
                </c:pt>
                <c:pt idx="43">
                  <c:v>9831.94</c:v>
                </c:pt>
                <c:pt idx="44">
                  <c:v>11224.68</c:v>
                </c:pt>
                <c:pt idx="45">
                  <c:v>10761.919999999998</c:v>
                </c:pt>
                <c:pt idx="46">
                  <c:v>8647.4599999999991</c:v>
                </c:pt>
                <c:pt idx="47">
                  <c:v>10315.799999999999</c:v>
                </c:pt>
                <c:pt idx="48">
                  <c:v>10927.19</c:v>
                </c:pt>
                <c:pt idx="49">
                  <c:v>8904.27</c:v>
                </c:pt>
                <c:pt idx="50">
                  <c:v>10880.210000000001</c:v>
                </c:pt>
                <c:pt idx="51">
                  <c:v>17273.98</c:v>
                </c:pt>
                <c:pt idx="52">
                  <c:v>27550.48</c:v>
                </c:pt>
              </c:numCache>
            </c:numRef>
          </c:val>
        </c:ser>
        <c:ser>
          <c:idx val="5"/>
          <c:order val="5"/>
          <c:tx>
            <c:strRef>
              <c:f>'Weekly $ Comp'!$H$7:$H$8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Comp'!$H$9:$H$62</c:f>
              <c:numCache>
                <c:formatCode>General</c:formatCode>
                <c:ptCount val="53"/>
                <c:pt idx="0">
                  <c:v>0</c:v>
                </c:pt>
                <c:pt idx="1">
                  <c:v>6453.21</c:v>
                </c:pt>
                <c:pt idx="2">
                  <c:v>8617.4399999999987</c:v>
                </c:pt>
                <c:pt idx="3">
                  <c:v>9057.73</c:v>
                </c:pt>
                <c:pt idx="4">
                  <c:v>9604</c:v>
                </c:pt>
                <c:pt idx="5">
                  <c:v>8981.4399999999987</c:v>
                </c:pt>
                <c:pt idx="6">
                  <c:v>8327.2100000000009</c:v>
                </c:pt>
                <c:pt idx="7">
                  <c:v>9040.7000000000007</c:v>
                </c:pt>
                <c:pt idx="8">
                  <c:v>10130.390000000001</c:v>
                </c:pt>
                <c:pt idx="9">
                  <c:v>10021.620000000001</c:v>
                </c:pt>
                <c:pt idx="10">
                  <c:v>9375.31</c:v>
                </c:pt>
                <c:pt idx="11">
                  <c:v>9222.130000000001</c:v>
                </c:pt>
                <c:pt idx="12">
                  <c:v>10787.15</c:v>
                </c:pt>
                <c:pt idx="13">
                  <c:v>11094.58</c:v>
                </c:pt>
                <c:pt idx="14">
                  <c:v>11638.419999999998</c:v>
                </c:pt>
                <c:pt idx="15">
                  <c:v>7366.16</c:v>
                </c:pt>
                <c:pt idx="16">
                  <c:v>11099.96</c:v>
                </c:pt>
                <c:pt idx="17">
                  <c:v>10445.99</c:v>
                </c:pt>
                <c:pt idx="18">
                  <c:v>12185.59</c:v>
                </c:pt>
                <c:pt idx="19">
                  <c:v>9344.92</c:v>
                </c:pt>
                <c:pt idx="20">
                  <c:v>11107.63</c:v>
                </c:pt>
                <c:pt idx="21">
                  <c:v>9522.5400000000009</c:v>
                </c:pt>
                <c:pt idx="22">
                  <c:v>11284.89</c:v>
                </c:pt>
                <c:pt idx="23">
                  <c:v>8557.3700000000008</c:v>
                </c:pt>
                <c:pt idx="24">
                  <c:v>7686.55</c:v>
                </c:pt>
                <c:pt idx="25">
                  <c:v>10465.02</c:v>
                </c:pt>
                <c:pt idx="26">
                  <c:v>9536.1099999999988</c:v>
                </c:pt>
                <c:pt idx="27">
                  <c:v>12245.57</c:v>
                </c:pt>
                <c:pt idx="28">
                  <c:v>9163.5499999999993</c:v>
                </c:pt>
                <c:pt idx="29">
                  <c:v>10687.09</c:v>
                </c:pt>
                <c:pt idx="30">
                  <c:v>12915.45</c:v>
                </c:pt>
                <c:pt idx="31">
                  <c:v>12003.800000000001</c:v>
                </c:pt>
                <c:pt idx="32">
                  <c:v>10598.49</c:v>
                </c:pt>
                <c:pt idx="33">
                  <c:v>9864.5400000000009</c:v>
                </c:pt>
                <c:pt idx="34">
                  <c:v>11357.220000000001</c:v>
                </c:pt>
                <c:pt idx="35">
                  <c:v>11603.33</c:v>
                </c:pt>
                <c:pt idx="36">
                  <c:v>9258.06</c:v>
                </c:pt>
                <c:pt idx="37">
                  <c:v>10914.460000000001</c:v>
                </c:pt>
                <c:pt idx="38">
                  <c:v>9879.5499999999993</c:v>
                </c:pt>
                <c:pt idx="39">
                  <c:v>10696.16</c:v>
                </c:pt>
                <c:pt idx="40">
                  <c:v>11033.939999999999</c:v>
                </c:pt>
                <c:pt idx="41">
                  <c:v>10246.790000000001</c:v>
                </c:pt>
                <c:pt idx="42">
                  <c:v>9521.99</c:v>
                </c:pt>
                <c:pt idx="43">
                  <c:v>9190.58</c:v>
                </c:pt>
                <c:pt idx="44">
                  <c:v>8516.42</c:v>
                </c:pt>
                <c:pt idx="45">
                  <c:v>9854.61</c:v>
                </c:pt>
                <c:pt idx="46">
                  <c:v>12065.31</c:v>
                </c:pt>
                <c:pt idx="47">
                  <c:v>9436.26</c:v>
                </c:pt>
                <c:pt idx="48">
                  <c:v>9856.6500000000015</c:v>
                </c:pt>
                <c:pt idx="49">
                  <c:v>10855.51</c:v>
                </c:pt>
                <c:pt idx="50">
                  <c:v>12647.150000000001</c:v>
                </c:pt>
                <c:pt idx="51">
                  <c:v>21327.05</c:v>
                </c:pt>
                <c:pt idx="52">
                  <c:v>10846.460000000001</c:v>
                </c:pt>
              </c:numCache>
            </c:numRef>
          </c:val>
        </c:ser>
        <c:ser>
          <c:idx val="6"/>
          <c:order val="6"/>
          <c:tx>
            <c:strRef>
              <c:f>'Weekly $ Comp'!$I$7:$I$8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Comp'!$I$9:$I$62</c:f>
              <c:numCache>
                <c:formatCode>General</c:formatCode>
                <c:ptCount val="53"/>
                <c:pt idx="1">
                  <c:v>8403.5499999999993</c:v>
                </c:pt>
                <c:pt idx="2">
                  <c:v>7099.5700000000006</c:v>
                </c:pt>
                <c:pt idx="3">
                  <c:v>11761.919999999998</c:v>
                </c:pt>
                <c:pt idx="4">
                  <c:v>8801.760000000002</c:v>
                </c:pt>
                <c:pt idx="5">
                  <c:v>0</c:v>
                </c:pt>
                <c:pt idx="6">
                  <c:v>5622.08</c:v>
                </c:pt>
                <c:pt idx="7">
                  <c:v>6694.58</c:v>
                </c:pt>
                <c:pt idx="8">
                  <c:v>13433.86</c:v>
                </c:pt>
                <c:pt idx="9">
                  <c:v>7734.71</c:v>
                </c:pt>
                <c:pt idx="10">
                  <c:v>9601.4599999999991</c:v>
                </c:pt>
                <c:pt idx="11">
                  <c:v>7977.08</c:v>
                </c:pt>
                <c:pt idx="12">
                  <c:v>9591.57</c:v>
                </c:pt>
                <c:pt idx="13">
                  <c:v>10552.28</c:v>
                </c:pt>
                <c:pt idx="14">
                  <c:v>8335.84</c:v>
                </c:pt>
                <c:pt idx="15">
                  <c:v>10550.28</c:v>
                </c:pt>
                <c:pt idx="16">
                  <c:v>9743.0300000000007</c:v>
                </c:pt>
                <c:pt idx="17">
                  <c:v>12687.91</c:v>
                </c:pt>
                <c:pt idx="18">
                  <c:v>8265.36</c:v>
                </c:pt>
                <c:pt idx="19">
                  <c:v>8791.27</c:v>
                </c:pt>
                <c:pt idx="20">
                  <c:v>10378.449999999999</c:v>
                </c:pt>
                <c:pt idx="21">
                  <c:v>8436.1400000000012</c:v>
                </c:pt>
                <c:pt idx="22">
                  <c:v>9205.11</c:v>
                </c:pt>
                <c:pt idx="23">
                  <c:v>8259.3100000000013</c:v>
                </c:pt>
                <c:pt idx="24">
                  <c:v>7345.32</c:v>
                </c:pt>
                <c:pt idx="25">
                  <c:v>9782.2899999999991</c:v>
                </c:pt>
                <c:pt idx="26">
                  <c:v>8433.61</c:v>
                </c:pt>
                <c:pt idx="27">
                  <c:v>9961.1</c:v>
                </c:pt>
                <c:pt idx="28">
                  <c:v>8666.61</c:v>
                </c:pt>
                <c:pt idx="29">
                  <c:v>8823.4599999999991</c:v>
                </c:pt>
                <c:pt idx="30">
                  <c:v>6958.8400000000011</c:v>
                </c:pt>
                <c:pt idx="31">
                  <c:v>8365.7199999999993</c:v>
                </c:pt>
                <c:pt idx="32">
                  <c:v>7661.13</c:v>
                </c:pt>
                <c:pt idx="33">
                  <c:v>8568.2100000000009</c:v>
                </c:pt>
                <c:pt idx="34">
                  <c:v>8396.18</c:v>
                </c:pt>
                <c:pt idx="35">
                  <c:v>8979.74</c:v>
                </c:pt>
                <c:pt idx="36">
                  <c:v>9466.77</c:v>
                </c:pt>
                <c:pt idx="37">
                  <c:v>10586.36</c:v>
                </c:pt>
                <c:pt idx="38">
                  <c:v>7923.77</c:v>
                </c:pt>
                <c:pt idx="39">
                  <c:v>8178.9500000000007</c:v>
                </c:pt>
                <c:pt idx="40">
                  <c:v>9195.25</c:v>
                </c:pt>
                <c:pt idx="41">
                  <c:v>8147.9599999999991</c:v>
                </c:pt>
                <c:pt idx="42">
                  <c:v>7586.93</c:v>
                </c:pt>
                <c:pt idx="43">
                  <c:v>12050.77</c:v>
                </c:pt>
                <c:pt idx="44">
                  <c:v>8361.659999999998</c:v>
                </c:pt>
                <c:pt idx="45">
                  <c:v>8131.32</c:v>
                </c:pt>
                <c:pt idx="46">
                  <c:v>6962.24</c:v>
                </c:pt>
                <c:pt idx="47">
                  <c:v>8386.68</c:v>
                </c:pt>
                <c:pt idx="48">
                  <c:v>8625.7800000000007</c:v>
                </c:pt>
                <c:pt idx="49">
                  <c:v>8943.93</c:v>
                </c:pt>
                <c:pt idx="50">
                  <c:v>8442.52</c:v>
                </c:pt>
                <c:pt idx="51">
                  <c:v>15001.09</c:v>
                </c:pt>
                <c:pt idx="52">
                  <c:v>14770.380000000001</c:v>
                </c:pt>
              </c:numCache>
            </c:numRef>
          </c:val>
        </c:ser>
        <c:ser>
          <c:idx val="7"/>
          <c:order val="7"/>
          <c:tx>
            <c:strRef>
              <c:f>'Weekly $ Comp'!$J$7:$J$8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Comp'!$J$9:$J$62</c:f>
              <c:numCache>
                <c:formatCode>General</c:formatCode>
                <c:ptCount val="53"/>
                <c:pt idx="1">
                  <c:v>3708.07</c:v>
                </c:pt>
                <c:pt idx="2">
                  <c:v>8158.01</c:v>
                </c:pt>
                <c:pt idx="3">
                  <c:v>7517.9700000000012</c:v>
                </c:pt>
                <c:pt idx="4">
                  <c:v>8488.08</c:v>
                </c:pt>
                <c:pt idx="5">
                  <c:v>6899.2100000000009</c:v>
                </c:pt>
                <c:pt idx="6">
                  <c:v>8403.93</c:v>
                </c:pt>
                <c:pt idx="7">
                  <c:v>9486.24</c:v>
                </c:pt>
                <c:pt idx="8">
                  <c:v>6365.65</c:v>
                </c:pt>
                <c:pt idx="9">
                  <c:v>9043.1500000000015</c:v>
                </c:pt>
                <c:pt idx="10">
                  <c:v>9137.99</c:v>
                </c:pt>
                <c:pt idx="11">
                  <c:v>9527.1700000000019</c:v>
                </c:pt>
                <c:pt idx="12">
                  <c:v>7441.5300000000007</c:v>
                </c:pt>
                <c:pt idx="13">
                  <c:v>9694.4699999999993</c:v>
                </c:pt>
                <c:pt idx="14">
                  <c:v>8805.0400000000009</c:v>
                </c:pt>
                <c:pt idx="15">
                  <c:v>7673.56</c:v>
                </c:pt>
                <c:pt idx="16">
                  <c:v>10833.56</c:v>
                </c:pt>
                <c:pt idx="17">
                  <c:v>7591.7800000000007</c:v>
                </c:pt>
                <c:pt idx="18">
                  <c:v>8002.89</c:v>
                </c:pt>
                <c:pt idx="19">
                  <c:v>7935.3399999999992</c:v>
                </c:pt>
                <c:pt idx="20">
                  <c:v>9793.7800000000007</c:v>
                </c:pt>
                <c:pt idx="21">
                  <c:v>8835.27</c:v>
                </c:pt>
                <c:pt idx="22">
                  <c:v>9144.68</c:v>
                </c:pt>
                <c:pt idx="23">
                  <c:v>10072.15</c:v>
                </c:pt>
                <c:pt idx="24">
                  <c:v>8715.4000000000015</c:v>
                </c:pt>
                <c:pt idx="25">
                  <c:v>8686.16</c:v>
                </c:pt>
                <c:pt idx="26">
                  <c:v>9801.35</c:v>
                </c:pt>
                <c:pt idx="27">
                  <c:v>9447.34</c:v>
                </c:pt>
                <c:pt idx="28">
                  <c:v>10167.34</c:v>
                </c:pt>
                <c:pt idx="29">
                  <c:v>11233.08</c:v>
                </c:pt>
                <c:pt idx="30">
                  <c:v>8421.26</c:v>
                </c:pt>
                <c:pt idx="31">
                  <c:v>10069.64</c:v>
                </c:pt>
                <c:pt idx="32">
                  <c:v>9491.2000000000007</c:v>
                </c:pt>
                <c:pt idx="33">
                  <c:v>10649.349999999999</c:v>
                </c:pt>
                <c:pt idx="34">
                  <c:v>7947.7900000000009</c:v>
                </c:pt>
                <c:pt idx="35">
                  <c:v>8457.52</c:v>
                </c:pt>
                <c:pt idx="36">
                  <c:v>9785.32</c:v>
                </c:pt>
                <c:pt idx="37">
                  <c:v>9522.89</c:v>
                </c:pt>
                <c:pt idx="38">
                  <c:v>9883.81</c:v>
                </c:pt>
                <c:pt idx="39">
                  <c:v>9054.98</c:v>
                </c:pt>
                <c:pt idx="40">
                  <c:v>8976.83</c:v>
                </c:pt>
                <c:pt idx="41">
                  <c:v>8198.4599999999991</c:v>
                </c:pt>
                <c:pt idx="42">
                  <c:v>8053.4299999999985</c:v>
                </c:pt>
                <c:pt idx="43">
                  <c:v>8209.5399999999991</c:v>
                </c:pt>
                <c:pt idx="44">
                  <c:v>7273.74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8"/>
          <c:order val="8"/>
          <c:tx>
            <c:strRef>
              <c:f>'Weekly $ Comp'!$K$7:$K$8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Comp'!$K$9:$K$62</c:f>
              <c:numCache>
                <c:formatCode>General</c:formatCode>
                <c:ptCount val="5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9"/>
          <c:order val="9"/>
          <c:tx>
            <c:strRef>
              <c:f>'Weekly $ Comp'!$L$7:$L$8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  <a:sp3d/>
          </c:spPr>
          <c:cat>
            <c:strRef>
              <c:f>'Weekly $ Comp'!$B$9:$B$62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'Weekly $ Comp'!$L$9:$L$62</c:f>
              <c:numCache>
                <c:formatCode>General</c:formatCode>
                <c:ptCount val="53"/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559696"/>
        <c:axId val="296141536"/>
        <c:axId val="216195184"/>
      </c:area3DChart>
      <c:catAx>
        <c:axId val="29555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THE WEEK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1536"/>
        <c:crosses val="autoZero"/>
        <c:auto val="1"/>
        <c:lblAlgn val="ctr"/>
        <c:lblOffset val="100"/>
        <c:noMultiLvlLbl val="0"/>
      </c:catAx>
      <c:valAx>
        <c:axId val="2961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559696"/>
        <c:crosses val="autoZero"/>
        <c:crossBetween val="midCat"/>
      </c:valAx>
      <c:serAx>
        <c:axId val="2161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1536"/>
        <c:crosses val="autoZero"/>
        <c:tickLblSkip val="1"/>
      </c:serAx>
      <c:spPr>
        <a:solidFill>
          <a:schemeClr val="lt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v7.xlsx]Yearly $ Comp!PivotTable11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  <a:latin typeface="+mn-lt"/>
              </a:rPr>
              <a:t>Total Income</a:t>
            </a:r>
          </a:p>
        </c:rich>
      </c:tx>
      <c:layout>
        <c:manualLayout>
          <c:xMode val="edge"/>
          <c:yMode val="edge"/>
          <c:x val="0.45011323357475286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$ Comp'!$D$7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'Yearly $ Comp'!$C$8:$C$18</c:f>
              <c:strCach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strCache>
            </c:strRef>
          </c:cat>
          <c:val>
            <c:numRef>
              <c:f>'Yearly $ Comp'!$D$8:$D$18</c:f>
              <c:numCache>
                <c:formatCode>#,##0</c:formatCode>
                <c:ptCount val="10"/>
                <c:pt idx="0">
                  <c:v>100913.76000000001</c:v>
                </c:pt>
                <c:pt idx="1">
                  <c:v>406117.33000000007</c:v>
                </c:pt>
                <c:pt idx="2">
                  <c:v>561625.69000000029</c:v>
                </c:pt>
                <c:pt idx="3">
                  <c:v>575639.24</c:v>
                </c:pt>
                <c:pt idx="4">
                  <c:v>493799.10000000009</c:v>
                </c:pt>
                <c:pt idx="5">
                  <c:v>537540.04999999993</c:v>
                </c:pt>
                <c:pt idx="6">
                  <c:v>464631.69000000018</c:v>
                </c:pt>
                <c:pt idx="7">
                  <c:v>384605.95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296142320"/>
        <c:axId val="296142712"/>
      </c:barChart>
      <c:catAx>
        <c:axId val="29614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9448080101098474"/>
              <c:y val="0.90219532259960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2712"/>
        <c:crosses val="autoZero"/>
        <c:auto val="1"/>
        <c:lblAlgn val="ctr"/>
        <c:lblOffset val="100"/>
        <c:noMultiLvlLbl val="0"/>
      </c:catAx>
      <c:valAx>
        <c:axId val="29614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2320"/>
        <c:crosses val="autoZero"/>
        <c:crossBetween val="between"/>
        <c:majorUnit val="150000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 Figures v7.xlsx]Christmas Comparison!PivotTable12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  <a:latin typeface="+mn-lt"/>
              </a:rPr>
              <a:t>Christmas Total Income</a:t>
            </a:r>
          </a:p>
        </c:rich>
      </c:tx>
      <c:layout>
        <c:manualLayout>
          <c:xMode val="edge"/>
          <c:yMode val="edge"/>
          <c:x val="0.38901311354772244"/>
          <c:y val="4.35168652245606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'Christmas Comparison'!$C$27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'Christmas Comparison'!$B$28:$B$37</c:f>
              <c:strCach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strCache>
            </c:strRef>
          </c:cat>
          <c:val>
            <c:numRef>
              <c:f>'Christmas Comparison'!$C$28:$C$37</c:f>
              <c:numCache>
                <c:formatCode>#,##0</c:formatCode>
                <c:ptCount val="9"/>
                <c:pt idx="0">
                  <c:v>34584.01</c:v>
                </c:pt>
                <c:pt idx="1">
                  <c:v>30420.9</c:v>
                </c:pt>
                <c:pt idx="2">
                  <c:v>39778.03</c:v>
                </c:pt>
                <c:pt idx="3">
                  <c:v>42098.62</c:v>
                </c:pt>
                <c:pt idx="4">
                  <c:v>64608.94</c:v>
                </c:pt>
                <c:pt idx="5">
                  <c:v>54686.36</c:v>
                </c:pt>
                <c:pt idx="6">
                  <c:v>41013.32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96143496"/>
        <c:axId val="217503608"/>
      </c:barChart>
      <c:catAx>
        <c:axId val="296143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682228272867765"/>
              <c:y val="0.930750617139400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7503608"/>
        <c:crosses val="autoZero"/>
        <c:auto val="1"/>
        <c:lblAlgn val="ctr"/>
        <c:lblOffset val="100"/>
        <c:noMultiLvlLbl val="0"/>
      </c:catAx>
      <c:valAx>
        <c:axId val="21750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1434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5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76197</xdr:colOff>
      <xdr:row>9</xdr:row>
      <xdr:rowOff>98135</xdr:rowOff>
    </xdr:from>
    <xdr:to>
      <xdr:col>61</xdr:col>
      <xdr:colOff>127000</xdr:colOff>
      <xdr:row>57</xdr:row>
      <xdr:rowOff>38135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76198</xdr:colOff>
      <xdr:row>111</xdr:row>
      <xdr:rowOff>126134</xdr:rowOff>
    </xdr:from>
    <xdr:to>
      <xdr:col>32</xdr:col>
      <xdr:colOff>176998</xdr:colOff>
      <xdr:row>159</xdr:row>
      <xdr:rowOff>72484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76198</xdr:colOff>
      <xdr:row>61</xdr:row>
      <xdr:rowOff>34059</xdr:rowOff>
    </xdr:from>
    <xdr:to>
      <xdr:col>32</xdr:col>
      <xdr:colOff>178448</xdr:colOff>
      <xdr:row>108</xdr:row>
      <xdr:rowOff>132809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111124</xdr:colOff>
      <xdr:row>61</xdr:row>
      <xdr:rowOff>34059</xdr:rowOff>
    </xdr:from>
    <xdr:to>
      <xdr:col>61</xdr:col>
      <xdr:colOff>101599</xdr:colOff>
      <xdr:row>108</xdr:row>
      <xdr:rowOff>132809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111124</xdr:colOff>
      <xdr:row>112</xdr:row>
      <xdr:rowOff>0</xdr:rowOff>
    </xdr:from>
    <xdr:to>
      <xdr:col>61</xdr:col>
      <xdr:colOff>101599</xdr:colOff>
      <xdr:row>159</xdr:row>
      <xdr:rowOff>98750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463550</xdr:colOff>
      <xdr:row>5</xdr:row>
      <xdr:rowOff>57150</xdr:rowOff>
    </xdr:from>
    <xdr:to>
      <xdr:col>15</xdr:col>
      <xdr:colOff>323849</xdr:colOff>
      <xdr:row>36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161019</xdr:colOff>
      <xdr:row>36</xdr:row>
      <xdr:rowOff>21771</xdr:rowOff>
    </xdr:from>
    <xdr:to>
      <xdr:col>28</xdr:col>
      <xdr:colOff>199819</xdr:colOff>
      <xdr:row>65</xdr:row>
      <xdr:rowOff>148772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161019</xdr:colOff>
      <xdr:row>4</xdr:row>
      <xdr:rowOff>72572</xdr:rowOff>
    </xdr:from>
    <xdr:to>
      <xdr:col>28</xdr:col>
      <xdr:colOff>199573</xdr:colOff>
      <xdr:row>31</xdr:row>
      <xdr:rowOff>27215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5</xdr:row>
      <xdr:rowOff>152400</xdr:rowOff>
    </xdr:from>
    <xdr:to>
      <xdr:col>18</xdr:col>
      <xdr:colOff>304800</xdr:colOff>
      <xdr:row>32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</xdr:colOff>
      <xdr:row>3</xdr:row>
      <xdr:rowOff>50800</xdr:rowOff>
    </xdr:from>
    <xdr:to>
      <xdr:col>18</xdr:col>
      <xdr:colOff>596899</xdr:colOff>
      <xdr:row>35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лексей Карасев" refreshedDate="41956.588921875002" createdVersion="5" refreshedVersion="5" recordCount="4433">
  <cacheSource type="worksheet">
    <worksheetSource ref="A1:P4434" sheet="Bills"/>
  </cacheSource>
  <cacheFields count="16">
    <cacheField name="Date" numFmtId="0">
      <sharedItems containsDate="1" containsBlank="1" containsMixedTypes="1" minDate="2000-11-09T00:00:00" maxDate="2702-12-21T00:00:00"/>
    </cacheField>
    <cacheField name="Company" numFmtId="0">
      <sharedItems containsBlank="1" count="309">
        <s v="DR Johnston"/>
        <s v="Provincial"/>
        <s v="BVM"/>
        <s v="Denco"/>
        <s v="T&amp;T Grains"/>
        <s v="Brice"/>
        <s v="Origin"/>
        <m/>
        <s v="Week 1"/>
        <s v="Company"/>
        <s v="Laidley 4 Square(stuffing)"/>
        <s v="Woolworths(cleaning)"/>
        <s v="Laidley Hardware"/>
        <s v="Westpac fees"/>
        <s v="Pittsworth"/>
        <s v="Lesnies"/>
        <s v="KGB"/>
        <s v="Good Guys"/>
        <s v="Thompson's Meat Machinery"/>
        <s v="Newsexpress Laidley"/>
        <s v="Week 2"/>
        <s v="CFE Commercial Food Equipment"/>
        <s v="Laidley Hardware "/>
        <s v="Officeworks"/>
        <s v="JW Berry"/>
        <s v="Hardware (chain)"/>
        <s v="Vater Hardware"/>
        <s v="Stark Engineering"/>
        <s v="Campbells"/>
        <s v="Acaicia Office National"/>
        <s v="Safefood application fee"/>
        <s v="Rabbit Photo"/>
        <s v="Week 3"/>
        <s v="Telstra "/>
        <s v="EAM Sales"/>
        <s v="Week 4"/>
        <s v="Highchester"/>
        <s v="McIean Images"/>
        <s v="Week 5"/>
        <s v="Telstra"/>
        <s v="Week 6"/>
        <s v="Tony Powell (Hose)"/>
        <s v="BG Clean"/>
        <s v="Week 7"/>
        <s v="AFE (Fire Extinguishers)"/>
        <s v="Banner Specialists"/>
        <s v="Week 8"/>
        <s v="Week 9"/>
        <s v="Wedderburn"/>
        <s v="Australia Post"/>
        <s v="Westpac Merchant Fees"/>
        <s v="Paper Towel"/>
        <s v="Week 10"/>
        <s v="Lee and Sons Plumbing"/>
        <s v="SafeFood Audit"/>
        <s v="Sausage Filler"/>
        <s v="Week 11"/>
        <s v="Office National"/>
        <s v="Workwise Uniforms"/>
        <s v="Week 12"/>
        <s v="Spar -Windex"/>
        <s v="Week 13"/>
        <s v="Week 14"/>
        <s v="SafeFood Accreditation"/>
        <s v="Westpac Merchant Fees-credit"/>
        <s v="Westpac Merchant Fees-Eftpos"/>
        <s v="Gateway Wholesale Distributors"/>
        <s v="Week 15"/>
        <s v="Bird Refrigeration"/>
        <s v="Week 16"/>
        <s v="Australia's Own Place (2 door freezer)"/>
        <s v="Gateway"/>
        <s v="Week 17"/>
        <s v="Neat Meats (Mixer Mincer)"/>
        <s v="Westpac Stationery"/>
        <s v="Week 18"/>
        <s v="Snacks Devine (display cabinet + stuff)"/>
        <s v="Bird Refrigeration (Button)"/>
        <s v="Laidley Council Water Rates"/>
        <s v="Week 19"/>
        <s v="Carroll Promotions"/>
        <s v="Darling Down Fresh Eggs"/>
        <s v="Week 20"/>
        <s v="Rexel"/>
        <s v="Pittsworrth"/>
        <s v="Week 21"/>
        <s v="Pittsworth "/>
        <s v="Week 22"/>
        <s v="Humitech"/>
        <s v="Westpac EFTPOS Fees"/>
        <s v="Westpac Credit Fees"/>
        <s v="Week 23"/>
        <s v="Queensland Motorways"/>
        <s v="Snacks Devine"/>
        <s v="Week 24"/>
        <s v="Shepley Electrical"/>
        <s v="Darling Downs Eggs"/>
        <s v="Week 25"/>
        <s v="Origin Energy"/>
        <s v="PFP"/>
        <s v="Veal &amp; Prasad"/>
        <s v="Week 26"/>
        <s v="Safefood"/>
        <s v="deVilliers Vacuum Packaging Unit Trust"/>
        <s v="Week 27"/>
        <s v="The Irrigation Shop"/>
        <s v="Week 28"/>
        <s v="Sunstate Recyclers"/>
        <s v="Bowers Fencing"/>
        <s v="KGB Locksmiths"/>
        <s v="Week 29"/>
        <s v="R. Pitt (Painting)"/>
        <s v="Week 30"/>
        <s v="Week 31"/>
        <s v="Westpac Credit card"/>
        <s v="Westpac merchant EFTPOS"/>
        <s v="Pitsworth"/>
        <s v="AFE Action Fire Extinguishers"/>
        <s v="Bartholomew"/>
        <s v="Livestock Exchange Goetsch"/>
        <s v="JF Salisbury Transport"/>
        <s v="Karis &amp; Gosford Removals"/>
        <s v="Tolls"/>
        <s v="Allen's Industrial"/>
        <s v="C2C Coast to Coast Embroidery"/>
        <s v="Campbells Cash &amp; Carry"/>
        <s v="Tony Powell Hoses"/>
        <s v="AMIC Christmas"/>
        <s v="Goetsch"/>
        <s v="Sivore"/>
        <s v="RMNC Promotion"/>
        <s v="T&amp;L Williams Transport"/>
        <s v="OzSpy Surveillance Equipment"/>
        <s v="Tate Mason The Good guys"/>
        <s v="Westpac (Eftpos fees)"/>
        <s v="Westpac Credit card fee"/>
        <s v="AMIC "/>
        <s v="Campbells Cash and Carry"/>
        <s v="Allens Industrial products"/>
        <s v="BOC Gases"/>
        <s v="Westpac merchant"/>
        <s v="EAM Sales (Mincer blades sharpen)"/>
        <s v="Mulford Plastics"/>
        <s v="Qld Motorways"/>
        <s v="Bunnings"/>
        <s v="People in Plastic"/>
        <s v="Mining and Industrial Plastics"/>
        <s v="Carton Warehouse"/>
        <s v="JWBERRY"/>
        <s v="Darling Downs Egg"/>
        <s v="Cowdroy (wheels)"/>
        <s v="Lockyer Valley Council rates"/>
        <s v="Westpac CC fees"/>
        <s v="Westpac debit cards fees"/>
        <s v="Woolworths vindaloo"/>
        <s v="Hastings Data Logger"/>
        <s v="Lockyer Valley refrigeration"/>
        <s v="Nolans"/>
        <s v="Woolworths spices"/>
        <s v="Minuteman Press "/>
        <s v="AFE Fire Extinguishers"/>
        <s v="Bristol paints"/>
        <s v="CFE Food Equipment"/>
        <s v="Lyndons"/>
        <s v="Tilkey"/>
        <s v="Pronto Sheet metal"/>
        <s v="Laidley Landscaping"/>
        <s v="Big W"/>
        <s v="DeVilliers Trust (vac pac repair)"/>
        <s v="R. Pitt (Painter)"/>
        <s v="Smo-King Ovens"/>
        <s v="Gatton Glass"/>
        <s v="Testra"/>
        <s v="Allens"/>
        <s v="My Photograpghs"/>
        <s v="Button Registration"/>
        <s v="Scientific Pest Management"/>
        <s v="APN Newspapers"/>
        <s v="Pan Logistics"/>
        <s v="Eko Solutions"/>
        <s v="Westpac Eftpos"/>
        <s v="Westpac Credi fees"/>
        <s v="Harvey Norman"/>
        <s v="GFM Radio"/>
        <s v="C2C Embroidery"/>
        <s v="Lockyer Valley Rc Rates"/>
        <s v="Allens Industrial"/>
        <s v="Ken Hose Advertising"/>
        <s v="Wesptac credit fees"/>
        <s v="Lincoln Sentry"/>
        <s v=" BVm"/>
        <s v="Acacia Office Services"/>
        <s v="Spar"/>
        <s v="Jayndeb (shirts)"/>
        <s v="Symbio Alliance"/>
        <s v="Linda Gittos(Shop Bell)"/>
        <s v="Gary Windisch"/>
        <s v="Beaurepaires"/>
        <s v="Allens Industrials"/>
        <s v="Qld Health"/>
        <s v="Tafe"/>
        <s v="AWM"/>
        <s v="Lee and Sons"/>
        <s v="AFE"/>
        <s v="Ansem Auto"/>
        <s v="Continental Agencies"/>
        <s v="AMIC (512.60)"/>
        <s v="Provinical"/>
        <s v="Button repairs"/>
        <s v="EKO"/>
        <s v="Provinicial"/>
        <s v="JBD Meats"/>
        <s v="Schulz's Wholesale Meats"/>
        <s v="Schulzs"/>
        <s v="DR Johnson"/>
        <s v="Schultz's"/>
        <s v="Schultzs"/>
        <s v="Schulz's"/>
        <s v="Croc meat"/>
        <s v="Rydges Wholesale Foods"/>
        <s v="Schulz&quot;s"/>
        <s v="Marcelford"/>
        <s v="Schulz Wholesale Meats"/>
        <s v="DRJohnston"/>
        <s v="AWM Dry"/>
        <s v="Rydges Wholesale"/>
        <s v="JBD Australia"/>
        <s v="DD Eggs"/>
        <s v="Marcelford Meats"/>
        <s v="Australian Wholesale Meats"/>
        <s v="JBD "/>
        <s v="Luv a Duck"/>
        <s v="Marcleford"/>
        <s v="JBD"/>
        <s v="Shepley"/>
        <s v="Mesh Products"/>
        <s v="Marcelfords"/>
        <s v="Bunzl"/>
        <s v="BVM Lmb kill fee"/>
        <s v="and  Dean Lambs "/>
        <s v="Dean Lambs 346.6 @5.30"/>
        <s v="Dean"/>
        <s v="Hillman Meat Company"/>
        <s v="Lesnie"/>
        <s v="All Good Distributors"/>
        <s v="Dean (Lambs) 271.9kg"/>
        <s v="Australian Wholessale Meats"/>
        <s v="D R Johnstn"/>
        <s v="Toowoomba Butcher Supplies"/>
        <s v="D R Johnston"/>
        <s v="Bunzyl"/>
        <s v="Schulz"/>
        <s v="Schultz"/>
        <s v="Hillman"/>
        <s v="Provincil"/>
        <s v="DRJ"/>
        <s v="Towwomba Butchers supplies"/>
        <s v="Schilz"/>
        <s v="Melrose Wholesale Meats"/>
        <s v="TBS"/>
        <s v="APN"/>
        <s v="melrose"/>
        <s v="Darling Dowms Eggs"/>
        <s v="Westpac stationary"/>
        <s v="Hillmas"/>
        <s v="Ausprime"/>
        <s v="Goodwin &amp; Storr"/>
        <s v="Provivcial"/>
        <s v="Countryfresh"/>
        <s v="Towoomba Butcher Supplies"/>
        <s v="Jeff Dean"/>
        <s v="Darling Downs"/>
        <s v="Kwik&amp;Cool"/>
        <s v="KwiknCool"/>
        <s v="KwiknKool"/>
        <s v="G Dean"/>
        <s v="Kwik n Kool"/>
        <s v="Weekendr"/>
        <s v="Kwik n cool"/>
        <s v="Starks"/>
        <s v="Kwik nKool"/>
        <s v="Lockyer Trophies"/>
        <s v="DRJ "/>
        <s v="Ausprime "/>
        <s v="Towoomba Butcher"/>
        <s v="Toowoomba Butcher"/>
        <s v="Auswide"/>
        <s v="GL GG Dean"/>
        <s v="Borgo"/>
        <s v="Golden Cockerel"/>
        <s v="VacPac"/>
        <s v="4 Real"/>
        <s v="Rustys"/>
        <s v="4Real"/>
        <s v="AMIC"/>
        <s v="Scenic rim"/>
        <s v="Real Milk"/>
        <s v="Scenic Rim 4Real"/>
        <s v="4 Real Milk"/>
        <s v="KwinnKool"/>
        <s v="Scenic Rim 4 Real"/>
        <s v="Better Business"/>
        <s v="RJS"/>
        <s v="Scenic"/>
        <s v="Flanaghans coldroom"/>
        <s v="Ghost Gully Produce"/>
        <s v="Jensen"/>
        <s v="Lee &amp;Sons"/>
        <s v=" "/>
      </sharedItems>
    </cacheField>
    <cacheField name="Invoice" numFmtId="0">
      <sharedItems containsDate="1" containsBlank="1" containsMixedTypes="1" minDate="1899-12-31T04:01:03" maxDate="1900-01-10T04:53:06"/>
    </cacheField>
    <cacheField name="Amount" numFmtId="0">
      <sharedItems containsBlank="1" containsMixedTypes="1" containsNumber="1" minValue="-431.23" maxValue="15145"/>
    </cacheField>
    <cacheField name=" " numFmtId="0">
      <sharedItems containsBlank="1"/>
    </cacheField>
    <cacheField name="Product" numFmtId="0">
      <sharedItems containsBlank="1" containsMixedTypes="1" containsNumber="1" minValue="6.25" maxValue="13406.16"/>
    </cacheField>
    <cacheField name="Wages" numFmtId="0">
      <sharedItems containsBlank="1" containsMixedTypes="1" containsNumber="1" minValue="1076.69" maxValue="3852.4"/>
    </cacheField>
    <cacheField name="Repairs" numFmtId="0">
      <sharedItems containsBlank="1" containsMixedTypes="1" containsNumber="1" minValue="5.46" maxValue="15145"/>
    </cacheField>
    <cacheField name="Equip" numFmtId="0">
      <sharedItems containsBlank="1" containsMixedTypes="1" containsNumber="1" minValue="16.350000000000001" maxValue="7960"/>
    </cacheField>
    <cacheField name="Other" numFmtId="0">
      <sharedItems containsBlank="1" containsMixedTypes="1" containsNumber="1" minValue="2" maxValue="1854.3900000000003"/>
    </cacheField>
    <cacheField name="Insur" numFmtId="0">
      <sharedItems containsBlank="1" containsMixedTypes="1" containsNumber="1" minValue="20" maxValue="330"/>
    </cacheField>
    <cacheField name="Utilities" numFmtId="168">
      <sharedItems containsBlank="1" containsMixedTypes="1" containsNumber="1" minValue="25" maxValue="1329.95"/>
    </cacheField>
    <cacheField name="Total Costs" numFmtId="0">
      <sharedItems containsBlank="1" containsMixedTypes="1" containsNumber="1" minValue="2452.3200000000002" maxValue="17584.75"/>
    </cacheField>
    <cacheField name="Takings" numFmtId="0">
      <sharedItems containsBlank="1" containsMixedTypes="1" containsNumber="1" minValue="0" maxValue="22040.14"/>
    </cacheField>
    <cacheField name="Profit/Loss" numFmtId="0">
      <sharedItems containsBlank="1" containsMixedTypes="1" containsNumber="1" minValue="-7608.83" maxValue="12525.78"/>
    </cacheField>
    <cacheField name="P/L-Equip" numFmtId="0">
      <sharedItems containsBlank="1" containsMixedTypes="1" containsNumber="1" minValue="-13664" maxValue="4682.93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Алексей Карасев" refreshedDate="41956.58892199074" createdVersion="5" refreshedVersion="5" recordCount="1046">
  <cacheSource type="worksheet">
    <worksheetSource ref="A1:C1047" sheet="Invoiced Customers"/>
  </cacheSource>
  <cacheFields count="3">
    <cacheField name="Week" numFmtId="0">
      <sharedItems containsDate="1" containsBlank="1" containsMixedTypes="1" minDate="2003-11-10T00:00:00" maxDate="2014-10-27T00:00:00"/>
    </cacheField>
    <cacheField name="Institution" numFmtId="0">
      <sharedItems containsBlank="1" count="114">
        <s v="Laidley High School"/>
        <s v="Cha Cha Cha Grill"/>
        <s v="Lockyer Darts"/>
        <s v="Pioneer Village"/>
        <s v="Bowls Club"/>
        <s v="Spicers"/>
        <s v="FRK"/>
        <s v="Hospital"/>
        <s v="Karinya"/>
        <s v="Tabeel"/>
        <m/>
        <s v="Shine"/>
        <s v="Bowls"/>
        <s v="Gerry McCarthy"/>
        <s v="Cha Cha Grill"/>
        <s v="Shine Lawyers"/>
        <s v="Show Cookoff"/>
        <s v="Lions Club"/>
        <s v="FRK no 2"/>
        <s v="Bowls Club "/>
        <s v="Darts Club"/>
        <s v="Spicers "/>
        <s v="Mrs Duran"/>
        <s v="Peppers"/>
        <s v="Edmund Park"/>
        <s v="M Hall"/>
        <s v="M Hotel"/>
        <s v="L-Hec"/>
        <s v="Billy Proctor"/>
        <s v="Mulgowie Hall"/>
        <s v="Mulgowie Hotel"/>
        <s v="Rustys"/>
        <s v="Free Range Kids"/>
        <s v="Lions"/>
        <s v="Thornton School"/>
        <s v="Bec Marshall"/>
        <s v="Hopital"/>
        <s v="Ricky &amp; Steve"/>
        <s v="Deann's Café"/>
        <s v="Lutheran Caterer's"/>
        <s v="Fleur"/>
        <s v="Hopsital"/>
        <s v="Lutheran Caterers"/>
        <s v="Kylei"/>
        <s v="Tara Inch"/>
        <s v="Cha Cha"/>
        <s v="Deann's diner"/>
        <s v="Vanessa mann"/>
        <s v="Julie"/>
        <s v="Matt &amp; Shari"/>
        <s v="Laidley Lions"/>
        <s v="Gatton Hospital"/>
        <s v="Laidley Hospital"/>
        <s v="Gatton"/>
        <s v="Deann"/>
        <s v="Deanns Diner"/>
        <s v="Spicer"/>
        <s v="Hospital Gatton"/>
        <s v="NAIDOC"/>
        <s v="Show Society"/>
        <s v="Brenton"/>
        <s v="Laidley Football Club"/>
        <s v="Laidley High"/>
        <s v="Hospital (G&amp;L)"/>
        <s v="Shine Laywers"/>
        <s v="Gatton Hopsital"/>
        <s v="Laidley lions Jnr"/>
        <s v="Blenheim P&amp;C"/>
        <s v="Kylie"/>
        <s v="Darts"/>
        <s v="Deann's"/>
        <s v="Chris?"/>
        <s v="Blenheim"/>
        <s v="Luthran Caterers"/>
        <s v="Mndy 2nd"/>
        <s v="4x4"/>
        <s v="Town &amp; County"/>
        <s v="High School"/>
        <s v="L High School"/>
        <s v="Laidley Bowls"/>
        <s v="Town &amp; Country"/>
        <s v="Coast to Country"/>
        <s v="Neil Dorman"/>
        <s v="Bachmann"/>
        <s v="Hospital "/>
        <s v="FRK Ham"/>
        <s v="Brenton&amp;Lea-Ann"/>
        <s v="Mhall"/>
        <s v="Cha Cha  "/>
        <s v="Lockyer Council"/>
        <s v="Ricky"/>
        <s v="Mulgowie cricket"/>
        <s v="FRK Gatton"/>
        <s v="RC Bakery"/>
        <s v="G Dean"/>
        <s v="laidley Bowls Club"/>
        <s v="Lance Zivec"/>
        <s v="Craig Ellis"/>
        <s v="Darryl McDougall"/>
        <s v="Brenton &amp; Lea"/>
        <s v="Forest Hill PO"/>
        <s v="Nicole"/>
        <s v="Laidley Hotel"/>
        <s v="Tbeel"/>
        <s v="Red Rivers"/>
        <s v="Forest Hill Post"/>
        <s v="Laidley Netball"/>
        <s v="Mulgowie Halll"/>
        <s v="Lutheran caterer"/>
        <s v="Renee"/>
        <s v="Brenton &amp; Leeann"/>
        <s v="FRK G"/>
        <s v="FRK L"/>
        <s v="Brenton &amp; Lee-Ann"/>
      </sharedItems>
    </cacheField>
    <cacheField name="Amount" numFmtId="0">
      <sharedItems containsBlank="1" containsMixedTypes="1" containsNumber="1" minValue="10.45" maxValue="5275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Алексей Карасев" refreshedDate="41956.588922337964" createdVersion="5" refreshedVersion="5" minRefreshableVersion="3" recordCount="3024">
  <cacheSource type="worksheet">
    <worksheetSource ref="A1:T3025" sheet="Takings"/>
  </cacheSource>
  <cacheFields count="20">
    <cacheField name="Week" numFmtId="0">
      <sharedItems containsBlank="1" containsMixedTypes="1" containsNumber="1" containsInteger="1" minValue="1" maxValue="52"/>
    </cacheField>
    <cacheField name="Date" numFmtId="167">
      <sharedItems containsSemiMixedTypes="0" containsNonDate="0" containsDate="1" containsString="0" minDate="2007-09-24T00:00:00" maxDate="2016-01-04T00:00:00"/>
    </cacheField>
    <cacheField name="Till" numFmtId="168">
      <sharedItems containsBlank="1" containsMixedTypes="1" containsNumber="1" minValue="0" maxValue="30670.11"/>
    </cacheField>
    <cacheField name="Accounts" numFmtId="168">
      <sharedItems containsString="0" containsBlank="1" containsNumber="1" minValue="0" maxValue="9819.6200000000008"/>
    </cacheField>
    <cacheField name="Total" numFmtId="168">
      <sharedItems containsSemiMixedTypes="0" containsString="0" containsNumber="1" minValue="0" maxValue="35161.699999999997"/>
    </cacheField>
    <cacheField name="Cash" numFmtId="164">
      <sharedItems containsString="0" containsBlank="1" containsNumber="1" minValue="0" maxValue="4625.1399999999994"/>
    </cacheField>
    <cacheField name="# Cust." numFmtId="0">
      <sharedItems containsMixedTypes="1" containsNumber="1" containsInteger="1" minValue="0" maxValue="446"/>
    </cacheField>
    <cacheField name="Cash Av Spend" numFmtId="164">
      <sharedItems containsSemiMixedTypes="0" containsString="0" containsNumber="1" minValue="0" maxValue="85.47999999999999"/>
    </cacheField>
    <cacheField name="EFTPOS" numFmtId="0">
      <sharedItems containsMixedTypes="1" containsNumber="1" minValue="0" maxValue="18708.98"/>
    </cacheField>
    <cacheField name="# Cust.2" numFmtId="0">
      <sharedItems containsSemiMixedTypes="0" containsString="0" containsNumber="1" containsInteger="1" minValue="0" maxValue="156"/>
    </cacheField>
    <cacheField name="Cust # TOTAL" numFmtId="0">
      <sharedItems containsSemiMixedTypes="0" containsString="0" containsNumber="1" containsInteger="1" minValue="0" maxValue="572"/>
    </cacheField>
    <cacheField name="EFTPOS Av $pend" numFmtId="168">
      <sharedItems containsSemiMixedTypes="0" containsString="0" containsNumber="1" minValue="0" maxValue="939.93"/>
    </cacheField>
    <cacheField name="TOTAL Av Spend" numFmtId="164">
      <sharedItems containsSemiMixedTypes="0" containsString="0" containsNumber="1" minValue="0" maxValue="851.63"/>
    </cacheField>
    <cacheField name="Notes" numFmtId="0">
      <sharedItems containsBlank="1" containsMixedTypes="1" containsNumber="1" minValue="1.4" maxValue="281"/>
    </cacheField>
    <cacheField name="Till Up Down" numFmtId="0">
      <sharedItems containsBlank="1" containsMixedTypes="1" containsNumber="1" minValue="-49.25" maxValue="76.099999999999994"/>
    </cacheField>
    <cacheField name="Reserved column" numFmtId="0">
      <sharedItems containsBlank="1" containsMixedTypes="1" containsNumber="1" minValue="30" maxValue="1688.5900000000001"/>
    </cacheField>
    <cacheField name="# of the week" numFmtId="0">
      <sharedItems containsSemiMixedTypes="0" containsString="0" containsNumber="1" containsInteger="1" minValue="1" maxValue="53" count="53"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07" maxValue="2016" count="10"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Day of the week" numFmtId="0">
      <sharedItems containsMixedTypes="1" containsNumber="1" containsInteger="1" minValue="1" maxValue="7" count="14">
        <s v="Mon"/>
        <s v="Tue"/>
        <s v="Wed"/>
        <s v="Thu"/>
        <s v="Fri"/>
        <s v="Sat"/>
        <s v="Sun"/>
        <n v="5" u="1"/>
        <n v="2" u="1"/>
        <n v="6" u="1"/>
        <n v="7" u="1"/>
        <n v="1" u="1"/>
        <n v="3" u="1"/>
        <n v="4" u="1"/>
      </sharedItems>
    </cacheField>
    <cacheField name="Week + Year" numFmtId="0">
      <sharedItems count="882">
        <s v="2007-39"/>
        <s v="2007-40"/>
        <s v="2007-41"/>
        <s v="2007-42"/>
        <s v="2007-43"/>
        <s v="2007-44"/>
        <s v="2007-45"/>
        <s v="2007-46"/>
        <s v="2007-47"/>
        <s v="2007-48"/>
        <s v="2007-49"/>
        <s v="2007-50"/>
        <s v="2007-51"/>
        <s v="2007-52"/>
        <s v="2007-53"/>
        <s v="2008-1"/>
        <s v="2008-2"/>
        <s v="2008-3"/>
        <s v="2008-4"/>
        <s v="2008-5"/>
        <s v="2008-6"/>
        <s v="2008-7"/>
        <s v="2008-8"/>
        <s v="2008-9"/>
        <s v="2008-10"/>
        <s v="2008-11"/>
        <s v="2008-12"/>
        <s v="2008-13"/>
        <s v="2008-14"/>
        <s v="2008-15"/>
        <s v="2008-16"/>
        <s v="2008-17"/>
        <s v="2008-18"/>
        <s v="2008-19"/>
        <s v="2008-20"/>
        <s v="2008-21"/>
        <s v="2008-22"/>
        <s v="2008-23"/>
        <s v="2008-24"/>
        <s v="2008-25"/>
        <s v="2008-26"/>
        <s v="2008-27"/>
        <s v="2008-28"/>
        <s v="2008-29"/>
        <s v="2008-30"/>
        <s v="2008-31"/>
        <s v="2008-32"/>
        <s v="2008-33"/>
        <s v="2008-34"/>
        <s v="2008-35"/>
        <s v="2008-36"/>
        <s v="2008-37"/>
        <s v="2008-38"/>
        <s v="2008-39"/>
        <s v="2008-40"/>
        <s v="2008-41"/>
        <s v="2008-42"/>
        <s v="2008-43"/>
        <s v="2008-44"/>
        <s v="2008-45"/>
        <s v="2008-46"/>
        <s v="2008-47"/>
        <s v="2008-48"/>
        <s v="2008-49"/>
        <s v="2008-50"/>
        <s v="2008-51"/>
        <s v="2008-52"/>
        <s v="2008-53"/>
        <s v="2009-1"/>
        <s v="2009-2"/>
        <s v="2009-3"/>
        <s v="2009-4"/>
        <s v="2009-5"/>
        <s v="2009-6"/>
        <s v="2009-7"/>
        <s v="2009-8"/>
        <s v="2009-9"/>
        <s v="2009-10"/>
        <s v="2009-11"/>
        <s v="2009-12"/>
        <s v="2009-13"/>
        <s v="2009-14"/>
        <s v="2009-15"/>
        <s v="2009-16"/>
        <s v="2009-17"/>
        <s v="2009-18"/>
        <s v="2009-19"/>
        <s v="2009-20"/>
        <s v="2009-21"/>
        <s v="2009-22"/>
        <s v="2009-23"/>
        <s v="2009-24"/>
        <s v="2009-25"/>
        <s v="2009-26"/>
        <s v="2009-27"/>
        <s v="2009-28"/>
        <s v="2009-29"/>
        <s v="2009-30"/>
        <s v="2009-31"/>
        <s v="2009-32"/>
        <s v="2009-33"/>
        <s v="2009-34"/>
        <s v="2009-35"/>
        <s v="2009-36"/>
        <s v="2009-37"/>
        <s v="2009-38"/>
        <s v="2009-39"/>
        <s v="2009-40"/>
        <s v="2009-41"/>
        <s v="2009-42"/>
        <s v="2009-43"/>
        <s v="2009-44"/>
        <s v="2009-45"/>
        <s v="2009-46"/>
        <s v="2009-47"/>
        <s v="2009-48"/>
        <s v="2009-49"/>
        <s v="2009-50"/>
        <s v="2009-51"/>
        <s v="2009-52"/>
        <s v="2009-53"/>
        <s v="2010-1"/>
        <s v="2010-2"/>
        <s v="2010-3"/>
        <s v="2010-4"/>
        <s v="2010-5"/>
        <s v="2010-6"/>
        <s v="2010-7"/>
        <s v="2010-8"/>
        <s v="2010-9"/>
        <s v="2010-10"/>
        <s v="2010-11"/>
        <s v="2010-12"/>
        <s v="2010-13"/>
        <s v="2010-14"/>
        <s v="2010-15"/>
        <s v="2010-16"/>
        <s v="2010-17"/>
        <s v="2010-18"/>
        <s v="2010-19"/>
        <s v="2010-20"/>
        <s v="2010-21"/>
        <s v="2010-22"/>
        <s v="2010-23"/>
        <s v="2010-24"/>
        <s v="2010-25"/>
        <s v="2010-26"/>
        <s v="2010-27"/>
        <s v="2010-28"/>
        <s v="2010-29"/>
        <s v="2010-30"/>
        <s v="2010-31"/>
        <s v="2010-32"/>
        <s v="2010-33"/>
        <s v="2010-34"/>
        <s v="2010-35"/>
        <s v="2010-36"/>
        <s v="2010-37"/>
        <s v="2010-38"/>
        <s v="2010-39"/>
        <s v="2010-40"/>
        <s v="2010-41"/>
        <s v="2010-42"/>
        <s v="2010-43"/>
        <s v="2010-44"/>
        <s v="2010-45"/>
        <s v="2010-46"/>
        <s v="2010-47"/>
        <s v="2010-48"/>
        <s v="2010-49"/>
        <s v="2010-50"/>
        <s v="2010-51"/>
        <s v="2010-52"/>
        <s v="2010-53"/>
        <s v="2011-1"/>
        <s v="2011-2"/>
        <s v="2011-3"/>
        <s v="2011-4"/>
        <s v="2011-5"/>
        <s v="2011-6"/>
        <s v="2011-7"/>
        <s v="2011-8"/>
        <s v="2011-9"/>
        <s v="2011-10"/>
        <s v="2011-11"/>
        <s v="2011-12"/>
        <s v="2011-13"/>
        <s v="2011-14"/>
        <s v="2011-15"/>
        <s v="2011-16"/>
        <s v="2011-17"/>
        <s v="2011-18"/>
        <s v="2011-19"/>
        <s v="2011-20"/>
        <s v="2011-21"/>
        <s v="2011-22"/>
        <s v="2011-23"/>
        <s v="2011-24"/>
        <s v="2011-25"/>
        <s v="2011-26"/>
        <s v="2011-27"/>
        <s v="2011-28"/>
        <s v="2011-29"/>
        <s v="2011-30"/>
        <s v="2011-31"/>
        <s v="2011-32"/>
        <s v="2011-33"/>
        <s v="2011-34"/>
        <s v="2011-35"/>
        <s v="2011-36"/>
        <s v="2011-37"/>
        <s v="2011-38"/>
        <s v="2011-39"/>
        <s v="2011-40"/>
        <s v="2011-41"/>
        <s v="2011-42"/>
        <s v="2011-43"/>
        <s v="2011-44"/>
        <s v="2011-45"/>
        <s v="2011-46"/>
        <s v="2011-47"/>
        <s v="2011-48"/>
        <s v="2011-49"/>
        <s v="2011-50"/>
        <s v="2011-51"/>
        <s v="2011-52"/>
        <s v="2011-53"/>
        <s v="2012-1"/>
        <s v="2012-2"/>
        <s v="2012-3"/>
        <s v="2012-4"/>
        <s v="2012-5"/>
        <s v="2012-6"/>
        <s v="2012-7"/>
        <s v="2012-8"/>
        <s v="2012-9"/>
        <s v="2012-10"/>
        <s v="2012-11"/>
        <s v="2012-12"/>
        <s v="2012-13"/>
        <s v="2012-14"/>
        <s v="2012-15"/>
        <s v="2012-16"/>
        <s v="2012-17"/>
        <s v="2012-18"/>
        <s v="2012-19"/>
        <s v="2012-20"/>
        <s v="2012-21"/>
        <s v="2012-22"/>
        <s v="2012-23"/>
        <s v="2012-24"/>
        <s v="2012-25"/>
        <s v="2012-26"/>
        <s v="2012-27"/>
        <s v="2012-28"/>
        <s v="2012-29"/>
        <s v="2012-30"/>
        <s v="2012-31"/>
        <s v="2012-32"/>
        <s v="2012-33"/>
        <s v="2012-34"/>
        <s v="2012-35"/>
        <s v="2012-36"/>
        <s v="2012-37"/>
        <s v="2012-38"/>
        <s v="2012-39"/>
        <s v="2012-40"/>
        <s v="2012-41"/>
        <s v="2012-42"/>
        <s v="2012-43"/>
        <s v="2012-44"/>
        <s v="2012-45"/>
        <s v="2012-46"/>
        <s v="2012-47"/>
        <s v="2012-48"/>
        <s v="2012-49"/>
        <s v="2012-50"/>
        <s v="2012-51"/>
        <s v="2012-52"/>
        <s v="2012-53"/>
        <s v="2013-1"/>
        <s v="2013-2"/>
        <s v="2013-3"/>
        <s v="2013-4"/>
        <s v="2013-5"/>
        <s v="2013-6"/>
        <s v="2013-7"/>
        <s v="2013-8"/>
        <s v="2013-9"/>
        <s v="2013-10"/>
        <s v="2013-11"/>
        <s v="2013-12"/>
        <s v="2013-13"/>
        <s v="2013-14"/>
        <s v="2013-15"/>
        <s v="2013-16"/>
        <s v="2013-17"/>
        <s v="2013-18"/>
        <s v="2013-19"/>
        <s v="2013-20"/>
        <s v="2013-21"/>
        <s v="2013-22"/>
        <s v="2013-23"/>
        <s v="2013-24"/>
        <s v="2013-25"/>
        <s v="2013-26"/>
        <s v="2013-27"/>
        <s v="2013-28"/>
        <s v="2013-29"/>
        <s v="2013-30"/>
        <s v="2013-31"/>
        <s v="2013-32"/>
        <s v="2013-33"/>
        <s v="2013-34"/>
        <s v="2013-35"/>
        <s v="2013-36"/>
        <s v="2013-37"/>
        <s v="2013-38"/>
        <s v="2013-39"/>
        <s v="2013-40"/>
        <s v="2013-41"/>
        <s v="2013-42"/>
        <s v="2013-43"/>
        <s v="2013-44"/>
        <s v="2013-45"/>
        <s v="2013-46"/>
        <s v="2013-47"/>
        <s v="2013-48"/>
        <s v="2013-49"/>
        <s v="2013-50"/>
        <s v="2013-51"/>
        <s v="2013-52"/>
        <s v="2013-53"/>
        <s v="2014-1"/>
        <s v="2014-2"/>
        <s v="2014-3"/>
        <s v="2014-4"/>
        <s v="2014-5"/>
        <s v="2014-6"/>
        <s v="2014-7"/>
        <s v="2014-8"/>
        <s v="2014-9"/>
        <s v="2014-10"/>
        <s v="2014-11"/>
        <s v="2014-12"/>
        <s v="2014-13"/>
        <s v="2014-14"/>
        <s v="2014-15"/>
        <s v="2014-16"/>
        <s v="2014-17"/>
        <s v="2014-18"/>
        <s v="2014-19"/>
        <s v="2014-20"/>
        <s v="2014-21"/>
        <s v="2014-22"/>
        <s v="2014-23"/>
        <s v="2014-24"/>
        <s v="2014-25"/>
        <s v="2014-26"/>
        <s v="2014-27"/>
        <s v="2014-28"/>
        <s v="2014-29"/>
        <s v="2014-30"/>
        <s v="2014-31"/>
        <s v="2014-32"/>
        <s v="2014-33"/>
        <s v="2014-34"/>
        <s v="2014-35"/>
        <s v="2014-36"/>
        <s v="2014-37"/>
        <s v="2014-38"/>
        <s v="2014-39"/>
        <s v="2014-40"/>
        <s v="2014-41"/>
        <s v="2014-42"/>
        <s v="2014-43"/>
        <s v="2014-44"/>
        <s v="2014-45"/>
        <s v="2014-46"/>
        <s v="2014-47"/>
        <s v="2014-48"/>
        <s v="2014-49"/>
        <s v="2014-50"/>
        <s v="2014-51"/>
        <s v="2014-52"/>
        <s v="2014-53"/>
        <s v="2015-1"/>
        <s v="2015-2"/>
        <s v="2015-3"/>
        <s v="2015-4"/>
        <s v="2015-5"/>
        <s v="2015-6"/>
        <s v="2015-7"/>
        <s v="2015-8"/>
        <s v="2015-9"/>
        <s v="2015-10"/>
        <s v="2015-11"/>
        <s v="2015-12"/>
        <s v="2015-13"/>
        <s v="2015-14"/>
        <s v="2015-15"/>
        <s v="2015-16"/>
        <s v="2015-17"/>
        <s v="2015-18"/>
        <s v="2015-19"/>
        <s v="2015-20"/>
        <s v="2015-21"/>
        <s v="2015-22"/>
        <s v="2015-23"/>
        <s v="2015-24"/>
        <s v="2015-25"/>
        <s v="2015-26"/>
        <s v="2015-27"/>
        <s v="2015-28"/>
        <s v="2015-29"/>
        <s v="2015-30"/>
        <s v="2015-31"/>
        <s v="2015-32"/>
        <s v="2015-33"/>
        <s v="2015-34"/>
        <s v="2015-35"/>
        <s v="2015-36"/>
        <s v="2015-37"/>
        <s v="2015-38"/>
        <s v="2015-39"/>
        <s v="2015-40"/>
        <s v="2015-41"/>
        <s v="2015-42"/>
        <s v="2015-43"/>
        <s v="2015-44"/>
        <s v="2015-45"/>
        <s v="2015-46"/>
        <s v="2015-47"/>
        <s v="2015-48"/>
        <s v="2015-49"/>
        <s v="2015-50"/>
        <s v="2015-51"/>
        <s v="2015-52"/>
        <s v="2015-53"/>
        <s v="2016-1"/>
        <s v="2016-2"/>
        <s v="19-2010" u="1"/>
        <s v="19-2011" u="1"/>
        <s v="9-2015" u="1"/>
        <s v="8-2014" u="1"/>
        <s v="7-2013" u="1"/>
        <s v="6-2012" u="1"/>
        <s v="19-2012" u="1"/>
        <s v="5-2011" u="1"/>
        <s v="4-2010" u="1"/>
        <s v="19-2013" u="1"/>
        <s v="19-2014" u="1"/>
        <s v="19-2015" u="1"/>
        <s v="39-2010" u="1"/>
        <s v="27-2010" u="1"/>
        <s v="15-2010" u="1"/>
        <s v="39-2011" u="1"/>
        <s v="27-2011" u="1"/>
        <s v="15-2011" u="1"/>
        <s v="9-2013" u="1"/>
        <s v="8-2012" u="1"/>
        <s v="39-2012" u="1"/>
        <s v="7-2011" u="1"/>
        <s v="27-2012" u="1"/>
        <s v="6-2010" u="1"/>
        <s v="15-2012" u="1"/>
        <s v="39-2013" u="1"/>
        <s v="27-2013" u="1"/>
        <s v="15-2013" u="1"/>
        <s v="39-2014" u="1"/>
        <s v="27-2014" u="1"/>
        <s v="15-2014" u="1"/>
        <s v="39-2015" u="1"/>
        <s v="27-2015" u="1"/>
        <s v="15-2015" u="1"/>
        <s v="47-2010" u="1"/>
        <s v="29-2008" u="1"/>
        <s v="35-2010" u="1"/>
        <s v="17-2008" u="1"/>
        <s v="23-2010" u="1"/>
        <s v="11-2010" u="1"/>
        <s v="47-2011" u="1"/>
        <s v="29-2009" u="1"/>
        <s v="35-2011" u="1"/>
        <s v="17-2009" u="1"/>
        <s v="23-2011" u="1"/>
        <s v="11-2011" u="1"/>
        <s v="9-2011" u="1"/>
        <s v="47-2012" u="1"/>
        <s v="8-2010" u="1"/>
        <s v="35-2012" u="1"/>
        <s v="23-2012" u="1"/>
        <s v="11-2012" u="1"/>
        <s v="47-2013" u="1"/>
        <s v="35-2013" u="1"/>
        <s v="23-2013" u="1"/>
        <s v="11-2013" u="1"/>
        <s v="47-2014" u="1"/>
        <s v="35-2014" u="1"/>
        <s v="23-2014" u="1"/>
        <s v="11-2014" u="1"/>
        <s v="47-2015" u="1"/>
        <s v="35-2015" u="1"/>
        <s v="23-2015" u="1"/>
        <s v="11-2015" u="1"/>
        <s v="49-2007" u="1"/>
        <s v="49-2008" u="1"/>
        <s v="37-2008" u="1"/>
        <s v="43-2010" u="1"/>
        <s v="25-2008" u="1"/>
        <s v="31-2010" u="1"/>
        <s v="13-2008" u="1"/>
        <s v="49-2009" u="1"/>
        <s v="37-2009" u="1"/>
        <s v="43-2011" u="1"/>
        <s v="25-2009" u="1"/>
        <s v="31-2011" u="1"/>
        <s v="13-2009" u="1"/>
        <s v="43-2012" u="1"/>
        <s v="31-2012" u="1"/>
        <s v="43-2013" u="1"/>
        <s v="31-2013" u="1"/>
        <s v="43-2014" u="1"/>
        <s v="31-2014" u="1"/>
        <s v="43-2015" u="1"/>
        <s v="31-2015" u="1"/>
        <s v="45-2007" u="1"/>
        <s v="45-2008" u="1"/>
        <s v="51-2010" u="1"/>
        <s v="33-2008" u="1"/>
        <s v="21-2008" u="1"/>
        <s v="45-2009" u="1"/>
        <s v="51-2011" u="1"/>
        <s v="33-2009" u="1"/>
        <s v="21-2009" u="1"/>
        <s v="51-2012" u="1"/>
        <s v="51-2013" u="1"/>
        <s v="51-2014" u="1"/>
        <s v="51-2015" u="1"/>
        <s v="53-2007" u="1"/>
        <s v="41-2007" u="1"/>
        <s v="53-2008" u="1"/>
        <s v="41-2008" u="1"/>
        <s v="53-2009" u="1"/>
        <s v="41-2009" u="1"/>
        <s v="28-2010" u="1"/>
        <s v="16-2010" u="1"/>
        <s v="28-2011" u="1"/>
        <s v="16-2011" u="1"/>
        <s v="28-2012" u="1"/>
        <s v="16-2012" u="1"/>
        <s v="28-2013" u="1"/>
        <s v="16-2013" u="1"/>
        <s v="28-2014" u="1"/>
        <s v="16-2014" u="1"/>
        <s v="28-2015" u="1"/>
        <s v="16-2015" u="1"/>
        <s v="48-2010" u="1"/>
        <s v="36-2010" u="1"/>
        <s v="18-2008" u="1"/>
        <s v="24-2010" u="1"/>
        <s v="12-2010" u="1"/>
        <s v="48-2011" u="1"/>
        <s v="36-2011" u="1"/>
        <s v="18-2009" u="1"/>
        <s v="24-2011" u="1"/>
        <s v="12-2011" u="1"/>
        <s v="48-2012" u="1"/>
        <s v="36-2012" u="1"/>
        <s v="24-2012" u="1"/>
        <s v="12-2012" u="1"/>
        <s v="48-2013" u="1"/>
        <s v="36-2013" u="1"/>
        <s v="24-2013" u="1"/>
        <s v="12-2013" u="1"/>
        <s v="48-2014" u="1"/>
        <s v="36-2014" u="1"/>
        <s v="24-2014" u="1"/>
        <s v="12-2014" u="1"/>
        <s v="48-2015" u="1"/>
        <s v="36-2015" u="1"/>
        <s v="24-2015" u="1"/>
        <s v="12-2015" u="1"/>
        <s v="38-2008" u="1"/>
        <s v="44-2010" u="1"/>
        <s v="26-2008" u="1"/>
        <s v="32-2010" u="1"/>
        <s v="14-2008" u="1"/>
        <s v="20-2010" u="1"/>
        <s v="38-2009" u="1"/>
        <s v="44-2011" u="1"/>
        <s v="26-2009" u="1"/>
        <s v="32-2011" u="1"/>
        <s v="14-2009" u="1"/>
        <s v="20-2011" u="1"/>
        <s v="44-2012" u="1"/>
        <s v="32-2012" u="1"/>
        <s v="20-2012" u="1"/>
        <s v="44-2013" u="1"/>
        <s v="32-2013" u="1"/>
        <s v="20-2013" u="1"/>
        <s v="44-2014" u="1"/>
        <s v="32-2014" u="1"/>
        <s v="20-2014" u="1"/>
        <s v="44-2015" u="1"/>
        <s v="32-2015" u="1"/>
        <s v="20-2015" u="1"/>
        <s v="46-2007" u="1"/>
        <s v="46-2008" u="1"/>
        <s v="52-2010" u="1"/>
        <s v="34-2008" u="1"/>
        <s v="40-2010" u="1"/>
        <s v="22-2008" u="1"/>
        <s v="10-2008" u="1"/>
        <s v="46-2009" u="1"/>
        <s v="52-2011" u="1"/>
        <s v="34-2009" u="1"/>
        <s v="40-2011" u="1"/>
        <s v="22-2009" u="1"/>
        <s v="10-2009" u="1"/>
        <s v="52-2012" u="1"/>
        <s v="40-2012" u="1"/>
        <s v="52-2013" u="1"/>
        <s v="40-2013" u="1"/>
        <s v="52-2014" u="1"/>
        <s v="40-2014" u="1"/>
        <s v="52-2015" u="1"/>
        <s v="40-2015" u="1"/>
        <s v="42-2007" u="1"/>
        <s v="42-2008" u="1"/>
        <s v="30-2008" u="1"/>
        <s v="42-2009" u="1"/>
        <s v="30-2009" u="1"/>
        <s v="50-2007" u="1"/>
        <s v="50-2008" u="1"/>
        <s v="50-2009" u="1"/>
        <s v="2-2009" u="1"/>
        <s v="1-2008" u="1"/>
        <s v="4-2009" u="1"/>
        <s v="3-2008" u="1"/>
        <s v="6-2009" u="1"/>
        <s v="5-2008" u="1"/>
        <s v="1-2016" u="1"/>
        <s v="8-2009" u="1"/>
        <s v="7-2008" u="1"/>
        <s v="2-2015" u="1"/>
        <s v="1-2014" u="1"/>
        <s v="9-2008" u="1"/>
        <s v="4-2015" u="1"/>
        <s v="3-2014" u="1"/>
        <s v="2-2013" u="1"/>
        <s v="1-2012" u="1"/>
        <s v="6-2015" u="1"/>
        <s v="5-2014" u="1"/>
        <s v="4-2013" u="1"/>
        <s v="3-2012" u="1"/>
        <s v="2-2011" u="1"/>
        <s v="1-2010" u="1"/>
        <s v="8-2015" u="1"/>
        <s v="7-2014" u="1"/>
        <s v="6-2013" u="1"/>
        <s v="5-2012" u="1"/>
        <s v="4-2011" u="1"/>
        <s v="3-2010" u="1"/>
        <s v="29-2010" u="1"/>
        <s v="17-2010" u="1"/>
        <s v="29-2011" u="1"/>
        <s v="17-2011" u="1"/>
        <s v="9-2014" u="1"/>
        <s v="8-2013" u="1"/>
        <s v="7-2012" u="1"/>
        <s v="29-2012" u="1"/>
        <s v="6-2011" u="1"/>
        <s v="17-2012" u="1"/>
        <s v="5-2010" u="1"/>
        <s v="29-2013" u="1"/>
        <s v="17-2013" u="1"/>
        <s v="29-2014" u="1"/>
        <s v="17-2014" u="1"/>
        <s v="29-2015" u="1"/>
        <s v="17-2015" u="1"/>
        <s v="49-2010" u="1"/>
        <s v="37-2010" u="1"/>
        <s v="19-2008" u="1"/>
        <s v="25-2010" u="1"/>
        <s v="13-2010" u="1"/>
        <s v="49-2011" u="1"/>
        <s v="37-2011" u="1"/>
        <s v="19-2009" u="1"/>
        <s v="25-2011" u="1"/>
        <s v="13-2011" u="1"/>
        <s v="9-2012" u="1"/>
        <s v="49-2012" u="1"/>
        <s v="8-2011" u="1"/>
        <s v="37-2012" u="1"/>
        <s v="7-2010" u="1"/>
        <s v="25-2012" u="1"/>
        <s v="13-2012" u="1"/>
        <s v="49-2013" u="1"/>
        <s v="37-2013" u="1"/>
        <s v="25-2013" u="1"/>
        <s v="13-2013" u="1"/>
        <s v="49-2014" u="1"/>
        <s v="37-2014" u="1"/>
        <s v="25-2014" u="1"/>
        <s v="13-2014" u="1"/>
        <s v="49-2015" u="1"/>
        <s v="37-2015" u="1"/>
        <s v="25-2015" u="1"/>
        <s v="13-2015" u="1"/>
        <s v="39-2007" u="1"/>
        <s v="39-2008" u="1"/>
        <s v="45-2010" u="1"/>
        <s v="27-2008" u="1"/>
        <s v="33-2010" u="1"/>
        <s v="15-2008" u="1"/>
        <s v="21-2010" u="1"/>
        <s v="39-2009" u="1"/>
        <s v="45-2011" u="1"/>
        <s v="27-2009" u="1"/>
        <s v="33-2011" u="1"/>
        <s v="15-2009" u="1"/>
        <s v="21-2011" u="1"/>
        <s v="9-2010" u="1"/>
        <s v="45-2012" u="1"/>
        <s v="33-2012" u="1"/>
        <s v="21-2012" u="1"/>
        <s v="45-2013" u="1"/>
        <s v="33-2013" u="1"/>
        <s v="21-2013" u="1"/>
        <s v="45-2014" u="1"/>
        <s v="33-2014" u="1"/>
        <s v="21-2014" u="1"/>
        <s v="45-2015" u="1"/>
        <s v="33-2015" u="1"/>
        <s v="21-2015" u="1"/>
        <s v="47-2007" u="1"/>
        <s v="47-2008" u="1"/>
        <s v="53-2010" u="1"/>
        <s v="35-2008" u="1"/>
        <s v="41-2010" u="1"/>
        <s v="23-2008" u="1"/>
        <s v="11-2008" u="1"/>
        <s v="47-2009" u="1"/>
        <s v="53-2011" u="1"/>
        <s v="35-2009" u="1"/>
        <s v="41-2011" u="1"/>
        <s v="23-2009" u="1"/>
        <s v="11-2009" u="1"/>
        <s v="53-2012" u="1"/>
        <s v="41-2012" u="1"/>
        <s v="53-2013" u="1"/>
        <s v="41-2013" u="1"/>
        <s v="53-2014" u="1"/>
        <s v="41-2014" u="1"/>
        <s v="53-2015" u="1"/>
        <s v="41-2015" u="1"/>
        <s v="43-2007" u="1"/>
        <s v="43-2008" u="1"/>
        <s v="31-2008" u="1"/>
        <s v="43-2009" u="1"/>
        <s v="31-2009" u="1"/>
        <s v="51-2007" u="1"/>
        <s v="51-2008" u="1"/>
        <s v="51-2009" u="1"/>
        <s v="18-2010" u="1"/>
        <s v="18-2011" u="1"/>
        <s v="18-2012" u="1"/>
        <s v="18-2013" u="1"/>
        <s v="18-2014" u="1"/>
        <s v="18-2015" u="1"/>
        <s v="38-2010" u="1"/>
        <s v="26-2010" u="1"/>
        <s v="14-2010" u="1"/>
        <s v="38-2011" u="1"/>
        <s v="26-2011" u="1"/>
        <s v="14-2011" u="1"/>
        <s v="38-2012" u="1"/>
        <s v="26-2012" u="1"/>
        <s v="14-2012" u="1"/>
        <s v="38-2013" u="1"/>
        <s v="26-2013" u="1"/>
        <s v="14-2013" u="1"/>
        <s v="38-2014" u="1"/>
        <s v="26-2014" u="1"/>
        <s v="14-2014" u="1"/>
        <s v="38-2015" u="1"/>
        <s v="26-2015" u="1"/>
        <s v="14-2015" u="1"/>
        <s v="46-2010" u="1"/>
        <s v="28-2008" u="1"/>
        <s v="34-2010" u="1"/>
        <s v="16-2008" u="1"/>
        <s v="22-2010" u="1"/>
        <s v="10-2010" u="1"/>
        <s v="46-2011" u="1"/>
        <s v="28-2009" u="1"/>
        <s v="34-2011" u="1"/>
        <s v="16-2009" u="1"/>
        <s v="22-2011" u="1"/>
        <s v="10-2011" u="1"/>
        <s v="46-2012" u="1"/>
        <s v="34-2012" u="1"/>
        <s v="22-2012" u="1"/>
        <s v="10-2012" u="1"/>
        <s v="46-2013" u="1"/>
        <s v="34-2013" u="1"/>
        <s v="22-2013" u="1"/>
        <s v="10-2013" u="1"/>
        <s v="46-2014" u="1"/>
        <s v="34-2014" u="1"/>
        <s v="22-2014" u="1"/>
        <s v="10-2014" u="1"/>
        <s v="46-2015" u="1"/>
        <s v="34-2015" u="1"/>
        <s v="22-2015" u="1"/>
        <s v="10-2015" u="1"/>
        <s v="48-2007" u="1"/>
        <s v="48-2008" u="1"/>
        <s v="36-2008" u="1"/>
        <s v="42-2010" u="1"/>
        <s v="24-2008" u="1"/>
        <s v="30-2010" u="1"/>
        <s v="12-2008" u="1"/>
        <s v="48-2009" u="1"/>
        <s v="36-2009" u="1"/>
        <s v="42-2011" u="1"/>
        <s v="24-2009" u="1"/>
        <s v="30-2011" u="1"/>
        <s v="12-2009" u="1"/>
        <s v="42-2012" u="1"/>
        <s v="30-2012" u="1"/>
        <s v="42-2013" u="1"/>
        <s v="30-2013" u="1"/>
        <s v="42-2014" u="1"/>
        <s v="30-2014" u="1"/>
        <s v="42-2015" u="1"/>
        <s v="30-2015" u="1"/>
        <s v="44-2007" u="1"/>
        <s v="44-2008" u="1"/>
        <s v="50-2010" u="1"/>
        <s v="32-2008" u="1"/>
        <s v="20-2008" u="1"/>
        <s v="44-2009" u="1"/>
        <s v="50-2011" u="1"/>
        <s v="32-2009" u="1"/>
        <s v="20-2009" u="1"/>
        <s v="50-2012" u="1"/>
        <s v="50-2013" u="1"/>
        <s v="50-2014" u="1"/>
        <s v="50-2015" u="1"/>
        <s v="52-2007" u="1"/>
        <s v="40-2007" u="1"/>
        <s v="52-2008" u="1"/>
        <s v="40-2008" u="1"/>
        <s v="52-2009" u="1"/>
        <s v="40-2009" u="1"/>
        <s v="1-2009" u="1"/>
        <s v="3-2009" u="1"/>
        <s v="2-2008" u="1"/>
        <s v="5-2009" u="1"/>
        <s v="4-2008" u="1"/>
        <s v="7-2009" u="1"/>
        <s v="6-2008" u="1"/>
        <s v="2-2016" u="1"/>
        <s v="1-2015" u="1"/>
        <s v="9-2009" u="1"/>
        <s v="8-2008" u="1"/>
        <s v="3-2015" u="1"/>
        <s v="2-2014" u="1"/>
        <s v="1-2013" u="1"/>
        <s v="5-2015" u="1"/>
        <s v="4-2014" u="1"/>
        <s v="3-2013" u="1"/>
        <s v="2-2012" u="1"/>
        <s v="1-2011" u="1"/>
        <s v="7-2015" u="1"/>
        <s v="6-2014" u="1"/>
        <s v="5-2013" u="1"/>
        <s v="4-2012" u="1"/>
        <s v="3-2011" u="1"/>
        <s v="2-201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Алексей Карасев" refreshedDate="41956.588923263887" createdVersion="5" refreshedVersion="5" minRefreshableVersion="3" recordCount="3024">
  <cacheSource type="worksheet">
    <worksheetSource ref="A1:S3025" sheet="Takings"/>
  </cacheSource>
  <cacheFields count="19">
    <cacheField name="Week" numFmtId="0">
      <sharedItems containsBlank="1" containsMixedTypes="1" containsNumber="1" containsInteger="1" minValue="1" maxValue="52"/>
    </cacheField>
    <cacheField name="Date" numFmtId="167">
      <sharedItems containsSemiMixedTypes="0" containsNonDate="0" containsDate="1" containsString="0" minDate="2007-09-24T00:00:00" maxDate="2016-01-04T00:00:00"/>
    </cacheField>
    <cacheField name="Till" numFmtId="168">
      <sharedItems containsBlank="1" containsMixedTypes="1" containsNumber="1" minValue="0" maxValue="30670.11"/>
    </cacheField>
    <cacheField name="Accounts" numFmtId="168">
      <sharedItems containsString="0" containsBlank="1" containsNumber="1" minValue="0" maxValue="9819.6200000000008"/>
    </cacheField>
    <cacheField name="Total" numFmtId="168">
      <sharedItems containsSemiMixedTypes="0" containsString="0" containsNumber="1" minValue="0" maxValue="35161.699999999997"/>
    </cacheField>
    <cacheField name="Cash" numFmtId="164">
      <sharedItems containsString="0" containsBlank="1" containsNumber="1" minValue="0" maxValue="4625.1399999999994"/>
    </cacheField>
    <cacheField name="# Cust." numFmtId="0">
      <sharedItems containsMixedTypes="1" containsNumber="1" containsInteger="1" minValue="0" maxValue="446"/>
    </cacheField>
    <cacheField name="Cash Av Spend" numFmtId="164">
      <sharedItems containsSemiMixedTypes="0" containsString="0" containsNumber="1" minValue="0" maxValue="85.47999999999999"/>
    </cacheField>
    <cacheField name="EFTPOS" numFmtId="0">
      <sharedItems containsMixedTypes="1" containsNumber="1" minValue="0" maxValue="18708.98"/>
    </cacheField>
    <cacheField name="# Cust.2" numFmtId="0">
      <sharedItems containsSemiMixedTypes="0" containsString="0" containsNumber="1" containsInteger="1" minValue="0" maxValue="156"/>
    </cacheField>
    <cacheField name="Cust # TOTAL" numFmtId="0">
      <sharedItems containsSemiMixedTypes="0" containsString="0" containsNumber="1" containsInteger="1" minValue="0" maxValue="572"/>
    </cacheField>
    <cacheField name="EFTPOS Av $pend" numFmtId="168">
      <sharedItems containsSemiMixedTypes="0" containsString="0" containsNumber="1" minValue="0" maxValue="939.93"/>
    </cacheField>
    <cacheField name="TOTAL Av Spend" numFmtId="164">
      <sharedItems containsSemiMixedTypes="0" containsString="0" containsNumber="1" minValue="0" maxValue="851.63"/>
    </cacheField>
    <cacheField name="Notes" numFmtId="0">
      <sharedItems containsBlank="1" containsMixedTypes="1" containsNumber="1" minValue="1.4" maxValue="281"/>
    </cacheField>
    <cacheField name="Till Up Down" numFmtId="0">
      <sharedItems containsBlank="1" containsMixedTypes="1" containsNumber="1" minValue="-49.25" maxValue="76.099999999999994"/>
    </cacheField>
    <cacheField name="Reserved column" numFmtId="0">
      <sharedItems containsBlank="1" containsMixedTypes="1" containsNumber="1" minValue="30" maxValue="1688.5900000000001"/>
    </cacheField>
    <cacheField name="# of the week" numFmtId="0">
      <sharedItems containsSemiMixedTypes="0" containsString="0" containsNumber="1" containsInteger="1" minValue="1" maxValue="53" count="53"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07" maxValue="2016" count="10"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Day of the week" numFmtId="0">
      <sharedItems count="7">
        <s v="Mon"/>
        <s v="Tue"/>
        <s v="Wed"/>
        <s v="Thu"/>
        <s v="Fri"/>
        <s v="Sat"/>
        <s v="Su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Алексей Карасев" refreshedDate="41956.588923495372" createdVersion="5" refreshedVersion="5" minRefreshableVersion="3" recordCount="3024">
  <cacheSource type="worksheet">
    <worksheetSource ref="A1:U3025" sheet="Takings"/>
  </cacheSource>
  <cacheFields count="21">
    <cacheField name="Week" numFmtId="0">
      <sharedItems containsBlank="1" containsMixedTypes="1" containsNumber="1" containsInteger="1" minValue="1" maxValue="52"/>
    </cacheField>
    <cacheField name="Date" numFmtId="167">
      <sharedItems containsSemiMixedTypes="0" containsNonDate="0" containsDate="1" containsString="0" minDate="2007-09-24T00:00:00" maxDate="2016-01-04T00:00:00"/>
    </cacheField>
    <cacheField name="Till" numFmtId="168">
      <sharedItems containsBlank="1" containsMixedTypes="1" containsNumber="1" minValue="0" maxValue="30670.11"/>
    </cacheField>
    <cacheField name="Accounts" numFmtId="168">
      <sharedItems containsString="0" containsBlank="1" containsNumber="1" minValue="0" maxValue="9819.6200000000008"/>
    </cacheField>
    <cacheField name="Total" numFmtId="168">
      <sharedItems containsSemiMixedTypes="0" containsString="0" containsNumber="1" minValue="0" maxValue="35161.699999999997"/>
    </cacheField>
    <cacheField name="Cash" numFmtId="164">
      <sharedItems containsString="0" containsBlank="1" containsNumber="1" minValue="0" maxValue="4625.1399999999994"/>
    </cacheField>
    <cacheField name="# Cust." numFmtId="0">
      <sharedItems containsMixedTypes="1" containsNumber="1" containsInteger="1" minValue="0" maxValue="446"/>
    </cacheField>
    <cacheField name="Cash Av Spend" numFmtId="164">
      <sharedItems containsSemiMixedTypes="0" containsString="0" containsNumber="1" minValue="0" maxValue="85.47999999999999"/>
    </cacheField>
    <cacheField name="EFTPOS" numFmtId="0">
      <sharedItems containsMixedTypes="1" containsNumber="1" minValue="0" maxValue="18708.98"/>
    </cacheField>
    <cacheField name="# Cust.2" numFmtId="0">
      <sharedItems containsSemiMixedTypes="0" containsString="0" containsNumber="1" containsInteger="1" minValue="0" maxValue="156"/>
    </cacheField>
    <cacheField name="Cust # TOTAL" numFmtId="0">
      <sharedItems containsSemiMixedTypes="0" containsString="0" containsNumber="1" containsInteger="1" minValue="0" maxValue="572"/>
    </cacheField>
    <cacheField name="EFTPOS Av $pend" numFmtId="168">
      <sharedItems containsSemiMixedTypes="0" containsString="0" containsNumber="1" minValue="0" maxValue="939.93"/>
    </cacheField>
    <cacheField name="TOTAL Av Spend" numFmtId="164">
      <sharedItems containsSemiMixedTypes="0" containsString="0" containsNumber="1" minValue="0" maxValue="851.63"/>
    </cacheField>
    <cacheField name="Notes" numFmtId="0">
      <sharedItems containsBlank="1" containsMixedTypes="1" containsNumber="1" minValue="1.4" maxValue="281"/>
    </cacheField>
    <cacheField name="Till Up Down" numFmtId="0">
      <sharedItems containsBlank="1" containsMixedTypes="1" containsNumber="1" minValue="-49.25" maxValue="76.099999999999994"/>
    </cacheField>
    <cacheField name="Reserved column" numFmtId="0">
      <sharedItems containsBlank="1" containsMixedTypes="1" containsNumber="1" minValue="30" maxValue="1688.5900000000001"/>
    </cacheField>
    <cacheField name="# of the week" numFmtId="0">
      <sharedItems containsSemiMixedTypes="0" containsString="0" containsNumber="1" containsInteger="1" minValue="1" maxValue="53"/>
    </cacheField>
    <cacheField name="Year" numFmtId="0">
      <sharedItems containsSemiMixedTypes="0" containsString="0" containsNumber="1" containsInteger="1" minValue="2007" maxValue="2016" count="10"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Day of the week" numFmtId="0">
      <sharedItems count="7">
        <s v="Mon"/>
        <s v="Tue"/>
        <s v="Wed"/>
        <s v="Thu"/>
        <s v="Fri"/>
        <s v="Sat"/>
        <s v="Sun"/>
      </sharedItems>
    </cacheField>
    <cacheField name="Week + Year" numFmtId="0">
      <sharedItems/>
    </cacheField>
    <cacheField name="IsCristmas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Алексей Карасев" refreshedDate="41956.59414479167" createdVersion="5" refreshedVersion="5" minRefreshableVersion="3" recordCount="3024">
  <cacheSource type="worksheet">
    <worksheetSource ref="A1:V3025" sheet="Takings"/>
  </cacheSource>
  <cacheFields count="22">
    <cacheField name="Week" numFmtId="0">
      <sharedItems containsBlank="1" containsMixedTypes="1" containsNumber="1" containsInteger="1" minValue="1" maxValue="52"/>
    </cacheField>
    <cacheField name="Date" numFmtId="167">
      <sharedItems containsSemiMixedTypes="0" containsNonDate="0" containsDate="1" containsString="0" minDate="2007-09-24T00:00:00" maxDate="2016-01-04T00:00:00"/>
    </cacheField>
    <cacheField name="Till" numFmtId="168">
      <sharedItems containsBlank="1" containsMixedTypes="1" containsNumber="1" minValue="0" maxValue="30670.11"/>
    </cacheField>
    <cacheField name="Accounts" numFmtId="168">
      <sharedItems containsString="0" containsBlank="1" containsNumber="1" minValue="0" maxValue="9819.6200000000008"/>
    </cacheField>
    <cacheField name="Total" numFmtId="168">
      <sharedItems containsSemiMixedTypes="0" containsString="0" containsNumber="1" minValue="0" maxValue="35161.699999999997"/>
    </cacheField>
    <cacheField name="Cash" numFmtId="164">
      <sharedItems containsString="0" containsBlank="1" containsNumber="1" minValue="0" maxValue="4625.1399999999994"/>
    </cacheField>
    <cacheField name="# Cust." numFmtId="0">
      <sharedItems containsMixedTypes="1" containsNumber="1" containsInteger="1" minValue="0" maxValue="446"/>
    </cacheField>
    <cacheField name="Cash Av Spend" numFmtId="164">
      <sharedItems containsSemiMixedTypes="0" containsString="0" containsNumber="1" minValue="0" maxValue="85.47999999999999"/>
    </cacheField>
    <cacheField name="EFTPOS" numFmtId="0">
      <sharedItems containsMixedTypes="1" containsNumber="1" minValue="0" maxValue="18708.98"/>
    </cacheField>
    <cacheField name="# Cust.2" numFmtId="0">
      <sharedItems containsSemiMixedTypes="0" containsString="0" containsNumber="1" containsInteger="1" minValue="0" maxValue="156"/>
    </cacheField>
    <cacheField name="Cust # TOTAL" numFmtId="0">
      <sharedItems containsSemiMixedTypes="0" containsString="0" containsNumber="1" containsInteger="1" minValue="0" maxValue="572"/>
    </cacheField>
    <cacheField name="EFTPOS Av $pend" numFmtId="168">
      <sharedItems containsSemiMixedTypes="0" containsString="0" containsNumber="1" minValue="0" maxValue="939.93"/>
    </cacheField>
    <cacheField name="TOTAL Av Spend" numFmtId="164">
      <sharedItems containsSemiMixedTypes="0" containsString="0" containsNumber="1" minValue="0" maxValue="851.63"/>
    </cacheField>
    <cacheField name="Notes" numFmtId="0">
      <sharedItems containsBlank="1" containsMixedTypes="1" containsNumber="1" minValue="1.4" maxValue="281"/>
    </cacheField>
    <cacheField name="Till Up Down" numFmtId="0">
      <sharedItems containsBlank="1" containsMixedTypes="1" containsNumber="1" minValue="-49.25" maxValue="76.099999999999994"/>
    </cacheField>
    <cacheField name="Reserved column" numFmtId="0">
      <sharedItems containsBlank="1" containsMixedTypes="1" containsNumber="1" minValue="30" maxValue="1688.5900000000001"/>
    </cacheField>
    <cacheField name="# of the week" numFmtId="0">
      <sharedItems containsSemiMixedTypes="0" containsString="0" containsNumber="1" containsInteger="1" minValue="1" maxValue="53"/>
    </cacheField>
    <cacheField name="Year" numFmtId="0">
      <sharedItems containsSemiMixedTypes="0" containsString="0" containsNumber="1" containsInteger="1" minValue="2007" maxValue="2016" count="10"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Day of the week" numFmtId="0">
      <sharedItems count="7">
        <s v="Mon"/>
        <s v="Tue"/>
        <s v="Wed"/>
        <s v="Thu"/>
        <s v="Fri"/>
        <s v="Sat"/>
        <s v="Sun"/>
      </sharedItems>
    </cacheField>
    <cacheField name="Week + Year" numFmtId="0">
      <sharedItems/>
    </cacheField>
    <cacheField name="IsCristmas" numFmtId="0">
      <sharedItems containsSemiMixedTypes="0" containsString="0" containsNumber="1" containsInteger="1" minValue="0" maxValue="1"/>
    </cacheField>
    <cacheField name="Fix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33">
  <r>
    <d v="2007-09-24T00:00:00"/>
    <x v="0"/>
    <n v="1116920"/>
    <n v="587.1"/>
    <s v="Paid"/>
    <n v="587.1"/>
    <m/>
    <m/>
    <m/>
    <m/>
    <m/>
    <m/>
    <m/>
    <m/>
    <m/>
    <m/>
  </r>
  <r>
    <d v="2007-09-24T00:00:00"/>
    <x v="1"/>
    <n v="432857"/>
    <n v="146.15"/>
    <s v="Paid"/>
    <n v="146.15"/>
    <m/>
    <m/>
    <m/>
    <m/>
    <m/>
    <m/>
    <m/>
    <m/>
    <m/>
    <m/>
  </r>
  <r>
    <d v="2007-09-24T00:00:00"/>
    <x v="2"/>
    <n v="12401"/>
    <n v="2935.17"/>
    <s v="Paid"/>
    <n v="2935.17"/>
    <m/>
    <m/>
    <m/>
    <m/>
    <m/>
    <m/>
    <m/>
    <m/>
    <m/>
    <m/>
  </r>
  <r>
    <d v="2007-09-25T00:00:00"/>
    <x v="3"/>
    <n v="145325"/>
    <n v="138.6"/>
    <s v="Paid"/>
    <n v="138.6"/>
    <m/>
    <m/>
    <m/>
    <m/>
    <m/>
    <m/>
    <m/>
    <m/>
    <m/>
    <m/>
  </r>
  <r>
    <d v="2007-09-25T00:00:00"/>
    <x v="4"/>
    <n v="4475"/>
    <n v="949.52"/>
    <s v="Paid"/>
    <m/>
    <m/>
    <m/>
    <m/>
    <n v="949.52"/>
    <m/>
    <m/>
    <m/>
    <m/>
    <m/>
    <m/>
  </r>
  <r>
    <d v="2007-09-26T00:00:00"/>
    <x v="5"/>
    <s v="Q000256"/>
    <n v="55"/>
    <s v="Paid"/>
    <m/>
    <m/>
    <n v="55"/>
    <m/>
    <m/>
    <m/>
    <m/>
    <m/>
    <m/>
    <m/>
    <m/>
  </r>
  <r>
    <d v="2007-09-26T00:00:00"/>
    <x v="2"/>
    <n v="12402"/>
    <n v="62.73"/>
    <s v="Paid"/>
    <n v="62.73"/>
    <m/>
    <m/>
    <m/>
    <m/>
    <m/>
    <m/>
    <m/>
    <m/>
    <m/>
    <m/>
  </r>
  <r>
    <d v="2007-09-28T00:00:00"/>
    <x v="2"/>
    <n v="12403"/>
    <n v="1557.68"/>
    <s v="Paid"/>
    <n v="1557.68"/>
    <m/>
    <m/>
    <m/>
    <m/>
    <m/>
    <m/>
    <m/>
    <m/>
    <m/>
    <m/>
  </r>
  <r>
    <d v="2007-09-28T00:00:00"/>
    <x v="1"/>
    <n v="433635"/>
    <n v="144.97999999999999"/>
    <s v="Paid"/>
    <n v="144.97999999999999"/>
    <m/>
    <m/>
    <m/>
    <m/>
    <m/>
    <m/>
    <m/>
    <m/>
    <m/>
    <m/>
  </r>
  <r>
    <d v="2007-09-28T00:00:00"/>
    <x v="0"/>
    <n v="1117152"/>
    <n v="1376.7"/>
    <s v="Paid"/>
    <n v="1376.7"/>
    <m/>
    <m/>
    <m/>
    <m/>
    <m/>
    <m/>
    <m/>
    <m/>
    <m/>
    <m/>
  </r>
  <r>
    <d v="2007-09-29T00:00:00"/>
    <x v="6"/>
    <m/>
    <n v="86.75"/>
    <s v="Paid"/>
    <m/>
    <m/>
    <m/>
    <m/>
    <m/>
    <m/>
    <n v="86.75"/>
    <m/>
    <m/>
    <m/>
    <m/>
  </r>
  <r>
    <m/>
    <x v="7"/>
    <m/>
    <m/>
    <m/>
    <m/>
    <m/>
    <m/>
    <m/>
    <m/>
    <m/>
    <n v="275"/>
    <m/>
    <m/>
    <m/>
    <m/>
  </r>
  <r>
    <m/>
    <x v="8"/>
    <m/>
    <n v="8040.3799999999992"/>
    <m/>
    <n v="6949.11"/>
    <n v="1076.69"/>
    <n v="55"/>
    <m/>
    <n v="949.52"/>
    <n v="138.44"/>
    <n v="361.75"/>
    <n v="9530.51"/>
    <n v="5105.5600000000004"/>
    <n v="-4424.95"/>
    <n v="-4424.95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0-01T00:00:00"/>
    <x v="10"/>
    <m/>
    <n v="6.25"/>
    <s v="Paid"/>
    <n v="6.25"/>
    <m/>
    <m/>
    <m/>
    <m/>
    <m/>
    <m/>
    <m/>
    <m/>
    <m/>
    <m/>
  </r>
  <r>
    <d v="2007-10-01T00:00:00"/>
    <x v="11"/>
    <m/>
    <n v="33.65"/>
    <s v="Paid"/>
    <m/>
    <m/>
    <m/>
    <m/>
    <n v="33.65"/>
    <m/>
    <m/>
    <m/>
    <m/>
    <m/>
    <m/>
  </r>
  <r>
    <d v="2007-10-01T00:00:00"/>
    <x v="12"/>
    <m/>
    <n v="2.9"/>
    <s v="Paid"/>
    <m/>
    <m/>
    <m/>
    <m/>
    <n v="2.9"/>
    <m/>
    <m/>
    <m/>
    <m/>
    <m/>
    <m/>
  </r>
  <r>
    <d v="2007-10-01T00:00:00"/>
    <x v="12"/>
    <m/>
    <n v="6.5"/>
    <s v="Paid"/>
    <m/>
    <m/>
    <m/>
    <m/>
    <n v="6.5"/>
    <m/>
    <m/>
    <m/>
    <m/>
    <m/>
    <m/>
  </r>
  <r>
    <d v="2007-10-01T00:00:00"/>
    <x v="1"/>
    <n v="433964"/>
    <n v="97.83"/>
    <s v="Paid"/>
    <n v="97.83"/>
    <m/>
    <m/>
    <m/>
    <m/>
    <m/>
    <m/>
    <m/>
    <m/>
    <m/>
    <m/>
  </r>
  <r>
    <d v="2007-10-01T00:00:00"/>
    <x v="13"/>
    <m/>
    <n v="2"/>
    <s v="Paid"/>
    <m/>
    <m/>
    <m/>
    <m/>
    <n v="2"/>
    <m/>
    <m/>
    <m/>
    <m/>
    <m/>
    <m/>
  </r>
  <r>
    <d v="2007-10-01T00:00:00"/>
    <x v="14"/>
    <n v="101907"/>
    <n v="243.56"/>
    <s v="Paid"/>
    <n v="243.56"/>
    <m/>
    <m/>
    <m/>
    <m/>
    <m/>
    <m/>
    <m/>
    <m/>
    <m/>
    <m/>
  </r>
  <r>
    <d v="2007-10-02T00:00:00"/>
    <x v="15"/>
    <n v="1405262"/>
    <n v="512.04"/>
    <s v="Paid"/>
    <n v="512.04"/>
    <m/>
    <m/>
    <m/>
    <m/>
    <m/>
    <m/>
    <m/>
    <m/>
    <m/>
    <m/>
  </r>
  <r>
    <d v="2007-10-02T00:00:00"/>
    <x v="0"/>
    <n v="1117288"/>
    <n v="338.2"/>
    <s v="Paid"/>
    <n v="338.2"/>
    <m/>
    <m/>
    <m/>
    <m/>
    <m/>
    <m/>
    <m/>
    <m/>
    <m/>
    <m/>
  </r>
  <r>
    <d v="2007-10-02T00:00:00"/>
    <x v="16"/>
    <s v="ST000384"/>
    <n v="180.4"/>
    <s v="Paid"/>
    <m/>
    <m/>
    <m/>
    <m/>
    <n v="180.4"/>
    <m/>
    <m/>
    <m/>
    <m/>
    <m/>
    <m/>
  </r>
  <r>
    <d v="2007-10-02T00:00:00"/>
    <x v="3"/>
    <n v="145596"/>
    <n v="165.7"/>
    <s v="Paid"/>
    <n v="165.7"/>
    <m/>
    <m/>
    <m/>
    <m/>
    <m/>
    <m/>
    <m/>
    <m/>
    <m/>
    <m/>
  </r>
  <r>
    <d v="2007-10-03T00:00:00"/>
    <x v="2"/>
    <n v="12404"/>
    <n v="1507.87"/>
    <s v="Paid"/>
    <n v="1507.87"/>
    <m/>
    <m/>
    <m/>
    <m/>
    <m/>
    <m/>
    <m/>
    <m/>
    <m/>
    <m/>
  </r>
  <r>
    <d v="2007-10-03T00:00:00"/>
    <x v="17"/>
    <m/>
    <n v="378"/>
    <s v="Paid"/>
    <m/>
    <m/>
    <m/>
    <m/>
    <n v="378"/>
    <m/>
    <m/>
    <m/>
    <m/>
    <m/>
    <m/>
  </r>
  <r>
    <d v="2007-10-03T00:00:00"/>
    <x v="14"/>
    <n v="101932"/>
    <n v="522.4"/>
    <s v="Paid"/>
    <n v="522.4"/>
    <m/>
    <m/>
    <m/>
    <m/>
    <m/>
    <m/>
    <m/>
    <m/>
    <m/>
    <m/>
  </r>
  <r>
    <d v="2007-10-04T00:00:00"/>
    <x v="18"/>
    <n v="22711"/>
    <n v="20.9"/>
    <s v="Paid"/>
    <m/>
    <m/>
    <n v="20.9"/>
    <m/>
    <m/>
    <m/>
    <m/>
    <m/>
    <m/>
    <m/>
    <m/>
  </r>
  <r>
    <d v="2007-10-04T00:00:00"/>
    <x v="18"/>
    <n v="22712"/>
    <n v="107.8"/>
    <s v="Paid"/>
    <m/>
    <m/>
    <m/>
    <n v="107.8"/>
    <m/>
    <m/>
    <m/>
    <m/>
    <m/>
    <m/>
    <m/>
  </r>
  <r>
    <d v="2007-10-04T00:00:00"/>
    <x v="14"/>
    <n v="101944"/>
    <n v="1521.64"/>
    <s v="Paid"/>
    <n v="1521.64"/>
    <m/>
    <m/>
    <m/>
    <m/>
    <m/>
    <m/>
    <m/>
    <m/>
    <m/>
    <m/>
  </r>
  <r>
    <d v="2007-10-05T00:00:00"/>
    <x v="19"/>
    <m/>
    <n v="15.95"/>
    <s v="Paid"/>
    <m/>
    <m/>
    <m/>
    <m/>
    <n v="15.95"/>
    <m/>
    <m/>
    <m/>
    <m/>
    <m/>
    <m/>
  </r>
  <r>
    <m/>
    <x v="20"/>
    <m/>
    <n v="5663.59"/>
    <m/>
    <n v="4915.49"/>
    <n v="2091.77"/>
    <n v="20.9"/>
    <n v="107.8"/>
    <n v="15.96"/>
    <n v="138.44"/>
    <n v="275"/>
    <n v="7565.36"/>
    <n v="6189.2"/>
    <n v="-1376.36"/>
    <n v="-1268.5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0-08T00:00:00"/>
    <x v="14"/>
    <n v="102025"/>
    <n v="369.6"/>
    <s v="Paid"/>
    <n v="369.6"/>
    <m/>
    <m/>
    <m/>
    <m/>
    <m/>
    <m/>
    <m/>
    <m/>
    <m/>
    <m/>
  </r>
  <r>
    <d v="2007-10-08T00:00:00"/>
    <x v="21"/>
    <n v="79064"/>
    <n v="16.350000000000001"/>
    <s v="Paid"/>
    <m/>
    <m/>
    <m/>
    <n v="16.350000000000001"/>
    <m/>
    <m/>
    <m/>
    <m/>
    <m/>
    <m/>
    <m/>
  </r>
  <r>
    <d v="2007-10-08T00:00:00"/>
    <x v="22"/>
    <m/>
    <n v="2.5"/>
    <s v="Paid"/>
    <m/>
    <m/>
    <m/>
    <m/>
    <n v="2.5"/>
    <m/>
    <m/>
    <m/>
    <m/>
    <m/>
    <m/>
  </r>
  <r>
    <d v="2007-10-08T00:00:00"/>
    <x v="23"/>
    <m/>
    <n v="23.55"/>
    <s v="Paid"/>
    <m/>
    <m/>
    <m/>
    <m/>
    <n v="23.55"/>
    <m/>
    <m/>
    <m/>
    <m/>
    <m/>
    <m/>
  </r>
  <r>
    <d v="2007-10-08T00:00:00"/>
    <x v="1"/>
    <n v="435124"/>
    <n v="96.65"/>
    <s v="Paid"/>
    <n v="96.65"/>
    <m/>
    <m/>
    <m/>
    <m/>
    <m/>
    <m/>
    <m/>
    <m/>
    <m/>
    <m/>
  </r>
  <r>
    <d v="2007-10-08T00:00:00"/>
    <x v="23"/>
    <m/>
    <n v="23.45"/>
    <s v="Paid"/>
    <m/>
    <m/>
    <m/>
    <m/>
    <n v="23.45"/>
    <m/>
    <m/>
    <m/>
    <m/>
    <m/>
    <m/>
  </r>
  <r>
    <d v="2007-10-09T00:00:00"/>
    <x v="0"/>
    <n v="1117594"/>
    <n v="604.4"/>
    <s v="Paid"/>
    <n v="604.4"/>
    <m/>
    <m/>
    <m/>
    <m/>
    <m/>
    <m/>
    <m/>
    <m/>
    <m/>
    <m/>
  </r>
  <r>
    <d v="2007-10-09T00:00:00"/>
    <x v="24"/>
    <s v="I8371226"/>
    <n v="37.65"/>
    <s v="Paid"/>
    <n v="37.65"/>
    <m/>
    <m/>
    <m/>
    <m/>
    <m/>
    <m/>
    <m/>
    <m/>
    <m/>
    <m/>
  </r>
  <r>
    <d v="2007-10-09T00:00:00"/>
    <x v="25"/>
    <m/>
    <n v="2.5"/>
    <s v="Paid"/>
    <m/>
    <m/>
    <m/>
    <m/>
    <n v="2.5"/>
    <m/>
    <m/>
    <m/>
    <m/>
    <m/>
    <m/>
  </r>
  <r>
    <d v="2007-10-09T00:00:00"/>
    <x v="2"/>
    <n v="12405"/>
    <n v="1386.53"/>
    <s v="Paid"/>
    <n v="1386.53"/>
    <m/>
    <m/>
    <m/>
    <m/>
    <m/>
    <m/>
    <m/>
    <m/>
    <m/>
    <m/>
  </r>
  <r>
    <d v="2007-10-10T00:00:00"/>
    <x v="26"/>
    <m/>
    <n v="62.7"/>
    <s v="Paid"/>
    <m/>
    <m/>
    <m/>
    <m/>
    <n v="62.7"/>
    <m/>
    <m/>
    <m/>
    <m/>
    <m/>
    <m/>
  </r>
  <r>
    <d v="2007-10-10T00:00:00"/>
    <x v="3"/>
    <n v="145878"/>
    <n v="51.65"/>
    <s v="Paid"/>
    <n v="51.65"/>
    <m/>
    <m/>
    <m/>
    <m/>
    <m/>
    <m/>
    <m/>
    <m/>
    <m/>
    <m/>
  </r>
  <r>
    <d v="2007-10-10T00:00:00"/>
    <x v="27"/>
    <n v="22334"/>
    <n v="253"/>
    <s v="Paid"/>
    <m/>
    <m/>
    <n v="253"/>
    <m/>
    <m/>
    <m/>
    <m/>
    <m/>
    <m/>
    <m/>
    <m/>
  </r>
  <r>
    <d v="2007-10-10T00:00:00"/>
    <x v="28"/>
    <m/>
    <n v="14.39"/>
    <s v="Paid"/>
    <n v="14.39"/>
    <m/>
    <m/>
    <m/>
    <m/>
    <m/>
    <m/>
    <m/>
    <m/>
    <m/>
    <m/>
  </r>
  <r>
    <d v="2007-10-10T00:00:00"/>
    <x v="2"/>
    <n v="12406"/>
    <n v="975.39"/>
    <s v="Paid"/>
    <n v="975.39"/>
    <m/>
    <m/>
    <m/>
    <m/>
    <m/>
    <m/>
    <m/>
    <m/>
    <m/>
    <m/>
  </r>
  <r>
    <d v="2007-10-10T00:00:00"/>
    <x v="1"/>
    <n v="435497"/>
    <n v="94.03"/>
    <s v="Paid"/>
    <n v="94.03"/>
    <m/>
    <m/>
    <m/>
    <m/>
    <m/>
    <m/>
    <m/>
    <m/>
    <m/>
    <m/>
  </r>
  <r>
    <d v="2007-10-11T00:00:00"/>
    <x v="14"/>
    <n v="102066"/>
    <n v="723.96"/>
    <s v="Paid"/>
    <n v="723.96"/>
    <m/>
    <m/>
    <m/>
    <m/>
    <m/>
    <m/>
    <m/>
    <m/>
    <m/>
    <m/>
  </r>
  <r>
    <d v="2007-10-12T00:00:00"/>
    <x v="1"/>
    <n v="436000"/>
    <n v="91.39"/>
    <s v="Paid"/>
    <n v="91.39"/>
    <m/>
    <m/>
    <m/>
    <m/>
    <m/>
    <m/>
    <m/>
    <m/>
    <m/>
    <m/>
  </r>
  <r>
    <d v="2007-10-12T00:00:00"/>
    <x v="29"/>
    <m/>
    <n v="13.6"/>
    <s v="Paid"/>
    <m/>
    <m/>
    <m/>
    <m/>
    <n v="13.6"/>
    <m/>
    <m/>
    <m/>
    <m/>
    <m/>
    <m/>
  </r>
  <r>
    <d v="2007-10-12T00:00:00"/>
    <x v="30"/>
    <n v="118318"/>
    <n v="194.8"/>
    <s v="Paid"/>
    <m/>
    <m/>
    <m/>
    <m/>
    <n v="194.8"/>
    <m/>
    <m/>
    <m/>
    <m/>
    <m/>
    <m/>
  </r>
  <r>
    <d v="2007-10-12T00:00:00"/>
    <x v="14"/>
    <n v="102084"/>
    <n v="1620"/>
    <s v="Paid"/>
    <n v="1620"/>
    <m/>
    <m/>
    <m/>
    <m/>
    <m/>
    <m/>
    <m/>
    <m/>
    <m/>
    <m/>
  </r>
  <r>
    <d v="2007-10-12T00:00:00"/>
    <x v="31"/>
    <m/>
    <n v="23"/>
    <s v="Paid"/>
    <m/>
    <m/>
    <m/>
    <m/>
    <n v="23"/>
    <m/>
    <m/>
    <m/>
    <m/>
    <m/>
    <m/>
  </r>
  <r>
    <m/>
    <x v="32"/>
    <m/>
    <n v="6681.0900000000011"/>
    <m/>
    <n v="6065.64"/>
    <n v="2091.77"/>
    <n v="253"/>
    <n v="16.350000000000001"/>
    <n v="346.1"/>
    <n v="138.44"/>
    <n v="275"/>
    <n v="9186.3000000000011"/>
    <n v="7067.07"/>
    <n v="-2119.23"/>
    <n v="-2102.88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0-15T00:00:00"/>
    <x v="1"/>
    <n v="436272"/>
    <n v="149.9"/>
    <s v="Paid"/>
    <n v="149.9"/>
    <m/>
    <m/>
    <m/>
    <m/>
    <m/>
    <m/>
    <m/>
    <m/>
    <m/>
    <m/>
  </r>
  <r>
    <d v="2007-10-15T00:00:00"/>
    <x v="33"/>
    <n v="7528482516"/>
    <n v="42.93"/>
    <s v="Paid"/>
    <m/>
    <m/>
    <m/>
    <m/>
    <m/>
    <m/>
    <n v="42.93"/>
    <m/>
    <m/>
    <m/>
    <m/>
  </r>
  <r>
    <d v="2007-10-15T00:00:00"/>
    <x v="2"/>
    <n v="12407"/>
    <n v="91.1"/>
    <s v="Paid"/>
    <n v="91.1"/>
    <m/>
    <m/>
    <m/>
    <m/>
    <m/>
    <m/>
    <m/>
    <m/>
    <m/>
    <m/>
  </r>
  <r>
    <d v="2007-10-15T00:00:00"/>
    <x v="14"/>
    <n v="102094"/>
    <n v="313.56"/>
    <s v="Paid"/>
    <n v="313.56"/>
    <m/>
    <m/>
    <m/>
    <m/>
    <m/>
    <m/>
    <m/>
    <m/>
    <m/>
    <m/>
  </r>
  <r>
    <d v="2007-10-16T00:00:00"/>
    <x v="15"/>
    <n v="1411539"/>
    <n v="809.71"/>
    <s v="Paid"/>
    <n v="809.71"/>
    <m/>
    <m/>
    <m/>
    <m/>
    <m/>
    <m/>
    <m/>
    <m/>
    <m/>
    <m/>
  </r>
  <r>
    <d v="2007-10-16T00:00:00"/>
    <x v="2"/>
    <n v="12408"/>
    <n v="214.89"/>
    <s v="Paid"/>
    <n v="214.89"/>
    <m/>
    <m/>
    <m/>
    <m/>
    <m/>
    <m/>
    <m/>
    <m/>
    <m/>
    <m/>
  </r>
  <r>
    <d v="2007-10-16T00:00:00"/>
    <x v="0"/>
    <n v="1117878"/>
    <n v="2133.6999999999998"/>
    <s v="Paid"/>
    <n v="2133.6999999999998"/>
    <m/>
    <m/>
    <m/>
    <m/>
    <m/>
    <m/>
    <m/>
    <m/>
    <m/>
    <m/>
  </r>
  <r>
    <d v="2007-10-16T00:00:00"/>
    <x v="14"/>
    <n v="102108"/>
    <n v="504.84"/>
    <s v="Paid"/>
    <n v="504.84"/>
    <m/>
    <m/>
    <m/>
    <m/>
    <m/>
    <m/>
    <m/>
    <m/>
    <m/>
    <m/>
  </r>
  <r>
    <d v="2007-10-16T00:00:00"/>
    <x v="3"/>
    <n v="146111"/>
    <n v="199.9"/>
    <s v="Paid"/>
    <n v="199.9"/>
    <m/>
    <m/>
    <m/>
    <m/>
    <m/>
    <m/>
    <m/>
    <m/>
    <m/>
    <m/>
  </r>
  <r>
    <d v="2007-10-17T00:00:00"/>
    <x v="1"/>
    <n v="436747"/>
    <n v="132.65"/>
    <s v="Paid"/>
    <n v="132.65"/>
    <m/>
    <m/>
    <m/>
    <m/>
    <m/>
    <m/>
    <m/>
    <m/>
    <m/>
    <m/>
  </r>
  <r>
    <d v="2007-10-17T00:00:00"/>
    <x v="2"/>
    <n v="12409"/>
    <n v="159.9"/>
    <s v="Paid"/>
    <n v="159.9"/>
    <m/>
    <m/>
    <m/>
    <m/>
    <m/>
    <m/>
    <m/>
    <m/>
    <m/>
    <m/>
  </r>
  <r>
    <d v="2007-10-17T00:00:00"/>
    <x v="14"/>
    <n v="102127"/>
    <n v="464.5"/>
    <s v="Paid"/>
    <n v="464.5"/>
    <m/>
    <m/>
    <m/>
    <m/>
    <m/>
    <m/>
    <m/>
    <m/>
    <m/>
    <m/>
  </r>
  <r>
    <d v="2007-10-18T00:00:00"/>
    <x v="3"/>
    <n v="145894"/>
    <n v="37.4"/>
    <s v="Paid"/>
    <n v="37.4"/>
    <m/>
    <m/>
    <m/>
    <m/>
    <m/>
    <m/>
    <m/>
    <m/>
    <m/>
    <m/>
  </r>
  <r>
    <d v="2007-10-19T00:00:00"/>
    <x v="1"/>
    <n v="437219"/>
    <n v="140.88999999999999"/>
    <s v="Paid"/>
    <n v="140.88999999999999"/>
    <m/>
    <m/>
    <m/>
    <m/>
    <m/>
    <m/>
    <m/>
    <m/>
    <m/>
    <m/>
  </r>
  <r>
    <d v="2007-10-19T00:00:00"/>
    <x v="14"/>
    <n v="102168"/>
    <n v="1960.14"/>
    <s v="Paid"/>
    <n v="1960.14"/>
    <m/>
    <m/>
    <m/>
    <m/>
    <m/>
    <m/>
    <m/>
    <m/>
    <m/>
    <m/>
  </r>
  <r>
    <d v="2007-10-19T00:00:00"/>
    <x v="34"/>
    <n v="13137"/>
    <n v="180.2"/>
    <s v="Paid"/>
    <m/>
    <m/>
    <m/>
    <n v="180.2"/>
    <m/>
    <m/>
    <m/>
    <m/>
    <m/>
    <m/>
    <m/>
  </r>
  <r>
    <m/>
    <x v="35"/>
    <m/>
    <n v="7536.2099999999991"/>
    <m/>
    <n v="7313.079999999999"/>
    <n v="2258.2800000000002"/>
    <m/>
    <n v="180.2"/>
    <m/>
    <n v="138.44"/>
    <n v="275"/>
    <n v="10165"/>
    <n v="6604.88"/>
    <n v="-3560.12"/>
    <n v="-3380.12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0-22T00:00:00"/>
    <x v="1"/>
    <n v="437516"/>
    <n v="66.33"/>
    <s v="Paid"/>
    <n v="66.33"/>
    <m/>
    <m/>
    <m/>
    <m/>
    <m/>
    <m/>
    <m/>
    <m/>
    <m/>
    <m/>
  </r>
  <r>
    <d v="2007-10-22T00:00:00"/>
    <x v="14"/>
    <n v="102191"/>
    <n v="488.48"/>
    <s v="Paid"/>
    <n v="488.48"/>
    <m/>
    <m/>
    <m/>
    <m/>
    <m/>
    <m/>
    <m/>
    <m/>
    <m/>
    <m/>
  </r>
  <r>
    <d v="2007-10-23T00:00:00"/>
    <x v="14"/>
    <n v="102203"/>
    <n v="477.4"/>
    <s v="Paid"/>
    <n v="477.4"/>
    <m/>
    <m/>
    <m/>
    <m/>
    <m/>
    <m/>
    <m/>
    <m/>
    <m/>
    <m/>
  </r>
  <r>
    <d v="2007-10-23T00:00:00"/>
    <x v="3"/>
    <n v="146388"/>
    <n v="44.85"/>
    <s v="Paid"/>
    <n v="44.85"/>
    <m/>
    <m/>
    <m/>
    <m/>
    <m/>
    <m/>
    <m/>
    <m/>
    <m/>
    <m/>
  </r>
  <r>
    <d v="2007-10-23T00:00:00"/>
    <x v="0"/>
    <n v="1118195"/>
    <n v="346.15"/>
    <s v="Paid"/>
    <n v="346.15"/>
    <m/>
    <m/>
    <m/>
    <m/>
    <m/>
    <m/>
    <m/>
    <m/>
    <m/>
    <m/>
  </r>
  <r>
    <d v="2007-10-23T00:00:00"/>
    <x v="0"/>
    <n v="1118174"/>
    <n v="850.8"/>
    <s v="Paid"/>
    <n v="850.8"/>
    <m/>
    <m/>
    <m/>
    <m/>
    <m/>
    <m/>
    <m/>
    <m/>
    <m/>
    <m/>
  </r>
  <r>
    <d v="2007-10-24T00:00:00"/>
    <x v="14"/>
    <n v="102225"/>
    <n v="661.14"/>
    <s v="Paid"/>
    <n v="661.14"/>
    <m/>
    <m/>
    <m/>
    <m/>
    <m/>
    <m/>
    <m/>
    <m/>
    <m/>
    <m/>
  </r>
  <r>
    <d v="2007-10-24T00:00:00"/>
    <x v="24"/>
    <s v="O8404292"/>
    <n v="44.1"/>
    <s v="Paid"/>
    <n v="44.1"/>
    <m/>
    <m/>
    <m/>
    <m/>
    <m/>
    <m/>
    <m/>
    <m/>
    <m/>
    <m/>
  </r>
  <r>
    <d v="2007-10-25T00:00:00"/>
    <x v="36"/>
    <m/>
    <n v="214.92"/>
    <s v="Paid"/>
    <m/>
    <m/>
    <m/>
    <m/>
    <n v="214.92"/>
    <m/>
    <m/>
    <m/>
    <m/>
    <m/>
    <m/>
  </r>
  <r>
    <d v="2007-10-25T00:00:00"/>
    <x v="14"/>
    <n v="102245"/>
    <n v="113.2"/>
    <s v="Paid"/>
    <n v="113.2"/>
    <m/>
    <m/>
    <m/>
    <m/>
    <m/>
    <m/>
    <m/>
    <m/>
    <m/>
    <m/>
  </r>
  <r>
    <d v="2007-10-26T00:00:00"/>
    <x v="0"/>
    <n v="1118353"/>
    <n v="618.9"/>
    <s v="Paid"/>
    <n v="618.9"/>
    <m/>
    <m/>
    <m/>
    <m/>
    <m/>
    <m/>
    <m/>
    <m/>
    <m/>
    <m/>
  </r>
  <r>
    <d v="2007-10-26T00:00:00"/>
    <x v="1"/>
    <n v="438465"/>
    <n v="137.09"/>
    <s v="Paid"/>
    <n v="137.09"/>
    <m/>
    <m/>
    <m/>
    <m/>
    <m/>
    <m/>
    <m/>
    <m/>
    <m/>
    <m/>
  </r>
  <r>
    <d v="2007-10-26T00:00:00"/>
    <x v="37"/>
    <s v="K5505"/>
    <n v="440"/>
    <s v="Paid"/>
    <m/>
    <m/>
    <m/>
    <m/>
    <n v="440"/>
    <m/>
    <m/>
    <m/>
    <m/>
    <m/>
    <m/>
  </r>
  <r>
    <d v="2007-10-26T00:00:00"/>
    <x v="14"/>
    <n v="102269"/>
    <n v="245.9"/>
    <s v="Paid"/>
    <n v="245.9"/>
    <m/>
    <m/>
    <m/>
    <m/>
    <m/>
    <m/>
    <m/>
    <m/>
    <m/>
    <m/>
  </r>
  <r>
    <d v="2007-10-28T00:00:00"/>
    <x v="14"/>
    <n v="102359"/>
    <n v="410.88"/>
    <s v="Paid"/>
    <n v="410.88"/>
    <m/>
    <m/>
    <m/>
    <m/>
    <m/>
    <m/>
    <m/>
    <m/>
    <m/>
    <m/>
  </r>
  <r>
    <m/>
    <x v="38"/>
    <m/>
    <n v="5160.1400000000003"/>
    <m/>
    <n v="4505.22"/>
    <n v="2258.2800000000002"/>
    <m/>
    <m/>
    <n v="654.91999999999996"/>
    <n v="138.44"/>
    <n v="275"/>
    <n v="7831.86"/>
    <n v="6975.07"/>
    <n v="-856.79"/>
    <n v="-581.79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"/>
    <s v="Utilities"/>
    <s v="Total Costs"/>
    <s v="Takings"/>
    <s v="Profit/Loss"/>
    <m/>
  </r>
  <r>
    <d v="2007-10-29T00:00:00"/>
    <x v="1"/>
    <n v="438766"/>
    <n v="96.55"/>
    <s v="Paid"/>
    <n v="96.55"/>
    <m/>
    <m/>
    <m/>
    <m/>
    <m/>
    <m/>
    <m/>
    <m/>
    <m/>
    <m/>
  </r>
  <r>
    <d v="2007-10-29T00:00:00"/>
    <x v="39"/>
    <n v="2076930610"/>
    <n v="130.77000000000001"/>
    <s v="Paid"/>
    <m/>
    <m/>
    <m/>
    <m/>
    <m/>
    <m/>
    <n v="130.77000000000001"/>
    <m/>
    <m/>
    <m/>
    <m/>
  </r>
  <r>
    <d v="2007-10-30T00:00:00"/>
    <x v="15"/>
    <n v="1417189"/>
    <n v="732.53"/>
    <s v="Paid"/>
    <n v="732.53"/>
    <m/>
    <m/>
    <m/>
    <m/>
    <m/>
    <m/>
    <m/>
    <m/>
    <m/>
    <m/>
  </r>
  <r>
    <d v="2007-10-30T00:00:00"/>
    <x v="3"/>
    <n v="146636"/>
    <n v="353.65"/>
    <s v="Paid"/>
    <n v="353.65"/>
    <m/>
    <m/>
    <m/>
    <m/>
    <m/>
    <m/>
    <m/>
    <m/>
    <m/>
    <m/>
  </r>
  <r>
    <d v="2007-10-30T00:00:00"/>
    <x v="14"/>
    <n v="114038"/>
    <n v="636.76"/>
    <s v="Paid"/>
    <n v="636.76"/>
    <m/>
    <m/>
    <m/>
    <m/>
    <m/>
    <m/>
    <m/>
    <m/>
    <m/>
    <m/>
  </r>
  <r>
    <d v="2007-10-31T00:00:00"/>
    <x v="14"/>
    <n v="102304"/>
    <n v="893.21"/>
    <s v="Paid"/>
    <n v="893.21"/>
    <m/>
    <m/>
    <m/>
    <m/>
    <m/>
    <m/>
    <m/>
    <m/>
    <m/>
    <m/>
  </r>
  <r>
    <d v="2007-11-01T00:00:00"/>
    <x v="14"/>
    <n v="102316"/>
    <n v="195"/>
    <s v="Paid"/>
    <n v="195"/>
    <m/>
    <m/>
    <m/>
    <m/>
    <m/>
    <m/>
    <m/>
    <m/>
    <m/>
    <m/>
  </r>
  <r>
    <d v="2007-11-02T00:00:00"/>
    <x v="0"/>
    <n v="1118628"/>
    <n v="1031.95"/>
    <s v="Paid"/>
    <m/>
    <m/>
    <m/>
    <m/>
    <m/>
    <m/>
    <m/>
    <m/>
    <m/>
    <m/>
    <m/>
  </r>
  <r>
    <m/>
    <x v="40"/>
    <m/>
    <n v="4070.42"/>
    <m/>
    <n v="2907.7"/>
    <n v="2190.9699999999998"/>
    <m/>
    <m/>
    <m/>
    <n v="138.44"/>
    <n v="275"/>
    <n v="5512.11"/>
    <n v="7229.36"/>
    <n v="1717.25"/>
    <n v="1992.25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1-05T00:00:00"/>
    <x v="3"/>
    <n v="146801"/>
    <n v="94.6"/>
    <s v="Paid"/>
    <n v="94.6"/>
    <m/>
    <m/>
    <m/>
    <m/>
    <m/>
    <m/>
    <m/>
    <m/>
    <m/>
    <m/>
  </r>
  <r>
    <d v="2007-11-05T00:00:00"/>
    <x v="41"/>
    <m/>
    <n v="456.5"/>
    <s v="Paid"/>
    <m/>
    <m/>
    <m/>
    <n v="456.5"/>
    <m/>
    <m/>
    <m/>
    <m/>
    <m/>
    <m/>
    <m/>
  </r>
  <r>
    <d v="2007-11-05T00:00:00"/>
    <x v="3"/>
    <n v="146801"/>
    <n v="94.6"/>
    <s v="Paid"/>
    <n v="94.6"/>
    <m/>
    <m/>
    <m/>
    <m/>
    <m/>
    <m/>
    <m/>
    <m/>
    <m/>
    <m/>
  </r>
  <r>
    <d v="2007-11-05T00:00:00"/>
    <x v="14"/>
    <n v="114444"/>
    <n v="868.8"/>
    <s v="Paid"/>
    <n v="868.8"/>
    <m/>
    <m/>
    <m/>
    <m/>
    <m/>
    <m/>
    <m/>
    <m/>
    <m/>
    <m/>
  </r>
  <r>
    <d v="2007-11-05T00:00:00"/>
    <x v="1"/>
    <n v="439913"/>
    <n v="146.15"/>
    <s v="Paid"/>
    <n v="146.15"/>
    <m/>
    <m/>
    <m/>
    <m/>
    <m/>
    <m/>
    <m/>
    <m/>
    <m/>
    <m/>
  </r>
  <r>
    <d v="2007-11-06T00:00:00"/>
    <x v="0"/>
    <n v="1118737"/>
    <n v="94.8"/>
    <s v="Paid"/>
    <n v="94.8"/>
    <m/>
    <m/>
    <m/>
    <m/>
    <m/>
    <m/>
    <m/>
    <m/>
    <m/>
    <m/>
  </r>
  <r>
    <d v="2007-11-07T00:00:00"/>
    <x v="42"/>
    <n v="25117"/>
    <n v="37.950000000000003"/>
    <s v="Paid"/>
    <m/>
    <m/>
    <m/>
    <m/>
    <n v="37.950000000000003"/>
    <m/>
    <m/>
    <m/>
    <m/>
    <m/>
    <m/>
  </r>
  <r>
    <d v="2007-11-07T00:00:00"/>
    <x v="14"/>
    <n v="102386"/>
    <n v="801.52"/>
    <s v="Paid"/>
    <n v="801.52"/>
    <m/>
    <m/>
    <m/>
    <m/>
    <m/>
    <m/>
    <m/>
    <m/>
    <m/>
    <m/>
  </r>
  <r>
    <d v="2007-11-09T00:00:00"/>
    <x v="0"/>
    <n v="1118898"/>
    <n v="310.95"/>
    <s v="Paid"/>
    <n v="310.95"/>
    <m/>
    <m/>
    <m/>
    <m/>
    <m/>
    <m/>
    <m/>
    <m/>
    <m/>
    <m/>
  </r>
  <r>
    <d v="2007-11-09T00:00:00"/>
    <x v="1"/>
    <n v="440812"/>
    <n v="170.65"/>
    <s v="Paid"/>
    <n v="170.65"/>
    <m/>
    <m/>
    <m/>
    <m/>
    <m/>
    <m/>
    <m/>
    <m/>
    <m/>
    <m/>
  </r>
  <r>
    <d v="2007-11-09T00:00:00"/>
    <x v="14"/>
    <n v="114117"/>
    <n v="314.08"/>
    <s v="Paid"/>
    <n v="314.08"/>
    <m/>
    <m/>
    <m/>
    <m/>
    <m/>
    <m/>
    <m/>
    <m/>
    <m/>
    <m/>
  </r>
  <r>
    <d v="2007-11-11T00:00:00"/>
    <x v="4"/>
    <n v="4757"/>
    <n v="1118.1500000000001"/>
    <s v="Paid"/>
    <m/>
    <m/>
    <m/>
    <m/>
    <n v="1118.1500000000001"/>
    <m/>
    <m/>
    <m/>
    <m/>
    <m/>
    <m/>
  </r>
  <r>
    <m/>
    <x v="43"/>
    <m/>
    <n v="4508.75"/>
    <m/>
    <n v="2896.15"/>
    <n v="2190.9699999999998"/>
    <m/>
    <n v="456.5"/>
    <n v="1156.1000000000001"/>
    <n v="138.44"/>
    <n v="275"/>
    <n v="7113.16"/>
    <n v="7641.22"/>
    <n v="528.05999999999995"/>
    <n v="1573.64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1-12T00:00:00"/>
    <x v="1"/>
    <n v="441136"/>
    <n v="67.5"/>
    <s v="Paid"/>
    <n v="67.5"/>
    <m/>
    <m/>
    <m/>
    <m/>
    <m/>
    <m/>
    <m/>
    <m/>
    <m/>
    <m/>
  </r>
  <r>
    <d v="2007-11-12T00:00:00"/>
    <x v="44"/>
    <n v="563073147"/>
    <n v="154"/>
    <s v="Paid"/>
    <m/>
    <m/>
    <m/>
    <n v="154"/>
    <m/>
    <m/>
    <m/>
    <m/>
    <m/>
    <m/>
    <m/>
  </r>
  <r>
    <d v="2007-11-13T00:00:00"/>
    <x v="3"/>
    <n v="147139"/>
    <n v="261.45"/>
    <s v="Paid"/>
    <n v="261.45"/>
    <m/>
    <m/>
    <m/>
    <m/>
    <m/>
    <m/>
    <m/>
    <m/>
    <m/>
    <m/>
  </r>
  <r>
    <d v="2007-11-13T00:00:00"/>
    <x v="0"/>
    <n v="1119025"/>
    <n v="314.60000000000002"/>
    <s v="Paid"/>
    <n v="314.60000000000002"/>
    <m/>
    <m/>
    <m/>
    <m/>
    <m/>
    <m/>
    <m/>
    <m/>
    <m/>
    <m/>
  </r>
  <r>
    <d v="2007-11-13T00:00:00"/>
    <x v="15"/>
    <n v="1423461"/>
    <n v="270.7"/>
    <s v="Paid"/>
    <n v="270.7"/>
    <m/>
    <m/>
    <m/>
    <m/>
    <m/>
    <m/>
    <m/>
    <m/>
    <m/>
    <m/>
  </r>
  <r>
    <d v="2007-11-13T00:00:00"/>
    <x v="45"/>
    <n v="602"/>
    <n v="1386"/>
    <s v="Paid"/>
    <m/>
    <m/>
    <m/>
    <m/>
    <n v="1386"/>
    <m/>
    <m/>
    <m/>
    <m/>
    <m/>
    <m/>
  </r>
  <r>
    <d v="2007-11-14T00:00:00"/>
    <x v="36"/>
    <m/>
    <n v="151.65"/>
    <s v="Paid"/>
    <n v="151.65"/>
    <m/>
    <m/>
    <m/>
    <m/>
    <m/>
    <m/>
    <m/>
    <m/>
    <m/>
    <m/>
  </r>
  <r>
    <d v="2007-11-14T00:00:00"/>
    <x v="24"/>
    <m/>
    <n v="45.3"/>
    <s v="Paid"/>
    <n v="45.3"/>
    <m/>
    <m/>
    <m/>
    <m/>
    <m/>
    <m/>
    <m/>
    <m/>
    <m/>
    <m/>
  </r>
  <r>
    <d v="2007-11-14T00:00:00"/>
    <x v="14"/>
    <n v="114217"/>
    <n v="188.76"/>
    <s v="Paid"/>
    <n v="188.76"/>
    <m/>
    <m/>
    <m/>
    <m/>
    <m/>
    <m/>
    <m/>
    <m/>
    <m/>
    <m/>
  </r>
  <r>
    <d v="2007-11-15T00:00:00"/>
    <x v="14"/>
    <n v="102371"/>
    <n v="294.7"/>
    <s v="Paid"/>
    <n v="294.7"/>
    <m/>
    <m/>
    <m/>
    <m/>
    <m/>
    <m/>
    <m/>
    <m/>
    <m/>
    <m/>
  </r>
  <r>
    <d v="2007-11-16T00:00:00"/>
    <x v="1"/>
    <n v="442069"/>
    <n v="154.65"/>
    <s v="Paid"/>
    <n v="154.65"/>
    <m/>
    <m/>
    <m/>
    <m/>
    <m/>
    <m/>
    <m/>
    <m/>
    <m/>
    <m/>
  </r>
  <r>
    <d v="2007-11-16T00:00:00"/>
    <x v="0"/>
    <n v="1119204"/>
    <n v="840.25"/>
    <s v="Paid"/>
    <n v="840.25"/>
    <m/>
    <m/>
    <m/>
    <m/>
    <m/>
    <m/>
    <m/>
    <m/>
    <m/>
    <m/>
  </r>
  <r>
    <d v="2007-11-16T00:00:00"/>
    <x v="14"/>
    <n v="114196"/>
    <n v="973.28"/>
    <s v="Paid"/>
    <n v="973.28"/>
    <m/>
    <m/>
    <m/>
    <m/>
    <m/>
    <m/>
    <m/>
    <m/>
    <m/>
    <m/>
  </r>
  <r>
    <d v="2007-11-17T00:00:00"/>
    <x v="14"/>
    <n v="114643"/>
    <n v="520.96"/>
    <s v="Paid"/>
    <n v="520.96"/>
    <m/>
    <m/>
    <m/>
    <m/>
    <m/>
    <m/>
    <m/>
    <m/>
    <m/>
    <m/>
  </r>
  <r>
    <m/>
    <x v="46"/>
    <m/>
    <n v="5623.7999999999993"/>
    <m/>
    <n v="4083.8"/>
    <n v="2030.04"/>
    <m/>
    <n v="154"/>
    <n v="1386"/>
    <n v="138.44"/>
    <n v="275"/>
    <n v="8067.28"/>
    <n v="6372.26"/>
    <n v="-1695.02"/>
    <n v="-155.02000000000001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1-19T00:00:00"/>
    <x v="1"/>
    <n v="442341"/>
    <n v="149.88"/>
    <s v="Paid"/>
    <n v="149.88"/>
    <m/>
    <m/>
    <m/>
    <m/>
    <m/>
    <m/>
    <m/>
    <m/>
    <m/>
    <m/>
  </r>
  <r>
    <d v="2007-11-19T00:00:00"/>
    <x v="34"/>
    <n v="13246"/>
    <n v="495"/>
    <s v="Paid"/>
    <m/>
    <m/>
    <m/>
    <n v="495"/>
    <m/>
    <m/>
    <m/>
    <m/>
    <m/>
    <m/>
    <m/>
  </r>
  <r>
    <d v="2007-11-19T00:00:00"/>
    <x v="34"/>
    <n v="13246"/>
    <n v="104.5"/>
    <s v="Paid"/>
    <m/>
    <m/>
    <m/>
    <n v="104.5"/>
    <m/>
    <m/>
    <m/>
    <m/>
    <m/>
    <m/>
    <m/>
  </r>
  <r>
    <d v="2007-11-20T00:00:00"/>
    <x v="0"/>
    <n v="1119313"/>
    <n v="1775.85"/>
    <s v="Paid"/>
    <n v="1775.85"/>
    <m/>
    <m/>
    <m/>
    <m/>
    <m/>
    <m/>
    <m/>
    <m/>
    <m/>
    <m/>
  </r>
  <r>
    <d v="2007-11-22T00:00:00"/>
    <x v="14"/>
    <n v="114278"/>
    <n v="3611.93"/>
    <s v="Paid"/>
    <n v="3611.93"/>
    <m/>
    <m/>
    <m/>
    <m/>
    <m/>
    <m/>
    <m/>
    <m/>
    <m/>
    <m/>
  </r>
  <r>
    <d v="2007-11-23T00:00:00"/>
    <x v="14"/>
    <n v="114299"/>
    <n v="693.22"/>
    <s v="Paid"/>
    <n v="693.22"/>
    <m/>
    <m/>
    <m/>
    <m/>
    <m/>
    <m/>
    <m/>
    <m/>
    <m/>
    <m/>
  </r>
  <r>
    <m/>
    <x v="47"/>
    <m/>
    <n v="6830.38"/>
    <m/>
    <n v="6230.88"/>
    <n v="2030.04"/>
    <m/>
    <n v="599.5"/>
    <m/>
    <n v="138.44"/>
    <n v="275"/>
    <n v="9273.86"/>
    <n v="6009.87"/>
    <n v="-3263.99"/>
    <n v="-2664.49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"/>
    <s v="Utilities"/>
    <s v="Total Costs"/>
    <s v="Takings"/>
    <s v="Profit/Loss"/>
    <m/>
  </r>
  <r>
    <d v="2007-11-27T00:00:00"/>
    <x v="3"/>
    <n v="147638"/>
    <n v="63.2"/>
    <s v="Paid"/>
    <n v="63.2"/>
    <m/>
    <m/>
    <m/>
    <m/>
    <m/>
    <m/>
    <m/>
    <m/>
    <m/>
    <m/>
  </r>
  <r>
    <d v="2007-11-27T00:00:00"/>
    <x v="34"/>
    <n v="13276"/>
    <n v="941.5"/>
    <s v="Paid"/>
    <m/>
    <m/>
    <m/>
    <n v="941.5"/>
    <m/>
    <m/>
    <m/>
    <m/>
    <m/>
    <m/>
    <m/>
  </r>
  <r>
    <d v="2007-11-27T00:00:00"/>
    <x v="15"/>
    <n v="1429611"/>
    <n v="397.75"/>
    <s v="Paid"/>
    <n v="397.75"/>
    <m/>
    <m/>
    <m/>
    <m/>
    <m/>
    <m/>
    <m/>
    <m/>
    <m/>
    <m/>
  </r>
  <r>
    <d v="2007-11-27T00:00:00"/>
    <x v="14"/>
    <n v="114342"/>
    <n v="371.7"/>
    <s v="Paid"/>
    <n v="371.7"/>
    <m/>
    <m/>
    <m/>
    <m/>
    <m/>
    <m/>
    <m/>
    <m/>
    <m/>
    <m/>
  </r>
  <r>
    <d v="2007-11-27T00:00:00"/>
    <x v="48"/>
    <n v="3204372"/>
    <n v="4889.5"/>
    <s v="Paid"/>
    <m/>
    <m/>
    <m/>
    <n v="4889.5"/>
    <m/>
    <m/>
    <m/>
    <m/>
    <m/>
    <m/>
    <m/>
  </r>
  <r>
    <d v="2007-11-28T00:00:00"/>
    <x v="1"/>
    <n v="444056"/>
    <n v="105.15"/>
    <s v="Paid"/>
    <n v="105.15"/>
    <m/>
    <m/>
    <m/>
    <m/>
    <m/>
    <m/>
    <m/>
    <m/>
    <m/>
    <m/>
  </r>
  <r>
    <d v="2007-11-28T00:00:00"/>
    <x v="0"/>
    <n v="1119665"/>
    <n v="424.25"/>
    <s v="Paid"/>
    <n v="424.25"/>
    <m/>
    <m/>
    <m/>
    <m/>
    <m/>
    <m/>
    <m/>
    <m/>
    <m/>
    <m/>
  </r>
  <r>
    <d v="2007-11-28T00:00:00"/>
    <x v="14"/>
    <n v="114366"/>
    <n v="39.6"/>
    <s v="Paid"/>
    <n v="39.6"/>
    <m/>
    <m/>
    <m/>
    <m/>
    <m/>
    <m/>
    <m/>
    <m/>
    <m/>
    <m/>
  </r>
  <r>
    <d v="2007-11-30T00:00:00"/>
    <x v="1"/>
    <n v="444493"/>
    <n v="62.18"/>
    <s v="Paid"/>
    <n v="62.18"/>
    <m/>
    <m/>
    <m/>
    <m/>
    <m/>
    <m/>
    <m/>
    <m/>
    <m/>
    <m/>
  </r>
  <r>
    <d v="2007-11-30T00:00:00"/>
    <x v="49"/>
    <m/>
    <n v="9.65"/>
    <s v="Paid"/>
    <m/>
    <m/>
    <m/>
    <m/>
    <n v="9.65"/>
    <m/>
    <m/>
    <m/>
    <m/>
    <m/>
    <m/>
  </r>
  <r>
    <d v="2007-11-30T00:00:00"/>
    <x v="50"/>
    <m/>
    <n v="72.209999999999994"/>
    <s v="Paid"/>
    <m/>
    <m/>
    <m/>
    <m/>
    <n v="72.209999999999994"/>
    <m/>
    <m/>
    <m/>
    <m/>
    <m/>
    <m/>
  </r>
  <r>
    <d v="2007-11-30T00:00:00"/>
    <x v="1"/>
    <n v="444493"/>
    <n v="62.18"/>
    <s v="Paid"/>
    <n v="62.18"/>
    <m/>
    <m/>
    <m/>
    <m/>
    <m/>
    <m/>
    <m/>
    <m/>
    <m/>
    <m/>
  </r>
  <r>
    <d v="2007-11-30T00:00:00"/>
    <x v="14"/>
    <n v="114518"/>
    <n v="484.2"/>
    <s v="Paid"/>
    <n v="484.2"/>
    <m/>
    <m/>
    <m/>
    <m/>
    <m/>
    <m/>
    <m/>
    <m/>
    <m/>
    <m/>
  </r>
  <r>
    <d v="2007-12-02T00:00:00"/>
    <x v="51"/>
    <m/>
    <n v="4.0199999999999996"/>
    <s v="Paid"/>
    <m/>
    <m/>
    <m/>
    <m/>
    <n v="4.0199999999999996"/>
    <m/>
    <m/>
    <m/>
    <m/>
    <m/>
    <m/>
  </r>
  <r>
    <m/>
    <x v="52"/>
    <m/>
    <n v="7927.09"/>
    <m/>
    <n v="2010.21"/>
    <n v="1546.59"/>
    <m/>
    <n v="5831"/>
    <n v="85.88"/>
    <n v="138.44"/>
    <n v="275"/>
    <n v="9887.119999999999"/>
    <n v="7341.71"/>
    <n v="-2545.41"/>
    <n v="3285.71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7-12-03T00:00:00"/>
    <x v="14"/>
    <n v="114543"/>
    <n v="1190.76"/>
    <s v="Paid"/>
    <n v="1190.76"/>
    <m/>
    <m/>
    <m/>
    <m/>
    <m/>
    <m/>
    <m/>
    <m/>
    <m/>
    <m/>
  </r>
  <r>
    <d v="2007-12-04T00:00:00"/>
    <x v="3"/>
    <n v="147859"/>
    <n v="110"/>
    <s v="Paid"/>
    <n v="110"/>
    <m/>
    <m/>
    <m/>
    <m/>
    <m/>
    <m/>
    <m/>
    <m/>
    <m/>
    <m/>
  </r>
  <r>
    <d v="2007-12-04T00:00:00"/>
    <x v="3"/>
    <n v="147860"/>
    <n v="48.15"/>
    <s v="Paid"/>
    <n v="48.15"/>
    <m/>
    <m/>
    <m/>
    <m/>
    <m/>
    <m/>
    <m/>
    <m/>
    <m/>
    <m/>
  </r>
  <r>
    <d v="2007-12-04T00:00:00"/>
    <x v="0"/>
    <n v="1119896"/>
    <n v="1086.5999999999999"/>
    <s v="Paid"/>
    <n v="1086.5999999999999"/>
    <m/>
    <m/>
    <m/>
    <m/>
    <m/>
    <m/>
    <m/>
    <m/>
    <m/>
    <m/>
  </r>
  <r>
    <d v="2007-12-05T00:00:00"/>
    <x v="1"/>
    <n v="445296"/>
    <n v="371.4"/>
    <s v="Paid"/>
    <n v="371.4"/>
    <m/>
    <m/>
    <m/>
    <m/>
    <m/>
    <m/>
    <m/>
    <m/>
    <m/>
    <m/>
  </r>
  <r>
    <d v="2007-12-05T00:00:00"/>
    <x v="24"/>
    <n v="18796838"/>
    <n v="83.5"/>
    <s v="Paid"/>
    <n v="83.5"/>
    <m/>
    <m/>
    <m/>
    <m/>
    <m/>
    <m/>
    <m/>
    <m/>
    <m/>
    <m/>
  </r>
  <r>
    <d v="2007-12-05T00:00:00"/>
    <x v="14"/>
    <n v="114575"/>
    <n v="673.58"/>
    <s v="Paid"/>
    <n v="673.58"/>
    <m/>
    <m/>
    <m/>
    <m/>
    <m/>
    <m/>
    <m/>
    <m/>
    <m/>
    <m/>
  </r>
  <r>
    <d v="2007-12-06T00:00:00"/>
    <x v="14"/>
    <n v="114593"/>
    <n v="1281.5999999999999"/>
    <s v="Paid"/>
    <m/>
    <m/>
    <m/>
    <m/>
    <m/>
    <m/>
    <m/>
    <m/>
    <m/>
    <m/>
    <m/>
  </r>
  <r>
    <d v="2007-12-06T00:00:00"/>
    <x v="3"/>
    <n v="147982"/>
    <n v="86.3"/>
    <s v="Paid"/>
    <n v="86.3"/>
    <m/>
    <m/>
    <m/>
    <m/>
    <m/>
    <m/>
    <m/>
    <m/>
    <m/>
    <m/>
  </r>
  <r>
    <d v="2007-12-06T00:00:00"/>
    <x v="53"/>
    <m/>
    <n v="207.45"/>
    <s v="Paid"/>
    <m/>
    <m/>
    <n v="207.45"/>
    <m/>
    <m/>
    <m/>
    <m/>
    <m/>
    <m/>
    <m/>
    <m/>
  </r>
  <r>
    <d v="2007-12-07T00:00:00"/>
    <x v="0"/>
    <n v="1120101"/>
    <n v="557.25"/>
    <s v="Paid"/>
    <n v="557.25"/>
    <m/>
    <m/>
    <m/>
    <m/>
    <m/>
    <m/>
    <m/>
    <m/>
    <m/>
    <m/>
  </r>
  <r>
    <d v="2007-12-07T00:00:00"/>
    <x v="54"/>
    <m/>
    <n v="185.65"/>
    <s v="Paid"/>
    <m/>
    <m/>
    <m/>
    <m/>
    <n v="185.65"/>
    <m/>
    <m/>
    <m/>
    <m/>
    <m/>
    <m/>
  </r>
  <r>
    <d v="2007-12-09T00:00:00"/>
    <x v="55"/>
    <m/>
    <n v="2500"/>
    <s v="Paid"/>
    <m/>
    <m/>
    <m/>
    <n v="2500"/>
    <m/>
    <m/>
    <m/>
    <m/>
    <m/>
    <m/>
    <m/>
  </r>
  <r>
    <m/>
    <x v="56"/>
    <m/>
    <n v="8382.24"/>
    <m/>
    <n v="4207.5400000000009"/>
    <n v="1546.59"/>
    <n v="207.45"/>
    <n v="2500"/>
    <n v="185.65"/>
    <n v="138.44"/>
    <n v="275"/>
    <n v="9060.6700000000019"/>
    <n v="7778.47"/>
    <n v="-1282.2"/>
    <n v="1217.8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d v="2007-12-10T00:00:00"/>
    <x v="1"/>
    <n v="446067"/>
    <n v="105.15"/>
    <s v="Paid"/>
    <n v="105.15"/>
    <m/>
    <m/>
    <m/>
    <m/>
    <m/>
    <m/>
    <m/>
    <m/>
    <m/>
    <m/>
  </r>
  <r>
    <d v="2007-12-11T00:00:00"/>
    <x v="3"/>
    <n v="148155"/>
    <n v="318.75"/>
    <s v="Paid"/>
    <n v="318.75"/>
    <m/>
    <m/>
    <m/>
    <m/>
    <m/>
    <m/>
    <m/>
    <m/>
    <m/>
    <m/>
  </r>
  <r>
    <d v="2007-12-11T00:00:00"/>
    <x v="15"/>
    <n v="1436476"/>
    <n v="515.77"/>
    <s v="Paid"/>
    <n v="515.77"/>
    <m/>
    <m/>
    <m/>
    <m/>
    <m/>
    <m/>
    <m/>
    <m/>
    <m/>
    <m/>
  </r>
  <r>
    <d v="2007-12-11T00:00:00"/>
    <x v="14"/>
    <n v="114674"/>
    <n v="298.98"/>
    <s v="Paid"/>
    <n v="298.98"/>
    <m/>
    <m/>
    <m/>
    <m/>
    <m/>
    <m/>
    <m/>
    <m/>
    <m/>
    <m/>
  </r>
  <r>
    <d v="2007-12-12T00:00:00"/>
    <x v="14"/>
    <n v="114702"/>
    <n v="1437.19"/>
    <s v="Paid"/>
    <n v="1437.19"/>
    <m/>
    <m/>
    <m/>
    <m/>
    <m/>
    <m/>
    <m/>
    <m/>
    <m/>
    <m/>
  </r>
  <r>
    <d v="2007-12-14T00:00:00"/>
    <x v="57"/>
    <m/>
    <n v="13.5"/>
    <s v="Paid"/>
    <m/>
    <m/>
    <m/>
    <m/>
    <n v="13.5"/>
    <m/>
    <m/>
    <m/>
    <m/>
    <m/>
    <m/>
  </r>
  <r>
    <d v="2007-12-14T00:00:00"/>
    <x v="14"/>
    <n v="114733"/>
    <n v="1220.4000000000001"/>
    <s v="Paid"/>
    <n v="1220.4000000000001"/>
    <m/>
    <m/>
    <m/>
    <m/>
    <m/>
    <m/>
    <m/>
    <m/>
    <m/>
    <m/>
  </r>
  <r>
    <d v="2007-12-14T00:00:00"/>
    <x v="0"/>
    <n v="1120467"/>
    <n v="1051.5"/>
    <s v="Paid"/>
    <n v="1051.5"/>
    <m/>
    <m/>
    <m/>
    <m/>
    <m/>
    <m/>
    <m/>
    <m/>
    <m/>
    <m/>
  </r>
  <r>
    <d v="2007-12-14T00:00:00"/>
    <x v="1"/>
    <n v="446947"/>
    <n v="53.25"/>
    <s v="Paid"/>
    <n v="53.25"/>
    <m/>
    <m/>
    <m/>
    <m/>
    <m/>
    <m/>
    <m/>
    <m/>
    <m/>
    <m/>
  </r>
  <r>
    <d v="2007-12-14T00:00:00"/>
    <x v="58"/>
    <m/>
    <n v="90"/>
    <s v="Paid"/>
    <m/>
    <m/>
    <m/>
    <m/>
    <n v="90"/>
    <m/>
    <m/>
    <m/>
    <m/>
    <m/>
    <m/>
  </r>
  <r>
    <d v="2008-12-16T00:00:00"/>
    <x v="39"/>
    <m/>
    <n v="134.43"/>
    <s v="Paid"/>
    <m/>
    <m/>
    <m/>
    <m/>
    <m/>
    <m/>
    <m/>
    <m/>
    <m/>
    <m/>
    <m/>
  </r>
  <r>
    <m/>
    <x v="59"/>
    <m/>
    <n v="5238.92"/>
    <m/>
    <n v="5000.09"/>
    <n v="1964.79"/>
    <m/>
    <m/>
    <n v="103.5"/>
    <n v="138.44"/>
    <n v="275"/>
    <n v="7481.82"/>
    <n v="8604.77"/>
    <n v="1122.95"/>
    <n v="1122.95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7-12-17T00:00:00"/>
    <x v="14"/>
    <n v="114763"/>
    <n v="648.92999999999995"/>
    <s v="Paid"/>
    <n v="648.92999999999995"/>
    <m/>
    <m/>
    <m/>
    <m/>
    <m/>
    <m/>
    <m/>
    <m/>
    <m/>
    <m/>
  </r>
  <r>
    <d v="2007-12-17T00:00:00"/>
    <x v="1"/>
    <n v="447296"/>
    <n v="157.93"/>
    <s v="Paid"/>
    <n v="157.93"/>
    <m/>
    <m/>
    <m/>
    <m/>
    <m/>
    <m/>
    <m/>
    <m/>
    <m/>
    <m/>
  </r>
  <r>
    <d v="2007-12-18T00:00:00"/>
    <x v="3"/>
    <n v="148456"/>
    <n v="64.349999999999994"/>
    <s v="Paid"/>
    <n v="64.349999999999994"/>
    <m/>
    <m/>
    <m/>
    <m/>
    <m/>
    <m/>
    <m/>
    <m/>
    <m/>
    <m/>
  </r>
  <r>
    <d v="2007-12-18T00:00:00"/>
    <x v="3"/>
    <n v="148458"/>
    <n v="48.15"/>
    <s v="Paid"/>
    <n v="48.15"/>
    <m/>
    <m/>
    <m/>
    <m/>
    <m/>
    <m/>
    <m/>
    <m/>
    <m/>
    <m/>
  </r>
  <r>
    <d v="2007-12-18T00:00:00"/>
    <x v="14"/>
    <n v="114801"/>
    <n v="1320.66"/>
    <s v="Paid"/>
    <n v="1320.66"/>
    <m/>
    <m/>
    <m/>
    <m/>
    <m/>
    <m/>
    <m/>
    <m/>
    <m/>
    <m/>
  </r>
  <r>
    <d v="2007-12-19T00:00:00"/>
    <x v="24"/>
    <n v="8816642"/>
    <n v="96.81"/>
    <s v="Paid"/>
    <n v="96.81"/>
    <m/>
    <m/>
    <m/>
    <m/>
    <m/>
    <m/>
    <m/>
    <m/>
    <m/>
    <m/>
  </r>
  <r>
    <d v="2007-12-19T00:00:00"/>
    <x v="14"/>
    <n v="114807"/>
    <n v="1172.28"/>
    <s v="Paid"/>
    <n v="1172.28"/>
    <m/>
    <m/>
    <m/>
    <m/>
    <m/>
    <m/>
    <m/>
    <m/>
    <m/>
    <m/>
  </r>
  <r>
    <d v="2007-12-20T00:00:00"/>
    <x v="60"/>
    <m/>
    <n v="10.42"/>
    <s v="Paid"/>
    <m/>
    <m/>
    <m/>
    <m/>
    <n v="10.42"/>
    <m/>
    <m/>
    <m/>
    <m/>
    <m/>
    <m/>
  </r>
  <r>
    <d v="2007-12-20T00:00:00"/>
    <x v="14"/>
    <n v="114842"/>
    <n v="723.85"/>
    <s v="Paid"/>
    <n v="723.85"/>
    <m/>
    <m/>
    <m/>
    <m/>
    <m/>
    <m/>
    <m/>
    <m/>
    <m/>
    <m/>
  </r>
  <r>
    <d v="2007-12-20T00:00:00"/>
    <x v="36"/>
    <n v="108123"/>
    <n v="301.06"/>
    <s v="Paid"/>
    <n v="301.06"/>
    <m/>
    <m/>
    <m/>
    <m/>
    <m/>
    <m/>
    <m/>
    <m/>
    <m/>
    <m/>
  </r>
  <r>
    <d v="2007-12-21T00:00:00"/>
    <x v="1"/>
    <n v="448222"/>
    <n v="113.87"/>
    <s v="Paid"/>
    <n v="113.87"/>
    <m/>
    <m/>
    <m/>
    <m/>
    <m/>
    <m/>
    <m/>
    <m/>
    <m/>
    <m/>
  </r>
  <r>
    <d v="2007-12-21T00:00:00"/>
    <x v="14"/>
    <n v="114856"/>
    <n v="495.44"/>
    <s v="Paid"/>
    <n v="495.44"/>
    <m/>
    <m/>
    <m/>
    <m/>
    <m/>
    <m/>
    <m/>
    <m/>
    <m/>
    <m/>
  </r>
  <r>
    <m/>
    <x v="61"/>
    <m/>
    <n v="5153.75"/>
    <m/>
    <n v="5143.33"/>
    <n v="1964.79"/>
    <m/>
    <m/>
    <n v="10.42"/>
    <n v="138.44"/>
    <n v="275"/>
    <n v="7531.98"/>
    <n v="10837.06"/>
    <n v="3305.08"/>
    <n v="3305.08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7-12-28T00:00:00"/>
    <x v="1"/>
    <n v="449006"/>
    <n v="176.22"/>
    <s v="Paid"/>
    <n v="176.22"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62"/>
    <m/>
    <m/>
    <m/>
    <n v="176.22"/>
    <n v="1862.66"/>
    <m/>
    <m/>
    <m/>
    <n v="138.44"/>
    <n v="275"/>
    <n v="2452.3200000000002"/>
    <n v="7135.26"/>
    <n v="4682.9399999999996"/>
    <n v="4682.939999999999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7-12-31T00:00:00"/>
    <x v="63"/>
    <n v="118318"/>
    <n v="356.25"/>
    <s v="Paid"/>
    <m/>
    <m/>
    <m/>
    <m/>
    <n v="356.25"/>
    <m/>
    <m/>
    <m/>
    <m/>
    <m/>
    <m/>
  </r>
  <r>
    <d v="2007-12-31T00:00:00"/>
    <x v="14"/>
    <n v="114928"/>
    <n v="974.08"/>
    <s v="Paid"/>
    <n v="974.08"/>
    <m/>
    <m/>
    <m/>
    <m/>
    <m/>
    <m/>
    <m/>
    <m/>
    <m/>
    <m/>
  </r>
  <r>
    <d v="2008-01-01T00:00:00"/>
    <x v="64"/>
    <m/>
    <n v="72.790000000000006"/>
    <s v="Paid"/>
    <m/>
    <m/>
    <m/>
    <m/>
    <n v="72.790000000000006"/>
    <m/>
    <m/>
    <m/>
    <m/>
    <m/>
    <m/>
  </r>
  <r>
    <d v="2008-01-01T00:00:00"/>
    <x v="65"/>
    <m/>
    <n v="39.979999999999997"/>
    <s v="Paid"/>
    <m/>
    <m/>
    <m/>
    <m/>
    <n v="39.979999999999997"/>
    <m/>
    <m/>
    <m/>
    <m/>
    <m/>
    <m/>
  </r>
  <r>
    <d v="2008-01-02T00:00:00"/>
    <x v="1"/>
    <n v="449470"/>
    <n v="265.73"/>
    <s v="Paid"/>
    <n v="265.73"/>
    <m/>
    <m/>
    <m/>
    <m/>
    <m/>
    <m/>
    <m/>
    <m/>
    <m/>
    <m/>
  </r>
  <r>
    <d v="2008-01-02T00:00:00"/>
    <x v="14"/>
    <n v="114946"/>
    <n v="1329"/>
    <s v="Paid"/>
    <n v="1329"/>
    <m/>
    <m/>
    <m/>
    <m/>
    <m/>
    <m/>
    <m/>
    <m/>
    <m/>
    <m/>
  </r>
  <r>
    <d v="2008-01-03T00:00:00"/>
    <x v="15"/>
    <n v="1442596"/>
    <n v="320.01"/>
    <s v="Paid"/>
    <n v="320.01"/>
    <m/>
    <m/>
    <m/>
    <m/>
    <m/>
    <m/>
    <m/>
    <m/>
    <m/>
    <m/>
  </r>
  <r>
    <d v="2008-01-03T00:00:00"/>
    <x v="66"/>
    <n v="1654"/>
    <n v="643.29999999999995"/>
    <s v="Paid"/>
    <n v="643.29999999999995"/>
    <m/>
    <m/>
    <m/>
    <m/>
    <m/>
    <m/>
    <m/>
    <m/>
    <m/>
    <m/>
  </r>
  <r>
    <d v="2008-01-04T00:00:00"/>
    <x v="18"/>
    <n v="23536"/>
    <n v="107.8"/>
    <s v="Paid"/>
    <m/>
    <m/>
    <n v="107.8"/>
    <m/>
    <m/>
    <m/>
    <m/>
    <m/>
    <m/>
    <m/>
    <m/>
  </r>
  <r>
    <d v="2008-01-04T00:00:00"/>
    <x v="14"/>
    <n v="114997"/>
    <n v="1137.42"/>
    <s v="Paid"/>
    <n v="1137.42"/>
    <m/>
    <m/>
    <m/>
    <m/>
    <m/>
    <m/>
    <m/>
    <m/>
    <m/>
    <m/>
  </r>
  <r>
    <m/>
    <x v="67"/>
    <m/>
    <n v="5246.3600000000006"/>
    <m/>
    <n v="5021.9800000000005"/>
    <n v="1862.66"/>
    <n v="107.8"/>
    <m/>
    <n v="469.02000000000004"/>
    <n v="138.44"/>
    <n v="275"/>
    <n v="7874.9000000000005"/>
    <n v="7135.26"/>
    <n v="-739.64"/>
    <n v="-739.64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1-07T00:00:00"/>
    <x v="14"/>
    <n v="115025"/>
    <n v="2066.3000000000002"/>
    <s v="Paid"/>
    <n v="2066.3000000000002"/>
    <m/>
    <m/>
    <m/>
    <m/>
    <m/>
    <m/>
    <m/>
    <m/>
    <m/>
    <m/>
  </r>
  <r>
    <d v="2008-01-07T00:00:00"/>
    <x v="3"/>
    <n v="148799"/>
    <n v="160.69999999999999"/>
    <s v="Paid"/>
    <n v="160.69999999999999"/>
    <m/>
    <m/>
    <m/>
    <m/>
    <m/>
    <m/>
    <m/>
    <m/>
    <m/>
    <m/>
  </r>
  <r>
    <d v="2008-01-07T00:00:00"/>
    <x v="68"/>
    <m/>
    <n v="1850"/>
    <s v="Paid"/>
    <m/>
    <m/>
    <m/>
    <n v="1850"/>
    <m/>
    <m/>
    <m/>
    <m/>
    <m/>
    <m/>
    <m/>
  </r>
  <r>
    <d v="2008-01-08T00:00:00"/>
    <x v="15"/>
    <n v="1444570"/>
    <n v="289.77999999999997"/>
    <s v="Paid"/>
    <n v="288.77999999999997"/>
    <m/>
    <m/>
    <m/>
    <m/>
    <m/>
    <m/>
    <m/>
    <m/>
    <m/>
    <m/>
  </r>
  <r>
    <d v="2008-01-08T00:00:00"/>
    <x v="66"/>
    <n v="1929"/>
    <n v="922.7"/>
    <s v="Paid"/>
    <n v="922.7"/>
    <m/>
    <m/>
    <m/>
    <m/>
    <m/>
    <m/>
    <m/>
    <m/>
    <m/>
    <m/>
  </r>
  <r>
    <d v="2008-01-08T00:00:00"/>
    <x v="0"/>
    <n v="1121425"/>
    <n v="397.2"/>
    <s v="Paid"/>
    <n v="397.2"/>
    <m/>
    <m/>
    <m/>
    <m/>
    <m/>
    <m/>
    <m/>
    <m/>
    <m/>
    <m/>
  </r>
  <r>
    <d v="2008-01-08T00:00:00"/>
    <x v="3"/>
    <n v="148860"/>
    <n v="352.3"/>
    <s v="Paid"/>
    <n v="352.3"/>
    <m/>
    <m/>
    <m/>
    <m/>
    <m/>
    <m/>
    <m/>
    <m/>
    <m/>
    <m/>
  </r>
  <r>
    <d v="2008-01-09T00:00:00"/>
    <x v="24"/>
    <n v="893811"/>
    <n v="43.35"/>
    <s v="Paid"/>
    <n v="43.35"/>
    <m/>
    <m/>
    <m/>
    <m/>
    <m/>
    <m/>
    <m/>
    <m/>
    <m/>
    <m/>
  </r>
  <r>
    <d v="2008-01-09T00:00:00"/>
    <x v="3"/>
    <n v="148883"/>
    <n v="47.5"/>
    <s v="Paid"/>
    <n v="47.5"/>
    <m/>
    <m/>
    <m/>
    <m/>
    <m/>
    <m/>
    <m/>
    <m/>
    <m/>
    <m/>
  </r>
  <r>
    <d v="2008-01-10T00:00:00"/>
    <x v="14"/>
    <n v="115071"/>
    <n v="685.95"/>
    <s v="Paid"/>
    <n v="685.95"/>
    <m/>
    <m/>
    <m/>
    <m/>
    <m/>
    <m/>
    <m/>
    <m/>
    <m/>
    <m/>
  </r>
  <r>
    <d v="2008-01-11T00:00:00"/>
    <x v="1"/>
    <n v="450965"/>
    <n v="121.24"/>
    <s v="Paid"/>
    <n v="121.24"/>
    <m/>
    <m/>
    <m/>
    <m/>
    <m/>
    <m/>
    <m/>
    <m/>
    <m/>
    <m/>
  </r>
  <r>
    <d v="2008-01-11T00:00:00"/>
    <x v="14"/>
    <n v="115105"/>
    <n v="996.64"/>
    <s v="Paid"/>
    <n v="996.64"/>
    <m/>
    <m/>
    <m/>
    <m/>
    <m/>
    <m/>
    <m/>
    <m/>
    <m/>
    <m/>
  </r>
  <r>
    <m/>
    <x v="69"/>
    <m/>
    <n v="7933.66"/>
    <m/>
    <n v="6082.66"/>
    <n v="2339.69"/>
    <m/>
    <n v="1850"/>
    <m/>
    <n v="138.44"/>
    <n v="275"/>
    <n v="10685.79"/>
    <n v="6742.96"/>
    <n v="-3942.83"/>
    <n v="-2092.83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1-14T00:00:00"/>
    <x v="14"/>
    <n v="115129"/>
    <n v="364.14"/>
    <s v="Paid"/>
    <n v="364.14"/>
    <m/>
    <m/>
    <m/>
    <m/>
    <m/>
    <m/>
    <m/>
    <m/>
    <m/>
    <m/>
  </r>
  <r>
    <d v="2008-01-14T00:00:00"/>
    <x v="1"/>
    <n v="451176"/>
    <n v="53.25"/>
    <s v="Paid"/>
    <n v="53.25"/>
    <m/>
    <m/>
    <m/>
    <m/>
    <m/>
    <m/>
    <m/>
    <m/>
    <m/>
    <m/>
  </r>
  <r>
    <d v="2008-01-14T00:00:00"/>
    <x v="70"/>
    <m/>
    <n v="1250"/>
    <s v="Paid"/>
    <m/>
    <m/>
    <m/>
    <n v="1250"/>
    <m/>
    <m/>
    <m/>
    <m/>
    <m/>
    <m/>
    <m/>
  </r>
  <r>
    <d v="2008-01-15T00:00:00"/>
    <x v="0"/>
    <n v="1121739"/>
    <n v="487.8"/>
    <s v="Paid"/>
    <n v="487.8"/>
    <m/>
    <m/>
    <m/>
    <m/>
    <m/>
    <m/>
    <m/>
    <m/>
    <m/>
    <m/>
  </r>
  <r>
    <d v="2008-01-15T00:00:00"/>
    <x v="14"/>
    <n v="115152"/>
    <n v="432.48"/>
    <s v="Paid"/>
    <n v="432.48"/>
    <m/>
    <m/>
    <m/>
    <m/>
    <m/>
    <m/>
    <m/>
    <m/>
    <m/>
    <m/>
  </r>
  <r>
    <d v="2008-01-16T00:00:00"/>
    <x v="1"/>
    <n v="451605"/>
    <n v="106.5"/>
    <s v="Paid"/>
    <n v="106.5"/>
    <m/>
    <m/>
    <m/>
    <m/>
    <m/>
    <m/>
    <m/>
    <m/>
    <m/>
    <m/>
  </r>
  <r>
    <d v="2008-01-16T00:00:00"/>
    <x v="71"/>
    <n v="2473"/>
    <n v="1058"/>
    <s v="Paid"/>
    <n v="1058"/>
    <m/>
    <m/>
    <m/>
    <m/>
    <m/>
    <m/>
    <m/>
    <m/>
    <m/>
    <m/>
  </r>
  <r>
    <d v="2008-01-16T00:00:00"/>
    <x v="14"/>
    <n v="115175"/>
    <n v="217.6"/>
    <s v="Paid"/>
    <n v="217.6"/>
    <m/>
    <m/>
    <m/>
    <m/>
    <m/>
    <m/>
    <m/>
    <m/>
    <m/>
    <m/>
  </r>
  <r>
    <d v="2008-01-17T00:00:00"/>
    <x v="14"/>
    <n v="115201"/>
    <n v="1067.54"/>
    <s v="Paid"/>
    <n v="1067.54"/>
    <m/>
    <m/>
    <m/>
    <m/>
    <m/>
    <m/>
    <m/>
    <m/>
    <m/>
    <m/>
  </r>
  <r>
    <d v="2008-01-18T00:00:00"/>
    <x v="14"/>
    <n v="115222"/>
    <n v="1174.6600000000001"/>
    <m/>
    <n v="1174.6600000000001"/>
    <m/>
    <m/>
    <m/>
    <m/>
    <m/>
    <m/>
    <m/>
    <m/>
    <m/>
    <m/>
  </r>
  <r>
    <m/>
    <x v="72"/>
    <m/>
    <n v="6211.9699999999993"/>
    <m/>
    <n v="4961.97"/>
    <n v="2339.69"/>
    <m/>
    <n v="1250"/>
    <m/>
    <n v="138.44"/>
    <n v="275"/>
    <n v="8965.1"/>
    <n v="6445.97"/>
    <n v="-2519.13"/>
    <n v="-1269.1300000000001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1-21T00:00:00"/>
    <x v="1"/>
    <n v="452323"/>
    <n v="167.12"/>
    <s v="Paid"/>
    <n v="167.12"/>
    <m/>
    <m/>
    <m/>
    <m/>
    <m/>
    <m/>
    <m/>
    <m/>
    <m/>
    <m/>
  </r>
  <r>
    <d v="2008-01-21T00:00:00"/>
    <x v="71"/>
    <n v="2741"/>
    <n v="464.15"/>
    <s v="Paid"/>
    <n v="464.15"/>
    <m/>
    <m/>
    <m/>
    <m/>
    <m/>
    <m/>
    <m/>
    <m/>
    <m/>
    <m/>
  </r>
  <r>
    <d v="2008-01-21T00:00:00"/>
    <x v="73"/>
    <m/>
    <n v="1100"/>
    <s v="Paid"/>
    <m/>
    <m/>
    <m/>
    <n v="1100"/>
    <m/>
    <m/>
    <m/>
    <m/>
    <m/>
    <m/>
    <m/>
  </r>
  <r>
    <d v="2008-01-22T00:00:00"/>
    <x v="74"/>
    <s v="ST8022026"/>
    <n v="51.8"/>
    <s v="Paid"/>
    <n v="51.8"/>
    <m/>
    <m/>
    <m/>
    <m/>
    <m/>
    <m/>
    <m/>
    <m/>
    <m/>
    <m/>
  </r>
  <r>
    <d v="2008-01-22T00:00:00"/>
    <x v="3"/>
    <n v="149313"/>
    <n v="230.95"/>
    <s v="Paid"/>
    <n v="230.95"/>
    <m/>
    <m/>
    <m/>
    <m/>
    <m/>
    <m/>
    <m/>
    <m/>
    <m/>
    <m/>
  </r>
  <r>
    <d v="2008-01-22T00:00:00"/>
    <x v="14"/>
    <n v="115277"/>
    <n v="1567.58"/>
    <s v="Paid"/>
    <n v="1567.58"/>
    <m/>
    <m/>
    <m/>
    <m/>
    <m/>
    <m/>
    <m/>
    <m/>
    <m/>
    <m/>
  </r>
  <r>
    <d v="2008-01-22T00:00:00"/>
    <x v="24"/>
    <s v="I9115816.JW"/>
    <n v="43.55"/>
    <s v="Paid"/>
    <m/>
    <m/>
    <m/>
    <m/>
    <m/>
    <m/>
    <m/>
    <m/>
    <m/>
    <m/>
    <m/>
  </r>
  <r>
    <d v="2008-01-23T00:00:00"/>
    <x v="71"/>
    <n v="2874"/>
    <n v="552.4"/>
    <s v="Paid"/>
    <n v="552.4"/>
    <m/>
    <m/>
    <m/>
    <m/>
    <m/>
    <m/>
    <m/>
    <m/>
    <m/>
    <m/>
  </r>
  <r>
    <d v="2008-01-23T00:00:00"/>
    <x v="1"/>
    <n v="452718"/>
    <n v="106.5"/>
    <s v="Paid"/>
    <n v="106.5"/>
    <m/>
    <m/>
    <m/>
    <m/>
    <m/>
    <m/>
    <m/>
    <m/>
    <m/>
    <m/>
  </r>
  <r>
    <d v="2008-01-23T00:00:00"/>
    <x v="15"/>
    <s v="C797809"/>
    <n v="201.21"/>
    <s v="Paid"/>
    <n v="201.21"/>
    <m/>
    <m/>
    <m/>
    <m/>
    <m/>
    <m/>
    <m/>
    <m/>
    <m/>
    <m/>
  </r>
  <r>
    <d v="2008-01-24T00:00:00"/>
    <x v="14"/>
    <n v="115316"/>
    <n v="1088.26"/>
    <s v="Paid"/>
    <m/>
    <m/>
    <m/>
    <m/>
    <m/>
    <m/>
    <m/>
    <m/>
    <m/>
    <m/>
    <m/>
  </r>
  <r>
    <d v="2008-01-25T00:00:00"/>
    <x v="36"/>
    <m/>
    <n v="145.63999999999999"/>
    <s v="Paid"/>
    <n v="145.63999999999999"/>
    <m/>
    <m/>
    <m/>
    <m/>
    <m/>
    <m/>
    <m/>
    <m/>
    <m/>
    <m/>
  </r>
  <r>
    <d v="2008-01-25T00:00:00"/>
    <x v="2"/>
    <n v="12233"/>
    <n v="42.53"/>
    <s v="Paid"/>
    <n v="42.53"/>
    <m/>
    <m/>
    <m/>
    <m/>
    <m/>
    <m/>
    <m/>
    <m/>
    <m/>
    <m/>
  </r>
  <r>
    <d v="2008-01-25T00:00:00"/>
    <x v="14"/>
    <n v="115349"/>
    <n v="104"/>
    <s v="Paid"/>
    <n v="104"/>
    <m/>
    <m/>
    <m/>
    <m/>
    <m/>
    <m/>
    <m/>
    <m/>
    <m/>
    <m/>
  </r>
  <r>
    <d v="2008-01-25T00:00:00"/>
    <x v="3"/>
    <n v="149468"/>
    <n v="31.8"/>
    <s v="Paid"/>
    <n v="31.8"/>
    <m/>
    <m/>
    <m/>
    <m/>
    <m/>
    <m/>
    <m/>
    <m/>
    <m/>
    <m/>
  </r>
  <r>
    <m/>
    <x v="75"/>
    <m/>
    <n v="5897.4900000000007"/>
    <m/>
    <n v="3665.6800000000003"/>
    <n v="2373.7199999999998"/>
    <m/>
    <n v="1100"/>
    <m/>
    <n v="138.44"/>
    <n v="275"/>
    <n v="7552.8399999999992"/>
    <n v="7344.12"/>
    <n v="-208.72"/>
    <n v="891.28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1-29T00:00:00"/>
    <x v="76"/>
    <m/>
    <n v="2550"/>
    <s v="Paid"/>
    <m/>
    <m/>
    <m/>
    <n v="2550"/>
    <m/>
    <m/>
    <m/>
    <m/>
    <m/>
    <m/>
    <m/>
  </r>
  <r>
    <m/>
    <x v="77"/>
    <m/>
    <n v="5410"/>
    <s v="Paid"/>
    <m/>
    <m/>
    <m/>
    <n v="5410"/>
    <m/>
    <m/>
    <m/>
    <m/>
    <m/>
    <m/>
    <m/>
  </r>
  <r>
    <d v="2008-01-30T00:00:00"/>
    <x v="78"/>
    <n v="10003861"/>
    <n v="658.92"/>
    <s v="Paid"/>
    <m/>
    <m/>
    <m/>
    <m/>
    <n v="658.92"/>
    <m/>
    <m/>
    <m/>
    <m/>
    <m/>
    <m/>
  </r>
  <r>
    <d v="2008-01-31T00:00:00"/>
    <x v="14"/>
    <n v="115440"/>
    <n v="1118.74"/>
    <s v="Paid"/>
    <n v="1118.74"/>
    <m/>
    <m/>
    <m/>
    <m/>
    <m/>
    <m/>
    <m/>
    <m/>
    <m/>
    <m/>
  </r>
  <r>
    <d v="2008-02-01T00:00:00"/>
    <x v="0"/>
    <n v="1122439"/>
    <n v="110.45"/>
    <s v="Paid"/>
    <n v="110.45"/>
    <m/>
    <m/>
    <m/>
    <m/>
    <m/>
    <m/>
    <m/>
    <m/>
    <m/>
    <m/>
  </r>
  <r>
    <d v="2008-02-01T00:00:00"/>
    <x v="2"/>
    <n v="12439"/>
    <n v="463.95"/>
    <s v="Paid"/>
    <n v="463.95"/>
    <m/>
    <m/>
    <m/>
    <m/>
    <m/>
    <m/>
    <m/>
    <m/>
    <m/>
    <m/>
  </r>
  <r>
    <d v="2008-02-01T00:00:00"/>
    <x v="36"/>
    <n v="1088824"/>
    <n v="206.65"/>
    <s v="Paid"/>
    <n v="206.65"/>
    <m/>
    <m/>
    <m/>
    <m/>
    <m/>
    <m/>
    <m/>
    <m/>
    <m/>
    <m/>
  </r>
  <r>
    <m/>
    <x v="79"/>
    <m/>
    <n v="10518.710000000001"/>
    <m/>
    <n v="1899.7900000000002"/>
    <n v="2373.7199999999998"/>
    <m/>
    <n v="7960"/>
    <n v="658.92"/>
    <n v="138.44"/>
    <n v="275"/>
    <n v="13305.87"/>
    <n v="6336.77"/>
    <n v="-6969.1"/>
    <n v="990.9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2-04T00:00:00"/>
    <x v="80"/>
    <n v="10801220"/>
    <n v="300"/>
    <s v="Paid"/>
    <m/>
    <m/>
    <m/>
    <m/>
    <n v="300"/>
    <m/>
    <m/>
    <m/>
    <m/>
    <m/>
    <m/>
  </r>
  <r>
    <d v="2008-02-04T00:00:00"/>
    <x v="1"/>
    <n v="454544"/>
    <n v="105.61"/>
    <s v="Paid"/>
    <n v="105.61"/>
    <m/>
    <m/>
    <m/>
    <m/>
    <m/>
    <m/>
    <m/>
    <m/>
    <m/>
    <m/>
  </r>
  <r>
    <d v="2008-02-04T00:00:00"/>
    <x v="14"/>
    <n v="115492"/>
    <n v="790.58"/>
    <s v="Paid"/>
    <m/>
    <m/>
    <m/>
    <m/>
    <m/>
    <m/>
    <m/>
    <m/>
    <m/>
    <m/>
    <m/>
  </r>
  <r>
    <d v="2008-02-05T00:00:00"/>
    <x v="3"/>
    <n v="149822"/>
    <n v="360.55"/>
    <s v="Paid"/>
    <n v="360.55"/>
    <m/>
    <m/>
    <m/>
    <m/>
    <m/>
    <m/>
    <m/>
    <m/>
    <m/>
    <m/>
  </r>
  <r>
    <d v="2008-02-06T00:00:00"/>
    <x v="15"/>
    <n v="1456407"/>
    <n v="122.8"/>
    <s v="Paid"/>
    <n v="122.8"/>
    <m/>
    <m/>
    <m/>
    <m/>
    <m/>
    <m/>
    <m/>
    <m/>
    <m/>
    <m/>
  </r>
  <r>
    <d v="2008-02-06T00:00:00"/>
    <x v="14"/>
    <n v="115542"/>
    <n v="1007.76"/>
    <s v="Paid"/>
    <n v="1007.76"/>
    <m/>
    <m/>
    <m/>
    <m/>
    <m/>
    <m/>
    <m/>
    <m/>
    <m/>
    <m/>
  </r>
  <r>
    <d v="2008-02-07T00:00:00"/>
    <x v="23"/>
    <m/>
    <n v="34.5"/>
    <s v="Paid"/>
    <m/>
    <m/>
    <m/>
    <m/>
    <n v="34.5"/>
    <m/>
    <m/>
    <m/>
    <m/>
    <m/>
    <m/>
  </r>
  <r>
    <d v="2008-02-08T00:00:00"/>
    <x v="0"/>
    <n v="1122701"/>
    <n v="494.65"/>
    <s v="Paid"/>
    <n v="494.65"/>
    <m/>
    <m/>
    <m/>
    <m/>
    <m/>
    <m/>
    <m/>
    <m/>
    <m/>
    <m/>
  </r>
  <r>
    <d v="2008-02-08T00:00:00"/>
    <x v="71"/>
    <n v="3810"/>
    <n v="716.55"/>
    <s v="Paid"/>
    <n v="716.55"/>
    <m/>
    <m/>
    <m/>
    <m/>
    <m/>
    <m/>
    <m/>
    <m/>
    <m/>
    <m/>
  </r>
  <r>
    <d v="2008-02-08T00:00:00"/>
    <x v="1"/>
    <n v="455390"/>
    <n v="211.18"/>
    <s v="Paid"/>
    <n v="211.18"/>
    <m/>
    <m/>
    <m/>
    <m/>
    <m/>
    <m/>
    <m/>
    <m/>
    <m/>
    <m/>
  </r>
  <r>
    <d v="2008-02-08T00:00:00"/>
    <x v="14"/>
    <n v="115805"/>
    <n v="455.4"/>
    <s v="Paid"/>
    <n v="455.4"/>
    <m/>
    <m/>
    <m/>
    <m/>
    <m/>
    <m/>
    <m/>
    <m/>
    <m/>
    <m/>
  </r>
  <r>
    <d v="2008-02-09T00:00:00"/>
    <x v="81"/>
    <n v="66087"/>
    <n v="77.099999999999994"/>
    <s v="Paid"/>
    <n v="77.099999999999994"/>
    <m/>
    <m/>
    <m/>
    <m/>
    <m/>
    <m/>
    <m/>
    <m/>
    <m/>
    <m/>
  </r>
  <r>
    <m/>
    <x v="82"/>
    <m/>
    <n v="4676.68"/>
    <m/>
    <n v="3551.6"/>
    <n v="2375.02"/>
    <m/>
    <m/>
    <n v="334.5"/>
    <n v="138.44"/>
    <n v="275"/>
    <n v="6674.5599999999995"/>
    <n v="5396.86"/>
    <n v="-1277.7"/>
    <n v="-1277.7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2-12T00:00:00"/>
    <x v="83"/>
    <n v="66626473"/>
    <n v="5.46"/>
    <s v="Paid"/>
    <m/>
    <m/>
    <n v="5.46"/>
    <m/>
    <m/>
    <m/>
    <m/>
    <m/>
    <m/>
    <m/>
    <m/>
  </r>
  <r>
    <d v="2008-02-12T00:00:00"/>
    <x v="14"/>
    <n v="115857"/>
    <n v="1138.32"/>
    <s v="Paid"/>
    <n v="1138.32"/>
    <m/>
    <m/>
    <m/>
    <m/>
    <m/>
    <m/>
    <m/>
    <m/>
    <m/>
    <m/>
  </r>
  <r>
    <d v="2008-02-12T00:00:00"/>
    <x v="39"/>
    <m/>
    <n v="101.95"/>
    <s v="Paid"/>
    <m/>
    <m/>
    <m/>
    <m/>
    <m/>
    <m/>
    <n v="101.95"/>
    <m/>
    <m/>
    <m/>
    <m/>
  </r>
  <r>
    <d v="2008-02-13T00:00:00"/>
    <x v="1"/>
    <n v="456076"/>
    <n v="111.22"/>
    <s v="Paid"/>
    <n v="111.22"/>
    <m/>
    <m/>
    <m/>
    <m/>
    <m/>
    <m/>
    <m/>
    <m/>
    <m/>
    <m/>
  </r>
  <r>
    <d v="2008-02-13T00:00:00"/>
    <x v="24"/>
    <s v="I9261469"/>
    <n v="26.73"/>
    <s v="Paid"/>
    <n v="26.73"/>
    <m/>
    <m/>
    <m/>
    <m/>
    <m/>
    <m/>
    <m/>
    <m/>
    <m/>
    <m/>
  </r>
  <r>
    <d v="2008-02-14T00:00:00"/>
    <x v="84"/>
    <n v="115892"/>
    <n v="1142.08"/>
    <s v="Paid"/>
    <n v="1142.08"/>
    <m/>
    <m/>
    <m/>
    <m/>
    <m/>
    <m/>
    <m/>
    <m/>
    <m/>
    <m/>
  </r>
  <r>
    <d v="2008-02-15T00:00:00"/>
    <x v="2"/>
    <n v="12248"/>
    <n v="37.53"/>
    <s v="Paid"/>
    <n v="37.53"/>
    <m/>
    <m/>
    <m/>
    <m/>
    <m/>
    <m/>
    <m/>
    <m/>
    <m/>
    <m/>
  </r>
  <r>
    <d v="2008-02-17T00:00:00"/>
    <x v="23"/>
    <m/>
    <n v="35.64"/>
    <s v="Paid"/>
    <m/>
    <m/>
    <m/>
    <m/>
    <n v="35.64"/>
    <m/>
    <m/>
    <m/>
    <m/>
    <m/>
    <m/>
  </r>
  <r>
    <m/>
    <x v="85"/>
    <m/>
    <n v="2598.9300000000003"/>
    <m/>
    <n v="2455.88"/>
    <n v="2375.02"/>
    <n v="5.46"/>
    <m/>
    <n v="35.64"/>
    <n v="138.44"/>
    <n v="275"/>
    <n v="5285.44"/>
    <n v="7384.56"/>
    <n v="2099.12"/>
    <n v="2099.12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2-18T00:00:00"/>
    <x v="14"/>
    <n v="115956"/>
    <n v="1214.8599999999999"/>
    <s v="Paid"/>
    <n v="1214.8599999999999"/>
    <m/>
    <m/>
    <m/>
    <m/>
    <m/>
    <m/>
    <m/>
    <m/>
    <m/>
    <m/>
  </r>
  <r>
    <m/>
    <x v="7"/>
    <m/>
    <m/>
    <m/>
    <m/>
    <m/>
    <m/>
    <m/>
    <m/>
    <m/>
    <m/>
    <m/>
    <m/>
    <m/>
    <m/>
  </r>
  <r>
    <d v="2008-02-20T00:00:00"/>
    <x v="86"/>
    <n v="116005"/>
    <n v="541.79999999999995"/>
    <s v="Paid"/>
    <n v="541.79999999999995"/>
    <m/>
    <m/>
    <m/>
    <m/>
    <m/>
    <m/>
    <m/>
    <m/>
    <m/>
    <m/>
  </r>
  <r>
    <d v="2008-02-22T00:00:00"/>
    <x v="14"/>
    <n v="116047"/>
    <n v="2590.7199999999998"/>
    <s v="Paid"/>
    <n v="2590.7199999999998"/>
    <m/>
    <m/>
    <m/>
    <m/>
    <m/>
    <m/>
    <m/>
    <m/>
    <m/>
    <m/>
  </r>
  <r>
    <d v="2008-02-22T00:00:00"/>
    <x v="71"/>
    <n v="4653"/>
    <n v="556.65"/>
    <s v="Paid"/>
    <n v="556.65"/>
    <m/>
    <m/>
    <m/>
    <m/>
    <m/>
    <m/>
    <m/>
    <m/>
    <m/>
    <m/>
  </r>
  <r>
    <m/>
    <x v="87"/>
    <m/>
    <n v="4904.0299999999988"/>
    <m/>
    <n v="4904.0299999999988"/>
    <n v="2022.84"/>
    <m/>
    <m/>
    <m/>
    <n v="138.44"/>
    <n v="275"/>
    <n v="7340.3099999999986"/>
    <n v="6869.02"/>
    <n v="-471.29"/>
    <n v="-471.29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d v="2008-02-25T00:00:00"/>
    <x v="14"/>
    <n v="116076"/>
    <n v="879.56"/>
    <s v="Paid"/>
    <n v="879.56"/>
    <m/>
    <m/>
    <m/>
    <m/>
    <m/>
    <m/>
    <m/>
    <m/>
    <m/>
    <m/>
  </r>
  <r>
    <d v="2008-02-26T00:00:00"/>
    <x v="14"/>
    <n v="116097"/>
    <n v="394.06"/>
    <s v="Paid"/>
    <n v="394.06"/>
    <m/>
    <m/>
    <m/>
    <m/>
    <m/>
    <m/>
    <m/>
    <m/>
    <m/>
    <m/>
  </r>
  <r>
    <d v="2008-02-26T00:00:00"/>
    <x v="2"/>
    <n v="12255"/>
    <n v="77.069999999999993"/>
    <s v="Paid"/>
    <n v="77.069999999999993"/>
    <m/>
    <m/>
    <m/>
    <m/>
    <m/>
    <m/>
    <m/>
    <m/>
    <m/>
    <m/>
  </r>
  <r>
    <d v="2008-02-27T00:00:00"/>
    <x v="83"/>
    <n v="66676575"/>
    <n v="46.2"/>
    <s v="Paid"/>
    <m/>
    <m/>
    <n v="46.2"/>
    <m/>
    <m/>
    <m/>
    <m/>
    <m/>
    <m/>
    <m/>
    <m/>
  </r>
  <r>
    <d v="2008-02-27T00:00:00"/>
    <x v="14"/>
    <n v="116120"/>
    <n v="1599.08"/>
    <s v="Paid"/>
    <n v="1599.08"/>
    <m/>
    <m/>
    <m/>
    <m/>
    <m/>
    <m/>
    <m/>
    <m/>
    <m/>
    <m/>
  </r>
  <r>
    <d v="2008-02-27T00:00:00"/>
    <x v="88"/>
    <n v="747"/>
    <n v="99"/>
    <s v="Paid"/>
    <m/>
    <m/>
    <m/>
    <m/>
    <n v="99"/>
    <m/>
    <m/>
    <m/>
    <m/>
    <m/>
    <m/>
  </r>
  <r>
    <d v="2008-02-29T00:00:00"/>
    <x v="71"/>
    <n v="5081"/>
    <n v="830.05"/>
    <s v="Paid"/>
    <n v="830.05"/>
    <m/>
    <m/>
    <m/>
    <m/>
    <m/>
    <m/>
    <m/>
    <m/>
    <m/>
    <m/>
  </r>
  <r>
    <d v="2008-02-29T00:00:00"/>
    <x v="1"/>
    <n v="458945"/>
    <n v="211.18"/>
    <s v="Paid"/>
    <n v="211.18"/>
    <m/>
    <m/>
    <m/>
    <m/>
    <m/>
    <m/>
    <m/>
    <m/>
    <m/>
    <m/>
  </r>
  <r>
    <d v="2008-02-29T00:00:00"/>
    <x v="14"/>
    <n v="116160"/>
    <n v="1584.6"/>
    <s v="Paid"/>
    <n v="1584.6"/>
    <m/>
    <m/>
    <m/>
    <m/>
    <m/>
    <m/>
    <m/>
    <m/>
    <m/>
    <m/>
  </r>
  <r>
    <d v="2008-03-01T00:00:00"/>
    <x v="89"/>
    <m/>
    <n v="32.51"/>
    <s v="Paid"/>
    <m/>
    <m/>
    <m/>
    <m/>
    <n v="32.51"/>
    <m/>
    <m/>
    <m/>
    <m/>
    <m/>
    <m/>
  </r>
  <r>
    <d v="2008-03-01T00:00:00"/>
    <x v="90"/>
    <m/>
    <n v="70.86"/>
    <s v="Paid"/>
    <m/>
    <m/>
    <m/>
    <m/>
    <n v="70.86"/>
    <m/>
    <m/>
    <m/>
    <m/>
    <m/>
    <m/>
  </r>
  <r>
    <m/>
    <x v="91"/>
    <m/>
    <n v="5824.1699999999992"/>
    <m/>
    <n v="5575.5999999999995"/>
    <n v="2022.84"/>
    <n v="46.2"/>
    <m/>
    <n v="202.37"/>
    <n v="138.44"/>
    <n v="275"/>
    <n v="8260.4499999999989"/>
    <n v="5801.33"/>
    <n v="-2459.12"/>
    <n v="-2459.12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3-02T00:00:00"/>
    <x v="92"/>
    <m/>
    <n v="50"/>
    <s v="Paid"/>
    <m/>
    <m/>
    <m/>
    <m/>
    <n v="50"/>
    <m/>
    <m/>
    <m/>
    <m/>
    <m/>
    <m/>
  </r>
  <r>
    <d v="2008-03-04T00:00:00"/>
    <x v="3"/>
    <n v="150784"/>
    <n v="391.4"/>
    <s v="Paid"/>
    <n v="391.4"/>
    <m/>
    <m/>
    <m/>
    <m/>
    <m/>
    <m/>
    <m/>
    <m/>
    <m/>
    <m/>
  </r>
  <r>
    <d v="2008-03-05T00:00:00"/>
    <x v="15"/>
    <s v="C811590"/>
    <n v="317.75"/>
    <s v="Paid"/>
    <n v="317.75"/>
    <m/>
    <m/>
    <m/>
    <m/>
    <m/>
    <m/>
    <m/>
    <m/>
    <m/>
    <m/>
  </r>
  <r>
    <d v="2008-03-05T00:00:00"/>
    <x v="15"/>
    <n v="1468021"/>
    <n v="317.75"/>
    <s v="Paid"/>
    <m/>
    <m/>
    <m/>
    <m/>
    <m/>
    <m/>
    <m/>
    <m/>
    <m/>
    <m/>
    <m/>
  </r>
  <r>
    <d v="2008-03-06T00:00:00"/>
    <x v="93"/>
    <m/>
    <n v="2550"/>
    <s v="Paid"/>
    <m/>
    <m/>
    <m/>
    <n v="2550"/>
    <m/>
    <m/>
    <m/>
    <m/>
    <m/>
    <m/>
    <m/>
  </r>
  <r>
    <d v="2008-03-06T00:00:00"/>
    <x v="14"/>
    <n v="116357"/>
    <n v="1689.71"/>
    <s v="Paid"/>
    <n v="1689.71"/>
    <m/>
    <m/>
    <m/>
    <m/>
    <m/>
    <m/>
    <m/>
    <m/>
    <m/>
    <m/>
  </r>
  <r>
    <d v="2008-03-07T00:00:00"/>
    <x v="71"/>
    <n v="5512"/>
    <n v="691.6"/>
    <s v="Paid"/>
    <n v="691.6"/>
    <m/>
    <m/>
    <m/>
    <m/>
    <m/>
    <m/>
    <m/>
    <m/>
    <m/>
    <m/>
  </r>
  <r>
    <d v="2008-03-07T00:00:00"/>
    <x v="1"/>
    <n v="460068"/>
    <n v="129.22"/>
    <s v="Paid"/>
    <n v="129.22"/>
    <m/>
    <m/>
    <m/>
    <m/>
    <m/>
    <m/>
    <m/>
    <m/>
    <m/>
    <m/>
  </r>
  <r>
    <m/>
    <x v="94"/>
    <m/>
    <n v="6137.4300000000012"/>
    <m/>
    <n v="3219.68"/>
    <n v="2261.2199999999998"/>
    <m/>
    <n v="2550"/>
    <n v="50"/>
    <n v="138.44"/>
    <n v="275"/>
    <n v="8494.34"/>
    <n v="7576.1"/>
    <n v="-918.24"/>
    <n v="1631.7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3-10T00:00:00"/>
    <x v="95"/>
    <n v="142"/>
    <n v="1874.3"/>
    <s v="Paid"/>
    <m/>
    <m/>
    <n v="1874.3"/>
    <m/>
    <m/>
    <m/>
    <m/>
    <m/>
    <m/>
    <m/>
    <m/>
  </r>
  <r>
    <d v="2008-03-10T00:00:00"/>
    <x v="1"/>
    <n v="460454"/>
    <n v="111.22"/>
    <s v="Paid"/>
    <n v="111.22"/>
    <m/>
    <m/>
    <m/>
    <m/>
    <m/>
    <m/>
    <m/>
    <m/>
    <m/>
    <m/>
  </r>
  <r>
    <d v="2008-03-11T00:00:00"/>
    <x v="24"/>
    <s v="I9464689"/>
    <n v="26.73"/>
    <s v="Paid"/>
    <n v="26.73"/>
    <m/>
    <m/>
    <m/>
    <m/>
    <m/>
    <m/>
    <m/>
    <m/>
    <m/>
    <m/>
  </r>
  <r>
    <d v="2008-03-11T00:00:00"/>
    <x v="4"/>
    <n v="5801"/>
    <n v="1211.21"/>
    <s v="Paid"/>
    <m/>
    <m/>
    <m/>
    <m/>
    <n v="1211.21"/>
    <m/>
    <m/>
    <m/>
    <m/>
    <m/>
    <m/>
  </r>
  <r>
    <d v="2008-03-12T00:00:00"/>
    <x v="71"/>
    <n v="5772"/>
    <n v="491.85"/>
    <s v="Paid"/>
    <n v="491.85"/>
    <m/>
    <m/>
    <m/>
    <m/>
    <m/>
    <m/>
    <m/>
    <m/>
    <m/>
    <m/>
  </r>
  <r>
    <d v="2008-03-13T00:00:00"/>
    <x v="3"/>
    <n v="151106"/>
    <n v="96.75"/>
    <s v="Paid"/>
    <n v="96.75"/>
    <m/>
    <m/>
    <m/>
    <m/>
    <m/>
    <m/>
    <m/>
    <m/>
    <m/>
    <m/>
  </r>
  <r>
    <d v="2008-03-14T00:00:00"/>
    <x v="1"/>
    <n v="461350"/>
    <n v="129.22"/>
    <s v="Paid"/>
    <n v="129.22"/>
    <m/>
    <m/>
    <m/>
    <m/>
    <m/>
    <m/>
    <m/>
    <m/>
    <m/>
    <m/>
  </r>
  <r>
    <d v="2008-03-14T00:00:00"/>
    <x v="48"/>
    <n v="3220795"/>
    <n v="96.8"/>
    <s v="Paid"/>
    <m/>
    <m/>
    <m/>
    <m/>
    <n v="96.8"/>
    <m/>
    <m/>
    <m/>
    <m/>
    <m/>
    <m/>
  </r>
  <r>
    <d v="2008-03-14T00:00:00"/>
    <x v="96"/>
    <n v="67121"/>
    <n v="77.099999999999994"/>
    <s v="Paid"/>
    <n v="77.099999999999994"/>
    <s v=" "/>
    <m/>
    <m/>
    <m/>
    <m/>
    <m/>
    <m/>
    <m/>
    <m/>
    <m/>
  </r>
  <r>
    <d v="2008-03-14T00:00:00"/>
    <x v="71"/>
    <n v="5944"/>
    <n v="674.8"/>
    <s v="Paid"/>
    <n v="674.8"/>
    <m/>
    <m/>
    <m/>
    <m/>
    <m/>
    <m/>
    <m/>
    <m/>
    <m/>
    <m/>
  </r>
  <r>
    <d v="2008-03-14T00:00:00"/>
    <x v="14"/>
    <n v="166300"/>
    <n v="2532.8000000000002"/>
    <s v="Paid"/>
    <n v="2532.8000000000002"/>
    <m/>
    <m/>
    <m/>
    <m/>
    <m/>
    <m/>
    <m/>
    <m/>
    <m/>
    <m/>
  </r>
  <r>
    <m/>
    <x v="97"/>
    <m/>
    <n v="7322.7800000000007"/>
    <m/>
    <n v="4140.47"/>
    <n v="2261.2199999999998"/>
    <n v="1874.3"/>
    <m/>
    <n v="1308.01"/>
    <n v="138.44"/>
    <n v="275"/>
    <n v="9997.44"/>
    <n v="7710.27"/>
    <n v="245.6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3-17T00:00:00"/>
    <x v="3"/>
    <n v="151230"/>
    <n v="244"/>
    <s v="Paid"/>
    <n v="244"/>
    <m/>
    <m/>
    <m/>
    <m/>
    <m/>
    <m/>
    <m/>
    <m/>
    <m/>
    <m/>
  </r>
  <r>
    <d v="2008-03-18T00:00:00"/>
    <x v="98"/>
    <m/>
    <n v="674.14"/>
    <s v="Paid"/>
    <m/>
    <m/>
    <m/>
    <m/>
    <m/>
    <m/>
    <n v="674.14"/>
    <m/>
    <m/>
    <m/>
    <m/>
  </r>
  <r>
    <d v="2008-03-18T00:00:00"/>
    <x v="99"/>
    <s v="5141A"/>
    <n v="2369.08"/>
    <s v="Paid 27/4/2009"/>
    <n v="2396.08"/>
    <m/>
    <m/>
    <m/>
    <m/>
    <m/>
    <m/>
    <m/>
    <m/>
    <m/>
    <m/>
  </r>
  <r>
    <d v="2008-03-18T00:00:00"/>
    <x v="100"/>
    <m/>
    <n v="99"/>
    <s v="Paid"/>
    <m/>
    <m/>
    <m/>
    <m/>
    <n v="99"/>
    <m/>
    <m/>
    <m/>
    <m/>
    <m/>
    <m/>
  </r>
  <r>
    <d v="2008-03-18T00:00:00"/>
    <x v="14"/>
    <n v="116451"/>
    <n v="100.3"/>
    <s v="Paid"/>
    <n v="100.3"/>
    <m/>
    <m/>
    <m/>
    <m/>
    <m/>
    <m/>
    <m/>
    <m/>
    <m/>
    <m/>
  </r>
  <r>
    <d v="2008-03-19T00:00:00"/>
    <x v="71"/>
    <n v="6277"/>
    <n v="545.45000000000005"/>
    <s v="Paid"/>
    <n v="545.45000000000005"/>
    <m/>
    <m/>
    <m/>
    <m/>
    <m/>
    <m/>
    <m/>
    <m/>
    <m/>
    <m/>
  </r>
  <r>
    <d v="2008-03-19T00:00:00"/>
    <x v="14"/>
    <n v="116472"/>
    <n v="833.25"/>
    <s v="Paid"/>
    <n v="833.25"/>
    <m/>
    <m/>
    <m/>
    <m/>
    <m/>
    <m/>
    <m/>
    <m/>
    <m/>
    <m/>
  </r>
  <r>
    <d v="2008-03-20T00:00:00"/>
    <x v="14"/>
    <n v="116502"/>
    <n v="1552.98"/>
    <s v="Paid"/>
    <n v="1552.98"/>
    <m/>
    <m/>
    <m/>
    <m/>
    <m/>
    <m/>
    <m/>
    <m/>
    <m/>
    <m/>
  </r>
  <r>
    <m/>
    <x v="101"/>
    <m/>
    <n v="6418.2000000000007"/>
    <m/>
    <n v="5672.0599999999995"/>
    <n v="2095.52"/>
    <m/>
    <m/>
    <n v="99"/>
    <n v="138.44"/>
    <n v="275"/>
    <n v="8280.02"/>
    <n v="7400.29"/>
    <n v="-879.73"/>
    <s v=" "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3-24T00:00:00"/>
    <x v="102"/>
    <m/>
    <n v="123.75"/>
    <s v="Paid"/>
    <m/>
    <m/>
    <m/>
    <m/>
    <n v="123.75"/>
    <m/>
    <m/>
    <m/>
    <m/>
    <m/>
    <m/>
  </r>
  <r>
    <d v="2008-03-25T00:00:00"/>
    <x v="1"/>
    <n v="462780"/>
    <n v="111.22"/>
    <s v="Paid"/>
    <n v="111.22"/>
    <m/>
    <m/>
    <m/>
    <m/>
    <m/>
    <m/>
    <m/>
    <m/>
    <m/>
    <m/>
  </r>
  <r>
    <d v="2008-03-25T00:00:00"/>
    <x v="14"/>
    <n v="116515"/>
    <n v="1007.39"/>
    <s v="Paid"/>
    <n v="1007.39"/>
    <m/>
    <m/>
    <m/>
    <m/>
    <m/>
    <m/>
    <m/>
    <m/>
    <m/>
    <m/>
  </r>
  <r>
    <d v="2008-03-26T00:00:00"/>
    <x v="1"/>
    <n v="462997"/>
    <n v="111.22"/>
    <s v="Paid"/>
    <n v="111.22"/>
    <m/>
    <m/>
    <m/>
    <m/>
    <m/>
    <m/>
    <m/>
    <m/>
    <m/>
    <m/>
  </r>
  <r>
    <d v="2008-03-26T00:00:00"/>
    <x v="14"/>
    <n v="116550"/>
    <n v="1650.97"/>
    <s v="Paid"/>
    <n v="1650.97"/>
    <m/>
    <m/>
    <m/>
    <m/>
    <m/>
    <m/>
    <m/>
    <m/>
    <m/>
    <m/>
  </r>
  <r>
    <d v="2008-03-26T00:00:00"/>
    <x v="88"/>
    <m/>
    <n v="130.81"/>
    <s v="Paid"/>
    <m/>
    <m/>
    <m/>
    <m/>
    <n v="130.81"/>
    <m/>
    <m/>
    <m/>
    <m/>
    <m/>
    <m/>
  </r>
  <r>
    <d v="2008-03-27T00:00:00"/>
    <x v="103"/>
    <n v="461"/>
    <n v="554.67999999999995"/>
    <s v="Paid"/>
    <m/>
    <m/>
    <n v="554.67999999999995"/>
    <m/>
    <m/>
    <m/>
    <m/>
    <m/>
    <m/>
    <m/>
    <m/>
  </r>
  <r>
    <d v="2008-03-28T00:00:00"/>
    <x v="1"/>
    <n v="463436"/>
    <n v="240.44"/>
    <s v="Paid"/>
    <n v="240.44"/>
    <m/>
    <m/>
    <m/>
    <m/>
    <m/>
    <m/>
    <m/>
    <m/>
    <m/>
    <m/>
  </r>
  <r>
    <d v="2008-03-28T00:00:00"/>
    <x v="71"/>
    <n v="6720"/>
    <n v="1109.8499999999999"/>
    <s v="Paid"/>
    <n v="1109.8499999999999"/>
    <m/>
    <m/>
    <m/>
    <m/>
    <m/>
    <m/>
    <m/>
    <m/>
    <m/>
    <m/>
  </r>
  <r>
    <d v="2008-03-27T00:00:00"/>
    <x v="14"/>
    <n v="116582"/>
    <n v="539.79999999999995"/>
    <s v="Paid"/>
    <n v="539.79999999999995"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104"/>
    <m/>
    <n v="5580.13"/>
    <m/>
    <n v="4770.8900000000003"/>
    <n v="2095.52"/>
    <n v="554.67999999999995"/>
    <m/>
    <n v="254.56"/>
    <n v="138.44"/>
    <m/>
    <n v="7814.09"/>
    <n v="8831.16"/>
    <n v="1017.0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3-31T00:00:00"/>
    <x v="1"/>
    <n v="463751"/>
    <n v="211.18"/>
    <s v="Paid"/>
    <n v="211.18"/>
    <m/>
    <m/>
    <m/>
    <m/>
    <m/>
    <m/>
    <m/>
    <m/>
    <m/>
    <m/>
  </r>
  <r>
    <d v="2008-04-01T00:00:00"/>
    <x v="3"/>
    <n v="151726"/>
    <n v="598.6"/>
    <s v="Paid"/>
    <n v="598.6"/>
    <m/>
    <m/>
    <m/>
    <m/>
    <m/>
    <m/>
    <m/>
    <m/>
    <m/>
    <m/>
  </r>
  <r>
    <d v="2008-04-01T00:00:00"/>
    <x v="14"/>
    <n v="116746"/>
    <n v="909.81"/>
    <s v="Paid"/>
    <n v="909.81"/>
    <m/>
    <m/>
    <m/>
    <m/>
    <m/>
    <m/>
    <m/>
    <m/>
    <m/>
    <m/>
  </r>
  <r>
    <d v="2008-04-01T00:00:00"/>
    <x v="0"/>
    <n v="1124731"/>
    <n v="669.05"/>
    <s v="Paid"/>
    <n v="669.05"/>
    <m/>
    <m/>
    <m/>
    <m/>
    <m/>
    <m/>
    <m/>
    <m/>
    <m/>
    <m/>
  </r>
  <r>
    <d v="2008-04-02T00:00:00"/>
    <x v="15"/>
    <n v="1478744"/>
    <n v="142"/>
    <s v="Paid"/>
    <n v="142"/>
    <m/>
    <m/>
    <m/>
    <m/>
    <m/>
    <m/>
    <m/>
    <m/>
    <m/>
    <m/>
  </r>
  <r>
    <d v="2008-04-02T00:00:00"/>
    <x v="1"/>
    <n v="464165"/>
    <n v="129.22"/>
    <s v="Paid"/>
    <n v="129.22"/>
    <m/>
    <m/>
    <m/>
    <m/>
    <m/>
    <m/>
    <m/>
    <m/>
    <m/>
    <m/>
  </r>
  <r>
    <d v="2008-04-02T00:00:00"/>
    <x v="14"/>
    <n v="116783"/>
    <n v="1991.28"/>
    <s v="Paid"/>
    <n v="1991.28"/>
    <m/>
    <m/>
    <m/>
    <m/>
    <m/>
    <m/>
    <m/>
    <m/>
    <m/>
    <m/>
  </r>
  <r>
    <d v="2008-04-03T00:00:00"/>
    <x v="105"/>
    <n v="91495"/>
    <n v="932.6"/>
    <s v="Paid"/>
    <m/>
    <m/>
    <m/>
    <n v="932.6"/>
    <m/>
    <m/>
    <m/>
    <m/>
    <m/>
    <m/>
    <m/>
  </r>
  <r>
    <d v="2008-04-03T00:00:00"/>
    <x v="14"/>
    <n v="1116815"/>
    <n v="475.36"/>
    <s v="Paid"/>
    <n v="475.36"/>
    <m/>
    <m/>
    <m/>
    <m/>
    <m/>
    <m/>
    <m/>
    <m/>
    <m/>
    <m/>
  </r>
  <r>
    <d v="2008-04-04T00:00:00"/>
    <x v="1"/>
    <n v="464628"/>
    <n v="129.22"/>
    <s v="Paid"/>
    <n v="129.22"/>
    <m/>
    <m/>
    <m/>
    <m/>
    <m/>
    <m/>
    <m/>
    <m/>
    <m/>
    <m/>
  </r>
  <r>
    <d v="2008-04-04T00:00:00"/>
    <x v="14"/>
    <n v="116325"/>
    <n v="784.28"/>
    <s v="Paid"/>
    <n v="784.28"/>
    <m/>
    <m/>
    <m/>
    <m/>
    <m/>
    <m/>
    <m/>
    <m/>
    <m/>
    <m/>
  </r>
  <r>
    <d v="2008-04-04T00:00:00"/>
    <x v="2"/>
    <n v="12486"/>
    <n v="88.2"/>
    <s v="Paid"/>
    <n v="88"/>
    <m/>
    <m/>
    <m/>
    <m/>
    <m/>
    <m/>
    <m/>
    <m/>
    <m/>
    <m/>
  </r>
  <r>
    <d v="2008-04-04T00:00:00"/>
    <x v="71"/>
    <n v="7184"/>
    <n v="1288.05"/>
    <s v="Paid"/>
    <n v="1288.05"/>
    <m/>
    <m/>
    <m/>
    <m/>
    <m/>
    <m/>
    <m/>
    <m/>
    <m/>
    <m/>
  </r>
  <r>
    <d v="2008-04-04T00:00:00"/>
    <x v="14"/>
    <n v="116845"/>
    <n v="1626.15"/>
    <s v="Paid"/>
    <n v="1626.15"/>
    <m/>
    <m/>
    <m/>
    <m/>
    <m/>
    <m/>
    <m/>
    <m/>
    <m/>
    <m/>
  </r>
  <r>
    <d v="2008-04-04T00:00:00"/>
    <x v="71"/>
    <n v="7244"/>
    <n v="207.9"/>
    <s v="Paid"/>
    <n v="207.9"/>
    <m/>
    <m/>
    <m/>
    <m/>
    <m/>
    <m/>
    <m/>
    <m/>
    <m/>
    <m/>
  </r>
  <r>
    <d v="2008-04-04T00:00:00"/>
    <x v="14"/>
    <n v="116829"/>
    <n v="794.28"/>
    <s v="Paid"/>
    <n v="794.28"/>
    <m/>
    <m/>
    <m/>
    <m/>
    <m/>
    <m/>
    <m/>
    <m/>
    <m/>
    <m/>
  </r>
  <r>
    <m/>
    <x v="106"/>
    <m/>
    <n v="10977.179999999998"/>
    <m/>
    <n v="10044.379999999999"/>
    <n v="2211.7800000000002"/>
    <m/>
    <n v="932.6"/>
    <m/>
    <n v="138.44"/>
    <m/>
    <n v="13327.2"/>
    <n v="5718.37"/>
    <n v="-7608.83"/>
    <n v="-6676.23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4-07T00:00:00"/>
    <x v="1"/>
    <n v="464920"/>
    <n v="240.44"/>
    <s v="Paid"/>
    <n v="240.44"/>
    <m/>
    <m/>
    <m/>
    <m/>
    <m/>
    <m/>
    <m/>
    <m/>
    <m/>
    <m/>
  </r>
  <r>
    <d v="2008-04-07T00:00:00"/>
    <x v="107"/>
    <s v="I79"/>
    <n v="113.75"/>
    <s v="Paid"/>
    <m/>
    <m/>
    <m/>
    <m/>
    <n v="113.75"/>
    <m/>
    <m/>
    <m/>
    <m/>
    <m/>
    <m/>
  </r>
  <r>
    <d v="2008-04-09T00:00:00"/>
    <x v="96"/>
    <n v="67846"/>
    <n v="77.099999999999994"/>
    <s v="Paid"/>
    <n v="77.099999999999994"/>
    <m/>
    <m/>
    <m/>
    <m/>
    <m/>
    <m/>
    <m/>
    <m/>
    <m/>
    <m/>
  </r>
  <r>
    <d v="2008-04-09T00:00:00"/>
    <x v="14"/>
    <n v="31"/>
    <n v="2203.5"/>
    <s v="Paid"/>
    <n v="2203.5"/>
    <m/>
    <m/>
    <m/>
    <m/>
    <m/>
    <m/>
    <m/>
    <m/>
    <m/>
    <m/>
  </r>
  <r>
    <d v="2008-04-10T00:00:00"/>
    <x v="14"/>
    <n v="150"/>
    <n v="334.95"/>
    <s v="Paid"/>
    <n v="334.95"/>
    <m/>
    <m/>
    <m/>
    <m/>
    <m/>
    <m/>
    <m/>
    <m/>
    <m/>
    <m/>
  </r>
  <r>
    <d v="2008-04-11T00:00:00"/>
    <x v="108"/>
    <m/>
    <n v="600"/>
    <s v="Paid"/>
    <m/>
    <m/>
    <m/>
    <m/>
    <n v="600"/>
    <m/>
    <m/>
    <m/>
    <m/>
    <m/>
    <m/>
  </r>
  <r>
    <d v="2008-04-11T00:00:00"/>
    <x v="109"/>
    <n v="3238848"/>
    <n v="146.30000000000001"/>
    <s v="Paid"/>
    <m/>
    <m/>
    <m/>
    <m/>
    <n v="146.30000000000001"/>
    <m/>
    <m/>
    <m/>
    <m/>
    <m/>
    <m/>
  </r>
  <r>
    <d v="2008-04-11T00:00:00"/>
    <x v="14"/>
    <n v="204"/>
    <n v="798.16"/>
    <s v="Paid"/>
    <n v="798.16"/>
    <m/>
    <m/>
    <m/>
    <m/>
    <m/>
    <m/>
    <m/>
    <m/>
    <m/>
    <m/>
  </r>
  <r>
    <m/>
    <x v="110"/>
    <m/>
    <n v="4514.2"/>
    <m/>
    <n v="3654.1499999999996"/>
    <n v="2211.7800000000002"/>
    <m/>
    <m/>
    <n v="860.05"/>
    <n v="138.44"/>
    <m/>
    <n v="6864.42"/>
    <n v="7577.83"/>
    <n v="713.4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4-13T00:00:00"/>
    <x v="95"/>
    <n v="143"/>
    <n v="4568.5"/>
    <s v="Paid"/>
    <m/>
    <m/>
    <n v="4568.5"/>
    <m/>
    <m/>
    <m/>
    <m/>
    <m/>
    <m/>
    <m/>
    <m/>
  </r>
  <r>
    <d v="2008-04-13T00:00:00"/>
    <x v="39"/>
    <m/>
    <n v="89.1"/>
    <s v="Paid"/>
    <m/>
    <m/>
    <m/>
    <m/>
    <m/>
    <m/>
    <n v="89.1"/>
    <m/>
    <m/>
    <m/>
    <m/>
  </r>
  <r>
    <d v="2008-04-14T00:00:00"/>
    <x v="14"/>
    <n v="214"/>
    <n v="481.64"/>
    <s v="Paid"/>
    <n v="481.64"/>
    <m/>
    <m/>
    <m/>
    <m/>
    <m/>
    <m/>
    <m/>
    <m/>
    <m/>
    <m/>
  </r>
  <r>
    <d v="2008-04-15T00:00:00"/>
    <x v="3"/>
    <n v="152218"/>
    <n v="474.05"/>
    <s v="Paid"/>
    <n v="474.05"/>
    <m/>
    <m/>
    <m/>
    <m/>
    <m/>
    <m/>
    <m/>
    <m/>
    <m/>
    <m/>
  </r>
  <r>
    <d v="2008-04-15T00:00:00"/>
    <x v="111"/>
    <n v="668612"/>
    <n v="425"/>
    <s v="Paid"/>
    <m/>
    <m/>
    <n v="425"/>
    <m/>
    <m/>
    <m/>
    <m/>
    <m/>
    <m/>
    <m/>
    <m/>
  </r>
  <r>
    <d v="2008-04-16T00:00:00"/>
    <x v="71"/>
    <n v="7922"/>
    <n v="668.55"/>
    <s v="Paid"/>
    <n v="668.55"/>
    <m/>
    <m/>
    <m/>
    <m/>
    <m/>
    <m/>
    <m/>
    <m/>
    <m/>
    <m/>
  </r>
  <r>
    <d v="2008-04-16T00:00:00"/>
    <x v="1"/>
    <n v="466539"/>
    <n v="240.44"/>
    <s v="Paid"/>
    <n v="240.44"/>
    <m/>
    <m/>
    <m/>
    <m/>
    <m/>
    <m/>
    <m/>
    <m/>
    <m/>
    <m/>
  </r>
  <r>
    <d v="2008-04-17T00:00:00"/>
    <x v="14"/>
    <n v="328"/>
    <n v="1498.12"/>
    <s v="Paid"/>
    <n v="1498.12"/>
    <m/>
    <m/>
    <m/>
    <m/>
    <m/>
    <m/>
    <m/>
    <m/>
    <m/>
    <m/>
  </r>
  <r>
    <d v="2008-04-18T00:00:00"/>
    <x v="2"/>
    <n v="13208"/>
    <n v="68.680000000000007"/>
    <s v="Paid"/>
    <n v="68.680000000000007"/>
    <m/>
    <m/>
    <m/>
    <m/>
    <m/>
    <m/>
    <m/>
    <m/>
    <m/>
    <m/>
  </r>
  <r>
    <m/>
    <x v="112"/>
    <m/>
    <n v="8514.0800000000017"/>
    <m/>
    <n v="3431.48"/>
    <n v="2233.09"/>
    <n v="4993.5"/>
    <m/>
    <m/>
    <n v="138.44"/>
    <n v="89.1"/>
    <n v="10885.61"/>
    <n v="7791.97"/>
    <n v="-3093.6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4-21T00:00:00"/>
    <x v="42"/>
    <n v="25220"/>
    <n v="35.200000000000003"/>
    <s v="Paid"/>
    <m/>
    <m/>
    <m/>
    <m/>
    <n v="35.200000000000003"/>
    <m/>
    <m/>
    <m/>
    <m/>
    <m/>
    <m/>
  </r>
  <r>
    <d v="2008-04-21T00:00:00"/>
    <x v="14"/>
    <n v="418"/>
    <n v="535.72"/>
    <s v="Paid"/>
    <n v="535.72"/>
    <m/>
    <m/>
    <m/>
    <m/>
    <m/>
    <m/>
    <m/>
    <m/>
    <m/>
    <m/>
  </r>
  <r>
    <d v="2008-04-21T00:00:00"/>
    <x v="1"/>
    <n v="467301"/>
    <n v="153.21"/>
    <s v="Paid"/>
    <n v="153.21"/>
    <m/>
    <m/>
    <m/>
    <m/>
    <m/>
    <m/>
    <m/>
    <m/>
    <m/>
    <m/>
  </r>
  <r>
    <d v="2008-04-22T00:00:00"/>
    <x v="0"/>
    <n v="1125578"/>
    <n v="467.1"/>
    <s v="Paid"/>
    <n v="467.1"/>
    <m/>
    <m/>
    <m/>
    <m/>
    <m/>
    <m/>
    <m/>
    <m/>
    <m/>
    <m/>
  </r>
  <r>
    <d v="2008-04-22T00:00:00"/>
    <x v="88"/>
    <n v="935"/>
    <n v="123.75"/>
    <s v="Paid"/>
    <m/>
    <m/>
    <m/>
    <m/>
    <n v="123.75"/>
    <m/>
    <m/>
    <m/>
    <m/>
    <m/>
    <m/>
  </r>
  <r>
    <d v="2008-04-22T00:00:00"/>
    <x v="24"/>
    <s v="I9760216.JW"/>
    <n v="22.04"/>
    <s v="Paid"/>
    <n v="22.04"/>
    <m/>
    <m/>
    <m/>
    <m/>
    <m/>
    <m/>
    <m/>
    <m/>
    <m/>
    <m/>
  </r>
  <r>
    <d v="2008-04-22T00:00:00"/>
    <x v="6"/>
    <m/>
    <n v="1329.95"/>
    <s v="Paid"/>
    <m/>
    <m/>
    <m/>
    <m/>
    <m/>
    <m/>
    <n v="1329.95"/>
    <m/>
    <m/>
    <m/>
    <m/>
  </r>
  <r>
    <d v="2008-04-22T00:00:00"/>
    <x v="14"/>
    <n v="437"/>
    <n v="2072.06"/>
    <s v="Paid"/>
    <n v="2072.06"/>
    <m/>
    <m/>
    <m/>
    <m/>
    <m/>
    <m/>
    <m/>
    <m/>
    <m/>
    <m/>
  </r>
  <r>
    <d v="2008-04-23T00:00:00"/>
    <x v="1"/>
    <n v="467760"/>
    <n v="220.37"/>
    <s v="Paid"/>
    <n v="220.37"/>
    <m/>
    <m/>
    <m/>
    <m/>
    <m/>
    <m/>
    <m/>
    <m/>
    <m/>
    <m/>
  </r>
  <r>
    <m/>
    <x v="113"/>
    <m/>
    <n v="4959.4000000000005"/>
    <m/>
    <n v="3470.5"/>
    <n v="2233.09"/>
    <m/>
    <m/>
    <n v="158.94999999999999"/>
    <n v="138.44"/>
    <n v="1329.95"/>
    <n v="7330.9299999999994"/>
    <n v="7093.31"/>
    <n v="-237.6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4-28T00:00:00"/>
    <x v="1"/>
    <n v="468403"/>
    <n v="106.5"/>
    <s v="Paid"/>
    <n v="106.5"/>
    <m/>
    <m/>
    <m/>
    <m/>
    <m/>
    <m/>
    <m/>
    <m/>
    <m/>
    <m/>
  </r>
  <r>
    <d v="2008-04-29T00:00:00"/>
    <x v="108"/>
    <m/>
    <n v="1200"/>
    <s v="Paid"/>
    <m/>
    <m/>
    <m/>
    <m/>
    <n v="1200"/>
    <m/>
    <m/>
    <m/>
    <m/>
    <m/>
    <m/>
  </r>
  <r>
    <d v="2008-04-29T00:00:00"/>
    <x v="3"/>
    <n v="152734"/>
    <n v="188.25"/>
    <s v="Paid"/>
    <n v="188.25"/>
    <m/>
    <m/>
    <m/>
    <m/>
    <m/>
    <m/>
    <m/>
    <m/>
    <m/>
    <m/>
  </r>
  <r>
    <d v="2008-04-29T00:00:00"/>
    <x v="14"/>
    <n v="578"/>
    <n v="1740.97"/>
    <s v="Paid"/>
    <n v="1740.97"/>
    <m/>
    <m/>
    <m/>
    <m/>
    <m/>
    <m/>
    <m/>
    <m/>
    <m/>
    <m/>
  </r>
  <r>
    <d v="2008-04-30T00:00:00"/>
    <x v="15"/>
    <n v="1489568"/>
    <n v="545.70000000000005"/>
    <s v="Paid"/>
    <n v="545.70000000000005"/>
    <m/>
    <m/>
    <m/>
    <m/>
    <m/>
    <m/>
    <m/>
    <m/>
    <m/>
    <m/>
  </r>
  <r>
    <d v="2008-04-30T00:00:00"/>
    <x v="14"/>
    <n v="590"/>
    <n v="1766.39"/>
    <s v="Paid"/>
    <n v="1766.39"/>
    <m/>
    <m/>
    <m/>
    <m/>
    <m/>
    <m/>
    <m/>
    <m/>
    <m/>
    <m/>
  </r>
  <r>
    <d v="2008-04-30T00:00:00"/>
    <x v="1"/>
    <n v="468906"/>
    <n v="259.70999999999998"/>
    <s v="Paid"/>
    <n v="259.70999999999998"/>
    <m/>
    <m/>
    <m/>
    <m/>
    <m/>
    <m/>
    <m/>
    <m/>
    <m/>
    <m/>
  </r>
  <r>
    <d v="2008-04-30T00:00:00"/>
    <x v="27"/>
    <n v="23745"/>
    <n v="176.5"/>
    <s v="Paid"/>
    <m/>
    <m/>
    <n v="176.5"/>
    <m/>
    <m/>
    <m/>
    <m/>
    <m/>
    <m/>
    <m/>
    <m/>
  </r>
  <r>
    <d v="2008-05-01T00:00:00"/>
    <x v="0"/>
    <n v="1125955"/>
    <n v="560.04999999999995"/>
    <s v="Paid"/>
    <n v="560.04999999999995"/>
    <m/>
    <m/>
    <m/>
    <m/>
    <m/>
    <m/>
    <m/>
    <m/>
    <m/>
    <m/>
  </r>
  <r>
    <d v="2008-05-01T00:00:00"/>
    <x v="36"/>
    <n v="110256"/>
    <n v="82.82"/>
    <s v="Paid"/>
    <n v="82.82"/>
    <m/>
    <m/>
    <m/>
    <m/>
    <m/>
    <m/>
    <m/>
    <m/>
    <m/>
    <m/>
  </r>
  <r>
    <d v="2008-05-01T00:00:00"/>
    <x v="14"/>
    <n v="627"/>
    <n v="1228.57"/>
    <s v="Paid"/>
    <n v="1228.57"/>
    <m/>
    <m/>
    <m/>
    <m/>
    <m/>
    <m/>
    <m/>
    <m/>
    <m/>
    <m/>
  </r>
  <r>
    <d v="2008-05-01T00:00:00"/>
    <x v="114"/>
    <m/>
    <n v="51.13"/>
    <s v="Paid"/>
    <m/>
    <m/>
    <m/>
    <m/>
    <n v="51.13"/>
    <m/>
    <m/>
    <m/>
    <m/>
    <m/>
    <m/>
  </r>
  <r>
    <d v="2008-05-01T00:00:00"/>
    <x v="115"/>
    <m/>
    <n v="34.299999999999997"/>
    <s v="Paid"/>
    <m/>
    <m/>
    <m/>
    <m/>
    <n v="34.299999999999997"/>
    <m/>
    <m/>
    <m/>
    <m/>
    <m/>
    <m/>
  </r>
  <r>
    <d v="2008-05-02T00:00:00"/>
    <x v="116"/>
    <n v="634"/>
    <n v="35.04"/>
    <s v="Paid"/>
    <n v="35.04"/>
    <m/>
    <m/>
    <m/>
    <m/>
    <m/>
    <m/>
    <m/>
    <m/>
    <m/>
    <m/>
  </r>
  <r>
    <d v="2008-05-02T00:00:00"/>
    <x v="1"/>
    <n v="469309"/>
    <n v="124.5"/>
    <s v="Paid"/>
    <n v="124.5"/>
    <m/>
    <m/>
    <m/>
    <m/>
    <m/>
    <m/>
    <m/>
    <m/>
    <m/>
    <m/>
  </r>
  <r>
    <m/>
    <x v="7"/>
    <m/>
    <n v="8100.43"/>
    <m/>
    <n v="6638.5"/>
    <n v="1828.58"/>
    <n v="176.5"/>
    <m/>
    <n v="1285.43"/>
    <n v="138.44"/>
    <m/>
    <n v="10067.450000000001"/>
    <n v="6998.46"/>
    <n v="-3068.9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5-07T00:00:00"/>
    <x v="96"/>
    <n v="68684"/>
    <n v="77.099999999999994"/>
    <s v="Paid"/>
    <n v="77.099999999999994"/>
    <m/>
    <m/>
    <m/>
    <m/>
    <m/>
    <m/>
    <m/>
    <m/>
    <m/>
    <m/>
  </r>
  <r>
    <d v="2008-05-07T00:00:00"/>
    <x v="0"/>
    <n v="1126142"/>
    <n v="501"/>
    <s v="Paid"/>
    <n v="501"/>
    <m/>
    <m/>
    <m/>
    <m/>
    <m/>
    <m/>
    <m/>
    <m/>
    <m/>
    <m/>
  </r>
  <r>
    <d v="2008-05-08T00:00:00"/>
    <x v="14"/>
    <n v="771"/>
    <n v="1243.21"/>
    <s v="Paid"/>
    <n v="1243.21"/>
    <m/>
    <m/>
    <m/>
    <m/>
    <m/>
    <m/>
    <m/>
    <m/>
    <m/>
    <m/>
  </r>
  <r>
    <d v="2008-05-09T00:00:00"/>
    <x v="71"/>
    <n v="9328"/>
    <n v="411.95"/>
    <s v="Paid"/>
    <n v="411.95"/>
    <m/>
    <m/>
    <m/>
    <m/>
    <m/>
    <m/>
    <m/>
    <m/>
    <m/>
    <m/>
  </r>
  <r>
    <d v="2008-05-09T00:00:00"/>
    <x v="1"/>
    <n v="470378"/>
    <n v="106.5"/>
    <s v="Paid"/>
    <n v="106.5"/>
    <m/>
    <m/>
    <m/>
    <m/>
    <m/>
    <m/>
    <m/>
    <m/>
    <m/>
    <m/>
  </r>
  <r>
    <m/>
    <x v="7"/>
    <m/>
    <n v="2339.7599999999998"/>
    <m/>
    <n v="2339.7599999999998"/>
    <n v="1828.58"/>
    <m/>
    <m/>
    <m/>
    <n v="138.44"/>
    <m/>
    <n v="4306.78"/>
    <n v="8123.55"/>
    <n v="3818.7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5-12T00:00:00"/>
    <x v="14"/>
    <n v="992"/>
    <n v="1860"/>
    <s v="Paid"/>
    <n v="1860"/>
    <m/>
    <m/>
    <m/>
    <m/>
    <m/>
    <m/>
    <m/>
    <m/>
    <m/>
    <m/>
  </r>
  <r>
    <d v="2008-05-12T00:00:00"/>
    <x v="1"/>
    <n v="47096"/>
    <n v="220.37"/>
    <s v="Paid"/>
    <n v="220.37"/>
    <m/>
    <m/>
    <m/>
    <m/>
    <m/>
    <m/>
    <m/>
    <m/>
    <m/>
    <m/>
  </r>
  <r>
    <d v="2008-05-13T00:00:00"/>
    <x v="3"/>
    <n v="153245"/>
    <n v="397.1"/>
    <s v="Paid"/>
    <n v="397.1"/>
    <m/>
    <m/>
    <m/>
    <m/>
    <m/>
    <m/>
    <m/>
    <m/>
    <m/>
    <m/>
  </r>
  <r>
    <d v="2008-05-13T00:00:00"/>
    <x v="14"/>
    <n v="1015"/>
    <n v="948"/>
    <s v="Paid"/>
    <n v="948"/>
    <m/>
    <m/>
    <m/>
    <m/>
    <m/>
    <m/>
    <m/>
    <m/>
    <m/>
    <m/>
  </r>
  <r>
    <d v="2008-05-14T00:00:00"/>
    <x v="2"/>
    <n v="13004"/>
    <n v="87.3"/>
    <s v="Paid"/>
    <n v="87.3"/>
    <m/>
    <m/>
    <m/>
    <m/>
    <m/>
    <m/>
    <m/>
    <m/>
    <m/>
    <m/>
  </r>
  <r>
    <d v="2008-05-14T00:00:00"/>
    <x v="15"/>
    <n v="1495142"/>
    <n v="264.67"/>
    <s v="Paid"/>
    <n v="264.67"/>
    <m/>
    <m/>
    <m/>
    <m/>
    <m/>
    <m/>
    <m/>
    <m/>
    <m/>
    <m/>
  </r>
  <r>
    <d v="2008-05-14T00:00:00"/>
    <x v="14"/>
    <n v="899"/>
    <n v="115.92"/>
    <s v="Paid"/>
    <n v="115.92"/>
    <m/>
    <m/>
    <m/>
    <m/>
    <m/>
    <m/>
    <m/>
    <m/>
    <m/>
    <m/>
  </r>
  <r>
    <d v="2008-05-14T00:00:00"/>
    <x v="1"/>
    <n v="471217"/>
    <n v="195.75"/>
    <s v="Paid"/>
    <n v="195.75"/>
    <m/>
    <m/>
    <m/>
    <m/>
    <m/>
    <m/>
    <m/>
    <m/>
    <m/>
    <m/>
  </r>
  <r>
    <d v="2008-05-14T00:00:00"/>
    <x v="39"/>
    <n v="1098687026"/>
    <n v="127.7"/>
    <s v="Paid"/>
    <m/>
    <m/>
    <m/>
    <m/>
    <m/>
    <m/>
    <n v="127.7"/>
    <m/>
    <m/>
    <m/>
    <m/>
  </r>
  <r>
    <d v="2008-05-15T00:00:00"/>
    <x v="117"/>
    <n v="1695777390"/>
    <n v="33"/>
    <s v="Paid"/>
    <m/>
    <m/>
    <m/>
    <m/>
    <n v="33"/>
    <m/>
    <m/>
    <m/>
    <m/>
    <m/>
    <m/>
  </r>
  <r>
    <d v="2008-05-15T00:00:00"/>
    <x v="36"/>
    <n v="110471"/>
    <n v="217.97"/>
    <s v="Paid"/>
    <n v="217.97"/>
    <m/>
    <m/>
    <m/>
    <m/>
    <m/>
    <m/>
    <m/>
    <m/>
    <m/>
    <m/>
  </r>
  <r>
    <d v="2008-05-15T00:00:00"/>
    <x v="36"/>
    <n v="110471"/>
    <n v="206.06"/>
    <s v="Paid"/>
    <n v="206.06"/>
    <m/>
    <m/>
    <m/>
    <m/>
    <m/>
    <m/>
    <m/>
    <m/>
    <m/>
    <m/>
  </r>
  <r>
    <d v="2008-05-15T00:00:00"/>
    <x v="53"/>
    <n v="18999"/>
    <n v="325.60000000000002"/>
    <s v="Paid"/>
    <m/>
    <m/>
    <n v="325.60000000000002"/>
    <m/>
    <m/>
    <m/>
    <m/>
    <m/>
    <m/>
    <m/>
    <m/>
  </r>
  <r>
    <d v="2008-05-16T00:00:00"/>
    <x v="118"/>
    <s v="GRACH100830"/>
    <n v="984.5"/>
    <s v="Paid"/>
    <n v="984.5"/>
    <m/>
    <m/>
    <m/>
    <m/>
    <m/>
    <m/>
    <m/>
    <m/>
    <m/>
    <m/>
  </r>
  <r>
    <d v="2008-05-16T00:00:00"/>
    <x v="2"/>
    <n v="13266"/>
    <n v="87.4"/>
    <s v="Paid"/>
    <n v="87.4"/>
    <m/>
    <m/>
    <m/>
    <m/>
    <m/>
    <m/>
    <m/>
    <m/>
    <m/>
    <m/>
  </r>
  <r>
    <d v="2008-05-16T00:00:00"/>
    <x v="71"/>
    <n v="9772"/>
    <n v="875.85"/>
    <s v="Paid"/>
    <n v="875.85"/>
    <m/>
    <m/>
    <m/>
    <m/>
    <m/>
    <m/>
    <m/>
    <m/>
    <m/>
    <m/>
  </r>
  <r>
    <d v="2008-05-16T00:00:00"/>
    <x v="119"/>
    <s v="GRA0095"/>
    <n v="1111"/>
    <s v="Paid"/>
    <n v="1111"/>
    <m/>
    <m/>
    <m/>
    <m/>
    <m/>
    <m/>
    <m/>
    <m/>
    <m/>
    <m/>
  </r>
  <r>
    <d v="2008-05-16T00:00:00"/>
    <x v="14"/>
    <n v="940"/>
    <n v="421.95"/>
    <s v="Paid"/>
    <n v="421.95"/>
    <m/>
    <m/>
    <m/>
    <m/>
    <m/>
    <m/>
    <m/>
    <m/>
    <m/>
    <m/>
  </r>
  <r>
    <d v="2008-05-16T00:00:00"/>
    <x v="1"/>
    <n v="471647"/>
    <n v="106.5"/>
    <s v="Paid"/>
    <n v="106.5"/>
    <m/>
    <m/>
    <m/>
    <m/>
    <m/>
    <m/>
    <m/>
    <m/>
    <m/>
    <m/>
  </r>
  <r>
    <d v="2008-05-17T00:00:00"/>
    <x v="120"/>
    <n v="2857"/>
    <n v="16.5"/>
    <s v="Paid"/>
    <m/>
    <m/>
    <m/>
    <m/>
    <n v="16.5"/>
    <m/>
    <m/>
    <m/>
    <m/>
    <m/>
    <m/>
  </r>
  <r>
    <m/>
    <x v="7"/>
    <m/>
    <n v="8603.1400000000012"/>
    <m/>
    <n v="8100.34"/>
    <n v="1944.43"/>
    <n v="325.60000000000002"/>
    <m/>
    <n v="49.5"/>
    <n v="138.44"/>
    <n v="127.7"/>
    <n v="10686.010000000002"/>
    <n v="8120.19"/>
    <n v="-2565.820000000000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5-19T00:00:00"/>
    <x v="14"/>
    <n v="1063"/>
    <n v="1247.2"/>
    <s v="Paid"/>
    <n v="1247.2"/>
    <m/>
    <m/>
    <m/>
    <m/>
    <m/>
    <m/>
    <m/>
    <m/>
    <m/>
    <m/>
  </r>
  <r>
    <d v="2008-05-19T00:00:00"/>
    <x v="1"/>
    <n v="471887"/>
    <n v="201.88"/>
    <s v="Paid"/>
    <n v="201.88"/>
    <m/>
    <m/>
    <m/>
    <m/>
    <m/>
    <m/>
    <m/>
    <m/>
    <m/>
    <m/>
  </r>
  <r>
    <d v="2008-05-20T00:00:00"/>
    <x v="3"/>
    <n v="153502"/>
    <n v="31.9"/>
    <s v="Paid"/>
    <n v="31.9"/>
    <m/>
    <m/>
    <m/>
    <m/>
    <m/>
    <m/>
    <m/>
    <m/>
    <m/>
    <m/>
  </r>
  <r>
    <d v="2008-05-20T00:00:00"/>
    <x v="14"/>
    <n v="1087"/>
    <n v="266.27999999999997"/>
    <s v="Paid"/>
    <n v="266.27999999999997"/>
    <m/>
    <m/>
    <m/>
    <m/>
    <m/>
    <m/>
    <m/>
    <m/>
    <m/>
    <m/>
  </r>
  <r>
    <d v="2008-05-21T00:00:00"/>
    <x v="14"/>
    <n v="1101"/>
    <n v="1431.84"/>
    <s v="Paid"/>
    <n v="1431.84"/>
    <m/>
    <m/>
    <m/>
    <m/>
    <m/>
    <m/>
    <m/>
    <m/>
    <m/>
    <m/>
  </r>
  <r>
    <d v="2008-05-21T00:00:00"/>
    <x v="1"/>
    <n v="472381"/>
    <n v="159.75"/>
    <s v="Paid"/>
    <n v="159.75"/>
    <m/>
    <m/>
    <m/>
    <m/>
    <m/>
    <m/>
    <m/>
    <m/>
    <m/>
    <m/>
  </r>
  <r>
    <d v="2008-05-22T00:00:00"/>
    <x v="36"/>
    <n v="110585"/>
    <n v="147.9"/>
    <s v="Paid"/>
    <n v="147.9"/>
    <m/>
    <m/>
    <m/>
    <m/>
    <m/>
    <m/>
    <m/>
    <m/>
    <m/>
    <m/>
  </r>
  <r>
    <d v="2008-05-23T00:00:00"/>
    <x v="96"/>
    <n v="69200"/>
    <n v="77.099999999999994"/>
    <s v="Paid"/>
    <n v="77.099999999999994"/>
    <m/>
    <m/>
    <m/>
    <m/>
    <m/>
    <m/>
    <m/>
    <m/>
    <m/>
    <m/>
  </r>
  <r>
    <d v="2008-05-23T00:00:00"/>
    <x v="0"/>
    <n v="1126852"/>
    <n v="781.25"/>
    <s v="Paid"/>
    <n v="781.25"/>
    <m/>
    <m/>
    <m/>
    <m/>
    <m/>
    <m/>
    <m/>
    <m/>
    <m/>
    <m/>
  </r>
  <r>
    <d v="2008-05-23T00:00:00"/>
    <x v="121"/>
    <n v="9339"/>
    <n v="485"/>
    <s v="Paid"/>
    <m/>
    <m/>
    <m/>
    <m/>
    <n v="485"/>
    <m/>
    <m/>
    <m/>
    <m/>
    <m/>
    <m/>
  </r>
  <r>
    <m/>
    <x v="7"/>
    <m/>
    <n v="4830.1000000000004"/>
    <m/>
    <n v="4345.1000000000004"/>
    <n v="1944.43"/>
    <m/>
    <m/>
    <n v="485"/>
    <n v="138.44"/>
    <m/>
    <n v="6912.97"/>
    <n v="6643.09"/>
    <n v="-269.8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5-26T00:00:00"/>
    <x v="14"/>
    <n v="1229"/>
    <n v="585.91999999999996"/>
    <s v="Paid"/>
    <n v="585.91999999999996"/>
    <m/>
    <m/>
    <m/>
    <m/>
    <m/>
    <m/>
    <m/>
    <m/>
    <m/>
    <m/>
  </r>
  <r>
    <d v="2008-05-26T00:00:00"/>
    <x v="1"/>
    <n v="473069"/>
    <n v="124.5"/>
    <s v="Paid"/>
    <n v="124.5"/>
    <m/>
    <m/>
    <m/>
    <m/>
    <m/>
    <m/>
    <m/>
    <m/>
    <m/>
    <m/>
  </r>
  <r>
    <d v="2008-05-27T00:00:00"/>
    <x v="3"/>
    <n v="153733"/>
    <n v="296.25"/>
    <s v="Paid"/>
    <n v="296.25"/>
    <m/>
    <m/>
    <m/>
    <m/>
    <m/>
    <m/>
    <m/>
    <m/>
    <m/>
    <m/>
  </r>
  <r>
    <d v="2008-05-27T00:00:00"/>
    <x v="6"/>
    <m/>
    <n v="768.48"/>
    <s v="Paid"/>
    <m/>
    <m/>
    <m/>
    <m/>
    <m/>
    <m/>
    <n v="768.48"/>
    <m/>
    <m/>
    <m/>
    <m/>
  </r>
  <r>
    <d v="2008-05-27T00:00:00"/>
    <x v="14"/>
    <n v="1319"/>
    <n v="380.16"/>
    <s v="Paid"/>
    <n v="380.16"/>
    <m/>
    <m/>
    <m/>
    <m/>
    <m/>
    <m/>
    <m/>
    <m/>
    <m/>
    <m/>
  </r>
  <r>
    <d v="2008-05-28T00:00:00"/>
    <x v="24"/>
    <s v="I10015096.IPS"/>
    <n v="62.35"/>
    <s v="Paid"/>
    <n v="62.35"/>
    <m/>
    <m/>
    <m/>
    <m/>
    <m/>
    <m/>
    <m/>
    <m/>
    <m/>
    <m/>
  </r>
  <r>
    <d v="2008-05-28T00:00:00"/>
    <x v="14"/>
    <n v="1243"/>
    <n v="403.4"/>
    <s v="Paid"/>
    <n v="403.4"/>
    <m/>
    <m/>
    <m/>
    <m/>
    <m/>
    <m/>
    <m/>
    <m/>
    <m/>
    <m/>
  </r>
  <r>
    <d v="2008-05-28T00:00:00"/>
    <x v="1"/>
    <n v="473550"/>
    <n v="224.46"/>
    <s v="Paid"/>
    <n v="224.46"/>
    <m/>
    <m/>
    <m/>
    <m/>
    <m/>
    <m/>
    <m/>
    <m/>
    <m/>
    <m/>
  </r>
  <r>
    <d v="2008-05-31T00:00:00"/>
    <x v="24"/>
    <n v="114159"/>
    <n v="62.35"/>
    <s v="Paid"/>
    <n v="62.35"/>
    <m/>
    <m/>
    <m/>
    <m/>
    <m/>
    <m/>
    <m/>
    <m/>
    <m/>
    <m/>
  </r>
  <r>
    <m/>
    <x v="7"/>
    <m/>
    <n v="2907.87"/>
    <m/>
    <n v="2139.39"/>
    <n v="1968.99"/>
    <m/>
    <m/>
    <m/>
    <n v="138.44"/>
    <n v="768.48"/>
    <n v="5015.2999999999993"/>
    <n v="8089.82"/>
    <n v="3074.5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6-02T00:00:00"/>
    <x v="3"/>
    <n v="153971"/>
    <n v="54.6"/>
    <s v="Paid"/>
    <n v="54.6"/>
    <m/>
    <m/>
    <m/>
    <m/>
    <m/>
    <m/>
    <m/>
    <m/>
    <m/>
    <m/>
  </r>
  <r>
    <d v="2008-06-02T00:00:00"/>
    <x v="14"/>
    <n v="1478"/>
    <n v="818.55"/>
    <s v="Paid"/>
    <n v="818.55"/>
    <m/>
    <m/>
    <m/>
    <m/>
    <m/>
    <m/>
    <m/>
    <m/>
    <m/>
    <m/>
  </r>
  <r>
    <d v="2008-06-02T00:00:00"/>
    <x v="1"/>
    <n v="474289"/>
    <n v="84.93"/>
    <s v="Paid"/>
    <n v="84.93"/>
    <m/>
    <m/>
    <m/>
    <m/>
    <m/>
    <m/>
    <m/>
    <m/>
    <m/>
    <m/>
  </r>
  <r>
    <d v="2008-06-02T00:00:00"/>
    <x v="122"/>
    <m/>
    <n v="50"/>
    <s v="Paid"/>
    <m/>
    <m/>
    <m/>
    <m/>
    <n v="50"/>
    <m/>
    <m/>
    <m/>
    <m/>
    <m/>
    <m/>
  </r>
  <r>
    <d v="2008-06-03T00:00:00"/>
    <x v="96"/>
    <n v="69492"/>
    <n v="77.099999999999994"/>
    <s v="Paid"/>
    <n v="77.099999999999994"/>
    <m/>
    <m/>
    <m/>
    <m/>
    <m/>
    <m/>
    <m/>
    <m/>
    <m/>
    <m/>
  </r>
  <r>
    <d v="2008-06-03T00:00:00"/>
    <x v="14"/>
    <n v="1440"/>
    <n v="1596"/>
    <s v="Paid"/>
    <n v="1596"/>
    <m/>
    <m/>
    <m/>
    <m/>
    <m/>
    <m/>
    <m/>
    <m/>
    <m/>
    <m/>
  </r>
  <r>
    <d v="2008-06-04T00:00:00"/>
    <x v="71"/>
    <n v="10878"/>
    <n v="908.25"/>
    <s v="Paid"/>
    <n v="908.25"/>
    <m/>
    <m/>
    <m/>
    <m/>
    <m/>
    <m/>
    <m/>
    <m/>
    <m/>
    <m/>
  </r>
  <r>
    <d v="2008-06-04T00:00:00"/>
    <x v="1"/>
    <n v="474748"/>
    <n v="53.25"/>
    <s v="Paid"/>
    <n v="53.25"/>
    <m/>
    <m/>
    <m/>
    <m/>
    <m/>
    <m/>
    <m/>
    <m/>
    <m/>
    <m/>
  </r>
  <r>
    <d v="2008-06-05T00:00:00"/>
    <x v="3"/>
    <n v="154103"/>
    <n v="119.05"/>
    <s v="Paid"/>
    <n v="119.05"/>
    <m/>
    <m/>
    <m/>
    <m/>
    <m/>
    <m/>
    <m/>
    <m/>
    <m/>
    <m/>
  </r>
  <r>
    <d v="2008-06-06T00:00:00"/>
    <x v="14"/>
    <n v="1495"/>
    <n v="2138.8200000000002"/>
    <s v="Paid"/>
    <n v="2138.8200000000002"/>
    <m/>
    <m/>
    <m/>
    <m/>
    <m/>
    <m/>
    <m/>
    <m/>
    <m/>
    <m/>
  </r>
  <r>
    <m/>
    <x v="7"/>
    <m/>
    <n v="5900.55"/>
    <m/>
    <n v="5850.55"/>
    <n v="1968.99"/>
    <m/>
    <m/>
    <m/>
    <n v="138.44"/>
    <m/>
    <n v="7957.98"/>
    <n v="7760.97"/>
    <n v="-197.0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6-10T00:00:00"/>
    <x v="3"/>
    <m/>
    <n v="132"/>
    <s v="Paid"/>
    <n v="132"/>
    <m/>
    <m/>
    <m/>
    <m/>
    <m/>
    <m/>
    <m/>
    <m/>
    <m/>
    <m/>
  </r>
  <r>
    <d v="2008-06-10T00:00:00"/>
    <x v="3"/>
    <n v="154251"/>
    <n v="440.95"/>
    <s v="Paid"/>
    <n v="440.95"/>
    <m/>
    <m/>
    <m/>
    <m/>
    <m/>
    <m/>
    <m/>
    <m/>
    <m/>
    <m/>
  </r>
  <r>
    <d v="2008-06-10T00:00:00"/>
    <x v="14"/>
    <n v="1621"/>
    <n v="461.52"/>
    <s v="Paid"/>
    <n v="461.52"/>
    <m/>
    <m/>
    <m/>
    <m/>
    <m/>
    <m/>
    <m/>
    <m/>
    <m/>
    <m/>
  </r>
  <r>
    <d v="2008-06-11T00:00:00"/>
    <x v="15"/>
    <n v="1505946"/>
    <n v="55.25"/>
    <s v="Paid"/>
    <n v="55.25"/>
    <m/>
    <m/>
    <m/>
    <m/>
    <m/>
    <m/>
    <m/>
    <m/>
    <m/>
    <m/>
  </r>
  <r>
    <d v="2008-06-11T00:00:00"/>
    <x v="14"/>
    <n v="1638"/>
    <n v="252.56"/>
    <s v="Paid"/>
    <n v="252.56"/>
    <m/>
    <m/>
    <m/>
    <m/>
    <m/>
    <m/>
    <m/>
    <m/>
    <m/>
    <m/>
  </r>
  <r>
    <d v="2008-06-11T00:00:00"/>
    <x v="1"/>
    <n v="475782"/>
    <n v="53.25"/>
    <s v="Paid"/>
    <n v="53.25"/>
    <m/>
    <m/>
    <m/>
    <m/>
    <m/>
    <m/>
    <m/>
    <m/>
    <m/>
    <m/>
  </r>
  <r>
    <d v="2008-06-12T00:00:00"/>
    <x v="0"/>
    <n v="1127623"/>
    <n v="524"/>
    <s v="Paid"/>
    <n v="524"/>
    <m/>
    <m/>
    <m/>
    <m/>
    <m/>
    <m/>
    <m/>
    <m/>
    <m/>
    <m/>
  </r>
  <r>
    <d v="2008-06-12T00:00:00"/>
    <x v="14"/>
    <n v="1587"/>
    <n v="1950"/>
    <s v="Paid"/>
    <n v="1950"/>
    <m/>
    <m/>
    <m/>
    <m/>
    <m/>
    <m/>
    <m/>
    <m/>
    <m/>
    <m/>
  </r>
  <r>
    <d v="2008-06-13T00:00:00"/>
    <x v="14"/>
    <n v="1700"/>
    <n v="179.6"/>
    <s v="Paid"/>
    <n v="179.6"/>
    <m/>
    <m/>
    <m/>
    <m/>
    <m/>
    <m/>
    <m/>
    <m/>
    <m/>
    <m/>
  </r>
  <r>
    <d v="2008-06-13T00:00:00"/>
    <x v="1"/>
    <n v="476292"/>
    <n v="106.5"/>
    <s v="Paid"/>
    <n v="106.5"/>
    <m/>
    <m/>
    <m/>
    <m/>
    <m/>
    <m/>
    <m/>
    <m/>
    <m/>
    <m/>
  </r>
  <r>
    <m/>
    <x v="7"/>
    <m/>
    <n v="4155.6299999999992"/>
    <m/>
    <n v="4155.6299999999992"/>
    <n v="2402.0700000000002"/>
    <m/>
    <m/>
    <m/>
    <n v="138.44"/>
    <m/>
    <n v="6696.1399999999985"/>
    <n v="7386.61"/>
    <n v="690.47"/>
    <n v="690.47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6-16T00:00:00"/>
    <x v="14"/>
    <n v="1800"/>
    <n v="614.15"/>
    <s v="Paid"/>
    <n v="614.15"/>
    <m/>
    <m/>
    <m/>
    <m/>
    <m/>
    <m/>
    <m/>
    <m/>
    <m/>
    <m/>
  </r>
  <r>
    <d v="2008-06-16T00:00:00"/>
    <x v="1"/>
    <n v="476617"/>
    <n v="53.26"/>
    <s v="Paid"/>
    <n v="53.26"/>
    <m/>
    <m/>
    <m/>
    <m/>
    <m/>
    <m/>
    <m/>
    <m/>
    <m/>
    <m/>
  </r>
  <r>
    <d v="2008-06-16T00:00:00"/>
    <x v="39"/>
    <n v="914668129"/>
    <n v="85.15"/>
    <s v="Paid"/>
    <m/>
    <m/>
    <m/>
    <m/>
    <m/>
    <m/>
    <n v="85.15"/>
    <m/>
    <m/>
    <m/>
    <m/>
  </r>
  <r>
    <d v="2008-06-17T00:00:00"/>
    <x v="123"/>
    <n v="37663"/>
    <n v="68"/>
    <s v="Paid"/>
    <m/>
    <m/>
    <m/>
    <m/>
    <n v="68"/>
    <m/>
    <m/>
    <m/>
    <m/>
    <m/>
    <m/>
  </r>
  <r>
    <d v="2008-06-17T00:00:00"/>
    <x v="124"/>
    <n v="6707"/>
    <n v="216.5"/>
    <s v="Paid"/>
    <m/>
    <m/>
    <m/>
    <m/>
    <n v="216.5"/>
    <m/>
    <m/>
    <m/>
    <m/>
    <m/>
    <m/>
  </r>
  <r>
    <d v="2008-06-17T00:00:00"/>
    <x v="125"/>
    <m/>
    <n v="38.31"/>
    <s v="Paid"/>
    <n v="38.31"/>
    <m/>
    <m/>
    <m/>
    <m/>
    <m/>
    <m/>
    <m/>
    <m/>
    <m/>
    <m/>
  </r>
  <r>
    <d v="2008-06-17T00:00:00"/>
    <x v="96"/>
    <n v="70011"/>
    <n v="38.549999999999997"/>
    <s v="Paid"/>
    <n v="38.549999999999997"/>
    <m/>
    <m/>
    <m/>
    <m/>
    <m/>
    <m/>
    <m/>
    <m/>
    <m/>
    <m/>
  </r>
  <r>
    <d v="2008-06-17T00:00:00"/>
    <x v="3"/>
    <n v="154570"/>
    <n v="322.55"/>
    <s v="Paid"/>
    <n v="322.55"/>
    <m/>
    <m/>
    <m/>
    <m/>
    <m/>
    <m/>
    <m/>
    <m/>
    <m/>
    <m/>
  </r>
  <r>
    <d v="2008-06-17T00:00:00"/>
    <x v="14"/>
    <n v="1810"/>
    <n v="545.74"/>
    <s v="Paid"/>
    <n v="545.74"/>
    <m/>
    <m/>
    <m/>
    <m/>
    <m/>
    <m/>
    <m/>
    <m/>
    <m/>
    <m/>
  </r>
  <r>
    <d v="2008-06-18T00:00:00"/>
    <x v="126"/>
    <s v="S/236531"/>
    <n v="446.82"/>
    <s v="Paid"/>
    <m/>
    <m/>
    <m/>
    <n v="446.82"/>
    <m/>
    <m/>
    <m/>
    <m/>
    <m/>
    <m/>
    <m/>
  </r>
  <r>
    <d v="2008-06-19T00:00:00"/>
    <x v="127"/>
    <m/>
    <n v="29.5"/>
    <s v="Paid"/>
    <m/>
    <m/>
    <m/>
    <m/>
    <n v="29.5"/>
    <m/>
    <m/>
    <m/>
    <m/>
    <m/>
    <m/>
  </r>
  <r>
    <d v="2008-06-19T00:00:00"/>
    <x v="108"/>
    <m/>
    <n v="600"/>
    <s v="Paid"/>
    <m/>
    <m/>
    <m/>
    <m/>
    <n v="600"/>
    <m/>
    <m/>
    <m/>
    <m/>
    <m/>
    <m/>
  </r>
  <r>
    <d v="2008-06-19T00:00:00"/>
    <x v="14"/>
    <n v="1854"/>
    <n v="3068.15"/>
    <s v="Paid"/>
    <n v="3068"/>
    <m/>
    <m/>
    <m/>
    <m/>
    <m/>
    <m/>
    <m/>
    <m/>
    <m/>
    <m/>
  </r>
  <r>
    <d v="2008-06-20T00:00:00"/>
    <x v="1"/>
    <n v="477518"/>
    <n v="220.37"/>
    <s v="Paid"/>
    <n v="220.37"/>
    <m/>
    <m/>
    <m/>
    <m/>
    <m/>
    <m/>
    <m/>
    <m/>
    <m/>
    <m/>
  </r>
  <r>
    <d v="2008-06-21T00:00:00"/>
    <x v="128"/>
    <s v="lai100098"/>
    <n v="957"/>
    <s v="Paid"/>
    <n v="957"/>
    <m/>
    <m/>
    <m/>
    <m/>
    <m/>
    <m/>
    <m/>
    <m/>
    <m/>
    <m/>
  </r>
  <r>
    <m/>
    <x v="7"/>
    <m/>
    <n v="7304.05"/>
    <m/>
    <n v="5857.9299999999994"/>
    <n v="2402.0700000000002"/>
    <m/>
    <n v="446.82"/>
    <n v="914"/>
    <n v="138.44"/>
    <n v="85.15"/>
    <n v="9844.41"/>
    <n v="7101.03"/>
    <n v="-2743.38"/>
    <n v="-2296.5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6-23T00:00:00"/>
    <x v="14"/>
    <n v="1947"/>
    <n v="778.72"/>
    <s v="Paid"/>
    <n v="778.72"/>
    <m/>
    <m/>
    <m/>
    <m/>
    <m/>
    <m/>
    <m/>
    <m/>
    <m/>
    <m/>
  </r>
  <r>
    <d v="2008-06-24T00:00:00"/>
    <x v="3"/>
    <n v="154838"/>
    <n v="563.6"/>
    <s v="Paid"/>
    <n v="563.6"/>
    <m/>
    <m/>
    <m/>
    <m/>
    <m/>
    <m/>
    <m/>
    <m/>
    <m/>
    <m/>
  </r>
  <r>
    <d v="2008-06-24T00:00:00"/>
    <x v="14"/>
    <n v="1931"/>
    <n v="1075.1300000000001"/>
    <s v="Paid"/>
    <n v="1075.1300000000001"/>
    <m/>
    <m/>
    <m/>
    <m/>
    <m/>
    <m/>
    <m/>
    <m/>
    <m/>
    <m/>
  </r>
  <r>
    <d v="2008-06-24T00:00:00"/>
    <x v="129"/>
    <n v="734206"/>
    <n v="125"/>
    <s v="Paid"/>
    <n v="125"/>
    <m/>
    <m/>
    <m/>
    <m/>
    <m/>
    <m/>
    <m/>
    <m/>
    <m/>
    <m/>
  </r>
  <r>
    <d v="2008-06-25T00:00:00"/>
    <x v="15"/>
    <n v="1511886"/>
    <n v="176.1"/>
    <s v="Paid"/>
    <n v="176.1"/>
    <m/>
    <m/>
    <m/>
    <m/>
    <m/>
    <m/>
    <m/>
    <m/>
    <m/>
    <m/>
  </r>
  <r>
    <d v="2008-06-25T00:00:00"/>
    <x v="14"/>
    <n v="2056"/>
    <n v="1516"/>
    <s v="Paid"/>
    <n v="1516"/>
    <m/>
    <m/>
    <m/>
    <m/>
    <m/>
    <m/>
    <m/>
    <m/>
    <m/>
    <m/>
  </r>
  <r>
    <d v="2008-06-26T00:00:00"/>
    <x v="14"/>
    <n v="1977"/>
    <n v="1055.28"/>
    <s v="Paid"/>
    <n v="1055.28"/>
    <m/>
    <m/>
    <m/>
    <m/>
    <m/>
    <m/>
    <m/>
    <m/>
    <m/>
    <m/>
  </r>
  <r>
    <d v="2008-06-27T00:00:00"/>
    <x v="24"/>
    <s v="I10164642.IPS"/>
    <n v="30.09"/>
    <s v="Paid"/>
    <n v="30.09"/>
    <m/>
    <m/>
    <m/>
    <m/>
    <m/>
    <m/>
    <m/>
    <m/>
    <m/>
    <m/>
  </r>
  <r>
    <d v="2008-06-27T00:00:00"/>
    <x v="14"/>
    <n v="1983"/>
    <n v="262.95999999999998"/>
    <s v="Paid"/>
    <n v="262.95999999999998"/>
    <m/>
    <m/>
    <m/>
    <m/>
    <m/>
    <m/>
    <m/>
    <m/>
    <m/>
    <m/>
  </r>
  <r>
    <d v="2008-06-27T00:00:00"/>
    <x v="1"/>
    <n v="478719"/>
    <n v="213.83"/>
    <s v="Paid"/>
    <n v="213.83"/>
    <m/>
    <m/>
    <m/>
    <m/>
    <m/>
    <m/>
    <m/>
    <m/>
    <m/>
    <m/>
  </r>
  <r>
    <m/>
    <x v="7"/>
    <m/>
    <n v="5796.71"/>
    <m/>
    <n v="5796.71"/>
    <n v="2303.75"/>
    <m/>
    <m/>
    <m/>
    <n v="138.44"/>
    <m/>
    <n v="8238.9"/>
    <n v="6365.66"/>
    <n v="-1873.24"/>
    <n v="-1873.24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6-30T00:00:00"/>
    <x v="15"/>
    <n v="1513465"/>
    <n v="25.3"/>
    <s v="Paid"/>
    <m/>
    <m/>
    <m/>
    <m/>
    <n v="25.3"/>
    <m/>
    <m/>
    <m/>
    <m/>
    <m/>
    <m/>
  </r>
  <r>
    <d v="2008-06-30T00:00:00"/>
    <x v="14"/>
    <n v="1369"/>
    <n v="188.76"/>
    <s v="Paid"/>
    <n v="188.76"/>
    <m/>
    <m/>
    <m/>
    <m/>
    <m/>
    <m/>
    <m/>
    <m/>
    <m/>
    <m/>
  </r>
  <r>
    <d v="2008-06-30T00:00:00"/>
    <x v="14"/>
    <n v="2171"/>
    <n v="973.35"/>
    <s v="Paid"/>
    <n v="973.35"/>
    <m/>
    <m/>
    <m/>
    <m/>
    <m/>
    <m/>
    <m/>
    <m/>
    <m/>
    <m/>
  </r>
  <r>
    <d v="2008-06-30T00:00:00"/>
    <x v="1"/>
    <n v="479069"/>
    <n v="53.25"/>
    <s v="Paid"/>
    <n v="53.25"/>
    <m/>
    <m/>
    <m/>
    <m/>
    <m/>
    <m/>
    <m/>
    <m/>
    <m/>
    <m/>
  </r>
  <r>
    <d v="2008-06-30T00:00:00"/>
    <x v="130"/>
    <m/>
    <n v="110"/>
    <s v="Paid"/>
    <m/>
    <m/>
    <m/>
    <m/>
    <n v="110"/>
    <m/>
    <m/>
    <m/>
    <m/>
    <m/>
    <m/>
  </r>
  <r>
    <d v="2008-06-30T00:00:00"/>
    <x v="131"/>
    <m/>
    <n v="22"/>
    <s v="Paid"/>
    <n v="22"/>
    <m/>
    <m/>
    <m/>
    <m/>
    <m/>
    <m/>
    <m/>
    <m/>
    <m/>
    <m/>
  </r>
  <r>
    <d v="2008-07-01T00:00:00"/>
    <x v="15"/>
    <n v="1513894"/>
    <n v="250"/>
    <s v="Paid"/>
    <n v="250"/>
    <m/>
    <m/>
    <m/>
    <m/>
    <m/>
    <m/>
    <m/>
    <m/>
    <m/>
    <m/>
  </r>
  <r>
    <d v="2008-07-01T00:00:00"/>
    <x v="132"/>
    <n v="10750"/>
    <n v="400"/>
    <s v="Paid"/>
    <m/>
    <m/>
    <m/>
    <m/>
    <n v="400"/>
    <m/>
    <m/>
    <m/>
    <m/>
    <m/>
    <m/>
  </r>
  <r>
    <d v="2008-07-01T00:00:00"/>
    <x v="14"/>
    <n v="2102"/>
    <n v="1495.59"/>
    <s v="Paid"/>
    <n v="1495.59"/>
    <m/>
    <m/>
    <m/>
    <m/>
    <m/>
    <m/>
    <m/>
    <m/>
    <m/>
    <m/>
  </r>
  <r>
    <d v="2008-07-01T00:00:00"/>
    <x v="133"/>
    <n v="600309074"/>
    <n v="630"/>
    <s v="Paid"/>
    <m/>
    <m/>
    <m/>
    <m/>
    <n v="630"/>
    <m/>
    <m/>
    <m/>
    <m/>
    <m/>
    <m/>
  </r>
  <r>
    <d v="2008-07-01T00:00:00"/>
    <x v="134"/>
    <m/>
    <n v="35.15"/>
    <s v="Paid"/>
    <m/>
    <m/>
    <m/>
    <m/>
    <n v="35.15"/>
    <m/>
    <m/>
    <m/>
    <m/>
    <m/>
    <m/>
  </r>
  <r>
    <d v="2008-07-01T00:00:00"/>
    <x v="135"/>
    <m/>
    <n v="48.66"/>
    <s v="Paid"/>
    <m/>
    <m/>
    <m/>
    <m/>
    <n v="48.66"/>
    <m/>
    <m/>
    <m/>
    <m/>
    <m/>
    <m/>
  </r>
  <r>
    <d v="2008-07-01T00:00:00"/>
    <x v="23"/>
    <m/>
    <n v="105.88"/>
    <s v="Paid"/>
    <m/>
    <m/>
    <m/>
    <m/>
    <n v="105.88"/>
    <m/>
    <m/>
    <m/>
    <m/>
    <m/>
    <m/>
  </r>
  <r>
    <d v="2008-07-02T00:00:00"/>
    <x v="96"/>
    <n v="70453"/>
    <n v="77.099999999999994"/>
    <s v="Paid"/>
    <n v="77.099999999999994"/>
    <m/>
    <m/>
    <m/>
    <m/>
    <m/>
    <m/>
    <m/>
    <m/>
    <m/>
    <m/>
  </r>
  <r>
    <d v="2008-07-02T00:00:00"/>
    <x v="1"/>
    <n v="479523"/>
    <n v="178.15"/>
    <s v="Paid"/>
    <n v="178.15"/>
    <m/>
    <m/>
    <m/>
    <m/>
    <m/>
    <m/>
    <m/>
    <m/>
    <m/>
    <m/>
  </r>
  <r>
    <d v="2008-07-03T00:00:00"/>
    <x v="36"/>
    <n v="111260"/>
    <n v="1150.57"/>
    <s v="Paid"/>
    <n v="1150.57"/>
    <m/>
    <m/>
    <m/>
    <m/>
    <m/>
    <m/>
    <m/>
    <m/>
    <m/>
    <m/>
  </r>
  <r>
    <d v="2008-07-03T00:00:00"/>
    <x v="14"/>
    <n v="2142"/>
    <n v="687.4"/>
    <s v="Paid"/>
    <n v="687.4"/>
    <m/>
    <m/>
    <m/>
    <m/>
    <m/>
    <m/>
    <m/>
    <m/>
    <m/>
    <m/>
  </r>
  <r>
    <d v="2008-07-03T00:00:00"/>
    <x v="136"/>
    <n v="209134"/>
    <n v="499.4"/>
    <s v="Paid"/>
    <m/>
    <m/>
    <m/>
    <m/>
    <n v="499.4"/>
    <m/>
    <m/>
    <m/>
    <m/>
    <m/>
    <m/>
  </r>
  <r>
    <d v="2008-07-04T00:00:00"/>
    <x v="137"/>
    <m/>
    <n v="41.9"/>
    <s v="Paid"/>
    <n v="41.9"/>
    <m/>
    <m/>
    <m/>
    <m/>
    <m/>
    <m/>
    <m/>
    <m/>
    <m/>
    <m/>
  </r>
  <r>
    <d v="2008-07-04T00:00:00"/>
    <x v="1"/>
    <n v="479943"/>
    <n v="153.21"/>
    <s v="Paid"/>
    <n v="153.21"/>
    <m/>
    <m/>
    <m/>
    <m/>
    <m/>
    <m/>
    <m/>
    <m/>
    <m/>
    <m/>
  </r>
  <r>
    <m/>
    <x v="7"/>
    <m/>
    <n v="7125.6699999999983"/>
    <m/>
    <n v="5271.2799999999988"/>
    <n v="2303.75"/>
    <m/>
    <m/>
    <n v="1854.3900000000003"/>
    <n v="138.44"/>
    <m/>
    <n v="9567.8599999999988"/>
    <n v="7366.56"/>
    <n v="-2201.3000000000002"/>
    <n v="-2201.3000000000002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7-06T00:00:00"/>
    <x v="122"/>
    <m/>
    <n v="50"/>
    <s v="Paid"/>
    <m/>
    <m/>
    <m/>
    <m/>
    <n v="50"/>
    <m/>
    <m/>
    <m/>
    <m/>
    <m/>
    <m/>
  </r>
  <r>
    <d v="2008-07-07T00:00:00"/>
    <x v="14"/>
    <n v="2277"/>
    <n v="809.24"/>
    <s v="Paid"/>
    <n v="809.24"/>
    <m/>
    <m/>
    <m/>
    <m/>
    <m/>
    <m/>
    <m/>
    <m/>
    <m/>
    <m/>
  </r>
  <r>
    <d v="2008-07-08T00:00:00"/>
    <x v="3"/>
    <n v="155395"/>
    <n v="223.1"/>
    <s v="Paid"/>
    <n v="223.1"/>
    <m/>
    <m/>
    <m/>
    <m/>
    <m/>
    <m/>
    <m/>
    <m/>
    <m/>
    <m/>
  </r>
  <r>
    <d v="2008-07-08T00:00:00"/>
    <x v="14"/>
    <n v="2287"/>
    <n v="709.2"/>
    <s v="Paid"/>
    <n v="709.2"/>
    <m/>
    <m/>
    <m/>
    <m/>
    <m/>
    <m/>
    <m/>
    <m/>
    <m/>
    <m/>
  </r>
  <r>
    <d v="2008-07-09T00:00:00"/>
    <x v="96"/>
    <n v="70680"/>
    <n v="192.75"/>
    <s v="Paid"/>
    <n v="192.75"/>
    <m/>
    <m/>
    <m/>
    <m/>
    <m/>
    <m/>
    <m/>
    <m/>
    <m/>
    <m/>
  </r>
  <r>
    <d v="2008-07-09T00:00:00"/>
    <x v="3"/>
    <n v="155463"/>
    <n v="45.4"/>
    <s v="Paid"/>
    <n v="45.4"/>
    <m/>
    <m/>
    <m/>
    <m/>
    <m/>
    <m/>
    <m/>
    <m/>
    <m/>
    <m/>
  </r>
  <r>
    <d v="2008-07-09T00:00:00"/>
    <x v="15"/>
    <n v="1517557"/>
    <n v="208.95"/>
    <s v="Paid"/>
    <n v="208.95"/>
    <m/>
    <m/>
    <m/>
    <m/>
    <m/>
    <m/>
    <m/>
    <m/>
    <m/>
    <m/>
  </r>
  <r>
    <d v="2008-07-09T00:00:00"/>
    <x v="1"/>
    <n v="480783"/>
    <n v="122.77"/>
    <s v="Paid"/>
    <n v="122.77"/>
    <m/>
    <m/>
    <m/>
    <m/>
    <m/>
    <m/>
    <m/>
    <m/>
    <m/>
    <m/>
  </r>
  <r>
    <d v="2008-07-10T00:00:00"/>
    <x v="14"/>
    <n v="2327"/>
    <n v="2649.17"/>
    <s v="Paid"/>
    <n v="2649.17"/>
    <m/>
    <m/>
    <m/>
    <m/>
    <m/>
    <m/>
    <m/>
    <m/>
    <m/>
    <m/>
  </r>
  <r>
    <d v="2008-07-11T00:00:00"/>
    <x v="1"/>
    <n v="481284"/>
    <n v="52.57"/>
    <s v="Paid"/>
    <n v="52.57"/>
    <m/>
    <m/>
    <m/>
    <m/>
    <m/>
    <m/>
    <m/>
    <m/>
    <m/>
    <m/>
  </r>
  <r>
    <m/>
    <x v="7"/>
    <m/>
    <n v="5063.1499999999996"/>
    <m/>
    <n v="5013.1499999999996"/>
    <n v="2264.8000000000002"/>
    <m/>
    <m/>
    <m/>
    <n v="138.44"/>
    <m/>
    <n v="7416.3899999999994"/>
    <n v="7260.06"/>
    <n v="-156.33000000000001"/>
    <n v="-156.33000000000001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7-14T00:00:00"/>
    <x v="138"/>
    <n v="39584"/>
    <n v="57.88"/>
    <s v="Paid"/>
    <m/>
    <m/>
    <m/>
    <m/>
    <n v="57.88"/>
    <m/>
    <m/>
    <m/>
    <m/>
    <m/>
    <m/>
  </r>
  <r>
    <d v="2008-07-14T00:00:00"/>
    <x v="39"/>
    <n v="6486977228"/>
    <n v="111.78"/>
    <s v="Paid"/>
    <m/>
    <m/>
    <m/>
    <m/>
    <m/>
    <m/>
    <n v="111.78"/>
    <m/>
    <m/>
    <m/>
    <m/>
  </r>
  <r>
    <d v="2008-07-15T00:00:00"/>
    <x v="14"/>
    <n v="2466"/>
    <n v="1097.52"/>
    <s v="Paid"/>
    <n v="1097.52"/>
    <m/>
    <m/>
    <m/>
    <m/>
    <m/>
    <m/>
    <m/>
    <m/>
    <m/>
    <m/>
  </r>
  <r>
    <d v="2008-07-16T00:00:00"/>
    <x v="0"/>
    <n v="1129026"/>
    <n v="188.95"/>
    <s v="Paid"/>
    <n v="188.95"/>
    <m/>
    <m/>
    <m/>
    <m/>
    <m/>
    <m/>
    <m/>
    <m/>
    <m/>
    <m/>
  </r>
  <r>
    <d v="2008-07-16T00:00:00"/>
    <x v="102"/>
    <n v="118318"/>
    <n v="185.65"/>
    <s v="Paid"/>
    <m/>
    <m/>
    <m/>
    <m/>
    <n v="185.65"/>
    <m/>
    <m/>
    <m/>
    <m/>
    <m/>
    <m/>
  </r>
  <r>
    <d v="2008-07-17T00:00:00"/>
    <x v="14"/>
    <n v="2488"/>
    <n v="2530.2399999999998"/>
    <m/>
    <n v="2530.2399999999998"/>
    <m/>
    <m/>
    <m/>
    <m/>
    <m/>
    <m/>
    <m/>
    <m/>
    <m/>
    <m/>
  </r>
  <r>
    <d v="2008-07-18T00:00:00"/>
    <x v="139"/>
    <n v="1142968"/>
    <n v="146.52000000000001"/>
    <s v="Paid"/>
    <m/>
    <m/>
    <m/>
    <m/>
    <n v="146.52000000000001"/>
    <m/>
    <m/>
    <m/>
    <m/>
    <m/>
    <m/>
  </r>
  <r>
    <d v="2008-07-18T00:00:00"/>
    <x v="1"/>
    <n v="482532"/>
    <n v="179.74"/>
    <s v="Paid"/>
    <n v="179.74"/>
    <m/>
    <m/>
    <m/>
    <m/>
    <m/>
    <m/>
    <m/>
    <m/>
    <m/>
    <m/>
  </r>
  <r>
    <m/>
    <x v="7"/>
    <m/>
    <m/>
    <m/>
    <n v="3996.45"/>
    <n v="2264.8000000000002"/>
    <m/>
    <m/>
    <n v="390.05"/>
    <n v="138.44"/>
    <m/>
    <n v="6789.74"/>
    <n v="7981.73"/>
    <n v="1191.99"/>
    <n v="1191.99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7-22T00:00:00"/>
    <x v="14"/>
    <n v="2640"/>
    <n v="1572.38"/>
    <s v="Paid"/>
    <n v="1572.38"/>
    <m/>
    <m/>
    <m/>
    <m/>
    <m/>
    <m/>
    <m/>
    <m/>
    <m/>
    <m/>
  </r>
  <r>
    <d v="2008-07-22T00:00:00"/>
    <x v="3"/>
    <n v="155975"/>
    <n v="347.75"/>
    <s v="Paid"/>
    <n v="347.75"/>
    <m/>
    <m/>
    <m/>
    <m/>
    <m/>
    <m/>
    <m/>
    <m/>
    <m/>
    <m/>
  </r>
  <r>
    <d v="2008-07-23T00:00:00"/>
    <x v="3"/>
    <n v="156019"/>
    <n v="51.5"/>
    <s v="Paid"/>
    <n v="51.5"/>
    <m/>
    <m/>
    <m/>
    <m/>
    <m/>
    <m/>
    <m/>
    <m/>
    <m/>
    <m/>
  </r>
  <r>
    <d v="2008-09-23T00:00:00"/>
    <x v="2"/>
    <n v="13063"/>
    <n v="37.53"/>
    <m/>
    <n v="37.53"/>
    <m/>
    <m/>
    <m/>
    <m/>
    <m/>
    <m/>
    <m/>
    <m/>
    <m/>
    <m/>
  </r>
  <r>
    <d v="2008-07-23T00:00:00"/>
    <x v="15"/>
    <n v="1523002"/>
    <n v="244.78"/>
    <s v="Paid"/>
    <n v="244.78"/>
    <m/>
    <m/>
    <m/>
    <m/>
    <m/>
    <m/>
    <m/>
    <m/>
    <m/>
    <m/>
  </r>
  <r>
    <d v="2008-07-23T00:00:00"/>
    <x v="14"/>
    <n v="2659"/>
    <n v="2334.36"/>
    <s v="Paid"/>
    <n v="2334.36"/>
    <m/>
    <m/>
    <m/>
    <m/>
    <m/>
    <m/>
    <m/>
    <m/>
    <m/>
    <m/>
  </r>
  <r>
    <d v="2008-07-23T00:00:00"/>
    <x v="1"/>
    <n v="483293"/>
    <n v="232.31"/>
    <s v="Paid"/>
    <n v="232.31"/>
    <m/>
    <m/>
    <m/>
    <m/>
    <m/>
    <m/>
    <m/>
    <m/>
    <m/>
    <m/>
  </r>
  <r>
    <d v="2008-07-23T00:00:00"/>
    <x v="58"/>
    <n v="3822"/>
    <n v="110"/>
    <s v="Paid"/>
    <m/>
    <m/>
    <m/>
    <m/>
    <n v="110"/>
    <m/>
    <m/>
    <m/>
    <m/>
    <m/>
    <m/>
  </r>
  <r>
    <d v="2008-07-25T00:00:00"/>
    <x v="14"/>
    <n v="2681"/>
    <n v="981.21"/>
    <s v="Paid"/>
    <n v="981.21"/>
    <m/>
    <m/>
    <m/>
    <m/>
    <m/>
    <m/>
    <m/>
    <m/>
    <m/>
    <m/>
  </r>
  <r>
    <d v="2008-07-25T00:00:00"/>
    <x v="2"/>
    <n v="13071"/>
    <n v="34.92"/>
    <s v="Paid"/>
    <n v="34.92"/>
    <m/>
    <m/>
    <m/>
    <m/>
    <m/>
    <m/>
    <m/>
    <m/>
    <m/>
    <m/>
  </r>
  <r>
    <m/>
    <x v="7"/>
    <m/>
    <m/>
    <m/>
    <n v="5836.7400000000007"/>
    <n v="2424.0700000000002"/>
    <m/>
    <m/>
    <n v="110"/>
    <n v="138.44"/>
    <m/>
    <n v="8509.2500000000018"/>
    <n v="6274.89"/>
    <n v="-2234.36"/>
    <n v="-2234.36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7-30T00:00:00"/>
    <x v="14"/>
    <n v="2916"/>
    <n v="2414.9"/>
    <s v="Paid"/>
    <n v="2414.9"/>
    <m/>
    <m/>
    <m/>
    <m/>
    <m/>
    <m/>
    <m/>
    <m/>
    <m/>
    <m/>
  </r>
  <r>
    <d v="2008-07-30T00:00:00"/>
    <x v="24"/>
    <s v="I10480760"/>
    <n v="42"/>
    <s v="Paid"/>
    <n v="42"/>
    <m/>
    <m/>
    <m/>
    <m/>
    <m/>
    <m/>
    <m/>
    <m/>
    <m/>
    <m/>
  </r>
  <r>
    <d v="2008-07-30T00:00:00"/>
    <x v="1"/>
    <n v="484595"/>
    <n v="160.58000000000001"/>
    <s v="Paid"/>
    <n v="160.58000000000001"/>
    <m/>
    <m/>
    <m/>
    <m/>
    <m/>
    <m/>
    <m/>
    <m/>
    <m/>
    <m/>
  </r>
  <r>
    <d v="2008-07-31T00:00:00"/>
    <x v="3"/>
    <n v="156309"/>
    <n v="136.65"/>
    <s v="Paid"/>
    <n v="136.65"/>
    <m/>
    <m/>
    <m/>
    <m/>
    <m/>
    <m/>
    <m/>
    <m/>
    <m/>
    <m/>
  </r>
  <r>
    <d v="2008-08-01T00:00:00"/>
    <x v="14"/>
    <n v="3005"/>
    <n v="33"/>
    <m/>
    <n v="33"/>
    <m/>
    <m/>
    <m/>
    <m/>
    <m/>
    <m/>
    <m/>
    <m/>
    <m/>
    <m/>
  </r>
  <r>
    <d v="2008-08-01T00:00:00"/>
    <x v="14"/>
    <n v="2943"/>
    <n v="627.79999999999995"/>
    <s v="Paid"/>
    <n v="627.79999999999995"/>
    <m/>
    <m/>
    <m/>
    <m/>
    <m/>
    <m/>
    <m/>
    <m/>
    <m/>
    <m/>
  </r>
  <r>
    <d v="2008-08-01T00:00:00"/>
    <x v="114"/>
    <m/>
    <n v="62.43"/>
    <s v="Paid"/>
    <m/>
    <m/>
    <m/>
    <m/>
    <n v="62.43"/>
    <m/>
    <m/>
    <m/>
    <m/>
    <m/>
    <m/>
  </r>
  <r>
    <d v="2008-08-01T00:00:00"/>
    <x v="140"/>
    <m/>
    <n v="37.979999999999997"/>
    <s v="Paid"/>
    <n v="37.979999999999997"/>
    <m/>
    <m/>
    <m/>
    <m/>
    <m/>
    <m/>
    <m/>
    <m/>
    <m/>
    <m/>
  </r>
  <r>
    <d v="2008-08-01T00:00:00"/>
    <x v="138"/>
    <n v="40916"/>
    <n v="67.81"/>
    <s v="Paid"/>
    <m/>
    <m/>
    <m/>
    <m/>
    <n v="67.81"/>
    <m/>
    <m/>
    <m/>
    <m/>
    <m/>
    <m/>
  </r>
  <r>
    <d v="2008-08-01T00:00:00"/>
    <x v="1"/>
    <n v="484990"/>
    <n v="173.81"/>
    <s v="Paid"/>
    <n v="173.81"/>
    <m/>
    <m/>
    <m/>
    <m/>
    <m/>
    <m/>
    <m/>
    <m/>
    <m/>
    <m/>
  </r>
  <r>
    <m/>
    <x v="7"/>
    <m/>
    <n v="3756.96"/>
    <m/>
    <n v="3626.7200000000003"/>
    <n v="2424.0700000000002"/>
    <m/>
    <m/>
    <n v="130.24"/>
    <n v="138.44"/>
    <m/>
    <n v="6319.47"/>
    <n v="9055.76"/>
    <n v="2736.29"/>
    <n v="2736.29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8-04T00:00:00"/>
    <x v="1"/>
    <n v="485338"/>
    <n v="99.96"/>
    <s v="Paid"/>
    <n v="99.96"/>
    <m/>
    <m/>
    <m/>
    <m/>
    <m/>
    <m/>
    <m/>
    <m/>
    <m/>
    <m/>
  </r>
  <r>
    <d v="2008-08-05T00:00:00"/>
    <x v="15"/>
    <s v="I001293"/>
    <n v="217.75"/>
    <s v="Paid"/>
    <n v="217.75"/>
    <m/>
    <m/>
    <m/>
    <m/>
    <m/>
    <m/>
    <m/>
    <m/>
    <m/>
    <m/>
  </r>
  <r>
    <d v="2008-08-05T00:00:00"/>
    <x v="14"/>
    <n v="3018"/>
    <n v="1295.8399999999999"/>
    <s v="Paid"/>
    <n v="1295.8399999999999"/>
    <m/>
    <m/>
    <m/>
    <m/>
    <m/>
    <m/>
    <m/>
    <m/>
    <m/>
    <m/>
  </r>
  <r>
    <d v="2008-08-05T00:00:00"/>
    <x v="3"/>
    <n v="156485"/>
    <n v="310.95"/>
    <s v="Paid"/>
    <n v="310.95"/>
    <m/>
    <m/>
    <m/>
    <m/>
    <m/>
    <m/>
    <m/>
    <m/>
    <m/>
    <m/>
  </r>
  <r>
    <d v="2008-08-05T00:00:00"/>
    <x v="141"/>
    <n v="14096"/>
    <n v="85.5"/>
    <s v="Paid"/>
    <m/>
    <m/>
    <n v="85.5"/>
    <m/>
    <m/>
    <m/>
    <m/>
    <m/>
    <m/>
    <m/>
    <m/>
  </r>
  <r>
    <d v="2008-08-06T00:00:00"/>
    <x v="2"/>
    <n v="13093"/>
    <n v="65.64"/>
    <s v="Paid"/>
    <n v="65.64"/>
    <m/>
    <m/>
    <m/>
    <m/>
    <m/>
    <m/>
    <m/>
    <m/>
    <m/>
    <m/>
  </r>
  <r>
    <d v="2008-08-06T00:00:00"/>
    <x v="14"/>
    <n v="3047"/>
    <n v="908.76"/>
    <s v="Paid"/>
    <n v="908.76"/>
    <m/>
    <m/>
    <m/>
    <m/>
    <m/>
    <m/>
    <m/>
    <m/>
    <m/>
    <m/>
  </r>
  <r>
    <d v="2008-08-06T00:00:00"/>
    <x v="102"/>
    <m/>
    <n v="211.5"/>
    <s v="Paid"/>
    <n v="211.5"/>
    <m/>
    <m/>
    <m/>
    <m/>
    <m/>
    <m/>
    <m/>
    <m/>
    <m/>
    <m/>
  </r>
  <r>
    <d v="2008-08-06T00:00:00"/>
    <x v="1"/>
    <n v="485970"/>
    <n v="55.38"/>
    <s v="Paid"/>
    <n v="55.38"/>
    <m/>
    <m/>
    <m/>
    <m/>
    <m/>
    <m/>
    <m/>
    <m/>
    <m/>
    <m/>
  </r>
  <r>
    <d v="2008-08-07T00:00:00"/>
    <x v="14"/>
    <n v="3124"/>
    <n v="1072.24"/>
    <s v="Paid"/>
    <n v="1072.24"/>
    <m/>
    <m/>
    <m/>
    <m/>
    <m/>
    <m/>
    <m/>
    <m/>
    <m/>
    <m/>
  </r>
  <r>
    <d v="2008-08-08T00:00:00"/>
    <x v="142"/>
    <s v="SINV039225"/>
    <n v="308"/>
    <s v="Paid"/>
    <m/>
    <m/>
    <m/>
    <n v="308"/>
    <m/>
    <m/>
    <m/>
    <m/>
    <m/>
    <m/>
    <m/>
  </r>
  <r>
    <d v="2008-08-08T00:00:00"/>
    <x v="137"/>
    <m/>
    <n v="46.69"/>
    <s v="Paid"/>
    <n v="46.69"/>
    <m/>
    <m/>
    <m/>
    <m/>
    <m/>
    <m/>
    <m/>
    <m/>
    <m/>
    <m/>
  </r>
  <r>
    <d v="2008-08-08T00:00:00"/>
    <x v="1"/>
    <n v="486436"/>
    <n v="221.3"/>
    <s v="Paid"/>
    <n v="221.3"/>
    <m/>
    <m/>
    <m/>
    <m/>
    <m/>
    <m/>
    <m/>
    <m/>
    <m/>
    <m/>
  </r>
  <r>
    <d v="2008-08-08T00:00:00"/>
    <x v="1"/>
    <n v="488520"/>
    <n v="99.96"/>
    <s v="Paid"/>
    <n v="99.96"/>
    <m/>
    <m/>
    <m/>
    <m/>
    <m/>
    <m/>
    <m/>
    <m/>
    <m/>
    <m/>
  </r>
  <r>
    <m/>
    <x v="7"/>
    <m/>
    <m/>
    <m/>
    <n v="4605.97"/>
    <n v="2243.8000000000002"/>
    <n v="85.5"/>
    <n v="308"/>
    <m/>
    <n v="138.44"/>
    <m/>
    <n v="7381.71"/>
    <n v="6389.43"/>
    <n v="-992.28"/>
    <n v="-684.28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8-12T00:00:00"/>
    <x v="14"/>
    <n v="3177"/>
    <n v="441.34"/>
    <s v="Paid"/>
    <n v="441.34"/>
    <m/>
    <m/>
    <m/>
    <m/>
    <m/>
    <m/>
    <m/>
    <m/>
    <m/>
    <m/>
  </r>
  <r>
    <d v="2008-08-13T00:00:00"/>
    <x v="39"/>
    <m/>
    <n v="148.82"/>
    <s v="Paid"/>
    <m/>
    <m/>
    <m/>
    <m/>
    <m/>
    <m/>
    <n v="148.82"/>
    <m/>
    <m/>
    <m/>
    <m/>
  </r>
  <r>
    <d v="2008-08-13T00:00:00"/>
    <x v="124"/>
    <n v="6766"/>
    <n v="94"/>
    <s v="Paid"/>
    <m/>
    <m/>
    <m/>
    <m/>
    <n v="94"/>
    <m/>
    <m/>
    <m/>
    <m/>
    <m/>
    <m/>
  </r>
  <r>
    <d v="2008-08-13T00:00:00"/>
    <x v="3"/>
    <n v="156770"/>
    <n v="42.75"/>
    <s v="Paid"/>
    <n v="42.75"/>
    <m/>
    <m/>
    <m/>
    <m/>
    <m/>
    <m/>
    <m/>
    <m/>
    <m/>
    <m/>
  </r>
  <r>
    <d v="2008-08-13T00:00:00"/>
    <x v="14"/>
    <n v="3196"/>
    <n v="2890.55"/>
    <s v="Paid"/>
    <n v="2890.55"/>
    <m/>
    <m/>
    <m/>
    <m/>
    <m/>
    <m/>
    <m/>
    <m/>
    <m/>
    <m/>
  </r>
  <r>
    <d v="2008-08-14T00:00:00"/>
    <x v="14"/>
    <n v="3255"/>
    <n v="1362.87"/>
    <s v="Paid"/>
    <n v="1362.87"/>
    <m/>
    <m/>
    <m/>
    <m/>
    <m/>
    <m/>
    <m/>
    <m/>
    <m/>
    <m/>
  </r>
  <r>
    <d v="2008-08-13T00:00:00"/>
    <x v="1"/>
    <n v="487481"/>
    <n v="114.57"/>
    <s v="Paid"/>
    <n v="114.57"/>
    <m/>
    <m/>
    <m/>
    <m/>
    <m/>
    <m/>
    <m/>
    <m/>
    <m/>
    <m/>
  </r>
  <r>
    <d v="2008-08-14T00:00:00"/>
    <x v="107"/>
    <m/>
    <n v="60"/>
    <s v="Paid"/>
    <m/>
    <m/>
    <m/>
    <n v="60"/>
    <m/>
    <m/>
    <m/>
    <m/>
    <m/>
    <m/>
    <m/>
  </r>
  <r>
    <d v="2008-08-15T00:00:00"/>
    <x v="1"/>
    <n v="488049"/>
    <n v="123.99"/>
    <s v="Paid"/>
    <n v="123.75"/>
    <m/>
    <m/>
    <m/>
    <m/>
    <m/>
    <m/>
    <m/>
    <m/>
    <m/>
    <m/>
  </r>
  <r>
    <d v="2008-08-15T00:00:00"/>
    <x v="102"/>
    <n v="196295"/>
    <n v="123.75"/>
    <s v="Paid"/>
    <m/>
    <m/>
    <m/>
    <m/>
    <n v="123.75"/>
    <m/>
    <m/>
    <m/>
    <m/>
    <m/>
    <m/>
  </r>
  <r>
    <d v="2008-08-17T00:00:00"/>
    <x v="143"/>
    <m/>
    <n v="50"/>
    <s v="Paid"/>
    <m/>
    <m/>
    <m/>
    <m/>
    <n v="50"/>
    <m/>
    <m/>
    <m/>
    <m/>
    <m/>
    <m/>
  </r>
  <r>
    <m/>
    <x v="7"/>
    <m/>
    <n v="5452.6399999999994"/>
    <m/>
    <n v="4975.83"/>
    <n v="2243.8000000000002"/>
    <m/>
    <n v="60"/>
    <n v="267.75"/>
    <n v="138.44"/>
    <n v="148.82"/>
    <n v="7834.6399999999994"/>
    <n v="9138.83"/>
    <n v="1304.19"/>
    <n v="1364.19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8-19T00:00:00"/>
    <x v="15"/>
    <s v="I006907"/>
    <n v="125"/>
    <s v="Paid"/>
    <n v="125"/>
    <m/>
    <m/>
    <m/>
    <m/>
    <m/>
    <m/>
    <m/>
    <m/>
    <m/>
    <m/>
  </r>
  <r>
    <d v="2008-08-19T00:00:00"/>
    <x v="15"/>
    <s v="I006908"/>
    <n v="31.1"/>
    <s v="Paid"/>
    <n v="31.1"/>
    <m/>
    <m/>
    <m/>
    <m/>
    <m/>
    <m/>
    <m/>
    <m/>
    <m/>
    <m/>
  </r>
  <r>
    <d v="2008-08-19T00:00:00"/>
    <x v="14"/>
    <n v="3397"/>
    <n v="1016.96"/>
    <s v="Paid"/>
    <n v="1016.96"/>
    <m/>
    <m/>
    <m/>
    <m/>
    <m/>
    <m/>
    <m/>
    <m/>
    <m/>
    <m/>
  </r>
  <r>
    <d v="2008-08-19T00:00:00"/>
    <x v="3"/>
    <n v="156973"/>
    <n v="591.9"/>
    <s v="Paid"/>
    <n v="591.9"/>
    <m/>
    <m/>
    <m/>
    <m/>
    <m/>
    <m/>
    <m/>
    <m/>
    <m/>
    <m/>
  </r>
  <r>
    <d v="2008-08-20T00:00:00"/>
    <x v="14"/>
    <n v="3374"/>
    <n v="3266.8"/>
    <s v="Paid"/>
    <n v="3266.8"/>
    <m/>
    <m/>
    <m/>
    <m/>
    <m/>
    <m/>
    <m/>
    <m/>
    <m/>
    <m/>
  </r>
  <r>
    <d v="2008-08-21T00:00:00"/>
    <x v="14"/>
    <n v="3350"/>
    <n v="850.82"/>
    <m/>
    <n v="850.82"/>
    <m/>
    <m/>
    <m/>
    <m/>
    <m/>
    <m/>
    <m/>
    <m/>
    <m/>
    <m/>
  </r>
  <r>
    <d v="2008-08-20T00:00:00"/>
    <x v="2"/>
    <n v="13429"/>
    <n v="256.64"/>
    <s v="Paid"/>
    <n v="256.64"/>
    <m/>
    <m/>
    <m/>
    <m/>
    <m/>
    <m/>
    <m/>
    <m/>
    <m/>
    <m/>
  </r>
  <r>
    <d v="2008-08-20T00:00:00"/>
    <x v="1"/>
    <n v="489184"/>
    <n v="376.48"/>
    <s v="Paid"/>
    <n v="376.48"/>
    <m/>
    <m/>
    <m/>
    <m/>
    <m/>
    <m/>
    <m/>
    <m/>
    <m/>
    <m/>
  </r>
  <r>
    <d v="2008-08-22T00:00:00"/>
    <x v="1"/>
    <n v="489773"/>
    <n v="62"/>
    <s v="Paid"/>
    <n v="62"/>
    <m/>
    <m/>
    <m/>
    <m/>
    <m/>
    <m/>
    <m/>
    <m/>
    <m/>
    <m/>
  </r>
  <r>
    <d v="2008-08-22T00:00:00"/>
    <x v="2"/>
    <n v="13438"/>
    <n v="382.5"/>
    <s v="Paid"/>
    <n v="382.5"/>
    <m/>
    <m/>
    <m/>
    <m/>
    <m/>
    <m/>
    <m/>
    <m/>
    <m/>
    <m/>
  </r>
  <r>
    <m/>
    <x v="7"/>
    <m/>
    <n v="6960.2000000000007"/>
    <m/>
    <n v="6960.2000000000007"/>
    <n v="2347.6999999999998"/>
    <m/>
    <m/>
    <m/>
    <n v="138.44"/>
    <m/>
    <n v="9446.340000000002"/>
    <n v="7555.72"/>
    <n v="-1890.62"/>
    <n v="-1890.62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8-25T00:00:00"/>
    <x v="1"/>
    <n v="490188"/>
    <n v="176.56"/>
    <s v="Paid"/>
    <n v="176.56"/>
    <m/>
    <m/>
    <m/>
    <m/>
    <m/>
    <m/>
    <m/>
    <m/>
    <m/>
    <m/>
  </r>
  <r>
    <d v="2008-08-26T00:00:00"/>
    <x v="14"/>
    <n v="3501"/>
    <n v="847.64"/>
    <m/>
    <n v="847.64"/>
    <m/>
    <m/>
    <m/>
    <m/>
    <m/>
    <m/>
    <m/>
    <m/>
    <m/>
    <m/>
  </r>
  <r>
    <d v="2008-08-27T00:00:00"/>
    <x v="2"/>
    <n v="13447"/>
    <n v="635.29"/>
    <s v="Paid"/>
    <n v="635.29"/>
    <m/>
    <m/>
    <m/>
    <m/>
    <m/>
    <m/>
    <m/>
    <m/>
    <m/>
    <m/>
  </r>
  <r>
    <d v="2008-08-27T00:00:00"/>
    <x v="14"/>
    <n v="3544"/>
    <n v="2817.87"/>
    <m/>
    <n v="2817.87"/>
    <m/>
    <m/>
    <m/>
    <m/>
    <m/>
    <m/>
    <m/>
    <m/>
    <m/>
    <m/>
  </r>
  <r>
    <d v="2008-08-28T00:00:00"/>
    <x v="144"/>
    <m/>
    <n v="31.64"/>
    <s v="Paid"/>
    <m/>
    <m/>
    <m/>
    <m/>
    <n v="31.64"/>
    <m/>
    <m/>
    <m/>
    <m/>
    <m/>
    <m/>
  </r>
  <r>
    <d v="2008-08-28T00:00:00"/>
    <x v="145"/>
    <n v="60511"/>
    <n v="91.58"/>
    <s v="Paid"/>
    <m/>
    <m/>
    <m/>
    <n v="91.58"/>
    <m/>
    <m/>
    <m/>
    <m/>
    <m/>
    <m/>
    <m/>
  </r>
  <r>
    <d v="2008-08-28T00:00:00"/>
    <x v="146"/>
    <n v="13307"/>
    <n v="111.05"/>
    <s v="Paid"/>
    <m/>
    <m/>
    <m/>
    <n v="111.95"/>
    <m/>
    <m/>
    <m/>
    <m/>
    <m/>
    <m/>
    <m/>
  </r>
  <r>
    <d v="2008-08-28T00:00:00"/>
    <x v="14"/>
    <n v="3535"/>
    <n v="895.21"/>
    <m/>
    <n v="895.21"/>
    <m/>
    <m/>
    <m/>
    <m/>
    <m/>
    <m/>
    <m/>
    <m/>
    <m/>
    <m/>
  </r>
  <r>
    <d v="2008-08-29T00:00:00"/>
    <x v="14"/>
    <n v="2820"/>
    <n v="2206.59"/>
    <s v="Paid"/>
    <n v="2206.59"/>
    <m/>
    <m/>
    <m/>
    <m/>
    <m/>
    <m/>
    <m/>
    <m/>
    <m/>
    <m/>
  </r>
  <r>
    <d v="2008-08-29T00:00:00"/>
    <x v="1"/>
    <n v="491450"/>
    <n v="123.99"/>
    <s v="Paid"/>
    <n v="123.99"/>
    <m/>
    <m/>
    <m/>
    <m/>
    <m/>
    <m/>
    <m/>
    <m/>
    <m/>
    <m/>
  </r>
  <r>
    <d v="2008-08-29T00:00:00"/>
    <x v="2"/>
    <n v="1356"/>
    <n v="558.45000000000005"/>
    <s v="Paid"/>
    <n v="558.45000000000005"/>
    <m/>
    <m/>
    <m/>
    <m/>
    <m/>
    <m/>
    <m/>
    <m/>
    <m/>
    <m/>
  </r>
  <r>
    <d v="2008-08-29T00:00:00"/>
    <x v="147"/>
    <n v="630031"/>
    <n v="110"/>
    <s v="Paid 29.08.2008"/>
    <m/>
    <m/>
    <m/>
    <m/>
    <m/>
    <m/>
    <m/>
    <m/>
    <m/>
    <m/>
    <m/>
  </r>
  <r>
    <m/>
    <x v="7"/>
    <m/>
    <n v="8495.8700000000008"/>
    <m/>
    <n v="8261.6"/>
    <n v="2347.6999999999998"/>
    <m/>
    <n v="203.53"/>
    <n v="31.64"/>
    <n v="138.44"/>
    <m/>
    <n v="10982.91"/>
    <n v="8746.7900000000009"/>
    <n v="-2236.12"/>
    <n v="-2032.59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9-01T00:00:00"/>
    <x v="114"/>
    <m/>
    <n v="70.650000000000006"/>
    <s v="Paid"/>
    <m/>
    <m/>
    <m/>
    <m/>
    <n v="70.650000000000006"/>
    <m/>
    <m/>
    <m/>
    <m/>
    <m/>
    <m/>
  </r>
  <r>
    <d v="2008-09-01T00:00:00"/>
    <x v="140"/>
    <m/>
    <n v="39.299999999999997"/>
    <s v="Paid"/>
    <m/>
    <m/>
    <m/>
    <m/>
    <n v="39.299999999999997"/>
    <m/>
    <m/>
    <m/>
    <m/>
    <m/>
    <m/>
  </r>
  <r>
    <d v="2008-09-02T00:00:00"/>
    <x v="3"/>
    <n v="157501"/>
    <n v="401.15"/>
    <s v="Paid"/>
    <n v="401.15"/>
    <m/>
    <m/>
    <m/>
    <m/>
    <m/>
    <m/>
    <m/>
    <m/>
    <m/>
    <m/>
  </r>
  <r>
    <d v="2008-09-02T00:00:00"/>
    <x v="15"/>
    <s v="I014167"/>
    <n v="284.88"/>
    <s v="Paid"/>
    <n v="284.88"/>
    <m/>
    <m/>
    <m/>
    <m/>
    <m/>
    <m/>
    <m/>
    <m/>
    <m/>
    <m/>
  </r>
  <r>
    <d v="2008-09-01T00:00:00"/>
    <x v="15"/>
    <n v="4110626"/>
    <n v="564.22"/>
    <s v="Paid"/>
    <n v="564.22"/>
    <m/>
    <m/>
    <m/>
    <m/>
    <m/>
    <m/>
    <m/>
    <m/>
    <m/>
    <m/>
  </r>
  <r>
    <d v="2008-09-02T00:00:00"/>
    <x v="14"/>
    <n v="3689"/>
    <n v="921.48"/>
    <s v="Paid"/>
    <n v="921.48"/>
    <m/>
    <m/>
    <m/>
    <m/>
    <m/>
    <m/>
    <m/>
    <m/>
    <m/>
    <m/>
  </r>
  <r>
    <d v="2008-09-03T00:00:00"/>
    <x v="14"/>
    <n v="3768"/>
    <n v="2088.54"/>
    <s v="Paid"/>
    <n v="2088.54"/>
    <m/>
    <m/>
    <m/>
    <m/>
    <m/>
    <m/>
    <m/>
    <m/>
    <m/>
    <m/>
  </r>
  <r>
    <d v="2008-09-03T00:00:00"/>
    <x v="2"/>
    <n v="13468"/>
    <n v="622.71"/>
    <s v="Paid"/>
    <n v="622.71"/>
    <m/>
    <m/>
    <m/>
    <m/>
    <m/>
    <m/>
    <m/>
    <m/>
    <m/>
    <m/>
  </r>
  <r>
    <d v="2008-09-03T00:00:00"/>
    <x v="1"/>
    <m/>
    <n v="176.56"/>
    <s v="Paid"/>
    <n v="176.56"/>
    <m/>
    <m/>
    <m/>
    <m/>
    <m/>
    <m/>
    <m/>
    <m/>
    <m/>
    <m/>
  </r>
  <r>
    <d v="2008-09-05T00:00:00"/>
    <x v="2"/>
    <n v="13477"/>
    <n v="441.15"/>
    <s v="Paid"/>
    <n v="441.15"/>
    <m/>
    <m/>
    <m/>
    <m/>
    <m/>
    <m/>
    <m/>
    <m/>
    <m/>
    <m/>
  </r>
  <r>
    <d v="2008-09-05T00:00:00"/>
    <x v="96"/>
    <n v="72393"/>
    <n v="208.5"/>
    <s v="Paid"/>
    <n v="208.5"/>
    <m/>
    <m/>
    <m/>
    <m/>
    <m/>
    <m/>
    <m/>
    <m/>
    <m/>
    <m/>
  </r>
  <r>
    <d v="2008-09-05T00:00:00"/>
    <x v="1"/>
    <n v="492640"/>
    <n v="76.38"/>
    <s v="Paid"/>
    <n v="76.38"/>
    <n v="2317.73"/>
    <m/>
    <m/>
    <m/>
    <m/>
    <m/>
    <m/>
    <m/>
    <m/>
    <m/>
  </r>
  <r>
    <m/>
    <x v="7"/>
    <m/>
    <n v="5895.52"/>
    <m/>
    <m/>
    <m/>
    <m/>
    <m/>
    <m/>
    <m/>
    <m/>
    <m/>
    <m/>
    <m/>
    <m/>
  </r>
  <r>
    <m/>
    <x v="7"/>
    <m/>
    <m/>
    <m/>
    <n v="5785.5700000000006"/>
    <n v="2317.73"/>
    <m/>
    <m/>
    <m/>
    <n v="138.44"/>
    <m/>
    <n v="8241.7400000000016"/>
    <n v="6615.4"/>
    <n v="-1626.34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9-08T00:00:00"/>
    <x v="1"/>
    <n v="493014"/>
    <n v="62"/>
    <s v="Paid"/>
    <n v="62"/>
    <m/>
    <m/>
    <m/>
    <m/>
    <m/>
    <m/>
    <m/>
    <m/>
    <m/>
    <m/>
  </r>
  <r>
    <d v="2008-09-09T00:00:00"/>
    <x v="148"/>
    <s v="i10791278.IPS"/>
    <n v="58.14"/>
    <s v="Paid"/>
    <n v="58.14"/>
    <m/>
    <m/>
    <m/>
    <m/>
    <m/>
    <m/>
    <m/>
    <m/>
    <m/>
    <m/>
  </r>
  <r>
    <d v="2008-09-09T00:00:00"/>
    <x v="14"/>
    <n v="3890"/>
    <n v="1223.3599999999999"/>
    <s v="Paid"/>
    <n v="1223.3599999999999"/>
    <m/>
    <m/>
    <m/>
    <m/>
    <m/>
    <m/>
    <m/>
    <m/>
    <m/>
    <m/>
  </r>
  <r>
    <d v="2008-09-10T00:00:00"/>
    <x v="14"/>
    <n v="1808.56"/>
    <n v="1808.56"/>
    <s v="Paid"/>
    <n v="1808.56"/>
    <m/>
    <m/>
    <m/>
    <m/>
    <m/>
    <m/>
    <m/>
    <m/>
    <m/>
    <m/>
  </r>
  <r>
    <d v="2008-09-10T00:00:00"/>
    <x v="2"/>
    <n v="13487"/>
    <n v="629.91"/>
    <s v="Paid"/>
    <n v="629"/>
    <m/>
    <m/>
    <m/>
    <m/>
    <m/>
    <m/>
    <m/>
    <m/>
    <m/>
    <m/>
  </r>
  <r>
    <d v="2008-09-12T00:00:00"/>
    <x v="14"/>
    <n v="3978"/>
    <n v="918.47"/>
    <s v="Paid"/>
    <n v="918.47"/>
    <m/>
    <m/>
    <m/>
    <m/>
    <m/>
    <m/>
    <m/>
    <m/>
    <m/>
    <m/>
  </r>
  <r>
    <d v="2008-09-12T00:00:00"/>
    <x v="2"/>
    <n v="13490"/>
    <n v="364"/>
    <s v="Paid"/>
    <n v="364"/>
    <m/>
    <m/>
    <m/>
    <m/>
    <m/>
    <m/>
    <m/>
    <m/>
    <m/>
    <m/>
  </r>
  <r>
    <d v="2008-09-12T00:00:00"/>
    <x v="1"/>
    <n v="493973"/>
    <n v="123.99"/>
    <s v="Paid"/>
    <n v="123.99"/>
    <n v="2317.73"/>
    <m/>
    <m/>
    <m/>
    <m/>
    <m/>
    <m/>
    <m/>
    <m/>
    <m/>
  </r>
  <r>
    <m/>
    <x v="7"/>
    <m/>
    <n v="5188.4299999999994"/>
    <m/>
    <n v="5187.5199999999995"/>
    <n v="2317.73"/>
    <m/>
    <m/>
    <m/>
    <n v="138.44"/>
    <m/>
    <n v="7643.69"/>
    <n v="10091.719999999999"/>
    <n v="2448.030000000000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9-15T00:00:00"/>
    <x v="39"/>
    <m/>
    <n v="107.59"/>
    <s v="Paid"/>
    <m/>
    <n v="2375.5100000000002"/>
    <m/>
    <m/>
    <m/>
    <n v="150"/>
    <n v="107.59"/>
    <m/>
    <m/>
    <m/>
    <m/>
  </r>
  <r>
    <d v="2008-09-15T00:00:00"/>
    <x v="14"/>
    <m/>
    <n v="957.6"/>
    <s v="Paid"/>
    <n v="957.6"/>
    <m/>
    <m/>
    <m/>
    <m/>
    <m/>
    <m/>
    <m/>
    <m/>
    <m/>
    <m/>
  </r>
  <r>
    <d v="2008-09-16T00:00:00"/>
    <x v="6"/>
    <n v="75200668228"/>
    <n v="589.25"/>
    <s v="Paid"/>
    <m/>
    <m/>
    <m/>
    <m/>
    <m/>
    <m/>
    <n v="589.25"/>
    <m/>
    <m/>
    <m/>
    <m/>
  </r>
  <r>
    <d v="2008-09-16T00:00:00"/>
    <x v="15"/>
    <s v="I0214653"/>
    <n v="328.6"/>
    <s v="Paid"/>
    <n v="328.6"/>
    <m/>
    <m/>
    <m/>
    <m/>
    <m/>
    <m/>
    <m/>
    <m/>
    <m/>
    <m/>
  </r>
  <r>
    <d v="2008-09-16T00:00:00"/>
    <x v="3"/>
    <n v="158049"/>
    <n v="763.3"/>
    <s v="Paid"/>
    <n v="763.3"/>
    <m/>
    <m/>
    <m/>
    <m/>
    <m/>
    <m/>
    <m/>
    <m/>
    <m/>
    <m/>
  </r>
  <r>
    <d v="2008-09-16T00:00:00"/>
    <x v="14"/>
    <m/>
    <n v="2605.6799999999998"/>
    <s v="Paid"/>
    <n v="2605.6799999999998"/>
    <m/>
    <m/>
    <m/>
    <m/>
    <m/>
    <m/>
    <m/>
    <m/>
    <m/>
    <m/>
  </r>
  <r>
    <d v="2008-09-17T00:00:00"/>
    <x v="1"/>
    <n v="494758"/>
    <n v="214.53"/>
    <s v="Paid"/>
    <n v="214.53"/>
    <m/>
    <m/>
    <m/>
    <m/>
    <m/>
    <m/>
    <m/>
    <m/>
    <m/>
    <m/>
  </r>
  <r>
    <d v="2008-09-17T00:00:00"/>
    <x v="2"/>
    <n v="259"/>
    <n v="568.54999999999995"/>
    <s v="Paid"/>
    <n v="568.54999999999995"/>
    <m/>
    <m/>
    <m/>
    <m/>
    <m/>
    <m/>
    <m/>
    <m/>
    <m/>
    <m/>
  </r>
  <r>
    <d v="2008-09-18T00:00:00"/>
    <x v="15"/>
    <s v="I022367"/>
    <n v="125"/>
    <s v="Paid"/>
    <n v="125"/>
    <m/>
    <m/>
    <m/>
    <m/>
    <m/>
    <m/>
    <m/>
    <m/>
    <m/>
    <m/>
  </r>
  <r>
    <d v="2008-09-19T00:00:00"/>
    <x v="1"/>
    <n v="495189"/>
    <n v="62"/>
    <s v="Paid"/>
    <n v="62"/>
    <m/>
    <m/>
    <m/>
    <m/>
    <m/>
    <m/>
    <m/>
    <m/>
    <m/>
    <m/>
  </r>
  <r>
    <d v="2008-09-19T00:00:00"/>
    <x v="2"/>
    <n v="270"/>
    <n v="498.64"/>
    <s v="Paid"/>
    <n v="498.64"/>
    <m/>
    <m/>
    <m/>
    <m/>
    <m/>
    <m/>
    <m/>
    <m/>
    <m/>
    <m/>
  </r>
  <r>
    <m/>
    <x v="7"/>
    <m/>
    <m/>
    <m/>
    <n v="6123.9000000000005"/>
    <n v="2375.5100000000002"/>
    <m/>
    <m/>
    <m/>
    <n v="150"/>
    <n v="696.84"/>
    <n v="9346.25"/>
    <n v="9218.89"/>
    <n v="-127.3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9-23T00:00:00"/>
    <x v="14"/>
    <n v="4261"/>
    <n v="726.88"/>
    <s v="Paid"/>
    <n v="726.88"/>
    <n v="2375.5100000000002"/>
    <m/>
    <m/>
    <m/>
    <n v="150"/>
    <m/>
    <m/>
    <m/>
    <m/>
    <m/>
  </r>
  <r>
    <d v="2008-09-24T00:00:00"/>
    <x v="1"/>
    <n v="495996"/>
    <n v="276.52"/>
    <s v="Paid"/>
    <n v="276.52"/>
    <m/>
    <m/>
    <m/>
    <m/>
    <m/>
    <m/>
    <m/>
    <m/>
    <m/>
    <m/>
  </r>
  <r>
    <d v="2008-09-24T00:00:00"/>
    <x v="2"/>
    <n v="287"/>
    <n v="538.04999999999995"/>
    <s v="Paid"/>
    <n v="538.04999999999995"/>
    <m/>
    <m/>
    <m/>
    <m/>
    <m/>
    <m/>
    <m/>
    <m/>
    <m/>
    <m/>
  </r>
  <r>
    <d v="2008-09-24T00:00:00"/>
    <x v="14"/>
    <n v="4239"/>
    <n v="2535.54"/>
    <s v="Paid"/>
    <n v="2535.54"/>
    <m/>
    <m/>
    <m/>
    <m/>
    <m/>
    <m/>
    <m/>
    <m/>
    <m/>
    <m/>
  </r>
  <r>
    <d v="2008-09-24T00:00:00"/>
    <x v="3"/>
    <n v="158344"/>
    <n v="68.45"/>
    <s v="Paid"/>
    <n v="68.45"/>
    <m/>
    <m/>
    <m/>
    <m/>
    <m/>
    <m/>
    <m/>
    <m/>
    <m/>
    <m/>
  </r>
  <r>
    <d v="2008-09-25T00:00:00"/>
    <x v="14"/>
    <n v="4214"/>
    <n v="1117.72"/>
    <s v="Paid"/>
    <n v="1117.72"/>
    <m/>
    <m/>
    <m/>
    <m/>
    <m/>
    <m/>
    <m/>
    <m/>
    <m/>
    <m/>
  </r>
  <r>
    <d v="2008-09-25T00:00:00"/>
    <x v="2"/>
    <n v="299"/>
    <n v="389.13"/>
    <s v="Paid"/>
    <n v="389.13"/>
    <m/>
    <m/>
    <m/>
    <m/>
    <m/>
    <m/>
    <m/>
    <m/>
    <m/>
    <m/>
  </r>
  <r>
    <d v="2008-09-25T00:00:00"/>
    <x v="95"/>
    <n v="272"/>
    <n v="232.2"/>
    <s v="Paid"/>
    <m/>
    <m/>
    <n v="232.2"/>
    <m/>
    <m/>
    <m/>
    <m/>
    <m/>
    <m/>
    <m/>
    <m/>
  </r>
  <r>
    <d v="2008-09-26T00:00:00"/>
    <x v="1"/>
    <n v="496450"/>
    <n v="123.99"/>
    <s v="Paid"/>
    <n v="123.99"/>
    <m/>
    <m/>
    <m/>
    <m/>
    <m/>
    <m/>
    <m/>
    <m/>
    <m/>
    <m/>
  </r>
  <r>
    <d v="2008-09-26T00:00:00"/>
    <x v="149"/>
    <n v="72996"/>
    <n v="164.02"/>
    <s v="Paid"/>
    <n v="164.02"/>
    <m/>
    <m/>
    <m/>
    <m/>
    <m/>
    <m/>
    <m/>
    <m/>
    <m/>
    <m/>
  </r>
  <r>
    <m/>
    <x v="7"/>
    <m/>
    <m/>
    <m/>
    <n v="5940.3"/>
    <n v="2375.5100000000002"/>
    <n v="232.2"/>
    <m/>
    <m/>
    <n v="150"/>
    <m/>
    <n v="8698.010000000002"/>
    <n v="7467.69"/>
    <n v="-1230.3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09-30T00:00:00"/>
    <x v="3"/>
    <n v="158559"/>
    <n v="385.75"/>
    <s v="Paid"/>
    <n v="385.75"/>
    <n v="2390.69"/>
    <m/>
    <m/>
    <m/>
    <n v="150"/>
    <m/>
    <m/>
    <m/>
    <m/>
    <m/>
  </r>
  <r>
    <d v="2008-09-30T00:00:00"/>
    <x v="14"/>
    <n v="4379"/>
    <n v="994.12"/>
    <s v="Paid"/>
    <n v="994.12"/>
    <m/>
    <m/>
    <m/>
    <m/>
    <m/>
    <m/>
    <m/>
    <m/>
    <m/>
    <m/>
  </r>
  <r>
    <d v="2008-10-01T00:00:00"/>
    <x v="1"/>
    <n v="497254"/>
    <n v="52.57"/>
    <s v="Paid"/>
    <n v="52.57"/>
    <m/>
    <m/>
    <m/>
    <m/>
    <m/>
    <m/>
    <m/>
    <m/>
    <m/>
    <m/>
  </r>
  <r>
    <d v="2008-10-01T00:00:00"/>
    <x v="2"/>
    <n v="313"/>
    <n v="385"/>
    <s v="Paid"/>
    <n v="385"/>
    <m/>
    <m/>
    <m/>
    <m/>
    <m/>
    <m/>
    <m/>
    <m/>
    <m/>
    <m/>
  </r>
  <r>
    <d v="2008-10-01T00:00:00"/>
    <x v="14"/>
    <n v="4413"/>
    <n v="2976.62"/>
    <s v="Paid"/>
    <n v="2976.62"/>
    <m/>
    <m/>
    <m/>
    <m/>
    <m/>
    <m/>
    <m/>
    <m/>
    <m/>
    <m/>
  </r>
  <r>
    <d v="2008-10-01T00:00:00"/>
    <x v="15"/>
    <s v="I02918"/>
    <n v="105.73"/>
    <s v="Paid"/>
    <n v="105.73"/>
    <m/>
    <m/>
    <m/>
    <m/>
    <m/>
    <m/>
    <m/>
    <m/>
    <m/>
    <m/>
  </r>
  <r>
    <d v="2008-10-03T00:00:00"/>
    <x v="1"/>
    <n v="4413"/>
    <n v="117.38"/>
    <s v="Paid"/>
    <n v="117.38"/>
    <m/>
    <m/>
    <m/>
    <m/>
    <m/>
    <m/>
    <m/>
    <m/>
    <m/>
    <m/>
  </r>
  <r>
    <d v="2008-10-03T00:00:00"/>
    <x v="2"/>
    <n v="323"/>
    <n v="509.5"/>
    <s v="Paid"/>
    <n v="509.5"/>
    <m/>
    <m/>
    <m/>
    <m/>
    <m/>
    <m/>
    <m/>
    <m/>
    <m/>
    <m/>
  </r>
  <r>
    <m/>
    <x v="7"/>
    <m/>
    <m/>
    <m/>
    <n v="5526.6699999999992"/>
    <n v="2390.69"/>
    <m/>
    <m/>
    <m/>
    <n v="150"/>
    <m/>
    <n v="7961.63"/>
    <n v="7130"/>
    <n v="-831.6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10-07T00:00:00"/>
    <x v="28"/>
    <m/>
    <n v="30.14"/>
    <s v="Paid"/>
    <n v="30.14"/>
    <n v="2390.69"/>
    <m/>
    <m/>
    <m/>
    <n v="150"/>
    <m/>
    <m/>
    <m/>
    <m/>
    <m/>
  </r>
  <r>
    <d v="2008-10-07T00:00:00"/>
    <x v="23"/>
    <m/>
    <n v="44.94"/>
    <s v="Paid"/>
    <m/>
    <m/>
    <m/>
    <m/>
    <m/>
    <m/>
    <m/>
    <m/>
    <m/>
    <m/>
    <m/>
  </r>
  <r>
    <d v="2008-10-07T00:00:00"/>
    <x v="14"/>
    <n v="4630"/>
    <n v="3510.82"/>
    <s v="Paid"/>
    <n v="3510.82"/>
    <m/>
    <m/>
    <m/>
    <m/>
    <m/>
    <m/>
    <m/>
    <m/>
    <m/>
    <m/>
  </r>
  <r>
    <d v="2008-10-07T00:00:00"/>
    <x v="14"/>
    <s v="2691A"/>
    <n v="3510.82"/>
    <s v="Paid"/>
    <m/>
    <m/>
    <m/>
    <m/>
    <m/>
    <m/>
    <m/>
    <m/>
    <m/>
    <m/>
    <m/>
  </r>
  <r>
    <d v="2008-10-08T00:00:00"/>
    <x v="1"/>
    <n v="498422"/>
    <n v="114.57"/>
    <s v="Paid"/>
    <n v="114.57"/>
    <s v="  "/>
    <m/>
    <m/>
    <m/>
    <m/>
    <m/>
    <m/>
    <m/>
    <m/>
    <m/>
  </r>
  <r>
    <d v="2008-10-09T00:00:00"/>
    <x v="14"/>
    <n v="4612"/>
    <n v="1008.92"/>
    <s v="Paid"/>
    <n v="1008.92"/>
    <m/>
    <m/>
    <m/>
    <m/>
    <m/>
    <m/>
    <m/>
    <m/>
    <m/>
    <m/>
  </r>
  <r>
    <d v="2008-10-10T00:00:00"/>
    <x v="2"/>
    <n v="333"/>
    <n v="505.5"/>
    <s v="Paid"/>
    <n v="505.5"/>
    <m/>
    <m/>
    <m/>
    <m/>
    <m/>
    <m/>
    <m/>
    <m/>
    <m/>
    <m/>
  </r>
  <r>
    <d v="2008-10-10T00:00:00"/>
    <x v="150"/>
    <m/>
    <n v="123.6"/>
    <s v="Paid"/>
    <m/>
    <m/>
    <m/>
    <m/>
    <m/>
    <m/>
    <m/>
    <m/>
    <m/>
    <m/>
    <m/>
  </r>
  <r>
    <d v="2008-10-10T00:00:00"/>
    <x v="1"/>
    <n v="498785"/>
    <n v="117.38"/>
    <s v="Paid"/>
    <n v="117.38"/>
    <m/>
    <m/>
    <m/>
    <m/>
    <m/>
    <m/>
    <m/>
    <m/>
    <m/>
    <m/>
  </r>
  <r>
    <d v="2008-10-12T00:00:00"/>
    <x v="2"/>
    <n v="368"/>
    <n v="312"/>
    <s v="Paid"/>
    <n v="312"/>
    <m/>
    <m/>
    <m/>
    <m/>
    <m/>
    <m/>
    <m/>
    <m/>
    <m/>
    <m/>
  </r>
  <r>
    <m/>
    <x v="7"/>
    <m/>
    <m/>
    <m/>
    <n v="5599.33"/>
    <n v="2390.69"/>
    <m/>
    <m/>
    <m/>
    <n v="150"/>
    <m/>
    <n v="8140.02"/>
    <n v="8570.52"/>
    <n v="430.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10-14T00:00:00"/>
    <x v="3"/>
    <n v="159108"/>
    <n v="994.7"/>
    <s v="Paid"/>
    <n v="994.7"/>
    <n v="2378.9499999999998"/>
    <m/>
    <m/>
    <m/>
    <n v="150"/>
    <m/>
    <m/>
    <m/>
    <m/>
    <m/>
  </r>
  <r>
    <d v="2008-10-14T00:00:00"/>
    <x v="14"/>
    <s v="2809A"/>
    <n v="3645.22"/>
    <s v="Paid"/>
    <n v="3645.22"/>
    <m/>
    <m/>
    <m/>
    <m/>
    <m/>
    <m/>
    <m/>
    <m/>
    <m/>
    <m/>
  </r>
  <r>
    <d v="2008-10-15T00:00:00"/>
    <x v="2"/>
    <n v="340"/>
    <n v="469"/>
    <s v="Paid"/>
    <n v="469"/>
    <m/>
    <m/>
    <m/>
    <m/>
    <m/>
    <m/>
    <m/>
    <m/>
    <m/>
    <m/>
  </r>
  <r>
    <d v="2008-10-15T00:00:00"/>
    <x v="1"/>
    <n v="499633"/>
    <n v="152.75"/>
    <s v="Paid"/>
    <n v="152.75"/>
    <m/>
    <m/>
    <m/>
    <m/>
    <m/>
    <m/>
    <m/>
    <m/>
    <m/>
    <m/>
  </r>
  <r>
    <d v="2008-10-15T00:00:00"/>
    <x v="15"/>
    <s v="I036598"/>
    <n v="217.5"/>
    <s v="Paid"/>
    <n v="217.5"/>
    <m/>
    <m/>
    <m/>
    <m/>
    <m/>
    <m/>
    <m/>
    <m/>
    <m/>
    <m/>
  </r>
  <r>
    <d v="2008-10-16T00:00:00"/>
    <x v="48"/>
    <n v="3254087"/>
    <n v="72.599999999999994"/>
    <s v="Paid"/>
    <m/>
    <m/>
    <m/>
    <m/>
    <n v="72.599999999999994"/>
    <m/>
    <m/>
    <m/>
    <m/>
    <m/>
    <m/>
  </r>
  <r>
    <d v="2008-10-17T00:00:00"/>
    <x v="1"/>
    <n v="500102"/>
    <n v="179.37"/>
    <s v="Paid"/>
    <n v="179.37"/>
    <m/>
    <m/>
    <m/>
    <m/>
    <m/>
    <m/>
    <m/>
    <m/>
    <m/>
    <m/>
  </r>
  <r>
    <m/>
    <x v="7"/>
    <m/>
    <m/>
    <m/>
    <n v="5658.54"/>
    <n v="2378.9499999999998"/>
    <m/>
    <m/>
    <n v="72.599999999999994"/>
    <n v="150"/>
    <m/>
    <n v="8260.09"/>
    <n v="6589.92"/>
    <n v="-1670.1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10-21T00:00:00"/>
    <x v="14"/>
    <s v="2900A"/>
    <n v="1024.5999999999999"/>
    <s v="Paid"/>
    <n v="1024.5999999999999"/>
    <n v="2378.9499999999998"/>
    <m/>
    <m/>
    <m/>
    <n v="150"/>
    <m/>
    <m/>
    <m/>
    <m/>
    <m/>
  </r>
  <r>
    <d v="2008-10-22T00:00:00"/>
    <x v="1"/>
    <n v="500898"/>
    <n v="114.57"/>
    <s v="Paid"/>
    <n v="114.57"/>
    <m/>
    <m/>
    <m/>
    <m/>
    <m/>
    <m/>
    <m/>
    <m/>
    <m/>
    <m/>
  </r>
  <r>
    <d v="2008-10-22T00:00:00"/>
    <x v="2"/>
    <n v="410"/>
    <n v="560.61"/>
    <s v="Paid"/>
    <n v="560.61"/>
    <m/>
    <m/>
    <m/>
    <m/>
    <m/>
    <m/>
    <m/>
    <m/>
    <m/>
    <m/>
  </r>
  <r>
    <d v="2008-10-23T00:00:00"/>
    <x v="2"/>
    <n v="418"/>
    <n v="297.51"/>
    <s v="Paid"/>
    <n v="297.51"/>
    <m/>
    <m/>
    <m/>
    <m/>
    <m/>
    <m/>
    <m/>
    <m/>
    <m/>
    <m/>
  </r>
  <r>
    <d v="2008-10-23T00:00:00"/>
    <x v="14"/>
    <s v="2962A"/>
    <n v="1679.63"/>
    <s v="Paid"/>
    <n v="1679.63"/>
    <m/>
    <m/>
    <m/>
    <m/>
    <m/>
    <m/>
    <m/>
    <m/>
    <m/>
    <m/>
  </r>
  <r>
    <d v="2008-10-24T00:00:00"/>
    <x v="1"/>
    <n v="501393"/>
    <n v="231.94"/>
    <s v="Paid"/>
    <n v="231.94"/>
    <m/>
    <m/>
    <m/>
    <m/>
    <m/>
    <m/>
    <m/>
    <m/>
    <m/>
    <m/>
  </r>
  <r>
    <d v="2008-10-24T00:00:00"/>
    <x v="2"/>
    <n v="418"/>
    <n v="297.51"/>
    <s v="Paid"/>
    <n v="297.51"/>
    <m/>
    <m/>
    <m/>
    <m/>
    <m/>
    <m/>
    <m/>
    <m/>
    <m/>
    <m/>
  </r>
  <r>
    <m/>
    <x v="7"/>
    <m/>
    <m/>
    <m/>
    <n v="4206.37"/>
    <n v="2378.9499999999998"/>
    <m/>
    <m/>
    <m/>
    <n v="150"/>
    <m/>
    <n v="6735.32"/>
    <n v="8425.16"/>
    <n v="1689.840000000000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10-27T00:00:00"/>
    <x v="1"/>
    <n v="501590"/>
    <n v="55.38"/>
    <s v="Paid"/>
    <n v="55.38"/>
    <n v="2366.2800000000002"/>
    <m/>
    <m/>
    <m/>
    <m/>
    <m/>
    <m/>
    <m/>
    <m/>
    <m/>
  </r>
  <r>
    <d v="2008-10-28T00:00:00"/>
    <x v="3"/>
    <n v="159674"/>
    <n v="359.6"/>
    <s v="Paid"/>
    <n v="359.6"/>
    <m/>
    <m/>
    <m/>
    <m/>
    <m/>
    <m/>
    <m/>
    <m/>
    <m/>
    <m/>
  </r>
  <r>
    <d v="2008-10-28T00:00:00"/>
    <x v="14"/>
    <s v="3020A"/>
    <n v="3831.06"/>
    <s v="Paid"/>
    <n v="3381.06"/>
    <m/>
    <m/>
    <m/>
    <m/>
    <m/>
    <m/>
    <m/>
    <m/>
    <m/>
    <m/>
  </r>
  <r>
    <d v="2008-10-29T00:00:00"/>
    <x v="2"/>
    <n v="430"/>
    <n v="605.28"/>
    <s v="Paid"/>
    <n v="605.28"/>
    <m/>
    <m/>
    <m/>
    <m/>
    <m/>
    <m/>
    <m/>
    <m/>
    <m/>
    <m/>
  </r>
  <r>
    <d v="2008-10-29T00:00:00"/>
    <x v="15"/>
    <s v="I043973"/>
    <n v="387.3"/>
    <s v="Paid"/>
    <n v="387.3"/>
    <m/>
    <m/>
    <m/>
    <m/>
    <m/>
    <m/>
    <m/>
    <m/>
    <m/>
    <m/>
  </r>
  <r>
    <d v="2008-10-29T00:00:00"/>
    <x v="151"/>
    <m/>
    <n v="1383.9"/>
    <s v="Paid"/>
    <m/>
    <m/>
    <m/>
    <m/>
    <n v="1383.9"/>
    <m/>
    <m/>
    <m/>
    <m/>
    <m/>
    <m/>
  </r>
  <r>
    <d v="2008-10-29T00:00:00"/>
    <x v="1"/>
    <n v="502100"/>
    <n v="114.57"/>
    <s v="Paid"/>
    <n v="114.57"/>
    <m/>
    <m/>
    <m/>
    <m/>
    <m/>
    <m/>
    <m/>
    <m/>
    <m/>
    <m/>
  </r>
  <r>
    <d v="2008-10-30T00:00:00"/>
    <x v="2"/>
    <n v="380"/>
    <n v="343.23"/>
    <s v="Paid"/>
    <n v="343.23"/>
    <m/>
    <m/>
    <m/>
    <m/>
    <m/>
    <m/>
    <m/>
    <m/>
    <m/>
    <m/>
  </r>
  <r>
    <d v="2008-10-30T00:00:00"/>
    <x v="14"/>
    <s v="3072A"/>
    <n v="1096.29"/>
    <s v="Paid"/>
    <n v="1096.29"/>
    <m/>
    <m/>
    <m/>
    <m/>
    <m/>
    <m/>
    <m/>
    <m/>
    <m/>
    <m/>
  </r>
  <r>
    <d v="2008-10-31T00:00:00"/>
    <x v="96"/>
    <n v="73897"/>
    <n v="122.32"/>
    <s v="Paid"/>
    <n v="122.32"/>
    <m/>
    <m/>
    <m/>
    <m/>
    <m/>
    <m/>
    <m/>
    <m/>
    <m/>
    <m/>
  </r>
  <r>
    <d v="2008-10-31T00:00:00"/>
    <x v="1"/>
    <n v="502680"/>
    <n v="62"/>
    <s v="Paid"/>
    <n v="62"/>
    <m/>
    <m/>
    <m/>
    <m/>
    <m/>
    <m/>
    <m/>
    <m/>
    <m/>
    <m/>
  </r>
  <r>
    <d v="2008-11-01T00:00:00"/>
    <x v="152"/>
    <m/>
    <n v="73.19"/>
    <s v="Paid"/>
    <m/>
    <m/>
    <m/>
    <m/>
    <n v="73.19"/>
    <m/>
    <m/>
    <m/>
    <m/>
    <m/>
    <m/>
  </r>
  <r>
    <d v="2008-11-01T00:00:00"/>
    <x v="153"/>
    <m/>
    <n v="36.61"/>
    <s v="Paid"/>
    <m/>
    <m/>
    <m/>
    <m/>
    <n v="36.61"/>
    <m/>
    <m/>
    <m/>
    <m/>
    <m/>
    <m/>
  </r>
  <r>
    <m/>
    <x v="7"/>
    <m/>
    <m/>
    <m/>
    <n v="6527.03"/>
    <n v="2366.2800000000002"/>
    <m/>
    <m/>
    <n v="1493.7"/>
    <n v="150"/>
    <m/>
    <n v="10537.01"/>
    <n v="8415.4599999999991"/>
    <n v="-2121.550000000001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11-03T00:00:00"/>
    <x v="1"/>
    <n v="502913"/>
    <n v="169.95"/>
    <s v="Paid"/>
    <n v="169"/>
    <n v="2366.2800000000002"/>
    <m/>
    <m/>
    <m/>
    <n v="150"/>
    <m/>
    <m/>
    <m/>
    <m/>
    <m/>
  </r>
  <r>
    <d v="2008-11-03T00:00:00"/>
    <x v="5"/>
    <m/>
    <n v="33.549999999999997"/>
    <s v="Paid"/>
    <m/>
    <m/>
    <n v="33.549999999999997"/>
    <m/>
    <m/>
    <m/>
    <m/>
    <m/>
    <m/>
    <m/>
    <m/>
  </r>
  <r>
    <d v="2008-11-03T00:00:00"/>
    <x v="14"/>
    <s v="3109A"/>
    <n v="466.36"/>
    <s v="Paid"/>
    <n v="466.36"/>
    <m/>
    <m/>
    <m/>
    <m/>
    <m/>
    <m/>
    <m/>
    <m/>
    <m/>
    <m/>
  </r>
  <r>
    <d v="2008-11-04T00:00:00"/>
    <x v="14"/>
    <s v="3134A"/>
    <n v="4241.8599999999997"/>
    <s v="Paid"/>
    <n v="4241.8599999999997"/>
    <m/>
    <m/>
    <m/>
    <m/>
    <m/>
    <m/>
    <m/>
    <m/>
    <m/>
    <m/>
  </r>
  <r>
    <d v="2008-11-05T00:00:00"/>
    <x v="2"/>
    <n v="389"/>
    <n v="698.45"/>
    <s v="Paid"/>
    <n v="698.45"/>
    <m/>
    <m/>
    <m/>
    <m/>
    <m/>
    <m/>
    <m/>
    <m/>
    <m/>
    <m/>
  </r>
  <r>
    <d v="2008-11-05T00:00:00"/>
    <x v="1"/>
    <n v="503404"/>
    <n v="52.57"/>
    <s v="Paid"/>
    <n v="52.57"/>
    <m/>
    <m/>
    <m/>
    <m/>
    <m/>
    <m/>
    <m/>
    <m/>
    <m/>
    <m/>
  </r>
  <r>
    <d v="2008-11-07T00:00:00"/>
    <x v="1"/>
    <n v="503820"/>
    <n v="52.27"/>
    <s v="Paid"/>
    <n v="52.57"/>
    <m/>
    <m/>
    <m/>
    <m/>
    <m/>
    <m/>
    <m/>
    <m/>
    <m/>
    <m/>
  </r>
  <r>
    <d v="2008-11-07T00:00:00"/>
    <x v="3"/>
    <n v="160104"/>
    <n v="28.9"/>
    <s v="Paid"/>
    <n v="28.9"/>
    <m/>
    <m/>
    <m/>
    <m/>
    <m/>
    <m/>
    <m/>
    <m/>
    <m/>
    <m/>
  </r>
  <r>
    <d v="2008-11-09T00:00:00"/>
    <x v="154"/>
    <m/>
    <n v="31.12"/>
    <s v="Paid"/>
    <n v="31.12"/>
    <m/>
    <m/>
    <m/>
    <m/>
    <m/>
    <m/>
    <m/>
    <m/>
    <m/>
    <m/>
  </r>
  <r>
    <m/>
    <x v="7"/>
    <m/>
    <m/>
    <m/>
    <n v="5740.8299999999981"/>
    <n v="2366.2800000000002"/>
    <n v="33.35"/>
    <m/>
    <m/>
    <n v="150"/>
    <m/>
    <n v="8290.4599999999991"/>
    <n v="7920.2"/>
    <n v="-370.2599999999993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8-11-10T00:00:00"/>
    <x v="1"/>
    <n v="504183"/>
    <n v="55.38"/>
    <s v="Paid"/>
    <n v="55.38"/>
    <n v="2491.14"/>
    <m/>
    <m/>
    <m/>
    <n v="150"/>
    <m/>
    <m/>
    <m/>
    <m/>
    <m/>
  </r>
  <r>
    <d v="2008-11-10T00:00:00"/>
    <x v="1"/>
    <n v="504184"/>
    <n v="52.57"/>
    <s v="Paid"/>
    <n v="52.57"/>
    <m/>
    <m/>
    <m/>
    <m/>
    <m/>
    <m/>
    <m/>
    <m/>
    <m/>
    <m/>
  </r>
  <r>
    <d v="2008-11-11T00:00:00"/>
    <x v="14"/>
    <s v="3218A"/>
    <n v="2074.2199999999998"/>
    <s v="Paid"/>
    <n v="2074.2199999999998"/>
    <m/>
    <m/>
    <m/>
    <m/>
    <m/>
    <m/>
    <m/>
    <m/>
    <m/>
    <m/>
  </r>
  <r>
    <d v="2008-11-11T00:00:00"/>
    <x v="155"/>
    <n v="1027863"/>
    <n v="488.4"/>
    <s v="Paid"/>
    <m/>
    <m/>
    <m/>
    <n v="488.4"/>
    <m/>
    <m/>
    <m/>
    <m/>
    <m/>
    <m/>
    <m/>
  </r>
  <r>
    <d v="2008-11-11T00:00:00"/>
    <x v="3"/>
    <n v="160202"/>
    <n v="356.35"/>
    <s v="Paid"/>
    <n v="356.35"/>
    <m/>
    <m/>
    <m/>
    <m/>
    <m/>
    <m/>
    <m/>
    <m/>
    <m/>
    <m/>
  </r>
  <r>
    <d v="2008-11-12T00:00:00"/>
    <x v="2"/>
    <n v="458"/>
    <n v="728.56"/>
    <s v="Paid"/>
    <n v="728.56"/>
    <m/>
    <m/>
    <m/>
    <m/>
    <m/>
    <m/>
    <m/>
    <m/>
    <m/>
    <m/>
  </r>
  <r>
    <d v="2008-11-12T00:00:00"/>
    <x v="156"/>
    <n v="26"/>
    <n v="15145"/>
    <s v="Paid"/>
    <m/>
    <m/>
    <n v="15145"/>
    <m/>
    <m/>
    <m/>
    <m/>
    <m/>
    <m/>
    <m/>
    <m/>
  </r>
  <r>
    <d v="2008-11-12T00:00:00"/>
    <x v="15"/>
    <s v="I051863"/>
    <n v="64.349999999999994"/>
    <s v="Paid"/>
    <n v="64.349999999999994"/>
    <m/>
    <m/>
    <m/>
    <m/>
    <m/>
    <m/>
    <m/>
    <m/>
    <m/>
    <m/>
  </r>
  <r>
    <d v="2008-11-13T00:00:00"/>
    <x v="157"/>
    <n v="841352"/>
    <n v="2553.6"/>
    <s v="Paid"/>
    <n v="2553.6"/>
    <m/>
    <m/>
    <m/>
    <m/>
    <m/>
    <m/>
    <m/>
    <m/>
    <m/>
    <m/>
  </r>
  <r>
    <d v="2008-11-13T00:00:00"/>
    <x v="39"/>
    <m/>
    <n v="96.79"/>
    <s v="Paid"/>
    <m/>
    <m/>
    <m/>
    <m/>
    <m/>
    <m/>
    <n v="96.79"/>
    <m/>
    <m/>
    <m/>
    <m/>
  </r>
  <r>
    <d v="2008-11-14T00:00:00"/>
    <x v="15"/>
    <s v="I036598"/>
    <n v="217.5"/>
    <s v="Paid"/>
    <n v="217.5"/>
    <m/>
    <m/>
    <m/>
    <m/>
    <m/>
    <m/>
    <m/>
    <m/>
    <m/>
    <m/>
  </r>
  <r>
    <d v="2008-11-14T00:00:00"/>
    <x v="2"/>
    <n v="473"/>
    <n v="306.72000000000003"/>
    <s v="Paid"/>
    <n v="306.72000000000003"/>
    <m/>
    <m/>
    <m/>
    <m/>
    <m/>
    <m/>
    <m/>
    <m/>
    <m/>
    <m/>
  </r>
  <r>
    <d v="2008-11-14T00:00:00"/>
    <x v="1"/>
    <n v="505028"/>
    <n v="100.18"/>
    <s v="Paid"/>
    <n v="100.18"/>
    <m/>
    <m/>
    <m/>
    <m/>
    <m/>
    <m/>
    <m/>
    <m/>
    <m/>
    <m/>
  </r>
  <r>
    <m/>
    <x v="7"/>
    <m/>
    <m/>
    <m/>
    <n v="6509.4299999999994"/>
    <n v="2491.14"/>
    <m/>
    <n v="488.4"/>
    <m/>
    <n v="150"/>
    <n v="96.79"/>
    <n v="9735.76"/>
    <n v="8687.84"/>
    <n v="-1047.92"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d v="2008-11-17T00:00:00"/>
    <x v="158"/>
    <m/>
    <n v="15.99"/>
    <s v="Paid"/>
    <n v="15.99"/>
    <n v="2491.14"/>
    <m/>
    <m/>
    <m/>
    <n v="150"/>
    <m/>
    <m/>
    <m/>
    <m/>
    <m/>
  </r>
  <r>
    <d v="2008-12-17T00:00:00"/>
    <x v="159"/>
    <n v="51"/>
    <n v="105.77"/>
    <s v="Paid"/>
    <m/>
    <m/>
    <m/>
    <m/>
    <n v="105.77"/>
    <m/>
    <m/>
    <m/>
    <m/>
    <m/>
    <m/>
  </r>
  <r>
    <d v="2008-11-17T00:00:00"/>
    <x v="6"/>
    <m/>
    <n v="740.4"/>
    <s v="Paid"/>
    <m/>
    <m/>
    <m/>
    <m/>
    <m/>
    <m/>
    <n v="740.4"/>
    <m/>
    <m/>
    <m/>
    <m/>
  </r>
  <r>
    <d v="2008-11-17T00:00:00"/>
    <x v="1"/>
    <n v="505401"/>
    <n v="62"/>
    <s v="Paid"/>
    <n v="62"/>
    <m/>
    <m/>
    <m/>
    <m/>
    <m/>
    <m/>
    <m/>
    <m/>
    <m/>
    <m/>
  </r>
  <r>
    <d v="2008-11-17T00:00:00"/>
    <x v="125"/>
    <n v="51741"/>
    <n v="102.13"/>
    <s v="Paid"/>
    <n v="102.13"/>
    <m/>
    <m/>
    <m/>
    <m/>
    <m/>
    <m/>
    <m/>
    <m/>
    <m/>
    <m/>
  </r>
  <r>
    <d v="2008-11-18T00:00:00"/>
    <x v="14"/>
    <s v="3330A"/>
    <n v="1989.09"/>
    <s v="Paid"/>
    <n v="1989.09"/>
    <m/>
    <m/>
    <m/>
    <m/>
    <m/>
    <m/>
    <m/>
    <m/>
    <m/>
    <m/>
  </r>
  <r>
    <d v="2008-11-18T00:00:00"/>
    <x v="160"/>
    <n v="105365129"/>
    <n v="33"/>
    <s v="Paid"/>
    <m/>
    <m/>
    <m/>
    <m/>
    <n v="33"/>
    <m/>
    <m/>
    <m/>
    <m/>
    <m/>
    <m/>
  </r>
  <r>
    <d v="2008-11-19T00:00:00"/>
    <x v="2"/>
    <n v="485"/>
    <n v="632.17999999999995"/>
    <s v="Paid"/>
    <n v="632.17999999999995"/>
    <m/>
    <m/>
    <m/>
    <m/>
    <m/>
    <m/>
    <m/>
    <m/>
    <m/>
    <m/>
  </r>
  <r>
    <d v="2008-11-19T00:00:00"/>
    <x v="1"/>
    <n v="505874"/>
    <n v="169.95"/>
    <s v="Paid"/>
    <n v="169.95"/>
    <m/>
    <m/>
    <m/>
    <m/>
    <m/>
    <m/>
    <m/>
    <m/>
    <m/>
    <m/>
  </r>
  <r>
    <d v="2008-11-19T00:00:00"/>
    <x v="3"/>
    <n v="160579"/>
    <n v="34.65"/>
    <s v="Paid"/>
    <n v="34.65"/>
    <m/>
    <m/>
    <m/>
    <m/>
    <m/>
    <m/>
    <m/>
    <m/>
    <m/>
    <m/>
  </r>
  <r>
    <d v="2008-11-19T00:00:00"/>
    <x v="161"/>
    <m/>
    <n v="43.21"/>
    <s v="Paid"/>
    <m/>
    <m/>
    <m/>
    <m/>
    <n v="43.21"/>
    <m/>
    <m/>
    <m/>
    <m/>
    <m/>
    <m/>
  </r>
  <r>
    <d v="2008-11-20T00:00:00"/>
    <x v="162"/>
    <n v="84677"/>
    <n v="160.94999999999999"/>
    <s v="Paid"/>
    <m/>
    <m/>
    <m/>
    <n v="160.94999999999999"/>
    <m/>
    <m/>
    <m/>
    <m/>
    <m/>
    <m/>
    <m/>
  </r>
  <r>
    <d v="2008-11-21T00:00:00"/>
    <x v="163"/>
    <n v="36251"/>
    <n v="41.29"/>
    <s v="Paid"/>
    <m/>
    <m/>
    <m/>
    <m/>
    <n v="41.29"/>
    <m/>
    <m/>
    <m/>
    <m/>
    <m/>
    <m/>
  </r>
  <r>
    <d v="2008-11-21T00:00:00"/>
    <x v="2"/>
    <n v="497"/>
    <n v="285.60000000000002"/>
    <s v="Paid"/>
    <n v="285.60000000000002"/>
    <m/>
    <m/>
    <m/>
    <m/>
    <m/>
    <m/>
    <m/>
    <m/>
    <m/>
    <m/>
  </r>
  <r>
    <d v="2008-11-21T00:00:00"/>
    <x v="1"/>
    <n v="506299"/>
    <n v="114.57"/>
    <s v="Paid"/>
    <n v="114.57"/>
    <m/>
    <m/>
    <m/>
    <m/>
    <m/>
    <m/>
    <m/>
    <m/>
    <m/>
    <m/>
  </r>
  <r>
    <d v="2008-11-21T00:00:00"/>
    <x v="164"/>
    <n v="44795"/>
    <n v="103.5"/>
    <s v="Paid"/>
    <m/>
    <m/>
    <m/>
    <n v="103.5"/>
    <m/>
    <m/>
    <m/>
    <m/>
    <m/>
    <m/>
    <m/>
  </r>
  <r>
    <d v="2008-11-21T00:00:00"/>
    <x v="165"/>
    <n v="31948"/>
    <n v="165"/>
    <s v="Paid"/>
    <m/>
    <m/>
    <n v="165"/>
    <m/>
    <m/>
    <m/>
    <m/>
    <m/>
    <m/>
    <m/>
    <m/>
  </r>
  <r>
    <d v="2008-11-21T00:00:00"/>
    <x v="14"/>
    <s v="3403A"/>
    <n v="867.5"/>
    <s v="Paid"/>
    <n v="867.5"/>
    <m/>
    <m/>
    <m/>
    <m/>
    <m/>
    <m/>
    <m/>
    <m/>
    <m/>
    <m/>
  </r>
  <r>
    <d v="2008-11-22T00:00:00"/>
    <x v="166"/>
    <n v="9236"/>
    <n v="90"/>
    <s v="Paid"/>
    <m/>
    <m/>
    <m/>
    <m/>
    <n v="90"/>
    <m/>
    <m/>
    <m/>
    <m/>
    <m/>
    <m/>
  </r>
  <r>
    <m/>
    <x v="7"/>
    <m/>
    <m/>
    <m/>
    <n v="4273.66"/>
    <n v="2491.14"/>
    <n v="165"/>
    <n v="264.45"/>
    <n v="313.27"/>
    <n v="150"/>
    <n v="740.4"/>
    <n v="8397.9199999999983"/>
    <n v="9208.83"/>
    <n v="810.9100000000016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8-11-24T00:00:00"/>
    <x v="1"/>
    <n v="506636"/>
    <n v="55.38"/>
    <s v="Paid"/>
    <n v="55.83"/>
    <n v="2430.23"/>
    <m/>
    <m/>
    <m/>
    <n v="150"/>
    <m/>
    <m/>
    <m/>
    <m/>
    <m/>
  </r>
  <r>
    <d v="2008-11-24T00:00:00"/>
    <x v="125"/>
    <n v="53595"/>
    <n v="99.39"/>
    <s v="Paid"/>
    <n v="99.39"/>
    <m/>
    <m/>
    <m/>
    <m/>
    <m/>
    <m/>
    <m/>
    <m/>
    <m/>
    <m/>
  </r>
  <r>
    <d v="2008-11-25T00:00:00"/>
    <x v="14"/>
    <s v="3449A"/>
    <n v="5373.42"/>
    <s v="Paid"/>
    <n v="5373.42"/>
    <m/>
    <m/>
    <m/>
    <m/>
    <m/>
    <m/>
    <m/>
    <m/>
    <m/>
    <m/>
  </r>
  <r>
    <d v="2008-11-25T00:00:00"/>
    <x v="3"/>
    <n v="160785"/>
    <n v="739.2"/>
    <s v="Paid"/>
    <n v="739.2"/>
    <m/>
    <m/>
    <m/>
    <m/>
    <m/>
    <m/>
    <m/>
    <m/>
    <m/>
    <m/>
  </r>
  <r>
    <d v="2008-11-25T00:00:00"/>
    <x v="31"/>
    <m/>
    <n v="15.99"/>
    <s v="Paid"/>
    <m/>
    <m/>
    <m/>
    <m/>
    <n v="15.99"/>
    <m/>
    <m/>
    <m/>
    <m/>
    <m/>
    <m/>
  </r>
  <r>
    <d v="2008-11-25T00:00:00"/>
    <x v="167"/>
    <m/>
    <n v="44.82"/>
    <s v="Paid"/>
    <m/>
    <m/>
    <m/>
    <m/>
    <n v="44.82"/>
    <m/>
    <m/>
    <m/>
    <m/>
    <m/>
    <m/>
  </r>
  <r>
    <d v="2008-11-26T00:00:00"/>
    <x v="15"/>
    <s v="I059428"/>
    <n v="270.95999999999998"/>
    <s v="Paid"/>
    <m/>
    <m/>
    <m/>
    <m/>
    <m/>
    <m/>
    <m/>
    <m/>
    <m/>
    <m/>
    <m/>
  </r>
  <r>
    <d v="2008-11-26T00:00:00"/>
    <x v="15"/>
    <s v="I059459"/>
    <n v="408.5"/>
    <s v="Paid"/>
    <n v="408.5"/>
    <m/>
    <m/>
    <m/>
    <m/>
    <m/>
    <m/>
    <m/>
    <m/>
    <m/>
    <m/>
  </r>
  <r>
    <d v="2008-11-26T00:00:00"/>
    <x v="2"/>
    <n v="11"/>
    <n v="544.79999999999995"/>
    <s v="Paid"/>
    <n v="544.79999999999995"/>
    <m/>
    <m/>
    <m/>
    <m/>
    <m/>
    <m/>
    <m/>
    <m/>
    <m/>
    <m/>
  </r>
  <r>
    <d v="2008-11-26T00:00:00"/>
    <x v="1"/>
    <n v="507106"/>
    <n v="114.57"/>
    <s v="Paid"/>
    <n v="114.57"/>
    <m/>
    <m/>
    <m/>
    <m/>
    <m/>
    <m/>
    <m/>
    <m/>
    <m/>
    <m/>
  </r>
  <r>
    <d v="2008-11-27T00:00:00"/>
    <x v="15"/>
    <s v="I0600150"/>
    <n v="146.30000000000001"/>
    <s v="Paid"/>
    <n v="146.30000000000001"/>
    <m/>
    <m/>
    <m/>
    <m/>
    <m/>
    <m/>
    <m/>
    <m/>
    <m/>
    <m/>
  </r>
  <r>
    <d v="2008-11-27T00:00:00"/>
    <x v="164"/>
    <n v="44805"/>
    <n v="69"/>
    <s v="Paid"/>
    <m/>
    <m/>
    <m/>
    <n v="69"/>
    <m/>
    <m/>
    <m/>
    <m/>
    <m/>
    <m/>
    <m/>
  </r>
  <r>
    <d v="2008-11-27T00:00:00"/>
    <x v="168"/>
    <n v="846"/>
    <n v="2123"/>
    <s v="Paid"/>
    <m/>
    <m/>
    <n v="2123"/>
    <m/>
    <m/>
    <m/>
    <m/>
    <m/>
    <m/>
    <m/>
    <m/>
  </r>
  <r>
    <d v="2008-11-28T00:00:00"/>
    <x v="1"/>
    <n v="507500"/>
    <n v="135.57"/>
    <s v="Paid"/>
    <n v="133.57"/>
    <m/>
    <m/>
    <m/>
    <m/>
    <m/>
    <m/>
    <m/>
    <m/>
    <m/>
    <m/>
  </r>
  <r>
    <d v="2008-11-28T00:00:00"/>
    <x v="17"/>
    <s v="D06000349761"/>
    <n v="109"/>
    <s v="Paid"/>
    <m/>
    <m/>
    <m/>
    <n v="109"/>
    <m/>
    <m/>
    <m/>
    <m/>
    <m/>
    <m/>
    <m/>
  </r>
  <r>
    <d v="2008-11-28T00:00:00"/>
    <x v="14"/>
    <s v="3516A"/>
    <n v="821.2"/>
    <s v="Paid"/>
    <n v="821.2"/>
    <m/>
    <m/>
    <m/>
    <m/>
    <m/>
    <m/>
    <m/>
    <m/>
    <m/>
    <m/>
  </r>
  <r>
    <m/>
    <x v="7"/>
    <m/>
    <m/>
    <m/>
    <n v="8436.7800000000007"/>
    <n v="2430.23"/>
    <n v="2123"/>
    <n v="178"/>
    <n v="60.81"/>
    <n v="150"/>
    <m/>
    <n v="13378.82"/>
    <n v="7908.12"/>
    <n v="-5470.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8-12-01T00:00:00"/>
    <x v="169"/>
    <n v="668631"/>
    <n v="650"/>
    <s v="Paid"/>
    <m/>
    <n v="2430.23"/>
    <n v="650"/>
    <m/>
    <m/>
    <n v="150"/>
    <m/>
    <m/>
    <m/>
    <m/>
    <m/>
  </r>
  <r>
    <d v="2008-12-01T00:00:00"/>
    <x v="1"/>
    <n v="507916"/>
    <n v="55.38"/>
    <s v="Paid"/>
    <n v="55.38"/>
    <m/>
    <m/>
    <m/>
    <m/>
    <m/>
    <m/>
    <m/>
    <m/>
    <m/>
    <m/>
  </r>
  <r>
    <d v="2008-12-01T00:00:00"/>
    <x v="153"/>
    <m/>
    <n v="38.61"/>
    <s v="Paid"/>
    <m/>
    <m/>
    <m/>
    <m/>
    <n v="38.61"/>
    <m/>
    <m/>
    <m/>
    <m/>
    <m/>
    <m/>
  </r>
  <r>
    <d v="2008-12-02T00:00:00"/>
    <x v="14"/>
    <s v="3546A"/>
    <n v="1842.5"/>
    <s v="Paid"/>
    <n v="1842.5"/>
    <m/>
    <m/>
    <m/>
    <m/>
    <m/>
    <m/>
    <m/>
    <m/>
    <m/>
    <m/>
  </r>
  <r>
    <d v="2008-12-03T00:00:00"/>
    <x v="170"/>
    <n v="21130"/>
    <n v="75.900000000000006"/>
    <s v="Paid"/>
    <m/>
    <m/>
    <m/>
    <m/>
    <n v="75.599999999999994"/>
    <m/>
    <m/>
    <m/>
    <m/>
    <m/>
    <m/>
  </r>
  <r>
    <d v="2008-12-03T00:00:00"/>
    <x v="2"/>
    <n v="31"/>
    <n v="559.67999999999995"/>
    <s v="Paid"/>
    <n v="559.67999999999995"/>
    <m/>
    <m/>
    <m/>
    <m/>
    <m/>
    <m/>
    <m/>
    <m/>
    <m/>
    <m/>
  </r>
  <r>
    <d v="2008-12-03T00:00:00"/>
    <x v="1"/>
    <n v="508340"/>
    <n v="114.57"/>
    <s v="Paid"/>
    <n v="114.57"/>
    <m/>
    <m/>
    <m/>
    <m/>
    <m/>
    <m/>
    <m/>
    <m/>
    <m/>
    <m/>
  </r>
  <r>
    <d v="2008-12-05T00:00:00"/>
    <x v="14"/>
    <s v="3614A"/>
    <n v="3183.64"/>
    <s v="Paid"/>
    <n v="3183.64"/>
    <m/>
    <m/>
    <m/>
    <m/>
    <m/>
    <m/>
    <m/>
    <m/>
    <m/>
    <m/>
  </r>
  <r>
    <d v="2008-12-05T00:00:00"/>
    <x v="2"/>
    <n v="43"/>
    <n v="300"/>
    <s v="Paid"/>
    <n v="300"/>
    <m/>
    <m/>
    <m/>
    <m/>
    <m/>
    <m/>
    <m/>
    <m/>
    <m/>
    <m/>
  </r>
  <r>
    <d v="2008-12-05T00:00:00"/>
    <x v="1"/>
    <n v="508808"/>
    <n v="248.8"/>
    <s v="Paid"/>
    <n v="248.8"/>
    <m/>
    <m/>
    <m/>
    <m/>
    <m/>
    <m/>
    <m/>
    <m/>
    <m/>
    <m/>
  </r>
  <r>
    <m/>
    <x v="7"/>
    <m/>
    <m/>
    <m/>
    <n v="6304.5700000000006"/>
    <n v="2430.23"/>
    <n v="650"/>
    <m/>
    <n v="114.21"/>
    <n v="150"/>
    <m/>
    <n v="9649.01"/>
    <n v="9139.2900000000009"/>
    <n v="-509.7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8-12-08T00:00:00"/>
    <x v="1"/>
    <n v="509123"/>
    <n v="117.38"/>
    <s v="Paid"/>
    <n v="117.38"/>
    <n v="2555.62"/>
    <m/>
    <m/>
    <m/>
    <n v="150"/>
    <m/>
    <m/>
    <m/>
    <m/>
    <m/>
  </r>
  <r>
    <d v="2008-12-08T00:00:00"/>
    <x v="138"/>
    <n v="48846"/>
    <n v="80.63"/>
    <s v="Paid"/>
    <m/>
    <m/>
    <m/>
    <m/>
    <n v="80.63"/>
    <m/>
    <m/>
    <m/>
    <m/>
    <m/>
    <m/>
  </r>
  <r>
    <d v="2008-12-09T00:00:00"/>
    <x v="14"/>
    <s v="3659A"/>
    <n v="2561"/>
    <s v="Paid"/>
    <n v="2561"/>
    <m/>
    <m/>
    <m/>
    <m/>
    <m/>
    <m/>
    <m/>
    <m/>
    <m/>
    <m/>
  </r>
  <r>
    <d v="2008-12-09T00:00:00"/>
    <x v="100"/>
    <n v="16508"/>
    <n v="99"/>
    <s v="Paid"/>
    <m/>
    <m/>
    <m/>
    <m/>
    <n v="99"/>
    <m/>
    <m/>
    <m/>
    <m/>
    <m/>
    <m/>
  </r>
  <r>
    <d v="2008-12-09T00:00:00"/>
    <x v="3"/>
    <n v="161337"/>
    <n v="315.7"/>
    <s v="Paid"/>
    <n v="315.7"/>
    <m/>
    <m/>
    <m/>
    <m/>
    <m/>
    <m/>
    <m/>
    <m/>
    <m/>
    <m/>
  </r>
  <r>
    <d v="2008-12-09T00:00:00"/>
    <x v="15"/>
    <s v="I076962"/>
    <n v="281.83"/>
    <m/>
    <m/>
    <m/>
    <m/>
    <m/>
    <m/>
    <m/>
    <m/>
    <m/>
    <m/>
    <m/>
    <m/>
  </r>
  <r>
    <d v="2008-12-09T00:00:00"/>
    <x v="171"/>
    <n v="5674"/>
    <n v="1787.5"/>
    <s v="Paid"/>
    <m/>
    <m/>
    <n v="1787.5"/>
    <m/>
    <m/>
    <m/>
    <m/>
    <m/>
    <m/>
    <m/>
    <m/>
  </r>
  <r>
    <d v="2008-12-10T00:00:00"/>
    <x v="2"/>
    <n v="66"/>
    <n v="568.79999999999995"/>
    <s v="Paid"/>
    <n v="568.79999999999995"/>
    <m/>
    <m/>
    <m/>
    <m/>
    <m/>
    <m/>
    <m/>
    <m/>
    <m/>
    <m/>
  </r>
  <r>
    <d v="2008-12-12T00:00:00"/>
    <x v="14"/>
    <s v="3728A"/>
    <n v="2661.58"/>
    <s v="Paid"/>
    <n v="2661.58"/>
    <m/>
    <m/>
    <m/>
    <m/>
    <m/>
    <m/>
    <m/>
    <m/>
    <m/>
    <m/>
  </r>
  <r>
    <d v="2008-12-12T00:00:00"/>
    <x v="2"/>
    <n v="77"/>
    <n v="276"/>
    <s v="Paid"/>
    <n v="276"/>
    <m/>
    <m/>
    <m/>
    <m/>
    <m/>
    <m/>
    <m/>
    <m/>
    <m/>
    <m/>
  </r>
  <r>
    <d v="2008-12-12T00:00:00"/>
    <x v="1"/>
    <n v="510042"/>
    <n v="346.52"/>
    <s v="Paid"/>
    <n v="346.52"/>
    <m/>
    <m/>
    <m/>
    <m/>
    <m/>
    <m/>
    <m/>
    <m/>
    <m/>
    <m/>
  </r>
  <r>
    <d v="2008-12-12T00:00:00"/>
    <x v="15"/>
    <s v="I067912"/>
    <n v="328.97"/>
    <s v="Paid"/>
    <m/>
    <m/>
    <m/>
    <m/>
    <m/>
    <m/>
    <m/>
    <m/>
    <m/>
    <m/>
    <m/>
  </r>
  <r>
    <d v="2008-12-14T00:00:00"/>
    <x v="95"/>
    <n v="329"/>
    <n v="510"/>
    <s v="Paid"/>
    <m/>
    <m/>
    <n v="510"/>
    <m/>
    <m/>
    <m/>
    <m/>
    <m/>
    <m/>
    <m/>
    <m/>
  </r>
  <r>
    <m/>
    <x v="7"/>
    <m/>
    <m/>
    <m/>
    <n v="6846.98"/>
    <n v="2555.62"/>
    <n v="2297.5"/>
    <m/>
    <n v="179.63"/>
    <n v="150"/>
    <m/>
    <n v="12029.729999999998"/>
    <n v="8275.81"/>
    <n v="-3753.92"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8-12-16T00:00:00"/>
    <x v="14"/>
    <s v="3770A"/>
    <n v="4010.73"/>
    <s v="Paid"/>
    <n v="4010.73"/>
    <n v="2555.62"/>
    <m/>
    <m/>
    <m/>
    <n v="150"/>
    <m/>
    <m/>
    <m/>
    <m/>
    <m/>
  </r>
  <r>
    <d v="2008-12-16T00:00:00"/>
    <x v="3"/>
    <n v="161691"/>
    <n v="80.2"/>
    <s v="Paid"/>
    <n v="80.2"/>
    <m/>
    <m/>
    <m/>
    <m/>
    <m/>
    <m/>
    <m/>
    <m/>
    <m/>
    <m/>
  </r>
  <r>
    <d v="2008-12-16T00:00:00"/>
    <x v="172"/>
    <m/>
    <n v="110.16"/>
    <s v="Paid"/>
    <m/>
    <m/>
    <m/>
    <m/>
    <m/>
    <m/>
    <n v="110.16"/>
    <m/>
    <m/>
    <m/>
    <m/>
  </r>
  <r>
    <m/>
    <x v="6"/>
    <m/>
    <n v="802.1"/>
    <s v="Paid"/>
    <m/>
    <m/>
    <m/>
    <m/>
    <m/>
    <m/>
    <n v="802.1"/>
    <m/>
    <m/>
    <m/>
    <m/>
  </r>
  <r>
    <d v="2008-12-17T00:00:00"/>
    <x v="159"/>
    <n v="51"/>
    <n v="105.77"/>
    <s v="Paid"/>
    <m/>
    <m/>
    <m/>
    <m/>
    <n v="105.77"/>
    <m/>
    <m/>
    <m/>
    <m/>
    <m/>
    <m/>
  </r>
  <r>
    <d v="2008-12-17T00:00:00"/>
    <x v="1"/>
    <n v="5108884"/>
    <n v="208.13"/>
    <s v="Paid"/>
    <n v="208.13"/>
    <m/>
    <m/>
    <m/>
    <m/>
    <m/>
    <m/>
    <m/>
    <m/>
    <m/>
    <m/>
  </r>
  <r>
    <s v=" 17/12/2008"/>
    <x v="2"/>
    <n v="152"/>
    <n v="450.24"/>
    <s v="Paid"/>
    <n v="450.24"/>
    <m/>
    <m/>
    <m/>
    <m/>
    <m/>
    <m/>
    <m/>
    <m/>
    <m/>
    <m/>
  </r>
  <r>
    <d v="2008-12-17T00:00:00"/>
    <x v="155"/>
    <n v="1028171"/>
    <n v="29.7"/>
    <s v="Paid"/>
    <m/>
    <m/>
    <m/>
    <m/>
    <n v="29.7"/>
    <m/>
    <m/>
    <m/>
    <m/>
    <m/>
    <m/>
  </r>
  <r>
    <d v="2008-12-17T00:00:00"/>
    <x v="3"/>
    <n v="161755"/>
    <n v="162.15"/>
    <s v="Paid"/>
    <n v="162.15"/>
    <m/>
    <m/>
    <m/>
    <m/>
    <m/>
    <m/>
    <m/>
    <m/>
    <m/>
    <m/>
  </r>
  <r>
    <d v="2008-12-18T00:00:00"/>
    <x v="1"/>
    <n v="511162"/>
    <n v="218.41"/>
    <s v="Paid"/>
    <n v="218.41"/>
    <m/>
    <m/>
    <m/>
    <m/>
    <m/>
    <m/>
    <m/>
    <m/>
    <m/>
    <m/>
  </r>
  <r>
    <d v="2008-12-19T00:00:00"/>
    <x v="2"/>
    <n v="161"/>
    <n v="348.04"/>
    <s v="Paid"/>
    <n v="348.04"/>
    <m/>
    <m/>
    <m/>
    <m/>
    <m/>
    <m/>
    <m/>
    <m/>
    <m/>
    <m/>
  </r>
  <r>
    <d v="2008-12-19T00:00:00"/>
    <x v="1"/>
    <n v="511258"/>
    <n v="169.95"/>
    <s v="Paid"/>
    <n v="169.95"/>
    <m/>
    <m/>
    <m/>
    <m/>
    <m/>
    <m/>
    <m/>
    <m/>
    <m/>
    <m/>
  </r>
  <r>
    <m/>
    <x v="7"/>
    <m/>
    <m/>
    <m/>
    <n v="5647.8499999999985"/>
    <n v="2555.62"/>
    <m/>
    <m/>
    <n v="135.47"/>
    <n v="150"/>
    <n v="912.26"/>
    <n v="9401.1999999999971"/>
    <n v="13005.8"/>
    <n v="3604.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8-12-22T00:00:00"/>
    <x v="1"/>
    <n v="511701"/>
    <n v="114.57"/>
    <s v="Paid"/>
    <n v="114.57"/>
    <n v="2442.0100000000002"/>
    <m/>
    <m/>
    <m/>
    <n v="150"/>
    <m/>
    <m/>
    <m/>
    <m/>
    <m/>
  </r>
  <r>
    <d v="2008-12-23T00:00:00"/>
    <x v="14"/>
    <s v="3891A"/>
    <n v="864.38"/>
    <s v="Paid"/>
    <n v="864.38"/>
    <m/>
    <m/>
    <m/>
    <m/>
    <n v="20"/>
    <m/>
    <m/>
    <m/>
    <m/>
    <m/>
  </r>
  <r>
    <d v="2008-12-23T00:00:00"/>
    <x v="2"/>
    <n v="168"/>
    <n v="452.16"/>
    <s v="Paid"/>
    <m/>
    <m/>
    <m/>
    <m/>
    <m/>
    <m/>
    <m/>
    <m/>
    <m/>
    <m/>
    <m/>
  </r>
  <r>
    <d v="2008-12-23T00:00:00"/>
    <x v="1"/>
    <n v="511824"/>
    <n v="52.27"/>
    <s v="Paid"/>
    <n v="52.27"/>
    <m/>
    <m/>
    <m/>
    <m/>
    <n v="25"/>
    <m/>
    <m/>
    <m/>
    <m/>
    <m/>
  </r>
  <r>
    <d v="2008-12-23T00:00:00"/>
    <x v="14"/>
    <n v="2617"/>
    <n v="793.36"/>
    <s v="Paid"/>
    <m/>
    <m/>
    <m/>
    <m/>
    <m/>
    <m/>
    <m/>
    <m/>
    <m/>
    <m/>
    <m/>
  </r>
  <r>
    <d v="2008-12-24T00:00:00"/>
    <x v="14"/>
    <s v="3908A"/>
    <n v="4660.32"/>
    <s v="Paid"/>
    <n v="4660.32"/>
    <m/>
    <m/>
    <m/>
    <m/>
    <m/>
    <m/>
    <m/>
    <m/>
    <m/>
    <m/>
  </r>
  <r>
    <d v="2008-12-24T00:00:00"/>
    <x v="1"/>
    <n v="512161"/>
    <n v="114.57"/>
    <s v="Paid"/>
    <n v="114.57"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n v="5806.11"/>
    <n v="2442.0100000000002"/>
    <m/>
    <m/>
    <m/>
    <n v="195"/>
    <m/>
    <n v="8443.119999999999"/>
    <n v="13817.63"/>
    <n v="5374.51"/>
    <s v="Dec $6841.04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8-12-29T00:00:00"/>
    <x v="2"/>
    <n v="173"/>
    <n v="388.22"/>
    <s v="Paid"/>
    <m/>
    <m/>
    <m/>
    <m/>
    <m/>
    <m/>
    <m/>
    <m/>
    <m/>
    <m/>
    <m/>
  </r>
  <r>
    <d v="2008-12-30T00:00:00"/>
    <x v="14"/>
    <s v="3935A"/>
    <n v="745.68"/>
    <s v="Paid"/>
    <n v="745.68"/>
    <n v="2442.0100000000002"/>
    <m/>
    <m/>
    <m/>
    <n v="150"/>
    <m/>
    <m/>
    <m/>
    <m/>
    <m/>
  </r>
  <r>
    <d v="2008-12-31T00:00:00"/>
    <x v="102"/>
    <m/>
    <n v="373.35"/>
    <s v="Paid"/>
    <m/>
    <m/>
    <m/>
    <m/>
    <m/>
    <n v="20"/>
    <m/>
    <m/>
    <m/>
    <m/>
    <m/>
  </r>
  <r>
    <d v="2008-12-31T00:00:00"/>
    <x v="102"/>
    <m/>
    <n v="210"/>
    <s v="P aid"/>
    <m/>
    <m/>
    <m/>
    <m/>
    <m/>
    <n v="25"/>
    <m/>
    <m/>
    <m/>
    <m/>
    <m/>
  </r>
  <r>
    <d v="2008-12-31T00:00:00"/>
    <x v="1"/>
    <n v="512578"/>
    <n v="160.53"/>
    <s v="Paid"/>
    <n v="160.53"/>
    <m/>
    <m/>
    <m/>
    <m/>
    <m/>
    <m/>
    <m/>
    <m/>
    <m/>
    <m/>
  </r>
  <r>
    <d v="2009-01-02T00:00:00"/>
    <x v="2"/>
    <n v="122"/>
    <n v="266.88"/>
    <s v="Paid"/>
    <n v="266.88"/>
    <m/>
    <m/>
    <m/>
    <m/>
    <m/>
    <m/>
    <m/>
    <m/>
    <m/>
    <m/>
  </r>
  <r>
    <m/>
    <x v="7"/>
    <m/>
    <m/>
    <m/>
    <n v="1173.0899999999999"/>
    <n v="2442.0100000000002"/>
    <m/>
    <m/>
    <m/>
    <n v="195"/>
    <m/>
    <n v="3810.1000000000004"/>
    <n v="5935.67"/>
    <n v="2125.570000000000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9-01-05T00:00:00"/>
    <x v="1"/>
    <n v="513281"/>
    <n v="169.95"/>
    <s v="Paid"/>
    <n v="169.95"/>
    <n v="2344.4899999999998"/>
    <m/>
    <m/>
    <m/>
    <n v="150"/>
    <n v="225"/>
    <m/>
    <m/>
    <m/>
    <m/>
  </r>
  <r>
    <d v="2009-01-05T00:00:00"/>
    <x v="14"/>
    <s v="4016A"/>
    <n v="944.52"/>
    <s v="Paid"/>
    <m/>
    <m/>
    <m/>
    <m/>
    <m/>
    <m/>
    <m/>
    <m/>
    <m/>
    <m/>
    <m/>
  </r>
  <r>
    <d v="2009-01-06T00:00:00"/>
    <x v="3"/>
    <n v="162085"/>
    <n v="366.8"/>
    <s v="Paid"/>
    <n v="366.8"/>
    <m/>
    <m/>
    <m/>
    <m/>
    <n v="20"/>
    <m/>
    <m/>
    <m/>
    <m/>
    <m/>
  </r>
  <r>
    <d v="2009-01-06T00:00:00"/>
    <x v="15"/>
    <s v="I0766962"/>
    <n v="281.83"/>
    <s v="Paid"/>
    <m/>
    <m/>
    <m/>
    <m/>
    <m/>
    <m/>
    <m/>
    <m/>
    <m/>
    <m/>
    <m/>
  </r>
  <r>
    <d v="2009-01-07T00:00:00"/>
    <x v="99"/>
    <n v="6822"/>
    <n v="1946.88"/>
    <s v="Paid"/>
    <n v="1946.88"/>
    <m/>
    <m/>
    <m/>
    <m/>
    <m/>
    <m/>
    <m/>
    <m/>
    <m/>
    <m/>
  </r>
  <r>
    <d v="2009-01-07T00:00:00"/>
    <x v="2"/>
    <n v="133"/>
    <n v="945.31"/>
    <s v="Paid"/>
    <n v="945.31"/>
    <m/>
    <m/>
    <m/>
    <m/>
    <n v="25"/>
    <m/>
    <m/>
    <m/>
    <m/>
    <m/>
  </r>
  <r>
    <d v="2009-01-07T00:00:00"/>
    <x v="155"/>
    <n v="1028236"/>
    <n v="243.1"/>
    <s v="Paid"/>
    <m/>
    <m/>
    <m/>
    <n v="243.1"/>
    <m/>
    <m/>
    <m/>
    <m/>
    <m/>
    <m/>
    <m/>
  </r>
  <r>
    <d v="2009-01-07T00:00:00"/>
    <x v="1"/>
    <n v="513708"/>
    <n v="114.57"/>
    <s v="Paid"/>
    <n v="114.57"/>
    <m/>
    <m/>
    <m/>
    <m/>
    <m/>
    <m/>
    <m/>
    <m/>
    <m/>
    <m/>
  </r>
  <r>
    <d v="2009-01-07T00:00:00"/>
    <x v="96"/>
    <n v="76080"/>
    <n v="40.65"/>
    <s v="Paid"/>
    <n v="40.64"/>
    <m/>
    <m/>
    <m/>
    <m/>
    <m/>
    <m/>
    <m/>
    <m/>
    <m/>
    <m/>
  </r>
  <r>
    <d v="2009-01-08T00:00:00"/>
    <x v="3"/>
    <n v="162210"/>
    <n v="55.6"/>
    <s v="Paid"/>
    <n v="55.6"/>
    <m/>
    <m/>
    <m/>
    <m/>
    <m/>
    <m/>
    <m/>
    <m/>
    <m/>
    <m/>
  </r>
  <r>
    <d v="2009-01-09T00:00:00"/>
    <x v="2"/>
    <n v="182"/>
    <n v="332.62"/>
    <s v="Paid"/>
    <n v="332.62"/>
    <m/>
    <m/>
    <m/>
    <m/>
    <m/>
    <m/>
    <m/>
    <m/>
    <m/>
    <m/>
  </r>
  <r>
    <d v="2009-01-09T00:00:00"/>
    <x v="1"/>
    <n v="514068"/>
    <n v="52.27"/>
    <s v="Paid"/>
    <n v="52.27"/>
    <m/>
    <m/>
    <m/>
    <m/>
    <m/>
    <m/>
    <m/>
    <m/>
    <m/>
    <m/>
  </r>
  <r>
    <d v="2010-01-08T00:00:00"/>
    <x v="173"/>
    <m/>
    <n v="48.36"/>
    <s v="Paid"/>
    <m/>
    <m/>
    <m/>
    <m/>
    <m/>
    <m/>
    <m/>
    <m/>
    <m/>
    <m/>
    <m/>
  </r>
  <r>
    <m/>
    <x v="7"/>
    <m/>
    <n v="5542.46"/>
    <m/>
    <n v="4024.64"/>
    <n v="2344.4899999999998"/>
    <m/>
    <n v="243.1"/>
    <m/>
    <n v="195"/>
    <n v="225"/>
    <n v="7032.23"/>
    <n v="7623.52"/>
    <n v="591.2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d v="2009-01-12T00:00:00"/>
    <x v="1"/>
    <n v="514366"/>
    <n v="222.53"/>
    <s v="Paid"/>
    <n v="222.53"/>
    <m/>
    <m/>
    <m/>
    <m/>
    <m/>
    <n v="225"/>
    <m/>
    <m/>
    <m/>
    <m/>
  </r>
  <r>
    <d v="2009-01-12T00:00:00"/>
    <x v="174"/>
    <m/>
    <n v="131"/>
    <s v="Paid"/>
    <m/>
    <m/>
    <m/>
    <m/>
    <n v="131"/>
    <m/>
    <m/>
    <m/>
    <m/>
    <m/>
    <m/>
  </r>
  <r>
    <d v="2009-01-12T00:00:00"/>
    <x v="14"/>
    <s v="4130A"/>
    <n v="1339.52"/>
    <s v="Paid"/>
    <n v="1339.52"/>
    <m/>
    <m/>
    <m/>
    <m/>
    <m/>
    <m/>
    <m/>
    <m/>
    <m/>
    <m/>
  </r>
  <r>
    <d v="2009-01-14T00:00:00"/>
    <x v="39"/>
    <m/>
    <n v="118.93"/>
    <s v="Paid"/>
    <m/>
    <n v="2344.4899999999998"/>
    <m/>
    <m/>
    <m/>
    <n v="150"/>
    <m/>
    <m/>
    <m/>
    <m/>
    <m/>
  </r>
  <r>
    <d v="2009-01-14T00:00:00"/>
    <x v="2"/>
    <n v="6025"/>
    <n v="255.75"/>
    <s v="Paid"/>
    <n v="255.75"/>
    <m/>
    <m/>
    <m/>
    <m/>
    <m/>
    <m/>
    <m/>
    <m/>
    <m/>
    <m/>
  </r>
  <r>
    <d v="2009-01-14T00:00:00"/>
    <x v="2"/>
    <n v="145"/>
    <n v="588.70000000000005"/>
    <s v="Paid"/>
    <n v="588.70000000000005"/>
    <m/>
    <m/>
    <m/>
    <m/>
    <m/>
    <m/>
    <m/>
    <m/>
    <m/>
    <m/>
  </r>
  <r>
    <d v="2008-01-14T00:00:00"/>
    <x v="1"/>
    <n v="514797"/>
    <n v="180.15"/>
    <s v="Paid"/>
    <n v="180.15"/>
    <m/>
    <m/>
    <m/>
    <m/>
    <m/>
    <m/>
    <m/>
    <m/>
    <m/>
    <m/>
  </r>
  <r>
    <d v="2009-01-15T00:00:00"/>
    <x v="14"/>
    <s v="4194A"/>
    <n v="902.83"/>
    <s v="Paid"/>
    <n v="902.83"/>
    <m/>
    <m/>
    <m/>
    <m/>
    <n v="20"/>
    <m/>
    <m/>
    <m/>
    <m/>
    <m/>
  </r>
  <r>
    <d v="2009-01-16T00:00:00"/>
    <x v="175"/>
    <m/>
    <n v="619.20000000000005"/>
    <s v="Paid"/>
    <m/>
    <m/>
    <m/>
    <m/>
    <m/>
    <n v="25"/>
    <m/>
    <m/>
    <m/>
    <m/>
    <m/>
  </r>
  <r>
    <d v="2009-01-16T00:00:00"/>
    <x v="1"/>
    <n v="515.23500000000001"/>
    <n v="120.55"/>
    <s v="Paid"/>
    <n v="120.55"/>
    <m/>
    <m/>
    <m/>
    <m/>
    <m/>
    <m/>
    <m/>
    <m/>
    <m/>
    <m/>
  </r>
  <r>
    <d v="2009-01-16T00:00:00"/>
    <x v="2"/>
    <n v="189"/>
    <n v="282.93"/>
    <s v="Paid"/>
    <n v="282.93"/>
    <m/>
    <m/>
    <m/>
    <m/>
    <m/>
    <m/>
    <m/>
    <m/>
    <m/>
    <m/>
  </r>
  <r>
    <d v="2009-01-15T00:00:00"/>
    <x v="3"/>
    <n v="162492"/>
    <n v="47.3"/>
    <s v="Paid"/>
    <n v="47.3"/>
    <m/>
    <m/>
    <m/>
    <m/>
    <m/>
    <m/>
    <m/>
    <m/>
    <m/>
    <m/>
  </r>
  <r>
    <d v="2009-01-16T00:00:00"/>
    <x v="1"/>
    <n v="515315"/>
    <n v="110.76"/>
    <s v="Paid"/>
    <n v="110.76"/>
    <m/>
    <m/>
    <m/>
    <m/>
    <m/>
    <m/>
    <m/>
    <m/>
    <m/>
    <m/>
  </r>
  <r>
    <m/>
    <x v="7"/>
    <m/>
    <n v="4920.1500000000015"/>
    <m/>
    <n v="4051.0200000000004"/>
    <n v="2344.4899999999998"/>
    <m/>
    <m/>
    <n v="131"/>
    <n v="195"/>
    <n v="225"/>
    <n v="6946.51"/>
    <n v="8428.31"/>
    <n v="148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9-01-19T00:00:00"/>
    <x v="6"/>
    <m/>
    <n v="966"/>
    <s v="Paid "/>
    <n v="966"/>
    <n v="2308.6999999999998"/>
    <m/>
    <m/>
    <m/>
    <n v="150"/>
    <n v="225"/>
    <m/>
    <m/>
    <m/>
    <m/>
  </r>
  <r>
    <d v="2009-01-20T00:00:00"/>
    <x v="14"/>
    <s v="4228A"/>
    <n v="3077.3"/>
    <s v="Paid "/>
    <n v="3077.3"/>
    <m/>
    <m/>
    <m/>
    <m/>
    <n v="20"/>
    <m/>
    <m/>
    <m/>
    <m/>
    <m/>
  </r>
  <r>
    <d v="2009-01-20T00:00:00"/>
    <x v="3"/>
    <n v="162654"/>
    <n v="375.5"/>
    <s v="Paid "/>
    <n v="375.5"/>
    <m/>
    <m/>
    <m/>
    <m/>
    <n v="25"/>
    <m/>
    <m/>
    <m/>
    <m/>
    <m/>
  </r>
  <r>
    <d v="2009-01-21T00:00:00"/>
    <x v="2"/>
    <n v="198"/>
    <n v="605.16"/>
    <s v="Paid "/>
    <n v="605.16"/>
    <m/>
    <m/>
    <m/>
    <m/>
    <m/>
    <m/>
    <m/>
    <m/>
    <m/>
    <m/>
  </r>
  <r>
    <d v="2009-01-21T00:00:00"/>
    <x v="1"/>
    <n v="515936"/>
    <n v="229.14"/>
    <s v="Paid "/>
    <n v="229.14"/>
    <m/>
    <m/>
    <m/>
    <m/>
    <m/>
    <m/>
    <m/>
    <m/>
    <m/>
    <m/>
  </r>
  <r>
    <d v="2009-01-22T00:00:00"/>
    <x v="14"/>
    <s v="4290A"/>
    <n v="892.62"/>
    <s v="Paid "/>
    <n v="892.62"/>
    <m/>
    <m/>
    <m/>
    <m/>
    <m/>
    <m/>
    <m/>
    <m/>
    <m/>
    <m/>
  </r>
  <r>
    <d v="2009-01-22T00:00:00"/>
    <x v="15"/>
    <s v="I082170"/>
    <n v="80.849999999999994"/>
    <s v="Paid "/>
    <n v="80.849999999999994"/>
    <m/>
    <m/>
    <m/>
    <m/>
    <m/>
    <m/>
    <m/>
    <m/>
    <m/>
    <m/>
  </r>
  <r>
    <d v="2009-01-23T00:00:00"/>
    <x v="2"/>
    <n v="207"/>
    <n v="529.54"/>
    <s v="Paid "/>
    <n v="529.54"/>
    <m/>
    <m/>
    <m/>
    <m/>
    <m/>
    <m/>
    <m/>
    <m/>
    <m/>
    <m/>
  </r>
  <r>
    <d v="2009-01-23T00:00:00"/>
    <x v="1"/>
    <n v="516367"/>
    <n v="114.57"/>
    <s v="Paid "/>
    <n v="114.57"/>
    <m/>
    <m/>
    <m/>
    <m/>
    <m/>
    <m/>
    <m/>
    <m/>
    <m/>
    <m/>
  </r>
  <r>
    <m/>
    <x v="7"/>
    <m/>
    <m/>
    <m/>
    <n v="6870.68"/>
    <n v="2308.6999999999998"/>
    <m/>
    <m/>
    <m/>
    <n v="195"/>
    <n v="225"/>
    <n v="9599.380000000001"/>
    <n v="9585.09"/>
    <n v="-14.2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"/>
    <s v="Other"/>
    <s v="Insurance"/>
    <s v="Utilities"/>
    <s v="Total Costs"/>
    <s v="Takings"/>
    <s v="Profit/Loss"/>
    <m/>
  </r>
  <r>
    <d v="2009-01-27T00:00:00"/>
    <x v="1"/>
    <n v="516802"/>
    <n v="222.53"/>
    <s v="Paid "/>
    <n v="222.53"/>
    <n v="2289.8000000000002"/>
    <m/>
    <m/>
    <m/>
    <n v="195"/>
    <n v="275"/>
    <m/>
    <m/>
    <m/>
    <m/>
  </r>
  <r>
    <d v="2009-01-28T00:00:00"/>
    <x v="14"/>
    <s v="4330A"/>
    <n v="3853.85"/>
    <s v="Paid "/>
    <n v="3853.85"/>
    <m/>
    <m/>
    <m/>
    <m/>
    <m/>
    <m/>
    <m/>
    <m/>
    <m/>
    <m/>
  </r>
  <r>
    <d v="2009-01-28T00:00:00"/>
    <x v="2"/>
    <n v="13129"/>
    <n v="888.56"/>
    <s v="Paid "/>
    <n v="888.56"/>
    <m/>
    <m/>
    <m/>
    <m/>
    <m/>
    <m/>
    <m/>
    <m/>
    <m/>
    <m/>
  </r>
  <r>
    <d v="2009-01-28T00:00:00"/>
    <x v="96"/>
    <n v="76801"/>
    <n v="41.7"/>
    <s v="Paid "/>
    <n v="41.7"/>
    <m/>
    <m/>
    <m/>
    <m/>
    <m/>
    <m/>
    <m/>
    <m/>
    <m/>
    <m/>
  </r>
  <r>
    <d v="2009-01-30T00:00:00"/>
    <x v="14"/>
    <s v="4379A"/>
    <n v="319.02999999999997"/>
    <s v="Paid "/>
    <n v="319.02999999999997"/>
    <m/>
    <m/>
    <m/>
    <m/>
    <m/>
    <m/>
    <m/>
    <m/>
    <m/>
    <m/>
  </r>
  <r>
    <d v="2009-01-30T00:00:00"/>
    <x v="2"/>
    <n v="121.69"/>
    <n v="718.61"/>
    <s v="Paid "/>
    <n v="718.61"/>
    <m/>
    <m/>
    <m/>
    <m/>
    <m/>
    <m/>
    <m/>
    <m/>
    <m/>
    <m/>
  </r>
  <r>
    <d v="2009-01-30T00:00:00"/>
    <x v="1"/>
    <n v="517472"/>
    <n v="117.38"/>
    <s v="Paid "/>
    <n v="117.38"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n v="6161.66"/>
    <n v="2289.8000000000002"/>
    <m/>
    <m/>
    <m/>
    <n v="195"/>
    <n v="275"/>
    <n v="8921.4599999999991"/>
    <n v="7381.87"/>
    <n v="-1539.59"/>
    <s v="Jan=$519.12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n v="2363.2199999999998"/>
    <m/>
    <m/>
    <m/>
    <m/>
    <m/>
    <m/>
    <m/>
    <m/>
    <m/>
  </r>
  <r>
    <d v="2009-02-02T00:00:00"/>
    <x v="37"/>
    <m/>
    <n v="797"/>
    <s v="Paid"/>
    <m/>
    <m/>
    <m/>
    <m/>
    <n v="797"/>
    <n v="195"/>
    <n v="211"/>
    <m/>
    <m/>
    <m/>
    <m/>
  </r>
  <r>
    <d v="2009-02-02T00:00:00"/>
    <x v="1"/>
    <n v="517796"/>
    <n v="263.51"/>
    <s v="Paid"/>
    <n v="263.51"/>
    <m/>
    <m/>
    <m/>
    <m/>
    <m/>
    <m/>
    <m/>
    <m/>
    <m/>
    <m/>
  </r>
  <r>
    <d v="2009-02-03T00:00:00"/>
    <x v="176"/>
    <n v="70168"/>
    <n v="250"/>
    <s v="Paid"/>
    <m/>
    <m/>
    <m/>
    <m/>
    <n v="250"/>
    <m/>
    <m/>
    <m/>
    <m/>
    <m/>
    <m/>
  </r>
  <r>
    <d v="2009-02-03T00:00:00"/>
    <x v="14"/>
    <n v="7467"/>
    <n v="4645.91"/>
    <s v="Paid"/>
    <n v="4645.91"/>
    <m/>
    <m/>
    <m/>
    <m/>
    <m/>
    <m/>
    <m/>
    <m/>
    <m/>
    <m/>
  </r>
  <r>
    <d v="2009-02-03T00:00:00"/>
    <x v="3"/>
    <n v="163180"/>
    <n v="357.05"/>
    <s v="Paid"/>
    <n v="357.05"/>
    <m/>
    <m/>
    <m/>
    <m/>
    <m/>
    <m/>
    <m/>
    <m/>
    <m/>
    <m/>
  </r>
  <r>
    <d v="2009-02-04T00:00:00"/>
    <x v="2"/>
    <n v="12180"/>
    <n v="744.36"/>
    <s v="Paid"/>
    <n v="744.36"/>
    <m/>
    <m/>
    <m/>
    <m/>
    <m/>
    <m/>
    <m/>
    <m/>
    <m/>
    <m/>
  </r>
  <r>
    <d v="2009-02-05T00:00:00"/>
    <x v="28"/>
    <n v="73451"/>
    <n v="50.15"/>
    <s v="Paid"/>
    <n v="50.15"/>
    <m/>
    <m/>
    <m/>
    <m/>
    <m/>
    <m/>
    <m/>
    <m/>
    <m/>
    <m/>
  </r>
  <r>
    <d v="2009-02-06T00:00:00"/>
    <x v="2"/>
    <n v="13137"/>
    <n v="585.37"/>
    <s v="Paid"/>
    <n v="585.37"/>
    <m/>
    <m/>
    <m/>
    <m/>
    <m/>
    <m/>
    <m/>
    <m/>
    <m/>
    <m/>
  </r>
  <r>
    <d v="2009-02-06T00:00:00"/>
    <x v="14"/>
    <n v="7557"/>
    <n v="498.71"/>
    <s v="Paid"/>
    <n v="498.71"/>
    <m/>
    <m/>
    <m/>
    <m/>
    <m/>
    <m/>
    <m/>
    <m/>
    <m/>
    <m/>
  </r>
  <r>
    <d v="2009-02-06T00:00:00"/>
    <x v="1"/>
    <n v="518702"/>
    <n v="197.21"/>
    <s v="Paid"/>
    <n v="197.21"/>
    <m/>
    <m/>
    <m/>
    <m/>
    <m/>
    <m/>
    <m/>
    <m/>
    <m/>
    <m/>
  </r>
  <r>
    <d v="2009-02-06T00:00:00"/>
    <x v="96"/>
    <n v="77113"/>
    <n v="40.65"/>
    <s v="Paid"/>
    <n v="40.65"/>
    <m/>
    <m/>
    <m/>
    <m/>
    <m/>
    <m/>
    <m/>
    <m/>
    <m/>
    <m/>
  </r>
  <r>
    <d v="2009-02-06T00:00:00"/>
    <x v="2"/>
    <n v="12189"/>
    <n v="66.8"/>
    <s v="Paid"/>
    <n v="66.8"/>
    <m/>
    <m/>
    <m/>
    <m/>
    <m/>
    <m/>
    <m/>
    <m/>
    <m/>
    <m/>
  </r>
  <r>
    <d v="2009-02-06T00:00:00"/>
    <x v="3"/>
    <n v="163371"/>
    <n v="43.8"/>
    <s v="Paid"/>
    <n v="43.8"/>
    <m/>
    <m/>
    <m/>
    <m/>
    <m/>
    <m/>
    <m/>
    <m/>
    <m/>
    <m/>
  </r>
  <r>
    <m/>
    <x v="7"/>
    <m/>
    <m/>
    <m/>
    <n v="7493.5199999999995"/>
    <n v="2363.2199999999998"/>
    <m/>
    <m/>
    <n v="1047"/>
    <n v="195"/>
    <n v="211"/>
    <n v="11309.74"/>
    <n v="9310.69"/>
    <n v="-1999.05"/>
    <n v="-952.05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n v="2363.2199999999998"/>
    <m/>
    <m/>
    <m/>
    <n v="195"/>
    <n v="225"/>
    <m/>
    <m/>
    <m/>
    <m/>
  </r>
  <r>
    <d v="2009-02-08T00:00:00"/>
    <x v="2"/>
    <n v="225"/>
    <n v="973.6"/>
    <s v="Paid"/>
    <n v="973.6"/>
    <m/>
    <m/>
    <m/>
    <m/>
    <m/>
    <m/>
    <m/>
    <m/>
    <m/>
    <m/>
  </r>
  <r>
    <d v="2009-02-09T00:00:00"/>
    <x v="1"/>
    <n v="518988"/>
    <n v="502.23"/>
    <s v="Paid"/>
    <n v="502.23"/>
    <m/>
    <m/>
    <m/>
    <m/>
    <m/>
    <m/>
    <m/>
    <m/>
    <m/>
    <m/>
  </r>
  <r>
    <d v="2009-02-09T00:00:00"/>
    <x v="15"/>
    <s v="I090116"/>
    <n v="441.74"/>
    <s v="Paid"/>
    <n v="441.74"/>
    <m/>
    <m/>
    <m/>
    <m/>
    <m/>
    <m/>
    <m/>
    <m/>
    <m/>
    <m/>
  </r>
  <r>
    <d v="2009-02-10T00:00:00"/>
    <x v="99"/>
    <s v="4536A"/>
    <n v="4014.95"/>
    <s v="Paid"/>
    <n v="4014.95"/>
    <m/>
    <m/>
    <m/>
    <m/>
    <m/>
    <m/>
    <m/>
    <m/>
    <m/>
    <m/>
  </r>
  <r>
    <d v="2009-02-11T00:00:00"/>
    <x v="1"/>
    <n v="519439"/>
    <n v="114.57"/>
    <s v="Paid"/>
    <n v="114.57"/>
    <m/>
    <m/>
    <m/>
    <m/>
    <m/>
    <m/>
    <m/>
    <m/>
    <m/>
    <m/>
  </r>
  <r>
    <d v="2009-02-11T00:00:00"/>
    <x v="2"/>
    <n v="13739"/>
    <n v="1016.8"/>
    <s v="Paid"/>
    <n v="1016.8"/>
    <m/>
    <m/>
    <m/>
    <m/>
    <m/>
    <m/>
    <m/>
    <m/>
    <m/>
    <m/>
  </r>
  <r>
    <d v="2009-02-11T00:00:00"/>
    <x v="3"/>
    <n v="163494"/>
    <n v="47.03"/>
    <s v="Paid"/>
    <n v="47.03"/>
    <m/>
    <m/>
    <m/>
    <m/>
    <m/>
    <m/>
    <m/>
    <m/>
    <m/>
    <m/>
  </r>
  <r>
    <d v="2009-02-12T00:00:00"/>
    <x v="39"/>
    <m/>
    <n v="101"/>
    <s v="Paid"/>
    <m/>
    <m/>
    <m/>
    <m/>
    <m/>
    <m/>
    <m/>
    <m/>
    <m/>
    <m/>
    <m/>
  </r>
  <r>
    <d v="2009-02-12T00:00:00"/>
    <x v="36"/>
    <m/>
    <n v="176.04"/>
    <s v="Paid"/>
    <n v="176.04"/>
    <m/>
    <m/>
    <m/>
    <m/>
    <m/>
    <m/>
    <m/>
    <m/>
    <m/>
    <m/>
  </r>
  <r>
    <d v="2009-02-13T00:00:00"/>
    <x v="1"/>
    <n v="519870"/>
    <n v="62"/>
    <s v="Paid"/>
    <n v="62"/>
    <m/>
    <m/>
    <m/>
    <m/>
    <m/>
    <m/>
    <m/>
    <m/>
    <m/>
    <m/>
  </r>
  <r>
    <d v="2009-02-13T00:00:00"/>
    <x v="2"/>
    <n v="13664"/>
    <n v="305.76"/>
    <s v="Paid"/>
    <n v="305.76"/>
    <m/>
    <m/>
    <m/>
    <m/>
    <m/>
    <m/>
    <m/>
    <m/>
    <m/>
    <m/>
  </r>
  <r>
    <d v="2009-02-13T00:00:00"/>
    <x v="99"/>
    <s v="4608A"/>
    <n v="299.44"/>
    <s v="Paid"/>
    <n v="299.44"/>
    <m/>
    <m/>
    <m/>
    <m/>
    <m/>
    <m/>
    <m/>
    <m/>
    <m/>
    <m/>
  </r>
  <r>
    <m/>
    <x v="7"/>
    <m/>
    <m/>
    <m/>
    <n v="7954.1599999999989"/>
    <n v="2363.2199999999998"/>
    <m/>
    <m/>
    <m/>
    <n v="195"/>
    <n v="225"/>
    <n v="10737.38"/>
    <n v="10431.15"/>
    <n v="-306.2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2-16T00:00:00"/>
    <x v="1"/>
    <n v="520193"/>
    <n v="114.57"/>
    <s v="Paid "/>
    <n v="114.57"/>
    <n v="2495.1999999999998"/>
    <m/>
    <m/>
    <m/>
    <n v="195"/>
    <n v="225"/>
    <m/>
    <m/>
    <m/>
    <m/>
  </r>
  <r>
    <d v="2009-02-17T00:00:00"/>
    <x v="3"/>
    <n v="163742"/>
    <n v="484.2"/>
    <s v="Paid "/>
    <n v="484.2"/>
    <m/>
    <m/>
    <m/>
    <m/>
    <m/>
    <m/>
    <m/>
    <m/>
    <m/>
    <m/>
  </r>
  <r>
    <d v="2009-02-17T00:00:00"/>
    <x v="99"/>
    <s v="4658A"/>
    <n v="1444.56"/>
    <s v="Paid "/>
    <n v="1444.56"/>
    <m/>
    <m/>
    <m/>
    <m/>
    <m/>
    <m/>
    <m/>
    <m/>
    <m/>
    <m/>
  </r>
  <r>
    <d v="2009-02-18T00:00:00"/>
    <x v="3"/>
    <n v="163782"/>
    <n v="36.200000000000003"/>
    <s v="Paid "/>
    <n v="36.200000000000003"/>
    <m/>
    <m/>
    <m/>
    <m/>
    <m/>
    <m/>
    <m/>
    <m/>
    <m/>
    <m/>
  </r>
  <r>
    <d v="2009-02-18T00:00:00"/>
    <x v="1"/>
    <n v="520644"/>
    <n v="110.76"/>
    <s v="Paid "/>
    <n v="110.76"/>
    <m/>
    <m/>
    <m/>
    <m/>
    <m/>
    <m/>
    <m/>
    <m/>
    <m/>
    <m/>
  </r>
  <r>
    <d v="2009-02-18T00:00:00"/>
    <x v="2"/>
    <n v="13556"/>
    <n v="935.1"/>
    <s v="Paid "/>
    <n v="935.1"/>
    <m/>
    <m/>
    <m/>
    <m/>
    <m/>
    <m/>
    <m/>
    <m/>
    <m/>
    <m/>
  </r>
  <r>
    <d v="2009-02-19T00:00:00"/>
    <x v="99"/>
    <s v="4690A"/>
    <n v="3027.11"/>
    <s v="Paid "/>
    <n v="3027.11"/>
    <m/>
    <m/>
    <m/>
    <m/>
    <m/>
    <m/>
    <m/>
    <m/>
    <m/>
    <m/>
  </r>
  <r>
    <d v="2009-02-19T00:00:00"/>
    <x v="177"/>
    <m/>
    <n v="250"/>
    <s v="Paid "/>
    <m/>
    <m/>
    <m/>
    <m/>
    <n v="250"/>
    <m/>
    <m/>
    <m/>
    <m/>
    <m/>
    <m/>
  </r>
  <r>
    <d v="2009-02-20T00:00:00"/>
    <x v="6"/>
    <m/>
    <n v="804.85"/>
    <s v="Paid "/>
    <m/>
    <m/>
    <m/>
    <m/>
    <m/>
    <m/>
    <m/>
    <m/>
    <m/>
    <m/>
    <m/>
  </r>
  <r>
    <d v="2009-02-20T00:00:00"/>
    <x v="1"/>
    <n v="521082"/>
    <n v="228.14"/>
    <s v="Paid "/>
    <n v="228.14"/>
    <m/>
    <m/>
    <m/>
    <m/>
    <m/>
    <m/>
    <m/>
    <m/>
    <m/>
    <m/>
  </r>
  <r>
    <d v="2009-02-20T00:00:00"/>
    <x v="3"/>
    <n v="163904"/>
    <n v="70.55"/>
    <s v="Paid "/>
    <n v="70.55"/>
    <m/>
    <m/>
    <m/>
    <m/>
    <m/>
    <m/>
    <m/>
    <m/>
    <m/>
    <m/>
  </r>
  <r>
    <d v="2009-02-20T00:00:00"/>
    <x v="2"/>
    <n v="503"/>
    <n v="480.2"/>
    <s v="Paid "/>
    <n v="480.2"/>
    <m/>
    <m/>
    <m/>
    <m/>
    <m/>
    <m/>
    <m/>
    <m/>
    <m/>
    <m/>
  </r>
  <r>
    <m/>
    <x v="7"/>
    <m/>
    <m/>
    <m/>
    <n v="6931.39"/>
    <n v="2495.1999999999998"/>
    <m/>
    <m/>
    <n v="250"/>
    <n v="195"/>
    <n v="225"/>
    <n v="10096.59"/>
    <n v="10057.950000000001"/>
    <n v="-38.6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2-23T00:00:00"/>
    <x v="1"/>
    <n v="521415"/>
    <n v="169.95"/>
    <s v="Paid "/>
    <n v="169.95"/>
    <n v="2495.1999999999998"/>
    <m/>
    <m/>
    <m/>
    <n v="195"/>
    <n v="225"/>
    <m/>
    <m/>
    <m/>
    <m/>
  </r>
  <r>
    <d v="2009-02-23T00:00:00"/>
    <x v="15"/>
    <s v="I096105"/>
    <n v="515.96"/>
    <s v="Paid "/>
    <n v="515.96"/>
    <m/>
    <m/>
    <m/>
    <m/>
    <m/>
    <m/>
    <m/>
    <m/>
    <m/>
    <m/>
  </r>
  <r>
    <d v="2009-02-24T00:00:00"/>
    <x v="178"/>
    <m/>
    <n v="477.13"/>
    <s v="Paid "/>
    <m/>
    <m/>
    <m/>
    <m/>
    <n v="477.13"/>
    <m/>
    <m/>
    <m/>
    <m/>
    <m/>
    <m/>
  </r>
  <r>
    <d v="2009-02-24T00:00:00"/>
    <x v="99"/>
    <s v="4768A"/>
    <n v="1963.95"/>
    <s v="Paid "/>
    <n v="1963.95"/>
    <m/>
    <m/>
    <m/>
    <m/>
    <m/>
    <m/>
    <m/>
    <m/>
    <m/>
    <m/>
  </r>
  <r>
    <d v="2009-02-25T00:00:00"/>
    <x v="1"/>
    <n v="521877"/>
    <n v="276.89999999999998"/>
    <s v="Paid "/>
    <n v="276.89999999999998"/>
    <m/>
    <m/>
    <m/>
    <m/>
    <m/>
    <m/>
    <m/>
    <m/>
    <m/>
    <m/>
  </r>
  <r>
    <d v="2009-02-25T00:00:00"/>
    <x v="2"/>
    <n v="509"/>
    <n v="938.7"/>
    <s v="Paid "/>
    <n v="939.7"/>
    <m/>
    <m/>
    <m/>
    <m/>
    <m/>
    <m/>
    <m/>
    <m/>
    <m/>
    <m/>
  </r>
  <r>
    <d v="2009-02-26T00:00:00"/>
    <x v="179"/>
    <n v="1718"/>
    <n v="111.87"/>
    <s v="Paid "/>
    <m/>
    <m/>
    <m/>
    <n v="111.87"/>
    <m/>
    <m/>
    <m/>
    <m/>
    <m/>
    <m/>
    <m/>
  </r>
  <r>
    <d v="2009-02-27T00:00:00"/>
    <x v="1"/>
    <n v="522317"/>
    <n v="114.57"/>
    <s v="Paid "/>
    <n v="114.57"/>
    <m/>
    <m/>
    <m/>
    <m/>
    <m/>
    <m/>
    <m/>
    <m/>
    <m/>
    <m/>
  </r>
  <r>
    <d v="2009-02-27T00:00:00"/>
    <x v="2"/>
    <n v="518"/>
    <n v="624.51"/>
    <s v="Paid "/>
    <n v="624.51"/>
    <m/>
    <m/>
    <m/>
    <m/>
    <m/>
    <m/>
    <m/>
    <m/>
    <m/>
    <m/>
  </r>
  <r>
    <d v="2009-02-27T00:00:00"/>
    <x v="23"/>
    <m/>
    <n v="38.520000000000003"/>
    <s v="Paid "/>
    <m/>
    <m/>
    <m/>
    <m/>
    <n v="38.520000000000003"/>
    <m/>
    <m/>
    <m/>
    <m/>
    <m/>
    <m/>
  </r>
  <r>
    <m/>
    <x v="7"/>
    <m/>
    <m/>
    <m/>
    <n v="4605.54"/>
    <n v="2495.1999999999998"/>
    <m/>
    <n v="111.87"/>
    <n v="515.65"/>
    <n v="195"/>
    <n v="225"/>
    <n v="8148.2599999999993"/>
    <n v="9494.9"/>
    <n v="1346.6400000000003"/>
    <s v="$638.72 (exc capital exp)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3-01T00:00:00"/>
    <x v="180"/>
    <m/>
    <n v="44.35"/>
    <s v="Paid"/>
    <m/>
    <n v="2437.84"/>
    <m/>
    <m/>
    <n v="44.35"/>
    <n v="195"/>
    <n v="225"/>
    <m/>
    <m/>
    <m/>
    <m/>
  </r>
  <r>
    <d v="2009-03-01T00:00:00"/>
    <x v="181"/>
    <m/>
    <n v="96.76"/>
    <s v="Paid"/>
    <m/>
    <m/>
    <m/>
    <m/>
    <n v="96.76"/>
    <m/>
    <m/>
    <m/>
    <m/>
    <m/>
    <m/>
  </r>
  <r>
    <d v="2009-03-02T00:00:00"/>
    <x v="3"/>
    <n v="164239"/>
    <n v="243.8"/>
    <s v="Paid"/>
    <n v="243.8"/>
    <m/>
    <m/>
    <m/>
    <m/>
    <m/>
    <m/>
    <m/>
    <m/>
    <m/>
    <m/>
  </r>
  <r>
    <d v="2009-03-02T00:00:00"/>
    <x v="1"/>
    <n v="522631"/>
    <n v="117.38"/>
    <s v="Paid"/>
    <n v="117.38"/>
    <m/>
    <m/>
    <m/>
    <m/>
    <m/>
    <m/>
    <m/>
    <m/>
    <m/>
    <m/>
  </r>
  <r>
    <d v="2009-03-03T00:00:00"/>
    <x v="96"/>
    <n v="77841"/>
    <n v="41.7"/>
    <s v="Paid"/>
    <n v="41.7"/>
    <m/>
    <m/>
    <m/>
    <m/>
    <m/>
    <m/>
    <m/>
    <m/>
    <m/>
    <m/>
  </r>
  <r>
    <d v="2009-03-03T00:00:00"/>
    <x v="99"/>
    <n v="8204"/>
    <n v="961.52"/>
    <s v="Paid"/>
    <n v="961.52"/>
    <m/>
    <m/>
    <m/>
    <m/>
    <m/>
    <m/>
    <m/>
    <m/>
    <m/>
    <m/>
  </r>
  <r>
    <d v="2009-03-04T00:00:00"/>
    <x v="1"/>
    <n v="523145"/>
    <n v="114.57"/>
    <s v="Paid"/>
    <n v="114.57"/>
    <m/>
    <m/>
    <m/>
    <m/>
    <m/>
    <m/>
    <m/>
    <m/>
    <m/>
    <m/>
  </r>
  <r>
    <d v="2009-03-04T00:00:00"/>
    <x v="2"/>
    <n v="525"/>
    <n v="638.65"/>
    <s v="Paid"/>
    <n v="638.65"/>
    <m/>
    <m/>
    <m/>
    <m/>
    <m/>
    <m/>
    <m/>
    <m/>
    <m/>
    <m/>
  </r>
  <r>
    <d v="2009-03-05T00:00:00"/>
    <x v="182"/>
    <m/>
    <n v="12"/>
    <s v="Paid"/>
    <m/>
    <m/>
    <m/>
    <m/>
    <n v="12"/>
    <m/>
    <m/>
    <m/>
    <m/>
    <m/>
    <m/>
  </r>
  <r>
    <d v="2009-03-05T00:00:00"/>
    <x v="99"/>
    <s v="4917A"/>
    <n v="2702.28"/>
    <s v="Paid"/>
    <n v="2702.28"/>
    <m/>
    <m/>
    <m/>
    <m/>
    <m/>
    <m/>
    <m/>
    <m/>
    <m/>
    <m/>
  </r>
  <r>
    <d v="2009-03-05T00:00:00"/>
    <x v="15"/>
    <s v="I101282"/>
    <n v="264.17"/>
    <s v="Paid"/>
    <n v="264.17"/>
    <m/>
    <m/>
    <m/>
    <m/>
    <m/>
    <m/>
    <m/>
    <m/>
    <m/>
    <m/>
  </r>
  <r>
    <d v="2009-03-06T00:00:00"/>
    <x v="1"/>
    <n v="523647"/>
    <n v="179.3"/>
    <s v="Paid"/>
    <n v="179.3"/>
    <m/>
    <m/>
    <m/>
    <m/>
    <m/>
    <m/>
    <m/>
    <m/>
    <m/>
    <m/>
  </r>
  <r>
    <d v="2009-03-06T00:00:00"/>
    <x v="2"/>
    <n v="537"/>
    <n v="593.04999999999995"/>
    <s v="Paid"/>
    <n v="593.04999999999995"/>
    <m/>
    <m/>
    <m/>
    <m/>
    <m/>
    <m/>
    <m/>
    <m/>
    <m/>
    <m/>
  </r>
  <r>
    <m/>
    <x v="7"/>
    <m/>
    <m/>
    <m/>
    <n v="5856.42"/>
    <n v="2437.84"/>
    <m/>
    <m/>
    <n v="153.11000000000001"/>
    <n v="195"/>
    <n v="225"/>
    <n v="8867.3700000000008"/>
    <n v="8020.07"/>
    <n v="-647.29999999999995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3-09T00:00:00"/>
    <x v="1"/>
    <n v="523886"/>
    <n v="169.95"/>
    <s v="Paid"/>
    <n v="169.95"/>
    <n v="2437.84"/>
    <m/>
    <m/>
    <m/>
    <n v="195"/>
    <n v="225"/>
    <m/>
    <m/>
    <m/>
    <m/>
  </r>
  <r>
    <d v="2009-03-10T00:00:00"/>
    <x v="99"/>
    <s v="4982A"/>
    <n v="1331.13"/>
    <s v="Paid"/>
    <n v="1331.13"/>
    <m/>
    <m/>
    <m/>
    <m/>
    <m/>
    <m/>
    <m/>
    <m/>
    <m/>
    <m/>
  </r>
  <r>
    <d v="2009-03-11T00:00:00"/>
    <x v="1"/>
    <n v="524371"/>
    <n v="114.57"/>
    <s v="Paid"/>
    <n v="114.57"/>
    <m/>
    <m/>
    <m/>
    <m/>
    <m/>
    <m/>
    <m/>
    <m/>
    <m/>
    <m/>
  </r>
  <r>
    <d v="2009-03-11T00:00:00"/>
    <x v="2"/>
    <n v="546"/>
    <n v="647.75"/>
    <s v="Paid"/>
    <n v="647.75"/>
    <m/>
    <m/>
    <m/>
    <m/>
    <m/>
    <m/>
    <m/>
    <m/>
    <m/>
    <m/>
  </r>
  <r>
    <d v="2009-03-12T00:00:00"/>
    <x v="183"/>
    <m/>
    <n v="3564"/>
    <s v="Paid"/>
    <n v="3564"/>
    <m/>
    <m/>
    <m/>
    <m/>
    <m/>
    <m/>
    <m/>
    <m/>
    <m/>
    <m/>
  </r>
  <r>
    <d v="2009-03-13T00:00:00"/>
    <x v="1"/>
    <n v="524798"/>
    <n v="146.76"/>
    <s v="Paid"/>
    <n v="146.76"/>
    <m/>
    <m/>
    <m/>
    <m/>
    <m/>
    <m/>
    <m/>
    <m/>
    <m/>
    <m/>
  </r>
  <r>
    <d v="2009-03-13T00:00:00"/>
    <x v="2"/>
    <n v="555"/>
    <n v="569.15"/>
    <s v="Paid"/>
    <n v="589.15"/>
    <m/>
    <m/>
    <m/>
    <m/>
    <m/>
    <m/>
    <m/>
    <m/>
    <m/>
    <m/>
  </r>
  <r>
    <d v="2009-03-13T00:00:00"/>
    <x v="102"/>
    <m/>
    <n v="556.9"/>
    <s v="Paid"/>
    <m/>
    <m/>
    <m/>
    <m/>
    <n v="556.9"/>
    <m/>
    <m/>
    <m/>
    <m/>
    <m/>
    <m/>
  </r>
  <r>
    <d v="2009-03-15T00:00:00"/>
    <x v="31"/>
    <m/>
    <n v="21.98"/>
    <s v="Paid"/>
    <m/>
    <m/>
    <m/>
    <m/>
    <n v="21.98"/>
    <m/>
    <m/>
    <m/>
    <m/>
    <m/>
    <m/>
  </r>
  <r>
    <m/>
    <x v="7"/>
    <m/>
    <m/>
    <m/>
    <n v="6563.3099999999995"/>
    <n v="2437.84"/>
    <m/>
    <m/>
    <n v="578.88"/>
    <n v="195"/>
    <n v="225"/>
    <n v="10000.029999999999"/>
    <n v="8662.69"/>
    <n v="-1337.34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3-16T00:00:00"/>
    <x v="39"/>
    <m/>
    <n v="108.2"/>
    <s v="Paid"/>
    <m/>
    <n v="2527.33"/>
    <m/>
    <m/>
    <m/>
    <n v="195"/>
    <n v="215"/>
    <m/>
    <m/>
    <m/>
    <m/>
  </r>
  <r>
    <d v="2009-03-16T00:00:00"/>
    <x v="1"/>
    <n v="525097"/>
    <n v="114.57"/>
    <s v="Paid"/>
    <n v="114.57"/>
    <m/>
    <m/>
    <m/>
    <m/>
    <n v="56.8"/>
    <m/>
    <m/>
    <m/>
    <m/>
    <m/>
  </r>
  <r>
    <d v="2009-03-17T00:00:00"/>
    <x v="28"/>
    <n v="85333"/>
    <n v="40.69"/>
    <s v="Paid"/>
    <n v="40.69"/>
    <m/>
    <m/>
    <m/>
    <m/>
    <m/>
    <m/>
    <m/>
    <m/>
    <m/>
    <m/>
  </r>
  <r>
    <d v="2009-03-17T00:00:00"/>
    <x v="6"/>
    <m/>
    <n v="795.2"/>
    <s v="Paid"/>
    <m/>
    <m/>
    <m/>
    <m/>
    <m/>
    <m/>
    <m/>
    <m/>
    <m/>
    <m/>
    <m/>
  </r>
  <r>
    <d v="2009-03-17T00:00:00"/>
    <x v="3"/>
    <n v="164879"/>
    <n v="401.7"/>
    <s v="Paid"/>
    <n v="401.7"/>
    <m/>
    <m/>
    <m/>
    <m/>
    <m/>
    <m/>
    <m/>
    <m/>
    <m/>
    <m/>
  </r>
  <r>
    <d v="2009-03-18T00:00:00"/>
    <x v="1"/>
    <n v="525544"/>
    <n v="172.76"/>
    <s v="Paid"/>
    <n v="172.76"/>
    <m/>
    <m/>
    <m/>
    <m/>
    <m/>
    <m/>
    <m/>
    <m/>
    <m/>
    <m/>
  </r>
  <r>
    <d v="2009-03-18T00:00:00"/>
    <x v="99"/>
    <s v="5141A"/>
    <n v="2369.08"/>
    <s v="Paid"/>
    <n v="2369.08"/>
    <m/>
    <m/>
    <m/>
    <m/>
    <m/>
    <m/>
    <m/>
    <m/>
    <m/>
    <m/>
  </r>
  <r>
    <d v="2009-03-18T00:00:00"/>
    <x v="2"/>
    <n v="568"/>
    <n v="526.9"/>
    <s v="Paid"/>
    <n v="526.9"/>
    <m/>
    <m/>
    <m/>
    <m/>
    <m/>
    <m/>
    <m/>
    <m/>
    <m/>
    <m/>
  </r>
  <r>
    <d v="2009-03-19T00:00:00"/>
    <x v="184"/>
    <m/>
    <n v="127.5"/>
    <s v="Paid"/>
    <m/>
    <m/>
    <m/>
    <m/>
    <n v="127.5"/>
    <m/>
    <m/>
    <m/>
    <m/>
    <m/>
    <m/>
  </r>
  <r>
    <d v="2009-03-19T00:00:00"/>
    <x v="15"/>
    <s v="I105980"/>
    <n v="21.89"/>
    <s v="Paid"/>
    <n v="21.89"/>
    <m/>
    <m/>
    <m/>
    <m/>
    <m/>
    <m/>
    <m/>
    <m/>
    <m/>
    <m/>
  </r>
  <r>
    <d v="2009-03-19T00:00:00"/>
    <x v="3"/>
    <n v="165016"/>
    <n v="17.899999999999999"/>
    <s v="Paid"/>
    <n v="17.899999999999999"/>
    <m/>
    <m/>
    <m/>
    <m/>
    <m/>
    <m/>
    <m/>
    <m/>
    <m/>
    <m/>
  </r>
  <r>
    <d v="2009-03-20T00:00:00"/>
    <x v="96"/>
    <n v="78410"/>
    <n v="41.7"/>
    <s v="Paid"/>
    <n v="41.7"/>
    <m/>
    <m/>
    <m/>
    <m/>
    <m/>
    <m/>
    <m/>
    <m/>
    <m/>
    <m/>
  </r>
  <r>
    <d v="2009-03-20T00:00:00"/>
    <x v="1"/>
    <n v="525926"/>
    <n v="105.15"/>
    <s v="Paid"/>
    <n v="105.15"/>
    <m/>
    <m/>
    <m/>
    <m/>
    <m/>
    <m/>
    <m/>
    <m/>
    <m/>
    <m/>
  </r>
  <r>
    <d v="2009-03-20T00:00:00"/>
    <x v="99"/>
    <s v="5195A"/>
    <n v="2697.54"/>
    <s v="Paid"/>
    <n v="2697.54"/>
    <m/>
    <m/>
    <m/>
    <m/>
    <m/>
    <m/>
    <m/>
    <m/>
    <m/>
    <m/>
  </r>
  <r>
    <d v="2009-03-20T00:00:00"/>
    <x v="2"/>
    <n v="574"/>
    <n v="358.6"/>
    <s v="Paid"/>
    <n v="358.6"/>
    <m/>
    <m/>
    <m/>
    <m/>
    <m/>
    <m/>
    <m/>
    <m/>
    <m/>
    <m/>
  </r>
  <r>
    <d v="2009-03-22T00:00:00"/>
    <x v="27"/>
    <m/>
    <n v="50"/>
    <s v="Paid"/>
    <m/>
    <m/>
    <n v="50"/>
    <m/>
    <m/>
    <m/>
    <m/>
    <m/>
    <m/>
    <m/>
    <m/>
  </r>
  <r>
    <d v="2009-03-22T00:00:00"/>
    <x v="185"/>
    <m/>
    <n v="1478.45"/>
    <s v="Paid"/>
    <m/>
    <m/>
    <m/>
    <m/>
    <m/>
    <m/>
    <m/>
    <m/>
    <m/>
    <m/>
    <m/>
  </r>
  <r>
    <m/>
    <x v="7"/>
    <m/>
    <m/>
    <m/>
    <n v="6868.4800000000005"/>
    <n v="2527.33"/>
    <n v="50"/>
    <m/>
    <n v="127.5"/>
    <n v="251.8"/>
    <n v="215"/>
    <n v="10040.11"/>
    <n v="9987.52"/>
    <n v="-52.590000000000146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3-23T00:00:00"/>
    <x v="1"/>
    <n v="526416"/>
    <n v="117.38"/>
    <s v="Paid"/>
    <n v="117.38"/>
    <n v="2527.33"/>
    <m/>
    <m/>
    <m/>
    <n v="195"/>
    <n v="215"/>
    <m/>
    <m/>
    <m/>
    <m/>
  </r>
  <r>
    <d v="2009-03-24T00:00:00"/>
    <x v="186"/>
    <n v="54529"/>
    <n v="81.849999999999994"/>
    <s v="Paid"/>
    <m/>
    <m/>
    <m/>
    <m/>
    <n v="81.849999999999994"/>
    <n v="56.8"/>
    <m/>
    <m/>
    <m/>
    <m/>
    <m/>
  </r>
  <r>
    <d v="2009-03-25T00:00:00"/>
    <x v="3"/>
    <n v="165192"/>
    <n v="12.05"/>
    <s v="Paid"/>
    <n v="12.05"/>
    <m/>
    <m/>
    <m/>
    <m/>
    <m/>
    <m/>
    <m/>
    <m/>
    <m/>
    <m/>
  </r>
  <r>
    <d v="2009-03-25T00:00:00"/>
    <x v="99"/>
    <s v="5217A"/>
    <n v="1765.8"/>
    <s v="Paid"/>
    <n v="1765.8"/>
    <m/>
    <m/>
    <m/>
    <m/>
    <m/>
    <m/>
    <m/>
    <m/>
    <m/>
    <m/>
  </r>
  <r>
    <d v="2009-03-25T00:00:00"/>
    <x v="15"/>
    <s v="I113595"/>
    <n v="10.45"/>
    <s v="Paid"/>
    <n v="10.45"/>
    <m/>
    <m/>
    <m/>
    <m/>
    <m/>
    <m/>
    <m/>
    <m/>
    <m/>
    <m/>
  </r>
  <r>
    <d v="2009-03-25T00:00:00"/>
    <x v="1"/>
    <n v="526831"/>
    <n v="114.57"/>
    <s v="Paid"/>
    <n v="114.57"/>
    <m/>
    <m/>
    <m/>
    <m/>
    <m/>
    <m/>
    <m/>
    <m/>
    <m/>
    <m/>
  </r>
  <r>
    <d v="2009-03-25T00:00:00"/>
    <x v="2"/>
    <n v="584"/>
    <n v="618.75"/>
    <s v="Paid"/>
    <n v="618.75"/>
    <m/>
    <m/>
    <m/>
    <m/>
    <m/>
    <m/>
    <m/>
    <m/>
    <m/>
    <m/>
  </r>
  <r>
    <d v="2009-03-27T00:00:00"/>
    <x v="2"/>
    <n v="595"/>
    <n v="415.05"/>
    <s v="Paid"/>
    <n v="415.05"/>
    <m/>
    <m/>
    <m/>
    <m/>
    <m/>
    <m/>
    <m/>
    <m/>
    <m/>
    <m/>
  </r>
  <r>
    <d v="2009-03-26T00:00:00"/>
    <x v="99"/>
    <s v="4808A"/>
    <n v="2614.5"/>
    <s v="Paid"/>
    <n v="2614.5"/>
    <m/>
    <m/>
    <m/>
    <m/>
    <m/>
    <m/>
    <m/>
    <m/>
    <m/>
    <m/>
  </r>
  <r>
    <d v="2009-03-26T00:00:00"/>
    <x v="99"/>
    <n v="8860"/>
    <n v="3602.76"/>
    <s v="Paid"/>
    <n v="3602.76"/>
    <m/>
    <m/>
    <m/>
    <m/>
    <m/>
    <m/>
    <m/>
    <m/>
    <m/>
    <m/>
  </r>
  <r>
    <d v="2009-03-27T00:00:00"/>
    <x v="1"/>
    <n v="527307"/>
    <n v="222.53"/>
    <s v="Paid"/>
    <n v="222.53"/>
    <m/>
    <m/>
    <m/>
    <m/>
    <m/>
    <m/>
    <m/>
    <m/>
    <m/>
    <m/>
  </r>
  <r>
    <m/>
    <x v="7"/>
    <m/>
    <m/>
    <m/>
    <n v="9493.840000000002"/>
    <n v="2527.33"/>
    <m/>
    <m/>
    <n v="81.849999999999994"/>
    <n v="251.8"/>
    <n v="215"/>
    <n v="12569.820000000002"/>
    <n v="11260.15"/>
    <n v="-1309.6700000000019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3-30T00:00:00"/>
    <x v="1"/>
    <n v="527562"/>
    <n v="496.62"/>
    <s v="Paid"/>
    <n v="496.62"/>
    <n v="2614.0100000000002"/>
    <m/>
    <m/>
    <m/>
    <n v="195"/>
    <n v="210"/>
    <m/>
    <m/>
    <m/>
    <m/>
  </r>
  <r>
    <d v="2009-03-31T00:00:00"/>
    <x v="3"/>
    <n v="165430"/>
    <n v="401.85"/>
    <s v="Paid"/>
    <n v="401.85"/>
    <m/>
    <m/>
    <m/>
    <m/>
    <n v="56.8"/>
    <m/>
    <m/>
    <m/>
    <m/>
    <m/>
  </r>
  <r>
    <d v="2009-03-31T00:00:00"/>
    <x v="187"/>
    <m/>
    <n v="434.5"/>
    <s v="Paid"/>
    <m/>
    <m/>
    <m/>
    <m/>
    <n v="434.5"/>
    <m/>
    <m/>
    <m/>
    <m/>
    <m/>
    <m/>
  </r>
  <r>
    <d v="2009-03-31T00:00:00"/>
    <x v="179"/>
    <n v="1858"/>
    <n v="121.1"/>
    <s v="Paid"/>
    <m/>
    <m/>
    <m/>
    <n v="121.1"/>
    <m/>
    <m/>
    <m/>
    <m/>
    <m/>
    <m/>
    <m/>
  </r>
  <r>
    <d v="2009-04-01T00:00:00"/>
    <x v="99"/>
    <s v="5375A"/>
    <n v="2035.39"/>
    <s v="Paid"/>
    <n v="2035.39"/>
    <m/>
    <m/>
    <m/>
    <m/>
    <m/>
    <m/>
    <m/>
    <m/>
    <m/>
    <s v="March -$2050.40"/>
  </r>
  <r>
    <d v="2009-04-01T00:00:00"/>
    <x v="2"/>
    <n v="653"/>
    <n v="734.8"/>
    <s v="Paid"/>
    <n v="734.8"/>
    <m/>
    <m/>
    <m/>
    <m/>
    <m/>
    <m/>
    <m/>
    <m/>
    <m/>
    <m/>
  </r>
  <r>
    <s v=" 2/4/2009"/>
    <x v="99"/>
    <s v="5400A"/>
    <n v="2741.76"/>
    <s v="Paid"/>
    <n v="2741.76"/>
    <m/>
    <m/>
    <m/>
    <m/>
    <m/>
    <m/>
    <m/>
    <m/>
    <m/>
    <m/>
  </r>
  <r>
    <d v="2009-04-01T00:00:00"/>
    <x v="1"/>
    <n v="528028"/>
    <n v="53"/>
    <s v="Paid"/>
    <n v="53"/>
    <m/>
    <m/>
    <m/>
    <m/>
    <m/>
    <m/>
    <m/>
    <m/>
    <m/>
    <m/>
  </r>
  <r>
    <d v="2009-04-01T00:00:00"/>
    <x v="188"/>
    <m/>
    <n v="60.46"/>
    <s v="Paid"/>
    <m/>
    <m/>
    <m/>
    <m/>
    <n v="60.46"/>
    <m/>
    <m/>
    <m/>
    <m/>
    <m/>
    <m/>
  </r>
  <r>
    <d v="2009-04-01T00:00:00"/>
    <x v="89"/>
    <m/>
    <n v="55.95"/>
    <s v="Paid"/>
    <m/>
    <m/>
    <m/>
    <m/>
    <n v="55.95"/>
    <m/>
    <m/>
    <m/>
    <m/>
    <m/>
    <m/>
  </r>
  <r>
    <d v="2009-04-02T00:00:00"/>
    <x v="15"/>
    <s v="I111257"/>
    <n v="144.5"/>
    <s v="Paid"/>
    <n v="144.5"/>
    <m/>
    <m/>
    <m/>
    <m/>
    <m/>
    <m/>
    <m/>
    <m/>
    <m/>
    <m/>
  </r>
  <r>
    <d v="2009-04-02T00:00:00"/>
    <x v="189"/>
    <n v="6867067"/>
    <n v="13.81"/>
    <s v="Paid"/>
    <m/>
    <m/>
    <m/>
    <m/>
    <n v="13.81"/>
    <m/>
    <m/>
    <m/>
    <m/>
    <m/>
    <m/>
  </r>
  <r>
    <d v="2009-04-02T00:00:00"/>
    <x v="28"/>
    <n v="58"/>
    <n v="47.77"/>
    <s v="Paid"/>
    <n v="47.77"/>
    <m/>
    <m/>
    <m/>
    <m/>
    <m/>
    <m/>
    <m/>
    <m/>
    <m/>
    <m/>
  </r>
  <r>
    <d v="2009-04-02T00:00:00"/>
    <x v="99"/>
    <s v="5400A"/>
    <n v="2741.76"/>
    <s v="Paid"/>
    <n v="2741.76"/>
    <m/>
    <m/>
    <m/>
    <m/>
    <m/>
    <m/>
    <m/>
    <m/>
    <m/>
    <m/>
  </r>
  <r>
    <d v="2009-04-03T00:00:00"/>
    <x v="102"/>
    <m/>
    <n v="123.75"/>
    <s v="Paid"/>
    <m/>
    <m/>
    <m/>
    <m/>
    <n v="123.75"/>
    <m/>
    <m/>
    <m/>
    <m/>
    <m/>
    <m/>
  </r>
  <r>
    <d v="2009-04-03T00:00:00"/>
    <x v="1"/>
    <n v="528573"/>
    <n v="89.26"/>
    <s v="Paid"/>
    <n v="89.26"/>
    <m/>
    <m/>
    <m/>
    <m/>
    <m/>
    <m/>
    <m/>
    <m/>
    <m/>
    <m/>
  </r>
  <r>
    <d v="2009-04-03T00:00:00"/>
    <x v="190"/>
    <n v="609"/>
    <n v="558.25"/>
    <s v="Paid"/>
    <n v="558.25"/>
    <m/>
    <m/>
    <m/>
    <m/>
    <m/>
    <m/>
    <m/>
    <m/>
    <m/>
    <m/>
  </r>
  <r>
    <m/>
    <x v="7"/>
    <m/>
    <m/>
    <m/>
    <n v="10044.960000000001"/>
    <n v="2614.0100000000002"/>
    <m/>
    <m/>
    <n v="688.46999999999991"/>
    <n v="251.8"/>
    <n v="210"/>
    <n v="13809.24"/>
    <n v="10572.48"/>
    <n v="-3236.7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4-06T00:00:00"/>
    <x v="1"/>
    <n v="528838"/>
    <n v="80.260000000000005"/>
    <s v="Paid"/>
    <n v="80.260000000000005"/>
    <n v="2614.0100000000002"/>
    <m/>
    <m/>
    <m/>
    <n v="195"/>
    <n v="210"/>
    <m/>
    <m/>
    <m/>
    <m/>
  </r>
  <r>
    <d v="2009-04-06T00:00:00"/>
    <x v="191"/>
    <m/>
    <n v="75.8"/>
    <s v="Paid"/>
    <m/>
    <m/>
    <m/>
    <m/>
    <m/>
    <n v="56.8"/>
    <m/>
    <m/>
    <m/>
    <m/>
    <m/>
  </r>
  <r>
    <d v="2009-04-06T00:00:00"/>
    <x v="15"/>
    <s v="I112227"/>
    <n v="61.99"/>
    <s v="Paid"/>
    <n v="61.99"/>
    <m/>
    <m/>
    <m/>
    <m/>
    <m/>
    <m/>
    <m/>
    <m/>
    <m/>
    <m/>
  </r>
  <r>
    <d v="2009-04-07T00:00:00"/>
    <x v="15"/>
    <s v="I113276"/>
    <n v="58.18"/>
    <s v="Paid"/>
    <n v="58.18"/>
    <m/>
    <m/>
    <m/>
    <n v="75.8"/>
    <m/>
    <m/>
    <m/>
    <m/>
    <m/>
    <m/>
  </r>
  <r>
    <d v="2009-04-07T00:00:00"/>
    <x v="15"/>
    <s v="I116567"/>
    <n v="14.01"/>
    <s v="Paid"/>
    <n v="14.01"/>
    <m/>
    <m/>
    <m/>
    <m/>
    <m/>
    <m/>
    <m/>
    <m/>
    <m/>
    <m/>
  </r>
  <r>
    <d v="2009-04-07T00:00:00"/>
    <x v="192"/>
    <m/>
    <n v="8.35"/>
    <s v="Paid"/>
    <n v="8.35"/>
    <m/>
    <m/>
    <m/>
    <m/>
    <m/>
    <m/>
    <m/>
    <m/>
    <m/>
    <m/>
  </r>
  <r>
    <d v="2009-04-08T00:00:00"/>
    <x v="99"/>
    <s v="5505A"/>
    <n v="2166.3200000000002"/>
    <s v="Paid"/>
    <n v="2166.3200000000002"/>
    <m/>
    <m/>
    <m/>
    <m/>
    <m/>
    <m/>
    <m/>
    <m/>
    <m/>
    <m/>
  </r>
  <r>
    <d v="2009-04-08T00:00:00"/>
    <x v="1"/>
    <n v="529383"/>
    <n v="282.14"/>
    <s v="Paid"/>
    <n v="282.14"/>
    <m/>
    <m/>
    <m/>
    <m/>
    <m/>
    <m/>
    <m/>
    <m/>
    <m/>
    <m/>
  </r>
  <r>
    <d v="2009-04-08T00:00:00"/>
    <x v="3"/>
    <n v="165793"/>
    <n v="102.45"/>
    <s v="Paid"/>
    <n v="102.45"/>
    <m/>
    <m/>
    <m/>
    <m/>
    <m/>
    <m/>
    <m/>
    <m/>
    <m/>
    <m/>
  </r>
  <r>
    <d v="2009-04-08T00:00:00"/>
    <x v="193"/>
    <m/>
    <n v="24.5"/>
    <s v="Paid"/>
    <m/>
    <m/>
    <m/>
    <m/>
    <n v="24.5"/>
    <m/>
    <m/>
    <m/>
    <m/>
    <m/>
    <m/>
  </r>
  <r>
    <d v="2009-04-08T00:00:00"/>
    <x v="191"/>
    <m/>
    <n v="45.28"/>
    <s v="Paid"/>
    <m/>
    <m/>
    <m/>
    <m/>
    <n v="45.28"/>
    <m/>
    <m/>
    <m/>
    <m/>
    <m/>
    <m/>
  </r>
  <r>
    <d v="2009-04-09T00:00:00"/>
    <x v="1"/>
    <n v="529625"/>
    <n v="138.06"/>
    <s v="Paid"/>
    <n v="138.06"/>
    <m/>
    <m/>
    <m/>
    <m/>
    <m/>
    <m/>
    <m/>
    <m/>
    <m/>
    <m/>
  </r>
  <r>
    <d v="2009-04-09T00:00:00"/>
    <x v="99"/>
    <s v="5521A"/>
    <n v="2877.18"/>
    <s v="Paid"/>
    <n v="2877.18"/>
    <m/>
    <m/>
    <m/>
    <m/>
    <m/>
    <m/>
    <m/>
    <m/>
    <m/>
    <m/>
  </r>
  <r>
    <d v="2009-04-10T00:00:00"/>
    <x v="194"/>
    <n v="69784"/>
    <n v="124.3"/>
    <s v="Paid"/>
    <m/>
    <m/>
    <m/>
    <m/>
    <n v="124.3"/>
    <m/>
    <m/>
    <m/>
    <m/>
    <m/>
    <m/>
  </r>
  <r>
    <d v="2009-04-11T00:00:00"/>
    <x v="2"/>
    <n v="618"/>
    <n v="422.13"/>
    <s v="Paid"/>
    <n v="422.13"/>
    <m/>
    <m/>
    <m/>
    <m/>
    <m/>
    <m/>
    <m/>
    <m/>
    <m/>
    <m/>
  </r>
  <r>
    <d v="2009-04-12T00:00:00"/>
    <x v="99"/>
    <s v="5050A"/>
    <n v="3757.56"/>
    <s v="Paid"/>
    <n v="3757.56"/>
    <m/>
    <m/>
    <m/>
    <m/>
    <m/>
    <m/>
    <m/>
    <m/>
    <m/>
    <m/>
  </r>
  <r>
    <m/>
    <x v="7"/>
    <m/>
    <m/>
    <m/>
    <n v="9968.6299999999992"/>
    <n v="2614.0100000000002"/>
    <m/>
    <m/>
    <n v="269.88"/>
    <n v="251.8"/>
    <n v="210"/>
    <n v="13314.319999999998"/>
    <n v="11707.63"/>
    <n v="-1606.6899999999987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4-14T00:00:00"/>
    <x v="195"/>
    <m/>
    <n v="53"/>
    <s v="Paid"/>
    <m/>
    <n v="2808.12"/>
    <m/>
    <m/>
    <n v="53"/>
    <n v="195"/>
    <n v="210"/>
    <m/>
    <m/>
    <m/>
    <m/>
  </r>
  <r>
    <d v="2009-04-14T00:00:00"/>
    <x v="39"/>
    <m/>
    <n v="112.25"/>
    <s v="Paid"/>
    <m/>
    <m/>
    <m/>
    <m/>
    <m/>
    <n v="56.8"/>
    <m/>
    <m/>
    <m/>
    <m/>
    <m/>
  </r>
  <r>
    <d v="2009-04-14T00:00:00"/>
    <x v="3"/>
    <n v="165906"/>
    <n v="642.75"/>
    <s v="Paid"/>
    <n v="642.75"/>
    <m/>
    <m/>
    <m/>
    <m/>
    <m/>
    <m/>
    <m/>
    <m/>
    <m/>
    <m/>
  </r>
  <r>
    <d v="2009-04-15T00:00:00"/>
    <x v="1"/>
    <n v="530193"/>
    <n v="214.3"/>
    <s v="Paid"/>
    <n v="214.3"/>
    <m/>
    <m/>
    <m/>
    <m/>
    <m/>
    <m/>
    <m/>
    <m/>
    <m/>
    <m/>
  </r>
  <r>
    <d v="2009-04-15T00:00:00"/>
    <x v="99"/>
    <m/>
    <n v="2269.46"/>
    <s v="Paid"/>
    <n v="2269.46"/>
    <m/>
    <m/>
    <m/>
    <m/>
    <m/>
    <m/>
    <m/>
    <m/>
    <m/>
    <m/>
  </r>
  <r>
    <d v="2009-04-15T00:00:00"/>
    <x v="2"/>
    <n v="625"/>
    <n v="563.75"/>
    <s v="Paid"/>
    <n v="563.75"/>
    <m/>
    <m/>
    <m/>
    <m/>
    <m/>
    <m/>
    <m/>
    <m/>
    <m/>
    <m/>
  </r>
  <r>
    <d v="2009-04-16T00:00:00"/>
    <x v="99"/>
    <m/>
    <n v="3566.64"/>
    <s v="Paid"/>
    <n v="3566.64"/>
    <m/>
    <m/>
    <m/>
    <m/>
    <m/>
    <m/>
    <m/>
    <m/>
    <m/>
    <m/>
  </r>
  <r>
    <d v="2009-04-16T00:00:00"/>
    <x v="6"/>
    <m/>
    <n v="748.9"/>
    <s v="Paid"/>
    <m/>
    <m/>
    <m/>
    <m/>
    <m/>
    <m/>
    <m/>
    <m/>
    <m/>
    <m/>
    <m/>
  </r>
  <r>
    <d v="2009-04-17T00:00:00"/>
    <x v="2"/>
    <n v="233"/>
    <n v="488.39"/>
    <s v="Paid"/>
    <n v="488.39"/>
    <m/>
    <m/>
    <m/>
    <m/>
    <m/>
    <m/>
    <m/>
    <m/>
    <m/>
    <m/>
  </r>
  <r>
    <d v="2009-04-17T00:00:00"/>
    <x v="102"/>
    <m/>
    <n v="309.39999999999998"/>
    <s v="Paid"/>
    <m/>
    <m/>
    <m/>
    <m/>
    <n v="309.39999999999998"/>
    <m/>
    <m/>
    <m/>
    <m/>
    <m/>
    <m/>
  </r>
  <r>
    <d v="2009-04-17T00:00:00"/>
    <x v="1"/>
    <n v="530706"/>
    <n v="62"/>
    <s v="Paid"/>
    <n v="62"/>
    <m/>
    <m/>
    <m/>
    <m/>
    <m/>
    <m/>
    <m/>
    <m/>
    <m/>
    <m/>
  </r>
  <r>
    <d v="2009-04-17T00:00:00"/>
    <x v="96"/>
    <n v="79266"/>
    <n v="41.7"/>
    <s v="Paid"/>
    <n v="41.7"/>
    <m/>
    <m/>
    <m/>
    <m/>
    <m/>
    <m/>
    <m/>
    <m/>
    <m/>
    <m/>
  </r>
  <r>
    <d v="2009-04-17T00:00:00"/>
    <x v="15"/>
    <s v="I116562"/>
    <n v="426.37"/>
    <s v="Paid"/>
    <n v="426.37"/>
    <m/>
    <m/>
    <m/>
    <m/>
    <m/>
    <m/>
    <m/>
    <m/>
    <m/>
    <m/>
  </r>
  <r>
    <m/>
    <x v="7"/>
    <m/>
    <n v="9498.91"/>
    <m/>
    <n v="8275.36"/>
    <n v="2808.12"/>
    <m/>
    <m/>
    <n v="362.4"/>
    <n v="251.8"/>
    <n v="210"/>
    <n v="11907.679999999998"/>
    <n v="9679.6200000000008"/>
    <n v="-2228.0599999999977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4-20T00:00:00"/>
    <x v="186"/>
    <n v="55897"/>
    <n v="10.88"/>
    <s v="Paid"/>
    <m/>
    <n v="2808.12"/>
    <m/>
    <m/>
    <n v="10.88"/>
    <n v="195"/>
    <n v="210"/>
    <m/>
    <m/>
    <m/>
    <m/>
  </r>
  <r>
    <d v="2009-04-20T00:00:00"/>
    <x v="1"/>
    <n v="530963"/>
    <n v="220.15"/>
    <s v="Paid"/>
    <n v="220.15"/>
    <m/>
    <m/>
    <m/>
    <m/>
    <n v="56.8"/>
    <m/>
    <m/>
    <m/>
    <m/>
    <m/>
  </r>
  <r>
    <d v="2009-05-20T00:00:00"/>
    <x v="28"/>
    <n v="4600"/>
    <n v="40.69"/>
    <s v="Paid"/>
    <n v="40.69"/>
    <m/>
    <m/>
    <m/>
    <m/>
    <m/>
    <m/>
    <m/>
    <m/>
    <m/>
    <m/>
  </r>
  <r>
    <d v="2009-04-21T00:00:00"/>
    <x v="48"/>
    <n v="3282559"/>
    <n v="96.8"/>
    <s v="Paid"/>
    <m/>
    <m/>
    <m/>
    <m/>
    <m/>
    <m/>
    <m/>
    <m/>
    <m/>
    <m/>
    <m/>
  </r>
  <r>
    <d v="2009-04-21T00:00:00"/>
    <x v="28"/>
    <m/>
    <n v="105.08"/>
    <s v="Paid"/>
    <n v="105.08"/>
    <m/>
    <m/>
    <m/>
    <m/>
    <m/>
    <m/>
    <m/>
    <m/>
    <m/>
    <m/>
  </r>
  <r>
    <d v="2009-04-22T00:00:00"/>
    <x v="1"/>
    <n v="531463"/>
    <n v="311.33"/>
    <s v="Paid"/>
    <n v="311.33"/>
    <m/>
    <m/>
    <m/>
    <m/>
    <m/>
    <m/>
    <m/>
    <m/>
    <m/>
    <m/>
  </r>
  <r>
    <d v="2009-04-22T00:00:00"/>
    <x v="99"/>
    <n v="9545"/>
    <n v="4290.72"/>
    <s v="Paid"/>
    <n v="4290.72"/>
    <m/>
    <m/>
    <m/>
    <m/>
    <m/>
    <m/>
    <m/>
    <m/>
    <m/>
    <m/>
  </r>
  <r>
    <d v="2009-04-22T00:00:00"/>
    <x v="2"/>
    <n v="636"/>
    <n v="338.85"/>
    <s v="Paid"/>
    <n v="333.85"/>
    <m/>
    <m/>
    <m/>
    <m/>
    <m/>
    <m/>
    <m/>
    <m/>
    <m/>
    <m/>
  </r>
  <r>
    <d v="2009-04-24T00:00:00"/>
    <x v="2"/>
    <n v="662"/>
    <n v="414.96"/>
    <s v="Paid"/>
    <n v="414.96"/>
    <m/>
    <m/>
    <m/>
    <m/>
    <m/>
    <m/>
    <m/>
    <m/>
    <m/>
    <m/>
  </r>
  <r>
    <d v="2009-04-24T00:00:00"/>
    <x v="1"/>
    <n v="531958"/>
    <n v="167.57"/>
    <s v="Paid"/>
    <n v="167.57"/>
    <m/>
    <m/>
    <m/>
    <m/>
    <m/>
    <m/>
    <m/>
    <m/>
    <m/>
    <m/>
  </r>
  <r>
    <d v="2009-04-24T00:00:00"/>
    <x v="196"/>
    <m/>
    <n v="15"/>
    <s v="Paid"/>
    <m/>
    <m/>
    <m/>
    <m/>
    <n v="15"/>
    <m/>
    <m/>
    <m/>
    <m/>
    <m/>
    <m/>
  </r>
  <r>
    <m/>
    <x v="7"/>
    <m/>
    <m/>
    <m/>
    <n v="5884.35"/>
    <n v="2808.12"/>
    <m/>
    <m/>
    <n v="25.880000000000003"/>
    <n v="251.8"/>
    <n v="210"/>
    <n v="9180.15"/>
    <n v="8358.7199999999993"/>
    <n v="-821.43000000000029"/>
    <n v="326.33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4-27T00:00:00"/>
    <x v="1"/>
    <n v="532173"/>
    <n v="167.57"/>
    <s v="Paid"/>
    <n v="167.57"/>
    <n v="3285.81"/>
    <m/>
    <m/>
    <m/>
    <n v="195"/>
    <n v="210"/>
    <m/>
    <m/>
    <m/>
    <m/>
  </r>
  <r>
    <d v="2009-04-27T00:00:00"/>
    <x v="197"/>
    <m/>
    <n v="200"/>
    <s v="Paid"/>
    <m/>
    <m/>
    <n v="200"/>
    <m/>
    <m/>
    <m/>
    <m/>
    <m/>
    <m/>
    <m/>
    <m/>
  </r>
  <r>
    <d v="2009-04-28T00:00:00"/>
    <x v="99"/>
    <s v="5791A"/>
    <n v="2187.2199999999998"/>
    <s v="Paid"/>
    <n v="2187.2199999999998"/>
    <m/>
    <m/>
    <m/>
    <m/>
    <n v="56.8"/>
    <m/>
    <m/>
    <m/>
    <m/>
    <m/>
  </r>
  <r>
    <d v="2009-04-28T00:00:00"/>
    <x v="3"/>
    <n v="166472"/>
    <n v="718.85"/>
    <s v="Paid"/>
    <n v="718.85"/>
    <m/>
    <m/>
    <m/>
    <m/>
    <m/>
    <m/>
    <m/>
    <m/>
    <m/>
    <m/>
  </r>
  <r>
    <d v="2009-04-29T00:00:00"/>
    <x v="1"/>
    <n v="532649"/>
    <n v="415.4"/>
    <s v="Paid"/>
    <n v="415.4"/>
    <m/>
    <m/>
    <m/>
    <m/>
    <m/>
    <m/>
    <m/>
    <m/>
    <m/>
    <m/>
  </r>
  <r>
    <d v="2009-04-29T00:00:00"/>
    <x v="2"/>
    <n v="669"/>
    <n v="667.11"/>
    <s v="Paid"/>
    <n v="667.11"/>
    <m/>
    <m/>
    <m/>
    <m/>
    <m/>
    <m/>
    <m/>
    <m/>
    <m/>
    <m/>
  </r>
  <r>
    <d v="2009-04-30T00:00:00"/>
    <x v="99"/>
    <s v="5858A"/>
    <n v="3905.4"/>
    <s v="Paid"/>
    <n v="3905.4"/>
    <m/>
    <m/>
    <m/>
    <m/>
    <m/>
    <m/>
    <m/>
    <m/>
    <m/>
    <m/>
  </r>
  <r>
    <d v="2009-05-01T00:00:00"/>
    <x v="1"/>
    <n v="533076"/>
    <n v="105.15"/>
    <s v="Paid"/>
    <n v="105.15"/>
    <m/>
    <m/>
    <m/>
    <m/>
    <m/>
    <m/>
    <m/>
    <m/>
    <m/>
    <m/>
  </r>
  <r>
    <d v="2009-05-01T00:00:00"/>
    <x v="2"/>
    <n v="680"/>
    <n v="486.75"/>
    <s v="Paid"/>
    <n v="486.75"/>
    <m/>
    <m/>
    <m/>
    <m/>
    <m/>
    <m/>
    <m/>
    <m/>
    <m/>
    <m/>
  </r>
  <r>
    <d v="2009-05-01T00:00:00"/>
    <x v="15"/>
    <s v="I122903"/>
    <n v="75.95"/>
    <s v="Paid"/>
    <n v="75.95"/>
    <m/>
    <m/>
    <m/>
    <m/>
    <m/>
    <m/>
    <m/>
    <m/>
    <m/>
    <m/>
  </r>
  <r>
    <d v="2009-05-01T00:00:00"/>
    <x v="1"/>
    <n v="533076"/>
    <n v="105.15"/>
    <s v="Paid"/>
    <n v="105.15"/>
    <m/>
    <m/>
    <m/>
    <m/>
    <m/>
    <m/>
    <m/>
    <m/>
    <m/>
    <m/>
  </r>
  <r>
    <m/>
    <x v="7"/>
    <m/>
    <m/>
    <m/>
    <n v="8834.5499999999993"/>
    <n v="3285.81"/>
    <n v="200"/>
    <m/>
    <m/>
    <n v="251.8"/>
    <n v="210"/>
    <n v="12782.159999999998"/>
    <n v="12942.58"/>
    <n v="160.4200000000018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5-04T00:00:00"/>
    <x v="99"/>
    <s v="6070A"/>
    <n v="3281.31"/>
    <s v="Paid"/>
    <n v="3281.31"/>
    <m/>
    <m/>
    <m/>
    <m/>
    <m/>
    <m/>
    <m/>
    <m/>
    <m/>
    <m/>
  </r>
  <r>
    <d v="2009-05-05T00:00:00"/>
    <x v="1"/>
    <n v="533536"/>
    <n v="167.15"/>
    <s v="Paid"/>
    <n v="167.15"/>
    <n v="3285.81"/>
    <m/>
    <m/>
    <m/>
    <n v="195"/>
    <n v="210"/>
    <m/>
    <m/>
    <m/>
    <m/>
  </r>
  <r>
    <d v="2009-05-05T00:00:00"/>
    <x v="198"/>
    <n v="56777"/>
    <n v="43.96"/>
    <s v="Paid"/>
    <n v="43.96"/>
    <m/>
    <m/>
    <m/>
    <m/>
    <m/>
    <m/>
    <m/>
    <m/>
    <m/>
    <m/>
  </r>
  <r>
    <d v="2009-05-05T00:00:00"/>
    <x v="28"/>
    <n v="9162"/>
    <n v="78.349999999999994"/>
    <s v="Paid"/>
    <n v="78.349999999999994"/>
    <m/>
    <m/>
    <m/>
    <m/>
    <m/>
    <m/>
    <m/>
    <m/>
    <m/>
    <m/>
  </r>
  <r>
    <d v="2009-05-06T00:00:00"/>
    <x v="1"/>
    <n v="533865"/>
    <n v="388.14"/>
    <s v="Paid"/>
    <n v="399.14"/>
    <m/>
    <m/>
    <m/>
    <m/>
    <m/>
    <m/>
    <m/>
    <m/>
    <m/>
    <m/>
  </r>
  <r>
    <d v="2009-05-06T00:00:00"/>
    <x v="2"/>
    <n v="687"/>
    <n v="1159.56"/>
    <s v="Paid"/>
    <n v="1159.56"/>
    <m/>
    <m/>
    <m/>
    <m/>
    <m/>
    <m/>
    <m/>
    <m/>
    <m/>
    <m/>
  </r>
  <r>
    <d v="2009-05-06T00:00:00"/>
    <x v="99"/>
    <s v="5919A"/>
    <n v="3335.69"/>
    <s v="Paid"/>
    <n v="3335.69"/>
    <m/>
    <m/>
    <m/>
    <m/>
    <m/>
    <m/>
    <m/>
    <m/>
    <m/>
    <m/>
  </r>
  <r>
    <d v="2009-05-07T00:00:00"/>
    <x v="194"/>
    <n v="70812"/>
    <n v="140.25"/>
    <s v="Paid"/>
    <m/>
    <m/>
    <m/>
    <m/>
    <n v="140.25"/>
    <m/>
    <m/>
    <m/>
    <m/>
    <m/>
    <m/>
  </r>
  <r>
    <d v="2009-05-07T00:00:00"/>
    <x v="99"/>
    <n v="9954"/>
    <n v="3694.2"/>
    <s v="Paid"/>
    <n v="3694.2"/>
    <m/>
    <m/>
    <m/>
    <m/>
    <m/>
    <m/>
    <m/>
    <m/>
    <m/>
    <m/>
  </r>
  <r>
    <d v="2009-05-08T00:00:00"/>
    <x v="2"/>
    <n v="694"/>
    <n v="955.66"/>
    <s v="Paid"/>
    <n v="955.66"/>
    <m/>
    <m/>
    <m/>
    <m/>
    <m/>
    <m/>
    <m/>
    <m/>
    <m/>
    <m/>
  </r>
  <r>
    <d v="2009-05-08T00:00:00"/>
    <x v="179"/>
    <n v="2027"/>
    <n v="347.53"/>
    <s v="Paid"/>
    <m/>
    <m/>
    <m/>
    <n v="347.53"/>
    <m/>
    <m/>
    <m/>
    <m/>
    <m/>
    <m/>
    <m/>
  </r>
  <r>
    <d v="2009-05-08T00:00:00"/>
    <x v="1"/>
    <n v="534261"/>
    <n v="291.14"/>
    <s v="Paid"/>
    <n v="291.14"/>
    <m/>
    <m/>
    <m/>
    <m/>
    <m/>
    <m/>
    <m/>
    <m/>
    <m/>
    <m/>
  </r>
  <r>
    <m/>
    <x v="7"/>
    <m/>
    <m/>
    <m/>
    <n v="13406.16"/>
    <n v="3285.81"/>
    <m/>
    <n v="347.53"/>
    <n v="140.25"/>
    <n v="195"/>
    <n v="210"/>
    <n v="17584.75"/>
    <n v="10365.780000000001"/>
    <n v="-7218.969999999999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5-12T00:00:00"/>
    <x v="3"/>
    <n v="167018"/>
    <n v="628.5"/>
    <s v="Paid"/>
    <n v="628.5"/>
    <n v="3257.31"/>
    <m/>
    <m/>
    <m/>
    <n v="195"/>
    <n v="225"/>
    <m/>
    <m/>
    <m/>
    <m/>
  </r>
  <r>
    <d v="2009-05-12T00:00:00"/>
    <x v="99"/>
    <n v="10038"/>
    <n v="1029.31"/>
    <s v="Paid"/>
    <n v="1029.31"/>
    <m/>
    <m/>
    <m/>
    <m/>
    <m/>
    <m/>
    <m/>
    <m/>
    <m/>
    <m/>
  </r>
  <r>
    <d v="2009-05-13T00:00:00"/>
    <x v="39"/>
    <m/>
    <n v="103.5"/>
    <s v="Paid"/>
    <n v="103.5"/>
    <m/>
    <m/>
    <m/>
    <m/>
    <m/>
    <m/>
    <m/>
    <m/>
    <m/>
    <m/>
  </r>
  <r>
    <d v="2009-05-13T00:00:00"/>
    <x v="1"/>
    <n v="535222"/>
    <n v="320.32"/>
    <s v="Paid"/>
    <n v="320.32"/>
    <m/>
    <m/>
    <m/>
    <m/>
    <m/>
    <m/>
    <m/>
    <m/>
    <m/>
    <m/>
  </r>
  <r>
    <d v="2009-05-13T00:00:00"/>
    <x v="2"/>
    <n v="649"/>
    <n v="985.8"/>
    <s v="Paid"/>
    <n v="985.8"/>
    <m/>
    <m/>
    <m/>
    <m/>
    <m/>
    <m/>
    <m/>
    <m/>
    <m/>
    <m/>
  </r>
  <r>
    <d v="2009-05-14T00:00:00"/>
    <x v="6"/>
    <m/>
    <n v="739.55"/>
    <s v="Paid"/>
    <m/>
    <m/>
    <m/>
    <m/>
    <m/>
    <m/>
    <m/>
    <m/>
    <m/>
    <m/>
    <m/>
  </r>
  <r>
    <d v="2009-05-15T00:00:00"/>
    <x v="199"/>
    <m/>
    <n v="944.9"/>
    <s v="Paid"/>
    <m/>
    <m/>
    <m/>
    <m/>
    <n v="944.9"/>
    <m/>
    <m/>
    <m/>
    <m/>
    <m/>
    <m/>
  </r>
  <r>
    <d v="2009-05-15T00:00:00"/>
    <x v="2"/>
    <n v="704"/>
    <n v="314.16000000000003"/>
    <s v="Paid"/>
    <n v="314.16000000000003"/>
    <m/>
    <m/>
    <m/>
    <m/>
    <m/>
    <m/>
    <m/>
    <m/>
    <m/>
    <m/>
  </r>
  <r>
    <m/>
    <x v="7"/>
    <m/>
    <m/>
    <m/>
    <n v="3381.59"/>
    <n v="3257.31"/>
    <m/>
    <m/>
    <n v="944.9"/>
    <n v="195"/>
    <n v="225"/>
    <n v="8003.7999999999993"/>
    <n v="12935.58"/>
    <n v="4931.780000000000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5-18T00:00:00"/>
    <x v="200"/>
    <m/>
    <n v="441"/>
    <s v="Paid"/>
    <m/>
    <n v="3257.31"/>
    <m/>
    <m/>
    <m/>
    <n v="195"/>
    <n v="225"/>
    <m/>
    <m/>
    <m/>
    <m/>
  </r>
  <r>
    <d v="2009-05-18T00:00:00"/>
    <x v="15"/>
    <s v="I127038"/>
    <n v="48.18"/>
    <s v="Paid"/>
    <n v="48.18"/>
    <m/>
    <m/>
    <m/>
    <m/>
    <m/>
    <m/>
    <m/>
    <m/>
    <m/>
    <m/>
  </r>
  <r>
    <d v="2009-05-18T00:00:00"/>
    <x v="1"/>
    <n v="535995"/>
    <n v="53"/>
    <s v="Paid"/>
    <n v="53"/>
    <m/>
    <m/>
    <m/>
    <m/>
    <m/>
    <m/>
    <m/>
    <m/>
    <m/>
    <m/>
  </r>
  <r>
    <d v="2009-05-19T00:00:00"/>
    <x v="99"/>
    <n v="10255"/>
    <n v="2751.62"/>
    <s v="Paid"/>
    <n v="2751.62"/>
    <m/>
    <m/>
    <m/>
    <m/>
    <m/>
    <m/>
    <m/>
    <m/>
    <m/>
    <m/>
  </r>
  <r>
    <d v="2009-05-20T00:00:00"/>
    <x v="99"/>
    <s v="6155A"/>
    <n v="3701.19"/>
    <s v="Paid"/>
    <n v="3701.19"/>
    <m/>
    <m/>
    <m/>
    <m/>
    <m/>
    <m/>
    <m/>
    <m/>
    <m/>
    <m/>
  </r>
  <r>
    <d v="2009-05-20T00:00:00"/>
    <x v="1"/>
    <n v="536511"/>
    <n v="291.14"/>
    <s v="Paid"/>
    <n v="291.14"/>
    <m/>
    <m/>
    <m/>
    <m/>
    <m/>
    <m/>
    <m/>
    <m/>
    <m/>
    <m/>
  </r>
  <r>
    <d v="2009-05-20T00:00:00"/>
    <x v="2"/>
    <n v="716"/>
    <n v="914.85"/>
    <s v="Paid"/>
    <m/>
    <m/>
    <m/>
    <m/>
    <m/>
    <m/>
    <m/>
    <m/>
    <m/>
    <m/>
    <m/>
  </r>
  <r>
    <d v="2009-05-21T00:00:00"/>
    <x v="201"/>
    <n v="1521"/>
    <n v="27.5"/>
    <s v="Paid"/>
    <n v="27.5"/>
    <m/>
    <m/>
    <m/>
    <m/>
    <m/>
    <m/>
    <m/>
    <m/>
    <m/>
    <m/>
  </r>
  <r>
    <d v="2009-05-22T00:00:00"/>
    <x v="2"/>
    <n v="723"/>
    <n v="499.17"/>
    <s v="Paid"/>
    <n v="499.17"/>
    <m/>
    <m/>
    <m/>
    <m/>
    <m/>
    <m/>
    <m/>
    <m/>
    <m/>
    <m/>
  </r>
  <r>
    <d v="2009-05-22T00:00:00"/>
    <x v="96"/>
    <n v="80381"/>
    <n v="41.7"/>
    <s v="Paid"/>
    <n v="41.7"/>
    <m/>
    <m/>
    <m/>
    <m/>
    <m/>
    <m/>
    <m/>
    <m/>
    <m/>
    <m/>
  </r>
  <r>
    <d v="2009-05-24T00:00:00"/>
    <x v="95"/>
    <n v="438"/>
    <n v="280.89999999999998"/>
    <s v="Paid"/>
    <m/>
    <m/>
    <n v="280.89999999999998"/>
    <m/>
    <m/>
    <m/>
    <m/>
    <m/>
    <m/>
    <m/>
    <m/>
  </r>
  <r>
    <m/>
    <x v="7"/>
    <m/>
    <m/>
    <m/>
    <n v="7413.5"/>
    <n v="3257.31"/>
    <n v="280.89999999999998"/>
    <m/>
    <m/>
    <n v="195"/>
    <n v="225"/>
    <n v="11371.71"/>
    <n v="10190.870000000001"/>
    <n v="-1180.839999999998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5-25T00:00:00"/>
    <x v="1"/>
    <n v="537244"/>
    <n v="239.96"/>
    <s v="Paid"/>
    <n v="239.96"/>
    <n v="3395.64"/>
    <m/>
    <m/>
    <m/>
    <n v="195"/>
    <n v="225"/>
    <m/>
    <m/>
    <m/>
    <m/>
  </r>
  <r>
    <d v="2009-05-26T00:00:00"/>
    <x v="14"/>
    <s v="6249A"/>
    <n v="1465.52"/>
    <s v="Paid"/>
    <n v="1465.52"/>
    <m/>
    <m/>
    <m/>
    <m/>
    <m/>
    <m/>
    <m/>
    <m/>
    <m/>
    <m/>
  </r>
  <r>
    <d v="2009-05-26T00:00:00"/>
    <x v="28"/>
    <n v="15364"/>
    <n v="73.08"/>
    <s v="Paid"/>
    <n v="73.08"/>
    <m/>
    <m/>
    <m/>
    <m/>
    <m/>
    <m/>
    <m/>
    <m/>
    <m/>
    <m/>
  </r>
  <r>
    <d v="2009-05-26T00:00:00"/>
    <x v="99"/>
    <n v="10455"/>
    <n v="1465.52"/>
    <s v="Paid"/>
    <n v="1465.52"/>
    <m/>
    <m/>
    <m/>
    <m/>
    <m/>
    <m/>
    <m/>
    <m/>
    <m/>
    <m/>
  </r>
  <r>
    <d v="2009-05-26T00:00:00"/>
    <x v="3"/>
    <n v="167551"/>
    <n v="565.5"/>
    <s v="Paid"/>
    <n v="565.5"/>
    <m/>
    <m/>
    <m/>
    <m/>
    <m/>
    <m/>
    <m/>
    <m/>
    <m/>
    <m/>
  </r>
  <r>
    <d v="2009-05-27T00:00:00"/>
    <x v="2"/>
    <n v="738"/>
    <n v="574.52"/>
    <s v="Paid"/>
    <n v="574.52"/>
    <m/>
    <m/>
    <m/>
    <m/>
    <m/>
    <m/>
    <m/>
    <m/>
    <m/>
    <m/>
  </r>
  <r>
    <d v="2009-05-27T00:00:00"/>
    <x v="99"/>
    <n v="10482"/>
    <n v="2896.32"/>
    <s v="Paid"/>
    <n v="2896.32"/>
    <m/>
    <m/>
    <m/>
    <m/>
    <m/>
    <m/>
    <m/>
    <m/>
    <m/>
    <m/>
  </r>
  <r>
    <d v="2009-05-27T00:00:00"/>
    <x v="1"/>
    <n v="537705"/>
    <n v="202.62"/>
    <s v="Paid"/>
    <n v="202.62"/>
    <m/>
    <m/>
    <m/>
    <m/>
    <m/>
    <m/>
    <m/>
    <m/>
    <m/>
    <m/>
  </r>
  <r>
    <d v="2009-05-28T00:00:00"/>
    <x v="202"/>
    <n v="20666"/>
    <n v="141.9"/>
    <s v="Paid"/>
    <m/>
    <m/>
    <n v="141.9"/>
    <m/>
    <m/>
    <m/>
    <m/>
    <m/>
    <m/>
    <m/>
    <m/>
  </r>
  <r>
    <d v="2009-05-29T00:00:00"/>
    <x v="1"/>
    <n v="538259"/>
    <n v="62.18"/>
    <s v="Paid"/>
    <n v="62.18"/>
    <m/>
    <m/>
    <m/>
    <m/>
    <m/>
    <m/>
    <m/>
    <m/>
    <m/>
    <m/>
  </r>
  <r>
    <d v="2009-05-29T00:00:00"/>
    <x v="2"/>
    <n v="755"/>
    <n v="842.06"/>
    <s v="Paid"/>
    <n v="842.06"/>
    <m/>
    <m/>
    <m/>
    <m/>
    <m/>
    <m/>
    <m/>
    <m/>
    <m/>
    <m/>
  </r>
  <r>
    <d v="2009-05-29T00:00:00"/>
    <x v="99"/>
    <n v="10523"/>
    <n v="911.54"/>
    <s v="Paid"/>
    <n v="911.54"/>
    <m/>
    <m/>
    <m/>
    <m/>
    <m/>
    <m/>
    <m/>
    <m/>
    <m/>
    <m/>
  </r>
  <r>
    <m/>
    <x v="7"/>
    <m/>
    <m/>
    <m/>
    <n v="9298.82"/>
    <n v="3395.64"/>
    <n v="141.9"/>
    <m/>
    <m/>
    <n v="195"/>
    <n v="225"/>
    <n v="13256.359999999999"/>
    <n v="11111.63"/>
    <n v="-2144.729999999999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6-01T00:00:00"/>
    <x v="1"/>
    <n v="538499"/>
    <n v="38.18"/>
    <s v="Paid"/>
    <n v="38.18"/>
    <n v="3395.64"/>
    <m/>
    <m/>
    <m/>
    <n v="195"/>
    <n v="225"/>
    <m/>
    <m/>
    <m/>
    <m/>
  </r>
  <r>
    <d v="2009-06-01T00:00:00"/>
    <x v="203"/>
    <n v="83139185"/>
    <n v="33"/>
    <s v="Paid"/>
    <m/>
    <m/>
    <m/>
    <m/>
    <n v="33"/>
    <m/>
    <m/>
    <m/>
    <m/>
    <m/>
    <m/>
  </r>
  <r>
    <d v="2009-06-01T00:00:00"/>
    <x v="1"/>
    <n v="538509"/>
    <n v="177.78"/>
    <s v="Paid"/>
    <n v="177.78"/>
    <m/>
    <m/>
    <m/>
    <m/>
    <m/>
    <m/>
    <m/>
    <m/>
    <m/>
    <m/>
  </r>
  <r>
    <d v="2009-06-02T00:00:00"/>
    <x v="15"/>
    <s v="I131878"/>
    <n v="22.28"/>
    <s v="Paid"/>
    <n v="22.28"/>
    <m/>
    <m/>
    <m/>
    <m/>
    <m/>
    <m/>
    <m/>
    <m/>
    <m/>
    <m/>
  </r>
  <r>
    <d v="2009-06-02T00:00:00"/>
    <x v="99"/>
    <s v="6306A"/>
    <n v="1553.52"/>
    <s v="Paid"/>
    <n v="1553.52"/>
    <m/>
    <m/>
    <m/>
    <m/>
    <m/>
    <m/>
    <m/>
    <m/>
    <m/>
    <m/>
  </r>
  <r>
    <d v="2009-06-03T00:00:00"/>
    <x v="99"/>
    <s v="6402A"/>
    <n v="3281.31"/>
    <s v="Paid"/>
    <n v="3281.31"/>
    <m/>
    <m/>
    <m/>
    <m/>
    <m/>
    <m/>
    <m/>
    <m/>
    <m/>
    <m/>
  </r>
  <r>
    <d v="2009-06-03T00:00:00"/>
    <x v="1"/>
    <n v="539003"/>
    <n v="55.38"/>
    <s v="Paid"/>
    <n v="55.38"/>
    <m/>
    <m/>
    <m/>
    <m/>
    <m/>
    <m/>
    <m/>
    <m/>
    <m/>
    <m/>
  </r>
  <r>
    <d v="2009-06-03T00:00:00"/>
    <x v="2"/>
    <n v="773"/>
    <n v="449.5"/>
    <s v="Paid"/>
    <n v="449.5"/>
    <m/>
    <m/>
    <m/>
    <m/>
    <m/>
    <m/>
    <m/>
    <m/>
    <m/>
    <m/>
  </r>
  <r>
    <d v="2009-06-04T00:00:00"/>
    <x v="2"/>
    <n v="778"/>
    <n v="596.82000000000005"/>
    <s v="Paid"/>
    <n v="596.82000000000005"/>
    <m/>
    <m/>
    <m/>
    <m/>
    <m/>
    <m/>
    <m/>
    <m/>
    <m/>
    <m/>
  </r>
  <r>
    <d v="2009-06-05T00:00:00"/>
    <x v="1"/>
    <n v="539531"/>
    <n v="237.54"/>
    <s v="Paid"/>
    <n v="237.54"/>
    <m/>
    <m/>
    <m/>
    <m/>
    <m/>
    <m/>
    <m/>
    <m/>
    <m/>
    <m/>
  </r>
  <r>
    <d v="2009-06-05T00:00:00"/>
    <x v="2"/>
    <n v="808"/>
    <n v="513.77"/>
    <s v="Paid"/>
    <n v="513.77"/>
    <m/>
    <m/>
    <m/>
    <m/>
    <m/>
    <m/>
    <m/>
    <m/>
    <m/>
    <m/>
  </r>
  <r>
    <m/>
    <x v="7"/>
    <m/>
    <m/>
    <m/>
    <n v="6926.08"/>
    <n v="3395.64"/>
    <m/>
    <m/>
    <n v="33"/>
    <n v="195"/>
    <n v="225"/>
    <n v="10774.72"/>
    <n v="11433.61"/>
    <n v="658.8900000000012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6-09T00:00:00"/>
    <x v="1"/>
    <n v="539889"/>
    <n v="55.38"/>
    <s v="Paid"/>
    <n v="55.38"/>
    <n v="3285.21"/>
    <m/>
    <m/>
    <m/>
    <n v="195"/>
    <n v="250"/>
    <m/>
    <m/>
    <m/>
    <m/>
  </r>
  <r>
    <d v="2009-06-09T00:00:00"/>
    <x v="3"/>
    <n v="168109"/>
    <n v="802.05"/>
    <s v="Paid"/>
    <n v="802.05"/>
    <m/>
    <m/>
    <m/>
    <m/>
    <m/>
    <m/>
    <m/>
    <m/>
    <m/>
    <m/>
  </r>
  <r>
    <d v="2009-06-10T00:00:00"/>
    <x v="1"/>
    <n v="540110"/>
    <n v="301.58999999999997"/>
    <s v="Paid"/>
    <n v="301.58999999999997"/>
    <m/>
    <m/>
    <m/>
    <m/>
    <m/>
    <m/>
    <m/>
    <m/>
    <m/>
    <m/>
  </r>
  <r>
    <d v="2009-06-10T00:00:00"/>
    <x v="99"/>
    <s v="6467A"/>
    <n v="2538.56"/>
    <s v="Paid"/>
    <n v="2538.56"/>
    <m/>
    <m/>
    <m/>
    <m/>
    <m/>
    <m/>
    <m/>
    <m/>
    <m/>
    <m/>
  </r>
  <r>
    <d v="2009-06-10T00:00:00"/>
    <x v="2"/>
    <n v="816"/>
    <n v="684.4"/>
    <s v="Paid"/>
    <n v="684.4"/>
    <m/>
    <m/>
    <m/>
    <m/>
    <m/>
    <m/>
    <m/>
    <m/>
    <m/>
    <m/>
  </r>
  <r>
    <d v="2009-06-11T00:00:00"/>
    <x v="15"/>
    <s v="I136253"/>
    <n v="468.93"/>
    <s v="Paid"/>
    <n v="486.93"/>
    <m/>
    <m/>
    <m/>
    <m/>
    <m/>
    <m/>
    <m/>
    <m/>
    <m/>
    <m/>
  </r>
  <r>
    <d v="2009-06-12T00:00:00"/>
    <x v="1"/>
    <n v="540488"/>
    <n v="181.79"/>
    <s v="Paid"/>
    <n v="181.79"/>
    <m/>
    <m/>
    <m/>
    <m/>
    <m/>
    <m/>
    <m/>
    <m/>
    <m/>
    <m/>
  </r>
  <r>
    <d v="2009-06-12T00:00:00"/>
    <x v="99"/>
    <s v="6529A"/>
    <n v="2094.8200000000002"/>
    <s v="Paid"/>
    <n v="2094.8200000000002"/>
    <m/>
    <m/>
    <m/>
    <m/>
    <m/>
    <m/>
    <m/>
    <m/>
    <m/>
    <m/>
  </r>
  <r>
    <m/>
    <x v="7"/>
    <m/>
    <m/>
    <m/>
    <n v="7145.52"/>
    <n v="3285.21"/>
    <m/>
    <m/>
    <m/>
    <n v="195"/>
    <n v="250"/>
    <n v="10875.73"/>
    <n v="12246.86"/>
    <n v="1371.13000000000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6-15T00:00:00"/>
    <x v="1"/>
    <n v="540863"/>
    <n v="237.17"/>
    <s v="Paid "/>
    <n v="237.17"/>
    <n v="3285.21"/>
    <m/>
    <m/>
    <m/>
    <n v="195"/>
    <n v="250"/>
    <m/>
    <m/>
    <m/>
    <m/>
  </r>
  <r>
    <d v="2009-06-16T00:00:00"/>
    <x v="96"/>
    <n v="81029"/>
    <n v="41.7"/>
    <s v="Paid "/>
    <n v="41.7"/>
    <m/>
    <m/>
    <m/>
    <m/>
    <m/>
    <m/>
    <m/>
    <m/>
    <m/>
    <m/>
  </r>
  <r>
    <d v="2009-06-16T00:00:00"/>
    <x v="99"/>
    <s v="6587A"/>
    <n v="5228.3999999999996"/>
    <s v="Paid "/>
    <n v="5228.3999999999996"/>
    <m/>
    <m/>
    <m/>
    <m/>
    <m/>
    <m/>
    <m/>
    <m/>
    <m/>
    <m/>
  </r>
  <r>
    <d v="2009-06-17T00:00:00"/>
    <x v="39"/>
    <m/>
    <n v="423.32"/>
    <s v="Paid "/>
    <n v="423.32"/>
    <m/>
    <m/>
    <m/>
    <m/>
    <m/>
    <m/>
    <m/>
    <m/>
    <m/>
    <m/>
  </r>
  <r>
    <d v="2009-06-17T00:00:00"/>
    <x v="1"/>
    <n v="541332"/>
    <n v="239.59"/>
    <s v="Paid "/>
    <n v="239.59"/>
    <m/>
    <m/>
    <m/>
    <m/>
    <m/>
    <m/>
    <m/>
    <m/>
    <m/>
    <m/>
  </r>
  <r>
    <d v="2009-06-18T00:00:00"/>
    <x v="204"/>
    <m/>
    <n v="53"/>
    <s v="Paid "/>
    <m/>
    <m/>
    <n v="53"/>
    <m/>
    <m/>
    <m/>
    <m/>
    <m/>
    <m/>
    <m/>
    <m/>
  </r>
  <r>
    <d v="2009-06-18T00:00:00"/>
    <x v="6"/>
    <m/>
    <n v="679.55"/>
    <s v="Paid "/>
    <m/>
    <m/>
    <m/>
    <m/>
    <m/>
    <m/>
    <m/>
    <m/>
    <m/>
    <m/>
    <m/>
  </r>
  <r>
    <d v="2009-06-18T00:00:00"/>
    <x v="3"/>
    <n v="168508"/>
    <n v="53.45"/>
    <s v="Paid "/>
    <n v="53.45"/>
    <m/>
    <m/>
    <m/>
    <m/>
    <m/>
    <m/>
    <m/>
    <m/>
    <m/>
    <m/>
  </r>
  <r>
    <d v="2009-06-18T00:00:00"/>
    <x v="99"/>
    <s v="6635A"/>
    <n v="1658.58"/>
    <s v="Paid "/>
    <n v="1658.58"/>
    <m/>
    <m/>
    <m/>
    <m/>
    <m/>
    <m/>
    <m/>
    <m/>
    <m/>
    <m/>
  </r>
  <r>
    <d v="2009-06-19T00:00:00"/>
    <x v="1"/>
    <n v="541683"/>
    <n v="62"/>
    <s v="Paid "/>
    <n v="62"/>
    <m/>
    <m/>
    <m/>
    <m/>
    <m/>
    <m/>
    <m/>
    <m/>
    <m/>
    <m/>
  </r>
  <r>
    <d v="2009-06-19T00:00:00"/>
    <x v="2"/>
    <n v="832"/>
    <n v="457.64"/>
    <s v="Paid "/>
    <n v="457.64"/>
    <m/>
    <m/>
    <m/>
    <m/>
    <m/>
    <m/>
    <m/>
    <m/>
    <m/>
    <m/>
  </r>
  <r>
    <m/>
    <x v="7"/>
    <m/>
    <m/>
    <m/>
    <n v="8401.8499999999985"/>
    <n v="3285.21"/>
    <n v="53"/>
    <m/>
    <m/>
    <n v="195"/>
    <n v="250"/>
    <n v="12185.059999999998"/>
    <n v="10507.32"/>
    <n v="-1677.73999999999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6-22T00:00:00"/>
    <x v="1"/>
    <n v="542033"/>
    <n v="123.99"/>
    <s v="Paid"/>
    <n v="123.99"/>
    <n v="3605.09"/>
    <m/>
    <m/>
    <m/>
    <n v="195"/>
    <n v="250"/>
    <m/>
    <m/>
    <m/>
    <m/>
  </r>
  <r>
    <d v="2009-06-23T00:00:00"/>
    <x v="99"/>
    <s v="6705A"/>
    <n v="2608.1999999999998"/>
    <s v="Paid"/>
    <n v="2608.1999999999998"/>
    <m/>
    <m/>
    <m/>
    <m/>
    <m/>
    <m/>
    <m/>
    <m/>
    <m/>
    <m/>
  </r>
  <r>
    <d v="2009-06-23T00:00:00"/>
    <x v="3"/>
    <n v="168676"/>
    <n v="228.8"/>
    <s v="Paid"/>
    <n v="228.8"/>
    <m/>
    <m/>
    <m/>
    <m/>
    <m/>
    <m/>
    <m/>
    <m/>
    <m/>
    <m/>
  </r>
  <r>
    <d v="2009-06-24T00:00:00"/>
    <x v="1"/>
    <n v="542428"/>
    <n v="237.54"/>
    <s v="Paid"/>
    <n v="237.54"/>
    <m/>
    <m/>
    <m/>
    <m/>
    <m/>
    <m/>
    <m/>
    <m/>
    <m/>
    <m/>
  </r>
  <r>
    <d v="2009-06-25T00:00:00"/>
    <x v="99"/>
    <s v="6753A"/>
    <n v="2500.6799999999998"/>
    <s v="Paid"/>
    <n v="2500.6799999999998"/>
    <m/>
    <m/>
    <m/>
    <m/>
    <m/>
    <m/>
    <m/>
    <m/>
    <m/>
    <m/>
  </r>
  <r>
    <d v="2009-06-25T00:00:00"/>
    <x v="15"/>
    <s v="I141721"/>
    <n v="401.45"/>
    <s v="Paid"/>
    <n v="401.45"/>
    <m/>
    <m/>
    <m/>
    <m/>
    <m/>
    <m/>
    <m/>
    <m/>
    <m/>
    <m/>
  </r>
  <r>
    <d v="2009-06-26T00:00:00"/>
    <x v="1"/>
    <n v="542958"/>
    <n v="271.60000000000002"/>
    <s v="Paid"/>
    <n v="271.60000000000002"/>
    <m/>
    <m/>
    <m/>
    <m/>
    <m/>
    <m/>
    <m/>
    <m/>
    <m/>
    <m/>
  </r>
  <r>
    <d v="2009-06-26T00:00:00"/>
    <x v="2"/>
    <n v="790"/>
    <n v="342.39"/>
    <s v="Paid"/>
    <n v="342.39"/>
    <m/>
    <m/>
    <m/>
    <m/>
    <m/>
    <m/>
    <m/>
    <m/>
    <m/>
    <m/>
  </r>
  <r>
    <d v="2009-06-26T00:00:00"/>
    <x v="3"/>
    <n v="168828"/>
    <n v="54.45"/>
    <s v="Paid"/>
    <n v="54.45"/>
    <m/>
    <m/>
    <m/>
    <m/>
    <m/>
    <m/>
    <m/>
    <m/>
    <m/>
    <m/>
  </r>
  <r>
    <m/>
    <x v="7"/>
    <m/>
    <m/>
    <m/>
    <n v="6769.0999999999995"/>
    <n v="3605.09"/>
    <m/>
    <m/>
    <m/>
    <n v="195"/>
    <n v="250"/>
    <n v="10819.189999999999"/>
    <n v="11694.86"/>
    <n v="875.6700000000018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6-29T00:00:00"/>
    <x v="1"/>
    <n v="543205"/>
    <n v="119.98"/>
    <s v="Paid"/>
    <n v="119.98"/>
    <n v="3605.09"/>
    <m/>
    <m/>
    <m/>
    <n v="195"/>
    <n v="250"/>
    <m/>
    <m/>
    <m/>
    <m/>
  </r>
  <r>
    <d v="2009-06-30T00:00:00"/>
    <x v="99"/>
    <s v="6817A"/>
    <n v="4350.66"/>
    <s v="Paid"/>
    <n v="4350.66"/>
    <m/>
    <m/>
    <m/>
    <m/>
    <m/>
    <m/>
    <m/>
    <m/>
    <m/>
    <m/>
  </r>
  <r>
    <d v="2009-07-01T00:00:00"/>
    <x v="2"/>
    <n v="800"/>
    <n v="573.84"/>
    <s v="Paid"/>
    <n v="573.84"/>
    <m/>
    <m/>
    <m/>
    <m/>
    <m/>
    <m/>
    <m/>
    <m/>
    <m/>
    <m/>
  </r>
  <r>
    <d v="2009-07-01T00:00:00"/>
    <x v="99"/>
    <s v="6867A"/>
    <n v="3510.45"/>
    <s v="Paid"/>
    <n v="3510.45"/>
    <m/>
    <m/>
    <m/>
    <m/>
    <m/>
    <m/>
    <m/>
    <m/>
    <m/>
    <m/>
  </r>
  <r>
    <d v="2009-07-01T00:00:00"/>
    <x v="1"/>
    <n v="543648"/>
    <n v="181.79"/>
    <s v="Paid"/>
    <n v="181.79"/>
    <m/>
    <m/>
    <m/>
    <m/>
    <m/>
    <m/>
    <m/>
    <m/>
    <m/>
    <m/>
  </r>
  <r>
    <d v="2009-07-02T00:00:00"/>
    <x v="201"/>
    <n v="2502"/>
    <n v="143.55000000000001"/>
    <s v="Paid"/>
    <n v="143.55000000000001"/>
    <m/>
    <m/>
    <m/>
    <m/>
    <m/>
    <m/>
    <m/>
    <m/>
    <m/>
    <m/>
  </r>
  <r>
    <d v="2009-07-03T00:00:00"/>
    <x v="1"/>
    <n v="544031"/>
    <n v="207"/>
    <s v="Paid"/>
    <n v="207"/>
    <m/>
    <m/>
    <m/>
    <m/>
    <m/>
    <m/>
    <m/>
    <m/>
    <m/>
    <m/>
  </r>
  <r>
    <d v="2009-07-03T00:00:00"/>
    <x v="1"/>
    <n v="544030"/>
    <n v="72.47"/>
    <s v="Paid"/>
    <n v="72.47"/>
    <m/>
    <m/>
    <m/>
    <m/>
    <m/>
    <m/>
    <m/>
    <m/>
    <m/>
    <m/>
  </r>
  <r>
    <d v="2009-07-03T00:00:00"/>
    <x v="2"/>
    <n v="853"/>
    <n v="776.74"/>
    <s v="Paid"/>
    <n v="776.74"/>
    <m/>
    <m/>
    <m/>
    <m/>
    <m/>
    <m/>
    <m/>
    <m/>
    <m/>
    <m/>
  </r>
  <r>
    <m/>
    <x v="7"/>
    <m/>
    <m/>
    <m/>
    <n v="9936.48"/>
    <n v="3605.09"/>
    <m/>
    <m/>
    <m/>
    <n v="195"/>
    <n v="250"/>
    <n v="13986.57"/>
    <n v="11579.08"/>
    <n v="-2407.489999999999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7-06T00:00:00"/>
    <x v="1"/>
    <n v="544429"/>
    <n v="179.74"/>
    <s v="Paid"/>
    <m/>
    <n v="3325"/>
    <m/>
    <m/>
    <m/>
    <n v="195"/>
    <n v="250"/>
    <m/>
    <m/>
    <m/>
    <m/>
  </r>
  <r>
    <d v="2009-07-07T00:00:00"/>
    <x v="99"/>
    <s v="6940A"/>
    <n v="2441.25"/>
    <s v="Paid"/>
    <m/>
    <m/>
    <m/>
    <m/>
    <m/>
    <m/>
    <m/>
    <m/>
    <m/>
    <m/>
    <m/>
  </r>
  <r>
    <d v="2009-07-08T00:00:00"/>
    <x v="1"/>
    <n v="544916"/>
    <n v="244.34"/>
    <s v="Paid"/>
    <m/>
    <m/>
    <m/>
    <m/>
    <m/>
    <m/>
    <m/>
    <m/>
    <m/>
    <m/>
    <m/>
  </r>
  <r>
    <d v="2009-07-08T00:00:00"/>
    <x v="205"/>
    <n v="191691"/>
    <n v="36.6"/>
    <s v="Paid"/>
    <m/>
    <m/>
    <m/>
    <m/>
    <m/>
    <m/>
    <m/>
    <m/>
    <m/>
    <m/>
    <m/>
  </r>
  <r>
    <d v="2009-07-08T00:00:00"/>
    <x v="2"/>
    <n v="860"/>
    <n v="598.4"/>
    <s v="Paid"/>
    <m/>
    <m/>
    <m/>
    <m/>
    <m/>
    <m/>
    <m/>
    <m/>
    <m/>
    <m/>
    <m/>
  </r>
  <r>
    <d v="2009-07-09T00:00:00"/>
    <x v="99"/>
    <s v="6996A"/>
    <n v="4096.09"/>
    <s v="Paid"/>
    <m/>
    <m/>
    <m/>
    <m/>
    <m/>
    <m/>
    <m/>
    <m/>
    <m/>
    <m/>
    <m/>
  </r>
  <r>
    <d v="2009-07-10T00:00:00"/>
    <x v="1"/>
    <n v="545401"/>
    <n v="237.17"/>
    <s v="Paid"/>
    <m/>
    <m/>
    <m/>
    <m/>
    <m/>
    <m/>
    <m/>
    <m/>
    <m/>
    <m/>
    <m/>
  </r>
  <r>
    <d v="2009-07-10T00:00:00"/>
    <x v="2"/>
    <n v="865"/>
    <n v="480.64"/>
    <s v="Paid"/>
    <m/>
    <m/>
    <m/>
    <m/>
    <m/>
    <m/>
    <m/>
    <m/>
    <m/>
    <m/>
    <m/>
  </r>
  <r>
    <m/>
    <x v="7"/>
    <m/>
    <n v="8314.23"/>
    <m/>
    <m/>
    <n v="3325"/>
    <m/>
    <m/>
    <m/>
    <n v="195"/>
    <n v="250"/>
    <n v="12084.23"/>
    <n v="10898.24"/>
    <n v="-1185.989999999999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7-04T00:00:00"/>
    <x v="206"/>
    <m/>
    <n v="512.6"/>
    <s v="Paid "/>
    <m/>
    <n v="3475.7"/>
    <m/>
    <m/>
    <n v="10"/>
    <n v="195"/>
    <n v="200"/>
    <m/>
    <m/>
    <m/>
    <m/>
  </r>
  <r>
    <d v="2009-07-13T00:00:00"/>
    <x v="1"/>
    <n v="545685"/>
    <n v="237.17"/>
    <s v="Paid "/>
    <m/>
    <m/>
    <m/>
    <m/>
    <m/>
    <m/>
    <m/>
    <m/>
    <m/>
    <m/>
    <m/>
  </r>
  <r>
    <d v="2009-07-13T00:00:00"/>
    <x v="99"/>
    <s v="7063A"/>
    <n v="2132.4"/>
    <s v="Paid "/>
    <m/>
    <m/>
    <m/>
    <m/>
    <m/>
    <m/>
    <m/>
    <m/>
    <m/>
    <m/>
    <m/>
  </r>
  <r>
    <d v="2009-07-13T00:00:00"/>
    <x v="15"/>
    <s v="I146526"/>
    <n v="298.58"/>
    <s v="Paid "/>
    <m/>
    <m/>
    <m/>
    <m/>
    <m/>
    <m/>
    <m/>
    <m/>
    <m/>
    <m/>
    <m/>
  </r>
  <r>
    <d v="2009-07-15T00:00:00"/>
    <x v="1"/>
    <n v="546208"/>
    <n v="57.8"/>
    <s v="Paid "/>
    <m/>
    <m/>
    <m/>
    <m/>
    <m/>
    <m/>
    <m/>
    <m/>
    <m/>
    <m/>
    <m/>
  </r>
  <r>
    <d v="2009-07-15T00:00:00"/>
    <x v="2"/>
    <n v="885"/>
    <n v="413.48"/>
    <s v="Paid "/>
    <m/>
    <m/>
    <m/>
    <m/>
    <m/>
    <m/>
    <m/>
    <m/>
    <m/>
    <m/>
    <m/>
  </r>
  <r>
    <d v="2009-07-15T00:00:00"/>
    <x v="2"/>
    <n v="875"/>
    <n v="520.11"/>
    <s v="Paid "/>
    <m/>
    <m/>
    <m/>
    <m/>
    <m/>
    <m/>
    <m/>
    <m/>
    <m/>
    <m/>
    <m/>
  </r>
  <r>
    <d v="2009-07-16T00:00:00"/>
    <x v="201"/>
    <n v="2793"/>
    <n v="99.99"/>
    <s v="Paid "/>
    <m/>
    <m/>
    <m/>
    <m/>
    <m/>
    <m/>
    <m/>
    <m/>
    <m/>
    <m/>
    <m/>
  </r>
  <r>
    <d v="2009-07-16T00:00:00"/>
    <x v="99"/>
    <s v="7115A"/>
    <n v="3285.48"/>
    <s v="Paid "/>
    <m/>
    <m/>
    <m/>
    <m/>
    <m/>
    <m/>
    <m/>
    <m/>
    <m/>
    <m/>
    <m/>
  </r>
  <r>
    <d v="2009-07-17T00:00:00"/>
    <x v="1"/>
    <n v="546701"/>
    <n v="123.99"/>
    <s v="Paid "/>
    <m/>
    <m/>
    <m/>
    <m/>
    <m/>
    <m/>
    <m/>
    <m/>
    <m/>
    <m/>
    <m/>
  </r>
  <r>
    <m/>
    <x v="7"/>
    <m/>
    <n v="7681.6"/>
    <m/>
    <m/>
    <n v="3475.7"/>
    <m/>
    <m/>
    <n v="10"/>
    <n v="195"/>
    <n v="200"/>
    <n v="11562.3"/>
    <n v="12414.26"/>
    <n v="851.9600000000009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7-20T00:00:00"/>
    <x v="99"/>
    <s v="7186A"/>
    <n v="2858.6"/>
    <s v="Paid"/>
    <m/>
    <n v="3381.5"/>
    <m/>
    <m/>
    <n v="10"/>
    <n v="195"/>
    <n v="200"/>
    <m/>
    <m/>
    <m/>
    <m/>
  </r>
  <r>
    <d v="2009-07-21T00:00:00"/>
    <x v="3"/>
    <n v="169804"/>
    <n v="421.18"/>
    <s v="Paid"/>
    <m/>
    <m/>
    <m/>
    <m/>
    <m/>
    <m/>
    <m/>
    <m/>
    <m/>
    <m/>
    <m/>
  </r>
  <r>
    <d v="2009-07-21T00:00:00"/>
    <x v="3"/>
    <n v="169822"/>
    <n v="20"/>
    <s v="Paid"/>
    <m/>
    <m/>
    <m/>
    <m/>
    <m/>
    <m/>
    <m/>
    <m/>
    <m/>
    <m/>
    <m/>
  </r>
  <r>
    <d v="2009-07-22T00:00:00"/>
    <x v="1"/>
    <n v="547468"/>
    <n v="237.17"/>
    <s v="Paid"/>
    <m/>
    <m/>
    <m/>
    <m/>
    <m/>
    <m/>
    <m/>
    <m/>
    <m/>
    <m/>
    <m/>
  </r>
  <r>
    <d v="2009-07-22T00:00:00"/>
    <x v="2"/>
    <n v="910"/>
    <n v="803.11"/>
    <s v="Paid"/>
    <m/>
    <m/>
    <m/>
    <m/>
    <m/>
    <m/>
    <m/>
    <m/>
    <m/>
    <m/>
    <m/>
  </r>
  <r>
    <d v="2009-07-22T00:00:00"/>
    <x v="99"/>
    <s v="7240A"/>
    <n v="3662.05"/>
    <s v="Paid"/>
    <m/>
    <m/>
    <m/>
    <m/>
    <m/>
    <m/>
    <m/>
    <m/>
    <m/>
    <m/>
    <m/>
  </r>
  <r>
    <d v="2009-07-24T00:00:00"/>
    <x v="1"/>
    <n v="547801"/>
    <n v="123.99"/>
    <s v="Paid"/>
    <m/>
    <m/>
    <m/>
    <m/>
    <m/>
    <m/>
    <m/>
    <m/>
    <m/>
    <m/>
    <m/>
  </r>
  <r>
    <m/>
    <x v="7"/>
    <m/>
    <n v="8126.0999999999995"/>
    <m/>
    <m/>
    <n v="3381.5"/>
    <m/>
    <m/>
    <n v="10"/>
    <n v="195"/>
    <n v="200"/>
    <n v="11912.599999999999"/>
    <n v="12069.52"/>
    <n v="156.9200000000018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7-27T00:00:00"/>
    <x v="2"/>
    <n v="893"/>
    <n v="357.12"/>
    <s v="Paid"/>
    <m/>
    <m/>
    <m/>
    <m/>
    <n v="10"/>
    <n v="195"/>
    <n v="200"/>
    <m/>
    <m/>
    <m/>
    <m/>
  </r>
  <r>
    <d v="2009-07-27T00:00:00"/>
    <x v="99"/>
    <s v="7312A"/>
    <n v="2597.67"/>
    <s v="Paid"/>
    <m/>
    <m/>
    <m/>
    <m/>
    <m/>
    <m/>
    <m/>
    <m/>
    <m/>
    <m/>
    <m/>
  </r>
  <r>
    <d v="2009-07-28T00:00:00"/>
    <x v="201"/>
    <n v="3016"/>
    <n v="113"/>
    <s v="Paid"/>
    <m/>
    <m/>
    <m/>
    <m/>
    <m/>
    <m/>
    <m/>
    <m/>
    <m/>
    <m/>
    <m/>
  </r>
  <r>
    <d v="2009-07-30T00:00:00"/>
    <x v="201"/>
    <n v="3106"/>
    <n v="285.61"/>
    <s v="Paid"/>
    <m/>
    <m/>
    <m/>
    <m/>
    <m/>
    <m/>
    <m/>
    <m/>
    <m/>
    <m/>
    <m/>
  </r>
  <r>
    <d v="2009-07-27T00:00:00"/>
    <x v="207"/>
    <n v="548215"/>
    <n v="292.55"/>
    <s v="Paid"/>
    <m/>
    <m/>
    <m/>
    <m/>
    <m/>
    <m/>
    <m/>
    <m/>
    <m/>
    <m/>
    <m/>
  </r>
  <r>
    <d v="2009-07-29T00:00:00"/>
    <x v="2"/>
    <n v="925"/>
    <n v="731.63"/>
    <s v="Paid"/>
    <m/>
    <m/>
    <m/>
    <m/>
    <m/>
    <m/>
    <m/>
    <m/>
    <m/>
    <m/>
    <m/>
  </r>
  <r>
    <d v="2009-07-29T00:00:00"/>
    <x v="207"/>
    <n v="648648"/>
    <n v="123.99"/>
    <s v="Paid"/>
    <m/>
    <m/>
    <m/>
    <m/>
    <m/>
    <m/>
    <m/>
    <m/>
    <m/>
    <m/>
    <m/>
  </r>
  <r>
    <d v="2009-07-29T00:00:00"/>
    <x v="99"/>
    <s v="7366A"/>
    <n v="3106.56"/>
    <s v="Paid"/>
    <m/>
    <m/>
    <m/>
    <m/>
    <m/>
    <m/>
    <m/>
    <m/>
    <m/>
    <m/>
    <m/>
  </r>
  <r>
    <d v="2009-07-31T00:00:00"/>
    <x v="207"/>
    <n v="549062"/>
    <n v="239.59"/>
    <s v="Paid"/>
    <m/>
    <m/>
    <m/>
    <m/>
    <m/>
    <m/>
    <m/>
    <m/>
    <m/>
    <m/>
    <m/>
  </r>
  <r>
    <m/>
    <x v="7"/>
    <m/>
    <n v="7847.7199999999993"/>
    <m/>
    <m/>
    <n v="3347.72"/>
    <m/>
    <m/>
    <n v="10"/>
    <n v="195"/>
    <n v="200"/>
    <n v="11600.439999999999"/>
    <n v="9996.85"/>
    <n v="-1603.589999999998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n v="10"/>
    <n v="195"/>
    <n v="200"/>
    <m/>
    <m/>
    <m/>
    <m/>
  </r>
  <r>
    <d v="2009-08-05T00:00:00"/>
    <x v="99"/>
    <s v="7506A"/>
    <n v="1724.96"/>
    <s v="Paid"/>
    <n v="1724.96"/>
    <n v="3347.72"/>
    <m/>
    <m/>
    <m/>
    <m/>
    <m/>
    <m/>
    <m/>
    <m/>
    <m/>
  </r>
  <r>
    <d v="2009-08-05T00:00:00"/>
    <x v="1"/>
    <n v="549956"/>
    <n v="119.8"/>
    <s v="Paid"/>
    <n v="119.8"/>
    <m/>
    <m/>
    <m/>
    <m/>
    <m/>
    <m/>
    <m/>
    <m/>
    <m/>
    <m/>
  </r>
  <r>
    <d v="2009-08-05T00:00:00"/>
    <x v="2"/>
    <n v="898"/>
    <n v="640.46"/>
    <s v="Paid"/>
    <n v="640.46"/>
    <m/>
    <m/>
    <m/>
    <m/>
    <m/>
    <m/>
    <m/>
    <m/>
    <m/>
    <m/>
  </r>
  <r>
    <d v="2009-08-03T00:00:00"/>
    <x v="99"/>
    <s v="7453A"/>
    <n v="1736.37"/>
    <s v="Paid"/>
    <n v="1736.37"/>
    <m/>
    <m/>
    <m/>
    <m/>
    <m/>
    <m/>
    <m/>
    <m/>
    <m/>
    <m/>
  </r>
  <r>
    <d v="2009-08-03T00:00:00"/>
    <x v="1"/>
    <n v="549468"/>
    <n v="179.37"/>
    <s v="Paid"/>
    <n v="179.37"/>
    <m/>
    <m/>
    <m/>
    <m/>
    <m/>
    <m/>
    <m/>
    <m/>
    <m/>
    <m/>
  </r>
  <r>
    <d v="2009-06-24T00:00:00"/>
    <x v="208"/>
    <m/>
    <n v="582.78"/>
    <s v="Paid"/>
    <m/>
    <m/>
    <n v="582.78"/>
    <m/>
    <m/>
    <m/>
    <m/>
    <m/>
    <m/>
    <m/>
    <m/>
  </r>
  <r>
    <d v="2009-08-04T00:00:00"/>
    <x v="3"/>
    <n v="170352"/>
    <n v="669.05"/>
    <s v="Paid"/>
    <n v="669.05"/>
    <m/>
    <m/>
    <m/>
    <m/>
    <m/>
    <m/>
    <m/>
    <m/>
    <m/>
    <m/>
  </r>
  <r>
    <d v="2009-07-14T00:00:00"/>
    <x v="209"/>
    <n v="2411"/>
    <n v="86.9"/>
    <s v="Paid"/>
    <m/>
    <m/>
    <m/>
    <m/>
    <m/>
    <m/>
    <m/>
    <m/>
    <m/>
    <m/>
    <m/>
  </r>
  <r>
    <m/>
    <x v="7"/>
    <m/>
    <m/>
    <m/>
    <n v="5070.01"/>
    <n v="3347.72"/>
    <n v="582.78"/>
    <m/>
    <n v="10"/>
    <n v="195"/>
    <n v="200"/>
    <n v="9405.51"/>
    <n v="10565.15"/>
    <n v="1159.639999999999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n v="10"/>
    <n v="195"/>
    <n v="200"/>
    <m/>
    <m/>
    <m/>
    <m/>
  </r>
  <r>
    <d v="2009-08-11T00:00:00"/>
    <x v="99"/>
    <s v="7611A"/>
    <n v="3327.59"/>
    <s v="Paid"/>
    <n v="3327.59"/>
    <n v="3208"/>
    <m/>
    <m/>
    <m/>
    <m/>
    <m/>
    <m/>
    <m/>
    <m/>
    <m/>
  </r>
  <r>
    <d v="2009-08-12T00:00:00"/>
    <x v="2"/>
    <n v="941"/>
    <n v="989.25"/>
    <s v="Paid"/>
    <n v="989.25"/>
    <m/>
    <m/>
    <m/>
    <m/>
    <m/>
    <m/>
    <m/>
    <m/>
    <m/>
    <m/>
  </r>
  <r>
    <d v="2009-08-12T00:00:00"/>
    <x v="1"/>
    <n v="551203"/>
    <n v="170.88"/>
    <s v="Paid"/>
    <n v="170.88"/>
    <m/>
    <m/>
    <m/>
    <m/>
    <m/>
    <m/>
    <m/>
    <m/>
    <m/>
    <m/>
  </r>
  <r>
    <d v="2009-08-12T00:00:00"/>
    <x v="1"/>
    <n v="551204"/>
    <n v="185.99"/>
    <s v="Paid"/>
    <n v="185.99"/>
    <m/>
    <m/>
    <m/>
    <m/>
    <m/>
    <m/>
    <m/>
    <m/>
    <m/>
    <m/>
  </r>
  <r>
    <d v="2009-08-12T00:00:00"/>
    <x v="96"/>
    <n v="82718"/>
    <n v="41.7"/>
    <s v="Paid"/>
    <n v="41.7"/>
    <m/>
    <m/>
    <m/>
    <m/>
    <m/>
    <m/>
    <m/>
    <m/>
    <m/>
    <m/>
  </r>
  <r>
    <d v="2009-08-13T00:00:00"/>
    <x v="99"/>
    <s v="7667A"/>
    <n v="3495.3"/>
    <s v="Paid"/>
    <n v="3495.3"/>
    <m/>
    <m/>
    <m/>
    <m/>
    <m/>
    <m/>
    <m/>
    <m/>
    <m/>
    <m/>
  </r>
  <r>
    <d v="2009-08-13T00:00:00"/>
    <x v="201"/>
    <n v="3394"/>
    <n v="368.82"/>
    <s v="Paid"/>
    <n v="368.82"/>
    <m/>
    <m/>
    <m/>
    <m/>
    <m/>
    <m/>
    <m/>
    <m/>
    <m/>
    <m/>
  </r>
  <r>
    <m/>
    <x v="7"/>
    <m/>
    <n v="8579.5299999999988"/>
    <m/>
    <n v="8579.5299999999988"/>
    <n v="3208"/>
    <m/>
    <m/>
    <n v="10"/>
    <n v="195"/>
    <n v="200"/>
    <n v="12192.529999999999"/>
    <n v="9181.7999999999993"/>
    <n v="-3010.729999999999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n v="10"/>
    <n v="195"/>
    <n v="200"/>
    <m/>
    <m/>
    <m/>
    <m/>
  </r>
  <r>
    <d v="2009-08-17T00:00:00"/>
    <x v="1"/>
    <n v="551952"/>
    <n v="123.99"/>
    <s v="Paid"/>
    <n v="123.99"/>
    <n v="3208"/>
    <m/>
    <m/>
    <m/>
    <m/>
    <m/>
    <m/>
    <m/>
    <m/>
    <m/>
  </r>
  <r>
    <d v="2009-08-18T00:00:00"/>
    <x v="3"/>
    <n v="170893"/>
    <n v="628.70000000000005"/>
    <s v="Paid"/>
    <n v="628.70000000000005"/>
    <m/>
    <m/>
    <m/>
    <m/>
    <m/>
    <m/>
    <m/>
    <m/>
    <m/>
    <m/>
  </r>
  <r>
    <d v="2009-08-18T00:00:00"/>
    <x v="15"/>
    <s v="I160384"/>
    <n v="103.16"/>
    <s v="Paid"/>
    <n v="103.16"/>
    <m/>
    <m/>
    <m/>
    <m/>
    <m/>
    <m/>
    <m/>
    <m/>
    <m/>
    <m/>
  </r>
  <r>
    <d v="2009-08-17T00:00:00"/>
    <x v="2"/>
    <n v="957"/>
    <n v="1018.9"/>
    <s v="Paid"/>
    <n v="1018.9"/>
    <m/>
    <m/>
    <m/>
    <m/>
    <m/>
    <m/>
    <m/>
    <m/>
    <m/>
    <m/>
  </r>
  <r>
    <d v="2009-08-17T00:00:00"/>
    <x v="99"/>
    <s v="7720A"/>
    <n v="2901.41"/>
    <s v="Paid"/>
    <n v="2901.41"/>
    <m/>
    <m/>
    <m/>
    <m/>
    <m/>
    <m/>
    <m/>
    <m/>
    <m/>
    <m/>
  </r>
  <r>
    <d v="2009-08-19T00:00:00"/>
    <x v="1"/>
    <n v="552407"/>
    <n v="55.38"/>
    <s v="Paid"/>
    <n v="55.38"/>
    <m/>
    <m/>
    <m/>
    <m/>
    <m/>
    <m/>
    <m/>
    <m/>
    <m/>
    <m/>
  </r>
  <r>
    <d v="2009-08-20T00:00:00"/>
    <x v="99"/>
    <s v="7818A"/>
    <n v="1139.04"/>
    <s v="Paid"/>
    <n v="1139.04"/>
    <m/>
    <m/>
    <m/>
    <m/>
    <m/>
    <m/>
    <m/>
    <m/>
    <m/>
    <m/>
  </r>
  <r>
    <d v="2009-08-21T00:00:00"/>
    <x v="1"/>
    <n v="552993"/>
    <n v="423.39"/>
    <s v="Paid"/>
    <n v="423.39"/>
    <m/>
    <m/>
    <m/>
    <m/>
    <m/>
    <m/>
    <m/>
    <m/>
    <m/>
    <m/>
  </r>
  <r>
    <d v="2009-08-21T00:00:00"/>
    <x v="99"/>
    <s v="7859A"/>
    <n v="1099.5999999999999"/>
    <m/>
    <n v="1099.5999999999999"/>
    <m/>
    <m/>
    <m/>
    <m/>
    <m/>
    <m/>
    <m/>
    <m/>
    <m/>
    <m/>
  </r>
  <r>
    <m/>
    <x v="7"/>
    <m/>
    <m/>
    <m/>
    <n v="7493.57"/>
    <n v="3208"/>
    <m/>
    <m/>
    <n v="10"/>
    <n v="195"/>
    <n v="200"/>
    <n v="11106.57"/>
    <n v="12681.14"/>
    <n v="1574.569999999999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8-24T00:00:00"/>
    <x v="1"/>
    <n v="553240"/>
    <n v="62"/>
    <s v="Paid"/>
    <n v="62"/>
    <n v="3335"/>
    <m/>
    <m/>
    <n v="10"/>
    <n v="195"/>
    <n v="200"/>
    <m/>
    <m/>
    <m/>
    <m/>
  </r>
  <r>
    <d v="2009-08-24T00:00:00"/>
    <x v="99"/>
    <s v="7885A"/>
    <n v="4667.22"/>
    <s v="Paid"/>
    <n v="4667.22"/>
    <m/>
    <m/>
    <m/>
    <m/>
    <m/>
    <m/>
    <m/>
    <m/>
    <m/>
    <m/>
  </r>
  <r>
    <d v="2009-08-26T00:00:00"/>
    <x v="1"/>
    <n v="553688"/>
    <n v="175.18"/>
    <s v="Paid"/>
    <n v="175.18"/>
    <m/>
    <m/>
    <m/>
    <m/>
    <m/>
    <m/>
    <m/>
    <m/>
    <m/>
    <m/>
  </r>
  <r>
    <d v="2009-08-27T00:00:00"/>
    <x v="201"/>
    <n v="3643"/>
    <n v="169.49"/>
    <s v="Paid"/>
    <n v="169.49"/>
    <m/>
    <m/>
    <m/>
    <m/>
    <m/>
    <m/>
    <m/>
    <m/>
    <m/>
    <m/>
  </r>
  <r>
    <d v="2009-08-27T00:00:00"/>
    <x v="99"/>
    <s v="7937A"/>
    <n v="1363.23"/>
    <s v="Paid"/>
    <n v="1363.23"/>
    <m/>
    <m/>
    <m/>
    <m/>
    <m/>
    <m/>
    <m/>
    <m/>
    <m/>
    <m/>
  </r>
  <r>
    <d v="2009-08-28T00:00:00"/>
    <x v="1"/>
    <n v="554119"/>
    <n v="347.93"/>
    <s v="Paid"/>
    <n v="347.93"/>
    <m/>
    <m/>
    <m/>
    <m/>
    <m/>
    <m/>
    <m/>
    <m/>
    <m/>
    <m/>
  </r>
  <r>
    <m/>
    <x v="7"/>
    <m/>
    <m/>
    <m/>
    <n v="6785.0500000000011"/>
    <n v="3335"/>
    <m/>
    <m/>
    <n v="10"/>
    <n v="195"/>
    <n v="200"/>
    <n v="10525.050000000001"/>
    <n v="10786.33"/>
    <n v="261.27999999999884"/>
    <m/>
  </r>
  <r>
    <m/>
    <x v="7"/>
    <m/>
    <m/>
    <m/>
    <m/>
    <m/>
    <m/>
    <m/>
    <m/>
    <m/>
    <m/>
    <m/>
    <m/>
    <m/>
    <m/>
  </r>
  <r>
    <m/>
    <x v="7"/>
    <m/>
    <n v="6785.0500000000011"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8-31T00:00:00"/>
    <x v="1"/>
    <n v="554495"/>
    <n v="123.25"/>
    <s v="Paid"/>
    <n v="123.25"/>
    <n v="3335"/>
    <m/>
    <m/>
    <n v="10"/>
    <n v="195"/>
    <n v="200"/>
    <m/>
    <m/>
    <m/>
    <m/>
  </r>
  <r>
    <d v="2009-08-31T00:00:00"/>
    <x v="99"/>
    <s v="7993A"/>
    <n v="2760.58"/>
    <s v="Paid"/>
    <n v="2760.58"/>
    <m/>
    <m/>
    <m/>
    <m/>
    <m/>
    <m/>
    <m/>
    <m/>
    <m/>
    <m/>
  </r>
  <r>
    <d v="2009-09-01T00:00:00"/>
    <x v="201"/>
    <n v="213720"/>
    <n v="712.95"/>
    <s v="Paid"/>
    <n v="712.95"/>
    <m/>
    <m/>
    <m/>
    <m/>
    <m/>
    <m/>
    <m/>
    <m/>
    <m/>
    <m/>
  </r>
  <r>
    <d v="2009-09-01T00:00:00"/>
    <x v="3"/>
    <n v="171459"/>
    <n v="578.85"/>
    <s v="Paid"/>
    <n v="578.85"/>
    <m/>
    <m/>
    <m/>
    <m/>
    <m/>
    <m/>
    <m/>
    <m/>
    <m/>
    <m/>
  </r>
  <r>
    <d v="2009-09-02T00:00:00"/>
    <x v="99"/>
    <s v="8051A"/>
    <n v="3632.38"/>
    <s v="Paid"/>
    <n v="3632.38"/>
    <m/>
    <m/>
    <m/>
    <m/>
    <m/>
    <m/>
    <m/>
    <m/>
    <m/>
    <m/>
  </r>
  <r>
    <d v="2009-09-02T00:00:00"/>
    <x v="1"/>
    <n v="555054"/>
    <n v="181.79"/>
    <s v="Paid"/>
    <n v="181.79"/>
    <m/>
    <m/>
    <m/>
    <m/>
    <m/>
    <m/>
    <m/>
    <m/>
    <m/>
    <m/>
  </r>
  <r>
    <d v="2009-09-02T00:00:00"/>
    <x v="96"/>
    <n v="83294"/>
    <n v="41.7"/>
    <s v="Paid"/>
    <n v="41.7"/>
    <m/>
    <m/>
    <m/>
    <m/>
    <m/>
    <m/>
    <m/>
    <m/>
    <m/>
    <m/>
  </r>
  <r>
    <d v="2009-09-04T00:00:00"/>
    <x v="2"/>
    <n v="995"/>
    <n v="577.20000000000005"/>
    <s v="Paid"/>
    <n v="577.20000000000005"/>
    <m/>
    <m/>
    <m/>
    <m/>
    <m/>
    <m/>
    <m/>
    <m/>
    <m/>
    <m/>
  </r>
  <r>
    <d v="2009-09-04T00:00:00"/>
    <x v="1"/>
    <n v="555391"/>
    <n v="166.14"/>
    <s v="Paid"/>
    <n v="166.14"/>
    <m/>
    <m/>
    <m/>
    <m/>
    <m/>
    <m/>
    <m/>
    <m/>
    <m/>
    <m/>
  </r>
  <r>
    <d v="2009-09-04T00:00:00"/>
    <x v="2"/>
    <n v="986"/>
    <n v="858.01"/>
    <s v="Paid"/>
    <n v="858.01"/>
    <m/>
    <m/>
    <m/>
    <m/>
    <m/>
    <m/>
    <m/>
    <m/>
    <m/>
    <m/>
  </r>
  <r>
    <m/>
    <x v="7"/>
    <m/>
    <n v="9632.85"/>
    <m/>
    <n v="9632.85"/>
    <n v="3335"/>
    <m/>
    <m/>
    <n v="10"/>
    <n v="195"/>
    <n v="200"/>
    <n v="13372.85"/>
    <n v="11662.97"/>
    <n v="-1709.88000000000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9-07T00:00:00"/>
    <x v="1"/>
    <n v="555839"/>
    <n v="179.37"/>
    <s v="Paid "/>
    <n v="179.37"/>
    <n v="3326"/>
    <m/>
    <m/>
    <n v="10"/>
    <n v="195"/>
    <n v="200"/>
    <m/>
    <m/>
    <m/>
    <m/>
  </r>
  <r>
    <d v="2009-09-07T00:00:00"/>
    <x v="99"/>
    <s v="8137A"/>
    <n v="3488.11"/>
    <s v="Paid "/>
    <n v="3488.11"/>
    <m/>
    <m/>
    <m/>
    <m/>
    <m/>
    <m/>
    <m/>
    <m/>
    <m/>
    <m/>
  </r>
  <r>
    <d v="2009-09-08T00:00:00"/>
    <x v="99"/>
    <s v="8185A"/>
    <n v="2902.38"/>
    <s v="Paid "/>
    <n v="2902.38"/>
    <m/>
    <m/>
    <m/>
    <m/>
    <m/>
    <m/>
    <m/>
    <m/>
    <m/>
    <m/>
  </r>
  <r>
    <d v="2009-09-09T00:00:00"/>
    <x v="3"/>
    <n v="171832"/>
    <n v="56.1"/>
    <s v="Paid "/>
    <n v="56.1"/>
    <m/>
    <m/>
    <m/>
    <m/>
    <m/>
    <m/>
    <m/>
    <m/>
    <m/>
    <m/>
  </r>
  <r>
    <d v="2009-09-09T00:00:00"/>
    <x v="1"/>
    <n v="556302"/>
    <n v="244.13"/>
    <s v="Paid "/>
    <n v="244.13"/>
    <m/>
    <m/>
    <m/>
    <m/>
    <m/>
    <m/>
    <m/>
    <m/>
    <m/>
    <m/>
  </r>
  <r>
    <d v="2009-09-09T00:00:00"/>
    <x v="2"/>
    <n v="1005"/>
    <n v="529.83000000000004"/>
    <s v="Paid "/>
    <n v="529.83000000000004"/>
    <m/>
    <m/>
    <m/>
    <m/>
    <m/>
    <m/>
    <m/>
    <m/>
    <m/>
    <m/>
  </r>
  <r>
    <d v="2009-09-10T00:00:00"/>
    <x v="201"/>
    <n v="3887"/>
    <n v="250"/>
    <s v="Paid "/>
    <n v="250"/>
    <m/>
    <m/>
    <m/>
    <m/>
    <m/>
    <m/>
    <m/>
    <m/>
    <m/>
    <m/>
  </r>
  <r>
    <d v="2009-09-10T00:00:00"/>
    <x v="99"/>
    <s v="8233A"/>
    <n v="1739.54"/>
    <s v="Paid "/>
    <n v="1739.54"/>
    <m/>
    <m/>
    <m/>
    <m/>
    <m/>
    <m/>
    <m/>
    <m/>
    <m/>
    <m/>
  </r>
  <r>
    <d v="2009-09-11T00:00:00"/>
    <x v="2"/>
    <n v="1016"/>
    <n v="494.74"/>
    <s v="Paid "/>
    <n v="494.74"/>
    <m/>
    <m/>
    <m/>
    <m/>
    <m/>
    <m/>
    <m/>
    <m/>
    <m/>
    <m/>
  </r>
  <r>
    <m/>
    <x v="7"/>
    <m/>
    <n v="9884.2000000000007"/>
    <m/>
    <n v="9884.2000000000007"/>
    <n v="3326"/>
    <m/>
    <m/>
    <n v="10"/>
    <n v="195"/>
    <n v="200"/>
    <n v="13615.2"/>
    <n v="12232.54"/>
    <n v="-1382.659999999999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9-15T00:00:00"/>
    <x v="3"/>
    <n v="172076"/>
    <n v="670.95"/>
    <s v="Paid"/>
    <n v="670.95"/>
    <n v="3326"/>
    <m/>
    <m/>
    <n v="10"/>
    <n v="195"/>
    <n v="200"/>
    <m/>
    <m/>
    <m/>
    <m/>
  </r>
  <r>
    <d v="2009-09-15T00:00:00"/>
    <x v="99"/>
    <s v="8321A"/>
    <n v="3073.32"/>
    <s v="Paid"/>
    <n v="3073.32"/>
    <m/>
    <m/>
    <m/>
    <m/>
    <m/>
    <m/>
    <m/>
    <m/>
    <m/>
    <m/>
  </r>
  <r>
    <d v="2009-09-16T00:00:00"/>
    <x v="1"/>
    <n v="557555"/>
    <n v="115.6"/>
    <s v="Paid"/>
    <n v="115.6"/>
    <m/>
    <m/>
    <m/>
    <m/>
    <m/>
    <m/>
    <m/>
    <m/>
    <m/>
    <m/>
  </r>
  <r>
    <d v="2009-09-14T00:00:00"/>
    <x v="1"/>
    <n v="557119"/>
    <n v="271.05"/>
    <s v="Paid"/>
    <n v="271.05"/>
    <m/>
    <m/>
    <m/>
    <m/>
    <m/>
    <m/>
    <m/>
    <m/>
    <m/>
    <m/>
  </r>
  <r>
    <d v="2009-09-14T00:00:00"/>
    <x v="99"/>
    <s v="8275A"/>
    <n v="1804.5"/>
    <s v="Paid"/>
    <n v="1804.5"/>
    <m/>
    <m/>
    <m/>
    <m/>
    <m/>
    <m/>
    <m/>
    <m/>
    <m/>
    <m/>
  </r>
  <r>
    <d v="2009-09-16T00:00:00"/>
    <x v="2"/>
    <n v="1053"/>
    <n v="529.42999999999995"/>
    <s v="Paid"/>
    <n v="529.42999999999995"/>
    <m/>
    <m/>
    <m/>
    <m/>
    <m/>
    <m/>
    <m/>
    <m/>
    <m/>
    <m/>
  </r>
  <r>
    <d v="2009-09-18T00:00:00"/>
    <x v="1"/>
    <n v="558100"/>
    <n v="418.97"/>
    <s v="Paid"/>
    <n v="418.97"/>
    <m/>
    <m/>
    <m/>
    <m/>
    <m/>
    <m/>
    <m/>
    <m/>
    <m/>
    <m/>
  </r>
  <r>
    <m/>
    <x v="7"/>
    <m/>
    <n v="6883.8200000000006"/>
    <m/>
    <n v="6883.8200000000006"/>
    <n v="3326"/>
    <m/>
    <m/>
    <n v="10"/>
    <n v="195"/>
    <n v="200"/>
    <n v="10614.82"/>
    <n v="12332.94"/>
    <n v="1718.120000000000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9-21T00:00:00"/>
    <x v="99"/>
    <s v="8424A"/>
    <n v="3386.43"/>
    <s v="Paid "/>
    <n v="3386.43"/>
    <n v="3371"/>
    <m/>
    <m/>
    <n v="10"/>
    <n v="195"/>
    <n v="200"/>
    <m/>
    <m/>
    <m/>
    <m/>
  </r>
  <r>
    <d v="2009-09-23T00:00:00"/>
    <x v="1"/>
    <n v="558870"/>
    <n v="356.97"/>
    <s v="Paid "/>
    <n v="356.97"/>
    <m/>
    <m/>
    <m/>
    <m/>
    <m/>
    <m/>
    <m/>
    <m/>
    <m/>
    <m/>
  </r>
  <r>
    <d v="2009-09-23T00:00:00"/>
    <x v="2"/>
    <n v="1064"/>
    <n v="491.33"/>
    <s v="Paid "/>
    <n v="491.33"/>
    <m/>
    <m/>
    <m/>
    <m/>
    <m/>
    <m/>
    <m/>
    <m/>
    <m/>
    <m/>
  </r>
  <r>
    <d v="2009-09-23T00:00:00"/>
    <x v="99"/>
    <s v="8484A"/>
    <n v="2710.34"/>
    <s v="Paid "/>
    <n v="2710.34"/>
    <m/>
    <m/>
    <m/>
    <m/>
    <m/>
    <m/>
    <m/>
    <m/>
    <m/>
    <m/>
  </r>
  <r>
    <d v="2009-09-25T00:00:00"/>
    <x v="1"/>
    <n v="559248"/>
    <n v="123.99"/>
    <s v="Paid "/>
    <n v="123.99"/>
    <m/>
    <m/>
    <m/>
    <m/>
    <m/>
    <m/>
    <m/>
    <m/>
    <m/>
    <m/>
  </r>
  <r>
    <d v="2009-09-24T00:00:00"/>
    <x v="201"/>
    <n v="4147"/>
    <n v="254.43"/>
    <s v="Paid "/>
    <n v="254.43"/>
    <m/>
    <m/>
    <m/>
    <m/>
    <m/>
    <m/>
    <m/>
    <m/>
    <m/>
    <m/>
  </r>
  <r>
    <m/>
    <x v="7"/>
    <m/>
    <m/>
    <m/>
    <n v="7323.49"/>
    <n v="3371"/>
    <m/>
    <m/>
    <n v="10"/>
    <n v="195"/>
    <n v="200"/>
    <n v="11099.49"/>
    <n v="10301.36"/>
    <n v="-798.129999999999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09-29T00:00:00"/>
    <x v="3"/>
    <n v="172623"/>
    <n v="562.95000000000005"/>
    <s v="Paid"/>
    <n v="562.95000000000005"/>
    <n v="3371"/>
    <m/>
    <m/>
    <n v="10"/>
    <n v="195"/>
    <n v="200"/>
    <m/>
    <m/>
    <m/>
    <m/>
  </r>
  <r>
    <d v="2009-09-30T00:00:00"/>
    <x v="96"/>
    <n v="84117"/>
    <n v="41.7"/>
    <s v="Paid"/>
    <n v="41.7"/>
    <m/>
    <m/>
    <m/>
    <m/>
    <m/>
    <m/>
    <m/>
    <m/>
    <m/>
    <m/>
  </r>
  <r>
    <d v="2009-09-28T00:00:00"/>
    <x v="210"/>
    <n v="559615"/>
    <n v="115.6"/>
    <s v="Paid"/>
    <n v="115.6"/>
    <m/>
    <m/>
    <m/>
    <m/>
    <m/>
    <m/>
    <m/>
    <m/>
    <m/>
    <m/>
  </r>
  <r>
    <d v="2009-09-28T00:00:00"/>
    <x v="99"/>
    <s v="8566A"/>
    <n v="2838.84"/>
    <s v="Paid"/>
    <n v="2838.84"/>
    <m/>
    <m/>
    <m/>
    <m/>
    <m/>
    <m/>
    <m/>
    <m/>
    <m/>
    <m/>
  </r>
  <r>
    <d v="2009-09-30T00:00:00"/>
    <x v="99"/>
    <s v="8629A"/>
    <n v="2985.78"/>
    <s v="Paid"/>
    <n v="2985.78"/>
    <m/>
    <m/>
    <m/>
    <m/>
    <m/>
    <m/>
    <m/>
    <m/>
    <m/>
    <m/>
  </r>
  <r>
    <d v="2009-09-30T00:00:00"/>
    <x v="2"/>
    <n v="1025"/>
    <n v="700.37"/>
    <s v="Paid"/>
    <n v="700.37"/>
    <m/>
    <m/>
    <m/>
    <m/>
    <m/>
    <m/>
    <m/>
    <m/>
    <m/>
    <m/>
  </r>
  <r>
    <d v="2009-09-30T00:00:00"/>
    <x v="210"/>
    <n v="560089"/>
    <n v="273.49"/>
    <s v="Paid"/>
    <n v="273.49"/>
    <m/>
    <m/>
    <m/>
    <m/>
    <m/>
    <m/>
    <m/>
    <m/>
    <m/>
    <m/>
  </r>
  <r>
    <d v="2009-10-02T00:00:00"/>
    <x v="210"/>
    <n v="560423"/>
    <n v="123.99"/>
    <s v="Paid"/>
    <n v="123.99"/>
    <m/>
    <m/>
    <m/>
    <m/>
    <m/>
    <m/>
    <m/>
    <m/>
    <m/>
    <m/>
  </r>
  <r>
    <d v="2009-10-02T00:00:00"/>
    <x v="2"/>
    <n v="1036"/>
    <n v="414.62"/>
    <s v="Paid"/>
    <n v="414.62"/>
    <m/>
    <m/>
    <m/>
    <m/>
    <m/>
    <m/>
    <m/>
    <m/>
    <m/>
    <m/>
  </r>
  <r>
    <d v="2009-10-01T00:00:00"/>
    <x v="15"/>
    <s v="I179946"/>
    <n v="329.58"/>
    <s v="Paid"/>
    <m/>
    <m/>
    <m/>
    <m/>
    <m/>
    <m/>
    <m/>
    <m/>
    <m/>
    <m/>
    <m/>
  </r>
  <r>
    <m/>
    <x v="7"/>
    <m/>
    <n v="8386.92"/>
    <m/>
    <m/>
    <n v="3371"/>
    <m/>
    <m/>
    <n v="10"/>
    <n v="195"/>
    <n v="200"/>
    <n v="12162.92"/>
    <n v="10720.34"/>
    <n v="-1442.5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0-05T00:00:00"/>
    <x v="1"/>
    <n v="560821"/>
    <n v="175.18"/>
    <s v="Paid"/>
    <m/>
    <n v="3560"/>
    <m/>
    <m/>
    <n v="10"/>
    <n v="195"/>
    <n v="200"/>
    <m/>
    <m/>
    <m/>
    <m/>
  </r>
  <r>
    <d v="2009-10-05T00:00:00"/>
    <x v="99"/>
    <s v="8697A"/>
    <n v="4162.01"/>
    <s v="Paid"/>
    <m/>
    <m/>
    <m/>
    <m/>
    <m/>
    <m/>
    <m/>
    <m/>
    <m/>
    <m/>
    <m/>
  </r>
  <r>
    <d v="2009-10-07T00:00:00"/>
    <x v="99"/>
    <s v="8777A"/>
    <n v="2650.44"/>
    <s v="Paid"/>
    <m/>
    <m/>
    <m/>
    <m/>
    <m/>
    <m/>
    <m/>
    <m/>
    <m/>
    <m/>
    <m/>
  </r>
  <r>
    <d v="2009-10-07T00:00:00"/>
    <x v="2"/>
    <n v="1040"/>
    <n v="817.09"/>
    <s v="Paid"/>
    <m/>
    <m/>
    <m/>
    <m/>
    <m/>
    <m/>
    <m/>
    <m/>
    <m/>
    <m/>
    <m/>
  </r>
  <r>
    <d v="2009-10-07T00:00:00"/>
    <x v="1"/>
    <n v="561371"/>
    <n v="185.99"/>
    <s v="Paid"/>
    <m/>
    <m/>
    <m/>
    <m/>
    <m/>
    <m/>
    <m/>
    <m/>
    <m/>
    <m/>
    <m/>
  </r>
  <r>
    <d v="2009-10-08T00:00:00"/>
    <x v="201"/>
    <n v="4411"/>
    <n v="229.77"/>
    <s v="Paid"/>
    <m/>
    <m/>
    <m/>
    <m/>
    <m/>
    <m/>
    <m/>
    <m/>
    <m/>
    <m/>
    <m/>
  </r>
  <r>
    <d v="2009-10-08T00:00:00"/>
    <x v="211"/>
    <n v="97952"/>
    <n v="634.66999999999996"/>
    <s v="Paid"/>
    <m/>
    <m/>
    <m/>
    <m/>
    <m/>
    <m/>
    <m/>
    <m/>
    <m/>
    <m/>
    <m/>
  </r>
  <r>
    <d v="2009-10-09T00:00:00"/>
    <x v="1"/>
    <n v="561850"/>
    <n v="147.06"/>
    <s v="Paid"/>
    <m/>
    <m/>
    <m/>
    <m/>
    <m/>
    <m/>
    <m/>
    <m/>
    <m/>
    <m/>
    <m/>
  </r>
  <r>
    <d v="2009-10-09T00:00:00"/>
    <x v="2"/>
    <n v="1045"/>
    <n v="364.46"/>
    <s v="Paid"/>
    <m/>
    <m/>
    <m/>
    <m/>
    <m/>
    <m/>
    <m/>
    <m/>
    <m/>
    <m/>
    <m/>
  </r>
  <r>
    <m/>
    <x v="7"/>
    <m/>
    <n v="9366.67"/>
    <m/>
    <m/>
    <n v="3560"/>
    <m/>
    <m/>
    <n v="10"/>
    <n v="195"/>
    <n v="200"/>
    <n v="13331.67"/>
    <n v="10769.44"/>
    <n v="-2562.229999999999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0-12T00:00:00"/>
    <x v="99"/>
    <s v="8834A"/>
    <s v=" "/>
    <s v="Paid"/>
    <m/>
    <n v="3560"/>
    <m/>
    <m/>
    <n v="10"/>
    <n v="195"/>
    <n v="200"/>
    <m/>
    <m/>
    <m/>
    <m/>
  </r>
  <r>
    <d v="2009-10-12T00:00:00"/>
    <x v="1"/>
    <n v="562160"/>
    <n v="62"/>
    <s v="Paid"/>
    <m/>
    <m/>
    <m/>
    <m/>
    <m/>
    <m/>
    <m/>
    <m/>
    <m/>
    <m/>
    <m/>
  </r>
  <r>
    <d v="2009-10-13T00:00:00"/>
    <x v="3"/>
    <n v="173191"/>
    <n v="273.55"/>
    <s v="Paid"/>
    <m/>
    <m/>
    <m/>
    <m/>
    <m/>
    <m/>
    <m/>
    <m/>
    <m/>
    <m/>
    <m/>
  </r>
  <r>
    <d v="2009-10-14T00:00:00"/>
    <x v="2"/>
    <n v="1079"/>
    <n v="634.23"/>
    <s v="Paid"/>
    <m/>
    <m/>
    <m/>
    <m/>
    <m/>
    <m/>
    <m/>
    <m/>
    <m/>
    <m/>
    <m/>
  </r>
  <r>
    <d v="2009-10-14T00:00:00"/>
    <x v="1"/>
    <n v="562650"/>
    <n v="181.79"/>
    <s v="Paid"/>
    <m/>
    <m/>
    <m/>
    <m/>
    <m/>
    <m/>
    <m/>
    <m/>
    <m/>
    <m/>
    <m/>
  </r>
  <r>
    <d v="2009-10-14T00:00:00"/>
    <x v="99"/>
    <s v="8908A"/>
    <n v="1995.72"/>
    <s v="Paid"/>
    <m/>
    <m/>
    <m/>
    <m/>
    <m/>
    <m/>
    <m/>
    <m/>
    <m/>
    <m/>
    <m/>
  </r>
  <r>
    <d v="2009-10-16T00:00:00"/>
    <x v="1"/>
    <n v="563118"/>
    <n v="61.99"/>
    <s v="Paid"/>
    <m/>
    <m/>
    <m/>
    <m/>
    <m/>
    <m/>
    <m/>
    <m/>
    <m/>
    <m/>
    <m/>
  </r>
  <r>
    <d v="2009-10-16T00:00:00"/>
    <x v="15"/>
    <s v="I185479"/>
    <n v="17.149999999999999"/>
    <s v="Paid"/>
    <m/>
    <m/>
    <m/>
    <m/>
    <m/>
    <m/>
    <m/>
    <m/>
    <m/>
    <m/>
    <m/>
  </r>
  <r>
    <m/>
    <x v="7"/>
    <m/>
    <n v="3226.43"/>
    <m/>
    <m/>
    <n v="3560"/>
    <m/>
    <m/>
    <n v="10"/>
    <n v="195"/>
    <n v="200"/>
    <n v="7191.43"/>
    <n v="9723.8700000000008"/>
    <n v="2532.440000000000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0-21T00:00:00"/>
    <x v="99"/>
    <s v="9046A"/>
    <n v="3907.21"/>
    <s v="Paid"/>
    <m/>
    <n v="3393"/>
    <m/>
    <m/>
    <n v="10"/>
    <n v="195"/>
    <n v="200"/>
    <m/>
    <m/>
    <m/>
    <m/>
  </r>
  <r>
    <d v="2009-10-19T00:00:00"/>
    <x v="99"/>
    <s v="8991A"/>
    <n v="2506.44"/>
    <s v="Paid"/>
    <m/>
    <m/>
    <m/>
    <m/>
    <m/>
    <m/>
    <m/>
    <m/>
    <m/>
    <m/>
    <m/>
  </r>
  <r>
    <d v="2009-10-23T00:00:00"/>
    <x v="1"/>
    <n v="564344"/>
    <n v="181.79"/>
    <s v="Paid"/>
    <m/>
    <m/>
    <m/>
    <m/>
    <m/>
    <m/>
    <m/>
    <m/>
    <m/>
    <m/>
    <m/>
  </r>
  <r>
    <d v="2009-10-21T00:00:00"/>
    <x v="1"/>
    <n v="563997"/>
    <n v="119.8"/>
    <s v="Paid"/>
    <m/>
    <m/>
    <m/>
    <m/>
    <m/>
    <m/>
    <m/>
    <m/>
    <m/>
    <m/>
    <m/>
  </r>
  <r>
    <m/>
    <x v="7"/>
    <m/>
    <n v="6715.24"/>
    <m/>
    <m/>
    <n v="3393"/>
    <m/>
    <m/>
    <n v="10"/>
    <n v="195"/>
    <n v="200"/>
    <n v="10513.24"/>
    <n v="10039.81"/>
    <n v="-473.4300000000002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0-27T00:00:00"/>
    <x v="3"/>
    <n v="173753"/>
    <n v="628.15"/>
    <s v="Paid"/>
    <m/>
    <n v="3393"/>
    <m/>
    <m/>
    <n v="10"/>
    <n v="195"/>
    <n v="200"/>
    <m/>
    <m/>
    <m/>
    <m/>
  </r>
  <r>
    <d v="2009-10-30T00:00:00"/>
    <x v="207"/>
    <n v="565727"/>
    <n v="179.37"/>
    <s v="Paid"/>
    <m/>
    <m/>
    <m/>
    <m/>
    <m/>
    <m/>
    <m/>
    <m/>
    <m/>
    <m/>
    <m/>
  </r>
  <r>
    <d v="2009-10-26T00:00:00"/>
    <x v="99"/>
    <s v="9114A"/>
    <n v="2575.16"/>
    <s v="Paid"/>
    <m/>
    <m/>
    <m/>
    <m/>
    <m/>
    <m/>
    <m/>
    <m/>
    <m/>
    <m/>
    <m/>
  </r>
  <r>
    <d v="2009-10-27T00:00:00"/>
    <x v="0"/>
    <n v="1150669"/>
    <n v="876.55"/>
    <s v="Paid"/>
    <m/>
    <m/>
    <m/>
    <m/>
    <m/>
    <m/>
    <m/>
    <m/>
    <m/>
    <m/>
    <m/>
  </r>
  <r>
    <d v="2009-10-26T00:00:00"/>
    <x v="207"/>
    <n v="564776"/>
    <n v="175.18"/>
    <s v="Paid"/>
    <m/>
    <m/>
    <m/>
    <m/>
    <m/>
    <m/>
    <m/>
    <m/>
    <m/>
    <m/>
    <m/>
  </r>
  <r>
    <d v="2009-10-28T00:00:00"/>
    <x v="201"/>
    <n v="2174888"/>
    <n v="1210.0999999999999"/>
    <s v="Paid"/>
    <m/>
    <m/>
    <m/>
    <m/>
    <m/>
    <m/>
    <m/>
    <m/>
    <m/>
    <m/>
    <m/>
  </r>
  <r>
    <d v="2009-10-28T00:00:00"/>
    <x v="207"/>
    <n v="565326"/>
    <n v="245.79"/>
    <s v="Paid"/>
    <m/>
    <m/>
    <m/>
    <m/>
    <m/>
    <m/>
    <m/>
    <m/>
    <m/>
    <m/>
    <m/>
  </r>
  <r>
    <d v="2009-10-28T00:00:00"/>
    <x v="99"/>
    <s v="9169A"/>
    <n v="2807.68"/>
    <s v="Paid"/>
    <m/>
    <m/>
    <m/>
    <m/>
    <m/>
    <m/>
    <m/>
    <m/>
    <m/>
    <m/>
    <m/>
  </r>
  <r>
    <m/>
    <x v="7"/>
    <m/>
    <n v="8697.98"/>
    <m/>
    <m/>
    <n v="3393"/>
    <m/>
    <m/>
    <n v="10"/>
    <n v="195"/>
    <n v="200"/>
    <n v="12495.98"/>
    <n v="11700.31"/>
    <n v="-795.67000000000007"/>
    <s v="Oct - $2268.04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1-02T00:00:00"/>
    <x v="15"/>
    <s v="I192873"/>
    <n v="381.16"/>
    <s v="Paid"/>
    <m/>
    <n v="3312.56"/>
    <m/>
    <m/>
    <n v="10"/>
    <n v="195"/>
    <n v="200"/>
    <m/>
    <m/>
    <m/>
    <m/>
  </r>
  <r>
    <d v="2009-11-06T00:00:00"/>
    <x v="96"/>
    <n v="85219"/>
    <n v="41.7"/>
    <s v="Paid"/>
    <m/>
    <m/>
    <m/>
    <m/>
    <m/>
    <m/>
    <m/>
    <m/>
    <m/>
    <m/>
    <m/>
  </r>
  <r>
    <d v="2009-11-02T00:00:00"/>
    <x v="99"/>
    <s v="9278A"/>
    <n v="2203.4"/>
    <s v="Paid"/>
    <m/>
    <m/>
    <m/>
    <m/>
    <m/>
    <m/>
    <m/>
    <m/>
    <m/>
    <m/>
    <m/>
  </r>
  <r>
    <d v="2009-11-02T00:00:00"/>
    <x v="1"/>
    <n v="566139"/>
    <n v="57.8"/>
    <s v="Paid"/>
    <m/>
    <m/>
    <m/>
    <m/>
    <m/>
    <m/>
    <m/>
    <m/>
    <m/>
    <m/>
    <m/>
  </r>
  <r>
    <d v="2009-11-02T00:00:00"/>
    <x v="1"/>
    <n v="566138"/>
    <n v="62"/>
    <s v="Paid"/>
    <m/>
    <m/>
    <m/>
    <m/>
    <m/>
    <m/>
    <m/>
    <m/>
    <m/>
    <m/>
    <m/>
  </r>
  <r>
    <d v="2009-11-04T00:00:00"/>
    <x v="1"/>
    <n v="566688"/>
    <n v="243.79"/>
    <s v="Paid"/>
    <m/>
    <m/>
    <m/>
    <m/>
    <m/>
    <m/>
    <m/>
    <m/>
    <m/>
    <m/>
    <m/>
  </r>
  <r>
    <d v="2009-11-05T00:00:00"/>
    <x v="99"/>
    <s v="9317A"/>
    <n v="603.76"/>
    <s v="Paid"/>
    <m/>
    <m/>
    <m/>
    <m/>
    <m/>
    <m/>
    <m/>
    <m/>
    <m/>
    <m/>
    <m/>
  </r>
  <r>
    <d v="2009-11-05T00:00:00"/>
    <x v="201"/>
    <n v="4899"/>
    <n v="133.71"/>
    <s v="Paid"/>
    <m/>
    <m/>
    <m/>
    <m/>
    <m/>
    <m/>
    <m/>
    <m/>
    <m/>
    <m/>
    <m/>
  </r>
  <r>
    <d v="2009-11-06T00:00:00"/>
    <x v="1"/>
    <n v="567104"/>
    <n v="44.4"/>
    <s v="Paid"/>
    <m/>
    <m/>
    <m/>
    <m/>
    <m/>
    <m/>
    <m/>
    <m/>
    <m/>
    <m/>
    <m/>
  </r>
  <r>
    <m/>
    <x v="7"/>
    <m/>
    <n v="3771.7200000000007"/>
    <m/>
    <m/>
    <n v="3312.56"/>
    <m/>
    <m/>
    <n v="10"/>
    <n v="195"/>
    <n v="200"/>
    <n v="7489.2800000000007"/>
    <n v="9733.51"/>
    <n v="2244.229999999999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1-10T00:00:00"/>
    <x v="3"/>
    <n v="174286"/>
    <n v="817.15"/>
    <s v="Paid"/>
    <m/>
    <n v="3271.98"/>
    <m/>
    <m/>
    <n v="10"/>
    <n v="195"/>
    <n v="230"/>
    <m/>
    <m/>
    <m/>
    <m/>
  </r>
  <r>
    <m/>
    <x v="7"/>
    <m/>
    <m/>
    <s v="Paid"/>
    <m/>
    <m/>
    <m/>
    <m/>
    <m/>
    <m/>
    <m/>
    <m/>
    <m/>
    <m/>
    <m/>
  </r>
  <r>
    <d v="2000-11-09T00:00:00"/>
    <x v="1"/>
    <n v="567492"/>
    <n v="239.59"/>
    <s v="Paid"/>
    <m/>
    <m/>
    <m/>
    <m/>
    <m/>
    <m/>
    <m/>
    <m/>
    <m/>
    <m/>
    <m/>
  </r>
  <r>
    <d v="2009-11-09T00:00:00"/>
    <x v="99"/>
    <s v="9393A"/>
    <n v="3634.24"/>
    <s v="Paid"/>
    <m/>
    <m/>
    <m/>
    <m/>
    <m/>
    <m/>
    <m/>
    <m/>
    <m/>
    <m/>
    <m/>
  </r>
  <r>
    <d v="2009-11-11T00:00:00"/>
    <x v="99"/>
    <s v="9458A"/>
    <n v="1216.3599999999999"/>
    <s v="Paid"/>
    <m/>
    <m/>
    <m/>
    <m/>
    <m/>
    <m/>
    <m/>
    <m/>
    <m/>
    <m/>
    <m/>
  </r>
  <r>
    <d v="2009-11-12T00:00:00"/>
    <x v="99"/>
    <s v="9488A"/>
    <n v="3196.72"/>
    <s v="Paid"/>
    <m/>
    <m/>
    <m/>
    <m/>
    <m/>
    <m/>
    <m/>
    <m/>
    <m/>
    <m/>
    <m/>
  </r>
  <r>
    <d v="2009-11-11T00:00:00"/>
    <x v="1"/>
    <n v="567992"/>
    <n v="299.17"/>
    <s v="Paid"/>
    <m/>
    <m/>
    <m/>
    <m/>
    <m/>
    <m/>
    <m/>
    <m/>
    <m/>
    <m/>
    <m/>
  </r>
  <r>
    <d v="2009-11-13T00:00:00"/>
    <x v="1"/>
    <n v="568500"/>
    <n v="123.99"/>
    <s v="Paid"/>
    <m/>
    <m/>
    <m/>
    <m/>
    <m/>
    <m/>
    <m/>
    <m/>
    <m/>
    <m/>
    <m/>
  </r>
  <r>
    <d v="2009-11-13T00:00:00"/>
    <x v="15"/>
    <s v="I199058"/>
    <n v="42.99"/>
    <s v="Paid"/>
    <m/>
    <m/>
    <m/>
    <m/>
    <m/>
    <m/>
    <m/>
    <m/>
    <m/>
    <m/>
    <m/>
  </r>
  <r>
    <m/>
    <x v="7"/>
    <m/>
    <n v="9527.2199999999993"/>
    <m/>
    <m/>
    <n v="3271.98"/>
    <m/>
    <m/>
    <n v="10"/>
    <n v="195"/>
    <n v="230"/>
    <n v="13234.199999999999"/>
    <n v="10367.1"/>
    <n v="-2867.099999999998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1-16T00:00:00"/>
    <x v="99"/>
    <s v="9534A"/>
    <n v="1932.64"/>
    <s v="Paid"/>
    <m/>
    <n v="3259.52"/>
    <m/>
    <m/>
    <n v="10"/>
    <n v="195"/>
    <n v="230"/>
    <m/>
    <m/>
    <m/>
    <m/>
  </r>
  <r>
    <d v="2009-11-16T00:00:00"/>
    <x v="15"/>
    <s v="I198726"/>
    <n v="420.65"/>
    <s v="Paid"/>
    <m/>
    <m/>
    <m/>
    <m/>
    <m/>
    <m/>
    <m/>
    <m/>
    <m/>
    <m/>
    <m/>
  </r>
  <r>
    <d v="2009-11-16T00:00:00"/>
    <x v="15"/>
    <s v="I199058"/>
    <n v="42.99"/>
    <s v="Paid"/>
    <m/>
    <m/>
    <m/>
    <m/>
    <m/>
    <m/>
    <m/>
    <m/>
    <m/>
    <m/>
    <m/>
  </r>
  <r>
    <d v="2009-11-17T00:00:00"/>
    <x v="0"/>
    <n v="1151788"/>
    <n v="947.3"/>
    <s v="Paid"/>
    <m/>
    <m/>
    <m/>
    <m/>
    <m/>
    <m/>
    <m/>
    <m/>
    <m/>
    <m/>
    <m/>
  </r>
  <r>
    <d v="2009-11-17T00:00:00"/>
    <x v="211"/>
    <n v="98617"/>
    <n v="271.22000000000003"/>
    <s v="Paid"/>
    <m/>
    <m/>
    <m/>
    <m/>
    <m/>
    <m/>
    <m/>
    <m/>
    <m/>
    <m/>
    <m/>
  </r>
  <r>
    <d v="2009-11-18T00:00:00"/>
    <x v="1"/>
    <n v="569182"/>
    <n v="179.37"/>
    <s v="Paid"/>
    <m/>
    <m/>
    <m/>
    <m/>
    <m/>
    <m/>
    <m/>
    <m/>
    <m/>
    <m/>
    <m/>
  </r>
  <r>
    <d v="2009-11-18T00:00:00"/>
    <x v="99"/>
    <s v="9587A"/>
    <n v="3283.15"/>
    <s v="Paid"/>
    <m/>
    <m/>
    <m/>
    <m/>
    <m/>
    <m/>
    <m/>
    <m/>
    <m/>
    <m/>
    <m/>
  </r>
  <r>
    <d v="2009-11-19T00:00:00"/>
    <x v="201"/>
    <n v="5152"/>
    <n v="377.42"/>
    <s v="Paid"/>
    <m/>
    <m/>
    <m/>
    <m/>
    <m/>
    <m/>
    <m/>
    <m/>
    <m/>
    <m/>
    <m/>
  </r>
  <r>
    <d v="2009-11-20T00:00:00"/>
    <x v="1"/>
    <n v="569646"/>
    <n v="177.6"/>
    <s v="Paid"/>
    <m/>
    <m/>
    <m/>
    <m/>
    <m/>
    <m/>
    <m/>
    <m/>
    <m/>
    <m/>
    <m/>
  </r>
  <r>
    <m/>
    <x v="7"/>
    <m/>
    <n v="7632.34"/>
    <m/>
    <m/>
    <n v="3259.52"/>
    <m/>
    <m/>
    <n v="10"/>
    <n v="195"/>
    <n v="230"/>
    <n v="11326.86"/>
    <n v="9233.59"/>
    <n v="-2093.270000000000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1-23T00:00:00"/>
    <x v="1"/>
    <n v="570006"/>
    <n v="237.17"/>
    <s v="Paid"/>
    <m/>
    <n v="3178.79"/>
    <m/>
    <m/>
    <n v="10"/>
    <n v="195"/>
    <n v="230"/>
    <m/>
    <m/>
    <m/>
    <m/>
  </r>
  <r>
    <d v="2009-11-23T00:00:00"/>
    <x v="99"/>
    <s v="9660A"/>
    <n v="2368.6"/>
    <s v="Paid"/>
    <m/>
    <m/>
    <m/>
    <m/>
    <m/>
    <m/>
    <m/>
    <m/>
    <m/>
    <m/>
    <m/>
  </r>
  <r>
    <d v="2009-11-24T00:00:00"/>
    <x v="203"/>
    <n v="1784100917"/>
    <n v="33"/>
    <s v="Paid"/>
    <m/>
    <m/>
    <m/>
    <m/>
    <m/>
    <m/>
    <m/>
    <m/>
    <m/>
    <m/>
    <m/>
  </r>
  <r>
    <d v="2009-11-24T00:00:00"/>
    <x v="3"/>
    <n v="174871"/>
    <n v="528.5"/>
    <s v="Paid"/>
    <m/>
    <m/>
    <m/>
    <m/>
    <m/>
    <m/>
    <m/>
    <m/>
    <m/>
    <m/>
    <m/>
  </r>
  <r>
    <d v="2009-11-25T00:00:00"/>
    <x v="1"/>
    <n v="570486"/>
    <n v="147.49"/>
    <s v="Paid"/>
    <m/>
    <m/>
    <m/>
    <m/>
    <m/>
    <m/>
    <m/>
    <m/>
    <m/>
    <m/>
    <m/>
  </r>
  <r>
    <d v="2009-11-25T00:00:00"/>
    <x v="0"/>
    <n v="1152229"/>
    <n v="1720.95"/>
    <s v="Paid"/>
    <m/>
    <m/>
    <m/>
    <m/>
    <m/>
    <m/>
    <m/>
    <m/>
    <m/>
    <m/>
    <m/>
  </r>
  <r>
    <d v="2009-11-26T00:00:00"/>
    <x v="99"/>
    <s v="9723A"/>
    <n v="2328.6"/>
    <s v="Paid"/>
    <m/>
    <m/>
    <m/>
    <m/>
    <m/>
    <m/>
    <m/>
    <m/>
    <m/>
    <m/>
    <m/>
  </r>
  <r>
    <d v="2009-11-27T00:00:00"/>
    <x v="48"/>
    <n v="3319195"/>
    <n v="96.8"/>
    <s v="Paid"/>
    <m/>
    <m/>
    <m/>
    <m/>
    <m/>
    <m/>
    <m/>
    <m/>
    <m/>
    <m/>
    <m/>
  </r>
  <r>
    <d v="2009-11-27T00:00:00"/>
    <x v="15"/>
    <s v="I204953"/>
    <n v="278"/>
    <s v="Paid"/>
    <m/>
    <m/>
    <m/>
    <m/>
    <m/>
    <m/>
    <m/>
    <m/>
    <m/>
    <m/>
    <m/>
  </r>
  <r>
    <d v="2009-11-27T00:00:00"/>
    <x v="3"/>
    <n v="175013"/>
    <n v="82.5"/>
    <s v="Paid"/>
    <m/>
    <m/>
    <m/>
    <m/>
    <m/>
    <m/>
    <m/>
    <m/>
    <m/>
    <m/>
    <m/>
  </r>
  <r>
    <d v="2009-11-27T00:00:00"/>
    <x v="3"/>
    <n v="175038"/>
    <n v="12"/>
    <s v="Paid"/>
    <m/>
    <m/>
    <m/>
    <m/>
    <m/>
    <m/>
    <m/>
    <m/>
    <m/>
    <m/>
    <m/>
  </r>
  <r>
    <d v="2009-11-27T00:00:00"/>
    <x v="1"/>
    <n v="570955"/>
    <n v="123.99"/>
    <s v="Paid"/>
    <m/>
    <m/>
    <m/>
    <m/>
    <m/>
    <m/>
    <m/>
    <m/>
    <m/>
    <m/>
    <m/>
  </r>
  <r>
    <m/>
    <x v="7"/>
    <m/>
    <n v="7957.5999999999995"/>
    <m/>
    <m/>
    <n v="3178.79"/>
    <m/>
    <m/>
    <n v="10"/>
    <n v="195"/>
    <n v="230"/>
    <n v="11571.39"/>
    <n v="9676.17"/>
    <n v="-1895.2199999999993"/>
    <s v="Nov+ -$4611.3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1-30T00:00:00"/>
    <x v="1"/>
    <n v="571294"/>
    <n v="179.37"/>
    <s v="Paid"/>
    <m/>
    <n v="3328.16"/>
    <m/>
    <m/>
    <n v="10"/>
    <n v="195"/>
    <n v="300"/>
    <m/>
    <m/>
    <m/>
    <m/>
  </r>
  <r>
    <d v="2009-12-01T00:00:00"/>
    <x v="99"/>
    <s v="9796A"/>
    <n v="3474.13"/>
    <s v="Paid"/>
    <m/>
    <m/>
    <m/>
    <m/>
    <m/>
    <m/>
    <m/>
    <m/>
    <m/>
    <m/>
    <m/>
  </r>
  <r>
    <d v="2009-12-01T00:00:00"/>
    <x v="212"/>
    <n v="51780"/>
    <n v="1345.08"/>
    <s v="Paid"/>
    <m/>
    <m/>
    <m/>
    <m/>
    <m/>
    <m/>
    <m/>
    <m/>
    <m/>
    <m/>
    <m/>
  </r>
  <r>
    <d v="2009-12-02T00:00:00"/>
    <x v="0"/>
    <n v="1152670"/>
    <n v="821.6"/>
    <s v="Paid"/>
    <m/>
    <m/>
    <m/>
    <m/>
    <m/>
    <m/>
    <m/>
    <m/>
    <m/>
    <m/>
    <m/>
  </r>
  <r>
    <d v="2009-12-03T00:00:00"/>
    <x v="99"/>
    <s v="9870A"/>
    <n v="2882.2"/>
    <s v="Paid"/>
    <m/>
    <m/>
    <m/>
    <m/>
    <m/>
    <m/>
    <m/>
    <m/>
    <m/>
    <m/>
    <m/>
  </r>
  <r>
    <d v="2009-12-03T00:00:00"/>
    <x v="201"/>
    <n v="5433"/>
    <n v="276.39"/>
    <s v="Paid"/>
    <m/>
    <m/>
    <m/>
    <m/>
    <m/>
    <m/>
    <m/>
    <m/>
    <m/>
    <m/>
    <m/>
  </r>
  <r>
    <d v="2009-12-04T00:00:00"/>
    <x v="1"/>
    <n v="572247"/>
    <n v="543.77"/>
    <s v="Paid"/>
    <m/>
    <m/>
    <m/>
    <m/>
    <m/>
    <m/>
    <m/>
    <m/>
    <m/>
    <m/>
    <m/>
  </r>
  <r>
    <d v="2009-12-04T00:00:00"/>
    <x v="201"/>
    <n v="5474"/>
    <n v="-47.5"/>
    <s v="Paid"/>
    <m/>
    <m/>
    <m/>
    <m/>
    <m/>
    <m/>
    <m/>
    <m/>
    <m/>
    <m/>
    <m/>
  </r>
  <r>
    <m/>
    <x v="7"/>
    <m/>
    <n v="9475.0400000000009"/>
    <m/>
    <m/>
    <n v="3328.16"/>
    <m/>
    <m/>
    <n v="10"/>
    <n v="195"/>
    <n v="300"/>
    <n v="13308.2"/>
    <n v="13273.15"/>
    <n v="-35.05000000000109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2-07T00:00:00"/>
    <x v="1"/>
    <n v="572639"/>
    <n v="106.4"/>
    <s v="Paid"/>
    <m/>
    <n v="3460.72"/>
    <m/>
    <m/>
    <n v="10"/>
    <n v="195"/>
    <n v="300"/>
    <m/>
    <m/>
    <m/>
    <m/>
  </r>
  <r>
    <d v="2009-12-07T00:00:00"/>
    <x v="1"/>
    <n v="572639"/>
    <n v="106.4"/>
    <s v="Paid"/>
    <m/>
    <m/>
    <m/>
    <m/>
    <m/>
    <m/>
    <m/>
    <m/>
    <m/>
    <m/>
    <m/>
  </r>
  <r>
    <d v="2009-12-08T00:00:00"/>
    <x v="99"/>
    <s v="9947A"/>
    <n v="714.42"/>
    <s v="Paid"/>
    <m/>
    <m/>
    <m/>
    <m/>
    <m/>
    <m/>
    <m/>
    <m/>
    <m/>
    <m/>
    <m/>
  </r>
  <r>
    <d v="2009-12-08T00:00:00"/>
    <x v="213"/>
    <n v="51935"/>
    <n v="509.35"/>
    <s v="Paid"/>
    <m/>
    <m/>
    <m/>
    <m/>
    <m/>
    <m/>
    <m/>
    <m/>
    <m/>
    <m/>
    <m/>
  </r>
  <r>
    <d v="2009-12-08T00:00:00"/>
    <x v="3"/>
    <n v="175470"/>
    <n v="914.2"/>
    <s v="Paid"/>
    <m/>
    <m/>
    <m/>
    <m/>
    <m/>
    <m/>
    <m/>
    <m/>
    <m/>
    <m/>
    <m/>
  </r>
  <r>
    <d v="2009-12-09T00:00:00"/>
    <x v="3"/>
    <n v="175495"/>
    <n v="10.85"/>
    <s v="Paid"/>
    <m/>
    <m/>
    <m/>
    <m/>
    <m/>
    <m/>
    <m/>
    <m/>
    <m/>
    <m/>
    <m/>
  </r>
  <r>
    <d v="2009-12-09T00:00:00"/>
    <x v="213"/>
    <n v="51991"/>
    <n v="128.31"/>
    <s v="Paid"/>
    <m/>
    <m/>
    <m/>
    <m/>
    <m/>
    <m/>
    <m/>
    <m/>
    <m/>
    <m/>
    <m/>
  </r>
  <r>
    <d v="2009-12-09T00:00:00"/>
    <x v="1"/>
    <n v="573165"/>
    <n v="301.58999999999997"/>
    <s v="Paid"/>
    <m/>
    <m/>
    <m/>
    <m/>
    <m/>
    <m/>
    <m/>
    <m/>
    <m/>
    <m/>
    <m/>
  </r>
  <r>
    <d v="2009-12-10T00:00:00"/>
    <x v="201"/>
    <n v="5588"/>
    <n v="40.43"/>
    <s v="Paid"/>
    <m/>
    <m/>
    <m/>
    <m/>
    <m/>
    <m/>
    <m/>
    <m/>
    <m/>
    <m/>
    <m/>
  </r>
  <r>
    <d v="2009-12-10T00:00:00"/>
    <x v="99"/>
    <s v="10004A"/>
    <n v="4477.6400000000003"/>
    <s v="Paid"/>
    <m/>
    <m/>
    <m/>
    <m/>
    <m/>
    <m/>
    <m/>
    <m/>
    <m/>
    <m/>
    <m/>
  </r>
  <r>
    <d v="2009-12-10T00:00:00"/>
    <x v="0"/>
    <n v="1153137"/>
    <n v="781.2"/>
    <s v="Paid"/>
    <m/>
    <m/>
    <m/>
    <m/>
    <m/>
    <m/>
    <m/>
    <m/>
    <m/>
    <m/>
    <m/>
  </r>
  <r>
    <d v="2009-12-11T00:00:00"/>
    <x v="1"/>
    <n v="573590"/>
    <n v="170.98"/>
    <s v="Paid"/>
    <m/>
    <m/>
    <m/>
    <m/>
    <m/>
    <m/>
    <m/>
    <m/>
    <m/>
    <m/>
    <m/>
  </r>
  <r>
    <m/>
    <x v="7"/>
    <m/>
    <n v="8261.77"/>
    <m/>
    <m/>
    <n v="3460.72"/>
    <m/>
    <m/>
    <n v="10"/>
    <n v="195"/>
    <n v="300"/>
    <n v="12227.49"/>
    <n v="10372.790000000001"/>
    <n v="-1854.699999999998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2-14T00:00:00"/>
    <x v="15"/>
    <s v="I212204"/>
    <n v="466.32"/>
    <s v="Paid"/>
    <m/>
    <n v="3461.8"/>
    <m/>
    <m/>
    <n v="10"/>
    <n v="195"/>
    <n v="300"/>
    <m/>
    <m/>
    <m/>
    <m/>
  </r>
  <r>
    <d v="2009-12-14T00:00:00"/>
    <x v="1"/>
    <n v="573941"/>
    <n v="297.39"/>
    <s v="Paid"/>
    <m/>
    <m/>
    <m/>
    <m/>
    <m/>
    <m/>
    <m/>
    <m/>
    <m/>
    <m/>
    <m/>
  </r>
  <r>
    <d v="2009-12-15T00:00:00"/>
    <x v="99"/>
    <s v="10079A"/>
    <n v="2630.25"/>
    <s v="Paid"/>
    <m/>
    <m/>
    <m/>
    <m/>
    <m/>
    <m/>
    <m/>
    <m/>
    <m/>
    <m/>
    <m/>
  </r>
  <r>
    <d v="2009-12-16T00:00:00"/>
    <x v="1"/>
    <n v="574.50900000000001"/>
    <n v="32"/>
    <s v="Paid"/>
    <m/>
    <m/>
    <m/>
    <m/>
    <m/>
    <m/>
    <m/>
    <m/>
    <m/>
    <m/>
    <m/>
  </r>
  <r>
    <d v="2009-12-16T00:00:00"/>
    <x v="1"/>
    <n v="574508"/>
    <n v="185.99"/>
    <s v="Paid"/>
    <m/>
    <m/>
    <m/>
    <m/>
    <m/>
    <m/>
    <m/>
    <m/>
    <m/>
    <m/>
    <m/>
  </r>
  <r>
    <d v="2009-12-16T00:00:00"/>
    <x v="1"/>
    <n v="574487"/>
    <n v="220.46"/>
    <s v="Paid"/>
    <m/>
    <m/>
    <m/>
    <m/>
    <m/>
    <m/>
    <m/>
    <m/>
    <m/>
    <m/>
    <m/>
  </r>
  <r>
    <d v="2009-12-17T00:00:00"/>
    <x v="3"/>
    <n v="175891"/>
    <n v="56.05"/>
    <s v="Paid"/>
    <m/>
    <m/>
    <m/>
    <m/>
    <m/>
    <m/>
    <m/>
    <m/>
    <m/>
    <m/>
    <m/>
  </r>
  <r>
    <d v="2009-12-18T00:00:00"/>
    <x v="214"/>
    <n v="1153766"/>
    <n v="671.6"/>
    <s v="Paid"/>
    <m/>
    <m/>
    <m/>
    <m/>
    <m/>
    <m/>
    <m/>
    <m/>
    <m/>
    <m/>
    <m/>
  </r>
  <r>
    <d v="2009-12-18T00:00:00"/>
    <x v="1"/>
    <n v="574962"/>
    <n v="123.99"/>
    <s v="Paid"/>
    <m/>
    <m/>
    <m/>
    <m/>
    <m/>
    <m/>
    <m/>
    <m/>
    <m/>
    <m/>
    <m/>
  </r>
  <r>
    <d v="2009-12-18T00:00:00"/>
    <x v="1"/>
    <n v="574963"/>
    <n v="62.18"/>
    <s v="Paid"/>
    <m/>
    <m/>
    <m/>
    <m/>
    <m/>
    <m/>
    <m/>
    <m/>
    <m/>
    <m/>
    <m/>
  </r>
  <r>
    <d v="2009-12-18T00:00:00"/>
    <x v="215"/>
    <n v="52193"/>
    <n v="560.28"/>
    <s v="Paid"/>
    <m/>
    <m/>
    <m/>
    <m/>
    <m/>
    <m/>
    <m/>
    <m/>
    <m/>
    <m/>
    <m/>
  </r>
  <r>
    <d v="2009-12-18T00:00:00"/>
    <x v="3"/>
    <n v="175981"/>
    <n v="299.64999999999998"/>
    <s v="Paid"/>
    <m/>
    <m/>
    <m/>
    <m/>
    <m/>
    <m/>
    <m/>
    <m/>
    <m/>
    <m/>
    <m/>
  </r>
  <r>
    <d v="2009-12-17T00:00:00"/>
    <x v="201"/>
    <n v="5731"/>
    <n v="265.07"/>
    <s v="Paid"/>
    <m/>
    <m/>
    <m/>
    <m/>
    <m/>
    <m/>
    <m/>
    <m/>
    <m/>
    <m/>
    <m/>
  </r>
  <r>
    <d v="2009-12-16T00:00:00"/>
    <x v="99"/>
    <s v="10134A"/>
    <n v="1429.07"/>
    <s v="Paid"/>
    <m/>
    <m/>
    <m/>
    <m/>
    <m/>
    <m/>
    <m/>
    <m/>
    <m/>
    <m/>
    <m/>
  </r>
  <r>
    <m/>
    <x v="7"/>
    <m/>
    <n v="7300.2999999999993"/>
    <m/>
    <m/>
    <n v="3461.8"/>
    <m/>
    <m/>
    <n v="10"/>
    <n v="195"/>
    <n v="300"/>
    <n v="11267.099999999999"/>
    <n v="16132.09"/>
    <n v="4864.9900000000016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2-21T00:00:00"/>
    <x v="179"/>
    <n v="2096"/>
    <n v="56.5"/>
    <s v="Paid"/>
    <m/>
    <n v="3169.47"/>
    <m/>
    <m/>
    <n v="10"/>
    <n v="195"/>
    <n v="300"/>
    <m/>
    <m/>
    <m/>
    <m/>
  </r>
  <r>
    <d v="2009-12-20T00:00:00"/>
    <x v="1"/>
    <n v="575276"/>
    <n v="30.5"/>
    <s v="Paid"/>
    <m/>
    <m/>
    <m/>
    <m/>
    <m/>
    <m/>
    <m/>
    <m/>
    <m/>
    <m/>
    <m/>
  </r>
  <r>
    <d v="2009-12-23T00:00:00"/>
    <x v="1"/>
    <n v="575899"/>
    <n v="669.33"/>
    <s v="Paid"/>
    <m/>
    <m/>
    <m/>
    <m/>
    <m/>
    <m/>
    <m/>
    <m/>
    <m/>
    <m/>
    <m/>
  </r>
  <r>
    <d v="2009-12-22T00:00:00"/>
    <x v="201"/>
    <n v="221075"/>
    <n v="579.9"/>
    <s v="Paid"/>
    <m/>
    <m/>
    <m/>
    <m/>
    <m/>
    <m/>
    <m/>
    <m/>
    <m/>
    <m/>
    <m/>
  </r>
  <r>
    <d v="2009-12-22T00:00:00"/>
    <x v="215"/>
    <n v="52259"/>
    <n v="869.22"/>
    <s v="Paid"/>
    <m/>
    <m/>
    <m/>
    <m/>
    <m/>
    <m/>
    <m/>
    <m/>
    <m/>
    <m/>
    <m/>
  </r>
  <r>
    <d v="2009-12-22T00:00:00"/>
    <x v="99"/>
    <s v="10224A"/>
    <n v="2711.02"/>
    <s v="Paid"/>
    <m/>
    <m/>
    <m/>
    <m/>
    <m/>
    <m/>
    <m/>
    <m/>
    <m/>
    <m/>
    <m/>
  </r>
  <r>
    <d v="2009-12-23T00:00:00"/>
    <x v="96"/>
    <n v="86492"/>
    <n v="41.7"/>
    <s v="Paid"/>
    <m/>
    <m/>
    <m/>
    <m/>
    <m/>
    <m/>
    <m/>
    <m/>
    <m/>
    <m/>
    <m/>
  </r>
  <r>
    <d v="2009-12-24T00:00:00"/>
    <x v="99"/>
    <s v="10285A"/>
    <n v="881.72"/>
    <s v="Paid"/>
    <m/>
    <m/>
    <m/>
    <m/>
    <m/>
    <m/>
    <m/>
    <m/>
    <m/>
    <m/>
    <m/>
  </r>
  <r>
    <m/>
    <x v="7"/>
    <m/>
    <n v="5839.8899999999994"/>
    <m/>
    <m/>
    <n v="3169.47"/>
    <m/>
    <m/>
    <n v="10"/>
    <n v="195"/>
    <n v="300"/>
    <n v="9514.3599999999988"/>
    <n v="22040.14"/>
    <n v="12525.7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09-12-29T00:00:00"/>
    <x v="1"/>
    <n v="576407"/>
    <n v="60.62"/>
    <s v="Paid"/>
    <m/>
    <n v="2979.79"/>
    <m/>
    <m/>
    <n v="10"/>
    <n v="195"/>
    <n v="300"/>
    <m/>
    <m/>
    <m/>
    <m/>
  </r>
  <r>
    <d v="2009-12-30T00:00:00"/>
    <x v="0"/>
    <n v="1154273"/>
    <n v="1042.8"/>
    <s v="Paid"/>
    <m/>
    <m/>
    <m/>
    <m/>
    <m/>
    <m/>
    <m/>
    <m/>
    <m/>
    <m/>
    <m/>
  </r>
  <r>
    <d v="2009-12-30T00:00:00"/>
    <x v="216"/>
    <n v="52343"/>
    <n v="411.84"/>
    <s v="Paid"/>
    <m/>
    <m/>
    <m/>
    <m/>
    <m/>
    <m/>
    <m/>
    <m/>
    <m/>
    <m/>
    <m/>
  </r>
  <r>
    <d v="2009-12-30T00:00:00"/>
    <x v="99"/>
    <s v="10345A"/>
    <n v="1262.32"/>
    <s v="Paid"/>
    <m/>
    <m/>
    <m/>
    <m/>
    <m/>
    <m/>
    <m/>
    <m/>
    <m/>
    <m/>
    <m/>
  </r>
  <r>
    <d v="2009-12-31T00:00:00"/>
    <x v="1"/>
    <n v="576918"/>
    <n v="197.21"/>
    <s v="Paid"/>
    <m/>
    <m/>
    <m/>
    <m/>
    <m/>
    <m/>
    <m/>
    <m/>
    <m/>
    <m/>
    <m/>
  </r>
  <r>
    <m/>
    <x v="7"/>
    <m/>
    <n v="2974.79"/>
    <m/>
    <m/>
    <n v="2979.79"/>
    <m/>
    <m/>
    <n v="10"/>
    <n v="195"/>
    <n v="300"/>
    <n v="6459.58"/>
    <n v="6364.06"/>
    <n v="-95.519999999999527"/>
    <s v="December $15405.50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1-04T00:00:00"/>
    <x v="1"/>
    <n v="577203"/>
    <n v="115.6"/>
    <s v="Paid"/>
    <m/>
    <n v="3405.89"/>
    <m/>
    <m/>
    <n v="10"/>
    <n v="195"/>
    <n v="300"/>
    <m/>
    <m/>
    <m/>
    <m/>
  </r>
  <r>
    <d v="2010-01-05T00:00:00"/>
    <x v="3"/>
    <n v="176238"/>
    <n v="318.05"/>
    <s v="Paid"/>
    <m/>
    <m/>
    <m/>
    <m/>
    <m/>
    <m/>
    <m/>
    <m/>
    <m/>
    <m/>
    <m/>
  </r>
  <r>
    <d v="2010-01-05T00:00:00"/>
    <x v="99"/>
    <s v="10430A"/>
    <n v="1145.08"/>
    <s v="Paid"/>
    <m/>
    <m/>
    <m/>
    <m/>
    <m/>
    <m/>
    <m/>
    <m/>
    <m/>
    <m/>
    <m/>
  </r>
  <r>
    <d v="2010-01-06T00:00:00"/>
    <x v="216"/>
    <n v="52503"/>
    <n v="794.85"/>
    <s v="Paid"/>
    <m/>
    <m/>
    <m/>
    <m/>
    <m/>
    <m/>
    <m/>
    <m/>
    <m/>
    <m/>
    <m/>
  </r>
  <r>
    <d v="2010-01-07T00:00:00"/>
    <x v="0"/>
    <n v="1154684"/>
    <n v="769.4"/>
    <s v="Paid"/>
    <m/>
    <m/>
    <m/>
    <m/>
    <m/>
    <m/>
    <m/>
    <m/>
    <m/>
    <m/>
    <m/>
  </r>
  <r>
    <d v="2010-01-07T00:00:00"/>
    <x v="99"/>
    <s v="10481A"/>
    <n v="928.2"/>
    <s v="Paid"/>
    <m/>
    <m/>
    <m/>
    <m/>
    <m/>
    <m/>
    <m/>
    <m/>
    <m/>
    <m/>
    <m/>
  </r>
  <r>
    <d v="2010-01-08T00:00:00"/>
    <x v="216"/>
    <n v="52525"/>
    <n v="485.4"/>
    <s v="Paid"/>
    <m/>
    <m/>
    <m/>
    <m/>
    <m/>
    <m/>
    <m/>
    <m/>
    <m/>
    <m/>
    <m/>
  </r>
  <r>
    <d v="2010-01-08T00:00:00"/>
    <x v="1"/>
    <n v="578137"/>
    <n v="185.99"/>
    <s v="Paid"/>
    <m/>
    <m/>
    <m/>
    <m/>
    <m/>
    <m/>
    <m/>
    <m/>
    <m/>
    <m/>
    <m/>
  </r>
  <r>
    <d v="2010-01-08T00:00:00"/>
    <x v="1"/>
    <n v="578136"/>
    <n v="55.38"/>
    <s v="Paid"/>
    <m/>
    <m/>
    <m/>
    <m/>
    <m/>
    <m/>
    <m/>
    <m/>
    <m/>
    <m/>
    <m/>
  </r>
  <r>
    <m/>
    <x v="7"/>
    <m/>
    <n v="4797.95"/>
    <m/>
    <m/>
    <n v="3405.89"/>
    <m/>
    <m/>
    <n v="10"/>
    <n v="195"/>
    <n v="300"/>
    <n v="8708.84"/>
    <n v="11458.42"/>
    <n v="2749.5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1-11T00:00:00"/>
    <x v="1"/>
    <n v="578446"/>
    <n v="60.62"/>
    <s v="Paid"/>
    <m/>
    <n v="3258.34"/>
    <m/>
    <m/>
    <n v="10"/>
    <n v="195"/>
    <n v="250"/>
    <m/>
    <m/>
    <m/>
    <m/>
  </r>
  <r>
    <d v="2010-01-11T00:00:00"/>
    <x v="0"/>
    <n v="1154863"/>
    <n v="1327.8"/>
    <s v="Paid"/>
    <m/>
    <m/>
    <m/>
    <m/>
    <m/>
    <m/>
    <m/>
    <m/>
    <m/>
    <m/>
    <m/>
  </r>
  <r>
    <d v="2010-01-12T00:00:00"/>
    <x v="99"/>
    <s v="10555A"/>
    <n v="2821.6"/>
    <s v="Paid"/>
    <m/>
    <m/>
    <m/>
    <m/>
    <m/>
    <m/>
    <m/>
    <m/>
    <m/>
    <m/>
    <m/>
  </r>
  <r>
    <d v="2010-01-13T00:00:00"/>
    <x v="99"/>
    <s v="10617A"/>
    <n v="2143.1"/>
    <s v="Paid"/>
    <m/>
    <m/>
    <m/>
    <m/>
    <m/>
    <m/>
    <m/>
    <m/>
    <m/>
    <m/>
    <m/>
  </r>
  <r>
    <d v="2010-01-13T00:00:00"/>
    <x v="213"/>
    <n v="52637"/>
    <n v="803.09"/>
    <s v="Paid"/>
    <m/>
    <m/>
    <m/>
    <m/>
    <m/>
    <m/>
    <m/>
    <m/>
    <m/>
    <m/>
    <m/>
  </r>
  <r>
    <d v="2010-01-13T00:00:00"/>
    <x v="1"/>
    <n v="578879"/>
    <n v="382.89"/>
    <s v="Paid"/>
    <m/>
    <m/>
    <m/>
    <m/>
    <m/>
    <m/>
    <m/>
    <m/>
    <m/>
    <m/>
    <m/>
  </r>
  <r>
    <d v="2010-01-14T00:00:00"/>
    <x v="201"/>
    <n v="222286"/>
    <n v="656.4"/>
    <s v="Paid"/>
    <m/>
    <m/>
    <m/>
    <m/>
    <m/>
    <m/>
    <m/>
    <m/>
    <m/>
    <m/>
    <m/>
  </r>
  <r>
    <d v="2010-01-14T00:00:00"/>
    <x v="0"/>
    <n v="1155086"/>
    <n v="471.6"/>
    <s v="Paid"/>
    <m/>
    <m/>
    <m/>
    <m/>
    <m/>
    <m/>
    <m/>
    <m/>
    <m/>
    <m/>
    <m/>
  </r>
  <r>
    <d v="2010-01-14T00:00:00"/>
    <x v="201"/>
    <n v="6099"/>
    <n v="257.93"/>
    <s v="Paid"/>
    <m/>
    <m/>
    <m/>
    <m/>
    <m/>
    <m/>
    <m/>
    <m/>
    <m/>
    <m/>
    <m/>
  </r>
  <r>
    <d v="2010-01-15T00:00:00"/>
    <x v="1"/>
    <n v="579345"/>
    <n v="130"/>
    <s v="Paid"/>
    <m/>
    <m/>
    <m/>
    <m/>
    <m/>
    <m/>
    <m/>
    <m/>
    <m/>
    <m/>
    <m/>
  </r>
  <r>
    <d v="2010-01-15T00:00:00"/>
    <x v="1"/>
    <n v="579366"/>
    <n v="57.8"/>
    <s v="Paid"/>
    <m/>
    <m/>
    <m/>
    <m/>
    <m/>
    <m/>
    <m/>
    <m/>
    <m/>
    <m/>
    <m/>
  </r>
  <r>
    <m/>
    <x v="7"/>
    <m/>
    <n v="9112.83"/>
    <m/>
    <m/>
    <n v="3258.34"/>
    <m/>
    <m/>
    <n v="10"/>
    <n v="195"/>
    <n v="250"/>
    <n v="12826.17"/>
    <n v="9399.1"/>
    <n v="-3427.069999999999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1-18T00:00:00"/>
    <x v="99"/>
    <s v="10655A"/>
    <n v="4051.64"/>
    <s v="Paid"/>
    <m/>
    <n v="3221.79"/>
    <m/>
    <m/>
    <n v="10"/>
    <n v="195"/>
    <n v="250"/>
    <m/>
    <m/>
    <m/>
    <m/>
  </r>
  <r>
    <d v="2010-01-18T00:00:00"/>
    <x v="1"/>
    <n v="579613"/>
    <n v="264.98"/>
    <s v="Paid"/>
    <m/>
    <m/>
    <m/>
    <m/>
    <m/>
    <m/>
    <m/>
    <m/>
    <m/>
    <m/>
    <m/>
  </r>
  <r>
    <d v="2010-01-19T00:00:00"/>
    <x v="99"/>
    <s v="10704A"/>
    <n v="1323"/>
    <s v="Paid"/>
    <m/>
    <m/>
    <m/>
    <m/>
    <m/>
    <m/>
    <m/>
    <m/>
    <m/>
    <m/>
    <m/>
  </r>
  <r>
    <d v="2010-01-19T00:00:00"/>
    <x v="217"/>
    <n v="52721"/>
    <n v="986.58"/>
    <s v="Paid"/>
    <m/>
    <m/>
    <m/>
    <m/>
    <m/>
    <m/>
    <m/>
    <m/>
    <m/>
    <m/>
    <m/>
  </r>
  <r>
    <d v="2010-01-19T00:00:00"/>
    <x v="3"/>
    <n v="176819"/>
    <n v="494.95"/>
    <s v="Paid"/>
    <m/>
    <m/>
    <m/>
    <m/>
    <m/>
    <m/>
    <m/>
    <m/>
    <m/>
    <m/>
    <m/>
  </r>
  <r>
    <d v="2010-01-20T00:00:00"/>
    <x v="1"/>
    <n v="580097"/>
    <n v="123.99"/>
    <s v="Paid"/>
    <m/>
    <m/>
    <m/>
    <m/>
    <m/>
    <m/>
    <m/>
    <m/>
    <m/>
    <m/>
    <m/>
  </r>
  <r>
    <d v="2010-01-21T00:00:00"/>
    <x v="0"/>
    <n v="1155483"/>
    <n v="997.1"/>
    <s v="Paid"/>
    <m/>
    <m/>
    <m/>
    <m/>
    <m/>
    <m/>
    <m/>
    <m/>
    <m/>
    <m/>
    <m/>
  </r>
  <r>
    <d v="2010-01-22T00:00:00"/>
    <x v="1"/>
    <n v="580517"/>
    <n v="55.38"/>
    <s v="Paid"/>
    <m/>
    <m/>
    <m/>
    <m/>
    <m/>
    <m/>
    <m/>
    <m/>
    <m/>
    <m/>
    <m/>
  </r>
  <r>
    <d v="2010-01-22T00:00:00"/>
    <x v="1"/>
    <n v="580518"/>
    <n v="119.8"/>
    <s v="Paid"/>
    <m/>
    <m/>
    <m/>
    <m/>
    <m/>
    <m/>
    <m/>
    <m/>
    <m/>
    <m/>
    <m/>
  </r>
  <r>
    <d v="2010-01-22T00:00:00"/>
    <x v="217"/>
    <n v="52817"/>
    <n v="843.07"/>
    <s v="Paid"/>
    <m/>
    <m/>
    <m/>
    <m/>
    <m/>
    <m/>
    <m/>
    <m/>
    <m/>
    <m/>
    <m/>
  </r>
  <r>
    <m/>
    <x v="7"/>
    <m/>
    <n v="9260.489999999998"/>
    <m/>
    <m/>
    <n v="3221.79"/>
    <m/>
    <m/>
    <n v="10"/>
    <n v="195"/>
    <n v="250"/>
    <n v="12937.279999999999"/>
    <n v="11498.45"/>
    <n v="-1438.8299999999981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1-25T00:00:00"/>
    <x v="99"/>
    <s v="10795A"/>
    <n v="1061.6400000000001"/>
    <s v="Paid"/>
    <m/>
    <n v="3164.25"/>
    <m/>
    <m/>
    <n v="10"/>
    <n v="195"/>
    <n v="250"/>
    <m/>
    <m/>
    <m/>
    <m/>
  </r>
  <r>
    <d v="2010-01-25T00:00:00"/>
    <x v="1"/>
    <n v="580859"/>
    <n v="198.74"/>
    <s v="Paid"/>
    <m/>
    <m/>
    <m/>
    <m/>
    <m/>
    <m/>
    <m/>
    <m/>
    <m/>
    <m/>
    <m/>
  </r>
  <r>
    <d v="2010-01-25T00:00:00"/>
    <x v="1"/>
    <n v="580860"/>
    <n v="55.38"/>
    <s v="Paid"/>
    <m/>
    <m/>
    <m/>
    <m/>
    <m/>
    <m/>
    <m/>
    <m/>
    <m/>
    <m/>
    <m/>
  </r>
  <r>
    <d v="2010-01-25T00:00:00"/>
    <x v="0"/>
    <n v="1155690"/>
    <n v="1058"/>
    <s v="Paid"/>
    <m/>
    <m/>
    <m/>
    <m/>
    <m/>
    <m/>
    <m/>
    <m/>
    <m/>
    <m/>
    <m/>
  </r>
  <r>
    <d v="2010-01-25T00:00:00"/>
    <x v="218"/>
    <m/>
    <n v="455"/>
    <s v="Paid"/>
    <m/>
    <m/>
    <m/>
    <m/>
    <m/>
    <m/>
    <m/>
    <m/>
    <m/>
    <m/>
    <m/>
  </r>
  <r>
    <d v="2010-01-26T00:00:00"/>
    <x v="99"/>
    <s v="10848A"/>
    <n v="2571.0300000000002"/>
    <s v="Paid"/>
    <m/>
    <m/>
    <m/>
    <m/>
    <m/>
    <m/>
    <m/>
    <m/>
    <m/>
    <m/>
    <m/>
  </r>
  <r>
    <d v="2010-01-27T00:00:00"/>
    <x v="1"/>
    <n v="581207"/>
    <n v="61.99"/>
    <s v="Paid"/>
    <m/>
    <m/>
    <m/>
    <m/>
    <m/>
    <m/>
    <m/>
    <m/>
    <m/>
    <m/>
    <m/>
  </r>
  <r>
    <d v="2010-01-27T00:00:00"/>
    <x v="219"/>
    <n v="19398"/>
    <n v="85.24"/>
    <s v="Paid"/>
    <m/>
    <m/>
    <m/>
    <m/>
    <m/>
    <m/>
    <m/>
    <m/>
    <m/>
    <m/>
    <m/>
  </r>
  <r>
    <d v="2010-01-28T00:00:00"/>
    <x v="0"/>
    <n v="1155829"/>
    <n v="500.45"/>
    <s v="Paid"/>
    <m/>
    <m/>
    <m/>
    <m/>
    <m/>
    <m/>
    <m/>
    <m/>
    <m/>
    <m/>
    <m/>
  </r>
  <r>
    <d v="2010-01-28T00:00:00"/>
    <x v="220"/>
    <n v="52938"/>
    <n v="330.41"/>
    <s v="Paid"/>
    <m/>
    <m/>
    <m/>
    <m/>
    <m/>
    <m/>
    <m/>
    <m/>
    <m/>
    <m/>
    <m/>
  </r>
  <r>
    <d v="2010-01-28T00:00:00"/>
    <x v="201"/>
    <n v="6321"/>
    <n v="213.78"/>
    <s v="Paid"/>
    <m/>
    <m/>
    <m/>
    <m/>
    <m/>
    <m/>
    <m/>
    <m/>
    <m/>
    <m/>
    <m/>
  </r>
  <r>
    <d v="2010-01-29T00:00:00"/>
    <x v="1"/>
    <n v="581747"/>
    <n v="183.31"/>
    <s v="Paid"/>
    <m/>
    <m/>
    <m/>
    <m/>
    <m/>
    <m/>
    <m/>
    <m/>
    <m/>
    <m/>
    <m/>
  </r>
  <r>
    <d v="2010-01-29T00:00:00"/>
    <x v="99"/>
    <s v="10901A"/>
    <n v="1030.7"/>
    <s v="Paid"/>
    <m/>
    <m/>
    <m/>
    <m/>
    <m/>
    <m/>
    <m/>
    <m/>
    <m/>
    <m/>
    <m/>
  </r>
  <r>
    <m/>
    <x v="7"/>
    <m/>
    <n v="7805.67"/>
    <m/>
    <m/>
    <n v="3164.25"/>
    <m/>
    <m/>
    <n v="10"/>
    <n v="195"/>
    <n v="250"/>
    <n v="11424.92"/>
    <n v="12157.32"/>
    <n v="732.39999999999964"/>
    <s v="Jan -$1383.92"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2-01T00:00:00"/>
    <x v="1"/>
    <n v="582054"/>
    <n v="110.76"/>
    <s v="Paid"/>
    <m/>
    <m/>
    <m/>
    <m/>
    <m/>
    <m/>
    <m/>
    <m/>
    <m/>
    <m/>
    <m/>
  </r>
  <r>
    <d v="2010-02-01T00:00:00"/>
    <x v="99"/>
    <s v="10952A"/>
    <n v="1612.1"/>
    <s v="Paid"/>
    <m/>
    <m/>
    <m/>
    <m/>
    <m/>
    <m/>
    <m/>
    <m/>
    <m/>
    <m/>
    <m/>
  </r>
  <r>
    <d v="2010-02-02T00:00:00"/>
    <x v="3"/>
    <n v="177314"/>
    <n v="301.64999999999998"/>
    <s v="Paid"/>
    <m/>
    <m/>
    <m/>
    <m/>
    <m/>
    <m/>
    <m/>
    <m/>
    <m/>
    <m/>
    <m/>
  </r>
  <r>
    <d v="2010-02-02T00:00:00"/>
    <x v="0"/>
    <n v="1156125"/>
    <n v="1408.25"/>
    <s v="Paid"/>
    <m/>
    <m/>
    <m/>
    <m/>
    <m/>
    <m/>
    <m/>
    <m/>
    <m/>
    <m/>
    <m/>
  </r>
  <r>
    <d v="2010-02-03T00:00:00"/>
    <x v="201"/>
    <n v="6433"/>
    <n v="38.5"/>
    <s v="Paid"/>
    <m/>
    <m/>
    <m/>
    <m/>
    <m/>
    <m/>
    <m/>
    <m/>
    <m/>
    <m/>
    <m/>
  </r>
  <r>
    <d v="2010-02-03T00:00:00"/>
    <x v="1"/>
    <n v="582546"/>
    <n v="16"/>
    <s v="Paid"/>
    <m/>
    <m/>
    <m/>
    <m/>
    <m/>
    <m/>
    <m/>
    <m/>
    <m/>
    <m/>
    <m/>
  </r>
  <r>
    <d v="2010-02-03T00:00:00"/>
    <x v="1"/>
    <n v="582547"/>
    <n v="478.99"/>
    <s v="Paid"/>
    <m/>
    <m/>
    <m/>
    <m/>
    <m/>
    <m/>
    <m/>
    <m/>
    <m/>
    <m/>
    <m/>
  </r>
  <r>
    <d v="2010-02-03T00:00:00"/>
    <x v="99"/>
    <s v="10984A"/>
    <n v="2264.87"/>
    <s v="Paid"/>
    <m/>
    <m/>
    <m/>
    <m/>
    <m/>
    <m/>
    <m/>
    <m/>
    <m/>
    <m/>
    <m/>
  </r>
  <r>
    <d v="2010-02-04T00:00:00"/>
    <x v="99"/>
    <s v="10996A"/>
    <n v="2669.2"/>
    <s v="Paid"/>
    <m/>
    <m/>
    <m/>
    <m/>
    <m/>
    <m/>
    <m/>
    <m/>
    <m/>
    <m/>
    <m/>
  </r>
  <r>
    <d v="2010-02-05T00:00:00"/>
    <x v="1"/>
    <n v="583140"/>
    <n v="62"/>
    <s v="Paid"/>
    <m/>
    <m/>
    <m/>
    <m/>
    <m/>
    <m/>
    <m/>
    <m/>
    <m/>
    <m/>
    <m/>
  </r>
  <r>
    <m/>
    <x v="7"/>
    <m/>
    <n v="8962.32"/>
    <m/>
    <m/>
    <n v="3164"/>
    <m/>
    <m/>
    <n v="10"/>
    <n v="195"/>
    <n v="250"/>
    <n v="12581.32"/>
    <n v="10528.65"/>
    <n v="-2052.67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2-08T00:00:00"/>
    <x v="0"/>
    <n v="1156393"/>
    <n v="1724.06"/>
    <s v="Paid"/>
    <m/>
    <n v="3149"/>
    <m/>
    <m/>
    <m/>
    <m/>
    <m/>
    <m/>
    <m/>
    <m/>
    <m/>
  </r>
  <r>
    <d v="2010-02-10T00:00:00"/>
    <x v="213"/>
    <n v="53186"/>
    <n v="1181.9000000000001"/>
    <s v="Paid"/>
    <m/>
    <m/>
    <m/>
    <m/>
    <m/>
    <m/>
    <m/>
    <m/>
    <m/>
    <m/>
    <m/>
  </r>
  <r>
    <d v="2010-02-11T00:00:00"/>
    <x v="201"/>
    <n v="66332"/>
    <n v="138.78"/>
    <s v="Paid"/>
    <m/>
    <m/>
    <m/>
    <m/>
    <m/>
    <m/>
    <m/>
    <m/>
    <m/>
    <m/>
    <m/>
  </r>
  <r>
    <d v="2010-02-11T00:00:00"/>
    <x v="3"/>
    <n v="177699"/>
    <n v="49.5"/>
    <s v="Paid"/>
    <m/>
    <m/>
    <m/>
    <m/>
    <m/>
    <m/>
    <m/>
    <m/>
    <m/>
    <m/>
    <m/>
  </r>
  <r>
    <d v="2010-02-12T00:00:00"/>
    <x v="0"/>
    <n v="1156777"/>
    <n v="2020.2"/>
    <s v="Paid"/>
    <m/>
    <m/>
    <m/>
    <m/>
    <m/>
    <m/>
    <m/>
    <m/>
    <m/>
    <m/>
    <m/>
  </r>
  <r>
    <d v="2010-02-12T00:00:00"/>
    <x v="1"/>
    <n v="584300"/>
    <n v="181.79"/>
    <s v="Paid"/>
    <m/>
    <m/>
    <m/>
    <m/>
    <m/>
    <m/>
    <m/>
    <m/>
    <m/>
    <m/>
    <m/>
  </r>
  <r>
    <d v="2010-02-12T00:00:00"/>
    <x v="1"/>
    <n v="585138"/>
    <n v="151.80000000000001"/>
    <s v="Paid"/>
    <m/>
    <m/>
    <m/>
    <m/>
    <m/>
    <m/>
    <m/>
    <m/>
    <m/>
    <m/>
    <m/>
  </r>
  <r>
    <d v="2010-02-12T00:00:00"/>
    <x v="213"/>
    <n v="53228"/>
    <n v="641.34"/>
    <s v="Paid"/>
    <m/>
    <m/>
    <m/>
    <m/>
    <m/>
    <m/>
    <m/>
    <m/>
    <m/>
    <m/>
    <m/>
  </r>
  <r>
    <m/>
    <x v="7"/>
    <m/>
    <n v="6089.3700000000008"/>
    <m/>
    <m/>
    <n v="3149"/>
    <m/>
    <m/>
    <n v="10"/>
    <n v="195"/>
    <n v="250"/>
    <n v="9693.3700000000008"/>
    <n v="11258.97"/>
    <n v="1565.5999999999985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2-15T00:00:00"/>
    <x v="0"/>
    <n v="1156875"/>
    <n v="446.32"/>
    <s v="Paid"/>
    <m/>
    <n v="3149"/>
    <m/>
    <m/>
    <m/>
    <m/>
    <m/>
    <m/>
    <m/>
    <m/>
    <m/>
  </r>
  <r>
    <d v="2010-02-16T00:00:00"/>
    <x v="3"/>
    <n v="177835"/>
    <n v="449.55"/>
    <s v="Paid"/>
    <m/>
    <m/>
    <m/>
    <m/>
    <m/>
    <m/>
    <m/>
    <m/>
    <m/>
    <m/>
    <m/>
  </r>
  <r>
    <d v="2010-02-17T00:00:00"/>
    <x v="0"/>
    <n v="1157001"/>
    <n v="3108.75"/>
    <s v="Paid"/>
    <m/>
    <m/>
    <m/>
    <m/>
    <m/>
    <m/>
    <m/>
    <m/>
    <m/>
    <m/>
    <m/>
  </r>
  <r>
    <d v="2010-02-17T00:00:00"/>
    <x v="221"/>
    <n v="166341"/>
    <n v="1202.8800000000001"/>
    <s v="Paid"/>
    <m/>
    <m/>
    <m/>
    <m/>
    <m/>
    <m/>
    <m/>
    <m/>
    <m/>
    <m/>
    <m/>
  </r>
  <r>
    <d v="2010-02-18T00:00:00"/>
    <x v="3"/>
    <n v="177956"/>
    <n v="23.75"/>
    <s v="Paid"/>
    <m/>
    <m/>
    <m/>
    <m/>
    <m/>
    <m/>
    <m/>
    <m/>
    <m/>
    <m/>
    <m/>
  </r>
  <r>
    <d v="2010-02-18T00:00:00"/>
    <x v="15"/>
    <s v="I237064"/>
    <n v="311.48"/>
    <s v="Paid"/>
    <m/>
    <m/>
    <m/>
    <m/>
    <m/>
    <m/>
    <m/>
    <m/>
    <m/>
    <m/>
    <m/>
  </r>
  <r>
    <d v="2010-02-19T00:00:00"/>
    <x v="1"/>
    <n v="585583"/>
    <n v="117.38"/>
    <s v="Paid"/>
    <m/>
    <m/>
    <m/>
    <m/>
    <m/>
    <m/>
    <m/>
    <m/>
    <m/>
    <m/>
    <m/>
  </r>
  <r>
    <d v="2010-02-19T00:00:00"/>
    <x v="213"/>
    <n v="53368"/>
    <n v="199.98"/>
    <s v="Paid"/>
    <m/>
    <m/>
    <m/>
    <m/>
    <m/>
    <m/>
    <m/>
    <m/>
    <m/>
    <m/>
    <m/>
  </r>
  <r>
    <d v="2010-02-20T00:00:00"/>
    <x v="192"/>
    <m/>
    <n v="23.88"/>
    <s v="Paid"/>
    <m/>
    <m/>
    <m/>
    <m/>
    <m/>
    <m/>
    <m/>
    <m/>
    <m/>
    <m/>
    <m/>
  </r>
  <r>
    <m/>
    <x v="7"/>
    <m/>
    <n v="5883.9699999999993"/>
    <m/>
    <m/>
    <n v="3149"/>
    <m/>
    <m/>
    <n v="10"/>
    <n v="195"/>
    <n v="250"/>
    <n v="9487.9699999999993"/>
    <n v="11961.19"/>
    <n v="2473.2200000000012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2-22T00:00:00"/>
    <x v="1"/>
    <n v="585919"/>
    <n v="301.58999999999997"/>
    <s v="Paid"/>
    <m/>
    <n v="3175"/>
    <m/>
    <m/>
    <m/>
    <m/>
    <m/>
    <m/>
    <m/>
    <m/>
    <m/>
  </r>
  <r>
    <d v="2010-02-23T00:00:00"/>
    <x v="221"/>
    <n v="166602"/>
    <n v="1079.4000000000001"/>
    <s v="Paid"/>
    <m/>
    <m/>
    <m/>
    <m/>
    <m/>
    <m/>
    <m/>
    <m/>
    <m/>
    <m/>
    <m/>
  </r>
  <r>
    <d v="2010-02-24T00:00:00"/>
    <x v="221"/>
    <n v="16646"/>
    <n v="702.68"/>
    <s v="Paid"/>
    <m/>
    <m/>
    <m/>
    <m/>
    <m/>
    <m/>
    <m/>
    <m/>
    <m/>
    <m/>
    <m/>
  </r>
  <r>
    <d v="2010-02-24T00:00:00"/>
    <x v="1"/>
    <n v="586482"/>
    <n v="55.5"/>
    <s v="Paid"/>
    <m/>
    <m/>
    <m/>
    <m/>
    <m/>
    <m/>
    <m/>
    <m/>
    <m/>
    <m/>
    <m/>
  </r>
  <r>
    <d v="2010-02-25T00:00:00"/>
    <x v="0"/>
    <n v="1157451"/>
    <n v="2063.1999999999998"/>
    <s v="Paid"/>
    <m/>
    <m/>
    <m/>
    <m/>
    <m/>
    <m/>
    <m/>
    <m/>
    <m/>
    <m/>
    <m/>
  </r>
  <r>
    <d v="2010-02-25T00:00:00"/>
    <x v="221"/>
    <n v="166740"/>
    <n v="731.66"/>
    <s v="Paid"/>
    <m/>
    <m/>
    <m/>
    <m/>
    <m/>
    <m/>
    <m/>
    <m/>
    <m/>
    <m/>
    <m/>
  </r>
  <r>
    <d v="2010-02-26T00:00:00"/>
    <x v="23"/>
    <m/>
    <n v="39.950000000000003"/>
    <s v="Paid"/>
    <m/>
    <m/>
    <m/>
    <m/>
    <m/>
    <m/>
    <m/>
    <m/>
    <m/>
    <m/>
    <m/>
  </r>
  <r>
    <d v="2010-02-26T00:00:00"/>
    <x v="1"/>
    <n v="586862"/>
    <n v="283.94"/>
    <s v="Paid"/>
    <m/>
    <m/>
    <m/>
    <m/>
    <m/>
    <m/>
    <m/>
    <m/>
    <m/>
    <m/>
    <m/>
  </r>
  <r>
    <m/>
    <x v="7"/>
    <m/>
    <n v="5257.9199999999992"/>
    <m/>
    <m/>
    <n v="3175"/>
    <m/>
    <m/>
    <n v="10"/>
    <n v="195"/>
    <n v="250"/>
    <n v="8887.9199999999983"/>
    <n v="10188.74"/>
    <n v="1300.8200000000015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3-01T00:00:00"/>
    <x v="1"/>
    <n v="587221"/>
    <n v="119.8"/>
    <s v="Paid"/>
    <m/>
    <n v="3175"/>
    <m/>
    <m/>
    <n v="10"/>
    <n v="195"/>
    <n v="250"/>
    <m/>
    <m/>
    <m/>
    <m/>
  </r>
  <r>
    <d v="2010-03-01T00:00:00"/>
    <x v="222"/>
    <n v="53746"/>
    <n v="882.28"/>
    <s v="Paid"/>
    <m/>
    <m/>
    <m/>
    <m/>
    <m/>
    <m/>
    <m/>
    <m/>
    <m/>
    <m/>
    <m/>
  </r>
  <r>
    <d v="2010-03-02T00:00:00"/>
    <x v="3"/>
    <n v="178359"/>
    <n v="407.15"/>
    <s v="Paid"/>
    <m/>
    <m/>
    <m/>
    <m/>
    <m/>
    <m/>
    <m/>
    <m/>
    <m/>
    <m/>
    <m/>
  </r>
  <r>
    <d v="2010-03-02T00:00:00"/>
    <x v="223"/>
    <n v="1157691"/>
    <n v="655.35"/>
    <s v="Paid"/>
    <m/>
    <m/>
    <m/>
    <m/>
    <m/>
    <m/>
    <m/>
    <m/>
    <m/>
    <m/>
    <m/>
  </r>
  <r>
    <d v="2010-03-02T00:00:00"/>
    <x v="221"/>
    <n v="166954"/>
    <n v="1853.5"/>
    <s v="Paid"/>
    <m/>
    <m/>
    <m/>
    <m/>
    <m/>
    <m/>
    <m/>
    <m/>
    <m/>
    <m/>
    <m/>
  </r>
  <r>
    <d v="2010-03-02T00:00:00"/>
    <x v="201"/>
    <n v="224923"/>
    <n v="2703.45"/>
    <s v="Paid"/>
    <m/>
    <m/>
    <m/>
    <m/>
    <m/>
    <m/>
    <m/>
    <m/>
    <m/>
    <m/>
    <m/>
  </r>
  <r>
    <d v="2010-03-03T00:00:00"/>
    <x v="1"/>
    <n v="587683"/>
    <n v="207.18"/>
    <s v="Paid"/>
    <m/>
    <m/>
    <m/>
    <m/>
    <m/>
    <m/>
    <m/>
    <m/>
    <m/>
    <m/>
    <m/>
  </r>
  <r>
    <d v="2010-03-04T00:00:00"/>
    <x v="201"/>
    <n v="225097"/>
    <n v="1663.8"/>
    <s v="Paid"/>
    <m/>
    <m/>
    <m/>
    <m/>
    <m/>
    <m/>
    <m/>
    <m/>
    <m/>
    <m/>
    <m/>
  </r>
  <r>
    <d v="2010-03-04T00:00:00"/>
    <x v="221"/>
    <n v="167074"/>
    <n v="667.42"/>
    <s v="Paid"/>
    <m/>
    <m/>
    <m/>
    <m/>
    <m/>
    <m/>
    <m/>
    <m/>
    <m/>
    <m/>
    <m/>
  </r>
  <r>
    <d v="2010-03-05T00:00:00"/>
    <x v="1"/>
    <n v="588178"/>
    <n v="123.99"/>
    <s v="Paid"/>
    <m/>
    <m/>
    <m/>
    <m/>
    <m/>
    <m/>
    <m/>
    <m/>
    <m/>
    <m/>
    <m/>
  </r>
  <r>
    <m/>
    <x v="7"/>
    <m/>
    <n v="9283.92"/>
    <m/>
    <m/>
    <n v="3175"/>
    <m/>
    <m/>
    <n v="10"/>
    <n v="195"/>
    <n v="250"/>
    <n v="12913.92"/>
    <n v="9980.64"/>
    <n v="-2933.2800000000007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3-08T00:00:00"/>
    <x v="221"/>
    <n v="167236"/>
    <n v="1991.86"/>
    <s v="Paid"/>
    <m/>
    <n v="3219"/>
    <m/>
    <m/>
    <n v="10"/>
    <n v="195"/>
    <n v="250"/>
    <m/>
    <m/>
    <m/>
    <m/>
  </r>
  <r>
    <d v="2010-03-09T00:00:00"/>
    <x v="221"/>
    <n v="167277"/>
    <n v="22.8"/>
    <s v="Paid"/>
    <m/>
    <m/>
    <m/>
    <m/>
    <m/>
    <m/>
    <m/>
    <m/>
    <m/>
    <m/>
    <m/>
  </r>
  <r>
    <d v="2010-03-09T00:00:00"/>
    <x v="223"/>
    <n v="1158130"/>
    <n v="525.79999999999995"/>
    <s v="Paid"/>
    <m/>
    <m/>
    <m/>
    <m/>
    <m/>
    <m/>
    <m/>
    <m/>
    <m/>
    <m/>
    <m/>
  </r>
  <r>
    <d v="2010-03-09T00:00:00"/>
    <x v="221"/>
    <n v="167276"/>
    <n v="1138.19"/>
    <s v="Paid"/>
    <m/>
    <m/>
    <m/>
    <m/>
    <m/>
    <m/>
    <m/>
    <m/>
    <m/>
    <m/>
    <m/>
  </r>
  <r>
    <d v="2010-03-10T00:00:00"/>
    <x v="201"/>
    <n v="225509"/>
    <n v="3002"/>
    <s v="Paid"/>
    <m/>
    <m/>
    <m/>
    <m/>
    <m/>
    <m/>
    <m/>
    <m/>
    <m/>
    <m/>
    <m/>
  </r>
  <r>
    <d v="2010-03-10T00:00:00"/>
    <x v="201"/>
    <n v="255510"/>
    <n v="1597.15"/>
    <s v="Paid"/>
    <m/>
    <m/>
    <m/>
    <m/>
    <m/>
    <m/>
    <m/>
    <m/>
    <m/>
    <m/>
    <m/>
  </r>
  <r>
    <d v="2010-03-10T00:00:00"/>
    <x v="1"/>
    <n v="589016"/>
    <n v="119.8"/>
    <s v="Paid"/>
    <m/>
    <m/>
    <m/>
    <m/>
    <m/>
    <m/>
    <m/>
    <m/>
    <m/>
    <m/>
    <m/>
  </r>
  <r>
    <d v="2010-03-11T00:00:00"/>
    <x v="221"/>
    <n v="167411"/>
    <n v="1007.13"/>
    <s v="Paid"/>
    <m/>
    <m/>
    <m/>
    <m/>
    <m/>
    <m/>
    <m/>
    <m/>
    <m/>
    <m/>
    <m/>
  </r>
  <r>
    <d v="2010-03-12T00:00:00"/>
    <x v="1"/>
    <n v="589440"/>
    <n v="62"/>
    <s v="Paid"/>
    <m/>
    <m/>
    <m/>
    <m/>
    <m/>
    <m/>
    <m/>
    <m/>
    <m/>
    <m/>
    <m/>
  </r>
  <r>
    <d v="2010-03-12T00:00:00"/>
    <x v="224"/>
    <n v="7143"/>
    <n v="260.64999999999998"/>
    <s v="Paid"/>
    <m/>
    <m/>
    <m/>
    <m/>
    <m/>
    <m/>
    <m/>
    <m/>
    <m/>
    <m/>
    <m/>
  </r>
  <r>
    <d v="2010-03-12T00:00:00"/>
    <x v="1"/>
    <n v="589420"/>
    <n v="91.99"/>
    <s v="Paid"/>
    <m/>
    <m/>
    <m/>
    <m/>
    <m/>
    <m/>
    <m/>
    <m/>
    <m/>
    <m/>
    <m/>
  </r>
  <r>
    <d v="2010-03-12T00:00:00"/>
    <x v="225"/>
    <n v="20842"/>
    <n v="94.65"/>
    <s v="Paid"/>
    <m/>
    <m/>
    <m/>
    <m/>
    <m/>
    <m/>
    <m/>
    <m/>
    <m/>
    <m/>
    <m/>
  </r>
  <r>
    <m/>
    <x v="7"/>
    <m/>
    <n v="9914.0199999999968"/>
    <m/>
    <m/>
    <n v="3219"/>
    <m/>
    <m/>
    <n v="10"/>
    <n v="195"/>
    <n v="250"/>
    <n v="13588.019999999997"/>
    <n v="9678.1299999999992"/>
    <n v="-3909.889999999997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3-14T00:00:00"/>
    <x v="221"/>
    <n v="167555"/>
    <n v="608.75"/>
    <s v="Paid"/>
    <m/>
    <n v="3219"/>
    <m/>
    <m/>
    <n v="10"/>
    <n v="195"/>
    <n v="250"/>
    <m/>
    <m/>
    <m/>
    <m/>
  </r>
  <r>
    <d v="2010-03-15T00:00:00"/>
    <x v="1"/>
    <n v="589756"/>
    <n v="232.98"/>
    <s v="Paid"/>
    <m/>
    <m/>
    <m/>
    <m/>
    <m/>
    <m/>
    <m/>
    <m/>
    <m/>
    <m/>
    <m/>
  </r>
  <r>
    <d v="2010-03-16T00:00:00"/>
    <x v="3"/>
    <n v="178913"/>
    <n v="432.55"/>
    <s v="Paid"/>
    <m/>
    <m/>
    <m/>
    <m/>
    <m/>
    <m/>
    <m/>
    <m/>
    <m/>
    <m/>
    <m/>
  </r>
  <r>
    <d v="2010-03-16T00:00:00"/>
    <x v="201"/>
    <n v="225841"/>
    <n v="804.1"/>
    <s v="Paid"/>
    <m/>
    <m/>
    <m/>
    <m/>
    <m/>
    <m/>
    <m/>
    <m/>
    <m/>
    <m/>
    <m/>
  </r>
  <r>
    <d v="2010-03-16T00:00:00"/>
    <x v="3"/>
    <n v="178913"/>
    <n v="432.54300000000001"/>
    <s v="Paid"/>
    <m/>
    <m/>
    <m/>
    <m/>
    <m/>
    <m/>
    <m/>
    <m/>
    <m/>
    <m/>
    <m/>
  </r>
  <r>
    <d v="2010-03-17T00:00:00"/>
    <x v="1"/>
    <n v="590298"/>
    <n v="237.17"/>
    <s v="Paid"/>
    <m/>
    <m/>
    <m/>
    <m/>
    <m/>
    <m/>
    <m/>
    <m/>
    <m/>
    <m/>
    <m/>
  </r>
  <r>
    <d v="2010-03-17T00:00:00"/>
    <x v="226"/>
    <n v="5428"/>
    <n v="640.28"/>
    <s v="Paid"/>
    <m/>
    <m/>
    <m/>
    <m/>
    <m/>
    <m/>
    <m/>
    <m/>
    <m/>
    <m/>
    <m/>
  </r>
  <r>
    <d v="2010-03-17T00:00:00"/>
    <x v="226"/>
    <n v="5428"/>
    <n v="640.28"/>
    <s v="Paid"/>
    <m/>
    <m/>
    <m/>
    <m/>
    <m/>
    <m/>
    <m/>
    <m/>
    <m/>
    <m/>
    <m/>
  </r>
  <r>
    <d v="2010-03-18T00:00:00"/>
    <x v="216"/>
    <n v="53886"/>
    <n v="1642.27"/>
    <s v="Paid"/>
    <m/>
    <m/>
    <m/>
    <m/>
    <m/>
    <m/>
    <m/>
    <m/>
    <m/>
    <m/>
    <m/>
  </r>
  <r>
    <d v="2010-03-19T00:00:00"/>
    <x v="201"/>
    <n v="226110"/>
    <n v="2252"/>
    <s v="Paid"/>
    <m/>
    <m/>
    <m/>
    <m/>
    <m/>
    <m/>
    <m/>
    <m/>
    <m/>
    <m/>
    <m/>
  </r>
  <r>
    <d v="2010-03-19T00:00:00"/>
    <x v="1"/>
    <n v="590669"/>
    <n v="32"/>
    <s v="Paid"/>
    <m/>
    <m/>
    <m/>
    <m/>
    <m/>
    <m/>
    <m/>
    <m/>
    <m/>
    <m/>
    <m/>
  </r>
  <r>
    <d v="2010-03-19T00:00:00"/>
    <x v="1"/>
    <n v="590668"/>
    <n v="113.18"/>
    <s v="Paid"/>
    <m/>
    <m/>
    <m/>
    <m/>
    <m/>
    <m/>
    <m/>
    <m/>
    <m/>
    <m/>
    <m/>
  </r>
  <r>
    <d v="2010-03-19T00:00:00"/>
    <x v="201"/>
    <n v="7159"/>
    <n v="27.5"/>
    <s v="Paid"/>
    <m/>
    <m/>
    <m/>
    <m/>
    <m/>
    <m/>
    <m/>
    <m/>
    <m/>
    <m/>
    <m/>
  </r>
  <r>
    <m/>
    <x v="7"/>
    <m/>
    <n v="8095.603000000001"/>
    <m/>
    <m/>
    <n v="3219"/>
    <m/>
    <m/>
    <n v="10"/>
    <n v="195"/>
    <n v="250"/>
    <n v="11769.603000000001"/>
    <n v="11879.82"/>
    <n v="110.2169999999987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3-22T00:00:00"/>
    <x v="221"/>
    <n v="167896"/>
    <n v="2374.96"/>
    <s v="Paid"/>
    <m/>
    <n v="3183"/>
    <m/>
    <m/>
    <n v="10"/>
    <n v="195"/>
    <n v="300"/>
    <m/>
    <m/>
    <m/>
    <m/>
  </r>
  <r>
    <d v="2010-03-23T00:00:00"/>
    <x v="201"/>
    <n v="226258"/>
    <n v="2231.0500000000002"/>
    <s v="Paid"/>
    <m/>
    <m/>
    <m/>
    <m/>
    <m/>
    <m/>
    <m/>
    <m/>
    <m/>
    <m/>
    <m/>
  </r>
  <r>
    <d v="2010-03-23T00:00:00"/>
    <x v="0"/>
    <n v="1158897"/>
    <n v="2141.9"/>
    <s v="Paid"/>
    <m/>
    <m/>
    <m/>
    <m/>
    <m/>
    <m/>
    <m/>
    <m/>
    <m/>
    <m/>
    <m/>
  </r>
  <r>
    <d v="2010-03-23T00:00:00"/>
    <x v="221"/>
    <n v="167934"/>
    <n v="1217.57"/>
    <s v="Paid"/>
    <m/>
    <m/>
    <m/>
    <m/>
    <m/>
    <m/>
    <m/>
    <m/>
    <m/>
    <m/>
    <m/>
  </r>
  <r>
    <d v="2010-03-24T00:00:00"/>
    <x v="201"/>
    <n v="226361"/>
    <n v="904.1"/>
    <s v="Paid"/>
    <m/>
    <m/>
    <m/>
    <m/>
    <m/>
    <m/>
    <m/>
    <m/>
    <m/>
    <m/>
    <m/>
  </r>
  <r>
    <d v="2010-03-24T00:00:00"/>
    <x v="1"/>
    <n v="591482"/>
    <n v="123.99"/>
    <s v="Paid"/>
    <m/>
    <m/>
    <m/>
    <m/>
    <m/>
    <m/>
    <m/>
    <m/>
    <m/>
    <m/>
    <m/>
  </r>
  <r>
    <d v="2010-03-25T00:00:00"/>
    <x v="201"/>
    <n v="7394"/>
    <n v="304.99"/>
    <s v="Paid"/>
    <m/>
    <m/>
    <m/>
    <m/>
    <m/>
    <m/>
    <m/>
    <m/>
    <m/>
    <m/>
    <m/>
  </r>
  <r>
    <d v="2010-03-25T00:00:00"/>
    <x v="182"/>
    <m/>
    <n v="51.95"/>
    <s v="Paid"/>
    <m/>
    <m/>
    <m/>
    <m/>
    <m/>
    <m/>
    <m/>
    <m/>
    <m/>
    <m/>
    <m/>
  </r>
  <r>
    <d v="2010-03-25T00:00:00"/>
    <x v="221"/>
    <n v="168072"/>
    <n v="1040.52"/>
    <s v="Paid"/>
    <m/>
    <m/>
    <m/>
    <m/>
    <m/>
    <m/>
    <m/>
    <m/>
    <m/>
    <m/>
    <m/>
  </r>
  <r>
    <m/>
    <x v="7"/>
    <m/>
    <n v="10391.030000000001"/>
    <m/>
    <m/>
    <n v="3183"/>
    <m/>
    <m/>
    <n v="10"/>
    <n v="195"/>
    <n v="300"/>
    <n v="14079.03"/>
    <n v="11717.03"/>
    <n v="-236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3-28T00:00:00"/>
    <x v="221"/>
    <n v="168218"/>
    <n v="1539.72"/>
    <s v="Paid"/>
    <m/>
    <n v="3183"/>
    <m/>
    <m/>
    <n v="10"/>
    <n v="195"/>
    <n v="300"/>
    <m/>
    <m/>
    <m/>
    <m/>
  </r>
  <r>
    <d v="2010-03-29T00:00:00"/>
    <x v="3"/>
    <n v="179417"/>
    <n v="400.2"/>
    <s v="Paid"/>
    <m/>
    <m/>
    <m/>
    <m/>
    <m/>
    <m/>
    <m/>
    <m/>
    <m/>
    <m/>
    <m/>
  </r>
  <r>
    <d v="2010-03-29T00:00:00"/>
    <x v="1"/>
    <n v="592251"/>
    <n v="145.18"/>
    <s v="Paid"/>
    <m/>
    <m/>
    <m/>
    <m/>
    <m/>
    <m/>
    <m/>
    <m/>
    <m/>
    <m/>
    <m/>
  </r>
  <r>
    <d v="2010-03-30T00:00:00"/>
    <x v="201"/>
    <n v="226772"/>
    <n v="1728.55"/>
    <s v="Paid"/>
    <m/>
    <m/>
    <m/>
    <m/>
    <m/>
    <m/>
    <m/>
    <m/>
    <m/>
    <m/>
    <m/>
  </r>
  <r>
    <d v="2010-03-30T00:00:00"/>
    <x v="221"/>
    <n v="168289"/>
    <n v="186.22"/>
    <s v="Paid"/>
    <m/>
    <m/>
    <m/>
    <m/>
    <m/>
    <m/>
    <m/>
    <m/>
    <m/>
    <m/>
    <m/>
  </r>
  <r>
    <d v="2010-03-31T00:00:00"/>
    <x v="227"/>
    <n v="89188"/>
    <n v="41.7"/>
    <s v="Paid"/>
    <m/>
    <m/>
    <m/>
    <m/>
    <m/>
    <m/>
    <m/>
    <m/>
    <m/>
    <m/>
    <m/>
  </r>
  <r>
    <d v="2010-03-31T00:00:00"/>
    <x v="1"/>
    <n v="592871"/>
    <n v="114.51"/>
    <s v="Paid"/>
    <m/>
    <m/>
    <m/>
    <m/>
    <m/>
    <m/>
    <m/>
    <m/>
    <m/>
    <m/>
    <m/>
  </r>
  <r>
    <d v="2010-04-02T00:00:00"/>
    <x v="15"/>
    <s v="I253860"/>
    <n v="181.53"/>
    <s v="Paid"/>
    <m/>
    <m/>
    <m/>
    <m/>
    <m/>
    <m/>
    <m/>
    <m/>
    <m/>
    <m/>
    <m/>
  </r>
  <r>
    <m/>
    <x v="7"/>
    <m/>
    <n v="4337.6099999999988"/>
    <m/>
    <m/>
    <n v="3183"/>
    <m/>
    <m/>
    <n v="10"/>
    <n v="195"/>
    <n v="300"/>
    <n v="8025.6099999999988"/>
    <n v="9556.2900000000009"/>
    <n v="1530.680000000002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n v="3039"/>
    <m/>
    <m/>
    <n v="10"/>
    <n v="195"/>
    <n v="300"/>
    <m/>
    <m/>
    <m/>
    <m/>
  </r>
  <r>
    <d v="2010-04-05T00:00:00"/>
    <x v="228"/>
    <n v="168530"/>
    <n v="2308.36"/>
    <s v="Paid"/>
    <m/>
    <m/>
    <m/>
    <m/>
    <m/>
    <m/>
    <m/>
    <m/>
    <m/>
    <m/>
    <m/>
  </r>
  <r>
    <d v="2010-04-06T00:00:00"/>
    <x v="1"/>
    <n v="593451"/>
    <n v="121.13"/>
    <s v="Paid"/>
    <m/>
    <m/>
    <m/>
    <m/>
    <m/>
    <m/>
    <m/>
    <m/>
    <m/>
    <m/>
    <m/>
  </r>
  <r>
    <d v="2010-04-06T00:00:00"/>
    <x v="201"/>
    <n v="7583"/>
    <n v="144"/>
    <s v="Paid"/>
    <m/>
    <m/>
    <m/>
    <m/>
    <m/>
    <m/>
    <m/>
    <m/>
    <m/>
    <m/>
    <m/>
  </r>
  <r>
    <d v="2010-04-08T00:00:00"/>
    <x v="201"/>
    <n v="227225"/>
    <n v="1060.8"/>
    <s v="Paid"/>
    <m/>
    <m/>
    <m/>
    <m/>
    <m/>
    <m/>
    <m/>
    <m/>
    <m/>
    <m/>
    <m/>
  </r>
  <r>
    <d v="2010-04-08T00:00:00"/>
    <x v="226"/>
    <n v="5723"/>
    <n v="1319.44"/>
    <s v="Paid"/>
    <m/>
    <m/>
    <m/>
    <m/>
    <m/>
    <m/>
    <m/>
    <m/>
    <m/>
    <m/>
    <m/>
  </r>
  <r>
    <d v="2010-04-09T00:00:00"/>
    <x v="1"/>
    <n v="594207"/>
    <n v="179.37"/>
    <s v="Paid"/>
    <m/>
    <m/>
    <m/>
    <m/>
    <m/>
    <m/>
    <m/>
    <m/>
    <m/>
    <m/>
    <m/>
  </r>
  <r>
    <d v="2010-04-09T00:00:00"/>
    <x v="228"/>
    <n v="168740"/>
    <n v="164.75"/>
    <s v="Paid"/>
    <m/>
    <m/>
    <m/>
    <m/>
    <m/>
    <m/>
    <m/>
    <m/>
    <m/>
    <m/>
    <m/>
  </r>
  <r>
    <d v="2010-04-09T00:00:00"/>
    <x v="201"/>
    <n v="227297"/>
    <n v="915.15"/>
    <s v="Paid"/>
    <m/>
    <m/>
    <m/>
    <m/>
    <m/>
    <m/>
    <m/>
    <m/>
    <m/>
    <m/>
    <m/>
  </r>
  <r>
    <d v="2010-04-09T00:00:00"/>
    <x v="173"/>
    <m/>
    <n v="48.36"/>
    <s v="Paid"/>
    <m/>
    <m/>
    <m/>
    <m/>
    <m/>
    <m/>
    <m/>
    <m/>
    <m/>
    <m/>
    <m/>
  </r>
  <r>
    <m/>
    <x v="7"/>
    <m/>
    <n v="6261.3599999999988"/>
    <m/>
    <m/>
    <n v="3039"/>
    <m/>
    <m/>
    <n v="10"/>
    <n v="195"/>
    <n v="300"/>
    <n v="9805.3599999999988"/>
    <n v="8146.66"/>
    <n v="-1658.699999999998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4-11T00:00:00"/>
    <x v="228"/>
    <n v="168833"/>
    <n v="2148.1"/>
    <s v="Paid"/>
    <m/>
    <n v="3039"/>
    <m/>
    <m/>
    <n v="10"/>
    <n v="195"/>
    <n v="300"/>
    <m/>
    <m/>
    <m/>
    <m/>
  </r>
  <r>
    <d v="2010-04-12T00:00:00"/>
    <x v="0"/>
    <n v="1159835"/>
    <n v="1684.95"/>
    <s v="Paid"/>
    <m/>
    <m/>
    <m/>
    <m/>
    <m/>
    <m/>
    <m/>
    <m/>
    <m/>
    <m/>
    <m/>
  </r>
  <r>
    <d v="2010-04-13T00:00:00"/>
    <x v="3"/>
    <n v="179933"/>
    <n v="240.95"/>
    <s v="Paid"/>
    <m/>
    <m/>
    <m/>
    <m/>
    <m/>
    <m/>
    <m/>
    <m/>
    <m/>
    <m/>
    <m/>
  </r>
  <r>
    <d v="2010-04-13T00:00:00"/>
    <x v="228"/>
    <n v="168886"/>
    <n v="152.52000000000001"/>
    <s v="Paid"/>
    <m/>
    <m/>
    <m/>
    <m/>
    <m/>
    <m/>
    <m/>
    <m/>
    <m/>
    <m/>
    <m/>
  </r>
  <r>
    <d v="2010-04-13T00:00:00"/>
    <x v="228"/>
    <n v="168891"/>
    <n v="112.05"/>
    <s v="Paid"/>
    <m/>
    <m/>
    <m/>
    <m/>
    <m/>
    <m/>
    <m/>
    <m/>
    <m/>
    <m/>
    <m/>
  </r>
  <r>
    <d v="2010-04-14T00:00:00"/>
    <x v="1"/>
    <n v="595164"/>
    <n v="334.33"/>
    <s v="Paid"/>
    <m/>
    <m/>
    <m/>
    <m/>
    <m/>
    <m/>
    <m/>
    <m/>
    <m/>
    <m/>
    <m/>
  </r>
  <r>
    <d v="2010-04-14T00:00:00"/>
    <x v="1"/>
    <n v="595063"/>
    <n v="343.6"/>
    <s v="Paid"/>
    <m/>
    <m/>
    <m/>
    <m/>
    <m/>
    <m/>
    <m/>
    <m/>
    <m/>
    <m/>
    <m/>
  </r>
  <r>
    <d v="2010-04-16T00:00:00"/>
    <x v="228"/>
    <n v="169090"/>
    <n v="72"/>
    <s v="Paid"/>
    <m/>
    <m/>
    <m/>
    <m/>
    <m/>
    <m/>
    <m/>
    <m/>
    <m/>
    <m/>
    <m/>
  </r>
  <r>
    <d v="2010-04-16T00:00:00"/>
    <x v="228"/>
    <n v="169089"/>
    <n v="967.67"/>
    <s v="Paid"/>
    <m/>
    <m/>
    <m/>
    <m/>
    <m/>
    <m/>
    <m/>
    <m/>
    <m/>
    <m/>
    <m/>
  </r>
  <r>
    <d v="2010-04-16T00:00:00"/>
    <x v="1"/>
    <n v="595451"/>
    <n v="94"/>
    <s v="Paid"/>
    <m/>
    <m/>
    <m/>
    <m/>
    <m/>
    <m/>
    <m/>
    <m/>
    <m/>
    <m/>
    <m/>
  </r>
  <r>
    <m/>
    <x v="7"/>
    <m/>
    <n v="6150.170000000001"/>
    <m/>
    <m/>
    <n v="3039"/>
    <m/>
    <m/>
    <n v="10"/>
    <n v="195"/>
    <n v="300"/>
    <n v="9694.1700000000019"/>
    <n v="11176.84"/>
    <n v="1482.669999999998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4-19T00:00:00"/>
    <x v="226"/>
    <n v="5923"/>
    <n v="1118.72"/>
    <s v="Paid"/>
    <m/>
    <n v="3286"/>
    <m/>
    <m/>
    <n v="10"/>
    <n v="195"/>
    <n v="300"/>
    <m/>
    <m/>
    <m/>
    <m/>
  </r>
  <r>
    <d v="2010-04-19T00:00:00"/>
    <x v="15"/>
    <s v="I259217"/>
    <n v="129.94999999999999"/>
    <s v="Paid"/>
    <m/>
    <m/>
    <m/>
    <m/>
    <m/>
    <m/>
    <m/>
    <m/>
    <m/>
    <m/>
    <m/>
  </r>
  <r>
    <d v="2010-04-19T00:00:00"/>
    <x v="228"/>
    <n v="169246"/>
    <n v="2155.34"/>
    <s v="Paid"/>
    <m/>
    <m/>
    <m/>
    <m/>
    <m/>
    <m/>
    <m/>
    <m/>
    <m/>
    <m/>
    <m/>
  </r>
  <r>
    <d v="2010-04-19T00:00:00"/>
    <x v="1"/>
    <m/>
    <n v="113.18"/>
    <s v="Paid"/>
    <m/>
    <m/>
    <m/>
    <m/>
    <m/>
    <m/>
    <m/>
    <m/>
    <m/>
    <m/>
    <m/>
  </r>
  <r>
    <d v="2010-04-21T00:00:00"/>
    <x v="228"/>
    <n v="169289"/>
    <n v="632.05999999999995"/>
    <s v="Paid"/>
    <m/>
    <m/>
    <m/>
    <m/>
    <m/>
    <m/>
    <m/>
    <m/>
    <m/>
    <m/>
    <m/>
  </r>
  <r>
    <d v="2010-04-21T00:00:00"/>
    <x v="1"/>
    <n v="596276"/>
    <n v="59.13"/>
    <s v="Paid"/>
    <m/>
    <m/>
    <m/>
    <m/>
    <m/>
    <m/>
    <m/>
    <m/>
    <m/>
    <m/>
    <m/>
  </r>
  <r>
    <d v="2010-04-21T00:00:00"/>
    <x v="2"/>
    <n v="6684"/>
    <n v="264"/>
    <s v="Paid"/>
    <m/>
    <m/>
    <m/>
    <m/>
    <m/>
    <m/>
    <m/>
    <m/>
    <m/>
    <m/>
    <m/>
  </r>
  <r>
    <d v="2010-04-22T00:00:00"/>
    <x v="213"/>
    <n v="54542"/>
    <n v="649.16999999999996"/>
    <s v="Paid"/>
    <m/>
    <m/>
    <m/>
    <m/>
    <m/>
    <m/>
    <m/>
    <m/>
    <m/>
    <m/>
    <m/>
  </r>
  <r>
    <d v="2010-04-23T00:00:00"/>
    <x v="228"/>
    <n v="169461"/>
    <n v="573.29999999999995"/>
    <s v="Paid"/>
    <m/>
    <m/>
    <m/>
    <m/>
    <m/>
    <m/>
    <m/>
    <m/>
    <m/>
    <m/>
    <m/>
  </r>
  <r>
    <d v="2010-04-23T00:00:00"/>
    <x v="1"/>
    <n v="40596748"/>
    <n v="151.80000000000001"/>
    <s v="Paid"/>
    <m/>
    <m/>
    <m/>
    <m/>
    <m/>
    <m/>
    <m/>
    <m/>
    <m/>
    <m/>
    <m/>
  </r>
  <r>
    <m/>
    <x v="7"/>
    <m/>
    <n v="5846.6500000000005"/>
    <m/>
    <m/>
    <n v="3286"/>
    <m/>
    <m/>
    <n v="10"/>
    <n v="195"/>
    <n v="300"/>
    <n v="9637.6500000000015"/>
    <n v="12001.33"/>
    <n v="2363.679999999998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4-26T00:00:00"/>
    <x v="221"/>
    <n v="169561"/>
    <n v="816.8"/>
    <s v="Paid"/>
    <m/>
    <n v="3286"/>
    <m/>
    <m/>
    <n v="10"/>
    <n v="195"/>
    <n v="300"/>
    <m/>
    <m/>
    <m/>
    <m/>
  </r>
  <r>
    <d v="2010-04-27T00:00:00"/>
    <x v="3"/>
    <n v="180425"/>
    <n v="100.5"/>
    <s v="Paid"/>
    <m/>
    <m/>
    <m/>
    <m/>
    <m/>
    <m/>
    <m/>
    <m/>
    <m/>
    <m/>
    <m/>
  </r>
  <r>
    <d v="2010-04-28T00:00:00"/>
    <x v="1"/>
    <n v="40597403"/>
    <n v="176.51"/>
    <s v="Paid"/>
    <m/>
    <m/>
    <m/>
    <m/>
    <m/>
    <m/>
    <m/>
    <m/>
    <m/>
    <m/>
    <m/>
  </r>
  <r>
    <d v="2010-04-28T00:00:00"/>
    <x v="1"/>
    <n v="40597403"/>
    <n v="176.51"/>
    <s v="Paid"/>
    <m/>
    <m/>
    <m/>
    <m/>
    <m/>
    <m/>
    <m/>
    <m/>
    <m/>
    <m/>
    <m/>
  </r>
  <r>
    <d v="2010-04-28T00:00:00"/>
    <x v="0"/>
    <n v="1160804"/>
    <n v="1026.7"/>
    <s v="Paid"/>
    <m/>
    <m/>
    <m/>
    <m/>
    <m/>
    <m/>
    <m/>
    <m/>
    <m/>
    <m/>
    <m/>
  </r>
  <r>
    <d v="2010-04-28T00:00:00"/>
    <x v="0"/>
    <n v="1160807"/>
    <n v="272.55"/>
    <s v="Paid"/>
    <m/>
    <m/>
    <m/>
    <m/>
    <m/>
    <m/>
    <m/>
    <m/>
    <m/>
    <m/>
    <m/>
  </r>
  <r>
    <d v="2010-04-28T00:00:00"/>
    <x v="229"/>
    <n v="228374"/>
    <n v="1376.15"/>
    <s v="Paid"/>
    <m/>
    <m/>
    <m/>
    <m/>
    <m/>
    <m/>
    <m/>
    <m/>
    <m/>
    <m/>
    <m/>
  </r>
  <r>
    <d v="2010-04-29T00:00:00"/>
    <x v="230"/>
    <n v="6091"/>
    <n v="1118.71"/>
    <s v="Paid"/>
    <m/>
    <m/>
    <m/>
    <m/>
    <m/>
    <m/>
    <m/>
    <m/>
    <m/>
    <m/>
    <m/>
  </r>
  <r>
    <d v="2010-04-29T00:00:00"/>
    <x v="221"/>
    <n v="169699"/>
    <n v="971.04"/>
    <s v="Paid"/>
    <m/>
    <m/>
    <m/>
    <m/>
    <m/>
    <m/>
    <m/>
    <m/>
    <m/>
    <m/>
    <m/>
  </r>
  <r>
    <d v="2010-04-30T00:00:00"/>
    <x v="1"/>
    <n v="597989"/>
    <n v="124"/>
    <s v="Paid"/>
    <m/>
    <m/>
    <m/>
    <m/>
    <m/>
    <m/>
    <m/>
    <m/>
    <m/>
    <m/>
    <m/>
  </r>
  <r>
    <d v="2010-04-30T00:00:00"/>
    <x v="1"/>
    <n v="40597989"/>
    <n v="124"/>
    <s v="Paid"/>
    <m/>
    <m/>
    <m/>
    <m/>
    <m/>
    <m/>
    <m/>
    <m/>
    <m/>
    <m/>
    <m/>
  </r>
  <r>
    <m/>
    <x v="7"/>
    <m/>
    <n v="5366.17"/>
    <m/>
    <m/>
    <n v="3286"/>
    <m/>
    <m/>
    <n v="10"/>
    <n v="195"/>
    <n v="300"/>
    <n v="9157.17"/>
    <n v="10082.799999999999"/>
    <n v="925.629999999999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5-04T00:00:00"/>
    <x v="0"/>
    <n v="1161087"/>
    <n v="1251.3"/>
    <s v="Paid"/>
    <m/>
    <n v="3161"/>
    <m/>
    <m/>
    <n v="10"/>
    <n v="195"/>
    <n v="300"/>
    <m/>
    <m/>
    <m/>
    <m/>
  </r>
  <r>
    <d v="2010-05-04T00:00:00"/>
    <x v="231"/>
    <m/>
    <n v="342.69"/>
    <s v="Paid"/>
    <m/>
    <m/>
    <m/>
    <m/>
    <m/>
    <m/>
    <m/>
    <m/>
    <m/>
    <m/>
    <m/>
  </r>
  <r>
    <d v="2010-05-04T00:00:00"/>
    <x v="232"/>
    <n v="169867"/>
    <n v="1644.12"/>
    <s v="Paid"/>
    <m/>
    <m/>
    <m/>
    <m/>
    <m/>
    <m/>
    <m/>
    <m/>
    <m/>
    <m/>
    <m/>
  </r>
  <r>
    <d v="2010-05-04T00:00:00"/>
    <x v="102"/>
    <n v="614114"/>
    <n v="495"/>
    <s v="Paid"/>
    <m/>
    <m/>
    <m/>
    <m/>
    <m/>
    <m/>
    <m/>
    <m/>
    <m/>
    <m/>
    <m/>
  </r>
  <r>
    <d v="2010-05-04T00:00:00"/>
    <x v="102"/>
    <n v="614115"/>
    <n v="123.75"/>
    <s v="Paid"/>
    <m/>
    <m/>
    <m/>
    <m/>
    <m/>
    <m/>
    <m/>
    <m/>
    <m/>
    <m/>
    <m/>
  </r>
  <r>
    <d v="2010-05-05T00:00:00"/>
    <x v="201"/>
    <n v="228789"/>
    <n v="2281.8000000000002"/>
    <s v="Paid"/>
    <m/>
    <m/>
    <m/>
    <m/>
    <m/>
    <m/>
    <m/>
    <m/>
    <m/>
    <m/>
    <m/>
  </r>
  <r>
    <d v="2010-05-05T00:00:00"/>
    <x v="1"/>
    <n v="40598694"/>
    <n v="321.69"/>
    <s v="Paid"/>
    <m/>
    <m/>
    <m/>
    <m/>
    <m/>
    <m/>
    <m/>
    <m/>
    <m/>
    <m/>
    <m/>
  </r>
  <r>
    <d v="2010-05-06T00:00:00"/>
    <x v="232"/>
    <n v="170008"/>
    <n v="1742.99"/>
    <s v="Paid"/>
    <m/>
    <m/>
    <m/>
    <m/>
    <m/>
    <m/>
    <m/>
    <m/>
    <m/>
    <m/>
    <m/>
  </r>
  <r>
    <d v="2010-05-07T00:00:00"/>
    <x v="3"/>
    <n v="180847"/>
    <n v="77.650000000000006"/>
    <s v="Paid"/>
    <m/>
    <m/>
    <m/>
    <m/>
    <m/>
    <m/>
    <m/>
    <m/>
    <m/>
    <m/>
    <m/>
  </r>
  <r>
    <d v="2010-05-07T00:00:00"/>
    <x v="232"/>
    <n v="170099"/>
    <n v="25"/>
    <s v="Paid"/>
    <m/>
    <m/>
    <m/>
    <m/>
    <m/>
    <m/>
    <m/>
    <m/>
    <m/>
    <m/>
    <m/>
  </r>
  <r>
    <d v="2010-05-07T00:00:00"/>
    <x v="232"/>
    <n v="170069"/>
    <n v="360.8"/>
    <s v="Paid"/>
    <m/>
    <m/>
    <m/>
    <m/>
    <m/>
    <m/>
    <m/>
    <m/>
    <m/>
    <m/>
    <m/>
  </r>
  <r>
    <d v="2010-05-07T00:00:00"/>
    <x v="1"/>
    <n v="40599242"/>
    <n v="251.64"/>
    <s v="Paid"/>
    <m/>
    <m/>
    <m/>
    <m/>
    <m/>
    <m/>
    <m/>
    <m/>
    <m/>
    <m/>
    <m/>
  </r>
  <r>
    <m/>
    <x v="7"/>
    <m/>
    <n v="8918.4299999999985"/>
    <m/>
    <m/>
    <n v="3161"/>
    <m/>
    <m/>
    <n v="10"/>
    <n v="195"/>
    <n v="300"/>
    <n v="12584.429999999998"/>
    <n v="10102.66"/>
    <n v="-2481.7699999999986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5-09T00:00:00"/>
    <x v="221"/>
    <n v="170176"/>
    <n v="1502.48"/>
    <s v="Paid"/>
    <m/>
    <n v="3161"/>
    <m/>
    <m/>
    <n v="10"/>
    <n v="195"/>
    <n v="300"/>
    <m/>
    <m/>
    <m/>
    <m/>
  </r>
  <r>
    <d v="2010-05-10T00:00:00"/>
    <x v="1"/>
    <n v="40599559"/>
    <n v="121.13"/>
    <s v="Paid"/>
    <m/>
    <m/>
    <m/>
    <m/>
    <m/>
    <m/>
    <m/>
    <m/>
    <m/>
    <m/>
    <m/>
  </r>
  <r>
    <d v="2010-05-11T00:00:00"/>
    <x v="221"/>
    <n v="170246"/>
    <n v="588.41999999999996"/>
    <s v="Paid"/>
    <m/>
    <m/>
    <m/>
    <m/>
    <m/>
    <m/>
    <m/>
    <m/>
    <m/>
    <m/>
    <m/>
  </r>
  <r>
    <d v="2010-05-11T00:00:00"/>
    <x v="3"/>
    <n v="180981"/>
    <n v="152.4"/>
    <s v="Paid"/>
    <m/>
    <m/>
    <m/>
    <m/>
    <m/>
    <m/>
    <m/>
    <m/>
    <m/>
    <m/>
    <m/>
  </r>
  <r>
    <d v="2010-05-12T00:00:00"/>
    <x v="15"/>
    <s v="I270865"/>
    <n v="51.58"/>
    <s v="Paid"/>
    <m/>
    <m/>
    <m/>
    <m/>
    <m/>
    <m/>
    <m/>
    <m/>
    <m/>
    <m/>
    <m/>
  </r>
  <r>
    <d v="2010-05-12T00:00:00"/>
    <x v="201"/>
    <n v="229147"/>
    <n v="1706.65"/>
    <s v="Paid"/>
    <m/>
    <m/>
    <m/>
    <m/>
    <m/>
    <m/>
    <m/>
    <m/>
    <m/>
    <m/>
    <m/>
  </r>
  <r>
    <d v="2010-05-12T00:00:00"/>
    <x v="1"/>
    <n v="40600035"/>
    <n v="62"/>
    <s v="Paid"/>
    <m/>
    <m/>
    <m/>
    <m/>
    <m/>
    <m/>
    <m/>
    <m/>
    <m/>
    <m/>
    <m/>
  </r>
  <r>
    <d v="2010-05-12T00:00:00"/>
    <x v="0"/>
    <n v="1161551"/>
    <n v="2313.5"/>
    <s v="Paid"/>
    <m/>
    <m/>
    <m/>
    <m/>
    <m/>
    <m/>
    <m/>
    <m/>
    <m/>
    <m/>
    <m/>
  </r>
  <r>
    <d v="2010-05-13T00:00:00"/>
    <x v="221"/>
    <n v="170392"/>
    <n v="638.12"/>
    <s v="Paid"/>
    <m/>
    <m/>
    <m/>
    <m/>
    <m/>
    <m/>
    <m/>
    <m/>
    <m/>
    <m/>
    <m/>
  </r>
  <r>
    <d v="2010-05-15T00:00:00"/>
    <x v="1"/>
    <n v="40600401"/>
    <n v="151.80000000000001"/>
    <s v="Paid"/>
    <m/>
    <m/>
    <m/>
    <m/>
    <m/>
    <m/>
    <m/>
    <m/>
    <m/>
    <m/>
    <m/>
  </r>
  <r>
    <m/>
    <x v="7"/>
    <m/>
    <n v="7288.08"/>
    <m/>
    <m/>
    <n v="3161"/>
    <m/>
    <m/>
    <n v="10"/>
    <n v="195"/>
    <n v="300"/>
    <n v="10954.08"/>
    <n v="9970.06"/>
    <n v="-984.0200000000004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5-17T00:00:00"/>
    <x v="15"/>
    <s v="I269981"/>
    <n v="157.97999999999999"/>
    <s v="Paid"/>
    <m/>
    <n v="3144"/>
    <m/>
    <m/>
    <n v="10"/>
    <n v="195"/>
    <n v="300"/>
    <m/>
    <m/>
    <m/>
    <m/>
  </r>
  <r>
    <d v="2010-05-17T00:00:00"/>
    <x v="232"/>
    <n v="170542"/>
    <n v="2081.36"/>
    <s v="Paid"/>
    <m/>
    <m/>
    <m/>
    <m/>
    <m/>
    <m/>
    <m/>
    <m/>
    <m/>
    <m/>
    <m/>
  </r>
  <r>
    <d v="2010-05-17T00:00:00"/>
    <x v="1"/>
    <n v="40600798"/>
    <n v="55.38"/>
    <s v="Paid"/>
    <m/>
    <m/>
    <m/>
    <m/>
    <m/>
    <m/>
    <m/>
    <m/>
    <m/>
    <m/>
    <m/>
  </r>
  <r>
    <d v="2010-05-18T00:00:00"/>
    <x v="201"/>
    <n v="229492"/>
    <n v="1367.75"/>
    <s v="Paid"/>
    <m/>
    <m/>
    <m/>
    <m/>
    <m/>
    <m/>
    <m/>
    <m/>
    <m/>
    <m/>
    <m/>
  </r>
  <r>
    <d v="2010-05-18T00:00:00"/>
    <x v="3"/>
    <n v="181230"/>
    <n v="55.4"/>
    <s v="Paid"/>
    <m/>
    <m/>
    <m/>
    <m/>
    <m/>
    <m/>
    <m/>
    <m/>
    <m/>
    <m/>
    <m/>
  </r>
  <r>
    <d v="2010-05-18T00:00:00"/>
    <x v="233"/>
    <n v="6440"/>
    <n v="2208.7600000000002"/>
    <s v="Paid"/>
    <m/>
    <m/>
    <m/>
    <m/>
    <m/>
    <m/>
    <m/>
    <m/>
    <m/>
    <m/>
    <m/>
  </r>
  <r>
    <d v="2010-05-19T00:00:00"/>
    <x v="160"/>
    <n v="91061"/>
    <n v="33"/>
    <s v="Paid"/>
    <m/>
    <m/>
    <m/>
    <m/>
    <m/>
    <m/>
    <m/>
    <m/>
    <m/>
    <m/>
    <m/>
  </r>
  <r>
    <d v="2010-05-19T00:00:00"/>
    <x v="1"/>
    <n v="40601278"/>
    <n v="240.93"/>
    <s v="Paid"/>
    <m/>
    <m/>
    <m/>
    <m/>
    <m/>
    <m/>
    <m/>
    <m/>
    <m/>
    <m/>
    <m/>
  </r>
  <r>
    <d v="2010-05-20T00:00:00"/>
    <x v="201"/>
    <n v="229147"/>
    <n v="1706.65"/>
    <s v="Paid"/>
    <m/>
    <m/>
    <m/>
    <m/>
    <m/>
    <m/>
    <m/>
    <m/>
    <m/>
    <m/>
    <m/>
  </r>
  <r>
    <d v="2010-05-20T00:00:00"/>
    <x v="0"/>
    <n v="1162000"/>
    <n v="1856.3"/>
    <s v="Paid"/>
    <m/>
    <m/>
    <m/>
    <m/>
    <m/>
    <m/>
    <m/>
    <m/>
    <m/>
    <m/>
    <m/>
  </r>
  <r>
    <d v="2010-05-21T00:00:00"/>
    <x v="221"/>
    <n v="170804"/>
    <n v="506.66"/>
    <s v="Paid"/>
    <m/>
    <m/>
    <m/>
    <m/>
    <m/>
    <m/>
    <m/>
    <m/>
    <m/>
    <m/>
    <m/>
  </r>
  <r>
    <d v="2010-05-21T00:00:00"/>
    <x v="1"/>
    <n v="40601661"/>
    <n v="452.08"/>
    <s v="Paid"/>
    <m/>
    <m/>
    <m/>
    <m/>
    <m/>
    <m/>
    <m/>
    <m/>
    <m/>
    <m/>
    <m/>
  </r>
  <r>
    <m/>
    <x v="7"/>
    <m/>
    <n v="10722.25"/>
    <m/>
    <m/>
    <n v="3144"/>
    <m/>
    <m/>
    <n v="10"/>
    <n v="195"/>
    <n v="300"/>
    <n v="14371.25"/>
    <n v="11030.54"/>
    <n v="-3340.709999999999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5-23T00:00:00"/>
    <x v="221"/>
    <n v="170891"/>
    <n v="1759.12"/>
    <s v="Paid"/>
    <m/>
    <n v="3144"/>
    <m/>
    <m/>
    <n v="10"/>
    <n v="195"/>
    <n v="300"/>
    <m/>
    <m/>
    <m/>
    <m/>
  </r>
  <r>
    <d v="2010-05-25T00:00:00"/>
    <x v="3"/>
    <n v="181521"/>
    <n v="396.7"/>
    <s v="Paid"/>
    <m/>
    <m/>
    <m/>
    <m/>
    <m/>
    <m/>
    <m/>
    <m/>
    <m/>
    <m/>
    <m/>
  </r>
  <r>
    <d v="2010-05-25T00:00:00"/>
    <x v="234"/>
    <m/>
    <n v="550.35"/>
    <s v="Paid"/>
    <m/>
    <m/>
    <m/>
    <m/>
    <m/>
    <m/>
    <m/>
    <m/>
    <m/>
    <m/>
    <m/>
  </r>
  <r>
    <d v="2010-05-26T00:00:00"/>
    <x v="232"/>
    <n v="170961"/>
    <n v="1258.9100000000001"/>
    <s v="Paid"/>
    <m/>
    <m/>
    <m/>
    <m/>
    <m/>
    <m/>
    <m/>
    <m/>
    <m/>
    <m/>
    <m/>
  </r>
  <r>
    <d v="2010-05-26T00:00:00"/>
    <x v="1"/>
    <n v="40602578"/>
    <n v="285.94"/>
    <s v="Paid"/>
    <m/>
    <m/>
    <m/>
    <m/>
    <m/>
    <m/>
    <m/>
    <m/>
    <m/>
    <m/>
    <m/>
  </r>
  <r>
    <d v="2010-05-27T00:00:00"/>
    <x v="15"/>
    <s v="I274379"/>
    <n v="209.91"/>
    <s v="Paid"/>
    <m/>
    <m/>
    <m/>
    <m/>
    <m/>
    <m/>
    <m/>
    <m/>
    <m/>
    <m/>
    <m/>
  </r>
  <r>
    <d v="2010-05-27T00:00:00"/>
    <x v="235"/>
    <s v="SJ31436"/>
    <n v="332.65"/>
    <s v="Paid"/>
    <m/>
    <m/>
    <m/>
    <m/>
    <m/>
    <m/>
    <m/>
    <m/>
    <m/>
    <m/>
    <m/>
  </r>
  <r>
    <d v="2010-05-28T00:00:00"/>
    <x v="1"/>
    <n v="40603012"/>
    <n v="121.13"/>
    <s v="Paid"/>
    <m/>
    <m/>
    <m/>
    <m/>
    <m/>
    <m/>
    <m/>
    <m/>
    <m/>
    <m/>
    <m/>
  </r>
  <r>
    <m/>
    <x v="7"/>
    <m/>
    <n v="4914.7099999999991"/>
    <m/>
    <m/>
    <n v="3144"/>
    <m/>
    <m/>
    <n v="10"/>
    <n v="195"/>
    <n v="300"/>
    <n v="8563.7099999999991"/>
    <n v="9700.0300000000007"/>
    <n v="1136.320000000001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5-30T00:00:00"/>
    <x v="221"/>
    <n v="171241"/>
    <n v="2774.87"/>
    <s v="Paid"/>
    <m/>
    <n v="3086"/>
    <m/>
    <m/>
    <n v="10"/>
    <n v="195"/>
    <n v="300"/>
    <m/>
    <m/>
    <m/>
    <m/>
  </r>
  <r>
    <d v="2010-05-31T00:00:00"/>
    <x v="1"/>
    <n v="40603316"/>
    <n v="221.52"/>
    <s v="Paid"/>
    <m/>
    <m/>
    <m/>
    <m/>
    <m/>
    <m/>
    <m/>
    <m/>
    <m/>
    <m/>
    <m/>
  </r>
  <r>
    <d v="2010-06-03T00:00:00"/>
    <x v="236"/>
    <n v="171434"/>
    <n v="522.22"/>
    <s v="Paid"/>
    <m/>
    <m/>
    <m/>
    <m/>
    <m/>
    <m/>
    <m/>
    <m/>
    <m/>
    <m/>
    <m/>
  </r>
  <r>
    <d v="2010-06-04T00:00:00"/>
    <x v="1"/>
    <n v="40604220"/>
    <n v="124"/>
    <s v="Paid"/>
    <m/>
    <m/>
    <m/>
    <m/>
    <m/>
    <m/>
    <m/>
    <m/>
    <m/>
    <m/>
    <m/>
  </r>
  <r>
    <d v="2010-06-04T00:00:00"/>
    <x v="0"/>
    <m/>
    <n v="1566"/>
    <s v="Paid"/>
    <m/>
    <m/>
    <m/>
    <m/>
    <m/>
    <m/>
    <m/>
    <m/>
    <m/>
    <m/>
    <m/>
  </r>
  <r>
    <m/>
    <x v="7"/>
    <m/>
    <n v="5208.6099999999997"/>
    <s v="Paid"/>
    <m/>
    <n v="3086"/>
    <m/>
    <m/>
    <n v="10"/>
    <n v="195"/>
    <n v="300"/>
    <n v="8799.61"/>
    <n v="10979.73"/>
    <n v="2180.11999999999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6-06T00:00:00"/>
    <x v="236"/>
    <n v="171610"/>
    <n v="1258.48"/>
    <s v="Paid"/>
    <m/>
    <n v="3086"/>
    <m/>
    <m/>
    <n v="10"/>
    <n v="195"/>
    <n v="300"/>
    <m/>
    <m/>
    <m/>
    <m/>
  </r>
  <r>
    <d v="2010-06-08T00:00:00"/>
    <x v="3"/>
    <n v="182069"/>
    <n v="332.9"/>
    <s v="Paid"/>
    <m/>
    <m/>
    <m/>
    <m/>
    <m/>
    <m/>
    <m/>
    <m/>
    <m/>
    <m/>
    <m/>
  </r>
  <r>
    <d v="2010-06-09T00:00:00"/>
    <x v="15"/>
    <s v="I280911"/>
    <n v="51.58"/>
    <s v="Paid"/>
    <m/>
    <m/>
    <m/>
    <m/>
    <m/>
    <m/>
    <m/>
    <m/>
    <m/>
    <m/>
    <m/>
  </r>
  <r>
    <d v="2010-06-09T00:00:00"/>
    <x v="1"/>
    <n v="40605210"/>
    <n v="180.26"/>
    <s v="Paid"/>
    <m/>
    <m/>
    <m/>
    <m/>
    <m/>
    <m/>
    <m/>
    <m/>
    <m/>
    <m/>
    <m/>
  </r>
  <r>
    <d v="2010-06-11T00:00:00"/>
    <x v="0"/>
    <n v="1163288"/>
    <n v="1495.8"/>
    <s v="Paid"/>
    <m/>
    <m/>
    <m/>
    <m/>
    <m/>
    <m/>
    <m/>
    <m/>
    <m/>
    <m/>
    <m/>
  </r>
  <r>
    <d v="2010-06-11T00:00:00"/>
    <x v="236"/>
    <n v="171880"/>
    <n v="585.03"/>
    <s v="Paid"/>
    <m/>
    <m/>
    <m/>
    <m/>
    <m/>
    <m/>
    <m/>
    <m/>
    <m/>
    <m/>
    <m/>
  </r>
  <r>
    <d v="2010-06-11T00:00:00"/>
    <x v="236"/>
    <n v="170599"/>
    <n v="814.03"/>
    <s v="Paid"/>
    <m/>
    <m/>
    <m/>
    <m/>
    <m/>
    <m/>
    <m/>
    <m/>
    <m/>
    <m/>
    <m/>
  </r>
  <r>
    <d v="2010-06-11T00:00:00"/>
    <x v="1"/>
    <n v="40605611"/>
    <n v="108.6"/>
    <s v="Paid"/>
    <m/>
    <m/>
    <m/>
    <m/>
    <m/>
    <m/>
    <m/>
    <m/>
    <m/>
    <m/>
    <m/>
  </r>
  <r>
    <m/>
    <x v="7"/>
    <m/>
    <n v="4826.68"/>
    <m/>
    <m/>
    <n v="3086"/>
    <m/>
    <m/>
    <n v="10"/>
    <n v="195"/>
    <n v="300"/>
    <n v="8417.68"/>
    <n v="9100.68"/>
    <n v="683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6-14T00:00:00"/>
    <x v="236"/>
    <n v="171971"/>
    <n v="1987.94"/>
    <s v="Paid"/>
    <m/>
    <n v="3318"/>
    <m/>
    <m/>
    <n v="10"/>
    <n v="195"/>
    <n v="300"/>
    <m/>
    <m/>
    <m/>
    <m/>
  </r>
  <r>
    <d v="2010-06-16T00:00:00"/>
    <x v="1"/>
    <s v="CN605383"/>
    <s v="CN-55.38"/>
    <s v="Paid"/>
    <m/>
    <m/>
    <m/>
    <m/>
    <m/>
    <m/>
    <m/>
    <m/>
    <m/>
    <m/>
    <m/>
  </r>
  <r>
    <d v="2010-06-17T00:00:00"/>
    <x v="236"/>
    <n v="172106"/>
    <n v="710.5"/>
    <s v="Paid"/>
    <m/>
    <m/>
    <m/>
    <m/>
    <m/>
    <m/>
    <m/>
    <m/>
    <m/>
    <m/>
    <m/>
  </r>
  <r>
    <d v="2010-06-17T00:00:00"/>
    <x v="201"/>
    <n v="231088"/>
    <n v="858.4"/>
    <s v="Paid"/>
    <m/>
    <m/>
    <m/>
    <m/>
    <m/>
    <m/>
    <m/>
    <m/>
    <m/>
    <m/>
    <m/>
  </r>
  <r>
    <d v="2010-06-17T00:00:00"/>
    <x v="0"/>
    <n v="1163553"/>
    <n v="1314.5"/>
    <s v="Paid"/>
    <m/>
    <m/>
    <m/>
    <m/>
    <m/>
    <m/>
    <m/>
    <m/>
    <m/>
    <m/>
    <m/>
  </r>
  <r>
    <d v="2010-06-18T00:00:00"/>
    <x v="1"/>
    <n v="40606842"/>
    <n v="260.26"/>
    <s v="Paid"/>
    <m/>
    <m/>
    <m/>
    <m/>
    <m/>
    <m/>
    <m/>
    <m/>
    <m/>
    <m/>
    <m/>
  </r>
  <r>
    <d v="2010-06-18T00:00:00"/>
    <x v="23"/>
    <m/>
    <n v="140.59"/>
    <s v="Paid"/>
    <m/>
    <m/>
    <m/>
    <m/>
    <m/>
    <m/>
    <m/>
    <m/>
    <m/>
    <m/>
    <m/>
  </r>
  <r>
    <m/>
    <x v="7"/>
    <m/>
    <n v="5272.1900000000005"/>
    <m/>
    <m/>
    <n v="3318"/>
    <m/>
    <m/>
    <n v="10"/>
    <n v="195"/>
    <n v="300"/>
    <n v="9095.19"/>
    <n v="8678.51"/>
    <n v="-416.6800000000002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6-21T00:00:00"/>
    <x v="221"/>
    <n v="172257"/>
    <n v="446.28"/>
    <s v="Paid"/>
    <m/>
    <n v="3318"/>
    <m/>
    <m/>
    <n v="10"/>
    <n v="195"/>
    <n v="300"/>
    <m/>
    <m/>
    <m/>
    <m/>
  </r>
  <r>
    <d v="2010-06-21T00:00:00"/>
    <x v="1"/>
    <n v="40607186"/>
    <n v="176.51"/>
    <s v="Paid"/>
    <m/>
    <m/>
    <m/>
    <m/>
    <m/>
    <m/>
    <m/>
    <m/>
    <m/>
    <m/>
    <m/>
  </r>
  <r>
    <d v="2010-06-22T00:00:00"/>
    <x v="201"/>
    <n v="231325"/>
    <n v="3204.35"/>
    <s v="Paid"/>
    <m/>
    <m/>
    <m/>
    <m/>
    <m/>
    <m/>
    <m/>
    <m/>
    <m/>
    <m/>
    <m/>
  </r>
  <r>
    <d v="2010-06-23T00:00:00"/>
    <x v="1"/>
    <n v="40607739"/>
    <n v="270.51"/>
    <s v="Paid"/>
    <m/>
    <m/>
    <m/>
    <m/>
    <m/>
    <m/>
    <m/>
    <m/>
    <m/>
    <m/>
    <m/>
  </r>
  <r>
    <d v="2010-06-24T00:00:00"/>
    <x v="221"/>
    <n v="172475"/>
    <n v="1208.4000000000001"/>
    <s v="Paid"/>
    <m/>
    <m/>
    <m/>
    <m/>
    <m/>
    <m/>
    <m/>
    <m/>
    <m/>
    <m/>
    <m/>
  </r>
  <r>
    <d v="2010-06-25T00:00:00"/>
    <x v="201"/>
    <n v="231549"/>
    <n v="1249.75"/>
    <s v="Paid"/>
    <m/>
    <m/>
    <m/>
    <m/>
    <m/>
    <m/>
    <m/>
    <m/>
    <m/>
    <m/>
    <m/>
  </r>
  <r>
    <d v="2010-06-22T00:00:00"/>
    <x v="3"/>
    <n v="182602"/>
    <n v="368.85"/>
    <s v="Paid"/>
    <m/>
    <m/>
    <m/>
    <m/>
    <m/>
    <m/>
    <m/>
    <m/>
    <m/>
    <m/>
    <m/>
  </r>
  <r>
    <m/>
    <x v="7"/>
    <m/>
    <n v="6924.65"/>
    <m/>
    <m/>
    <n v="3318"/>
    <m/>
    <m/>
    <n v="10"/>
    <n v="195"/>
    <n v="300"/>
    <n v="10747.65"/>
    <n v="10086.379999999999"/>
    <n v="-661.2700000000004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6-28T00:00:00"/>
    <x v="1"/>
    <n v="40608426"/>
    <n v="62"/>
    <s v="Paid"/>
    <m/>
    <n v="3335"/>
    <m/>
    <m/>
    <n v="10"/>
    <n v="195"/>
    <n v="250"/>
    <m/>
    <m/>
    <m/>
    <m/>
  </r>
  <r>
    <d v="2010-06-28T00:00:00"/>
    <x v="221"/>
    <n v="172623"/>
    <n v="872.18"/>
    <s v="Paid"/>
    <m/>
    <m/>
    <m/>
    <m/>
    <m/>
    <m/>
    <m/>
    <m/>
    <m/>
    <m/>
    <m/>
  </r>
  <r>
    <d v="2010-06-29T00:00:00"/>
    <x v="0"/>
    <n v="1164213"/>
    <n v="1614.1"/>
    <s v="Paid"/>
    <m/>
    <m/>
    <m/>
    <m/>
    <m/>
    <m/>
    <m/>
    <m/>
    <m/>
    <m/>
    <m/>
  </r>
  <r>
    <d v="2010-06-29T00:00:00"/>
    <x v="201"/>
    <n v="231665"/>
    <n v="784.45"/>
    <s v="Paid"/>
    <m/>
    <m/>
    <m/>
    <m/>
    <m/>
    <m/>
    <m/>
    <m/>
    <m/>
    <m/>
    <m/>
  </r>
  <r>
    <d v="2010-06-29T00:00:00"/>
    <x v="201"/>
    <n v="9614"/>
    <n v="49.23"/>
    <s v="Paid"/>
    <m/>
    <m/>
    <m/>
    <m/>
    <m/>
    <m/>
    <m/>
    <m/>
    <m/>
    <m/>
    <m/>
  </r>
  <r>
    <d v="2010-06-29T00:00:00"/>
    <x v="201"/>
    <n v="231701"/>
    <n v="811.5"/>
    <s v="Paid"/>
    <m/>
    <m/>
    <m/>
    <m/>
    <m/>
    <m/>
    <m/>
    <m/>
    <m/>
    <m/>
    <m/>
  </r>
  <r>
    <d v="2010-06-30T00:00:00"/>
    <x v="1"/>
    <n v="40608875"/>
    <n v="86"/>
    <s v="Paid"/>
    <m/>
    <m/>
    <m/>
    <m/>
    <m/>
    <m/>
    <m/>
    <m/>
    <m/>
    <m/>
    <m/>
  </r>
  <r>
    <d v="2010-06-30T00:00:00"/>
    <x v="1"/>
    <n v="40608894"/>
    <n v="113.18"/>
    <s v="Paid"/>
    <m/>
    <m/>
    <m/>
    <m/>
    <m/>
    <m/>
    <m/>
    <m/>
    <m/>
    <m/>
    <m/>
  </r>
  <r>
    <d v="2010-06-30T00:00:00"/>
    <x v="221"/>
    <n v="172734"/>
    <n v="1166.48"/>
    <s v="Paid"/>
    <m/>
    <m/>
    <m/>
    <m/>
    <m/>
    <m/>
    <m/>
    <m/>
    <m/>
    <m/>
    <m/>
  </r>
  <r>
    <d v="2010-06-30T00:00:00"/>
    <x v="221"/>
    <n v="172739"/>
    <n v="234.18"/>
    <s v="Paid"/>
    <m/>
    <m/>
    <m/>
    <m/>
    <m/>
    <m/>
    <m/>
    <m/>
    <m/>
    <m/>
    <m/>
  </r>
  <r>
    <d v="2010-07-01T00:00:00"/>
    <x v="221"/>
    <n v="172820"/>
    <n v="59.2"/>
    <s v="Paid"/>
    <m/>
    <m/>
    <m/>
    <m/>
    <m/>
    <m/>
    <m/>
    <m/>
    <m/>
    <m/>
    <m/>
  </r>
  <r>
    <d v="2010-07-02T00:00:00"/>
    <x v="1"/>
    <n v="40609300"/>
    <n v="62"/>
    <s v="Paid"/>
    <m/>
    <m/>
    <m/>
    <m/>
    <m/>
    <m/>
    <m/>
    <m/>
    <m/>
    <m/>
    <m/>
  </r>
  <r>
    <d v="2010-07-01T00:00:00"/>
    <x v="224"/>
    <n v="9681"/>
    <n v="148.84"/>
    <s v="Paid"/>
    <m/>
    <m/>
    <m/>
    <m/>
    <m/>
    <m/>
    <m/>
    <m/>
    <m/>
    <m/>
    <m/>
  </r>
  <r>
    <m/>
    <x v="7"/>
    <m/>
    <n v="6063.3399999999992"/>
    <m/>
    <m/>
    <n v="3335"/>
    <m/>
    <m/>
    <n v="10"/>
    <n v="195"/>
    <n v="300"/>
    <n v="9903.34"/>
    <n v="8058.77"/>
    <n v="-1844.569999999999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7-04T00:00:00"/>
    <x v="221"/>
    <n v="172982"/>
    <n v="929.02"/>
    <s v="Paid"/>
    <m/>
    <n v="3335"/>
    <m/>
    <m/>
    <n v="10"/>
    <n v="195"/>
    <n v="250"/>
    <m/>
    <m/>
    <m/>
    <m/>
  </r>
  <r>
    <d v="2010-07-06T00:00:00"/>
    <x v="221"/>
    <n v="173039"/>
    <n v="769.96"/>
    <s v="Paid"/>
    <m/>
    <m/>
    <m/>
    <m/>
    <m/>
    <m/>
    <m/>
    <m/>
    <m/>
    <m/>
    <m/>
  </r>
  <r>
    <d v="2010-07-07T00:00:00"/>
    <x v="1"/>
    <n v="40610254"/>
    <n v="59.13"/>
    <s v="Paid"/>
    <m/>
    <m/>
    <m/>
    <m/>
    <m/>
    <m/>
    <m/>
    <m/>
    <m/>
    <m/>
    <m/>
  </r>
  <r>
    <d v="2010-07-06T00:00:00"/>
    <x v="0"/>
    <n v="1164587"/>
    <n v="1899.1"/>
    <s v="Paid"/>
    <m/>
    <m/>
    <m/>
    <m/>
    <m/>
    <m/>
    <m/>
    <m/>
    <m/>
    <m/>
    <m/>
  </r>
  <r>
    <d v="2010-07-08T00:00:00"/>
    <x v="221"/>
    <n v="173170"/>
    <n v="491.65"/>
    <s v="Paid"/>
    <m/>
    <m/>
    <m/>
    <m/>
    <m/>
    <m/>
    <m/>
    <m/>
    <m/>
    <m/>
    <m/>
  </r>
  <r>
    <d v="2010-07-09T00:00:00"/>
    <x v="1"/>
    <n v="40610640"/>
    <n v="62"/>
    <s v="Paid"/>
    <m/>
    <m/>
    <m/>
    <m/>
    <m/>
    <m/>
    <m/>
    <m/>
    <m/>
    <m/>
    <m/>
  </r>
  <r>
    <d v="2010-07-08T00:00:00"/>
    <x v="201"/>
    <n v="232192"/>
    <n v="1087.5"/>
    <s v="Paid"/>
    <m/>
    <m/>
    <m/>
    <m/>
    <m/>
    <m/>
    <m/>
    <m/>
    <m/>
    <m/>
    <m/>
  </r>
  <r>
    <d v="2010-07-09T00:00:00"/>
    <x v="219"/>
    <n v="24534"/>
    <n v="234.26"/>
    <s v="Paid"/>
    <m/>
    <m/>
    <m/>
    <m/>
    <m/>
    <m/>
    <m/>
    <m/>
    <m/>
    <m/>
    <m/>
  </r>
  <r>
    <d v="2010-07-09T00:00:00"/>
    <x v="221"/>
    <n v="173245"/>
    <n v="728.2"/>
    <s v="Paid"/>
    <m/>
    <m/>
    <m/>
    <m/>
    <m/>
    <m/>
    <m/>
    <m/>
    <m/>
    <m/>
    <m/>
  </r>
  <r>
    <d v="2010-07-07T00:00:00"/>
    <x v="96"/>
    <n v="92011"/>
    <n v="41.7"/>
    <s v="Paid"/>
    <m/>
    <m/>
    <m/>
    <m/>
    <m/>
    <m/>
    <m/>
    <m/>
    <m/>
    <m/>
    <m/>
  </r>
  <r>
    <d v="2010-07-06T00:00:00"/>
    <x v="3"/>
    <n v="183163"/>
    <n v="325.14999999999998"/>
    <s v="Paid"/>
    <m/>
    <m/>
    <m/>
    <m/>
    <m/>
    <m/>
    <m/>
    <m/>
    <m/>
    <m/>
    <m/>
  </r>
  <r>
    <d v="2010-07-08T00:00:00"/>
    <x v="237"/>
    <s v="I291995"/>
    <n v="181.55"/>
    <s v="Paid"/>
    <m/>
    <m/>
    <m/>
    <m/>
    <m/>
    <m/>
    <m/>
    <m/>
    <m/>
    <m/>
    <m/>
  </r>
  <r>
    <m/>
    <x v="7"/>
    <m/>
    <n v="6809.2199999999993"/>
    <m/>
    <m/>
    <n v="3335"/>
    <m/>
    <m/>
    <n v="10"/>
    <n v="195"/>
    <n v="300"/>
    <n v="10649.22"/>
    <n v="10924.99"/>
    <n v="275.77000000000044"/>
    <m/>
  </r>
  <r>
    <s v="\"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7-12T00:00:00"/>
    <x v="221"/>
    <n v="173344"/>
    <n v="942.48"/>
    <s v="Paid"/>
    <m/>
    <n v="3336"/>
    <m/>
    <m/>
    <n v="10"/>
    <n v="195"/>
    <n v="250"/>
    <m/>
    <m/>
    <m/>
    <m/>
  </r>
  <r>
    <d v="2010-07-12T00:00:00"/>
    <x v="1"/>
    <n v="40610974"/>
    <n v="55.38"/>
    <s v="Paid"/>
    <m/>
    <m/>
    <m/>
    <m/>
    <m/>
    <m/>
    <m/>
    <m/>
    <m/>
    <m/>
    <m/>
  </r>
  <r>
    <d v="2010-07-13T00:00:00"/>
    <x v="229"/>
    <n v="232421"/>
    <n v="1713.6"/>
    <s v="Paid"/>
    <m/>
    <m/>
    <m/>
    <m/>
    <m/>
    <m/>
    <m/>
    <m/>
    <m/>
    <m/>
    <m/>
  </r>
  <r>
    <d v="2010-07-13T00:00:00"/>
    <x v="0"/>
    <n v="1165022"/>
    <n v="1380"/>
    <s v="Paid"/>
    <m/>
    <m/>
    <m/>
    <m/>
    <m/>
    <m/>
    <m/>
    <m/>
    <m/>
    <m/>
    <m/>
  </r>
  <r>
    <d v="2010-07-14T00:00:00"/>
    <x v="1"/>
    <n v="40611473"/>
    <n v="183.13"/>
    <s v="Paid"/>
    <m/>
    <m/>
    <m/>
    <m/>
    <m/>
    <m/>
    <m/>
    <m/>
    <m/>
    <m/>
    <m/>
  </r>
  <r>
    <d v="2010-07-15T00:00:00"/>
    <x v="219"/>
    <n v="24901"/>
    <n v="70.84"/>
    <s v="Paid"/>
    <m/>
    <m/>
    <m/>
    <m/>
    <m/>
    <m/>
    <m/>
    <m/>
    <m/>
    <m/>
    <m/>
  </r>
  <r>
    <d v="2010-07-16T00:00:00"/>
    <x v="96"/>
    <n v="92269"/>
    <n v="41.7"/>
    <s v="Paid"/>
    <m/>
    <m/>
    <m/>
    <m/>
    <m/>
    <m/>
    <m/>
    <m/>
    <m/>
    <m/>
    <m/>
  </r>
  <r>
    <d v="2010-07-15T00:00:00"/>
    <x v="201"/>
    <n v="9997"/>
    <n v="298.76"/>
    <s v="Paid"/>
    <m/>
    <m/>
    <m/>
    <m/>
    <m/>
    <m/>
    <m/>
    <m/>
    <m/>
    <m/>
    <m/>
  </r>
  <r>
    <d v="2010-07-14T00:00:00"/>
    <x v="238"/>
    <n v="1407"/>
    <n v="247.06"/>
    <s v="Paid"/>
    <m/>
    <m/>
    <m/>
    <m/>
    <m/>
    <m/>
    <m/>
    <m/>
    <m/>
    <m/>
    <m/>
  </r>
  <r>
    <m/>
    <x v="239"/>
    <m/>
    <n v="1210.52"/>
    <s v="Paid"/>
    <m/>
    <m/>
    <m/>
    <m/>
    <m/>
    <m/>
    <m/>
    <m/>
    <m/>
    <m/>
    <m/>
  </r>
  <r>
    <m/>
    <x v="7"/>
    <m/>
    <n v="6143.4700000000012"/>
    <m/>
    <m/>
    <n v="3336"/>
    <m/>
    <m/>
    <n v="10"/>
    <n v="195"/>
    <n v="300"/>
    <n v="9984.4700000000012"/>
    <n v="10739.48"/>
    <n v="755.009999999998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7-20T00:00:00"/>
    <x v="3"/>
    <n v="183754"/>
    <n v="320.2"/>
    <s v="Paid"/>
    <m/>
    <n v="3336"/>
    <m/>
    <m/>
    <n v="10"/>
    <n v="195"/>
    <n v="250"/>
    <m/>
    <m/>
    <m/>
    <m/>
  </r>
  <r>
    <d v="2010-07-19T00:00:00"/>
    <x v="0"/>
    <n v="1165407"/>
    <n v="1449.45"/>
    <s v="Paid"/>
    <m/>
    <m/>
    <m/>
    <m/>
    <m/>
    <m/>
    <m/>
    <m/>
    <m/>
    <m/>
    <m/>
  </r>
  <r>
    <d v="2010-07-19T00:00:00"/>
    <x v="201"/>
    <n v="232692"/>
    <n v="2556"/>
    <s v="Paid"/>
    <m/>
    <m/>
    <m/>
    <m/>
    <m/>
    <m/>
    <m/>
    <m/>
    <m/>
    <m/>
    <m/>
  </r>
  <r>
    <d v="2010-07-19T00:00:00"/>
    <x v="236"/>
    <n v="173696"/>
    <n v="2398.09"/>
    <s v="Paid"/>
    <m/>
    <m/>
    <m/>
    <m/>
    <m/>
    <m/>
    <m/>
    <m/>
    <m/>
    <m/>
    <m/>
  </r>
  <r>
    <d v="2010-07-19T00:00:00"/>
    <x v="1"/>
    <n v="40612277"/>
    <n v="117.38"/>
    <s v="Paid"/>
    <m/>
    <m/>
    <m/>
    <m/>
    <m/>
    <m/>
    <m/>
    <m/>
    <m/>
    <m/>
    <m/>
  </r>
  <r>
    <d v="2010-07-21T00:00:00"/>
    <x v="2"/>
    <n v="1376"/>
    <n v="333.4"/>
    <s v="Paid"/>
    <m/>
    <m/>
    <m/>
    <m/>
    <m/>
    <m/>
    <m/>
    <m/>
    <m/>
    <m/>
    <m/>
  </r>
  <r>
    <d v="2010-07-21T00:00:00"/>
    <x v="1"/>
    <n v="40612711"/>
    <n v="109.28"/>
    <s v="Paid"/>
    <m/>
    <m/>
    <m/>
    <m/>
    <m/>
    <m/>
    <m/>
    <m/>
    <m/>
    <m/>
    <m/>
  </r>
  <r>
    <d v="2010-07-22T00:00:00"/>
    <x v="236"/>
    <n v="173864"/>
    <n v="861.71"/>
    <s v="Paid"/>
    <m/>
    <m/>
    <m/>
    <m/>
    <m/>
    <m/>
    <m/>
    <m/>
    <m/>
    <m/>
    <m/>
  </r>
  <r>
    <d v="2010-07-23T00:00:00"/>
    <x v="1"/>
    <n v="40613153"/>
    <n v="124"/>
    <s v="Paid"/>
    <m/>
    <m/>
    <m/>
    <m/>
    <m/>
    <m/>
    <m/>
    <m/>
    <m/>
    <m/>
    <m/>
  </r>
  <r>
    <m/>
    <x v="240"/>
    <m/>
    <n v="1836.98"/>
    <s v="Paid"/>
    <m/>
    <m/>
    <m/>
    <m/>
    <m/>
    <m/>
    <m/>
    <m/>
    <m/>
    <m/>
    <m/>
  </r>
  <r>
    <d v="2010-07-22T00:00:00"/>
    <x v="15"/>
    <s v="I297536"/>
    <n v="216.2"/>
    <s v="Paid"/>
    <m/>
    <m/>
    <m/>
    <m/>
    <m/>
    <m/>
    <m/>
    <m/>
    <m/>
    <m/>
    <m/>
  </r>
  <r>
    <m/>
    <x v="7"/>
    <m/>
    <n v="10322.689999999999"/>
    <m/>
    <m/>
    <n v="3336"/>
    <m/>
    <m/>
    <n v="10"/>
    <n v="195"/>
    <n v="300"/>
    <n v="14163.689999999999"/>
    <n v="11113.13"/>
    <n v="-3050.5599999999995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7-26T00:00:00"/>
    <x v="221"/>
    <n v="174016"/>
    <n v="1920.15"/>
    <s v="Paid"/>
    <m/>
    <n v="3188"/>
    <m/>
    <m/>
    <n v="10"/>
    <n v="195"/>
    <n v="300"/>
    <m/>
    <m/>
    <m/>
    <m/>
  </r>
  <r>
    <d v="2010-07-26T00:00:00"/>
    <x v="201"/>
    <n v="233057"/>
    <n v="2427.0500000000002"/>
    <s v="Paid"/>
    <m/>
    <m/>
    <m/>
    <m/>
    <m/>
    <m/>
    <m/>
    <m/>
    <m/>
    <m/>
    <m/>
  </r>
  <r>
    <d v="2010-07-26T00:00:00"/>
    <x v="0"/>
    <n v="1165781"/>
    <n v="590.20000000000005"/>
    <s v="Paid"/>
    <m/>
    <m/>
    <m/>
    <m/>
    <m/>
    <m/>
    <m/>
    <m/>
    <m/>
    <m/>
    <m/>
  </r>
  <r>
    <d v="2010-07-26T00:00:00"/>
    <x v="1"/>
    <n v="40613515"/>
    <n v="59.13"/>
    <s v="Paid"/>
    <m/>
    <m/>
    <m/>
    <m/>
    <m/>
    <m/>
    <m/>
    <m/>
    <m/>
    <m/>
    <m/>
  </r>
  <r>
    <d v="2010-07-27T00:00:00"/>
    <x v="0"/>
    <n v="1165879"/>
    <n v="729.55"/>
    <s v="Paid"/>
    <m/>
    <m/>
    <m/>
    <m/>
    <m/>
    <m/>
    <m/>
    <m/>
    <m/>
    <m/>
    <m/>
  </r>
  <r>
    <d v="2010-07-28T00:00:00"/>
    <x v="2"/>
    <n v="1381"/>
    <n v="229.6"/>
    <s v="Paid"/>
    <m/>
    <m/>
    <m/>
    <m/>
    <m/>
    <m/>
    <m/>
    <m/>
    <m/>
    <m/>
    <m/>
  </r>
  <r>
    <d v="2010-06-28T00:00:00"/>
    <x v="241"/>
    <m/>
    <n v="1146.92"/>
    <s v="Paid"/>
    <m/>
    <m/>
    <m/>
    <m/>
    <m/>
    <m/>
    <m/>
    <m/>
    <m/>
    <m/>
    <m/>
  </r>
  <r>
    <d v="2010-07-28T00:00:00"/>
    <x v="242"/>
    <n v="142389"/>
    <n v="425.65"/>
    <s v="Paid"/>
    <m/>
    <m/>
    <m/>
    <m/>
    <m/>
    <m/>
    <m/>
    <m/>
    <m/>
    <m/>
    <m/>
  </r>
  <r>
    <d v="2010-07-28T00:00:00"/>
    <x v="1"/>
    <n v="40614045"/>
    <n v="170.51"/>
    <s v="Paid"/>
    <m/>
    <m/>
    <m/>
    <m/>
    <m/>
    <m/>
    <m/>
    <m/>
    <m/>
    <m/>
    <m/>
  </r>
  <r>
    <d v="2010-07-30T00:00:00"/>
    <x v="0"/>
    <n v="116618"/>
    <n v="1110.9000000000001"/>
    <s v="Paid"/>
    <m/>
    <m/>
    <m/>
    <m/>
    <m/>
    <m/>
    <m/>
    <m/>
    <m/>
    <m/>
    <m/>
  </r>
  <r>
    <d v="2010-07-29T00:00:00"/>
    <x v="201"/>
    <n v="10373"/>
    <n v="224.52"/>
    <s v="Paid"/>
    <m/>
    <m/>
    <m/>
    <m/>
    <m/>
    <m/>
    <m/>
    <m/>
    <m/>
    <m/>
    <m/>
  </r>
  <r>
    <m/>
    <x v="7"/>
    <m/>
    <n v="8809.6600000000017"/>
    <m/>
    <m/>
    <n v="3188"/>
    <m/>
    <m/>
    <n v="10"/>
    <n v="195"/>
    <n v="300"/>
    <n v="12502.660000000002"/>
    <n v="9941.2199999999993"/>
    <n v="-2561.4400000000023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8-01T00:00:00"/>
    <x v="221"/>
    <n v="174388"/>
    <n v="1000.9"/>
    <s v="Paid"/>
    <m/>
    <n v="3188"/>
    <m/>
    <m/>
    <n v="10"/>
    <n v="195"/>
    <n v="300"/>
    <m/>
    <m/>
    <m/>
    <m/>
  </r>
  <r>
    <d v="2010-08-02T00:00:00"/>
    <x v="1"/>
    <n v="40614862"/>
    <n v="62"/>
    <s v="Paid"/>
    <m/>
    <m/>
    <m/>
    <m/>
    <m/>
    <m/>
    <m/>
    <m/>
    <m/>
    <m/>
    <m/>
  </r>
  <r>
    <d v="2010-08-02T00:00:00"/>
    <x v="1"/>
    <n v="40614861"/>
    <n v="127"/>
    <s v="Paid"/>
    <m/>
    <m/>
    <m/>
    <m/>
    <m/>
    <m/>
    <m/>
    <m/>
    <m/>
    <m/>
    <m/>
  </r>
  <r>
    <d v="2010-08-02T00:00:00"/>
    <x v="201"/>
    <n v="233385"/>
    <n v="1190.5"/>
    <s v="Paid"/>
    <m/>
    <m/>
    <m/>
    <m/>
    <m/>
    <m/>
    <m/>
    <m/>
    <m/>
    <m/>
    <m/>
  </r>
  <r>
    <d v="2010-08-03T00:00:00"/>
    <x v="3"/>
    <n v="184284"/>
    <n v="232.2"/>
    <s v="Paid"/>
    <m/>
    <m/>
    <m/>
    <m/>
    <m/>
    <m/>
    <m/>
    <m/>
    <m/>
    <m/>
    <m/>
  </r>
  <r>
    <d v="2010-08-03T00:00:00"/>
    <x v="3"/>
    <n v="184224"/>
    <n v="42.65"/>
    <s v="Paid"/>
    <m/>
    <m/>
    <m/>
    <m/>
    <m/>
    <m/>
    <m/>
    <m/>
    <m/>
    <m/>
    <m/>
  </r>
  <r>
    <d v="2010-08-04T00:00:00"/>
    <x v="2"/>
    <n v="1388"/>
    <n v="229.6"/>
    <s v="Paid"/>
    <m/>
    <m/>
    <m/>
    <m/>
    <m/>
    <m/>
    <m/>
    <m/>
    <m/>
    <m/>
    <m/>
  </r>
  <r>
    <d v="2010-08-04T00:00:00"/>
    <x v="0"/>
    <n v="1166344"/>
    <n v="2314.9499999999998"/>
    <s v="Paid"/>
    <m/>
    <m/>
    <m/>
    <m/>
    <m/>
    <m/>
    <m/>
    <m/>
    <m/>
    <m/>
    <m/>
  </r>
  <r>
    <d v="2010-08-04T00:00:00"/>
    <x v="1"/>
    <n v="40615366"/>
    <n v="240.93"/>
    <s v="Paid"/>
    <m/>
    <m/>
    <m/>
    <m/>
    <m/>
    <m/>
    <m/>
    <m/>
    <m/>
    <m/>
    <m/>
  </r>
  <r>
    <d v="2010-08-04T00:00:00"/>
    <x v="241"/>
    <m/>
    <n v="1087.03"/>
    <s v="Paid"/>
    <m/>
    <m/>
    <m/>
    <m/>
    <m/>
    <m/>
    <m/>
    <m/>
    <m/>
    <m/>
    <m/>
  </r>
  <r>
    <d v="2010-08-05T00:00:00"/>
    <x v="243"/>
    <s v="I303872"/>
    <n v="215.09"/>
    <s v="Paid"/>
    <m/>
    <m/>
    <m/>
    <m/>
    <m/>
    <m/>
    <m/>
    <m/>
    <m/>
    <m/>
    <m/>
  </r>
  <r>
    <d v="2010-08-06T00:00:00"/>
    <x v="0"/>
    <n v="1166523"/>
    <n v="1236.8"/>
    <s v="Paid"/>
    <m/>
    <m/>
    <m/>
    <m/>
    <m/>
    <m/>
    <m/>
    <m/>
    <m/>
    <m/>
    <m/>
  </r>
  <r>
    <d v="2010-08-06T00:00:00"/>
    <x v="1"/>
    <n v="40615860"/>
    <n v="113.18"/>
    <s v="Paid"/>
    <m/>
    <m/>
    <m/>
    <m/>
    <m/>
    <m/>
    <m/>
    <m/>
    <m/>
    <m/>
    <m/>
  </r>
  <r>
    <d v="2010-08-06T00:00:00"/>
    <x v="96"/>
    <n v="92898"/>
    <n v="41.7"/>
    <s v="Paid"/>
    <m/>
    <m/>
    <m/>
    <m/>
    <m/>
    <m/>
    <m/>
    <m/>
    <m/>
    <m/>
    <m/>
  </r>
  <r>
    <m/>
    <x v="7"/>
    <m/>
    <n v="8134.53"/>
    <m/>
    <m/>
    <n v="3188"/>
    <m/>
    <m/>
    <n v="10"/>
    <n v="195"/>
    <n v="300"/>
    <n v="11827.529999999999"/>
    <n v="8793.1"/>
    <n v="-3034.429999999998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8-10T00:00:00"/>
    <x v="221"/>
    <n v="174812"/>
    <n v="1583.16"/>
    <s v="Paid"/>
    <m/>
    <n v="3318.15"/>
    <m/>
    <m/>
    <n v="10"/>
    <n v="195"/>
    <n v="300"/>
    <m/>
    <m/>
    <m/>
    <m/>
  </r>
  <r>
    <d v="2010-08-11T00:00:00"/>
    <x v="207"/>
    <n v="40616608"/>
    <n v="183.13"/>
    <s v="Paid"/>
    <m/>
    <m/>
    <m/>
    <m/>
    <m/>
    <m/>
    <m/>
    <m/>
    <m/>
    <m/>
    <m/>
  </r>
  <r>
    <d v="2010-08-11T00:00:00"/>
    <x v="201"/>
    <n v="10674"/>
    <n v="144"/>
    <s v="Paid"/>
    <m/>
    <m/>
    <m/>
    <m/>
    <m/>
    <m/>
    <m/>
    <m/>
    <m/>
    <m/>
    <m/>
  </r>
  <r>
    <d v="2010-08-11T00:00:00"/>
    <x v="241"/>
    <n v="171715"/>
    <n v="1087.03"/>
    <s v="Paid"/>
    <m/>
    <m/>
    <m/>
    <m/>
    <m/>
    <m/>
    <m/>
    <m/>
    <m/>
    <m/>
    <m/>
  </r>
  <r>
    <d v="2010-08-12T00:00:00"/>
    <x v="0"/>
    <n v="1166801"/>
    <n v="1536.65"/>
    <s v="Paid"/>
    <m/>
    <m/>
    <m/>
    <m/>
    <m/>
    <m/>
    <m/>
    <m/>
    <m/>
    <m/>
    <m/>
  </r>
  <r>
    <d v="2010-08-12T00:00:00"/>
    <x v="201"/>
    <n v="10694"/>
    <n v="191.67"/>
    <s v="Paid"/>
    <m/>
    <m/>
    <m/>
    <m/>
    <m/>
    <m/>
    <m/>
    <m/>
    <m/>
    <m/>
    <m/>
  </r>
  <r>
    <d v="2010-08-12T00:00:00"/>
    <x v="244"/>
    <n v="13164"/>
    <n v="56.8"/>
    <s v="Paid"/>
    <m/>
    <m/>
    <m/>
    <m/>
    <m/>
    <m/>
    <m/>
    <m/>
    <m/>
    <m/>
    <m/>
  </r>
  <r>
    <d v="2010-08-13T00:00:00"/>
    <x v="201"/>
    <n v="234059"/>
    <n v="1228.55"/>
    <s v="Paid"/>
    <m/>
    <m/>
    <m/>
    <m/>
    <m/>
    <m/>
    <m/>
    <m/>
    <m/>
    <m/>
    <m/>
  </r>
  <r>
    <d v="2010-08-13T00:00:00"/>
    <x v="0"/>
    <n v="1166891"/>
    <n v="1475.15"/>
    <s v="Paid"/>
    <m/>
    <m/>
    <m/>
    <m/>
    <m/>
    <m/>
    <m/>
    <m/>
    <m/>
    <m/>
    <m/>
  </r>
  <r>
    <d v="2010-08-13T00:00:00"/>
    <x v="207"/>
    <n v="40617137"/>
    <n v="106"/>
    <s v="Paid"/>
    <m/>
    <m/>
    <m/>
    <m/>
    <m/>
    <m/>
    <m/>
    <m/>
    <m/>
    <m/>
    <m/>
  </r>
  <r>
    <m/>
    <x v="7"/>
    <m/>
    <n v="7592.1399999999994"/>
    <m/>
    <m/>
    <n v="3318.15"/>
    <m/>
    <m/>
    <n v="10"/>
    <n v="195"/>
    <n v="250"/>
    <n v="11365.289999999999"/>
    <n v="9578.7199999999993"/>
    <n v="-1786.5699999999997"/>
    <m/>
  </r>
  <r>
    <m/>
    <x v="7"/>
    <m/>
    <m/>
    <m/>
    <m/>
    <m/>
    <m/>
    <s v=" "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8-15T00:00:00"/>
    <x v="236"/>
    <n v="175098"/>
    <n v="955.32"/>
    <s v="Paid"/>
    <m/>
    <m/>
    <m/>
    <m/>
    <n v="10"/>
    <n v="195"/>
    <n v="250"/>
    <m/>
    <m/>
    <m/>
    <m/>
  </r>
  <r>
    <d v="2010-08-15T00:00:00"/>
    <x v="241"/>
    <n v="171716"/>
    <n v="1057.8800000000001"/>
    <s v="Paid"/>
    <m/>
    <m/>
    <m/>
    <m/>
    <m/>
    <m/>
    <m/>
    <m/>
    <m/>
    <m/>
    <m/>
  </r>
  <r>
    <d v="2010-08-16T00:00:00"/>
    <x v="1"/>
    <n v="40617366"/>
    <n v="53"/>
    <s v="Paid"/>
    <m/>
    <m/>
    <m/>
    <m/>
    <m/>
    <m/>
    <m/>
    <m/>
    <m/>
    <m/>
    <m/>
  </r>
  <r>
    <d v="2010-08-17T00:00:00"/>
    <x v="3"/>
    <n v="184782"/>
    <n v="388.55"/>
    <s v="Paid"/>
    <m/>
    <m/>
    <m/>
    <m/>
    <m/>
    <m/>
    <m/>
    <m/>
    <m/>
    <m/>
    <m/>
  </r>
  <r>
    <d v="2010-08-18T00:00:00"/>
    <x v="2"/>
    <n v="1412"/>
    <n v="229.6"/>
    <s v="Paid"/>
    <m/>
    <m/>
    <m/>
    <m/>
    <m/>
    <m/>
    <m/>
    <m/>
    <m/>
    <m/>
    <m/>
  </r>
  <r>
    <d v="2010-08-18T00:00:00"/>
    <x v="1"/>
    <n v="40617919"/>
    <n v="366.26"/>
    <s v="Paid"/>
    <m/>
    <m/>
    <m/>
    <m/>
    <m/>
    <m/>
    <m/>
    <m/>
    <m/>
    <m/>
    <m/>
  </r>
  <r>
    <d v="2010-08-19T00:00:00"/>
    <x v="0"/>
    <n v="1167269"/>
    <n v="1731.7"/>
    <s v="Paid"/>
    <m/>
    <m/>
    <m/>
    <m/>
    <m/>
    <m/>
    <m/>
    <m/>
    <m/>
    <m/>
    <m/>
  </r>
  <r>
    <d v="2010-08-20T00:00:00"/>
    <x v="1"/>
    <n v="40618425"/>
    <n v="91.13"/>
    <s v="Paid"/>
    <m/>
    <m/>
    <m/>
    <m/>
    <m/>
    <m/>
    <m/>
    <m/>
    <m/>
    <m/>
    <m/>
  </r>
  <r>
    <m/>
    <x v="7"/>
    <m/>
    <n v="4873.4400000000005"/>
    <m/>
    <m/>
    <n v="3318.15"/>
    <m/>
    <m/>
    <n v="10"/>
    <n v="195"/>
    <n v="250"/>
    <n v="8646.59"/>
    <n v="10576.78"/>
    <n v="1930.190000000000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8-22T00:00:00"/>
    <x v="245"/>
    <m/>
    <n v="1441.07"/>
    <s v="Paid"/>
    <m/>
    <m/>
    <m/>
    <m/>
    <n v="10"/>
    <n v="195"/>
    <n v="250"/>
    <m/>
    <m/>
    <m/>
    <m/>
  </r>
  <r>
    <d v="2010-08-25T00:00:00"/>
    <x v="2"/>
    <n v="1416"/>
    <n v="281.98"/>
    <s v="Paid"/>
    <m/>
    <m/>
    <m/>
    <m/>
    <m/>
    <m/>
    <m/>
    <m/>
    <m/>
    <m/>
    <m/>
  </r>
  <r>
    <d v="2010-08-27T00:00:00"/>
    <x v="1"/>
    <n v="40619755"/>
    <n v="100.28"/>
    <s v="Paid"/>
    <m/>
    <m/>
    <m/>
    <m/>
    <m/>
    <m/>
    <m/>
    <m/>
    <m/>
    <m/>
    <m/>
  </r>
  <r>
    <d v="2010-08-22T00:00:00"/>
    <x v="236"/>
    <n v="175463"/>
    <n v="1632.94"/>
    <s v="Paid"/>
    <m/>
    <m/>
    <m/>
    <m/>
    <m/>
    <m/>
    <m/>
    <m/>
    <m/>
    <m/>
    <m/>
  </r>
  <r>
    <d v="2010-08-23T00:00:00"/>
    <x v="1"/>
    <n v="40618727"/>
    <n v="186"/>
    <s v="Paid"/>
    <m/>
    <m/>
    <m/>
    <m/>
    <m/>
    <m/>
    <m/>
    <m/>
    <m/>
    <m/>
    <m/>
  </r>
  <r>
    <d v="2010-08-24T00:00:00"/>
    <x v="246"/>
    <n v="234571"/>
    <n v="1035.3"/>
    <s v="Paid"/>
    <m/>
    <m/>
    <m/>
    <m/>
    <m/>
    <m/>
    <m/>
    <m/>
    <m/>
    <m/>
    <m/>
  </r>
  <r>
    <d v="2010-08-24T00:00:00"/>
    <x v="0"/>
    <n v="1167482"/>
    <n v="1973.8"/>
    <s v="Paid"/>
    <m/>
    <m/>
    <m/>
    <m/>
    <m/>
    <m/>
    <m/>
    <m/>
    <m/>
    <m/>
    <m/>
  </r>
  <r>
    <d v="2010-08-25T00:00:00"/>
    <x v="1"/>
    <n v="40619215"/>
    <n v="369.13"/>
    <s v="Paid"/>
    <m/>
    <m/>
    <m/>
    <m/>
    <m/>
    <m/>
    <m/>
    <m/>
    <m/>
    <m/>
    <m/>
  </r>
  <r>
    <d v="2010-08-25T00:00:00"/>
    <x v="246"/>
    <n v="234664"/>
    <n v="1525.1"/>
    <s v="Paid"/>
    <m/>
    <m/>
    <m/>
    <m/>
    <m/>
    <m/>
    <m/>
    <m/>
    <m/>
    <m/>
    <m/>
  </r>
  <r>
    <d v="2010-08-27T00:00:00"/>
    <x v="96"/>
    <n v="93507"/>
    <n v="41.7"/>
    <s v="Paid"/>
    <m/>
    <m/>
    <m/>
    <m/>
    <m/>
    <m/>
    <m/>
    <m/>
    <m/>
    <m/>
    <m/>
  </r>
  <r>
    <d v="2010-08-27T00:00:00"/>
    <x v="0"/>
    <n v="1167743"/>
    <n v="791.45"/>
    <s v="Paid"/>
    <m/>
    <m/>
    <m/>
    <m/>
    <m/>
    <m/>
    <m/>
    <m/>
    <m/>
    <m/>
    <m/>
  </r>
  <r>
    <m/>
    <x v="7"/>
    <m/>
    <n v="9378.7500000000018"/>
    <m/>
    <m/>
    <n v="3300"/>
    <m/>
    <m/>
    <n v="10"/>
    <n v="195"/>
    <n v="250"/>
    <n v="13133.750000000002"/>
    <n v="12626.21"/>
    <n v="-507.5400000000026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8-29T00:00:00"/>
    <x v="236"/>
    <n v="175782"/>
    <n v="2188.37"/>
    <s v="Paid"/>
    <m/>
    <m/>
    <m/>
    <m/>
    <n v="10"/>
    <n v="200"/>
    <n v="250"/>
    <m/>
    <m/>
    <m/>
    <m/>
  </r>
  <r>
    <d v="2010-08-30T00:00:00"/>
    <x v="1"/>
    <n v="40620009"/>
    <n v="106"/>
    <s v="Paid"/>
    <m/>
    <m/>
    <m/>
    <m/>
    <m/>
    <m/>
    <m/>
    <m/>
    <m/>
    <m/>
    <m/>
  </r>
  <r>
    <d v="2010-08-30T00:00:00"/>
    <x v="1"/>
    <n v="40620037"/>
    <n v="25.81"/>
    <s v="Paid"/>
    <m/>
    <m/>
    <m/>
    <m/>
    <m/>
    <m/>
    <m/>
    <m/>
    <m/>
    <m/>
    <m/>
  </r>
  <r>
    <d v="2010-08-31T00:00:00"/>
    <x v="201"/>
    <n v="235019"/>
    <n v="1597.55"/>
    <s v="Paid"/>
    <m/>
    <m/>
    <m/>
    <m/>
    <m/>
    <m/>
    <m/>
    <m/>
    <m/>
    <m/>
    <m/>
  </r>
  <r>
    <d v="2010-09-01T00:00:00"/>
    <x v="0"/>
    <n v="1167971"/>
    <n v="1432.5"/>
    <s v="Paid"/>
    <m/>
    <m/>
    <m/>
    <m/>
    <m/>
    <m/>
    <m/>
    <m/>
    <m/>
    <m/>
    <m/>
  </r>
  <r>
    <m/>
    <x v="241"/>
    <n v="171718"/>
    <n v="640.24"/>
    <s v="Paid"/>
    <m/>
    <m/>
    <m/>
    <m/>
    <m/>
    <m/>
    <m/>
    <m/>
    <m/>
    <m/>
    <m/>
  </r>
  <r>
    <d v="2010-09-01T00:00:00"/>
    <x v="2"/>
    <n v="1421"/>
    <n v="386.74"/>
    <s v="Paid"/>
    <m/>
    <m/>
    <m/>
    <m/>
    <m/>
    <m/>
    <m/>
    <m/>
    <m/>
    <m/>
    <m/>
  </r>
  <r>
    <d v="2010-09-01T00:00:00"/>
    <x v="1"/>
    <n v="40620586"/>
    <n v="177"/>
    <s v="Paid"/>
    <m/>
    <m/>
    <m/>
    <m/>
    <m/>
    <m/>
    <m/>
    <m/>
    <m/>
    <m/>
    <m/>
  </r>
  <r>
    <d v="2010-09-02T00:00:00"/>
    <x v="1"/>
    <n v="40620848"/>
    <n v="59.13"/>
    <s v="Paid"/>
    <m/>
    <m/>
    <m/>
    <m/>
    <m/>
    <m/>
    <m/>
    <m/>
    <m/>
    <m/>
    <m/>
  </r>
  <r>
    <d v="2010-09-03T00:00:00"/>
    <x v="1"/>
    <n v="40621009"/>
    <n v="62"/>
    <s v="Paid"/>
    <m/>
    <m/>
    <m/>
    <m/>
    <m/>
    <m/>
    <m/>
    <m/>
    <m/>
    <m/>
    <m/>
  </r>
  <r>
    <d v="2010-08-31T00:00:00"/>
    <x v="3"/>
    <n v="185283"/>
    <n v="307.3"/>
    <s v="Paid"/>
    <m/>
    <m/>
    <m/>
    <m/>
    <m/>
    <m/>
    <m/>
    <m/>
    <m/>
    <m/>
    <m/>
  </r>
  <r>
    <m/>
    <x v="7"/>
    <m/>
    <n v="6982.6399999999994"/>
    <m/>
    <m/>
    <n v="3300"/>
    <m/>
    <m/>
    <n v="10"/>
    <n v="200"/>
    <n v="250"/>
    <n v="10742.64"/>
    <n v="9897.7900000000009"/>
    <n v="-844.8499999999985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9-06T00:00:00"/>
    <x v="1"/>
    <n v="40621420"/>
    <n v="53"/>
    <s v="Paid"/>
    <m/>
    <m/>
    <m/>
    <m/>
    <m/>
    <m/>
    <m/>
    <m/>
    <m/>
    <m/>
    <m/>
  </r>
  <r>
    <d v="2010-09-06T00:00:00"/>
    <x v="1"/>
    <n v="40621410"/>
    <n v="112.13"/>
    <s v="Paid"/>
    <m/>
    <m/>
    <m/>
    <m/>
    <m/>
    <m/>
    <m/>
    <m/>
    <m/>
    <m/>
    <m/>
  </r>
  <r>
    <d v="2010-09-06T00:00:00"/>
    <x v="0"/>
    <n v="1168222"/>
    <n v="1963"/>
    <s v="Paid"/>
    <m/>
    <m/>
    <m/>
    <m/>
    <m/>
    <m/>
    <m/>
    <m/>
    <m/>
    <m/>
    <m/>
  </r>
  <r>
    <d v="2010-09-07T00:00:00"/>
    <x v="3"/>
    <n v="185543"/>
    <n v="88.65"/>
    <s v="Paid"/>
    <m/>
    <m/>
    <m/>
    <m/>
    <m/>
    <m/>
    <m/>
    <m/>
    <m/>
    <m/>
    <m/>
  </r>
  <r>
    <d v="2010-09-08T00:00:00"/>
    <x v="1"/>
    <n v="40621926"/>
    <n v="62"/>
    <s v="Paid"/>
    <m/>
    <m/>
    <m/>
    <m/>
    <m/>
    <m/>
    <m/>
    <m/>
    <m/>
    <m/>
    <m/>
  </r>
  <r>
    <d v="2010-09-08T00:00:00"/>
    <x v="201"/>
    <n v="235534"/>
    <n v="1402.3"/>
    <s v="Paid"/>
    <m/>
    <m/>
    <m/>
    <m/>
    <m/>
    <m/>
    <m/>
    <m/>
    <m/>
    <m/>
    <m/>
  </r>
  <r>
    <d v="2010-09-08T00:00:00"/>
    <x v="15"/>
    <s v="I1317124"/>
    <n v="98"/>
    <s v="Paid"/>
    <m/>
    <m/>
    <m/>
    <m/>
    <m/>
    <m/>
    <m/>
    <m/>
    <m/>
    <m/>
    <m/>
  </r>
  <r>
    <d v="2010-09-09T00:00:00"/>
    <x v="201"/>
    <n v="11268"/>
    <n v="64.349999999999994"/>
    <s v="Paid"/>
    <m/>
    <m/>
    <m/>
    <m/>
    <m/>
    <m/>
    <m/>
    <m/>
    <m/>
    <m/>
    <m/>
  </r>
  <r>
    <d v="2010-09-09T00:00:00"/>
    <x v="247"/>
    <n v="1168492"/>
    <n v="2117.5"/>
    <s v="Paid"/>
    <m/>
    <m/>
    <m/>
    <m/>
    <m/>
    <m/>
    <m/>
    <m/>
    <m/>
    <m/>
    <m/>
  </r>
  <r>
    <d v="2010-09-10T00:00:00"/>
    <x v="221"/>
    <n v="176385"/>
    <n v="801.96"/>
    <s v="Paid"/>
    <m/>
    <m/>
    <m/>
    <m/>
    <m/>
    <m/>
    <m/>
    <m/>
    <m/>
    <m/>
    <m/>
  </r>
  <r>
    <d v="2010-09-10T00:00:00"/>
    <x v="1"/>
    <n v="40622284"/>
    <n v="124"/>
    <s v="Paid"/>
    <m/>
    <m/>
    <m/>
    <m/>
    <m/>
    <m/>
    <m/>
    <m/>
    <m/>
    <m/>
    <m/>
  </r>
  <r>
    <m/>
    <x v="7"/>
    <m/>
    <n v="6886.89"/>
    <m/>
    <m/>
    <n v="3300"/>
    <m/>
    <m/>
    <n v="10"/>
    <n v="200"/>
    <n v="250"/>
    <n v="10646.89"/>
    <n v="10897.46"/>
    <n v="250.5699999999997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9-13T00:00:00"/>
    <x v="1"/>
    <n v="40622658"/>
    <n v="100.28"/>
    <s v="Paid"/>
    <m/>
    <m/>
    <m/>
    <m/>
    <m/>
    <m/>
    <m/>
    <m/>
    <m/>
    <m/>
    <m/>
  </r>
  <r>
    <d v="2010-09-13T00:00:00"/>
    <x v="221"/>
    <n v="176482"/>
    <n v="2785"/>
    <s v="Paid"/>
    <m/>
    <m/>
    <m/>
    <m/>
    <m/>
    <m/>
    <m/>
    <m/>
    <m/>
    <m/>
    <m/>
  </r>
  <r>
    <d v="2010-09-14T00:00:00"/>
    <x v="3"/>
    <n v="185813"/>
    <n v="666.5"/>
    <s v="Paid"/>
    <m/>
    <m/>
    <m/>
    <m/>
    <m/>
    <m/>
    <m/>
    <m/>
    <m/>
    <m/>
    <m/>
  </r>
  <r>
    <d v="2010-09-14T00:00:00"/>
    <x v="201"/>
    <n v="235885"/>
    <n v="2072.9499999999998"/>
    <s v="Paid"/>
    <m/>
    <m/>
    <m/>
    <m/>
    <m/>
    <m/>
    <m/>
    <m/>
    <m/>
    <m/>
    <m/>
  </r>
  <r>
    <d v="2010-09-15T00:00:00"/>
    <x v="0"/>
    <n v="116839"/>
    <n v="958.5"/>
    <s v="Paid"/>
    <m/>
    <m/>
    <m/>
    <m/>
    <m/>
    <m/>
    <m/>
    <m/>
    <m/>
    <m/>
    <m/>
  </r>
  <r>
    <d v="2010-09-15T00:00:00"/>
    <x v="1"/>
    <n v="40623173"/>
    <n v="62"/>
    <s v="Paid"/>
    <m/>
    <m/>
    <m/>
    <m/>
    <m/>
    <m/>
    <m/>
    <m/>
    <m/>
    <m/>
    <m/>
  </r>
  <r>
    <d v="2010-09-16T00:00:00"/>
    <x v="221"/>
    <n v="176670"/>
    <n v="559.24"/>
    <s v="Paid"/>
    <m/>
    <m/>
    <m/>
    <m/>
    <m/>
    <m/>
    <m/>
    <m/>
    <m/>
    <m/>
    <m/>
  </r>
  <r>
    <d v="2010-09-16T00:00:00"/>
    <x v="15"/>
    <s v="I320187"/>
    <n v="209.93"/>
    <s v="Paid"/>
    <m/>
    <m/>
    <m/>
    <m/>
    <m/>
    <m/>
    <m/>
    <m/>
    <m/>
    <m/>
    <m/>
  </r>
  <r>
    <d v="2010-09-17T00:00:00"/>
    <x v="1"/>
    <n v="40623724"/>
    <n v="384.93"/>
    <s v="Paid"/>
    <m/>
    <m/>
    <m/>
    <m/>
    <m/>
    <m/>
    <m/>
    <m/>
    <m/>
    <m/>
    <m/>
  </r>
  <r>
    <d v="2010-09-19T00:00:00"/>
    <x v="221"/>
    <n v="176832"/>
    <n v="2152.56"/>
    <s v="Paid"/>
    <m/>
    <m/>
    <m/>
    <m/>
    <m/>
    <m/>
    <m/>
    <m/>
    <m/>
    <m/>
    <m/>
  </r>
  <r>
    <m/>
    <x v="7"/>
    <m/>
    <n v="9951.89"/>
    <m/>
    <m/>
    <n v="3300"/>
    <m/>
    <m/>
    <n v="10"/>
    <n v="200"/>
    <n v="250"/>
    <n v="13711.89"/>
    <n v="12422.36"/>
    <n v="-1289.529999999998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9-20T00:00:00"/>
    <x v="0"/>
    <n v="1169129"/>
    <n v="1761.35"/>
    <s v="Paid"/>
    <m/>
    <m/>
    <m/>
    <m/>
    <m/>
    <m/>
    <m/>
    <m/>
    <m/>
    <m/>
    <m/>
  </r>
  <r>
    <d v="2010-09-21T00:00:00"/>
    <x v="201"/>
    <n v="236304"/>
    <n v="1941.85"/>
    <s v="Paid"/>
    <m/>
    <m/>
    <m/>
    <m/>
    <m/>
    <m/>
    <m/>
    <m/>
    <m/>
    <m/>
    <m/>
  </r>
  <r>
    <d v="2010-09-22T00:00:00"/>
    <x v="1"/>
    <n v="40624409"/>
    <n v="236.13"/>
    <s v="Paid"/>
    <m/>
    <m/>
    <m/>
    <m/>
    <m/>
    <m/>
    <m/>
    <m/>
    <m/>
    <m/>
    <m/>
  </r>
  <r>
    <d v="2010-09-23T00:00:00"/>
    <x v="248"/>
    <n v="1"/>
    <n v="583.44000000000005"/>
    <s v="Paid"/>
    <m/>
    <m/>
    <m/>
    <m/>
    <m/>
    <m/>
    <m/>
    <m/>
    <m/>
    <m/>
    <m/>
  </r>
  <r>
    <d v="2010-09-23T00:00:00"/>
    <x v="15"/>
    <s v="I321802"/>
    <n v="115.5"/>
    <s v="Paid"/>
    <m/>
    <m/>
    <m/>
    <m/>
    <m/>
    <m/>
    <m/>
    <m/>
    <m/>
    <m/>
    <m/>
  </r>
  <r>
    <m/>
    <x v="7"/>
    <m/>
    <n v="4638.2700000000004"/>
    <m/>
    <m/>
    <n v="3300"/>
    <m/>
    <m/>
    <n v="10"/>
    <n v="200"/>
    <n v="250"/>
    <n v="8398.27"/>
    <n v="11429.51"/>
    <n v="3031.2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09-28T00:00:00"/>
    <x v="3"/>
    <n v="186356"/>
    <n v="713.95"/>
    <s v="Paid"/>
    <m/>
    <n v="3300"/>
    <m/>
    <m/>
    <n v="10"/>
    <n v="200"/>
    <n v="25"/>
    <m/>
    <m/>
    <m/>
    <m/>
  </r>
  <r>
    <d v="2010-09-29T00:00:00"/>
    <x v="96"/>
    <n v="94417"/>
    <n v="41.7"/>
    <s v="Paid"/>
    <m/>
    <m/>
    <m/>
    <m/>
    <m/>
    <m/>
    <m/>
    <m/>
    <m/>
    <m/>
    <m/>
  </r>
  <r>
    <d v="2010-09-26T00:00:00"/>
    <x v="236"/>
    <n v="177141"/>
    <n v="2435"/>
    <s v="Paid"/>
    <m/>
    <m/>
    <m/>
    <m/>
    <m/>
    <m/>
    <m/>
    <m/>
    <m/>
    <m/>
    <m/>
  </r>
  <r>
    <d v="2010-09-27T00:00:00"/>
    <x v="229"/>
    <n v="236646"/>
    <n v="1786.15"/>
    <s v="Paid"/>
    <m/>
    <m/>
    <m/>
    <m/>
    <m/>
    <m/>
    <m/>
    <m/>
    <m/>
    <m/>
    <m/>
  </r>
  <r>
    <d v="2010-09-27T00:00:00"/>
    <x v="1"/>
    <n v="40625222"/>
    <n v="62"/>
    <s v="Paid"/>
    <m/>
    <m/>
    <m/>
    <m/>
    <m/>
    <m/>
    <m/>
    <m/>
    <m/>
    <m/>
    <m/>
  </r>
  <r>
    <d v="2010-09-28T00:00:00"/>
    <x v="212"/>
    <n v="58211"/>
    <n v="660.8"/>
    <s v="Paid"/>
    <m/>
    <m/>
    <m/>
    <m/>
    <m/>
    <m/>
    <m/>
    <m/>
    <m/>
    <m/>
    <m/>
  </r>
  <r>
    <d v="2010-09-28T00:00:00"/>
    <x v="249"/>
    <n v="1169593"/>
    <n v="1830.2"/>
    <s v="Paid"/>
    <m/>
    <m/>
    <m/>
    <m/>
    <m/>
    <m/>
    <m/>
    <m/>
    <m/>
    <m/>
    <m/>
  </r>
  <r>
    <d v="2010-09-29T00:00:00"/>
    <x v="1"/>
    <n v="40625729"/>
    <n v="181.88"/>
    <s v="Paid"/>
    <m/>
    <m/>
    <m/>
    <m/>
    <m/>
    <m/>
    <m/>
    <m/>
    <m/>
    <m/>
    <m/>
  </r>
  <r>
    <d v="2010-09-30T00:00:00"/>
    <x v="229"/>
    <n v="236962"/>
    <n v="885.65"/>
    <s v="Paid"/>
    <m/>
    <m/>
    <m/>
    <m/>
    <m/>
    <m/>
    <m/>
    <m/>
    <m/>
    <m/>
    <m/>
  </r>
  <r>
    <d v="2010-10-01T00:00:00"/>
    <x v="1"/>
    <n v="40626194"/>
    <n v="112.13"/>
    <s v="Paid"/>
    <m/>
    <m/>
    <m/>
    <m/>
    <m/>
    <m/>
    <m/>
    <m/>
    <m/>
    <m/>
    <m/>
  </r>
  <r>
    <d v="2010-10-01T00:00:00"/>
    <x v="249"/>
    <n v="1169854"/>
    <n v="1326.15"/>
    <s v="Paid"/>
    <m/>
    <m/>
    <m/>
    <m/>
    <m/>
    <m/>
    <m/>
    <m/>
    <m/>
    <m/>
    <m/>
  </r>
  <r>
    <m/>
    <x v="7"/>
    <m/>
    <n v="10035.609999999999"/>
    <m/>
    <m/>
    <n v="3300"/>
    <m/>
    <m/>
    <n v="10"/>
    <n v="200"/>
    <n v="250"/>
    <n v="13795.609999999999"/>
    <n v="10859.84"/>
    <n v="-2935.7699999999986"/>
    <m/>
  </r>
  <r>
    <m/>
    <x v="7"/>
    <m/>
    <m/>
    <m/>
    <m/>
    <m/>
    <m/>
    <m/>
    <m/>
    <m/>
    <m/>
    <m/>
    <m/>
    <n v="-943.48999999999796"/>
    <n v="-943.49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0-11T00:00:00"/>
    <x v="1"/>
    <n v="40627720"/>
    <n v="53"/>
    <s v="Paid"/>
    <m/>
    <n v="3300"/>
    <m/>
    <m/>
    <n v="10"/>
    <n v="200"/>
    <n v="250"/>
    <m/>
    <m/>
    <m/>
    <m/>
  </r>
  <r>
    <d v="2010-10-11T00:00:00"/>
    <x v="213"/>
    <n v="58465"/>
    <n v="1355.46"/>
    <s v="Paid"/>
    <m/>
    <m/>
    <m/>
    <m/>
    <m/>
    <m/>
    <m/>
    <m/>
    <m/>
    <m/>
    <m/>
  </r>
  <r>
    <d v="2010-10-13T00:00:00"/>
    <x v="201"/>
    <n v="237774"/>
    <n v="920.45399999999995"/>
    <s v="Paid"/>
    <m/>
    <m/>
    <m/>
    <m/>
    <m/>
    <m/>
    <m/>
    <m/>
    <m/>
    <m/>
    <m/>
  </r>
  <r>
    <d v="2010-10-13T00:00:00"/>
    <x v="0"/>
    <n v="1170481"/>
    <n v="1132.3"/>
    <s v="Paid"/>
    <m/>
    <m/>
    <m/>
    <m/>
    <m/>
    <m/>
    <m/>
    <m/>
    <m/>
    <m/>
    <m/>
  </r>
  <r>
    <d v="2010-10-13T00:00:00"/>
    <x v="1"/>
    <n v="40628236"/>
    <n v="121.13"/>
    <s v="Paid"/>
    <m/>
    <m/>
    <m/>
    <m/>
    <m/>
    <m/>
    <m/>
    <m/>
    <m/>
    <m/>
    <m/>
  </r>
  <r>
    <d v="2010-10-13T00:00:00"/>
    <x v="213"/>
    <n v="58555"/>
    <n v="690.1"/>
    <s v="Paid"/>
    <m/>
    <m/>
    <m/>
    <m/>
    <m/>
    <m/>
    <m/>
    <m/>
    <m/>
    <m/>
    <m/>
  </r>
  <r>
    <d v="2010-10-14T00:00:00"/>
    <x v="0"/>
    <n v="1170620"/>
    <n v="937.4"/>
    <s v="Paid"/>
    <m/>
    <m/>
    <m/>
    <m/>
    <m/>
    <m/>
    <m/>
    <m/>
    <m/>
    <m/>
    <m/>
  </r>
  <r>
    <d v="2010-10-15T00:00:00"/>
    <x v="1"/>
    <n v="40628688"/>
    <n v="59.13"/>
    <s v="Paid"/>
    <m/>
    <m/>
    <m/>
    <m/>
    <m/>
    <m/>
    <m/>
    <m/>
    <m/>
    <m/>
    <m/>
  </r>
  <r>
    <d v="2010-10-13T00:00:00"/>
    <x v="250"/>
    <s v="I331658"/>
    <n v="286.33999999999997"/>
    <s v="Paid"/>
    <m/>
    <m/>
    <m/>
    <m/>
    <m/>
    <m/>
    <m/>
    <m/>
    <m/>
    <m/>
    <m/>
  </r>
  <r>
    <d v="2010-10-15T00:00:00"/>
    <x v="1"/>
    <n v="40628676"/>
    <n v="62"/>
    <s v="Paid"/>
    <m/>
    <m/>
    <m/>
    <m/>
    <m/>
    <m/>
    <m/>
    <m/>
    <m/>
    <m/>
    <m/>
  </r>
  <r>
    <d v="2010-10-15T00:00:00"/>
    <x v="221"/>
    <n v="178045"/>
    <n v="392.28"/>
    <s v="Paid"/>
    <m/>
    <m/>
    <m/>
    <m/>
    <m/>
    <m/>
    <m/>
    <m/>
    <m/>
    <m/>
    <m/>
  </r>
  <r>
    <d v="2010-10-12T00:00:00"/>
    <x v="3"/>
    <n v="186893"/>
    <n v="544.79999999999995"/>
    <s v="Paid"/>
    <m/>
    <m/>
    <m/>
    <m/>
    <m/>
    <m/>
    <m/>
    <m/>
    <m/>
    <m/>
    <m/>
  </r>
  <r>
    <m/>
    <x v="7"/>
    <m/>
    <n v="6554.3940000000002"/>
    <m/>
    <m/>
    <n v="3300"/>
    <m/>
    <m/>
    <n v="10"/>
    <n v="200"/>
    <n v="250"/>
    <n v="10314.394"/>
    <n v="9352.1200000000008"/>
    <n v="-962.2739999999994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0-20T00:00:00"/>
    <x v="248"/>
    <n v="595"/>
    <n v="54.95"/>
    <s v="Paid"/>
    <m/>
    <m/>
    <m/>
    <m/>
    <m/>
    <m/>
    <m/>
    <m/>
    <m/>
    <m/>
    <m/>
  </r>
  <r>
    <d v="2010-10-20T00:00:00"/>
    <x v="248"/>
    <n v="581"/>
    <n v="51.59"/>
    <s v="Paid"/>
    <m/>
    <m/>
    <m/>
    <m/>
    <m/>
    <m/>
    <m/>
    <m/>
    <m/>
    <m/>
    <m/>
  </r>
  <r>
    <d v="2010-10-21T00:00:00"/>
    <x v="248"/>
    <n v="616"/>
    <n v="184.74"/>
    <s v="Paid"/>
    <m/>
    <m/>
    <m/>
    <m/>
    <m/>
    <m/>
    <m/>
    <m/>
    <m/>
    <m/>
    <m/>
  </r>
  <r>
    <d v="2010-10-18T00:00:00"/>
    <x v="0"/>
    <n v="1170715"/>
    <n v="2217.9499999999998"/>
    <s v="Paid"/>
    <m/>
    <m/>
    <m/>
    <m/>
    <m/>
    <m/>
    <m/>
    <m/>
    <m/>
    <m/>
    <m/>
  </r>
  <r>
    <d v="2010-10-18T00:00:00"/>
    <x v="251"/>
    <n v="58615"/>
    <n v="1350.4"/>
    <s v="Paid"/>
    <m/>
    <m/>
    <m/>
    <m/>
    <m/>
    <m/>
    <m/>
    <m/>
    <m/>
    <m/>
    <m/>
  </r>
  <r>
    <d v="2010-10-18T00:00:00"/>
    <x v="1"/>
    <n v="40628946"/>
    <n v="44.35"/>
    <s v="Paid"/>
    <m/>
    <m/>
    <m/>
    <m/>
    <m/>
    <m/>
    <m/>
    <m/>
    <m/>
    <m/>
    <m/>
  </r>
  <r>
    <d v="2010-10-19T00:00:00"/>
    <x v="251"/>
    <n v="58699"/>
    <n v="806.3"/>
    <s v="Paid"/>
    <m/>
    <m/>
    <m/>
    <m/>
    <m/>
    <m/>
    <m/>
    <m/>
    <m/>
    <m/>
    <m/>
  </r>
  <r>
    <d v="2010-10-20T00:00:00"/>
    <x v="1"/>
    <n v="40629504"/>
    <n v="62"/>
    <s v="Paid"/>
    <m/>
    <m/>
    <m/>
    <m/>
    <m/>
    <m/>
    <m/>
    <m/>
    <m/>
    <m/>
    <m/>
  </r>
  <r>
    <d v="2010-10-20T00:00:00"/>
    <x v="233"/>
    <n v="9257"/>
    <n v="2124.42"/>
    <s v="Paid"/>
    <m/>
    <m/>
    <m/>
    <m/>
    <m/>
    <m/>
    <m/>
    <m/>
    <m/>
    <m/>
    <m/>
  </r>
  <r>
    <d v="2010-10-21T00:00:00"/>
    <x v="221"/>
    <n v="178320"/>
    <n v="1109.04"/>
    <s v="Paid"/>
    <m/>
    <m/>
    <m/>
    <m/>
    <m/>
    <m/>
    <m/>
    <m/>
    <m/>
    <m/>
    <m/>
  </r>
  <r>
    <d v="2010-10-22T00:00:00"/>
    <x v="1"/>
    <n v="40629998"/>
    <n v="174.13"/>
    <s v="Paid"/>
    <m/>
    <m/>
    <m/>
    <m/>
    <m/>
    <m/>
    <m/>
    <m/>
    <m/>
    <m/>
    <m/>
  </r>
  <r>
    <d v="2010-10-22T00:00:00"/>
    <x v="0"/>
    <n v="1171090"/>
    <n v="1014.8"/>
    <s v="Paid"/>
    <m/>
    <n v="3300"/>
    <m/>
    <m/>
    <n v="10"/>
    <n v="200"/>
    <n v="250"/>
    <m/>
    <m/>
    <m/>
    <m/>
  </r>
  <r>
    <m/>
    <x v="7"/>
    <m/>
    <n v="9194.67"/>
    <m/>
    <m/>
    <n v="3300"/>
    <m/>
    <m/>
    <n v="10"/>
    <n v="200"/>
    <n v="250"/>
    <n v="12954.67"/>
    <n v="9472.85"/>
    <n v="-3481.819999999999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0-25T00:00:00"/>
    <x v="213"/>
    <n v="58827"/>
    <n v="1033.2"/>
    <s v="Paid"/>
    <m/>
    <n v="3300"/>
    <m/>
    <m/>
    <n v="10"/>
    <n v="200"/>
    <n v="250"/>
    <m/>
    <m/>
    <m/>
    <m/>
  </r>
  <r>
    <d v="2010-10-26T00:00:00"/>
    <x v="213"/>
    <n v="58893"/>
    <n v="841.22"/>
    <s v="Paid"/>
    <m/>
    <m/>
    <m/>
    <m/>
    <m/>
    <m/>
    <m/>
    <m/>
    <m/>
    <m/>
    <m/>
  </r>
  <r>
    <d v="2010-10-02T00:00:00"/>
    <x v="0"/>
    <n v="1171337"/>
    <n v="1584.7"/>
    <s v="Paid"/>
    <m/>
    <m/>
    <m/>
    <m/>
    <m/>
    <m/>
    <m/>
    <m/>
    <m/>
    <m/>
    <m/>
  </r>
  <r>
    <d v="2010-10-27T00:00:00"/>
    <x v="1"/>
    <n v="40630822"/>
    <n v="121.13"/>
    <s v="Paid"/>
    <m/>
    <m/>
    <m/>
    <m/>
    <m/>
    <m/>
    <m/>
    <m/>
    <m/>
    <m/>
    <m/>
  </r>
  <r>
    <d v="2010-10-29T00:00:00"/>
    <x v="221"/>
    <n v="178691"/>
    <n v="936.02"/>
    <s v="Paid"/>
    <m/>
    <m/>
    <m/>
    <m/>
    <m/>
    <m/>
    <m/>
    <m/>
    <m/>
    <m/>
    <m/>
  </r>
  <r>
    <d v="2010-10-29T00:00:00"/>
    <x v="213"/>
    <n v="58955"/>
    <n v="613.79999999999995"/>
    <s v="Paid"/>
    <m/>
    <m/>
    <m/>
    <m/>
    <m/>
    <m/>
    <m/>
    <m/>
    <m/>
    <m/>
    <m/>
  </r>
  <r>
    <d v="2010-10-29T00:00:00"/>
    <x v="1"/>
    <n v="40631201"/>
    <n v="228.75"/>
    <s v="Paid"/>
    <m/>
    <m/>
    <m/>
    <m/>
    <m/>
    <m/>
    <m/>
    <m/>
    <m/>
    <m/>
    <m/>
  </r>
  <r>
    <d v="2010-10-26T00:00:00"/>
    <x v="3"/>
    <n v="187466"/>
    <n v="654.04999999999995"/>
    <s v="Paid"/>
    <m/>
    <m/>
    <m/>
    <m/>
    <m/>
    <m/>
    <m/>
    <m/>
    <m/>
    <m/>
    <m/>
  </r>
  <r>
    <d v="2010-10-27T00:00:00"/>
    <x v="96"/>
    <n v="95221"/>
    <n v="61.65"/>
    <s v="Paid"/>
    <m/>
    <m/>
    <m/>
    <m/>
    <m/>
    <m/>
    <m/>
    <m/>
    <m/>
    <m/>
    <m/>
  </r>
  <r>
    <m/>
    <x v="7"/>
    <m/>
    <n v="6074.52"/>
    <m/>
    <m/>
    <n v="3300"/>
    <m/>
    <m/>
    <n v="10"/>
    <n v="200"/>
    <n v="250"/>
    <n v="9834.52"/>
    <n v="11001.48"/>
    <n v="1166.959999999999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1-24T00:00:00"/>
    <x v="250"/>
    <s v="I349409"/>
    <n v="200.15"/>
    <s v="Paid"/>
    <m/>
    <m/>
    <m/>
    <m/>
    <m/>
    <m/>
    <m/>
    <m/>
    <m/>
    <m/>
    <m/>
  </r>
  <r>
    <d v="2010-11-23T00:00:00"/>
    <x v="3"/>
    <n v="188629"/>
    <n v="177.6"/>
    <s v="Paid"/>
    <m/>
    <m/>
    <m/>
    <m/>
    <m/>
    <m/>
    <m/>
    <m/>
    <m/>
    <m/>
    <m/>
  </r>
  <r>
    <d v="2010-11-23T00:00:00"/>
    <x v="3"/>
    <n v="188612"/>
    <n v="296.10000000000002"/>
    <s v="Paid"/>
    <m/>
    <m/>
    <m/>
    <m/>
    <m/>
    <m/>
    <m/>
    <m/>
    <m/>
    <m/>
    <m/>
  </r>
  <r>
    <d v="2010-11-22T00:00:00"/>
    <x v="223"/>
    <n v="1172878"/>
    <n v="1436.15"/>
    <s v="Paid"/>
    <m/>
    <m/>
    <m/>
    <m/>
    <m/>
    <m/>
    <m/>
    <m/>
    <m/>
    <m/>
    <m/>
  </r>
  <r>
    <d v="2010-11-22T00:00:00"/>
    <x v="1"/>
    <n v="40635468"/>
    <n v="59.13"/>
    <s v="Paid"/>
    <m/>
    <m/>
    <m/>
    <m/>
    <m/>
    <m/>
    <m/>
    <m/>
    <m/>
    <m/>
    <m/>
  </r>
  <r>
    <d v="2010-11-22T00:00:00"/>
    <x v="251"/>
    <n v="59501"/>
    <n v="1366.68"/>
    <s v="Paid"/>
    <m/>
    <m/>
    <m/>
    <m/>
    <m/>
    <m/>
    <m/>
    <m/>
    <m/>
    <m/>
    <m/>
  </r>
  <r>
    <d v="2010-11-24T00:00:00"/>
    <x v="251"/>
    <n v="59572"/>
    <n v="989.69"/>
    <s v="Paid"/>
    <m/>
    <m/>
    <m/>
    <m/>
    <m/>
    <m/>
    <m/>
    <m/>
    <m/>
    <m/>
    <m/>
  </r>
  <r>
    <d v="2010-11-24T00:00:00"/>
    <x v="233"/>
    <n v="9909"/>
    <n v="1932.2"/>
    <s v="Paid"/>
    <m/>
    <m/>
    <m/>
    <m/>
    <m/>
    <m/>
    <m/>
    <m/>
    <m/>
    <m/>
    <m/>
  </r>
  <r>
    <d v="2010-11-24T00:00:00"/>
    <x v="1"/>
    <n v="40635942"/>
    <n v="183.13"/>
    <s v="Paid"/>
    <m/>
    <m/>
    <m/>
    <m/>
    <m/>
    <m/>
    <m/>
    <m/>
    <m/>
    <m/>
    <m/>
  </r>
  <r>
    <d v="2010-11-26T00:00:00"/>
    <x v="223"/>
    <n v="1173233"/>
    <n v="1958.1"/>
    <s v="Paid"/>
    <s v="  "/>
    <m/>
    <m/>
    <m/>
    <m/>
    <m/>
    <m/>
    <m/>
    <m/>
    <m/>
    <m/>
  </r>
  <r>
    <m/>
    <x v="7"/>
    <m/>
    <n v="8598.93"/>
    <m/>
    <m/>
    <n v="3300"/>
    <m/>
    <m/>
    <n v="10"/>
    <n v="200"/>
    <n v="250"/>
    <n v="12358.93"/>
    <n v="10391.41"/>
    <n v="-1967.520000000000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1-29T00:00:00"/>
    <x v="1"/>
    <n v="40636795"/>
    <n v="62"/>
    <s v="Paid"/>
    <m/>
    <n v="3300"/>
    <m/>
    <m/>
    <n v="10"/>
    <n v="330"/>
    <n v="350"/>
    <m/>
    <m/>
    <m/>
    <m/>
  </r>
  <r>
    <d v="2010-11-30T00:00:00"/>
    <x v="213"/>
    <n v="59720"/>
    <n v="1073.52"/>
    <s v="Paid"/>
    <m/>
    <m/>
    <m/>
    <m/>
    <m/>
    <m/>
    <m/>
    <m/>
    <m/>
    <m/>
    <m/>
  </r>
  <r>
    <d v="2010-11-30T00:00:00"/>
    <x v="201"/>
    <n v="240865"/>
    <n v="1077.3"/>
    <s v="Paid"/>
    <m/>
    <m/>
    <m/>
    <m/>
    <m/>
    <m/>
    <m/>
    <m/>
    <m/>
    <m/>
    <m/>
  </r>
  <r>
    <d v="2010-12-01T00:00:00"/>
    <x v="1"/>
    <n v="40637260"/>
    <n v="112.13"/>
    <s v="Paid"/>
    <m/>
    <m/>
    <m/>
    <m/>
    <m/>
    <m/>
    <m/>
    <m/>
    <m/>
    <m/>
    <m/>
  </r>
  <r>
    <d v="2010-12-01T00:00:00"/>
    <x v="213"/>
    <n v="59747"/>
    <n v="913.26"/>
    <s v="Paid"/>
    <m/>
    <m/>
    <m/>
    <m/>
    <m/>
    <m/>
    <m/>
    <m/>
    <m/>
    <m/>
    <m/>
  </r>
  <r>
    <d v="2010-12-02T00:00:00"/>
    <x v="248"/>
    <n v="1484"/>
    <n v="512.86"/>
    <s v="Paid"/>
    <m/>
    <m/>
    <m/>
    <m/>
    <m/>
    <m/>
    <m/>
    <m/>
    <m/>
    <m/>
    <m/>
  </r>
  <r>
    <d v="2010-12-03T00:00:00"/>
    <x v="1"/>
    <n v="40637906"/>
    <n v="418.08"/>
    <s v="Paid"/>
    <m/>
    <m/>
    <m/>
    <m/>
    <m/>
    <m/>
    <m/>
    <m/>
    <m/>
    <m/>
    <m/>
  </r>
  <r>
    <d v="2010-12-03T00:00:00"/>
    <x v="0"/>
    <n v="1173637"/>
    <n v="743.05"/>
    <s v="Paid"/>
    <m/>
    <m/>
    <m/>
    <m/>
    <m/>
    <m/>
    <m/>
    <m/>
    <m/>
    <m/>
    <m/>
  </r>
  <r>
    <m/>
    <x v="7"/>
    <m/>
    <n v="4169.1500000000005"/>
    <m/>
    <m/>
    <n v="3300"/>
    <m/>
    <m/>
    <n v="10"/>
    <n v="330"/>
    <n v="350"/>
    <n v="8159.1500000000005"/>
    <n v="11499.19"/>
    <n v="3340.0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2-06T00:00:00"/>
    <x v="251"/>
    <n v="59812"/>
    <n v="2265.67"/>
    <s v="Paid"/>
    <m/>
    <m/>
    <m/>
    <m/>
    <n v="10"/>
    <n v="330"/>
    <n v="400"/>
    <m/>
    <m/>
    <m/>
    <m/>
  </r>
  <r>
    <d v="2010-12-06T00:00:00"/>
    <x v="201"/>
    <n v="241206"/>
    <n v="2110.1"/>
    <s v="Paid"/>
    <m/>
    <m/>
    <m/>
    <m/>
    <m/>
    <m/>
    <m/>
    <m/>
    <m/>
    <m/>
    <m/>
  </r>
  <r>
    <d v="2010-12-08T00:00:00"/>
    <x v="1"/>
    <n v="40638631"/>
    <n v="177"/>
    <s v="Paid"/>
    <m/>
    <m/>
    <m/>
    <m/>
    <m/>
    <m/>
    <m/>
    <m/>
    <m/>
    <m/>
    <m/>
  </r>
  <r>
    <d v="2010-12-08T00:00:00"/>
    <x v="251"/>
    <n v="59920"/>
    <n v="872.12"/>
    <s v="Paid"/>
    <m/>
    <m/>
    <m/>
    <m/>
    <m/>
    <m/>
    <m/>
    <m/>
    <m/>
    <m/>
    <m/>
  </r>
  <r>
    <d v="2010-12-07T00:00:00"/>
    <x v="3"/>
    <n v="189165"/>
    <n v="899.65"/>
    <s v="Paid"/>
    <m/>
    <m/>
    <m/>
    <m/>
    <m/>
    <m/>
    <m/>
    <m/>
    <m/>
    <m/>
    <m/>
  </r>
  <r>
    <d v="2010-12-08T00:00:00"/>
    <x v="3"/>
    <n v="189222"/>
    <n v="54.25"/>
    <s v="Paid"/>
    <m/>
    <m/>
    <m/>
    <m/>
    <m/>
    <m/>
    <m/>
    <m/>
    <m/>
    <m/>
    <m/>
  </r>
  <r>
    <d v="2010-12-09T00:00:00"/>
    <x v="233"/>
    <n v="10215"/>
    <n v="1907.16"/>
    <s v="Paid"/>
    <m/>
    <m/>
    <m/>
    <m/>
    <m/>
    <m/>
    <m/>
    <m/>
    <m/>
    <m/>
    <m/>
  </r>
  <r>
    <d v="2010-12-10T00:00:00"/>
    <x v="233"/>
    <n v="10259"/>
    <n v="1765.37"/>
    <s v="Paid"/>
    <m/>
    <m/>
    <m/>
    <m/>
    <m/>
    <m/>
    <m/>
    <m/>
    <m/>
    <m/>
    <m/>
  </r>
  <r>
    <d v="2010-12-08T00:00:00"/>
    <x v="250"/>
    <s v="I355274"/>
    <n v="259.89999999999998"/>
    <s v="Paid"/>
    <m/>
    <m/>
    <m/>
    <m/>
    <m/>
    <m/>
    <m/>
    <m/>
    <m/>
    <m/>
    <m/>
  </r>
  <r>
    <m/>
    <x v="7"/>
    <m/>
    <n v="10311.219999999999"/>
    <m/>
    <m/>
    <m/>
    <m/>
    <m/>
    <n v="10"/>
    <n v="20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0-12-13T00:00:00"/>
    <x v="231"/>
    <d v="2010-12-21T00:00:00"/>
    <n v="116.8"/>
    <s v="Paid"/>
    <m/>
    <m/>
    <m/>
    <m/>
    <n v="10"/>
    <n v="330"/>
    <n v="400"/>
    <m/>
    <m/>
    <m/>
    <m/>
  </r>
  <r>
    <d v="2010-12-13T00:00:00"/>
    <x v="1"/>
    <n v="40639358"/>
    <n v="44.35"/>
    <s v="Paid"/>
    <m/>
    <m/>
    <m/>
    <m/>
    <m/>
    <m/>
    <m/>
    <m/>
    <m/>
    <m/>
    <m/>
  </r>
  <r>
    <d v="2010-12-13T00:00:00"/>
    <x v="201"/>
    <n v="241658"/>
    <n v="1483.95"/>
    <s v="Paid"/>
    <m/>
    <m/>
    <m/>
    <m/>
    <m/>
    <m/>
    <m/>
    <m/>
    <m/>
    <m/>
    <m/>
  </r>
  <r>
    <d v="2010-12-13T00:00:00"/>
    <x v="252"/>
    <n v="59987"/>
    <n v="1715.12"/>
    <s v="Paid"/>
    <m/>
    <m/>
    <m/>
    <m/>
    <m/>
    <m/>
    <m/>
    <m/>
    <m/>
    <m/>
    <m/>
  </r>
  <r>
    <d v="2010-12-14T00:00:00"/>
    <x v="252"/>
    <n v="60043"/>
    <n v="703.54"/>
    <s v="Paid"/>
    <m/>
    <m/>
    <m/>
    <m/>
    <m/>
    <m/>
    <m/>
    <m/>
    <m/>
    <m/>
    <m/>
  </r>
  <r>
    <d v="2010-12-15T00:00:00"/>
    <x v="253"/>
    <n v="148512"/>
    <n v="186.36"/>
    <s v="Paid"/>
    <m/>
    <m/>
    <m/>
    <m/>
    <m/>
    <m/>
    <m/>
    <m/>
    <m/>
    <m/>
    <m/>
  </r>
  <r>
    <d v="2010-12-15T00:00:00"/>
    <x v="248"/>
    <n v="1490"/>
    <n v="34.5"/>
    <s v="Paid"/>
    <m/>
    <m/>
    <m/>
    <m/>
    <m/>
    <m/>
    <m/>
    <m/>
    <m/>
    <m/>
    <m/>
  </r>
  <r>
    <d v="2010-12-15T00:00:00"/>
    <x v="1"/>
    <n v="40639830"/>
    <n v="235.12"/>
    <s v="Paid"/>
    <m/>
    <m/>
    <m/>
    <m/>
    <m/>
    <m/>
    <m/>
    <m/>
    <m/>
    <m/>
    <m/>
  </r>
  <r>
    <d v="2010-12-15T00:00:00"/>
    <x v="1"/>
    <n v="40639885"/>
    <n v="37.49"/>
    <s v="Paid"/>
    <m/>
    <m/>
    <m/>
    <m/>
    <m/>
    <m/>
    <m/>
    <m/>
    <m/>
    <m/>
    <m/>
  </r>
  <r>
    <d v="2010-12-16T00:00:00"/>
    <x v="248"/>
    <n v="1805"/>
    <n v="130.9"/>
    <s v="Paid"/>
    <m/>
    <m/>
    <m/>
    <m/>
    <m/>
    <m/>
    <m/>
    <m/>
    <m/>
    <m/>
    <m/>
  </r>
  <r>
    <d v="2010-12-17T00:00:00"/>
    <x v="0"/>
    <n v="1174561"/>
    <n v="2054.1999999999998"/>
    <s v="Paid"/>
    <m/>
    <m/>
    <m/>
    <m/>
    <m/>
    <m/>
    <m/>
    <m/>
    <m/>
    <m/>
    <m/>
  </r>
  <r>
    <d v="2010-12-17T00:00:00"/>
    <x v="252"/>
    <n v="60115"/>
    <n v="1477.5"/>
    <s v="Paid"/>
    <m/>
    <m/>
    <m/>
    <m/>
    <m/>
    <m/>
    <m/>
    <m/>
    <m/>
    <m/>
    <m/>
  </r>
  <r>
    <d v="2010-12-17T00:00:00"/>
    <x v="1"/>
    <n v="40640409"/>
    <n v="118.26"/>
    <s v="Paid"/>
    <m/>
    <m/>
    <m/>
    <m/>
    <m/>
    <m/>
    <m/>
    <m/>
    <m/>
    <m/>
    <m/>
  </r>
  <r>
    <m/>
    <x v="7"/>
    <m/>
    <n v="8338.0899999999983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1-05T00:00:00"/>
    <x v="251"/>
    <n v="60410"/>
    <n v="913.47"/>
    <s v="Paid"/>
    <m/>
    <m/>
    <m/>
    <m/>
    <n v="10"/>
    <n v="330"/>
    <n v="400"/>
    <m/>
    <m/>
    <m/>
    <m/>
  </r>
  <r>
    <d v="2011-01-05T00:00:00"/>
    <x v="251"/>
    <n v="60372"/>
    <n v="2191.2800000000002"/>
    <s v="Paid"/>
    <m/>
    <m/>
    <m/>
    <m/>
    <m/>
    <m/>
    <m/>
    <m/>
    <m/>
    <m/>
    <m/>
  </r>
  <r>
    <d v="2011-01-05T00:00:00"/>
    <x v="254"/>
    <n v="40642770"/>
    <n v="401.45"/>
    <s v="Paid"/>
    <m/>
    <m/>
    <m/>
    <m/>
    <m/>
    <m/>
    <m/>
    <m/>
    <m/>
    <m/>
    <m/>
  </r>
  <r>
    <d v="2011-01-05T00:00:00"/>
    <x v="254"/>
    <n v="40642817"/>
    <n v="59.32"/>
    <s v="Paid"/>
    <m/>
    <m/>
    <m/>
    <m/>
    <m/>
    <m/>
    <m/>
    <m/>
    <m/>
    <m/>
    <m/>
  </r>
  <r>
    <d v="2011-01-05T00:00:00"/>
    <x v="3"/>
    <n v="189957"/>
    <n v="584.1"/>
    <s v="Paid"/>
    <m/>
    <m/>
    <m/>
    <m/>
    <m/>
    <m/>
    <m/>
    <m/>
    <m/>
    <m/>
    <m/>
  </r>
  <r>
    <d v="2011-01-06T00:00:00"/>
    <x v="0"/>
    <n v="1175672"/>
    <n v="2995.85"/>
    <s v="Paid"/>
    <m/>
    <m/>
    <m/>
    <m/>
    <m/>
    <m/>
    <m/>
    <m/>
    <m/>
    <m/>
    <m/>
  </r>
  <r>
    <d v="2011-01-07T00:00:00"/>
    <x v="251"/>
    <n v="60450"/>
    <n v="719.22"/>
    <s v="Paid"/>
    <m/>
    <m/>
    <m/>
    <m/>
    <m/>
    <m/>
    <m/>
    <m/>
    <m/>
    <m/>
    <m/>
  </r>
  <r>
    <d v="2011-01-07T00:00:00"/>
    <x v="254"/>
    <n v="40643109"/>
    <n v="155.5"/>
    <s v="Paid"/>
    <m/>
    <m/>
    <m/>
    <m/>
    <m/>
    <m/>
    <m/>
    <m/>
    <m/>
    <m/>
    <m/>
  </r>
  <r>
    <m/>
    <x v="7"/>
    <m/>
    <n v="8020.19"/>
    <m/>
    <n v="8020.19"/>
    <m/>
    <m/>
    <m/>
    <n v="1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1-11T00:00:00"/>
    <x v="201"/>
    <n v="243498"/>
    <n v="1569.7"/>
    <s v="Paid"/>
    <m/>
    <m/>
    <m/>
    <m/>
    <n v="10"/>
    <n v="330"/>
    <n v="400"/>
    <m/>
    <m/>
    <m/>
    <m/>
  </r>
  <r>
    <d v="2011-01-13T00:00:00"/>
    <x v="255"/>
    <n v="176099"/>
    <n v="1557.1"/>
    <s v="Paid"/>
    <m/>
    <m/>
    <m/>
    <m/>
    <m/>
    <m/>
    <m/>
    <m/>
    <m/>
    <m/>
    <m/>
  </r>
  <r>
    <d v="2011-01-14T00:00:00"/>
    <x v="255"/>
    <n v="1176115"/>
    <n v="1922.15"/>
    <s v="Paid"/>
    <m/>
    <m/>
    <m/>
    <m/>
    <m/>
    <m/>
    <m/>
    <m/>
    <m/>
    <m/>
    <m/>
  </r>
  <r>
    <d v="2011-01-14T00:00:00"/>
    <x v="251"/>
    <n v="60580"/>
    <n v="2000.62"/>
    <s v="Paid"/>
    <m/>
    <m/>
    <m/>
    <m/>
    <m/>
    <m/>
    <m/>
    <m/>
    <m/>
    <m/>
    <m/>
  </r>
  <r>
    <d v="2011-01-14T00:00:00"/>
    <x v="201"/>
    <n v="243685"/>
    <n v="556.45000000000005"/>
    <s v="Paid"/>
    <m/>
    <m/>
    <m/>
    <m/>
    <m/>
    <m/>
    <m/>
    <m/>
    <m/>
    <m/>
    <m/>
  </r>
  <r>
    <d v="2011-01-09T00:00:00"/>
    <x v="241"/>
    <n v="9"/>
    <n v="762.43"/>
    <s v="Paid"/>
    <m/>
    <m/>
    <m/>
    <m/>
    <m/>
    <m/>
    <m/>
    <m/>
    <m/>
    <m/>
    <m/>
  </r>
  <r>
    <m/>
    <x v="7"/>
    <m/>
    <n v="8368.4500000000007"/>
    <m/>
    <m/>
    <m/>
    <m/>
    <m/>
    <n v="10"/>
    <n v="330"/>
    <n v="400"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n v="10"/>
    <n v="330"/>
    <n v="350"/>
    <m/>
    <m/>
    <m/>
    <m/>
  </r>
  <r>
    <d v="2011-01-19T00:00:00"/>
    <x v="1"/>
    <n v="40644871"/>
    <n v="183.13"/>
    <s v="Paid"/>
    <m/>
    <m/>
    <m/>
    <m/>
    <m/>
    <m/>
    <m/>
    <m/>
    <m/>
    <m/>
    <m/>
  </r>
  <r>
    <d v="2011-01-19T00:00:00"/>
    <x v="251"/>
    <n v="60686"/>
    <n v="1225.8"/>
    <s v="Paid"/>
    <m/>
    <m/>
    <m/>
    <m/>
    <m/>
    <m/>
    <m/>
    <m/>
    <m/>
    <m/>
    <m/>
  </r>
  <r>
    <d v="2011-01-17T00:00:00"/>
    <x v="233"/>
    <n v="10658"/>
    <n v="2413.81"/>
    <s v="Paid"/>
    <m/>
    <m/>
    <m/>
    <m/>
    <m/>
    <m/>
    <m/>
    <m/>
    <m/>
    <m/>
    <m/>
  </r>
  <r>
    <m/>
    <x v="7"/>
    <m/>
    <n v="3822.74"/>
    <m/>
    <m/>
    <m/>
    <m/>
    <m/>
    <n v="10"/>
    <n v="330"/>
    <n v="350"/>
    <m/>
    <n v="8801.9500000000007"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n v="10"/>
    <n v="330"/>
    <n v="350"/>
    <m/>
    <m/>
    <m/>
    <m/>
  </r>
  <r>
    <d v="2011-01-24T00:00:00"/>
    <x v="255"/>
    <n v="1176589"/>
    <n v="1603.1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1-31T00:00:00"/>
    <x v="1"/>
    <n v="40646690"/>
    <n v="53"/>
    <s v="Paid"/>
    <m/>
    <m/>
    <m/>
    <m/>
    <n v="10"/>
    <n v="330"/>
    <n v="350"/>
    <m/>
    <m/>
    <m/>
    <m/>
  </r>
  <r>
    <d v="2011-01-31T00:00:00"/>
    <x v="217"/>
    <n v="60920"/>
    <n v="1596.87"/>
    <s v="Paid"/>
    <m/>
    <m/>
    <m/>
    <m/>
    <m/>
    <m/>
    <m/>
    <m/>
    <m/>
    <m/>
    <m/>
  </r>
  <r>
    <d v="2011-02-02T00:00:00"/>
    <x v="1"/>
    <n v="40647158"/>
    <n v="236.13"/>
    <s v="Paid"/>
    <m/>
    <m/>
    <m/>
    <m/>
    <m/>
    <m/>
    <m/>
    <m/>
    <m/>
    <m/>
    <m/>
  </r>
  <r>
    <d v="2011-02-03T00:00:00"/>
    <x v="255"/>
    <n v="1177240"/>
    <n v="1601.7"/>
    <s v="Paid"/>
    <m/>
    <m/>
    <m/>
    <m/>
    <m/>
    <m/>
    <m/>
    <m/>
    <m/>
    <m/>
    <m/>
  </r>
  <r>
    <d v="2011-02-02T00:00:00"/>
    <x v="241"/>
    <n v="11"/>
    <n v="1145.0999999999999"/>
    <s v="Paid"/>
    <m/>
    <m/>
    <m/>
    <m/>
    <m/>
    <m/>
    <m/>
    <m/>
    <m/>
    <m/>
    <m/>
  </r>
  <r>
    <d v="2011-02-04T00:00:00"/>
    <x v="255"/>
    <n v="1177323"/>
    <n v="673.2"/>
    <s v="Paid"/>
    <m/>
    <m/>
    <m/>
    <m/>
    <m/>
    <m/>
    <m/>
    <m/>
    <m/>
    <m/>
    <m/>
  </r>
  <r>
    <d v="2011-02-04T00:00:00"/>
    <x v="1"/>
    <n v="40647697"/>
    <n v="250.18"/>
    <s v="Paid"/>
    <m/>
    <m/>
    <m/>
    <m/>
    <m/>
    <m/>
    <m/>
    <m/>
    <m/>
    <m/>
    <m/>
  </r>
  <r>
    <d v="2011-02-01T00:00:00"/>
    <x v="250"/>
    <s v="I373181"/>
    <n v="316.67"/>
    <s v="Paid"/>
    <m/>
    <m/>
    <m/>
    <m/>
    <m/>
    <m/>
    <m/>
    <m/>
    <m/>
    <m/>
    <m/>
  </r>
  <r>
    <d v="2011-02-01T00:00:00"/>
    <x v="3"/>
    <n v="190970"/>
    <n v="584.04999999999995"/>
    <s v="Paid"/>
    <m/>
    <m/>
    <m/>
    <m/>
    <m/>
    <m/>
    <m/>
    <m/>
    <m/>
    <m/>
    <m/>
  </r>
  <r>
    <d v="2011-02-01T00:00:00"/>
    <x v="3"/>
    <n v="190968"/>
    <n v="49.3"/>
    <s v="Paid"/>
    <m/>
    <m/>
    <m/>
    <m/>
    <m/>
    <m/>
    <m/>
    <m/>
    <m/>
    <m/>
    <m/>
  </r>
  <r>
    <m/>
    <x v="7"/>
    <m/>
    <n v="6506.2"/>
    <m/>
    <m/>
    <m/>
    <m/>
    <m/>
    <n v="10"/>
    <n v="330"/>
    <n v="350"/>
    <m/>
    <n v="10291"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2-07T00:00:00"/>
    <x v="213"/>
    <n v="61050"/>
    <n v="824.58"/>
    <s v="Paid"/>
    <m/>
    <m/>
    <m/>
    <m/>
    <n v="10"/>
    <n v="330"/>
    <n v="350"/>
    <m/>
    <m/>
    <m/>
    <m/>
  </r>
  <r>
    <d v="2011-02-08T00:00:00"/>
    <x v="0"/>
    <n v="1177473"/>
    <n v="2204.4499999999998"/>
    <s v="Paid"/>
    <m/>
    <m/>
    <m/>
    <m/>
    <m/>
    <m/>
    <m/>
    <m/>
    <m/>
    <m/>
    <m/>
  </r>
  <r>
    <d v="2011-02-09T00:00:00"/>
    <x v="1"/>
    <n v="40648530"/>
    <n v="225.75"/>
    <s v="Paid"/>
    <m/>
    <m/>
    <m/>
    <m/>
    <m/>
    <m/>
    <m/>
    <m/>
    <m/>
    <m/>
    <m/>
  </r>
  <r>
    <d v="2011-02-10T00:00:00"/>
    <x v="256"/>
    <n v="2691"/>
    <n v="93.64"/>
    <s v="Paid"/>
    <m/>
    <m/>
    <m/>
    <m/>
    <m/>
    <m/>
    <m/>
    <m/>
    <m/>
    <m/>
    <m/>
  </r>
  <r>
    <d v="2011-02-10T00:00:00"/>
    <x v="201"/>
    <n v="245334"/>
    <n v="2023.8"/>
    <s v="Paid"/>
    <m/>
    <m/>
    <m/>
    <m/>
    <m/>
    <m/>
    <m/>
    <m/>
    <m/>
    <m/>
    <m/>
  </r>
  <r>
    <d v="2011-02-11T00:00:00"/>
    <x v="1"/>
    <n v="40648974"/>
    <n v="124"/>
    <s v="Paid"/>
    <m/>
    <m/>
    <m/>
    <m/>
    <m/>
    <m/>
    <m/>
    <m/>
    <m/>
    <m/>
    <m/>
  </r>
  <r>
    <m/>
    <x v="7"/>
    <m/>
    <n v="5496.2199999999993"/>
    <m/>
    <m/>
    <m/>
    <m/>
    <m/>
    <n v="10"/>
    <n v="330"/>
    <n v="350"/>
    <n v="9440.8799999999992"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2-14T00:00:00"/>
    <x v="251"/>
    <n v="61190"/>
    <n v="1975.26"/>
    <s v="Paid"/>
    <m/>
    <m/>
    <m/>
    <m/>
    <n v="10"/>
    <n v="330"/>
    <n v="350"/>
    <m/>
    <m/>
    <m/>
    <m/>
  </r>
  <r>
    <d v="2011-02-14T00:00:00"/>
    <x v="1"/>
    <n v="40649382"/>
    <n v="118.64"/>
    <s v="Paid"/>
    <m/>
    <m/>
    <m/>
    <m/>
    <m/>
    <m/>
    <m/>
    <m/>
    <m/>
    <m/>
    <m/>
  </r>
  <r>
    <d v="2011-02-14T00:00:00"/>
    <x v="2"/>
    <n v="35171"/>
    <n v="212.14"/>
    <s v="Paid"/>
    <m/>
    <m/>
    <m/>
    <m/>
    <m/>
    <m/>
    <m/>
    <m/>
    <m/>
    <m/>
    <m/>
  </r>
  <r>
    <d v="2011-02-15T00:00:00"/>
    <x v="201"/>
    <n v="245544"/>
    <n v="2567.4"/>
    <s v="Paid"/>
    <m/>
    <m/>
    <m/>
    <m/>
    <m/>
    <m/>
    <m/>
    <m/>
    <m/>
    <m/>
    <m/>
  </r>
  <r>
    <d v="2011-02-16T00:00:00"/>
    <x v="1"/>
    <n v="40649863"/>
    <n v="121.13"/>
    <s v="Paid"/>
    <m/>
    <m/>
    <m/>
    <m/>
    <m/>
    <m/>
    <m/>
    <m/>
    <m/>
    <m/>
    <m/>
  </r>
  <r>
    <d v="2011-02-16T00:00:00"/>
    <x v="241"/>
    <n v="13"/>
    <n v="1056.57"/>
    <s v="Paid"/>
    <m/>
    <m/>
    <m/>
    <m/>
    <m/>
    <m/>
    <m/>
    <m/>
    <m/>
    <m/>
    <m/>
  </r>
  <r>
    <d v="2011-02-17T00:00:00"/>
    <x v="255"/>
    <n v="1177998"/>
    <n v="2014.2"/>
    <s v="Paid"/>
    <m/>
    <m/>
    <m/>
    <m/>
    <m/>
    <m/>
    <m/>
    <m/>
    <m/>
    <m/>
    <m/>
  </r>
  <r>
    <d v="2011-02-18T00:00:00"/>
    <x v="1"/>
    <n v="40650284"/>
    <n v="177"/>
    <s v="Paid"/>
    <m/>
    <m/>
    <m/>
    <m/>
    <m/>
    <m/>
    <m/>
    <m/>
    <m/>
    <m/>
    <m/>
  </r>
  <r>
    <m/>
    <x v="7"/>
    <m/>
    <n v="8242.34"/>
    <m/>
    <m/>
    <m/>
    <m/>
    <m/>
    <n v="10"/>
    <n v="330"/>
    <n v="350"/>
    <m/>
    <n v="9669.39"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2-21T00:00:00"/>
    <x v="251"/>
    <n v="61319"/>
    <n v="2651.02"/>
    <s v="Paid"/>
    <m/>
    <m/>
    <m/>
    <m/>
    <n v="10"/>
    <n v="330"/>
    <n v="400"/>
    <m/>
    <m/>
    <m/>
    <m/>
  </r>
  <r>
    <d v="2011-02-22T00:00:00"/>
    <x v="251"/>
    <n v="61378"/>
    <n v="679.82"/>
    <s v="Paid"/>
    <m/>
    <m/>
    <m/>
    <m/>
    <m/>
    <m/>
    <m/>
    <m/>
    <m/>
    <m/>
    <m/>
  </r>
  <r>
    <d v="2011-02-23T00:00:00"/>
    <x v="201"/>
    <n v="246073"/>
    <n v="3614.8"/>
    <s v="Paid"/>
    <m/>
    <m/>
    <m/>
    <m/>
    <m/>
    <m/>
    <m/>
    <m/>
    <m/>
    <m/>
    <m/>
  </r>
  <r>
    <d v="2011-02-23T00:00:00"/>
    <x v="1"/>
    <n v="40651163"/>
    <n v="235.26"/>
    <s v="Paid"/>
    <m/>
    <m/>
    <m/>
    <m/>
    <m/>
    <m/>
    <m/>
    <m/>
    <m/>
    <m/>
    <m/>
  </r>
  <r>
    <d v="2011-02-24T00:00:00"/>
    <x v="248"/>
    <n v="2997"/>
    <n v="19"/>
    <s v="Paid"/>
    <m/>
    <m/>
    <m/>
    <m/>
    <m/>
    <m/>
    <m/>
    <m/>
    <m/>
    <m/>
    <m/>
  </r>
  <r>
    <d v="2011-02-24T00:00:00"/>
    <x v="251"/>
    <n v="6411"/>
    <n v="1722.66"/>
    <s v="Paid"/>
    <m/>
    <m/>
    <m/>
    <m/>
    <m/>
    <m/>
    <m/>
    <m/>
    <m/>
    <m/>
    <m/>
  </r>
  <r>
    <d v="2011-02-25T00:00:00"/>
    <x v="1"/>
    <n v="40651656"/>
    <n v="62"/>
    <s v="Paid"/>
    <m/>
    <m/>
    <m/>
    <m/>
    <m/>
    <m/>
    <m/>
    <m/>
    <m/>
    <m/>
    <m/>
  </r>
  <r>
    <d v="2011-02-25T00:00:00"/>
    <x v="1"/>
    <n v="40651662"/>
    <n v="246.19"/>
    <s v="Paid"/>
    <m/>
    <m/>
    <m/>
    <m/>
    <m/>
    <m/>
    <m/>
    <m/>
    <m/>
    <m/>
    <m/>
  </r>
  <r>
    <m/>
    <x v="7"/>
    <m/>
    <n v="9230.7500000000018"/>
    <m/>
    <m/>
    <m/>
    <m/>
    <m/>
    <m/>
    <m/>
    <m/>
    <m/>
    <m/>
    <m/>
    <m/>
  </r>
  <r>
    <s v="  "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2-28T00:00:00"/>
    <x v="1"/>
    <n v="40651984"/>
    <n v="186.64"/>
    <s v="Paid"/>
    <m/>
    <m/>
    <m/>
    <m/>
    <n v="10"/>
    <n v="330"/>
    <n v="350"/>
    <m/>
    <m/>
    <m/>
    <m/>
  </r>
  <r>
    <d v="2011-02-28T00:00:00"/>
    <x v="201"/>
    <n v="246292"/>
    <n v="2693.85"/>
    <s v="Paid"/>
    <m/>
    <m/>
    <m/>
    <m/>
    <m/>
    <m/>
    <m/>
    <m/>
    <m/>
    <m/>
    <m/>
  </r>
  <r>
    <d v="2011-02-28T00:00:00"/>
    <x v="257"/>
    <n v="61447"/>
    <n v="2305.65"/>
    <s v="Paid"/>
    <m/>
    <m/>
    <m/>
    <m/>
    <m/>
    <m/>
    <m/>
    <m/>
    <m/>
    <m/>
    <m/>
  </r>
  <r>
    <d v="2011-02-28T00:00:00"/>
    <x v="257"/>
    <n v="61476"/>
    <n v="28.82"/>
    <s v="Paid"/>
    <m/>
    <m/>
    <m/>
    <m/>
    <m/>
    <m/>
    <m/>
    <m/>
    <m/>
    <m/>
    <m/>
  </r>
  <r>
    <d v="2011-03-01T00:00:00"/>
    <x v="257"/>
    <n v="61478"/>
    <n v="799.55"/>
    <s v="Paid"/>
    <m/>
    <m/>
    <m/>
    <m/>
    <m/>
    <m/>
    <m/>
    <m/>
    <m/>
    <m/>
    <m/>
  </r>
  <r>
    <d v="2011-03-01T00:00:00"/>
    <x v="3"/>
    <n v="192058"/>
    <n v="213.4"/>
    <s v="Paid"/>
    <m/>
    <m/>
    <m/>
    <m/>
    <m/>
    <m/>
    <m/>
    <m/>
    <m/>
    <m/>
    <m/>
  </r>
  <r>
    <d v="2011-03-02T00:00:00"/>
    <x v="1"/>
    <n v="40652455"/>
    <n v="174.13"/>
    <s v="Paid"/>
    <m/>
    <m/>
    <m/>
    <m/>
    <m/>
    <m/>
    <m/>
    <m/>
    <m/>
    <m/>
    <m/>
  </r>
  <r>
    <d v="2011-03-02T00:00:00"/>
    <x v="255"/>
    <n v="1178756"/>
    <n v="978.1"/>
    <s v="Paid"/>
    <m/>
    <m/>
    <m/>
    <m/>
    <m/>
    <m/>
    <m/>
    <m/>
    <m/>
    <m/>
    <m/>
  </r>
  <r>
    <d v="2011-03-04T00:00:00"/>
    <x v="96"/>
    <n v="98610"/>
    <n v="57.9"/>
    <s v="Paid"/>
    <m/>
    <m/>
    <m/>
    <m/>
    <m/>
    <m/>
    <m/>
    <m/>
    <m/>
    <m/>
    <m/>
  </r>
  <r>
    <d v="2011-03-04T00:00:00"/>
    <x v="1"/>
    <n v="40652872"/>
    <n v="53"/>
    <s v="Paid"/>
    <m/>
    <m/>
    <m/>
    <m/>
    <m/>
    <m/>
    <m/>
    <m/>
    <m/>
    <m/>
    <m/>
  </r>
  <r>
    <m/>
    <x v="7"/>
    <m/>
    <n v="7491.0399999999991"/>
    <m/>
    <m/>
    <m/>
    <m/>
    <m/>
    <n v="10"/>
    <n v="330"/>
    <n v="350"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3-07T00:00:00"/>
    <x v="213"/>
    <n v="61587"/>
    <n v="1691.36"/>
    <s v="Paid"/>
    <m/>
    <m/>
    <m/>
    <m/>
    <n v="10"/>
    <n v="330"/>
    <n v="350"/>
    <m/>
    <m/>
    <m/>
    <m/>
  </r>
  <r>
    <d v="2011-03-07T00:00:00"/>
    <x v="258"/>
    <n v="355"/>
    <n v="853.92"/>
    <s v="Paid"/>
    <m/>
    <m/>
    <m/>
    <m/>
    <m/>
    <m/>
    <m/>
    <m/>
    <m/>
    <m/>
    <m/>
  </r>
  <r>
    <d v="2011-03-07T00:00:00"/>
    <x v="250"/>
    <s v="I385858"/>
    <n v="320.97000000000003"/>
    <s v="Paid"/>
    <m/>
    <m/>
    <m/>
    <m/>
    <m/>
    <m/>
    <m/>
    <m/>
    <m/>
    <m/>
    <m/>
  </r>
  <r>
    <d v="2011-03-08T00:00:00"/>
    <x v="201"/>
    <n v="246763"/>
    <n v="1754.45"/>
    <s v="Paid"/>
    <m/>
    <m/>
    <m/>
    <m/>
    <m/>
    <m/>
    <m/>
    <m/>
    <m/>
    <m/>
    <m/>
  </r>
  <r>
    <d v="2011-03-09T00:00:00"/>
    <x v="1"/>
    <n v="40653766"/>
    <n v="510.13"/>
    <s v="Paid"/>
    <m/>
    <m/>
    <m/>
    <m/>
    <m/>
    <m/>
    <m/>
    <m/>
    <m/>
    <m/>
    <m/>
  </r>
  <r>
    <d v="2011-03-09T00:00:00"/>
    <x v="1"/>
    <n v="40653767"/>
    <n v="59.13"/>
    <s v="Paid"/>
    <m/>
    <m/>
    <m/>
    <m/>
    <m/>
    <m/>
    <m/>
    <m/>
    <m/>
    <m/>
    <m/>
  </r>
  <r>
    <d v="2011-03-09T00:00:00"/>
    <x v="213"/>
    <n v="61660"/>
    <n v="1087.1500000000001"/>
    <s v="Paid"/>
    <m/>
    <m/>
    <m/>
    <m/>
    <m/>
    <m/>
    <m/>
    <m/>
    <m/>
    <m/>
    <m/>
  </r>
  <r>
    <d v="2011-03-11T00:00:00"/>
    <x v="259"/>
    <n v="3280"/>
    <n v="384.75"/>
    <s v="Paid"/>
    <m/>
    <m/>
    <m/>
    <m/>
    <m/>
    <m/>
    <m/>
    <m/>
    <m/>
    <m/>
    <m/>
  </r>
  <r>
    <d v="2011-03-25T00:00:00"/>
    <x v="260"/>
    <m/>
    <n v="240.63"/>
    <s v="Paid"/>
    <m/>
    <m/>
    <m/>
    <m/>
    <m/>
    <m/>
    <m/>
    <m/>
    <m/>
    <m/>
    <m/>
  </r>
  <r>
    <m/>
    <x v="7"/>
    <m/>
    <n v="6902.4900000000007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3-28T00:00:00"/>
    <x v="261"/>
    <n v="668"/>
    <n v="1193.26"/>
    <s v="Paid"/>
    <m/>
    <m/>
    <m/>
    <m/>
    <n v="10"/>
    <n v="330"/>
    <n v="350"/>
    <m/>
    <m/>
    <m/>
    <m/>
  </r>
  <r>
    <d v="2011-03-28T00:00:00"/>
    <x v="1"/>
    <n v="40657273"/>
    <n v="53"/>
    <s v="Paid"/>
    <m/>
    <m/>
    <m/>
    <m/>
    <m/>
    <m/>
    <m/>
    <m/>
    <m/>
    <m/>
    <m/>
  </r>
  <r>
    <d v="2011-03-29T00:00:00"/>
    <x v="3"/>
    <n v="193151"/>
    <n v="589.15"/>
    <s v="Paid"/>
    <m/>
    <m/>
    <m/>
    <m/>
    <m/>
    <m/>
    <m/>
    <m/>
    <m/>
    <m/>
    <m/>
  </r>
  <r>
    <d v="2011-03-29T00:00:00"/>
    <x v="251"/>
    <n v="61981"/>
    <n v="942.66"/>
    <s v="Paid"/>
    <m/>
    <m/>
    <m/>
    <m/>
    <m/>
    <m/>
    <m/>
    <m/>
    <m/>
    <m/>
    <m/>
  </r>
  <r>
    <d v="2011-03-29T00:00:00"/>
    <x v="2"/>
    <n v="34755"/>
    <n v="335.8"/>
    <s v="Paid"/>
    <m/>
    <m/>
    <m/>
    <m/>
    <m/>
    <m/>
    <m/>
    <m/>
    <m/>
    <m/>
    <m/>
  </r>
  <r>
    <d v="2011-03-30T00:00:00"/>
    <x v="1"/>
    <n v="40657841"/>
    <n v="404.13"/>
    <s v="Paid"/>
    <m/>
    <m/>
    <m/>
    <m/>
    <m/>
    <m/>
    <m/>
    <m/>
    <m/>
    <m/>
    <m/>
  </r>
  <r>
    <d v="2011-03-30T00:00:00"/>
    <x v="1"/>
    <n v="40657848"/>
    <n v="15.2"/>
    <s v="Paid"/>
    <m/>
    <m/>
    <m/>
    <m/>
    <m/>
    <m/>
    <m/>
    <m/>
    <m/>
    <m/>
    <m/>
  </r>
  <r>
    <d v="2011-03-30T00:00:00"/>
    <x v="201"/>
    <n v="248001"/>
    <n v="1761.1"/>
    <s v="Paid"/>
    <m/>
    <m/>
    <m/>
    <m/>
    <m/>
    <m/>
    <m/>
    <m/>
    <m/>
    <m/>
    <m/>
  </r>
  <r>
    <d v="2011-04-01T00:00:00"/>
    <x v="201"/>
    <n v="248175"/>
    <n v="2599.9499999999998"/>
    <s v="Paid"/>
    <m/>
    <m/>
    <m/>
    <m/>
    <m/>
    <m/>
    <m/>
    <m/>
    <m/>
    <m/>
    <m/>
  </r>
  <r>
    <d v="2011-04-01T00:00:00"/>
    <x v="251"/>
    <n v="62065"/>
    <n v="2474.3200000000002"/>
    <s v="Paid"/>
    <m/>
    <m/>
    <m/>
    <m/>
    <m/>
    <m/>
    <m/>
    <m/>
    <m/>
    <m/>
    <m/>
  </r>
  <r>
    <d v="2011-04-01T00:00:00"/>
    <x v="1"/>
    <n v="40658150"/>
    <n v="100.18"/>
    <s v="Paid"/>
    <m/>
    <m/>
    <m/>
    <m/>
    <m/>
    <m/>
    <m/>
    <m/>
    <m/>
    <m/>
    <m/>
  </r>
  <r>
    <s v=" "/>
    <x v="7"/>
    <m/>
    <n v="10468.75"/>
    <m/>
    <m/>
    <m/>
    <m/>
    <m/>
    <n v="10"/>
    <n v="330"/>
    <n v="35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4-04T00:00:00"/>
    <x v="251"/>
    <n v="62071"/>
    <n v="1564.13"/>
    <s v="Paid"/>
    <m/>
    <m/>
    <m/>
    <m/>
    <n v="10"/>
    <n v="330"/>
    <n v="350"/>
    <m/>
    <m/>
    <m/>
    <m/>
  </r>
  <r>
    <d v="2011-04-06T00:00:00"/>
    <x v="1"/>
    <n v="4065913"/>
    <n v="410.26"/>
    <s v="Paid"/>
    <m/>
    <m/>
    <m/>
    <m/>
    <m/>
    <m/>
    <m/>
    <m/>
    <m/>
    <m/>
    <m/>
  </r>
  <r>
    <d v="2011-04-05T00:00:00"/>
    <x v="3"/>
    <n v="193390"/>
    <n v="49.85"/>
    <s v="Paid"/>
    <m/>
    <m/>
    <m/>
    <m/>
    <m/>
    <m/>
    <m/>
    <m/>
    <m/>
    <m/>
    <m/>
  </r>
  <r>
    <d v="2011-04-05T00:00:00"/>
    <x v="3"/>
    <n v="193382"/>
    <n v="30.2"/>
    <s v="Paid"/>
    <m/>
    <m/>
    <m/>
    <m/>
    <m/>
    <m/>
    <m/>
    <m/>
    <m/>
    <m/>
    <m/>
  </r>
  <r>
    <d v="2011-04-06T00:00:00"/>
    <x v="248"/>
    <s v="3869"/>
    <n v="155.19999999999999"/>
    <s v="Paid"/>
    <m/>
    <m/>
    <m/>
    <m/>
    <m/>
    <m/>
    <m/>
    <m/>
    <m/>
    <m/>
    <m/>
  </r>
  <r>
    <d v="2011-04-07T00:00:00"/>
    <x v="248"/>
    <n v="3883"/>
    <n v="199.49"/>
    <s v="Paid"/>
    <m/>
    <m/>
    <m/>
    <m/>
    <m/>
    <m/>
    <m/>
    <m/>
    <m/>
    <m/>
    <m/>
  </r>
  <r>
    <d v="2011-04-07T00:00:00"/>
    <x v="241"/>
    <n v="14"/>
    <n v="1083.02"/>
    <s v="Paid"/>
    <m/>
    <m/>
    <m/>
    <m/>
    <m/>
    <m/>
    <m/>
    <m/>
    <m/>
    <m/>
    <m/>
  </r>
  <r>
    <d v="2011-04-07T00:00:00"/>
    <x v="2"/>
    <n v="1574"/>
    <n v="464.57"/>
    <s v="Paid"/>
    <m/>
    <m/>
    <m/>
    <m/>
    <m/>
    <m/>
    <m/>
    <m/>
    <m/>
    <m/>
    <m/>
  </r>
  <r>
    <m/>
    <x v="7"/>
    <m/>
    <n v="3956.7200000000003"/>
    <m/>
    <m/>
    <n v="2997"/>
    <m/>
    <m/>
    <n v="10"/>
    <n v="330"/>
    <n v="350"/>
    <n v="7643.72"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4-11T00:00:00"/>
    <x v="2"/>
    <n v="1581"/>
    <n v="177.22"/>
    <s v="Paid"/>
    <m/>
    <m/>
    <m/>
    <m/>
    <n v="10"/>
    <n v="330"/>
    <n v="350"/>
    <m/>
    <m/>
    <m/>
    <m/>
  </r>
  <r>
    <d v="2011-04-11T00:00:00"/>
    <x v="255"/>
    <n v="1180963"/>
    <n v="1375.6"/>
    <s v="Paid"/>
    <m/>
    <m/>
    <m/>
    <m/>
    <m/>
    <m/>
    <m/>
    <m/>
    <m/>
    <m/>
    <m/>
  </r>
  <r>
    <d v="2011-04-11T00:00:00"/>
    <x v="251"/>
    <n v="62185"/>
    <n v="1650"/>
    <s v="Paid"/>
    <m/>
    <m/>
    <m/>
    <m/>
    <m/>
    <m/>
    <m/>
    <m/>
    <m/>
    <m/>
    <m/>
  </r>
  <r>
    <d v="2011-04-12T00:00:00"/>
    <x v="3"/>
    <n v="193693"/>
    <n v="725.9"/>
    <s v="Paid"/>
    <m/>
    <m/>
    <m/>
    <m/>
    <m/>
    <m/>
    <m/>
    <m/>
    <m/>
    <m/>
    <m/>
  </r>
  <r>
    <d v="2011-04-12T00:00:00"/>
    <x v="201"/>
    <n v="248697"/>
    <n v="1831.9"/>
    <s v="Paid"/>
    <m/>
    <m/>
    <m/>
    <m/>
    <m/>
    <m/>
    <m/>
    <m/>
    <m/>
    <m/>
    <m/>
  </r>
  <r>
    <d v="2011-04-13T00:00:00"/>
    <x v="262"/>
    <n v="99729"/>
    <n v="57.9"/>
    <s v="Paid"/>
    <m/>
    <m/>
    <m/>
    <m/>
    <m/>
    <m/>
    <m/>
    <m/>
    <m/>
    <m/>
    <m/>
  </r>
  <r>
    <d v="2011-04-13T00:00:00"/>
    <x v="1"/>
    <n v="40660483"/>
    <n v="410.26"/>
    <s v="Paid"/>
    <m/>
    <m/>
    <m/>
    <m/>
    <m/>
    <m/>
    <m/>
    <m/>
    <m/>
    <m/>
    <m/>
  </r>
  <r>
    <d v="2011-04-15T00:00:00"/>
    <x v="241"/>
    <n v="15"/>
    <n v="937.75"/>
    <s v="Paid"/>
    <m/>
    <m/>
    <m/>
    <m/>
    <m/>
    <m/>
    <m/>
    <m/>
    <m/>
    <m/>
    <m/>
  </r>
  <r>
    <d v="2011-04-15T00:00:00"/>
    <x v="255"/>
    <n v="1181252"/>
    <n v="1000"/>
    <s v="Paid"/>
    <m/>
    <m/>
    <m/>
    <m/>
    <m/>
    <m/>
    <m/>
    <m/>
    <m/>
    <m/>
    <m/>
  </r>
  <r>
    <m/>
    <x v="7"/>
    <m/>
    <n v="8166.53"/>
    <m/>
    <m/>
    <n v="2997"/>
    <m/>
    <m/>
    <n v="10"/>
    <n v="330"/>
    <n v="350"/>
    <n v="11853.529999999999"/>
    <n v="12446.65"/>
    <n v="593.120000000000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4-18T00:00:00"/>
    <x v="3"/>
    <n v="193932"/>
    <n v="51.85"/>
    <s v="Paid"/>
    <m/>
    <m/>
    <m/>
    <m/>
    <n v="10"/>
    <n v="330"/>
    <n v="350"/>
    <m/>
    <m/>
    <m/>
    <m/>
  </r>
  <r>
    <d v="2011-04-18T00:00:00"/>
    <x v="201"/>
    <n v="249020"/>
    <n v="1728.8"/>
    <s v="Paid"/>
    <m/>
    <m/>
    <m/>
    <m/>
    <m/>
    <m/>
    <m/>
    <m/>
    <m/>
    <m/>
    <m/>
  </r>
  <r>
    <d v="2011-04-18T00:00:00"/>
    <x v="261"/>
    <n v="1023"/>
    <n v="1302.42"/>
    <s v="Paid"/>
    <m/>
    <m/>
    <m/>
    <m/>
    <m/>
    <m/>
    <m/>
    <m/>
    <m/>
    <m/>
    <m/>
  </r>
  <r>
    <d v="2011-04-18T00:00:00"/>
    <x v="1"/>
    <n v="40661381"/>
    <n v="118.26"/>
    <s v="Paid"/>
    <m/>
    <m/>
    <m/>
    <m/>
    <m/>
    <m/>
    <m/>
    <m/>
    <m/>
    <m/>
    <m/>
  </r>
  <r>
    <d v="2011-04-19T00:00:00"/>
    <x v="259"/>
    <n v="4118"/>
    <n v="68"/>
    <s v="Paid"/>
    <m/>
    <m/>
    <m/>
    <m/>
    <m/>
    <m/>
    <m/>
    <m/>
    <m/>
    <m/>
    <m/>
  </r>
  <r>
    <d v="2011-04-19T00:00:00"/>
    <x v="259"/>
    <n v="2386"/>
    <n v="45.23"/>
    <s v="Paid"/>
    <m/>
    <m/>
    <m/>
    <m/>
    <m/>
    <m/>
    <m/>
    <m/>
    <m/>
    <m/>
    <m/>
  </r>
  <r>
    <d v="2011-04-19T00:00:00"/>
    <x v="261"/>
    <n v="1082"/>
    <n v="1077.72"/>
    <s v="Paid"/>
    <m/>
    <m/>
    <m/>
    <m/>
    <m/>
    <m/>
    <m/>
    <m/>
    <m/>
    <m/>
    <m/>
  </r>
  <r>
    <d v="2011-04-20T00:00:00"/>
    <x v="223"/>
    <n v="1181513"/>
    <n v="1181.7"/>
    <s v="Paid"/>
    <m/>
    <m/>
    <m/>
    <m/>
    <m/>
    <m/>
    <m/>
    <m/>
    <m/>
    <m/>
    <m/>
  </r>
  <r>
    <d v="2011-04-20T00:00:00"/>
    <x v="201"/>
    <n v="249255"/>
    <n v="689.3"/>
    <s v="Paid"/>
    <m/>
    <m/>
    <m/>
    <m/>
    <m/>
    <m/>
    <m/>
    <m/>
    <m/>
    <m/>
    <m/>
  </r>
  <r>
    <d v="2011-04-21T00:00:00"/>
    <x v="236"/>
    <n v="1033"/>
    <n v="3712.98"/>
    <s v="Paid"/>
    <m/>
    <m/>
    <m/>
    <m/>
    <m/>
    <m/>
    <m/>
    <m/>
    <m/>
    <m/>
    <m/>
  </r>
  <r>
    <m/>
    <x v="7"/>
    <m/>
    <n v="9976.26"/>
    <m/>
    <m/>
    <n v="2774.37"/>
    <m/>
    <m/>
    <n v="10"/>
    <n v="330"/>
    <n v="350"/>
    <n v="13440.630000000001"/>
    <n v="13771.62"/>
    <n v="330.9899999999997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4-27T00:00:00"/>
    <x v="261"/>
    <n v="1193"/>
    <n v="1168.8"/>
    <s v="Paid"/>
    <m/>
    <m/>
    <m/>
    <m/>
    <n v="10"/>
    <n v="330"/>
    <n v="350"/>
    <m/>
    <m/>
    <m/>
    <m/>
  </r>
  <r>
    <d v="2011-04-28T00:00:00"/>
    <x v="261"/>
    <n v="1229"/>
    <n v="6"/>
    <s v="Paid"/>
    <m/>
    <m/>
    <m/>
    <m/>
    <m/>
    <m/>
    <m/>
    <m/>
    <m/>
    <m/>
    <m/>
  </r>
  <r>
    <d v="2011-04-28T00:00:00"/>
    <x v="201"/>
    <n v="249542"/>
    <n v="2915.3"/>
    <s v="Paid"/>
    <m/>
    <m/>
    <m/>
    <m/>
    <m/>
    <m/>
    <m/>
    <m/>
    <m/>
    <m/>
    <m/>
  </r>
  <r>
    <d v="2011-04-29T00:00:00"/>
    <x v="223"/>
    <n v="1181889"/>
    <n v="2521.8000000000002"/>
    <s v="Paid"/>
    <m/>
    <m/>
    <m/>
    <m/>
    <m/>
    <m/>
    <m/>
    <m/>
    <m/>
    <m/>
    <m/>
  </r>
  <r>
    <d v="2011-04-29T00:00:00"/>
    <x v="1"/>
    <n v="40663368"/>
    <n v="59.13"/>
    <s v="Paid"/>
    <m/>
    <m/>
    <m/>
    <m/>
    <m/>
    <m/>
    <m/>
    <m/>
    <m/>
    <m/>
    <m/>
  </r>
  <r>
    <d v="2011-04-29T00:00:00"/>
    <x v="3"/>
    <n v="194345"/>
    <n v="704.5"/>
    <s v="Paid"/>
    <m/>
    <m/>
    <m/>
    <m/>
    <m/>
    <m/>
    <m/>
    <m/>
    <m/>
    <m/>
    <m/>
  </r>
  <r>
    <m/>
    <x v="7"/>
    <m/>
    <n v="7375.5300000000007"/>
    <m/>
    <m/>
    <n v="2774.37"/>
    <m/>
    <m/>
    <n v="10"/>
    <n v="330"/>
    <n v="350"/>
    <n v="10839.900000000001"/>
    <n v="7838.4"/>
    <n v="-3001.500000000001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5-05T00:00:00"/>
    <x v="261"/>
    <n v="1347"/>
    <n v="1034.26"/>
    <s v="Paid"/>
    <m/>
    <m/>
    <m/>
    <m/>
    <n v="10"/>
    <n v="330"/>
    <n v="350"/>
    <m/>
    <m/>
    <m/>
    <m/>
  </r>
  <r>
    <d v="2011-05-04T00:00:00"/>
    <x v="201"/>
    <n v="249861"/>
    <n v="3706.05"/>
    <s v="Paid"/>
    <m/>
    <m/>
    <m/>
    <m/>
    <m/>
    <m/>
    <m/>
    <m/>
    <m/>
    <m/>
    <m/>
  </r>
  <r>
    <d v="2011-05-04T00:00:00"/>
    <x v="1"/>
    <n v="40664057"/>
    <n v="289.13"/>
    <s v="Paid"/>
    <m/>
    <m/>
    <m/>
    <m/>
    <m/>
    <m/>
    <m/>
    <m/>
    <m/>
    <m/>
    <m/>
  </r>
  <r>
    <d v="2011-05-06T00:00:00"/>
    <x v="1"/>
    <n v="40664633"/>
    <n v="62"/>
    <s v="Paid"/>
    <m/>
    <m/>
    <m/>
    <m/>
    <m/>
    <m/>
    <m/>
    <m/>
    <m/>
    <m/>
    <m/>
  </r>
  <r>
    <d v="2011-05-05T00:00:00"/>
    <x v="259"/>
    <n v="4427"/>
    <n v="473.49"/>
    <s v="Paid"/>
    <m/>
    <m/>
    <m/>
    <m/>
    <m/>
    <m/>
    <m/>
    <m/>
    <m/>
    <m/>
    <m/>
  </r>
  <r>
    <d v="2011-05-06T00:00:00"/>
    <x v="255"/>
    <n v="1182261"/>
    <n v="938.7"/>
    <s v="Paid"/>
    <m/>
    <m/>
    <m/>
    <m/>
    <m/>
    <m/>
    <m/>
    <m/>
    <m/>
    <m/>
    <m/>
  </r>
  <r>
    <d v="2011-05-03T00:00:00"/>
    <x v="252"/>
    <n v="62486"/>
    <n v="1394.83"/>
    <s v="Paid"/>
    <m/>
    <m/>
    <m/>
    <m/>
    <m/>
    <m/>
    <m/>
    <m/>
    <m/>
    <m/>
    <m/>
  </r>
  <r>
    <d v="2011-05-03T00:00:00"/>
    <x v="261"/>
    <n v="1268"/>
    <n v="833.98"/>
    <s v="Paid"/>
    <m/>
    <m/>
    <m/>
    <m/>
    <m/>
    <m/>
    <m/>
    <m/>
    <m/>
    <m/>
    <m/>
  </r>
  <r>
    <m/>
    <x v="7"/>
    <m/>
    <n v="8732.44"/>
    <m/>
    <m/>
    <n v="2811"/>
    <m/>
    <m/>
    <n v="10"/>
    <n v="330"/>
    <n v="350"/>
    <n v="12233.44"/>
    <n v="9744.7000000000007"/>
    <n v="-2488.739999999999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5-09T00:00:00"/>
    <x v="1"/>
    <n v="40664954"/>
    <n v="115"/>
    <s v="Paid"/>
    <m/>
    <m/>
    <m/>
    <m/>
    <n v="10"/>
    <n v="330"/>
    <n v="350"/>
    <m/>
    <m/>
    <m/>
    <m/>
  </r>
  <r>
    <d v="2011-05-09T00:00:00"/>
    <x v="252"/>
    <n v="62596"/>
    <n v="1229.3599999999999"/>
    <s v="Paid"/>
    <m/>
    <m/>
    <m/>
    <m/>
    <m/>
    <m/>
    <m/>
    <m/>
    <m/>
    <m/>
    <m/>
  </r>
  <r>
    <s v=" "/>
    <x v="201"/>
    <n v="252210"/>
    <n v="1456.15"/>
    <s v="Paid"/>
    <m/>
    <m/>
    <m/>
    <m/>
    <m/>
    <m/>
    <m/>
    <m/>
    <m/>
    <m/>
    <m/>
  </r>
  <r>
    <d v="2011-05-11T00:00:00"/>
    <x v="1"/>
    <n v="40665552"/>
    <n v="410.45"/>
    <s v="Paid"/>
    <m/>
    <m/>
    <m/>
    <m/>
    <m/>
    <m/>
    <m/>
    <m/>
    <m/>
    <m/>
    <m/>
  </r>
  <r>
    <d v="2011-05-12T00:00:00"/>
    <x v="236"/>
    <n v="1873"/>
    <n v="2081.1799999999998"/>
    <s v="Paid"/>
    <m/>
    <m/>
    <m/>
    <m/>
    <m/>
    <m/>
    <m/>
    <m/>
    <m/>
    <m/>
    <m/>
  </r>
  <r>
    <d v="2011-05-13T00:00:00"/>
    <x v="1"/>
    <n v="40666065"/>
    <n v="180.52"/>
    <s v="Paid"/>
    <m/>
    <m/>
    <m/>
    <m/>
    <m/>
    <m/>
    <m/>
    <m/>
    <m/>
    <m/>
    <m/>
  </r>
  <r>
    <m/>
    <x v="7"/>
    <m/>
    <n v="5472.66"/>
    <m/>
    <m/>
    <n v="2811"/>
    <m/>
    <m/>
    <n v="10"/>
    <n v="330"/>
    <n v="300"/>
    <n v="8923.66"/>
    <n v="9691.2900000000009"/>
    <n v="767.6300000000010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5-18T00:00:00"/>
    <x v="1"/>
    <n v="40666881"/>
    <n v="301.77"/>
    <s v="Paid"/>
    <m/>
    <m/>
    <m/>
    <m/>
    <n v="10"/>
    <n v="330"/>
    <n v="300"/>
    <m/>
    <m/>
    <m/>
    <m/>
  </r>
  <r>
    <d v="2011-05-18T00:00:00"/>
    <x v="201"/>
    <n v="250719"/>
    <n v="1553.3"/>
    <s v="Paid"/>
    <m/>
    <m/>
    <m/>
    <m/>
    <m/>
    <m/>
    <m/>
    <m/>
    <m/>
    <m/>
    <m/>
  </r>
  <r>
    <d v="2011-05-16T00:00:00"/>
    <x v="1"/>
    <n v="40666309"/>
    <n v="53"/>
    <s v="Paid"/>
    <m/>
    <m/>
    <m/>
    <m/>
    <m/>
    <m/>
    <m/>
    <m/>
    <m/>
    <m/>
    <m/>
  </r>
  <r>
    <d v="2011-05-16T00:00:00"/>
    <x v="251"/>
    <n v="62696"/>
    <n v="1634.91"/>
    <s v="Paid"/>
    <m/>
    <m/>
    <m/>
    <m/>
    <m/>
    <m/>
    <m/>
    <m/>
    <m/>
    <m/>
    <m/>
  </r>
  <r>
    <d v="2011-05-17T00:00:00"/>
    <x v="201"/>
    <n v="250626"/>
    <n v="2759.3"/>
    <s v="Paid"/>
    <m/>
    <m/>
    <m/>
    <m/>
    <m/>
    <m/>
    <m/>
    <m/>
    <m/>
    <m/>
    <m/>
  </r>
  <r>
    <d v="2011-05-17T00:00:00"/>
    <x v="3"/>
    <n v="195000"/>
    <n v="740.45"/>
    <s v="Paid"/>
    <m/>
    <m/>
    <m/>
    <m/>
    <m/>
    <m/>
    <m/>
    <m/>
    <m/>
    <m/>
    <m/>
  </r>
  <r>
    <d v="2011-05-17T00:00:00"/>
    <x v="221"/>
    <n v="2092"/>
    <n v="1175.02"/>
    <s v="Paid"/>
    <m/>
    <m/>
    <m/>
    <m/>
    <m/>
    <m/>
    <m/>
    <m/>
    <m/>
    <m/>
    <m/>
  </r>
  <r>
    <d v="2011-05-18T00:00:00"/>
    <x v="221"/>
    <n v="2135"/>
    <n v="238.42"/>
    <s v="Paid"/>
    <m/>
    <m/>
    <m/>
    <m/>
    <m/>
    <m/>
    <m/>
    <m/>
    <m/>
    <m/>
    <m/>
  </r>
  <r>
    <d v="2011-05-19T00:00:00"/>
    <x v="221"/>
    <n v="2224"/>
    <n v="514.5"/>
    <s v="Paid"/>
    <m/>
    <m/>
    <m/>
    <m/>
    <m/>
    <m/>
    <m/>
    <m/>
    <m/>
    <m/>
    <m/>
  </r>
  <r>
    <d v="2011-05-19T00:00:00"/>
    <x v="259"/>
    <n v="4779"/>
    <n v="147.55000000000001"/>
    <s v="Paid"/>
    <m/>
    <m/>
    <m/>
    <m/>
    <m/>
    <m/>
    <m/>
    <m/>
    <m/>
    <m/>
    <m/>
  </r>
  <r>
    <d v="2011-05-20T00:00:00"/>
    <x v="1"/>
    <n v="40667320"/>
    <n v="292.95999999999998"/>
    <s v="Paid"/>
    <m/>
    <m/>
    <m/>
    <m/>
    <m/>
    <m/>
    <m/>
    <m/>
    <m/>
    <m/>
    <m/>
  </r>
  <r>
    <d v="2011-05-20T00:00:00"/>
    <x v="241"/>
    <n v="16"/>
    <n v="1205.82"/>
    <s v="Paid"/>
    <m/>
    <m/>
    <m/>
    <m/>
    <m/>
    <m/>
    <m/>
    <m/>
    <m/>
    <m/>
    <m/>
  </r>
  <r>
    <d v="2011-05-20T00:00:00"/>
    <x v="2"/>
    <n v="1680"/>
    <n v="524.12"/>
    <s v="Paid"/>
    <s v=" "/>
    <m/>
    <m/>
    <m/>
    <m/>
    <m/>
    <m/>
    <m/>
    <m/>
    <m/>
    <m/>
  </r>
  <r>
    <m/>
    <x v="7"/>
    <m/>
    <n v="11141.119999999999"/>
    <m/>
    <m/>
    <n v="2917.45"/>
    <m/>
    <m/>
    <n v="10"/>
    <n v="330"/>
    <n v="300"/>
    <n v="14698.57"/>
    <n v="11981.45"/>
    <n v="-2717.11999999999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05-25T00:00:00"/>
    <x v="1"/>
    <n v="40668255"/>
    <n v="58.13"/>
    <s v="Paid"/>
    <m/>
    <m/>
    <m/>
    <m/>
    <n v="100"/>
    <n v="330"/>
    <n v="300"/>
    <m/>
    <m/>
    <m/>
    <m/>
  </r>
  <r>
    <d v="2011-05-23T00:00:00"/>
    <x v="1"/>
    <n v="40667721"/>
    <n v="171.64"/>
    <s v="Paid"/>
    <m/>
    <m/>
    <m/>
    <m/>
    <m/>
    <m/>
    <m/>
    <m/>
    <m/>
    <m/>
    <m/>
  </r>
  <r>
    <d v="2011-05-23T00:00:00"/>
    <x v="251"/>
    <n v="62802"/>
    <n v="1813.98"/>
    <s v="Paid"/>
    <m/>
    <m/>
    <m/>
    <m/>
    <m/>
    <m/>
    <m/>
    <m/>
    <m/>
    <m/>
    <m/>
  </r>
  <r>
    <d v="2011-05-23T00:00:00"/>
    <x v="2"/>
    <n v="1704"/>
    <n v="247.06"/>
    <s v="Paid"/>
    <m/>
    <m/>
    <m/>
    <m/>
    <m/>
    <m/>
    <m/>
    <m/>
    <m/>
    <m/>
    <m/>
  </r>
  <r>
    <d v="2011-05-27T00:00:00"/>
    <x v="221"/>
    <n v="2619"/>
    <n v="1715.54"/>
    <s v="Paid"/>
    <m/>
    <m/>
    <m/>
    <m/>
    <m/>
    <m/>
    <m/>
    <m/>
    <m/>
    <m/>
    <m/>
  </r>
  <r>
    <d v="2011-05-27T00:00:00"/>
    <x v="1"/>
    <n v="40668730"/>
    <n v="177"/>
    <s v="Paid"/>
    <m/>
    <m/>
    <m/>
    <m/>
    <m/>
    <m/>
    <m/>
    <m/>
    <m/>
    <m/>
    <m/>
  </r>
  <r>
    <d v="2011-05-26T00:00:00"/>
    <x v="221"/>
    <n v="2561"/>
    <n v="1450.9"/>
    <s v="Paid"/>
    <m/>
    <m/>
    <m/>
    <m/>
    <m/>
    <m/>
    <m/>
    <m/>
    <m/>
    <m/>
    <m/>
  </r>
  <r>
    <d v="2011-05-26T00:00:00"/>
    <x v="201"/>
    <n v="251222"/>
    <n v="2324.4"/>
    <s v="Paid"/>
    <m/>
    <m/>
    <m/>
    <m/>
    <m/>
    <m/>
    <m/>
    <m/>
    <m/>
    <m/>
    <m/>
  </r>
  <r>
    <m/>
    <x v="7"/>
    <m/>
    <n v="7958.65"/>
    <m/>
    <m/>
    <n v="2917.45"/>
    <m/>
    <m/>
    <n v="100"/>
    <n v="330"/>
    <n v="300"/>
    <n v="11606.099999999999"/>
    <n v="11657.64"/>
    <n v="51.54000000000087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0-01T00:00:00"/>
    <x v="263"/>
    <m/>
    <n v="51.8"/>
    <s v="Paid"/>
    <m/>
    <m/>
    <m/>
    <m/>
    <n v="100"/>
    <n v="330"/>
    <n v="300"/>
    <m/>
    <m/>
    <m/>
    <m/>
  </r>
  <r>
    <d v="2011-10-02T00:00:00"/>
    <x v="221"/>
    <n v="8970"/>
    <n v="675.88"/>
    <s v="Paid"/>
    <m/>
    <m/>
    <m/>
    <m/>
    <m/>
    <m/>
    <m/>
    <m/>
    <m/>
    <m/>
    <m/>
  </r>
  <r>
    <d v="2011-10-03T00:00:00"/>
    <x v="261"/>
    <n v="3942"/>
    <n v="1400"/>
    <s v="Paid"/>
    <m/>
    <m/>
    <m/>
    <m/>
    <m/>
    <m/>
    <m/>
    <m/>
    <m/>
    <m/>
    <m/>
  </r>
  <r>
    <d v="2011-10-03T00:00:00"/>
    <x v="1"/>
    <n v="40695087"/>
    <n v="59.13"/>
    <s v="Paid"/>
    <m/>
    <m/>
    <m/>
    <m/>
    <m/>
    <m/>
    <m/>
    <m/>
    <m/>
    <m/>
    <m/>
  </r>
  <r>
    <d v="2011-10-04T00:00:00"/>
    <x v="3"/>
    <n v="200648"/>
    <n v="529.4"/>
    <s v="Paid"/>
    <m/>
    <m/>
    <m/>
    <m/>
    <m/>
    <m/>
    <m/>
    <m/>
    <m/>
    <m/>
    <m/>
  </r>
  <r>
    <d v="2011-10-05T00:00:00"/>
    <x v="201"/>
    <n v="265357"/>
    <n v="3223.89"/>
    <s v="Paid"/>
    <m/>
    <m/>
    <m/>
    <m/>
    <m/>
    <m/>
    <m/>
    <m/>
    <m/>
    <m/>
    <m/>
  </r>
  <r>
    <d v="2011-10-05T00:00:00"/>
    <x v="259"/>
    <n v="8236"/>
    <n v="259.14999999999998"/>
    <s v="Paid"/>
    <m/>
    <m/>
    <m/>
    <m/>
    <m/>
    <m/>
    <m/>
    <m/>
    <m/>
    <m/>
    <m/>
  </r>
  <r>
    <d v="2011-10-06T00:00:00"/>
    <x v="221"/>
    <n v="9170"/>
    <n v="712.18"/>
    <s v="Paid"/>
    <m/>
    <m/>
    <m/>
    <m/>
    <m/>
    <m/>
    <m/>
    <m/>
    <m/>
    <m/>
    <m/>
  </r>
  <r>
    <d v="2011-10-07T00:00:00"/>
    <x v="1"/>
    <n v="40696166"/>
    <n v="121.13"/>
    <s v="Paid"/>
    <m/>
    <m/>
    <m/>
    <m/>
    <m/>
    <m/>
    <m/>
    <m/>
    <m/>
    <m/>
    <m/>
  </r>
  <r>
    <d v="2011-10-07T00:00:00"/>
    <x v="259"/>
    <n v="8266"/>
    <n v="299.57"/>
    <s v="Paid"/>
    <m/>
    <m/>
    <m/>
    <m/>
    <m/>
    <m/>
    <m/>
    <m/>
    <m/>
    <m/>
    <m/>
  </r>
  <r>
    <m/>
    <x v="7"/>
    <m/>
    <n v="7332.13"/>
    <m/>
    <m/>
    <n v="3115"/>
    <m/>
    <m/>
    <n v="100"/>
    <n v="330"/>
    <n v="300"/>
    <n v="11177.130000000001"/>
    <n v="11652.54"/>
    <n v="475.4099999999998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0-13T00:00:00"/>
    <x v="264"/>
    <n v="160356"/>
    <n v="370.17"/>
    <s v="Paid"/>
    <m/>
    <m/>
    <m/>
    <m/>
    <n v="100"/>
    <n v="330"/>
    <n v="300"/>
    <m/>
    <m/>
    <m/>
    <m/>
  </r>
  <r>
    <d v="2011-10-10T00:00:00"/>
    <x v="261"/>
    <n v="4087"/>
    <n v="1024.3800000000001"/>
    <s v="Paid"/>
    <m/>
    <m/>
    <m/>
    <m/>
    <m/>
    <m/>
    <m/>
    <m/>
    <m/>
    <m/>
    <m/>
  </r>
  <r>
    <d v="2011-10-10T00:00:00"/>
    <x v="201"/>
    <n v="265561"/>
    <n v="541.11"/>
    <s v="Paid"/>
    <m/>
    <m/>
    <m/>
    <m/>
    <m/>
    <m/>
    <m/>
    <m/>
    <m/>
    <m/>
    <m/>
  </r>
  <r>
    <d v="2011-10-11T00:00:00"/>
    <x v="201"/>
    <n v="265701"/>
    <n v="3446.54"/>
    <s v="Paid"/>
    <m/>
    <m/>
    <m/>
    <m/>
    <m/>
    <m/>
    <m/>
    <m/>
    <m/>
    <m/>
    <m/>
  </r>
  <r>
    <d v="2011-10-12T00:00:00"/>
    <x v="1"/>
    <d v="2011-10-12T00:00:00"/>
    <n v="233.26"/>
    <s v="Paid"/>
    <m/>
    <m/>
    <m/>
    <m/>
    <m/>
    <m/>
    <m/>
    <m/>
    <m/>
    <m/>
    <m/>
  </r>
  <r>
    <d v="2011-10-13T00:00:00"/>
    <x v="236"/>
    <n v="9518"/>
    <n v="790.02"/>
    <s v="Paid"/>
    <m/>
    <m/>
    <m/>
    <m/>
    <m/>
    <m/>
    <m/>
    <m/>
    <m/>
    <m/>
    <m/>
  </r>
  <r>
    <d v="2011-10-13T00:00:00"/>
    <x v="236"/>
    <n v="9594"/>
    <n v="112.5"/>
    <s v="Paid"/>
    <m/>
    <m/>
    <m/>
    <m/>
    <m/>
    <m/>
    <m/>
    <m/>
    <m/>
    <m/>
    <m/>
  </r>
  <r>
    <d v="2011-10-14T00:00:00"/>
    <x v="201"/>
    <n v="265956"/>
    <n v="876.09"/>
    <s v="Paid"/>
    <m/>
    <m/>
    <m/>
    <m/>
    <m/>
    <m/>
    <m/>
    <m/>
    <m/>
    <m/>
    <m/>
  </r>
  <r>
    <d v="2011-10-14T00:00:00"/>
    <x v="201"/>
    <n v="265927"/>
    <n v="841.47"/>
    <s v="Paid"/>
    <m/>
    <m/>
    <m/>
    <m/>
    <m/>
    <m/>
    <m/>
    <m/>
    <m/>
    <m/>
    <m/>
  </r>
  <r>
    <d v="2011-10-12T00:00:00"/>
    <x v="259"/>
    <n v="8319"/>
    <n v="183.65"/>
    <s v="Paid"/>
    <m/>
    <m/>
    <m/>
    <m/>
    <m/>
    <m/>
    <m/>
    <m/>
    <m/>
    <m/>
    <m/>
  </r>
  <r>
    <m/>
    <x v="7"/>
    <m/>
    <n v="8419.19"/>
    <m/>
    <m/>
    <n v="3115"/>
    <m/>
    <m/>
    <n v="100"/>
    <n v="330"/>
    <n v="300"/>
    <n v="12264.19"/>
    <n v="11573.96"/>
    <n v="-690.2300000000013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0-16T00:00:00"/>
    <x v="236"/>
    <n v="9689"/>
    <n v="604.22"/>
    <s v="Paid"/>
    <m/>
    <m/>
    <m/>
    <m/>
    <n v="100"/>
    <n v="330"/>
    <n v="300"/>
    <m/>
    <m/>
    <m/>
    <m/>
  </r>
  <r>
    <d v="2011-10-18T00:00:00"/>
    <x v="201"/>
    <n v="266119"/>
    <n v="1022.91"/>
    <s v="Paid"/>
    <m/>
    <m/>
    <m/>
    <m/>
    <m/>
    <m/>
    <m/>
    <m/>
    <m/>
    <m/>
    <m/>
  </r>
  <r>
    <d v="2011-10-19T00:00:00"/>
    <x v="236"/>
    <n v="9801"/>
    <n v="1223.22"/>
    <s v="Paid"/>
    <m/>
    <m/>
    <m/>
    <m/>
    <m/>
    <m/>
    <m/>
    <m/>
    <m/>
    <m/>
    <m/>
  </r>
  <r>
    <d v="2011-10-19T00:00:00"/>
    <x v="1"/>
    <n v="40698632"/>
    <n v="59.13"/>
    <s v="Paid"/>
    <m/>
    <m/>
    <m/>
    <m/>
    <m/>
    <m/>
    <m/>
    <m/>
    <m/>
    <m/>
    <m/>
  </r>
  <r>
    <d v="2011-10-19T00:00:00"/>
    <x v="259"/>
    <n v="8554"/>
    <n v="351.55"/>
    <s v="Paid"/>
    <m/>
    <m/>
    <m/>
    <m/>
    <m/>
    <m/>
    <m/>
    <m/>
    <m/>
    <m/>
    <m/>
  </r>
  <r>
    <d v="2011-10-20T00:00:00"/>
    <x v="3"/>
    <n v="201389"/>
    <n v="8.9499999999999993"/>
    <s v="Paid"/>
    <m/>
    <m/>
    <m/>
    <m/>
    <m/>
    <m/>
    <m/>
    <m/>
    <m/>
    <m/>
    <m/>
  </r>
  <r>
    <d v="2011-10-18T00:00:00"/>
    <x v="3"/>
    <n v="201279"/>
    <n v="795.2"/>
    <s v="Paid"/>
    <m/>
    <m/>
    <m/>
    <m/>
    <m/>
    <m/>
    <m/>
    <m/>
    <m/>
    <m/>
    <m/>
  </r>
  <r>
    <d v="2011-10-19T00:00:00"/>
    <x v="265"/>
    <n v="10985"/>
    <n v="1708.25"/>
    <s v="Paid"/>
    <m/>
    <m/>
    <m/>
    <m/>
    <m/>
    <m/>
    <m/>
    <m/>
    <m/>
    <m/>
    <m/>
  </r>
  <r>
    <m/>
    <x v="7"/>
    <m/>
    <n v="5773.43"/>
    <m/>
    <m/>
    <n v="3115"/>
    <m/>
    <m/>
    <n v="100"/>
    <n v="330"/>
    <n v="300"/>
    <n v="9618.43"/>
    <n v="9831.94"/>
    <n v="213.5100000000002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0-23T00:00:00"/>
    <x v="221"/>
    <n v="10029"/>
    <n v="1173.18"/>
    <s v="Paid"/>
    <m/>
    <m/>
    <m/>
    <m/>
    <m/>
    <m/>
    <m/>
    <m/>
    <m/>
    <m/>
    <m/>
  </r>
  <r>
    <d v="2011-10-24T00:00:00"/>
    <x v="221"/>
    <n v="10045"/>
    <n v="5"/>
    <s v="Paid"/>
    <m/>
    <m/>
    <m/>
    <m/>
    <m/>
    <m/>
    <m/>
    <m/>
    <m/>
    <m/>
    <m/>
  </r>
  <r>
    <d v="2011-10-26T00:00:00"/>
    <x v="201"/>
    <n v="266604"/>
    <n v="3887.57"/>
    <s v="Paid"/>
    <m/>
    <m/>
    <m/>
    <m/>
    <m/>
    <m/>
    <m/>
    <m/>
    <m/>
    <m/>
    <m/>
  </r>
  <r>
    <d v="2011-10-26T00:00:00"/>
    <x v="1"/>
    <n v="40700137"/>
    <n v="121.13"/>
    <s v="Paid"/>
    <m/>
    <m/>
    <m/>
    <m/>
    <m/>
    <m/>
    <m/>
    <m/>
    <m/>
    <m/>
    <m/>
  </r>
  <r>
    <d v="2011-10-27T00:00:00"/>
    <x v="236"/>
    <n v="10226"/>
    <n v="299.60000000000002"/>
    <s v="Paid"/>
    <m/>
    <m/>
    <m/>
    <m/>
    <m/>
    <m/>
    <m/>
    <m/>
    <m/>
    <m/>
    <m/>
  </r>
  <r>
    <d v="2011-10-29T00:00:00"/>
    <x v="266"/>
    <n v="10557394"/>
    <n v="16.04"/>
    <s v="Paid"/>
    <m/>
    <m/>
    <m/>
    <m/>
    <m/>
    <m/>
    <m/>
    <m/>
    <m/>
    <m/>
    <m/>
  </r>
  <r>
    <m/>
    <x v="7"/>
    <m/>
    <n v="5502.52"/>
    <m/>
    <m/>
    <n v="3115"/>
    <m/>
    <m/>
    <n v="100"/>
    <n v="330"/>
    <n v="300"/>
    <n v="9347.52"/>
    <n v="11224.68"/>
    <n v="1877.1599999999999"/>
    <m/>
  </r>
  <r>
    <m/>
    <x v="7"/>
    <m/>
    <m/>
    <m/>
    <m/>
    <m/>
    <m/>
    <m/>
    <m/>
    <m/>
    <m/>
    <m/>
    <m/>
    <m/>
    <m/>
  </r>
  <r>
    <m/>
    <x v="7"/>
    <m/>
    <s v=" 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1-02T00:00:00"/>
    <x v="234"/>
    <n v="1243"/>
    <n v="307.29000000000002"/>
    <s v="Paid"/>
    <m/>
    <m/>
    <m/>
    <m/>
    <m/>
    <m/>
    <m/>
    <m/>
    <m/>
    <m/>
    <m/>
  </r>
  <r>
    <d v="2011-11-01T00:00:00"/>
    <x v="3"/>
    <n v="201854"/>
    <n v="736.6"/>
    <s v="Paid"/>
    <m/>
    <m/>
    <m/>
    <m/>
    <m/>
    <m/>
    <m/>
    <m/>
    <m/>
    <m/>
    <m/>
  </r>
  <r>
    <d v="2011-11-02T00:00:00"/>
    <x v="201"/>
    <n v="267047"/>
    <n v="3355.88"/>
    <s v="Paid"/>
    <m/>
    <m/>
    <m/>
    <m/>
    <m/>
    <m/>
    <m/>
    <m/>
    <m/>
    <m/>
    <m/>
  </r>
  <r>
    <d v="2011-11-02T00:00:00"/>
    <x v="201"/>
    <n v="267048"/>
    <n v="522.83000000000004"/>
    <s v="Paid"/>
    <m/>
    <m/>
    <m/>
    <m/>
    <m/>
    <m/>
    <m/>
    <m/>
    <m/>
    <m/>
    <m/>
  </r>
  <r>
    <d v="2011-11-02T00:00:00"/>
    <x v="259"/>
    <n v="8847"/>
    <n v="335.1"/>
    <s v="Paid"/>
    <m/>
    <m/>
    <m/>
    <m/>
    <m/>
    <m/>
    <m/>
    <m/>
    <m/>
    <m/>
    <m/>
  </r>
  <r>
    <d v="2011-11-02T00:00:00"/>
    <x v="221"/>
    <n v="10479"/>
    <n v="133.16"/>
    <s v="Paid"/>
    <m/>
    <m/>
    <m/>
    <m/>
    <m/>
    <m/>
    <m/>
    <m/>
    <m/>
    <m/>
    <m/>
  </r>
  <r>
    <d v="2011-10-31T00:00:00"/>
    <x v="267"/>
    <n v="40701066"/>
    <n v="121.13"/>
    <s v="Paid"/>
    <m/>
    <m/>
    <m/>
    <m/>
    <m/>
    <m/>
    <m/>
    <m/>
    <m/>
    <m/>
    <m/>
  </r>
  <r>
    <d v="2011-10-30T00:00:00"/>
    <x v="221"/>
    <n v="10307"/>
    <n v="1548.83"/>
    <s v="Paid"/>
    <m/>
    <m/>
    <m/>
    <m/>
    <m/>
    <m/>
    <m/>
    <m/>
    <m/>
    <m/>
    <m/>
  </r>
  <r>
    <d v="2011-11-04T00:00:00"/>
    <x v="1"/>
    <n v="40702196"/>
    <n v="59.13"/>
    <s v="Paid"/>
    <m/>
    <m/>
    <m/>
    <m/>
    <m/>
    <m/>
    <m/>
    <m/>
    <m/>
    <m/>
    <m/>
  </r>
  <r>
    <d v="2011-11-03T00:00:00"/>
    <x v="3"/>
    <n v="201962"/>
    <n v="44.75"/>
    <s v="Paid"/>
    <m/>
    <m/>
    <m/>
    <m/>
    <m/>
    <m/>
    <m/>
    <m/>
    <m/>
    <m/>
    <m/>
  </r>
  <r>
    <d v="2011-11-04T00:00:00"/>
    <x v="221"/>
    <n v="10607"/>
    <n v="362"/>
    <s v="Paid"/>
    <m/>
    <m/>
    <m/>
    <m/>
    <m/>
    <m/>
    <m/>
    <m/>
    <m/>
    <m/>
    <m/>
  </r>
  <r>
    <d v="2011-11-02T00:00:00"/>
    <x v="265"/>
    <n v="11106"/>
    <n v="1720.86"/>
    <s v="Paid"/>
    <m/>
    <m/>
    <m/>
    <m/>
    <m/>
    <m/>
    <m/>
    <m/>
    <m/>
    <m/>
    <m/>
  </r>
  <r>
    <m/>
    <x v="7"/>
    <m/>
    <n v="9247.5600000000013"/>
    <m/>
    <m/>
    <n v="3000"/>
    <m/>
    <m/>
    <n v="100"/>
    <n v="330"/>
    <n v="300"/>
    <n v="12977.560000000001"/>
    <n v="10762.92"/>
    <n v="-2214.640000000001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1-09T00:00:00"/>
    <x v="1"/>
    <n v="40703108"/>
    <n v="59.13"/>
    <s v="Paid"/>
    <m/>
    <m/>
    <m/>
    <m/>
    <m/>
    <m/>
    <m/>
    <m/>
    <m/>
    <m/>
    <m/>
  </r>
  <r>
    <d v="2011-11-07T00:00:00"/>
    <x v="1"/>
    <n v="40702466"/>
    <n v="115"/>
    <s v="Paid"/>
    <m/>
    <m/>
    <m/>
    <m/>
    <m/>
    <m/>
    <m/>
    <m/>
    <m/>
    <m/>
    <m/>
  </r>
  <r>
    <d v="2011-11-06T00:00:00"/>
    <x v="236"/>
    <n v="10705"/>
    <n v="818.06"/>
    <s v="Paid"/>
    <m/>
    <m/>
    <m/>
    <m/>
    <m/>
    <m/>
    <m/>
    <m/>
    <m/>
    <m/>
    <m/>
  </r>
  <r>
    <d v="2011-11-09T00:00:00"/>
    <x v="236"/>
    <n v="10815"/>
    <n v="596.45000000000005"/>
    <s v="Paid"/>
    <m/>
    <m/>
    <m/>
    <m/>
    <m/>
    <m/>
    <m/>
    <m/>
    <m/>
    <m/>
    <m/>
  </r>
  <r>
    <d v="2011-11-08T00:00:00"/>
    <x v="265"/>
    <n v="11173"/>
    <n v="1549.91"/>
    <s v="Paid"/>
    <m/>
    <m/>
    <m/>
    <m/>
    <m/>
    <m/>
    <m/>
    <m/>
    <m/>
    <m/>
    <m/>
  </r>
  <r>
    <d v="2011-11-11T00:00:00"/>
    <x v="236"/>
    <n v="10921"/>
    <n v="864.69"/>
    <s v="Paid"/>
    <m/>
    <m/>
    <m/>
    <m/>
    <m/>
    <m/>
    <m/>
    <m/>
    <m/>
    <m/>
    <m/>
  </r>
  <r>
    <d v="2011-11-09T00:00:00"/>
    <x v="201"/>
    <n v="267485"/>
    <n v="3071.47"/>
    <s v="Paid"/>
    <m/>
    <m/>
    <m/>
    <m/>
    <m/>
    <m/>
    <m/>
    <m/>
    <m/>
    <m/>
    <m/>
  </r>
  <r>
    <m/>
    <x v="7"/>
    <m/>
    <n v="7074.71"/>
    <m/>
    <m/>
    <n v="3000"/>
    <m/>
    <m/>
    <n v="100"/>
    <n v="330"/>
    <n v="300"/>
    <n v="10804.71"/>
    <n v="8647.4599999999991"/>
    <n v="-2157.2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1-11-18T00:00:00"/>
    <x v="201"/>
    <n v="268051"/>
    <n v="2085.69"/>
    <s v="Paid"/>
    <m/>
    <m/>
    <m/>
    <m/>
    <n v="100"/>
    <n v="330"/>
    <n v="300"/>
    <m/>
    <m/>
    <m/>
    <m/>
  </r>
  <r>
    <d v="2011-11-18T00:00:00"/>
    <x v="1"/>
    <n v="40705172"/>
    <n v="59.13"/>
    <s v="Paid"/>
    <m/>
    <m/>
    <m/>
    <m/>
    <m/>
    <m/>
    <m/>
    <m/>
    <m/>
    <m/>
    <m/>
  </r>
  <r>
    <d v="2011-11-16T00:00:00"/>
    <x v="259"/>
    <n v="9138"/>
    <n v="386.92"/>
    <s v="Paid"/>
    <m/>
    <m/>
    <m/>
    <m/>
    <m/>
    <m/>
    <m/>
    <m/>
    <m/>
    <m/>
    <m/>
  </r>
  <r>
    <d v="2011-11-16T00:00:00"/>
    <x v="265"/>
    <n v="11236"/>
    <n v="1854.41"/>
    <s v="Paid"/>
    <m/>
    <m/>
    <m/>
    <m/>
    <m/>
    <m/>
    <m/>
    <m/>
    <m/>
    <m/>
    <m/>
  </r>
  <r>
    <d v="2011-11-14T00:00:00"/>
    <x v="1"/>
    <n v="40703983"/>
    <n v="121.13"/>
    <s v="Paid"/>
    <m/>
    <m/>
    <m/>
    <m/>
    <m/>
    <m/>
    <m/>
    <m/>
    <m/>
    <m/>
    <m/>
  </r>
  <r>
    <d v="2011-11-13T00:00:00"/>
    <x v="236"/>
    <n v="11006"/>
    <n v="657.04"/>
    <s v="Paid"/>
    <m/>
    <m/>
    <m/>
    <m/>
    <m/>
    <m/>
    <m/>
    <m/>
    <m/>
    <m/>
    <m/>
  </r>
  <r>
    <d v="2011-11-18T00:00:00"/>
    <x v="236"/>
    <n v="11280"/>
    <n v="1752.78"/>
    <s v="Paid"/>
    <m/>
    <m/>
    <m/>
    <m/>
    <m/>
    <m/>
    <m/>
    <m/>
    <m/>
    <m/>
    <m/>
  </r>
  <r>
    <d v="2011-11-15T00:00:00"/>
    <x v="3"/>
    <n v="202476"/>
    <n v="452.85"/>
    <s v="Paid"/>
    <m/>
    <m/>
    <m/>
    <m/>
    <m/>
    <m/>
    <m/>
    <m/>
    <m/>
    <m/>
    <m/>
  </r>
  <r>
    <m/>
    <x v="7"/>
    <m/>
    <n v="7369.9500000000007"/>
    <m/>
    <m/>
    <n v="3000"/>
    <m/>
    <m/>
    <n v="100"/>
    <n v="330"/>
    <n v="300"/>
    <n v="11099.95"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1-13T00:00:00"/>
    <x v="236"/>
    <n v="14031"/>
    <n v="559.44000000000005"/>
    <s v="Paid"/>
    <m/>
    <m/>
    <m/>
    <m/>
    <n v="100"/>
    <n v="330"/>
    <n v="300"/>
    <m/>
    <m/>
    <m/>
    <m/>
  </r>
  <r>
    <d v="2012-01-13T00:00:00"/>
    <x v="1"/>
    <n v="40716057"/>
    <n v="62"/>
    <s v="Paid"/>
    <m/>
    <m/>
    <m/>
    <m/>
    <m/>
    <m/>
    <m/>
    <m/>
    <m/>
    <m/>
    <m/>
  </r>
  <r>
    <d v="2012-01-12T00:00:00"/>
    <x v="201"/>
    <n v="271612"/>
    <n v="1282.3"/>
    <s v="Paid"/>
    <m/>
    <m/>
    <m/>
    <m/>
    <m/>
    <m/>
    <m/>
    <m/>
    <m/>
    <m/>
    <m/>
  </r>
  <r>
    <d v="2012-01-11T00:00:00"/>
    <x v="265"/>
    <s v="AUS0011740"/>
    <n v="1695.63"/>
    <s v="Paid"/>
    <m/>
    <m/>
    <m/>
    <m/>
    <m/>
    <m/>
    <m/>
    <m/>
    <m/>
    <m/>
    <m/>
  </r>
  <r>
    <d v="2012-01-11T00:00:00"/>
    <x v="268"/>
    <s v="BNE0900419"/>
    <n v="3252.17"/>
    <s v="Paid"/>
    <m/>
    <m/>
    <m/>
    <m/>
    <m/>
    <m/>
    <m/>
    <m/>
    <m/>
    <m/>
    <m/>
  </r>
  <r>
    <d v="2012-01-11T00:00:00"/>
    <x v="1"/>
    <n v="40715585"/>
    <n v="165.13"/>
    <s v="Paid"/>
    <m/>
    <m/>
    <m/>
    <m/>
    <m/>
    <m/>
    <m/>
    <m/>
    <m/>
    <m/>
    <m/>
  </r>
  <r>
    <d v="2012-01-10T00:00:00"/>
    <x v="236"/>
    <n v="13849"/>
    <n v="678.02"/>
    <s v="Paid"/>
    <m/>
    <m/>
    <m/>
    <m/>
    <m/>
    <m/>
    <m/>
    <m/>
    <m/>
    <m/>
    <m/>
  </r>
  <r>
    <d v="2012-01-10T00:00:00"/>
    <x v="269"/>
    <n v="10166"/>
    <n v="109.05"/>
    <s v="Paid"/>
    <m/>
    <m/>
    <m/>
    <m/>
    <m/>
    <m/>
    <m/>
    <m/>
    <m/>
    <m/>
    <m/>
  </r>
  <r>
    <d v="2012-01-12T00:00:00"/>
    <x v="269"/>
    <n v="10228"/>
    <n v="399.18"/>
    <s v="Paid"/>
    <m/>
    <m/>
    <m/>
    <m/>
    <m/>
    <m/>
    <m/>
    <m/>
    <m/>
    <m/>
    <m/>
  </r>
  <r>
    <m/>
    <x v="7"/>
    <m/>
    <n v="8202.92"/>
    <m/>
    <m/>
    <m/>
    <m/>
    <m/>
    <n v="100"/>
    <n v="330"/>
    <n v="3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1-18T00:00:00"/>
    <x v="265"/>
    <s v="AUS11798"/>
    <n v="1253.43"/>
    <s v="Paid"/>
    <m/>
    <m/>
    <m/>
    <m/>
    <n v="100"/>
    <n v="330"/>
    <n v="300"/>
    <m/>
    <m/>
    <m/>
    <m/>
  </r>
  <r>
    <d v="2012-01-20T00:00:00"/>
    <x v="1"/>
    <n v="40717517"/>
    <n v="121.13"/>
    <s v="Paid"/>
    <m/>
    <m/>
    <m/>
    <m/>
    <m/>
    <m/>
    <m/>
    <m/>
    <m/>
    <m/>
    <m/>
  </r>
  <r>
    <d v="2012-01-19T00:00:00"/>
    <x v="236"/>
    <n v="14331"/>
    <n v="1038.7"/>
    <s v="Paid"/>
    <m/>
    <m/>
    <m/>
    <m/>
    <m/>
    <m/>
    <m/>
    <m/>
    <m/>
    <m/>
    <m/>
  </r>
  <r>
    <d v="2012-01-18T00:00:00"/>
    <x v="1"/>
    <n v="40716930"/>
    <n v="174.13"/>
    <s v="Paid"/>
    <m/>
    <m/>
    <m/>
    <m/>
    <m/>
    <m/>
    <m/>
    <m/>
    <m/>
    <m/>
    <m/>
  </r>
  <r>
    <d v="2012-01-19T00:00:00"/>
    <x v="268"/>
    <s v="BNE900556"/>
    <n v="958.18"/>
    <s v="Paid"/>
    <m/>
    <m/>
    <m/>
    <m/>
    <m/>
    <m/>
    <m/>
    <m/>
    <m/>
    <m/>
    <m/>
  </r>
  <r>
    <d v="2012-01-17T00:00:00"/>
    <x v="3"/>
    <n v="205041"/>
    <n v="467.5"/>
    <s v="Paid"/>
    <m/>
    <m/>
    <m/>
    <m/>
    <m/>
    <m/>
    <m/>
    <m/>
    <m/>
    <m/>
    <m/>
  </r>
  <r>
    <d v="2012-01-17T00:00:00"/>
    <x v="201"/>
    <n v="27812"/>
    <n v="1301.45"/>
    <s v="Paid"/>
    <m/>
    <m/>
    <m/>
    <m/>
    <m/>
    <m/>
    <m/>
    <m/>
    <m/>
    <m/>
    <m/>
  </r>
  <r>
    <d v="2012-01-18T00:00:00"/>
    <x v="259"/>
    <n v="102228"/>
    <n v="279.85000000000002"/>
    <s v="Paid"/>
    <m/>
    <m/>
    <m/>
    <m/>
    <m/>
    <m/>
    <m/>
    <m/>
    <m/>
    <m/>
    <m/>
  </r>
  <r>
    <m/>
    <x v="7"/>
    <m/>
    <n v="5594.3700000000008"/>
    <m/>
    <m/>
    <n v="3000"/>
    <m/>
    <m/>
    <n v="100"/>
    <n v="330"/>
    <n v="300"/>
    <n v="9324.3700000000008"/>
    <n v="9057.83"/>
    <n v="-266.5400000000008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s v=" "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1-23T00:00:00"/>
    <x v="201"/>
    <n v="272246"/>
    <n v="2392.71"/>
    <s v="Paid"/>
    <m/>
    <m/>
    <m/>
    <m/>
    <n v="100"/>
    <n v="330"/>
    <n v="300"/>
    <m/>
    <m/>
    <m/>
    <m/>
  </r>
  <r>
    <d v="2012-01-25T00:00:00"/>
    <x v="1"/>
    <n v="40718403"/>
    <n v="59.13"/>
    <s v="Paid"/>
    <m/>
    <m/>
    <m/>
    <m/>
    <m/>
    <m/>
    <m/>
    <m/>
    <m/>
    <m/>
    <m/>
  </r>
  <r>
    <d v="2012-01-25T00:00:00"/>
    <x v="265"/>
    <s v="AUS0011854"/>
    <n v="1394.18"/>
    <s v="Paid"/>
    <m/>
    <m/>
    <m/>
    <m/>
    <m/>
    <m/>
    <m/>
    <m/>
    <m/>
    <m/>
    <m/>
  </r>
  <r>
    <d v="2012-01-25T00:00:00"/>
    <x v="221"/>
    <n v="14637"/>
    <n v="857.6"/>
    <s v="Paid"/>
    <m/>
    <m/>
    <m/>
    <m/>
    <m/>
    <m/>
    <m/>
    <m/>
    <m/>
    <m/>
    <m/>
  </r>
  <r>
    <d v="2012-01-27T00:00:00"/>
    <x v="221"/>
    <n v="14728"/>
    <n v="388"/>
    <s v="Paid"/>
    <m/>
    <m/>
    <m/>
    <m/>
    <m/>
    <m/>
    <m/>
    <m/>
    <m/>
    <m/>
    <m/>
  </r>
  <r>
    <d v="2012-01-27T00:00:00"/>
    <x v="1"/>
    <n v="40718793"/>
    <n v="121.13"/>
    <s v="Paid"/>
    <m/>
    <m/>
    <m/>
    <m/>
    <m/>
    <m/>
    <m/>
    <m/>
    <m/>
    <m/>
    <m/>
  </r>
  <r>
    <d v="2012-01-23T00:00:00"/>
    <x v="3"/>
    <n v="205271"/>
    <n v="52.85"/>
    <s v="Paid"/>
    <m/>
    <m/>
    <m/>
    <m/>
    <m/>
    <m/>
    <m/>
    <m/>
    <m/>
    <m/>
    <m/>
  </r>
  <r>
    <m/>
    <x v="7"/>
    <m/>
    <n v="5265.6000000000013"/>
    <m/>
    <m/>
    <n v="3000"/>
    <m/>
    <m/>
    <n v="100"/>
    <n v="330"/>
    <n v="300"/>
    <n v="8995.6000000000022"/>
    <n v="9604"/>
    <n v="608.3999999999978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1-27T00:00:00"/>
    <x v="268"/>
    <s v="BNE0900681"/>
    <n v="2763.33"/>
    <s v="Paid"/>
    <m/>
    <m/>
    <m/>
    <m/>
    <m/>
    <m/>
    <m/>
    <m/>
    <m/>
    <m/>
    <m/>
  </r>
  <r>
    <d v="2012-01-31T00:00:00"/>
    <x v="3"/>
    <n v="205564"/>
    <n v="675"/>
    <s v="Paid"/>
    <m/>
    <m/>
    <m/>
    <m/>
    <m/>
    <m/>
    <m/>
    <m/>
    <m/>
    <m/>
    <m/>
  </r>
  <r>
    <d v="2012-01-29T00:00:00"/>
    <x v="221"/>
    <n v="14855"/>
    <n v="744.08"/>
    <s v="Paid"/>
    <m/>
    <m/>
    <m/>
    <m/>
    <m/>
    <m/>
    <m/>
    <m/>
    <m/>
    <m/>
    <m/>
  </r>
  <r>
    <d v="2012-01-31T00:00:00"/>
    <x v="201"/>
    <n v="272626"/>
    <n v="1433.5"/>
    <s v="Paid"/>
    <m/>
    <m/>
    <m/>
    <m/>
    <m/>
    <m/>
    <m/>
    <m/>
    <m/>
    <m/>
    <m/>
  </r>
  <r>
    <d v="2012-02-01T00:00:00"/>
    <x v="265"/>
    <s v="AUS011920"/>
    <n v="1377.21"/>
    <s v="Paid"/>
    <m/>
    <m/>
    <m/>
    <m/>
    <m/>
    <m/>
    <m/>
    <m/>
    <m/>
    <m/>
    <m/>
  </r>
  <r>
    <d v="2012-02-01T00:00:00"/>
    <x v="1"/>
    <n v="40719623"/>
    <n v="77.2"/>
    <s v="Paid"/>
    <m/>
    <m/>
    <m/>
    <m/>
    <m/>
    <m/>
    <m/>
    <m/>
    <m/>
    <m/>
    <m/>
  </r>
  <r>
    <d v="2012-02-02T00:00:00"/>
    <x v="268"/>
    <s v="BNE0900791"/>
    <n v="2476.29"/>
    <s v="Paid"/>
    <m/>
    <m/>
    <m/>
    <m/>
    <m/>
    <m/>
    <m/>
    <m/>
    <m/>
    <m/>
    <m/>
  </r>
  <r>
    <d v="2012-02-01T00:00:00"/>
    <x v="1"/>
    <n v="40719558"/>
    <n v="35.4"/>
    <s v="Paid"/>
    <m/>
    <m/>
    <m/>
    <m/>
    <m/>
    <m/>
    <m/>
    <m/>
    <m/>
    <m/>
    <m/>
  </r>
  <r>
    <d v="2012-02-03T00:00:00"/>
    <x v="1"/>
    <n v="40720221"/>
    <n v="53"/>
    <s v="Paid"/>
    <m/>
    <m/>
    <m/>
    <m/>
    <m/>
    <m/>
    <m/>
    <m/>
    <m/>
    <m/>
    <m/>
  </r>
  <r>
    <m/>
    <x v="7"/>
    <m/>
    <n v="9635.01"/>
    <m/>
    <m/>
    <n v="3000"/>
    <m/>
    <m/>
    <n v="100"/>
    <n v="330"/>
    <n v="300"/>
    <n v="13365.01"/>
    <n v="8981.44"/>
    <n v="-4383.5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2-06T00:00:00"/>
    <x v="1"/>
    <n v="40720449"/>
    <n v="59.13"/>
    <s v="Paid"/>
    <m/>
    <m/>
    <m/>
    <m/>
    <m/>
    <m/>
    <m/>
    <m/>
    <m/>
    <m/>
    <m/>
  </r>
  <r>
    <d v="2012-02-08T00:00:00"/>
    <x v="265"/>
    <s v="AUS0011981"/>
    <n v="1464.21"/>
    <s v="Paid"/>
    <m/>
    <m/>
    <m/>
    <m/>
    <m/>
    <m/>
    <m/>
    <m/>
    <m/>
    <m/>
    <m/>
  </r>
  <r>
    <d v="2012-02-07T00:00:00"/>
    <x v="201"/>
    <n v="273076"/>
    <n v="1516.86"/>
    <s v="Paid"/>
    <m/>
    <m/>
    <m/>
    <m/>
    <m/>
    <m/>
    <m/>
    <m/>
    <m/>
    <m/>
    <m/>
  </r>
  <r>
    <d v="2012-02-08T00:00:00"/>
    <x v="1"/>
    <n v="40721047"/>
    <n v="59.13"/>
    <s v="Paid"/>
    <m/>
    <m/>
    <m/>
    <m/>
    <m/>
    <m/>
    <m/>
    <m/>
    <m/>
    <m/>
    <m/>
  </r>
  <r>
    <d v="2012-02-08T00:00:00"/>
    <x v="2"/>
    <n v="2385"/>
    <n v="276.95999999999998"/>
    <s v="Paid"/>
    <m/>
    <m/>
    <m/>
    <m/>
    <m/>
    <m/>
    <m/>
    <m/>
    <m/>
    <m/>
    <m/>
  </r>
  <r>
    <d v="2012-02-09T00:00:00"/>
    <x v="221"/>
    <n v="15405"/>
    <n v="25"/>
    <s v="Paid"/>
    <m/>
    <m/>
    <m/>
    <m/>
    <m/>
    <m/>
    <m/>
    <m/>
    <m/>
    <m/>
    <m/>
  </r>
  <r>
    <d v="2012-02-10T00:00:00"/>
    <x v="1"/>
    <n v="40721560"/>
    <n v="62"/>
    <s v="Paid"/>
    <m/>
    <m/>
    <m/>
    <m/>
    <m/>
    <m/>
    <m/>
    <m/>
    <m/>
    <m/>
    <m/>
  </r>
  <r>
    <d v="2012-02-10T00:00:00"/>
    <x v="268"/>
    <s v="BNE0900902"/>
    <n v="1429.1"/>
    <s v="Paid"/>
    <m/>
    <m/>
    <m/>
    <m/>
    <m/>
    <m/>
    <m/>
    <m/>
    <m/>
    <m/>
    <m/>
  </r>
  <r>
    <m/>
    <x v="7"/>
    <m/>
    <n v="400"/>
    <s v="Paid"/>
    <m/>
    <m/>
    <m/>
    <m/>
    <m/>
    <m/>
    <m/>
    <m/>
    <m/>
    <m/>
    <m/>
  </r>
  <r>
    <m/>
    <x v="7"/>
    <m/>
    <n v="5292.3899999999994"/>
    <m/>
    <m/>
    <n v="3000"/>
    <m/>
    <m/>
    <n v="100"/>
    <n v="330"/>
    <n v="300"/>
    <n v="9022.39"/>
    <n v="8327.2099999999991"/>
    <n v="-695.1800000000002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2-14T00:00:00"/>
    <x v="3"/>
    <n v="206213"/>
    <n v="478.95"/>
    <s v="Paid"/>
    <m/>
    <m/>
    <m/>
    <m/>
    <m/>
    <m/>
    <m/>
    <m/>
    <m/>
    <m/>
    <m/>
  </r>
  <r>
    <d v="2012-02-13T00:00:00"/>
    <x v="270"/>
    <n v="25"/>
    <n v="1263.24"/>
    <s v="Paid"/>
    <m/>
    <m/>
    <m/>
    <m/>
    <m/>
    <m/>
    <m/>
    <m/>
    <m/>
    <m/>
    <m/>
  </r>
  <r>
    <d v="2012-02-14T00:00:00"/>
    <x v="201"/>
    <n v="273648"/>
    <n v="978.08"/>
    <s v="Paid"/>
    <m/>
    <m/>
    <m/>
    <m/>
    <m/>
    <m/>
    <m/>
    <m/>
    <m/>
    <m/>
    <m/>
  </r>
  <r>
    <d v="2012-02-14T00:00:00"/>
    <x v="201"/>
    <n v="273639"/>
    <n v="1074.6400000000001"/>
    <s v="Paid"/>
    <m/>
    <m/>
    <m/>
    <m/>
    <m/>
    <m/>
    <m/>
    <m/>
    <m/>
    <m/>
    <m/>
  </r>
  <r>
    <d v="2012-02-15T00:00:00"/>
    <x v="1"/>
    <n v="40722521"/>
    <n v="174.13"/>
    <s v="Paid"/>
    <m/>
    <m/>
    <m/>
    <m/>
    <m/>
    <m/>
    <m/>
    <m/>
    <m/>
    <m/>
    <m/>
  </r>
  <r>
    <d v="2012-02-16T00:00:00"/>
    <x v="236"/>
    <n v="15786"/>
    <n v="73.599999999999994"/>
    <s v="Paid"/>
    <m/>
    <m/>
    <m/>
    <m/>
    <m/>
    <m/>
    <m/>
    <m/>
    <m/>
    <m/>
    <m/>
  </r>
  <r>
    <d v="2012-02-15T00:00:00"/>
    <x v="265"/>
    <s v="aus0012047"/>
    <n v="1415.06"/>
    <s v="Paid"/>
    <m/>
    <m/>
    <m/>
    <m/>
    <m/>
    <m/>
    <m/>
    <m/>
    <m/>
    <m/>
    <m/>
  </r>
  <r>
    <m/>
    <x v="7"/>
    <m/>
    <n v="5457.7"/>
    <m/>
    <m/>
    <n v="3000"/>
    <m/>
    <m/>
    <n v="100"/>
    <n v="330"/>
    <n v="300"/>
    <n v="9187.7000000000007"/>
    <m/>
    <n v="-147.70000000000073"/>
    <m/>
  </r>
  <r>
    <m/>
    <x v="7"/>
    <m/>
    <m/>
    <m/>
    <m/>
    <m/>
    <m/>
    <m/>
    <m/>
    <m/>
    <m/>
    <m/>
    <n v="9040"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2-22T00:00:00"/>
    <x v="259"/>
    <n v="10996"/>
    <n v="225.7"/>
    <s v="Paid"/>
    <m/>
    <m/>
    <m/>
    <m/>
    <m/>
    <m/>
    <m/>
    <m/>
    <m/>
    <m/>
    <m/>
  </r>
  <r>
    <d v="2012-02-19T00:00:00"/>
    <x v="236"/>
    <n v="15957"/>
    <n v="927.58"/>
    <s v="Paid"/>
    <m/>
    <m/>
    <m/>
    <m/>
    <m/>
    <m/>
    <m/>
    <m/>
    <m/>
    <m/>
    <m/>
  </r>
  <r>
    <d v="2012-02-22T00:00:00"/>
    <x v="1"/>
    <n v="40724051"/>
    <n v="174.13"/>
    <s v="Paid"/>
    <m/>
    <m/>
    <m/>
    <m/>
    <m/>
    <m/>
    <m/>
    <m/>
    <m/>
    <m/>
    <m/>
  </r>
  <r>
    <d v="2012-02-21T00:00:00"/>
    <x v="201"/>
    <n v="274019"/>
    <n v="1909.04"/>
    <s v="Paid"/>
    <m/>
    <m/>
    <m/>
    <m/>
    <m/>
    <m/>
    <m/>
    <m/>
    <m/>
    <m/>
    <m/>
  </r>
  <r>
    <d v="2012-02-22T00:00:00"/>
    <x v="1"/>
    <n v="40723996"/>
    <n v="15.2"/>
    <s v="Paid"/>
    <m/>
    <m/>
    <m/>
    <m/>
    <m/>
    <m/>
    <m/>
    <m/>
    <m/>
    <m/>
    <m/>
  </r>
  <r>
    <d v="2012-02-22T00:00:00"/>
    <x v="265"/>
    <s v="AUS0012112"/>
    <n v="1452.47"/>
    <s v="Paid"/>
    <m/>
    <m/>
    <m/>
    <m/>
    <m/>
    <m/>
    <m/>
    <m/>
    <m/>
    <m/>
    <m/>
  </r>
  <r>
    <d v="2012-02-23T00:00:00"/>
    <x v="236"/>
    <n v="16158"/>
    <n v="1011.48"/>
    <s v="Paid"/>
    <m/>
    <m/>
    <m/>
    <m/>
    <m/>
    <m/>
    <m/>
    <m/>
    <m/>
    <m/>
    <m/>
  </r>
  <r>
    <d v="2012-02-23T00:00:00"/>
    <x v="201"/>
    <n v="274272"/>
    <n v="1545.61"/>
    <s v="Paid"/>
    <m/>
    <m/>
    <m/>
    <m/>
    <m/>
    <m/>
    <m/>
    <m/>
    <m/>
    <m/>
    <m/>
  </r>
  <r>
    <d v="2012-02-24T00:00:00"/>
    <x v="268"/>
    <s v="BNE090134"/>
    <n v="2141.94"/>
    <s v="Paid"/>
    <m/>
    <m/>
    <m/>
    <m/>
    <m/>
    <m/>
    <m/>
    <m/>
    <m/>
    <m/>
    <m/>
  </r>
  <r>
    <d v="2012-02-24T00:00:00"/>
    <x v="1"/>
    <n v="40724575"/>
    <n v="142.53"/>
    <s v="Paid"/>
    <m/>
    <m/>
    <m/>
    <m/>
    <m/>
    <m/>
    <m/>
    <m/>
    <m/>
    <m/>
    <m/>
  </r>
  <r>
    <m/>
    <x v="7"/>
    <m/>
    <n v="9545.68"/>
    <m/>
    <m/>
    <n v="3000"/>
    <m/>
    <m/>
    <n v="100"/>
    <n v="330"/>
    <n v="300"/>
    <n v="13275.68"/>
    <n v="10130.39"/>
    <n v="-3145.290000000000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2-22T00:00:00"/>
    <x v="231"/>
    <s v="IN811470"/>
    <n v="103"/>
    <s v="Paid"/>
    <m/>
    <m/>
    <m/>
    <m/>
    <m/>
    <m/>
    <m/>
    <m/>
    <m/>
    <m/>
    <m/>
  </r>
  <r>
    <m/>
    <x v="265"/>
    <m/>
    <n v="1339.8"/>
    <s v="Paid"/>
    <m/>
    <m/>
    <m/>
    <m/>
    <m/>
    <m/>
    <m/>
    <m/>
    <m/>
    <m/>
    <m/>
  </r>
  <r>
    <d v="2012-02-29T00:00:00"/>
    <x v="265"/>
    <s v="aus0012181"/>
    <n v="297.11"/>
    <s v="Paid"/>
    <m/>
    <m/>
    <m/>
    <m/>
    <m/>
    <m/>
    <m/>
    <m/>
    <m/>
    <m/>
    <m/>
  </r>
  <r>
    <d v="2012-03-01T00:00:00"/>
    <x v="236"/>
    <n v="16513"/>
    <n v="1440.4"/>
    <s v="Paid"/>
    <m/>
    <m/>
    <m/>
    <m/>
    <m/>
    <m/>
    <m/>
    <m/>
    <m/>
    <m/>
    <m/>
  </r>
  <r>
    <d v="2012-02-29T00:00:00"/>
    <x v="1"/>
    <n v="40725486"/>
    <n v="121.13"/>
    <s v="Paid"/>
    <m/>
    <m/>
    <m/>
    <m/>
    <m/>
    <m/>
    <m/>
    <m/>
    <m/>
    <m/>
    <m/>
  </r>
  <r>
    <d v="2012-02-28T00:00:00"/>
    <x v="201"/>
    <n v="274460"/>
    <n v="2899.57"/>
    <s v="Paid"/>
    <m/>
    <m/>
    <m/>
    <m/>
    <m/>
    <m/>
    <m/>
    <m/>
    <m/>
    <m/>
    <m/>
  </r>
  <r>
    <d v="2012-02-28T00:00:00"/>
    <x v="3"/>
    <n v="206863"/>
    <n v="182"/>
    <s v="Paid"/>
    <m/>
    <m/>
    <m/>
    <m/>
    <m/>
    <m/>
    <m/>
    <m/>
    <m/>
    <m/>
    <m/>
  </r>
  <r>
    <d v="2012-02-29T00:00:00"/>
    <x v="3"/>
    <n v="206919"/>
    <n v="102"/>
    <s v="Paid"/>
    <m/>
    <m/>
    <m/>
    <m/>
    <m/>
    <m/>
    <m/>
    <m/>
    <m/>
    <m/>
    <m/>
  </r>
  <r>
    <s v=" 2/3/12"/>
    <x v="1"/>
    <n v="40726111"/>
    <n v="53"/>
    <s v="Paid"/>
    <m/>
    <m/>
    <m/>
    <m/>
    <m/>
    <m/>
    <m/>
    <m/>
    <m/>
    <m/>
    <m/>
  </r>
  <r>
    <m/>
    <x v="7"/>
    <m/>
    <n v="6538.01"/>
    <m/>
    <m/>
    <n v="3000"/>
    <m/>
    <m/>
    <n v="100"/>
    <n v="330"/>
    <n v="300"/>
    <n v="10268.01"/>
    <n v="10021.620000000001"/>
    <n v="-246.3899999999994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3-07T00:00:00"/>
    <x v="268"/>
    <s v="CFH0004646"/>
    <n v="1459.34"/>
    <s v="Paid"/>
    <m/>
    <m/>
    <m/>
    <m/>
    <m/>
    <m/>
    <m/>
    <m/>
    <m/>
    <m/>
    <m/>
  </r>
  <r>
    <d v="2012-03-07T00:00:00"/>
    <x v="96"/>
    <n v="108783"/>
    <n v="57.9"/>
    <s v="Paid"/>
    <m/>
    <m/>
    <m/>
    <m/>
    <m/>
    <m/>
    <m/>
    <m/>
    <m/>
    <m/>
    <m/>
  </r>
  <r>
    <d v="2012-03-07T00:00:00"/>
    <x v="259"/>
    <n v="11282"/>
    <n v="249.35"/>
    <s v="Paid"/>
    <m/>
    <m/>
    <m/>
    <m/>
    <m/>
    <m/>
    <m/>
    <m/>
    <m/>
    <m/>
    <m/>
  </r>
  <r>
    <d v="2012-03-07T00:00:00"/>
    <x v="259"/>
    <n v="10997"/>
    <n v="8.9499999999999993"/>
    <s v="Paid"/>
    <m/>
    <m/>
    <m/>
    <m/>
    <m/>
    <m/>
    <m/>
    <m/>
    <m/>
    <m/>
    <m/>
  </r>
  <r>
    <d v="2012-03-07T00:00:00"/>
    <x v="1"/>
    <n v="1600666"/>
    <n v="189.33"/>
    <s v="Paid"/>
    <m/>
    <m/>
    <m/>
    <m/>
    <m/>
    <m/>
    <m/>
    <m/>
    <m/>
    <m/>
    <m/>
  </r>
  <r>
    <d v="2012-03-08T00:00:00"/>
    <x v="236"/>
    <n v="16920"/>
    <n v="109.88"/>
    <s v="Paid"/>
    <m/>
    <m/>
    <m/>
    <m/>
    <m/>
    <m/>
    <m/>
    <m/>
    <m/>
    <m/>
    <m/>
  </r>
  <r>
    <d v="2012-03-09T00:00:00"/>
    <x v="201"/>
    <n v="275212"/>
    <n v="2255.33"/>
    <s v="Paid"/>
    <m/>
    <m/>
    <m/>
    <m/>
    <m/>
    <m/>
    <m/>
    <m/>
    <m/>
    <m/>
    <m/>
  </r>
  <r>
    <d v="2012-03-09T00:00:00"/>
    <x v="236"/>
    <n v="17005"/>
    <n v="436.98"/>
    <s v="Paid"/>
    <m/>
    <m/>
    <m/>
    <m/>
    <m/>
    <m/>
    <m/>
    <m/>
    <m/>
    <m/>
    <m/>
  </r>
  <r>
    <d v="2012-03-07T00:00:00"/>
    <x v="265"/>
    <s v="AUS0012247"/>
    <n v="1428.11"/>
    <s v="Paid"/>
    <m/>
    <m/>
    <m/>
    <m/>
    <m/>
    <m/>
    <m/>
    <m/>
    <m/>
    <m/>
    <m/>
  </r>
  <r>
    <d v="2012-03-06T00:00:00"/>
    <x v="268"/>
    <s v="BNE0901268"/>
    <n v="3170.2"/>
    <s v="Paid"/>
    <m/>
    <m/>
    <m/>
    <m/>
    <m/>
    <m/>
    <m/>
    <m/>
    <m/>
    <m/>
    <m/>
  </r>
  <r>
    <m/>
    <x v="7"/>
    <m/>
    <n v="9365.369999999999"/>
    <m/>
    <m/>
    <m/>
    <m/>
    <m/>
    <n v="100"/>
    <n v="330"/>
    <n v="300"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3-20T00:00:00"/>
    <x v="2"/>
    <n v="2511"/>
    <n v="307.19"/>
    <s v="Paid"/>
    <m/>
    <m/>
    <m/>
    <m/>
    <m/>
    <m/>
    <m/>
    <m/>
    <m/>
    <m/>
    <m/>
  </r>
  <r>
    <d v="2012-03-21T00:00:00"/>
    <x v="259"/>
    <n v="11599"/>
    <n v="473.45"/>
    <s v="Paid"/>
    <m/>
    <m/>
    <m/>
    <m/>
    <m/>
    <m/>
    <m/>
    <m/>
    <m/>
    <m/>
    <m/>
  </r>
  <r>
    <d v="2012-03-21T00:00:00"/>
    <x v="259"/>
    <n v="11524"/>
    <n v="228.4"/>
    <s v="Paid"/>
    <m/>
    <m/>
    <m/>
    <m/>
    <m/>
    <m/>
    <m/>
    <m/>
    <m/>
    <m/>
    <m/>
  </r>
  <r>
    <d v="2001-03-21T00:00:00"/>
    <x v="265"/>
    <s v="AUS12376"/>
    <n v="1380.69"/>
    <s v="Paid"/>
    <m/>
    <m/>
    <m/>
    <m/>
    <m/>
    <m/>
    <m/>
    <m/>
    <m/>
    <m/>
    <m/>
  </r>
  <r>
    <d v="2012-03-20T00:00:00"/>
    <x v="201"/>
    <n v="275810"/>
    <n v="2264.2800000000002"/>
    <s v="Paid"/>
    <m/>
    <m/>
    <m/>
    <m/>
    <m/>
    <m/>
    <m/>
    <m/>
    <m/>
    <m/>
    <m/>
  </r>
  <r>
    <d v="2012-03-20T00:00:00"/>
    <x v="201"/>
    <n v="27580"/>
    <n v="289.68"/>
    <s v="Paid"/>
    <m/>
    <m/>
    <m/>
    <m/>
    <m/>
    <m/>
    <m/>
    <m/>
    <m/>
    <m/>
    <m/>
  </r>
  <r>
    <d v="2012-03-21T00:00:00"/>
    <x v="1"/>
    <n v="1603511"/>
    <n v="74.33"/>
    <s v="Paid"/>
    <m/>
    <m/>
    <m/>
    <m/>
    <m/>
    <m/>
    <m/>
    <m/>
    <m/>
    <m/>
    <m/>
  </r>
  <r>
    <d v="2012-03-20T00:00:00"/>
    <x v="268"/>
    <s v="BNE901466"/>
    <n v="3409.7"/>
    <s v="Paid"/>
    <m/>
    <m/>
    <m/>
    <m/>
    <m/>
    <m/>
    <m/>
    <m/>
    <m/>
    <m/>
    <m/>
  </r>
  <r>
    <m/>
    <x v="7"/>
    <m/>
    <n v="8427.7200000000012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4-02T00:00:00"/>
    <x v="1"/>
    <n v="1605667"/>
    <n v="59.13"/>
    <s v="Paid"/>
    <m/>
    <m/>
    <m/>
    <m/>
    <m/>
    <m/>
    <m/>
    <m/>
    <m/>
    <m/>
    <m/>
  </r>
  <r>
    <d v="2012-04-03T00:00:00"/>
    <x v="259"/>
    <n v="11913"/>
    <n v="135.19999999999999"/>
    <s v="Paid"/>
    <m/>
    <m/>
    <m/>
    <m/>
    <m/>
    <m/>
    <m/>
    <m/>
    <m/>
    <m/>
    <m/>
  </r>
  <r>
    <d v="2012-04-04T00:00:00"/>
    <x v="201"/>
    <n v="276803"/>
    <n v="1185.57"/>
    <s v="Paid"/>
    <m/>
    <m/>
    <m/>
    <m/>
    <m/>
    <m/>
    <m/>
    <m/>
    <m/>
    <m/>
    <m/>
  </r>
  <r>
    <d v="2012-04-04T00:00:00"/>
    <x v="268"/>
    <s v="CFH0006387"/>
    <n v="2239.67"/>
    <s v="Paid"/>
    <m/>
    <m/>
    <m/>
    <m/>
    <m/>
    <m/>
    <m/>
    <m/>
    <m/>
    <m/>
    <m/>
  </r>
  <r>
    <d v="2012-04-04T00:00:00"/>
    <x v="265"/>
    <s v="AUS0012513"/>
    <n v="1439.85"/>
    <s v="Paid"/>
    <m/>
    <m/>
    <m/>
    <m/>
    <m/>
    <m/>
    <m/>
    <m/>
    <m/>
    <m/>
    <m/>
  </r>
  <r>
    <m/>
    <x v="7"/>
    <m/>
    <n v="5059.42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4-10T00:00:00"/>
    <x v="268"/>
    <s v="BNE901731"/>
    <n v="1812.54"/>
    <s v="Paid"/>
    <m/>
    <m/>
    <m/>
    <m/>
    <m/>
    <m/>
    <m/>
    <m/>
    <m/>
    <m/>
    <m/>
  </r>
  <r>
    <d v="2012-04-11T00:00:00"/>
    <x v="1"/>
    <n v="1607273"/>
    <n v="59.13"/>
    <s v="Paid"/>
    <m/>
    <m/>
    <m/>
    <m/>
    <m/>
    <m/>
    <m/>
    <m/>
    <m/>
    <m/>
    <m/>
  </r>
  <r>
    <d v="2012-04-11T00:00:00"/>
    <x v="1"/>
    <n v="1607274"/>
    <n v="30.4"/>
    <s v="Paid"/>
    <m/>
    <m/>
    <m/>
    <m/>
    <m/>
    <m/>
    <m/>
    <m/>
    <m/>
    <m/>
    <m/>
  </r>
  <r>
    <d v="2012-04-11T00:00:00"/>
    <x v="265"/>
    <s v="AUS0012570"/>
    <n v="1362.86"/>
    <s v="Paid"/>
    <m/>
    <m/>
    <m/>
    <m/>
    <m/>
    <m/>
    <m/>
    <m/>
    <m/>
    <m/>
    <m/>
  </r>
  <r>
    <d v="2012-04-11T00:00:00"/>
    <x v="201"/>
    <n v="277192"/>
    <n v="430.29"/>
    <s v="Paid"/>
    <m/>
    <m/>
    <m/>
    <m/>
    <m/>
    <m/>
    <m/>
    <m/>
    <m/>
    <m/>
    <m/>
  </r>
  <r>
    <d v="2012-04-11T00:00:00"/>
    <x v="201"/>
    <n v="277101"/>
    <n v="1070.07"/>
    <s v="Paid"/>
    <m/>
    <m/>
    <m/>
    <m/>
    <m/>
    <m/>
    <m/>
    <m/>
    <m/>
    <m/>
    <m/>
  </r>
  <r>
    <d v="2012-04-10T00:00:00"/>
    <x v="3"/>
    <n v="208581"/>
    <n v="606.5"/>
    <s v="Paid"/>
    <m/>
    <m/>
    <m/>
    <m/>
    <m/>
    <m/>
    <m/>
    <m/>
    <m/>
    <m/>
    <m/>
  </r>
  <r>
    <m/>
    <x v="7"/>
    <m/>
    <n v="5371.79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4-18T00:00:00"/>
    <x v="259"/>
    <n v="12205"/>
    <n v="143.5"/>
    <s v="Paid"/>
    <m/>
    <m/>
    <m/>
    <m/>
    <m/>
    <m/>
    <m/>
    <m/>
    <m/>
    <m/>
    <m/>
  </r>
  <r>
    <d v="2012-04-18T00:00:00"/>
    <x v="259"/>
    <n v="12191"/>
    <n v="219.65"/>
    <s v="Paid"/>
    <m/>
    <m/>
    <m/>
    <m/>
    <m/>
    <m/>
    <m/>
    <m/>
    <m/>
    <m/>
    <m/>
  </r>
  <r>
    <d v="2012-04-16T00:00:00"/>
    <x v="201"/>
    <n v="277352"/>
    <n v="1510.27"/>
    <s v="Paid"/>
    <m/>
    <m/>
    <m/>
    <m/>
    <m/>
    <m/>
    <m/>
    <m/>
    <m/>
    <m/>
    <m/>
  </r>
  <r>
    <d v="2012-04-18T00:00:00"/>
    <x v="265"/>
    <s v="AUS0012631"/>
    <n v="1415.49"/>
    <s v="Paid"/>
    <m/>
    <m/>
    <m/>
    <m/>
    <m/>
    <m/>
    <m/>
    <m/>
    <m/>
    <m/>
    <m/>
  </r>
  <r>
    <d v="2012-04-18T00:00:00"/>
    <x v="201"/>
    <n v="277551"/>
    <n v="1778.21"/>
    <s v="Paid"/>
    <m/>
    <m/>
    <m/>
    <m/>
    <m/>
    <m/>
    <m/>
    <m/>
    <m/>
    <m/>
    <m/>
  </r>
  <r>
    <d v="2012-04-18T00:00:00"/>
    <x v="268"/>
    <s v="CFH0007010"/>
    <n v="1170.8599999999999"/>
    <s v="Paid"/>
    <m/>
    <m/>
    <m/>
    <m/>
    <m/>
    <m/>
    <m/>
    <m/>
    <m/>
    <m/>
    <m/>
  </r>
  <r>
    <d v="2012-04-18T00:00:00"/>
    <x v="268"/>
    <s v="CFH0007014"/>
    <n v="53.78"/>
    <s v="Paid"/>
    <m/>
    <m/>
    <m/>
    <m/>
    <m/>
    <m/>
    <m/>
    <m/>
    <m/>
    <m/>
    <m/>
  </r>
  <r>
    <d v="2012-04-18T00:00:00"/>
    <x v="268"/>
    <s v="BNE0901812"/>
    <n v="2407.75"/>
    <s v="Paid"/>
    <m/>
    <m/>
    <m/>
    <m/>
    <m/>
    <m/>
    <m/>
    <m/>
    <m/>
    <m/>
    <m/>
  </r>
  <r>
    <d v="2012-04-18T00:00:00"/>
    <x v="201"/>
    <n v="277554"/>
    <n v="102"/>
    <s v="Paid"/>
    <m/>
    <m/>
    <m/>
    <m/>
    <m/>
    <m/>
    <m/>
    <m/>
    <m/>
    <m/>
    <m/>
  </r>
  <r>
    <d v="2012-04-20T00:00:00"/>
    <x v="201"/>
    <n v="277698"/>
    <n v="1218"/>
    <s v="Paid"/>
    <m/>
    <m/>
    <m/>
    <m/>
    <m/>
    <m/>
    <m/>
    <m/>
    <m/>
    <m/>
    <m/>
  </r>
  <r>
    <d v="2012-04-20T00:00:00"/>
    <x v="201"/>
    <n v="277699"/>
    <n v="76.19"/>
    <s v="Paid"/>
    <m/>
    <m/>
    <m/>
    <m/>
    <m/>
    <m/>
    <m/>
    <m/>
    <m/>
    <m/>
    <m/>
  </r>
  <r>
    <d v="2012-04-20T00:00:00"/>
    <x v="1"/>
    <n v="1609282"/>
    <n v="59.13"/>
    <s v="Paid"/>
    <m/>
    <m/>
    <m/>
    <m/>
    <m/>
    <m/>
    <m/>
    <m/>
    <m/>
    <m/>
    <m/>
  </r>
  <r>
    <d v="2012-04-20T00:00:00"/>
    <x v="1"/>
    <n v="1609280"/>
    <n v="30.4"/>
    <s v="Paid"/>
    <m/>
    <m/>
    <m/>
    <m/>
    <m/>
    <m/>
    <m/>
    <m/>
    <m/>
    <m/>
    <m/>
  </r>
  <r>
    <m/>
    <x v="7"/>
    <m/>
    <n v="10185.229999999998"/>
    <m/>
    <m/>
    <m/>
    <m/>
    <m/>
    <n v="100"/>
    <n v="330"/>
    <n v="400"/>
    <m/>
    <n v="11099.96"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4-23T00:00:00"/>
    <x v="1"/>
    <n v="1609636"/>
    <n v="59.13"/>
    <s v="Paid"/>
    <m/>
    <m/>
    <m/>
    <m/>
    <m/>
    <m/>
    <m/>
    <m/>
    <m/>
    <m/>
    <m/>
  </r>
  <r>
    <d v="2012-04-23T00:00:00"/>
    <x v="1"/>
    <n v="1609665"/>
    <n v="53.1"/>
    <s v="Paid"/>
    <m/>
    <m/>
    <m/>
    <m/>
    <m/>
    <m/>
    <m/>
    <m/>
    <m/>
    <m/>
    <m/>
  </r>
  <r>
    <d v="2012-04-24T00:00:00"/>
    <x v="265"/>
    <s v="AUS0012689"/>
    <n v="1355.46"/>
    <s v="Paid"/>
    <m/>
    <m/>
    <m/>
    <m/>
    <m/>
    <m/>
    <m/>
    <m/>
    <m/>
    <m/>
    <m/>
  </r>
  <r>
    <d v="2012-04-23T00:00:00"/>
    <x v="268"/>
    <s v="CFH0007261"/>
    <n v="978.9"/>
    <s v="Paid"/>
    <m/>
    <m/>
    <m/>
    <m/>
    <m/>
    <m/>
    <m/>
    <m/>
    <m/>
    <m/>
    <m/>
  </r>
  <r>
    <d v="2012-04-23T00:00:00"/>
    <x v="3"/>
    <n v="209148"/>
    <n v="170.6"/>
    <s v="Paid"/>
    <m/>
    <m/>
    <m/>
    <m/>
    <m/>
    <m/>
    <m/>
    <m/>
    <m/>
    <m/>
    <m/>
  </r>
  <r>
    <d v="2012-04-26T00:00:00"/>
    <x v="201"/>
    <n v="277979"/>
    <n v="3237.6"/>
    <s v="Paid"/>
    <m/>
    <m/>
    <m/>
    <m/>
    <m/>
    <m/>
    <m/>
    <m/>
    <m/>
    <m/>
    <m/>
  </r>
  <r>
    <d v="2012-04-27T00:00:00"/>
    <x v="201"/>
    <n v="278048"/>
    <n v="727.52"/>
    <s v="Paid"/>
    <m/>
    <m/>
    <m/>
    <m/>
    <m/>
    <m/>
    <m/>
    <m/>
    <m/>
    <m/>
    <m/>
  </r>
  <r>
    <d v="2012-04-27T00:00:00"/>
    <x v="0"/>
    <n v="1202978"/>
    <n v="1161.1099999999999"/>
    <s v="Paid"/>
    <m/>
    <m/>
    <m/>
    <m/>
    <m/>
    <m/>
    <m/>
    <m/>
    <m/>
    <m/>
    <m/>
  </r>
  <r>
    <m/>
    <x v="7"/>
    <m/>
    <n v="7743.42"/>
    <m/>
    <m/>
    <m/>
    <m/>
    <m/>
    <n v="100"/>
    <n v="330"/>
    <n v="400"/>
    <m/>
    <n v="10445.99"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5-01T00:00:00"/>
    <x v="201"/>
    <n v="278289"/>
    <n v="1076.06"/>
    <s v="Paid"/>
    <m/>
    <m/>
    <m/>
    <m/>
    <m/>
    <m/>
    <m/>
    <m/>
    <m/>
    <m/>
    <m/>
  </r>
  <r>
    <d v="2012-05-02T00:00:00"/>
    <x v="265"/>
    <s v="AUS0012759"/>
    <n v="1541.6"/>
    <s v="Paid"/>
    <m/>
    <m/>
    <m/>
    <m/>
    <m/>
    <m/>
    <m/>
    <m/>
    <m/>
    <m/>
    <m/>
  </r>
  <r>
    <d v="2012-05-02T00:00:00"/>
    <x v="96"/>
    <n v="11047"/>
    <n v="57.9"/>
    <s v="Paid"/>
    <m/>
    <m/>
    <m/>
    <m/>
    <m/>
    <m/>
    <m/>
    <m/>
    <m/>
    <m/>
    <m/>
  </r>
  <r>
    <d v="2012-05-02T00:00:00"/>
    <x v="1"/>
    <n v="1611582"/>
    <n v="74.33"/>
    <s v="Paid"/>
    <m/>
    <m/>
    <m/>
    <m/>
    <m/>
    <m/>
    <m/>
    <m/>
    <m/>
    <m/>
    <m/>
  </r>
  <r>
    <d v="2012-05-03T00:00:00"/>
    <x v="201"/>
    <n v="278451"/>
    <n v="1101.5"/>
    <s v="Paid"/>
    <m/>
    <m/>
    <m/>
    <m/>
    <m/>
    <m/>
    <m/>
    <m/>
    <m/>
    <m/>
    <m/>
  </r>
  <r>
    <d v="2012-05-03T00:00:00"/>
    <x v="259"/>
    <n v="12490"/>
    <n v="292.14999999999998"/>
    <s v="Paid"/>
    <m/>
    <m/>
    <m/>
    <m/>
    <m/>
    <m/>
    <m/>
    <m/>
    <m/>
    <m/>
    <m/>
  </r>
  <r>
    <d v="2012-05-04T00:00:00"/>
    <x v="268"/>
    <s v="CFH0007887"/>
    <n v="1669.37"/>
    <s v="Paid"/>
    <m/>
    <m/>
    <m/>
    <m/>
    <m/>
    <m/>
    <m/>
    <m/>
    <m/>
    <m/>
    <m/>
  </r>
  <r>
    <d v="2012-05-04T00:00:00"/>
    <x v="268"/>
    <s v="BNE0902018"/>
    <n v="1025.17"/>
    <s v="Paid"/>
    <m/>
    <m/>
    <m/>
    <m/>
    <m/>
    <m/>
    <m/>
    <m/>
    <m/>
    <m/>
    <m/>
  </r>
  <r>
    <m/>
    <x v="7"/>
    <m/>
    <n v="6838.08"/>
    <m/>
    <m/>
    <m/>
    <m/>
    <m/>
    <n v="100"/>
    <n v="330"/>
    <n v="400"/>
    <m/>
    <n v="12185.89"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5-08T00:00:00"/>
    <x v="255"/>
    <n v="1203459"/>
    <n v="1656.13"/>
    <s v="Paid"/>
    <m/>
    <m/>
    <m/>
    <m/>
    <m/>
    <m/>
    <m/>
    <m/>
    <m/>
    <m/>
    <m/>
  </r>
  <r>
    <d v="2012-05-09T00:00:00"/>
    <x v="265"/>
    <s v="AUS0012818"/>
    <n v="1400.27"/>
    <s v="Paid"/>
    <m/>
    <m/>
    <m/>
    <m/>
    <m/>
    <m/>
    <m/>
    <m/>
    <m/>
    <m/>
    <m/>
  </r>
  <r>
    <d v="2012-05-10T00:00:00"/>
    <x v="201"/>
    <n v="278816"/>
    <n v="94.96"/>
    <s v="Paid"/>
    <m/>
    <m/>
    <m/>
    <m/>
    <m/>
    <m/>
    <m/>
    <m/>
    <m/>
    <m/>
    <m/>
  </r>
  <r>
    <d v="2012-05-10T00:00:00"/>
    <x v="201"/>
    <n v="278815"/>
    <n v="2197.7399999999998"/>
    <s v="Paid"/>
    <m/>
    <m/>
    <m/>
    <m/>
    <m/>
    <m/>
    <m/>
    <m/>
    <m/>
    <m/>
    <m/>
  </r>
  <r>
    <d v="2012-05-11T00:00:00"/>
    <x v="201"/>
    <n v="278939"/>
    <n v="782.72"/>
    <s v="Paid"/>
    <m/>
    <m/>
    <m/>
    <m/>
    <m/>
    <m/>
    <m/>
    <m/>
    <m/>
    <m/>
    <m/>
  </r>
  <r>
    <d v="2012-05-11T00:00:00"/>
    <x v="268"/>
    <s v="CFH008321"/>
    <n v="1857.58"/>
    <s v="Paid"/>
    <m/>
    <m/>
    <m/>
    <m/>
    <m/>
    <m/>
    <m/>
    <m/>
    <m/>
    <m/>
    <m/>
  </r>
  <r>
    <d v="2012-05-11T00:00:00"/>
    <x v="1"/>
    <n v="1613563"/>
    <n v="23.75"/>
    <s v="Paid"/>
    <m/>
    <m/>
    <m/>
    <m/>
    <m/>
    <m/>
    <m/>
    <m/>
    <m/>
    <m/>
    <m/>
  </r>
  <r>
    <d v="2012-05-11T00:00:00"/>
    <x v="1"/>
    <n v="1613564"/>
    <n v="59.13"/>
    <s v="Paid"/>
    <m/>
    <m/>
    <m/>
    <m/>
    <m/>
    <m/>
    <m/>
    <m/>
    <m/>
    <m/>
    <m/>
  </r>
  <r>
    <d v="2012-05-11T00:00:00"/>
    <x v="1"/>
    <n v="1613567"/>
    <n v="15.2"/>
    <s v="Paid"/>
    <m/>
    <m/>
    <m/>
    <m/>
    <m/>
    <m/>
    <m/>
    <m/>
    <m/>
    <m/>
    <m/>
  </r>
  <r>
    <d v="2012-05-08T00:00:00"/>
    <x v="3"/>
    <n v="14792"/>
    <n v="-32.549999999999997"/>
    <s v="Paid"/>
    <m/>
    <m/>
    <m/>
    <m/>
    <m/>
    <m/>
    <m/>
    <m/>
    <m/>
    <m/>
    <m/>
  </r>
  <r>
    <d v="2012-05-08T00:00:00"/>
    <x v="3"/>
    <n v="209720"/>
    <n v="175.05"/>
    <s v="Paid"/>
    <m/>
    <m/>
    <m/>
    <m/>
    <m/>
    <m/>
    <m/>
    <m/>
    <m/>
    <m/>
    <m/>
  </r>
  <r>
    <d v="2012-05-09T00:00:00"/>
    <x v="259"/>
    <n v="12575"/>
    <n v="170"/>
    <s v="Paid"/>
    <m/>
    <m/>
    <m/>
    <m/>
    <m/>
    <m/>
    <m/>
    <m/>
    <m/>
    <m/>
    <m/>
  </r>
  <r>
    <m/>
    <x v="7"/>
    <m/>
    <n v="8399.98"/>
    <m/>
    <m/>
    <m/>
    <m/>
    <m/>
    <n v="100"/>
    <n v="330"/>
    <n v="400"/>
    <m/>
    <n v="9344.92"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5-16T00:00:00"/>
    <x v="265"/>
    <s v="AUS0012884"/>
    <n v="1403.75"/>
    <s v="Paid"/>
    <m/>
    <m/>
    <m/>
    <m/>
    <m/>
    <m/>
    <m/>
    <m/>
    <m/>
    <m/>
    <m/>
  </r>
  <r>
    <d v="2012-05-15T00:00:00"/>
    <x v="201"/>
    <n v="279079"/>
    <n v="1284.3800000000001"/>
    <s v="Paid"/>
    <m/>
    <m/>
    <m/>
    <m/>
    <m/>
    <m/>
    <m/>
    <m/>
    <m/>
    <m/>
    <m/>
  </r>
  <r>
    <d v="2012-05-15T00:00:00"/>
    <x v="201"/>
    <n v="279123"/>
    <n v="167.05"/>
    <s v="Paid"/>
    <m/>
    <m/>
    <m/>
    <m/>
    <m/>
    <m/>
    <m/>
    <m/>
    <m/>
    <m/>
    <m/>
  </r>
  <r>
    <d v="2012-05-15T00:00:00"/>
    <x v="268"/>
    <s v="BNE0902116"/>
    <n v="1375.59"/>
    <s v="Paid"/>
    <m/>
    <m/>
    <m/>
    <m/>
    <m/>
    <m/>
    <m/>
    <m/>
    <m/>
    <m/>
    <m/>
  </r>
  <r>
    <d v="2012-05-16T00:00:00"/>
    <x v="1"/>
    <n v="1614496"/>
    <n v="59.13"/>
    <s v="Paid"/>
    <m/>
    <m/>
    <m/>
    <m/>
    <m/>
    <m/>
    <m/>
    <m/>
    <m/>
    <m/>
    <m/>
  </r>
  <r>
    <d v="2012-05-16T00:00:00"/>
    <x v="268"/>
    <s v="CFH0008587"/>
    <n v="1597.8"/>
    <s v="Paid"/>
    <m/>
    <m/>
    <m/>
    <m/>
    <m/>
    <m/>
    <m/>
    <m/>
    <m/>
    <m/>
    <m/>
  </r>
  <r>
    <d v="2012-05-16T00:00:00"/>
    <x v="259"/>
    <n v="12753"/>
    <n v="740.42"/>
    <s v="Paid"/>
    <m/>
    <m/>
    <m/>
    <m/>
    <m/>
    <m/>
    <m/>
    <m/>
    <m/>
    <m/>
    <m/>
  </r>
  <r>
    <d v="2012-05-16T00:00:00"/>
    <x v="259"/>
    <n v="12757"/>
    <n v="105.6"/>
    <s v="Paid"/>
    <m/>
    <m/>
    <m/>
    <m/>
    <m/>
    <m/>
    <m/>
    <m/>
    <m/>
    <m/>
    <m/>
  </r>
  <r>
    <d v="2012-05-18T00:00:00"/>
    <x v="201"/>
    <n v="279348"/>
    <n v="1038.81"/>
    <s v="Paid"/>
    <m/>
    <m/>
    <m/>
    <m/>
    <m/>
    <m/>
    <m/>
    <m/>
    <m/>
    <m/>
    <m/>
  </r>
  <r>
    <m/>
    <x v="7"/>
    <m/>
    <n v="7772.53"/>
    <m/>
    <m/>
    <n v="3172.86"/>
    <m/>
    <m/>
    <n v="100"/>
    <n v="330"/>
    <n v="400"/>
    <n v="11775.39"/>
    <n v="11107.63"/>
    <n v="-667.7600000000002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5-25T00:00:00"/>
    <x v="1"/>
    <n v="1616661"/>
    <n v="16.649999999999999"/>
    <s v="Paid"/>
    <m/>
    <m/>
    <m/>
    <m/>
    <m/>
    <m/>
    <m/>
    <m/>
    <m/>
    <m/>
    <m/>
  </r>
  <r>
    <d v="2012-05-25T00:00:00"/>
    <x v="1"/>
    <n v="1616662"/>
    <n v="67.400000000000006"/>
    <s v="Paid"/>
    <m/>
    <m/>
    <m/>
    <m/>
    <m/>
    <m/>
    <m/>
    <m/>
    <m/>
    <m/>
    <m/>
  </r>
  <r>
    <d v="2012-05-23T00:00:00"/>
    <x v="268"/>
    <s v="CFH0008982"/>
    <n v="1622.05"/>
    <s v="Paid"/>
    <m/>
    <m/>
    <m/>
    <m/>
    <m/>
    <m/>
    <m/>
    <m/>
    <m/>
    <m/>
    <m/>
  </r>
  <r>
    <d v="2012-05-22T00:00:00"/>
    <x v="3"/>
    <n v="2100296"/>
    <n v="443"/>
    <s v="Paid"/>
    <m/>
    <m/>
    <m/>
    <m/>
    <m/>
    <m/>
    <m/>
    <m/>
    <m/>
    <m/>
    <m/>
  </r>
  <r>
    <d v="2012-05-23T00:00:00"/>
    <x v="201"/>
    <n v="279671"/>
    <n v="1588.37"/>
    <s v="Paid"/>
    <m/>
    <m/>
    <m/>
    <m/>
    <m/>
    <m/>
    <m/>
    <m/>
    <m/>
    <m/>
    <m/>
  </r>
  <r>
    <d v="2012-05-23T00:00:00"/>
    <x v="265"/>
    <s v="AUS0012952"/>
    <n v="1388.96"/>
    <s v="Paid"/>
    <m/>
    <m/>
    <m/>
    <m/>
    <m/>
    <m/>
    <m/>
    <m/>
    <m/>
    <m/>
    <m/>
  </r>
  <r>
    <m/>
    <x v="7"/>
    <m/>
    <n v="5126.43"/>
    <m/>
    <m/>
    <n v="3172.86"/>
    <m/>
    <m/>
    <n v="100"/>
    <n v="330"/>
    <n v="400"/>
    <n v="9129.2900000000009"/>
    <n v="9522.5400000000009"/>
    <n v="393.25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6-01T00:00:00"/>
    <x v="1"/>
    <n v="1618052"/>
    <n v="98.67"/>
    <s v="Paid"/>
    <m/>
    <m/>
    <m/>
    <m/>
    <m/>
    <m/>
    <m/>
    <m/>
    <m/>
    <m/>
    <m/>
  </r>
  <r>
    <d v="2012-06-01T00:00:00"/>
    <x v="1"/>
    <n v="1618051"/>
    <n v="16.559999999999999"/>
    <s v="Paid"/>
    <m/>
    <m/>
    <m/>
    <m/>
    <m/>
    <m/>
    <m/>
    <m/>
    <m/>
    <m/>
    <m/>
  </r>
  <r>
    <d v="2012-05-31T00:00:00"/>
    <x v="268"/>
    <s v="CFH0009477"/>
    <n v="635.4"/>
    <s v="Paid"/>
    <m/>
    <m/>
    <m/>
    <m/>
    <m/>
    <m/>
    <m/>
    <m/>
    <m/>
    <m/>
    <m/>
  </r>
  <r>
    <d v="2012-05-30T00:00:00"/>
    <x v="1"/>
    <n v="1617547"/>
    <n v="157.93"/>
    <s v="Paid"/>
    <m/>
    <m/>
    <m/>
    <m/>
    <m/>
    <m/>
    <m/>
    <m/>
    <m/>
    <m/>
    <m/>
  </r>
  <r>
    <d v="2012-05-30T00:00:00"/>
    <x v="201"/>
    <n v="280003"/>
    <n v="2496.29"/>
    <s v="Paid"/>
    <m/>
    <m/>
    <m/>
    <m/>
    <m/>
    <m/>
    <m/>
    <m/>
    <m/>
    <m/>
    <m/>
  </r>
  <r>
    <d v="2012-05-30T00:00:00"/>
    <x v="268"/>
    <s v="CFH0009331"/>
    <n v="259.01"/>
    <s v="Paid"/>
    <m/>
    <m/>
    <m/>
    <m/>
    <m/>
    <m/>
    <m/>
    <m/>
    <m/>
    <m/>
    <m/>
  </r>
  <r>
    <d v="2012-05-30T00:00:00"/>
    <x v="268"/>
    <s v="BNE0902309"/>
    <n v="2972.06"/>
    <s v="Paid"/>
    <m/>
    <m/>
    <m/>
    <m/>
    <m/>
    <m/>
    <m/>
    <m/>
    <m/>
    <m/>
    <m/>
  </r>
  <r>
    <d v="2012-05-31T00:00:00"/>
    <x v="268"/>
    <s v="BNE0902383"/>
    <n v="783.76"/>
    <s v="Paid"/>
    <m/>
    <m/>
    <m/>
    <m/>
    <m/>
    <m/>
    <m/>
    <m/>
    <m/>
    <m/>
    <m/>
  </r>
  <r>
    <d v="2012-05-30T00:00:00"/>
    <x v="265"/>
    <s v="AUS0013020"/>
    <n v="1427.24"/>
    <s v="Paid"/>
    <m/>
    <m/>
    <m/>
    <m/>
    <m/>
    <m/>
    <m/>
    <m/>
    <m/>
    <m/>
    <m/>
  </r>
  <r>
    <d v="2012-05-30T00:00:00"/>
    <x v="259"/>
    <n v="13061"/>
    <n v="90.45"/>
    <s v="Paid"/>
    <m/>
    <m/>
    <m/>
    <m/>
    <m/>
    <m/>
    <m/>
    <m/>
    <m/>
    <m/>
    <m/>
  </r>
  <r>
    <m/>
    <x v="7"/>
    <m/>
    <n v="8937.3700000000008"/>
    <m/>
    <m/>
    <n v="3100"/>
    <m/>
    <m/>
    <n v="100"/>
    <n v="330"/>
    <n v="400"/>
    <n v="12867.37"/>
    <n v="11284.89"/>
    <n v="-1582.4800000000014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6-06T00:00:00"/>
    <x v="265"/>
    <s v="AUS13085"/>
    <n v="1415.49"/>
    <s v="Paid"/>
    <m/>
    <m/>
    <m/>
    <m/>
    <m/>
    <m/>
    <m/>
    <m/>
    <m/>
    <m/>
    <m/>
  </r>
  <r>
    <d v="2012-06-06T00:00:00"/>
    <x v="271"/>
    <n v="111112"/>
    <n v="57.9"/>
    <s v="Paid"/>
    <m/>
    <m/>
    <m/>
    <m/>
    <m/>
    <m/>
    <m/>
    <m/>
    <m/>
    <m/>
    <m/>
  </r>
  <r>
    <d v="2012-06-06T00:00:00"/>
    <x v="1"/>
    <n v="1619066"/>
    <n v="67.400000000000006"/>
    <s v="Paid"/>
    <m/>
    <m/>
    <m/>
    <m/>
    <m/>
    <m/>
    <m/>
    <m/>
    <m/>
    <m/>
    <m/>
  </r>
  <r>
    <d v="2012-06-06T00:00:00"/>
    <x v="268"/>
    <s v="CFH0009746"/>
    <n v="862.83"/>
    <s v="Paid"/>
    <m/>
    <m/>
    <m/>
    <m/>
    <m/>
    <m/>
    <m/>
    <m/>
    <m/>
    <m/>
    <m/>
  </r>
  <r>
    <d v="2012-06-05T00:00:00"/>
    <x v="201"/>
    <n v="280374"/>
    <n v="2340.66"/>
    <s v="Paid"/>
    <m/>
    <m/>
    <m/>
    <m/>
    <m/>
    <m/>
    <m/>
    <m/>
    <m/>
    <m/>
    <m/>
  </r>
  <r>
    <d v="2012-06-05T00:00:00"/>
    <x v="3"/>
    <n v="210854"/>
    <n v="291.7"/>
    <s v="Paid"/>
    <m/>
    <m/>
    <m/>
    <m/>
    <m/>
    <m/>
    <m/>
    <m/>
    <m/>
    <m/>
    <m/>
  </r>
  <r>
    <d v="2012-06-08T00:00:00"/>
    <x v="2"/>
    <n v="2725"/>
    <n v="488.6"/>
    <s v="Paid"/>
    <m/>
    <m/>
    <m/>
    <m/>
    <m/>
    <m/>
    <m/>
    <m/>
    <m/>
    <m/>
    <m/>
  </r>
  <r>
    <m/>
    <x v="7"/>
    <m/>
    <n v="5524.5800000000008"/>
    <m/>
    <m/>
    <n v="3100"/>
    <m/>
    <m/>
    <n v="100"/>
    <n v="330"/>
    <n v="400"/>
    <n v="9454.5800000000017"/>
    <n v="8557.3700000000008"/>
    <n v="-897.21000000000095"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6-12T00:00:00"/>
    <x v="251"/>
    <n v="68184"/>
    <n v="873.48"/>
    <s v="Paid"/>
    <m/>
    <m/>
    <m/>
    <m/>
    <m/>
    <m/>
    <m/>
    <m/>
    <m/>
    <m/>
    <m/>
  </r>
  <r>
    <d v="2012-06-14T00:00:00"/>
    <x v="259"/>
    <n v="13107"/>
    <n v="29.81"/>
    <s v="Paid"/>
    <m/>
    <m/>
    <m/>
    <m/>
    <m/>
    <m/>
    <m/>
    <m/>
    <m/>
    <m/>
    <m/>
  </r>
  <r>
    <d v="2012-06-12T00:00:00"/>
    <x v="201"/>
    <n v="280808"/>
    <n v="3100.81"/>
    <s v="Paid"/>
    <m/>
    <m/>
    <m/>
    <m/>
    <m/>
    <m/>
    <m/>
    <m/>
    <m/>
    <m/>
    <m/>
  </r>
  <r>
    <d v="2012-06-13T00:00:00"/>
    <x v="259"/>
    <n v="13612"/>
    <n v="83.95"/>
    <s v="Paid"/>
    <m/>
    <m/>
    <m/>
    <m/>
    <m/>
    <m/>
    <m/>
    <m/>
    <m/>
    <m/>
    <m/>
  </r>
  <r>
    <d v="2012-06-13T00:00:00"/>
    <x v="265"/>
    <s v="AUS0013147"/>
    <n v="1424.63"/>
    <s v="Paid"/>
    <m/>
    <m/>
    <m/>
    <m/>
    <m/>
    <m/>
    <m/>
    <m/>
    <m/>
    <m/>
    <m/>
  </r>
  <r>
    <d v="2012-06-15T00:00:00"/>
    <x v="1"/>
    <n v="1620814"/>
    <n v="157.93"/>
    <s v="Paid"/>
    <m/>
    <m/>
    <m/>
    <m/>
    <m/>
    <m/>
    <m/>
    <m/>
    <m/>
    <m/>
    <m/>
  </r>
  <r>
    <d v="2012-06-16T00:00:00"/>
    <x v="252"/>
    <n v="68265"/>
    <n v="1238.53"/>
    <s v="Paid"/>
    <m/>
    <m/>
    <m/>
    <m/>
    <m/>
    <m/>
    <m/>
    <m/>
    <m/>
    <m/>
    <m/>
  </r>
  <r>
    <m/>
    <x v="7"/>
    <m/>
    <n v="6909.14"/>
    <m/>
    <m/>
    <n v="3100"/>
    <m/>
    <m/>
    <n v="100"/>
    <n v="330"/>
    <n v="400"/>
    <n v="10839.14"/>
    <n v="7686.55"/>
    <n v="-3152.589999999999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d v="2012-06-19T00:00:00"/>
    <x v="201"/>
    <n v="281280"/>
    <n v="1205.75"/>
    <s v="Paid"/>
    <m/>
    <m/>
    <m/>
    <m/>
    <m/>
    <m/>
    <m/>
    <m/>
    <m/>
    <m/>
    <m/>
  </r>
  <r>
    <d v="2012-06-19T00:00:00"/>
    <x v="3"/>
    <n v="211344"/>
    <n v="396.45"/>
    <s v="Paid"/>
    <m/>
    <m/>
    <m/>
    <m/>
    <m/>
    <m/>
    <m/>
    <m/>
    <m/>
    <m/>
    <m/>
  </r>
  <r>
    <d v="2012-06-20T00:00:00"/>
    <x v="268"/>
    <s v="CFH0010547"/>
    <n v="1287.21"/>
    <s v="Paid"/>
    <m/>
    <m/>
    <m/>
    <m/>
    <m/>
    <m/>
    <m/>
    <m/>
    <m/>
    <m/>
    <m/>
  </r>
  <r>
    <d v="2012-06-20T00:00:00"/>
    <x v="265"/>
    <s v="AUS0013214"/>
    <n v="1453.77"/>
    <s v="Paid"/>
    <m/>
    <m/>
    <m/>
    <m/>
    <m/>
    <m/>
    <m/>
    <m/>
    <m/>
    <m/>
    <m/>
  </r>
  <r>
    <d v="2012-06-22T00:00:00"/>
    <x v="1"/>
    <n v="1622269"/>
    <n v="90.53"/>
    <s v="Paid"/>
    <m/>
    <m/>
    <m/>
    <m/>
    <m/>
    <m/>
    <m/>
    <m/>
    <m/>
    <m/>
    <m/>
  </r>
  <r>
    <d v="2012-06-22T00:00:00"/>
    <x v="251"/>
    <n v="68350"/>
    <n v="1124.95"/>
    <s v="Paid"/>
    <m/>
    <m/>
    <m/>
    <m/>
    <m/>
    <m/>
    <m/>
    <m/>
    <m/>
    <m/>
    <m/>
  </r>
  <r>
    <m/>
    <x v="272"/>
    <m/>
    <n v="38.340000000000003"/>
    <s v="Paid"/>
    <m/>
    <m/>
    <m/>
    <m/>
    <m/>
    <m/>
    <m/>
    <m/>
    <m/>
    <m/>
    <m/>
  </r>
  <r>
    <m/>
    <x v="7"/>
    <m/>
    <n v="5597"/>
    <m/>
    <m/>
    <n v="3319.23"/>
    <m/>
    <m/>
    <n v="100"/>
    <n v="330"/>
    <n v="400"/>
    <n v="9746.23"/>
    <n v="10465.02"/>
    <n v="718.7900000000008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6-26T00:00:00"/>
    <x v="202"/>
    <n v="25364"/>
    <n v="188.1"/>
    <s v="Paid"/>
    <m/>
    <m/>
    <n v="188.1"/>
    <m/>
    <m/>
    <m/>
    <m/>
    <m/>
    <m/>
    <m/>
    <m/>
  </r>
  <r>
    <d v="2012-06-27T00:00:00"/>
    <x v="1"/>
    <n v="1623154"/>
    <n v="75.680000000000007"/>
    <s v="Paid"/>
    <m/>
    <m/>
    <m/>
    <m/>
    <m/>
    <m/>
    <m/>
    <m/>
    <m/>
    <m/>
    <m/>
  </r>
  <r>
    <d v="2012-06-27T00:00:00"/>
    <x v="259"/>
    <n v="13638"/>
    <n v="18.25"/>
    <s v="Paid"/>
    <m/>
    <m/>
    <m/>
    <m/>
    <m/>
    <m/>
    <m/>
    <m/>
    <m/>
    <m/>
    <m/>
  </r>
  <r>
    <d v="2012-06-27T00:00:00"/>
    <x v="259"/>
    <n v="13976"/>
    <n v="119.4"/>
    <s v="Paid"/>
    <m/>
    <m/>
    <m/>
    <m/>
    <m/>
    <m/>
    <m/>
    <m/>
    <m/>
    <m/>
    <m/>
  </r>
  <r>
    <d v="2012-06-26T00:00:00"/>
    <x v="201"/>
    <n v="281672"/>
    <n v="2972.4"/>
    <s v="Paid"/>
    <m/>
    <m/>
    <m/>
    <m/>
    <m/>
    <m/>
    <m/>
    <m/>
    <m/>
    <m/>
    <m/>
  </r>
  <r>
    <d v="2012-06-26T00:00:00"/>
    <x v="268"/>
    <s v="BNE0902693"/>
    <n v="1732.58"/>
    <s v="Paid"/>
    <m/>
    <m/>
    <m/>
    <m/>
    <m/>
    <m/>
    <m/>
    <m/>
    <m/>
    <m/>
    <m/>
  </r>
  <r>
    <m/>
    <x v="273"/>
    <m/>
    <n v="38.340000000000003"/>
    <s v="Paid"/>
    <m/>
    <m/>
    <m/>
    <m/>
    <m/>
    <m/>
    <m/>
    <m/>
    <m/>
    <m/>
    <m/>
  </r>
  <r>
    <d v="2012-06-27T00:00:00"/>
    <x v="265"/>
    <s v="AUS0013276"/>
    <n v="1402.44"/>
    <s v="Paid"/>
    <m/>
    <m/>
    <m/>
    <m/>
    <m/>
    <m/>
    <m/>
    <m/>
    <m/>
    <m/>
    <m/>
  </r>
  <r>
    <m/>
    <x v="7"/>
    <m/>
    <n v="6547.1900000000005"/>
    <m/>
    <m/>
    <n v="3319.23"/>
    <n v="188.1"/>
    <m/>
    <n v="100"/>
    <n v="330"/>
    <n v="400"/>
    <n v="10884.52"/>
    <n v="9536.11"/>
    <n v="-1348.409999999999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6-27T00:00:00"/>
    <x v="274"/>
    <n v="40462"/>
    <n v="38.340000000000003"/>
    <s v="Paid"/>
    <m/>
    <m/>
    <m/>
    <m/>
    <m/>
    <m/>
    <m/>
    <m/>
    <m/>
    <m/>
    <m/>
  </r>
  <r>
    <d v="2012-07-03T00:00:00"/>
    <x v="252"/>
    <n v="68508"/>
    <n v="1352.87"/>
    <s v="Paid"/>
    <m/>
    <m/>
    <m/>
    <m/>
    <m/>
    <m/>
    <m/>
    <m/>
    <m/>
    <m/>
    <m/>
  </r>
  <r>
    <d v="2012-07-03T00:00:00"/>
    <x v="3"/>
    <n v="211917"/>
    <n v="47.4"/>
    <s v="Paid"/>
    <m/>
    <m/>
    <m/>
    <m/>
    <m/>
    <m/>
    <m/>
    <m/>
    <m/>
    <m/>
    <m/>
  </r>
  <r>
    <d v="2012-07-03T00:00:00"/>
    <x v="3"/>
    <n v="211906"/>
    <n v="640.6"/>
    <s v="Paid"/>
    <m/>
    <m/>
    <m/>
    <m/>
    <m/>
    <m/>
    <m/>
    <m/>
    <m/>
    <m/>
    <m/>
  </r>
  <r>
    <d v="2012-07-04T00:00:00"/>
    <x v="268"/>
    <s v="CFH0011374"/>
    <n v="94.9"/>
    <s v="Paid"/>
    <m/>
    <m/>
    <m/>
    <m/>
    <m/>
    <m/>
    <m/>
    <m/>
    <m/>
    <m/>
    <m/>
  </r>
  <r>
    <d v="2012-07-04T00:00:00"/>
    <x v="1"/>
    <n v="1624574"/>
    <n v="75.680000000000007"/>
    <s v="Paid"/>
    <m/>
    <m/>
    <m/>
    <m/>
    <m/>
    <m/>
    <m/>
    <m/>
    <m/>
    <m/>
    <m/>
  </r>
  <r>
    <d v="2012-07-03T00:00:00"/>
    <x v="201"/>
    <n v="282162"/>
    <n v="2086.0700000000002"/>
    <s v="Paid"/>
    <m/>
    <m/>
    <m/>
    <m/>
    <m/>
    <m/>
    <m/>
    <m/>
    <m/>
    <m/>
    <m/>
  </r>
  <r>
    <d v="2012-07-04T00:00:00"/>
    <x v="265"/>
    <s v="AUS0000021"/>
    <n v="1354.16"/>
    <s v="Paid"/>
    <m/>
    <m/>
    <m/>
    <m/>
    <m/>
    <m/>
    <m/>
    <m/>
    <m/>
    <m/>
    <m/>
  </r>
  <r>
    <d v="2012-07-04T00:00:00"/>
    <x v="268"/>
    <s v="BNE902800"/>
    <n v="2381.3200000000002"/>
    <s v="Paid"/>
    <m/>
    <m/>
    <m/>
    <m/>
    <m/>
    <m/>
    <m/>
    <m/>
    <m/>
    <m/>
    <m/>
  </r>
  <r>
    <m/>
    <x v="7"/>
    <m/>
    <n v="8071.34"/>
    <m/>
    <m/>
    <n v="3057.09"/>
    <m/>
    <m/>
    <n v="100"/>
    <n v="330"/>
    <n v="400"/>
    <n v="11958.43"/>
    <n v="12245.57"/>
    <n v="287.1399999999994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7-04T00:00:00"/>
    <x v="273"/>
    <n v="40653"/>
    <n v="38.840000000000003"/>
    <s v="Paid"/>
    <m/>
    <m/>
    <m/>
    <m/>
    <m/>
    <m/>
    <m/>
    <m/>
    <m/>
    <m/>
    <m/>
  </r>
  <r>
    <d v="2012-07-09T00:00:00"/>
    <x v="2"/>
    <n v="2811"/>
    <n v="403.99"/>
    <s v="Paid"/>
    <m/>
    <m/>
    <m/>
    <m/>
    <m/>
    <m/>
    <m/>
    <m/>
    <m/>
    <m/>
    <m/>
  </r>
  <r>
    <d v="2012-07-09T00:00:00"/>
    <x v="0"/>
    <n v="1206427"/>
    <n v="1525.66"/>
    <s v="Paid"/>
    <m/>
    <m/>
    <m/>
    <m/>
    <m/>
    <m/>
    <m/>
    <m/>
    <m/>
    <m/>
    <m/>
  </r>
  <r>
    <d v="2012-07-10T00:00:00"/>
    <x v="201"/>
    <n v="282565"/>
    <n v="72"/>
    <s v="Paid"/>
    <m/>
    <m/>
    <m/>
    <m/>
    <m/>
    <m/>
    <m/>
    <m/>
    <m/>
    <m/>
    <m/>
  </r>
  <r>
    <d v="2012-07-10T00:00:00"/>
    <x v="201"/>
    <n v="282545"/>
    <n v="1246.22"/>
    <s v="Paid"/>
    <m/>
    <m/>
    <m/>
    <m/>
    <m/>
    <m/>
    <m/>
    <m/>
    <m/>
    <m/>
    <m/>
  </r>
  <r>
    <d v="2012-07-11T00:00:00"/>
    <x v="1"/>
    <n v="1625937"/>
    <n v="67.400000000000006"/>
    <s v="Paid"/>
    <m/>
    <m/>
    <m/>
    <m/>
    <m/>
    <m/>
    <m/>
    <m/>
    <m/>
    <m/>
    <m/>
  </r>
  <r>
    <d v="2012-07-11T00:00:00"/>
    <x v="268"/>
    <s v="CFH0011756"/>
    <n v="64.959999999999994"/>
    <s v="Paid"/>
    <m/>
    <m/>
    <m/>
    <m/>
    <m/>
    <m/>
    <m/>
    <m/>
    <m/>
    <m/>
    <m/>
  </r>
  <r>
    <d v="2012-07-11T00:00:00"/>
    <x v="96"/>
    <n v="111980"/>
    <n v="57.9"/>
    <s v="Paid"/>
    <m/>
    <m/>
    <m/>
    <m/>
    <m/>
    <m/>
    <m/>
    <m/>
    <m/>
    <m/>
    <m/>
  </r>
  <r>
    <d v="2012-07-11T00:00:00"/>
    <x v="201"/>
    <n v="282718"/>
    <n v="1429.13"/>
    <s v="Paid"/>
    <m/>
    <m/>
    <m/>
    <m/>
    <m/>
    <m/>
    <m/>
    <m/>
    <m/>
    <m/>
    <m/>
  </r>
  <r>
    <d v="2012-07-11T00:00:00"/>
    <x v="259"/>
    <n v="14395"/>
    <n v="487.36"/>
    <s v="Paid"/>
    <m/>
    <m/>
    <m/>
    <m/>
    <m/>
    <m/>
    <m/>
    <m/>
    <m/>
    <m/>
    <m/>
  </r>
  <r>
    <d v="2012-07-11T00:00:00"/>
    <x v="273"/>
    <n v="40817"/>
    <n v="38.840000000000003"/>
    <s v="Paid"/>
    <m/>
    <m/>
    <m/>
    <m/>
    <m/>
    <m/>
    <m/>
    <m/>
    <m/>
    <m/>
    <m/>
  </r>
  <r>
    <d v="2012-07-11T00:00:00"/>
    <x v="268"/>
    <s v="BNE0902915"/>
    <n v="1370.41"/>
    <s v="Paid"/>
    <m/>
    <m/>
    <m/>
    <m/>
    <m/>
    <m/>
    <m/>
    <m/>
    <m/>
    <m/>
    <m/>
  </r>
  <r>
    <d v="2012-07-11T00:00:00"/>
    <x v="265"/>
    <s v="AUS0000090"/>
    <n v="1454.64"/>
    <s v="Paid"/>
    <m/>
    <m/>
    <m/>
    <m/>
    <m/>
    <m/>
    <m/>
    <m/>
    <m/>
    <m/>
    <m/>
  </r>
  <r>
    <d v="2012-07-12T00:00:00"/>
    <x v="275"/>
    <n v="30"/>
    <n v="916.3"/>
    <s v="Paid"/>
    <m/>
    <m/>
    <m/>
    <m/>
    <m/>
    <m/>
    <m/>
    <m/>
    <m/>
    <m/>
    <m/>
  </r>
  <r>
    <d v="2012-07-13T00:00:00"/>
    <x v="1"/>
    <n v="1626532"/>
    <n v="67.400000000000006"/>
    <s v="Paid"/>
    <m/>
    <m/>
    <m/>
    <m/>
    <m/>
    <m/>
    <m/>
    <m/>
    <m/>
    <m/>
    <m/>
  </r>
  <r>
    <m/>
    <x v="7"/>
    <m/>
    <n v="9241.0499999999993"/>
    <m/>
    <m/>
    <n v="3057.09"/>
    <m/>
    <m/>
    <n v="100"/>
    <n v="330"/>
    <n v="400"/>
    <n v="13128.14"/>
    <n v="9163.5499999999993"/>
    <n v="-3964.5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7-18T00:00:00"/>
    <x v="276"/>
    <n v="40949"/>
    <n v="38.340000000000003"/>
    <s v="Paid"/>
    <m/>
    <m/>
    <m/>
    <m/>
    <m/>
    <m/>
    <m/>
    <m/>
    <m/>
    <m/>
    <m/>
  </r>
  <r>
    <d v="2012-07-17T00:00:00"/>
    <x v="3"/>
    <n v="212496"/>
    <n v="417.45"/>
    <s v="Paid"/>
    <m/>
    <m/>
    <m/>
    <m/>
    <m/>
    <m/>
    <m/>
    <m/>
    <m/>
    <m/>
    <m/>
  </r>
  <r>
    <d v="2012-07-18T00:00:00"/>
    <x v="201"/>
    <n v="283083"/>
    <n v="223.16"/>
    <s v="Paid"/>
    <m/>
    <m/>
    <m/>
    <m/>
    <m/>
    <m/>
    <m/>
    <m/>
    <m/>
    <m/>
    <m/>
  </r>
  <r>
    <d v="2012-07-18T00:00:00"/>
    <x v="268"/>
    <s v="BNE903013"/>
    <n v="1766.96"/>
    <s v="Paid"/>
    <m/>
    <m/>
    <m/>
    <m/>
    <m/>
    <m/>
    <m/>
    <m/>
    <m/>
    <m/>
    <m/>
  </r>
  <r>
    <d v="2012-07-18T00:00:00"/>
    <x v="265"/>
    <s v="AUS0000152"/>
    <n v="1518.59"/>
    <s v="Paid"/>
    <m/>
    <m/>
    <m/>
    <m/>
    <m/>
    <m/>
    <m/>
    <m/>
    <m/>
    <m/>
    <m/>
  </r>
  <r>
    <d v="2012-07-18T00:00:00"/>
    <x v="201"/>
    <n v="283073"/>
    <n v="2097.1799999999998"/>
    <s v="Paid"/>
    <m/>
    <m/>
    <m/>
    <m/>
    <m/>
    <m/>
    <m/>
    <m/>
    <m/>
    <m/>
    <m/>
  </r>
  <r>
    <d v="2012-07-20T00:00:00"/>
    <x v="1"/>
    <n v="1627887"/>
    <n v="67.400000000000006"/>
    <s v="Paid"/>
    <m/>
    <m/>
    <m/>
    <m/>
    <m/>
    <m/>
    <m/>
    <m/>
    <m/>
    <m/>
    <m/>
  </r>
  <r>
    <m/>
    <x v="274"/>
    <m/>
    <n v="38.840000000000003"/>
    <s v="Paid"/>
    <m/>
    <m/>
    <m/>
    <m/>
    <m/>
    <m/>
    <m/>
    <m/>
    <m/>
    <m/>
    <m/>
  </r>
  <r>
    <d v="2012-07-13T00:00:00"/>
    <x v="277"/>
    <n v="629"/>
    <n v="140"/>
    <s v="Paid"/>
    <m/>
    <m/>
    <m/>
    <m/>
    <m/>
    <m/>
    <m/>
    <m/>
    <m/>
    <m/>
    <m/>
  </r>
  <r>
    <m/>
    <x v="7"/>
    <m/>
    <n v="6307.92"/>
    <m/>
    <m/>
    <n v="2940.78"/>
    <m/>
    <m/>
    <n v="100"/>
    <n v="330"/>
    <n v="400"/>
    <n v="10078.700000000001"/>
    <n v="10687.09"/>
    <n v="608.3899999999994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7-25T00:00:00"/>
    <x v="259"/>
    <n v="14700"/>
    <n v="144.65"/>
    <s v="Paid"/>
    <m/>
    <m/>
    <m/>
    <m/>
    <m/>
    <m/>
    <m/>
    <m/>
    <m/>
    <m/>
    <m/>
  </r>
  <r>
    <d v="2012-07-25T00:00:00"/>
    <x v="265"/>
    <s v="aus0000230"/>
    <n v="1405.92"/>
    <s v="Paid"/>
    <m/>
    <m/>
    <m/>
    <m/>
    <m/>
    <m/>
    <m/>
    <m/>
    <m/>
    <m/>
    <m/>
  </r>
  <r>
    <d v="2012-07-23T00:00:00"/>
    <x v="2"/>
    <n v="2842"/>
    <n v="442.17"/>
    <s v="Paid"/>
    <m/>
    <m/>
    <m/>
    <m/>
    <m/>
    <m/>
    <m/>
    <m/>
    <m/>
    <m/>
    <m/>
  </r>
  <r>
    <d v="2012-07-23T00:00:00"/>
    <x v="1"/>
    <n v="1628237"/>
    <n v="49.68"/>
    <s v="Paid"/>
    <m/>
    <m/>
    <m/>
    <m/>
    <m/>
    <m/>
    <m/>
    <m/>
    <m/>
    <m/>
    <m/>
  </r>
  <r>
    <d v="2012-07-23T00:00:00"/>
    <x v="0"/>
    <n v="1207156"/>
    <n v="995.17"/>
    <s v="Paid"/>
    <m/>
    <m/>
    <m/>
    <m/>
    <m/>
    <m/>
    <m/>
    <m/>
    <m/>
    <m/>
    <m/>
  </r>
  <r>
    <d v="2012-07-25T00:00:00"/>
    <x v="1"/>
    <n v="1628771"/>
    <n v="67.400000000000006"/>
    <s v="Paid"/>
    <m/>
    <m/>
    <m/>
    <m/>
    <m/>
    <m/>
    <m/>
    <m/>
    <m/>
    <m/>
    <m/>
  </r>
  <r>
    <d v="2012-07-23T00:00:00"/>
    <x v="251"/>
    <n v="68718"/>
    <n v="614.4"/>
    <s v="Paid"/>
    <m/>
    <m/>
    <m/>
    <m/>
    <m/>
    <m/>
    <m/>
    <m/>
    <m/>
    <m/>
    <m/>
  </r>
  <r>
    <d v="2012-07-25T00:00:00"/>
    <x v="201"/>
    <n v="283515"/>
    <n v="1009.61"/>
    <s v="Paid"/>
    <m/>
    <m/>
    <m/>
    <m/>
    <m/>
    <m/>
    <m/>
    <m/>
    <m/>
    <m/>
    <m/>
  </r>
  <r>
    <d v="2012-07-25T00:00:00"/>
    <x v="201"/>
    <n v="283534"/>
    <n v="85.83"/>
    <s v="Paid"/>
    <m/>
    <m/>
    <m/>
    <m/>
    <m/>
    <m/>
    <m/>
    <m/>
    <m/>
    <m/>
    <m/>
  </r>
  <r>
    <d v="2012-07-24T00:00:00"/>
    <x v="278"/>
    <n v="41118"/>
    <n v="38.840000000000003"/>
    <s v="Paid"/>
    <m/>
    <m/>
    <m/>
    <m/>
    <m/>
    <m/>
    <m/>
    <m/>
    <m/>
    <m/>
    <m/>
  </r>
  <r>
    <d v="2012-07-27T00:00:00"/>
    <x v="275"/>
    <n v="32"/>
    <n v="963.05"/>
    <s v="Paid"/>
    <m/>
    <m/>
    <m/>
    <m/>
    <m/>
    <m/>
    <m/>
    <m/>
    <m/>
    <m/>
    <m/>
  </r>
  <r>
    <d v="2012-07-25T00:00:00"/>
    <x v="279"/>
    <m/>
    <n v="175"/>
    <s v="Paid"/>
    <m/>
    <m/>
    <m/>
    <m/>
    <m/>
    <m/>
    <m/>
    <m/>
    <m/>
    <m/>
    <m/>
  </r>
  <r>
    <m/>
    <x v="7"/>
    <m/>
    <n v="5991.72"/>
    <m/>
    <m/>
    <n v="2940.78"/>
    <m/>
    <n v="194.5"/>
    <n v="100"/>
    <n v="330"/>
    <n v="400"/>
    <n v="9957"/>
    <n v="12915.45"/>
    <n v="2958.450000000000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7-31T00:00:00"/>
    <x v="3"/>
    <n v="213048"/>
    <n v="554.79999999999995"/>
    <s v="Paid"/>
    <m/>
    <m/>
    <m/>
    <m/>
    <m/>
    <m/>
    <m/>
    <m/>
    <m/>
    <m/>
    <m/>
  </r>
  <r>
    <d v="2012-08-01T00:00:00"/>
    <x v="255"/>
    <n v="1207602"/>
    <n v="2311.4499999999998"/>
    <s v="Paid"/>
    <m/>
    <m/>
    <m/>
    <m/>
    <m/>
    <m/>
    <m/>
    <m/>
    <m/>
    <m/>
    <m/>
  </r>
  <r>
    <d v="2012-07-30T00:00:00"/>
    <x v="2"/>
    <n v="2868"/>
    <n v="176.55"/>
    <s v="Paid"/>
    <m/>
    <m/>
    <m/>
    <m/>
    <m/>
    <m/>
    <m/>
    <m/>
    <m/>
    <m/>
    <m/>
  </r>
  <r>
    <d v="2012-08-01T00:00:00"/>
    <x v="268"/>
    <s v="BNE0903230"/>
    <n v="1530.78"/>
    <s v="Paid"/>
    <m/>
    <m/>
    <m/>
    <m/>
    <m/>
    <m/>
    <m/>
    <m/>
    <m/>
    <m/>
    <m/>
  </r>
  <r>
    <d v="2012-08-01T00:00:00"/>
    <x v="201"/>
    <n v="283964"/>
    <n v="2339.67"/>
    <s v="Paid"/>
    <m/>
    <m/>
    <m/>
    <m/>
    <m/>
    <m/>
    <m/>
    <m/>
    <m/>
    <m/>
    <m/>
  </r>
  <r>
    <d v="2012-07-31T00:00:00"/>
    <x v="268"/>
    <s v="CFH0012962"/>
    <n v="8.1199999999999992"/>
    <s v="Paid"/>
    <m/>
    <m/>
    <m/>
    <m/>
    <m/>
    <m/>
    <m/>
    <m/>
    <m/>
    <m/>
    <m/>
  </r>
  <r>
    <d v="2012-07-30T00:00:00"/>
    <x v="1"/>
    <n v="1629716"/>
    <n v="67.400000000000006"/>
    <s v="Paid"/>
    <m/>
    <m/>
    <m/>
    <m/>
    <m/>
    <m/>
    <m/>
    <m/>
    <m/>
    <m/>
    <m/>
  </r>
  <r>
    <d v="2012-08-01T00:00:00"/>
    <x v="265"/>
    <s v="AUS00000302"/>
    <n v="1412.01"/>
    <s v="Paid"/>
    <m/>
    <m/>
    <m/>
    <m/>
    <m/>
    <m/>
    <m/>
    <m/>
    <m/>
    <m/>
    <m/>
  </r>
  <r>
    <d v="2012-08-03T00:00:00"/>
    <x v="251"/>
    <n v="68867"/>
    <n v="631.89"/>
    <s v="Paid"/>
    <m/>
    <m/>
    <m/>
    <m/>
    <m/>
    <m/>
    <m/>
    <m/>
    <m/>
    <m/>
    <m/>
  </r>
  <r>
    <d v="2012-08-03T00:00:00"/>
    <x v="280"/>
    <n v="41260"/>
    <n v="38.840000000000003"/>
    <s v="Paid"/>
    <s v=" "/>
    <m/>
    <m/>
    <m/>
    <m/>
    <m/>
    <m/>
    <m/>
    <m/>
    <m/>
    <m/>
  </r>
  <r>
    <m/>
    <x v="7"/>
    <m/>
    <n v="9071.5099999999984"/>
    <m/>
    <m/>
    <n v="3000"/>
    <m/>
    <n v="40"/>
    <n v="100"/>
    <n v="330"/>
    <n v="400"/>
    <n v="12941.509999999998"/>
    <n v="12003.8"/>
    <n v="-937.7099999999991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8-10T00:00:00"/>
    <x v="274"/>
    <m/>
    <n v="38.840000000000003"/>
    <s v="Paid"/>
    <m/>
    <m/>
    <m/>
    <m/>
    <m/>
    <m/>
    <m/>
    <m/>
    <m/>
    <m/>
    <m/>
  </r>
  <r>
    <s v="  8/8/12"/>
    <x v="268"/>
    <s v="BNE0903365"/>
    <n v="1353.35"/>
    <s v="Paid"/>
    <m/>
    <m/>
    <m/>
    <m/>
    <m/>
    <m/>
    <m/>
    <m/>
    <m/>
    <m/>
    <m/>
  </r>
  <r>
    <d v="2012-08-08T00:00:00"/>
    <x v="259"/>
    <n v="15074"/>
    <n v="242.45"/>
    <s v="Paid"/>
    <m/>
    <m/>
    <m/>
    <m/>
    <m/>
    <m/>
    <m/>
    <m/>
    <m/>
    <m/>
    <m/>
  </r>
  <r>
    <d v="2012-08-08T00:00:00"/>
    <x v="201"/>
    <n v="284434"/>
    <n v="2416.62"/>
    <s v="Paid"/>
    <m/>
    <m/>
    <m/>
    <m/>
    <m/>
    <m/>
    <m/>
    <m/>
    <m/>
    <m/>
    <m/>
  </r>
  <r>
    <d v="2012-08-08T00:00:00"/>
    <x v="2"/>
    <n v="2885"/>
    <n v="247.72"/>
    <s v="Paid"/>
    <m/>
    <m/>
    <m/>
    <m/>
    <m/>
    <m/>
    <m/>
    <m/>
    <m/>
    <m/>
    <m/>
  </r>
  <r>
    <d v="2012-08-08T00:00:00"/>
    <x v="1"/>
    <n v="1631873"/>
    <n v="67.400000000000006"/>
    <s v="Paid"/>
    <m/>
    <m/>
    <m/>
    <m/>
    <m/>
    <m/>
    <m/>
    <m/>
    <m/>
    <m/>
    <m/>
  </r>
  <r>
    <d v="2012-08-08T00:00:00"/>
    <x v="265"/>
    <s v="AUS0000377"/>
    <n v="1435.07"/>
    <s v="Paid"/>
    <m/>
    <m/>
    <m/>
    <m/>
    <m/>
    <m/>
    <m/>
    <m/>
    <m/>
    <m/>
    <m/>
  </r>
  <r>
    <d v="2012-08-08T00:00:00"/>
    <x v="251"/>
    <n v="68940"/>
    <n v="682.22"/>
    <s v="Paid"/>
    <m/>
    <m/>
    <m/>
    <m/>
    <m/>
    <m/>
    <m/>
    <m/>
    <m/>
    <m/>
    <m/>
  </r>
  <r>
    <d v="2012-08-10T00:00:00"/>
    <x v="1"/>
    <n v="16324442"/>
    <n v="85.42"/>
    <s v="Paid"/>
    <m/>
    <m/>
    <m/>
    <m/>
    <m/>
    <m/>
    <m/>
    <m/>
    <m/>
    <m/>
    <m/>
  </r>
  <r>
    <d v="2012-08-10T00:00:00"/>
    <x v="201"/>
    <n v="284602"/>
    <n v="777.5"/>
    <s v="Paid"/>
    <m/>
    <m/>
    <m/>
    <m/>
    <m/>
    <m/>
    <m/>
    <m/>
    <m/>
    <m/>
    <m/>
  </r>
  <r>
    <m/>
    <x v="7"/>
    <m/>
    <n v="7346.5899999999992"/>
    <m/>
    <m/>
    <n v="3000"/>
    <m/>
    <n v="212.15"/>
    <n v="100"/>
    <n v="330"/>
    <n v="400"/>
    <n v="11388.74"/>
    <n v="10598.49"/>
    <n v="-790.2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Equipment"/>
    <s v="Other"/>
    <s v="Insurance"/>
    <s v="Utilities"/>
    <s v="Total Costs"/>
    <s v="Takings"/>
    <s v="Profit/Loss"/>
    <m/>
  </r>
  <r>
    <d v="2012-08-15T00:00:00"/>
    <x v="265"/>
    <s v="AUS443"/>
    <n v="1453.77"/>
    <s v="Paid"/>
    <m/>
    <m/>
    <m/>
    <m/>
    <m/>
    <m/>
    <m/>
    <m/>
    <m/>
    <m/>
    <m/>
  </r>
  <r>
    <d v="2012-08-14T00:00:00"/>
    <x v="241"/>
    <n v="34"/>
    <n v="818.5"/>
    <s v="Paid"/>
    <m/>
    <m/>
    <m/>
    <m/>
    <m/>
    <m/>
    <m/>
    <m/>
    <m/>
    <m/>
    <m/>
  </r>
  <r>
    <d v="2012-08-14T00:00:00"/>
    <x v="3"/>
    <n v="213637"/>
    <n v="150.25"/>
    <s v="Paid"/>
    <m/>
    <m/>
    <m/>
    <m/>
    <m/>
    <m/>
    <m/>
    <m/>
    <m/>
    <m/>
    <m/>
  </r>
  <r>
    <d v="2012-08-16T00:00:00"/>
    <x v="268"/>
    <s v="BNE903509"/>
    <n v="1033.05"/>
    <s v="Paid"/>
    <m/>
    <m/>
    <m/>
    <m/>
    <m/>
    <m/>
    <m/>
    <m/>
    <m/>
    <m/>
    <m/>
  </r>
  <r>
    <d v="2012-08-16T00:00:00"/>
    <x v="201"/>
    <n v="284921"/>
    <n v="722.91"/>
    <s v="Paid"/>
    <m/>
    <m/>
    <m/>
    <m/>
    <m/>
    <m/>
    <m/>
    <m/>
    <m/>
    <m/>
    <m/>
  </r>
  <r>
    <d v="2012-08-17T00:00:00"/>
    <x v="274"/>
    <n v="41588"/>
    <n v="22"/>
    <s v="Paid"/>
    <m/>
    <m/>
    <m/>
    <m/>
    <m/>
    <m/>
    <m/>
    <m/>
    <m/>
    <m/>
    <m/>
  </r>
  <r>
    <d v="2012-08-16T00:00:00"/>
    <x v="223"/>
    <n v="1208298"/>
    <n v="3655.58"/>
    <s v="Paid"/>
    <m/>
    <m/>
    <m/>
    <m/>
    <m/>
    <m/>
    <m/>
    <m/>
    <m/>
    <m/>
    <m/>
  </r>
  <r>
    <d v="2012-08-17T00:00:00"/>
    <x v="1"/>
    <n v="1633963"/>
    <n v="67.400000000000006"/>
    <s v="Paid"/>
    <m/>
    <m/>
    <m/>
    <m/>
    <m/>
    <m/>
    <m/>
    <m/>
    <m/>
    <m/>
    <m/>
  </r>
  <r>
    <d v="2012-08-17T00:00:00"/>
    <x v="268"/>
    <s v="CFH0013896"/>
    <n v="1048.55"/>
    <s v="Paid"/>
    <m/>
    <m/>
    <m/>
    <m/>
    <m/>
    <m/>
    <m/>
    <m/>
    <m/>
    <m/>
    <m/>
  </r>
  <r>
    <m/>
    <x v="7"/>
    <m/>
    <n v="8972.0099999999984"/>
    <m/>
    <m/>
    <n v="3000"/>
    <m/>
    <n v="142.345"/>
    <n v="100"/>
    <n v="330"/>
    <n v="400"/>
    <n v="12944.354999999998"/>
    <n v="9864.5400000000009"/>
    <n v="-3079.814999999996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08-20T00:00:00"/>
    <x v="1"/>
    <n v="1634248"/>
    <n v="49.68"/>
    <s v="Paid"/>
    <m/>
    <m/>
    <m/>
    <m/>
    <m/>
    <m/>
    <m/>
    <m/>
    <m/>
    <m/>
    <m/>
  </r>
  <r>
    <d v="2012-08-22T00:00:00"/>
    <x v="274"/>
    <n v="41643"/>
    <n v="38.840000000000003"/>
    <s v="Paid"/>
    <m/>
    <m/>
    <m/>
    <m/>
    <m/>
    <m/>
    <m/>
    <m/>
    <m/>
    <m/>
    <m/>
  </r>
  <r>
    <d v="2012-08-22T00:00:00"/>
    <x v="201"/>
    <n v="285270"/>
    <n v="1402.41"/>
    <s v="Paid"/>
    <m/>
    <m/>
    <m/>
    <m/>
    <m/>
    <m/>
    <m/>
    <m/>
    <m/>
    <m/>
    <m/>
  </r>
  <r>
    <d v="2012-08-22T00:00:00"/>
    <x v="201"/>
    <n v="285278"/>
    <n v="378.04"/>
    <s v="Paid"/>
    <m/>
    <m/>
    <m/>
    <m/>
    <m/>
    <m/>
    <m/>
    <m/>
    <m/>
    <m/>
    <m/>
  </r>
  <r>
    <d v="2012-08-22T00:00:00"/>
    <x v="1"/>
    <n v="1634794"/>
    <n v="67.400000000000006"/>
    <s v="Paid"/>
    <m/>
    <m/>
    <m/>
    <m/>
    <m/>
    <m/>
    <m/>
    <m/>
    <m/>
    <m/>
    <m/>
  </r>
  <r>
    <d v="2012-08-22T00:00:00"/>
    <x v="251"/>
    <n v="69109"/>
    <n v="1074.06"/>
    <s v="Paid"/>
    <m/>
    <m/>
    <m/>
    <m/>
    <m/>
    <m/>
    <m/>
    <m/>
    <m/>
    <m/>
    <m/>
  </r>
  <r>
    <d v="2012-08-22T00:00:00"/>
    <x v="259"/>
    <n v="15380"/>
    <n v="507.37"/>
    <s v="Paid"/>
    <m/>
    <m/>
    <m/>
    <m/>
    <m/>
    <m/>
    <m/>
    <m/>
    <m/>
    <m/>
    <m/>
  </r>
  <r>
    <d v="2012-08-22T00:00:00"/>
    <x v="265"/>
    <s v="AUS0000512"/>
    <n v="1385.04"/>
    <s v="Paid"/>
    <m/>
    <m/>
    <m/>
    <m/>
    <m/>
    <m/>
    <m/>
    <m/>
    <m/>
    <m/>
    <m/>
  </r>
  <r>
    <d v="2012-08-23T00:00:00"/>
    <x v="223"/>
    <n v="1208647"/>
    <n v="1254.55"/>
    <s v="Paid"/>
    <m/>
    <m/>
    <m/>
    <m/>
    <m/>
    <m/>
    <m/>
    <m/>
    <m/>
    <m/>
    <m/>
  </r>
  <r>
    <d v="2012-08-24T00:00:00"/>
    <x v="1"/>
    <n v="1635346"/>
    <n v="68.86"/>
    <s v="Paid"/>
    <m/>
    <m/>
    <m/>
    <m/>
    <m/>
    <m/>
    <m/>
    <m/>
    <m/>
    <m/>
    <m/>
  </r>
  <r>
    <m/>
    <x v="7"/>
    <m/>
    <n v="6226.25"/>
    <m/>
    <m/>
    <n v="3000"/>
    <m/>
    <n v="67.680000000000007"/>
    <n v="100"/>
    <n v="330"/>
    <n v="400"/>
    <n v="10123.93"/>
    <n v="11357.22"/>
    <n v="1233.289999999999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08-27T00:00:00"/>
    <x v="2"/>
    <n v="2938"/>
    <n v="639.59"/>
    <s v="Paid"/>
    <m/>
    <m/>
    <m/>
    <m/>
    <m/>
    <m/>
    <m/>
    <m/>
    <m/>
    <m/>
    <m/>
  </r>
  <r>
    <d v="2012-08-28T00:00:00"/>
    <x v="3"/>
    <n v="214202"/>
    <n v="652.35"/>
    <s v="Paid"/>
    <m/>
    <m/>
    <m/>
    <m/>
    <m/>
    <m/>
    <m/>
    <m/>
    <m/>
    <m/>
    <m/>
  </r>
  <r>
    <d v="2012-08-29T00:00:00"/>
    <x v="1"/>
    <n v="1636328"/>
    <n v="100.52"/>
    <s v="Paid"/>
    <m/>
    <m/>
    <m/>
    <m/>
    <m/>
    <m/>
    <m/>
    <m/>
    <m/>
    <m/>
    <m/>
  </r>
  <r>
    <d v="2012-08-29T00:00:00"/>
    <x v="0"/>
    <n v="1208921"/>
    <n v="1953.69"/>
    <s v="Paid"/>
    <m/>
    <m/>
    <m/>
    <m/>
    <m/>
    <m/>
    <m/>
    <m/>
    <m/>
    <m/>
    <m/>
  </r>
  <r>
    <d v="2012-08-29T00:00:00"/>
    <x v="201"/>
    <n v="285763"/>
    <n v="1027.6099999999999"/>
    <s v="Paid"/>
    <m/>
    <m/>
    <m/>
    <m/>
    <m/>
    <m/>
    <m/>
    <m/>
    <m/>
    <m/>
    <m/>
  </r>
  <r>
    <d v="2012-08-29T00:00:00"/>
    <x v="265"/>
    <s v="AUS00580"/>
    <n v="1413.75"/>
    <s v="Paid"/>
    <m/>
    <m/>
    <m/>
    <m/>
    <m/>
    <m/>
    <m/>
    <m/>
    <m/>
    <m/>
    <m/>
  </r>
  <r>
    <d v="2012-08-30T00:00:00"/>
    <x v="268"/>
    <s v="BNE0903740"/>
    <n v="2025.37"/>
    <s v="Paid"/>
    <m/>
    <m/>
    <m/>
    <m/>
    <m/>
    <m/>
    <m/>
    <m/>
    <m/>
    <m/>
    <m/>
  </r>
  <r>
    <d v="2012-08-31T00:00:00"/>
    <x v="1"/>
    <n v="1636898"/>
    <n v="136.26"/>
    <s v="Paid"/>
    <m/>
    <m/>
    <m/>
    <m/>
    <m/>
    <m/>
    <m/>
    <m/>
    <m/>
    <m/>
    <m/>
  </r>
  <r>
    <m/>
    <x v="274"/>
    <m/>
    <n v="38.840000000000003"/>
    <s v="Paid"/>
    <m/>
    <m/>
    <m/>
    <m/>
    <m/>
    <m/>
    <m/>
    <m/>
    <m/>
    <m/>
    <m/>
  </r>
  <r>
    <m/>
    <x v="7"/>
    <m/>
    <n v="7987.9800000000005"/>
    <m/>
    <m/>
    <n v="3000"/>
    <m/>
    <n v="125.48"/>
    <n v="100"/>
    <n v="330"/>
    <n v="400"/>
    <n v="11943.46"/>
    <n v="11603.33"/>
    <n v="-340.129999999999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09-06T00:00:00"/>
    <x v="201"/>
    <n v="286293"/>
    <n v="1153.98"/>
    <s v="Paid"/>
    <m/>
    <m/>
    <m/>
    <m/>
    <m/>
    <m/>
    <m/>
    <m/>
    <m/>
    <m/>
    <m/>
  </r>
  <r>
    <d v="2012-09-06T00:00:00"/>
    <x v="223"/>
    <n v="1209282"/>
    <n v="1858.91"/>
    <s v="Paid"/>
    <m/>
    <m/>
    <m/>
    <m/>
    <m/>
    <m/>
    <m/>
    <m/>
    <m/>
    <m/>
    <m/>
  </r>
  <r>
    <d v="2012-09-05T00:00:00"/>
    <x v="265"/>
    <s v="AUS657"/>
    <n v="1437.68"/>
    <s v="Paid"/>
    <m/>
    <m/>
    <m/>
    <m/>
    <m/>
    <m/>
    <m/>
    <m/>
    <m/>
    <m/>
    <m/>
  </r>
  <r>
    <d v="2012-09-05T00:00:00"/>
    <x v="259"/>
    <n v="15680"/>
    <n v="475.83"/>
    <s v="Paid"/>
    <m/>
    <m/>
    <m/>
    <m/>
    <m/>
    <m/>
    <m/>
    <m/>
    <m/>
    <m/>
    <m/>
  </r>
  <r>
    <d v="2012-09-05T00:00:00"/>
    <x v="1"/>
    <n v="1637814"/>
    <n v="153.94999999999999"/>
    <s v="Paid"/>
    <m/>
    <m/>
    <m/>
    <m/>
    <m/>
    <m/>
    <m/>
    <m/>
    <m/>
    <m/>
    <m/>
  </r>
  <r>
    <d v="2012-09-03T00:00:00"/>
    <x v="241"/>
    <n v="35"/>
    <n v="1372.25"/>
    <s v="Paid"/>
    <m/>
    <m/>
    <m/>
    <m/>
    <m/>
    <m/>
    <m/>
    <m/>
    <m/>
    <m/>
    <m/>
  </r>
  <r>
    <d v="2012-09-05T00:00:00"/>
    <x v="274"/>
    <n v="42014"/>
    <n v="39.020000000000003"/>
    <s v="Paid"/>
    <m/>
    <m/>
    <m/>
    <m/>
    <m/>
    <m/>
    <m/>
    <m/>
    <m/>
    <m/>
    <m/>
  </r>
  <r>
    <d v="2012-09-07T00:00:00"/>
    <x v="281"/>
    <n v="190"/>
    <n v="50"/>
    <s v="Paid"/>
    <m/>
    <m/>
    <m/>
    <m/>
    <m/>
    <m/>
    <m/>
    <m/>
    <m/>
    <m/>
    <m/>
  </r>
  <r>
    <m/>
    <x v="7"/>
    <m/>
    <n v="6541.6200000000008"/>
    <m/>
    <m/>
    <m/>
    <m/>
    <m/>
    <m/>
    <m/>
    <m/>
    <m/>
    <m/>
    <m/>
    <m/>
  </r>
  <r>
    <m/>
    <x v="7"/>
    <m/>
    <m/>
    <m/>
    <m/>
    <n v="2900.92"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09-10T00:00:00"/>
    <x v="201"/>
    <n v="286506"/>
    <n v="1002.98"/>
    <s v="Paid"/>
    <m/>
    <n v="2900.92"/>
    <m/>
    <n v="38.049999999999997"/>
    <m/>
    <m/>
    <m/>
    <m/>
    <m/>
    <m/>
    <m/>
  </r>
  <r>
    <d v="2012-09-11T00:00:00"/>
    <x v="3"/>
    <n v="214785"/>
    <n v="324.35000000000002"/>
    <s v="Paid"/>
    <m/>
    <m/>
    <m/>
    <m/>
    <m/>
    <m/>
    <m/>
    <m/>
    <m/>
    <m/>
    <m/>
  </r>
  <r>
    <d v="2012-09-12T00:00:00"/>
    <x v="251"/>
    <n v="69403"/>
    <n v="789.38"/>
    <s v="Paid"/>
    <m/>
    <m/>
    <m/>
    <m/>
    <m/>
    <m/>
    <m/>
    <m/>
    <m/>
    <m/>
    <m/>
  </r>
  <r>
    <d v="2012-09-12T00:00:00"/>
    <x v="274"/>
    <n v="42170"/>
    <n v="39.020000000000003"/>
    <s v="Paid"/>
    <m/>
    <m/>
    <m/>
    <m/>
    <m/>
    <m/>
    <m/>
    <m/>
    <m/>
    <m/>
    <m/>
  </r>
  <r>
    <d v="2012-09-12T00:00:00"/>
    <x v="268"/>
    <s v="BNE0903982"/>
    <n v="1385.62"/>
    <s v="Paid"/>
    <m/>
    <m/>
    <m/>
    <m/>
    <m/>
    <m/>
    <m/>
    <m/>
    <m/>
    <m/>
    <m/>
  </r>
  <r>
    <d v="2012-09-12T00:00:00"/>
    <x v="1"/>
    <n v="1639268"/>
    <n v="90.14"/>
    <s v="Paid"/>
    <m/>
    <m/>
    <m/>
    <m/>
    <m/>
    <m/>
    <m/>
    <m/>
    <m/>
    <m/>
    <m/>
  </r>
  <r>
    <d v="2012-09-12T00:00:00"/>
    <x v="265"/>
    <s v="AUS729"/>
    <n v="1391.57"/>
    <s v="Paid"/>
    <m/>
    <m/>
    <m/>
    <m/>
    <m/>
    <m/>
    <m/>
    <m/>
    <m/>
    <m/>
    <m/>
  </r>
  <r>
    <d v="2012-09-13T00:00:00"/>
    <x v="201"/>
    <n v="286814"/>
    <n v="84.03"/>
    <s v="Paid"/>
    <m/>
    <m/>
    <m/>
    <m/>
    <m/>
    <m/>
    <m/>
    <m/>
    <m/>
    <m/>
    <m/>
  </r>
  <r>
    <d v="2012-09-13T00:00:00"/>
    <x v="201"/>
    <n v="286772"/>
    <n v="1305.08"/>
    <s v="Paid"/>
    <m/>
    <m/>
    <m/>
    <m/>
    <m/>
    <m/>
    <m/>
    <m/>
    <m/>
    <m/>
    <m/>
  </r>
  <r>
    <d v="2012-09-13T00:00:00"/>
    <x v="255"/>
    <n v="1209561"/>
    <n v="2447.5100000000002"/>
    <s v="Paid"/>
    <m/>
    <m/>
    <m/>
    <m/>
    <m/>
    <m/>
    <m/>
    <m/>
    <m/>
    <m/>
    <m/>
  </r>
  <r>
    <m/>
    <x v="7"/>
    <m/>
    <n v="8859.68"/>
    <m/>
    <m/>
    <n v="2900.92"/>
    <m/>
    <n v="38.049999999999997"/>
    <n v="100"/>
    <n v="330"/>
    <n v="400"/>
    <n v="12628.65"/>
    <n v="10914.46"/>
    <n v="-1714.190000000000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09-19T00:00:00"/>
    <x v="251"/>
    <n v="69509"/>
    <n v="807.43"/>
    <s v="Paid"/>
    <m/>
    <m/>
    <m/>
    <m/>
    <m/>
    <m/>
    <m/>
    <m/>
    <m/>
    <m/>
    <m/>
  </r>
  <r>
    <d v="2012-09-19T00:00:00"/>
    <x v="259"/>
    <n v="16008"/>
    <n v="478.85"/>
    <s v="Paid"/>
    <m/>
    <m/>
    <m/>
    <m/>
    <m/>
    <m/>
    <m/>
    <m/>
    <m/>
    <m/>
    <m/>
  </r>
  <r>
    <d v="2012-09-19T00:00:00"/>
    <x v="259"/>
    <n v="15409"/>
    <n v="228.4"/>
    <s v="Paid"/>
    <m/>
    <m/>
    <m/>
    <m/>
    <m/>
    <m/>
    <m/>
    <m/>
    <m/>
    <m/>
    <m/>
  </r>
  <r>
    <d v="2012-09-19T00:00:00"/>
    <x v="1"/>
    <n v="1640753"/>
    <n v="67.400000000000006"/>
    <s v="Paid"/>
    <m/>
    <m/>
    <m/>
    <m/>
    <m/>
    <m/>
    <m/>
    <m/>
    <m/>
    <m/>
    <m/>
  </r>
  <r>
    <d v="2012-09-19T00:00:00"/>
    <x v="265"/>
    <s v="AUS0800"/>
    <n v="1322.84"/>
    <s v="Paid"/>
    <m/>
    <m/>
    <m/>
    <m/>
    <m/>
    <m/>
    <m/>
    <m/>
    <m/>
    <m/>
    <m/>
  </r>
  <r>
    <d v="2012-09-19T00:00:00"/>
    <x v="255"/>
    <n v="1209831"/>
    <n v="1325.16"/>
    <s v="Paid"/>
    <m/>
    <m/>
    <m/>
    <m/>
    <m/>
    <m/>
    <m/>
    <m/>
    <m/>
    <m/>
    <m/>
  </r>
  <r>
    <d v="2012-09-20T00:00:00"/>
    <x v="251"/>
    <n v="69512"/>
    <n v="117.64"/>
    <s v="Paid"/>
    <m/>
    <m/>
    <m/>
    <m/>
    <m/>
    <m/>
    <m/>
    <m/>
    <m/>
    <m/>
    <m/>
  </r>
  <r>
    <d v="2012-09-20T00:00:00"/>
    <x v="201"/>
    <n v="287225"/>
    <n v="957.16"/>
    <s v="Paid"/>
    <m/>
    <m/>
    <m/>
    <m/>
    <m/>
    <m/>
    <m/>
    <m/>
    <m/>
    <m/>
    <m/>
  </r>
  <r>
    <d v="2012-09-20T00:00:00"/>
    <x v="259"/>
    <n v="16031"/>
    <n v="51.68"/>
    <s v="Paid"/>
    <m/>
    <m/>
    <m/>
    <m/>
    <m/>
    <m/>
    <m/>
    <m/>
    <m/>
    <m/>
    <m/>
  </r>
  <r>
    <d v="2012-09-21T00:00:00"/>
    <x v="1"/>
    <n v="1641268"/>
    <n v="33.119999999999997"/>
    <s v="Paid"/>
    <m/>
    <m/>
    <m/>
    <m/>
    <m/>
    <m/>
    <m/>
    <m/>
    <m/>
    <m/>
    <m/>
  </r>
  <r>
    <m/>
    <x v="268"/>
    <s v="BNE0904131"/>
    <n v="1494.31"/>
    <s v="Paid"/>
    <m/>
    <m/>
    <m/>
    <m/>
    <m/>
    <m/>
    <m/>
    <m/>
    <m/>
    <m/>
    <m/>
  </r>
  <r>
    <d v="2012-09-20T00:00:00"/>
    <x v="274"/>
    <n v="42382"/>
    <n v="39.020000000000003"/>
    <s v="Paid"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d v="2012-09-25T00:00:00"/>
    <x v="3"/>
    <s v="04---2034"/>
    <n v="385.7"/>
    <s v="Paid"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d v="2012-09-27T00:00:00"/>
    <x v="251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d v="2012-09-27T00:00:00"/>
    <x v="268"/>
    <s v="BNE0904244"/>
    <n v="1949.1"/>
    <s v="Paid"/>
    <m/>
    <m/>
    <m/>
    <m/>
    <m/>
    <m/>
    <m/>
    <m/>
    <m/>
    <m/>
    <m/>
  </r>
  <r>
    <d v="2012-10-08T00:00:00"/>
    <x v="282"/>
    <n v="1210571"/>
    <n v="704.13"/>
    <s v="Paid"/>
    <m/>
    <m/>
    <m/>
    <m/>
    <m/>
    <m/>
    <m/>
    <m/>
    <m/>
    <m/>
    <m/>
  </r>
  <r>
    <m/>
    <x v="283"/>
    <s v="AUS884"/>
    <n v="1333.28"/>
    <s v="Paid"/>
    <m/>
    <m/>
    <m/>
    <m/>
    <m/>
    <m/>
    <m/>
    <m/>
    <m/>
    <m/>
    <m/>
  </r>
  <r>
    <d v="2012-10-05T00:00:00"/>
    <x v="241"/>
    <n v="36"/>
    <n v="1683"/>
    <s v="Paid"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0-26T00:00:00"/>
    <x v="284"/>
    <n v="16130"/>
    <n v="109.16"/>
    <s v="Paid"/>
    <m/>
    <m/>
    <m/>
    <m/>
    <m/>
    <m/>
    <m/>
    <m/>
    <m/>
    <m/>
    <m/>
  </r>
  <r>
    <d v="2012-10-23T00:00:00"/>
    <x v="3"/>
    <n v="216529"/>
    <n v="529.79999999999995"/>
    <s v="Paid"/>
    <m/>
    <m/>
    <m/>
    <m/>
    <m/>
    <m/>
    <m/>
    <m/>
    <m/>
    <m/>
    <m/>
  </r>
  <r>
    <d v="2012-10-24T00:00:00"/>
    <x v="1"/>
    <n v="1648047"/>
    <n v="98.67"/>
    <s v="Paid"/>
    <m/>
    <m/>
    <m/>
    <m/>
    <m/>
    <m/>
    <m/>
    <m/>
    <m/>
    <m/>
    <m/>
  </r>
  <r>
    <d v="2012-10-23T00:00:00"/>
    <x v="201"/>
    <n v="289253"/>
    <n v="1874.11"/>
    <s v="Paid"/>
    <m/>
    <m/>
    <m/>
    <m/>
    <m/>
    <m/>
    <m/>
    <m/>
    <m/>
    <m/>
    <m/>
  </r>
  <r>
    <d v="2012-10-24T00:00:00"/>
    <x v="265"/>
    <s v="AUS1181"/>
    <n v="1332.84"/>
    <s v="Paid"/>
    <m/>
    <m/>
    <m/>
    <m/>
    <m/>
    <m/>
    <m/>
    <m/>
    <m/>
    <m/>
    <m/>
  </r>
  <r>
    <d v="2012-10-25T00:00:00"/>
    <x v="223"/>
    <n v="1211349"/>
    <n v="2590.0300000000002"/>
    <s v="Paid"/>
    <m/>
    <m/>
    <m/>
    <m/>
    <m/>
    <m/>
    <m/>
    <m/>
    <m/>
    <m/>
    <m/>
  </r>
  <r>
    <d v="2012-10-26T00:00:00"/>
    <x v="1"/>
    <n v="1648691"/>
    <n v="134.52000000000001"/>
    <s v="Paid"/>
    <m/>
    <m/>
    <m/>
    <m/>
    <m/>
    <m/>
    <m/>
    <m/>
    <m/>
    <m/>
    <m/>
  </r>
  <r>
    <d v="2012-10-26T00:00:00"/>
    <x v="201"/>
    <n v="289521"/>
    <n v="1302.95"/>
    <s v="Paid"/>
    <m/>
    <m/>
    <m/>
    <m/>
    <m/>
    <m/>
    <m/>
    <m/>
    <m/>
    <m/>
    <m/>
  </r>
  <r>
    <m/>
    <x v="7"/>
    <m/>
    <n v="7972.0800000000008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0-31T00:00:00"/>
    <x v="201"/>
    <n v="289810"/>
    <n v="1401.76"/>
    <s v="Paid"/>
    <m/>
    <m/>
    <m/>
    <m/>
    <m/>
    <m/>
    <m/>
    <m/>
    <m/>
    <m/>
    <m/>
  </r>
  <r>
    <d v="2012-11-02T00:00:00"/>
    <x v="268"/>
    <s v="BNE0904802"/>
    <n v="2093.4499999999998"/>
    <s v="Paid"/>
    <m/>
    <m/>
    <m/>
    <m/>
    <m/>
    <m/>
    <m/>
    <m/>
    <m/>
    <m/>
    <m/>
  </r>
  <r>
    <d v="2012-10-31T00:00:00"/>
    <x v="1"/>
    <n v="1649544"/>
    <n v="136.26"/>
    <s v="Paid"/>
    <m/>
    <m/>
    <m/>
    <m/>
    <m/>
    <m/>
    <m/>
    <m/>
    <m/>
    <m/>
    <m/>
  </r>
  <r>
    <d v="2012-11-01T00:00:00"/>
    <x v="259"/>
    <n v="16868"/>
    <n v="64"/>
    <s v="Paid"/>
    <m/>
    <m/>
    <m/>
    <m/>
    <m/>
    <m/>
    <m/>
    <m/>
    <m/>
    <m/>
    <m/>
  </r>
  <r>
    <d v="2012-10-31T00:00:00"/>
    <x v="265"/>
    <s v="AUS0001257"/>
    <n v="1361.99"/>
    <s v="Paid"/>
    <m/>
    <m/>
    <m/>
    <m/>
    <m/>
    <m/>
    <m/>
    <m/>
    <m/>
    <m/>
    <m/>
  </r>
  <r>
    <d v="2012-10-31T00:00:00"/>
    <x v="259"/>
    <n v="189"/>
    <n v="328.4"/>
    <s v="Paid"/>
    <m/>
    <m/>
    <m/>
    <m/>
    <m/>
    <m/>
    <m/>
    <m/>
    <m/>
    <m/>
    <m/>
  </r>
  <r>
    <m/>
    <x v="7"/>
    <m/>
    <n v="5385.86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1-05T00:00:00"/>
    <x v="1"/>
    <n v="1650518"/>
    <n v="119.78"/>
    <s v="Paid"/>
    <m/>
    <m/>
    <m/>
    <m/>
    <m/>
    <m/>
    <m/>
    <m/>
    <m/>
    <m/>
    <m/>
  </r>
  <r>
    <d v="2012-11-05T00:00:00"/>
    <x v="48"/>
    <n v="73508"/>
    <n v="29.7"/>
    <s v="Paid"/>
    <m/>
    <m/>
    <m/>
    <m/>
    <m/>
    <m/>
    <m/>
    <m/>
    <m/>
    <m/>
    <m/>
  </r>
  <r>
    <d v="2012-11-06T00:00:00"/>
    <x v="241"/>
    <n v="38"/>
    <n v="1633.71"/>
    <s v="Paid"/>
    <m/>
    <m/>
    <m/>
    <m/>
    <m/>
    <m/>
    <m/>
    <m/>
    <m/>
    <m/>
    <m/>
  </r>
  <r>
    <d v="2012-11-06T00:00:00"/>
    <x v="3"/>
    <n v="217119"/>
    <n v="549.04999999999995"/>
    <s v="Paid"/>
    <m/>
    <m/>
    <m/>
    <m/>
    <m/>
    <m/>
    <m/>
    <m/>
    <m/>
    <m/>
    <m/>
  </r>
  <r>
    <d v="2012-11-07T00:00:00"/>
    <x v="265"/>
    <s v="AUS0001339"/>
    <n v="1438.98"/>
    <s v="Paid"/>
    <m/>
    <m/>
    <m/>
    <m/>
    <m/>
    <m/>
    <m/>
    <m/>
    <m/>
    <m/>
    <m/>
  </r>
  <r>
    <d v="2012-11-07T00:00:00"/>
    <x v="1"/>
    <n v="1651145"/>
    <n v="67.400000000000006"/>
    <s v="Paid"/>
    <m/>
    <m/>
    <m/>
    <m/>
    <m/>
    <m/>
    <m/>
    <m/>
    <m/>
    <m/>
    <m/>
  </r>
  <r>
    <d v="2012-11-07T00:00:00"/>
    <x v="201"/>
    <n v="290297"/>
    <n v="1651.45"/>
    <s v="Paid"/>
    <m/>
    <m/>
    <m/>
    <m/>
    <m/>
    <m/>
    <m/>
    <m/>
    <m/>
    <m/>
    <m/>
  </r>
  <r>
    <d v="2012-11-07T00:00:00"/>
    <x v="201"/>
    <n v="290283"/>
    <n v="215.99"/>
    <s v="Paid"/>
    <m/>
    <m/>
    <m/>
    <m/>
    <m/>
    <m/>
    <m/>
    <m/>
    <m/>
    <m/>
    <m/>
  </r>
  <r>
    <d v="2012-11-09T00:00:00"/>
    <x v="1"/>
    <n v="1651641"/>
    <n v="118.32"/>
    <s v="Paid"/>
    <m/>
    <m/>
    <m/>
    <m/>
    <m/>
    <m/>
    <m/>
    <m/>
    <m/>
    <m/>
    <m/>
  </r>
  <r>
    <m/>
    <x v="7"/>
    <m/>
    <n v="5824.3799999999992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1-12T00:00:00"/>
    <x v="203"/>
    <n v="1435198346"/>
    <n v="44"/>
    <s v="Paid"/>
    <m/>
    <m/>
    <m/>
    <m/>
    <m/>
    <m/>
    <m/>
    <m/>
    <m/>
    <m/>
    <m/>
  </r>
  <r>
    <d v="2012-11-13T00:00:00"/>
    <x v="3"/>
    <n v="217413"/>
    <n v="37"/>
    <s v="Paid"/>
    <m/>
    <m/>
    <m/>
    <m/>
    <m/>
    <m/>
    <m/>
    <m/>
    <m/>
    <m/>
    <m/>
  </r>
  <r>
    <d v="2012-11-14T00:00:00"/>
    <x v="285"/>
    <n v="17154"/>
    <n v="435.65"/>
    <s v="Paid"/>
    <m/>
    <m/>
    <m/>
    <m/>
    <m/>
    <m/>
    <m/>
    <m/>
    <m/>
    <m/>
    <m/>
  </r>
  <r>
    <d v="2012-11-14T00:00:00"/>
    <x v="1"/>
    <n v="1652595"/>
    <n v="68.86"/>
    <s v="Paid"/>
    <m/>
    <m/>
    <m/>
    <m/>
    <m/>
    <m/>
    <m/>
    <m/>
    <m/>
    <m/>
    <m/>
  </r>
  <r>
    <d v="2012-11-14T00:00:00"/>
    <x v="265"/>
    <s v="AUS0001418"/>
    <n v="1387.65"/>
    <s v="Paid"/>
    <m/>
    <m/>
    <m/>
    <m/>
    <m/>
    <m/>
    <m/>
    <m/>
    <m/>
    <m/>
    <m/>
  </r>
  <r>
    <d v="2012-11-14T00:00:00"/>
    <x v="0"/>
    <n v="1212211"/>
    <n v="1828.59"/>
    <s v="Paid"/>
    <m/>
    <m/>
    <m/>
    <m/>
    <m/>
    <m/>
    <m/>
    <m/>
    <m/>
    <m/>
    <m/>
  </r>
  <r>
    <d v="2012-11-14T00:00:00"/>
    <x v="201"/>
    <n v="2970749"/>
    <n v="425.43"/>
    <s v="Paid"/>
    <m/>
    <m/>
    <m/>
    <m/>
    <m/>
    <m/>
    <m/>
    <m/>
    <m/>
    <m/>
    <m/>
  </r>
  <r>
    <d v="2012-11-14T00:00:00"/>
    <x v="201"/>
    <n v="290718"/>
    <n v="1429.74"/>
    <s v="Paid"/>
    <m/>
    <m/>
    <m/>
    <m/>
    <m/>
    <m/>
    <m/>
    <m/>
    <m/>
    <m/>
    <m/>
  </r>
  <r>
    <d v="2012-11-16T00:00:00"/>
    <x v="1"/>
    <n v="1653215"/>
    <n v="262.68"/>
    <s v="Paid"/>
    <m/>
    <m/>
    <m/>
    <m/>
    <m/>
    <m/>
    <m/>
    <m/>
    <m/>
    <m/>
    <m/>
  </r>
  <r>
    <d v="2012-11-16T00:00:00"/>
    <x v="1"/>
    <n v="1653159"/>
    <n v="83.96"/>
    <s v="Paid"/>
    <m/>
    <m/>
    <m/>
    <m/>
    <m/>
    <m/>
    <m/>
    <m/>
    <m/>
    <m/>
    <m/>
  </r>
  <r>
    <d v="2012-11-16T00:00:00"/>
    <x v="1"/>
    <n v="1653216"/>
    <n v="40.08"/>
    <s v="Paid"/>
    <m/>
    <m/>
    <m/>
    <m/>
    <m/>
    <m/>
    <m/>
    <m/>
    <m/>
    <m/>
    <m/>
  </r>
  <r>
    <m/>
    <x v="7"/>
    <m/>
    <n v="6043.64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1-16T00:00:00"/>
    <x v="1"/>
    <n v="1653216"/>
    <n v="40.08"/>
    <s v="Paid"/>
    <m/>
    <m/>
    <m/>
    <m/>
    <m/>
    <m/>
    <m/>
    <m/>
    <m/>
    <m/>
    <m/>
  </r>
  <r>
    <d v="2012-11-20T00:00:00"/>
    <x v="3"/>
    <n v="217772"/>
    <n v="639"/>
    <s v="Paid"/>
    <m/>
    <m/>
    <m/>
    <m/>
    <m/>
    <m/>
    <m/>
    <m/>
    <m/>
    <m/>
    <m/>
  </r>
  <r>
    <d v="2012-11-20T00:00:00"/>
    <x v="2"/>
    <n v="3157"/>
    <n v="290.45999999999998"/>
    <s v="Paid"/>
    <m/>
    <m/>
    <m/>
    <m/>
    <m/>
    <m/>
    <m/>
    <m/>
    <m/>
    <m/>
    <m/>
  </r>
  <r>
    <d v="2012-11-21T00:00:00"/>
    <x v="265"/>
    <s v="AUS1502"/>
    <n v="2137.16"/>
    <s v="Paid"/>
    <m/>
    <m/>
    <m/>
    <m/>
    <m/>
    <m/>
    <m/>
    <m/>
    <m/>
    <m/>
    <m/>
  </r>
  <r>
    <d v="2012-11-21T00:00:00"/>
    <x v="201"/>
    <n v="291194"/>
    <n v="4022.94"/>
    <s v="Paid"/>
    <m/>
    <m/>
    <m/>
    <m/>
    <m/>
    <m/>
    <m/>
    <m/>
    <m/>
    <m/>
    <m/>
  </r>
  <r>
    <d v="2012-11-21T00:00:00"/>
    <x v="1"/>
    <n v="1654149"/>
    <n v="136.26"/>
    <s v="Paid"/>
    <m/>
    <m/>
    <m/>
    <m/>
    <m/>
    <m/>
    <m/>
    <m/>
    <m/>
    <m/>
    <m/>
  </r>
  <r>
    <d v="2012-11-21T00:00:00"/>
    <x v="274"/>
    <n v="43624"/>
    <n v="27.5"/>
    <s v="Paid"/>
    <m/>
    <m/>
    <m/>
    <m/>
    <m/>
    <m/>
    <m/>
    <m/>
    <m/>
    <m/>
    <m/>
  </r>
  <r>
    <d v="2012-11-22T00:00:00"/>
    <x v="201"/>
    <n v="291286"/>
    <n v="1908.36"/>
    <s v="Paid"/>
    <m/>
    <m/>
    <m/>
    <m/>
    <m/>
    <m/>
    <m/>
    <m/>
    <m/>
    <m/>
    <m/>
  </r>
  <r>
    <d v="2012-11-23T00:00:00"/>
    <x v="274"/>
    <n v="43670"/>
    <n v="39.369999999999997"/>
    <s v="Paid"/>
    <m/>
    <m/>
    <m/>
    <m/>
    <m/>
    <m/>
    <m/>
    <m/>
    <m/>
    <m/>
    <m/>
  </r>
  <r>
    <d v="2012-11-23T00:00:00"/>
    <x v="241"/>
    <n v="39"/>
    <n v="1454"/>
    <s v="Paid"/>
    <m/>
    <m/>
    <m/>
    <m/>
    <m/>
    <m/>
    <m/>
    <m/>
    <m/>
    <m/>
    <m/>
  </r>
  <r>
    <d v="2012-11-23T00:00:00"/>
    <x v="1"/>
    <n v="1654751"/>
    <n v="67.400000000000006"/>
    <s v="Paid"/>
    <m/>
    <m/>
    <m/>
    <m/>
    <n v="100"/>
    <n v="330"/>
    <n v="400"/>
    <m/>
    <m/>
    <m/>
    <m/>
  </r>
  <r>
    <m/>
    <x v="7"/>
    <m/>
    <n v="10762.53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1-26T00:00:00"/>
    <x v="1"/>
    <n v="1655057"/>
    <n v="50.92"/>
    <s v="Paid"/>
    <m/>
    <m/>
    <m/>
    <m/>
    <m/>
    <m/>
    <m/>
    <m/>
    <m/>
    <m/>
    <m/>
  </r>
  <r>
    <d v="2012-11-28T00:00:00"/>
    <x v="201"/>
    <n v="291674"/>
    <n v="299.86"/>
    <s v="Paid"/>
    <m/>
    <m/>
    <m/>
    <m/>
    <m/>
    <m/>
    <m/>
    <m/>
    <m/>
    <m/>
    <m/>
  </r>
  <r>
    <d v="2012-11-28T00:00:00"/>
    <x v="259"/>
    <n v="17484"/>
    <n v="584.92999999999995"/>
    <s v="Paid"/>
    <m/>
    <m/>
    <m/>
    <m/>
    <m/>
    <m/>
    <m/>
    <m/>
    <m/>
    <m/>
    <m/>
  </r>
  <r>
    <d v="2012-11-28T00:00:00"/>
    <x v="201"/>
    <n v="291699"/>
    <n v="2261.9499999999998"/>
    <s v="Paid"/>
    <m/>
    <m/>
    <m/>
    <m/>
    <m/>
    <m/>
    <m/>
    <m/>
    <m/>
    <m/>
    <m/>
  </r>
  <r>
    <d v="2012-11-28T00:00:00"/>
    <x v="265"/>
    <s v="AUS0001582"/>
    <n v="2156.3000000000002"/>
    <s v="Paid"/>
    <m/>
    <m/>
    <m/>
    <m/>
    <m/>
    <m/>
    <m/>
    <m/>
    <m/>
    <m/>
    <m/>
  </r>
  <r>
    <d v="2012-11-30T00:00:00"/>
    <x v="201"/>
    <n v="291877"/>
    <n v="2036.96"/>
    <s v="Paid"/>
    <m/>
    <m/>
    <m/>
    <m/>
    <m/>
    <m/>
    <m/>
    <m/>
    <m/>
    <m/>
    <m/>
  </r>
  <r>
    <d v="2002-11-26T00:00:00"/>
    <x v="3"/>
    <n v="217991"/>
    <n v="143"/>
    <s v="Paid"/>
    <m/>
    <m/>
    <m/>
    <m/>
    <n v="100"/>
    <n v="330"/>
    <n v="400"/>
    <m/>
    <m/>
    <m/>
    <m/>
  </r>
  <r>
    <m/>
    <x v="7"/>
    <m/>
    <n v="7533.92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2-07T00:00:00"/>
    <x v="241"/>
    <n v="40"/>
    <n v="1468.9"/>
    <s v="Paid"/>
    <m/>
    <m/>
    <m/>
    <m/>
    <m/>
    <m/>
    <m/>
    <m/>
    <m/>
    <m/>
    <m/>
  </r>
  <r>
    <d v="2012-12-07T00:00:00"/>
    <x v="1"/>
    <n v="1657775"/>
    <n v="67.400000000000006"/>
    <s v="Paid"/>
    <m/>
    <m/>
    <m/>
    <m/>
    <m/>
    <m/>
    <m/>
    <m/>
    <m/>
    <m/>
    <m/>
  </r>
  <r>
    <d v="2012-12-04T00:00:00"/>
    <x v="3"/>
    <n v="218407"/>
    <n v="570.45000000000005"/>
    <s v="Paid"/>
    <m/>
    <m/>
    <m/>
    <m/>
    <m/>
    <m/>
    <m/>
    <m/>
    <m/>
    <m/>
    <m/>
  </r>
  <r>
    <d v="2012-12-05T00:00:00"/>
    <x v="1"/>
    <n v="1657201"/>
    <n v="67.400000000000006"/>
    <s v="Paid"/>
    <m/>
    <m/>
    <m/>
    <m/>
    <m/>
    <m/>
    <m/>
    <m/>
    <m/>
    <m/>
    <m/>
  </r>
  <r>
    <d v="2012-12-05T00:00:00"/>
    <x v="259"/>
    <n v="17509"/>
    <n v="321.39"/>
    <s v="Paid"/>
    <m/>
    <m/>
    <m/>
    <m/>
    <m/>
    <m/>
    <m/>
    <m/>
    <m/>
    <m/>
    <m/>
  </r>
  <r>
    <d v="2012-12-05T00:00:00"/>
    <x v="265"/>
    <s v="AUS1666"/>
    <n v="1604.72"/>
    <s v="Paid"/>
    <m/>
    <m/>
    <m/>
    <m/>
    <m/>
    <m/>
    <m/>
    <m/>
    <m/>
    <m/>
    <m/>
  </r>
  <r>
    <d v="2012-12-06T00:00:00"/>
    <x v="201"/>
    <n v="292282"/>
    <n v="3776.69"/>
    <s v="Paid"/>
    <m/>
    <m/>
    <m/>
    <m/>
    <m/>
    <m/>
    <m/>
    <m/>
    <m/>
    <m/>
    <m/>
  </r>
  <r>
    <d v="2012-12-03T00:00:00"/>
    <x v="2"/>
    <n v="3197"/>
    <n v="292.98"/>
    <s v="Paid"/>
    <m/>
    <m/>
    <m/>
    <m/>
    <m/>
    <m/>
    <m/>
    <m/>
    <m/>
    <m/>
    <m/>
  </r>
  <r>
    <d v="2012-12-07T00:00:00"/>
    <x v="274"/>
    <n v="43937"/>
    <n v="39.369999999999997"/>
    <s v="Paid"/>
    <m/>
    <m/>
    <m/>
    <m/>
    <m/>
    <m/>
    <m/>
    <m/>
    <m/>
    <m/>
    <m/>
  </r>
  <r>
    <m/>
    <x v="7"/>
    <m/>
    <n v="8209.3000000000011"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2-10T00:00:00"/>
    <x v="1"/>
    <n v="1658171"/>
    <n v="136.26"/>
    <s v="Paid"/>
    <m/>
    <m/>
    <m/>
    <m/>
    <m/>
    <m/>
    <m/>
    <m/>
    <m/>
    <m/>
    <m/>
  </r>
  <r>
    <d v="2012-12-12T00:00:00"/>
    <x v="201"/>
    <n v="292661"/>
    <n v="3395.94"/>
    <s v="Paid"/>
    <m/>
    <m/>
    <m/>
    <m/>
    <m/>
    <m/>
    <m/>
    <m/>
    <m/>
    <m/>
    <m/>
  </r>
  <r>
    <d v="2012-12-12T00:00:00"/>
    <x v="265"/>
    <s v="AUS1740"/>
    <n v="2156.73"/>
    <s v="Paid"/>
    <m/>
    <m/>
    <m/>
    <m/>
    <m/>
    <m/>
    <m/>
    <m/>
    <m/>
    <m/>
    <m/>
  </r>
  <r>
    <d v="2012-12-14T00:00:00"/>
    <x v="1"/>
    <n v="1659277"/>
    <n v="134.80000000000001"/>
    <s v="Paid"/>
    <m/>
    <m/>
    <m/>
    <m/>
    <m/>
    <m/>
    <m/>
    <m/>
    <m/>
    <m/>
    <m/>
  </r>
  <r>
    <d v="2012-12-13T00:00:00"/>
    <x v="259"/>
    <n v="17836"/>
    <n v="51.65"/>
    <s v="Paid"/>
    <m/>
    <m/>
    <m/>
    <m/>
    <m/>
    <m/>
    <m/>
    <m/>
    <m/>
    <m/>
    <m/>
  </r>
  <r>
    <d v="2012-12-11T00:00:00"/>
    <x v="259"/>
    <n v="17800"/>
    <n v="0"/>
    <s v="Paid"/>
    <m/>
    <m/>
    <m/>
    <m/>
    <m/>
    <m/>
    <m/>
    <m/>
    <m/>
    <m/>
    <m/>
  </r>
  <r>
    <d v="2012-12-12T00:00:00"/>
    <x v="259"/>
    <n v="17835"/>
    <n v="205.95"/>
    <s v="Paid"/>
    <m/>
    <m/>
    <m/>
    <m/>
    <m/>
    <m/>
    <m/>
    <m/>
    <m/>
    <m/>
    <m/>
  </r>
  <r>
    <d v="2012-12-12T00:00:00"/>
    <x v="1"/>
    <n v="1658723"/>
    <n v="136.26"/>
    <s v="Paid"/>
    <m/>
    <m/>
    <m/>
    <m/>
    <m/>
    <m/>
    <m/>
    <m/>
    <m/>
    <m/>
    <m/>
  </r>
  <r>
    <m/>
    <x v="7"/>
    <m/>
    <n v="6217.59"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n v="100"/>
    <n v="330"/>
    <n v="400"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2-12-17T00:00:00"/>
    <x v="3"/>
    <n v="219043"/>
    <n v="88.8"/>
    <s v="Paid"/>
    <m/>
    <m/>
    <m/>
    <m/>
    <m/>
    <m/>
    <m/>
    <m/>
    <m/>
    <m/>
    <m/>
  </r>
  <r>
    <d v="2012-12-19T00:00:00"/>
    <x v="3"/>
    <n v="219186"/>
    <n v="43.85"/>
    <s v="Paid"/>
    <m/>
    <m/>
    <m/>
    <m/>
    <m/>
    <m/>
    <m/>
    <m/>
    <m/>
    <m/>
    <m/>
  </r>
  <r>
    <d v="2012-12-18T00:00:00"/>
    <x v="3"/>
    <n v="219131"/>
    <n v="549"/>
    <s v="Paid"/>
    <m/>
    <m/>
    <m/>
    <m/>
    <m/>
    <m/>
    <m/>
    <m/>
    <m/>
    <m/>
    <m/>
  </r>
  <r>
    <d v="2012-12-18T00:00:00"/>
    <x v="3"/>
    <n v="219151"/>
    <n v="87.7"/>
    <s v="Paid"/>
    <m/>
    <m/>
    <m/>
    <m/>
    <m/>
    <m/>
    <m/>
    <m/>
    <m/>
    <m/>
    <m/>
  </r>
  <r>
    <d v="2702-12-20T00:00:00"/>
    <x v="201"/>
    <n v="293287"/>
    <n v="3123.83"/>
    <s v="Paid"/>
    <m/>
    <m/>
    <m/>
    <m/>
    <m/>
    <m/>
    <m/>
    <m/>
    <m/>
    <m/>
    <m/>
  </r>
  <r>
    <d v="2012-12-21T00:00:00"/>
    <x v="1"/>
    <n v="1660805"/>
    <n v="203.66"/>
    <s v="Paid"/>
    <m/>
    <m/>
    <m/>
    <m/>
    <m/>
    <m/>
    <m/>
    <m/>
    <m/>
    <m/>
    <m/>
  </r>
  <r>
    <d v="2012-12-17T00:00:00"/>
    <x v="2"/>
    <n v="3228"/>
    <n v="142.30000000000001"/>
    <s v="Paid"/>
    <m/>
    <m/>
    <m/>
    <m/>
    <m/>
    <m/>
    <m/>
    <m/>
    <m/>
    <m/>
    <m/>
  </r>
  <r>
    <d v="2012-12-19T00:00:00"/>
    <x v="265"/>
    <s v="AUS1818"/>
    <n v="1046.8599999999999"/>
    <s v="Paid"/>
    <m/>
    <m/>
    <m/>
    <m/>
    <m/>
    <m/>
    <m/>
    <m/>
    <m/>
    <m/>
    <m/>
  </r>
  <r>
    <d v="2012-12-24T00:00:00"/>
    <x v="1"/>
    <n v="1661280"/>
    <n v="68.86"/>
    <s v="Paid"/>
    <m/>
    <m/>
    <m/>
    <m/>
    <m/>
    <m/>
    <m/>
    <m/>
    <m/>
    <m/>
    <m/>
  </r>
  <r>
    <d v="2012-12-21T00:00:00"/>
    <x v="274"/>
    <n v="44314"/>
    <n v="39.369999999999997"/>
    <s v="Paid"/>
    <m/>
    <m/>
    <m/>
    <m/>
    <m/>
    <m/>
    <m/>
    <m/>
    <m/>
    <m/>
    <m/>
  </r>
  <r>
    <m/>
    <x v="7"/>
    <m/>
    <n v="5394.23"/>
    <m/>
    <m/>
    <n v="2758.95"/>
    <m/>
    <m/>
    <n v="100"/>
    <n v="330"/>
    <n v="400"/>
    <n v="8983.18"/>
    <n v="21327.05"/>
    <n v="12343.86999999999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week shut"/>
    <x v="7"/>
    <m/>
    <m/>
    <m/>
    <m/>
    <n v="2758.95"/>
    <m/>
    <m/>
    <n v="100"/>
    <n v="330"/>
    <n v="400"/>
    <n v="3588.95"/>
    <n v="10846.46"/>
    <n v="7257.509999999999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1-01T00:00:00"/>
    <x v="2"/>
    <n v="3256"/>
    <n v="335.76"/>
    <s v="Paid"/>
    <m/>
    <m/>
    <m/>
    <m/>
    <m/>
    <m/>
    <m/>
    <m/>
    <m/>
    <m/>
    <m/>
  </r>
  <r>
    <d v="2013-01-02T00:00:00"/>
    <x v="201"/>
    <n v="293783"/>
    <n v="3927.3"/>
    <s v="Paid"/>
    <m/>
    <m/>
    <m/>
    <m/>
    <m/>
    <m/>
    <m/>
    <m/>
    <m/>
    <m/>
    <m/>
  </r>
  <r>
    <d v="2013-01-02T00:00:00"/>
    <x v="1"/>
    <n v="1662347"/>
    <n v="67.400000000000006"/>
    <s v="Paid"/>
    <m/>
    <m/>
    <m/>
    <m/>
    <m/>
    <m/>
    <m/>
    <m/>
    <m/>
    <m/>
    <m/>
  </r>
  <r>
    <d v="2013-01-02T00:00:00"/>
    <x v="241"/>
    <n v="42"/>
    <n v="1374.91"/>
    <s v="Paid"/>
    <m/>
    <m/>
    <m/>
    <m/>
    <m/>
    <m/>
    <m/>
    <m/>
    <m/>
    <m/>
    <m/>
  </r>
  <r>
    <d v="2013-01-03T00:00:00"/>
    <x v="265"/>
    <s v="AUS1939"/>
    <n v="566.04"/>
    <s v="Paid"/>
    <m/>
    <m/>
    <m/>
    <m/>
    <m/>
    <m/>
    <m/>
    <m/>
    <m/>
    <m/>
    <m/>
  </r>
  <r>
    <d v="2013-01-03T00:00:00"/>
    <x v="201"/>
    <n v="293960"/>
    <n v="2333.7199999999998"/>
    <s v="Paid"/>
    <m/>
    <m/>
    <m/>
    <m/>
    <m/>
    <m/>
    <m/>
    <m/>
    <m/>
    <m/>
    <m/>
  </r>
  <r>
    <d v="2013-01-04T00:00:00"/>
    <x v="201"/>
    <n v="293977"/>
    <n v="229.99"/>
    <s v="Paid"/>
    <m/>
    <m/>
    <m/>
    <m/>
    <m/>
    <m/>
    <m/>
    <m/>
    <m/>
    <m/>
    <m/>
  </r>
  <r>
    <d v="2013-01-04T00:00:00"/>
    <x v="1"/>
    <n v="1662771"/>
    <n v="67.400000000000006"/>
    <s v="Paid"/>
    <m/>
    <m/>
    <m/>
    <m/>
    <m/>
    <m/>
    <m/>
    <m/>
    <m/>
    <m/>
    <m/>
  </r>
  <r>
    <d v="2013-01-04T00:00:00"/>
    <x v="274"/>
    <n v="44441"/>
    <n v="30.25"/>
    <s v="Paid"/>
    <m/>
    <m/>
    <m/>
    <m/>
    <m/>
    <m/>
    <m/>
    <m/>
    <m/>
    <m/>
    <m/>
  </r>
  <r>
    <m/>
    <x v="7"/>
    <m/>
    <n v="8932.7699999999986"/>
    <m/>
    <m/>
    <n v="3641.73"/>
    <m/>
    <m/>
    <n v="100"/>
    <n v="330"/>
    <n v="400"/>
    <n v="13404.499999999998"/>
    <n v="8403.5499999999993"/>
    <n v="-5000.949999999998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1-09T00:00:00"/>
    <x v="201"/>
    <n v="294246"/>
    <n v="3680.86"/>
    <s v="Paid"/>
    <m/>
    <m/>
    <m/>
    <m/>
    <m/>
    <m/>
    <m/>
    <m/>
    <m/>
    <m/>
    <m/>
  </r>
  <r>
    <d v="2013-01-10T00:00:00"/>
    <x v="201"/>
    <n v="294302"/>
    <n v="949.62"/>
    <s v="Paid"/>
    <m/>
    <m/>
    <m/>
    <m/>
    <m/>
    <m/>
    <m/>
    <m/>
    <m/>
    <m/>
    <m/>
  </r>
  <r>
    <d v="2013-01-09T00:00:00"/>
    <x v="1"/>
    <n v="1663696"/>
    <n v="187.18"/>
    <s v="Paid"/>
    <m/>
    <m/>
    <m/>
    <m/>
    <m/>
    <m/>
    <m/>
    <m/>
    <m/>
    <m/>
    <m/>
  </r>
  <r>
    <d v="2013-01-09T00:00:00"/>
    <x v="96"/>
    <n v="116461"/>
    <n v="57.9"/>
    <s v="Paid"/>
    <m/>
    <m/>
    <m/>
    <m/>
    <m/>
    <m/>
    <m/>
    <m/>
    <m/>
    <m/>
    <m/>
  </r>
  <r>
    <d v="2013-01-08T00:00:00"/>
    <x v="265"/>
    <s v="AUS2001"/>
    <n v="1391.07"/>
    <s v="Paid"/>
    <m/>
    <m/>
    <m/>
    <m/>
    <m/>
    <m/>
    <m/>
    <m/>
    <m/>
    <m/>
    <m/>
  </r>
  <r>
    <d v="2013-01-09T00:00:00"/>
    <x v="259"/>
    <n v="18353"/>
    <n v="411.08"/>
    <s v="Paid"/>
    <m/>
    <m/>
    <m/>
    <m/>
    <m/>
    <m/>
    <m/>
    <m/>
    <m/>
    <m/>
    <m/>
  </r>
  <r>
    <d v="2013-01-09T00:00:00"/>
    <x v="274"/>
    <n v="44553"/>
    <n v="39.369999999999997"/>
    <s v="Paid"/>
    <m/>
    <m/>
    <m/>
    <m/>
    <m/>
    <m/>
    <m/>
    <m/>
    <m/>
    <m/>
    <m/>
  </r>
  <r>
    <m/>
    <x v="7"/>
    <m/>
    <n v="6717.08"/>
    <m/>
    <m/>
    <n v="3300"/>
    <m/>
    <m/>
    <n v="100"/>
    <n v="330"/>
    <n v="400"/>
    <n v="10847.08"/>
    <n v="7099.57"/>
    <n v="-3747.5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1-14T00:00:00"/>
    <x v="259"/>
    <n v="18458"/>
    <n v="116.45"/>
    <s v="Paid"/>
    <m/>
    <m/>
    <m/>
    <m/>
    <m/>
    <m/>
    <m/>
    <m/>
    <m/>
    <m/>
    <m/>
  </r>
  <r>
    <d v="2013-01-15T00:00:00"/>
    <x v="261"/>
    <n v="3460"/>
    <n v="747.88"/>
    <s v="Paid"/>
    <m/>
    <m/>
    <m/>
    <m/>
    <m/>
    <m/>
    <m/>
    <m/>
    <m/>
    <m/>
    <m/>
  </r>
  <r>
    <d v="2013-01-15T00:00:00"/>
    <x v="3"/>
    <n v="219885"/>
    <n v="453.8"/>
    <s v="Paid"/>
    <m/>
    <m/>
    <m/>
    <m/>
    <m/>
    <m/>
    <m/>
    <m/>
    <m/>
    <m/>
    <m/>
  </r>
  <r>
    <d v="2013-01-15T00:00:00"/>
    <x v="201"/>
    <n v="294543"/>
    <n v="3584.76"/>
    <s v="Paid"/>
    <m/>
    <m/>
    <m/>
    <m/>
    <m/>
    <m/>
    <m/>
    <m/>
    <m/>
    <m/>
    <m/>
  </r>
  <r>
    <d v="2013-01-16T00:00:00"/>
    <x v="265"/>
    <s v="AUS2072"/>
    <n v="1397.75"/>
    <s v="Paid"/>
    <m/>
    <m/>
    <m/>
    <m/>
    <m/>
    <m/>
    <m/>
    <m/>
    <m/>
    <m/>
    <m/>
  </r>
  <r>
    <d v="2013-01-16T00:00:00"/>
    <x v="1"/>
    <n v="1664977"/>
    <n v="100.52"/>
    <s v="Paid"/>
    <m/>
    <m/>
    <m/>
    <m/>
    <m/>
    <m/>
    <m/>
    <m/>
    <m/>
    <m/>
    <m/>
  </r>
  <r>
    <d v="2013-01-18T00:00:00"/>
    <x v="1"/>
    <n v="1665593"/>
    <n v="157.93"/>
    <s v="Paid"/>
    <m/>
    <n v="3300"/>
    <m/>
    <m/>
    <m/>
    <m/>
    <m/>
    <m/>
    <m/>
    <m/>
    <m/>
  </r>
  <r>
    <d v="2013-01-18T00:00:00"/>
    <x v="274"/>
    <n v="44751"/>
    <n v="78.739999999999995"/>
    <s v="Paid"/>
    <m/>
    <m/>
    <m/>
    <m/>
    <m/>
    <m/>
    <m/>
    <m/>
    <m/>
    <m/>
    <m/>
  </r>
  <r>
    <m/>
    <x v="7"/>
    <m/>
    <n v="6637.8300000000008"/>
    <m/>
    <m/>
    <n v="3300"/>
    <m/>
    <m/>
    <n v="100"/>
    <n v="330"/>
    <n v="400"/>
    <n v="10767.830000000002"/>
    <n v="11761.92"/>
    <n v="994.0899999999983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1-21T00:00:00"/>
    <x v="201"/>
    <n v="294884"/>
    <n v="2093.5100000000002"/>
    <s v="Paid"/>
    <m/>
    <m/>
    <m/>
    <m/>
    <m/>
    <m/>
    <m/>
    <m/>
    <m/>
    <m/>
    <m/>
  </r>
  <r>
    <d v="2013-01-22T00:00:00"/>
    <x v="261"/>
    <n v="13525"/>
    <n v="799.24"/>
    <s v="Paid"/>
    <m/>
    <m/>
    <m/>
    <m/>
    <m/>
    <m/>
    <m/>
    <m/>
    <m/>
    <m/>
    <m/>
  </r>
  <r>
    <d v="2013-01-23T00:00:00"/>
    <x v="1"/>
    <n v="1666506"/>
    <n v="136.26"/>
    <s v="Paid"/>
    <m/>
    <m/>
    <m/>
    <m/>
    <m/>
    <m/>
    <m/>
    <m/>
    <m/>
    <m/>
    <m/>
  </r>
  <r>
    <d v="2013-01-23T00:00:00"/>
    <x v="259"/>
    <n v="18680"/>
    <n v="243.95"/>
    <s v="Paid"/>
    <m/>
    <m/>
    <m/>
    <m/>
    <m/>
    <m/>
    <m/>
    <m/>
    <m/>
    <m/>
    <m/>
  </r>
  <r>
    <d v="2013-01-23T00:00:00"/>
    <x v="201"/>
    <n v="295044"/>
    <n v="1480.74"/>
    <s v="Paid"/>
    <m/>
    <m/>
    <m/>
    <m/>
    <m/>
    <m/>
    <m/>
    <m/>
    <m/>
    <m/>
    <m/>
  </r>
  <r>
    <d v="2013-01-25T00:00:00"/>
    <x v="201"/>
    <n v="295239"/>
    <n v="1601.36"/>
    <s v="Paid"/>
    <m/>
    <m/>
    <m/>
    <m/>
    <m/>
    <m/>
    <m/>
    <m/>
    <m/>
    <m/>
    <m/>
  </r>
  <r>
    <d v="2013-01-23T00:00:00"/>
    <x v="265"/>
    <s v="AUS2137"/>
    <n v="1153"/>
    <s v="Paid"/>
    <m/>
    <n v="2893.73"/>
    <m/>
    <m/>
    <m/>
    <m/>
    <m/>
    <m/>
    <m/>
    <m/>
    <m/>
  </r>
  <r>
    <s v="   "/>
    <x v="7"/>
    <m/>
    <n v="7508.0599999999995"/>
    <m/>
    <m/>
    <n v="2893.73"/>
    <m/>
    <m/>
    <n v="100"/>
    <n v="330"/>
    <n v="400"/>
    <n v="11231.789999999999"/>
    <n v="8801.76"/>
    <n v="-2430.029999999998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d v="2013-01-31T00:00:00"/>
    <x v="3"/>
    <n v="220570"/>
    <n v="559.35"/>
    <m/>
    <m/>
    <n v="2893.73"/>
    <m/>
    <m/>
    <m/>
    <m/>
    <m/>
    <m/>
    <m/>
    <m/>
    <m/>
  </r>
  <r>
    <d v="2013-02-02T00:00:00"/>
    <x v="259"/>
    <n v="18867"/>
    <n v="4.4000000000000004"/>
    <m/>
    <m/>
    <m/>
    <m/>
    <m/>
    <m/>
    <m/>
    <m/>
    <m/>
    <m/>
    <m/>
    <m/>
  </r>
  <r>
    <m/>
    <x v="7"/>
    <m/>
    <n v="563.75"/>
    <m/>
    <m/>
    <n v="2893.73"/>
    <m/>
    <m/>
    <n v="100"/>
    <n v="330"/>
    <n v="400"/>
    <n v="4287.4799999999996"/>
    <n v="0"/>
    <n v="-4287.479999999999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2-06T00:00:00"/>
    <x v="274"/>
    <n v="45162"/>
    <n v="36.549999999999997"/>
    <s v="Paid"/>
    <m/>
    <n v="2657.23"/>
    <m/>
    <m/>
    <m/>
    <m/>
    <m/>
    <m/>
    <m/>
    <m/>
    <m/>
  </r>
  <r>
    <d v="2013-02-06T00:00:00"/>
    <x v="1"/>
    <n v="1669183"/>
    <n v="220.78"/>
    <s v="Paid"/>
    <m/>
    <m/>
    <m/>
    <m/>
    <m/>
    <m/>
    <m/>
    <m/>
    <m/>
    <m/>
    <m/>
  </r>
  <r>
    <d v="2013-02-06T00:00:00"/>
    <x v="265"/>
    <s v="AUS2275"/>
    <n v="1104.94"/>
    <s v="Paid"/>
    <m/>
    <m/>
    <m/>
    <m/>
    <m/>
    <m/>
    <m/>
    <m/>
    <m/>
    <m/>
    <m/>
  </r>
  <r>
    <d v="2013-02-07T00:00:00"/>
    <x v="261"/>
    <n v="13733"/>
    <n v="692.96"/>
    <s v="Paid"/>
    <m/>
    <m/>
    <m/>
    <m/>
    <m/>
    <m/>
    <m/>
    <m/>
    <m/>
    <m/>
    <m/>
  </r>
  <r>
    <d v="2013-02-08T00:00:00"/>
    <x v="1"/>
    <n v="166748"/>
    <n v="151.91999999999999"/>
    <s v="Paid"/>
    <m/>
    <m/>
    <m/>
    <m/>
    <m/>
    <m/>
    <m/>
    <m/>
    <m/>
    <m/>
    <m/>
  </r>
  <r>
    <d v="2013-02-08T00:00:00"/>
    <x v="201"/>
    <n v="296011"/>
    <n v="3587.41"/>
    <s v="Paid"/>
    <m/>
    <m/>
    <m/>
    <m/>
    <n v="100"/>
    <n v="330"/>
    <n v="400"/>
    <m/>
    <m/>
    <m/>
    <m/>
  </r>
  <r>
    <m/>
    <x v="7"/>
    <m/>
    <n v="5794.5599999999995"/>
    <m/>
    <m/>
    <n v="2657.23"/>
    <m/>
    <n v="34"/>
    <n v="100"/>
    <n v="330"/>
    <n v="400"/>
    <n v="9315.7899999999991"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2-12T00:00:00"/>
    <x v="3"/>
    <n v="221.083"/>
    <n v="293.25"/>
    <s v="Paid"/>
    <m/>
    <m/>
    <m/>
    <m/>
    <m/>
    <m/>
    <m/>
    <m/>
    <m/>
    <m/>
    <m/>
  </r>
  <r>
    <d v="2013-02-13T00:00:00"/>
    <x v="274"/>
    <n v="45346"/>
    <n v="39.369999999999997"/>
    <s v="Paid"/>
    <m/>
    <m/>
    <m/>
    <m/>
    <m/>
    <m/>
    <m/>
    <m/>
    <m/>
    <m/>
    <m/>
  </r>
  <r>
    <d v="2013-02-13T00:00:00"/>
    <x v="1"/>
    <n v="1670561"/>
    <n v="142.72"/>
    <s v="Paid"/>
    <m/>
    <m/>
    <m/>
    <m/>
    <m/>
    <m/>
    <m/>
    <m/>
    <m/>
    <m/>
    <m/>
  </r>
  <r>
    <d v="2013-02-13T00:00:00"/>
    <x v="265"/>
    <s v="AUS2346"/>
    <n v="1147.6600000000001"/>
    <s v="Paid"/>
    <m/>
    <m/>
    <m/>
    <m/>
    <m/>
    <m/>
    <m/>
    <m/>
    <m/>
    <m/>
    <m/>
  </r>
  <r>
    <d v="2013-02-14T00:00:00"/>
    <x v="201"/>
    <n v="296342"/>
    <n v="1791.95"/>
    <s v="Paid"/>
    <m/>
    <m/>
    <m/>
    <m/>
    <m/>
    <m/>
    <m/>
    <m/>
    <m/>
    <m/>
    <m/>
  </r>
  <r>
    <d v="2013-02-14T00:00:00"/>
    <x v="261"/>
    <n v="14098"/>
    <n v="738.4"/>
    <s v="Paid"/>
    <m/>
    <m/>
    <m/>
    <m/>
    <m/>
    <m/>
    <m/>
    <m/>
    <m/>
    <m/>
    <m/>
  </r>
  <r>
    <d v="2013-02-15T00:00:00"/>
    <x v="202"/>
    <n v="26277"/>
    <n v="521.95000000000005"/>
    <s v="Paid"/>
    <m/>
    <m/>
    <m/>
    <m/>
    <m/>
    <m/>
    <m/>
    <m/>
    <m/>
    <m/>
    <m/>
  </r>
  <r>
    <m/>
    <x v="7"/>
    <m/>
    <n v="4675.2999999999993"/>
    <m/>
    <m/>
    <n v="2657.23"/>
    <m/>
    <m/>
    <n v="100"/>
    <n v="330"/>
    <n v="400"/>
    <n v="8162.5299999999988"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2-20T00:00:00"/>
    <x v="1"/>
    <n v="1672141"/>
    <n v="142.72"/>
    <s v="Paid"/>
    <m/>
    <m/>
    <m/>
    <m/>
    <m/>
    <m/>
    <m/>
    <m/>
    <m/>
    <m/>
    <m/>
  </r>
  <r>
    <d v="2013-02-20T00:00:00"/>
    <x v="201"/>
    <n v="296671"/>
    <n v="2416.65"/>
    <s v="Paid"/>
    <m/>
    <m/>
    <m/>
    <m/>
    <m/>
    <m/>
    <m/>
    <m/>
    <m/>
    <m/>
    <m/>
  </r>
  <r>
    <d v="2013-02-20T00:00:00"/>
    <x v="265"/>
    <s v="AUS2420"/>
    <n v="1159.67"/>
    <s v="Paid"/>
    <m/>
    <m/>
    <m/>
    <m/>
    <m/>
    <m/>
    <m/>
    <m/>
    <m/>
    <m/>
    <m/>
  </r>
  <r>
    <d v="2013-02-20T00:00:00"/>
    <x v="259"/>
    <n v="19259"/>
    <n v="212.45"/>
    <s v="Paid"/>
    <m/>
    <m/>
    <m/>
    <m/>
    <m/>
    <m/>
    <m/>
    <m/>
    <m/>
    <m/>
    <m/>
  </r>
  <r>
    <d v="2013-02-21T00:00:00"/>
    <x v="261"/>
    <n v="14268"/>
    <n v="813.16"/>
    <s v="Paid"/>
    <m/>
    <m/>
    <m/>
    <m/>
    <m/>
    <m/>
    <m/>
    <m/>
    <m/>
    <m/>
    <m/>
  </r>
  <r>
    <d v="2013-02-21T00:00:00"/>
    <x v="274"/>
    <n v="45534"/>
    <n v="36.880000000000003"/>
    <s v="Paid"/>
    <m/>
    <m/>
    <m/>
    <m/>
    <m/>
    <m/>
    <m/>
    <m/>
    <m/>
    <m/>
    <m/>
  </r>
  <r>
    <d v="2013-02-22T00:00:00"/>
    <x v="1"/>
    <n v="167674"/>
    <n v="220.78"/>
    <s v="Paid"/>
    <m/>
    <m/>
    <m/>
    <m/>
    <m/>
    <m/>
    <m/>
    <m/>
    <m/>
    <m/>
    <m/>
  </r>
  <r>
    <d v="2013-02-22T00:00:00"/>
    <x v="276"/>
    <n v="45534"/>
    <n v="36.380000000000003"/>
    <s v="Paid"/>
    <m/>
    <m/>
    <m/>
    <m/>
    <m/>
    <m/>
    <m/>
    <m/>
    <m/>
    <m/>
    <m/>
  </r>
  <r>
    <d v="2013-02-22T00:00:00"/>
    <x v="96"/>
    <n v="117596"/>
    <n v="57.9"/>
    <s v="Paid"/>
    <m/>
    <m/>
    <m/>
    <m/>
    <m/>
    <m/>
    <m/>
    <m/>
    <m/>
    <m/>
    <m/>
  </r>
  <r>
    <d v="2013-02-22T00:00:00"/>
    <x v="274"/>
    <n v="45887"/>
    <n v="51.1"/>
    <s v="Paid"/>
    <m/>
    <m/>
    <m/>
    <m/>
    <m/>
    <m/>
    <m/>
    <m/>
    <m/>
    <m/>
    <m/>
  </r>
  <r>
    <m/>
    <x v="7"/>
    <m/>
    <n v="5147.6899999999996"/>
    <m/>
    <m/>
    <n v="2897.45"/>
    <m/>
    <m/>
    <n v="100"/>
    <n v="330"/>
    <n v="400"/>
    <n v="8875.14"/>
    <n v="13433.86"/>
    <n v="4558.720000000001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2-25T00:00:00"/>
    <x v="3"/>
    <n v="221625"/>
    <n v="24.3"/>
    <s v="Paid"/>
    <m/>
    <m/>
    <m/>
    <m/>
    <m/>
    <m/>
    <m/>
    <m/>
    <m/>
    <m/>
    <m/>
  </r>
  <r>
    <d v="2013-02-26T00:00:00"/>
    <x v="3"/>
    <n v="221672"/>
    <n v="461.95"/>
    <s v="Paid"/>
    <m/>
    <m/>
    <m/>
    <m/>
    <m/>
    <m/>
    <m/>
    <m/>
    <m/>
    <m/>
    <m/>
  </r>
  <r>
    <d v="2013-02-26T00:00:00"/>
    <x v="201"/>
    <n v="296996"/>
    <n v="2262.94"/>
    <s v="Paid"/>
    <m/>
    <m/>
    <m/>
    <m/>
    <m/>
    <m/>
    <m/>
    <m/>
    <m/>
    <m/>
    <m/>
  </r>
  <r>
    <d v="2013-02-26T00:00:00"/>
    <x v="201"/>
    <n v="297017"/>
    <n v="189.96"/>
    <s v="Paid"/>
    <m/>
    <m/>
    <m/>
    <m/>
    <m/>
    <m/>
    <m/>
    <m/>
    <m/>
    <m/>
    <m/>
  </r>
  <r>
    <d v="2013-02-27T00:00:00"/>
    <x v="1"/>
    <n v="1673557"/>
    <n v="146.91999999999999"/>
    <s v="Paid"/>
    <m/>
    <m/>
    <m/>
    <m/>
    <m/>
    <m/>
    <m/>
    <m/>
    <m/>
    <m/>
    <m/>
  </r>
  <r>
    <d v="2013-02-27T00:00:00"/>
    <x v="265"/>
    <s v="AUS2497"/>
    <n v="1137.8699999999999"/>
    <s v="Paid"/>
    <m/>
    <m/>
    <m/>
    <m/>
    <m/>
    <m/>
    <m/>
    <m/>
    <m/>
    <m/>
    <m/>
  </r>
  <r>
    <d v="2013-02-28T00:00:00"/>
    <x v="261"/>
    <n v="14524"/>
    <n v="697.92"/>
    <s v="Paid"/>
    <m/>
    <m/>
    <m/>
    <m/>
    <m/>
    <m/>
    <m/>
    <m/>
    <m/>
    <m/>
    <m/>
  </r>
  <r>
    <d v="2013-02-28T00:00:00"/>
    <x v="265"/>
    <s v="AUS2514"/>
    <n v="180"/>
    <s v="Paid"/>
    <m/>
    <m/>
    <m/>
    <m/>
    <m/>
    <m/>
    <m/>
    <m/>
    <m/>
    <m/>
    <m/>
  </r>
  <r>
    <d v="2013-02-28T00:00:00"/>
    <x v="259"/>
    <n v="19450"/>
    <n v="259.89999999999998"/>
    <s v="Paid"/>
    <m/>
    <m/>
    <m/>
    <m/>
    <m/>
    <m/>
    <m/>
    <m/>
    <m/>
    <m/>
    <m/>
  </r>
  <r>
    <d v="2013-02-28T00:00:00"/>
    <x v="274"/>
    <n v="45749"/>
    <n v="39.71"/>
    <s v="Paid"/>
    <m/>
    <m/>
    <m/>
    <m/>
    <n v="100"/>
    <n v="330"/>
    <n v="400"/>
    <m/>
    <m/>
    <m/>
    <m/>
  </r>
  <r>
    <m/>
    <x v="7"/>
    <m/>
    <n v="5401.47"/>
    <m/>
    <m/>
    <n v="2897.45"/>
    <m/>
    <m/>
    <n v="100"/>
    <n v="330"/>
    <n v="400"/>
    <n v="9128.92"/>
    <n v="7734.71"/>
    <n v="-1394.2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3-04T00:00:00"/>
    <x v="2"/>
    <n v="3424"/>
    <n v="495.68"/>
    <s v="Paid"/>
    <m/>
    <m/>
    <m/>
    <m/>
    <m/>
    <m/>
    <m/>
    <m/>
    <m/>
    <m/>
    <m/>
  </r>
  <r>
    <d v="2013-03-04T00:00:00"/>
    <x v="1"/>
    <n v="1674450"/>
    <n v="16.559999999999999"/>
    <s v="Paid"/>
    <m/>
    <m/>
    <m/>
    <m/>
    <m/>
    <m/>
    <m/>
    <m/>
    <m/>
    <m/>
    <m/>
  </r>
  <r>
    <d v="2013-03-05T00:00:00"/>
    <x v="201"/>
    <n v="297241"/>
    <n v="1087.25"/>
    <s v="Paid"/>
    <m/>
    <m/>
    <m/>
    <m/>
    <m/>
    <m/>
    <m/>
    <m/>
    <m/>
    <m/>
    <m/>
  </r>
  <r>
    <d v="2013-03-06T00:00:00"/>
    <x v="265"/>
    <s v="AUS2574"/>
    <n v="1113.8399999999999"/>
    <s v="Paid"/>
    <m/>
    <m/>
    <m/>
    <m/>
    <m/>
    <m/>
    <m/>
    <m/>
    <m/>
    <m/>
    <m/>
  </r>
  <r>
    <d v="2013-03-06T00:00:00"/>
    <x v="3"/>
    <n v="221984"/>
    <n v="97.96"/>
    <s v="Paid"/>
    <m/>
    <m/>
    <m/>
    <m/>
    <m/>
    <m/>
    <m/>
    <m/>
    <m/>
    <m/>
    <m/>
  </r>
  <r>
    <d v="2013-03-06T00:00:00"/>
    <x v="201"/>
    <n v="297478"/>
    <n v="1330.98"/>
    <s v="Paid"/>
    <m/>
    <m/>
    <m/>
    <m/>
    <m/>
    <m/>
    <m/>
    <m/>
    <m/>
    <m/>
    <m/>
  </r>
  <r>
    <d v="2013-03-06T00:00:00"/>
    <x v="1"/>
    <n v="1675011"/>
    <n v="124.78"/>
    <s v="Paid"/>
    <m/>
    <m/>
    <m/>
    <m/>
    <m/>
    <m/>
    <m/>
    <m/>
    <m/>
    <m/>
    <m/>
  </r>
  <r>
    <d v="2013-03-06T00:00:00"/>
    <x v="259"/>
    <n v="19594"/>
    <n v="251.5"/>
    <s v="Paid"/>
    <m/>
    <m/>
    <m/>
    <m/>
    <m/>
    <m/>
    <m/>
    <m/>
    <m/>
    <m/>
    <m/>
  </r>
  <r>
    <d v="2013-03-08T00:00:00"/>
    <x v="241"/>
    <n v="43"/>
    <n v="1449.36"/>
    <s v="Paid"/>
    <m/>
    <m/>
    <m/>
    <m/>
    <m/>
    <m/>
    <m/>
    <m/>
    <m/>
    <m/>
    <m/>
  </r>
  <r>
    <d v="2013-03-08T00:00:00"/>
    <x v="1"/>
    <n v="1675616"/>
    <n v="220.78"/>
    <s v="Paid"/>
    <m/>
    <m/>
    <m/>
    <m/>
    <m/>
    <m/>
    <m/>
    <m/>
    <m/>
    <m/>
    <m/>
  </r>
  <r>
    <d v="2013-03-08T00:00:00"/>
    <x v="274"/>
    <n v="45887"/>
    <n v="51.1"/>
    <s v="Paid"/>
    <m/>
    <m/>
    <m/>
    <m/>
    <m/>
    <m/>
    <m/>
    <m/>
    <m/>
    <m/>
    <m/>
  </r>
  <r>
    <m/>
    <x v="7"/>
    <m/>
    <n v="6239.79"/>
    <m/>
    <m/>
    <n v="2998.45"/>
    <m/>
    <m/>
    <n v="100"/>
    <n v="330"/>
    <n v="400"/>
    <n v="10068.24"/>
    <n v="9601.4599999999991"/>
    <n v="-466.7800000000006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3-12T00:00:00"/>
    <x v="3"/>
    <n v="222218"/>
    <n v="247.95"/>
    <s v="Paid"/>
    <m/>
    <m/>
    <m/>
    <m/>
    <m/>
    <m/>
    <m/>
    <m/>
    <m/>
    <m/>
    <m/>
  </r>
  <r>
    <d v="2013-03-13T00:00:00"/>
    <x v="1"/>
    <n v="1676480"/>
    <n v="50.92"/>
    <s v="Paid"/>
    <m/>
    <m/>
    <m/>
    <m/>
    <m/>
    <m/>
    <m/>
    <m/>
    <m/>
    <m/>
    <m/>
  </r>
  <r>
    <d v="2013-03-13T00:00:00"/>
    <x v="1"/>
    <n v="1676479"/>
    <n v="142.72"/>
    <s v="Paid"/>
    <m/>
    <m/>
    <m/>
    <m/>
    <m/>
    <m/>
    <m/>
    <m/>
    <m/>
    <m/>
    <m/>
  </r>
  <r>
    <d v="2013-03-13T00:00:00"/>
    <x v="201"/>
    <n v="297852"/>
    <n v="1862.85"/>
    <s v="Paid"/>
    <m/>
    <m/>
    <m/>
    <m/>
    <m/>
    <m/>
    <m/>
    <m/>
    <m/>
    <m/>
    <m/>
  </r>
  <r>
    <d v="2013-03-13T00:00:00"/>
    <x v="265"/>
    <s v="AUS2647"/>
    <n v="1144.99"/>
    <s v="Paid"/>
    <m/>
    <m/>
    <m/>
    <m/>
    <m/>
    <m/>
    <m/>
    <m/>
    <m/>
    <m/>
    <m/>
  </r>
  <r>
    <d v="2013-03-15T00:00:00"/>
    <x v="274"/>
    <n v="46007"/>
    <n v="39.71"/>
    <s v="Paid"/>
    <m/>
    <m/>
    <m/>
    <m/>
    <m/>
    <m/>
    <m/>
    <m/>
    <m/>
    <m/>
    <m/>
  </r>
  <r>
    <m/>
    <x v="7"/>
    <m/>
    <n v="3489.1400000000003"/>
    <m/>
    <m/>
    <n v="2998.45"/>
    <m/>
    <m/>
    <n v="100"/>
    <n v="330"/>
    <n v="400"/>
    <n v="7317.59"/>
    <n v="7997.08"/>
    <n v="679.4899999999997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3-18T00:00:00"/>
    <x v="1"/>
    <n v="1677391"/>
    <n v="68.86"/>
    <s v="Paid"/>
    <m/>
    <m/>
    <m/>
    <m/>
    <m/>
    <m/>
    <m/>
    <m/>
    <m/>
    <m/>
    <m/>
  </r>
  <r>
    <d v="2013-03-18T00:00:00"/>
    <x v="3"/>
    <n v="222446"/>
    <n v="17.899999999999999"/>
    <s v="Paid"/>
    <m/>
    <m/>
    <m/>
    <m/>
    <m/>
    <m/>
    <m/>
    <m/>
    <m/>
    <m/>
    <m/>
  </r>
  <r>
    <d v="2013-03-20T00:00:00"/>
    <x v="1"/>
    <n v="1677960"/>
    <n v="73.86"/>
    <s v="Paid"/>
    <m/>
    <m/>
    <m/>
    <m/>
    <m/>
    <m/>
    <m/>
    <m/>
    <m/>
    <m/>
    <m/>
  </r>
  <r>
    <d v="2013-03-20T00:00:00"/>
    <x v="201"/>
    <n v="298210"/>
    <n v="2778.87"/>
    <s v="Paid"/>
    <m/>
    <m/>
    <m/>
    <m/>
    <m/>
    <m/>
    <m/>
    <m/>
    <m/>
    <m/>
    <m/>
  </r>
  <r>
    <d v="2013-03-20T00:00:00"/>
    <x v="259"/>
    <n v="19913"/>
    <n v="249.33"/>
    <s v="Paid"/>
    <m/>
    <m/>
    <m/>
    <m/>
    <m/>
    <m/>
    <m/>
    <m/>
    <m/>
    <m/>
    <m/>
  </r>
  <r>
    <d v="2013-03-20T00:00:00"/>
    <x v="265"/>
    <s v="AUS2725"/>
    <n v="1031.29"/>
    <s v="Paid"/>
    <m/>
    <m/>
    <m/>
    <m/>
    <m/>
    <m/>
    <m/>
    <m/>
    <m/>
    <m/>
    <m/>
  </r>
  <r>
    <d v="2013-03-21T00:00:00"/>
    <x v="261"/>
    <n v="15060"/>
    <n v="715.72"/>
    <s v="Paid"/>
    <m/>
    <m/>
    <m/>
    <m/>
    <m/>
    <m/>
    <m/>
    <m/>
    <m/>
    <m/>
    <m/>
  </r>
  <r>
    <d v="2013-03-21T00:00:00"/>
    <x v="259"/>
    <n v="119937"/>
    <n v="57.1"/>
    <s v="Paid"/>
    <m/>
    <m/>
    <m/>
    <m/>
    <m/>
    <m/>
    <m/>
    <m/>
    <m/>
    <m/>
    <m/>
  </r>
  <r>
    <d v="2013-03-22T00:00:00"/>
    <x v="1"/>
    <n v="1678550"/>
    <n v="99.32"/>
    <s v="Paid"/>
    <m/>
    <m/>
    <m/>
    <m/>
    <m/>
    <m/>
    <m/>
    <m/>
    <m/>
    <m/>
    <m/>
  </r>
  <r>
    <d v="2013-03-22T00:00:00"/>
    <x v="1"/>
    <n v="1678551"/>
    <n v="68.86"/>
    <s v="Paid"/>
    <m/>
    <m/>
    <m/>
    <m/>
    <m/>
    <m/>
    <m/>
    <m/>
    <m/>
    <m/>
    <m/>
  </r>
  <r>
    <d v="2013-03-22T00:00:00"/>
    <x v="201"/>
    <n v="298370"/>
    <n v="1533.96"/>
    <s v="Paid"/>
    <m/>
    <m/>
    <m/>
    <m/>
    <m/>
    <m/>
    <m/>
    <m/>
    <m/>
    <m/>
    <m/>
  </r>
  <r>
    <d v="2013-03-22T00:00:00"/>
    <x v="274"/>
    <n v="46160"/>
    <n v="51.1"/>
    <s v="Paid"/>
    <m/>
    <m/>
    <m/>
    <m/>
    <m/>
    <m/>
    <m/>
    <m/>
    <m/>
    <m/>
    <m/>
  </r>
  <r>
    <m/>
    <x v="7"/>
    <m/>
    <n v="6746.17"/>
    <m/>
    <m/>
    <n v="3000"/>
    <m/>
    <m/>
    <n v="100"/>
    <n v="330"/>
    <n v="400"/>
    <n v="10576.17"/>
    <n v="9591.57"/>
    <n v="-984.6000000000003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3-25T00:00:00"/>
    <x v="3"/>
    <n v="222737"/>
    <n v="643.25"/>
    <s v="Paid"/>
    <m/>
    <m/>
    <m/>
    <m/>
    <m/>
    <m/>
    <m/>
    <m/>
    <m/>
    <m/>
    <m/>
  </r>
  <r>
    <d v="2013-03-25T00:00:00"/>
    <x v="259"/>
    <n v="19598"/>
    <n v="228.4"/>
    <s v="Paid"/>
    <m/>
    <m/>
    <m/>
    <m/>
    <m/>
    <m/>
    <m/>
    <m/>
    <m/>
    <m/>
    <m/>
  </r>
  <r>
    <d v="2013-03-25T00:00:00"/>
    <x v="259"/>
    <n v="19920"/>
    <n v="9.9499999999999993"/>
    <s v="Paid"/>
    <m/>
    <m/>
    <m/>
    <m/>
    <m/>
    <m/>
    <m/>
    <m/>
    <m/>
    <m/>
    <m/>
  </r>
  <r>
    <d v="2013-03-25T00:00:00"/>
    <x v="259"/>
    <n v="19993"/>
    <n v="31.85"/>
    <s v="Paid"/>
    <m/>
    <m/>
    <m/>
    <m/>
    <m/>
    <m/>
    <m/>
    <m/>
    <m/>
    <m/>
    <m/>
  </r>
  <r>
    <d v="2013-03-25T00:00:00"/>
    <x v="268"/>
    <s v="BNE906776"/>
    <n v="2785.67"/>
    <s v="Paid"/>
    <m/>
    <m/>
    <m/>
    <m/>
    <m/>
    <m/>
    <m/>
    <m/>
    <m/>
    <m/>
    <m/>
  </r>
  <r>
    <d v="2013-03-25T00:00:00"/>
    <x v="2"/>
    <n v="3480"/>
    <n v="364.05"/>
    <s v="Paid"/>
    <m/>
    <m/>
    <m/>
    <m/>
    <m/>
    <m/>
    <m/>
    <m/>
    <m/>
    <m/>
    <m/>
  </r>
  <r>
    <d v="2013-03-27T00:00:00"/>
    <x v="265"/>
    <s v="AUS2803"/>
    <n v="1136.0899999999999"/>
    <s v="Paid"/>
    <m/>
    <m/>
    <m/>
    <m/>
    <m/>
    <m/>
    <m/>
    <m/>
    <m/>
    <m/>
    <m/>
  </r>
  <r>
    <d v="2013-03-27T00:00:00"/>
    <x v="201"/>
    <n v="298646"/>
    <n v="1773.44"/>
    <s v="Paid"/>
    <m/>
    <m/>
    <m/>
    <m/>
    <m/>
    <m/>
    <m/>
    <m/>
    <m/>
    <m/>
    <m/>
  </r>
  <r>
    <d v="2013-03-28T00:00:00"/>
    <x v="1"/>
    <n v="1679854"/>
    <n v="78.06"/>
    <s v="Paid"/>
    <m/>
    <m/>
    <m/>
    <m/>
    <m/>
    <m/>
    <m/>
    <m/>
    <m/>
    <m/>
    <m/>
  </r>
  <r>
    <m/>
    <x v="7"/>
    <m/>
    <n v="7050.7600000000011"/>
    <m/>
    <m/>
    <n v="3000"/>
    <m/>
    <m/>
    <n v="100"/>
    <n v="330"/>
    <n v="400"/>
    <n v="10880.760000000002"/>
    <n v="10552.28"/>
    <n v="-328.4800000000013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4-02T00:00:00"/>
    <x v="1"/>
    <n v="1680278"/>
    <n v="78.06"/>
    <s v="Paid"/>
    <m/>
    <m/>
    <m/>
    <m/>
    <m/>
    <m/>
    <m/>
    <m/>
    <m/>
    <m/>
    <m/>
  </r>
  <r>
    <d v="2013-04-02T00:00:00"/>
    <x v="241"/>
    <n v="45"/>
    <n v="1514.86"/>
    <s v="Paid"/>
    <m/>
    <m/>
    <m/>
    <m/>
    <m/>
    <m/>
    <m/>
    <m/>
    <m/>
    <m/>
    <m/>
  </r>
  <r>
    <d v="2013-04-03T00:00:00"/>
    <x v="1"/>
    <n v="1680493"/>
    <n v="73.86"/>
    <s v="Paid"/>
    <m/>
    <m/>
    <m/>
    <m/>
    <m/>
    <m/>
    <m/>
    <m/>
    <m/>
    <m/>
    <m/>
  </r>
  <r>
    <d v="2013-04-03T00:00:00"/>
    <x v="259"/>
    <n v="20167"/>
    <n v="331.85"/>
    <s v="Paid"/>
    <m/>
    <m/>
    <m/>
    <m/>
    <m/>
    <m/>
    <m/>
    <m/>
    <m/>
    <m/>
    <m/>
  </r>
  <r>
    <d v="2013-04-04T00:00:00"/>
    <x v="201"/>
    <n v="298978"/>
    <n v="2485.8200000000002"/>
    <s v="Paid"/>
    <m/>
    <m/>
    <m/>
    <m/>
    <m/>
    <m/>
    <m/>
    <m/>
    <m/>
    <m/>
    <m/>
  </r>
  <r>
    <d v="2013-04-03T00:00:00"/>
    <x v="265"/>
    <s v="AUS2860"/>
    <n v="1148.55"/>
    <s v="Paid"/>
    <m/>
    <m/>
    <m/>
    <m/>
    <m/>
    <m/>
    <m/>
    <m/>
    <m/>
    <m/>
    <m/>
  </r>
  <r>
    <d v="2013-04-05T00:00:00"/>
    <x v="274"/>
    <n v="46426"/>
    <n v="39.71"/>
    <s v="Paid"/>
    <m/>
    <m/>
    <m/>
    <m/>
    <m/>
    <m/>
    <m/>
    <m/>
    <m/>
    <m/>
    <m/>
  </r>
  <r>
    <m/>
    <x v="7"/>
    <m/>
    <n v="5672.71"/>
    <m/>
    <m/>
    <n v="3115.22"/>
    <m/>
    <m/>
    <n v="100"/>
    <n v="330"/>
    <n v="400"/>
    <n v="9617.93"/>
    <n v="8335.84"/>
    <n v="-1282.090000000000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4-08T00:00:00"/>
    <x v="1"/>
    <n v="1681421"/>
    <n v="142.72"/>
    <s v="Paid"/>
    <m/>
    <m/>
    <m/>
    <m/>
    <m/>
    <m/>
    <m/>
    <m/>
    <m/>
    <m/>
    <m/>
  </r>
  <r>
    <d v="2013-04-08T00:00:00"/>
    <x v="1"/>
    <n v="1681438"/>
    <n v="50.92"/>
    <s v="Paid"/>
    <m/>
    <m/>
    <m/>
    <m/>
    <m/>
    <m/>
    <m/>
    <m/>
    <m/>
    <m/>
    <m/>
  </r>
  <r>
    <d v="2013-04-10T00:00:00"/>
    <x v="3"/>
    <n v="223339"/>
    <n v="68.650000000000006"/>
    <s v="Paid"/>
    <m/>
    <m/>
    <m/>
    <m/>
    <m/>
    <m/>
    <m/>
    <m/>
    <m/>
    <m/>
    <m/>
  </r>
  <r>
    <d v="2013-04-09T00:00:00"/>
    <x v="3"/>
    <n v="223278"/>
    <n v="487.75"/>
    <s v="Paid"/>
    <m/>
    <m/>
    <m/>
    <m/>
    <m/>
    <m/>
    <m/>
    <m/>
    <m/>
    <m/>
    <m/>
  </r>
  <r>
    <d v="2013-04-10T00:00:00"/>
    <x v="1"/>
    <n v="1681987"/>
    <n v="73.86"/>
    <s v="Paid"/>
    <m/>
    <m/>
    <m/>
    <m/>
    <m/>
    <m/>
    <m/>
    <m/>
    <m/>
    <m/>
    <m/>
  </r>
  <r>
    <d v="2013-04-11T00:00:00"/>
    <x v="201"/>
    <n v="299357"/>
    <n v="1601.55"/>
    <s v="Paid"/>
    <m/>
    <m/>
    <m/>
    <m/>
    <m/>
    <m/>
    <m/>
    <m/>
    <m/>
    <m/>
    <m/>
  </r>
  <r>
    <d v="2013-04-09T00:00:00"/>
    <x v="201"/>
    <n v="299205"/>
    <n v="272.05"/>
    <s v="Paid"/>
    <m/>
    <m/>
    <m/>
    <m/>
    <m/>
    <m/>
    <m/>
    <m/>
    <m/>
    <m/>
    <m/>
  </r>
  <r>
    <d v="2013-04-09T00:00:00"/>
    <x v="201"/>
    <n v="299196"/>
    <n v="2910.82"/>
    <s v="Paid"/>
    <m/>
    <m/>
    <m/>
    <m/>
    <m/>
    <m/>
    <m/>
    <m/>
    <m/>
    <m/>
    <m/>
  </r>
  <r>
    <d v="2013-04-12T00:00:00"/>
    <x v="261"/>
    <n v="15639"/>
    <n v="814.06"/>
    <s v="Paid"/>
    <m/>
    <m/>
    <m/>
    <m/>
    <m/>
    <m/>
    <m/>
    <m/>
    <m/>
    <m/>
    <m/>
  </r>
  <r>
    <d v="2013-04-10T00:00:00"/>
    <x v="265"/>
    <s v="AUS2942"/>
    <n v="1104.94"/>
    <s v="Paid"/>
    <m/>
    <m/>
    <m/>
    <m/>
    <m/>
    <m/>
    <m/>
    <m/>
    <m/>
    <m/>
    <m/>
  </r>
  <r>
    <d v="2013-04-12T00:00:00"/>
    <x v="274"/>
    <n v="46523"/>
    <n v="51.1"/>
    <m/>
    <m/>
    <m/>
    <m/>
    <m/>
    <m/>
    <m/>
    <m/>
    <m/>
    <m/>
    <m/>
    <m/>
  </r>
  <r>
    <m/>
    <x v="7"/>
    <m/>
    <n v="7578.42"/>
    <m/>
    <m/>
    <n v="3115.22"/>
    <m/>
    <m/>
    <n v="272.49"/>
    <n v="330"/>
    <n v="400"/>
    <n v="11696.13"/>
    <n v="10550.28"/>
    <n v="-1145.849999999998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4-15T00:00:00"/>
    <x v="1"/>
    <n v="1682779"/>
    <n v="101.98"/>
    <s v="Paid"/>
    <m/>
    <m/>
    <m/>
    <m/>
    <m/>
    <m/>
    <m/>
    <m/>
    <m/>
    <m/>
    <m/>
  </r>
  <r>
    <d v="2013-04-16T00:00:00"/>
    <x v="286"/>
    <n v="155412"/>
    <n v="1808.04"/>
    <s v="Paid"/>
    <m/>
    <m/>
    <m/>
    <m/>
    <m/>
    <m/>
    <m/>
    <m/>
    <m/>
    <m/>
    <m/>
  </r>
  <r>
    <d v="2013-04-16T00:00:00"/>
    <x v="259"/>
    <n v="205033"/>
    <n v="336.75"/>
    <s v="Paid"/>
    <m/>
    <m/>
    <m/>
    <m/>
    <m/>
    <m/>
    <m/>
    <m/>
    <m/>
    <m/>
    <m/>
  </r>
  <r>
    <d v="2013-04-17T00:00:00"/>
    <x v="1"/>
    <n v="1683316"/>
    <n v="73.86"/>
    <s v="Paid"/>
    <m/>
    <m/>
    <m/>
    <m/>
    <m/>
    <m/>
    <m/>
    <m/>
    <m/>
    <m/>
    <m/>
  </r>
  <r>
    <d v="2013-04-18T00:00:00"/>
    <x v="201"/>
    <n v="299729"/>
    <n v="1215.98"/>
    <s v="Paid"/>
    <m/>
    <m/>
    <m/>
    <m/>
    <m/>
    <m/>
    <m/>
    <m/>
    <m/>
    <m/>
    <m/>
  </r>
  <r>
    <d v="2013-04-18T00:00:00"/>
    <x v="3"/>
    <n v="223666"/>
    <n v="109.35"/>
    <s v="Paid"/>
    <m/>
    <m/>
    <m/>
    <m/>
    <m/>
    <m/>
    <m/>
    <m/>
    <m/>
    <m/>
    <m/>
  </r>
  <r>
    <d v="2013-04-19T00:00:00"/>
    <x v="1"/>
    <n v="1683992"/>
    <n v="52.46"/>
    <s v="Paid"/>
    <m/>
    <m/>
    <m/>
    <m/>
    <m/>
    <m/>
    <m/>
    <m/>
    <m/>
    <m/>
    <m/>
  </r>
  <r>
    <d v="2013-04-17T00:00:00"/>
    <x v="265"/>
    <s v="AUS3014"/>
    <n v="1120.96"/>
    <s v="Paid"/>
    <m/>
    <m/>
    <m/>
    <m/>
    <m/>
    <m/>
    <m/>
    <m/>
    <m/>
    <m/>
    <m/>
  </r>
  <r>
    <d v="2013-04-15T00:00:00"/>
    <x v="2"/>
    <n v="3536"/>
    <n v="368.1"/>
    <s v="Paid"/>
    <m/>
    <m/>
    <m/>
    <m/>
    <m/>
    <m/>
    <m/>
    <m/>
    <m/>
    <m/>
    <m/>
  </r>
  <r>
    <d v="2013-04-17T00:00:00"/>
    <x v="274"/>
    <n v="46697"/>
    <n v="39.71"/>
    <m/>
    <s v=" "/>
    <m/>
    <m/>
    <m/>
    <m/>
    <m/>
    <m/>
    <m/>
    <m/>
    <m/>
    <m/>
  </r>
  <r>
    <d v="2013-04-17T00:00:00"/>
    <x v="259"/>
    <n v="20554"/>
    <n v="52.65"/>
    <s v="Paid"/>
    <m/>
    <m/>
    <m/>
    <m/>
    <m/>
    <m/>
    <m/>
    <m/>
    <m/>
    <m/>
    <m/>
  </r>
  <r>
    <m/>
    <x v="7"/>
    <m/>
    <n v="5279.84"/>
    <m/>
    <m/>
    <n v="2584.83"/>
    <m/>
    <n v="88.33"/>
    <n v="272.49"/>
    <n v="330"/>
    <n v="400"/>
    <n v="8955.49"/>
    <n v="9743.0300000000007"/>
    <n v="787.5400000000008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4-22T00:00:00"/>
    <x v="201"/>
    <n v="299895"/>
    <n v="1206.8800000000001"/>
    <s v="Paid"/>
    <m/>
    <m/>
    <m/>
    <m/>
    <m/>
    <m/>
    <m/>
    <m/>
    <m/>
    <m/>
    <m/>
  </r>
  <r>
    <d v="2003-04-24T00:00:00"/>
    <x v="201"/>
    <n v="300068"/>
    <n v="1975.35"/>
    <s v="Paid"/>
    <m/>
    <m/>
    <m/>
    <m/>
    <m/>
    <m/>
    <m/>
    <m/>
    <m/>
    <m/>
    <m/>
  </r>
  <r>
    <d v="2013-04-20T00:00:00"/>
    <x v="241"/>
    <n v="46"/>
    <n v="1674.75"/>
    <s v="Paid"/>
    <m/>
    <m/>
    <m/>
    <m/>
    <m/>
    <m/>
    <m/>
    <m/>
    <m/>
    <m/>
    <m/>
  </r>
  <r>
    <d v="2013-04-22T00:00:00"/>
    <x v="261"/>
    <n v="15876"/>
    <n v="854.14"/>
    <s v="Paid"/>
    <m/>
    <m/>
    <m/>
    <m/>
    <m/>
    <m/>
    <m/>
    <m/>
    <m/>
    <m/>
    <m/>
  </r>
  <r>
    <d v="2013-04-22T00:00:00"/>
    <x v="1"/>
    <n v="1684318"/>
    <n v="73.86"/>
    <s v="Paid"/>
    <m/>
    <m/>
    <m/>
    <m/>
    <m/>
    <m/>
    <m/>
    <m/>
    <m/>
    <m/>
    <m/>
  </r>
  <r>
    <d v="2013-04-22T00:00:00"/>
    <x v="3"/>
    <n v="223810"/>
    <n v="314.75"/>
    <s v="Paid"/>
    <m/>
    <m/>
    <m/>
    <m/>
    <m/>
    <m/>
    <s v=" "/>
    <m/>
    <m/>
    <m/>
    <m/>
  </r>
  <r>
    <d v="2013-04-22T00:00:00"/>
    <x v="286"/>
    <n v="155548"/>
    <n v="1702.25"/>
    <s v="Paid"/>
    <m/>
    <m/>
    <m/>
    <m/>
    <m/>
    <m/>
    <m/>
    <m/>
    <m/>
    <m/>
    <m/>
  </r>
  <r>
    <d v="2013-04-24T00:00:00"/>
    <x v="1"/>
    <n v="1684905"/>
    <n v="136.80000000000001"/>
    <s v="Paid"/>
    <m/>
    <m/>
    <m/>
    <m/>
    <m/>
    <m/>
    <m/>
    <m/>
    <m/>
    <m/>
    <m/>
  </r>
  <r>
    <d v="2013-04-24T00:00:00"/>
    <x v="1"/>
    <n v="1684906"/>
    <n v="68.86"/>
    <s v="Paid"/>
    <m/>
    <m/>
    <m/>
    <m/>
    <m/>
    <m/>
    <m/>
    <m/>
    <m/>
    <m/>
    <m/>
  </r>
  <r>
    <d v="2013-04-24T00:00:00"/>
    <x v="274"/>
    <n v="46821"/>
    <n v="51.1"/>
    <s v="Paid"/>
    <m/>
    <m/>
    <m/>
    <m/>
    <m/>
    <m/>
    <m/>
    <m/>
    <m/>
    <m/>
    <m/>
  </r>
  <r>
    <d v="2013-04-24T00:00:00"/>
    <x v="265"/>
    <s v="AUS3102"/>
    <n v="1420.44"/>
    <s v="Paid"/>
    <m/>
    <m/>
    <m/>
    <m/>
    <m/>
    <m/>
    <m/>
    <m/>
    <m/>
    <m/>
    <m/>
  </r>
  <r>
    <m/>
    <x v="7"/>
    <m/>
    <n v="9479.18"/>
    <m/>
    <m/>
    <n v="2584.83"/>
    <m/>
    <n v="88.33"/>
    <n v="272.49"/>
    <n v="330"/>
    <n v="400"/>
    <n v="13154.83"/>
    <n v="12687.91"/>
    <n v="-466.9200000000000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5-01T00:00:00"/>
    <x v="1"/>
    <n v="1686207"/>
    <n v="142.72"/>
    <s v="Paid"/>
    <m/>
    <m/>
    <m/>
    <m/>
    <n v="272.49"/>
    <n v="330"/>
    <n v="400"/>
    <m/>
    <m/>
    <m/>
    <m/>
  </r>
  <r>
    <d v="2013-05-01T00:00:00"/>
    <x v="201"/>
    <n v="300414"/>
    <n v="2446.65"/>
    <s v="Paid"/>
    <m/>
    <m/>
    <m/>
    <m/>
    <m/>
    <m/>
    <m/>
    <m/>
    <m/>
    <m/>
    <m/>
  </r>
  <r>
    <d v="2013-05-01T00:00:00"/>
    <x v="201"/>
    <s v="CR300414"/>
    <n v="-431.23"/>
    <s v="Paid"/>
    <m/>
    <m/>
    <m/>
    <m/>
    <m/>
    <m/>
    <m/>
    <m/>
    <m/>
    <m/>
    <m/>
  </r>
  <r>
    <d v="2013-05-01T00:00:00"/>
    <x v="201"/>
    <n v="300436"/>
    <n v="428.33"/>
    <s v="Paid"/>
    <m/>
    <m/>
    <m/>
    <m/>
    <m/>
    <m/>
    <m/>
    <m/>
    <m/>
    <m/>
    <m/>
  </r>
  <r>
    <d v="2013-04-30T00:00:00"/>
    <x v="286"/>
    <n v="155727"/>
    <n v="1052.1500000000001"/>
    <s v="Paid"/>
    <m/>
    <m/>
    <m/>
    <m/>
    <m/>
    <m/>
    <m/>
    <m/>
    <m/>
    <m/>
    <m/>
  </r>
  <r>
    <d v="2013-05-01T00:00:00"/>
    <x v="265"/>
    <s v="AUS3172"/>
    <n v="1416.44"/>
    <s v="Paid"/>
    <m/>
    <m/>
    <m/>
    <m/>
    <m/>
    <m/>
    <m/>
    <m/>
    <m/>
    <m/>
    <m/>
  </r>
  <r>
    <d v="2013-05-01T00:00:00"/>
    <x v="259"/>
    <n v="20894"/>
    <n v="24.75"/>
    <s v="Paid"/>
    <m/>
    <m/>
    <m/>
    <m/>
    <m/>
    <m/>
    <m/>
    <m/>
    <m/>
    <m/>
    <m/>
  </r>
  <r>
    <d v="2013-05-01T00:00:00"/>
    <x v="259"/>
    <n v="20874"/>
    <n v="90.79"/>
    <s v="Paid"/>
    <m/>
    <m/>
    <m/>
    <n v="2853.38"/>
    <m/>
    <m/>
    <m/>
    <m/>
    <m/>
    <m/>
    <m/>
  </r>
  <r>
    <d v="2013-05-02T00:00:00"/>
    <x v="261"/>
    <n v="16137"/>
    <n v="1077.5999999999999"/>
    <s v="Paid"/>
    <m/>
    <m/>
    <m/>
    <m/>
    <m/>
    <m/>
    <m/>
    <m/>
    <m/>
    <m/>
    <m/>
  </r>
  <r>
    <d v="2013-05-02T00:00:00"/>
    <x v="274"/>
    <n v="47039"/>
    <n v="39.71"/>
    <s v="Paid"/>
    <m/>
    <m/>
    <m/>
    <m/>
    <m/>
    <m/>
    <m/>
    <m/>
    <m/>
    <m/>
    <m/>
  </r>
  <r>
    <d v="2013-04-30T00:00:00"/>
    <x v="227"/>
    <n v="119400"/>
    <n v="57.9"/>
    <s v="Paid"/>
    <m/>
    <m/>
    <m/>
    <m/>
    <m/>
    <m/>
    <m/>
    <m/>
    <m/>
    <m/>
    <m/>
  </r>
  <r>
    <m/>
    <x v="7"/>
    <m/>
    <n v="6345.8099999999986"/>
    <m/>
    <m/>
    <n v="2831.89"/>
    <m/>
    <n v="271.63"/>
    <n v="272.49"/>
    <n v="330"/>
    <n v="400"/>
    <n v="10451.819999999998"/>
    <n v="8265.36"/>
    <n v="-2186.459999999997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5-07T00:00:00"/>
    <x v="201"/>
    <n v="300725"/>
    <n v="1609.78"/>
    <s v="Paid"/>
    <m/>
    <m/>
    <m/>
    <m/>
    <n v="272.49"/>
    <n v="330"/>
    <n v="400"/>
    <m/>
    <m/>
    <m/>
    <m/>
  </r>
  <r>
    <d v="2013-05-07T00:00:00"/>
    <x v="3"/>
    <n v="224473"/>
    <n v="456.85"/>
    <s v="Paid"/>
    <m/>
    <m/>
    <m/>
    <m/>
    <m/>
    <m/>
    <m/>
    <m/>
    <m/>
    <m/>
    <m/>
  </r>
  <r>
    <d v="2013-05-08T00:00:00"/>
    <x v="1"/>
    <n v="1687911"/>
    <n v="117.71"/>
    <s v="Paid"/>
    <m/>
    <m/>
    <m/>
    <m/>
    <s v=" "/>
    <m/>
    <m/>
    <m/>
    <m/>
    <m/>
    <m/>
  </r>
  <r>
    <d v="2013-05-08T00:00:00"/>
    <x v="1"/>
    <n v="1687900"/>
    <n v="73.86"/>
    <s v="Paid"/>
    <m/>
    <m/>
    <m/>
    <m/>
    <m/>
    <m/>
    <m/>
    <m/>
    <m/>
    <m/>
    <m/>
  </r>
  <r>
    <d v="2013-05-10T00:00:00"/>
    <x v="274"/>
    <n v="47163"/>
    <n v="51.1"/>
    <s v="Paid"/>
    <m/>
    <m/>
    <m/>
    <m/>
    <m/>
    <m/>
    <m/>
    <m/>
    <m/>
    <m/>
    <m/>
  </r>
  <r>
    <d v="2013-05-10T00:00:00"/>
    <x v="261"/>
    <n v="16350"/>
    <n v="718"/>
    <s v="Paid"/>
    <m/>
    <m/>
    <m/>
    <m/>
    <m/>
    <m/>
    <m/>
    <m/>
    <m/>
    <m/>
    <m/>
  </r>
  <r>
    <d v="2013-05-08T00:00:00"/>
    <x v="265"/>
    <s v="AUS3249"/>
    <n v="1432.46"/>
    <s v="Paid"/>
    <m/>
    <m/>
    <m/>
    <m/>
    <m/>
    <m/>
    <m/>
    <m/>
    <m/>
    <m/>
    <m/>
  </r>
  <r>
    <m/>
    <x v="7"/>
    <m/>
    <n v="4459.76"/>
    <m/>
    <m/>
    <n v="2831.89"/>
    <m/>
    <n v="86.35"/>
    <n v="272.49"/>
    <n v="330"/>
    <n v="400"/>
    <n v="8380.49"/>
    <n v="8791.27"/>
    <n v="410.7800000000006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5-13T00:00:00"/>
    <x v="286"/>
    <n v="156027"/>
    <n v="1256.72"/>
    <s v="Paid"/>
    <m/>
    <m/>
    <m/>
    <m/>
    <m/>
    <m/>
    <m/>
    <m/>
    <m/>
    <m/>
    <m/>
  </r>
  <r>
    <d v="2013-05-13T00:00:00"/>
    <x v="286"/>
    <n v="156039"/>
    <n v="229.35"/>
    <s v="Paid"/>
    <m/>
    <m/>
    <m/>
    <m/>
    <m/>
    <m/>
    <m/>
    <m/>
    <m/>
    <m/>
    <m/>
  </r>
  <r>
    <d v="2013-05-14T00:00:00"/>
    <x v="201"/>
    <n v="301151"/>
    <n v="3521.01"/>
    <s v="Paid"/>
    <m/>
    <m/>
    <m/>
    <m/>
    <m/>
    <m/>
    <m/>
    <m/>
    <m/>
    <m/>
    <m/>
  </r>
  <r>
    <d v="2013-05-15T00:00:00"/>
    <x v="259"/>
    <n v="21223"/>
    <n v="298.33"/>
    <s v="Paid"/>
    <m/>
    <m/>
    <m/>
    <m/>
    <m/>
    <m/>
    <m/>
    <m/>
    <m/>
    <m/>
    <m/>
  </r>
  <r>
    <d v="2013-05-15T00:00:00"/>
    <x v="1"/>
    <n v="1689381"/>
    <n v="142.72"/>
    <s v="Paid"/>
    <m/>
    <m/>
    <m/>
    <s v=" "/>
    <m/>
    <m/>
    <m/>
    <m/>
    <m/>
    <m/>
    <m/>
  </r>
  <r>
    <d v="2013-05-15T00:00:00"/>
    <x v="265"/>
    <s v="AUS3330"/>
    <n v="1455.6"/>
    <s v="Paid"/>
    <m/>
    <m/>
    <m/>
    <m/>
    <m/>
    <m/>
    <m/>
    <m/>
    <m/>
    <m/>
    <m/>
  </r>
  <r>
    <d v="2013-05-16T00:00:00"/>
    <x v="261"/>
    <n v="16538"/>
    <n v="703"/>
    <s v="Paid"/>
    <m/>
    <m/>
    <m/>
    <m/>
    <m/>
    <m/>
    <m/>
    <m/>
    <m/>
    <m/>
    <m/>
  </r>
  <r>
    <m/>
    <x v="7"/>
    <m/>
    <n v="7606.73"/>
    <m/>
    <m/>
    <n v="2853.38"/>
    <m/>
    <n v="68.36"/>
    <n v="272.49"/>
    <n v="330"/>
    <n v="400"/>
    <n v="11530.960000000001"/>
    <n v="10378.450000000001"/>
    <n v="-1152.510000000000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5-21T00:00:00"/>
    <x v="201"/>
    <n v="301556"/>
    <n v="2585.6999999999998"/>
    <s v="Paid"/>
    <m/>
    <m/>
    <m/>
    <m/>
    <m/>
    <m/>
    <m/>
    <m/>
    <m/>
    <m/>
    <m/>
  </r>
  <r>
    <d v="2013-05-21T00:00:00"/>
    <x v="3"/>
    <n v="225073"/>
    <n v="358.65"/>
    <s v="Paid"/>
    <m/>
    <m/>
    <m/>
    <m/>
    <m/>
    <m/>
    <m/>
    <m/>
    <m/>
    <m/>
    <m/>
  </r>
  <r>
    <d v="2013-05-22T00:00:00"/>
    <x v="1"/>
    <n v="1690859"/>
    <n v="130.06"/>
    <s v="Paid"/>
    <m/>
    <m/>
    <m/>
    <m/>
    <m/>
    <m/>
    <m/>
    <m/>
    <m/>
    <m/>
    <m/>
  </r>
  <r>
    <d v="2013-05-22T00:00:00"/>
    <x v="3"/>
    <n v="225133"/>
    <n v="26.85"/>
    <s v="Paid"/>
    <m/>
    <m/>
    <m/>
    <m/>
    <m/>
    <m/>
    <m/>
    <m/>
    <m/>
    <m/>
    <m/>
  </r>
  <r>
    <d v="2013-05-22T00:00:00"/>
    <x v="1"/>
    <n v="1690826"/>
    <n v="45"/>
    <s v="Paid"/>
    <m/>
    <m/>
    <m/>
    <m/>
    <m/>
    <m/>
    <m/>
    <m/>
    <m/>
    <m/>
    <m/>
  </r>
  <r>
    <d v="2013-05-22T00:00:00"/>
    <x v="265"/>
    <s v="AUS3418"/>
    <n v="1428.9"/>
    <s v="Paid"/>
    <m/>
    <m/>
    <m/>
    <m/>
    <m/>
    <m/>
    <m/>
    <m/>
    <m/>
    <m/>
    <m/>
  </r>
  <r>
    <d v="2003-05-22T00:00:00"/>
    <x v="274"/>
    <n v="4749"/>
    <n v="39.71"/>
    <s v="Paid"/>
    <m/>
    <m/>
    <m/>
    <m/>
    <m/>
    <m/>
    <m/>
    <m/>
    <m/>
    <m/>
    <m/>
  </r>
  <r>
    <d v="2013-05-23T00:00:00"/>
    <x v="203"/>
    <n v="1277826612"/>
    <n v="77"/>
    <s v="Paid"/>
    <m/>
    <m/>
    <m/>
    <m/>
    <m/>
    <m/>
    <m/>
    <m/>
    <m/>
    <m/>
    <m/>
  </r>
  <r>
    <d v="2013-05-23T00:00:00"/>
    <x v="48"/>
    <n v="73508"/>
    <n v="29.7"/>
    <s v="Paid"/>
    <m/>
    <m/>
    <m/>
    <m/>
    <m/>
    <m/>
    <m/>
    <m/>
    <m/>
    <m/>
    <m/>
  </r>
  <r>
    <d v="2013-05-24T00:00:00"/>
    <x v="274"/>
    <n v="47481"/>
    <n v="51.1"/>
    <s v="Paid"/>
    <m/>
    <m/>
    <m/>
    <m/>
    <m/>
    <m/>
    <m/>
    <m/>
    <m/>
    <m/>
    <m/>
  </r>
  <r>
    <d v="2013-05-22T00:00:00"/>
    <x v="286"/>
    <n v="15639"/>
    <n v="1012.69"/>
    <s v="Paid"/>
    <m/>
    <m/>
    <m/>
    <m/>
    <m/>
    <m/>
    <m/>
    <m/>
    <m/>
    <m/>
    <m/>
  </r>
  <r>
    <d v="2013-05-23T00:00:00"/>
    <x v="261"/>
    <n v="16714"/>
    <n v="731.4"/>
    <s v="Paid"/>
    <m/>
    <m/>
    <m/>
    <m/>
    <m/>
    <m/>
    <m/>
    <m/>
    <m/>
    <m/>
    <m/>
  </r>
  <r>
    <s v=" "/>
    <x v="7"/>
    <m/>
    <n v="6516.76"/>
    <m/>
    <m/>
    <n v="2853.38"/>
    <m/>
    <n v="270.10000000000002"/>
    <n v="272.49"/>
    <n v="330"/>
    <n v="400"/>
    <n v="10642.73"/>
    <n v="8436.14"/>
    <n v="-2206.5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5-29T00:00:00"/>
    <x v="265"/>
    <s v="AUS3497"/>
    <n v="1415.1"/>
    <s v="Paid"/>
    <m/>
    <m/>
    <m/>
    <m/>
    <m/>
    <m/>
    <m/>
    <m/>
    <m/>
    <m/>
    <m/>
  </r>
  <r>
    <d v="2013-05-27T00:00:00"/>
    <x v="201"/>
    <n v="301850"/>
    <n v="991.14"/>
    <s v="Paid"/>
    <m/>
    <m/>
    <m/>
    <m/>
    <m/>
    <m/>
    <m/>
    <m/>
    <m/>
    <m/>
    <m/>
  </r>
  <r>
    <d v="2013-05-29T00:00:00"/>
    <x v="227"/>
    <n v="120317"/>
    <n v="57.9"/>
    <s v="Paid"/>
    <m/>
    <m/>
    <m/>
    <m/>
    <m/>
    <m/>
    <m/>
    <m/>
    <m/>
    <m/>
    <m/>
  </r>
  <r>
    <d v="2013-05-29T00:00:00"/>
    <x v="2"/>
    <n v="3655"/>
    <n v="236.6"/>
    <s v="Paid"/>
    <m/>
    <m/>
    <m/>
    <m/>
    <m/>
    <m/>
    <m/>
    <m/>
    <m/>
    <m/>
    <m/>
  </r>
  <r>
    <d v="2013-05-31T00:00:00"/>
    <x v="287"/>
    <n v="47"/>
    <n v="1057.52"/>
    <s v="Paid"/>
    <m/>
    <m/>
    <m/>
    <m/>
    <m/>
    <m/>
    <m/>
    <m/>
    <m/>
    <m/>
    <m/>
  </r>
  <r>
    <d v="2013-05-29T00:00:00"/>
    <x v="1"/>
    <n v="1692261"/>
    <n v="182.52"/>
    <s v="Paid"/>
    <m/>
    <m/>
    <m/>
    <m/>
    <m/>
    <m/>
    <m/>
    <m/>
    <m/>
    <m/>
    <m/>
  </r>
  <r>
    <d v="2013-05-29T00:00:00"/>
    <x v="259"/>
    <n v="21627"/>
    <n v="330.06"/>
    <s v="Paid"/>
    <m/>
    <m/>
    <m/>
    <m/>
    <m/>
    <m/>
    <m/>
    <m/>
    <m/>
    <m/>
    <m/>
  </r>
  <r>
    <d v="2013-05-31T00:00:00"/>
    <x v="274"/>
    <n v="47650"/>
    <n v="39.71"/>
    <s v="Paid"/>
    <m/>
    <m/>
    <m/>
    <m/>
    <m/>
    <m/>
    <m/>
    <m/>
    <m/>
    <m/>
    <m/>
  </r>
  <r>
    <d v="2013-05-31T00:00:00"/>
    <x v="288"/>
    <n v="92082"/>
    <n v="90.4"/>
    <s v="Paid"/>
    <m/>
    <m/>
    <m/>
    <m/>
    <m/>
    <m/>
    <m/>
    <m/>
    <m/>
    <m/>
    <m/>
  </r>
  <r>
    <d v="2013-05-31T00:00:00"/>
    <x v="201"/>
    <n v="302202"/>
    <n v="2128.1799999999998"/>
    <s v="Paid"/>
    <m/>
    <m/>
    <m/>
    <m/>
    <m/>
    <m/>
    <m/>
    <m/>
    <m/>
    <m/>
    <m/>
  </r>
  <r>
    <d v="2013-05-31T00:00:00"/>
    <x v="1"/>
    <n v="1692721"/>
    <n v="64.010000000000005"/>
    <s v="Paid"/>
    <m/>
    <m/>
    <m/>
    <m/>
    <m/>
    <m/>
    <m/>
    <m/>
    <m/>
    <m/>
    <m/>
  </r>
  <r>
    <m/>
    <x v="7"/>
    <m/>
    <n v="6593.1399999999994"/>
    <m/>
    <m/>
    <n v="2834.87"/>
    <m/>
    <n v="87.66"/>
    <n v="272.49"/>
    <n v="330"/>
    <n v="400"/>
    <n v="10518.159999999998"/>
    <n v="9205.11"/>
    <n v="-1313.049999999997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6-03T00:00:00"/>
    <x v="286"/>
    <n v="156482"/>
    <n v="1691.03"/>
    <s v="Paid"/>
    <m/>
    <m/>
    <m/>
    <m/>
    <m/>
    <m/>
    <m/>
    <m/>
    <m/>
    <m/>
    <m/>
  </r>
  <r>
    <d v="2013-06-04T00:00:00"/>
    <x v="3"/>
    <n v="225609"/>
    <n v="387.9"/>
    <s v="Paid"/>
    <m/>
    <m/>
    <m/>
    <m/>
    <m/>
    <m/>
    <m/>
    <m/>
    <m/>
    <m/>
    <m/>
  </r>
  <r>
    <d v="2013-06-05T00:00:00"/>
    <x v="1"/>
    <n v="1693657"/>
    <n v="130.06"/>
    <s v="Paid"/>
    <m/>
    <m/>
    <m/>
    <m/>
    <m/>
    <m/>
    <m/>
    <m/>
    <m/>
    <m/>
    <m/>
  </r>
  <r>
    <d v="2013-06-05T00:00:00"/>
    <x v="265"/>
    <s v="AUS3579"/>
    <n v="1439.58"/>
    <s v="Paid"/>
    <m/>
    <m/>
    <m/>
    <m/>
    <m/>
    <m/>
    <m/>
    <m/>
    <m/>
    <m/>
    <m/>
  </r>
  <r>
    <d v="2013-06-06T00:00:00"/>
    <x v="201"/>
    <n v="302518"/>
    <n v="1363.15"/>
    <s v="Paid"/>
    <m/>
    <m/>
    <m/>
    <m/>
    <m/>
    <m/>
    <m/>
    <m/>
    <m/>
    <m/>
    <m/>
  </r>
  <r>
    <d v="2013-06-07T00:00:00"/>
    <x v="1"/>
    <n v="1694226"/>
    <n v="209.62"/>
    <s v="Paid"/>
    <m/>
    <m/>
    <m/>
    <m/>
    <m/>
    <m/>
    <m/>
    <m/>
    <m/>
    <m/>
    <m/>
  </r>
  <r>
    <d v="2013-06-07T00:00:00"/>
    <x v="1"/>
    <n v="1694280"/>
    <n v="26.23"/>
    <s v="Paid"/>
    <m/>
    <m/>
    <m/>
    <m/>
    <m/>
    <m/>
    <m/>
    <m/>
    <m/>
    <m/>
    <m/>
  </r>
  <r>
    <d v="2013-06-06T00:00:00"/>
    <x v="194"/>
    <n v="149492"/>
    <n v="477.31"/>
    <s v="Paid"/>
    <m/>
    <m/>
    <m/>
    <m/>
    <m/>
    <m/>
    <m/>
    <m/>
    <m/>
    <m/>
    <m/>
  </r>
  <r>
    <m/>
    <x v="7"/>
    <m/>
    <n v="5724.8799999999992"/>
    <m/>
    <m/>
    <n v="2834.87"/>
    <m/>
    <n v="93.95"/>
    <n v="272.49"/>
    <n v="330"/>
    <n v="400"/>
    <n v="9656.19"/>
    <n v="8259.31"/>
    <n v="-1396.88000000000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6-11T00:00:00"/>
    <x v="261"/>
    <n v="17150"/>
    <n v="849.14"/>
    <s v="Paid"/>
    <m/>
    <m/>
    <m/>
    <m/>
    <m/>
    <m/>
    <m/>
    <m/>
    <m/>
    <m/>
    <m/>
  </r>
  <r>
    <d v="2013-06-11T00:00:00"/>
    <x v="265"/>
    <s v="AUS3656"/>
    <n v="1420.44"/>
    <s v="Paid"/>
    <m/>
    <m/>
    <m/>
    <m/>
    <m/>
    <m/>
    <m/>
    <m/>
    <m/>
    <m/>
    <m/>
  </r>
  <r>
    <d v="2013-06-11T00:00:00"/>
    <x v="3"/>
    <n v="225837"/>
    <n v="54.95"/>
    <s v="Paid"/>
    <m/>
    <m/>
    <m/>
    <m/>
    <m/>
    <m/>
    <m/>
    <m/>
    <m/>
    <m/>
    <m/>
  </r>
  <r>
    <d v="2013-06-12T00:00:00"/>
    <x v="1"/>
    <n v="1695022"/>
    <n v="136.06"/>
    <s v="Paid"/>
    <m/>
    <m/>
    <m/>
    <m/>
    <m/>
    <m/>
    <m/>
    <m/>
    <m/>
    <m/>
    <m/>
  </r>
  <r>
    <d v="2013-06-12T00:00:00"/>
    <x v="259"/>
    <n v="22168"/>
    <n v="239.9"/>
    <s v="Paid"/>
    <m/>
    <m/>
    <m/>
    <m/>
    <m/>
    <m/>
    <m/>
    <m/>
    <m/>
    <m/>
    <m/>
  </r>
  <r>
    <d v="2013-06-13T00:00:00"/>
    <x v="201"/>
    <n v="302909"/>
    <n v="425.1"/>
    <s v="Paid"/>
    <m/>
    <m/>
    <m/>
    <m/>
    <m/>
    <m/>
    <m/>
    <m/>
    <m/>
    <m/>
    <m/>
  </r>
  <r>
    <d v="2013-06-14T00:00:00"/>
    <x v="260"/>
    <m/>
    <n v="100.9"/>
    <s v="Paid"/>
    <m/>
    <m/>
    <m/>
    <m/>
    <m/>
    <m/>
    <m/>
    <m/>
    <m/>
    <m/>
    <m/>
  </r>
  <r>
    <d v="2013-06-13T00:00:00"/>
    <x v="201"/>
    <n v="302877"/>
    <n v="2641.3"/>
    <s v="Paid"/>
    <m/>
    <m/>
    <m/>
    <m/>
    <m/>
    <m/>
    <m/>
    <m/>
    <m/>
    <m/>
    <m/>
  </r>
  <r>
    <m/>
    <x v="7"/>
    <m/>
    <n v="5867.79"/>
    <m/>
    <m/>
    <n v="2905.66"/>
    <m/>
    <n v="44.5"/>
    <n v="272.49"/>
    <n v="330"/>
    <n v="400"/>
    <n v="9820.44"/>
    <n v="7345.32"/>
    <n v="-2475.120000000000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6-17T00:00:00"/>
    <x v="286"/>
    <n v="156883"/>
    <n v="1633.14"/>
    <s v="Paid"/>
    <m/>
    <m/>
    <m/>
    <m/>
    <m/>
    <m/>
    <m/>
    <m/>
    <m/>
    <m/>
    <m/>
  </r>
  <r>
    <d v="2013-06-18T00:00:00"/>
    <x v="265"/>
    <s v="AUS3735"/>
    <n v="1441.36"/>
    <s v="Paid"/>
    <m/>
    <m/>
    <m/>
    <m/>
    <m/>
    <m/>
    <m/>
    <m/>
    <m/>
    <m/>
    <m/>
  </r>
  <r>
    <d v="2013-06-18T00:00:00"/>
    <x v="3"/>
    <n v="226160"/>
    <n v="189.5"/>
    <s v="Paid"/>
    <m/>
    <m/>
    <m/>
    <m/>
    <m/>
    <m/>
    <m/>
    <m/>
    <m/>
    <m/>
    <m/>
  </r>
  <r>
    <d v="2013-06-19T00:00:00"/>
    <x v="1"/>
    <n v="1696548"/>
    <n v="130.06"/>
    <s v="Paid"/>
    <m/>
    <m/>
    <m/>
    <m/>
    <m/>
    <m/>
    <m/>
    <m/>
    <m/>
    <m/>
    <m/>
  </r>
  <r>
    <d v="2013-06-20T00:00:00"/>
    <x v="201"/>
    <n v="303302"/>
    <n v="2206.13"/>
    <s v="Paid"/>
    <m/>
    <m/>
    <m/>
    <m/>
    <m/>
    <m/>
    <m/>
    <m/>
    <m/>
    <m/>
    <m/>
  </r>
  <r>
    <d v="2013-06-19T00:00:00"/>
    <x v="274"/>
    <n v="48096"/>
    <n v="39.71"/>
    <s v="Paid"/>
    <m/>
    <m/>
    <m/>
    <m/>
    <m/>
    <m/>
    <m/>
    <m/>
    <m/>
    <m/>
    <m/>
  </r>
  <r>
    <d v="2013-06-20T00:00:00"/>
    <x v="261"/>
    <n v="17426"/>
    <n v="751.32"/>
    <s v="Paid"/>
    <m/>
    <m/>
    <m/>
    <m/>
    <m/>
    <m/>
    <m/>
    <m/>
    <m/>
    <m/>
    <m/>
  </r>
  <r>
    <m/>
    <x v="7"/>
    <m/>
    <n v="6391.22"/>
    <m/>
    <m/>
    <n v="2905.66"/>
    <m/>
    <n v="54.9"/>
    <n v="272.49"/>
    <n v="330"/>
    <n v="400"/>
    <n v="10354.27"/>
    <n v="9782.2900000000009"/>
    <n v="-571.9799999999995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6-24T00:00:00"/>
    <x v="1"/>
    <n v="1697441"/>
    <n v="256.97000000000003"/>
    <s v="Paid"/>
    <m/>
    <m/>
    <m/>
    <m/>
    <m/>
    <m/>
    <m/>
    <m/>
    <m/>
    <m/>
    <m/>
  </r>
  <r>
    <d v="2013-06-25T00:00:00"/>
    <x v="265"/>
    <s v="AUS3818"/>
    <n v="1437.35"/>
    <s v="Paid"/>
    <m/>
    <m/>
    <m/>
    <m/>
    <m/>
    <m/>
    <m/>
    <m/>
    <m/>
    <m/>
    <m/>
  </r>
  <r>
    <d v="2013-06-26T00:00:00"/>
    <x v="286"/>
    <n v="157131"/>
    <n v="1042.81"/>
    <s v="Paid"/>
    <m/>
    <m/>
    <m/>
    <m/>
    <m/>
    <m/>
    <m/>
    <m/>
    <m/>
    <m/>
    <m/>
  </r>
  <r>
    <d v="2013-06-26T00:00:00"/>
    <x v="259"/>
    <n v="22568"/>
    <n v="312.77999999999997"/>
    <s v="Paid"/>
    <m/>
    <m/>
    <m/>
    <m/>
    <m/>
    <m/>
    <m/>
    <m/>
    <m/>
    <m/>
    <m/>
  </r>
  <r>
    <d v="2013-06-26T00:00:00"/>
    <x v="96"/>
    <n v="121225"/>
    <n v="57.9"/>
    <s v="Paid"/>
    <m/>
    <m/>
    <m/>
    <m/>
    <m/>
    <m/>
    <m/>
    <m/>
    <m/>
    <m/>
    <m/>
  </r>
  <r>
    <d v="2013-06-26T00:00:00"/>
    <x v="201"/>
    <n v="303610"/>
    <n v="1986.68"/>
    <s v="Paid"/>
    <m/>
    <m/>
    <m/>
    <m/>
    <m/>
    <m/>
    <m/>
    <m/>
    <m/>
    <m/>
    <m/>
  </r>
  <r>
    <d v="2013-06-26T00:00:00"/>
    <x v="1"/>
    <n v="1697955"/>
    <n v="130.06"/>
    <s v="Paid"/>
    <m/>
    <m/>
    <m/>
    <m/>
    <m/>
    <m/>
    <m/>
    <m/>
    <m/>
    <m/>
    <m/>
  </r>
  <r>
    <d v="2013-06-26T00:00:00"/>
    <x v="274"/>
    <n v="48188"/>
    <n v="51.1"/>
    <s v="Paid"/>
    <m/>
    <m/>
    <m/>
    <m/>
    <m/>
    <m/>
    <m/>
    <m/>
    <m/>
    <m/>
    <m/>
  </r>
  <r>
    <d v="2013-06-27T00:00:00"/>
    <x v="261"/>
    <n v="17603"/>
    <n v="858.74"/>
    <s v="Paid"/>
    <m/>
    <m/>
    <m/>
    <m/>
    <m/>
    <m/>
    <m/>
    <m/>
    <m/>
    <m/>
    <m/>
  </r>
  <r>
    <d v="2013-06-27T00:00:00"/>
    <x v="274"/>
    <n v="48272"/>
    <n v="39.71"/>
    <s v="Paid"/>
    <m/>
    <m/>
    <m/>
    <m/>
    <m/>
    <m/>
    <m/>
    <m/>
    <m/>
    <m/>
    <m/>
  </r>
  <r>
    <d v="2013-06-28T00:00:00"/>
    <x v="266"/>
    <n v="10627504"/>
    <n v="12.3"/>
    <s v="Paid"/>
    <m/>
    <m/>
    <m/>
    <m/>
    <m/>
    <m/>
    <m/>
    <m/>
    <m/>
    <m/>
    <m/>
  </r>
  <r>
    <d v="2013-06-28T00:00:00"/>
    <x v="1"/>
    <n v="1698667"/>
    <n v="61.2"/>
    <s v="Paid"/>
    <m/>
    <m/>
    <m/>
    <m/>
    <m/>
    <m/>
    <m/>
    <m/>
    <m/>
    <m/>
    <m/>
  </r>
  <r>
    <m/>
    <x v="7"/>
    <m/>
    <n v="6247.6"/>
    <m/>
    <m/>
    <n v="2834.79"/>
    <m/>
    <n v="26.75"/>
    <n v="272.49"/>
    <n v="330"/>
    <n v="400"/>
    <n v="10111.629999999999"/>
    <n v="8433.61"/>
    <n v="-1678.019999999998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7-01T00:00:00"/>
    <x v="261"/>
    <n v="17716"/>
    <n v="704"/>
    <s v="Paid"/>
    <m/>
    <m/>
    <m/>
    <m/>
    <m/>
    <m/>
    <m/>
    <m/>
    <m/>
    <m/>
    <m/>
  </r>
  <r>
    <d v="2013-07-02T00:00:00"/>
    <x v="3"/>
    <n v="226763"/>
    <n v="409.4"/>
    <s v="Paid"/>
    <m/>
    <m/>
    <m/>
    <m/>
    <m/>
    <m/>
    <m/>
    <m/>
    <m/>
    <m/>
    <m/>
  </r>
  <r>
    <d v="2013-07-03T00:00:00"/>
    <x v="286"/>
    <n v="157284"/>
    <n v="1720.91"/>
    <s v="Paid"/>
    <m/>
    <m/>
    <m/>
    <m/>
    <m/>
    <m/>
    <m/>
    <m/>
    <m/>
    <m/>
    <m/>
  </r>
  <r>
    <d v="2013-07-03T00:00:00"/>
    <x v="201"/>
    <n v="304014"/>
    <n v="2085.06"/>
    <s v="Paid"/>
    <m/>
    <m/>
    <m/>
    <m/>
    <m/>
    <m/>
    <m/>
    <m/>
    <m/>
    <m/>
    <m/>
  </r>
  <r>
    <d v="2013-07-03T00:00:00"/>
    <x v="265"/>
    <s v="AUS3893"/>
    <n v="1451.15"/>
    <s v="Paid"/>
    <m/>
    <m/>
    <m/>
    <m/>
    <m/>
    <m/>
    <m/>
    <m/>
    <m/>
    <m/>
    <m/>
  </r>
  <r>
    <d v="2013-07-04T00:00:00"/>
    <x v="261"/>
    <n v="17800"/>
    <n v="721.42"/>
    <s v="Paid"/>
    <m/>
    <n v="2834.79"/>
    <m/>
    <m/>
    <m/>
    <m/>
    <m/>
    <m/>
    <m/>
    <m/>
    <m/>
  </r>
  <r>
    <m/>
    <x v="7"/>
    <m/>
    <n v="7091.9400000000005"/>
    <m/>
    <m/>
    <n v="2834.79"/>
    <m/>
    <n v="22"/>
    <n v="272.49"/>
    <n v="330"/>
    <n v="400"/>
    <n v="10951.22"/>
    <n v="9961.1"/>
    <n v="-990.1199999999989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7-08T00:00:00"/>
    <x v="261"/>
    <n v="17908"/>
    <n v="296.44"/>
    <s v="Paid"/>
    <m/>
    <m/>
    <m/>
    <m/>
    <m/>
    <m/>
    <m/>
    <m/>
    <m/>
    <m/>
    <m/>
  </r>
  <r>
    <d v="2013-07-10T00:00:00"/>
    <x v="289"/>
    <n v="9000613842"/>
    <n v="323.75"/>
    <s v="Paid"/>
    <m/>
    <m/>
    <m/>
    <m/>
    <m/>
    <m/>
    <m/>
    <m/>
    <m/>
    <m/>
    <m/>
  </r>
  <r>
    <d v="2013-07-10T00:00:00"/>
    <x v="265"/>
    <s v="AUS3971"/>
    <n v="1671.75"/>
    <s v="Paid"/>
    <m/>
    <m/>
    <m/>
    <m/>
    <m/>
    <m/>
    <m/>
    <m/>
    <m/>
    <m/>
    <m/>
  </r>
  <r>
    <d v="2013-07-10T00:00:00"/>
    <x v="259"/>
    <n v="22973"/>
    <n v="334.45"/>
    <s v="Paid"/>
    <m/>
    <m/>
    <m/>
    <m/>
    <m/>
    <m/>
    <m/>
    <m/>
    <m/>
    <m/>
    <m/>
  </r>
  <r>
    <d v="2013-07-10T00:00:00"/>
    <x v="286"/>
    <n v="157454"/>
    <n v="1806.6"/>
    <s v="Paid"/>
    <m/>
    <m/>
    <m/>
    <m/>
    <m/>
    <m/>
    <m/>
    <m/>
    <m/>
    <m/>
    <m/>
  </r>
  <r>
    <d v="2013-07-11T00:00:00"/>
    <x v="201"/>
    <n v="304492"/>
    <n v="2465.67"/>
    <s v="Paid"/>
    <m/>
    <m/>
    <m/>
    <m/>
    <m/>
    <m/>
    <m/>
    <m/>
    <m/>
    <m/>
    <m/>
  </r>
  <r>
    <d v="2013-07-11T00:00:00"/>
    <x v="261"/>
    <n v="17989"/>
    <n v="740.04"/>
    <s v="Paid"/>
    <m/>
    <m/>
    <m/>
    <m/>
    <m/>
    <m/>
    <m/>
    <m/>
    <m/>
    <m/>
    <m/>
  </r>
  <r>
    <m/>
    <x v="7"/>
    <m/>
    <n v="7638.7"/>
    <m/>
    <m/>
    <n v="2666.82"/>
    <m/>
    <n v="39.56"/>
    <n v="272.49"/>
    <n v="330"/>
    <n v="400"/>
    <n v="11347.57"/>
    <n v="8666.61"/>
    <n v="-2680.959999999999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7-15T00:00:00"/>
    <x v="2"/>
    <n v="3816"/>
    <n v="353.31"/>
    <s v="Paid"/>
    <m/>
    <m/>
    <m/>
    <m/>
    <m/>
    <m/>
    <m/>
    <m/>
    <m/>
    <m/>
    <m/>
  </r>
  <r>
    <d v="2013-07-18T00:00:00"/>
    <x v="274"/>
    <n v="48601"/>
    <n v="51.54"/>
    <s v="Paid"/>
    <m/>
    <m/>
    <m/>
    <m/>
    <m/>
    <m/>
    <m/>
    <m/>
    <m/>
    <m/>
    <m/>
  </r>
  <r>
    <d v="2013-07-19T00:00:00"/>
    <x v="227"/>
    <n v="121943"/>
    <n v="57.9"/>
    <s v="Paid"/>
    <m/>
    <m/>
    <m/>
    <m/>
    <m/>
    <m/>
    <m/>
    <m/>
    <m/>
    <m/>
    <m/>
  </r>
  <r>
    <d v="2013-07-17T00:00:00"/>
    <x v="290"/>
    <n v="7323"/>
    <n v="47.85"/>
    <s v="Paid"/>
    <m/>
    <m/>
    <m/>
    <m/>
    <m/>
    <m/>
    <m/>
    <m/>
    <m/>
    <m/>
    <m/>
  </r>
  <r>
    <d v="2013-07-17T00:00:00"/>
    <x v="265"/>
    <s v="AUS4046"/>
    <n v="1438.69"/>
    <s v="Paid"/>
    <m/>
    <m/>
    <m/>
    <m/>
    <m/>
    <m/>
    <m/>
    <m/>
    <m/>
    <m/>
    <m/>
  </r>
  <r>
    <d v="2013-07-17T00:00:00"/>
    <x v="201"/>
    <n v="304825"/>
    <n v="2625.41"/>
    <s v="Paid"/>
    <m/>
    <m/>
    <m/>
    <m/>
    <m/>
    <m/>
    <m/>
    <m/>
    <m/>
    <m/>
    <m/>
  </r>
  <r>
    <m/>
    <x v="7"/>
    <m/>
    <n v="4574.7"/>
    <m/>
    <m/>
    <n v="2666.82"/>
    <m/>
    <n v="36"/>
    <n v="272.49"/>
    <n v="330"/>
    <n v="400"/>
    <n v="8280.01"/>
    <n v="8823.4599999999991"/>
    <n v="543.4499999999989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7-22T00:00:00"/>
    <x v="291"/>
    <n v="883"/>
    <n v="171.6"/>
    <s v="Paid"/>
    <m/>
    <m/>
    <m/>
    <m/>
    <m/>
    <m/>
    <m/>
    <m/>
    <m/>
    <m/>
    <m/>
  </r>
  <r>
    <d v="2013-07-23T00:00:00"/>
    <x v="286"/>
    <n v="157744"/>
    <n v="2081.31"/>
    <s v="Paid"/>
    <m/>
    <m/>
    <m/>
    <m/>
    <m/>
    <m/>
    <m/>
    <m/>
    <m/>
    <m/>
    <m/>
  </r>
  <r>
    <d v="2013-07-24T00:00:00"/>
    <x v="259"/>
    <n v="23390"/>
    <n v="109.5"/>
    <s v="Paid"/>
    <m/>
    <m/>
    <m/>
    <m/>
    <m/>
    <m/>
    <m/>
    <m/>
    <m/>
    <m/>
    <m/>
  </r>
  <r>
    <d v="2013-07-24T00:00:00"/>
    <x v="289"/>
    <n v="9000620.3169999998"/>
    <n v="320.14999999999998"/>
    <s v="Paid"/>
    <m/>
    <m/>
    <m/>
    <m/>
    <m/>
    <m/>
    <m/>
    <m/>
    <m/>
    <m/>
    <m/>
  </r>
  <r>
    <d v="2013-07-24T00:00:00"/>
    <x v="265"/>
    <s v="AUS4125"/>
    <n v="1481.41"/>
    <s v="Paid"/>
    <m/>
    <m/>
    <m/>
    <m/>
    <m/>
    <m/>
    <m/>
    <m/>
    <m/>
    <m/>
    <m/>
  </r>
  <r>
    <d v="2013-07-26T00:00:00"/>
    <x v="201"/>
    <n v="305425"/>
    <n v="1241.55"/>
    <s v="Paid"/>
    <m/>
    <m/>
    <m/>
    <m/>
    <m/>
    <m/>
    <m/>
    <m/>
    <m/>
    <m/>
    <m/>
  </r>
  <r>
    <d v="2013-07-23T00:00:00"/>
    <x v="292"/>
    <m/>
    <n v="81"/>
    <s v="Paid"/>
    <m/>
    <m/>
    <m/>
    <m/>
    <m/>
    <m/>
    <m/>
    <m/>
    <m/>
    <m/>
    <m/>
  </r>
  <r>
    <d v="2013-07-25T00:00:00"/>
    <x v="293"/>
    <m/>
    <n v="93.6"/>
    <s v="Paid"/>
    <m/>
    <m/>
    <m/>
    <m/>
    <m/>
    <m/>
    <m/>
    <m/>
    <m/>
    <m/>
    <m/>
  </r>
  <r>
    <d v="2013-07-24T00:00:00"/>
    <x v="274"/>
    <n v="48696"/>
    <n v="40.06"/>
    <s v="Paid"/>
    <m/>
    <m/>
    <m/>
    <m/>
    <m/>
    <m/>
    <m/>
    <m/>
    <m/>
    <m/>
    <m/>
  </r>
  <r>
    <m/>
    <x v="7"/>
    <m/>
    <n v="5620.1800000000012"/>
    <m/>
    <m/>
    <n v="2034.44"/>
    <m/>
    <n v="46"/>
    <n v="272.49"/>
    <n v="330"/>
    <n v="400"/>
    <n v="8703.11"/>
    <n v="6958.84"/>
    <n v="-1744.270000000000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7-29T00:00:00"/>
    <x v="291"/>
    <n v="999"/>
    <n v="158.4"/>
    <s v="Paid"/>
    <m/>
    <m/>
    <m/>
    <m/>
    <m/>
    <m/>
    <m/>
    <m/>
    <m/>
    <m/>
    <m/>
  </r>
  <r>
    <d v="2013-07-31T00:00:00"/>
    <x v="289"/>
    <n v="9000623643"/>
    <n v="113.3"/>
    <s v="Paid"/>
    <m/>
    <m/>
    <m/>
    <m/>
    <m/>
    <m/>
    <m/>
    <m/>
    <m/>
    <m/>
    <m/>
  </r>
  <r>
    <d v="2013-07-31T00:00:00"/>
    <x v="289"/>
    <n v="9000623644"/>
    <n v="193.2"/>
    <s v="Paid"/>
    <m/>
    <m/>
    <m/>
    <m/>
    <m/>
    <m/>
    <m/>
    <m/>
    <m/>
    <m/>
    <m/>
  </r>
  <r>
    <d v="2013-08-01T00:00:00"/>
    <x v="291"/>
    <n v="1111"/>
    <n v="93.6"/>
    <s v="Paid"/>
    <m/>
    <m/>
    <m/>
    <m/>
    <m/>
    <m/>
    <m/>
    <m/>
    <m/>
    <m/>
    <m/>
  </r>
  <r>
    <d v="2013-07-31T00:00:00"/>
    <x v="265"/>
    <s v="AUS4199"/>
    <n v="1483.63"/>
    <s v="Paid"/>
    <m/>
    <m/>
    <m/>
    <m/>
    <m/>
    <m/>
    <m/>
    <m/>
    <m/>
    <m/>
    <m/>
  </r>
  <r>
    <d v="2013-07-29T00:00:00"/>
    <x v="2"/>
    <n v="3863"/>
    <n v="355.19"/>
    <s v="Paid"/>
    <m/>
    <m/>
    <m/>
    <m/>
    <m/>
    <m/>
    <m/>
    <m/>
    <m/>
    <m/>
    <m/>
  </r>
  <r>
    <d v="2013-07-31T00:00:00"/>
    <x v="3"/>
    <n v="228084"/>
    <n v="427.55"/>
    <s v="Paid"/>
    <m/>
    <m/>
    <m/>
    <m/>
    <m/>
    <m/>
    <m/>
    <m/>
    <m/>
    <m/>
    <m/>
  </r>
  <r>
    <s v=" "/>
    <x v="201"/>
    <n v="305836"/>
    <n v="1814.39"/>
    <s v="Paid"/>
    <m/>
    <m/>
    <m/>
    <m/>
    <m/>
    <m/>
    <m/>
    <m/>
    <m/>
    <m/>
    <m/>
  </r>
  <r>
    <d v="2013-08-01T00:00:00"/>
    <x v="286"/>
    <n v="158013"/>
    <n v="1377.81"/>
    <s v="Paid"/>
    <m/>
    <m/>
    <m/>
    <m/>
    <m/>
    <m/>
    <m/>
    <m/>
    <m/>
    <m/>
    <m/>
  </r>
  <r>
    <s v=" "/>
    <x v="7"/>
    <m/>
    <n v="6017.07"/>
    <m/>
    <m/>
    <n v="2034.44"/>
    <m/>
    <n v="30.38"/>
    <n v="272.49"/>
    <n v="330"/>
    <n v="400"/>
    <n v="9084.380000000001"/>
    <n v="8365.82"/>
    <n v="-718.5600000000013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8-05T00:00:00"/>
    <x v="291"/>
    <n v="1118"/>
    <n v="158.4"/>
    <s v="Paid"/>
    <m/>
    <m/>
    <m/>
    <m/>
    <m/>
    <m/>
    <m/>
    <m/>
    <m/>
    <m/>
    <m/>
  </r>
  <r>
    <d v="2013-08-06T00:00:00"/>
    <x v="48"/>
    <n v="3563899"/>
    <n v="239.58"/>
    <s v="Paid"/>
    <m/>
    <m/>
    <m/>
    <m/>
    <m/>
    <m/>
    <m/>
    <m/>
    <m/>
    <m/>
    <m/>
  </r>
  <r>
    <d v="2013-08-01T00:00:00"/>
    <x v="294"/>
    <m/>
    <n v="575.85"/>
    <s v="Paid"/>
    <m/>
    <m/>
    <m/>
    <m/>
    <m/>
    <m/>
    <m/>
    <m/>
    <m/>
    <m/>
    <m/>
  </r>
  <r>
    <d v="2013-08-07T00:00:00"/>
    <x v="259"/>
    <n v="23740"/>
    <n v="484.07"/>
    <s v="Paid"/>
    <m/>
    <m/>
    <m/>
    <m/>
    <m/>
    <m/>
    <m/>
    <m/>
    <m/>
    <m/>
    <m/>
  </r>
  <r>
    <d v="2013-08-09T00:00:00"/>
    <x v="201"/>
    <n v="306223"/>
    <n v="2195.98"/>
    <s v="Paid"/>
    <m/>
    <m/>
    <m/>
    <m/>
    <m/>
    <m/>
    <m/>
    <m/>
    <m/>
    <m/>
    <m/>
  </r>
  <r>
    <d v="2013-08-07T00:00:00"/>
    <x v="265"/>
    <s v="AUS4280"/>
    <n v="1420"/>
    <s v="Paid"/>
    <m/>
    <m/>
    <m/>
    <m/>
    <m/>
    <m/>
    <m/>
    <m/>
    <m/>
    <m/>
    <m/>
  </r>
  <r>
    <d v="2013-08-07T00:00:00"/>
    <x v="289"/>
    <n v="9000626957"/>
    <n v="281.05"/>
    <s v="Paid"/>
    <m/>
    <m/>
    <m/>
    <m/>
    <m/>
    <m/>
    <m/>
    <m/>
    <m/>
    <m/>
    <m/>
  </r>
  <r>
    <d v="2013-08-08T00:00:00"/>
    <x v="274"/>
    <m/>
    <n v="51.54"/>
    <s v="Paid"/>
    <m/>
    <m/>
    <m/>
    <m/>
    <m/>
    <m/>
    <m/>
    <m/>
    <m/>
    <m/>
    <m/>
  </r>
  <r>
    <d v="2013-08-08T00:00:00"/>
    <x v="286"/>
    <n v="158178"/>
    <n v="1178.44"/>
    <s v="Paid"/>
    <m/>
    <m/>
    <m/>
    <m/>
    <m/>
    <m/>
    <m/>
    <m/>
    <m/>
    <m/>
    <m/>
  </r>
  <r>
    <m/>
    <x v="7"/>
    <m/>
    <n v="6584.91"/>
    <m/>
    <m/>
    <n v="2485.34"/>
    <m/>
    <n v="49"/>
    <n v="272.49"/>
    <n v="330"/>
    <n v="400"/>
    <n v="10121.74"/>
    <n v="7661.13"/>
    <n v="-2460.609999999999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8-16T00:00:00"/>
    <x v="201"/>
    <n v="306588"/>
    <n v="1772.41"/>
    <s v="Paid"/>
    <m/>
    <m/>
    <m/>
    <m/>
    <m/>
    <m/>
    <m/>
    <m/>
    <m/>
    <m/>
    <m/>
  </r>
  <r>
    <d v="2013-08-13T00:00:00"/>
    <x v="3"/>
    <n v="228654"/>
    <n v="417.7"/>
    <s v="Paid"/>
    <m/>
    <m/>
    <m/>
    <m/>
    <m/>
    <m/>
    <m/>
    <m/>
    <m/>
    <m/>
    <m/>
  </r>
  <r>
    <d v="2013-08-13T00:00:00"/>
    <x v="2"/>
    <n v="3919"/>
    <n v="303.20999999999998"/>
    <s v="Paid"/>
    <m/>
    <m/>
    <m/>
    <m/>
    <m/>
    <m/>
    <m/>
    <m/>
    <m/>
    <m/>
    <m/>
  </r>
  <r>
    <d v="2013-08-15T00:00:00"/>
    <x v="274"/>
    <m/>
    <n v="51.54"/>
    <s v="Paid"/>
    <m/>
    <m/>
    <m/>
    <m/>
    <m/>
    <m/>
    <m/>
    <m/>
    <m/>
    <m/>
    <m/>
  </r>
  <r>
    <d v="2013-08-14T00:00:00"/>
    <x v="289"/>
    <n v="9000630291"/>
    <n v="365.05"/>
    <s v="Paid"/>
    <m/>
    <m/>
    <m/>
    <m/>
    <m/>
    <m/>
    <m/>
    <m/>
    <m/>
    <m/>
    <m/>
  </r>
  <r>
    <d v="2013-08-14T00:00:00"/>
    <x v="265"/>
    <s v="AUS4353"/>
    <n v="1469.84"/>
    <s v="Paid"/>
    <m/>
    <m/>
    <m/>
    <m/>
    <m/>
    <m/>
    <m/>
    <m/>
    <m/>
    <m/>
    <m/>
  </r>
  <r>
    <d v="2013-08-15T00:00:00"/>
    <x v="291"/>
    <n v="1402"/>
    <n v="252"/>
    <s v="Paid"/>
    <m/>
    <m/>
    <m/>
    <m/>
    <m/>
    <m/>
    <m/>
    <m/>
    <m/>
    <m/>
    <m/>
  </r>
  <r>
    <m/>
    <x v="7"/>
    <m/>
    <n v="4631.75"/>
    <m/>
    <m/>
    <n v="2485.34"/>
    <m/>
    <n v="79"/>
    <n v="272.49"/>
    <n v="330"/>
    <n v="400"/>
    <n v="8198.58"/>
    <n v="8568.18"/>
    <n v="369.6000000000003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8-21T00:00:00"/>
    <x v="289"/>
    <n v="9000633479"/>
    <n v="379.7"/>
    <s v="Paid"/>
    <m/>
    <m/>
    <m/>
    <m/>
    <m/>
    <m/>
    <m/>
    <m/>
    <m/>
    <m/>
    <m/>
  </r>
  <r>
    <d v="2013-08-21T00:00:00"/>
    <x v="259"/>
    <n v="24110"/>
    <n v="491.8"/>
    <s v="Paid"/>
    <m/>
    <m/>
    <m/>
    <m/>
    <m/>
    <m/>
    <m/>
    <m/>
    <m/>
    <m/>
    <m/>
  </r>
  <r>
    <d v="2013-08-21T00:00:00"/>
    <x v="265"/>
    <s v="AUS4426"/>
    <n v="1450.7"/>
    <s v="Paid"/>
    <m/>
    <m/>
    <m/>
    <m/>
    <m/>
    <m/>
    <m/>
    <m/>
    <m/>
    <m/>
    <m/>
  </r>
  <r>
    <d v="2013-08-19T00:00:00"/>
    <x v="291"/>
    <n v="1618"/>
    <n v="309.60000000000002"/>
    <s v="Paid"/>
    <m/>
    <m/>
    <m/>
    <m/>
    <m/>
    <m/>
    <m/>
    <m/>
    <m/>
    <m/>
    <m/>
  </r>
  <r>
    <d v="2013-08-22T00:00:00"/>
    <x v="291"/>
    <n v="2125"/>
    <n v="223.2"/>
    <s v="Paid"/>
    <m/>
    <m/>
    <m/>
    <m/>
    <m/>
    <m/>
    <m/>
    <m/>
    <m/>
    <m/>
    <m/>
  </r>
  <r>
    <d v="2013-08-19T00:00:00"/>
    <x v="286"/>
    <n v="158381"/>
    <n v="1243.58"/>
    <s v="Paid"/>
    <m/>
    <m/>
    <m/>
    <m/>
    <m/>
    <m/>
    <m/>
    <m/>
    <m/>
    <m/>
    <m/>
  </r>
  <r>
    <m/>
    <x v="7"/>
    <m/>
    <n v="4098.58"/>
    <m/>
    <m/>
    <n v="3702.84"/>
    <m/>
    <n v="49.45"/>
    <n v="272.49"/>
    <n v="330"/>
    <n v="400"/>
    <n v="8853.36"/>
    <n v="8396.18"/>
    <n v="-457.1800000000002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8-26T00:00:00"/>
    <x v="261"/>
    <n v="19061"/>
    <n v="705.68"/>
    <s v="Paid"/>
    <m/>
    <m/>
    <m/>
    <m/>
    <m/>
    <m/>
    <m/>
    <m/>
    <m/>
    <m/>
    <m/>
  </r>
  <r>
    <d v="2013-08-27T00:00:00"/>
    <x v="290"/>
    <n v="7388"/>
    <n v="655.17999999999995"/>
    <s v="Paid"/>
    <m/>
    <m/>
    <m/>
    <m/>
    <m/>
    <m/>
    <m/>
    <m/>
    <m/>
    <m/>
    <m/>
  </r>
  <r>
    <d v="2013-08-28T00:00:00"/>
    <x v="289"/>
    <n v="9000636828"/>
    <n v="329.75"/>
    <s v="Paid"/>
    <m/>
    <m/>
    <m/>
    <m/>
    <m/>
    <m/>
    <m/>
    <m/>
    <m/>
    <m/>
    <m/>
  </r>
  <r>
    <d v="2013-08-28T00:00:00"/>
    <x v="289"/>
    <n v="9000636827"/>
    <n v="24"/>
    <s v="Paid"/>
    <m/>
    <m/>
    <m/>
    <m/>
    <m/>
    <m/>
    <m/>
    <m/>
    <m/>
    <m/>
    <m/>
  </r>
  <r>
    <d v="2013-08-27T00:00:00"/>
    <x v="3"/>
    <n v="229189"/>
    <n v="407.05"/>
    <s v="Paid"/>
    <m/>
    <m/>
    <m/>
    <m/>
    <m/>
    <m/>
    <m/>
    <m/>
    <m/>
    <m/>
    <m/>
  </r>
  <r>
    <d v="2013-08-28T00:00:00"/>
    <x v="265"/>
    <s v="AUS4498"/>
    <n v="1441.36"/>
    <s v="Paid"/>
    <m/>
    <m/>
    <m/>
    <m/>
    <m/>
    <m/>
    <m/>
    <m/>
    <m/>
    <m/>
    <m/>
  </r>
  <r>
    <d v="2013-08-29T00:00:00"/>
    <x v="295"/>
    <n v="2250"/>
    <n v="57.6"/>
    <s v="Paid"/>
    <m/>
    <m/>
    <m/>
    <m/>
    <m/>
    <m/>
    <m/>
    <m/>
    <m/>
    <m/>
    <m/>
  </r>
  <r>
    <d v="2013-08-26T00:00:00"/>
    <x v="2"/>
    <n v="3961"/>
    <n v="309.45999999999998"/>
    <s v="Paid"/>
    <m/>
    <m/>
    <m/>
    <m/>
    <m/>
    <m/>
    <m/>
    <m/>
    <m/>
    <m/>
    <m/>
  </r>
  <r>
    <d v="2013-08-30T00:00:00"/>
    <x v="201"/>
    <n v="307398"/>
    <n v="1669.1"/>
    <s v="Paid"/>
    <m/>
    <m/>
    <m/>
    <m/>
    <m/>
    <m/>
    <m/>
    <m/>
    <m/>
    <m/>
    <m/>
  </r>
  <r>
    <d v="2013-08-30T00:00:00"/>
    <x v="275"/>
    <n v="48"/>
    <n v="1601.99"/>
    <s v="Paid"/>
    <m/>
    <m/>
    <m/>
    <m/>
    <m/>
    <m/>
    <m/>
    <m/>
    <m/>
    <m/>
    <m/>
  </r>
  <r>
    <d v="2013-08-26T00:00:00"/>
    <x v="295"/>
    <n v="2218"/>
    <n v="129.6"/>
    <s v="Paid"/>
    <m/>
    <m/>
    <m/>
    <m/>
    <m/>
    <m/>
    <m/>
    <m/>
    <m/>
    <m/>
    <m/>
  </r>
  <r>
    <d v="2013-08-30T00:00:00"/>
    <x v="274"/>
    <n v="1008"/>
    <n v="51.54"/>
    <s v="Paid"/>
    <m/>
    <m/>
    <m/>
    <m/>
    <m/>
    <m/>
    <m/>
    <m/>
    <m/>
    <m/>
    <m/>
  </r>
  <r>
    <d v="2013-08-28T00:00:00"/>
    <x v="286"/>
    <n v="1586122"/>
    <n v="999.41"/>
    <s v="Paid"/>
    <m/>
    <m/>
    <m/>
    <m/>
    <m/>
    <m/>
    <m/>
    <m/>
    <m/>
    <m/>
    <m/>
  </r>
  <r>
    <d v="2013-08-28T00:00:00"/>
    <x v="259"/>
    <n v="24269"/>
    <n v="97.5"/>
    <m/>
    <m/>
    <m/>
    <m/>
    <m/>
    <m/>
    <m/>
    <m/>
    <m/>
    <m/>
    <m/>
    <m/>
  </r>
  <r>
    <m/>
    <x v="7"/>
    <m/>
    <n v="8479.2199999999993"/>
    <m/>
    <m/>
    <n v="3702.84"/>
    <m/>
    <n v="68"/>
    <n v="272.49"/>
    <n v="330"/>
    <n v="400"/>
    <n v="13252.55"/>
    <n v="8979.74"/>
    <n v="-4272.809999999999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9-02T00:00:00"/>
    <x v="286"/>
    <n v="158703"/>
    <n v="1796.23"/>
    <s v="Paid"/>
    <m/>
    <m/>
    <m/>
    <m/>
    <m/>
    <m/>
    <m/>
    <m/>
    <m/>
    <m/>
    <m/>
  </r>
  <r>
    <d v="2013-09-04T00:00:00"/>
    <x v="289"/>
    <n v="9000639967"/>
    <n v="561.1"/>
    <s v="Paid"/>
    <m/>
    <m/>
    <m/>
    <m/>
    <m/>
    <m/>
    <m/>
    <m/>
    <m/>
    <m/>
    <m/>
  </r>
  <r>
    <d v="2013-09-02T00:00:00"/>
    <x v="3"/>
    <n v="229418"/>
    <n v="30.2"/>
    <s v="Paid"/>
    <m/>
    <m/>
    <m/>
    <m/>
    <m/>
    <m/>
    <m/>
    <m/>
    <m/>
    <m/>
    <m/>
  </r>
  <r>
    <d v="2013-09-02T00:00:00"/>
    <x v="296"/>
    <n v="2453"/>
    <n v="57.6"/>
    <s v="Paid"/>
    <m/>
    <m/>
    <m/>
    <m/>
    <m/>
    <m/>
    <m/>
    <m/>
    <m/>
    <m/>
    <m/>
  </r>
  <r>
    <d v="2013-09-05T00:00:00"/>
    <x v="297"/>
    <n v="2576"/>
    <n v="122.32"/>
    <s v="Paid"/>
    <m/>
    <m/>
    <m/>
    <m/>
    <m/>
    <m/>
    <m/>
    <m/>
    <m/>
    <m/>
    <m/>
  </r>
  <r>
    <d v="2013-09-04T00:00:00"/>
    <x v="259"/>
    <n v="24458"/>
    <n v="65.180000000000007"/>
    <s v="Paid"/>
    <m/>
    <m/>
    <m/>
    <m/>
    <m/>
    <m/>
    <m/>
    <m/>
    <m/>
    <m/>
    <m/>
  </r>
  <r>
    <d v="2013-09-06T00:00:00"/>
    <x v="259"/>
    <n v="24507"/>
    <n v="270.89999999999998"/>
    <s v="Paid"/>
    <m/>
    <m/>
    <m/>
    <m/>
    <m/>
    <m/>
    <m/>
    <m/>
    <m/>
    <m/>
    <m/>
  </r>
  <r>
    <d v="2013-09-06T00:00:00"/>
    <x v="201"/>
    <n v="307805"/>
    <n v="2389.09"/>
    <s v="Paid"/>
    <m/>
    <m/>
    <m/>
    <m/>
    <m/>
    <m/>
    <m/>
    <m/>
    <m/>
    <m/>
    <m/>
  </r>
  <r>
    <d v="2013-09-06T00:00:00"/>
    <x v="274"/>
    <s v="LaiBut1009"/>
    <n v="51.54"/>
    <s v="Paid"/>
    <m/>
    <m/>
    <m/>
    <m/>
    <m/>
    <m/>
    <m/>
    <m/>
    <m/>
    <m/>
    <m/>
  </r>
  <r>
    <m/>
    <x v="7"/>
    <m/>
    <n v="5344.16"/>
    <m/>
    <m/>
    <n v="2800.06"/>
    <m/>
    <m/>
    <n v="272.49"/>
    <n v="330"/>
    <n v="400"/>
    <n v="9146.7099999999991"/>
    <n v="9466.3700000000008"/>
    <n v="319.66000000000167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9-09T00:00:00"/>
    <x v="298"/>
    <n v="2717"/>
    <n v="93.6"/>
    <s v="Paid"/>
    <m/>
    <m/>
    <m/>
    <m/>
    <m/>
    <m/>
    <m/>
    <m/>
    <m/>
    <m/>
    <m/>
  </r>
  <r>
    <d v="2013-09-09T00:00:00"/>
    <x v="261"/>
    <n v="19427"/>
    <n v="711.54"/>
    <s v="Paid"/>
    <m/>
    <m/>
    <m/>
    <m/>
    <m/>
    <m/>
    <m/>
    <m/>
    <m/>
    <m/>
    <m/>
  </r>
  <r>
    <d v="2013-09-09T00:00:00"/>
    <x v="274"/>
    <n v="1010"/>
    <n v="40.06"/>
    <s v="Paid"/>
    <m/>
    <m/>
    <m/>
    <m/>
    <m/>
    <m/>
    <m/>
    <m/>
    <m/>
    <m/>
    <m/>
  </r>
  <r>
    <d v="2013-09-09T00:00:00"/>
    <x v="2"/>
    <n v="4012"/>
    <n v="358.75"/>
    <s v="Paid"/>
    <m/>
    <m/>
    <m/>
    <n v="73.16"/>
    <m/>
    <m/>
    <m/>
    <m/>
    <m/>
    <m/>
    <m/>
  </r>
  <r>
    <d v="2013-09-10T00:00:00"/>
    <x v="3"/>
    <n v="229761"/>
    <n v="281.39999999999998"/>
    <s v="Paid"/>
    <m/>
    <m/>
    <m/>
    <m/>
    <m/>
    <m/>
    <m/>
    <m/>
    <m/>
    <m/>
    <m/>
  </r>
  <r>
    <d v="2013-09-11T00:00:00"/>
    <x v="201"/>
    <n v="308063"/>
    <n v="1146.8399999999999"/>
    <s v="Paid"/>
    <m/>
    <m/>
    <m/>
    <m/>
    <m/>
    <m/>
    <m/>
    <m/>
    <m/>
    <m/>
    <m/>
  </r>
  <r>
    <d v="2013-09-11T00:00:00"/>
    <x v="289"/>
    <n v="9000643168"/>
    <n v="280.55"/>
    <s v="Paid"/>
    <m/>
    <m/>
    <m/>
    <m/>
    <m/>
    <m/>
    <m/>
    <m/>
    <m/>
    <m/>
    <m/>
  </r>
  <r>
    <d v="2013-09-11T00:00:00"/>
    <x v="227"/>
    <n v="123386"/>
    <n v="57.9"/>
    <s v="Paid"/>
    <m/>
    <m/>
    <m/>
    <m/>
    <m/>
    <m/>
    <m/>
    <m/>
    <m/>
    <m/>
    <m/>
  </r>
  <r>
    <d v="2013-09-11T00:00:00"/>
    <x v="265"/>
    <s v="AUS4641"/>
    <n v="2029.2"/>
    <s v="Paid"/>
    <m/>
    <m/>
    <m/>
    <m/>
    <m/>
    <m/>
    <m/>
    <m/>
    <m/>
    <m/>
    <m/>
  </r>
  <r>
    <d v="2013-09-11T00:00:00"/>
    <x v="275"/>
    <n v="49"/>
    <n v="1566.18"/>
    <s v="Paid"/>
    <m/>
    <m/>
    <m/>
    <m/>
    <m/>
    <m/>
    <m/>
    <m/>
    <m/>
    <m/>
    <m/>
  </r>
  <r>
    <d v="2013-09-12T00:00:00"/>
    <x v="298"/>
    <n v="2814"/>
    <n v="187.2"/>
    <s v="Paid"/>
    <m/>
    <m/>
    <m/>
    <m/>
    <m/>
    <m/>
    <m/>
    <m/>
    <m/>
    <m/>
    <m/>
  </r>
  <r>
    <d v="2013-09-12T00:00:00"/>
    <x v="289"/>
    <n v="9000643690"/>
    <n v="281.14999999999998"/>
    <s v="Paid"/>
    <m/>
    <m/>
    <m/>
    <m/>
    <m/>
    <m/>
    <m/>
    <m/>
    <m/>
    <m/>
    <m/>
  </r>
  <r>
    <d v="2013-09-12T00:00:00"/>
    <x v="274"/>
    <s v="1030-20902"/>
    <n v="51.54"/>
    <s v="Paid"/>
    <m/>
    <m/>
    <m/>
    <m/>
    <m/>
    <m/>
    <m/>
    <m/>
    <m/>
    <m/>
    <m/>
  </r>
  <r>
    <m/>
    <x v="7"/>
    <m/>
    <n v="7085.91"/>
    <m/>
    <m/>
    <n v="2800.06"/>
    <m/>
    <n v="73.16"/>
    <n v="272.49"/>
    <n v="330"/>
    <n v="400"/>
    <n v="10961.619999999999"/>
    <n v="10586.36"/>
    <n v="-375.2599999999984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9-17T00:00:00"/>
    <x v="295"/>
    <n v="2944"/>
    <n v="122.4"/>
    <s v="Paid"/>
    <m/>
    <m/>
    <m/>
    <m/>
    <m/>
    <m/>
    <m/>
    <m/>
    <m/>
    <m/>
    <m/>
  </r>
  <r>
    <d v="2013-09-17T00:00:00"/>
    <x v="201"/>
    <n v="308375"/>
    <n v="2228.9499999999998"/>
    <s v="Paid"/>
    <m/>
    <m/>
    <m/>
    <m/>
    <m/>
    <m/>
    <m/>
    <m/>
    <m/>
    <m/>
    <m/>
  </r>
  <r>
    <d v="2013-09-18T00:00:00"/>
    <x v="259"/>
    <n v="24787"/>
    <n v="315.37"/>
    <s v="Paid"/>
    <m/>
    <m/>
    <m/>
    <m/>
    <m/>
    <m/>
    <m/>
    <m/>
    <m/>
    <m/>
    <m/>
  </r>
  <r>
    <d v="2013-09-18T00:00:00"/>
    <x v="289"/>
    <n v="9000646192"/>
    <n v="158.5"/>
    <s v="Paid"/>
    <m/>
    <m/>
    <m/>
    <m/>
    <m/>
    <m/>
    <m/>
    <m/>
    <m/>
    <m/>
    <m/>
  </r>
  <r>
    <d v="2013-09-18T00:00:00"/>
    <x v="289"/>
    <n v="9000646191"/>
    <n v="214.2"/>
    <s v="Paid"/>
    <m/>
    <m/>
    <m/>
    <m/>
    <m/>
    <m/>
    <m/>
    <m/>
    <m/>
    <m/>
    <m/>
  </r>
  <r>
    <d v="2013-09-18T00:00:00"/>
    <x v="265"/>
    <s v="AUS4713"/>
    <n v="1468.95"/>
    <s v="Paid"/>
    <m/>
    <m/>
    <m/>
    <m/>
    <m/>
    <m/>
    <m/>
    <m/>
    <m/>
    <m/>
    <m/>
  </r>
  <r>
    <d v="2013-09-19T00:00:00"/>
    <x v="295"/>
    <n v="3041"/>
    <n v="57.6"/>
    <s v="Paid"/>
    <m/>
    <m/>
    <m/>
    <m/>
    <m/>
    <m/>
    <m/>
    <m/>
    <m/>
    <m/>
    <m/>
  </r>
  <r>
    <d v="2013-09-19T00:00:00"/>
    <x v="286"/>
    <n v="159113"/>
    <n v="2099.48"/>
    <s v="Paid"/>
    <m/>
    <m/>
    <m/>
    <m/>
    <m/>
    <m/>
    <m/>
    <m/>
    <m/>
    <m/>
    <m/>
  </r>
  <r>
    <m/>
    <x v="7"/>
    <m/>
    <n v="6665.4500000000007"/>
    <m/>
    <m/>
    <n v="2849.81"/>
    <m/>
    <n v="172"/>
    <n v="272.49"/>
    <n v="330"/>
    <n v="400"/>
    <n v="10689.75"/>
    <n v="7923.77"/>
    <n v="-2765.979999999999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9-23T00:00:00"/>
    <x v="295"/>
    <n v="3176"/>
    <n v="180"/>
    <s v="Paid"/>
    <m/>
    <m/>
    <m/>
    <m/>
    <m/>
    <m/>
    <m/>
    <m/>
    <m/>
    <m/>
    <m/>
  </r>
  <r>
    <d v="2013-09-24T00:00:00"/>
    <x v="299"/>
    <s v="1034-20902"/>
    <n v="91.6"/>
    <s v="Paid"/>
    <m/>
    <m/>
    <m/>
    <m/>
    <m/>
    <m/>
    <m/>
    <m/>
    <m/>
    <m/>
    <m/>
  </r>
  <r>
    <d v="2013-09-23T00:00:00"/>
    <x v="3"/>
    <n v="230262"/>
    <n v="84.85"/>
    <s v="Paid"/>
    <m/>
    <m/>
    <m/>
    <m/>
    <m/>
    <m/>
    <m/>
    <m/>
    <m/>
    <m/>
    <m/>
  </r>
  <r>
    <d v="2013-09-26T00:00:00"/>
    <x v="295"/>
    <n v="3261"/>
    <n v="28.8"/>
    <s v="Paid"/>
    <m/>
    <m/>
    <m/>
    <m/>
    <m/>
    <m/>
    <m/>
    <m/>
    <m/>
    <m/>
    <m/>
  </r>
  <r>
    <d v="2013-09-25T00:00:00"/>
    <x v="265"/>
    <s v="AUS4781"/>
    <n v="1486.06"/>
    <s v="Paid"/>
    <m/>
    <m/>
    <m/>
    <m/>
    <m/>
    <m/>
    <m/>
    <m/>
    <m/>
    <m/>
    <m/>
  </r>
  <r>
    <d v="2013-09-25T00:00:00"/>
    <x v="289"/>
    <n v="9000649436"/>
    <n v="246.1"/>
    <s v="Paid"/>
    <m/>
    <m/>
    <m/>
    <m/>
    <m/>
    <m/>
    <m/>
    <m/>
    <m/>
    <m/>
    <m/>
  </r>
  <r>
    <d v="2013-09-24T00:00:00"/>
    <x v="3"/>
    <n v="230360"/>
    <n v="48"/>
    <s v="Paid"/>
    <m/>
    <m/>
    <m/>
    <m/>
    <m/>
    <m/>
    <m/>
    <m/>
    <m/>
    <m/>
    <m/>
  </r>
  <r>
    <d v="2013-09-26T00:00:00"/>
    <x v="201"/>
    <n v="308927"/>
    <n v="2253.9899999999998"/>
    <s v="Paid"/>
    <m/>
    <m/>
    <m/>
    <m/>
    <m/>
    <m/>
    <m/>
    <m/>
    <m/>
    <m/>
    <m/>
  </r>
  <r>
    <d v="2013-09-25T00:00:00"/>
    <x v="286"/>
    <n v="159249"/>
    <n v="1274.42"/>
    <s v="Paid"/>
    <m/>
    <m/>
    <m/>
    <m/>
    <m/>
    <m/>
    <m/>
    <m/>
    <m/>
    <m/>
    <m/>
  </r>
  <r>
    <d v="2013-09-23T00:00:00"/>
    <x v="2"/>
    <n v="4066"/>
    <n v="333.49"/>
    <s v="Paid"/>
    <m/>
    <m/>
    <m/>
    <m/>
    <m/>
    <m/>
    <m/>
    <m/>
    <m/>
    <m/>
    <m/>
  </r>
  <r>
    <m/>
    <x v="7"/>
    <m/>
    <n v="6027.3099999999995"/>
    <m/>
    <m/>
    <n v="2849.81"/>
    <m/>
    <n v="77.040000000000006"/>
    <n v="272.49"/>
    <n v="330"/>
    <n v="400"/>
    <n v="9956.65"/>
    <n v="8178.95"/>
    <n v="-1777.699999999999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9-30T00:00:00"/>
    <x v="295"/>
    <n v="3382"/>
    <n v="93.6"/>
    <s v="Paid"/>
    <m/>
    <m/>
    <m/>
    <n v="133.88999999999999"/>
    <m/>
    <m/>
    <m/>
    <m/>
    <m/>
    <m/>
    <m/>
  </r>
  <r>
    <d v="2013-10-03T00:00:00"/>
    <x v="295"/>
    <n v="3491"/>
    <n v="151.19999999999999"/>
    <s v="Paid"/>
    <m/>
    <m/>
    <m/>
    <m/>
    <m/>
    <m/>
    <m/>
    <m/>
    <m/>
    <m/>
    <m/>
  </r>
  <r>
    <d v="2013-10-02T00:00:00"/>
    <x v="289"/>
    <n v="9000652532"/>
    <n v="369.7"/>
    <s v="Paid"/>
    <m/>
    <m/>
    <m/>
    <m/>
    <m/>
    <m/>
    <m/>
    <m/>
    <m/>
    <m/>
    <m/>
  </r>
  <r>
    <d v="2013-10-02T00:00:00"/>
    <x v="96"/>
    <n v="123958"/>
    <n v="57.9"/>
    <s v="Paid"/>
    <m/>
    <m/>
    <m/>
    <m/>
    <m/>
    <m/>
    <m/>
    <m/>
    <m/>
    <m/>
    <m/>
  </r>
  <r>
    <d v="2013-10-02T00:00:00"/>
    <x v="265"/>
    <s v="AUS4856"/>
    <n v="1520.55"/>
    <s v="Paid"/>
    <m/>
    <m/>
    <m/>
    <m/>
    <m/>
    <m/>
    <m/>
    <m/>
    <m/>
    <m/>
    <m/>
  </r>
  <r>
    <d v="2013-10-02T00:00:00"/>
    <x v="201"/>
    <n v="309277"/>
    <n v="1561.09"/>
    <s v="Paid"/>
    <m/>
    <m/>
    <m/>
    <m/>
    <m/>
    <m/>
    <m/>
    <m/>
    <m/>
    <m/>
    <m/>
  </r>
  <r>
    <d v="2013-10-01T00:00:00"/>
    <x v="241"/>
    <n v="50"/>
    <n v="1568.42"/>
    <s v="Paid"/>
    <m/>
    <m/>
    <m/>
    <m/>
    <m/>
    <m/>
    <m/>
    <m/>
    <m/>
    <m/>
    <m/>
  </r>
  <r>
    <d v="2013-10-03T00:00:00"/>
    <x v="259"/>
    <n v="25129"/>
    <n v="227.74"/>
    <s v="Paid"/>
    <m/>
    <m/>
    <m/>
    <m/>
    <m/>
    <m/>
    <m/>
    <m/>
    <m/>
    <m/>
    <m/>
  </r>
  <r>
    <d v="2013-10-04T00:00:00"/>
    <x v="274"/>
    <n v="1038"/>
    <n v="40.06"/>
    <s v="Paid"/>
    <m/>
    <m/>
    <m/>
    <m/>
    <m/>
    <m/>
    <m/>
    <m/>
    <m/>
    <m/>
    <m/>
  </r>
  <r>
    <m/>
    <x v="7"/>
    <m/>
    <n v="5590.26"/>
    <m/>
    <m/>
    <n v="2733.69"/>
    <m/>
    <n v="133.88999999999999"/>
    <n v="272.49"/>
    <n v="330"/>
    <n v="400"/>
    <n v="9460.33"/>
    <n v="9195.25"/>
    <n v="-265.0799999999999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0-07T00:00:00"/>
    <x v="295"/>
    <n v="3601"/>
    <n v="187.2"/>
    <s v="Paid"/>
    <m/>
    <m/>
    <m/>
    <m/>
    <m/>
    <m/>
    <m/>
    <m/>
    <m/>
    <m/>
    <m/>
  </r>
  <r>
    <d v="2013-10-08T00:00:00"/>
    <x v="3"/>
    <n v="151565"/>
    <n v="139.05000000000001"/>
    <s v="Paid"/>
    <m/>
    <m/>
    <m/>
    <m/>
    <m/>
    <m/>
    <m/>
    <m/>
    <m/>
    <m/>
    <m/>
  </r>
  <r>
    <d v="2013-10-08T00:00:00"/>
    <x v="3"/>
    <n v="151574"/>
    <n v="88.8"/>
    <s v="Paid"/>
    <m/>
    <m/>
    <m/>
    <m/>
    <m/>
    <m/>
    <m/>
    <m/>
    <m/>
    <m/>
    <m/>
  </r>
  <r>
    <d v="2013-10-09T00:00:00"/>
    <x v="286"/>
    <n v="159542"/>
    <n v="2327.27"/>
    <s v="Paid"/>
    <m/>
    <m/>
    <m/>
    <m/>
    <m/>
    <m/>
    <m/>
    <m/>
    <m/>
    <m/>
    <m/>
  </r>
  <r>
    <d v="2013-10-09T00:00:00"/>
    <x v="265"/>
    <s v="AUS4924"/>
    <n v="1463.85"/>
    <s v="Paid"/>
    <m/>
    <m/>
    <m/>
    <m/>
    <m/>
    <m/>
    <m/>
    <m/>
    <m/>
    <m/>
    <m/>
  </r>
  <r>
    <d v="2013-10-09T00:00:00"/>
    <x v="289"/>
    <n v="9000654347"/>
    <n v="302.5"/>
    <s v="Paid"/>
    <m/>
    <m/>
    <m/>
    <m/>
    <m/>
    <m/>
    <m/>
    <m/>
    <m/>
    <m/>
    <m/>
  </r>
  <r>
    <d v="2013-10-09T00:00:00"/>
    <x v="241"/>
    <n v="57"/>
    <n v="1704.21"/>
    <s v="Paid"/>
    <m/>
    <m/>
    <m/>
    <m/>
    <m/>
    <m/>
    <m/>
    <m/>
    <m/>
    <m/>
    <m/>
  </r>
  <r>
    <d v="2013-10-09T00:00:00"/>
    <x v="274"/>
    <n v="1039"/>
    <n v="91.6"/>
    <s v="Paid"/>
    <m/>
    <m/>
    <m/>
    <m/>
    <m/>
    <m/>
    <m/>
    <m/>
    <m/>
    <m/>
    <m/>
  </r>
  <r>
    <d v="2013-10-10T00:00:00"/>
    <x v="300"/>
    <n v="3713"/>
    <n v="86.4"/>
    <s v="Paid"/>
    <m/>
    <m/>
    <m/>
    <m/>
    <m/>
    <m/>
    <m/>
    <m/>
    <m/>
    <m/>
    <m/>
  </r>
  <r>
    <d v="2013-10-10T00:00:00"/>
    <x v="201"/>
    <n v="309709"/>
    <n v="1706.67"/>
    <s v="Paid"/>
    <m/>
    <m/>
    <m/>
    <m/>
    <m/>
    <m/>
    <m/>
    <m/>
    <m/>
    <m/>
    <m/>
  </r>
  <r>
    <m/>
    <x v="7"/>
    <m/>
    <n v="8097.55"/>
    <m/>
    <m/>
    <n v="2733.69"/>
    <m/>
    <n v="122.45"/>
    <n v="272.49"/>
    <n v="330"/>
    <n v="400"/>
    <n v="11956.18"/>
    <n v="8147.96"/>
    <n v="-3808.220000000000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0-13T00:00:00"/>
    <x v="301"/>
    <m/>
    <n v="60"/>
    <s v="Paid"/>
    <m/>
    <m/>
    <m/>
    <m/>
    <m/>
    <m/>
    <m/>
    <m/>
    <m/>
    <m/>
    <m/>
  </r>
  <r>
    <d v="2013-10-16T00:00:00"/>
    <x v="259"/>
    <n v="25349"/>
    <n v="472.47"/>
    <s v="Paid"/>
    <m/>
    <m/>
    <m/>
    <m/>
    <m/>
    <m/>
    <m/>
    <m/>
    <m/>
    <m/>
    <m/>
  </r>
  <r>
    <d v="2013-10-17T00:00:00"/>
    <x v="298"/>
    <n v="3944"/>
    <n v="51.2"/>
    <s v="Paid"/>
    <m/>
    <m/>
    <m/>
    <m/>
    <m/>
    <m/>
    <m/>
    <m/>
    <m/>
    <m/>
    <m/>
  </r>
  <r>
    <d v="2013-10-15T00:00:00"/>
    <x v="286"/>
    <n v="159676"/>
    <n v="1194.48"/>
    <s v="Paid"/>
    <m/>
    <m/>
    <m/>
    <m/>
    <m/>
    <m/>
    <m/>
    <m/>
    <m/>
    <m/>
    <m/>
  </r>
  <r>
    <d v="2013-10-18T00:00:00"/>
    <x v="201"/>
    <n v="310230"/>
    <n v="1217.3800000000001"/>
    <s v="Paid"/>
    <m/>
    <m/>
    <m/>
    <m/>
    <m/>
    <m/>
    <m/>
    <m/>
    <m/>
    <m/>
    <m/>
  </r>
  <r>
    <d v="2013-10-16T00:00:00"/>
    <x v="265"/>
    <s v="AUS5001"/>
    <n v="1485"/>
    <s v="Paid"/>
    <m/>
    <m/>
    <m/>
    <m/>
    <m/>
    <m/>
    <m/>
    <m/>
    <m/>
    <m/>
    <m/>
  </r>
  <r>
    <d v="2013-10-14T00:00:00"/>
    <x v="298"/>
    <n v="3814"/>
    <n v="151.19999999999999"/>
    <s v="Paid"/>
    <m/>
    <m/>
    <m/>
    <m/>
    <m/>
    <m/>
    <m/>
    <m/>
    <m/>
    <m/>
    <m/>
  </r>
  <r>
    <d v="2013-10-16T00:00:00"/>
    <x v="289"/>
    <n v="9000656464"/>
    <n v="369.7"/>
    <s v="Paid"/>
    <m/>
    <m/>
    <m/>
    <m/>
    <m/>
    <m/>
    <m/>
    <m/>
    <m/>
    <m/>
    <m/>
  </r>
  <r>
    <m/>
    <x v="7"/>
    <m/>
    <n v="5001.43"/>
    <m/>
    <m/>
    <n v="2765.1"/>
    <m/>
    <n v="217.85"/>
    <n v="272.49"/>
    <n v="330"/>
    <n v="400"/>
    <n v="8986.8700000000008"/>
    <n v="7596.83"/>
    <n v="-1390.0400000000009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0-21T00:00:00"/>
    <x v="2"/>
    <n v="4168"/>
    <n v="341.51"/>
    <s v="Paid"/>
    <m/>
    <m/>
    <m/>
    <m/>
    <m/>
    <m/>
    <m/>
    <m/>
    <m/>
    <m/>
    <m/>
  </r>
  <r>
    <d v="2013-10-21T00:00:00"/>
    <x v="241"/>
    <n v="59"/>
    <n v="1564.42"/>
    <s v="Paid"/>
    <m/>
    <m/>
    <m/>
    <m/>
    <m/>
    <m/>
    <m/>
    <m/>
    <m/>
    <m/>
    <m/>
  </r>
  <r>
    <d v="2013-10-21T00:00:00"/>
    <x v="2"/>
    <n v="4168"/>
    <n v="341.51"/>
    <s v="Paid"/>
    <m/>
    <m/>
    <m/>
    <m/>
    <m/>
    <m/>
    <m/>
    <m/>
    <m/>
    <m/>
    <m/>
  </r>
  <r>
    <d v="2013-10-21T00:00:00"/>
    <x v="295"/>
    <n v="4054"/>
    <n v="93.6"/>
    <s v="Paid"/>
    <m/>
    <m/>
    <m/>
    <m/>
    <m/>
    <m/>
    <m/>
    <m/>
    <m/>
    <m/>
    <m/>
  </r>
  <r>
    <d v="2013-10-22T00:00:00"/>
    <x v="48"/>
    <n v="3579226"/>
    <n v="29.7"/>
    <s v="Paid"/>
    <m/>
    <m/>
    <m/>
    <m/>
    <m/>
    <m/>
    <m/>
    <m/>
    <m/>
    <m/>
    <m/>
  </r>
  <r>
    <d v="2013-10-22T00:00:00"/>
    <x v="201"/>
    <n v="310397"/>
    <n v="2278.12"/>
    <s v="Paid"/>
    <m/>
    <m/>
    <m/>
    <m/>
    <m/>
    <m/>
    <m/>
    <m/>
    <m/>
    <m/>
    <m/>
  </r>
  <r>
    <d v="2013-10-22T00:00:00"/>
    <x v="201"/>
    <n v="310412"/>
    <n v="160.72"/>
    <s v="Paid"/>
    <m/>
    <m/>
    <m/>
    <m/>
    <m/>
    <m/>
    <m/>
    <m/>
    <m/>
    <m/>
    <m/>
  </r>
  <r>
    <d v="2013-10-22T00:00:00"/>
    <x v="3"/>
    <n v="231565"/>
    <n v="650.35"/>
    <s v="Paid"/>
    <m/>
    <m/>
    <m/>
    <m/>
    <m/>
    <m/>
    <m/>
    <m/>
    <m/>
    <m/>
    <m/>
  </r>
  <r>
    <d v="2013-10-23T00:00:00"/>
    <x v="289"/>
    <n v="9000658392"/>
    <n v="300.10000000000002"/>
    <s v="Paid"/>
    <m/>
    <m/>
    <m/>
    <m/>
    <m/>
    <m/>
    <m/>
    <m/>
    <m/>
    <m/>
    <m/>
  </r>
  <r>
    <d v="2013-10-23T00:00:00"/>
    <x v="96"/>
    <n v="124566"/>
    <n v="57.9"/>
    <s v="Paid"/>
    <m/>
    <m/>
    <m/>
    <m/>
    <m/>
    <m/>
    <m/>
    <m/>
    <m/>
    <m/>
    <m/>
  </r>
  <r>
    <d v="2013-10-23T00:00:00"/>
    <x v="265"/>
    <s v="AUS5070"/>
    <n v="1481.85"/>
    <s v="Paid"/>
    <m/>
    <m/>
    <m/>
    <m/>
    <m/>
    <m/>
    <m/>
    <m/>
    <m/>
    <m/>
    <m/>
  </r>
  <r>
    <d v="2013-10-24T00:00:00"/>
    <x v="295"/>
    <n v="4199"/>
    <n v="187.2"/>
    <s v="Paid"/>
    <m/>
    <m/>
    <m/>
    <m/>
    <m/>
    <m/>
    <m/>
    <m/>
    <m/>
    <m/>
    <m/>
  </r>
  <r>
    <d v="2013-10-25T00:00:00"/>
    <x v="286"/>
    <n v="159895"/>
    <n v="2015.72"/>
    <s v="Paid"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n v="7255.26"/>
    <m/>
    <m/>
    <n v="2765.1"/>
    <m/>
    <n v="154.63"/>
    <n v="272.49"/>
    <n v="330"/>
    <n v="400"/>
    <n v="11177.48"/>
    <n v="11251.77"/>
    <n v="74.29000000000087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0-28T00:00:00"/>
    <x v="295"/>
    <n v="4288"/>
    <n v="122.4"/>
    <s v="Paid"/>
    <m/>
    <m/>
    <m/>
    <m/>
    <m/>
    <m/>
    <m/>
    <m/>
    <m/>
    <m/>
    <m/>
  </r>
  <r>
    <d v="2013-10-30T00:00:00"/>
    <x v="265"/>
    <s v="AUS5141"/>
    <n v="1464.75"/>
    <s v="Paid"/>
    <m/>
    <m/>
    <m/>
    <m/>
    <m/>
    <m/>
    <m/>
    <m/>
    <m/>
    <m/>
    <m/>
  </r>
  <r>
    <d v="2013-10-31T00:00:00"/>
    <x v="201"/>
    <n v="311000"/>
    <n v="885.58"/>
    <s v="Paid"/>
    <m/>
    <m/>
    <m/>
    <m/>
    <m/>
    <m/>
    <m/>
    <m/>
    <m/>
    <m/>
    <m/>
  </r>
  <r>
    <d v="2013-10-28T00:00:00"/>
    <x v="286"/>
    <n v="159924"/>
    <n v="4122.5"/>
    <s v="Paid"/>
    <s v=" "/>
    <m/>
    <m/>
    <m/>
    <m/>
    <m/>
    <m/>
    <m/>
    <m/>
    <m/>
    <m/>
  </r>
  <r>
    <d v="2013-10-30T00:00:00"/>
    <x v="259"/>
    <n v="25712"/>
    <n v="315.95999999999998"/>
    <s v="Paid"/>
    <m/>
    <m/>
    <m/>
    <m/>
    <m/>
    <m/>
    <m/>
    <m/>
    <m/>
    <m/>
    <m/>
  </r>
  <r>
    <d v="2013-10-30T00:00:00"/>
    <x v="289"/>
    <n v="9000660409"/>
    <n v="330.1"/>
    <s v="Paid"/>
    <m/>
    <m/>
    <m/>
    <m/>
    <m/>
    <m/>
    <m/>
    <m/>
    <m/>
    <m/>
    <m/>
  </r>
  <r>
    <d v="2013-10-30T00:00:00"/>
    <x v="289"/>
    <n v="9000660410"/>
    <n v="78"/>
    <s v="Paid"/>
    <m/>
    <m/>
    <m/>
    <m/>
    <m/>
    <m/>
    <m/>
    <m/>
    <m/>
    <m/>
    <m/>
  </r>
  <r>
    <d v="2013-10-31T00:00:00"/>
    <x v="295"/>
    <n v="4425"/>
    <n v="115.2"/>
    <s v="Paid"/>
    <m/>
    <m/>
    <m/>
    <m/>
    <m/>
    <m/>
    <m/>
    <m/>
    <m/>
    <m/>
    <m/>
  </r>
  <r>
    <d v="2013-10-31T00:00:00"/>
    <x v="302"/>
    <m/>
    <n v="215"/>
    <s v="Paid"/>
    <m/>
    <m/>
    <m/>
    <m/>
    <m/>
    <m/>
    <m/>
    <m/>
    <m/>
    <m/>
    <m/>
  </r>
  <r>
    <m/>
    <x v="7"/>
    <m/>
    <n v="7649.49"/>
    <m/>
    <m/>
    <n v="2796.15"/>
    <m/>
    <m/>
    <n v="272.49"/>
    <n v="330"/>
    <n v="400"/>
    <n v="11448.13"/>
    <n v="8361.66"/>
    <n v="-3086.4699999999993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03-11-04T00:00:00"/>
    <x v="295"/>
    <n v="4507"/>
    <n v="122.4"/>
    <s v="Paid"/>
    <m/>
    <m/>
    <m/>
    <m/>
    <m/>
    <m/>
    <m/>
    <m/>
    <m/>
    <m/>
    <m/>
  </r>
  <r>
    <d v="2013-11-08T00:00:00"/>
    <x v="201"/>
    <n v="311516"/>
    <n v="1095.71"/>
    <s v="Paid"/>
    <m/>
    <m/>
    <m/>
    <m/>
    <m/>
    <m/>
    <m/>
    <m/>
    <m/>
    <m/>
    <m/>
  </r>
  <r>
    <d v="2013-11-06T00:00:00"/>
    <x v="265"/>
    <s v="AUS5219"/>
    <n v="1552.01"/>
    <s v="Paid"/>
    <m/>
    <m/>
    <m/>
    <m/>
    <m/>
    <m/>
    <m/>
    <m/>
    <m/>
    <m/>
    <m/>
  </r>
  <r>
    <d v="2013-11-06T00:00:00"/>
    <x v="289"/>
    <n v="9000662490"/>
    <n v="285.7"/>
    <s v="Paid"/>
    <m/>
    <m/>
    <m/>
    <m/>
    <m/>
    <m/>
    <m/>
    <m/>
    <m/>
    <m/>
    <m/>
  </r>
  <r>
    <d v="2013-11-04T00:00:00"/>
    <x v="201"/>
    <n v="311144"/>
    <n v="1282.45"/>
    <s v="Paid"/>
    <m/>
    <m/>
    <m/>
    <m/>
    <m/>
    <m/>
    <m/>
    <m/>
    <m/>
    <m/>
    <m/>
  </r>
  <r>
    <d v="2013-11-07T00:00:00"/>
    <x v="274"/>
    <n v="1047"/>
    <n v="40.06"/>
    <s v="Paid"/>
    <m/>
    <m/>
    <m/>
    <m/>
    <m/>
    <m/>
    <m/>
    <m/>
    <m/>
    <m/>
    <m/>
  </r>
  <r>
    <d v="2013-11-10T00:00:00"/>
    <x v="2"/>
    <n v="4223"/>
    <n v="299"/>
    <s v="Paid"/>
    <m/>
    <m/>
    <m/>
    <m/>
    <m/>
    <m/>
    <m/>
    <m/>
    <m/>
    <m/>
    <m/>
  </r>
  <r>
    <d v="2003-11-04T00:00:00"/>
    <x v="260"/>
    <m/>
    <n v="408.86"/>
    <s v="Paid"/>
    <m/>
    <m/>
    <m/>
    <m/>
    <m/>
    <m/>
    <m/>
    <m/>
    <m/>
    <m/>
    <m/>
  </r>
  <r>
    <d v="2013-11-05T00:00:00"/>
    <x v="241"/>
    <n v="60"/>
    <n v="1229.71"/>
    <s v="Paid"/>
    <m/>
    <m/>
    <m/>
    <m/>
    <m/>
    <m/>
    <m/>
    <m/>
    <m/>
    <m/>
    <m/>
  </r>
  <r>
    <d v="2013-11-05T00:00:00"/>
    <x v="3"/>
    <n v="232185"/>
    <n v="1177"/>
    <s v="Paid"/>
    <m/>
    <m/>
    <m/>
    <m/>
    <m/>
    <m/>
    <m/>
    <m/>
    <m/>
    <m/>
    <m/>
  </r>
  <r>
    <m/>
    <x v="7"/>
    <m/>
    <n v="7492.9"/>
    <m/>
    <m/>
    <n v="2796.15"/>
    <m/>
    <n v="132.66999999999999"/>
    <n v="272.49"/>
    <n v="330"/>
    <n v="400"/>
    <n v="11424.21"/>
    <n v="8131.32"/>
    <n v="-3292.889999999999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01-11T00:00:00"/>
    <x v="295"/>
    <n v="4777"/>
    <n v="129.6"/>
    <s v="Paid"/>
    <m/>
    <m/>
    <m/>
    <m/>
    <m/>
    <m/>
    <m/>
    <m/>
    <m/>
    <m/>
    <m/>
  </r>
  <r>
    <d v="2013-11-12T00:00:00"/>
    <x v="48"/>
    <n v="3584212"/>
    <n v="310.2"/>
    <s v="Paid"/>
    <m/>
    <m/>
    <m/>
    <m/>
    <m/>
    <m/>
    <m/>
    <m/>
    <m/>
    <m/>
    <m/>
  </r>
  <r>
    <d v="2013-11-13T00:00:00"/>
    <x v="289"/>
    <n v="9000664547"/>
    <n v="276.10000000000002"/>
    <s v="Paid"/>
    <m/>
    <m/>
    <m/>
    <m/>
    <m/>
    <m/>
    <m/>
    <m/>
    <m/>
    <m/>
    <m/>
  </r>
  <r>
    <d v="2013-11-13T00:00:00"/>
    <x v="295"/>
    <n v="4889"/>
    <n v="187.2"/>
    <s v="Paid"/>
    <m/>
    <m/>
    <m/>
    <m/>
    <m/>
    <m/>
    <m/>
    <m/>
    <m/>
    <m/>
    <m/>
  </r>
  <r>
    <d v="2013-11-13T00:00:00"/>
    <x v="259"/>
    <n v="26041"/>
    <n v="206.24"/>
    <s v="Paid"/>
    <m/>
    <m/>
    <m/>
    <m/>
    <m/>
    <m/>
    <m/>
    <m/>
    <m/>
    <m/>
    <m/>
  </r>
  <r>
    <d v="2013-11-13T00:00:00"/>
    <x v="259"/>
    <n v="253350"/>
    <n v="240"/>
    <s v="Paid"/>
    <m/>
    <m/>
    <m/>
    <m/>
    <m/>
    <m/>
    <m/>
    <m/>
    <m/>
    <m/>
    <m/>
  </r>
  <r>
    <d v="2013-11-14T00:00:00"/>
    <x v="201"/>
    <n v="311831"/>
    <n v="1417.21"/>
    <s v="Paid"/>
    <m/>
    <m/>
    <m/>
    <m/>
    <m/>
    <m/>
    <m/>
    <m/>
    <m/>
    <m/>
    <m/>
  </r>
  <r>
    <d v="2013-11-14T00:00:00"/>
    <x v="201"/>
    <n v="311837"/>
    <n v="204.72"/>
    <s v="Paid"/>
    <m/>
    <m/>
    <m/>
    <m/>
    <m/>
    <m/>
    <m/>
    <m/>
    <m/>
    <m/>
    <m/>
  </r>
  <r>
    <m/>
    <x v="7"/>
    <m/>
    <n v="2971.27"/>
    <m/>
    <m/>
    <n v="2864.47"/>
    <m/>
    <n v="121.5"/>
    <n v="272.49"/>
    <n v="330"/>
    <n v="400"/>
    <n v="6959.73"/>
    <n v="6962.64"/>
    <n v="2.91000000000076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1-21T00:00:00"/>
    <x v="290"/>
    <n v="7887"/>
    <n v="561.54999999999995"/>
    <s v="Paid"/>
    <m/>
    <m/>
    <m/>
    <m/>
    <m/>
    <m/>
    <m/>
    <m/>
    <m/>
    <m/>
    <m/>
  </r>
  <r>
    <d v="2003-11-19T00:00:00"/>
    <x v="3"/>
    <n v="232763"/>
    <n v="178"/>
    <s v="Paid"/>
    <m/>
    <m/>
    <m/>
    <m/>
    <m/>
    <m/>
    <m/>
    <m/>
    <m/>
    <m/>
    <m/>
  </r>
  <r>
    <d v="2013-11-18T00:00:00"/>
    <x v="286"/>
    <n v="160407"/>
    <n v="1591.33"/>
    <s v="Paid"/>
    <m/>
    <m/>
    <m/>
    <m/>
    <m/>
    <m/>
    <m/>
    <m/>
    <m/>
    <m/>
    <m/>
  </r>
  <r>
    <d v="2013-11-20T00:00:00"/>
    <x v="289"/>
    <n v="9000666647"/>
    <n v="75.599999999999994"/>
    <s v="Paid"/>
    <s v=" "/>
    <m/>
    <m/>
    <m/>
    <m/>
    <m/>
    <m/>
    <m/>
    <m/>
    <m/>
    <m/>
  </r>
  <r>
    <d v="2013-11-20T00:00:00"/>
    <x v="289"/>
    <n v="9000666646"/>
    <n v="147.6"/>
    <s v="Paid"/>
    <m/>
    <m/>
    <m/>
    <m/>
    <m/>
    <m/>
    <m/>
    <m/>
    <m/>
    <m/>
    <m/>
  </r>
  <r>
    <d v="2013-11-20T00:00:00"/>
    <x v="295"/>
    <n v="5112"/>
    <n v="133.19999999999999"/>
    <s v="Paid"/>
    <m/>
    <m/>
    <m/>
    <m/>
    <m/>
    <m/>
    <m/>
    <m/>
    <m/>
    <m/>
    <m/>
  </r>
  <r>
    <d v="2013-11-20T00:00:00"/>
    <x v="265"/>
    <s v="AUS5380"/>
    <n v="1496.04"/>
    <s v="Paid"/>
    <m/>
    <m/>
    <m/>
    <m/>
    <m/>
    <m/>
    <m/>
    <m/>
    <m/>
    <m/>
    <m/>
  </r>
  <r>
    <d v="2013-11-20T00:00:00"/>
    <x v="274"/>
    <n v="1051"/>
    <n v="40.06"/>
    <s v="Paid"/>
    <m/>
    <m/>
    <m/>
    <m/>
    <m/>
    <m/>
    <m/>
    <m/>
    <m/>
    <m/>
    <m/>
  </r>
  <r>
    <d v="2013-11-21T00:00:00"/>
    <x v="201"/>
    <n v="312280"/>
    <n v="67.77"/>
    <s v="Paid"/>
    <m/>
    <m/>
    <m/>
    <m/>
    <m/>
    <m/>
    <m/>
    <m/>
    <m/>
    <m/>
    <m/>
  </r>
  <r>
    <d v="2013-11-21T00:00:00"/>
    <x v="261"/>
    <n v="21433"/>
    <n v="886.65"/>
    <s v="Paid"/>
    <m/>
    <m/>
    <m/>
    <m/>
    <m/>
    <m/>
    <m/>
    <m/>
    <m/>
    <m/>
    <m/>
  </r>
  <r>
    <d v="2013-11-21T00:00:00"/>
    <x v="201"/>
    <n v="312269"/>
    <n v="1340.41"/>
    <s v="Paid"/>
    <m/>
    <m/>
    <m/>
    <m/>
    <m/>
    <m/>
    <m/>
    <m/>
    <m/>
    <m/>
    <m/>
  </r>
  <r>
    <m/>
    <x v="7"/>
    <m/>
    <n v="6518.21"/>
    <m/>
    <m/>
    <n v="2864.47"/>
    <m/>
    <n v="343.69"/>
    <n v="272.49"/>
    <n v="330"/>
    <n v="400"/>
    <n v="10728.86"/>
    <n v="8386.68"/>
    <n v="-2342.180000000000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1-25T00:00:00"/>
    <x v="300"/>
    <n v="5281"/>
    <n v="111.6"/>
    <s v="Paid"/>
    <m/>
    <m/>
    <m/>
    <m/>
    <m/>
    <m/>
    <m/>
    <m/>
    <m/>
    <m/>
    <m/>
  </r>
  <r>
    <d v="2013-11-27T00:00:00"/>
    <x v="289"/>
    <n v="9000668861"/>
    <n v="377.9"/>
    <s v="Paid"/>
    <m/>
    <m/>
    <m/>
    <m/>
    <m/>
    <m/>
    <m/>
    <m/>
    <m/>
    <m/>
    <m/>
  </r>
  <r>
    <d v="2013-11-27T00:00:00"/>
    <x v="203"/>
    <n v="45509675"/>
    <n v="71.5"/>
    <s v="Paid"/>
    <m/>
    <m/>
    <m/>
    <m/>
    <m/>
    <m/>
    <m/>
    <m/>
    <m/>
    <m/>
    <m/>
  </r>
  <r>
    <d v="2013-11-27T00:00:00"/>
    <x v="300"/>
    <n v="5303"/>
    <n v="192"/>
    <s v="Paid"/>
    <m/>
    <m/>
    <m/>
    <m/>
    <m/>
    <m/>
    <m/>
    <m/>
    <m/>
    <m/>
    <m/>
  </r>
  <r>
    <d v="2013-11-27T00:00:00"/>
    <x v="259"/>
    <n v="26122"/>
    <n v="4.51"/>
    <s v="Paid"/>
    <m/>
    <m/>
    <m/>
    <m/>
    <m/>
    <m/>
    <m/>
    <m/>
    <m/>
    <m/>
    <m/>
  </r>
  <r>
    <d v="2013-11-27T00:00:00"/>
    <x v="259"/>
    <n v="26369"/>
    <n v="286.14999999999998"/>
    <s v="Paid"/>
    <m/>
    <m/>
    <m/>
    <m/>
    <m/>
    <m/>
    <m/>
    <m/>
    <m/>
    <m/>
    <m/>
  </r>
  <r>
    <d v="2013-11-27T00:00:00"/>
    <x v="265"/>
    <s v="AUS5455"/>
    <n v="1687.82"/>
    <s v="Paid"/>
    <m/>
    <m/>
    <m/>
    <m/>
    <m/>
    <m/>
    <m/>
    <m/>
    <m/>
    <m/>
    <m/>
  </r>
  <r>
    <d v="2013-11-27T00:00:00"/>
    <x v="201"/>
    <n v="312699"/>
    <n v="1912.82"/>
    <s v="Paid"/>
    <m/>
    <m/>
    <m/>
    <m/>
    <m/>
    <m/>
    <m/>
    <m/>
    <m/>
    <m/>
    <m/>
  </r>
  <r>
    <d v="2013-11-28T00:00:00"/>
    <x v="261"/>
    <n v="21635"/>
    <n v="883.2"/>
    <s v="Paid"/>
    <m/>
    <m/>
    <m/>
    <m/>
    <m/>
    <m/>
    <m/>
    <m/>
    <m/>
    <m/>
    <m/>
  </r>
  <r>
    <d v="2013-11-27T00:00:00"/>
    <x v="201"/>
    <n v="312718"/>
    <n v="65.61"/>
    <s v="Paid"/>
    <m/>
    <m/>
    <m/>
    <m/>
    <m/>
    <m/>
    <m/>
    <m/>
    <m/>
    <m/>
    <m/>
  </r>
  <r>
    <m/>
    <x v="7"/>
    <m/>
    <n v="5593.1099999999988"/>
    <m/>
    <m/>
    <n v="3096.42"/>
    <m/>
    <n v="215.09"/>
    <n v="272.49"/>
    <n v="330"/>
    <n v="400"/>
    <n v="9907.1099999999988"/>
    <n v="8625.7800000000007"/>
    <n v="-1281.329999999998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2-02T00:00:00"/>
    <x v="259"/>
    <n v="26415"/>
    <n v="104.5"/>
    <s v="Paid"/>
    <m/>
    <m/>
    <m/>
    <n v="186.75"/>
    <n v="272.49"/>
    <n v="330"/>
    <n v="400"/>
    <m/>
    <m/>
    <m/>
    <m/>
  </r>
  <r>
    <d v="2013-12-02T00:00:00"/>
    <x v="295"/>
    <n v="5547"/>
    <n v="159.6"/>
    <s v="Paid"/>
    <m/>
    <m/>
    <m/>
    <m/>
    <m/>
    <m/>
    <m/>
    <m/>
    <m/>
    <m/>
    <m/>
  </r>
  <r>
    <d v="2013-12-03T00:00:00"/>
    <x v="3"/>
    <n v="233376"/>
    <n v="530.20000000000005"/>
    <s v="Paid"/>
    <m/>
    <m/>
    <m/>
    <m/>
    <m/>
    <m/>
    <m/>
    <m/>
    <m/>
    <m/>
    <m/>
  </r>
  <r>
    <d v="2013-12-03T00:00:00"/>
    <x v="3"/>
    <n v="233383"/>
    <n v="14.2"/>
    <s v="Paid"/>
    <m/>
    <m/>
    <m/>
    <m/>
    <m/>
    <m/>
    <m/>
    <m/>
    <m/>
    <m/>
    <m/>
  </r>
  <r>
    <d v="2013-12-04T00:00:00"/>
    <x v="289"/>
    <n v="9000671073"/>
    <n v="78"/>
    <s v="Paid"/>
    <m/>
    <m/>
    <m/>
    <m/>
    <m/>
    <m/>
    <m/>
    <m/>
    <m/>
    <m/>
    <m/>
  </r>
  <r>
    <d v="2013-12-04T00:00:00"/>
    <x v="289"/>
    <n v="9000671061"/>
    <n v="283.10000000000002"/>
    <s v="Paid"/>
    <m/>
    <m/>
    <m/>
    <m/>
    <m/>
    <m/>
    <m/>
    <m/>
    <m/>
    <m/>
    <m/>
  </r>
  <r>
    <d v="2013-12-04T00:00:00"/>
    <x v="201"/>
    <n v="313065"/>
    <n v="1303.7"/>
    <s v="Paid"/>
    <m/>
    <m/>
    <m/>
    <m/>
    <m/>
    <m/>
    <m/>
    <m/>
    <m/>
    <m/>
    <m/>
  </r>
  <r>
    <d v="2013-12-04T00:00:00"/>
    <x v="265"/>
    <s v="AUS5535"/>
    <n v="1515.28"/>
    <s v="Paid"/>
    <m/>
    <m/>
    <m/>
    <m/>
    <m/>
    <m/>
    <m/>
    <m/>
    <m/>
    <m/>
    <m/>
  </r>
  <r>
    <d v="2013-12-04T00:00:00"/>
    <x v="295"/>
    <n v="5628"/>
    <n v="144"/>
    <s v="Paid"/>
    <m/>
    <m/>
    <m/>
    <m/>
    <m/>
    <m/>
    <m/>
    <m/>
    <m/>
    <m/>
    <m/>
  </r>
  <r>
    <d v="2013-12-04T00:00:00"/>
    <x v="274"/>
    <n v="1055"/>
    <n v="40.06"/>
    <s v="Paid"/>
    <m/>
    <m/>
    <m/>
    <m/>
    <m/>
    <m/>
    <m/>
    <m/>
    <m/>
    <m/>
    <m/>
  </r>
  <r>
    <d v="2013-12-05T00:00:00"/>
    <x v="261"/>
    <n v="21841"/>
    <n v="790.02"/>
    <s v="Paid"/>
    <m/>
    <m/>
    <m/>
    <m/>
    <m/>
    <m/>
    <m/>
    <m/>
    <m/>
    <m/>
    <m/>
  </r>
  <r>
    <m/>
    <x v="7"/>
    <m/>
    <n v="4962.66"/>
    <m/>
    <m/>
    <n v="3096.42"/>
    <m/>
    <n v="186.75"/>
    <n v="272.49"/>
    <n v="330"/>
    <n v="400"/>
    <n v="9248.32"/>
    <n v="8943.93"/>
    <n v="-304.3899999999994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2-09T00:00:00"/>
    <x v="286"/>
    <n v="160888"/>
    <n v="1301.71"/>
    <s v="Paid"/>
    <m/>
    <m/>
    <m/>
    <m/>
    <m/>
    <m/>
    <m/>
    <m/>
    <m/>
    <m/>
    <m/>
  </r>
  <r>
    <d v="2013-12-09T00:00:00"/>
    <x v="201"/>
    <n v="313306"/>
    <n v="2190.04"/>
    <s v="Paid"/>
    <m/>
    <m/>
    <m/>
    <m/>
    <m/>
    <m/>
    <m/>
    <m/>
    <m/>
    <m/>
    <m/>
  </r>
  <r>
    <d v="2013-12-10T00:00:00"/>
    <x v="3"/>
    <n v="233682"/>
    <n v="54.95"/>
    <s v="Paid"/>
    <m/>
    <m/>
    <m/>
    <m/>
    <m/>
    <m/>
    <m/>
    <m/>
    <m/>
    <m/>
    <m/>
  </r>
  <r>
    <d v="2013-12-11T00:00:00"/>
    <x v="295"/>
    <n v="5885"/>
    <n v="241"/>
    <s v="Paid"/>
    <m/>
    <m/>
    <m/>
    <m/>
    <m/>
    <m/>
    <m/>
    <m/>
    <m/>
    <m/>
    <m/>
  </r>
  <r>
    <d v="2013-12-11T00:00:00"/>
    <x v="265"/>
    <s v="AUS5616"/>
    <n v="1574.88"/>
    <s v="Paid"/>
    <m/>
    <m/>
    <m/>
    <m/>
    <m/>
    <m/>
    <m/>
    <m/>
    <m/>
    <m/>
    <m/>
  </r>
  <r>
    <d v="2013-12-11T00:00:00"/>
    <x v="286"/>
    <n v="160979"/>
    <n v="1459.66"/>
    <s v="Paid"/>
    <m/>
    <m/>
    <m/>
    <m/>
    <m/>
    <m/>
    <m/>
    <m/>
    <m/>
    <m/>
    <m/>
  </r>
  <r>
    <d v="2013-12-11T00:00:00"/>
    <x v="289"/>
    <n v="9000673274"/>
    <n v="57.6"/>
    <s v="Paid"/>
    <m/>
    <m/>
    <m/>
    <m/>
    <m/>
    <m/>
    <m/>
    <m/>
    <m/>
    <m/>
    <m/>
  </r>
  <r>
    <d v="2013-12-11T00:00:00"/>
    <x v="289"/>
    <n v="9000673273"/>
    <n v="397.1"/>
    <s v="Paid"/>
    <m/>
    <m/>
    <m/>
    <m/>
    <m/>
    <m/>
    <m/>
    <m/>
    <m/>
    <m/>
    <m/>
  </r>
  <r>
    <d v="2013-12-12T00:00:00"/>
    <x v="261"/>
    <n v="22093"/>
    <n v="815.14"/>
    <s v="Paid"/>
    <m/>
    <m/>
    <m/>
    <m/>
    <m/>
    <m/>
    <m/>
    <m/>
    <m/>
    <m/>
    <m/>
  </r>
  <r>
    <d v="2013-12-13T00:00:00"/>
    <x v="274"/>
    <n v="1058"/>
    <n v="40.06"/>
    <s v="Paid"/>
    <m/>
    <m/>
    <m/>
    <m/>
    <m/>
    <m/>
    <m/>
    <m/>
    <m/>
    <m/>
    <m/>
  </r>
  <r>
    <d v="2013-12-13T00:00:00"/>
    <x v="201"/>
    <n v="313679"/>
    <n v="494.41"/>
    <s v="Paid"/>
    <m/>
    <m/>
    <m/>
    <m/>
    <m/>
    <m/>
    <m/>
    <m/>
    <m/>
    <m/>
    <m/>
  </r>
  <r>
    <s v="11/1/213"/>
    <x v="259"/>
    <n v="26725"/>
    <n v="609.66999999999996"/>
    <s v="Paid"/>
    <m/>
    <m/>
    <m/>
    <m/>
    <m/>
    <m/>
    <m/>
    <m/>
    <m/>
    <m/>
    <m/>
  </r>
  <r>
    <m/>
    <x v="7"/>
    <m/>
    <n v="9236.2200000000012"/>
    <m/>
    <m/>
    <n v="3852.4"/>
    <m/>
    <n v="164.2"/>
    <n v="272.49"/>
    <n v="330"/>
    <n v="400"/>
    <n v="14255.310000000001"/>
    <n v="8442.52"/>
    <n v="-5812.790000000000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3-12-16T00:00:00"/>
    <x v="259"/>
    <n v="26921"/>
    <n v="123.2"/>
    <s v="Paid"/>
    <m/>
    <m/>
    <m/>
    <m/>
    <m/>
    <m/>
    <m/>
    <m/>
    <m/>
    <m/>
    <m/>
  </r>
  <r>
    <d v="2013-12-17T00:00:00"/>
    <x v="259"/>
    <n v="26928"/>
    <n v="149"/>
    <s v="Paid"/>
    <m/>
    <m/>
    <m/>
    <m/>
    <m/>
    <m/>
    <m/>
    <m/>
    <m/>
    <m/>
    <m/>
  </r>
  <r>
    <d v="2013-12-17T00:00:00"/>
    <x v="3"/>
    <n v="234066"/>
    <n v="206.65"/>
    <s v="Paid"/>
    <m/>
    <m/>
    <m/>
    <m/>
    <m/>
    <m/>
    <m/>
    <m/>
    <m/>
    <m/>
    <m/>
  </r>
  <r>
    <d v="2013-12-17T00:00:00"/>
    <x v="241"/>
    <n v="61"/>
    <n v="655.04999999999995"/>
    <s v="Paid"/>
    <m/>
    <m/>
    <m/>
    <m/>
    <m/>
    <m/>
    <m/>
    <m/>
    <m/>
    <m/>
    <m/>
  </r>
  <r>
    <d v="2013-12-17T00:00:00"/>
    <x v="2"/>
    <n v="4419"/>
    <n v="145.80000000000001"/>
    <s v="Paid"/>
    <m/>
    <m/>
    <m/>
    <m/>
    <m/>
    <m/>
    <m/>
    <m/>
    <m/>
    <m/>
    <m/>
  </r>
  <r>
    <d v="2013-12-18T00:00:00"/>
    <x v="265"/>
    <s v="AUS5695"/>
    <n v="1599.84"/>
    <s v="Paid"/>
    <m/>
    <m/>
    <m/>
    <m/>
    <m/>
    <m/>
    <m/>
    <m/>
    <m/>
    <m/>
    <m/>
  </r>
  <r>
    <d v="2013-12-18T00:00:00"/>
    <x v="289"/>
    <n v="9000675429"/>
    <n v="242.65"/>
    <s v="Paid"/>
    <m/>
    <m/>
    <m/>
    <m/>
    <m/>
    <m/>
    <m/>
    <m/>
    <m/>
    <m/>
    <m/>
  </r>
  <r>
    <d v="2013-12-18T00:00:00"/>
    <x v="295"/>
    <n v="6158"/>
    <n v="232.4"/>
    <s v="Paid"/>
    <m/>
    <m/>
    <m/>
    <m/>
    <m/>
    <m/>
    <m/>
    <m/>
    <m/>
    <m/>
    <m/>
  </r>
  <r>
    <d v="2013-12-18T00:00:00"/>
    <x v="201"/>
    <n v="314018"/>
    <n v="1810.79"/>
    <s v="Paid"/>
    <m/>
    <m/>
    <m/>
    <m/>
    <m/>
    <m/>
    <m/>
    <m/>
    <m/>
    <m/>
    <m/>
  </r>
  <r>
    <d v="2013-12-19T00:00:00"/>
    <x v="201"/>
    <n v="314138"/>
    <n v="1052.46"/>
    <s v="Paid"/>
    <m/>
    <m/>
    <m/>
    <m/>
    <m/>
    <m/>
    <m/>
    <m/>
    <m/>
    <m/>
    <m/>
  </r>
  <r>
    <d v="2013-12-19T00:00:00"/>
    <x v="286"/>
    <n v="161156"/>
    <n v="1660.13"/>
    <s v="Paid"/>
    <m/>
    <m/>
    <m/>
    <m/>
    <m/>
    <m/>
    <m/>
    <m/>
    <m/>
    <m/>
    <m/>
  </r>
  <r>
    <d v="2013-12-19T00:00:00"/>
    <x v="259"/>
    <n v="26986"/>
    <n v="14.28"/>
    <s v="Paid"/>
    <m/>
    <m/>
    <m/>
    <m/>
    <m/>
    <m/>
    <m/>
    <m/>
    <m/>
    <m/>
    <m/>
  </r>
  <r>
    <d v="2013-12-18T00:00:00"/>
    <x v="274"/>
    <n v="1062"/>
    <n v="40.06"/>
    <s v="Paid"/>
    <m/>
    <m/>
    <m/>
    <m/>
    <m/>
    <m/>
    <m/>
    <m/>
    <m/>
    <m/>
    <m/>
  </r>
  <r>
    <d v="2013-12-20T00:00:00"/>
    <x v="259"/>
    <n v="27029"/>
    <n v="19.8"/>
    <s v="Paid"/>
    <m/>
    <m/>
    <m/>
    <m/>
    <m/>
    <m/>
    <m/>
    <m/>
    <m/>
    <m/>
    <m/>
  </r>
  <r>
    <d v="2013-12-21T00:00:00"/>
    <x v="295"/>
    <n v="6282"/>
    <n v="86.4"/>
    <s v="Paid"/>
    <m/>
    <m/>
    <m/>
    <s v=" "/>
    <m/>
    <m/>
    <m/>
    <m/>
    <m/>
    <m/>
    <m/>
  </r>
  <r>
    <m/>
    <x v="7"/>
    <m/>
    <n v="8038.51"/>
    <m/>
    <m/>
    <n v="3852.4"/>
    <m/>
    <n v="24"/>
    <n v="272.49"/>
    <n v="330"/>
    <n v="400"/>
    <n v="12917.4"/>
    <n v="15001.01"/>
    <n v="2083.610000000000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m/>
    <x v="7"/>
    <m/>
    <m/>
    <m/>
    <m/>
    <m/>
    <m/>
    <m/>
    <m/>
    <m/>
    <m/>
    <m/>
    <m/>
    <m/>
    <m/>
  </r>
  <r>
    <d v="2013-12-30T00:00:00"/>
    <x v="2"/>
    <n v="4454"/>
    <n v="163.96"/>
    <s v="Paid"/>
    <m/>
    <n v="2408.6"/>
    <m/>
    <m/>
    <n v="272.49"/>
    <n v="330"/>
    <n v="400"/>
    <n v="3575.05"/>
    <n v="14770.38"/>
    <n v="11195.32999999999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1-02T00:00:00"/>
    <x v="286"/>
    <n v="161408"/>
    <n v="1895.26"/>
    <s v="Paid"/>
    <m/>
    <m/>
    <m/>
    <m/>
    <m/>
    <m/>
    <m/>
    <m/>
    <m/>
    <m/>
    <m/>
  </r>
  <r>
    <d v="2014-01-02T00:00:00"/>
    <x v="241"/>
    <n v="62"/>
    <n v="775.86"/>
    <s v="Paid"/>
    <m/>
    <m/>
    <m/>
    <m/>
    <m/>
    <m/>
    <m/>
    <m/>
    <m/>
    <m/>
    <m/>
  </r>
  <r>
    <d v="2014-01-04T00:00:00"/>
    <x v="274"/>
    <n v="1067"/>
    <n v="35"/>
    <s v="Paid"/>
    <m/>
    <m/>
    <m/>
    <m/>
    <m/>
    <m/>
    <m/>
    <m/>
    <m/>
    <m/>
    <m/>
  </r>
  <r>
    <d v="2014-01-02T00:00:00"/>
    <x v="295"/>
    <n v="6588"/>
    <n v="218.4"/>
    <s v="Paid"/>
    <m/>
    <m/>
    <m/>
    <m/>
    <m/>
    <m/>
    <m/>
    <m/>
    <m/>
    <m/>
    <m/>
  </r>
  <r>
    <m/>
    <x v="7"/>
    <m/>
    <n v="2924.52"/>
    <m/>
    <m/>
    <n v="3055.69"/>
    <m/>
    <n v="19.05"/>
    <n v="272.49"/>
    <n v="330"/>
    <n v="500"/>
    <n v="7101.75"/>
    <n v="3708.07"/>
    <n v="-3393.6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1-06T00:00:00"/>
    <x v="2"/>
    <n v="4468"/>
    <n v="200.28"/>
    <s v="Paid"/>
    <m/>
    <m/>
    <m/>
    <m/>
    <m/>
    <m/>
    <m/>
    <m/>
    <m/>
    <m/>
    <m/>
  </r>
  <r>
    <d v="2014-01-08T00:00:00"/>
    <x v="274"/>
    <n v="1068"/>
    <n v="40.06"/>
    <s v="Paid"/>
    <m/>
    <m/>
    <m/>
    <m/>
    <m/>
    <m/>
    <m/>
    <m/>
    <m/>
    <m/>
    <m/>
  </r>
  <r>
    <d v="2013-01-08T00:00:00"/>
    <x v="289"/>
    <n v="9000680494"/>
    <n v="321.7"/>
    <s v="Paid"/>
    <m/>
    <m/>
    <m/>
    <m/>
    <m/>
    <m/>
    <m/>
    <m/>
    <m/>
    <m/>
    <m/>
  </r>
  <r>
    <d v="2014-01-08T00:00:00"/>
    <x v="303"/>
    <n v="6804"/>
    <n v="100.4"/>
    <s v="Paid"/>
    <m/>
    <m/>
    <m/>
    <m/>
    <m/>
    <m/>
    <m/>
    <m/>
    <m/>
    <m/>
    <m/>
  </r>
  <r>
    <d v="2014-01-06T00:00:00"/>
    <x v="303"/>
    <n v="6709"/>
    <n v="57.6"/>
    <s v="Paid"/>
    <m/>
    <m/>
    <m/>
    <m/>
    <m/>
    <m/>
    <m/>
    <m/>
    <m/>
    <m/>
    <m/>
  </r>
  <r>
    <d v="2014-01-06T00:00:00"/>
    <x v="201"/>
    <n v="314923"/>
    <n v="1959.74"/>
    <s v="Paid"/>
    <m/>
    <m/>
    <m/>
    <m/>
    <m/>
    <m/>
    <m/>
    <m/>
    <m/>
    <m/>
    <m/>
  </r>
  <r>
    <d v="2014-01-07T00:00:00"/>
    <x v="201"/>
    <n v="315024"/>
    <n v="908.3"/>
    <s v="Paid"/>
    <m/>
    <m/>
    <m/>
    <m/>
    <m/>
    <m/>
    <m/>
    <m/>
    <m/>
    <m/>
    <m/>
  </r>
  <r>
    <d v="2014-01-08T00:00:00"/>
    <x v="259"/>
    <n v="27343"/>
    <n v="261.05"/>
    <s v="Paid"/>
    <m/>
    <m/>
    <m/>
    <m/>
    <m/>
    <m/>
    <m/>
    <m/>
    <m/>
    <m/>
    <m/>
  </r>
  <r>
    <d v="2014-01-08T00:00:00"/>
    <x v="265"/>
    <s v="AUS5891"/>
    <n v="1238.4000000000001"/>
    <s v="Paid"/>
    <m/>
    <m/>
    <m/>
    <m/>
    <m/>
    <m/>
    <m/>
    <m/>
    <m/>
    <m/>
    <m/>
  </r>
  <r>
    <m/>
    <x v="7"/>
    <m/>
    <n v="5087.5300000000007"/>
    <m/>
    <m/>
    <n v="2866.64"/>
    <m/>
    <n v="75.790000000000006"/>
    <n v="272.49"/>
    <n v="330"/>
    <n v="500"/>
    <n v="9132.4500000000007"/>
    <n v="8158.01"/>
    <n v="-974.4400000000005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1-13T00:00:00"/>
    <x v="2"/>
    <s v=" "/>
    <m/>
    <m/>
    <m/>
    <m/>
    <m/>
    <m/>
    <m/>
    <m/>
    <m/>
    <m/>
    <m/>
    <m/>
    <m/>
  </r>
  <r>
    <d v="2014-01-15T00:00:00"/>
    <x v="265"/>
    <s v="AUS5956"/>
    <n v="1244.1600000000001"/>
    <s v="Paid"/>
    <m/>
    <m/>
    <m/>
    <m/>
    <m/>
    <m/>
    <m/>
    <m/>
    <m/>
    <m/>
    <m/>
  </r>
  <r>
    <d v="2014-01-14T00:00:00"/>
    <x v="286"/>
    <n v="161666"/>
    <n v="2060.5300000000002"/>
    <s v="Paid"/>
    <m/>
    <m/>
    <m/>
    <m/>
    <m/>
    <m/>
    <m/>
    <m/>
    <m/>
    <m/>
    <m/>
  </r>
  <r>
    <d v="2014-01-15T00:00:00"/>
    <x v="2"/>
    <n v="4495"/>
    <n v="151.19999999999999"/>
    <s v="Paid"/>
    <m/>
    <m/>
    <m/>
    <m/>
    <m/>
    <m/>
    <m/>
    <m/>
    <m/>
    <m/>
    <m/>
  </r>
  <r>
    <d v="2014-01-15T00:00:00"/>
    <x v="295"/>
    <n v="7161"/>
    <n v="274.8"/>
    <s v="Paid"/>
    <m/>
    <m/>
    <m/>
    <m/>
    <m/>
    <m/>
    <m/>
    <m/>
    <m/>
    <m/>
    <m/>
  </r>
  <r>
    <d v="2014-01-15T00:00:00"/>
    <x v="289"/>
    <n v="9000682500"/>
    <n v="412.9"/>
    <s v="Paid"/>
    <m/>
    <m/>
    <m/>
    <m/>
    <m/>
    <m/>
    <m/>
    <m/>
    <m/>
    <m/>
    <m/>
  </r>
  <r>
    <d v="2014-01-14T00:00:00"/>
    <x v="201"/>
    <n v="315427"/>
    <n v="1067.22"/>
    <s v="Paid"/>
    <m/>
    <m/>
    <m/>
    <m/>
    <m/>
    <m/>
    <m/>
    <m/>
    <m/>
    <m/>
    <m/>
  </r>
  <r>
    <d v="2014-01-14T00:00:00"/>
    <x v="241"/>
    <n v="63"/>
    <n v="973.54"/>
    <s v="Paid"/>
    <m/>
    <m/>
    <m/>
    <m/>
    <m/>
    <m/>
    <m/>
    <m/>
    <m/>
    <m/>
    <m/>
  </r>
  <r>
    <d v="2014-01-14T00:00:00"/>
    <x v="3"/>
    <n v="234742"/>
    <n v="759.9"/>
    <s v="Paid"/>
    <m/>
    <m/>
    <m/>
    <m/>
    <m/>
    <m/>
    <m/>
    <m/>
    <m/>
    <m/>
    <m/>
  </r>
  <r>
    <s v=" "/>
    <x v="7"/>
    <m/>
    <n v="6944.25"/>
    <m/>
    <m/>
    <n v="2866.64"/>
    <m/>
    <n v="122.56"/>
    <n v="272.49"/>
    <n v="330"/>
    <n v="500"/>
    <n v="11035.939999999999"/>
    <n v="7517.97"/>
    <n v="-3517.969999999998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1-20T00:00:00"/>
    <x v="201"/>
    <n v="315685"/>
    <n v="2716.36"/>
    <s v="Paid"/>
    <m/>
    <m/>
    <m/>
    <m/>
    <m/>
    <m/>
    <m/>
    <m/>
    <m/>
    <m/>
    <m/>
  </r>
  <r>
    <d v="2014-01-21T00:00:00"/>
    <x v="201"/>
    <n v="315788"/>
    <n v="640.64"/>
    <s v="Paid"/>
    <m/>
    <m/>
    <m/>
    <m/>
    <m/>
    <m/>
    <m/>
    <m/>
    <m/>
    <m/>
    <m/>
  </r>
  <r>
    <d v="2014-01-22T00:00:00"/>
    <x v="265"/>
    <s v="AUS6023"/>
    <n v="1453.44"/>
    <s v="Paid"/>
    <m/>
    <m/>
    <m/>
    <m/>
    <m/>
    <m/>
    <m/>
    <m/>
    <m/>
    <m/>
    <m/>
  </r>
  <r>
    <d v="2014-01-22T00:00:00"/>
    <x v="289"/>
    <n v="9000684516"/>
    <n v="352.9"/>
    <s v="Paid"/>
    <m/>
    <m/>
    <m/>
    <m/>
    <m/>
    <m/>
    <m/>
    <m/>
    <m/>
    <m/>
    <m/>
  </r>
  <r>
    <d v="2014-01-22T00:00:00"/>
    <x v="295"/>
    <n v="7426"/>
    <n v="288.8"/>
    <s v="Paid"/>
    <m/>
    <m/>
    <m/>
    <m/>
    <m/>
    <m/>
    <m/>
    <m/>
    <m/>
    <m/>
    <m/>
  </r>
  <r>
    <d v="2014-01-22T00:00:00"/>
    <x v="241"/>
    <n v="64"/>
    <n v="1201.2"/>
    <s v="Paid"/>
    <m/>
    <m/>
    <m/>
    <m/>
    <m/>
    <m/>
    <m/>
    <m/>
    <m/>
    <m/>
    <m/>
  </r>
  <r>
    <m/>
    <x v="259"/>
    <n v="27813"/>
    <n v="88.5"/>
    <s v="Paid"/>
    <m/>
    <m/>
    <m/>
    <m/>
    <m/>
    <m/>
    <m/>
    <m/>
    <m/>
    <m/>
    <m/>
  </r>
  <r>
    <d v="2014-01-22T00:00:00"/>
    <x v="259"/>
    <n v="27653"/>
    <n v="65.95"/>
    <s v="Paid"/>
    <m/>
    <m/>
    <m/>
    <m/>
    <m/>
    <m/>
    <m/>
    <m/>
    <m/>
    <m/>
    <m/>
  </r>
  <r>
    <m/>
    <x v="7"/>
    <m/>
    <n v="6807.79"/>
    <m/>
    <n v="2976.2"/>
    <m/>
    <m/>
    <n v="165.43"/>
    <n v="272.49"/>
    <n v="330"/>
    <n v="500"/>
    <n v="11051.91"/>
    <n v="8488.08"/>
    <n v="-2563.8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1-28T00:00:00"/>
    <x v="3"/>
    <n v="235283"/>
    <n v="289.3"/>
    <s v="Paid"/>
    <m/>
    <m/>
    <m/>
    <m/>
    <m/>
    <m/>
    <m/>
    <m/>
    <m/>
    <m/>
    <m/>
  </r>
  <r>
    <d v="2014-01-29T00:00:00"/>
    <x v="289"/>
    <n v="9000686211"/>
    <n v="21.6"/>
    <s v="Paid"/>
    <m/>
    <m/>
    <m/>
    <m/>
    <m/>
    <m/>
    <m/>
    <m/>
    <m/>
    <m/>
    <m/>
  </r>
  <r>
    <d v="2014-01-29T00:00:00"/>
    <x v="289"/>
    <n v="9000686210"/>
    <n v="277.3"/>
    <s v="Paid"/>
    <m/>
    <m/>
    <m/>
    <m/>
    <m/>
    <m/>
    <m/>
    <m/>
    <m/>
    <m/>
    <m/>
  </r>
  <r>
    <d v="2014-01-29T00:00:00"/>
    <x v="265"/>
    <s v="AUS6089"/>
    <n v="1586.88"/>
    <s v="Paid"/>
    <m/>
    <m/>
    <m/>
    <m/>
    <m/>
    <m/>
    <m/>
    <m/>
    <m/>
    <m/>
    <m/>
  </r>
  <r>
    <d v="2014-01-29T00:00:00"/>
    <x v="295"/>
    <n v="7669"/>
    <n v="208.8"/>
    <s v="Paid"/>
    <m/>
    <m/>
    <m/>
    <m/>
    <m/>
    <m/>
    <m/>
    <m/>
    <m/>
    <m/>
    <m/>
  </r>
  <r>
    <d v="2014-01-29T00:00:00"/>
    <x v="201"/>
    <n v="316223"/>
    <n v="2235.0100000000002"/>
    <s v="Paid"/>
    <m/>
    <m/>
    <m/>
    <m/>
    <m/>
    <m/>
    <m/>
    <s v=" "/>
    <m/>
    <m/>
    <m/>
  </r>
  <r>
    <d v="2014-01-31T00:00:00"/>
    <x v="241"/>
    <n v="65"/>
    <n v="1237.81"/>
    <s v="Paid"/>
    <m/>
    <m/>
    <m/>
    <m/>
    <m/>
    <m/>
    <m/>
    <m/>
    <m/>
    <m/>
    <m/>
  </r>
  <r>
    <s v=" "/>
    <x v="7"/>
    <m/>
    <n v="5856.7000000000007"/>
    <m/>
    <n v="2976.2"/>
    <m/>
    <m/>
    <n v="177.9"/>
    <n v="272.49"/>
    <n v="330"/>
    <n v="500"/>
    <n v="10113.290000000001"/>
    <n v="6899.21"/>
    <n v="-3214.0800000000008"/>
    <n v="-13664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2-05T00:00:00"/>
    <x v="289"/>
    <n v="9000687991"/>
    <n v="284.5"/>
    <s v="Paid"/>
    <m/>
    <m/>
    <m/>
    <m/>
    <m/>
    <m/>
    <m/>
    <m/>
    <m/>
    <m/>
    <m/>
  </r>
  <r>
    <d v="2014-02-05T00:00:00"/>
    <x v="265"/>
    <s v="AUS6162"/>
    <n v="1205.25"/>
    <s v="Paid"/>
    <m/>
    <m/>
    <m/>
    <m/>
    <m/>
    <m/>
    <m/>
    <m/>
    <m/>
    <m/>
    <m/>
  </r>
  <r>
    <d v="2014-02-06T00:00:00"/>
    <x v="201"/>
    <n v="316766"/>
    <n v="1337.69"/>
    <s v="Paid"/>
    <m/>
    <m/>
    <m/>
    <m/>
    <m/>
    <m/>
    <m/>
    <m/>
    <m/>
    <m/>
    <m/>
  </r>
  <r>
    <d v="2014-02-06T00:00:00"/>
    <x v="201"/>
    <n v="316800"/>
    <n v="383.1"/>
    <s v="Paid"/>
    <m/>
    <m/>
    <m/>
    <m/>
    <m/>
    <m/>
    <m/>
    <m/>
    <m/>
    <m/>
    <m/>
  </r>
  <r>
    <d v="2014-02-05T00:00:00"/>
    <x v="274"/>
    <n v="1087"/>
    <n v="40.409999999999997"/>
    <s v="Paid"/>
    <m/>
    <m/>
    <m/>
    <m/>
    <m/>
    <m/>
    <m/>
    <m/>
    <m/>
    <m/>
    <m/>
  </r>
  <r>
    <d v="2014-02-05T00:00:00"/>
    <x v="259"/>
    <n v="28004"/>
    <n v="121.55"/>
    <s v="Paid"/>
    <m/>
    <m/>
    <m/>
    <m/>
    <m/>
    <m/>
    <m/>
    <m/>
    <m/>
    <m/>
    <m/>
  </r>
  <r>
    <d v="2014-02-06T00:00:00"/>
    <x v="304"/>
    <n v="90"/>
    <n v="280"/>
    <s v="Paid"/>
    <m/>
    <m/>
    <m/>
    <m/>
    <m/>
    <m/>
    <m/>
    <m/>
    <m/>
    <m/>
    <m/>
  </r>
  <r>
    <d v="2014-02-03T00:00:00"/>
    <x v="286"/>
    <n v="162059"/>
    <n v="1817.24"/>
    <s v="Paid"/>
    <m/>
    <m/>
    <m/>
    <m/>
    <m/>
    <m/>
    <m/>
    <m/>
    <m/>
    <m/>
    <m/>
  </r>
  <r>
    <m/>
    <x v="7"/>
    <m/>
    <n v="5469.74"/>
    <m/>
    <m/>
    <n v="3205.43"/>
    <m/>
    <n v="105.95"/>
    <n v="272.49"/>
    <n v="330"/>
    <n v="500"/>
    <n v="9883.61"/>
    <n v="8403.93"/>
    <n v="-1479.680000000000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2-10T00:00:00"/>
    <x v="295"/>
    <n v="8521"/>
    <n v="161.4"/>
    <s v="Paid"/>
    <m/>
    <m/>
    <m/>
    <m/>
    <m/>
    <m/>
    <m/>
    <m/>
    <m/>
    <m/>
    <m/>
  </r>
  <r>
    <d v="2014-02-10T00:00:00"/>
    <x v="2"/>
    <n v="4588"/>
    <n v="347.34"/>
    <s v="Paid"/>
    <m/>
    <m/>
    <m/>
    <m/>
    <m/>
    <m/>
    <m/>
    <m/>
    <m/>
    <m/>
    <m/>
  </r>
  <r>
    <d v="2014-02-11T00:00:00"/>
    <x v="3"/>
    <n v="235871"/>
    <n v="571.6"/>
    <s v="Paid"/>
    <m/>
    <m/>
    <m/>
    <m/>
    <m/>
    <m/>
    <m/>
    <m/>
    <m/>
    <m/>
    <m/>
  </r>
  <r>
    <d v="2014-02-11T00:00:00"/>
    <x v="201"/>
    <n v="317074"/>
    <n v="2736.83"/>
    <s v="Paid"/>
    <m/>
    <m/>
    <m/>
    <m/>
    <m/>
    <m/>
    <m/>
    <m/>
    <m/>
    <m/>
    <m/>
  </r>
  <r>
    <d v="2014-02-11T00:00:00"/>
    <x v="286"/>
    <n v="162252"/>
    <n v="1030.1500000000001"/>
    <s v="Paid"/>
    <m/>
    <m/>
    <m/>
    <m/>
    <m/>
    <m/>
    <m/>
    <m/>
    <m/>
    <m/>
    <m/>
  </r>
  <r>
    <d v="2014-03-14T00:00:00"/>
    <x v="274"/>
    <n v="1091"/>
    <n v="40.409999999999997"/>
    <s v="Paid"/>
    <m/>
    <m/>
    <m/>
    <m/>
    <m/>
    <m/>
    <m/>
    <m/>
    <m/>
    <m/>
    <m/>
  </r>
  <r>
    <d v="2014-02-12T00:00:00"/>
    <x v="265"/>
    <s v="AUS6230"/>
    <n v="1261.44"/>
    <s v="Paid"/>
    <m/>
    <m/>
    <m/>
    <m/>
    <m/>
    <m/>
    <m/>
    <m/>
    <m/>
    <m/>
    <m/>
  </r>
  <r>
    <d v="2014-02-12T00:00:00"/>
    <x v="295"/>
    <n v="8603"/>
    <n v="95.4"/>
    <s v="Paid"/>
    <m/>
    <m/>
    <m/>
    <m/>
    <m/>
    <m/>
    <m/>
    <m/>
    <m/>
    <m/>
    <m/>
  </r>
  <r>
    <d v="2014-02-12T00:00:00"/>
    <x v="289"/>
    <n v="9000689935"/>
    <n v="434.9"/>
    <s v="Paid"/>
    <m/>
    <s v=" "/>
    <m/>
    <m/>
    <m/>
    <m/>
    <m/>
    <m/>
    <m/>
    <m/>
    <m/>
  </r>
  <r>
    <d v="2014-02-13T00:00:00"/>
    <x v="286"/>
    <n v="162315"/>
    <n v="1386.82"/>
    <s v="Paid"/>
    <m/>
    <m/>
    <m/>
    <m/>
    <m/>
    <m/>
    <m/>
    <m/>
    <m/>
    <m/>
    <m/>
  </r>
  <r>
    <m/>
    <x v="7"/>
    <m/>
    <n v="8066.2899999999991"/>
    <m/>
    <m/>
    <n v="3205.43"/>
    <m/>
    <n v="65.040000000000006"/>
    <n v="272.49"/>
    <n v="330"/>
    <n v="500"/>
    <n v="12439.25"/>
    <n v="9486.24"/>
    <n v="-2953.0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2-19T00:00:00"/>
    <x v="265"/>
    <s v="AUS6302"/>
    <n v="1175.52"/>
    <s v="Paid"/>
    <m/>
    <m/>
    <m/>
    <m/>
    <m/>
    <m/>
    <m/>
    <m/>
    <m/>
    <m/>
    <m/>
  </r>
  <r>
    <d v="2014-02-19T00:00:00"/>
    <x v="259"/>
    <n v="28289"/>
    <n v="343.45"/>
    <s v="Paid"/>
    <m/>
    <m/>
    <m/>
    <m/>
    <m/>
    <m/>
    <m/>
    <m/>
    <m/>
    <m/>
    <m/>
  </r>
  <r>
    <d v="2014-02-19T00:00:00"/>
    <x v="286"/>
    <n v="162456"/>
    <n v="1810.92"/>
    <s v="Paid"/>
    <m/>
    <m/>
    <m/>
    <m/>
    <m/>
    <m/>
    <m/>
    <m/>
    <m/>
    <m/>
    <m/>
  </r>
  <r>
    <d v="2014-02-19T00:00:00"/>
    <x v="289"/>
    <n v="9000691789"/>
    <n v="435.85"/>
    <s v="Paid"/>
    <m/>
    <m/>
    <m/>
    <m/>
    <m/>
    <m/>
    <m/>
    <m/>
    <m/>
    <m/>
    <m/>
  </r>
  <r>
    <d v="2014-02-20T00:00:00"/>
    <x v="201"/>
    <n v="317630"/>
    <n v="1819.95"/>
    <s v="Paid"/>
    <m/>
    <m/>
    <m/>
    <m/>
    <m/>
    <m/>
    <m/>
    <m/>
    <m/>
    <m/>
    <s v="not accurate as Thursday takings lost"/>
  </r>
  <r>
    <d v="2014-02-20T00:00:00"/>
    <x v="259"/>
    <n v="28330"/>
    <n v="53.35"/>
    <s v="Paid"/>
    <m/>
    <m/>
    <m/>
    <m/>
    <m/>
    <m/>
    <m/>
    <m/>
    <m/>
    <m/>
    <m/>
  </r>
  <r>
    <d v="2014-02-21T00:00:00"/>
    <x v="305"/>
    <s v="B17107"/>
    <n v="84"/>
    <s v="Paid"/>
    <m/>
    <m/>
    <m/>
    <m/>
    <m/>
    <m/>
    <m/>
    <m/>
    <m/>
    <m/>
    <m/>
  </r>
  <r>
    <m/>
    <x v="7"/>
    <m/>
    <n v="5723.0400000000009"/>
    <m/>
    <m/>
    <n v="3067.33"/>
    <m/>
    <n v="76.45"/>
    <n v="272.49"/>
    <n v="330"/>
    <n v="500"/>
    <n v="9969.3100000000013"/>
    <n v="6186.72"/>
    <n v="-3782.5900000000011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2-24T00:00:00"/>
    <x v="2"/>
    <n v="4636"/>
    <n v="435.24"/>
    <s v="Paid"/>
    <m/>
    <m/>
    <m/>
    <m/>
    <m/>
    <m/>
    <m/>
    <m/>
    <m/>
    <m/>
    <m/>
  </r>
  <r>
    <d v="2014-02-25T00:00:00"/>
    <x v="3"/>
    <n v="236410"/>
    <n v="419.2"/>
    <s v="Paid"/>
    <m/>
    <m/>
    <m/>
    <m/>
    <m/>
    <m/>
    <m/>
    <m/>
    <m/>
    <m/>
    <m/>
  </r>
  <r>
    <d v="2014-02-26T00:00:00"/>
    <x v="2"/>
    <n v="4639"/>
    <n v="100.4"/>
    <s v="Paid"/>
    <m/>
    <m/>
    <m/>
    <m/>
    <m/>
    <m/>
    <m/>
    <m/>
    <m/>
    <m/>
    <m/>
  </r>
  <r>
    <d v="2014-02-26T00:00:00"/>
    <x v="265"/>
    <s v="AUS6372"/>
    <n v="1183.2"/>
    <s v="Paid"/>
    <m/>
    <m/>
    <m/>
    <m/>
    <m/>
    <m/>
    <m/>
    <m/>
    <m/>
    <m/>
    <m/>
  </r>
  <r>
    <d v="2014-02-26T00:00:00"/>
    <x v="295"/>
    <n v="9046"/>
    <n v="190.8"/>
    <s v="Paid"/>
    <m/>
    <m/>
    <m/>
    <m/>
    <m/>
    <m/>
    <m/>
    <m/>
    <m/>
    <m/>
    <m/>
  </r>
  <r>
    <d v="2014-02-26T00:00:00"/>
    <x v="289"/>
    <n v="9000693602"/>
    <n v="375.85"/>
    <s v="Paid"/>
    <m/>
    <m/>
    <m/>
    <m/>
    <m/>
    <m/>
    <m/>
    <m/>
    <m/>
    <m/>
    <m/>
  </r>
  <r>
    <d v="2014-02-27T00:00:00"/>
    <x v="3"/>
    <n v="236521"/>
    <n v="43.85"/>
    <s v="Paid"/>
    <m/>
    <m/>
    <m/>
    <m/>
    <m/>
    <m/>
    <m/>
    <m/>
    <m/>
    <m/>
    <m/>
  </r>
  <r>
    <d v="2014-02-27T00:00:00"/>
    <x v="201"/>
    <n v="318060"/>
    <n v="1973.77"/>
    <s v="Paid"/>
    <m/>
    <m/>
    <m/>
    <m/>
    <m/>
    <m/>
    <m/>
    <m/>
    <m/>
    <m/>
    <m/>
  </r>
  <r>
    <m/>
    <x v="7"/>
    <m/>
    <n v="4722.3099999999995"/>
    <m/>
    <m/>
    <n v="3067.33"/>
    <m/>
    <n v="123.9"/>
    <n v="272.49"/>
    <n v="330"/>
    <n v="500"/>
    <n v="9016.0299999999988"/>
    <n v="9043.15"/>
    <n v="27.1200000000008"/>
    <m/>
  </r>
  <r>
    <m/>
    <x v="7"/>
    <m/>
    <m/>
    <m/>
    <m/>
    <m/>
    <m/>
    <m/>
    <m/>
    <m/>
    <m/>
    <m/>
    <m/>
    <m/>
    <n v="-8188.1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3-03T00:00:00"/>
    <x v="241"/>
    <n v="68"/>
    <n v="1272.7"/>
    <s v="Paid"/>
    <m/>
    <m/>
    <m/>
    <m/>
    <m/>
    <m/>
    <m/>
    <m/>
    <m/>
    <m/>
    <m/>
  </r>
  <r>
    <d v="2014-03-01T00:00:00"/>
    <x v="241"/>
    <n v="66"/>
    <n v="1206.42"/>
    <s v="Paid"/>
    <m/>
    <m/>
    <m/>
    <m/>
    <m/>
    <m/>
    <m/>
    <m/>
    <m/>
    <m/>
    <m/>
  </r>
  <r>
    <d v="2014-03-03T00:00:00"/>
    <x v="259"/>
    <n v="28591"/>
    <n v="253"/>
    <s v="Paid"/>
    <m/>
    <m/>
    <m/>
    <m/>
    <m/>
    <m/>
    <m/>
    <m/>
    <m/>
    <m/>
    <m/>
  </r>
  <r>
    <d v="2014-03-04T00:00:00"/>
    <x v="201"/>
    <n v="318360"/>
    <n v="1043.05"/>
    <s v="Paid"/>
    <m/>
    <m/>
    <m/>
    <m/>
    <m/>
    <m/>
    <m/>
    <m/>
    <m/>
    <m/>
    <m/>
  </r>
  <r>
    <d v="2014-03-05T00:00:00"/>
    <x v="289"/>
    <n v="9000695447"/>
    <n v="589.45000000000005"/>
    <s v="Paid"/>
    <m/>
    <m/>
    <m/>
    <m/>
    <m/>
    <m/>
    <m/>
    <m/>
    <m/>
    <m/>
    <m/>
  </r>
  <r>
    <d v="2014-03-05T00:00:00"/>
    <x v="295"/>
    <n v="9321"/>
    <n v="270.7"/>
    <s v="Paid"/>
    <m/>
    <m/>
    <m/>
    <m/>
    <m/>
    <m/>
    <m/>
    <m/>
    <m/>
    <m/>
    <m/>
  </r>
  <r>
    <d v="2014-03-05T00:00:00"/>
    <x v="259"/>
    <n v="28687"/>
    <n v="352.05"/>
    <s v="Paid"/>
    <m/>
    <m/>
    <m/>
    <m/>
    <m/>
    <m/>
    <m/>
    <m/>
    <m/>
    <m/>
    <m/>
  </r>
  <r>
    <d v="2014-03-05T00:00:00"/>
    <x v="265"/>
    <s v="AUS6446"/>
    <n v="1221.5999999999999"/>
    <s v="Paid"/>
    <m/>
    <m/>
    <m/>
    <m/>
    <m/>
    <m/>
    <m/>
    <m/>
    <m/>
    <m/>
    <m/>
  </r>
  <r>
    <d v="2014-03-05T00:00:00"/>
    <x v="286"/>
    <n v="162791"/>
    <n v="2124.11"/>
    <s v="Paid"/>
    <m/>
    <m/>
    <m/>
    <m/>
    <m/>
    <m/>
    <m/>
    <m/>
    <m/>
    <m/>
    <m/>
  </r>
  <r>
    <d v="2014-03-06T00:00:00"/>
    <x v="261"/>
    <n v="24357"/>
    <n v="1458.62"/>
    <s v="Paid"/>
    <m/>
    <m/>
    <m/>
    <m/>
    <m/>
    <m/>
    <m/>
    <m/>
    <m/>
    <m/>
    <m/>
  </r>
  <r>
    <m/>
    <x v="7"/>
    <m/>
    <n v="9791.7000000000007"/>
    <m/>
    <m/>
    <n v="2924.89"/>
    <m/>
    <n v="174.26"/>
    <n v="272.49"/>
    <n v="330"/>
    <n v="500"/>
    <n v="13993.34"/>
    <n v="9137.99"/>
    <n v="-4855.350000000000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3-10T00:00:00"/>
    <x v="2"/>
    <n v="4690"/>
    <n v="916.48"/>
    <s v="Paid"/>
    <m/>
    <m/>
    <m/>
    <m/>
    <m/>
    <m/>
    <m/>
    <m/>
    <m/>
    <m/>
    <m/>
  </r>
  <r>
    <d v="2014-03-11T00:00:00"/>
    <x v="3"/>
    <n v="237421"/>
    <n v="39.6"/>
    <s v="Paid"/>
    <m/>
    <m/>
    <m/>
    <m/>
    <m/>
    <m/>
    <m/>
    <m/>
    <m/>
    <m/>
    <m/>
  </r>
  <r>
    <d v="2014-03-11T00:00:00"/>
    <x v="3"/>
    <n v="236943"/>
    <n v="667.35"/>
    <s v="Paid"/>
    <m/>
    <m/>
    <m/>
    <m/>
    <m/>
    <m/>
    <m/>
    <m/>
    <m/>
    <m/>
    <m/>
  </r>
  <r>
    <d v="2014-03-12T00:00:00"/>
    <x v="289"/>
    <n v="9000697298"/>
    <n v="449.05"/>
    <s v="Paid"/>
    <m/>
    <m/>
    <m/>
    <m/>
    <m/>
    <m/>
    <m/>
    <m/>
    <m/>
    <m/>
    <m/>
  </r>
  <r>
    <d v="2014-03-12T00:00:00"/>
    <x v="295"/>
    <n v="9604"/>
    <n v="154.80000000000001"/>
    <s v="Paid"/>
    <m/>
    <m/>
    <m/>
    <m/>
    <m/>
    <m/>
    <m/>
    <m/>
    <m/>
    <m/>
    <m/>
  </r>
  <r>
    <d v="2014-03-11T00:00:00"/>
    <x v="286"/>
    <n v="162926"/>
    <n v="1046.24"/>
    <s v="Paid"/>
    <m/>
    <m/>
    <m/>
    <m/>
    <m/>
    <m/>
    <m/>
    <m/>
    <m/>
    <m/>
    <m/>
  </r>
  <r>
    <d v="2014-03-13T00:00:00"/>
    <x v="201"/>
    <n v="318976"/>
    <n v="1902.04"/>
    <s v="Paid"/>
    <m/>
    <s v=" "/>
    <m/>
    <m/>
    <m/>
    <m/>
    <m/>
    <m/>
    <m/>
    <m/>
    <m/>
  </r>
  <r>
    <d v="2014-03-12T00:00:00"/>
    <x v="265"/>
    <s v="AUS6524"/>
    <n v="1173.1199999999999"/>
    <s v="Paid"/>
    <m/>
    <m/>
    <m/>
    <m/>
    <m/>
    <m/>
    <m/>
    <m/>
    <m/>
    <m/>
    <m/>
  </r>
  <r>
    <m/>
    <x v="7"/>
    <m/>
    <n v="6348.68"/>
    <m/>
    <m/>
    <n v="2924.89"/>
    <m/>
    <n v="96.89"/>
    <n v="272.49"/>
    <n v="330"/>
    <n v="500"/>
    <n v="10472.949999999999"/>
    <n v="9527.17"/>
    <n v="-945.77999999999884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3-18T00:00:00"/>
    <x v="241"/>
    <n v="69"/>
    <n v="2072.13"/>
    <s v="Paid"/>
    <m/>
    <m/>
    <m/>
    <m/>
    <m/>
    <m/>
    <m/>
    <m/>
    <m/>
    <m/>
    <m/>
  </r>
  <r>
    <d v="2014-03-19T00:00:00"/>
    <x v="289"/>
    <n v="9000699102"/>
    <n v="443.05"/>
    <s v="Paid"/>
    <m/>
    <m/>
    <m/>
    <m/>
    <m/>
    <m/>
    <m/>
    <m/>
    <m/>
    <m/>
    <m/>
  </r>
  <r>
    <d v="2014-03-19T00:00:00"/>
    <x v="295"/>
    <n v="9893"/>
    <n v="219.5"/>
    <s v="Paid"/>
    <m/>
    <m/>
    <m/>
    <m/>
    <m/>
    <m/>
    <m/>
    <m/>
    <m/>
    <m/>
    <m/>
  </r>
  <r>
    <d v="2014-03-19T00:00:00"/>
    <x v="259"/>
    <n v="29038"/>
    <n v="390.3"/>
    <s v="Paid"/>
    <m/>
    <m/>
    <m/>
    <m/>
    <m/>
    <m/>
    <m/>
    <m/>
    <m/>
    <m/>
    <m/>
  </r>
  <r>
    <d v="2014-03-20T00:00:00"/>
    <x v="201"/>
    <n v="319429"/>
    <n v="810.59"/>
    <s v="Paid"/>
    <m/>
    <m/>
    <m/>
    <m/>
    <m/>
    <m/>
    <m/>
    <m/>
    <m/>
    <m/>
    <m/>
  </r>
  <r>
    <d v="2014-03-18T00:00:00"/>
    <x v="286"/>
    <n v="163083"/>
    <n v="1766.05"/>
    <s v="Paid"/>
    <m/>
    <m/>
    <m/>
    <m/>
    <m/>
    <m/>
    <m/>
    <m/>
    <m/>
    <m/>
    <m/>
  </r>
  <r>
    <d v="2014-03-20T00:00:00"/>
    <x v="201"/>
    <n v="319430"/>
    <n v="147.61000000000001"/>
    <s v="Paid"/>
    <m/>
    <m/>
    <m/>
    <m/>
    <m/>
    <m/>
    <m/>
    <m/>
    <m/>
    <m/>
    <m/>
  </r>
  <r>
    <d v="2014-03-18T00:00:00"/>
    <x v="265"/>
    <s v="AUS6608"/>
    <n v="1249.44"/>
    <s v="Paid"/>
    <m/>
    <m/>
    <m/>
    <m/>
    <m/>
    <m/>
    <m/>
    <m/>
    <m/>
    <m/>
    <m/>
  </r>
  <r>
    <m/>
    <x v="7"/>
    <m/>
    <n v="7098.67"/>
    <m/>
    <m/>
    <n v="2954.28"/>
    <m/>
    <n v="135.19"/>
    <n v="272.49"/>
    <n v="330"/>
    <n v="500"/>
    <n v="11290.630000000001"/>
    <n v="7441.53"/>
    <n v="-3849.1000000000013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3-25T00:00:00"/>
    <x v="2"/>
    <n v="4733"/>
    <n v="305.23"/>
    <s v="Paid"/>
    <m/>
    <m/>
    <m/>
    <m/>
    <m/>
    <m/>
    <m/>
    <m/>
    <m/>
    <m/>
    <m/>
  </r>
  <r>
    <d v="2014-03-25T00:00:00"/>
    <x v="3"/>
    <n v="237533"/>
    <n v="187.7"/>
    <s v="Paid"/>
    <m/>
    <m/>
    <m/>
    <m/>
    <m/>
    <m/>
    <m/>
    <m/>
    <m/>
    <m/>
    <m/>
  </r>
  <r>
    <d v="2014-03-26T00:00:00"/>
    <x v="3"/>
    <n v="237571"/>
    <n v="93.05"/>
    <s v="Paid"/>
    <m/>
    <m/>
    <m/>
    <m/>
    <m/>
    <m/>
    <m/>
    <m/>
    <m/>
    <m/>
    <m/>
  </r>
  <r>
    <d v="2014-03-26T00:00:00"/>
    <x v="295"/>
    <n v="10190"/>
    <n v="184.5"/>
    <s v="Paid"/>
    <m/>
    <m/>
    <m/>
    <m/>
    <m/>
    <m/>
    <m/>
    <m/>
    <m/>
    <m/>
    <m/>
  </r>
  <r>
    <d v="2014-03-26T00:00:00"/>
    <x v="2"/>
    <n v="4739"/>
    <n v="351.9"/>
    <s v="Paid"/>
    <m/>
    <m/>
    <m/>
    <m/>
    <m/>
    <m/>
    <m/>
    <m/>
    <m/>
    <m/>
    <m/>
  </r>
  <r>
    <d v="2014-03-26T00:00:00"/>
    <x v="289"/>
    <n v="9000700860"/>
    <n v="323.05"/>
    <s v="Paid"/>
    <m/>
    <m/>
    <m/>
    <m/>
    <m/>
    <m/>
    <m/>
    <m/>
    <m/>
    <m/>
    <m/>
  </r>
  <r>
    <d v="2014-03-26T00:00:00"/>
    <x v="265"/>
    <s v="AUS6684"/>
    <n v="1264.32"/>
    <s v="Paid"/>
    <m/>
    <m/>
    <m/>
    <m/>
    <m/>
    <m/>
    <m/>
    <m/>
    <m/>
    <m/>
    <m/>
  </r>
  <r>
    <d v="2014-03-27T00:00:00"/>
    <x v="201"/>
    <n v="319868"/>
    <n v="1882.76"/>
    <s v="Paid"/>
    <m/>
    <m/>
    <m/>
    <m/>
    <m/>
    <m/>
    <m/>
    <m/>
    <m/>
    <m/>
    <m/>
  </r>
  <r>
    <d v="2014-03-28T00:00:00"/>
    <x v="241"/>
    <n v="71"/>
    <n v="1552.43"/>
    <s v="Paid"/>
    <m/>
    <m/>
    <m/>
    <m/>
    <m/>
    <m/>
    <m/>
    <m/>
    <m/>
    <m/>
    <m/>
  </r>
  <r>
    <m/>
    <x v="7"/>
    <m/>
    <n v="6144.9400000000005"/>
    <m/>
    <m/>
    <n v="2954.28"/>
    <m/>
    <n v="121.55"/>
    <n v="272.49"/>
    <n v="330"/>
    <n v="500"/>
    <n v="10323.26"/>
    <n v="9694.4699999999993"/>
    <n v="-628.79000000000087"/>
    <n v="-10279.02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4-02T00:00:00"/>
    <x v="265"/>
    <s v="AUS 6768"/>
    <n v="1506.24"/>
    <s v="Paid"/>
    <m/>
    <m/>
    <m/>
    <m/>
    <m/>
    <m/>
    <m/>
    <m/>
    <m/>
    <m/>
    <m/>
  </r>
  <r>
    <d v="2014-04-02T00:00:00"/>
    <x v="289"/>
    <n v="9000702647"/>
    <n v="456.55"/>
    <s v="Paid"/>
    <m/>
    <m/>
    <m/>
    <m/>
    <m/>
    <m/>
    <m/>
    <m/>
    <m/>
    <m/>
    <m/>
  </r>
  <r>
    <d v="2014-04-02T00:00:00"/>
    <x v="295"/>
    <n v="10475"/>
    <n v="294.5"/>
    <s v="Paid"/>
    <m/>
    <m/>
    <m/>
    <m/>
    <m/>
    <m/>
    <m/>
    <m/>
    <m/>
    <m/>
    <m/>
  </r>
  <r>
    <d v="2014-04-02T00:00:00"/>
    <x v="259"/>
    <n v="29379"/>
    <n v="303.3"/>
    <s v="Paid"/>
    <m/>
    <m/>
    <m/>
    <m/>
    <m/>
    <m/>
    <m/>
    <m/>
    <m/>
    <m/>
    <m/>
  </r>
  <r>
    <d v="2014-04-02T00:00:00"/>
    <x v="286"/>
    <n v="163434"/>
    <n v="1926.45"/>
    <s v="Paid"/>
    <m/>
    <m/>
    <m/>
    <m/>
    <m/>
    <m/>
    <m/>
    <m/>
    <m/>
    <m/>
    <m/>
  </r>
  <r>
    <d v="2014-04-03T00:00:00"/>
    <x v="201"/>
    <n v="320346"/>
    <n v="1522.05"/>
    <s v="Paid"/>
    <m/>
    <m/>
    <m/>
    <m/>
    <m/>
    <m/>
    <m/>
    <m/>
    <m/>
    <m/>
    <m/>
  </r>
  <r>
    <m/>
    <x v="7"/>
    <m/>
    <n v="6009.09"/>
    <m/>
    <m/>
    <n v="3286.68"/>
    <m/>
    <n v="107.14"/>
    <n v="272.49"/>
    <n v="330"/>
    <n v="500"/>
    <n v="10505.4"/>
    <n v="8805.0400000000009"/>
    <n v="-1700.359999999998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4-08T00:00:00"/>
    <x v="3"/>
    <n v="238047"/>
    <n v="766.25"/>
    <s v="Paid"/>
    <m/>
    <m/>
    <m/>
    <m/>
    <m/>
    <m/>
    <m/>
    <m/>
    <m/>
    <m/>
    <m/>
  </r>
  <r>
    <d v="2014-04-08T00:00:00"/>
    <x v="201"/>
    <n v="320629"/>
    <n v="1830.64"/>
    <s v="Paid"/>
    <m/>
    <m/>
    <m/>
    <m/>
    <m/>
    <m/>
    <m/>
    <m/>
    <m/>
    <m/>
    <m/>
  </r>
  <r>
    <d v="2014-04-08T00:00:00"/>
    <x v="2"/>
    <n v="4780"/>
    <n v="804.46"/>
    <s v="Paid"/>
    <m/>
    <m/>
    <m/>
    <m/>
    <m/>
    <m/>
    <m/>
    <m/>
    <m/>
    <m/>
    <m/>
  </r>
  <r>
    <d v="2014-04-09T00:00:00"/>
    <x v="295"/>
    <n v="10770"/>
    <n v="146.69999999999999"/>
    <s v="Paid"/>
    <m/>
    <m/>
    <m/>
    <m/>
    <m/>
    <m/>
    <m/>
    <m/>
    <m/>
    <m/>
    <m/>
  </r>
  <r>
    <d v="2014-04-09T00:00:00"/>
    <x v="265"/>
    <s v="AUS6856"/>
    <n v="1520.16"/>
    <s v="Paid"/>
    <m/>
    <m/>
    <m/>
    <m/>
    <m/>
    <m/>
    <m/>
    <m/>
    <m/>
    <m/>
    <m/>
  </r>
  <r>
    <d v="2014-04-09T00:00:00"/>
    <x v="289"/>
    <n v="9000704393"/>
    <n v="283.45"/>
    <s v="Paid"/>
    <m/>
    <m/>
    <m/>
    <m/>
    <m/>
    <m/>
    <m/>
    <m/>
    <m/>
    <m/>
    <m/>
  </r>
  <r>
    <d v="2014-04-09T00:00:00"/>
    <x v="289"/>
    <n v="9000704392"/>
    <n v="66"/>
    <s v="Paid"/>
    <m/>
    <m/>
    <m/>
    <m/>
    <m/>
    <m/>
    <m/>
    <m/>
    <m/>
    <m/>
    <m/>
  </r>
  <r>
    <m/>
    <x v="7"/>
    <m/>
    <n v="5417.66"/>
    <m/>
    <m/>
    <n v="3286.68"/>
    <m/>
    <n v="124.75"/>
    <n v="272.49"/>
    <n v="330"/>
    <n v="500"/>
    <n v="9931.58"/>
    <n v="7653.76"/>
    <n v="-2277.819999999999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4-14T00:00:00"/>
    <x v="241"/>
    <n v="72"/>
    <n v="1727.27"/>
    <s v="Paid"/>
    <m/>
    <m/>
    <m/>
    <m/>
    <m/>
    <m/>
    <m/>
    <m/>
    <m/>
    <m/>
    <m/>
  </r>
  <r>
    <d v="2014-04-15T00:00:00"/>
    <x v="286"/>
    <n v="163701"/>
    <n v="1909.6"/>
    <s v="Paid"/>
    <m/>
    <m/>
    <m/>
    <m/>
    <m/>
    <m/>
    <m/>
    <m/>
    <m/>
    <m/>
    <m/>
  </r>
  <r>
    <d v="2014-04-16T00:00:00"/>
    <x v="201"/>
    <n v="321199"/>
    <n v="2057.9699999999998"/>
    <s v="Paid"/>
    <m/>
    <m/>
    <m/>
    <m/>
    <m/>
    <m/>
    <m/>
    <m/>
    <m/>
    <m/>
    <m/>
  </r>
  <r>
    <d v="2014-04-15T00:00:00"/>
    <x v="259"/>
    <n v="29741"/>
    <n v="353.9"/>
    <s v="Paid"/>
    <m/>
    <m/>
    <m/>
    <m/>
    <m/>
    <m/>
    <m/>
    <m/>
    <m/>
    <m/>
    <m/>
  </r>
  <r>
    <d v="2014-04-16T00:00:00"/>
    <x v="289"/>
    <n v="9000706095"/>
    <n v="314.64999999999998"/>
    <s v="Paid"/>
    <m/>
    <m/>
    <m/>
    <m/>
    <m/>
    <m/>
    <m/>
    <m/>
    <m/>
    <m/>
    <m/>
  </r>
  <r>
    <d v="2014-04-16T00:00:00"/>
    <x v="295"/>
    <n v="11055"/>
    <n v="89.1"/>
    <s v="Paid"/>
    <m/>
    <m/>
    <m/>
    <m/>
    <m/>
    <m/>
    <m/>
    <m/>
    <m/>
    <m/>
    <m/>
  </r>
  <r>
    <d v="2014-04-16T00:00:00"/>
    <x v="265"/>
    <s v="AUS6948"/>
    <n v="1467.36"/>
    <s v="Paid"/>
    <m/>
    <m/>
    <m/>
    <m/>
    <m/>
    <m/>
    <m/>
    <m/>
    <m/>
    <m/>
    <m/>
  </r>
  <r>
    <m/>
    <x v="7"/>
    <m/>
    <n v="7919.8499999999995"/>
    <m/>
    <m/>
    <n v="3139.03"/>
    <m/>
    <n v="49.46"/>
    <n v="272.49"/>
    <n v="330"/>
    <n v="500"/>
    <n v="12210.829999999998"/>
    <n v="10833.56"/>
    <n v="-1377.269999999998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4-23T00:00:00"/>
    <x v="289"/>
    <n v="9000707312"/>
    <n v="128.94999999999999"/>
    <s v="Paid"/>
    <m/>
    <m/>
    <m/>
    <m/>
    <m/>
    <m/>
    <m/>
    <m/>
    <m/>
    <m/>
    <m/>
  </r>
  <r>
    <d v="2014-04-23T00:00:00"/>
    <x v="289"/>
    <n v="9000707311"/>
    <n v="133.19999999999999"/>
    <s v="Paid"/>
    <m/>
    <m/>
    <m/>
    <m/>
    <m/>
    <m/>
    <m/>
    <m/>
    <m/>
    <m/>
    <m/>
  </r>
  <r>
    <d v="2014-04-23T00:00:00"/>
    <x v="295"/>
    <n v="11281"/>
    <n v="199.6"/>
    <s v="Paid"/>
    <m/>
    <m/>
    <m/>
    <m/>
    <m/>
    <m/>
    <m/>
    <m/>
    <m/>
    <m/>
    <m/>
  </r>
  <r>
    <d v="2014-04-23T00:00:00"/>
    <x v="265"/>
    <s v="AUS7010"/>
    <n v="922.08"/>
    <s v="Paid"/>
    <m/>
    <m/>
    <m/>
    <m/>
    <m/>
    <m/>
    <m/>
    <m/>
    <m/>
    <m/>
    <m/>
  </r>
  <r>
    <d v="2014-04-22T00:00:00"/>
    <x v="2"/>
    <n v="4868"/>
    <n v="255.44"/>
    <s v="Paid"/>
    <m/>
    <m/>
    <m/>
    <m/>
    <m/>
    <m/>
    <m/>
    <m/>
    <m/>
    <m/>
    <m/>
  </r>
  <r>
    <d v="2014-04-24T00:00:00"/>
    <x v="201"/>
    <n v="321654"/>
    <n v="1844.49"/>
    <s v="Paid"/>
    <m/>
    <m/>
    <m/>
    <m/>
    <m/>
    <m/>
    <m/>
    <m/>
    <m/>
    <m/>
    <m/>
  </r>
  <r>
    <s v=" "/>
    <x v="7"/>
    <m/>
    <n v="3483.76"/>
    <m/>
    <m/>
    <n v="3139.03"/>
    <m/>
    <n v="63.05"/>
    <n v="272.49"/>
    <n v="330"/>
    <n v="500"/>
    <n v="7788.3300000000008"/>
    <n v="7591.78"/>
    <n v="-196.5500000000010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4-30T00:00:00"/>
    <x v="265"/>
    <s v="AUS7084"/>
    <n v="1524.48"/>
    <s v="Paid"/>
    <m/>
    <m/>
    <m/>
    <m/>
    <m/>
    <m/>
    <m/>
    <m/>
    <m/>
    <m/>
    <m/>
  </r>
  <r>
    <d v="2014-04-28T00:00:00"/>
    <x v="286"/>
    <n v="163947"/>
    <n v="1686.04"/>
    <s v="Paid"/>
    <m/>
    <m/>
    <m/>
    <m/>
    <m/>
    <m/>
    <m/>
    <m/>
    <m/>
    <m/>
    <m/>
  </r>
  <r>
    <d v="2014-04-30T00:00:00"/>
    <x v="201"/>
    <n v="321983"/>
    <n v="1221.01"/>
    <s v="Paid"/>
    <m/>
    <m/>
    <m/>
    <m/>
    <m/>
    <m/>
    <m/>
    <m/>
    <m/>
    <m/>
    <m/>
  </r>
  <r>
    <d v="2014-04-30T00:00:00"/>
    <x v="289"/>
    <n v="9000708893"/>
    <n v="276.55"/>
    <s v="Paid"/>
    <m/>
    <m/>
    <m/>
    <m/>
    <m/>
    <m/>
    <m/>
    <m/>
    <m/>
    <m/>
    <m/>
  </r>
  <r>
    <d v="2014-04-30T00:00:00"/>
    <x v="289"/>
    <n v="9000708892"/>
    <n v="72"/>
    <s v="Paid"/>
    <m/>
    <m/>
    <m/>
    <m/>
    <m/>
    <m/>
    <m/>
    <m/>
    <m/>
    <m/>
    <m/>
  </r>
  <r>
    <d v="2014-04-29T00:00:00"/>
    <x v="3"/>
    <n v="238747"/>
    <n v="925.8"/>
    <s v="Paid"/>
    <m/>
    <m/>
    <m/>
    <m/>
    <m/>
    <m/>
    <m/>
    <m/>
    <m/>
    <m/>
    <m/>
  </r>
  <r>
    <d v="2014-04-30T00:00:00"/>
    <x v="259"/>
    <n v="30047"/>
    <n v="288.39999999999998"/>
    <s v="Paid"/>
    <m/>
    <m/>
    <m/>
    <m/>
    <m/>
    <m/>
    <m/>
    <m/>
    <m/>
    <m/>
    <m/>
  </r>
  <r>
    <d v="2014-04-30T00:00:00"/>
    <x v="303"/>
    <n v="11543"/>
    <n v="184.8"/>
    <s v="Paid"/>
    <m/>
    <m/>
    <m/>
    <m/>
    <m/>
    <m/>
    <m/>
    <m/>
    <m/>
    <m/>
    <m/>
  </r>
  <r>
    <s v=" "/>
    <x v="7"/>
    <m/>
    <n v="6179.08"/>
    <m/>
    <m/>
    <n v="2770.27"/>
    <m/>
    <n v="122.35"/>
    <n v="272.49"/>
    <n v="330"/>
    <n v="500"/>
    <n v="10174.19"/>
    <n v="8002.89"/>
    <n v="-2171.3000000000002"/>
    <n v="-7723.3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5-05T00:00:00"/>
    <x v="259"/>
    <n v="30135"/>
    <n v="15.9"/>
    <s v="Paid"/>
    <m/>
    <m/>
    <m/>
    <m/>
    <m/>
    <m/>
    <m/>
    <m/>
    <m/>
    <m/>
    <m/>
  </r>
  <r>
    <d v="2014-05-07T00:00:00"/>
    <x v="201"/>
    <n v="322520"/>
    <n v="3081.28"/>
    <s v="Paid"/>
    <m/>
    <m/>
    <m/>
    <m/>
    <m/>
    <m/>
    <m/>
    <m/>
    <m/>
    <m/>
    <m/>
  </r>
  <r>
    <d v="2014-05-07T00:00:00"/>
    <x v="295"/>
    <n v="11796"/>
    <n v="146.69999999999999"/>
    <s v="Paid"/>
    <m/>
    <m/>
    <m/>
    <m/>
    <m/>
    <m/>
    <m/>
    <m/>
    <m/>
    <m/>
    <m/>
  </r>
  <r>
    <d v="2014-05-07T00:00:00"/>
    <x v="289"/>
    <n v="9000710576"/>
    <n v="286.55"/>
    <s v="Paid"/>
    <m/>
    <m/>
    <m/>
    <m/>
    <m/>
    <m/>
    <m/>
    <m/>
    <m/>
    <m/>
    <m/>
  </r>
  <r>
    <d v="2014-05-07T00:00:00"/>
    <x v="265"/>
    <s v="AUS7172"/>
    <n v="1566.24"/>
    <s v="Paid"/>
    <m/>
    <m/>
    <m/>
    <m/>
    <m/>
    <m/>
    <m/>
    <m/>
    <m/>
    <m/>
    <m/>
  </r>
  <r>
    <d v="2014-05-09T00:00:00"/>
    <x v="286"/>
    <n v="164290"/>
    <n v="2272.38"/>
    <s v="Paid"/>
    <m/>
    <m/>
    <m/>
    <m/>
    <m/>
    <m/>
    <m/>
    <m/>
    <m/>
    <m/>
    <m/>
  </r>
  <r>
    <d v="2014-05-07T00:00:00"/>
    <x v="2"/>
    <n v="4801"/>
    <n v="181.5"/>
    <s v="Paid"/>
    <m/>
    <m/>
    <m/>
    <m/>
    <m/>
    <m/>
    <m/>
    <m/>
    <m/>
    <m/>
    <m/>
  </r>
  <r>
    <m/>
    <x v="7"/>
    <m/>
    <n v="7550.55"/>
    <m/>
    <m/>
    <n v="3395.09"/>
    <m/>
    <n v="56.78"/>
    <n v="272.49"/>
    <n v="330"/>
    <n v="500"/>
    <n v="12104.91"/>
    <n v="7935.34"/>
    <n v="-4169.57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5-13T00:00:00"/>
    <x v="3"/>
    <n v="239341"/>
    <n v="373.35"/>
    <s v="Paid"/>
    <m/>
    <m/>
    <m/>
    <m/>
    <m/>
    <m/>
    <m/>
    <m/>
    <m/>
    <m/>
    <m/>
  </r>
  <r>
    <d v="2014-05-14T00:00:00"/>
    <x v="3"/>
    <n v="239423"/>
    <n v="55.75"/>
    <s v="Paid"/>
    <m/>
    <m/>
    <m/>
    <m/>
    <m/>
    <m/>
    <m/>
    <m/>
    <m/>
    <m/>
    <m/>
  </r>
  <r>
    <d v="2014-05-14T00:00:00"/>
    <x v="289"/>
    <n v="900071269"/>
    <n v="349.25"/>
    <s v="Paid"/>
    <m/>
    <m/>
    <m/>
    <m/>
    <m/>
    <m/>
    <m/>
    <m/>
    <m/>
    <m/>
    <m/>
  </r>
  <r>
    <d v="2014-05-14T00:00:00"/>
    <x v="295"/>
    <n v="12061"/>
    <n v="154.80000000000001"/>
    <s v="Paid"/>
    <m/>
    <m/>
    <m/>
    <m/>
    <m/>
    <m/>
    <m/>
    <m/>
    <m/>
    <m/>
    <m/>
  </r>
  <r>
    <d v="2014-05-14T00:00:00"/>
    <x v="201"/>
    <n v="323035"/>
    <n v="204.75"/>
    <s v="Paid"/>
    <m/>
    <m/>
    <m/>
    <m/>
    <m/>
    <m/>
    <m/>
    <m/>
    <m/>
    <m/>
    <m/>
  </r>
  <r>
    <d v="2014-05-14T00:00:00"/>
    <x v="201"/>
    <n v="323004"/>
    <n v="2757.64"/>
    <s v="Paid"/>
    <m/>
    <m/>
    <m/>
    <m/>
    <m/>
    <m/>
    <m/>
    <m/>
    <m/>
    <m/>
    <m/>
  </r>
  <r>
    <d v="2014-05-14T00:00:00"/>
    <x v="265"/>
    <s v="AUS7262"/>
    <n v="1448.64"/>
    <s v="Paid"/>
    <m/>
    <m/>
    <m/>
    <m/>
    <m/>
    <m/>
    <m/>
    <m/>
    <m/>
    <m/>
    <m/>
  </r>
  <r>
    <d v="2014-05-15T00:00:00"/>
    <x v="241"/>
    <n v="73"/>
    <n v="1381.38"/>
    <s v="Paid"/>
    <m/>
    <m/>
    <m/>
    <m/>
    <m/>
    <m/>
    <m/>
    <m/>
    <m/>
    <m/>
    <m/>
  </r>
  <r>
    <d v="2014-05-16T00:00:00"/>
    <x v="268"/>
    <n v="4421"/>
    <n v="2173.06"/>
    <s v="Paid"/>
    <m/>
    <m/>
    <m/>
    <m/>
    <m/>
    <m/>
    <m/>
    <m/>
    <m/>
    <m/>
    <m/>
  </r>
  <r>
    <m/>
    <x v="7"/>
    <m/>
    <n v="8898.6200000000008"/>
    <m/>
    <m/>
    <n v="3060.78"/>
    <m/>
    <n v="252.97"/>
    <n v="272.49"/>
    <n v="330"/>
    <n v="400"/>
    <n v="13214.86"/>
    <n v="9793.7800000000007"/>
    <n v="-3421.0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5-20T00:00:00"/>
    <x v="201"/>
    <n v="323383"/>
    <n v="1602.6"/>
    <s v="Paid"/>
    <m/>
    <m/>
    <m/>
    <m/>
    <m/>
    <m/>
    <m/>
    <m/>
    <m/>
    <m/>
    <m/>
  </r>
  <r>
    <d v="2014-05-21T00:00:00"/>
    <x v="295"/>
    <n v="12334"/>
    <n v="247"/>
    <s v="Paid"/>
    <m/>
    <m/>
    <m/>
    <m/>
    <m/>
    <m/>
    <m/>
    <m/>
    <m/>
    <m/>
    <m/>
  </r>
  <r>
    <d v="2014-05-21T00:00:00"/>
    <x v="2"/>
    <n v="4956"/>
    <n v="460.78"/>
    <s v="Paid"/>
    <m/>
    <m/>
    <m/>
    <m/>
    <m/>
    <m/>
    <m/>
    <m/>
    <m/>
    <m/>
    <m/>
  </r>
  <r>
    <d v="2014-05-21T00:00:00"/>
    <x v="265"/>
    <s v="AUS7354"/>
    <n v="1358.88"/>
    <s v="Paid"/>
    <m/>
    <m/>
    <m/>
    <m/>
    <m/>
    <m/>
    <m/>
    <m/>
    <m/>
    <m/>
    <m/>
  </r>
  <r>
    <d v="2014-05-21T00:00:00"/>
    <x v="289"/>
    <n v="9000713756"/>
    <n v="310.85000000000002"/>
    <s v="Paid"/>
    <m/>
    <m/>
    <m/>
    <m/>
    <m/>
    <m/>
    <m/>
    <m/>
    <m/>
    <m/>
    <m/>
  </r>
  <r>
    <d v="2014-05-20T00:00:00"/>
    <x v="203"/>
    <n v="1439143666"/>
    <n v="115.5"/>
    <s v="Paid"/>
    <m/>
    <m/>
    <m/>
    <m/>
    <m/>
    <m/>
    <m/>
    <m/>
    <m/>
    <m/>
    <m/>
  </r>
  <r>
    <d v="2014-05-22T00:00:00"/>
    <x v="306"/>
    <n v="190"/>
    <n v="220"/>
    <s v="Paid"/>
    <m/>
    <m/>
    <m/>
    <m/>
    <m/>
    <m/>
    <m/>
    <m/>
    <m/>
    <m/>
    <m/>
  </r>
  <r>
    <d v="2014-05-23T00:00:00"/>
    <x v="307"/>
    <n v="28038"/>
    <n v="149.6"/>
    <s v="Paid"/>
    <m/>
    <m/>
    <m/>
    <m/>
    <m/>
    <m/>
    <m/>
    <m/>
    <m/>
    <m/>
    <m/>
  </r>
  <r>
    <m/>
    <x v="274"/>
    <m/>
    <n v="41.9"/>
    <s v="Paid"/>
    <m/>
    <m/>
    <m/>
    <m/>
    <m/>
    <m/>
    <m/>
    <m/>
    <m/>
    <m/>
    <m/>
  </r>
  <r>
    <m/>
    <x v="7"/>
    <m/>
    <n v="4507.1100000000006"/>
    <m/>
    <m/>
    <n v="3060.78"/>
    <m/>
    <m/>
    <n v="272.49"/>
    <n v="330"/>
    <n v="400"/>
    <n v="8570.380000000001"/>
    <n v="8835.27"/>
    <n v="264.88999999999942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5-29T00:00:00"/>
    <x v="295"/>
    <n v="12644"/>
    <n v="154.80000000000001"/>
    <s v="Paid"/>
    <m/>
    <m/>
    <m/>
    <m/>
    <m/>
    <m/>
    <m/>
    <m/>
    <m/>
    <m/>
    <m/>
  </r>
  <r>
    <d v="2014-05-28T00:00:00"/>
    <x v="259"/>
    <n v="30727"/>
    <n v="481.1"/>
    <s v="Paid"/>
    <m/>
    <m/>
    <m/>
    <m/>
    <m/>
    <m/>
    <m/>
    <m/>
    <m/>
    <m/>
    <m/>
  </r>
  <r>
    <d v="2014-05-28T00:00:00"/>
    <x v="265"/>
    <s v="AUS7442"/>
    <n v="1321.92"/>
    <s v="Paid"/>
    <m/>
    <m/>
    <m/>
    <m/>
    <m/>
    <m/>
    <m/>
    <m/>
    <m/>
    <m/>
    <m/>
  </r>
  <r>
    <d v="2014-05-28T00:00:00"/>
    <x v="289"/>
    <n v="9000715420"/>
    <n v="319.55"/>
    <s v="Paid"/>
    <m/>
    <m/>
    <m/>
    <m/>
    <m/>
    <m/>
    <m/>
    <m/>
    <m/>
    <m/>
    <m/>
  </r>
  <r>
    <d v="2014-05-27T00:00:00"/>
    <x v="3"/>
    <n v="239924"/>
    <n v="501.9"/>
    <s v="Paid"/>
    <m/>
    <m/>
    <m/>
    <m/>
    <m/>
    <m/>
    <m/>
    <m/>
    <m/>
    <m/>
    <m/>
  </r>
  <r>
    <d v="2014-05-28T00:00:00"/>
    <x v="201"/>
    <n v="323931"/>
    <n v="2709.65"/>
    <s v="Paid"/>
    <m/>
    <m/>
    <m/>
    <m/>
    <m/>
    <m/>
    <m/>
    <m/>
    <m/>
    <m/>
    <m/>
  </r>
  <r>
    <d v="2014-05-28T00:00:00"/>
    <x v="289"/>
    <n v="9000715419"/>
    <n v="24"/>
    <s v="Paid"/>
    <m/>
    <m/>
    <m/>
    <m/>
    <m/>
    <m/>
    <m/>
    <m/>
    <m/>
    <m/>
    <m/>
  </r>
  <r>
    <d v="2014-05-28T00:00:00"/>
    <x v="268"/>
    <s v="IBN4554"/>
    <n v="1138.51"/>
    <s v="Paid"/>
    <m/>
    <m/>
    <m/>
    <m/>
    <m/>
    <m/>
    <m/>
    <m/>
    <m/>
    <m/>
    <m/>
  </r>
  <r>
    <m/>
    <x v="308"/>
    <m/>
    <n v="6651.43"/>
    <m/>
    <m/>
    <n v="3320.8"/>
    <m/>
    <n v="137.82"/>
    <n v="272.49"/>
    <n v="330"/>
    <n v="400"/>
    <n v="11112.539999999999"/>
    <n v="9144.68"/>
    <n v="-1967.8599999999988"/>
    <n v="-9293.6200000000008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6-02T00:00:00"/>
    <x v="241"/>
    <n v="74"/>
    <n v="2011.35"/>
    <m/>
    <m/>
    <m/>
    <m/>
    <m/>
    <m/>
    <m/>
    <m/>
    <m/>
    <m/>
    <m/>
    <m/>
  </r>
  <r>
    <d v="2014-06-04T00:00:00"/>
    <x v="303"/>
    <n v="12930"/>
    <n v="215"/>
    <s v="Paid"/>
    <m/>
    <m/>
    <m/>
    <m/>
    <m/>
    <m/>
    <m/>
    <m/>
    <m/>
    <m/>
    <m/>
  </r>
  <r>
    <d v="2014-06-04T00:00:00"/>
    <x v="289"/>
    <n v="9000717055"/>
    <n v="267.95"/>
    <s v="Paid"/>
    <m/>
    <m/>
    <m/>
    <m/>
    <m/>
    <m/>
    <m/>
    <m/>
    <m/>
    <m/>
    <m/>
  </r>
  <r>
    <d v="2014-06-04T00:00:00"/>
    <x v="289"/>
    <n v="9000717056"/>
    <n v="12"/>
    <s v="Paid"/>
    <m/>
    <m/>
    <m/>
    <m/>
    <m/>
    <m/>
    <m/>
    <m/>
    <m/>
    <m/>
    <m/>
  </r>
  <r>
    <d v="2014-06-04T00:00:00"/>
    <x v="265"/>
    <s v="AUS7532"/>
    <n v="1408.8"/>
    <s v="Paid"/>
    <m/>
    <m/>
    <m/>
    <m/>
    <m/>
    <m/>
    <m/>
    <m/>
    <m/>
    <m/>
    <m/>
  </r>
  <r>
    <s v="5.6.14"/>
    <x v="261"/>
    <n v="26931"/>
    <n v="1146.02"/>
    <s v="Paid"/>
    <m/>
    <m/>
    <m/>
    <m/>
    <m/>
    <m/>
    <m/>
    <m/>
    <m/>
    <m/>
    <m/>
  </r>
  <r>
    <d v="2014-06-05T00:00:00"/>
    <x v="201"/>
    <n v="324464"/>
    <n v="2685.49"/>
    <s v="Paid"/>
    <m/>
    <m/>
    <m/>
    <m/>
    <m/>
    <m/>
    <m/>
    <m/>
    <m/>
    <m/>
    <m/>
  </r>
  <r>
    <m/>
    <x v="7"/>
    <m/>
    <n v="7746.6099999999988"/>
    <m/>
    <m/>
    <n v="3320.8"/>
    <m/>
    <m/>
    <n v="272.49"/>
    <n v="330"/>
    <n v="400"/>
    <n v="12069.9"/>
    <n v="10072.15"/>
    <n v="-1997.7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6-10T00:00:00"/>
    <x v="3"/>
    <n v="240444"/>
    <n v="312.39999999999998"/>
    <s v="Paid"/>
    <m/>
    <m/>
    <m/>
    <m/>
    <m/>
    <m/>
    <m/>
    <m/>
    <m/>
    <m/>
    <m/>
  </r>
  <r>
    <d v="2014-06-11T00:00:00"/>
    <x v="289"/>
    <n v="9000718442"/>
    <n v="313.85000000000002"/>
    <s v="Paid"/>
    <m/>
    <m/>
    <m/>
    <m/>
    <m/>
    <m/>
    <m/>
    <m/>
    <m/>
    <m/>
    <m/>
  </r>
  <r>
    <d v="2014-06-11T00:00:00"/>
    <x v="289"/>
    <n v="9000718430"/>
    <n v="48"/>
    <s v="Paid"/>
    <m/>
    <m/>
    <m/>
    <m/>
    <m/>
    <m/>
    <m/>
    <m/>
    <m/>
    <m/>
    <m/>
  </r>
  <r>
    <d v="2014-06-11T00:00:00"/>
    <x v="265"/>
    <s v="AUS7606"/>
    <n v="1496.16"/>
    <s v="Paid"/>
    <m/>
    <m/>
    <m/>
    <m/>
    <m/>
    <m/>
    <m/>
    <m/>
    <m/>
    <m/>
    <m/>
  </r>
  <r>
    <d v="2014-06-12T00:00:00"/>
    <x v="259"/>
    <n v="31339"/>
    <n v="184.04"/>
    <s v="Paid"/>
    <m/>
    <m/>
    <m/>
    <m/>
    <m/>
    <m/>
    <m/>
    <m/>
    <m/>
    <m/>
    <m/>
  </r>
  <r>
    <d v="2014-06-12T00:00:00"/>
    <x v="295"/>
    <n v="13188"/>
    <n v="146.69999999999999"/>
    <s v="Paid"/>
    <m/>
    <m/>
    <m/>
    <m/>
    <m/>
    <m/>
    <m/>
    <m/>
    <m/>
    <m/>
    <m/>
  </r>
  <r>
    <d v="2014-06-12T00:00:00"/>
    <x v="201"/>
    <n v="324829"/>
    <n v="1887.31"/>
    <s v="Paid"/>
    <m/>
    <m/>
    <m/>
    <m/>
    <m/>
    <m/>
    <m/>
    <m/>
    <m/>
    <m/>
    <m/>
  </r>
  <r>
    <d v="2014-06-12T00:00:00"/>
    <x v="261"/>
    <n v="27106"/>
    <n v="1006.24"/>
    <s v="Paid"/>
    <m/>
    <m/>
    <m/>
    <m/>
    <m/>
    <m/>
    <m/>
    <m/>
    <m/>
    <m/>
    <m/>
  </r>
  <r>
    <m/>
    <x v="7"/>
    <m/>
    <n v="5394.6999999999989"/>
    <m/>
    <m/>
    <n v="3044.81"/>
    <m/>
    <m/>
    <n v="272.49"/>
    <n v="330"/>
    <n v="400"/>
    <n v="9441.9999999999982"/>
    <n v="8715.2000000000007"/>
    <n v="-726.7999999999974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6-16T00:00:00"/>
    <x v="2"/>
    <n v="4949"/>
    <n v="264"/>
    <s v="Paid"/>
    <m/>
    <m/>
    <m/>
    <m/>
    <m/>
    <m/>
    <m/>
    <m/>
    <m/>
    <m/>
    <m/>
  </r>
  <r>
    <d v="2014-06-18T00:00:00"/>
    <x v="289"/>
    <n v="9000720098"/>
    <n v="427.25"/>
    <s v="Paid"/>
    <m/>
    <m/>
    <m/>
    <m/>
    <m/>
    <m/>
    <m/>
    <m/>
    <m/>
    <m/>
    <m/>
  </r>
  <r>
    <d v="2014-06-18T00:00:00"/>
    <x v="259"/>
    <n v="31531"/>
    <n v="65.45"/>
    <s v="Paid"/>
    <m/>
    <m/>
    <m/>
    <m/>
    <m/>
    <m/>
    <m/>
    <m/>
    <m/>
    <m/>
    <m/>
  </r>
  <r>
    <d v="2014-06-18T00:00:00"/>
    <x v="265"/>
    <s v="AUS7676"/>
    <n v="1520.64"/>
    <s v="Paid"/>
    <m/>
    <m/>
    <m/>
    <m/>
    <m/>
    <m/>
    <m/>
    <m/>
    <m/>
    <m/>
    <m/>
  </r>
  <r>
    <d v="2014-06-19T00:00:00"/>
    <x v="201"/>
    <n v="325287"/>
    <n v="2401.02"/>
    <s v="Paid"/>
    <m/>
    <m/>
    <m/>
    <m/>
    <m/>
    <m/>
    <m/>
    <m/>
    <m/>
    <m/>
    <m/>
  </r>
  <r>
    <d v="2014-06-19T00:00:00"/>
    <x v="295"/>
    <n v="13505"/>
    <n v="146.69999999999999"/>
    <s v="Paid"/>
    <m/>
    <m/>
    <m/>
    <m/>
    <m/>
    <m/>
    <m/>
    <m/>
    <m/>
    <m/>
    <m/>
  </r>
  <r>
    <s v=" "/>
    <x v="7"/>
    <m/>
    <n v="4825.0600000000004"/>
    <m/>
    <m/>
    <n v="3044.81"/>
    <m/>
    <n v="485.78"/>
    <n v="272.49"/>
    <n v="330"/>
    <n v="400"/>
    <n v="9358.1400000000012"/>
    <n v="8686.16"/>
    <n v="-671.98000000000138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6-24T00:00:00"/>
    <x v="3"/>
    <n v="241020"/>
    <n v="393.55"/>
    <s v="Paid"/>
    <m/>
    <m/>
    <m/>
    <m/>
    <m/>
    <m/>
    <m/>
    <m/>
    <m/>
    <m/>
    <m/>
  </r>
  <r>
    <d v="2014-06-25T00:00:00"/>
    <x v="259"/>
    <n v="31767"/>
    <n v="137.30000000000001"/>
    <s v="Paid"/>
    <m/>
    <m/>
    <m/>
    <m/>
    <m/>
    <m/>
    <m/>
    <m/>
    <m/>
    <m/>
    <m/>
  </r>
  <r>
    <d v="2014-06-25T00:00:00"/>
    <x v="289"/>
    <n v="9000721701"/>
    <n v="311.75"/>
    <s v="Paid"/>
    <m/>
    <m/>
    <m/>
    <m/>
    <m/>
    <m/>
    <m/>
    <m/>
    <m/>
    <m/>
    <m/>
  </r>
  <r>
    <d v="2014-06-25T00:00:00"/>
    <x v="265"/>
    <s v="AUS7785"/>
    <n v="1486.08"/>
    <s v="Paid"/>
    <m/>
    <m/>
    <m/>
    <m/>
    <m/>
    <m/>
    <m/>
    <m/>
    <m/>
    <m/>
    <m/>
  </r>
  <r>
    <d v="2014-06-26T00:00:00"/>
    <x v="201"/>
    <n v="325712"/>
    <n v="3239.43"/>
    <s v="Paid"/>
    <m/>
    <m/>
    <m/>
    <m/>
    <m/>
    <m/>
    <m/>
    <m/>
    <m/>
    <m/>
    <m/>
  </r>
  <r>
    <d v="2014-06-26T00:00:00"/>
    <x v="295"/>
    <n v="13798"/>
    <n v="189.8"/>
    <s v="Paid"/>
    <m/>
    <m/>
    <m/>
    <m/>
    <m/>
    <m/>
    <m/>
    <m/>
    <m/>
    <m/>
    <m/>
  </r>
  <r>
    <m/>
    <x v="308"/>
    <m/>
    <n v="5757.91"/>
    <m/>
    <m/>
    <n v="3036.91"/>
    <m/>
    <n v="99.57"/>
    <n v="272.49"/>
    <n v="330"/>
    <n v="400"/>
    <n v="9896.8799999999992"/>
    <n v="9801.9500000000007"/>
    <n v="-94.929999999998472"/>
    <n v="-3491.36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6-30T00:00:00"/>
    <x v="261"/>
    <n v="27576"/>
    <n v="1119.29"/>
    <s v="Paid"/>
    <m/>
    <m/>
    <m/>
    <m/>
    <m/>
    <m/>
    <m/>
    <m/>
    <m/>
    <m/>
    <m/>
  </r>
  <r>
    <d v="2014-07-02T00:00:00"/>
    <x v="201"/>
    <n v="326071"/>
    <n v="3511.86"/>
    <s v="Paid"/>
    <m/>
    <m/>
    <m/>
    <m/>
    <m/>
    <m/>
    <m/>
    <m/>
    <m/>
    <m/>
    <m/>
  </r>
  <r>
    <d v="2014-07-02T00:00:00"/>
    <x v="265"/>
    <s v="AUS7873"/>
    <n v="1500"/>
    <s v="Paid"/>
    <m/>
    <m/>
    <m/>
    <m/>
    <m/>
    <m/>
    <m/>
    <m/>
    <m/>
    <m/>
    <m/>
  </r>
  <r>
    <d v="2014-07-02T00:00:00"/>
    <x v="289"/>
    <n v="9000723321"/>
    <n v="345.1"/>
    <s v="Paid"/>
    <m/>
    <m/>
    <m/>
    <m/>
    <m/>
    <m/>
    <m/>
    <m/>
    <m/>
    <m/>
    <m/>
  </r>
  <r>
    <d v="2014-07-03T00:00:00"/>
    <x v="295"/>
    <n v="14067"/>
    <n v="184.5"/>
    <s v="Paid"/>
    <m/>
    <m/>
    <m/>
    <m/>
    <m/>
    <m/>
    <m/>
    <m/>
    <m/>
    <m/>
    <m/>
  </r>
  <r>
    <d v="2014-07-03T00:00:00"/>
    <x v="261"/>
    <n v="27680"/>
    <n v="1322.44"/>
    <s v="Paid"/>
    <m/>
    <m/>
    <m/>
    <m/>
    <m/>
    <m/>
    <m/>
    <m/>
    <m/>
    <m/>
    <m/>
  </r>
  <r>
    <s v=" "/>
    <x v="7"/>
    <m/>
    <n v="7983.1900000000005"/>
    <m/>
    <m/>
    <n v="3036.91"/>
    <m/>
    <n v="177.31"/>
    <n v="272.49"/>
    <n v="330"/>
    <n v="400"/>
    <n v="12199.9"/>
    <n v="9447.34"/>
    <n v="-2752.559999999999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m/>
    <x v="294"/>
    <n v="800178"/>
    <n v="590.15"/>
    <s v="Paid"/>
    <m/>
    <m/>
    <m/>
    <m/>
    <m/>
    <m/>
    <m/>
    <m/>
    <m/>
    <m/>
    <m/>
  </r>
  <r>
    <d v="2014-07-08T00:00:00"/>
    <x v="3"/>
    <n v="241605"/>
    <n v="423.15"/>
    <s v="Paid"/>
    <m/>
    <m/>
    <m/>
    <m/>
    <m/>
    <m/>
    <m/>
    <m/>
    <m/>
    <m/>
    <m/>
  </r>
  <r>
    <d v="2014-07-09T00:00:00"/>
    <x v="289"/>
    <n v="9000724879"/>
    <n v="238.85"/>
    <s v="Paid"/>
    <m/>
    <m/>
    <m/>
    <m/>
    <m/>
    <m/>
    <m/>
    <m/>
    <m/>
    <m/>
    <m/>
  </r>
  <r>
    <d v="2014-07-09T00:00:00"/>
    <x v="265"/>
    <s v="AUS7972"/>
    <n v="1447.68"/>
    <s v="Paid"/>
    <m/>
    <m/>
    <m/>
    <m/>
    <m/>
    <m/>
    <m/>
    <m/>
    <m/>
    <m/>
    <m/>
  </r>
  <r>
    <d v="2014-07-10T00:00:00"/>
    <x v="295"/>
    <n v="14396"/>
    <n v="198.5"/>
    <s v="Paid"/>
    <m/>
    <m/>
    <m/>
    <m/>
    <m/>
    <m/>
    <m/>
    <m/>
    <m/>
    <m/>
    <m/>
  </r>
  <r>
    <d v="2014-07-09T00:00:00"/>
    <x v="201"/>
    <n v="326508"/>
    <n v="3020.06"/>
    <s v="Paid"/>
    <m/>
    <m/>
    <m/>
    <m/>
    <m/>
    <m/>
    <m/>
    <m/>
    <m/>
    <m/>
    <m/>
  </r>
  <r>
    <d v="2014-07-10T00:00:00"/>
    <x v="261"/>
    <n v="27871"/>
    <n v="1190.96"/>
    <s v="Paid"/>
    <m/>
    <m/>
    <m/>
    <m/>
    <m/>
    <m/>
    <m/>
    <m/>
    <m/>
    <m/>
    <m/>
  </r>
  <r>
    <d v="2014-07-10T00:00:00"/>
    <x v="201"/>
    <n v="326601"/>
    <n v="489.63"/>
    <s v="Paid"/>
    <m/>
    <m/>
    <m/>
    <m/>
    <m/>
    <m/>
    <m/>
    <m/>
    <m/>
    <m/>
    <m/>
  </r>
  <r>
    <m/>
    <x v="7"/>
    <m/>
    <n v="7598.98"/>
    <m/>
    <m/>
    <n v="2943.51"/>
    <m/>
    <n v="208.13"/>
    <n v="272.49"/>
    <n v="330"/>
    <n v="400"/>
    <n v="11753.109999999999"/>
    <n v="10167.34"/>
    <n v="-1585.769999999998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7-14T00:00:00"/>
    <x v="2"/>
    <n v="5095"/>
    <n v="379.47"/>
    <s v="Paid"/>
    <m/>
    <m/>
    <m/>
    <m/>
    <m/>
    <m/>
    <m/>
    <m/>
    <m/>
    <m/>
    <m/>
  </r>
  <r>
    <d v="2014-07-15T00:00:00"/>
    <x v="259"/>
    <n v="32386"/>
    <n v="130.44999999999999"/>
    <s v="Paid"/>
    <m/>
    <m/>
    <m/>
    <m/>
    <m/>
    <m/>
    <m/>
    <m/>
    <m/>
    <m/>
    <m/>
  </r>
  <r>
    <d v="2014-07-16T00:00:00"/>
    <x v="265"/>
    <s v="AUS8067"/>
    <n v="1470.72"/>
    <s v="Paid"/>
    <m/>
    <m/>
    <m/>
    <m/>
    <m/>
    <m/>
    <m/>
    <m/>
    <m/>
    <m/>
    <m/>
  </r>
  <r>
    <d v="2014-07-16T00:00:00"/>
    <x v="289"/>
    <n v="9000726299"/>
    <n v="340.85"/>
    <s v="Paid"/>
    <m/>
    <m/>
    <m/>
    <m/>
    <m/>
    <m/>
    <m/>
    <m/>
    <m/>
    <m/>
    <m/>
  </r>
  <r>
    <d v="2014-07-16T00:00:00"/>
    <x v="259"/>
    <n v="32424"/>
    <n v="43.73"/>
    <s v="Paid"/>
    <m/>
    <m/>
    <m/>
    <m/>
    <m/>
    <m/>
    <m/>
    <m/>
    <m/>
    <m/>
    <m/>
  </r>
  <r>
    <d v="2014-07-17T00:00:00"/>
    <x v="303"/>
    <n v="14724"/>
    <n v="244.2"/>
    <s v="Paid"/>
    <m/>
    <m/>
    <m/>
    <m/>
    <m/>
    <m/>
    <m/>
    <m/>
    <m/>
    <m/>
    <m/>
  </r>
  <r>
    <d v="2014-07-17T00:00:00"/>
    <x v="201"/>
    <n v="327057"/>
    <n v="4574.22"/>
    <s v="Paid"/>
    <m/>
    <m/>
    <m/>
    <m/>
    <m/>
    <m/>
    <m/>
    <m/>
    <m/>
    <m/>
    <m/>
  </r>
  <r>
    <m/>
    <x v="7"/>
    <m/>
    <n v="7183.64"/>
    <m/>
    <m/>
    <n v="2943.51"/>
    <m/>
    <n v="224.9"/>
    <n v="272.49"/>
    <n v="330"/>
    <n v="400"/>
    <n v="11354.54"/>
    <n v="11233.08"/>
    <n v="-121.46000000000095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7-22T00:00:00"/>
    <x v="3"/>
    <n v="242202"/>
    <n v="637.54999999999995"/>
    <s v="Paid"/>
    <m/>
    <m/>
    <m/>
    <m/>
    <m/>
    <m/>
    <m/>
    <m/>
    <m/>
    <m/>
    <m/>
  </r>
  <r>
    <d v="2014-07-23T00:00:00"/>
    <x v="259"/>
    <n v="32645"/>
    <n v="491.4"/>
    <s v="Paid"/>
    <m/>
    <m/>
    <m/>
    <m/>
    <m/>
    <m/>
    <m/>
    <m/>
    <m/>
    <m/>
    <m/>
  </r>
  <r>
    <d v="2014-07-23T00:00:00"/>
    <x v="265"/>
    <s v="AUS8163"/>
    <n v="1541.28"/>
    <s v="Paid"/>
    <m/>
    <m/>
    <m/>
    <m/>
    <m/>
    <m/>
    <m/>
    <m/>
    <m/>
    <m/>
    <m/>
  </r>
  <r>
    <d v="2014-07-23T00:00:00"/>
    <x v="289"/>
    <n v="9000727779"/>
    <n v="371.75"/>
    <s v="Paid"/>
    <m/>
    <m/>
    <m/>
    <m/>
    <m/>
    <m/>
    <m/>
    <m/>
    <m/>
    <m/>
    <m/>
  </r>
  <r>
    <d v="2014-07-23T00:00:00"/>
    <x v="201"/>
    <n v="327441"/>
    <n v="2244.62"/>
    <s v="Paid"/>
    <m/>
    <m/>
    <m/>
    <m/>
    <m/>
    <m/>
    <m/>
    <m/>
    <m/>
    <m/>
    <m/>
  </r>
  <r>
    <d v="2014-07-24T00:00:00"/>
    <x v="261"/>
    <n v="28259"/>
    <n v="793.44"/>
    <s v="Paid"/>
    <m/>
    <m/>
    <m/>
    <m/>
    <m/>
    <m/>
    <m/>
    <m/>
    <m/>
    <m/>
    <m/>
  </r>
  <r>
    <d v="2014-07-24T00:00:00"/>
    <x v="303"/>
    <n v="15047"/>
    <n v="184.5"/>
    <s v="Paid"/>
    <m/>
    <m/>
    <m/>
    <m/>
    <m/>
    <m/>
    <m/>
    <m/>
    <m/>
    <m/>
    <m/>
  </r>
  <r>
    <m/>
    <x v="7"/>
    <m/>
    <n v="6264.5399999999991"/>
    <m/>
    <m/>
    <n v="3030.53"/>
    <m/>
    <n v="187.16"/>
    <n v="272.49"/>
    <n v="330"/>
    <n v="400"/>
    <n v="10484.719999999999"/>
    <n v="8421.26"/>
    <n v="-2063.4599999999991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7-28T00:00:00"/>
    <x v="2"/>
    <n v="5149"/>
    <n v="167.63"/>
    <s v="Paid"/>
    <m/>
    <m/>
    <m/>
    <m/>
    <m/>
    <m/>
    <m/>
    <m/>
    <m/>
    <m/>
    <m/>
  </r>
  <r>
    <d v="2014-07-30T00:00:00"/>
    <x v="289"/>
    <n v="9000729214"/>
    <n v="243.65"/>
    <s v="Paid"/>
    <m/>
    <m/>
    <m/>
    <m/>
    <m/>
    <m/>
    <m/>
    <m/>
    <m/>
    <m/>
    <m/>
  </r>
  <r>
    <d v="2014-07-30T00:00:00"/>
    <x v="265"/>
    <s v="AUS8267"/>
    <n v="1473.6"/>
    <s v="Paid"/>
    <m/>
    <m/>
    <m/>
    <m/>
    <m/>
    <m/>
    <m/>
    <m/>
    <m/>
    <m/>
    <m/>
  </r>
  <r>
    <d v="2014-07-30T00:00:00"/>
    <x v="201"/>
    <n v="327902"/>
    <n v="3637.22"/>
    <s v="Paid"/>
    <m/>
    <m/>
    <m/>
    <m/>
    <m/>
    <m/>
    <m/>
    <m/>
    <m/>
    <m/>
    <m/>
  </r>
  <r>
    <d v="2014-07-31T00:00:00"/>
    <x v="261"/>
    <n v="28447"/>
    <n v="787.2"/>
    <s v="Paid"/>
    <m/>
    <m/>
    <m/>
    <m/>
    <m/>
    <m/>
    <m/>
    <m/>
    <m/>
    <m/>
    <m/>
  </r>
  <r>
    <d v="2014-07-31T00:00:00"/>
    <x v="295"/>
    <n v="15364"/>
    <n v="279.2"/>
    <s v="Paid"/>
    <m/>
    <m/>
    <m/>
    <m/>
    <m/>
    <m/>
    <m/>
    <m/>
    <m/>
    <m/>
    <m/>
  </r>
  <r>
    <m/>
    <x v="7"/>
    <m/>
    <n v="6588.4999999999991"/>
    <m/>
    <m/>
    <n v="3030.53"/>
    <m/>
    <n v="217.7"/>
    <n v="272.49"/>
    <n v="330"/>
    <n v="400"/>
    <n v="10839.22"/>
    <n v="10069.64"/>
    <n v="-769.57999999999993"/>
    <n v="-7292.83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8-05T00:00:00"/>
    <x v="3"/>
    <n v="242782"/>
    <n v="278"/>
    <s v="Paid"/>
    <m/>
    <m/>
    <m/>
    <m/>
    <m/>
    <m/>
    <m/>
    <m/>
    <m/>
    <m/>
    <m/>
  </r>
  <r>
    <d v="2014-08-06T00:00:00"/>
    <x v="289"/>
    <n v="9000730611"/>
    <n v="297.35000000000002"/>
    <s v="Paid"/>
    <m/>
    <m/>
    <m/>
    <m/>
    <m/>
    <m/>
    <m/>
    <m/>
    <m/>
    <m/>
    <m/>
  </r>
  <r>
    <d v="2014-08-06T00:00:00"/>
    <x v="201"/>
    <n v="328333"/>
    <n v="87.36"/>
    <s v="Paid"/>
    <m/>
    <m/>
    <m/>
    <m/>
    <m/>
    <m/>
    <m/>
    <m/>
    <m/>
    <m/>
    <m/>
  </r>
  <r>
    <d v="2014-08-06T00:00:00"/>
    <x v="201"/>
    <n v="328326"/>
    <n v="2192.1999999999998"/>
    <s v="Paid"/>
    <m/>
    <m/>
    <m/>
    <m/>
    <m/>
    <m/>
    <m/>
    <m/>
    <m/>
    <m/>
    <m/>
  </r>
  <r>
    <d v="2014-08-06T00:00:00"/>
    <x v="259"/>
    <n v="33112"/>
    <n v="379.95"/>
    <s v="Paid"/>
    <m/>
    <m/>
    <m/>
    <m/>
    <m/>
    <m/>
    <m/>
    <m/>
    <m/>
    <m/>
    <m/>
  </r>
  <r>
    <d v="2014-08-07T00:00:00"/>
    <x v="295"/>
    <n v="15697"/>
    <n v="125.1"/>
    <s v="Paid"/>
    <m/>
    <m/>
    <m/>
    <m/>
    <m/>
    <m/>
    <m/>
    <m/>
    <m/>
    <m/>
    <m/>
  </r>
  <r>
    <d v="2014-08-08T00:00:00"/>
    <x v="274"/>
    <n v="1141"/>
    <n v="42.23"/>
    <s v="Paid"/>
    <m/>
    <m/>
    <m/>
    <m/>
    <m/>
    <m/>
    <m/>
    <m/>
    <m/>
    <m/>
    <m/>
  </r>
  <r>
    <d v="2014-08-06T00:00:00"/>
    <x v="265"/>
    <s v="AUS8371"/>
    <n v="1518.72"/>
    <s v="Paid"/>
    <m/>
    <m/>
    <m/>
    <m/>
    <m/>
    <m/>
    <m/>
    <m/>
    <m/>
    <m/>
    <m/>
  </r>
  <r>
    <m/>
    <x v="7"/>
    <m/>
    <n v="4920.91"/>
    <m/>
    <m/>
    <n v="2929.98"/>
    <m/>
    <n v="189.72"/>
    <n v="272.49"/>
    <n v="330"/>
    <n v="400"/>
    <n v="9043.1"/>
    <n v="9491.2000000000007"/>
    <n v="448.10000000000036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8-08T00:00:00"/>
    <x v="259"/>
    <n v="33143"/>
    <n v="152.29"/>
    <s v="Paid"/>
    <m/>
    <m/>
    <m/>
    <m/>
    <m/>
    <m/>
    <m/>
    <m/>
    <m/>
    <m/>
    <m/>
  </r>
  <r>
    <d v="2014-08-12T00:00:00"/>
    <x v="261"/>
    <n v="28712"/>
    <n v="1164.67"/>
    <s v="Paid"/>
    <m/>
    <m/>
    <m/>
    <m/>
    <m/>
    <m/>
    <m/>
    <m/>
    <m/>
    <m/>
    <m/>
  </r>
  <r>
    <d v="2014-08-13T00:00:00"/>
    <x v="201"/>
    <n v="328751"/>
    <n v="3353.17"/>
    <s v="Paid"/>
    <m/>
    <m/>
    <m/>
    <m/>
    <m/>
    <m/>
    <m/>
    <m/>
    <m/>
    <m/>
    <m/>
  </r>
  <r>
    <d v="2014-08-13T00:00:00"/>
    <x v="289"/>
    <n v="9000732079"/>
    <n v="320.75"/>
    <s v="Paid"/>
    <m/>
    <m/>
    <m/>
    <m/>
    <m/>
    <m/>
    <m/>
    <m/>
    <m/>
    <m/>
    <m/>
  </r>
  <r>
    <d v="2014-08-14T00:00:00"/>
    <x v="303"/>
    <n v="15994"/>
    <n v="266.5"/>
    <s v="Paid"/>
    <m/>
    <m/>
    <m/>
    <m/>
    <m/>
    <m/>
    <m/>
    <m/>
    <m/>
    <m/>
    <m/>
  </r>
  <r>
    <d v="2014-08-14T00:00:00"/>
    <x v="2"/>
    <n v="5211"/>
    <n v="493.85"/>
    <s v="Paid"/>
    <m/>
    <m/>
    <m/>
    <m/>
    <m/>
    <m/>
    <m/>
    <m/>
    <m/>
    <m/>
    <m/>
  </r>
  <r>
    <d v="2014-08-13T00:00:00"/>
    <x v="265"/>
    <s v="AUS8463"/>
    <n v="1410.72"/>
    <s v="Paid"/>
    <m/>
    <m/>
    <m/>
    <m/>
    <m/>
    <m/>
    <m/>
    <m/>
    <m/>
    <m/>
    <m/>
  </r>
  <r>
    <d v="2014-08-15T00:00:00"/>
    <x v="2"/>
    <n v="5323"/>
    <n v="457.32"/>
    <s v="Paid"/>
    <m/>
    <m/>
    <m/>
    <m/>
    <m/>
    <m/>
    <m/>
    <m/>
    <m/>
    <m/>
    <m/>
  </r>
  <r>
    <m/>
    <x v="7"/>
    <m/>
    <n v="7619.27"/>
    <m/>
    <m/>
    <n v="2929.98"/>
    <m/>
    <n v="210.56"/>
    <n v="272.49"/>
    <n v="330"/>
    <n v="400"/>
    <n v="11762.3"/>
    <n v="10649.35"/>
    <n v="-1112.9499999999989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8-18T00:00:00"/>
    <x v="261"/>
    <n v="28860"/>
    <n v="735.68"/>
    <s v="Paid"/>
    <m/>
    <m/>
    <m/>
    <m/>
    <m/>
    <m/>
    <m/>
    <m/>
    <m/>
    <m/>
    <m/>
  </r>
  <r>
    <d v="2014-08-19T00:00:00"/>
    <x v="3"/>
    <n v="243344"/>
    <n v="550.1"/>
    <s v="Paid"/>
    <m/>
    <m/>
    <m/>
    <m/>
    <m/>
    <m/>
    <m/>
    <m/>
    <m/>
    <m/>
    <m/>
  </r>
  <r>
    <d v="2014-08-20T00:00:00"/>
    <x v="289"/>
    <n v="90007333451"/>
    <n v="284.14999999999998"/>
    <s v="Paid"/>
    <m/>
    <m/>
    <m/>
    <m/>
    <m/>
    <m/>
    <m/>
    <m/>
    <m/>
    <m/>
    <m/>
  </r>
  <r>
    <d v="2014-08-20T00:00:00"/>
    <x v="201"/>
    <n v="329194"/>
    <n v="2406.0300000000002"/>
    <s v="Paid"/>
    <m/>
    <m/>
    <m/>
    <m/>
    <m/>
    <m/>
    <m/>
    <m/>
    <m/>
    <m/>
    <m/>
  </r>
  <r>
    <d v="2014-08-20T00:00:00"/>
    <x v="2"/>
    <n v="5236"/>
    <n v="765.84"/>
    <s v="Paid"/>
    <m/>
    <m/>
    <m/>
    <m/>
    <m/>
    <m/>
    <m/>
    <m/>
    <m/>
    <m/>
    <m/>
  </r>
  <r>
    <d v="2014-08-20T00:00:00"/>
    <x v="259"/>
    <n v="33176"/>
    <n v="439.29"/>
    <s v="Paid"/>
    <m/>
    <m/>
    <m/>
    <m/>
    <m/>
    <m/>
    <m/>
    <m/>
    <m/>
    <m/>
    <m/>
  </r>
  <r>
    <d v="2014-08-21T00:00:00"/>
    <x v="295"/>
    <n v="16314"/>
    <n v="272.7"/>
    <s v="Paid"/>
    <m/>
    <m/>
    <m/>
    <m/>
    <m/>
    <m/>
    <m/>
    <m/>
    <m/>
    <m/>
    <m/>
  </r>
  <r>
    <d v="2014-08-20T00:00:00"/>
    <x v="268"/>
    <s v="OBN5646"/>
    <n v="1880.34"/>
    <s v="Paid"/>
    <m/>
    <m/>
    <m/>
    <m/>
    <m/>
    <m/>
    <m/>
    <m/>
    <m/>
    <m/>
    <m/>
  </r>
  <r>
    <d v="2014-08-22T00:00:00"/>
    <x v="274"/>
    <n v="1145"/>
    <n v="42.23"/>
    <s v="Paid"/>
    <m/>
    <m/>
    <m/>
    <m/>
    <m/>
    <m/>
    <m/>
    <m/>
    <m/>
    <m/>
    <m/>
  </r>
  <r>
    <d v="2014-08-20T00:00:00"/>
    <x v="265"/>
    <s v="AUS8557"/>
    <n v="1499.52"/>
    <s v="Paid"/>
    <m/>
    <m/>
    <m/>
    <m/>
    <m/>
    <m/>
    <m/>
    <m/>
    <m/>
    <m/>
    <m/>
  </r>
  <r>
    <m/>
    <x v="7"/>
    <m/>
    <n v="8875.8799999999992"/>
    <m/>
    <m/>
    <n v="3070.72"/>
    <m/>
    <n v="176.54"/>
    <n v="272.49"/>
    <n v="330"/>
    <n v="400"/>
    <n v="13125.63"/>
    <n v="7947.79"/>
    <n v="-5177.8399999999992"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8-27T00:00:00"/>
    <x v="268"/>
    <s v="OBN5739"/>
    <n v="1194.93"/>
    <s v="Paid"/>
    <m/>
    <m/>
    <m/>
    <m/>
    <m/>
    <m/>
    <m/>
    <m/>
    <m/>
    <m/>
    <m/>
  </r>
  <r>
    <d v="2014-08-27T00:00:00"/>
    <x v="265"/>
    <s v="AUS8654"/>
    <n v="1540.8"/>
    <s v="Paid"/>
    <m/>
    <m/>
    <m/>
    <m/>
    <m/>
    <m/>
    <m/>
    <m/>
    <m/>
    <m/>
    <m/>
  </r>
  <r>
    <d v="2014-08-27T00:00:00"/>
    <x v="201"/>
    <n v="329618"/>
    <n v="3577.45"/>
    <s v="Paid"/>
    <m/>
    <m/>
    <m/>
    <m/>
    <m/>
    <m/>
    <m/>
    <m/>
    <m/>
    <m/>
    <m/>
  </r>
  <r>
    <d v="2014-08-28T00:00:00"/>
    <x v="295"/>
    <n v="16628"/>
    <n v="214.2"/>
    <s v="Paid"/>
    <m/>
    <m/>
    <m/>
    <m/>
    <m/>
    <m/>
    <m/>
    <m/>
    <m/>
    <m/>
    <m/>
  </r>
  <r>
    <d v="2014-08-26T00:00:00"/>
    <x v="259"/>
    <n v="33641"/>
    <n v="46"/>
    <s v="Paid"/>
    <m/>
    <m/>
    <m/>
    <m/>
    <m/>
    <m/>
    <m/>
    <m/>
    <m/>
    <m/>
    <m/>
  </r>
  <r>
    <d v="2014-08-27T00:00:00"/>
    <x v="289"/>
    <n v="9000734914"/>
    <n v="339.95"/>
    <s v="Paid"/>
    <m/>
    <m/>
    <m/>
    <m/>
    <m/>
    <m/>
    <m/>
    <m/>
    <m/>
    <m/>
    <m/>
  </r>
  <r>
    <d v="2014-08-28T00:00:00"/>
    <x v="2"/>
    <n v="5263"/>
    <n v="742.96"/>
    <s v="Paid"/>
    <m/>
    <m/>
    <m/>
    <m/>
    <m/>
    <m/>
    <m/>
    <m/>
    <m/>
    <m/>
    <m/>
  </r>
  <r>
    <m/>
    <x v="7"/>
    <m/>
    <n v="7656.29"/>
    <m/>
    <m/>
    <n v="3070.72"/>
    <m/>
    <n v="187.65"/>
    <n v="272.49"/>
    <n v="330"/>
    <n v="400"/>
    <n v="11917.15"/>
    <n v="8457.52"/>
    <n v="-3459.6299999999992"/>
    <n v="-9302.32"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9-03T00:00:00"/>
    <x v="265"/>
    <s v="AUS8757"/>
    <n v="1412.16"/>
    <s v="Paid"/>
    <m/>
    <m/>
    <m/>
    <m/>
    <m/>
    <m/>
    <m/>
    <m/>
    <m/>
    <m/>
    <m/>
  </r>
  <r>
    <d v="2014-09-02T00:00:00"/>
    <x v="3"/>
    <n v="243956"/>
    <n v="572.45000000000005"/>
    <s v="Paid"/>
    <m/>
    <m/>
    <m/>
    <m/>
    <m/>
    <m/>
    <m/>
    <m/>
    <m/>
    <m/>
    <m/>
  </r>
  <r>
    <d v="2014-09-02T00:00:00"/>
    <x v="3"/>
    <n v="243961"/>
    <n v="97.35"/>
    <s v="Paid"/>
    <m/>
    <m/>
    <m/>
    <m/>
    <m/>
    <m/>
    <m/>
    <m/>
    <m/>
    <m/>
    <m/>
  </r>
  <r>
    <d v="2014-09-03T00:00:00"/>
    <x v="289"/>
    <n v="9000736356"/>
    <n v="324.5"/>
    <s v="Paid"/>
    <m/>
    <m/>
    <m/>
    <m/>
    <m/>
    <m/>
    <m/>
    <m/>
    <m/>
    <m/>
    <m/>
  </r>
  <r>
    <d v="2014-09-03T00:00:00"/>
    <x v="3"/>
    <n v="244055"/>
    <n v="30.3"/>
    <s v="Paid"/>
    <m/>
    <m/>
    <m/>
    <m/>
    <m/>
    <m/>
    <m/>
    <m/>
    <m/>
    <m/>
    <m/>
  </r>
  <r>
    <d v="2014-09-03T00:00:00"/>
    <x v="259"/>
    <n v="33841"/>
    <n v="88.55"/>
    <s v="Paid"/>
    <m/>
    <m/>
    <m/>
    <m/>
    <m/>
    <m/>
    <m/>
    <m/>
    <m/>
    <m/>
    <m/>
  </r>
  <r>
    <d v="2014-09-04T00:00:00"/>
    <x v="2"/>
    <n v="5277"/>
    <n v="883.56"/>
    <s v="Paid"/>
    <m/>
    <m/>
    <m/>
    <m/>
    <m/>
    <m/>
    <m/>
    <m/>
    <m/>
    <m/>
    <m/>
  </r>
  <r>
    <d v="2014-09-04T00:00:00"/>
    <x v="303"/>
    <n v="16948"/>
    <n v="287.7"/>
    <s v="Paid"/>
    <m/>
    <m/>
    <m/>
    <m/>
    <m/>
    <m/>
    <m/>
    <m/>
    <m/>
    <m/>
    <m/>
  </r>
  <r>
    <d v="2014-09-04T00:00:00"/>
    <x v="201"/>
    <n v="330158"/>
    <n v="2762.6"/>
    <s v="Paid"/>
    <m/>
    <m/>
    <m/>
    <s v=" "/>
    <m/>
    <m/>
    <m/>
    <m/>
    <m/>
    <m/>
    <m/>
  </r>
  <r>
    <m/>
    <x v="7"/>
    <m/>
    <n v="6459.17"/>
    <m/>
    <m/>
    <n v="2840.92"/>
    <m/>
    <n v="170.65"/>
    <n v="272.49"/>
    <n v="330"/>
    <n v="400"/>
    <n v="10473.23"/>
    <n v="9785.32"/>
    <n v="-687.90999999999985"/>
    <m/>
  </r>
  <r>
    <m/>
    <x v="7"/>
    <m/>
    <m/>
    <m/>
    <m/>
    <m/>
    <s v=" "/>
    <m/>
    <m/>
    <m/>
    <m/>
    <m/>
    <m/>
    <m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9-11T00:00:00"/>
    <x v="268"/>
    <s v="IBN5668"/>
    <n v="1639.8"/>
    <s v="Paid"/>
    <m/>
    <m/>
    <m/>
    <m/>
    <m/>
    <m/>
    <m/>
    <m/>
    <m/>
    <m/>
    <m/>
  </r>
  <r>
    <d v="2014-09-10T00:00:00"/>
    <x v="289"/>
    <n v="9000737806"/>
    <n v="393.5"/>
    <s v="Paid"/>
    <m/>
    <m/>
    <m/>
    <m/>
    <m/>
    <m/>
    <m/>
    <m/>
    <m/>
    <m/>
    <m/>
  </r>
  <r>
    <d v="2014-09-11T00:00:00"/>
    <x v="2"/>
    <n v="5298"/>
    <n v="790.91"/>
    <s v="Paid"/>
    <m/>
    <m/>
    <m/>
    <m/>
    <m/>
    <m/>
    <m/>
    <m/>
    <m/>
    <m/>
    <m/>
  </r>
  <r>
    <d v="2014-09-11T00:00:00"/>
    <x v="295"/>
    <n v="17281"/>
    <n v="184.5"/>
    <s v="Paid"/>
    <m/>
    <m/>
    <m/>
    <m/>
    <m/>
    <m/>
    <m/>
    <m/>
    <m/>
    <m/>
    <m/>
  </r>
  <r>
    <d v="2014-09-11T00:00:00"/>
    <x v="201"/>
    <n v="330579"/>
    <n v="971.2"/>
    <s v="Paid"/>
    <m/>
    <m/>
    <m/>
    <m/>
    <m/>
    <m/>
    <m/>
    <m/>
    <m/>
    <m/>
    <m/>
  </r>
  <r>
    <d v="2014-09-10T00:00:00"/>
    <x v="265"/>
    <s v="AUS8851"/>
    <n v="1726.56"/>
    <s v="Paid"/>
    <m/>
    <m/>
    <m/>
    <m/>
    <m/>
    <m/>
    <m/>
    <m/>
    <m/>
    <m/>
    <m/>
  </r>
  <r>
    <m/>
    <x v="7"/>
    <m/>
    <n v="5706.4699999999993"/>
    <m/>
    <m/>
    <n v="2840.92"/>
    <m/>
    <n v="293.85000000000002"/>
    <n v="272.49"/>
    <n v="330"/>
    <n v="400"/>
    <n v="9843.73"/>
    <n v="9522.89"/>
    <n v="-320.84000000000015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04-09-16T00:00:00"/>
    <x v="3"/>
    <n v="244585"/>
    <n v="289.10000000000002"/>
    <m/>
    <m/>
    <m/>
    <m/>
    <m/>
    <m/>
    <m/>
    <m/>
    <m/>
    <m/>
    <m/>
    <m/>
  </r>
  <r>
    <d v="2014-09-15T00:00:00"/>
    <x v="2"/>
    <n v="5323"/>
    <n v="457.32"/>
    <s v="Paid"/>
    <m/>
    <m/>
    <m/>
    <m/>
    <m/>
    <m/>
    <m/>
    <m/>
    <m/>
    <m/>
    <m/>
  </r>
  <r>
    <d v="2014-09-17T00:00:00"/>
    <x v="289"/>
    <n v="9000739243"/>
    <n v="270.7"/>
    <s v="Paid"/>
    <m/>
    <m/>
    <m/>
    <m/>
    <m/>
    <m/>
    <m/>
    <m/>
    <m/>
    <m/>
    <m/>
  </r>
  <r>
    <d v="2014-09-17T00:00:00"/>
    <x v="289"/>
    <n v="9000739244"/>
    <n v="51"/>
    <s v="Paid"/>
    <m/>
    <m/>
    <m/>
    <m/>
    <m/>
    <m/>
    <m/>
    <m/>
    <m/>
    <m/>
    <m/>
  </r>
  <r>
    <d v="2014-09-17T00:00:00"/>
    <x v="259"/>
    <n v="34210"/>
    <n v="217.9"/>
    <m/>
    <m/>
    <m/>
    <m/>
    <m/>
    <m/>
    <m/>
    <m/>
    <m/>
    <m/>
    <m/>
    <m/>
  </r>
  <r>
    <d v="2014-09-17T00:00:00"/>
    <x v="265"/>
    <s v="AUS8942"/>
    <n v="1871.04"/>
    <s v="Paid"/>
    <m/>
    <m/>
    <s v=" "/>
    <m/>
    <m/>
    <m/>
    <m/>
    <m/>
    <m/>
    <m/>
    <m/>
  </r>
  <r>
    <d v="2014-09-18T00:00:00"/>
    <x v="2"/>
    <n v="5335"/>
    <n v="739.92"/>
    <s v="Paid"/>
    <m/>
    <m/>
    <m/>
    <m/>
    <m/>
    <m/>
    <m/>
    <m/>
    <m/>
    <m/>
    <m/>
  </r>
  <r>
    <d v="2014-09-18T00:00:00"/>
    <x v="303"/>
    <n v="17597"/>
    <n v="279.60000000000002"/>
    <s v="Paid"/>
    <m/>
    <m/>
    <m/>
    <m/>
    <m/>
    <m/>
    <m/>
    <m/>
    <m/>
    <m/>
    <m/>
  </r>
  <r>
    <d v="2014-09-18T00:00:00"/>
    <x v="201"/>
    <n v="331026"/>
    <n v="1288.02"/>
    <s v="Paid"/>
    <m/>
    <m/>
    <m/>
    <m/>
    <m/>
    <m/>
    <m/>
    <m/>
    <m/>
    <m/>
    <m/>
  </r>
  <r>
    <m/>
    <x v="7"/>
    <m/>
    <n v="5464.6"/>
    <m/>
    <m/>
    <n v="3110.19"/>
    <m/>
    <n v="149.49"/>
    <n v="272.49"/>
    <n v="330"/>
    <n v="400"/>
    <n v="9726.77"/>
    <n v="9883.81"/>
    <n v="157.03999999999905"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9-26T00:00:00"/>
    <x v="201"/>
    <n v="331533"/>
    <n v="2892.02"/>
    <s v="Paid"/>
    <m/>
    <m/>
    <m/>
    <m/>
    <m/>
    <m/>
    <m/>
    <m/>
    <m/>
    <m/>
    <m/>
  </r>
  <r>
    <d v="2014-09-25T00:00:00"/>
    <x v="2"/>
    <n v="5352"/>
    <n v="1943.66"/>
    <s v="Paid"/>
    <m/>
    <m/>
    <m/>
    <m/>
    <m/>
    <m/>
    <m/>
    <m/>
    <m/>
    <m/>
    <m/>
  </r>
  <r>
    <d v="2014-09-25T00:00:00"/>
    <x v="295"/>
    <n v="17923"/>
    <n v="178.2"/>
    <s v="Paid"/>
    <m/>
    <m/>
    <m/>
    <m/>
    <m/>
    <m/>
    <m/>
    <m/>
    <m/>
    <m/>
    <m/>
  </r>
  <r>
    <d v="2014-09-24T00:00:00"/>
    <x v="289"/>
    <n v="9000740658"/>
    <n v="348.95"/>
    <s v="Paid"/>
    <m/>
    <m/>
    <m/>
    <m/>
    <m/>
    <m/>
    <m/>
    <m/>
    <m/>
    <m/>
    <m/>
  </r>
  <r>
    <d v="2014-09-22T00:00:00"/>
    <x v="201"/>
    <n v="331195"/>
    <n v="1058.94"/>
    <s v="Paid"/>
    <m/>
    <m/>
    <m/>
    <m/>
    <m/>
    <m/>
    <m/>
    <m/>
    <m/>
    <m/>
    <m/>
  </r>
  <r>
    <d v="2014-09-24T00:00:00"/>
    <x v="265"/>
    <s v="AUS9038"/>
    <n v="1775.52"/>
    <m/>
    <m/>
    <m/>
    <m/>
    <m/>
    <m/>
    <m/>
    <m/>
    <m/>
    <m/>
    <m/>
    <m/>
  </r>
  <r>
    <m/>
    <x v="7"/>
    <m/>
    <n v="8197.2900000000009"/>
    <m/>
    <m/>
    <n v="3110.19"/>
    <m/>
    <n v="136.19999999999999"/>
    <n v="272.49"/>
    <n v="330"/>
    <n v="400"/>
    <n v="12446.170000000002"/>
    <n v="9054.98"/>
    <n v="-3391.1900000000023"/>
    <n v="-4242.8999999999996"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09-30T00:00:00"/>
    <x v="3"/>
    <n v="245203"/>
    <n v="514.4"/>
    <m/>
    <m/>
    <m/>
    <m/>
    <m/>
    <m/>
    <m/>
    <m/>
    <m/>
    <m/>
    <m/>
    <m/>
  </r>
  <r>
    <d v="2014-10-01T00:00:00"/>
    <x v="265"/>
    <s v="AUS9135"/>
    <n v="1805.28"/>
    <m/>
    <m/>
    <m/>
    <m/>
    <m/>
    <m/>
    <m/>
    <m/>
    <m/>
    <m/>
    <m/>
    <m/>
  </r>
  <r>
    <d v="2014-10-01T00:00:00"/>
    <x v="289"/>
    <n v="9000742038"/>
    <n v="341"/>
    <s v="Paid"/>
    <m/>
    <m/>
    <m/>
    <m/>
    <m/>
    <m/>
    <m/>
    <m/>
    <m/>
    <m/>
    <m/>
  </r>
  <r>
    <d v="2014-10-01T00:00:00"/>
    <x v="259"/>
    <n v="34440"/>
    <n v="583.03"/>
    <s v="Paid"/>
    <m/>
    <m/>
    <m/>
    <m/>
    <m/>
    <m/>
    <m/>
    <m/>
    <m/>
    <m/>
    <m/>
  </r>
  <r>
    <d v="2014-10-02T00:00:00"/>
    <x v="2"/>
    <n v="5373"/>
    <n v="962.76"/>
    <m/>
    <m/>
    <m/>
    <m/>
    <m/>
    <m/>
    <m/>
    <m/>
    <m/>
    <m/>
    <m/>
    <m/>
  </r>
  <r>
    <d v="2014-10-02T00:00:00"/>
    <x v="295"/>
    <n v="18230"/>
    <n v="202.5"/>
    <s v="Paid"/>
    <m/>
    <m/>
    <m/>
    <m/>
    <m/>
    <m/>
    <m/>
    <m/>
    <m/>
    <m/>
    <m/>
  </r>
  <r>
    <d v="2014-10-02T00:00:00"/>
    <x v="0"/>
    <n v="1242001"/>
    <n v="1901.04"/>
    <s v="Paid"/>
    <m/>
    <m/>
    <m/>
    <m/>
    <m/>
    <m/>
    <m/>
    <m/>
    <m/>
    <m/>
    <m/>
  </r>
  <r>
    <d v="2014-10-03T00:00:00"/>
    <x v="201"/>
    <n v="331964"/>
    <n v="902.3"/>
    <m/>
    <m/>
    <m/>
    <m/>
    <m/>
    <m/>
    <m/>
    <m/>
    <m/>
    <m/>
    <m/>
    <m/>
  </r>
  <r>
    <m/>
    <x v="7"/>
    <m/>
    <n v="7212.31"/>
    <m/>
    <m/>
    <n v="3358.83"/>
    <m/>
    <n v="134.56"/>
    <n v="272.49"/>
    <n v="330"/>
    <n v="400"/>
    <n v="11708.189999999999"/>
    <n v="8976.83"/>
    <n v="-2731.3599999999988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10-07T00:00:00"/>
    <x v="0"/>
    <n v="1242125"/>
    <n v="1072.9000000000001"/>
    <s v="Paid"/>
    <m/>
    <m/>
    <m/>
    <m/>
    <m/>
    <m/>
    <m/>
    <m/>
    <m/>
    <m/>
    <m/>
  </r>
  <r>
    <d v="2014-10-08T00:00:00"/>
    <x v="289"/>
    <n v="9000743256"/>
    <n v="339.8"/>
    <s v="Paid"/>
    <m/>
    <m/>
    <m/>
    <m/>
    <m/>
    <m/>
    <m/>
    <m/>
    <m/>
    <m/>
    <m/>
  </r>
  <r>
    <d v="2014-10-08T00:00:00"/>
    <x v="265"/>
    <s v="AUS9227"/>
    <n v="1778.88"/>
    <m/>
    <m/>
    <m/>
    <m/>
    <m/>
    <m/>
    <m/>
    <m/>
    <m/>
    <m/>
    <m/>
    <m/>
  </r>
  <r>
    <d v="2014-10-09T00:00:00"/>
    <x v="2"/>
    <n v="5395"/>
    <n v="884.75"/>
    <s v="Paid"/>
    <m/>
    <m/>
    <m/>
    <m/>
    <m/>
    <m/>
    <m/>
    <m/>
    <m/>
    <m/>
    <m/>
  </r>
  <r>
    <d v="2014-10-09T00:00:00"/>
    <x v="295"/>
    <n v="18552"/>
    <n v="243"/>
    <s v="Paid"/>
    <m/>
    <m/>
    <m/>
    <m/>
    <m/>
    <m/>
    <m/>
    <m/>
    <m/>
    <m/>
    <m/>
  </r>
  <r>
    <m/>
    <x v="7"/>
    <m/>
    <n v="4319.33"/>
    <m/>
    <m/>
    <n v="3358.83"/>
    <m/>
    <n v="167.54"/>
    <n v="272.49"/>
    <n v="330"/>
    <n v="400"/>
    <n v="8848.1899999999987"/>
    <n v="8196.4599999999991"/>
    <n v="-651.72999999999956"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10-14T00:00:00"/>
    <x v="3"/>
    <n v="245812"/>
    <n v="56.05"/>
    <m/>
    <m/>
    <m/>
    <m/>
    <m/>
    <m/>
    <m/>
    <m/>
    <m/>
    <m/>
    <m/>
    <m/>
  </r>
  <r>
    <d v="2014-10-14T00:00:00"/>
    <x v="3"/>
    <n v="245816"/>
    <n v="474.35"/>
    <m/>
    <m/>
    <m/>
    <m/>
    <m/>
    <m/>
    <m/>
    <m/>
    <m/>
    <m/>
    <m/>
    <m/>
  </r>
  <r>
    <d v="2014-10-15T00:00:00"/>
    <x v="0"/>
    <n v="1242563"/>
    <n v="2187.14"/>
    <m/>
    <m/>
    <m/>
    <m/>
    <m/>
    <m/>
    <m/>
    <m/>
    <m/>
    <m/>
    <m/>
    <m/>
  </r>
  <r>
    <d v="2014-10-15T00:00:00"/>
    <x v="289"/>
    <n v="9000744704"/>
    <n v="364.55"/>
    <s v="Paid"/>
    <m/>
    <m/>
    <m/>
    <m/>
    <m/>
    <m/>
    <m/>
    <m/>
    <m/>
    <m/>
    <m/>
  </r>
  <r>
    <d v="2014-10-15T00:00:00"/>
    <x v="201"/>
    <n v="332655"/>
    <n v="1939.3"/>
    <m/>
    <m/>
    <m/>
    <m/>
    <m/>
    <m/>
    <m/>
    <m/>
    <m/>
    <m/>
    <m/>
    <m/>
  </r>
  <r>
    <d v="2014-10-15T00:00:00"/>
    <x v="259"/>
    <n v="34869"/>
    <n v="165.4"/>
    <m/>
    <m/>
    <m/>
    <m/>
    <m/>
    <m/>
    <m/>
    <m/>
    <m/>
    <m/>
    <m/>
    <m/>
  </r>
  <r>
    <d v="2014-10-15T00:00:00"/>
    <x v="265"/>
    <s v="AUS9323"/>
    <n v="1811.04"/>
    <m/>
    <m/>
    <m/>
    <m/>
    <m/>
    <m/>
    <m/>
    <m/>
    <m/>
    <m/>
    <m/>
    <m/>
  </r>
  <r>
    <d v="2014-10-16T00:00:00"/>
    <x v="2"/>
    <n v="5413"/>
    <n v="921.58"/>
    <m/>
    <m/>
    <m/>
    <m/>
    <m/>
    <m/>
    <m/>
    <m/>
    <m/>
    <m/>
    <m/>
    <m/>
  </r>
  <r>
    <d v="2014-10-16T00:00:00"/>
    <x v="295"/>
    <n v="18879"/>
    <n v="178.2"/>
    <s v="Paid"/>
    <m/>
    <m/>
    <m/>
    <m/>
    <m/>
    <m/>
    <m/>
    <m/>
    <m/>
    <m/>
    <m/>
  </r>
  <r>
    <m/>
    <x v="7"/>
    <m/>
    <n v="8097.61"/>
    <m/>
    <m/>
    <n v="3833.36"/>
    <m/>
    <n v="91.95"/>
    <n v="272.49"/>
    <n v="330"/>
    <n v="300"/>
    <n v="12925.41"/>
    <n v="8053.43"/>
    <n v="-4871.9799999999996"/>
    <m/>
  </r>
  <r>
    <m/>
    <x v="7"/>
    <m/>
    <m/>
    <m/>
    <m/>
    <m/>
    <m/>
    <m/>
    <m/>
    <m/>
    <m/>
    <m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  <r>
    <d v="2014-10-22T00:00:00"/>
    <x v="265"/>
    <s v="AUS9414"/>
    <n v="1839.84"/>
    <m/>
    <m/>
    <m/>
    <m/>
    <m/>
    <m/>
    <m/>
    <m/>
    <m/>
    <m/>
    <m/>
    <m/>
  </r>
  <r>
    <d v="2014-10-22T00:00:00"/>
    <x v="289"/>
    <n v="9000746069"/>
    <n v="348.95"/>
    <m/>
    <m/>
    <m/>
    <m/>
    <m/>
    <m/>
    <m/>
    <m/>
    <m/>
    <m/>
    <m/>
    <m/>
  </r>
  <r>
    <d v="2014-10-23T00:00:00"/>
    <x v="259"/>
    <n v="35031"/>
    <n v="54.45"/>
    <m/>
    <m/>
    <m/>
    <m/>
    <m/>
    <m/>
    <m/>
    <m/>
    <m/>
    <m/>
    <m/>
    <m/>
  </r>
  <r>
    <d v="2014-10-23T00:00:00"/>
    <x v="295"/>
    <n v="19205"/>
    <n v="184.5"/>
    <s v="Paid"/>
    <m/>
    <m/>
    <m/>
    <m/>
    <m/>
    <m/>
    <m/>
    <m/>
    <m/>
    <m/>
    <m/>
  </r>
  <r>
    <d v="2014-10-23T00:00:00"/>
    <x v="0"/>
    <n v="1242973"/>
    <n v="2510.0100000000002"/>
    <m/>
    <m/>
    <m/>
    <m/>
    <m/>
    <m/>
    <m/>
    <m/>
    <m/>
    <m/>
    <m/>
    <m/>
  </r>
  <r>
    <d v="2014-10-23T00:00:00"/>
    <x v="201"/>
    <n v="333190"/>
    <n v="719.67"/>
    <m/>
    <m/>
    <m/>
    <m/>
    <m/>
    <m/>
    <m/>
    <m/>
    <m/>
    <m/>
    <m/>
    <m/>
  </r>
  <r>
    <m/>
    <x v="7"/>
    <m/>
    <n v="5657.42"/>
    <m/>
    <m/>
    <n v="3833.36"/>
    <m/>
    <n v="102.65"/>
    <n v="272.49"/>
    <n v="330"/>
    <n v="300"/>
    <n v="10495.92"/>
    <m/>
    <m/>
    <m/>
  </r>
  <r>
    <m/>
    <x v="7"/>
    <m/>
    <m/>
    <m/>
    <m/>
    <m/>
    <m/>
    <m/>
    <m/>
    <m/>
    <m/>
    <m/>
    <m/>
    <m/>
    <m/>
  </r>
  <r>
    <s v="Date"/>
    <x v="9"/>
    <s v="Invoice"/>
    <s v="Amount"/>
    <m/>
    <s v="Product"/>
    <s v="Wages"/>
    <s v="Repairs"/>
    <s v="cash "/>
    <s v="Other"/>
    <s v="Insurance"/>
    <s v="Utilities"/>
    <s v="Total Costs"/>
    <s v="Takings"/>
    <s v="Profit/Loss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46">
  <r>
    <d v="2012-08-20T00:00:00"/>
    <x v="0"/>
    <n v="41.5"/>
  </r>
  <r>
    <d v="2012-08-20T00:00:00"/>
    <x v="1"/>
    <n v="573.63"/>
  </r>
  <r>
    <d v="2012-08-20T00:00:00"/>
    <x v="2"/>
    <n v="258.66000000000003"/>
  </r>
  <r>
    <d v="2012-08-20T00:00:00"/>
    <x v="3"/>
    <n v="91.45"/>
  </r>
  <r>
    <d v="2012-08-20T00:00:00"/>
    <x v="4"/>
    <n v="35"/>
  </r>
  <r>
    <d v="2012-08-20T00:00:00"/>
    <x v="5"/>
    <n v="1189.22"/>
  </r>
  <r>
    <d v="2012-08-20T00:00:00"/>
    <x v="5"/>
    <n v="1083.77"/>
  </r>
  <r>
    <d v="2012-08-20T00:00:00"/>
    <x v="6"/>
    <n v="43.89"/>
  </r>
  <r>
    <d v="2012-08-20T00:00:00"/>
    <x v="7"/>
    <n v="299.66000000000003"/>
  </r>
  <r>
    <d v="2012-08-20T00:00:00"/>
    <x v="8"/>
    <n v="344.9"/>
  </r>
  <r>
    <d v="2012-08-20T00:00:00"/>
    <x v="9"/>
    <n v="265.82"/>
  </r>
  <r>
    <m/>
    <x v="10"/>
    <n v="4227.5"/>
  </r>
  <r>
    <m/>
    <x v="10"/>
    <m/>
  </r>
  <r>
    <d v="2012-08-27T00:00:00"/>
    <x v="11"/>
    <n v="505.03"/>
  </r>
  <r>
    <d v="2012-08-27T00:00:00"/>
    <x v="12"/>
    <n v="35"/>
  </r>
  <r>
    <d v="2012-08-27T00:00:00"/>
    <x v="13"/>
    <n v="46.4"/>
  </r>
  <r>
    <d v="2012-08-27T00:00:00"/>
    <x v="5"/>
    <n v="2400.9"/>
  </r>
  <r>
    <d v="2012-08-27T00:00:00"/>
    <x v="8"/>
    <n v="461.8"/>
  </r>
  <r>
    <d v="2012-08-27T00:00:00"/>
    <x v="6"/>
    <n v="35.54"/>
  </r>
  <r>
    <d v="2012-08-27T00:00:00"/>
    <x v="9"/>
    <n v="381.57"/>
  </r>
  <r>
    <d v="2012-08-27T00:00:00"/>
    <x v="7"/>
    <n v="358.04"/>
  </r>
  <r>
    <m/>
    <x v="10"/>
    <n v="4224.2800000000007"/>
  </r>
  <r>
    <m/>
    <x v="10"/>
    <m/>
  </r>
  <r>
    <d v="2012-09-04T00:00:00"/>
    <x v="14"/>
    <n v="535.04999999999995"/>
  </r>
  <r>
    <d v="2012-09-06T00:00:00"/>
    <x v="15"/>
    <n v="22.38"/>
  </r>
  <r>
    <d v="2012-09-08T00:00:00"/>
    <x v="16"/>
    <n v="134.85"/>
  </r>
  <r>
    <d v="2012-09-07T00:00:00"/>
    <x v="3"/>
    <n v="96.91"/>
  </r>
  <r>
    <d v="2012-09-08T00:00:00"/>
    <x v="4"/>
    <n v="35"/>
  </r>
  <r>
    <d v="2012-09-08T00:00:00"/>
    <x v="17"/>
    <n v="34.9"/>
  </r>
  <r>
    <d v="2012-09-07T00:00:00"/>
    <x v="5"/>
    <n v="1051.44"/>
  </r>
  <r>
    <m/>
    <x v="5"/>
    <n v="164.47"/>
  </r>
  <r>
    <m/>
    <x v="7"/>
    <n v="434.22"/>
  </r>
  <r>
    <m/>
    <x v="18"/>
    <n v="24.64"/>
  </r>
  <r>
    <m/>
    <x v="8"/>
    <n v="334.5"/>
  </r>
  <r>
    <m/>
    <x v="9"/>
    <n v="140.41"/>
  </r>
  <r>
    <m/>
    <x v="10"/>
    <n v="3008.77"/>
  </r>
  <r>
    <m/>
    <x v="10"/>
    <m/>
  </r>
  <r>
    <d v="2012-09-10T00:00:00"/>
    <x v="7"/>
    <n v="257.27999999999997"/>
  </r>
  <r>
    <m/>
    <x v="9"/>
    <n v="80.91"/>
  </r>
  <r>
    <m/>
    <x v="6"/>
    <n v="16"/>
  </r>
  <r>
    <m/>
    <x v="8"/>
    <n v="503.53"/>
  </r>
  <r>
    <m/>
    <x v="5"/>
    <n v="2108.06"/>
  </r>
  <r>
    <m/>
    <x v="14"/>
    <n v="548.88"/>
  </r>
  <r>
    <m/>
    <x v="19"/>
    <n v="128.91"/>
  </r>
  <r>
    <m/>
    <x v="10"/>
    <n v="3643.5699999999997"/>
  </r>
  <r>
    <m/>
    <x v="10"/>
    <m/>
  </r>
  <r>
    <d v="2012-09-17T00:00:00"/>
    <x v="4"/>
    <n v="293.08"/>
  </r>
  <r>
    <m/>
    <x v="14"/>
    <n v="545"/>
  </r>
  <r>
    <m/>
    <x v="20"/>
    <n v="129.94999999999999"/>
  </r>
  <r>
    <m/>
    <x v="7"/>
    <n v="211.34"/>
  </r>
  <r>
    <m/>
    <x v="9"/>
    <n v="170.21"/>
  </r>
  <r>
    <m/>
    <x v="6"/>
    <n v="62.46"/>
  </r>
  <r>
    <m/>
    <x v="8"/>
    <n v="328.8"/>
  </r>
  <r>
    <m/>
    <x v="7"/>
    <n v="115.33"/>
  </r>
  <r>
    <m/>
    <x v="10"/>
    <n v="1856.1699999999998"/>
  </r>
  <r>
    <m/>
    <x v="10"/>
    <m/>
  </r>
  <r>
    <m/>
    <x v="10"/>
    <m/>
  </r>
  <r>
    <m/>
    <x v="10"/>
    <m/>
  </r>
  <r>
    <d v="2012-09-24T00:00:00"/>
    <x v="21"/>
    <n v="1022.06"/>
  </r>
  <r>
    <d v="2012-09-27T00:00:00"/>
    <x v="15"/>
    <n v="139.79"/>
  </r>
  <r>
    <d v="2012-09-25T00:00:00"/>
    <x v="12"/>
    <n v="171.25"/>
  </r>
  <r>
    <d v="2012-09-26T00:00:00"/>
    <x v="14"/>
    <n v="550.38"/>
  </r>
  <r>
    <d v="2012-09-27T00:00:00"/>
    <x v="13"/>
    <n v="60"/>
  </r>
  <r>
    <d v="2012-09-27T00:00:00"/>
    <x v="22"/>
    <n v="220"/>
  </r>
  <r>
    <d v="2012-09-29T00:00:00"/>
    <x v="17"/>
    <n v="233.22"/>
  </r>
  <r>
    <d v="2012-09-29T00:00:00"/>
    <x v="12"/>
    <n v="35"/>
  </r>
  <r>
    <m/>
    <x v="9"/>
    <n v="262.26"/>
  </r>
  <r>
    <d v="2012-09-29T00:00:00"/>
    <x v="5"/>
    <n v="856.23"/>
  </r>
  <r>
    <d v="2012-09-24T00:00:00"/>
    <x v="6"/>
    <n v="92.7"/>
  </r>
  <r>
    <m/>
    <x v="7"/>
    <n v="337.64"/>
  </r>
  <r>
    <m/>
    <x v="8"/>
    <n v="315.05"/>
  </r>
  <r>
    <m/>
    <x v="10"/>
    <n v="4295.58"/>
  </r>
  <r>
    <m/>
    <x v="10"/>
    <m/>
  </r>
  <r>
    <m/>
    <x v="10"/>
    <m/>
  </r>
  <r>
    <d v="2012-10-03T00:00:00"/>
    <x v="14"/>
    <n v="223.66"/>
  </r>
  <r>
    <d v="2012-10-05T00:00:00"/>
    <x v="15"/>
    <n v="543.28"/>
  </r>
  <r>
    <d v="2012-10-05T00:00:00"/>
    <x v="20"/>
    <n v="277.44"/>
  </r>
  <r>
    <d v="2012-10-06T00:00:00"/>
    <x v="15"/>
    <n v="88.34"/>
  </r>
  <r>
    <d v="2012-10-05T00:00:00"/>
    <x v="5"/>
    <n v="1657.35"/>
  </r>
  <r>
    <d v="2012-10-02T00:00:00"/>
    <x v="6"/>
    <n v="34.43"/>
  </r>
  <r>
    <m/>
    <x v="9"/>
    <n v="127"/>
  </r>
  <r>
    <m/>
    <x v="8"/>
    <n v="293.88"/>
  </r>
  <r>
    <m/>
    <x v="7"/>
    <n v="337.49"/>
  </r>
  <r>
    <m/>
    <x v="10"/>
    <n v="3582.87"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2-10-31T00:00:00"/>
    <x v="23"/>
    <n v="1439.66"/>
  </r>
  <r>
    <m/>
    <x v="12"/>
    <n v="94.24"/>
  </r>
  <r>
    <m/>
    <x v="15"/>
    <n v="642.53"/>
  </r>
  <r>
    <m/>
    <x v="24"/>
    <n v="156.18"/>
  </r>
  <r>
    <m/>
    <x v="12"/>
    <n v="35"/>
  </r>
  <r>
    <m/>
    <x v="8"/>
    <n v="472.13"/>
  </r>
  <r>
    <m/>
    <x v="7"/>
    <n v="219.42"/>
  </r>
  <r>
    <m/>
    <x v="9"/>
    <n v="106.71"/>
  </r>
  <r>
    <m/>
    <x v="25"/>
    <n v="30"/>
  </r>
  <r>
    <m/>
    <x v="6"/>
    <n v="70.14"/>
  </r>
  <r>
    <m/>
    <x v="26"/>
    <n v="77.92"/>
  </r>
  <r>
    <m/>
    <x v="10"/>
    <n v="3343.9300000000003"/>
  </r>
  <r>
    <d v="2012-11-05T00:00:00"/>
    <x v="13"/>
    <n v="62.76"/>
  </r>
  <r>
    <d v="2012-11-05T00:00:00"/>
    <x v="27"/>
    <n v="116.26"/>
  </r>
  <r>
    <d v="2012-11-08T00:00:00"/>
    <x v="28"/>
    <n v="37.6"/>
  </r>
  <r>
    <d v="2012-11-09T00:00:00"/>
    <x v="17"/>
    <n v="751"/>
  </r>
  <r>
    <d v="2012-11-10T00:00:00"/>
    <x v="17"/>
    <n v="269.14999999999998"/>
  </r>
  <r>
    <d v="2012-11-10T00:00:00"/>
    <x v="29"/>
    <n v="30"/>
  </r>
  <r>
    <d v="2012-11-10T00:00:00"/>
    <x v="30"/>
    <n v="50.95"/>
  </r>
  <r>
    <d v="2012-11-10T00:00:00"/>
    <x v="9"/>
    <n v="294.13"/>
  </r>
  <r>
    <m/>
    <x v="5"/>
    <n v="216.89"/>
  </r>
  <r>
    <m/>
    <x v="7"/>
    <n v="329.11"/>
  </r>
  <r>
    <m/>
    <x v="8"/>
    <n v="412.52"/>
  </r>
  <r>
    <m/>
    <x v="10"/>
    <m/>
  </r>
  <r>
    <m/>
    <x v="10"/>
    <m/>
  </r>
  <r>
    <m/>
    <x v="10"/>
    <m/>
  </r>
  <r>
    <m/>
    <x v="10"/>
    <m/>
  </r>
  <r>
    <m/>
    <x v="10"/>
    <m/>
  </r>
  <r>
    <d v="2012-11-14T00:00:00"/>
    <x v="31"/>
    <n v="258"/>
  </r>
  <r>
    <m/>
    <x v="5"/>
    <n v="1550.15"/>
  </r>
  <r>
    <m/>
    <x v="4"/>
    <n v="55.22"/>
  </r>
  <r>
    <m/>
    <x v="7"/>
    <n v="267.77999999999997"/>
  </r>
  <r>
    <m/>
    <x v="9"/>
    <n v="386.34"/>
  </r>
  <r>
    <m/>
    <x v="8"/>
    <n v="421.01"/>
  </r>
  <r>
    <m/>
    <x v="29"/>
    <n v="30"/>
  </r>
  <r>
    <m/>
    <x v="32"/>
    <n v="57.46"/>
  </r>
  <r>
    <m/>
    <x v="10"/>
    <n v="3025.96"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2-12-03T00:00:00"/>
    <x v="7"/>
    <n v="290.43"/>
  </r>
  <r>
    <m/>
    <x v="8"/>
    <n v="415.24"/>
  </r>
  <r>
    <m/>
    <x v="9"/>
    <n v="212.84"/>
  </r>
  <r>
    <m/>
    <x v="6"/>
    <n v="85.05"/>
  </r>
  <r>
    <m/>
    <x v="5"/>
    <n v="1830.33"/>
  </r>
  <r>
    <m/>
    <x v="29"/>
    <n v="30"/>
  </r>
  <r>
    <m/>
    <x v="14"/>
    <n v="292"/>
  </r>
  <r>
    <m/>
    <x v="33"/>
    <n v="89.25"/>
  </r>
  <r>
    <m/>
    <x v="4"/>
    <n v="35"/>
  </r>
  <r>
    <m/>
    <x v="10"/>
    <n v="3280.14"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2-12-15T00:00:00"/>
    <x v="6"/>
    <n v="37.299999999999997"/>
  </r>
  <r>
    <m/>
    <x v="5"/>
    <n v="725.26"/>
  </r>
  <r>
    <m/>
    <x v="7"/>
    <n v="337.53"/>
  </r>
  <r>
    <m/>
    <x v="34"/>
    <n v="25"/>
  </r>
  <r>
    <m/>
    <x v="20"/>
    <n v="120.22"/>
  </r>
  <r>
    <m/>
    <x v="29"/>
    <n v="30"/>
  </r>
  <r>
    <m/>
    <x v="8"/>
    <n v="541.39"/>
  </r>
  <r>
    <m/>
    <x v="9"/>
    <n v="1084.4100000000001"/>
  </r>
  <r>
    <m/>
    <x v="10"/>
    <n v="2901.1099999999997"/>
  </r>
  <r>
    <m/>
    <x v="10"/>
    <m/>
  </r>
  <r>
    <m/>
    <x v="10"/>
    <m/>
  </r>
  <r>
    <m/>
    <x v="10"/>
    <m/>
  </r>
  <r>
    <d v="2012-12-22T00:00:00"/>
    <x v="8"/>
    <n v="903.91"/>
  </r>
  <r>
    <m/>
    <x v="9"/>
    <n v="63.1"/>
  </r>
  <r>
    <m/>
    <x v="6"/>
    <n v="185.05"/>
  </r>
  <r>
    <m/>
    <x v="7"/>
    <n v="753.5"/>
  </r>
  <r>
    <m/>
    <x v="33"/>
    <n v="76.33"/>
  </r>
  <r>
    <m/>
    <x v="22"/>
    <n v="125.37"/>
  </r>
  <r>
    <m/>
    <x v="14"/>
    <n v="298.89999999999998"/>
  </r>
  <r>
    <m/>
    <x v="24"/>
    <n v="42.38"/>
  </r>
  <r>
    <m/>
    <x v="35"/>
    <n v="73.599999999999994"/>
  </r>
  <r>
    <m/>
    <x v="5"/>
    <n v="2579.13"/>
  </r>
  <r>
    <m/>
    <x v="10"/>
    <n v="5101.2700000000004"/>
  </r>
  <r>
    <m/>
    <x v="10"/>
    <m/>
  </r>
  <r>
    <m/>
    <x v="10"/>
    <m/>
  </r>
  <r>
    <d v="2012-12-24T00:00:00"/>
    <x v="6"/>
    <n v="1080"/>
  </r>
  <r>
    <m/>
    <x v="10"/>
    <m/>
  </r>
  <r>
    <d v="2013-01-02T00:00:00"/>
    <x v="5"/>
    <n v="1706.93"/>
  </r>
  <r>
    <m/>
    <x v="8"/>
    <n v="394.72"/>
  </r>
  <r>
    <m/>
    <x v="9"/>
    <n v="552.9"/>
  </r>
  <r>
    <m/>
    <x v="25"/>
    <n v="30"/>
  </r>
  <r>
    <m/>
    <x v="7"/>
    <n v="270.61"/>
  </r>
  <r>
    <m/>
    <x v="15"/>
    <n v="728"/>
  </r>
  <r>
    <m/>
    <x v="10"/>
    <n v="3683.1600000000003"/>
  </r>
  <r>
    <m/>
    <x v="10"/>
    <m/>
  </r>
  <r>
    <d v="2013-01-07T00:00:00"/>
    <x v="8"/>
    <n v="477.92"/>
  </r>
  <r>
    <m/>
    <x v="29"/>
    <n v="30"/>
  </r>
  <r>
    <m/>
    <x v="14"/>
    <n v="193.5"/>
  </r>
  <r>
    <m/>
    <x v="9"/>
    <n v="109.9"/>
  </r>
  <r>
    <m/>
    <x v="36"/>
    <n v="213.67"/>
  </r>
  <r>
    <m/>
    <x v="10"/>
    <n v="1024.99"/>
  </r>
  <r>
    <m/>
    <x v="10"/>
    <m/>
  </r>
  <r>
    <m/>
    <x v="10"/>
    <m/>
  </r>
  <r>
    <d v="2013-01-14T00:00:00"/>
    <x v="8"/>
    <n v="362.92"/>
  </r>
  <r>
    <m/>
    <x v="29"/>
    <n v="30"/>
  </r>
  <r>
    <m/>
    <x v="15"/>
    <n v="457.9"/>
  </r>
  <r>
    <m/>
    <x v="14"/>
    <n v="271.31"/>
  </r>
  <r>
    <m/>
    <x v="5"/>
    <n v="3332.38"/>
  </r>
  <r>
    <m/>
    <x v="9"/>
    <n v="89.24"/>
  </r>
  <r>
    <m/>
    <x v="7"/>
    <n v="371.61"/>
  </r>
  <r>
    <m/>
    <x v="10"/>
    <n v="4915.3599999999997"/>
  </r>
  <r>
    <m/>
    <x v="10"/>
    <m/>
  </r>
  <r>
    <m/>
    <x v="10"/>
    <m/>
  </r>
  <r>
    <d v="2013-01-21T00:00:00"/>
    <x v="6"/>
    <s v=" "/>
  </r>
  <r>
    <m/>
    <x v="8"/>
    <n v="632.80999999999995"/>
  </r>
  <r>
    <m/>
    <x v="9"/>
    <n v="639.22"/>
  </r>
  <r>
    <m/>
    <x v="7"/>
    <n v="246.76"/>
  </r>
  <r>
    <m/>
    <x v="29"/>
    <n v="30"/>
  </r>
  <r>
    <m/>
    <x v="5"/>
    <n v="478.11"/>
  </r>
  <r>
    <m/>
    <x v="10"/>
    <m/>
  </r>
  <r>
    <m/>
    <x v="10"/>
    <m/>
  </r>
  <r>
    <d v="2013-01-28T00:00:00"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3-02-04T00:00:00"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3-02-11T00:00:00"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3-02-18T00:00:00"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3-02-25T00:00:00"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m/>
    <x v="10"/>
    <m/>
  </r>
  <r>
    <d v="2013-03-04T00:00:00"/>
    <x v="9"/>
    <n v="345.76"/>
  </r>
  <r>
    <m/>
    <x v="5"/>
    <n v="592.12"/>
  </r>
  <r>
    <m/>
    <x v="8"/>
    <n v="423.33"/>
  </r>
  <r>
    <m/>
    <x v="7"/>
    <n v="582.51"/>
  </r>
  <r>
    <m/>
    <x v="6"/>
    <n v="44.49"/>
  </r>
  <r>
    <m/>
    <x v="17"/>
    <n v="44.95"/>
  </r>
  <r>
    <m/>
    <x v="24"/>
    <n v="392.7"/>
  </r>
  <r>
    <m/>
    <x v="15"/>
    <n v="773.86"/>
  </r>
  <r>
    <m/>
    <x v="37"/>
    <n v="730.16"/>
  </r>
  <r>
    <m/>
    <x v="4"/>
    <n v="57.28"/>
  </r>
  <r>
    <m/>
    <x v="10"/>
    <n v="3987.1600000000003"/>
  </r>
  <r>
    <m/>
    <x v="10"/>
    <m/>
  </r>
  <r>
    <m/>
    <x v="10"/>
    <m/>
  </r>
  <r>
    <d v="2013-03-11T00:00:00"/>
    <x v="7"/>
    <n v="415.04"/>
  </r>
  <r>
    <m/>
    <x v="29"/>
    <n v="60"/>
  </r>
  <r>
    <m/>
    <x v="5"/>
    <n v="850.15"/>
  </r>
  <r>
    <m/>
    <x v="9"/>
    <n v="243.75"/>
  </r>
  <r>
    <m/>
    <x v="8"/>
    <n v="330.43"/>
  </r>
  <r>
    <m/>
    <x v="38"/>
    <n v="126.75"/>
  </r>
  <r>
    <m/>
    <x v="39"/>
    <n v="225.73"/>
  </r>
  <r>
    <m/>
    <x v="14"/>
    <n v="213.84"/>
  </r>
  <r>
    <m/>
    <x v="10"/>
    <n v="2465.69"/>
  </r>
  <r>
    <m/>
    <x v="10"/>
    <m/>
  </r>
  <r>
    <d v="2013-03-18T00:00:00"/>
    <x v="29"/>
    <n v="30"/>
  </r>
  <r>
    <m/>
    <x v="7"/>
    <n v="225.44"/>
  </r>
  <r>
    <m/>
    <x v="8"/>
    <n v="500.34"/>
  </r>
  <r>
    <m/>
    <x v="24"/>
    <n v="190.3"/>
  </r>
  <r>
    <m/>
    <x v="5"/>
    <n v="1398.74"/>
  </r>
  <r>
    <m/>
    <x v="9"/>
    <n v="161.34"/>
  </r>
  <r>
    <m/>
    <x v="24"/>
    <n v="206.1"/>
  </r>
  <r>
    <m/>
    <x v="15"/>
    <n v="326.05"/>
  </r>
  <r>
    <m/>
    <x v="20"/>
    <n v="40.58"/>
  </r>
  <r>
    <m/>
    <x v="22"/>
    <n v="263.14999999999998"/>
  </r>
  <r>
    <m/>
    <x v="37"/>
    <n v="41.5"/>
  </r>
  <r>
    <m/>
    <x v="10"/>
    <n v="3383.54"/>
  </r>
  <r>
    <m/>
    <x v="10"/>
    <m/>
  </r>
  <r>
    <d v="2013-03-25T00:00:00"/>
    <x v="29"/>
    <n v="30"/>
  </r>
  <r>
    <m/>
    <x v="7"/>
    <n v="224.46"/>
  </r>
  <r>
    <m/>
    <x v="8"/>
    <n v="581.69000000000005"/>
  </r>
  <r>
    <m/>
    <x v="5"/>
    <n v="1548.85"/>
  </r>
  <r>
    <m/>
    <x v="9"/>
    <n v="231.82"/>
  </r>
  <r>
    <m/>
    <x v="40"/>
    <n v="330"/>
  </r>
  <r>
    <m/>
    <x v="10"/>
    <n v="2946.82"/>
  </r>
  <r>
    <m/>
    <x v="10"/>
    <m/>
  </r>
  <r>
    <m/>
    <x v="10"/>
    <m/>
  </r>
  <r>
    <d v="2013-04-02T00:00:00"/>
    <x v="29"/>
    <n v="30"/>
  </r>
  <r>
    <m/>
    <x v="41"/>
    <n v="296.19"/>
  </r>
  <r>
    <m/>
    <x v="9"/>
    <n v="189.02"/>
  </r>
  <r>
    <m/>
    <x v="8"/>
    <n v="366.81"/>
  </r>
  <r>
    <m/>
    <x v="38"/>
    <n v="85.93"/>
  </r>
  <r>
    <m/>
    <x v="14"/>
    <n v="192"/>
  </r>
  <r>
    <m/>
    <x v="5"/>
    <n v="1165.02"/>
  </r>
  <r>
    <m/>
    <x v="10"/>
    <n v="2324.9700000000003"/>
  </r>
  <r>
    <m/>
    <x v="10"/>
    <m/>
  </r>
  <r>
    <m/>
    <x v="10"/>
    <m/>
  </r>
  <r>
    <d v="2013-04-08T00:00:00"/>
    <x v="8"/>
    <n v="502.92"/>
  </r>
  <r>
    <m/>
    <x v="5"/>
    <n v="2296.9699999999998"/>
  </r>
  <r>
    <m/>
    <x v="9"/>
    <n v="277.48"/>
  </r>
  <r>
    <m/>
    <x v="3"/>
    <n v="560"/>
  </r>
  <r>
    <m/>
    <x v="38"/>
    <n v="352"/>
  </r>
  <r>
    <m/>
    <x v="42"/>
    <n v="185.7"/>
  </r>
  <r>
    <m/>
    <x v="15"/>
    <n v="358.27"/>
  </r>
  <r>
    <m/>
    <x v="38"/>
    <n v="118"/>
  </r>
  <r>
    <m/>
    <x v="10"/>
    <n v="4651.34"/>
  </r>
  <r>
    <m/>
    <x v="10"/>
    <m/>
  </r>
  <r>
    <d v="2013-04-20T00:00:00"/>
    <x v="9"/>
    <n v="368.55"/>
  </r>
  <r>
    <m/>
    <x v="3"/>
    <n v="456.69"/>
  </r>
  <r>
    <m/>
    <x v="14"/>
    <n v="185.98"/>
  </r>
  <r>
    <m/>
    <x v="38"/>
    <n v="124.8"/>
  </r>
  <r>
    <m/>
    <x v="17"/>
    <n v="245.64"/>
  </r>
  <r>
    <m/>
    <x v="29"/>
    <n v="30"/>
  </r>
  <r>
    <m/>
    <x v="8"/>
    <n v="336.21"/>
  </r>
  <r>
    <m/>
    <x v="5"/>
    <n v="1158.1099999999999"/>
  </r>
  <r>
    <m/>
    <x v="7"/>
    <n v="307.12"/>
  </r>
  <r>
    <m/>
    <x v="43"/>
    <n v="447"/>
  </r>
  <r>
    <m/>
    <x v="10"/>
    <n v="3660.0999999999995"/>
  </r>
  <r>
    <m/>
    <x v="10"/>
    <m/>
  </r>
  <r>
    <d v="2013-04-27T00:00:00"/>
    <x v="15"/>
    <n v="652.66999999999996"/>
  </r>
  <r>
    <m/>
    <x v="44"/>
    <n v="247.84"/>
  </r>
  <r>
    <m/>
    <x v="20"/>
    <n v="241.81"/>
  </r>
  <r>
    <m/>
    <x v="5"/>
    <n v="3444.64"/>
  </r>
  <r>
    <m/>
    <x v="9"/>
    <n v="93.6"/>
  </r>
  <r>
    <m/>
    <x v="8"/>
    <n v="448.94"/>
  </r>
  <r>
    <m/>
    <x v="7"/>
    <n v="146"/>
  </r>
  <r>
    <m/>
    <x v="10"/>
    <n v="5275.5"/>
  </r>
  <r>
    <m/>
    <x v="10"/>
    <m/>
  </r>
  <r>
    <m/>
    <x v="10"/>
    <m/>
  </r>
  <r>
    <d v="2013-05-05T00:00:00"/>
    <x v="5"/>
    <n v="1195.1400000000001"/>
  </r>
  <r>
    <m/>
    <x v="9"/>
    <n v="201.32"/>
  </r>
  <r>
    <m/>
    <x v="7"/>
    <n v="336.34"/>
  </r>
  <r>
    <m/>
    <x v="45"/>
    <n v="231.2"/>
  </r>
  <r>
    <m/>
    <x v="8"/>
    <n v="336.47"/>
  </r>
  <r>
    <m/>
    <x v="10"/>
    <n v="2300.4700000000003"/>
  </r>
  <r>
    <m/>
    <x v="10"/>
    <m/>
  </r>
  <r>
    <m/>
    <x v="10"/>
    <m/>
  </r>
  <r>
    <d v="2013-05-11T00:00:00"/>
    <x v="8"/>
    <n v="477.42"/>
  </r>
  <r>
    <m/>
    <x v="7"/>
    <n v="498.17"/>
  </r>
  <r>
    <m/>
    <x v="5"/>
    <n v="1662.32"/>
  </r>
  <r>
    <m/>
    <x v="38"/>
    <n v="192.28"/>
  </r>
  <r>
    <m/>
    <x v="15"/>
    <n v="606.94000000000005"/>
  </r>
  <r>
    <m/>
    <x v="10"/>
    <n v="3437.13"/>
  </r>
  <r>
    <m/>
    <x v="10"/>
    <m/>
  </r>
  <r>
    <d v="2013-05-18T00:00:00"/>
    <x v="9"/>
    <n v="356.78"/>
  </r>
  <r>
    <m/>
    <x v="29"/>
    <n v="30"/>
  </r>
  <r>
    <m/>
    <x v="22"/>
    <n v="235.79"/>
  </r>
  <r>
    <m/>
    <x v="0"/>
    <n v="220.13"/>
  </r>
  <r>
    <m/>
    <x v="46"/>
    <n v="75.55"/>
  </r>
  <r>
    <m/>
    <x v="47"/>
    <n v="326"/>
  </r>
  <r>
    <m/>
    <x v="48"/>
    <n v="52.77"/>
  </r>
  <r>
    <m/>
    <x v="49"/>
    <n v="81.69"/>
  </r>
  <r>
    <m/>
    <x v="50"/>
    <n v="395.1"/>
  </r>
  <r>
    <m/>
    <x v="51"/>
    <n v="474.25"/>
  </r>
  <r>
    <m/>
    <x v="52"/>
    <n v="325.5"/>
  </r>
  <r>
    <m/>
    <x v="8"/>
    <n v="334.28"/>
  </r>
  <r>
    <m/>
    <x v="5"/>
    <n v="1068.48"/>
  </r>
  <r>
    <m/>
    <x v="10"/>
    <n v="3976.32"/>
  </r>
  <r>
    <m/>
    <x v="10"/>
    <m/>
  </r>
  <r>
    <d v="2013-05-25T00:00:00"/>
    <x v="8"/>
    <n v="411.38"/>
  </r>
  <r>
    <m/>
    <x v="14"/>
    <n v="169.74"/>
  </r>
  <r>
    <m/>
    <x v="3"/>
    <n v="28.34"/>
  </r>
  <r>
    <m/>
    <x v="15"/>
    <n v="376.92"/>
  </r>
  <r>
    <m/>
    <x v="3"/>
    <n v="34.35"/>
  </r>
  <r>
    <m/>
    <x v="38"/>
    <n v="246.79"/>
  </r>
  <r>
    <m/>
    <x v="20"/>
    <n v="300.77999999999997"/>
  </r>
  <r>
    <m/>
    <x v="5"/>
    <n v="132.33000000000001"/>
  </r>
  <r>
    <m/>
    <x v="9"/>
    <n v="147.85"/>
  </r>
  <r>
    <m/>
    <x v="7"/>
    <n v="304.77"/>
  </r>
  <r>
    <m/>
    <x v="51"/>
    <n v="348.77"/>
  </r>
  <r>
    <m/>
    <x v="10"/>
    <n v="2502.02"/>
  </r>
  <r>
    <m/>
    <x v="10"/>
    <m/>
  </r>
  <r>
    <d v="2013-05-31T00:00:00"/>
    <x v="5"/>
    <n v="617.95000000000005"/>
  </r>
  <r>
    <m/>
    <x v="5"/>
    <n v="1108.76"/>
  </r>
  <r>
    <m/>
    <x v="53"/>
    <n v="97.28"/>
  </r>
  <r>
    <m/>
    <x v="7"/>
    <n v="331.33"/>
  </r>
  <r>
    <m/>
    <x v="45"/>
    <n v="378.69"/>
  </r>
  <r>
    <m/>
    <x v="9"/>
    <n v="332.44"/>
  </r>
  <r>
    <m/>
    <x v="8"/>
    <n v="350.77"/>
  </r>
  <r>
    <m/>
    <x v="25"/>
    <n v="30"/>
  </r>
  <r>
    <m/>
    <x v="10"/>
    <n v="3247.2200000000003"/>
  </r>
  <r>
    <m/>
    <x v="10"/>
    <m/>
  </r>
  <r>
    <d v="2013-06-08T00:00:00"/>
    <x v="5"/>
    <n v="1555.54"/>
  </r>
  <r>
    <m/>
    <x v="53"/>
    <n v="437.55"/>
  </r>
  <r>
    <m/>
    <x v="7"/>
    <n v="357.74"/>
  </r>
  <r>
    <m/>
    <x v="54"/>
    <n v="190.82"/>
  </r>
  <r>
    <m/>
    <x v="9"/>
    <n v="275.97000000000003"/>
  </r>
  <r>
    <m/>
    <x v="8"/>
    <n v="448.37"/>
  </r>
  <r>
    <m/>
    <x v="25"/>
    <n v="30"/>
  </r>
  <r>
    <m/>
    <x v="10"/>
    <n v="3295.99"/>
  </r>
  <r>
    <m/>
    <x v="10"/>
    <m/>
  </r>
  <r>
    <d v="2013-06-15T00:00:00"/>
    <x v="5"/>
    <n v="712.99"/>
  </r>
  <r>
    <m/>
    <x v="9"/>
    <n v="286.35000000000002"/>
  </r>
  <r>
    <m/>
    <x v="55"/>
    <n v="130.86000000000001"/>
  </r>
  <r>
    <m/>
    <x v="7"/>
    <n v="453.45"/>
  </r>
  <r>
    <m/>
    <x v="8"/>
    <n v="356.09"/>
  </r>
  <r>
    <m/>
    <x v="10"/>
    <n v="1939.74"/>
  </r>
  <r>
    <m/>
    <x v="10"/>
    <m/>
  </r>
  <r>
    <m/>
    <x v="10"/>
    <m/>
  </r>
  <r>
    <d v="2013-06-22T00:00:00"/>
    <x v="7"/>
    <n v="383.41"/>
  </r>
  <r>
    <m/>
    <x v="8"/>
    <n v="445.57"/>
  </r>
  <r>
    <m/>
    <x v="5"/>
    <n v="1386.02"/>
  </r>
  <r>
    <m/>
    <x v="29"/>
    <n v="30"/>
  </r>
  <r>
    <m/>
    <x v="45"/>
    <n v="373.5"/>
  </r>
  <r>
    <m/>
    <x v="20"/>
    <n v="257"/>
  </r>
  <r>
    <m/>
    <x v="10"/>
    <n v="2875.5"/>
  </r>
  <r>
    <m/>
    <x v="10"/>
    <m/>
  </r>
  <r>
    <d v="2013-06-29T00:00:00"/>
    <x v="9"/>
    <n v="85.27"/>
  </r>
  <r>
    <m/>
    <x v="56"/>
    <n v="111.04"/>
  </r>
  <r>
    <m/>
    <x v="7"/>
    <n v="317.14999999999998"/>
  </r>
  <r>
    <m/>
    <x v="57"/>
    <n v="214.47"/>
  </r>
  <r>
    <m/>
    <x v="8"/>
    <n v="334.42"/>
  </r>
  <r>
    <m/>
    <x v="15"/>
    <n v="823.35"/>
  </r>
  <r>
    <m/>
    <x v="14"/>
    <n v="355.53"/>
  </r>
  <r>
    <m/>
    <x v="38"/>
    <n v="171.8"/>
  </r>
  <r>
    <m/>
    <x v="10"/>
    <n v="2413.0300000000007"/>
  </r>
  <r>
    <m/>
    <x v="10"/>
    <m/>
  </r>
  <r>
    <d v="2013-07-06T00:00:00"/>
    <x v="9"/>
    <n v="516.99"/>
  </r>
  <r>
    <m/>
    <x v="29"/>
    <n v="30"/>
  </r>
  <r>
    <m/>
    <x v="5"/>
    <n v="909.85"/>
  </r>
  <r>
    <m/>
    <x v="7"/>
    <n v="391.05"/>
  </r>
  <r>
    <m/>
    <x v="57"/>
    <n v="360.43"/>
  </r>
  <r>
    <m/>
    <x v="8"/>
    <n v="485.6"/>
  </r>
  <r>
    <m/>
    <x v="58"/>
    <n v="27.6"/>
  </r>
  <r>
    <m/>
    <x v="59"/>
    <n v="300"/>
  </r>
  <r>
    <m/>
    <x v="13"/>
    <n v="36.159999999999997"/>
  </r>
  <r>
    <m/>
    <x v="10"/>
    <n v="3057.68"/>
  </r>
  <r>
    <m/>
    <x v="10"/>
    <m/>
  </r>
  <r>
    <d v="2013-07-13T00:00:00"/>
    <x v="29"/>
    <n v="30"/>
  </r>
  <r>
    <m/>
    <x v="8"/>
    <n v="335.87"/>
  </r>
  <r>
    <m/>
    <x v="7"/>
    <n v="340.54"/>
  </r>
  <r>
    <m/>
    <x v="51"/>
    <n v="373.32"/>
  </r>
  <r>
    <m/>
    <x v="60"/>
    <n v="150.25"/>
  </r>
  <r>
    <m/>
    <x v="13"/>
    <n v="21.2"/>
  </r>
  <r>
    <m/>
    <x v="22"/>
    <n v="77.900000000000006"/>
  </r>
  <r>
    <m/>
    <x v="38"/>
    <n v="222.98"/>
  </r>
  <r>
    <m/>
    <x v="10"/>
    <n v="1552.0600000000002"/>
  </r>
  <r>
    <m/>
    <x v="10"/>
    <m/>
  </r>
  <r>
    <m/>
    <x v="10"/>
    <m/>
  </r>
  <r>
    <d v="2013-07-21T00:00:00"/>
    <x v="7"/>
    <n v="380.96"/>
  </r>
  <r>
    <m/>
    <x v="8"/>
    <n v="488.01"/>
  </r>
  <r>
    <m/>
    <x v="9"/>
    <n v="131.69999999999999"/>
  </r>
  <r>
    <m/>
    <x v="25"/>
    <n v="30"/>
  </r>
  <r>
    <m/>
    <x v="5"/>
    <n v="906.78"/>
  </r>
  <r>
    <m/>
    <x v="61"/>
    <n v="28.36"/>
  </r>
  <r>
    <m/>
    <x v="15"/>
    <n v="842.48"/>
  </r>
  <r>
    <m/>
    <x v="10"/>
    <n v="2808.29"/>
  </r>
  <r>
    <m/>
    <x v="10"/>
    <m/>
  </r>
  <r>
    <d v="2013-07-27T00:00:00"/>
    <x v="51"/>
    <n v="159.54"/>
  </r>
  <r>
    <m/>
    <x v="8"/>
    <n v="183.74"/>
  </r>
  <r>
    <m/>
    <x v="32"/>
    <n v="66.3"/>
  </r>
  <r>
    <m/>
    <x v="14"/>
    <n v="198.89"/>
  </r>
  <r>
    <m/>
    <x v="10"/>
    <n v="608.47"/>
  </r>
  <r>
    <m/>
    <x v="10"/>
    <m/>
  </r>
  <r>
    <d v="2013-08-02T00:00:00"/>
    <x v="14"/>
    <n v="211.36"/>
  </r>
  <r>
    <m/>
    <x v="62"/>
    <n v="22.88"/>
  </r>
  <r>
    <m/>
    <x v="14"/>
    <n v="379.23"/>
  </r>
  <r>
    <m/>
    <x v="4"/>
    <n v="59.55"/>
  </r>
  <r>
    <m/>
    <x v="9"/>
    <n v="390.7"/>
  </r>
  <r>
    <m/>
    <x v="63"/>
    <n v="847.23"/>
  </r>
  <r>
    <m/>
    <x v="8"/>
    <n v="527.19000000000005"/>
  </r>
  <r>
    <m/>
    <x v="10"/>
    <n v="2438.1400000000003"/>
  </r>
  <r>
    <m/>
    <x v="10"/>
    <m/>
  </r>
  <r>
    <d v="2013-08-09T00:00:00"/>
    <x v="25"/>
    <n v="30"/>
  </r>
  <r>
    <m/>
    <x v="9"/>
    <n v="223.08"/>
  </r>
  <r>
    <m/>
    <x v="8"/>
    <n v="346.82"/>
  </r>
  <r>
    <m/>
    <x v="7"/>
    <n v="189.12"/>
  </r>
  <r>
    <m/>
    <x v="12"/>
    <n v="85.45"/>
  </r>
  <r>
    <m/>
    <x v="64"/>
    <n v="403.32"/>
  </r>
  <r>
    <m/>
    <x v="38"/>
    <n v="218.43"/>
  </r>
  <r>
    <m/>
    <x v="65"/>
    <n v="121.03"/>
  </r>
  <r>
    <m/>
    <x v="10"/>
    <n v="1617.25"/>
  </r>
  <r>
    <m/>
    <x v="10"/>
    <m/>
  </r>
  <r>
    <d v="2013-08-17T00:00:00"/>
    <x v="20"/>
    <n v="16.920000000000002"/>
  </r>
  <r>
    <m/>
    <x v="15"/>
    <n v="578.13"/>
  </r>
  <r>
    <m/>
    <x v="31"/>
    <n v="222.55"/>
  </r>
  <r>
    <m/>
    <x v="8"/>
    <n v="137.91"/>
  </r>
  <r>
    <m/>
    <x v="9"/>
    <n v="309.36"/>
  </r>
  <r>
    <m/>
    <x v="8"/>
    <n v="299.72000000000003"/>
  </r>
  <r>
    <m/>
    <x v="66"/>
    <n v="71.349999999999994"/>
  </r>
  <r>
    <m/>
    <x v="50"/>
    <n v="103.87"/>
  </r>
  <r>
    <m/>
    <x v="5"/>
    <n v="240.51"/>
  </r>
  <r>
    <m/>
    <x v="25"/>
    <n v="30"/>
  </r>
  <r>
    <m/>
    <x v="10"/>
    <n v="2010.32"/>
  </r>
  <r>
    <m/>
    <x v="10"/>
    <m/>
  </r>
  <r>
    <d v="2013-08-24T00:00:00"/>
    <x v="5"/>
    <n v="60"/>
  </r>
  <r>
    <m/>
    <x v="7"/>
    <n v="705.62"/>
  </r>
  <r>
    <m/>
    <x v="9"/>
    <n v="71.400000000000006"/>
  </r>
  <r>
    <m/>
    <x v="12"/>
    <n v="122.4"/>
  </r>
  <r>
    <m/>
    <x v="67"/>
    <n v="99.91"/>
  </r>
  <r>
    <m/>
    <x v="45"/>
    <n v="308.89999999999998"/>
  </r>
  <r>
    <m/>
    <x v="3"/>
    <n v="68.27"/>
  </r>
  <r>
    <m/>
    <x v="3"/>
    <n v="28.97"/>
  </r>
  <r>
    <m/>
    <x v="68"/>
    <n v="195.3"/>
  </r>
  <r>
    <m/>
    <x v="69"/>
    <n v="17"/>
  </r>
  <r>
    <m/>
    <x v="10"/>
    <n v="1677.77"/>
  </r>
  <r>
    <m/>
    <x v="10"/>
    <m/>
  </r>
  <r>
    <d v="2013-08-30T00:00:00"/>
    <x v="70"/>
    <n v="271.8"/>
  </r>
  <r>
    <m/>
    <x v="15"/>
    <n v="549.27"/>
  </r>
  <r>
    <m/>
    <x v="71"/>
    <n v="22.9"/>
  </r>
  <r>
    <m/>
    <x v="8"/>
    <n v="373.6"/>
  </r>
  <r>
    <m/>
    <x v="9"/>
    <n v="149.09"/>
  </r>
  <r>
    <m/>
    <x v="7"/>
    <n v="555.38"/>
  </r>
  <r>
    <m/>
    <x v="10"/>
    <n v="1922.04"/>
  </r>
  <r>
    <m/>
    <x v="10"/>
    <m/>
  </r>
  <r>
    <m/>
    <x v="10"/>
    <m/>
  </r>
  <r>
    <m/>
    <x v="10"/>
    <m/>
  </r>
  <r>
    <d v="2013-09-06T00:00:00"/>
    <x v="29"/>
    <n v="30"/>
  </r>
  <r>
    <m/>
    <x v="8"/>
    <n v="345.15"/>
  </r>
  <r>
    <m/>
    <x v="9"/>
    <n v="221.87"/>
  </r>
  <r>
    <m/>
    <x v="15"/>
    <n v="441.44"/>
  </r>
  <r>
    <m/>
    <x v="54"/>
    <n v="227"/>
  </r>
  <r>
    <m/>
    <x v="7"/>
    <n v="671.93"/>
  </r>
  <r>
    <m/>
    <x v="10"/>
    <n v="1937.3899999999999"/>
  </r>
  <r>
    <m/>
    <x v="10"/>
    <m/>
  </r>
  <r>
    <d v="2013-09-14T00:00:00"/>
    <x v="8"/>
    <n v="465.14"/>
  </r>
  <r>
    <m/>
    <x v="9"/>
    <n v="372.34"/>
  </r>
  <r>
    <m/>
    <x v="15"/>
    <n v="781.16"/>
  </r>
  <r>
    <m/>
    <x v="7"/>
    <n v="614.80999999999995"/>
  </r>
  <r>
    <m/>
    <x v="62"/>
    <n v="679"/>
  </r>
  <r>
    <m/>
    <x v="54"/>
    <n v="113.65"/>
  </r>
  <r>
    <m/>
    <x v="14"/>
    <n v="284.5"/>
  </r>
  <r>
    <m/>
    <x v="10"/>
    <n v="3310.6"/>
  </r>
  <r>
    <m/>
    <x v="10"/>
    <m/>
  </r>
  <r>
    <d v="2013-09-21T00:00:00"/>
    <x v="8"/>
    <n v="308.35000000000002"/>
  </r>
  <r>
    <m/>
    <x v="9"/>
    <n v="148.05000000000001"/>
  </r>
  <r>
    <m/>
    <x v="54"/>
    <n v="162.99"/>
  </r>
  <r>
    <m/>
    <x v="72"/>
    <n v="25.38"/>
  </r>
  <r>
    <m/>
    <x v="7"/>
    <n v="487.8"/>
  </r>
  <r>
    <m/>
    <x v="10"/>
    <n v="1132.5700000000002"/>
  </r>
  <r>
    <m/>
    <x v="10"/>
    <m/>
  </r>
  <r>
    <d v="2013-09-28T00:00:00"/>
    <x v="9"/>
    <n v="220"/>
  </r>
  <r>
    <m/>
    <x v="8"/>
    <n v="307.92"/>
  </r>
  <r>
    <m/>
    <x v="7"/>
    <n v="728.93"/>
  </r>
  <r>
    <m/>
    <x v="45"/>
    <n v="244.9"/>
  </r>
  <r>
    <m/>
    <x v="54"/>
    <n v="219.66"/>
  </r>
  <r>
    <m/>
    <x v="15"/>
    <n v="425.2"/>
  </r>
  <r>
    <m/>
    <x v="20"/>
    <n v="283"/>
  </r>
  <r>
    <m/>
    <x v="29"/>
    <n v="30"/>
  </r>
  <r>
    <m/>
    <x v="10"/>
    <n v="2459.61"/>
  </r>
  <r>
    <m/>
    <x v="10"/>
    <m/>
  </r>
  <r>
    <d v="2013-10-06T00:00:00"/>
    <x v="7"/>
    <n v="985.61"/>
  </r>
  <r>
    <m/>
    <x v="8"/>
    <n v="325.5"/>
  </r>
  <r>
    <m/>
    <x v="9"/>
    <n v="242.46"/>
  </r>
  <r>
    <m/>
    <x v="15"/>
    <n v="272.99"/>
  </r>
  <r>
    <m/>
    <x v="67"/>
    <n v="48"/>
  </r>
  <r>
    <m/>
    <x v="68"/>
    <n v="496"/>
  </r>
  <r>
    <m/>
    <x v="14"/>
    <n v="275.38"/>
  </r>
  <r>
    <m/>
    <x v="10"/>
    <n v="2645.9400000000005"/>
  </r>
  <r>
    <m/>
    <x v="10"/>
    <m/>
  </r>
  <r>
    <d v="2013-10-13T00:00:00"/>
    <x v="7"/>
    <n v="303.01"/>
  </r>
  <r>
    <m/>
    <x v="8"/>
    <n v="413.34"/>
  </r>
  <r>
    <m/>
    <x v="9"/>
    <n v="245.09"/>
  </r>
  <r>
    <m/>
    <x v="14"/>
    <n v="219.17"/>
  </r>
  <r>
    <m/>
    <x v="15"/>
    <n v="639.99"/>
  </r>
  <r>
    <m/>
    <x v="73"/>
    <n v="21.36"/>
  </r>
  <r>
    <m/>
    <x v="60"/>
    <n v="211.39"/>
  </r>
  <r>
    <m/>
    <x v="74"/>
    <n v="43.69"/>
  </r>
  <r>
    <m/>
    <x v="10"/>
    <n v="2097.04"/>
  </r>
  <r>
    <m/>
    <x v="10"/>
    <m/>
  </r>
  <r>
    <m/>
    <x v="10"/>
    <m/>
  </r>
  <r>
    <d v="2013-10-20T00:00:00"/>
    <x v="7"/>
    <n v="388.27"/>
  </r>
  <r>
    <m/>
    <x v="8"/>
    <n v="331.6"/>
  </r>
  <r>
    <m/>
    <x v="54"/>
    <n v="282.94"/>
  </r>
  <r>
    <m/>
    <x v="22"/>
    <n v="87.81"/>
  </r>
  <r>
    <m/>
    <x v="60"/>
    <n v="13.4"/>
  </r>
  <r>
    <m/>
    <x v="10"/>
    <n v="1104.02"/>
  </r>
  <r>
    <m/>
    <x v="10"/>
    <m/>
  </r>
  <r>
    <m/>
    <x v="10"/>
    <m/>
  </r>
  <r>
    <m/>
    <x v="10"/>
    <m/>
  </r>
  <r>
    <d v="2013-10-27T00:00:00"/>
    <x v="10"/>
    <m/>
  </r>
  <r>
    <m/>
    <x v="7"/>
    <n v="388.24"/>
  </r>
  <r>
    <m/>
    <x v="8"/>
    <n v="343.06"/>
  </r>
  <r>
    <m/>
    <x v="9"/>
    <n v="297.38"/>
  </r>
  <r>
    <m/>
    <x v="0"/>
    <n v="220"/>
  </r>
  <r>
    <m/>
    <x v="0"/>
    <n v="127"/>
  </r>
  <r>
    <m/>
    <x v="75"/>
    <n v="2519.85"/>
  </r>
  <r>
    <m/>
    <x v="76"/>
    <n v="36.25"/>
  </r>
  <r>
    <m/>
    <x v="20"/>
    <n v="35.5"/>
  </r>
  <r>
    <m/>
    <x v="30"/>
    <n v="620.08000000000004"/>
  </r>
  <r>
    <m/>
    <x v="10"/>
    <n v="4587.3599999999997"/>
  </r>
  <r>
    <m/>
    <x v="10"/>
    <m/>
  </r>
  <r>
    <m/>
    <x v="10"/>
    <m/>
  </r>
  <r>
    <d v="2013-11-03T00:00:00"/>
    <x v="10"/>
    <m/>
  </r>
  <r>
    <m/>
    <x v="7"/>
    <n v="506.74"/>
  </r>
  <r>
    <m/>
    <x v="9"/>
    <n v="402.49"/>
  </r>
  <r>
    <m/>
    <x v="8"/>
    <n v="459.19"/>
  </r>
  <r>
    <m/>
    <x v="77"/>
    <n v="36.299999999999997"/>
  </r>
  <r>
    <m/>
    <x v="10"/>
    <n v="1404.72"/>
  </r>
  <r>
    <m/>
    <x v="10"/>
    <m/>
  </r>
  <r>
    <d v="2003-11-10T00:00:00"/>
    <x v="7"/>
    <n v="769.86"/>
  </r>
  <r>
    <m/>
    <x v="9"/>
    <n v="68.650000000000006"/>
  </r>
  <r>
    <m/>
    <x v="8"/>
    <n v="361.96"/>
  </r>
  <r>
    <m/>
    <x v="25"/>
    <n v="30"/>
  </r>
  <r>
    <m/>
    <x v="78"/>
    <n v="10.45"/>
  </r>
  <r>
    <m/>
    <x v="14"/>
    <n v="286.7"/>
  </r>
  <r>
    <m/>
    <x v="20"/>
    <n v="48"/>
  </r>
  <r>
    <m/>
    <x v="10"/>
    <n v="1575.6200000000001"/>
  </r>
  <r>
    <m/>
    <x v="10"/>
    <m/>
  </r>
  <r>
    <m/>
    <x v="10"/>
    <m/>
  </r>
  <r>
    <d v="2013-11-17T00:00:00"/>
    <x v="7"/>
    <n v="623.07000000000005"/>
  </r>
  <r>
    <m/>
    <x v="9"/>
    <n v="87.55"/>
  </r>
  <r>
    <m/>
    <x v="8"/>
    <n v="481.5"/>
  </r>
  <r>
    <m/>
    <x v="10"/>
    <n v="1192.1199999999999"/>
  </r>
  <r>
    <m/>
    <x v="10"/>
    <m/>
  </r>
  <r>
    <m/>
    <x v="10"/>
    <m/>
  </r>
  <r>
    <d v="2003-11-23T00:00:00"/>
    <x v="45"/>
    <n v="303.02"/>
  </r>
  <r>
    <m/>
    <x v="8"/>
    <n v="437.66"/>
  </r>
  <r>
    <m/>
    <x v="9"/>
    <n v="281.81"/>
  </r>
  <r>
    <m/>
    <x v="7"/>
    <n v="833.81"/>
  </r>
  <r>
    <m/>
    <x v="69"/>
    <n v="259"/>
  </r>
  <r>
    <m/>
    <x v="4"/>
    <n v="99.33"/>
  </r>
  <r>
    <m/>
    <x v="10"/>
    <n v="2214.63"/>
  </r>
  <r>
    <m/>
    <x v="10"/>
    <m/>
  </r>
  <r>
    <m/>
    <x v="10"/>
    <m/>
  </r>
  <r>
    <d v="2013-11-30T00:00:00"/>
    <x v="9"/>
    <n v="253.2"/>
  </r>
  <r>
    <m/>
    <x v="8"/>
    <n v="436.75"/>
  </r>
  <r>
    <m/>
    <x v="67"/>
    <n v="74.790000000000006"/>
  </r>
  <r>
    <m/>
    <x v="79"/>
    <n v="132"/>
  </r>
  <r>
    <m/>
    <x v="40"/>
    <n v="350.79"/>
  </r>
  <r>
    <m/>
    <x v="37"/>
    <n v="860"/>
  </r>
  <r>
    <m/>
    <x v="10"/>
    <n v="2107.5299999999997"/>
  </r>
  <r>
    <m/>
    <x v="10"/>
    <m/>
  </r>
  <r>
    <d v="2013-12-07T00:00:00"/>
    <x v="7"/>
    <n v="656.2"/>
  </r>
  <r>
    <m/>
    <x v="9"/>
    <n v="273.2"/>
  </r>
  <r>
    <m/>
    <x v="8"/>
    <n v="259.79000000000002"/>
  </r>
  <r>
    <m/>
    <x v="80"/>
    <n v="14"/>
  </r>
  <r>
    <m/>
    <x v="70"/>
    <n v="320.52999999999997"/>
  </r>
  <r>
    <m/>
    <x v="81"/>
    <n v="253.4"/>
  </r>
  <r>
    <m/>
    <x v="82"/>
    <n v="65.95"/>
  </r>
  <r>
    <m/>
    <x v="45"/>
    <n v="283.79000000000002"/>
  </r>
  <r>
    <m/>
    <x v="10"/>
    <n v="2126.86"/>
  </r>
  <r>
    <m/>
    <x v="10"/>
    <m/>
  </r>
  <r>
    <d v="2013-12-14T00:00:00"/>
    <x v="22"/>
    <n v="77"/>
  </r>
  <r>
    <m/>
    <x v="9"/>
    <n v="224.58"/>
  </r>
  <r>
    <m/>
    <x v="42"/>
    <n v="187.5"/>
  </r>
  <r>
    <m/>
    <x v="8"/>
    <n v="573.58000000000004"/>
  </r>
  <r>
    <m/>
    <x v="32"/>
    <n v="27.6"/>
  </r>
  <r>
    <m/>
    <x v="7"/>
    <n v="851.4"/>
  </r>
  <r>
    <m/>
    <x v="10"/>
    <n v="1941.6599999999999"/>
  </r>
  <r>
    <m/>
    <x v="10"/>
    <m/>
  </r>
  <r>
    <m/>
    <x v="10"/>
    <m/>
  </r>
  <r>
    <m/>
    <x v="10"/>
    <m/>
  </r>
  <r>
    <d v="2013-12-21T00:00:00"/>
    <x v="9"/>
    <n v="799.52"/>
  </r>
  <r>
    <m/>
    <x v="6"/>
    <n v="124.75"/>
  </r>
  <r>
    <m/>
    <x v="8"/>
    <n v="334.38"/>
  </r>
  <r>
    <m/>
    <x v="7"/>
    <n v="917.77"/>
  </r>
  <r>
    <m/>
    <x v="45"/>
    <n v="308.02"/>
  </r>
  <r>
    <m/>
    <x v="70"/>
    <n v="61.57"/>
  </r>
  <r>
    <m/>
    <x v="10"/>
    <n v="2546.0100000000002"/>
  </r>
  <r>
    <m/>
    <x v="10"/>
    <m/>
  </r>
  <r>
    <m/>
    <x v="10"/>
    <m/>
  </r>
  <r>
    <d v="2013-12-28T00:00:00"/>
    <x v="83"/>
    <n v="576.44000000000005"/>
  </r>
  <r>
    <m/>
    <x v="32"/>
    <n v="32.6"/>
  </r>
  <r>
    <m/>
    <x v="9"/>
    <n v="134.44"/>
  </r>
  <r>
    <m/>
    <x v="60"/>
    <n v="97"/>
  </r>
  <r>
    <m/>
    <x v="37"/>
    <n v="38.75"/>
  </r>
  <r>
    <m/>
    <x v="70"/>
    <n v="103.53"/>
  </r>
  <r>
    <m/>
    <x v="84"/>
    <n v="405.35"/>
  </r>
  <r>
    <m/>
    <x v="85"/>
    <m/>
  </r>
  <r>
    <m/>
    <x v="8"/>
    <n v="649.82000000000005"/>
  </r>
  <r>
    <m/>
    <x v="10"/>
    <m/>
  </r>
  <r>
    <m/>
    <x v="10"/>
    <m/>
  </r>
  <r>
    <m/>
    <x v="10"/>
    <m/>
  </r>
  <r>
    <d v="2004-01-04T00:00:00"/>
    <x v="8"/>
    <n v="129.31"/>
  </r>
  <r>
    <m/>
    <x v="7"/>
    <n v="347.05"/>
  </r>
  <r>
    <m/>
    <x v="10"/>
    <m/>
  </r>
  <r>
    <m/>
    <x v="10"/>
    <m/>
  </r>
  <r>
    <d v="2014-01-12T00:00:00"/>
    <x v="9"/>
    <n v="180.82"/>
  </r>
  <r>
    <m/>
    <x v="8"/>
    <n v="438.21"/>
  </r>
  <r>
    <m/>
    <x v="6"/>
    <n v="55.2"/>
  </r>
  <r>
    <m/>
    <x v="7"/>
    <n v="304.37"/>
  </r>
  <r>
    <m/>
    <x v="14"/>
    <n v="284.12"/>
  </r>
  <r>
    <m/>
    <x v="67"/>
    <n v="51.72"/>
  </r>
  <r>
    <m/>
    <x v="10"/>
    <n v="1314.44"/>
  </r>
  <r>
    <m/>
    <x v="10"/>
    <m/>
  </r>
  <r>
    <m/>
    <x v="10"/>
    <m/>
  </r>
  <r>
    <m/>
    <x v="10"/>
    <m/>
  </r>
  <r>
    <d v="2014-01-19T00:00:00"/>
    <x v="7"/>
    <n v="637.19000000000005"/>
  </r>
  <r>
    <m/>
    <x v="8"/>
    <n v="350.53"/>
  </r>
  <r>
    <m/>
    <x v="86"/>
    <n v="124.67"/>
  </r>
  <r>
    <m/>
    <x v="6"/>
    <n v="37.049999999999997"/>
  </r>
  <r>
    <m/>
    <x v="6"/>
    <n v="49.85"/>
  </r>
  <r>
    <m/>
    <x v="87"/>
    <n v="30"/>
  </r>
  <r>
    <m/>
    <x v="9"/>
    <n v="105.05"/>
  </r>
  <r>
    <m/>
    <x v="10"/>
    <n v="1334.34"/>
  </r>
  <r>
    <m/>
    <x v="10"/>
    <m/>
  </r>
  <r>
    <d v="2014-01-25T00:00:00"/>
    <x v="9"/>
    <n v="374.67"/>
  </r>
  <r>
    <m/>
    <x v="8"/>
    <n v="40.25"/>
  </r>
  <r>
    <m/>
    <x v="6"/>
    <n v="81.290000000000006"/>
  </r>
  <r>
    <m/>
    <x v="7"/>
    <n v="352.74"/>
  </r>
  <r>
    <m/>
    <x v="88"/>
    <n v="304.39"/>
  </r>
  <r>
    <m/>
    <x v="72"/>
    <n v="58.65"/>
  </r>
  <r>
    <m/>
    <x v="89"/>
    <n v="200"/>
  </r>
  <r>
    <m/>
    <x v="20"/>
    <n v="170.44"/>
  </r>
  <r>
    <m/>
    <x v="22"/>
    <n v="83.33"/>
  </r>
  <r>
    <m/>
    <x v="10"/>
    <n v="1665.7600000000002"/>
  </r>
  <r>
    <m/>
    <x v="10"/>
    <m/>
  </r>
  <r>
    <d v="2014-02-01T00:00:00"/>
    <x v="90"/>
    <n v="17"/>
  </r>
  <r>
    <m/>
    <x v="91"/>
    <n v="58.77"/>
  </r>
  <r>
    <m/>
    <x v="4"/>
    <n v="49.03"/>
  </r>
  <r>
    <m/>
    <x v="8"/>
    <n v="345.38"/>
  </r>
  <r>
    <m/>
    <x v="9"/>
    <n v="205.89"/>
  </r>
  <r>
    <m/>
    <x v="7"/>
    <n v="387.17"/>
  </r>
  <r>
    <m/>
    <x v="92"/>
    <n v="50.85"/>
  </r>
  <r>
    <m/>
    <x v="10"/>
    <n v="1114.0899999999999"/>
  </r>
  <r>
    <m/>
    <x v="10"/>
    <m/>
  </r>
  <r>
    <d v="2014-02-08T00:00:00"/>
    <x v="6"/>
    <n v="51.84"/>
  </r>
  <r>
    <m/>
    <x v="9"/>
    <n v="191.46"/>
  </r>
  <r>
    <m/>
    <x v="8"/>
    <n v="394.09"/>
  </r>
  <r>
    <m/>
    <x v="29"/>
    <n v="30"/>
  </r>
  <r>
    <m/>
    <x v="7"/>
    <n v="644.13"/>
  </r>
  <r>
    <m/>
    <x v="14"/>
    <n v="274.39"/>
  </r>
  <r>
    <m/>
    <x v="10"/>
    <n v="1585.9099999999999"/>
  </r>
  <r>
    <m/>
    <x v="10"/>
    <m/>
  </r>
  <r>
    <d v="2014-02-15T00:00:00"/>
    <x v="6"/>
    <n v="205.87"/>
  </r>
  <r>
    <m/>
    <x v="9"/>
    <n v="99.85"/>
  </r>
  <r>
    <m/>
    <x v="93"/>
    <n v="191.7"/>
  </r>
  <r>
    <m/>
    <x v="29"/>
    <n v="30"/>
  </r>
  <r>
    <m/>
    <x v="7"/>
    <n v="786.52"/>
  </r>
  <r>
    <m/>
    <x v="8"/>
    <n v="391.57"/>
  </r>
  <r>
    <m/>
    <x v="14"/>
    <n v="289.56"/>
  </r>
  <r>
    <m/>
    <x v="10"/>
    <n v="1995.07"/>
  </r>
  <r>
    <m/>
    <x v="10"/>
    <m/>
  </r>
  <r>
    <d v="2014-02-23T00:00:00"/>
    <x v="6"/>
    <n v="64.2"/>
  </r>
  <r>
    <m/>
    <x v="7"/>
    <n v="700.09"/>
  </r>
  <r>
    <m/>
    <x v="8"/>
    <n v="402.07"/>
  </r>
  <r>
    <m/>
    <x v="9"/>
    <n v="118.01"/>
  </r>
  <r>
    <m/>
    <x v="94"/>
    <n v="160"/>
  </r>
  <r>
    <m/>
    <x v="69"/>
    <n v="273.05"/>
  </r>
  <r>
    <m/>
    <x v="12"/>
    <n v="52.9"/>
  </r>
  <r>
    <m/>
    <x v="10"/>
    <n v="1770.3200000000002"/>
  </r>
  <r>
    <m/>
    <x v="10"/>
    <m/>
  </r>
  <r>
    <m/>
    <x v="10"/>
    <m/>
  </r>
  <r>
    <d v="2014-03-02T00:00:00"/>
    <x v="6"/>
    <n v="33.869999999999997"/>
  </r>
  <r>
    <m/>
    <x v="7"/>
    <n v="664.32"/>
  </r>
  <r>
    <m/>
    <x v="8"/>
    <n v="356.17"/>
  </r>
  <r>
    <m/>
    <x v="9"/>
    <n v="192.72"/>
  </r>
  <r>
    <m/>
    <x v="29"/>
    <n v="30"/>
  </r>
  <r>
    <m/>
    <x v="42"/>
    <n v="108.44"/>
  </r>
  <r>
    <m/>
    <x v="14"/>
    <n v="281.75"/>
  </r>
  <r>
    <m/>
    <x v="95"/>
    <n v="43.11"/>
  </r>
  <r>
    <m/>
    <x v="10"/>
    <n v="1710.38"/>
  </r>
  <r>
    <d v="2014-03-09T00:00:00"/>
    <x v="6"/>
    <n v="66.900000000000006"/>
  </r>
  <r>
    <m/>
    <x v="7"/>
    <n v="561.37"/>
  </r>
  <r>
    <m/>
    <x v="8"/>
    <n v="510.76"/>
  </r>
  <r>
    <m/>
    <x v="9"/>
    <n v="170.5"/>
  </r>
  <r>
    <m/>
    <x v="96"/>
    <n v="70"/>
  </r>
  <r>
    <m/>
    <x v="97"/>
    <n v="70"/>
  </r>
  <r>
    <m/>
    <x v="98"/>
    <n v="63.78"/>
  </r>
  <r>
    <m/>
    <x v="99"/>
    <n v="109.58"/>
  </r>
  <r>
    <m/>
    <x v="10"/>
    <n v="1622.8899999999999"/>
  </r>
  <r>
    <m/>
    <x v="10"/>
    <m/>
  </r>
  <r>
    <d v="2014-03-16T00:00:00"/>
    <x v="9"/>
    <n v="268.97000000000003"/>
  </r>
  <r>
    <m/>
    <x v="8"/>
    <n v="430.96"/>
  </r>
  <r>
    <m/>
    <x v="6"/>
    <n v="63.73"/>
  </r>
  <r>
    <m/>
    <x v="7"/>
    <n v="708.98"/>
  </r>
  <r>
    <m/>
    <x v="14"/>
    <n v="275.49"/>
  </r>
  <r>
    <m/>
    <x v="10"/>
    <n v="1748.13"/>
  </r>
  <r>
    <m/>
    <x v="10"/>
    <m/>
  </r>
  <r>
    <d v="2014-03-23T00:00:00"/>
    <x v="7"/>
    <n v="647.96"/>
  </r>
  <r>
    <m/>
    <x v="69"/>
    <n v="39.619999999999997"/>
  </r>
  <r>
    <m/>
    <x v="22"/>
    <n v="94.15"/>
  </r>
  <r>
    <m/>
    <x v="6"/>
    <n v="56.03"/>
  </r>
  <r>
    <m/>
    <x v="8"/>
    <n v="405.91"/>
  </r>
  <r>
    <m/>
    <x v="9"/>
    <n v="182.18"/>
  </r>
  <r>
    <m/>
    <x v="10"/>
    <n v="1425.8500000000001"/>
  </r>
  <r>
    <m/>
    <x v="10"/>
    <m/>
  </r>
  <r>
    <d v="2014-03-29T00:00:00"/>
    <x v="8"/>
    <n v="376.91"/>
  </r>
  <r>
    <m/>
    <x v="29"/>
    <n v="30"/>
  </r>
  <r>
    <m/>
    <x v="9"/>
    <n v="248.25"/>
  </r>
  <r>
    <m/>
    <x v="6"/>
    <n v="24.19"/>
  </r>
  <r>
    <m/>
    <x v="6"/>
    <n v="40.65"/>
  </r>
  <r>
    <m/>
    <x v="7"/>
    <n v="476.61"/>
  </r>
  <r>
    <m/>
    <x v="42"/>
    <n v="102"/>
  </r>
  <r>
    <m/>
    <x v="100"/>
    <n v="79.02"/>
  </r>
  <r>
    <m/>
    <x v="14"/>
    <n v="278.52"/>
  </r>
  <r>
    <m/>
    <x v="101"/>
    <n v="106.37"/>
  </r>
  <r>
    <m/>
    <x v="10"/>
    <n v="1762.52"/>
  </r>
  <r>
    <m/>
    <x v="10"/>
    <m/>
  </r>
  <r>
    <m/>
    <x v="10"/>
    <m/>
  </r>
  <r>
    <d v="2014-04-05T00:00:00"/>
    <x v="29"/>
    <n v="30"/>
  </r>
  <r>
    <m/>
    <x v="102"/>
    <n v="109"/>
  </r>
  <r>
    <m/>
    <x v="6"/>
    <n v="84.05"/>
  </r>
  <r>
    <m/>
    <x v="7"/>
    <n v="1119.56"/>
  </r>
  <r>
    <m/>
    <x v="8"/>
    <n v="563.52"/>
  </r>
  <r>
    <m/>
    <x v="10"/>
    <n v="1906.1299999999999"/>
  </r>
  <r>
    <m/>
    <x v="10"/>
    <m/>
  </r>
  <r>
    <d v="2014-04-13T00:00:00"/>
    <x v="7"/>
    <n v="601.07000000000005"/>
  </r>
  <r>
    <m/>
    <x v="9"/>
    <n v="323.97000000000003"/>
  </r>
  <r>
    <m/>
    <x v="8"/>
    <n v="498.9"/>
  </r>
  <r>
    <m/>
    <x v="4"/>
    <n v="121.61"/>
  </r>
  <r>
    <m/>
    <x v="3"/>
    <n v="43"/>
  </r>
  <r>
    <m/>
    <x v="10"/>
    <n v="1588.55"/>
  </r>
  <r>
    <m/>
    <x v="10"/>
    <m/>
  </r>
  <r>
    <d v="2014-04-20T00:00:00"/>
    <x v="6"/>
    <n v="27.48"/>
  </r>
  <r>
    <m/>
    <x v="8"/>
    <n v="349.71"/>
  </r>
  <r>
    <m/>
    <x v="9"/>
    <n v="271.85000000000002"/>
  </r>
  <r>
    <m/>
    <x v="14"/>
    <n v="293.89999999999998"/>
  </r>
  <r>
    <m/>
    <x v="7"/>
    <n v="1011.96"/>
  </r>
  <r>
    <m/>
    <x v="10"/>
    <n v="1954.9"/>
  </r>
  <r>
    <m/>
    <x v="10"/>
    <m/>
  </r>
  <r>
    <d v="2014-04-26T00:00:00"/>
    <x v="8"/>
    <n v="369.62"/>
  </r>
  <r>
    <m/>
    <x v="7"/>
    <n v="454.7"/>
  </r>
  <r>
    <m/>
    <x v="6"/>
    <n v="45.64"/>
  </r>
  <r>
    <m/>
    <x v="42"/>
    <n v="362.67"/>
  </r>
  <r>
    <m/>
    <x v="20"/>
    <n v="204.31"/>
  </r>
  <r>
    <m/>
    <x v="10"/>
    <n v="1436.9399999999998"/>
  </r>
  <r>
    <m/>
    <x v="10"/>
    <m/>
  </r>
  <r>
    <d v="2014-05-03T00:00:00"/>
    <x v="8"/>
    <n v="326.77"/>
  </r>
  <r>
    <m/>
    <x v="9"/>
    <n v="152.85"/>
  </r>
  <r>
    <m/>
    <x v="6"/>
    <n v="51.59"/>
  </r>
  <r>
    <m/>
    <x v="77"/>
    <n v="39.270000000000003"/>
  </r>
  <r>
    <m/>
    <x v="14"/>
    <n v="299.89"/>
  </r>
  <r>
    <m/>
    <x v="29"/>
    <n v="30"/>
  </r>
  <r>
    <m/>
    <x v="7"/>
    <n v="664.75"/>
  </r>
  <r>
    <m/>
    <x v="10"/>
    <n v="1565.12"/>
  </r>
  <r>
    <m/>
    <x v="10"/>
    <m/>
  </r>
  <r>
    <d v="2014-05-10T00:00:00"/>
    <x v="6"/>
    <n v="19.87"/>
  </r>
  <r>
    <m/>
    <x v="8"/>
    <n v="298.47000000000003"/>
  </r>
  <r>
    <m/>
    <x v="22"/>
    <n v="85.34"/>
  </r>
  <r>
    <m/>
    <x v="7"/>
    <n v="341.12"/>
  </r>
  <r>
    <m/>
    <x v="9"/>
    <n v="366.94"/>
  </r>
  <r>
    <m/>
    <x v="10"/>
    <n v="1111.74"/>
  </r>
  <r>
    <m/>
    <x v="10"/>
    <m/>
  </r>
  <r>
    <d v="2014-05-17T00:00:00"/>
    <x v="8"/>
    <n v="365.06"/>
  </r>
  <r>
    <m/>
    <x v="45"/>
    <n v="269.55"/>
  </r>
  <r>
    <m/>
    <x v="9"/>
    <n v="248.98"/>
  </r>
  <r>
    <m/>
    <x v="7"/>
    <n v="1401.18"/>
  </r>
  <r>
    <m/>
    <x v="10"/>
    <n v="2284.77"/>
  </r>
  <r>
    <m/>
    <x v="10"/>
    <m/>
  </r>
  <r>
    <d v="2014-05-24T00:00:00"/>
    <x v="6"/>
    <n v="227.07"/>
  </r>
  <r>
    <m/>
    <x v="8"/>
    <n v="488.93"/>
  </r>
  <r>
    <m/>
    <x v="7"/>
    <n v="369.4"/>
  </r>
  <r>
    <m/>
    <x v="20"/>
    <n v="166.39"/>
  </r>
  <r>
    <m/>
    <x v="4"/>
    <n v="41.07"/>
  </r>
  <r>
    <m/>
    <x v="10"/>
    <n v="1292.8599999999999"/>
  </r>
  <r>
    <m/>
    <x v="10"/>
    <m/>
  </r>
  <r>
    <d v="2014-05-31T00:00:00"/>
    <x v="29"/>
    <n v="30"/>
  </r>
  <r>
    <m/>
    <x v="14"/>
    <n v="304.18"/>
  </r>
  <r>
    <m/>
    <x v="9"/>
    <n v="137.91"/>
  </r>
  <r>
    <m/>
    <x v="6"/>
    <n v="38.97"/>
  </r>
  <r>
    <m/>
    <x v="8"/>
    <n v="321.12"/>
  </r>
  <r>
    <m/>
    <x v="7"/>
    <n v="1270.6300000000001"/>
  </r>
  <r>
    <m/>
    <x v="10"/>
    <n v="2102.8100000000004"/>
  </r>
  <r>
    <m/>
    <x v="10"/>
    <m/>
  </r>
  <r>
    <d v="2014-06-08T00:00:00"/>
    <x v="7"/>
    <n v="400.6"/>
  </r>
  <r>
    <m/>
    <x v="103"/>
    <n v="217.77"/>
  </r>
  <r>
    <m/>
    <x v="8"/>
    <n v="419.48"/>
  </r>
  <r>
    <m/>
    <x v="6"/>
    <n v="112.47"/>
  </r>
  <r>
    <m/>
    <x v="68"/>
    <n v="638"/>
  </r>
  <r>
    <m/>
    <x v="10"/>
    <n v="1788.32"/>
  </r>
  <r>
    <m/>
    <x v="10"/>
    <m/>
  </r>
  <r>
    <m/>
    <x v="10"/>
    <m/>
  </r>
  <r>
    <d v="2014-06-15T00:00:00"/>
    <x v="7"/>
    <n v="974.43"/>
  </r>
  <r>
    <m/>
    <x v="9"/>
    <n v="183.18"/>
  </r>
  <r>
    <m/>
    <x v="8"/>
    <n v="348.49"/>
  </r>
  <r>
    <m/>
    <x v="6"/>
    <n v="103.99"/>
  </r>
  <r>
    <m/>
    <x v="4"/>
    <n v="86.5"/>
  </r>
  <r>
    <m/>
    <x v="45"/>
    <n v="269.77999999999997"/>
  </r>
  <r>
    <m/>
    <x v="10"/>
    <n v="1966.37"/>
  </r>
  <r>
    <m/>
    <x v="10"/>
    <m/>
  </r>
  <r>
    <m/>
    <x v="10"/>
    <m/>
  </r>
  <r>
    <d v="2014-06-22T00:00:00"/>
    <x v="7"/>
    <n v="499.81"/>
  </r>
  <r>
    <m/>
    <x v="8"/>
    <n v="358.87"/>
  </r>
  <r>
    <m/>
    <x v="9"/>
    <n v="185.14"/>
  </r>
  <r>
    <m/>
    <x v="104"/>
    <n v="68"/>
  </r>
  <r>
    <m/>
    <x v="10"/>
    <n v="1111.8200000000002"/>
  </r>
  <r>
    <m/>
    <x v="10"/>
    <m/>
  </r>
  <r>
    <m/>
    <x v="10"/>
    <m/>
  </r>
  <r>
    <d v="2014-06-29T00:00:00"/>
    <x v="6"/>
    <n v="98.25"/>
  </r>
  <r>
    <m/>
    <x v="7"/>
    <n v="1370.01"/>
  </r>
  <r>
    <m/>
    <x v="8"/>
    <n v="326.57"/>
  </r>
  <r>
    <m/>
    <x v="105"/>
    <n v="209.69"/>
  </r>
  <r>
    <m/>
    <x v="45"/>
    <n v="254.5"/>
  </r>
  <r>
    <m/>
    <x v="106"/>
    <n v="130"/>
  </r>
  <r>
    <m/>
    <x v="20"/>
    <n v="168.82"/>
  </r>
  <r>
    <m/>
    <x v="4"/>
    <n v="90"/>
  </r>
  <r>
    <m/>
    <x v="42"/>
    <n v="63"/>
  </r>
  <r>
    <m/>
    <x v="10"/>
    <n v="2710.84"/>
  </r>
  <r>
    <m/>
    <x v="10"/>
    <m/>
  </r>
  <r>
    <d v="2014-07-06T00:00:00"/>
    <x v="7"/>
    <n v="789.88"/>
  </r>
  <r>
    <m/>
    <x v="9"/>
    <n v="65.48"/>
  </r>
  <r>
    <m/>
    <x v="107"/>
    <n v="30"/>
  </r>
  <r>
    <m/>
    <x v="8"/>
    <n v="512.69000000000005"/>
  </r>
  <r>
    <m/>
    <x v="14"/>
    <n v="284.73"/>
  </r>
  <r>
    <m/>
    <x v="10"/>
    <n v="1682.7800000000002"/>
  </r>
  <r>
    <m/>
    <x v="10"/>
    <m/>
  </r>
  <r>
    <d v="2014-07-13T00:00:00"/>
    <x v="8"/>
    <n v="346.27"/>
  </r>
  <r>
    <m/>
    <x v="9"/>
    <n v="185.53"/>
  </r>
  <r>
    <m/>
    <x v="6"/>
    <n v="139.49"/>
  </r>
  <r>
    <m/>
    <x v="7"/>
    <n v="986.75"/>
  </r>
  <r>
    <m/>
    <x v="108"/>
    <n v="129.97"/>
  </r>
  <r>
    <m/>
    <x v="109"/>
    <n v="54.45"/>
  </r>
  <r>
    <m/>
    <x v="110"/>
    <n v="106"/>
  </r>
  <r>
    <m/>
    <x v="10"/>
    <n v="1948.46"/>
  </r>
  <r>
    <m/>
    <x v="10"/>
    <m/>
  </r>
  <r>
    <d v="2014-07-20T00:00:00"/>
    <x v="6"/>
    <n v="76.930000000000007"/>
  </r>
  <r>
    <m/>
    <x v="9"/>
    <n v="261.23"/>
  </r>
  <r>
    <m/>
    <x v="45"/>
    <n v="269.11"/>
  </r>
  <r>
    <m/>
    <x v="24"/>
    <n v="182.87"/>
  </r>
  <r>
    <m/>
    <x v="8"/>
    <n v="403.01"/>
  </r>
  <r>
    <m/>
    <x v="7"/>
    <n v="890.85"/>
  </r>
  <r>
    <m/>
    <x v="10"/>
    <n v="2084"/>
  </r>
  <r>
    <m/>
    <x v="10"/>
    <m/>
  </r>
  <r>
    <d v="2014-07-28T00:00:00"/>
    <x v="6"/>
    <n v="93.94"/>
  </r>
  <r>
    <m/>
    <x v="9"/>
    <n v="207.37"/>
  </r>
  <r>
    <m/>
    <x v="8"/>
    <n v="358.14"/>
  </r>
  <r>
    <m/>
    <x v="69"/>
    <n v="190.36"/>
  </r>
  <r>
    <m/>
    <x v="45"/>
    <n v="240.21"/>
  </r>
  <r>
    <m/>
    <x v="7"/>
    <n v="476.22"/>
  </r>
  <r>
    <m/>
    <x v="10"/>
    <n v="1566.24"/>
  </r>
  <r>
    <m/>
    <x v="10"/>
    <m/>
  </r>
  <r>
    <d v="2014-08-03T00:00:00"/>
    <x v="41"/>
    <n v="989.24"/>
  </r>
  <r>
    <m/>
    <x v="6"/>
    <n v="32.97"/>
  </r>
  <r>
    <m/>
    <x v="8"/>
    <n v="519.38"/>
  </r>
  <r>
    <m/>
    <x v="10"/>
    <n v="1541.5900000000001"/>
  </r>
  <r>
    <m/>
    <x v="10"/>
    <m/>
  </r>
  <r>
    <d v="2014-08-10T00:00:00"/>
    <x v="7"/>
    <n v="860.78"/>
  </r>
  <r>
    <m/>
    <x v="14"/>
    <n v="264.72000000000003"/>
  </r>
  <r>
    <m/>
    <x v="8"/>
    <n v="335.76"/>
  </r>
  <r>
    <m/>
    <x v="6"/>
    <n v="132.30000000000001"/>
  </r>
  <r>
    <m/>
    <x v="10"/>
    <n v="1593.56"/>
  </r>
  <r>
    <m/>
    <x v="10"/>
    <m/>
  </r>
  <r>
    <d v="2014-08-17T00:00:00"/>
    <x v="22"/>
    <n v="87.55"/>
  </r>
  <r>
    <m/>
    <x v="9"/>
    <n v="277.27999999999997"/>
  </r>
  <r>
    <m/>
    <x v="8"/>
    <n v="478.48"/>
  </r>
  <r>
    <m/>
    <x v="7"/>
    <n v="1156.05"/>
  </r>
  <r>
    <m/>
    <x v="6"/>
    <n v="76.930000000000007"/>
  </r>
  <r>
    <m/>
    <x v="10"/>
    <n v="2076.29"/>
  </r>
  <r>
    <m/>
    <x v="10"/>
    <m/>
  </r>
  <r>
    <m/>
    <x v="10"/>
    <m/>
  </r>
  <r>
    <m/>
    <x v="10"/>
    <m/>
  </r>
  <r>
    <d v="2014-08-24T00:00:00"/>
    <x v="8"/>
    <n v="357.92"/>
  </r>
  <r>
    <m/>
    <x v="111"/>
    <n v="55.67"/>
  </r>
  <r>
    <m/>
    <x v="112"/>
    <n v="63.96"/>
  </r>
  <r>
    <m/>
    <x v="14"/>
    <n v="280.95999999999998"/>
  </r>
  <r>
    <m/>
    <x v="20"/>
    <n v="59.08"/>
  </r>
  <r>
    <m/>
    <x v="42"/>
    <n v="45"/>
  </r>
  <r>
    <m/>
    <x v="9"/>
    <n v="95.77"/>
  </r>
  <r>
    <m/>
    <x v="7"/>
    <n v="506.54"/>
  </r>
  <r>
    <m/>
    <x v="29"/>
    <n v="30"/>
  </r>
  <r>
    <m/>
    <x v="10"/>
    <n v="1494.9"/>
  </r>
  <r>
    <m/>
    <x v="10"/>
    <m/>
  </r>
  <r>
    <m/>
    <x v="10"/>
    <m/>
  </r>
  <r>
    <m/>
    <x v="10"/>
    <m/>
  </r>
  <r>
    <s v="301/8/14"/>
    <x v="37"/>
    <n v="446.78"/>
  </r>
  <r>
    <m/>
    <x v="29"/>
    <n v="25"/>
  </r>
  <r>
    <m/>
    <x v="7"/>
    <n v="779.44"/>
  </r>
  <r>
    <m/>
    <x v="9"/>
    <n v="271.73"/>
  </r>
  <r>
    <m/>
    <x v="8"/>
    <n v="510.31"/>
  </r>
  <r>
    <m/>
    <x v="10"/>
    <n v="2033.26"/>
  </r>
  <r>
    <m/>
    <x v="10"/>
    <m/>
  </r>
  <r>
    <d v="2014-09-07T00:00:00"/>
    <x v="9"/>
    <n v="191.8"/>
  </r>
  <r>
    <m/>
    <x v="8"/>
    <n v="374.79"/>
  </r>
  <r>
    <m/>
    <x v="6"/>
    <n v="138.19999999999999"/>
  </r>
  <r>
    <m/>
    <x v="77"/>
    <n v="91.86"/>
  </r>
  <r>
    <m/>
    <x v="7"/>
    <n v="1100.6300000000001"/>
  </r>
  <r>
    <m/>
    <x v="10"/>
    <n v="1897.2800000000002"/>
  </r>
  <r>
    <m/>
    <x v="10"/>
    <m/>
  </r>
  <r>
    <d v="2014-09-14T00:00:00"/>
    <x v="9"/>
    <n v="82.99"/>
  </r>
  <r>
    <m/>
    <x v="8"/>
    <n v="364.89"/>
  </r>
  <r>
    <m/>
    <x v="77"/>
    <n v="516.54999999999995"/>
  </r>
  <r>
    <m/>
    <x v="4"/>
    <n v="84.64"/>
  </r>
  <r>
    <m/>
    <x v="45"/>
    <n v="254.23"/>
  </r>
  <r>
    <m/>
    <x v="7"/>
    <n v="563.51"/>
  </r>
  <r>
    <m/>
    <x v="6"/>
    <n v="66.290000000000006"/>
  </r>
  <r>
    <m/>
    <x v="10"/>
    <n v="1933.1"/>
  </r>
  <r>
    <m/>
    <x v="10"/>
    <m/>
  </r>
  <r>
    <d v="2014-09-21T00:00:00"/>
    <x v="9"/>
    <n v="266.47000000000003"/>
  </r>
  <r>
    <m/>
    <x v="8"/>
    <n v="327.29000000000002"/>
  </r>
  <r>
    <m/>
    <x v="7"/>
    <n v="1863.21"/>
  </r>
  <r>
    <m/>
    <x v="6"/>
    <n v="32.97"/>
  </r>
  <r>
    <m/>
    <x v="113"/>
    <n v="136.68"/>
  </r>
  <r>
    <m/>
    <x v="10"/>
    <n v="2626.62"/>
  </r>
  <r>
    <m/>
    <x v="10"/>
    <m/>
  </r>
  <r>
    <d v="2014-09-28T00:00:00"/>
    <x v="7"/>
    <n v="766.63"/>
  </r>
  <r>
    <m/>
    <x v="8"/>
    <n v="451.65"/>
  </r>
  <r>
    <m/>
    <x v="6"/>
    <n v="137.88999999999999"/>
  </r>
  <r>
    <m/>
    <x v="14"/>
    <n v="229"/>
  </r>
  <r>
    <m/>
    <x v="10"/>
    <n v="1585.17"/>
  </r>
  <r>
    <m/>
    <x v="10"/>
    <m/>
  </r>
  <r>
    <d v="2014-10-05T00:00:00"/>
    <x v="7"/>
    <n v="1178.83"/>
  </r>
  <r>
    <m/>
    <x v="8"/>
    <n v="346.43"/>
  </r>
  <r>
    <m/>
    <x v="6"/>
    <n v="71.94"/>
  </r>
  <r>
    <m/>
    <x v="14"/>
    <n v="271.98"/>
  </r>
  <r>
    <m/>
    <x v="42"/>
    <n v="147.05000000000001"/>
  </r>
  <r>
    <m/>
    <x v="10"/>
    <n v="2016.23"/>
  </r>
  <r>
    <m/>
    <x v="10"/>
    <m/>
  </r>
  <r>
    <d v="2014-10-12T00:00:00"/>
    <x v="7"/>
    <n v="385.6"/>
  </r>
  <r>
    <m/>
    <x v="9"/>
    <n v="324.44"/>
  </r>
  <r>
    <m/>
    <x v="8"/>
    <n v="468.04"/>
  </r>
  <r>
    <m/>
    <x v="14"/>
    <n v="279"/>
  </r>
  <r>
    <m/>
    <x v="4"/>
    <n v="86.33"/>
  </r>
  <r>
    <m/>
    <x v="10"/>
    <n v="1543.4099999999999"/>
  </r>
  <r>
    <m/>
    <x v="10"/>
    <m/>
  </r>
  <r>
    <d v="2014-10-19T00:00:00"/>
    <x v="7"/>
    <n v="973.07"/>
  </r>
  <r>
    <m/>
    <x v="8"/>
    <n v="267.75"/>
  </r>
  <r>
    <m/>
    <x v="9"/>
    <n v="202.14"/>
  </r>
  <r>
    <m/>
    <x v="6"/>
    <n v="86.6"/>
  </r>
  <r>
    <m/>
    <x v="10"/>
    <n v="1529.56"/>
  </r>
  <r>
    <m/>
    <x v="10"/>
    <m/>
  </r>
  <r>
    <d v="2014-10-26T00:00:00"/>
    <x v="14"/>
    <n v="261.42"/>
  </r>
  <r>
    <m/>
    <x v="2"/>
    <n v="222.5"/>
  </r>
  <r>
    <m/>
    <x v="8"/>
    <n v="458.87"/>
  </r>
  <r>
    <m/>
    <x v="7"/>
    <n v="730.95"/>
  </r>
  <r>
    <m/>
    <x v="6"/>
    <n v="118.06"/>
  </r>
  <r>
    <m/>
    <x v="10"/>
    <n v="1791.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24">
  <r>
    <n v="1"/>
    <d v="2007-09-24T00:00:00"/>
    <n v="535"/>
    <n v="0"/>
    <n v="0"/>
    <n v="535"/>
    <n v="26"/>
    <n v="20.576923076923077"/>
    <n v="0"/>
    <n v="0"/>
    <n v="26"/>
    <n v="0"/>
    <n v="20.576923076923077"/>
    <m/>
    <m/>
    <m/>
    <x v="0"/>
    <x v="0"/>
    <x v="0"/>
    <x v="0"/>
  </r>
  <r>
    <n v="1"/>
    <d v="2007-09-25T00:00:00"/>
    <n v="650"/>
    <n v="0"/>
    <n v="0"/>
    <n v="650"/>
    <n v="42"/>
    <n v="15.476190476190476"/>
    <n v="0"/>
    <n v="0"/>
    <n v="42"/>
    <n v="0"/>
    <n v="15.476190476190476"/>
    <m/>
    <m/>
    <m/>
    <x v="0"/>
    <x v="0"/>
    <x v="1"/>
    <x v="0"/>
  </r>
  <r>
    <n v="1"/>
    <d v="2007-09-26T00:00:00"/>
    <n v="575"/>
    <n v="0"/>
    <n v="0"/>
    <n v="575"/>
    <n v="38"/>
    <n v="15.131578947368421"/>
    <n v="0"/>
    <n v="0"/>
    <n v="38"/>
    <n v="0"/>
    <n v="15.131578947368421"/>
    <m/>
    <m/>
    <m/>
    <x v="0"/>
    <x v="0"/>
    <x v="2"/>
    <x v="0"/>
  </r>
  <r>
    <n v="1"/>
    <d v="2007-09-27T00:00:00"/>
    <n v="620"/>
    <n v="0"/>
    <n v="0"/>
    <n v="620"/>
    <n v="35"/>
    <n v="17.714285714285715"/>
    <n v="0"/>
    <n v="0"/>
    <n v="35"/>
    <n v="0"/>
    <n v="17.714285714285715"/>
    <m/>
    <m/>
    <m/>
    <x v="0"/>
    <x v="0"/>
    <x v="3"/>
    <x v="0"/>
  </r>
  <r>
    <n v="1"/>
    <d v="2007-09-28T00:00:00"/>
    <n v="1070"/>
    <n v="0"/>
    <n v="0"/>
    <n v="1070"/>
    <n v="52"/>
    <n v="20.576923076923077"/>
    <n v="0"/>
    <n v="0"/>
    <n v="52"/>
    <n v="0"/>
    <n v="20.576923076923077"/>
    <m/>
    <m/>
    <m/>
    <x v="0"/>
    <x v="0"/>
    <x v="4"/>
    <x v="0"/>
  </r>
  <r>
    <n v="1"/>
    <d v="2007-09-29T00:00:00"/>
    <n v="260"/>
    <n v="0"/>
    <n v="0"/>
    <n v="260"/>
    <n v="15"/>
    <n v="17.333333333333332"/>
    <n v="0"/>
    <n v="0"/>
    <n v="15"/>
    <n v="0"/>
    <n v="17.333333333333332"/>
    <m/>
    <m/>
    <m/>
    <x v="0"/>
    <x v="0"/>
    <x v="5"/>
    <x v="0"/>
  </r>
  <r>
    <m/>
    <d v="2007-09-30T00:00:00"/>
    <n v="3710"/>
    <n v="1395.56"/>
    <n v="5105.5599999999995"/>
    <m/>
    <n v="208"/>
    <n v="17.801539104170683"/>
    <n v="0"/>
    <n v="0"/>
    <n v="208"/>
    <n v="0"/>
    <n v="17.801539104170683"/>
    <m/>
    <m/>
    <m/>
    <x v="1"/>
    <x v="0"/>
    <x v="6"/>
    <x v="1"/>
  </r>
  <r>
    <n v="2"/>
    <d v="2007-10-01T00:00:00"/>
    <n v="330"/>
    <n v="0"/>
    <n v="0"/>
    <n v="330"/>
    <n v="20"/>
    <n v="16.5"/>
    <n v="0"/>
    <n v="0"/>
    <n v="20"/>
    <n v="0"/>
    <n v="16.5"/>
    <m/>
    <m/>
    <m/>
    <x v="1"/>
    <x v="0"/>
    <x v="0"/>
    <x v="1"/>
  </r>
  <r>
    <n v="2"/>
    <d v="2007-10-02T00:00:00"/>
    <n v="510"/>
    <n v="0"/>
    <n v="0"/>
    <n v="510"/>
    <n v="36"/>
    <n v="14.166666666666666"/>
    <n v="0"/>
    <n v="0"/>
    <n v="36"/>
    <n v="0"/>
    <n v="14.166666666666666"/>
    <m/>
    <m/>
    <m/>
    <x v="1"/>
    <x v="0"/>
    <x v="1"/>
    <x v="1"/>
  </r>
  <r>
    <n v="2"/>
    <d v="2007-10-03T00:00:00"/>
    <n v="620"/>
    <n v="0"/>
    <n v="0"/>
    <n v="620"/>
    <n v="45"/>
    <n v="13.777777777777779"/>
    <n v="0"/>
    <n v="0"/>
    <n v="45"/>
    <n v="0"/>
    <n v="13.777777777777779"/>
    <m/>
    <m/>
    <m/>
    <x v="1"/>
    <x v="0"/>
    <x v="2"/>
    <x v="1"/>
  </r>
  <r>
    <n v="2"/>
    <d v="2007-10-04T00:00:00"/>
    <n v="780"/>
    <n v="0"/>
    <n v="0"/>
    <n v="780"/>
    <n v="39"/>
    <n v="20"/>
    <n v="0"/>
    <n v="0"/>
    <n v="39"/>
    <n v="0"/>
    <n v="20"/>
    <m/>
    <m/>
    <m/>
    <x v="1"/>
    <x v="0"/>
    <x v="3"/>
    <x v="1"/>
  </r>
  <r>
    <n v="2"/>
    <d v="2007-10-05T00:00:00"/>
    <n v="2409.61"/>
    <n v="0"/>
    <n v="0"/>
    <n v="2409.61"/>
    <n v="41"/>
    <n v="58.7709756097561"/>
    <n v="0"/>
    <n v="0"/>
    <n v="41"/>
    <n v="0"/>
    <n v="58.7709756097561"/>
    <s v="(inc $1250 killer)"/>
    <m/>
    <m/>
    <x v="1"/>
    <x v="0"/>
    <x v="4"/>
    <x v="1"/>
  </r>
  <r>
    <n v="2"/>
    <d v="2007-10-06T00:00:00"/>
    <n v="294.35000000000002"/>
    <n v="0"/>
    <n v="0"/>
    <n v="294.35000000000002"/>
    <n v="15"/>
    <n v="19.623333333333335"/>
    <n v="0"/>
    <n v="0"/>
    <n v="15"/>
    <n v="0"/>
    <n v="19.623333333333335"/>
    <m/>
    <m/>
    <m/>
    <x v="1"/>
    <x v="0"/>
    <x v="5"/>
    <x v="1"/>
  </r>
  <r>
    <m/>
    <d v="2007-10-07T00:00:00"/>
    <n v="4943.9600000000009"/>
    <n v="1245.24"/>
    <n v="6189.2000000000007"/>
    <m/>
    <n v="196"/>
    <n v="23.806458897922312"/>
    <n v="0"/>
    <n v="0"/>
    <n v="196"/>
    <n v="0"/>
    <n v="23.806458897922312"/>
    <m/>
    <m/>
    <m/>
    <x v="2"/>
    <x v="0"/>
    <x v="6"/>
    <x v="2"/>
  </r>
  <r>
    <n v="3"/>
    <d v="2007-10-08T00:00:00"/>
    <n v="674.84"/>
    <n v="0"/>
    <n v="0"/>
    <n v="674.84"/>
    <n v="42"/>
    <n v="16.067619047619047"/>
    <n v="0"/>
    <n v="0"/>
    <n v="42"/>
    <n v="0"/>
    <n v="16.067619047619047"/>
    <s v="New Till"/>
    <m/>
    <m/>
    <x v="2"/>
    <x v="0"/>
    <x v="0"/>
    <x v="2"/>
  </r>
  <r>
    <n v="3"/>
    <d v="2007-10-09T00:00:00"/>
    <n v="617.16"/>
    <n v="0"/>
    <n v="0"/>
    <n v="574.65"/>
    <n v="42"/>
    <n v="13.682142857142857"/>
    <n v="42.51"/>
    <n v="3"/>
    <n v="45"/>
    <n v="14.17"/>
    <n v="13.714666666666666"/>
    <m/>
    <m/>
    <m/>
    <x v="2"/>
    <x v="0"/>
    <x v="1"/>
    <x v="2"/>
  </r>
  <r>
    <n v="3"/>
    <d v="2007-10-10T00:00:00"/>
    <n v="580.70000000000005"/>
    <n v="0"/>
    <n v="0"/>
    <n v="561.85"/>
    <n v="29"/>
    <n v="19.374137931034483"/>
    <n v="18.899999999999999"/>
    <n v="1"/>
    <n v="30"/>
    <n v="18.899999999999999"/>
    <n v="19.358333333333334"/>
    <m/>
    <m/>
    <m/>
    <x v="2"/>
    <x v="0"/>
    <x v="2"/>
    <x v="2"/>
  </r>
  <r>
    <n v="3"/>
    <d v="2007-10-11T00:00:00"/>
    <n v="946.22"/>
    <n v="0"/>
    <n v="0"/>
    <n v="855.15"/>
    <n v="51"/>
    <n v="16.767647058823528"/>
    <n v="91.07"/>
    <n v="2"/>
    <n v="53"/>
    <n v="45.534999999999997"/>
    <n v="17.853207547169813"/>
    <m/>
    <m/>
    <m/>
    <x v="2"/>
    <x v="0"/>
    <x v="3"/>
    <x v="2"/>
  </r>
  <r>
    <n v="3"/>
    <d v="2007-10-12T00:00:00"/>
    <n v="1682.46"/>
    <n v="0"/>
    <n v="0"/>
    <n v="1588.15"/>
    <n v="52"/>
    <n v="30.541346153846156"/>
    <n v="94.31"/>
    <n v="4"/>
    <n v="56"/>
    <n v="23.577500000000001"/>
    <n v="30.043928571428573"/>
    <m/>
    <m/>
    <m/>
    <x v="2"/>
    <x v="0"/>
    <x v="4"/>
    <x v="2"/>
  </r>
  <r>
    <n v="3"/>
    <d v="2007-10-13T00:00:00"/>
    <n v="970.95"/>
    <n v="0"/>
    <n v="0"/>
    <n v="917"/>
    <n v="30"/>
    <n v="30.566666666666666"/>
    <n v="53.95"/>
    <n v="3"/>
    <n v="33"/>
    <n v="17.983333333333334"/>
    <n v="29.422727272727276"/>
    <m/>
    <m/>
    <m/>
    <x v="2"/>
    <x v="0"/>
    <x v="5"/>
    <x v="2"/>
  </r>
  <r>
    <m/>
    <d v="2007-10-14T00:00:00"/>
    <n v="5472.33"/>
    <n v="1594.07"/>
    <n v="7067.07"/>
    <m/>
    <n v="246"/>
    <n v="21.166593285855456"/>
    <n v="300.74"/>
    <n v="13"/>
    <n v="259"/>
    <n v="20.027638888888887"/>
    <n v="21.076747073157453"/>
    <m/>
    <m/>
    <m/>
    <x v="3"/>
    <x v="0"/>
    <x v="6"/>
    <x v="3"/>
  </r>
  <r>
    <n v="4"/>
    <d v="2007-10-15T00:00:00"/>
    <n v="664.51"/>
    <n v="0"/>
    <n v="0"/>
    <n v="606.95000000000005"/>
    <n v="44"/>
    <n v="13.794318181818182"/>
    <n v="57.56"/>
    <n v="1"/>
    <n v="45"/>
    <n v="57.56"/>
    <n v="14.766888888888889"/>
    <m/>
    <m/>
    <m/>
    <x v="3"/>
    <x v="0"/>
    <x v="0"/>
    <x v="3"/>
  </r>
  <r>
    <n v="4"/>
    <d v="2007-10-16T00:00:00"/>
    <n v="410.35"/>
    <n v="0"/>
    <n v="0"/>
    <n v="400.35"/>
    <n v="29"/>
    <n v="13.805172413793104"/>
    <n v="10"/>
    <n v="1"/>
    <n v="30"/>
    <n v="10"/>
    <n v="13.678333333333335"/>
    <m/>
    <m/>
    <m/>
    <x v="3"/>
    <x v="0"/>
    <x v="1"/>
    <x v="3"/>
  </r>
  <r>
    <n v="4"/>
    <d v="2007-10-17T00:00:00"/>
    <n v="1019.87"/>
    <n v="0"/>
    <n v="0"/>
    <n v="984.9"/>
    <n v="39"/>
    <n v="25.253846153846155"/>
    <n v="34.97"/>
    <n v="2"/>
    <n v="41"/>
    <n v="17.484999999999999"/>
    <n v="24.874878048780488"/>
    <m/>
    <m/>
    <m/>
    <x v="3"/>
    <x v="0"/>
    <x v="2"/>
    <x v="3"/>
  </r>
  <r>
    <n v="4"/>
    <d v="2007-10-18T00:00:00"/>
    <n v="851.63"/>
    <n v="0"/>
    <n v="0"/>
    <n v="840"/>
    <s v="?"/>
    <n v="0"/>
    <n v="11.63"/>
    <n v="1"/>
    <n v="1"/>
    <n v="11.63"/>
    <n v="851.63"/>
    <m/>
    <m/>
    <m/>
    <x v="3"/>
    <x v="0"/>
    <x v="3"/>
    <x v="3"/>
  </r>
  <r>
    <n v="4"/>
    <d v="2007-10-19T00:00:00"/>
    <n v="2294.0500000000002"/>
    <n v="0"/>
    <n v="0"/>
    <n v="1563.4"/>
    <n v="32"/>
    <n v="48.856250000000003"/>
    <n v="730.65"/>
    <n v="2"/>
    <n v="34"/>
    <n v="365.32499999999999"/>
    <n v="67.472058823529423"/>
    <s v="(inc 1/2 side)"/>
    <m/>
    <m/>
    <x v="3"/>
    <x v="0"/>
    <x v="4"/>
    <x v="3"/>
  </r>
  <r>
    <n v="4"/>
    <d v="2007-10-20T00:00:00"/>
    <n v="736.61"/>
    <n v="0"/>
    <n v="0"/>
    <n v="534.9"/>
    <n v="24"/>
    <n v="22.287499999999998"/>
    <n v="201.71"/>
    <n v="6"/>
    <n v="30"/>
    <n v="33.618333333333332"/>
    <n v="24.553666666666668"/>
    <m/>
    <m/>
    <m/>
    <x v="3"/>
    <x v="0"/>
    <x v="5"/>
    <x v="3"/>
  </r>
  <r>
    <m/>
    <d v="2007-10-21T00:00:00"/>
    <n v="5977.0199999999995"/>
    <n v="627.85"/>
    <n v="6604.88"/>
    <m/>
    <n v="168"/>
    <n v="20.666181124909574"/>
    <n v="1046.52"/>
    <n v="13"/>
    <n v="181"/>
    <n v="82.603055555555557"/>
    <n v="166.16263762686648"/>
    <m/>
    <m/>
    <m/>
    <x v="4"/>
    <x v="0"/>
    <x v="6"/>
    <x v="4"/>
  </r>
  <r>
    <n v="5"/>
    <d v="2007-10-22T00:00:00"/>
    <n v="782.78"/>
    <n v="0"/>
    <n v="0"/>
    <n v="611.79999999999995"/>
    <n v="45"/>
    <n v="13.595555555555555"/>
    <n v="170.98"/>
    <n v="3"/>
    <n v="48"/>
    <n v="56.993333333333332"/>
    <n v="16.307916666666667"/>
    <m/>
    <m/>
    <m/>
    <x v="4"/>
    <x v="0"/>
    <x v="0"/>
    <x v="4"/>
  </r>
  <r>
    <n v="5"/>
    <d v="2007-10-23T00:00:00"/>
    <n v="511.6"/>
    <n v="0"/>
    <n v="0"/>
    <n v="395.25"/>
    <n v="36"/>
    <n v="10.979166666666666"/>
    <n v="116.35"/>
    <n v="2"/>
    <n v="38"/>
    <n v="58.174999999999997"/>
    <n v="13.463157894736844"/>
    <m/>
    <m/>
    <m/>
    <x v="4"/>
    <x v="0"/>
    <x v="1"/>
    <x v="4"/>
  </r>
  <r>
    <n v="5"/>
    <d v="2007-10-24T00:00:00"/>
    <n v="587.42999999999995"/>
    <n v="0"/>
    <n v="0"/>
    <n v="525.25"/>
    <n v="40"/>
    <n v="13.13125"/>
    <n v="62.18"/>
    <n v="2"/>
    <n v="42"/>
    <n v="31.09"/>
    <n v="13.98642857142857"/>
    <m/>
    <m/>
    <m/>
    <x v="4"/>
    <x v="0"/>
    <x v="2"/>
    <x v="4"/>
  </r>
  <r>
    <n v="5"/>
    <d v="2007-10-25T00:00:00"/>
    <n v="1098.25"/>
    <n v="0"/>
    <n v="0"/>
    <n v="1068.25"/>
    <n v="40"/>
    <n v="26.706250000000001"/>
    <n v="30"/>
    <n v="1"/>
    <n v="41"/>
    <n v="30"/>
    <n v="26.786585365853657"/>
    <m/>
    <m/>
    <m/>
    <x v="4"/>
    <x v="0"/>
    <x v="3"/>
    <x v="4"/>
  </r>
  <r>
    <n v="5"/>
    <d v="2007-10-26T00:00:00"/>
    <n v="1731.5"/>
    <n v="0"/>
    <n v="0"/>
    <n v="1339.85"/>
    <n v="52"/>
    <n v="25.76634615384615"/>
    <n v="391.65"/>
    <n v="7"/>
    <n v="59"/>
    <n v="55.949999999999996"/>
    <n v="29.347457627118644"/>
    <m/>
    <m/>
    <m/>
    <x v="4"/>
    <x v="0"/>
    <x v="4"/>
    <x v="4"/>
  </r>
  <r>
    <n v="5"/>
    <d v="2007-10-27T00:00:00"/>
    <n v="1166.47"/>
    <n v="0"/>
    <n v="0"/>
    <n v="1023.95"/>
    <n v="38"/>
    <n v="26.946052631578947"/>
    <n v="142.52000000000001"/>
    <n v="5"/>
    <n v="43"/>
    <n v="28.504000000000001"/>
    <n v="27.127209302325582"/>
    <m/>
    <m/>
    <m/>
    <x v="4"/>
    <x v="0"/>
    <x v="5"/>
    <x v="4"/>
  </r>
  <r>
    <m/>
    <d v="2007-10-28T00:00:00"/>
    <n v="5878.03"/>
    <n v="1097.04"/>
    <n v="6975.07"/>
    <m/>
    <n v="251"/>
    <n v="19.520770167941219"/>
    <n v="913.68"/>
    <n v="20"/>
    <n v="271"/>
    <n v="43.452055555555553"/>
    <n v="21.169792571354993"/>
    <m/>
    <m/>
    <m/>
    <x v="5"/>
    <x v="0"/>
    <x v="6"/>
    <x v="5"/>
  </r>
  <r>
    <n v="6"/>
    <d v="2007-10-29T00:00:00"/>
    <n v="726.47"/>
    <n v="0"/>
    <n v="0"/>
    <n v="621.26"/>
    <n v="44"/>
    <n v="14.119545454545454"/>
    <n v="105.21"/>
    <n v="4"/>
    <n v="48"/>
    <n v="26.302499999999998"/>
    <n v="15.134791666666667"/>
    <s v="Darts cheque $240.49 not inc in figures"/>
    <m/>
    <m/>
    <x v="5"/>
    <x v="0"/>
    <x v="0"/>
    <x v="5"/>
  </r>
  <r>
    <n v="6"/>
    <d v="2007-10-30T00:00:00"/>
    <n v="1063.42"/>
    <n v="0"/>
    <n v="0"/>
    <n v="951.09"/>
    <n v="54"/>
    <n v="17.612777777777779"/>
    <n v="112.33"/>
    <n v="3"/>
    <n v="57"/>
    <n v="37.443333333333335"/>
    <n v="18.656491228070177"/>
    <s v="Hotel cheque $1380.46 not inc in figures"/>
    <m/>
    <m/>
    <x v="5"/>
    <x v="0"/>
    <x v="1"/>
    <x v="5"/>
  </r>
  <r>
    <n v="6"/>
    <d v="2007-10-31T00:00:00"/>
    <n v="546.11"/>
    <n v="0"/>
    <n v="0"/>
    <n v="459.25"/>
    <n v="30"/>
    <n v="15.308333333333334"/>
    <n v="86.86"/>
    <n v="2"/>
    <n v="32"/>
    <n v="43.43"/>
    <n v="17.0659375"/>
    <s v="Mulgowie Hall paid $150 not included in days total"/>
    <m/>
    <m/>
    <x v="5"/>
    <x v="0"/>
    <x v="2"/>
    <x v="5"/>
  </r>
  <r>
    <n v="6"/>
    <d v="2007-11-01T00:00:00"/>
    <n v="1720.81"/>
    <n v="0"/>
    <n v="0"/>
    <n v="1461.35"/>
    <n v="55"/>
    <n v="26.569999999999997"/>
    <n v="259.45999999999998"/>
    <n v="7"/>
    <n v="62"/>
    <n v="37.065714285714286"/>
    <n v="27.754999999999999"/>
    <s v="$386 G.R.Day  Service kill inc"/>
    <m/>
    <m/>
    <x v="5"/>
    <x v="0"/>
    <x v="3"/>
    <x v="5"/>
  </r>
  <r>
    <n v="6"/>
    <d v="2007-11-02T00:00:00"/>
    <n v="1461.11"/>
    <n v="0"/>
    <n v="0"/>
    <n v="1006.7"/>
    <n v="33"/>
    <n v="30.506060606060608"/>
    <n v="454.41"/>
    <n v="8"/>
    <n v="41"/>
    <n v="56.801250000000003"/>
    <n v="35.636829268292686"/>
    <s v="$243.13 cheque Margo Hayes inc"/>
    <m/>
    <m/>
    <x v="5"/>
    <x v="0"/>
    <x v="4"/>
    <x v="5"/>
  </r>
  <r>
    <n v="6"/>
    <d v="2007-11-03T00:00:00"/>
    <n v="1090.73"/>
    <n v="0"/>
    <n v="0"/>
    <n v="869.1"/>
    <n v="39"/>
    <n v="22.284615384615385"/>
    <n v="221.63"/>
    <n v="5"/>
    <n v="44"/>
    <n v="44.326000000000001"/>
    <n v="24.789318181818182"/>
    <m/>
    <m/>
    <m/>
    <x v="5"/>
    <x v="0"/>
    <x v="5"/>
    <x v="5"/>
  </r>
  <r>
    <m/>
    <d v="2007-11-04T00:00:00"/>
    <n v="6608.65"/>
    <n v="620.71"/>
    <n v="7229.36"/>
    <m/>
    <n v="255"/>
    <n v="21.06688875938876"/>
    <n v="1239.9000000000001"/>
    <n v="29"/>
    <n v="284"/>
    <n v="40.894799603174604"/>
    <n v="23.173061307474615"/>
    <m/>
    <m/>
    <m/>
    <x v="6"/>
    <x v="0"/>
    <x v="6"/>
    <x v="6"/>
  </r>
  <r>
    <n v="7"/>
    <d v="2007-11-05T00:00:00"/>
    <n v="824.39"/>
    <n v="0"/>
    <n v="0"/>
    <n v="410.35"/>
    <n v="36"/>
    <n v="11.398611111111112"/>
    <n v="414.04"/>
    <n v="3"/>
    <n v="39"/>
    <n v="138.01333333333335"/>
    <n v="21.138205128205129"/>
    <m/>
    <n v="0"/>
    <m/>
    <x v="6"/>
    <x v="0"/>
    <x v="0"/>
    <x v="6"/>
  </r>
  <r>
    <n v="7"/>
    <d v="2007-11-06T00:00:00"/>
    <n v="515.70000000000005"/>
    <n v="0"/>
    <n v="0"/>
    <n v="409.3"/>
    <n v="29"/>
    <n v="14.113793103448277"/>
    <n v="106.4"/>
    <n v="4"/>
    <n v="33"/>
    <n v="26.6"/>
    <n v="15.627272727272729"/>
    <m/>
    <n v="-10"/>
    <m/>
    <x v="6"/>
    <x v="0"/>
    <x v="1"/>
    <x v="6"/>
  </r>
  <r>
    <n v="7"/>
    <d v="2007-11-07T00:00:00"/>
    <n v="1124.8699999999999"/>
    <n v="0"/>
    <n v="0"/>
    <n v="664.45"/>
    <n v="42"/>
    <n v="15.820238095238096"/>
    <n v="460.42"/>
    <n v="8"/>
    <n v="50"/>
    <n v="57.552500000000002"/>
    <n v="22.497400000000003"/>
    <m/>
    <n v="-0.05"/>
    <m/>
    <x v="6"/>
    <x v="0"/>
    <x v="2"/>
    <x v="6"/>
  </r>
  <r>
    <n v="7"/>
    <d v="2007-11-08T00:00:00"/>
    <n v="1480.67"/>
    <n v="0"/>
    <n v="0"/>
    <n v="902.35"/>
    <n v="43"/>
    <n v="20.984883720930235"/>
    <n v="578.32000000000005"/>
    <n v="8"/>
    <n v="51"/>
    <n v="72.290000000000006"/>
    <n v="29.032745098039218"/>
    <m/>
    <n v="1"/>
    <m/>
    <x v="6"/>
    <x v="0"/>
    <x v="3"/>
    <x v="6"/>
  </r>
  <r>
    <n v="7"/>
    <d v="2007-11-09T00:00:00"/>
    <n v="1286.5999999999999"/>
    <n v="0"/>
    <n v="0"/>
    <n v="1181.8"/>
    <n v="75"/>
    <n v="15.757333333333333"/>
    <n v="104.8"/>
    <n v="3"/>
    <n v="78"/>
    <n v="34.93333333333333"/>
    <n v="16.494871794871795"/>
    <m/>
    <n v="-17.899999999999999"/>
    <m/>
    <x v="6"/>
    <x v="0"/>
    <x v="4"/>
    <x v="6"/>
  </r>
  <r>
    <n v="7"/>
    <d v="2007-11-10T00:00:00"/>
    <n v="839.89"/>
    <n v="0"/>
    <n v="0"/>
    <n v="416.45"/>
    <n v="24"/>
    <n v="17.352083333333333"/>
    <n v="423.44"/>
    <n v="6"/>
    <n v="30"/>
    <n v="70.573333333333338"/>
    <n v="27.996333333333332"/>
    <m/>
    <m/>
    <m/>
    <x v="6"/>
    <x v="0"/>
    <x v="5"/>
    <x v="6"/>
  </r>
  <r>
    <m/>
    <d v="2007-11-11T00:00:00"/>
    <n v="6072.12"/>
    <n v="1569.1"/>
    <n v="7641.2199999999993"/>
    <m/>
    <n v="249"/>
    <n v="15.904490449565733"/>
    <n v="2087.42"/>
    <n v="32"/>
    <n v="281"/>
    <n v="66.660416666666677"/>
    <n v="22.131138013620369"/>
    <n v="281"/>
    <m/>
    <m/>
    <x v="7"/>
    <x v="0"/>
    <x v="6"/>
    <x v="7"/>
  </r>
  <r>
    <n v="8"/>
    <d v="2007-11-12T00:00:00"/>
    <n v="715.47"/>
    <n v="0"/>
    <n v="0"/>
    <n v="673.2"/>
    <n v="46"/>
    <n v="14.634782608695653"/>
    <n v="42.27"/>
    <n v="2"/>
    <n v="48"/>
    <n v="21.135000000000002"/>
    <n v="14.905625000000001"/>
    <m/>
    <m/>
    <m/>
    <x v="7"/>
    <x v="0"/>
    <x v="0"/>
    <x v="7"/>
  </r>
  <r>
    <n v="8"/>
    <d v="2007-11-13T00:00:00"/>
    <n v="579.65"/>
    <n v="0"/>
    <n v="0"/>
    <n v="508.15"/>
    <n v="45"/>
    <n v="11.292222222222222"/>
    <n v="71.5"/>
    <n v="1"/>
    <n v="46"/>
    <n v="71.5"/>
    <n v="12.601086956521739"/>
    <m/>
    <m/>
    <m/>
    <x v="7"/>
    <x v="0"/>
    <x v="1"/>
    <x v="7"/>
  </r>
  <r>
    <n v="8"/>
    <d v="2007-11-14T00:00:00"/>
    <n v="739.31"/>
    <n v="0"/>
    <n v="0"/>
    <n v="652.6"/>
    <n v="42"/>
    <n v="15.538095238095238"/>
    <n v="86.71"/>
    <n v="5"/>
    <n v="47"/>
    <n v="17.341999999999999"/>
    <n v="15.73"/>
    <m/>
    <m/>
    <m/>
    <x v="7"/>
    <x v="0"/>
    <x v="2"/>
    <x v="7"/>
  </r>
  <r>
    <n v="8"/>
    <d v="2007-11-15T00:00:00"/>
    <n v="1313.74"/>
    <n v="0"/>
    <n v="0"/>
    <n v="1001.5"/>
    <n v="50"/>
    <n v="20.03"/>
    <n v="312.24"/>
    <n v="6"/>
    <n v="56"/>
    <n v="52.04"/>
    <n v="23.459642857142857"/>
    <m/>
    <m/>
    <m/>
    <x v="7"/>
    <x v="0"/>
    <x v="3"/>
    <x v="7"/>
  </r>
  <r>
    <n v="8"/>
    <d v="2007-11-16T00:00:00"/>
    <n v="884.96"/>
    <n v="0"/>
    <n v="0"/>
    <n v="530.25"/>
    <n v="37"/>
    <n v="14.331081081081081"/>
    <n v="354.71"/>
    <n v="6"/>
    <n v="43"/>
    <n v="59.118333333333332"/>
    <n v="20.580465116279072"/>
    <m/>
    <m/>
    <m/>
    <x v="7"/>
    <x v="0"/>
    <x v="4"/>
    <x v="7"/>
  </r>
  <r>
    <n v="8"/>
    <d v="2007-11-17T00:00:00"/>
    <n v="745.56"/>
    <n v="0"/>
    <n v="0"/>
    <n v="540.4"/>
    <n v="31"/>
    <n v="17.432258064516127"/>
    <n v="205.16"/>
    <n v="9"/>
    <n v="40"/>
    <n v="22.795555555555556"/>
    <n v="18.638999999999999"/>
    <m/>
    <m/>
    <m/>
    <x v="7"/>
    <x v="0"/>
    <x v="5"/>
    <x v="7"/>
  </r>
  <r>
    <m/>
    <d v="2007-11-18T00:00:00"/>
    <n v="4978.6900000000005"/>
    <n v="1393.57"/>
    <n v="6372.26"/>
    <m/>
    <n v="251"/>
    <n v="15.543073202435053"/>
    <n v="1072.5900000000001"/>
    <n v="29"/>
    <n v="280"/>
    <n v="40.65514814814815"/>
    <n v="17.652636654990612"/>
    <n v="280"/>
    <m/>
    <m/>
    <x v="8"/>
    <x v="0"/>
    <x v="6"/>
    <x v="8"/>
  </r>
  <r>
    <n v="9"/>
    <d v="2007-11-19T00:00:00"/>
    <n v="647.28"/>
    <n v="0"/>
    <n v="0"/>
    <n v="552.4"/>
    <n v="39"/>
    <n v="14.164102564102564"/>
    <n v="94.88"/>
    <n v="3"/>
    <n v="42"/>
    <n v="31.626666666666665"/>
    <n v="15.411428571428571"/>
    <m/>
    <n v="-2.1"/>
    <m/>
    <x v="8"/>
    <x v="0"/>
    <x v="0"/>
    <x v="8"/>
  </r>
  <r>
    <n v="9"/>
    <d v="2007-11-20T00:00:00"/>
    <n v="556.84"/>
    <n v="0"/>
    <n v="0"/>
    <n v="481.95"/>
    <n v="38"/>
    <n v="12.682894736842105"/>
    <n v="74.89"/>
    <n v="3"/>
    <n v="41"/>
    <n v="24.963333333333335"/>
    <n v="13.581463414634147"/>
    <m/>
    <n v="-15.9"/>
    <m/>
    <x v="8"/>
    <x v="0"/>
    <x v="1"/>
    <x v="8"/>
  </r>
  <r>
    <n v="9"/>
    <d v="2007-11-21T00:00:00"/>
    <n v="552.45000000000005"/>
    <n v="0"/>
    <n v="0"/>
    <n v="532.45000000000005"/>
    <n v="25"/>
    <n v="21.298000000000002"/>
    <n v="20"/>
    <n v="1"/>
    <n v="26"/>
    <n v="20"/>
    <n v="21.248076923076926"/>
    <s v="$255.11 of this was the bakery"/>
    <n v="0"/>
    <m/>
    <x v="8"/>
    <x v="0"/>
    <x v="2"/>
    <x v="8"/>
  </r>
  <r>
    <n v="9"/>
    <d v="2007-11-22T00:00:00"/>
    <n v="667.77"/>
    <n v="0"/>
    <n v="0"/>
    <n v="572.45000000000005"/>
    <n v="45"/>
    <n v="12.721111111111112"/>
    <n v="95.32"/>
    <n v="5"/>
    <n v="50"/>
    <n v="19.064"/>
    <n v="13.355399999999999"/>
    <m/>
    <n v="-5.6"/>
    <m/>
    <x v="8"/>
    <x v="0"/>
    <x v="3"/>
    <x v="8"/>
  </r>
  <r>
    <n v="9"/>
    <d v="2007-11-23T00:00:00"/>
    <n v="732.17"/>
    <n v="0"/>
    <n v="0"/>
    <n v="702.25"/>
    <n v="42"/>
    <n v="16.720238095238095"/>
    <n v="29.92"/>
    <n v="1"/>
    <n v="43"/>
    <n v="29.92"/>
    <n v="17.027209302325581"/>
    <s v="$1357.35 cheque from Laidley Hotel not included in days total"/>
    <n v="2.1"/>
    <m/>
    <x v="8"/>
    <x v="0"/>
    <x v="4"/>
    <x v="8"/>
  </r>
  <r>
    <n v="9"/>
    <d v="2007-11-24T00:00:00"/>
    <n v="1016.35"/>
    <n v="0"/>
    <n v="0"/>
    <n v="535.75"/>
    <n v="30"/>
    <n v="17.858333333333334"/>
    <n v="480.6"/>
    <n v="8"/>
    <n v="38"/>
    <n v="60.075000000000003"/>
    <n v="26.746052631578948"/>
    <s v="$143 payment by Mulgowie Hotel included in takings"/>
    <n v="0"/>
    <m/>
    <x v="8"/>
    <x v="0"/>
    <x v="5"/>
    <x v="8"/>
  </r>
  <r>
    <m/>
    <d v="2007-11-25T00:00:00"/>
    <n v="4172.8600000000006"/>
    <n v="1837.01"/>
    <n v="6009.8700000000008"/>
    <m/>
    <n v="219"/>
    <n v="15.907446640104537"/>
    <n v="795.61"/>
    <n v="21"/>
    <n v="240"/>
    <n v="30.941500000000001"/>
    <n v="17.894938473840696"/>
    <m/>
    <m/>
    <m/>
    <x v="9"/>
    <x v="0"/>
    <x v="6"/>
    <x v="9"/>
  </r>
  <r>
    <n v="10"/>
    <d v="2007-11-26T00:00:00"/>
    <n v="866.29"/>
    <n v="0"/>
    <n v="0"/>
    <n v="394.2"/>
    <n v="42"/>
    <n v="9.3857142857142861"/>
    <n v="472.09"/>
    <n v="5"/>
    <n v="47"/>
    <n v="94.417999999999992"/>
    <n v="18.431702127659573"/>
    <s v="Bakery $349.94"/>
    <s v="Till playing up"/>
    <m/>
    <x v="9"/>
    <x v="0"/>
    <x v="0"/>
    <x v="9"/>
  </r>
  <r>
    <n v="10"/>
    <d v="2007-11-27T00:00:00"/>
    <n v="285.55"/>
    <n v="0"/>
    <n v="0"/>
    <n v="265.55"/>
    <n v="31"/>
    <n v="8.5661290322580648"/>
    <n v="20"/>
    <n v="1"/>
    <n v="32"/>
    <n v="20"/>
    <n v="8.9234375000000004"/>
    <m/>
    <s v="Till playing up"/>
    <m/>
    <x v="9"/>
    <x v="0"/>
    <x v="1"/>
    <x v="9"/>
  </r>
  <r>
    <n v="10"/>
    <d v="2007-11-28T00:00:00"/>
    <n v="901.71"/>
    <n v="0"/>
    <n v="0"/>
    <n v="416.6"/>
    <n v="38"/>
    <n v="10.963157894736844"/>
    <n v="485.11"/>
    <n v="0"/>
    <n v="38"/>
    <n v="0"/>
    <n v="23.729210526315789"/>
    <m/>
    <s v="Till playing up"/>
    <m/>
    <x v="9"/>
    <x v="0"/>
    <x v="2"/>
    <x v="9"/>
  </r>
  <r>
    <n v="10"/>
    <d v="2007-11-29T00:00:00"/>
    <n v="1388.5"/>
    <n v="0"/>
    <n v="0"/>
    <n v="817.05"/>
    <n v="42"/>
    <n v="19.453571428571429"/>
    <n v="571.45000000000005"/>
    <n v="0"/>
    <n v="42"/>
    <n v="0"/>
    <n v="33.05952380952381"/>
    <m/>
    <s v="Till playing up"/>
    <m/>
    <x v="9"/>
    <x v="0"/>
    <x v="3"/>
    <x v="9"/>
  </r>
  <r>
    <n v="10"/>
    <d v="2007-11-30T00:00:00"/>
    <n v="1649.05"/>
    <n v="0"/>
    <n v="0"/>
    <n v="895.55"/>
    <n v="43"/>
    <n v="20.826744186046511"/>
    <n v="753.54"/>
    <n v="8"/>
    <n v="51"/>
    <n v="94.192499999999995"/>
    <n v="32.335098039215687"/>
    <m/>
    <n v="-20.05"/>
    <m/>
    <x v="9"/>
    <x v="0"/>
    <x v="4"/>
    <x v="9"/>
  </r>
  <r>
    <n v="10"/>
    <d v="2007-12-01T00:00:00"/>
    <n v="591.36"/>
    <n v="0"/>
    <n v="0"/>
    <n v="386.9"/>
    <n v="27"/>
    <n v="14.329629629629629"/>
    <n v="204.46"/>
    <n v="7"/>
    <n v="34"/>
    <n v="29.208571428571428"/>
    <n v="17.39294117647059"/>
    <m/>
    <m/>
    <m/>
    <x v="9"/>
    <x v="0"/>
    <x v="5"/>
    <x v="9"/>
  </r>
  <r>
    <m/>
    <d v="2007-12-02T00:00:00"/>
    <n v="5682.46"/>
    <n v="1681.25"/>
    <n v="7363.71"/>
    <m/>
    <n v="223"/>
    <n v="13.920824409492795"/>
    <n v="2506.65"/>
    <n v="21"/>
    <n v="244"/>
    <n v="39.636511904761903"/>
    <n v="22.311985529864245"/>
    <m/>
    <m/>
    <m/>
    <x v="10"/>
    <x v="0"/>
    <x v="6"/>
    <x v="10"/>
  </r>
  <r>
    <n v="11"/>
    <d v="2007-12-03T00:00:00"/>
    <n v="524.45000000000005"/>
    <n v="0"/>
    <n v="0"/>
    <n v="401.75"/>
    <n v="23"/>
    <n v="17.467391304347824"/>
    <n v="122.7"/>
    <n v="2"/>
    <n v="25"/>
    <n v="61.35"/>
    <n v="20.978000000000002"/>
    <m/>
    <n v="4.95"/>
    <m/>
    <x v="10"/>
    <x v="0"/>
    <x v="0"/>
    <x v="10"/>
  </r>
  <r>
    <n v="11"/>
    <d v="2007-12-04T00:00:00"/>
    <n v="552.1"/>
    <n v="0"/>
    <n v="0"/>
    <n v="537.1"/>
    <n v="38"/>
    <n v="14.13421052631579"/>
    <n v="15"/>
    <n v="1"/>
    <n v="39"/>
    <n v="15"/>
    <n v="14.156410256410258"/>
    <m/>
    <n v="-1"/>
    <m/>
    <x v="10"/>
    <x v="0"/>
    <x v="1"/>
    <x v="10"/>
  </r>
  <r>
    <n v="11"/>
    <d v="2007-12-05T00:00:00"/>
    <n v="1048.5899999999999"/>
    <n v="0"/>
    <n v="0"/>
    <n v="337.8"/>
    <n v="25"/>
    <n v="13.512"/>
    <n v="710.79"/>
    <n v="6"/>
    <n v="31"/>
    <n v="118.46499999999999"/>
    <n v="33.825483870967737"/>
    <m/>
    <n v="1.3"/>
    <m/>
    <x v="10"/>
    <x v="0"/>
    <x v="2"/>
    <x v="10"/>
  </r>
  <r>
    <n v="11"/>
    <d v="2007-12-06T00:00:00"/>
    <n v="674.29"/>
    <n v="0"/>
    <n v="0"/>
    <n v="502"/>
    <n v="29"/>
    <n v="17.310344827586206"/>
    <n v="172.29"/>
    <n v="6"/>
    <n v="35"/>
    <n v="28.715"/>
    <n v="19.265428571428572"/>
    <m/>
    <n v="1.4"/>
    <m/>
    <x v="10"/>
    <x v="0"/>
    <x v="3"/>
    <x v="10"/>
  </r>
  <r>
    <n v="11"/>
    <d v="2007-12-07T00:00:00"/>
    <n v="1039.42"/>
    <n v="0"/>
    <n v="0"/>
    <n v="826.75"/>
    <n v="42"/>
    <n v="19.68452380952381"/>
    <n v="212.67"/>
    <n v="7"/>
    <n v="49"/>
    <n v="30.381428571428568"/>
    <n v="21.21265306122449"/>
    <m/>
    <n v="1.3"/>
    <m/>
    <x v="10"/>
    <x v="0"/>
    <x v="4"/>
    <x v="10"/>
  </r>
  <r>
    <n v="11"/>
    <d v="2007-12-08T00:00:00"/>
    <n v="629.39"/>
    <n v="0"/>
    <n v="0"/>
    <n v="509.35"/>
    <n v="22"/>
    <n v="23.152272727272727"/>
    <n v="120.04"/>
    <n v="4"/>
    <n v="26"/>
    <n v="30.01"/>
    <n v="24.20730769230769"/>
    <m/>
    <n v="0"/>
    <m/>
    <x v="10"/>
    <x v="0"/>
    <x v="5"/>
    <x v="10"/>
  </r>
  <r>
    <m/>
    <d v="2007-12-09T00:00:00"/>
    <n v="4468.2400000000007"/>
    <n v="3310.23"/>
    <n v="7778.4700000000012"/>
    <m/>
    <n v="179"/>
    <n v="17.543457199174394"/>
    <n v="1353.49"/>
    <n v="26"/>
    <n v="205"/>
    <n v="47.320238095238096"/>
    <n v="22.274213908723123"/>
    <s v="$2195.98  for Show Society in account"/>
    <m/>
    <m/>
    <x v="11"/>
    <x v="0"/>
    <x v="6"/>
    <x v="11"/>
  </r>
  <r>
    <n v="12"/>
    <d v="2007-12-10T00:00:00"/>
    <n v="397.75"/>
    <n v="0"/>
    <n v="0"/>
    <n v="397.75"/>
    <n v="21"/>
    <n v="18.94047619047619"/>
    <n v="0"/>
    <n v="0"/>
    <n v="21"/>
    <n v="0"/>
    <n v="18.94047619047619"/>
    <m/>
    <m/>
    <m/>
    <x v="11"/>
    <x v="0"/>
    <x v="0"/>
    <x v="11"/>
  </r>
  <r>
    <n v="12"/>
    <d v="2007-12-11T00:00:00"/>
    <n v="746.36"/>
    <n v="0"/>
    <n v="0"/>
    <n v="514.29999999999995"/>
    <n v="41"/>
    <n v="12.543902439024389"/>
    <n v="232.09"/>
    <n v="4"/>
    <n v="45"/>
    <n v="58.022500000000001"/>
    <n v="16.586444444444446"/>
    <m/>
    <m/>
    <m/>
    <x v="11"/>
    <x v="0"/>
    <x v="1"/>
    <x v="11"/>
  </r>
  <r>
    <n v="12"/>
    <d v="2007-12-12T00:00:00"/>
    <n v="575.35"/>
    <n v="0"/>
    <n v="0"/>
    <n v="555.35"/>
    <n v="35"/>
    <n v="15.867142857142857"/>
    <n v="20"/>
    <n v="1"/>
    <n v="36"/>
    <n v="20"/>
    <n v="15.981944444444444"/>
    <m/>
    <m/>
    <m/>
    <x v="11"/>
    <x v="0"/>
    <x v="2"/>
    <x v="11"/>
  </r>
  <r>
    <n v="12"/>
    <d v="2007-12-13T00:00:00"/>
    <n v="1971.86"/>
    <n v="0"/>
    <n v="0"/>
    <n v="1144.5999999999999"/>
    <n v="53"/>
    <n v="21.596226415094339"/>
    <n v="827.26"/>
    <n v="10"/>
    <n v="63"/>
    <n v="82.725999999999999"/>
    <n v="31.299365079365078"/>
    <m/>
    <m/>
    <m/>
    <x v="11"/>
    <x v="0"/>
    <x v="3"/>
    <x v="11"/>
  </r>
  <r>
    <n v="12"/>
    <d v="2007-12-14T00:00:00"/>
    <n v="1348.73"/>
    <n v="0"/>
    <n v="0"/>
    <n v="1052.1500000000001"/>
    <n v="37"/>
    <n v="28.436486486486491"/>
    <n v="296.58"/>
    <n v="8"/>
    <n v="45"/>
    <n v="37.072499999999998"/>
    <n v="29.971777777777778"/>
    <s v="1094.58 cheque from Laidley Hotel not included in figures."/>
    <m/>
    <m/>
    <x v="11"/>
    <x v="0"/>
    <x v="4"/>
    <x v="11"/>
  </r>
  <r>
    <n v="12"/>
    <d v="2007-12-15T00:00:00"/>
    <n v="1191.28"/>
    <n v="0"/>
    <n v="0"/>
    <n v="854.7"/>
    <n v="40"/>
    <n v="21.3675"/>
    <n v="336.58"/>
    <n v="6"/>
    <n v="46"/>
    <n v="56.096666666666664"/>
    <n v="25.897391304347824"/>
    <m/>
    <m/>
    <m/>
    <x v="11"/>
    <x v="0"/>
    <x v="5"/>
    <x v="11"/>
  </r>
  <r>
    <m/>
    <d v="2007-12-16T00:00:00"/>
    <n v="6231.329999999999"/>
    <n v="2373.44"/>
    <n v="8604.7699999999986"/>
    <m/>
    <n v="227"/>
    <n v="19.79195573137071"/>
    <n v="1712.5099999999998"/>
    <n v="29"/>
    <n v="256"/>
    <n v="42.319611111111108"/>
    <n v="23.112899873475957"/>
    <m/>
    <m/>
    <m/>
    <x v="12"/>
    <x v="0"/>
    <x v="6"/>
    <x v="12"/>
  </r>
  <r>
    <n v="13"/>
    <d v="2007-12-17T00:00:00"/>
    <n v="917"/>
    <n v="0"/>
    <n v="0"/>
    <n v="414.65"/>
    <n v="37"/>
    <n v="11.206756756756755"/>
    <n v="502.35"/>
    <n v="9"/>
    <n v="46"/>
    <n v="55.81666666666667"/>
    <n v="19.934782608695652"/>
    <m/>
    <n v="0.05"/>
    <m/>
    <x v="12"/>
    <x v="0"/>
    <x v="0"/>
    <x v="12"/>
  </r>
  <r>
    <n v="13"/>
    <d v="2007-12-18T00:00:00"/>
    <n v="726.08"/>
    <n v="0"/>
    <n v="0"/>
    <n v="688.15"/>
    <n v="46"/>
    <n v="14.959782608695651"/>
    <n v="37.93"/>
    <n v="2"/>
    <n v="48"/>
    <n v="18.965"/>
    <n v="15.126666666666665"/>
    <m/>
    <n v="-0.1"/>
    <m/>
    <x v="12"/>
    <x v="0"/>
    <x v="1"/>
    <x v="12"/>
  </r>
  <r>
    <n v="13"/>
    <d v="2007-12-19T00:00:00"/>
    <n v="713.45"/>
    <n v="0"/>
    <n v="0"/>
    <n v="525.15"/>
    <n v="30"/>
    <n v="17.504999999999999"/>
    <n v="188.3"/>
    <n v="5"/>
    <n v="35"/>
    <n v="37.660000000000004"/>
    <n v="20.384285714285717"/>
    <m/>
    <n v="-1.35"/>
    <m/>
    <x v="12"/>
    <x v="0"/>
    <x v="2"/>
    <x v="12"/>
  </r>
  <r>
    <n v="13"/>
    <d v="2007-12-20T00:00:00"/>
    <n v="2103.36"/>
    <n v="0"/>
    <n v="0"/>
    <n v="945.75"/>
    <n v="50"/>
    <n v="18.914999999999999"/>
    <n v="1157.6099999999999"/>
    <n v="10"/>
    <n v="60"/>
    <n v="115.761"/>
    <n v="35.055999999999997"/>
    <m/>
    <n v="-7.95"/>
    <m/>
    <x v="12"/>
    <x v="0"/>
    <x v="3"/>
    <x v="12"/>
  </r>
  <r>
    <n v="13"/>
    <d v="2007-12-21T00:00:00"/>
    <n v="1941.67"/>
    <n v="0"/>
    <n v="0"/>
    <n v="1557.5"/>
    <n v="60"/>
    <n v="25.958333333333332"/>
    <n v="384.17"/>
    <n v="9"/>
    <n v="69"/>
    <n v="42.68555555555556"/>
    <n v="28.140144927536234"/>
    <m/>
    <n v="0.55000000000000004"/>
    <m/>
    <x v="12"/>
    <x v="0"/>
    <x v="4"/>
    <x v="12"/>
  </r>
  <r>
    <n v="13"/>
    <d v="2007-12-22T00:00:00"/>
    <n v="2580.4"/>
    <n v="0"/>
    <n v="0"/>
    <n v="1546.1"/>
    <n v="34"/>
    <n v="45.473529411764702"/>
    <n v="1034.3"/>
    <n v="14"/>
    <n v="48"/>
    <n v="73.878571428571419"/>
    <n v="53.758333333333326"/>
    <m/>
    <n v="3"/>
    <m/>
    <x v="12"/>
    <x v="0"/>
    <x v="5"/>
    <x v="12"/>
  </r>
  <r>
    <m/>
    <d v="2007-12-23T00:00:00"/>
    <n v="8981.9599999999991"/>
    <n v="1855.1"/>
    <n v="10837.06"/>
    <m/>
    <n v="257"/>
    <n v="22.336400351758403"/>
    <n v="3304.66"/>
    <n v="49"/>
    <n v="306"/>
    <n v="57.461132275132279"/>
    <n v="28.733368875086267"/>
    <m/>
    <m/>
    <m/>
    <x v="13"/>
    <x v="0"/>
    <x v="6"/>
    <x v="13"/>
  </r>
  <r>
    <n v="14"/>
    <d v="2007-12-24T00:00:00"/>
    <n v="2453.61"/>
    <n v="0"/>
    <n v="0"/>
    <n v="1514.3"/>
    <n v="69"/>
    <n v="21.946376811594202"/>
    <n v="939.31"/>
    <n v="18"/>
    <n v="87"/>
    <n v="52.183888888888887"/>
    <n v="28.202413793103446"/>
    <m/>
    <m/>
    <m/>
    <x v="13"/>
    <x v="0"/>
    <x v="0"/>
    <x v="13"/>
  </r>
  <r>
    <n v="14"/>
    <d v="2007-12-25T00:00:00"/>
    <n v="0"/>
    <n v="0"/>
    <n v="0"/>
    <n v="0"/>
    <n v="0"/>
    <n v="0"/>
    <n v="0"/>
    <n v="0"/>
    <n v="0"/>
    <n v="0"/>
    <n v="0"/>
    <m/>
    <m/>
    <m/>
    <x v="13"/>
    <x v="0"/>
    <x v="1"/>
    <x v="13"/>
  </r>
  <r>
    <n v="14"/>
    <d v="2007-12-26T00:00:00"/>
    <n v="0"/>
    <n v="0"/>
    <n v="0"/>
    <n v="0"/>
    <n v="0"/>
    <n v="0"/>
    <n v="0"/>
    <n v="0"/>
    <n v="0"/>
    <n v="0"/>
    <n v="0"/>
    <m/>
    <m/>
    <m/>
    <x v="13"/>
    <x v="0"/>
    <x v="2"/>
    <x v="13"/>
  </r>
  <r>
    <n v="14"/>
    <d v="2007-12-27T00:00:00"/>
    <n v="891.53"/>
    <n v="0"/>
    <n v="0"/>
    <n v="791.5"/>
    <n v="41"/>
    <n v="19.304878048780488"/>
    <n v="100.03"/>
    <n v="4"/>
    <n v="45"/>
    <n v="25.0075"/>
    <n v="19.811777777777777"/>
    <m/>
    <m/>
    <m/>
    <x v="13"/>
    <x v="0"/>
    <x v="3"/>
    <x v="13"/>
  </r>
  <r>
    <n v="14"/>
    <d v="2007-12-28T00:00:00"/>
    <n v="1041.8699999999999"/>
    <n v="0"/>
    <n v="0"/>
    <n v="741.9"/>
    <n v="23"/>
    <n v="32.256521739130434"/>
    <n v="299.97000000000003"/>
    <n v="4"/>
    <n v="27"/>
    <n v="74.992500000000007"/>
    <n v="38.587777777777774"/>
    <s v="New motherboard on till customer numbers unknown for cash"/>
    <m/>
    <m/>
    <x v="13"/>
    <x v="0"/>
    <x v="4"/>
    <x v="13"/>
  </r>
  <r>
    <n v="14"/>
    <d v="2007-12-29T00:00:00"/>
    <n v="797.97"/>
    <n v="0"/>
    <n v="0"/>
    <n v="407.75"/>
    <n v="24"/>
    <n v="16.989583333333332"/>
    <n v="390.2"/>
    <n v="3"/>
    <n v="27"/>
    <n v="130.06666666666666"/>
    <n v="29.553703703703704"/>
    <m/>
    <m/>
    <m/>
    <x v="13"/>
    <x v="0"/>
    <x v="5"/>
    <x v="13"/>
  </r>
  <r>
    <m/>
    <d v="2007-12-30T00:00:00"/>
    <n v="5184.9800000000005"/>
    <n v="1950.28"/>
    <n v="7135.26"/>
    <m/>
    <n v="157"/>
    <n v="15.082893322139741"/>
    <n v="1729.51"/>
    <n v="29"/>
    <n v="186"/>
    <n v="47.041759259259265"/>
    <n v="19.359278842060451"/>
    <m/>
    <m/>
    <m/>
    <x v="14"/>
    <x v="0"/>
    <x v="6"/>
    <x v="14"/>
  </r>
  <r>
    <n v="15"/>
    <d v="2007-12-31T00:00:00"/>
    <n v="1160.3499999999999"/>
    <n v="0"/>
    <n v="0"/>
    <n v="818.8"/>
    <n v="51"/>
    <n v="16.054901960784314"/>
    <n v="341.55"/>
    <n v="9"/>
    <n v="60"/>
    <n v="37.950000000000003"/>
    <n v="19.339166666666664"/>
    <m/>
    <n v="-4.8499999999999996"/>
    <m/>
    <x v="14"/>
    <x v="0"/>
    <x v="0"/>
    <x v="14"/>
  </r>
  <r>
    <n v="15"/>
    <d v="2008-01-01T00:00:00"/>
    <n v="0"/>
    <n v="0"/>
    <n v="0"/>
    <n v="0"/>
    <n v="0"/>
    <n v="0"/>
    <n v="0"/>
    <n v="0"/>
    <n v="0"/>
    <n v="0"/>
    <n v="0"/>
    <m/>
    <m/>
    <m/>
    <x v="15"/>
    <x v="1"/>
    <x v="1"/>
    <x v="15"/>
  </r>
  <r>
    <n v="15"/>
    <d v="2008-01-02T00:00:00"/>
    <n v="858.12"/>
    <n v="0"/>
    <n v="0"/>
    <n v="720.95"/>
    <n v="47"/>
    <n v="15.339361702127661"/>
    <n v="137.16999999999999"/>
    <n v="5"/>
    <n v="52"/>
    <n v="27.433999999999997"/>
    <n v="16.502307692307692"/>
    <m/>
    <n v="-1.95"/>
    <m/>
    <x v="15"/>
    <x v="1"/>
    <x v="2"/>
    <x v="15"/>
  </r>
  <r>
    <n v="15"/>
    <d v="2008-01-03T00:00:00"/>
    <n v="414.18"/>
    <n v="0"/>
    <n v="0"/>
    <n v="337.45"/>
    <n v="29"/>
    <n v="11.636206896551723"/>
    <n v="76.73"/>
    <n v="3"/>
    <n v="32"/>
    <n v="25.576666666666668"/>
    <n v="12.943125"/>
    <m/>
    <n v="0"/>
    <m/>
    <x v="15"/>
    <x v="1"/>
    <x v="3"/>
    <x v="15"/>
  </r>
  <r>
    <n v="15"/>
    <d v="2008-01-04T00:00:00"/>
    <n v="1825.37"/>
    <n v="0"/>
    <n v="0"/>
    <n v="762.55"/>
    <n v="42"/>
    <n v="18.155952380952378"/>
    <n v="1062.82"/>
    <n v="9"/>
    <n v="51"/>
    <n v="118.0911111111111"/>
    <n v="35.791568627450978"/>
    <s v="Hotel Laidley Cheque $1151.79 not counted in day's takings"/>
    <n v="-0.05"/>
    <m/>
    <x v="15"/>
    <x v="1"/>
    <x v="4"/>
    <x v="15"/>
  </r>
  <r>
    <n v="15"/>
    <d v="2008-01-05T00:00:00"/>
    <n v="859.9"/>
    <n v="0"/>
    <n v="0"/>
    <n v="660.43"/>
    <n v="35"/>
    <n v="18.869428571428571"/>
    <n v="199.47"/>
    <n v="3"/>
    <n v="38"/>
    <n v="66.489999999999995"/>
    <n v="22.628947368421052"/>
    <m/>
    <n v="0.05"/>
    <m/>
    <x v="15"/>
    <x v="1"/>
    <x v="5"/>
    <x v="15"/>
  </r>
  <r>
    <m/>
    <d v="2008-01-06T00:00:00"/>
    <n v="5117.9199999999992"/>
    <n v="1625.04"/>
    <n v="6742.9599999999991"/>
    <m/>
    <n v="204"/>
    <n v="13.342641918640775"/>
    <n v="1817.74"/>
    <n v="29"/>
    <n v="233"/>
    <n v="45.92362962962963"/>
    <n v="17.86751922580773"/>
    <m/>
    <m/>
    <m/>
    <x v="16"/>
    <x v="1"/>
    <x v="6"/>
    <x v="16"/>
  </r>
  <r>
    <n v="16"/>
    <d v="2008-01-07T00:00:00"/>
    <n v="496.25"/>
    <n v="0"/>
    <n v="0"/>
    <n v="314.39999999999998"/>
    <n v="34"/>
    <n v="9.2470588235294109"/>
    <n v="181.85"/>
    <n v="4"/>
    <n v="38"/>
    <n v="45.462499999999999"/>
    <n v="13.059210526315789"/>
    <m/>
    <n v="0"/>
    <m/>
    <x v="16"/>
    <x v="1"/>
    <x v="0"/>
    <x v="16"/>
  </r>
  <r>
    <n v="16"/>
    <d v="2008-01-08T00:00:00"/>
    <n v="453.64"/>
    <n v="0"/>
    <n v="0"/>
    <n v="442.25"/>
    <n v="26"/>
    <n v="17.009615384615383"/>
    <n v="11.39"/>
    <n v="1"/>
    <n v="27"/>
    <n v="11.39"/>
    <n v="16.801481481481481"/>
    <m/>
    <n v="-1.75"/>
    <m/>
    <x v="16"/>
    <x v="1"/>
    <x v="1"/>
    <x v="16"/>
  </r>
  <r>
    <n v="16"/>
    <d v="2008-01-09T00:00:00"/>
    <n v="841.55"/>
    <n v="0"/>
    <n v="0"/>
    <n v="562.29999999999995"/>
    <n v="35"/>
    <n v="16.065714285714286"/>
    <n v="279.25"/>
    <n v="8"/>
    <n v="43"/>
    <n v="34.90625"/>
    <n v="19.570930232558137"/>
    <s v="Mulgowie Hall's cheque $240 not included in figures"/>
    <n v="0"/>
    <m/>
    <x v="16"/>
    <x v="1"/>
    <x v="2"/>
    <x v="16"/>
  </r>
  <r>
    <n v="16"/>
    <d v="2008-01-10T00:00:00"/>
    <n v="669.52"/>
    <n v="0"/>
    <n v="0"/>
    <n v="545.35"/>
    <n v="43"/>
    <n v="12.682558139534883"/>
    <n v="124.17"/>
    <n v="6"/>
    <n v="49"/>
    <n v="20.695"/>
    <n v="13.663673469387755"/>
    <m/>
    <n v="0.55000000000000004"/>
    <m/>
    <x v="16"/>
    <x v="1"/>
    <x v="3"/>
    <x v="16"/>
  </r>
  <r>
    <n v="16"/>
    <d v="2008-01-11T00:00:00"/>
    <n v="1582.87"/>
    <n v="0"/>
    <n v="0"/>
    <n v="1099.05"/>
    <n v="68"/>
    <n v="16.162499999999998"/>
    <n v="483.82"/>
    <n v="4"/>
    <n v="72"/>
    <n v="120.955"/>
    <n v="21.984305555555554"/>
    <s v="Exchange hotel cheque not counted in day's takings"/>
    <n v="-2"/>
    <m/>
    <x v="16"/>
    <x v="1"/>
    <x v="4"/>
    <x v="16"/>
  </r>
  <r>
    <n v="16"/>
    <d v="2008-01-12T00:00:00"/>
    <n v="529.45000000000005"/>
    <n v="0"/>
    <n v="0"/>
    <n v="529.45000000000005"/>
    <n v="31"/>
    <n v="17.079032258064519"/>
    <n v="0"/>
    <n v="0"/>
    <n v="31"/>
    <n v="0"/>
    <n v="17.079032258064519"/>
    <m/>
    <n v="0"/>
    <m/>
    <x v="16"/>
    <x v="1"/>
    <x v="5"/>
    <x v="16"/>
  </r>
  <r>
    <m/>
    <d v="2008-01-13T00:00:00"/>
    <n v="4573.28"/>
    <n v="1872.69"/>
    <n v="6445.9699999999993"/>
    <m/>
    <n v="237"/>
    <n v="14.707746481909746"/>
    <n v="1080.48"/>
    <n v="23"/>
    <n v="260"/>
    <n v="38.901458333333331"/>
    <n v="17.02643892056054"/>
    <m/>
    <m/>
    <m/>
    <x v="17"/>
    <x v="1"/>
    <x v="6"/>
    <x v="17"/>
  </r>
  <r>
    <n v="17"/>
    <d v="2008-01-14T00:00:00"/>
    <n v="589.37"/>
    <n v="0"/>
    <n v="0"/>
    <n v="461.65"/>
    <n v="40"/>
    <n v="11.54125"/>
    <n v="127.72"/>
    <n v="5"/>
    <n v="45"/>
    <n v="25.544"/>
    <n v="13.097111111111111"/>
    <m/>
    <n v="0"/>
    <m/>
    <x v="17"/>
    <x v="1"/>
    <x v="0"/>
    <x v="17"/>
  </r>
  <r>
    <n v="17"/>
    <d v="2008-01-15T00:00:00"/>
    <n v="638.91999999999996"/>
    <n v="0"/>
    <n v="0"/>
    <n v="571.85"/>
    <n v="45"/>
    <n v="12.707777777777778"/>
    <n v="67.069999999999993"/>
    <n v="4"/>
    <n v="49"/>
    <n v="16.767499999999998"/>
    <n v="13.03918367346939"/>
    <m/>
    <n v="0.2"/>
    <m/>
    <x v="17"/>
    <x v="1"/>
    <x v="1"/>
    <x v="17"/>
  </r>
  <r>
    <n v="17"/>
    <d v="2008-01-16T00:00:00"/>
    <n v="1039.48"/>
    <n v="0"/>
    <n v="0"/>
    <n v="796.75"/>
    <n v="42"/>
    <n v="18.970238095238095"/>
    <n v="242.73"/>
    <n v="6"/>
    <n v="48"/>
    <n v="40.454999999999998"/>
    <n v="21.655833333333334"/>
    <m/>
    <n v="-1.85"/>
    <m/>
    <x v="17"/>
    <x v="1"/>
    <x v="2"/>
    <x v="17"/>
  </r>
  <r>
    <n v="17"/>
    <d v="2008-01-17T00:00:00"/>
    <n v="930.93"/>
    <n v="0"/>
    <n v="0"/>
    <n v="783.1"/>
    <n v="50"/>
    <n v="15.662000000000001"/>
    <n v="147.83000000000001"/>
    <n v="2"/>
    <n v="52"/>
    <n v="73.915000000000006"/>
    <n v="17.9025"/>
    <m/>
    <n v="-2.0499999999999998"/>
    <m/>
    <x v="17"/>
    <x v="1"/>
    <x v="3"/>
    <x v="17"/>
  </r>
  <r>
    <n v="17"/>
    <d v="2008-01-18T00:00:00"/>
    <n v="1178.48"/>
    <n v="0"/>
    <n v="0"/>
    <n v="1044.1500000000001"/>
    <n v="52"/>
    <n v="20.079807692307693"/>
    <n v="134.33000000000001"/>
    <n v="3"/>
    <n v="55"/>
    <n v="44.776666666666671"/>
    <n v="21.426909090909092"/>
    <m/>
    <n v="-0.05"/>
    <m/>
    <x v="17"/>
    <x v="1"/>
    <x v="4"/>
    <x v="17"/>
  </r>
  <r>
    <n v="17"/>
    <d v="2008-01-19T00:00:00"/>
    <n v="604.76"/>
    <n v="0"/>
    <n v="0"/>
    <n v="589.4"/>
    <n v="38"/>
    <n v="15.510526315789473"/>
    <n v="15.36"/>
    <n v="1"/>
    <n v="39"/>
    <n v="15.36"/>
    <n v="15.506666666666666"/>
    <m/>
    <n v="0"/>
    <m/>
    <x v="17"/>
    <x v="1"/>
    <x v="5"/>
    <x v="17"/>
  </r>
  <r>
    <m/>
    <d v="2008-01-20T00:00:00"/>
    <n v="4981.9400000000005"/>
    <n v="2362.1799999999998"/>
    <n v="7344.1200000000008"/>
    <m/>
    <n v="267"/>
    <n v="15.745266646852173"/>
    <n v="735.04000000000008"/>
    <n v="21"/>
    <n v="288"/>
    <n v="36.136361111111114"/>
    <n v="17.104700645914932"/>
    <m/>
    <m/>
    <m/>
    <x v="18"/>
    <x v="1"/>
    <x v="6"/>
    <x v="18"/>
  </r>
  <r>
    <n v="18"/>
    <d v="2008-01-21T00:00:00"/>
    <n v="494.57"/>
    <n v="0"/>
    <n v="0"/>
    <n v="432.65"/>
    <n v="27"/>
    <n v="16.024074074074072"/>
    <n v="61.92"/>
    <n v="2"/>
    <n v="29"/>
    <n v="30.96"/>
    <n v="17.054137931034482"/>
    <s v="Bakery paid 1206.50 for the bill from the 5th onwards while Bill was away. This has been added to the previous weeks when it occurred."/>
    <n v="0.05"/>
    <m/>
    <x v="18"/>
    <x v="1"/>
    <x v="0"/>
    <x v="18"/>
  </r>
  <r>
    <n v="18"/>
    <d v="2008-01-22T00:00:00"/>
    <n v="739.43"/>
    <n v="0"/>
    <n v="0"/>
    <n v="594.1"/>
    <n v="39"/>
    <n v="15.233333333333334"/>
    <n v="145.33000000000001"/>
    <n v="5"/>
    <n v="44"/>
    <n v="29.066000000000003"/>
    <n v="16.805227272727276"/>
    <m/>
    <n v="-0.1"/>
    <m/>
    <x v="18"/>
    <x v="1"/>
    <x v="1"/>
    <x v="18"/>
  </r>
  <r>
    <n v="18"/>
    <d v="2008-01-23T00:00:00"/>
    <n v="545.32000000000005"/>
    <n v="0"/>
    <n v="0"/>
    <n v="452.9"/>
    <n v="37"/>
    <n v="12.24054054054054"/>
    <n v="92.42"/>
    <n v="4"/>
    <n v="41"/>
    <n v="23.105"/>
    <n v="13.300487804878047"/>
    <m/>
    <n v="-5.2"/>
    <m/>
    <x v="18"/>
    <x v="1"/>
    <x v="2"/>
    <x v="18"/>
  </r>
  <r>
    <n v="18"/>
    <d v="2008-01-24T00:00:00"/>
    <n v="1048.98"/>
    <n v="0"/>
    <n v="0"/>
    <n v="917.65"/>
    <n v="64"/>
    <n v="14.33828125"/>
    <n v="131.33000000000001"/>
    <n v="4"/>
    <n v="68"/>
    <n v="32.832500000000003"/>
    <n v="15.426176470588235"/>
    <m/>
    <n v="0.15"/>
    <m/>
    <x v="18"/>
    <x v="1"/>
    <x v="3"/>
    <x v="18"/>
  </r>
  <r>
    <n v="18"/>
    <d v="2008-01-25T00:00:00"/>
    <n v="1470.48"/>
    <n v="0"/>
    <n v="0"/>
    <n v="1096.55"/>
    <n v="64"/>
    <n v="17.133593749999999"/>
    <n v="373.93"/>
    <n v="2"/>
    <n v="66"/>
    <n v="186.965"/>
    <n v="22.28"/>
    <m/>
    <n v="0.05"/>
    <m/>
    <x v="18"/>
    <x v="1"/>
    <x v="4"/>
    <x v="18"/>
  </r>
  <r>
    <n v="18"/>
    <d v="2008-01-26T00:00:00"/>
    <n v="888.49"/>
    <n v="0"/>
    <n v="0"/>
    <n v="622.54999999999995"/>
    <n v="34"/>
    <n v="18.310294117647057"/>
    <n v="265.94"/>
    <n v="5"/>
    <n v="39"/>
    <n v="53.188000000000002"/>
    <n v="22.781794871794872"/>
    <m/>
    <n v="0"/>
    <m/>
    <x v="18"/>
    <x v="1"/>
    <x v="5"/>
    <x v="18"/>
  </r>
  <r>
    <m/>
    <d v="2008-01-27T00:00:00"/>
    <n v="5187.2700000000004"/>
    <n v="1149.5"/>
    <n v="6336.77"/>
    <m/>
    <n v="265"/>
    <n v="15.546686177599168"/>
    <n v="1070.8700000000001"/>
    <n v="22"/>
    <n v="287"/>
    <n v="59.352749999999993"/>
    <n v="17.941304058503817"/>
    <m/>
    <m/>
    <m/>
    <x v="19"/>
    <x v="1"/>
    <x v="6"/>
    <x v="19"/>
  </r>
  <r>
    <n v="19"/>
    <d v="2008-01-28T00:00:00"/>
    <n v="0"/>
    <n v="0"/>
    <n v="0"/>
    <n v="0"/>
    <n v="0"/>
    <n v="0"/>
    <n v="0"/>
    <n v="0"/>
    <n v="0"/>
    <n v="0"/>
    <n v="0"/>
    <s v="Australia day"/>
    <m/>
    <m/>
    <x v="19"/>
    <x v="1"/>
    <x v="0"/>
    <x v="19"/>
  </r>
  <r>
    <n v="19"/>
    <d v="2008-01-29T00:00:00"/>
    <n v="753.83"/>
    <n v="0"/>
    <n v="0"/>
    <n v="368.6"/>
    <n v="40"/>
    <n v="9.2149999999999999"/>
    <n v="384.23"/>
    <n v="6"/>
    <n v="46"/>
    <n v="64.038333333333341"/>
    <n v="16.365869565217391"/>
    <m/>
    <m/>
    <m/>
    <x v="19"/>
    <x v="1"/>
    <x v="1"/>
    <x v="19"/>
  </r>
  <r>
    <n v="19"/>
    <d v="2008-01-30T00:00:00"/>
    <n v="1039.53"/>
    <n v="0"/>
    <n v="0"/>
    <n v="873.15"/>
    <n v="57"/>
    <n v="15.318421052631578"/>
    <n v="113.6"/>
    <n v="5"/>
    <n v="62"/>
    <n v="22.72"/>
    <n v="15.915322580645162"/>
    <s v="Laidley Hotel cheque 1247.29 not counted in takings"/>
    <m/>
    <m/>
    <x v="19"/>
    <x v="1"/>
    <x v="2"/>
    <x v="19"/>
  </r>
  <r>
    <n v="19"/>
    <d v="2008-01-31T00:00:00"/>
    <n v="884.22"/>
    <n v="0"/>
    <n v="0"/>
    <n v="732.4"/>
    <n v="43"/>
    <n v="17.032558139534885"/>
    <n v="151.82"/>
    <n v="5"/>
    <n v="48"/>
    <n v="30.363999999999997"/>
    <n v="18.421250000000001"/>
    <m/>
    <m/>
    <m/>
    <x v="19"/>
    <x v="1"/>
    <x v="3"/>
    <x v="19"/>
  </r>
  <r>
    <n v="19"/>
    <d v="2008-02-01T00:00:00"/>
    <n v="997.71"/>
    <n v="0"/>
    <n v="0"/>
    <n v="743"/>
    <n v="48"/>
    <n v="15.479166666666666"/>
    <n v="254.71"/>
    <n v="5"/>
    <n v="53"/>
    <n v="50.942"/>
    <n v="18.824716981132077"/>
    <m/>
    <m/>
    <m/>
    <x v="19"/>
    <x v="1"/>
    <x v="4"/>
    <x v="19"/>
  </r>
  <r>
    <n v="19"/>
    <d v="2008-02-02T00:00:00"/>
    <n v="462.89"/>
    <n v="0"/>
    <n v="0"/>
    <n v="357.75"/>
    <n v="23"/>
    <n v="15.554347826086957"/>
    <n v="105.14"/>
    <n v="4"/>
    <n v="27"/>
    <n v="26.285"/>
    <n v="17.144074074074073"/>
    <m/>
    <m/>
    <m/>
    <x v="19"/>
    <x v="1"/>
    <x v="5"/>
    <x v="19"/>
  </r>
  <r>
    <m/>
    <d v="2008-02-03T00:00:00"/>
    <n v="4138.18"/>
    <n v="1258.68"/>
    <n v="5396.8600000000006"/>
    <m/>
    <n v="211"/>
    <n v="12.099915614153348"/>
    <n v="1009.5000000000001"/>
    <n v="25"/>
    <n v="236"/>
    <n v="32.391555555555556"/>
    <n v="14.44520553351145"/>
    <m/>
    <m/>
    <m/>
    <x v="20"/>
    <x v="1"/>
    <x v="6"/>
    <x v="20"/>
  </r>
  <r>
    <n v="20"/>
    <d v="2008-02-04T00:00:00"/>
    <n v="1529.12"/>
    <n v="0"/>
    <n v="0"/>
    <n v="398.95"/>
    <n v="29"/>
    <n v="13.756896551724138"/>
    <n v="1130.17"/>
    <n v="6"/>
    <n v="35"/>
    <n v="188.36166666666668"/>
    <n v="43.689142857142862"/>
    <s v="Hattonvale &amp; Bakery $594.93"/>
    <n v="0.05"/>
    <m/>
    <x v="20"/>
    <x v="1"/>
    <x v="0"/>
    <x v="20"/>
  </r>
  <r>
    <n v="20"/>
    <d v="2008-02-05T00:00:00"/>
    <n v="640.14"/>
    <n v="0"/>
    <n v="0"/>
    <n v="579.20000000000005"/>
    <n v="41"/>
    <n v="14.126829268292685"/>
    <n v="60.94"/>
    <n v="3"/>
    <n v="44"/>
    <n v="20.313333333333333"/>
    <n v="14.548636363636366"/>
    <m/>
    <n v="1"/>
    <m/>
    <x v="20"/>
    <x v="1"/>
    <x v="1"/>
    <x v="20"/>
  </r>
  <r>
    <n v="20"/>
    <d v="2008-02-06T00:00:00"/>
    <n v="570.14"/>
    <n v="0"/>
    <n v="0"/>
    <n v="418.85"/>
    <n v="33"/>
    <n v="12.692424242424243"/>
    <n v="151.29"/>
    <n v="4"/>
    <n v="37"/>
    <n v="37.822499999999998"/>
    <n v="15.409189189189188"/>
    <m/>
    <n v="1.8"/>
    <m/>
    <x v="20"/>
    <x v="1"/>
    <x v="2"/>
    <x v="20"/>
  </r>
  <r>
    <n v="20"/>
    <d v="2008-02-07T00:00:00"/>
    <n v="1083.98"/>
    <n v="0"/>
    <n v="0"/>
    <n v="728.8"/>
    <n v="43"/>
    <n v="16.948837209302326"/>
    <n v="355.18"/>
    <n v="7"/>
    <n v="50"/>
    <n v="50.74"/>
    <n v="21.679600000000001"/>
    <m/>
    <n v="0.8"/>
    <m/>
    <x v="20"/>
    <x v="1"/>
    <x v="3"/>
    <x v="20"/>
  </r>
  <r>
    <n v="20"/>
    <d v="2008-02-08T00:00:00"/>
    <n v="865.81"/>
    <n v="0"/>
    <n v="0"/>
    <n v="764.6"/>
    <n v="46"/>
    <n v="16.621739130434783"/>
    <n v="101.21"/>
    <n v="3"/>
    <n v="49"/>
    <n v="33.736666666666665"/>
    <n v="17.669591836734696"/>
    <m/>
    <n v="0.4"/>
    <m/>
    <x v="20"/>
    <x v="1"/>
    <x v="4"/>
    <x v="20"/>
  </r>
  <r>
    <n v="20"/>
    <d v="2008-02-09T00:00:00"/>
    <n v="651.19000000000005"/>
    <n v="0"/>
    <n v="0"/>
    <n v="486.1"/>
    <n v="35"/>
    <n v="13.88857142857143"/>
    <n v="165.09"/>
    <n v="5"/>
    <n v="40"/>
    <n v="33.018000000000001"/>
    <n v="16.27975"/>
    <m/>
    <n v="0"/>
    <m/>
    <x v="20"/>
    <x v="1"/>
    <x v="5"/>
    <x v="20"/>
  </r>
  <r>
    <m/>
    <d v="2008-02-10T00:00:00"/>
    <n v="5340.3799999999992"/>
    <n v="2044.18"/>
    <n v="7384.56"/>
    <m/>
    <n v="227"/>
    <n v="14.672549638458266"/>
    <n v="1963.88"/>
    <n v="28"/>
    <n v="255"/>
    <n v="60.66536111111111"/>
    <n v="21.545985041117188"/>
    <m/>
    <m/>
    <m/>
    <x v="21"/>
    <x v="1"/>
    <x v="6"/>
    <x v="21"/>
  </r>
  <r>
    <n v="21"/>
    <d v="2008-02-11T00:00:00"/>
    <n v="1394.19"/>
    <n v="0"/>
    <n v="0"/>
    <n v="613.95000000000005"/>
    <n v="45"/>
    <n v="13.643333333333334"/>
    <n v="780.24"/>
    <n v="8"/>
    <n v="53"/>
    <n v="97.53"/>
    <n v="26.305471698113209"/>
    <s v="Bakery paid $448.77"/>
    <n v="-0.3"/>
    <m/>
    <x v="21"/>
    <x v="1"/>
    <x v="0"/>
    <x v="21"/>
  </r>
  <r>
    <n v="21"/>
    <d v="2008-02-12T00:00:00"/>
    <n v="594.44000000000005"/>
    <n v="0"/>
    <n v="0"/>
    <n v="515.29999999999995"/>
    <n v="38"/>
    <n v="13.560526315789472"/>
    <n v="79.12"/>
    <n v="3"/>
    <n v="41"/>
    <n v="26.373333333333335"/>
    <n v="14.498048780487803"/>
    <m/>
    <n v="0.1"/>
    <m/>
    <x v="21"/>
    <x v="1"/>
    <x v="1"/>
    <x v="21"/>
  </r>
  <r>
    <n v="21"/>
    <d v="2008-02-13T00:00:00"/>
    <n v="1164.83"/>
    <n v="0"/>
    <n v="0"/>
    <n v="490.4"/>
    <n v="39"/>
    <n v="12.574358974358974"/>
    <n v="674.43"/>
    <n v="6"/>
    <n v="45"/>
    <n v="112.40499999999999"/>
    <n v="25.885111111111108"/>
    <s v="Plainland cheque$367.26 counted in takings in EFT"/>
    <n v="-0.05"/>
    <m/>
    <x v="21"/>
    <x v="1"/>
    <x v="2"/>
    <x v="21"/>
  </r>
  <r>
    <n v="21"/>
    <d v="2008-02-14T00:00:00"/>
    <n v="1283.75"/>
    <n v="0"/>
    <n v="0"/>
    <n v="589"/>
    <n v="31"/>
    <n v="19"/>
    <n v="694.75"/>
    <n v="4"/>
    <n v="35"/>
    <n v="173.6875"/>
    <n v="36.678571428571431"/>
    <m/>
    <n v="0.05"/>
    <m/>
    <x v="21"/>
    <x v="1"/>
    <x v="3"/>
    <x v="21"/>
  </r>
  <r>
    <n v="21"/>
    <d v="2008-02-15T00:00:00"/>
    <n v="910.42"/>
    <n v="0"/>
    <n v="0"/>
    <n v="832.1"/>
    <n v="50"/>
    <n v="16.641999999999999"/>
    <n v="78.319999999999993"/>
    <n v="4"/>
    <n v="54"/>
    <n v="19.579999999999998"/>
    <n v="16.85962962962963"/>
    <m/>
    <n v="-10.55"/>
    <m/>
    <x v="21"/>
    <x v="1"/>
    <x v="4"/>
    <x v="21"/>
  </r>
  <r>
    <n v="21"/>
    <d v="2008-02-16T00:00:00"/>
    <n v="569.69000000000005"/>
    <n v="0"/>
    <n v="0"/>
    <n v="445.85"/>
    <n v="28"/>
    <n v="15.923214285714286"/>
    <n v="123.84"/>
    <n v="5"/>
    <n v="33"/>
    <n v="24.768000000000001"/>
    <n v="17.263333333333335"/>
    <m/>
    <n v="0"/>
    <m/>
    <x v="21"/>
    <x v="1"/>
    <x v="5"/>
    <x v="21"/>
  </r>
  <r>
    <m/>
    <d v="2008-02-17T00:00:00"/>
    <n v="5917.32"/>
    <n v="951.7"/>
    <n v="6869.02"/>
    <m/>
    <n v="231"/>
    <n v="15.223905484866009"/>
    <n v="2430.7000000000003"/>
    <n v="30"/>
    <n v="261"/>
    <n v="75.72397222222223"/>
    <n v="22.915027663541082"/>
    <m/>
    <m/>
    <m/>
    <x v="22"/>
    <x v="1"/>
    <x v="6"/>
    <x v="22"/>
  </r>
  <r>
    <n v="22"/>
    <d v="2008-02-18T00:00:00"/>
    <n v="650.74"/>
    <n v="0"/>
    <n v="0"/>
    <n v="465.8"/>
    <n v="34"/>
    <n v="13.700000000000001"/>
    <n v="184.94"/>
    <n v="20"/>
    <n v="54"/>
    <n v="9.2469999999999999"/>
    <n v="12.050740740740741"/>
    <s v="Oxley $88.60 included in takings"/>
    <n v="0.05"/>
    <m/>
    <x v="22"/>
    <x v="1"/>
    <x v="0"/>
    <x v="22"/>
  </r>
  <r>
    <n v="22"/>
    <d v="2008-02-19T00:00:00"/>
    <n v="639.87"/>
    <n v="0"/>
    <n v="0"/>
    <n v="335.6"/>
    <n v="36"/>
    <n v="9.3222222222222229"/>
    <n v="304.27"/>
    <n v="5"/>
    <n v="41"/>
    <n v="60.853999999999999"/>
    <n v="15.606585365853659"/>
    <m/>
    <n v="5.05"/>
    <m/>
    <x v="22"/>
    <x v="1"/>
    <x v="1"/>
    <x v="22"/>
  </r>
  <r>
    <n v="22"/>
    <d v="2008-02-20T00:00:00"/>
    <n v="1338.96"/>
    <n v="0"/>
    <n v="0"/>
    <n v="521.95000000000005"/>
    <n v="36"/>
    <n v="14.498611111111112"/>
    <n v="817.01"/>
    <n v="6"/>
    <n v="42"/>
    <n v="136.16833333333332"/>
    <n v="31.880000000000003"/>
    <s v="Bakery paid $658.24"/>
    <n v="-0.15"/>
    <m/>
    <x v="22"/>
    <x v="1"/>
    <x v="2"/>
    <x v="22"/>
  </r>
  <r>
    <n v="22"/>
    <d v="2008-02-21T00:00:00"/>
    <n v="676.54"/>
    <n v="0"/>
    <n v="0"/>
    <n v="564.79999999999995"/>
    <n v="46"/>
    <n v="12.278260869565216"/>
    <n v="111.74"/>
    <n v="3"/>
    <n v="49"/>
    <n v="37.246666666666663"/>
    <n v="13.806938775510204"/>
    <m/>
    <n v="-4.7"/>
    <m/>
    <x v="22"/>
    <x v="1"/>
    <x v="3"/>
    <x v="22"/>
  </r>
  <r>
    <n v="22"/>
    <d v="2008-02-22T00:00:00"/>
    <n v="1061.92"/>
    <n v="0"/>
    <n v="0"/>
    <n v="886.55"/>
    <n v="55"/>
    <n v="16.119090909090907"/>
    <n v="175.37"/>
    <n v="6"/>
    <n v="61"/>
    <n v="29.228333333333335"/>
    <n v="17.408524590163935"/>
    <m/>
    <n v="-2.8"/>
    <m/>
    <x v="22"/>
    <x v="1"/>
    <x v="4"/>
    <x v="22"/>
  </r>
  <r>
    <n v="22"/>
    <d v="2008-02-23T00:00:00"/>
    <n v="696.73"/>
    <n v="0"/>
    <n v="0"/>
    <n v="504.95"/>
    <n v="25"/>
    <n v="20.198"/>
    <n v="191.78"/>
    <n v="4"/>
    <n v="29"/>
    <n v="47.945"/>
    <n v="24.025172413793104"/>
    <m/>
    <n v="0"/>
    <m/>
    <x v="22"/>
    <x v="1"/>
    <x v="5"/>
    <x v="22"/>
  </r>
  <r>
    <m/>
    <d v="2008-02-24T00:00:00"/>
    <n v="5064.76"/>
    <n v="736.57"/>
    <n v="5801.33"/>
    <m/>
    <n v="232"/>
    <n v="14.352697518664911"/>
    <n v="1785.11"/>
    <n v="44"/>
    <n v="276"/>
    <n v="53.448222222222221"/>
    <n v="19.129660314343607"/>
    <m/>
    <n v="-2.5500000000000007"/>
    <m/>
    <x v="23"/>
    <x v="1"/>
    <x v="6"/>
    <x v="23"/>
  </r>
  <r>
    <n v="23"/>
    <d v="2008-02-25T00:00:00"/>
    <n v="615.41999999999996"/>
    <n v="0"/>
    <n v="0"/>
    <n v="530.85"/>
    <n v="25"/>
    <n v="21.234000000000002"/>
    <n v="84.57"/>
    <n v="3"/>
    <n v="28"/>
    <n v="28.189999999999998"/>
    <n v="21.979285714285716"/>
    <m/>
    <n v="0.05"/>
    <m/>
    <x v="23"/>
    <x v="1"/>
    <x v="0"/>
    <x v="23"/>
  </r>
  <r>
    <n v="23"/>
    <d v="2008-02-26T00:00:00"/>
    <n v="804.32"/>
    <n v="0"/>
    <n v="0"/>
    <n v="624.04999999999995"/>
    <n v="38"/>
    <n v="16.422368421052632"/>
    <n v="180.27"/>
    <n v="5"/>
    <n v="43"/>
    <n v="36.054000000000002"/>
    <n v="18.705116279069767"/>
    <m/>
    <n v="0.95"/>
    <m/>
    <x v="23"/>
    <x v="1"/>
    <x v="1"/>
    <x v="23"/>
  </r>
  <r>
    <n v="23"/>
    <d v="2008-02-27T00:00:00"/>
    <n v="1255.6400000000001"/>
    <n v="0"/>
    <n v="0"/>
    <n v="773.2"/>
    <n v="47"/>
    <n v="16.451063829787234"/>
    <n v="482.44"/>
    <n v="3"/>
    <n v="50"/>
    <n v="160.81333333333333"/>
    <n v="25.112800000000004"/>
    <m/>
    <n v="-0.1"/>
    <m/>
    <x v="23"/>
    <x v="1"/>
    <x v="2"/>
    <x v="23"/>
  </r>
  <r>
    <n v="23"/>
    <d v="2008-02-28T00:00:00"/>
    <n v="1512.68"/>
    <n v="0"/>
    <n v="0"/>
    <n v="1343"/>
    <n v="47"/>
    <n v="28.574468085106382"/>
    <n v="168.91"/>
    <n v="3"/>
    <n v="50"/>
    <n v="56.303333333333335"/>
    <n v="30.238200000000003"/>
    <s v="Body and Ruth ($721.10) counted in the figures)"/>
    <n v="-0.9"/>
    <m/>
    <x v="23"/>
    <x v="1"/>
    <x v="3"/>
    <x v="23"/>
  </r>
  <r>
    <n v="23"/>
    <d v="2008-02-29T00:00:00"/>
    <n v="1606.99"/>
    <n v="0"/>
    <n v="0"/>
    <n v="871.65"/>
    <n v="51"/>
    <n v="17.091176470588234"/>
    <n v="735.34"/>
    <n v="6"/>
    <n v="57"/>
    <n v="122.55666666666667"/>
    <n v="28.19280701754386"/>
    <m/>
    <n v="-0.9"/>
    <m/>
    <x v="23"/>
    <x v="1"/>
    <x v="4"/>
    <x v="23"/>
  </r>
  <r>
    <n v="23"/>
    <d v="2008-03-01T00:00:00"/>
    <n v="758.84"/>
    <n v="0"/>
    <n v="0"/>
    <n v="545.79999999999995"/>
    <n v="26"/>
    <n v="20.992307692307691"/>
    <n v="213.04"/>
    <n v="7"/>
    <n v="33"/>
    <n v="30.434285714285714"/>
    <n v="22.995151515151512"/>
    <m/>
    <n v="0.45"/>
    <m/>
    <x v="23"/>
    <x v="1"/>
    <x v="5"/>
    <x v="23"/>
  </r>
  <r>
    <m/>
    <d v="2008-03-02T00:00:00"/>
    <n v="6553.89"/>
    <n v="1013.51"/>
    <n v="7576.1"/>
    <m/>
    <n v="234"/>
    <n v="20.12756408314036"/>
    <n v="1864.57"/>
    <n v="27"/>
    <n v="261"/>
    <n v="72.391936507936506"/>
    <n v="24.537226754341813"/>
    <m/>
    <n v="-0.45"/>
    <m/>
    <x v="24"/>
    <x v="1"/>
    <x v="6"/>
    <x v="24"/>
  </r>
  <r>
    <n v="24"/>
    <d v="2008-03-03T00:00:00"/>
    <n v="653.86"/>
    <n v="0"/>
    <n v="0"/>
    <n v="437.2"/>
    <n v="37"/>
    <n v="11.816216216216215"/>
    <n v="214.66"/>
    <n v="7"/>
    <n v="44"/>
    <n v="30.665714285714284"/>
    <n v="14.815"/>
    <s v="Exchange cheque $1004.95 not counted in day's takings"/>
    <n v="-2"/>
    <m/>
    <x v="24"/>
    <x v="1"/>
    <x v="0"/>
    <x v="24"/>
  </r>
  <r>
    <n v="24"/>
    <d v="2008-03-04T00:00:00"/>
    <n v="540.57000000000005"/>
    <n v="0"/>
    <n v="0"/>
    <n v="477.3"/>
    <n v="39"/>
    <n v="12.238461538461539"/>
    <n v="63.27"/>
    <n v="3"/>
    <n v="42"/>
    <n v="21.09"/>
    <n v="12.870714285714287"/>
    <m/>
    <n v="-0.05"/>
    <m/>
    <x v="24"/>
    <x v="1"/>
    <x v="1"/>
    <x v="24"/>
  </r>
  <r>
    <n v="24"/>
    <d v="2008-03-05T00:00:00"/>
    <n v="1595.08"/>
    <n v="0"/>
    <n v="0"/>
    <n v="641.70000000000005"/>
    <n v="30"/>
    <n v="21.39"/>
    <n v="953.38"/>
    <n v="6"/>
    <n v="36"/>
    <n v="158.89666666666668"/>
    <n v="44.307777777777773"/>
    <s v="Bakery $563.12, Lowline Stud service $329.45"/>
    <n v="0.3"/>
    <m/>
    <x v="24"/>
    <x v="1"/>
    <x v="2"/>
    <x v="24"/>
  </r>
  <r>
    <n v="24"/>
    <d v="2008-03-06T00:00:00"/>
    <n v="1355.8"/>
    <n v="0"/>
    <n v="0"/>
    <n v="913.4"/>
    <n v="62"/>
    <n v="14.732258064516129"/>
    <n v="442.4"/>
    <n v="5"/>
    <n v="67"/>
    <n v="88.47999999999999"/>
    <n v="20.235820895522387"/>
    <m/>
    <n v="0.65"/>
    <m/>
    <x v="24"/>
    <x v="1"/>
    <x v="3"/>
    <x v="24"/>
  </r>
  <r>
    <n v="24"/>
    <d v="2008-03-07T00:00:00"/>
    <n v="1496.89"/>
    <n v="0"/>
    <n v="0"/>
    <n v="1309.4000000000001"/>
    <n v="57"/>
    <n v="22.971929824561403"/>
    <n v="187.49"/>
    <n v="6"/>
    <n v="63"/>
    <n v="31.248333333333335"/>
    <n v="23.760158730158732"/>
    <m/>
    <n v="0.2"/>
    <m/>
    <x v="24"/>
    <x v="1"/>
    <x v="4"/>
    <x v="24"/>
  </r>
  <r>
    <n v="24"/>
    <d v="2008-03-08T00:00:00"/>
    <n v="476.07"/>
    <n v="0"/>
    <n v="0"/>
    <n v="332.55"/>
    <n v="24"/>
    <n v="13.856250000000001"/>
    <n v="143.52000000000001"/>
    <n v="3"/>
    <n v="27"/>
    <n v="47.84"/>
    <n v="17.632222222222225"/>
    <m/>
    <n v="0"/>
    <m/>
    <x v="24"/>
    <x v="1"/>
    <x v="5"/>
    <x v="24"/>
  </r>
  <r>
    <m/>
    <d v="2008-03-09T00:00:00"/>
    <n v="6118.27"/>
    <n v="1592"/>
    <n v="7710.27"/>
    <m/>
    <n v="249"/>
    <n v="16.167519273959215"/>
    <n v="2004.72"/>
    <n v="30"/>
    <n v="279"/>
    <n v="63.036785714285713"/>
    <n v="22.270282318565901"/>
    <m/>
    <n v="-0.89999999999999969"/>
    <m/>
    <x v="25"/>
    <x v="1"/>
    <x v="6"/>
    <x v="25"/>
  </r>
  <r>
    <n v="25"/>
    <d v="2008-03-10T00:00:00"/>
    <n v="578.67999999999995"/>
    <n v="0"/>
    <n v="0"/>
    <n v="507.25"/>
    <n v="26"/>
    <n v="19.509615384615383"/>
    <n v="71.430000000000007"/>
    <n v="2"/>
    <n v="28"/>
    <n v="35.715000000000003"/>
    <n v="20.66714285714286"/>
    <m/>
    <n v="0"/>
    <m/>
    <x v="25"/>
    <x v="1"/>
    <x v="0"/>
    <x v="25"/>
  </r>
  <r>
    <n v="25"/>
    <d v="2008-03-11T00:00:00"/>
    <n v="655.28"/>
    <n v="0"/>
    <n v="0"/>
    <n v="612.85"/>
    <n v="45"/>
    <n v="13.61888888888889"/>
    <n v="42.43"/>
    <n v="2"/>
    <n v="47"/>
    <n v="21.215"/>
    <n v="13.942127659574467"/>
    <m/>
    <n v="-5"/>
    <m/>
    <x v="25"/>
    <x v="1"/>
    <x v="1"/>
    <x v="25"/>
  </r>
  <r>
    <n v="25"/>
    <d v="2008-03-12T00:00:00"/>
    <n v="1290.99"/>
    <n v="0"/>
    <n v="0"/>
    <n v="391.5"/>
    <n v="27"/>
    <n v="14.5"/>
    <n v="899.49"/>
    <n v="10"/>
    <n v="37"/>
    <n v="89.948999999999998"/>
    <n v="34.891621621621624"/>
    <m/>
    <n v="-1.3"/>
    <m/>
    <x v="25"/>
    <x v="1"/>
    <x v="2"/>
    <x v="25"/>
  </r>
  <r>
    <n v="25"/>
    <d v="2008-03-13T00:00:00"/>
    <n v="1106.0999999999999"/>
    <n v="0"/>
    <n v="0"/>
    <n v="905.55"/>
    <n v="55"/>
    <n v="16.464545454545455"/>
    <n v="200.55"/>
    <n v="5"/>
    <n v="60"/>
    <n v="40.11"/>
    <n v="18.434999999999999"/>
    <m/>
    <n v="0"/>
    <m/>
    <x v="25"/>
    <x v="1"/>
    <x v="3"/>
    <x v="25"/>
  </r>
  <r>
    <n v="25"/>
    <d v="2008-03-14T00:00:00"/>
    <n v="1243.9100000000001"/>
    <n v="0"/>
    <n v="0"/>
    <n v="697.95"/>
    <n v="39"/>
    <n v="17.896153846153847"/>
    <n v="545.96"/>
    <n v="8"/>
    <n v="47"/>
    <n v="68.245000000000005"/>
    <n v="26.466170212765959"/>
    <m/>
    <m/>
    <m/>
    <x v="25"/>
    <x v="1"/>
    <x v="4"/>
    <x v="25"/>
  </r>
  <r>
    <n v="25"/>
    <d v="2008-03-15T00:00:00"/>
    <n v="1052.83"/>
    <n v="0"/>
    <n v="0"/>
    <n v="773.1"/>
    <n v="30"/>
    <n v="25.77"/>
    <n v="279.73"/>
    <n v="6"/>
    <n v="36"/>
    <n v="46.62166666666667"/>
    <n v="29.245277777777776"/>
    <m/>
    <m/>
    <m/>
    <x v="25"/>
    <x v="1"/>
    <x v="5"/>
    <x v="25"/>
  </r>
  <r>
    <m/>
    <d v="2008-03-16T00:00:00"/>
    <n v="5927.79"/>
    <n v="1472.5"/>
    <n v="7400.29"/>
    <m/>
    <n v="222"/>
    <n v="17.959867262367265"/>
    <n v="2039.5900000000001"/>
    <n v="33"/>
    <n v="255"/>
    <n v="50.309277777777787"/>
    <n v="23.941223354813783"/>
    <m/>
    <m/>
    <m/>
    <x v="26"/>
    <x v="1"/>
    <x v="6"/>
    <x v="26"/>
  </r>
  <r>
    <n v="26"/>
    <d v="2008-03-17T00:00:00"/>
    <n v="486.96"/>
    <n v="0"/>
    <n v="0"/>
    <n v="411.9"/>
    <n v="39"/>
    <n v="10.561538461538461"/>
    <n v="75.06"/>
    <n v="1"/>
    <n v="40"/>
    <n v="75.06"/>
    <n v="12.173999999999999"/>
    <m/>
    <m/>
    <m/>
    <x v="26"/>
    <x v="1"/>
    <x v="0"/>
    <x v="26"/>
  </r>
  <r>
    <n v="26"/>
    <d v="2008-03-18T00:00:00"/>
    <n v="1336.27"/>
    <n v="0"/>
    <n v="0"/>
    <n v="1182.05"/>
    <n v="35"/>
    <n v="33.772857142857141"/>
    <n v="154.22"/>
    <n v="5"/>
    <n v="40"/>
    <n v="30.844000000000001"/>
    <n v="33.406750000000002"/>
    <s v="$664 was the Exchange"/>
    <m/>
    <m/>
    <x v="26"/>
    <x v="1"/>
    <x v="1"/>
    <x v="26"/>
  </r>
  <r>
    <n v="26"/>
    <d v="2008-03-19T00:00:00"/>
    <n v="1186.9000000000001"/>
    <n v="0"/>
    <n v="0"/>
    <n v="743.45"/>
    <n v="45"/>
    <n v="16.521111111111111"/>
    <n v="443.45"/>
    <n v="7"/>
    <n v="52"/>
    <n v="63.35"/>
    <n v="22.825000000000003"/>
    <m/>
    <m/>
    <m/>
    <x v="26"/>
    <x v="1"/>
    <x v="2"/>
    <x v="26"/>
  </r>
  <r>
    <n v="26"/>
    <d v="2008-03-20T00:00:00"/>
    <n v="2489.0500000000002"/>
    <n v="0"/>
    <n v="0"/>
    <n v="1428.1"/>
    <n v="77"/>
    <n v="18.546753246753244"/>
    <n v="1440.95"/>
    <n v="18"/>
    <n v="95"/>
    <n v="80.052777777777777"/>
    <n v="30.200526315789475"/>
    <s v="Laidley Hotel cheque ($2453.56) not counted in day's takings"/>
    <m/>
    <m/>
    <x v="26"/>
    <x v="1"/>
    <x v="3"/>
    <x v="26"/>
  </r>
  <r>
    <n v="26"/>
    <d v="2008-03-21T00:00:00"/>
    <n v="0"/>
    <n v="0"/>
    <n v="0"/>
    <n v="0"/>
    <n v="0"/>
    <n v="0"/>
    <n v="0"/>
    <n v="0"/>
    <n v="0"/>
    <n v="0"/>
    <n v="0"/>
    <s v="Good Friday"/>
    <m/>
    <m/>
    <x v="26"/>
    <x v="1"/>
    <x v="4"/>
    <x v="26"/>
  </r>
  <r>
    <n v="26"/>
    <d v="2008-03-22T00:00:00"/>
    <n v="1302.77"/>
    <n v="0"/>
    <n v="0"/>
    <n v="558.20000000000005"/>
    <n v="28"/>
    <n v="19.935714285714287"/>
    <n v="744.57"/>
    <n v="4"/>
    <n v="32"/>
    <n v="186.14250000000001"/>
    <n v="40.711562499999999"/>
    <m/>
    <m/>
    <m/>
    <x v="26"/>
    <x v="1"/>
    <x v="5"/>
    <x v="26"/>
  </r>
  <r>
    <m/>
    <d v="2008-03-23T00:00:00"/>
    <n v="6801.9500000000007"/>
    <n v="2029.21"/>
    <n v="8831.16"/>
    <m/>
    <n v="224"/>
    <n v="16.55632904132904"/>
    <n v="2858.2500000000005"/>
    <n v="35"/>
    <n v="259"/>
    <n v="72.574879629629621"/>
    <n v="23.21963980263158"/>
    <m/>
    <m/>
    <m/>
    <x v="27"/>
    <x v="1"/>
    <x v="6"/>
    <x v="27"/>
  </r>
  <r>
    <n v="27"/>
    <d v="2008-03-24T00:00:00"/>
    <n v="0"/>
    <n v="0"/>
    <n v="0"/>
    <n v="0"/>
    <n v="0"/>
    <n v="0"/>
    <n v="0"/>
    <n v="0"/>
    <n v="0"/>
    <n v="0"/>
    <n v="0"/>
    <s v="Easter Monday"/>
    <m/>
    <m/>
    <x v="27"/>
    <x v="1"/>
    <x v="0"/>
    <x v="27"/>
  </r>
  <r>
    <n v="27"/>
    <d v="2008-03-25T00:00:00"/>
    <n v="614.14"/>
    <n v="0"/>
    <n v="0"/>
    <n v="463.45"/>
    <n v="33"/>
    <n v="14.043939393939393"/>
    <n v="150.69"/>
    <n v="4"/>
    <n v="37"/>
    <n v="37.672499999999999"/>
    <n v="16.598378378378378"/>
    <m/>
    <n v="-0.95"/>
    <m/>
    <x v="27"/>
    <x v="1"/>
    <x v="1"/>
    <x v="27"/>
  </r>
  <r>
    <n v="27"/>
    <d v="2008-03-26T00:00:00"/>
    <n v="754.69"/>
    <n v="0"/>
    <n v="0"/>
    <n v="681.95"/>
    <n v="48"/>
    <n v="14.207291666666668"/>
    <n v="72.739999999999995"/>
    <n v="2"/>
    <n v="50"/>
    <n v="36.369999999999997"/>
    <n v="15.093800000000002"/>
    <m/>
    <n v="0.65"/>
    <m/>
    <x v="27"/>
    <x v="1"/>
    <x v="2"/>
    <x v="27"/>
  </r>
  <r>
    <n v="27"/>
    <d v="2008-03-27T00:00:00"/>
    <n v="835.38"/>
    <n v="0"/>
    <n v="0"/>
    <n v="722.65"/>
    <n v="45"/>
    <n v="16.058888888888887"/>
    <n v="112.73"/>
    <n v="3"/>
    <n v="48"/>
    <n v="37.576666666666668"/>
    <n v="17.403749999999999"/>
    <m/>
    <n v="0"/>
    <m/>
    <x v="27"/>
    <x v="1"/>
    <x v="3"/>
    <x v="27"/>
  </r>
  <r>
    <n v="27"/>
    <d v="2008-03-28T00:00:00"/>
    <n v="970.98"/>
    <n v="0"/>
    <n v="0"/>
    <n v="849.1"/>
    <n v="51"/>
    <n v="16.649019607843137"/>
    <n v="121.88"/>
    <n v="4"/>
    <n v="55"/>
    <n v="30.47"/>
    <n v="17.654181818181819"/>
    <m/>
    <n v="0"/>
    <m/>
    <x v="27"/>
    <x v="1"/>
    <x v="4"/>
    <x v="27"/>
  </r>
  <r>
    <n v="27"/>
    <d v="2008-03-29T00:00:00"/>
    <n v="946.88"/>
    <n v="0"/>
    <n v="0"/>
    <n v="693.85"/>
    <n v="43"/>
    <n v="16.136046511627907"/>
    <n v="253.03"/>
    <n v="6"/>
    <n v="49"/>
    <n v="42.171666666666667"/>
    <n v="19.324081632653062"/>
    <m/>
    <n v="0"/>
    <m/>
    <x v="27"/>
    <x v="1"/>
    <x v="5"/>
    <x v="27"/>
  </r>
  <r>
    <m/>
    <d v="2008-03-30T00:00:00"/>
    <n v="4122.07"/>
    <n v="1596.3"/>
    <n v="5718.37"/>
    <m/>
    <n v="220"/>
    <n v="12.849197678160998"/>
    <n v="711.07"/>
    <n v="19"/>
    <n v="239"/>
    <n v="30.710138888888888"/>
    <n v="14.34569863820221"/>
    <m/>
    <m/>
    <m/>
    <x v="28"/>
    <x v="1"/>
    <x v="6"/>
    <x v="28"/>
  </r>
  <r>
    <n v="28"/>
    <d v="2008-03-31T00:00:00"/>
    <n v="1097.3599999999999"/>
    <n v="0"/>
    <n v="0"/>
    <n v="343.3"/>
    <n v="31"/>
    <n v="11.074193548387097"/>
    <n v="754.06"/>
    <n v="4"/>
    <n v="35"/>
    <n v="188.51499999999999"/>
    <n v="31.353142857142853"/>
    <m/>
    <n v="0"/>
    <m/>
    <x v="28"/>
    <x v="1"/>
    <x v="0"/>
    <x v="28"/>
  </r>
  <r>
    <n v="28"/>
    <d v="2008-04-01T00:00:00"/>
    <n v="825.64"/>
    <n v="0"/>
    <n v="0"/>
    <n v="641.29999999999995"/>
    <n v="30"/>
    <n v="21.376666666666665"/>
    <n v="184.34"/>
    <n v="4"/>
    <n v="34"/>
    <n v="46.085000000000001"/>
    <n v="24.283529411764704"/>
    <m/>
    <n v="0"/>
    <m/>
    <x v="28"/>
    <x v="1"/>
    <x v="1"/>
    <x v="28"/>
  </r>
  <r>
    <n v="28"/>
    <d v="2008-04-02T00:00:00"/>
    <n v="755.52"/>
    <n v="0"/>
    <n v="0"/>
    <n v="642.4"/>
    <n v="42"/>
    <n v="15.295238095238094"/>
    <n v="113.12"/>
    <n v="3"/>
    <n v="45"/>
    <n v="37.706666666666671"/>
    <n v="16.789333333333332"/>
    <m/>
    <n v="0.35"/>
    <m/>
    <x v="28"/>
    <x v="1"/>
    <x v="2"/>
    <x v="28"/>
  </r>
  <r>
    <n v="28"/>
    <d v="2008-04-03T00:00:00"/>
    <n v="756.22"/>
    <n v="0"/>
    <n v="0"/>
    <n v="663"/>
    <n v="49"/>
    <n v="13.530612244897959"/>
    <n v="93.22"/>
    <n v="2"/>
    <n v="51"/>
    <n v="46.61"/>
    <n v="14.827843137254902"/>
    <m/>
    <n v="59.1"/>
    <m/>
    <x v="28"/>
    <x v="1"/>
    <x v="3"/>
    <x v="28"/>
  </r>
  <r>
    <n v="28"/>
    <d v="2008-04-04T00:00:00"/>
    <n v="1265.57"/>
    <n v="0"/>
    <n v="0"/>
    <n v="1036.3499999999999"/>
    <n v="53"/>
    <n v="19.55377358490566"/>
    <n v="229.22"/>
    <n v="5"/>
    <n v="58"/>
    <n v="45.844000000000001"/>
    <n v="21.820172413793102"/>
    <m/>
    <n v="-14.95"/>
    <m/>
    <x v="28"/>
    <x v="1"/>
    <x v="4"/>
    <x v="28"/>
  </r>
  <r>
    <n v="28"/>
    <d v="2008-04-05T00:00:00"/>
    <n v="888.22"/>
    <n v="0"/>
    <n v="0"/>
    <n v="780.2"/>
    <n v="36"/>
    <n v="21.672222222222224"/>
    <n v="108.02"/>
    <n v="3"/>
    <n v="39"/>
    <n v="36.006666666666668"/>
    <n v="22.774871794871796"/>
    <m/>
    <n v="0"/>
    <m/>
    <x v="28"/>
    <x v="1"/>
    <x v="5"/>
    <x v="28"/>
  </r>
  <r>
    <m/>
    <d v="2008-04-06T00:00:00"/>
    <n v="5588.53"/>
    <n v="1989.3"/>
    <n v="7577.83"/>
    <m/>
    <n v="241"/>
    <n v="17.083784393719615"/>
    <n v="1481.98"/>
    <n v="21"/>
    <n v="262"/>
    <n v="66.794555555555561"/>
    <n v="21.974815491360115"/>
    <m/>
    <m/>
    <m/>
    <x v="29"/>
    <x v="1"/>
    <x v="6"/>
    <x v="29"/>
  </r>
  <r>
    <n v="29"/>
    <d v="2008-04-07T00:00:00"/>
    <n v="636.20000000000005"/>
    <n v="0"/>
    <n v="0"/>
    <n v="564.35"/>
    <n v="36"/>
    <n v="15.676388888888889"/>
    <n v="71.849999999999994"/>
    <n v="3"/>
    <n v="39"/>
    <n v="23.95"/>
    <n v="16.312820512820515"/>
    <m/>
    <n v="-1.1499999999999999"/>
    <m/>
    <x v="29"/>
    <x v="1"/>
    <x v="0"/>
    <x v="29"/>
  </r>
  <r>
    <n v="29"/>
    <d v="2008-04-08T00:00:00"/>
    <n v="1082.0899999999999"/>
    <n v="0"/>
    <n v="0"/>
    <n v="386.25"/>
    <n v="29"/>
    <n v="13.318965517241379"/>
    <n v="695.84"/>
    <n v="5"/>
    <n v="34"/>
    <n v="139.16800000000001"/>
    <n v="31.826176470588241"/>
    <m/>
    <n v="8"/>
    <m/>
    <x v="29"/>
    <x v="1"/>
    <x v="1"/>
    <x v="29"/>
  </r>
  <r>
    <n v="29"/>
    <d v="2008-04-09T00:00:00"/>
    <n v="1331.45"/>
    <n v="0"/>
    <n v="0"/>
    <n v="915.9"/>
    <n v="41"/>
    <n v="22.339024390243903"/>
    <n v="415.55"/>
    <n v="4"/>
    <n v="45"/>
    <n v="103.8875"/>
    <n v="29.587777777777777"/>
    <m/>
    <n v="-3.05"/>
    <m/>
    <x v="29"/>
    <x v="1"/>
    <x v="2"/>
    <x v="29"/>
  </r>
  <r>
    <n v="29"/>
    <d v="2008-04-10T00:00:00"/>
    <n v="1530.34"/>
    <n v="0"/>
    <n v="0"/>
    <n v="602.35"/>
    <n v="45"/>
    <n v="13.385555555555555"/>
    <n v="927.99"/>
    <n v="9"/>
    <n v="54"/>
    <n v="103.11"/>
    <n v="28.339629629629631"/>
    <m/>
    <n v="-0.05"/>
    <m/>
    <x v="29"/>
    <x v="1"/>
    <x v="3"/>
    <x v="29"/>
  </r>
  <r>
    <n v="29"/>
    <d v="2008-04-11T00:00:00"/>
    <n v="1263.4100000000001"/>
    <n v="0"/>
    <n v="0"/>
    <n v="874.35"/>
    <n v="48"/>
    <n v="18.215624999999999"/>
    <n v="389.06"/>
    <n v="5"/>
    <n v="53"/>
    <n v="77.811999999999998"/>
    <n v="23.837924528301887"/>
    <m/>
    <n v="0.6"/>
    <m/>
    <x v="29"/>
    <x v="1"/>
    <x v="4"/>
    <x v="29"/>
  </r>
  <r>
    <n v="29"/>
    <d v="2008-04-12T00:00:00"/>
    <n v="377.1"/>
    <n v="0"/>
    <n v="0"/>
    <n v="324.45"/>
    <n v="25"/>
    <n v="12.978"/>
    <n v="52.65"/>
    <n v="3"/>
    <n v="28"/>
    <n v="17.55"/>
    <n v="13.467857142857142"/>
    <m/>
    <n v="0.55000000000000004"/>
    <m/>
    <x v="29"/>
    <x v="1"/>
    <x v="5"/>
    <x v="29"/>
  </r>
  <r>
    <m/>
    <d v="2008-04-13T00:00:00"/>
    <n v="6220.59"/>
    <n v="1571.38"/>
    <n v="7791.97"/>
    <m/>
    <n v="224"/>
    <n v="15.985593225321621"/>
    <n v="2552.94"/>
    <n v="29"/>
    <n v="253"/>
    <n v="77.579583333333332"/>
    <n v="23.895364343662532"/>
    <m/>
    <m/>
    <m/>
    <x v="30"/>
    <x v="1"/>
    <x v="6"/>
    <x v="30"/>
  </r>
  <r>
    <n v="30"/>
    <d v="2008-04-14T00:00:00"/>
    <n v="604.37"/>
    <n v="0"/>
    <n v="0"/>
    <n v="380.5"/>
    <n v="31"/>
    <n v="12.274193548387096"/>
    <n v="223.87"/>
    <n v="5"/>
    <n v="36"/>
    <n v="44.774000000000001"/>
    <n v="16.788055555555555"/>
    <m/>
    <n v="-3.8"/>
    <m/>
    <x v="30"/>
    <x v="1"/>
    <x v="0"/>
    <x v="30"/>
  </r>
  <r>
    <n v="30"/>
    <d v="2008-04-15T00:00:00"/>
    <n v="471.33"/>
    <n v="0"/>
    <n v="0"/>
    <n v="294.5"/>
    <n v="22"/>
    <n v="13.386363636363637"/>
    <n v="176.83"/>
    <n v="6"/>
    <n v="28"/>
    <n v="29.471666666666668"/>
    <n v="16.833214285714288"/>
    <m/>
    <n v="-8.85"/>
    <s v="float up 2.70"/>
    <x v="30"/>
    <x v="1"/>
    <x v="1"/>
    <x v="30"/>
  </r>
  <r>
    <n v="30"/>
    <d v="2008-04-16T00:00:00"/>
    <n v="698.67"/>
    <n v="0"/>
    <n v="0"/>
    <n v="643.75"/>
    <n v="34"/>
    <n v="18.933823529411764"/>
    <n v="54.92"/>
    <n v="3"/>
    <n v="37"/>
    <n v="18.306666666666668"/>
    <n v="18.882972972972972"/>
    <m/>
    <n v="-32.450000000000003"/>
    <m/>
    <x v="30"/>
    <x v="1"/>
    <x v="2"/>
    <x v="30"/>
  </r>
  <r>
    <n v="30"/>
    <d v="2008-04-17T00:00:00"/>
    <n v="1209.98"/>
    <n v="0"/>
    <n v="0"/>
    <n v="981.7"/>
    <n v="48"/>
    <n v="20.452083333333334"/>
    <n v="228.28"/>
    <n v="7"/>
    <n v="55"/>
    <n v="32.611428571428569"/>
    <n v="21.999636363636363"/>
    <m/>
    <n v="-0.05"/>
    <m/>
    <x v="30"/>
    <x v="1"/>
    <x v="3"/>
    <x v="30"/>
  </r>
  <r>
    <n v="30"/>
    <d v="2008-04-18T00:00:00"/>
    <n v="1867.34"/>
    <n v="0"/>
    <n v="0"/>
    <n v="1192.55"/>
    <n v="56"/>
    <n v="21.295535714285712"/>
    <n v="754.79"/>
    <n v="8"/>
    <n v="64"/>
    <n v="94.348749999999995"/>
    <n v="30.427187499999999"/>
    <m/>
    <m/>
    <m/>
    <x v="30"/>
    <x v="1"/>
    <x v="4"/>
    <x v="30"/>
  </r>
  <r>
    <n v="30"/>
    <d v="2008-04-19T00:00:00"/>
    <n v="537.95000000000005"/>
    <n v="0"/>
    <n v="0"/>
    <n v="537.95000000000005"/>
    <n v="30"/>
    <n v="17.931666666666668"/>
    <n v="0"/>
    <n v="0"/>
    <n v="30"/>
    <n v="0"/>
    <n v="17.931666666666668"/>
    <m/>
    <m/>
    <m/>
    <x v="30"/>
    <x v="1"/>
    <x v="5"/>
    <x v="30"/>
  </r>
  <r>
    <m/>
    <d v="2008-04-20T00:00:00"/>
    <n v="5389.6399999999994"/>
    <n v="1703.67"/>
    <n v="7093.3099999999995"/>
    <m/>
    <n v="221"/>
    <n v="17.378944404741372"/>
    <n v="1438.69"/>
    <n v="29"/>
    <n v="250"/>
    <n v="36.585418650793649"/>
    <n v="20.477122224090976"/>
    <m/>
    <m/>
    <m/>
    <x v="31"/>
    <x v="1"/>
    <x v="6"/>
    <x v="31"/>
  </r>
  <r>
    <n v="31"/>
    <d v="2008-04-21T00:00:00"/>
    <n v="993.72"/>
    <n v="0"/>
    <n v="0"/>
    <n v="630.95000000000005"/>
    <n v="40"/>
    <n v="15.773750000000001"/>
    <n v="362.77"/>
    <n v="9"/>
    <n v="49"/>
    <n v="40.307777777777773"/>
    <n v="20.28"/>
    <m/>
    <n v="-0.1"/>
    <m/>
    <x v="31"/>
    <x v="1"/>
    <x v="0"/>
    <x v="31"/>
  </r>
  <r>
    <n v="31"/>
    <d v="2008-04-22T00:00:00"/>
    <n v="464.85"/>
    <n v="0"/>
    <n v="0"/>
    <n v="434.75"/>
    <n v="33"/>
    <n v="13.174242424242424"/>
    <n v="30.1"/>
    <n v="1"/>
    <n v="34"/>
    <n v="30.1"/>
    <n v="13.672058823529412"/>
    <m/>
    <n v="0"/>
    <m/>
    <x v="31"/>
    <x v="1"/>
    <x v="1"/>
    <x v="31"/>
  </r>
  <r>
    <n v="31"/>
    <d v="2008-04-23T00:00:00"/>
    <n v="952.72"/>
    <n v="0"/>
    <n v="0"/>
    <n v="780.1"/>
    <n v="40"/>
    <n v="19.502500000000001"/>
    <n v="172.62"/>
    <n v="5"/>
    <n v="45"/>
    <n v="34.524000000000001"/>
    <n v="21.171555555555557"/>
    <m/>
    <n v="0.4"/>
    <m/>
    <x v="31"/>
    <x v="1"/>
    <x v="2"/>
    <x v="31"/>
  </r>
  <r>
    <n v="31"/>
    <d v="2008-04-24T00:00:00"/>
    <n v="1442.14"/>
    <n v="0"/>
    <n v="0"/>
    <n v="1228.7"/>
    <n v="63"/>
    <n v="19.503174603174603"/>
    <n v="213.44"/>
    <n v="7"/>
    <n v="70"/>
    <n v="30.491428571428571"/>
    <n v="20.602"/>
    <m/>
    <m/>
    <m/>
    <x v="31"/>
    <x v="1"/>
    <x v="3"/>
    <x v="31"/>
  </r>
  <r>
    <n v="31"/>
    <d v="2008-04-25T00:00:00"/>
    <n v="0"/>
    <n v="0"/>
    <n v="0"/>
    <n v="0"/>
    <n v="0"/>
    <n v="0"/>
    <n v="0"/>
    <n v="0"/>
    <n v="0"/>
    <n v="0"/>
    <n v="0"/>
    <s v="Anzac day"/>
    <m/>
    <m/>
    <x v="31"/>
    <x v="1"/>
    <x v="4"/>
    <x v="31"/>
  </r>
  <r>
    <n v="31"/>
    <d v="2008-04-26T00:00:00"/>
    <n v="991.42"/>
    <n v="0"/>
    <n v="0"/>
    <n v="778.05"/>
    <n v="45"/>
    <n v="17.29"/>
    <n v="213.37"/>
    <n v="9"/>
    <n v="54"/>
    <n v="23.707777777777778"/>
    <n v="18.35962962962963"/>
    <m/>
    <m/>
    <m/>
    <x v="31"/>
    <x v="1"/>
    <x v="5"/>
    <x v="31"/>
  </r>
  <r>
    <m/>
    <d v="2008-04-27T00:00:00"/>
    <n v="4844.8500000000004"/>
    <n v="2153.61"/>
    <n v="6998.4600000000009"/>
    <m/>
    <n v="221"/>
    <n v="14.207277837902836"/>
    <n v="992.30000000000007"/>
    <n v="31"/>
    <n v="252"/>
    <n v="26.521830687830686"/>
    <n v="15.680874001452432"/>
    <m/>
    <m/>
    <m/>
    <x v="32"/>
    <x v="1"/>
    <x v="6"/>
    <x v="32"/>
  </r>
  <r>
    <n v="32"/>
    <d v="2008-04-28T00:00:00"/>
    <n v="731.32"/>
    <n v="0"/>
    <n v="0"/>
    <n v="410"/>
    <n v="37"/>
    <n v="11.081081081081081"/>
    <n v="321.32"/>
    <n v="2"/>
    <n v="39"/>
    <n v="160.66"/>
    <n v="18.751794871794871"/>
    <m/>
    <n v="0"/>
    <m/>
    <x v="32"/>
    <x v="1"/>
    <x v="0"/>
    <x v="32"/>
  </r>
  <r>
    <n v="32"/>
    <d v="2008-04-29T00:00:00"/>
    <n v="1160.7"/>
    <n v="0"/>
    <n v="0"/>
    <n v="668.15"/>
    <n v="39"/>
    <n v="17.132051282051282"/>
    <n v="492.55"/>
    <n v="5"/>
    <n v="44"/>
    <n v="98.51"/>
    <n v="26.379545454545454"/>
    <m/>
    <n v="-6"/>
    <m/>
    <x v="32"/>
    <x v="1"/>
    <x v="1"/>
    <x v="32"/>
  </r>
  <r>
    <n v="32"/>
    <d v="2008-04-30T00:00:00"/>
    <n v="856.06"/>
    <n v="0"/>
    <n v="0"/>
    <n v="652.20000000000005"/>
    <n v="45"/>
    <n v="14.493333333333334"/>
    <n v="203.86"/>
    <n v="5"/>
    <n v="50"/>
    <n v="40.772000000000006"/>
    <n v="17.121200000000002"/>
    <m/>
    <n v="-2.1"/>
    <m/>
    <x v="32"/>
    <x v="1"/>
    <x v="2"/>
    <x v="32"/>
  </r>
  <r>
    <n v="32"/>
    <d v="2008-05-01T00:00:00"/>
    <n v="1070.53"/>
    <n v="0"/>
    <n v="0"/>
    <n v="967.25"/>
    <n v="49"/>
    <n v="19.739795918367346"/>
    <n v="103.28"/>
    <n v="5"/>
    <n v="54"/>
    <n v="20.655999999999999"/>
    <n v="19.82462962962963"/>
    <m/>
    <n v="-1.2"/>
    <m/>
    <x v="32"/>
    <x v="1"/>
    <x v="3"/>
    <x v="32"/>
  </r>
  <r>
    <n v="32"/>
    <d v="2008-05-02T00:00:00"/>
    <n v="1302.0899999999999"/>
    <n v="0"/>
    <n v="0"/>
    <n v="1232.8"/>
    <n v="52"/>
    <n v="23.707692307692305"/>
    <n v="69.290000000000006"/>
    <n v="4"/>
    <n v="56"/>
    <n v="17.322500000000002"/>
    <n v="23.251607142857143"/>
    <m/>
    <n v="0"/>
    <m/>
    <x v="32"/>
    <x v="1"/>
    <x v="4"/>
    <x v="32"/>
  </r>
  <r>
    <n v="32"/>
    <d v="2008-05-03T00:00:00"/>
    <n v="1047.97"/>
    <n v="0"/>
    <n v="0"/>
    <n v="790.35"/>
    <n v="46"/>
    <n v="17.181521739130435"/>
    <n v="257.62"/>
    <n v="5"/>
    <n v="51"/>
    <n v="51.524000000000001"/>
    <n v="20.548431372549022"/>
    <m/>
    <n v="0.8"/>
    <m/>
    <x v="32"/>
    <x v="1"/>
    <x v="5"/>
    <x v="32"/>
  </r>
  <r>
    <m/>
    <d v="2008-05-04T00:00:00"/>
    <n v="6168.67"/>
    <n v="1954.88"/>
    <n v="8123.55"/>
    <m/>
    <n v="268"/>
    <n v="17.222579276942628"/>
    <n v="1447.92"/>
    <n v="26"/>
    <n v="294"/>
    <n v="64.907416666666663"/>
    <n v="20.979534745229351"/>
    <m/>
    <m/>
    <m/>
    <x v="33"/>
    <x v="1"/>
    <x v="6"/>
    <x v="33"/>
  </r>
  <r>
    <n v="33"/>
    <d v="2008-05-05T00:00:00"/>
    <n v="0"/>
    <n v="0"/>
    <n v="0"/>
    <n v="0"/>
    <n v="0"/>
    <n v="0"/>
    <n v="0"/>
    <n v="0"/>
    <n v="0"/>
    <n v="0"/>
    <n v="0"/>
    <s v="Labour fDay"/>
    <m/>
    <m/>
    <x v="33"/>
    <x v="1"/>
    <x v="0"/>
    <x v="33"/>
  </r>
  <r>
    <n v="33"/>
    <d v="2008-05-06T00:00:00"/>
    <n v="737.54"/>
    <n v="0"/>
    <n v="0"/>
    <n v="577.35"/>
    <n v="40"/>
    <n v="14.43375"/>
    <n v="160.19"/>
    <n v="4"/>
    <n v="44"/>
    <n v="40.047499999999999"/>
    <n v="16.762272727272727"/>
    <m/>
    <n v="-6.2"/>
    <m/>
    <x v="33"/>
    <x v="1"/>
    <x v="1"/>
    <x v="33"/>
  </r>
  <r>
    <n v="33"/>
    <d v="2008-05-07T00:00:00"/>
    <n v="1717.01"/>
    <n v="0"/>
    <n v="0"/>
    <n v="549.95000000000005"/>
    <n v="39"/>
    <n v="14.101282051282052"/>
    <n v="1167.06"/>
    <n v="7"/>
    <n v="46"/>
    <n v="166.72285714285712"/>
    <n v="37.326304347826088"/>
    <m/>
    <n v="0"/>
    <m/>
    <x v="33"/>
    <x v="1"/>
    <x v="2"/>
    <x v="33"/>
  </r>
  <r>
    <n v="33"/>
    <d v="2008-05-08T00:00:00"/>
    <n v="1452.99"/>
    <n v="0"/>
    <n v="0"/>
    <n v="791.75"/>
    <n v="45"/>
    <n v="17.594444444444445"/>
    <n v="661.24"/>
    <n v="13"/>
    <n v="58"/>
    <n v="50.864615384615384"/>
    <n v="25.05155172413793"/>
    <m/>
    <n v="-0.55000000000000004"/>
    <m/>
    <x v="33"/>
    <x v="1"/>
    <x v="3"/>
    <x v="33"/>
  </r>
  <r>
    <n v="33"/>
    <d v="2008-05-09T00:00:00"/>
    <n v="1250.23"/>
    <n v="0"/>
    <n v="0"/>
    <n v="832.05"/>
    <n v="50"/>
    <n v="16.640999999999998"/>
    <n v="418.18"/>
    <n v="10"/>
    <n v="60"/>
    <n v="41.817999999999998"/>
    <n v="20.837166666666668"/>
    <m/>
    <n v="0.25"/>
    <m/>
    <x v="33"/>
    <x v="1"/>
    <x v="4"/>
    <x v="33"/>
  </r>
  <r>
    <n v="33"/>
    <d v="2008-05-10T00:00:00"/>
    <n v="724.95"/>
    <n v="0"/>
    <n v="0"/>
    <n v="690.3"/>
    <n v="30"/>
    <n v="23.009999999999998"/>
    <n v="34.65"/>
    <n v="1"/>
    <n v="31"/>
    <n v="34.65"/>
    <n v="23.38548387096774"/>
    <m/>
    <n v="0"/>
    <m/>
    <x v="33"/>
    <x v="1"/>
    <x v="5"/>
    <x v="33"/>
  </r>
  <r>
    <m/>
    <d v="2008-05-11T00:00:00"/>
    <n v="5882.72"/>
    <n v="2237.4699999999998"/>
    <n v="8120.1900000000005"/>
    <m/>
    <n v="204"/>
    <n v="14.296746082621082"/>
    <n v="2441.3200000000002"/>
    <n v="35"/>
    <n v="239"/>
    <n v="55.683828754578741"/>
    <n v="20.560463222811858"/>
    <m/>
    <m/>
    <m/>
    <x v="34"/>
    <x v="1"/>
    <x v="6"/>
    <x v="34"/>
  </r>
  <r>
    <n v="34"/>
    <d v="2008-05-12T00:00:00"/>
    <n v="479.74"/>
    <n v="0"/>
    <n v="0"/>
    <n v="420.85"/>
    <n v="31"/>
    <n v="13.575806451612904"/>
    <n v="58.8"/>
    <n v="3"/>
    <n v="34"/>
    <n v="19.599999999999998"/>
    <n v="14.107352941176472"/>
    <m/>
    <n v="1.4"/>
    <m/>
    <x v="34"/>
    <x v="1"/>
    <x v="0"/>
    <x v="34"/>
  </r>
  <r>
    <n v="34"/>
    <d v="2008-05-13T00:00:00"/>
    <n v="643.12"/>
    <n v="0"/>
    <n v="0"/>
    <n v="424.8"/>
    <n v="34"/>
    <n v="12.494117647058824"/>
    <n v="218.32"/>
    <n v="4"/>
    <n v="38"/>
    <n v="54.58"/>
    <n v="16.92421052631579"/>
    <m/>
    <n v="12.05"/>
    <m/>
    <x v="34"/>
    <x v="1"/>
    <x v="1"/>
    <x v="34"/>
  </r>
  <r>
    <n v="34"/>
    <d v="2008-05-14T00:00:00"/>
    <n v="615.79999999999995"/>
    <n v="0"/>
    <n v="0"/>
    <n v="589.45000000000005"/>
    <n v="36"/>
    <n v="16.373611111111114"/>
    <n v="26.35"/>
    <n v="1"/>
    <n v="37"/>
    <n v="26.35"/>
    <n v="16.643243243243244"/>
    <m/>
    <n v="0.3"/>
    <m/>
    <x v="34"/>
    <x v="1"/>
    <x v="2"/>
    <x v="34"/>
  </r>
  <r>
    <n v="34"/>
    <d v="2008-05-15T00:00:00"/>
    <n v="1258.71"/>
    <n v="0"/>
    <n v="0"/>
    <n v="680.6"/>
    <n v="50"/>
    <n v="13.612"/>
    <n v="578.11"/>
    <n v="4"/>
    <n v="54"/>
    <n v="144.5275"/>
    <n v="23.309444444444445"/>
    <m/>
    <n v="-13.55"/>
    <m/>
    <x v="34"/>
    <x v="1"/>
    <x v="3"/>
    <x v="34"/>
  </r>
  <r>
    <n v="34"/>
    <d v="2008-05-16T00:00:00"/>
    <n v="1302.3499999999999"/>
    <n v="0"/>
    <n v="0"/>
    <n v="957.5"/>
    <n v="44"/>
    <n v="21.761363636363637"/>
    <n v="344.85"/>
    <n v="7"/>
    <n v="51"/>
    <n v="49.26428571428572"/>
    <n v="25.536274509803921"/>
    <m/>
    <n v="5.7"/>
    <m/>
    <x v="34"/>
    <x v="1"/>
    <x v="4"/>
    <x v="34"/>
  </r>
  <r>
    <n v="34"/>
    <d v="2008-05-17T00:00:00"/>
    <n v="837.6"/>
    <n v="0"/>
    <n v="0"/>
    <n v="629.5"/>
    <n v="33"/>
    <n v="19.075757575757574"/>
    <n v="208.1"/>
    <n v="7"/>
    <n v="40"/>
    <n v="29.728571428571428"/>
    <n v="20.94"/>
    <m/>
    <n v="0"/>
    <m/>
    <x v="34"/>
    <x v="1"/>
    <x v="5"/>
    <x v="34"/>
  </r>
  <r>
    <m/>
    <d v="2008-05-18T00:00:00"/>
    <n v="5137.32"/>
    <n v="1505.77"/>
    <n v="6643.09"/>
    <m/>
    <n v="228"/>
    <n v="16.148776070317343"/>
    <n v="1434.53"/>
    <n v="26"/>
    <n v="254"/>
    <n v="54.008392857142859"/>
    <n v="19.576754277497312"/>
    <m/>
    <m/>
    <m/>
    <x v="35"/>
    <x v="1"/>
    <x v="6"/>
    <x v="35"/>
  </r>
  <r>
    <n v="35"/>
    <d v="2008-05-19T00:00:00"/>
    <n v="1012.78"/>
    <n v="0"/>
    <n v="0"/>
    <n v="606.04999999999995"/>
    <n v="34"/>
    <n v="17.824999999999999"/>
    <n v="406.73"/>
    <n v="1"/>
    <n v="35"/>
    <n v="406.73"/>
    <n v="28.936571428571426"/>
    <s v="Hattonvale paide back bill"/>
    <m/>
    <m/>
    <x v="35"/>
    <x v="1"/>
    <x v="0"/>
    <x v="35"/>
  </r>
  <r>
    <n v="35"/>
    <d v="2008-05-20T00:00:00"/>
    <n v="900.08"/>
    <n v="0"/>
    <n v="0"/>
    <n v="763.05"/>
    <n v="47"/>
    <n v="16.235106382978721"/>
    <n v="137.03"/>
    <n v="5"/>
    <n v="52"/>
    <n v="27.405999999999999"/>
    <n v="17.309230769230769"/>
    <m/>
    <m/>
    <m/>
    <x v="35"/>
    <x v="1"/>
    <x v="1"/>
    <x v="35"/>
  </r>
  <r>
    <n v="35"/>
    <d v="2008-05-21T00:00:00"/>
    <n v="1218.3699999999999"/>
    <n v="0"/>
    <n v="0"/>
    <n v="409.3"/>
    <n v="32"/>
    <n v="12.790625"/>
    <n v="809.07"/>
    <n v="4"/>
    <n v="36"/>
    <n v="202.26750000000001"/>
    <n v="33.843611111111116"/>
    <s v="side of beef 658.80"/>
    <m/>
    <m/>
    <x v="35"/>
    <x v="1"/>
    <x v="2"/>
    <x v="35"/>
  </r>
  <r>
    <n v="35"/>
    <d v="2008-05-22T00:00:00"/>
    <n v="1078.5999999999999"/>
    <n v="0"/>
    <n v="0"/>
    <n v="589.6"/>
    <n v="41"/>
    <n v="14.380487804878049"/>
    <n v="489"/>
    <n v="3"/>
    <n v="44"/>
    <n v="163"/>
    <n v="24.513636363636362"/>
    <m/>
    <n v="-15.8"/>
    <m/>
    <x v="35"/>
    <x v="1"/>
    <x v="3"/>
    <x v="35"/>
  </r>
  <r>
    <n v="35"/>
    <d v="2008-05-23T00:00:00"/>
    <n v="1431.57"/>
    <n v="0"/>
    <n v="0"/>
    <n v="784.2"/>
    <n v="45"/>
    <n v="17.426666666666669"/>
    <n v="647.37"/>
    <n v="8"/>
    <n v="53"/>
    <n v="80.921250000000001"/>
    <n v="27.010754716981136"/>
    <m/>
    <n v="0"/>
    <m/>
    <x v="35"/>
    <x v="1"/>
    <x v="4"/>
    <x v="35"/>
  </r>
  <r>
    <n v="35"/>
    <d v="2008-05-24T00:00:00"/>
    <n v="802.98"/>
    <n v="0"/>
    <n v="0"/>
    <n v="336.45"/>
    <n v="25"/>
    <n v="13.458"/>
    <n v="466.53"/>
    <n v="6"/>
    <n v="31"/>
    <n v="77.754999999999995"/>
    <n v="25.90258064516129"/>
    <m/>
    <n v="-20"/>
    <m/>
    <x v="35"/>
    <x v="1"/>
    <x v="5"/>
    <x v="35"/>
  </r>
  <r>
    <m/>
    <d v="2008-05-25T00:00:00"/>
    <n v="6444.3799999999992"/>
    <n v="1645.44"/>
    <n v="8089.82"/>
    <m/>
    <n v="224"/>
    <n v="15.352647642420573"/>
    <n v="2955.7299999999996"/>
    <n v="27"/>
    <n v="251"/>
    <n v="159.67995833333333"/>
    <n v="26.252730839115348"/>
    <m/>
    <m/>
    <m/>
    <x v="36"/>
    <x v="1"/>
    <x v="6"/>
    <x v="36"/>
  </r>
  <r>
    <n v="36"/>
    <d v="2008-05-26T00:00:00"/>
    <n v="499.31"/>
    <n v="0"/>
    <n v="0"/>
    <n v="395.55"/>
    <n v="24"/>
    <n v="16.481249999999999"/>
    <n v="103.76"/>
    <n v="2"/>
    <n v="26"/>
    <n v="51.88"/>
    <n v="19.204230769230769"/>
    <m/>
    <n v="-5.2"/>
    <m/>
    <x v="36"/>
    <x v="1"/>
    <x v="0"/>
    <x v="36"/>
  </r>
  <r>
    <n v="36"/>
    <d v="2008-05-27T00:00:00"/>
    <n v="661.12"/>
    <n v="0"/>
    <n v="0"/>
    <n v="582.35"/>
    <n v="36"/>
    <n v="16.176388888888891"/>
    <n v="78.77"/>
    <n v="2"/>
    <n v="38"/>
    <n v="39.384999999999998"/>
    <n v="17.397894736842105"/>
    <m/>
    <n v="-0.6"/>
    <m/>
    <x v="36"/>
    <x v="1"/>
    <x v="1"/>
    <x v="36"/>
  </r>
  <r>
    <n v="36"/>
    <d v="2008-05-28T00:00:00"/>
    <n v="521.39"/>
    <n v="0"/>
    <n v="0"/>
    <n v="468.05"/>
    <n v="35"/>
    <n v="13.372857142857143"/>
    <n v="53.34"/>
    <n v="4"/>
    <n v="39"/>
    <n v="13.335000000000001"/>
    <n v="13.368974358974359"/>
    <m/>
    <n v="-4.45"/>
    <m/>
    <x v="36"/>
    <x v="1"/>
    <x v="2"/>
    <x v="36"/>
  </r>
  <r>
    <n v="36"/>
    <d v="2008-05-29T00:00:00"/>
    <n v="1770.03"/>
    <n v="0"/>
    <n v="0"/>
    <n v="896.5"/>
    <n v="36"/>
    <n v="24.902777777777779"/>
    <n v="873.53"/>
    <n v="10"/>
    <n v="46"/>
    <n v="87.352999999999994"/>
    <n v="38.478913043478258"/>
    <m/>
    <n v="-10.050000000000001"/>
    <m/>
    <x v="36"/>
    <x v="1"/>
    <x v="3"/>
    <x v="36"/>
  </r>
  <r>
    <n v="36"/>
    <d v="2008-05-30T00:00:00"/>
    <n v="1665.54"/>
    <n v="0"/>
    <n v="0"/>
    <n v="1284.5999999999999"/>
    <n v="53"/>
    <n v="24.237735849056602"/>
    <n v="380.94"/>
    <n v="7"/>
    <n v="60"/>
    <n v="54.42"/>
    <n v="27.759"/>
    <m/>
    <n v="-5.4"/>
    <m/>
    <x v="36"/>
    <x v="1"/>
    <x v="4"/>
    <x v="36"/>
  </r>
  <r>
    <n v="36"/>
    <d v="2008-05-31T00:00:00"/>
    <n v="792.47"/>
    <n v="0"/>
    <n v="0"/>
    <n v="486.5"/>
    <n v="22"/>
    <n v="22.113636363636363"/>
    <n v="305.97000000000003"/>
    <n v="6"/>
    <n v="28"/>
    <n v="50.995000000000005"/>
    <n v="28.302500000000002"/>
    <m/>
    <n v="6.35"/>
    <m/>
    <x v="36"/>
    <x v="1"/>
    <x v="5"/>
    <x v="36"/>
  </r>
  <r>
    <m/>
    <d v="2008-06-01T00:00:00"/>
    <n v="5909.8600000000006"/>
    <n v="1851.11"/>
    <n v="7760.97"/>
    <m/>
    <n v="206"/>
    <n v="19.547441003702797"/>
    <n v="1796.3100000000002"/>
    <n v="31"/>
    <n v="237"/>
    <n v="49.56133333333333"/>
    <n v="24.085252151420917"/>
    <m/>
    <m/>
    <m/>
    <x v="37"/>
    <x v="1"/>
    <x v="6"/>
    <x v="37"/>
  </r>
  <r>
    <n v="37"/>
    <d v="2008-06-02T00:00:00"/>
    <n v="453.71"/>
    <n v="0"/>
    <n v="0"/>
    <n v="398.1"/>
    <n v="37"/>
    <n v="10.75945945945946"/>
    <n v="55.61"/>
    <n v="3"/>
    <n v="40"/>
    <n v="18.536666666666665"/>
    <n v="11.342750000000001"/>
    <m/>
    <n v="0"/>
    <m/>
    <x v="37"/>
    <x v="1"/>
    <x v="0"/>
    <x v="37"/>
  </r>
  <r>
    <n v="37"/>
    <d v="2008-06-03T00:00:00"/>
    <n v="1041.01"/>
    <n v="0"/>
    <n v="0"/>
    <n v="1003.45"/>
    <n v="35"/>
    <n v="28.67"/>
    <n v="37.56"/>
    <n v="1"/>
    <n v="36"/>
    <n v="37.56"/>
    <n v="28.916944444444443"/>
    <m/>
    <n v="2"/>
    <m/>
    <x v="37"/>
    <x v="1"/>
    <x v="1"/>
    <x v="37"/>
  </r>
  <r>
    <n v="37"/>
    <d v="2008-06-04T00:00:00"/>
    <n v="662.69"/>
    <n v="0"/>
    <n v="0"/>
    <n v="424.5"/>
    <n v="35"/>
    <n v="12.128571428571428"/>
    <n v="238.19"/>
    <n v="7"/>
    <n v="42"/>
    <n v="34.027142857142856"/>
    <n v="15.778333333333334"/>
    <m/>
    <n v="-17.8"/>
    <m/>
    <x v="37"/>
    <x v="1"/>
    <x v="2"/>
    <x v="37"/>
  </r>
  <r>
    <n v="37"/>
    <d v="2008-06-05T00:00:00"/>
    <n v="1131.8499999999999"/>
    <n v="0"/>
    <n v="0"/>
    <n v="473.9"/>
    <n v="38"/>
    <n v="12.471052631578948"/>
    <n v="657.95"/>
    <n v="5"/>
    <n v="43"/>
    <n v="131.59"/>
    <n v="26.32209302325581"/>
    <m/>
    <m/>
    <m/>
    <x v="37"/>
    <x v="1"/>
    <x v="3"/>
    <x v="37"/>
  </r>
  <r>
    <n v="37"/>
    <d v="2008-06-06T00:00:00"/>
    <n v="1009.89"/>
    <n v="0"/>
    <n v="0"/>
    <n v="876.95"/>
    <n v="48"/>
    <n v="18.269791666666666"/>
    <n v="132.94"/>
    <n v="5"/>
    <n v="53"/>
    <n v="26.588000000000001"/>
    <n v="19.054528301886794"/>
    <m/>
    <m/>
    <m/>
    <x v="37"/>
    <x v="1"/>
    <x v="4"/>
    <x v="37"/>
  </r>
  <r>
    <n v="37"/>
    <d v="2008-06-07T00:00:00"/>
    <n v="568.23"/>
    <n v="0"/>
    <n v="0"/>
    <n v="393.15"/>
    <n v="26"/>
    <n v="15.121153846153845"/>
    <n v="175.08"/>
    <n v="4"/>
    <n v="30"/>
    <n v="43.77"/>
    <n v="18.940999999999999"/>
    <m/>
    <m/>
    <m/>
    <x v="37"/>
    <x v="1"/>
    <x v="5"/>
    <x v="37"/>
  </r>
  <r>
    <m/>
    <d v="2008-06-08T00:00:00"/>
    <n v="4867.3799999999992"/>
    <n v="2519.23"/>
    <n v="7386.6099999999988"/>
    <m/>
    <n v="219"/>
    <n v="16.236671505405059"/>
    <n v="1297.33"/>
    <n v="25"/>
    <n v="244"/>
    <n v="48.67863492063492"/>
    <n v="20.05927485048673"/>
    <m/>
    <m/>
    <m/>
    <x v="38"/>
    <x v="1"/>
    <x v="6"/>
    <x v="38"/>
  </r>
  <r>
    <n v="38"/>
    <d v="2008-06-09T00:00:00"/>
    <n v="0"/>
    <n v="0"/>
    <n v="0"/>
    <n v="0"/>
    <n v="0"/>
    <n v="0"/>
    <n v="0"/>
    <n v="0"/>
    <n v="0"/>
    <n v="0"/>
    <n v="0"/>
    <m/>
    <m/>
    <m/>
    <x v="38"/>
    <x v="1"/>
    <x v="0"/>
    <x v="38"/>
  </r>
  <r>
    <n v="38"/>
    <d v="2008-06-10T00:00:00"/>
    <n v="933.77"/>
    <n v="0"/>
    <n v="0"/>
    <n v="892.35"/>
    <n v="46"/>
    <n v="19.398913043478263"/>
    <n v="41.42"/>
    <n v="3"/>
    <n v="49"/>
    <n v="13.806666666666667"/>
    <n v="19.056530612244899"/>
    <m/>
    <m/>
    <m/>
    <x v="38"/>
    <x v="1"/>
    <x v="1"/>
    <x v="38"/>
  </r>
  <r>
    <n v="38"/>
    <d v="2008-06-11T00:00:00"/>
    <n v="397.88"/>
    <n v="0"/>
    <n v="0"/>
    <n v="380.05"/>
    <n v="34"/>
    <n v="11.177941176470588"/>
    <n v="17.829999999999998"/>
    <n v="1"/>
    <n v="35"/>
    <n v="17.829999999999998"/>
    <n v="11.368"/>
    <m/>
    <m/>
    <m/>
    <x v="38"/>
    <x v="1"/>
    <x v="2"/>
    <x v="38"/>
  </r>
  <r>
    <n v="38"/>
    <d v="2008-06-12T00:00:00"/>
    <n v="780.82"/>
    <n v="0"/>
    <n v="0"/>
    <n v="623.65"/>
    <n v="34"/>
    <n v="18.34264705882353"/>
    <n v="167.17"/>
    <n v="4"/>
    <n v="38"/>
    <n v="41.792499999999997"/>
    <n v="20.811052631578946"/>
    <m/>
    <n v="-6.05"/>
    <m/>
    <x v="38"/>
    <x v="1"/>
    <x v="3"/>
    <x v="38"/>
  </r>
  <r>
    <n v="38"/>
    <d v="2008-06-13T00:00:00"/>
    <n v="1108.55"/>
    <n v="0"/>
    <n v="0"/>
    <n v="784.6"/>
    <n v="54"/>
    <n v="14.52962962962963"/>
    <n v="323.95"/>
    <n v="7"/>
    <n v="61"/>
    <n v="46.278571428571425"/>
    <n v="18.172950819672131"/>
    <m/>
    <n v="0"/>
    <m/>
    <x v="38"/>
    <x v="1"/>
    <x v="4"/>
    <x v="38"/>
  </r>
  <r>
    <n v="38"/>
    <d v="2008-06-14T00:00:00"/>
    <n v="2176.7199999999998"/>
    <n v="0"/>
    <n v="0"/>
    <n v="513.1"/>
    <n v="30"/>
    <n v="17.103333333333335"/>
    <n v="1663.62"/>
    <n v="7"/>
    <n v="37"/>
    <n v="237.66"/>
    <n v="58.830270270270262"/>
    <s v="Bakery, Hattonvale"/>
    <n v="0"/>
    <m/>
    <x v="38"/>
    <x v="1"/>
    <x v="5"/>
    <x v="38"/>
  </r>
  <r>
    <m/>
    <d v="2008-06-15T00:00:00"/>
    <n v="5397.74"/>
    <n v="1703.29"/>
    <n v="7101.03"/>
    <m/>
    <n v="198"/>
    <n v="13.425410706955892"/>
    <n v="2213.9899999999998"/>
    <n v="22"/>
    <n v="220"/>
    <n v="59.561289682539687"/>
    <n v="21.373134055627705"/>
    <m/>
    <m/>
    <m/>
    <x v="39"/>
    <x v="1"/>
    <x v="6"/>
    <x v="39"/>
  </r>
  <r>
    <n v="39"/>
    <d v="2008-06-16T00:00:00"/>
    <n v="484.44"/>
    <n v="0"/>
    <n v="0"/>
    <n v="425.35"/>
    <n v="35"/>
    <n v="12.152857142857144"/>
    <n v="59.09"/>
    <n v="2"/>
    <n v="37"/>
    <n v="29.545000000000002"/>
    <n v="13.092972972972975"/>
    <m/>
    <n v="-20"/>
    <m/>
    <x v="39"/>
    <x v="1"/>
    <x v="0"/>
    <x v="39"/>
  </r>
  <r>
    <n v="39"/>
    <d v="2008-06-17T00:00:00"/>
    <n v="495.39"/>
    <n v="0"/>
    <n v="0"/>
    <n v="414.05"/>
    <n v="34"/>
    <n v="12.177941176470588"/>
    <n v="81.34"/>
    <n v="5"/>
    <n v="39"/>
    <n v="16.268000000000001"/>
    <n v="12.702307692307691"/>
    <m/>
    <n v="-0.05"/>
    <m/>
    <x v="39"/>
    <x v="1"/>
    <x v="1"/>
    <x v="39"/>
  </r>
  <r>
    <n v="39"/>
    <d v="2008-06-18T00:00:00"/>
    <n v="862.23"/>
    <n v="0"/>
    <n v="0"/>
    <n v="709.85"/>
    <n v="39"/>
    <n v="18.201282051282053"/>
    <n v="152.38"/>
    <n v="5"/>
    <n v="44"/>
    <n v="30.475999999999999"/>
    <n v="19.596136363636365"/>
    <m/>
    <n v="-2.0499999999999998"/>
    <m/>
    <x v="39"/>
    <x v="1"/>
    <x v="2"/>
    <x v="39"/>
  </r>
  <r>
    <n v="39"/>
    <d v="2008-06-19T00:00:00"/>
    <n v="657.27"/>
    <n v="0"/>
    <n v="0"/>
    <n v="549.4"/>
    <n v="33"/>
    <n v="16.648484848484848"/>
    <n v="107.86"/>
    <n v="5"/>
    <n v="38"/>
    <n v="21.571999999999999"/>
    <n v="17.296315789473685"/>
    <m/>
    <n v="0.05"/>
    <m/>
    <x v="39"/>
    <x v="1"/>
    <x v="3"/>
    <x v="39"/>
  </r>
  <r>
    <n v="39"/>
    <d v="2008-06-20T00:00:00"/>
    <n v="1253.1400000000001"/>
    <n v="0"/>
    <n v="0"/>
    <n v="770.72"/>
    <n v="46"/>
    <n v="16.754782608695653"/>
    <n v="482.42"/>
    <n v="5"/>
    <n v="51"/>
    <n v="96.484000000000009"/>
    <n v="24.57137254901961"/>
    <s v="Plus Exchange paid $549.08 cash not listed in takings"/>
    <n v="-0.65"/>
    <m/>
    <x v="39"/>
    <x v="1"/>
    <x v="4"/>
    <x v="39"/>
  </r>
  <r>
    <n v="39"/>
    <d v="2008-06-21T00:00:00"/>
    <n v="618.09"/>
    <n v="0"/>
    <n v="0"/>
    <n v="446.1"/>
    <n v="25"/>
    <n v="17.844000000000001"/>
    <n v="171.99"/>
    <n v="4"/>
    <n v="29"/>
    <n v="42.997500000000002"/>
    <n v="21.313448275862068"/>
    <m/>
    <n v="0"/>
    <m/>
    <x v="39"/>
    <x v="1"/>
    <x v="5"/>
    <x v="39"/>
  </r>
  <r>
    <m/>
    <d v="2008-06-22T00:00:00"/>
    <n v="4370.5600000000004"/>
    <n v="1995.1"/>
    <n v="6365.66"/>
    <m/>
    <n v="212"/>
    <n v="15.629891304631718"/>
    <n v="1055.08"/>
    <n v="26"/>
    <n v="238"/>
    <n v="39.557083333333338"/>
    <n v="18.095425607212068"/>
    <m/>
    <m/>
    <m/>
    <x v="40"/>
    <x v="1"/>
    <x v="6"/>
    <x v="40"/>
  </r>
  <r>
    <n v="40"/>
    <d v="2008-06-23T00:00:00"/>
    <n v="645.01"/>
    <n v="0"/>
    <n v="0"/>
    <n v="543.79999999999995"/>
    <n v="37"/>
    <n v="14.697297297297297"/>
    <n v="101.21"/>
    <n v="3"/>
    <n v="40"/>
    <n v="33.736666666666665"/>
    <n v="16.125250000000001"/>
    <m/>
    <n v="-32.200000000000003"/>
    <m/>
    <x v="40"/>
    <x v="1"/>
    <x v="0"/>
    <x v="40"/>
  </r>
  <r>
    <n v="40"/>
    <d v="2008-06-24T00:00:00"/>
    <n v="1259.6199999999999"/>
    <n v="0"/>
    <n v="0"/>
    <n v="625.6"/>
    <n v="44"/>
    <n v="14.218181818181819"/>
    <n v="634.02"/>
    <n v="8"/>
    <n v="52"/>
    <n v="79.252499999999998"/>
    <n v="24.223461538461535"/>
    <m/>
    <n v="0.15"/>
    <m/>
    <x v="40"/>
    <x v="1"/>
    <x v="1"/>
    <x v="40"/>
  </r>
  <r>
    <n v="40"/>
    <d v="2008-06-25T00:00:00"/>
    <n v="402.69"/>
    <n v="0"/>
    <n v="0"/>
    <n v="328.3"/>
    <n v="32"/>
    <n v="10.259375"/>
    <n v="74.39"/>
    <n v="2"/>
    <n v="34"/>
    <n v="37.195"/>
    <n v="11.843823529411765"/>
    <m/>
    <n v="11.3"/>
    <m/>
    <x v="40"/>
    <x v="1"/>
    <x v="2"/>
    <x v="40"/>
  </r>
  <r>
    <n v="40"/>
    <d v="2008-06-26T00:00:00"/>
    <n v="1075.3399999999999"/>
    <n v="0"/>
    <n v="0"/>
    <n v="831.6"/>
    <n v="45"/>
    <n v="18.48"/>
    <n v="243.74"/>
    <n v="7"/>
    <n v="52"/>
    <n v="34.82"/>
    <n v="20.679615384615389"/>
    <m/>
    <n v="1.6"/>
    <m/>
    <x v="40"/>
    <x v="1"/>
    <x v="3"/>
    <x v="40"/>
  </r>
  <r>
    <n v="40"/>
    <d v="2008-06-27T00:00:00"/>
    <n v="1949.71"/>
    <n v="0"/>
    <n v="0"/>
    <n v="1424.1"/>
    <n v="51"/>
    <n v="27.923529411764704"/>
    <n v="525.61"/>
    <n v="7"/>
    <n v="58"/>
    <n v="75.087142857142865"/>
    <n v="33.615689655172417"/>
    <m/>
    <n v="-40.049999999999997"/>
    <m/>
    <x v="40"/>
    <x v="1"/>
    <x v="4"/>
    <x v="40"/>
  </r>
  <r>
    <n v="40"/>
    <d v="2008-06-28T00:00:00"/>
    <n v="1006.24"/>
    <n v="0"/>
    <n v="0"/>
    <n v="825.95"/>
    <n v="41"/>
    <n v="20.145121951219512"/>
    <n v="180.29"/>
    <n v="5"/>
    <n v="46"/>
    <n v="36.058"/>
    <n v="21.874782608695654"/>
    <m/>
    <n v="0"/>
    <m/>
    <x v="40"/>
    <x v="1"/>
    <x v="5"/>
    <x v="40"/>
  </r>
  <r>
    <m/>
    <d v="2008-06-29T00:00:00"/>
    <n v="6338.61"/>
    <n v="1027.95"/>
    <n v="7366.5599999999995"/>
    <m/>
    <n v="250"/>
    <n v="17.620584246410555"/>
    <n v="1759.2600000000002"/>
    <n v="32"/>
    <n v="282"/>
    <n v="49.358218253968253"/>
    <n v="21.393770452726127"/>
    <m/>
    <m/>
    <m/>
    <x v="41"/>
    <x v="1"/>
    <x v="6"/>
    <x v="41"/>
  </r>
  <r>
    <n v="41"/>
    <d v="2008-06-30T00:00:00"/>
    <n v="1098.71"/>
    <n v="0"/>
    <n v="0"/>
    <n v="785.3"/>
    <n v="37"/>
    <n v="21.224324324324321"/>
    <n v="313.41000000000003"/>
    <n v="6"/>
    <n v="43"/>
    <n v="52.235000000000007"/>
    <n v="25.551395348837211"/>
    <m/>
    <n v="-46.59"/>
    <m/>
    <x v="41"/>
    <x v="1"/>
    <x v="0"/>
    <x v="41"/>
  </r>
  <r>
    <n v="41"/>
    <d v="2008-07-01T00:00:00"/>
    <n v="1079.55"/>
    <n v="0"/>
    <n v="0"/>
    <n v="576"/>
    <n v="41"/>
    <n v="14.048780487804878"/>
    <n v="503.55"/>
    <n v="10"/>
    <n v="51"/>
    <n v="50.355000000000004"/>
    <n v="21.16764705882353"/>
    <m/>
    <n v="13"/>
    <m/>
    <x v="41"/>
    <x v="1"/>
    <x v="1"/>
    <x v="41"/>
  </r>
  <r>
    <n v="41"/>
    <d v="2008-07-02T00:00:00"/>
    <n v="469.1"/>
    <n v="0"/>
    <n v="0"/>
    <n v="424.95"/>
    <n v="39"/>
    <n v="10.896153846153846"/>
    <n v="44.15"/>
    <n v="2"/>
    <n v="41"/>
    <n v="22.074999999999999"/>
    <n v="11.441463414634146"/>
    <m/>
    <n v="2.5"/>
    <m/>
    <x v="41"/>
    <x v="1"/>
    <x v="2"/>
    <x v="41"/>
  </r>
  <r>
    <n v="41"/>
    <d v="2008-07-03T00:00:00"/>
    <n v="725.9"/>
    <n v="0"/>
    <n v="0"/>
    <n v="634.54999999999995"/>
    <n v="39"/>
    <n v="16.27051282051282"/>
    <n v="91.35"/>
    <n v="4"/>
    <n v="43"/>
    <n v="22.837499999999999"/>
    <n v="16.881395348837209"/>
    <m/>
    <n v="-18.8"/>
    <m/>
    <x v="41"/>
    <x v="1"/>
    <x v="3"/>
    <x v="41"/>
  </r>
  <r>
    <n v="41"/>
    <d v="2008-07-04T00:00:00"/>
    <n v="1447"/>
    <n v="0"/>
    <n v="0"/>
    <n v="1373.5"/>
    <n v="57"/>
    <n v="24.096491228070175"/>
    <n v="73.5"/>
    <n v="2"/>
    <n v="59"/>
    <n v="36.75"/>
    <n v="24.525423728813561"/>
    <m/>
    <n v="2.4500000000000002"/>
    <m/>
    <x v="41"/>
    <x v="1"/>
    <x v="4"/>
    <x v="41"/>
  </r>
  <r>
    <n v="41"/>
    <d v="2008-07-05T00:00:00"/>
    <n v="925.25"/>
    <n v="0"/>
    <n v="0"/>
    <n v="617.70000000000005"/>
    <n v="32"/>
    <n v="19.303125000000001"/>
    <n v="307.55"/>
    <n v="8"/>
    <n v="40"/>
    <n v="38.443750000000001"/>
    <n v="23.131250000000001"/>
    <m/>
    <n v="0"/>
    <m/>
    <x v="41"/>
    <x v="1"/>
    <x v="5"/>
    <x v="41"/>
  </r>
  <r>
    <m/>
    <d v="2008-07-06T00:00:00"/>
    <n v="5745.51"/>
    <n v="1514.55"/>
    <n v="7260.06"/>
    <m/>
    <n v="245"/>
    <n v="17.639897951144338"/>
    <n v="1333.51"/>
    <n v="32"/>
    <n v="277"/>
    <n v="37.116041666666668"/>
    <n v="20.449762483324275"/>
    <m/>
    <m/>
    <m/>
    <x v="42"/>
    <x v="1"/>
    <x v="6"/>
    <x v="42"/>
  </r>
  <r>
    <n v="42"/>
    <d v="2008-07-07T00:00:00"/>
    <n v="1771.41"/>
    <n v="0"/>
    <n v="0"/>
    <n v="892.5"/>
    <n v="49"/>
    <n v="18.214285714285715"/>
    <n v="878.91"/>
    <n v="7"/>
    <n v="56"/>
    <n v="125.55857142857143"/>
    <n v="31.632321428571426"/>
    <m/>
    <n v="2"/>
    <m/>
    <x v="42"/>
    <x v="1"/>
    <x v="0"/>
    <x v="42"/>
  </r>
  <r>
    <n v="42"/>
    <d v="2008-07-08T00:00:00"/>
    <n v="576.77"/>
    <n v="0"/>
    <n v="0"/>
    <n v="510.2"/>
    <n v="39"/>
    <n v="13.082051282051282"/>
    <n v="66.569999999999993"/>
    <n v="2"/>
    <n v="41"/>
    <n v="33.284999999999997"/>
    <n v="14.067560975609755"/>
    <m/>
    <n v="0"/>
    <m/>
    <x v="42"/>
    <x v="1"/>
    <x v="1"/>
    <x v="42"/>
  </r>
  <r>
    <n v="42"/>
    <d v="2008-07-09T00:00:00"/>
    <n v="875.68"/>
    <n v="0"/>
    <n v="0"/>
    <n v="773.65"/>
    <n v="42"/>
    <n v="18.420238095238094"/>
    <n v="102.03"/>
    <n v="3"/>
    <n v="45"/>
    <n v="34.01"/>
    <n v="19.459555555555553"/>
    <m/>
    <n v="0"/>
    <m/>
    <x v="42"/>
    <x v="1"/>
    <x v="2"/>
    <x v="42"/>
  </r>
  <r>
    <n v="42"/>
    <d v="2008-07-10T00:00:00"/>
    <n v="558.28"/>
    <n v="0"/>
    <n v="0"/>
    <n v="494.25"/>
    <n v="29"/>
    <n v="17.043103448275861"/>
    <n v="64.03"/>
    <n v="2"/>
    <n v="31"/>
    <n v="32.015000000000001"/>
    <n v="18.009032258064515"/>
    <m/>
    <n v="0"/>
    <m/>
    <x v="42"/>
    <x v="1"/>
    <x v="3"/>
    <x v="42"/>
  </r>
  <r>
    <n v="42"/>
    <d v="2008-07-11T00:00:00"/>
    <n v="1542.35"/>
    <n v="0"/>
    <n v="0"/>
    <n v="1177.5999999999999"/>
    <n v="54"/>
    <n v="21.807407407407407"/>
    <n v="364.75"/>
    <n v="5"/>
    <n v="59"/>
    <n v="72.95"/>
    <n v="26.141525423728812"/>
    <m/>
    <n v="-33.65"/>
    <m/>
    <x v="42"/>
    <x v="1"/>
    <x v="4"/>
    <x v="42"/>
  </r>
  <r>
    <n v="42"/>
    <d v="2008-07-12T00:00:00"/>
    <n v="657.2"/>
    <n v="0"/>
    <n v="0"/>
    <n v="402.65"/>
    <n v="21"/>
    <n v="19.173809523809524"/>
    <n v="254.55"/>
    <n v="5"/>
    <n v="26"/>
    <n v="50.910000000000004"/>
    <n v="25.276923076923079"/>
    <m/>
    <n v="1"/>
    <m/>
    <x v="42"/>
    <x v="1"/>
    <x v="5"/>
    <x v="42"/>
  </r>
  <r>
    <m/>
    <d v="2008-07-13T00:00:00"/>
    <n v="5981.69"/>
    <n v="2000.04"/>
    <n v="7981.73"/>
    <m/>
    <n v="234"/>
    <n v="17.956815911844647"/>
    <n v="1730.84"/>
    <n v="24"/>
    <n v="258"/>
    <n v="58.121428571428567"/>
    <n v="22.431153119742191"/>
    <m/>
    <n v="-30.65"/>
    <m/>
    <x v="43"/>
    <x v="1"/>
    <x v="6"/>
    <x v="43"/>
  </r>
  <r>
    <n v="43"/>
    <d v="2008-07-14T00:00:00"/>
    <n v="736.37"/>
    <n v="0"/>
    <n v="0"/>
    <n v="608.4"/>
    <n v="40"/>
    <n v="15.209999999999999"/>
    <n v="127.97"/>
    <n v="3"/>
    <n v="43"/>
    <n v="42.656666666666666"/>
    <n v="17.124883720930232"/>
    <m/>
    <m/>
    <m/>
    <x v="43"/>
    <x v="1"/>
    <x v="0"/>
    <x v="43"/>
  </r>
  <r>
    <n v="43"/>
    <d v="2008-07-15T00:00:00"/>
    <n v="516.07000000000005"/>
    <n v="0"/>
    <n v="0"/>
    <n v="420.85"/>
    <n v="34"/>
    <n v="12.377941176470589"/>
    <n v="95.22"/>
    <n v="3"/>
    <n v="37"/>
    <n v="31.74"/>
    <n v="13.94783783783784"/>
    <m/>
    <n v="4.05"/>
    <m/>
    <x v="43"/>
    <x v="1"/>
    <x v="1"/>
    <x v="43"/>
  </r>
  <r>
    <n v="43"/>
    <d v="2008-07-16T00:00:00"/>
    <n v="930.84"/>
    <n v="0"/>
    <n v="0"/>
    <n v="608.35"/>
    <n v="42"/>
    <n v="14.484523809523811"/>
    <n v="322.49"/>
    <n v="4"/>
    <n v="46"/>
    <n v="80.622500000000002"/>
    <n v="20.235652173913046"/>
    <m/>
    <n v="-1.4"/>
    <m/>
    <x v="43"/>
    <x v="1"/>
    <x v="2"/>
    <x v="43"/>
  </r>
  <r>
    <n v="43"/>
    <d v="2008-07-17T00:00:00"/>
    <n v="719.48"/>
    <n v="0"/>
    <n v="0"/>
    <n v="578.5"/>
    <n v="43"/>
    <n v="13.453488372093023"/>
    <n v="140.97999999999999"/>
    <n v="2"/>
    <n v="45"/>
    <n v="70.489999999999995"/>
    <n v="15.988444444444445"/>
    <m/>
    <n v="-9.1"/>
    <m/>
    <x v="43"/>
    <x v="1"/>
    <x v="3"/>
    <x v="43"/>
  </r>
  <r>
    <n v="43"/>
    <d v="2008-07-18T00:00:00"/>
    <n v="968.65"/>
    <n v="0"/>
    <n v="0"/>
    <n v="864.6"/>
    <n v="48"/>
    <n v="18.012499999999999"/>
    <n v="104.35"/>
    <n v="3"/>
    <n v="51"/>
    <n v="34.783333333333331"/>
    <n v="18.999019607843138"/>
    <m/>
    <m/>
    <m/>
    <x v="43"/>
    <x v="1"/>
    <x v="4"/>
    <x v="43"/>
  </r>
  <r>
    <n v="43"/>
    <d v="2008-07-19T00:00:00"/>
    <n v="748.23"/>
    <n v="0"/>
    <n v="0"/>
    <n v="407.15"/>
    <n v="31"/>
    <n v="13.133870967741935"/>
    <n v="341.08"/>
    <n v="6"/>
    <n v="37"/>
    <n v="56.846666666666664"/>
    <n v="20.222432432432434"/>
    <m/>
    <n v="4.55"/>
    <m/>
    <x v="43"/>
    <x v="1"/>
    <x v="5"/>
    <x v="43"/>
  </r>
  <r>
    <m/>
    <d v="2008-07-20T00:00:00"/>
    <n v="4619.6400000000003"/>
    <n v="1655.25"/>
    <n v="6274.89"/>
    <m/>
    <n v="238"/>
    <n v="14.445387387638226"/>
    <n v="1132.0900000000001"/>
    <n v="21"/>
    <n v="259"/>
    <n v="52.856527777777785"/>
    <n v="17.753045036233519"/>
    <m/>
    <m/>
    <m/>
    <x v="44"/>
    <x v="1"/>
    <x v="6"/>
    <x v="44"/>
  </r>
  <r>
    <n v="44"/>
    <d v="2008-07-21T00:00:00"/>
    <n v="775.3"/>
    <n v="0"/>
    <n v="0"/>
    <n v="597.04999999999995"/>
    <n v="39"/>
    <n v="15.308974358974357"/>
    <n v="178.25"/>
    <n v="3"/>
    <n v="42"/>
    <n v="59.416666666666664"/>
    <n v="18.459523809523809"/>
    <m/>
    <n v="0.15"/>
    <m/>
    <x v="44"/>
    <x v="1"/>
    <x v="0"/>
    <x v="44"/>
  </r>
  <r>
    <n v="44"/>
    <d v="2008-07-22T00:00:00"/>
    <n v="666.34"/>
    <n v="0"/>
    <n v="0"/>
    <n v="591.6"/>
    <n v="36"/>
    <n v="16.433333333333334"/>
    <n v="74.739999999999995"/>
    <n v="3"/>
    <n v="39"/>
    <n v="24.91333333333333"/>
    <n v="17.085641025641028"/>
    <m/>
    <n v="0"/>
    <m/>
    <x v="44"/>
    <x v="1"/>
    <x v="1"/>
    <x v="44"/>
  </r>
  <r>
    <n v="44"/>
    <d v="2008-07-23T00:00:00"/>
    <n v="657.74"/>
    <n v="0"/>
    <n v="0"/>
    <n v="577.85"/>
    <n v="45"/>
    <n v="12.841111111111111"/>
    <n v="79.89"/>
    <n v="3"/>
    <n v="48"/>
    <n v="26.63"/>
    <n v="13.702916666666667"/>
    <m/>
    <n v="5.05"/>
    <m/>
    <x v="44"/>
    <x v="1"/>
    <x v="2"/>
    <x v="44"/>
  </r>
  <r>
    <n v="44"/>
    <d v="2008-07-24T00:00:00"/>
    <n v="2907.65"/>
    <n v="0"/>
    <n v="0"/>
    <n v="942.25"/>
    <n v="55"/>
    <n v="17.131818181818183"/>
    <n v="1965.4"/>
    <n v="8"/>
    <n v="63"/>
    <n v="245.67500000000001"/>
    <n v="46.153174603174605"/>
    <s v="bakery"/>
    <n v="0.45"/>
    <s v="Bakery $1713 and Laidley Hotel May account $1097"/>
    <x v="44"/>
    <x v="1"/>
    <x v="3"/>
    <x v="44"/>
  </r>
  <r>
    <n v="44"/>
    <d v="2008-07-25T00:00:00"/>
    <n v="1340.52"/>
    <n v="0"/>
    <n v="0"/>
    <n v="950.15"/>
    <n v="55"/>
    <n v="17.275454545454544"/>
    <n v="390.37"/>
    <n v="8"/>
    <n v="63"/>
    <n v="48.796250000000001"/>
    <n v="21.278095238095236"/>
    <m/>
    <n v="-0.05"/>
    <s v="Laidley Hotel paid June account"/>
    <x v="44"/>
    <x v="1"/>
    <x v="4"/>
    <x v="44"/>
  </r>
  <r>
    <n v="44"/>
    <d v="2008-07-26T00:00:00"/>
    <n v="799.86"/>
    <n v="0"/>
    <n v="0"/>
    <n v="528.5"/>
    <n v="24"/>
    <n v="22.020833333333332"/>
    <n v="271.36"/>
    <n v="6"/>
    <n v="30"/>
    <n v="45.226666666666667"/>
    <n v="26.661999999999999"/>
    <m/>
    <n v="0"/>
    <m/>
    <x v="44"/>
    <x v="1"/>
    <x v="5"/>
    <x v="44"/>
  </r>
  <r>
    <m/>
    <d v="2008-07-27T00:00:00"/>
    <n v="7147.4100000000008"/>
    <n v="1908.35"/>
    <n v="9055.76"/>
    <m/>
    <n v="254"/>
    <n v="16.835254144004143"/>
    <n v="2960.01"/>
    <n v="31"/>
    <n v="285"/>
    <n v="75.109652777777782"/>
    <n v="23.890225223850223"/>
    <m/>
    <m/>
    <m/>
    <x v="45"/>
    <x v="1"/>
    <x v="6"/>
    <x v="45"/>
  </r>
  <r>
    <n v="45"/>
    <d v="2008-07-28T00:00:00"/>
    <n v="748.57"/>
    <n v="0"/>
    <n v="0"/>
    <n v="639.45000000000005"/>
    <n v="42"/>
    <n v="15.225000000000001"/>
    <n v="109.12"/>
    <n v="5"/>
    <n v="47"/>
    <n v="21.824000000000002"/>
    <n v="15.927021276595745"/>
    <m/>
    <n v="0"/>
    <m/>
    <x v="45"/>
    <x v="1"/>
    <x v="0"/>
    <x v="45"/>
  </r>
  <r>
    <n v="45"/>
    <d v="2008-07-29T00:00:00"/>
    <n v="719.25"/>
    <n v="0"/>
    <n v="0"/>
    <n v="682.25"/>
    <n v="33"/>
    <n v="20.674242424242426"/>
    <n v="37"/>
    <n v="2"/>
    <n v="35"/>
    <n v="18.5"/>
    <n v="20.55"/>
    <m/>
    <n v="-2.85"/>
    <m/>
    <x v="45"/>
    <x v="1"/>
    <x v="1"/>
    <x v="45"/>
  </r>
  <r>
    <n v="45"/>
    <d v="2008-07-30T00:00:00"/>
    <n v="828.62"/>
    <n v="0"/>
    <n v="0"/>
    <n v="550.6"/>
    <n v="33"/>
    <n v="16.684848484848487"/>
    <n v="278.02"/>
    <n v="7"/>
    <n v="40"/>
    <n v="39.717142857142854"/>
    <n v="20.715499999999999"/>
    <m/>
    <n v="0"/>
    <m/>
    <x v="45"/>
    <x v="1"/>
    <x v="2"/>
    <x v="45"/>
  </r>
  <r>
    <n v="45"/>
    <d v="2008-07-31T00:00:00"/>
    <n v="772.01"/>
    <n v="0"/>
    <n v="0"/>
    <n v="699"/>
    <n v="46"/>
    <n v="15.195652173913043"/>
    <n v="73.010000000000005"/>
    <n v="3"/>
    <n v="49"/>
    <n v="24.33666666666667"/>
    <n v="15.75530612244898"/>
    <m/>
    <n v="0"/>
    <m/>
    <x v="45"/>
    <x v="1"/>
    <x v="3"/>
    <x v="45"/>
  </r>
  <r>
    <n v="45"/>
    <d v="2008-08-01T00:00:00"/>
    <n v="1128.03"/>
    <n v="0"/>
    <n v="0"/>
    <n v="617.15"/>
    <n v="45"/>
    <n v="13.714444444444444"/>
    <n v="510.88"/>
    <n v="10"/>
    <n v="55"/>
    <n v="51.088000000000001"/>
    <n v="20.509636363636364"/>
    <m/>
    <n v="0"/>
    <m/>
    <x v="45"/>
    <x v="1"/>
    <x v="4"/>
    <x v="45"/>
  </r>
  <r>
    <n v="45"/>
    <d v="2008-08-02T00:00:00"/>
    <n v="1000.28"/>
    <n v="0"/>
    <n v="0"/>
    <n v="716.85"/>
    <n v="30"/>
    <n v="23.895"/>
    <n v="283.43"/>
    <n v="6"/>
    <n v="36"/>
    <n v="47.238333333333337"/>
    <n v="27.785555555555554"/>
    <m/>
    <n v="0.3"/>
    <m/>
    <x v="45"/>
    <x v="1"/>
    <x v="5"/>
    <x v="45"/>
  </r>
  <r>
    <m/>
    <d v="2008-08-03T00:00:00"/>
    <n v="5196.7599999999993"/>
    <n v="1192.67"/>
    <n v="6389.4299999999994"/>
    <m/>
    <n v="229"/>
    <n v="17.564864587908065"/>
    <n v="1291.46"/>
    <n v="33"/>
    <n v="262"/>
    <n v="33.784023809523809"/>
    <n v="20.207169886372771"/>
    <m/>
    <m/>
    <m/>
    <x v="46"/>
    <x v="1"/>
    <x v="6"/>
    <x v="46"/>
  </r>
  <r>
    <n v="46"/>
    <d v="2008-08-04T00:00:00"/>
    <n v="984.62"/>
    <n v="0"/>
    <n v="0"/>
    <n v="789.6"/>
    <n v="43"/>
    <n v="18.36279069767442"/>
    <n v="195.02"/>
    <n v="4"/>
    <n v="47"/>
    <n v="48.755000000000003"/>
    <n v="20.949361702127661"/>
    <m/>
    <n v="0"/>
    <m/>
    <x v="46"/>
    <x v="1"/>
    <x v="0"/>
    <x v="46"/>
  </r>
  <r>
    <n v="46"/>
    <d v="2008-08-05T00:00:00"/>
    <n v="1163.05"/>
    <n v="0"/>
    <n v="0"/>
    <n v="1101.25"/>
    <n v="58"/>
    <n v="18.987068965517242"/>
    <n v="61.8"/>
    <n v="3"/>
    <n v="61"/>
    <n v="20.599999999999998"/>
    <n v="19.06639344262295"/>
    <m/>
    <n v="0.35"/>
    <m/>
    <x v="46"/>
    <x v="1"/>
    <x v="1"/>
    <x v="46"/>
  </r>
  <r>
    <n v="46"/>
    <d v="2008-08-06T00:00:00"/>
    <n v="1574.5"/>
    <n v="0"/>
    <n v="0"/>
    <n v="570.95000000000005"/>
    <n v="34"/>
    <n v="16.79264705882353"/>
    <n v="1003.55"/>
    <n v="2"/>
    <n v="36"/>
    <n v="501.77499999999998"/>
    <n v="43.736111111111114"/>
    <s v="Bakery paid $973"/>
    <n v="1.35"/>
    <m/>
    <x v="46"/>
    <x v="1"/>
    <x v="2"/>
    <x v="46"/>
  </r>
  <r>
    <n v="46"/>
    <d v="2008-08-07T00:00:00"/>
    <n v="729.11"/>
    <n v="0"/>
    <n v="0"/>
    <n v="633.79999999999995"/>
    <n v="38"/>
    <n v="16.678947368421053"/>
    <n v="95.31"/>
    <n v="5"/>
    <n v="43"/>
    <n v="19.062000000000001"/>
    <n v="16.956046511627903"/>
    <m/>
    <n v="0.45"/>
    <m/>
    <x v="46"/>
    <x v="1"/>
    <x v="3"/>
    <x v="46"/>
  </r>
  <r>
    <n v="46"/>
    <d v="2008-08-08T00:00:00"/>
    <n v="2081.42"/>
    <n v="0"/>
    <n v="0"/>
    <n v="1272.0999999999999"/>
    <n v="45"/>
    <n v="28.268888888888888"/>
    <n v="809.32"/>
    <n v="8"/>
    <n v="53"/>
    <n v="101.16500000000001"/>
    <n v="39.272075471698116"/>
    <m/>
    <m/>
    <m/>
    <x v="46"/>
    <x v="1"/>
    <x v="4"/>
    <x v="46"/>
  </r>
  <r>
    <n v="46"/>
    <d v="2008-08-09T00:00:00"/>
    <n v="1058.69"/>
    <n v="0"/>
    <n v="0"/>
    <n v="795.6"/>
    <n v="27"/>
    <n v="29.466666666666669"/>
    <n v="263.08999999999997"/>
    <n v="6"/>
    <n v="33"/>
    <n v="43.848333333333329"/>
    <n v="32.081515151515156"/>
    <m/>
    <n v="1.7"/>
    <s v="exchange paid 665.10"/>
    <x v="46"/>
    <x v="1"/>
    <x v="5"/>
    <x v="46"/>
  </r>
  <r>
    <m/>
    <d v="2008-08-10T00:00:00"/>
    <n v="7591.3899999999994"/>
    <n v="1547.44"/>
    <n v="9138.83"/>
    <m/>
    <n v="245"/>
    <n v="21.426168274331967"/>
    <n v="2428.09"/>
    <n v="28"/>
    <n v="273"/>
    <n v="122.53422222222223"/>
    <n v="28.676917231783818"/>
    <m/>
    <m/>
    <m/>
    <x v="47"/>
    <x v="1"/>
    <x v="6"/>
    <x v="47"/>
  </r>
  <r>
    <n v="47"/>
    <d v="2008-08-11T00:00:00"/>
    <n v="0"/>
    <n v="0"/>
    <n v="0"/>
    <n v="0"/>
    <n v="0"/>
    <n v="0"/>
    <n v="0"/>
    <n v="0"/>
    <n v="0"/>
    <n v="0"/>
    <n v="0"/>
    <m/>
    <m/>
    <m/>
    <x v="47"/>
    <x v="1"/>
    <x v="0"/>
    <x v="47"/>
  </r>
  <r>
    <n v="47"/>
    <d v="2008-08-12T00:00:00"/>
    <n v="925.78"/>
    <n v="0"/>
    <n v="0"/>
    <n v="668.35"/>
    <n v="53"/>
    <n v="12.610377358490567"/>
    <n v="257.43"/>
    <n v="7"/>
    <n v="60"/>
    <n v="36.775714285714287"/>
    <n v="15.429666666666666"/>
    <m/>
    <n v="0"/>
    <m/>
    <x v="47"/>
    <x v="1"/>
    <x v="1"/>
    <x v="47"/>
  </r>
  <r>
    <n v="47"/>
    <d v="2008-08-13T00:00:00"/>
    <n v="809.6"/>
    <n v="0"/>
    <n v="0"/>
    <n v="646.15"/>
    <n v="38"/>
    <n v="17.003947368421052"/>
    <n v="163.55000000000001"/>
    <n v="7"/>
    <n v="45"/>
    <n v="23.364285714285717"/>
    <n v="17.993333333333336"/>
    <m/>
    <n v="0.1"/>
    <m/>
    <x v="47"/>
    <x v="1"/>
    <x v="2"/>
    <x v="47"/>
  </r>
  <r>
    <n v="47"/>
    <d v="2008-08-14T00:00:00"/>
    <n v="1651.69"/>
    <n v="0"/>
    <n v="0"/>
    <n v="713.45"/>
    <n v="41"/>
    <n v="17.401219512195123"/>
    <n v="938.24"/>
    <n v="6"/>
    <n v="47"/>
    <n v="156.37333333333333"/>
    <n v="35.142340425531913"/>
    <m/>
    <n v="0"/>
    <m/>
    <x v="47"/>
    <x v="1"/>
    <x v="3"/>
    <x v="47"/>
  </r>
  <r>
    <n v="47"/>
    <d v="2008-08-15T00:00:00"/>
    <n v="1488.83"/>
    <n v="0"/>
    <n v="0"/>
    <n v="1349.6"/>
    <n v="47"/>
    <n v="28.714893617021275"/>
    <n v="139.22999999999999"/>
    <n v="4"/>
    <n v="51"/>
    <n v="34.807499999999997"/>
    <n v="29.192745098039214"/>
    <m/>
    <n v="0.05"/>
    <m/>
    <x v="47"/>
    <x v="1"/>
    <x v="4"/>
    <x v="47"/>
  </r>
  <r>
    <n v="47"/>
    <d v="2008-08-16T00:00:00"/>
    <n v="977.27"/>
    <n v="0"/>
    <n v="0"/>
    <n v="764.25"/>
    <n v="39"/>
    <n v="19.596153846153847"/>
    <n v="213.02"/>
    <n v="6"/>
    <n v="45"/>
    <n v="35.503333333333337"/>
    <n v="21.717111111111112"/>
    <m/>
    <n v="0.1"/>
    <m/>
    <x v="47"/>
    <x v="1"/>
    <x v="5"/>
    <x v="47"/>
  </r>
  <r>
    <m/>
    <d v="2008-08-17T00:00:00"/>
    <n v="5853.17"/>
    <n v="1821.97"/>
    <n v="7675.14"/>
    <m/>
    <n v="218"/>
    <n v="15.887765283713643"/>
    <n v="1711.47"/>
    <n v="30"/>
    <n v="248"/>
    <n v="47.804027777777776"/>
    <n v="19.91253277244704"/>
    <m/>
    <m/>
    <m/>
    <x v="48"/>
    <x v="1"/>
    <x v="6"/>
    <x v="48"/>
  </r>
  <r>
    <n v="48"/>
    <d v="2008-08-18T00:00:00"/>
    <n v="647.36"/>
    <n v="0"/>
    <n v="0"/>
    <n v="516.25"/>
    <n v="43"/>
    <n v="12.005813953488373"/>
    <n v="131.11000000000001"/>
    <n v="5"/>
    <n v="48"/>
    <n v="26.222000000000001"/>
    <n v="13.486666666666666"/>
    <m/>
    <n v="0"/>
    <m/>
    <x v="48"/>
    <x v="1"/>
    <x v="0"/>
    <x v="48"/>
  </r>
  <r>
    <n v="48"/>
    <d v="2008-08-19T00:00:00"/>
    <n v="1113.81"/>
    <n v="0"/>
    <n v="0"/>
    <n v="789.55"/>
    <n v="38"/>
    <n v="20.777631578947368"/>
    <n v="324.26"/>
    <n v="5"/>
    <n v="43"/>
    <n v="64.852000000000004"/>
    <n v="25.902558139534882"/>
    <m/>
    <n v="0"/>
    <m/>
    <x v="48"/>
    <x v="1"/>
    <x v="1"/>
    <x v="48"/>
  </r>
  <r>
    <n v="48"/>
    <d v="2008-08-20T00:00:00"/>
    <n v="889.65"/>
    <n v="0"/>
    <n v="0"/>
    <n v="655.1"/>
    <n v="39"/>
    <n v="16.797435897435896"/>
    <n v="234.55"/>
    <n v="7"/>
    <n v="46"/>
    <n v="33.50714285714286"/>
    <n v="19.34021739130435"/>
    <m/>
    <n v="2.2000000000000002"/>
    <m/>
    <x v="48"/>
    <x v="1"/>
    <x v="2"/>
    <x v="48"/>
  </r>
  <r>
    <n v="48"/>
    <d v="2008-08-21T00:00:00"/>
    <n v="968.04"/>
    <n v="0"/>
    <n v="0"/>
    <n v="756.28"/>
    <n v="42"/>
    <n v="18.006666666666668"/>
    <n v="211.79"/>
    <n v="7"/>
    <n v="49"/>
    <n v="30.255714285714284"/>
    <n v="19.756530612244898"/>
    <m/>
    <n v="0"/>
    <m/>
    <x v="48"/>
    <x v="1"/>
    <x v="3"/>
    <x v="48"/>
  </r>
  <r>
    <n v="48"/>
    <d v="2008-08-22T00:00:00"/>
    <n v="1422.87"/>
    <n v="0"/>
    <n v="0"/>
    <n v="1045"/>
    <n v="53"/>
    <n v="19.716981132075471"/>
    <n v="377.87"/>
    <n v="8"/>
    <n v="61"/>
    <n v="47.233750000000001"/>
    <n v="23.32573770491803"/>
    <m/>
    <n v="3"/>
    <m/>
    <x v="48"/>
    <x v="1"/>
    <x v="4"/>
    <x v="48"/>
  </r>
  <r>
    <n v="48"/>
    <d v="2008-08-23T00:00:00"/>
    <n v="1159.5999999999999"/>
    <n v="0"/>
    <n v="0"/>
    <n v="751.9"/>
    <n v="35"/>
    <n v="21.482857142857142"/>
    <n v="407.7"/>
    <n v="7"/>
    <n v="42"/>
    <n v="58.24285714285714"/>
    <n v="27.609523809523807"/>
    <m/>
    <n v="-0.2"/>
    <m/>
    <x v="48"/>
    <x v="1"/>
    <x v="5"/>
    <x v="48"/>
  </r>
  <r>
    <m/>
    <d v="2008-08-24T00:00:00"/>
    <n v="6201.33"/>
    <n v="2564.69"/>
    <n v="8766.02"/>
    <m/>
    <n v="250"/>
    <n v="18.131231061911823"/>
    <n v="1687.28"/>
    <n v="39"/>
    <n v="289"/>
    <n v="43.385577380952384"/>
    <n v="21.57020572069877"/>
    <m/>
    <m/>
    <m/>
    <x v="49"/>
    <x v="1"/>
    <x v="6"/>
    <x v="49"/>
  </r>
  <r>
    <n v="49"/>
    <d v="2008-08-25T00:00:00"/>
    <n v="685.83"/>
    <n v="0"/>
    <n v="0"/>
    <n v="451"/>
    <n v="32"/>
    <n v="14.09375"/>
    <n v="234.83"/>
    <n v="5"/>
    <n v="37"/>
    <n v="46.966000000000001"/>
    <n v="18.535945945945947"/>
    <m/>
    <n v="0"/>
    <m/>
    <x v="49"/>
    <x v="1"/>
    <x v="0"/>
    <x v="49"/>
  </r>
  <r>
    <n v="49"/>
    <d v="2008-08-26T00:00:00"/>
    <n v="397.97"/>
    <n v="0"/>
    <n v="0"/>
    <n v="271.55"/>
    <n v="28"/>
    <n v="9.6982142857142861"/>
    <n v="126.42"/>
    <n v="4"/>
    <n v="32"/>
    <n v="31.605"/>
    <n v="12.436562500000001"/>
    <m/>
    <n v="0"/>
    <m/>
    <x v="49"/>
    <x v="1"/>
    <x v="1"/>
    <x v="49"/>
  </r>
  <r>
    <n v="49"/>
    <d v="2008-08-27T00:00:00"/>
    <n v="998.23"/>
    <n v="0"/>
    <n v="0"/>
    <n v="354.7"/>
    <n v="29"/>
    <n v="12.23103448275862"/>
    <n v="643.53"/>
    <n v="5"/>
    <n v="34"/>
    <n v="128.70599999999999"/>
    <n v="29.359705882352941"/>
    <m/>
    <n v="-0.9"/>
    <m/>
    <x v="49"/>
    <x v="1"/>
    <x v="2"/>
    <x v="49"/>
  </r>
  <r>
    <n v="49"/>
    <d v="2008-08-28T00:00:00"/>
    <n v="784.33"/>
    <n v="0"/>
    <n v="0"/>
    <n v="646.5"/>
    <n v="26"/>
    <n v="24.865384615384617"/>
    <n v="137.83000000000001"/>
    <n v="3"/>
    <n v="29"/>
    <n v="45.943333333333335"/>
    <n v="27.045862068965519"/>
    <m/>
    <n v="0"/>
    <m/>
    <x v="49"/>
    <x v="1"/>
    <x v="3"/>
    <x v="49"/>
  </r>
  <r>
    <n v="49"/>
    <d v="2008-08-29T00:00:00"/>
    <n v="1726.38"/>
    <n v="0"/>
    <n v="0"/>
    <n v="1028.5"/>
    <n v="50"/>
    <n v="20.57"/>
    <n v="697.88"/>
    <n v="5"/>
    <n v="55"/>
    <n v="139.57599999999999"/>
    <n v="31.388727272727273"/>
    <m/>
    <n v="0"/>
    <m/>
    <x v="49"/>
    <x v="1"/>
    <x v="4"/>
    <x v="49"/>
  </r>
  <r>
    <n v="49"/>
    <d v="2008-08-30T00:00:00"/>
    <n v="665.42"/>
    <n v="0"/>
    <n v="0"/>
    <n v="480.6"/>
    <n v="26"/>
    <n v="18.484615384615385"/>
    <n v="184.83"/>
    <n v="3"/>
    <n v="29"/>
    <n v="61.610000000000007"/>
    <n v="22.945862068965518"/>
    <m/>
    <n v="-0.05"/>
    <m/>
    <x v="49"/>
    <x v="1"/>
    <x v="5"/>
    <x v="49"/>
  </r>
  <r>
    <m/>
    <d v="2008-08-31T00:00:00"/>
    <n v="5258.16"/>
    <n v="1423.61"/>
    <n v="6681.7699999999995"/>
    <m/>
    <n v="191"/>
    <n v="16.65716646141215"/>
    <n v="2025.3199999999997"/>
    <n v="25"/>
    <n v="216"/>
    <n v="75.734388888888887"/>
    <n v="23.618777623159531"/>
    <m/>
    <m/>
    <m/>
    <x v="50"/>
    <x v="1"/>
    <x v="6"/>
    <x v="50"/>
  </r>
  <r>
    <n v="50"/>
    <d v="2008-09-01T00:00:00"/>
    <n v="1347.57"/>
    <n v="0"/>
    <n v="0"/>
    <n v="463.9"/>
    <n v="36"/>
    <n v="12.886111111111111"/>
    <n v="883.67"/>
    <n v="6"/>
    <n v="42"/>
    <n v="147.27833333333334"/>
    <n v="32.085000000000001"/>
    <m/>
    <n v="-11.75"/>
    <m/>
    <x v="50"/>
    <x v="1"/>
    <x v="0"/>
    <x v="50"/>
  </r>
  <r>
    <n v="50"/>
    <d v="2008-09-02T00:00:00"/>
    <n v="533.91999999999996"/>
    <n v="0"/>
    <n v="0"/>
    <n v="464.85"/>
    <n v="32"/>
    <n v="14.526562500000001"/>
    <n v="69.069999999999993"/>
    <n v="3"/>
    <n v="35"/>
    <n v="23.02333333333333"/>
    <n v="15.254857142857144"/>
    <m/>
    <n v="0"/>
    <m/>
    <x v="50"/>
    <x v="1"/>
    <x v="1"/>
    <x v="50"/>
  </r>
  <r>
    <n v="50"/>
    <d v="2008-09-03T00:00:00"/>
    <n v="537.30999999999995"/>
    <n v="0"/>
    <n v="0"/>
    <n v="434.15"/>
    <n v="35"/>
    <n v="12.404285714285713"/>
    <n v="103.16"/>
    <n v="3"/>
    <n v="38"/>
    <n v="34.386666666666663"/>
    <n v="14.139736842105261"/>
    <m/>
    <n v="0.8"/>
    <m/>
    <x v="50"/>
    <x v="1"/>
    <x v="2"/>
    <x v="50"/>
  </r>
  <r>
    <n v="50"/>
    <d v="2008-09-04T00:00:00"/>
    <n v="877.94"/>
    <n v="0"/>
    <n v="0"/>
    <n v="631.54999999999995"/>
    <n v="44"/>
    <n v="14.353409090909089"/>
    <n v="246.39"/>
    <n v="7"/>
    <n v="51"/>
    <n v="35.198571428571427"/>
    <n v="17.214509803921569"/>
    <m/>
    <n v="-0.4"/>
    <m/>
    <x v="50"/>
    <x v="1"/>
    <x v="3"/>
    <x v="50"/>
  </r>
  <r>
    <n v="50"/>
    <d v="2008-09-05T00:00:00"/>
    <n v="1355.3"/>
    <n v="0"/>
    <n v="0"/>
    <n v="1300.3499999999999"/>
    <n v="38"/>
    <n v="34.219736842105263"/>
    <n v="55.3"/>
    <n v="2"/>
    <n v="40"/>
    <n v="27.65"/>
    <n v="33.891249999999999"/>
    <m/>
    <m/>
    <m/>
    <x v="50"/>
    <x v="1"/>
    <x v="4"/>
    <x v="50"/>
  </r>
  <r>
    <n v="50"/>
    <d v="2008-09-06T00:00:00"/>
    <n v="1082.01"/>
    <n v="0"/>
    <n v="0"/>
    <n v="0"/>
    <n v="26"/>
    <n v="0"/>
    <n v="0"/>
    <n v="3"/>
    <n v="29"/>
    <n v="0"/>
    <n v="0"/>
    <m/>
    <n v="76.099999999999994"/>
    <m/>
    <x v="50"/>
    <x v="1"/>
    <x v="5"/>
    <x v="50"/>
  </r>
  <r>
    <m/>
    <d v="2008-09-07T00:00:00"/>
    <n v="5734.05"/>
    <n v="1309.94"/>
    <n v="7043.99"/>
    <m/>
    <n v="211"/>
    <n v="14.731684209735198"/>
    <n v="1357.59"/>
    <n v="24"/>
    <n v="235"/>
    <n v="44.589484126984125"/>
    <n v="18.764225631480663"/>
    <m/>
    <m/>
    <m/>
    <x v="51"/>
    <x v="1"/>
    <x v="6"/>
    <x v="51"/>
  </r>
  <r>
    <n v="51"/>
    <d v="2008-09-08T00:00:00"/>
    <n v="808.85"/>
    <n v="0"/>
    <n v="0"/>
    <n v="697.85"/>
    <n v="46"/>
    <n v="15.170652173913044"/>
    <n v="111"/>
    <n v="2"/>
    <n v="48"/>
    <n v="55.5"/>
    <n v="16.851041666666667"/>
    <m/>
    <n v="-0.5"/>
    <m/>
    <x v="51"/>
    <x v="1"/>
    <x v="0"/>
    <x v="51"/>
  </r>
  <r>
    <n v="51"/>
    <d v="2008-09-09T00:00:00"/>
    <n v="897.95"/>
    <n v="0"/>
    <n v="0"/>
    <n v="673.55"/>
    <n v="42"/>
    <n v="16.036904761904761"/>
    <n v="225.45"/>
    <n v="7"/>
    <n v="49"/>
    <n v="32.207142857142856"/>
    <n v="18.346938775510203"/>
    <m/>
    <n v="0"/>
    <m/>
    <x v="51"/>
    <x v="1"/>
    <x v="1"/>
    <x v="51"/>
  </r>
  <r>
    <n v="51"/>
    <d v="2008-09-10T00:00:00"/>
    <n v="662.42"/>
    <n v="0"/>
    <n v="0"/>
    <n v="526.15"/>
    <n v="35"/>
    <n v="15.032857142857143"/>
    <n v="136.27000000000001"/>
    <n v="4"/>
    <n v="39"/>
    <n v="34.067500000000003"/>
    <n v="16.985128205128206"/>
    <m/>
    <n v="0"/>
    <m/>
    <x v="51"/>
    <x v="1"/>
    <x v="2"/>
    <x v="51"/>
  </r>
  <r>
    <n v="51"/>
    <d v="2008-09-11T00:00:00"/>
    <n v="1571.63"/>
    <n v="0"/>
    <n v="0"/>
    <n v="631.70000000000005"/>
    <n v="35"/>
    <n v="18.048571428571432"/>
    <n v="939.93"/>
    <n v="1"/>
    <n v="36"/>
    <n v="939.93"/>
    <n v="43.656388888888891"/>
    <s v="bakery 939.93"/>
    <n v="0"/>
    <m/>
    <x v="51"/>
    <x v="1"/>
    <x v="3"/>
    <x v="51"/>
  </r>
  <r>
    <n v="51"/>
    <d v="2008-09-12T00:00:00"/>
    <n v="2801.26"/>
    <n v="0"/>
    <n v="0"/>
    <n v="2645.4"/>
    <n v="45"/>
    <n v="58.786666666666669"/>
    <n v="155.86000000000001"/>
    <n v="4"/>
    <n v="49"/>
    <n v="38.965000000000003"/>
    <n v="57.168571428571433"/>
    <s v="exchange paid 1354.97 Laidley cheque not counted 1452.08"/>
    <n v="0"/>
    <m/>
    <x v="51"/>
    <x v="1"/>
    <x v="4"/>
    <x v="51"/>
  </r>
  <r>
    <n v="51"/>
    <d v="2008-09-13T00:00:00"/>
    <n v="1087.08"/>
    <n v="0"/>
    <n v="0"/>
    <n v="758.05"/>
    <n v="38"/>
    <n v="19.948684210526313"/>
    <n v="329.03"/>
    <n v="5"/>
    <n v="43"/>
    <n v="65.805999999999997"/>
    <n v="25.280930232558138"/>
    <m/>
    <n v="0"/>
    <m/>
    <x v="51"/>
    <x v="1"/>
    <x v="5"/>
    <x v="51"/>
  </r>
  <r>
    <m/>
    <d v="2008-09-14T00:00:00"/>
    <n v="7829.1900000000005"/>
    <n v="2262.5300000000002"/>
    <n v="10091.720000000001"/>
    <m/>
    <n v="241"/>
    <n v="23.837389397406564"/>
    <n v="1897.5400000000002"/>
    <n v="23"/>
    <n v="264"/>
    <n v="194.41260714285713"/>
    <n v="29.714833199553922"/>
    <s v="Ewithout Exchange $8737 week"/>
    <m/>
    <m/>
    <x v="52"/>
    <x v="1"/>
    <x v="6"/>
    <x v="52"/>
  </r>
  <r>
    <n v="52"/>
    <d v="2008-09-15T00:00:00"/>
    <n v="632.51"/>
    <n v="0"/>
    <n v="0"/>
    <n v="487.8"/>
    <n v="24"/>
    <n v="20.324999999999999"/>
    <n v="144.71"/>
    <n v="4"/>
    <n v="28"/>
    <n v="36.177500000000002"/>
    <n v="22.589642857142856"/>
    <m/>
    <m/>
    <m/>
    <x v="52"/>
    <x v="1"/>
    <x v="0"/>
    <x v="52"/>
  </r>
  <r>
    <n v="52"/>
    <d v="2008-09-16T00:00:00"/>
    <n v="1092.29"/>
    <n v="0"/>
    <n v="0"/>
    <n v="558.54999999999995"/>
    <n v="39"/>
    <n v="14.32179487179487"/>
    <n v="533.74"/>
    <n v="5"/>
    <n v="44"/>
    <n v="106.748"/>
    <n v="24.824772727272727"/>
    <m/>
    <m/>
    <m/>
    <x v="52"/>
    <x v="1"/>
    <x v="1"/>
    <x v="52"/>
  </r>
  <r>
    <n v="52"/>
    <d v="2008-09-17T00:00:00"/>
    <n v="963.27"/>
    <n v="0"/>
    <n v="0"/>
    <n v="650.25"/>
    <n v="33"/>
    <n v="19.704545454545453"/>
    <n v="313.02"/>
    <n v="10"/>
    <n v="43"/>
    <n v="31.302"/>
    <n v="22.401627906976742"/>
    <m/>
    <m/>
    <m/>
    <x v="52"/>
    <x v="1"/>
    <x v="2"/>
    <x v="52"/>
  </r>
  <r>
    <n v="52"/>
    <d v="2008-09-18T00:00:00"/>
    <n v="981.19"/>
    <n v="0"/>
    <n v="0"/>
    <n v="796"/>
    <n v="45"/>
    <n v="17.68888888888889"/>
    <n v="185.19"/>
    <n v="6"/>
    <n v="51"/>
    <n v="30.864999999999998"/>
    <n v="19.239019607843137"/>
    <m/>
    <m/>
    <m/>
    <x v="52"/>
    <x v="1"/>
    <x v="3"/>
    <x v="52"/>
  </r>
  <r>
    <n v="52"/>
    <d v="2008-09-19T00:00:00"/>
    <n v="1816.18"/>
    <n v="0"/>
    <n v="0"/>
    <n v="1627.75"/>
    <n v="57"/>
    <n v="28.557017543859651"/>
    <n v="188.43"/>
    <n v="4"/>
    <n v="61"/>
    <n v="47.107500000000002"/>
    <n v="29.773442622950821"/>
    <m/>
    <m/>
    <m/>
    <x v="52"/>
    <x v="1"/>
    <x v="4"/>
    <x v="52"/>
  </r>
  <r>
    <n v="52"/>
    <d v="2008-09-20T00:00:00"/>
    <n v="972.37"/>
    <n v="0"/>
    <n v="0"/>
    <n v="652.79999999999995"/>
    <n v="26"/>
    <n v="25.107692307692307"/>
    <n v="319.57"/>
    <n v="7"/>
    <n v="33"/>
    <n v="45.652857142857144"/>
    <n v="29.465757575757571"/>
    <m/>
    <m/>
    <m/>
    <x v="52"/>
    <x v="1"/>
    <x v="5"/>
    <x v="52"/>
  </r>
  <r>
    <m/>
    <d v="2008-09-21T00:00:00"/>
    <n v="6457.8099999999995"/>
    <n v="2761.08"/>
    <n v="9218.89"/>
    <m/>
    <n v="224"/>
    <n v="20.95082317779686"/>
    <n v="1684.66"/>
    <n v="36"/>
    <n v="260"/>
    <n v="49.642142857142858"/>
    <n v="24.715710549657306"/>
    <s v="Counting Bakery and MS and exchange"/>
    <m/>
    <m/>
    <x v="0"/>
    <x v="1"/>
    <x v="6"/>
    <x v="53"/>
  </r>
  <r>
    <s v="1-01"/>
    <d v="2008-09-22T00:00:00"/>
    <n v="495.02"/>
    <n v="0"/>
    <n v="0"/>
    <n v="354.95"/>
    <n v="33"/>
    <n v="10.756060606060606"/>
    <n v="140.07"/>
    <n v="3"/>
    <n v="36"/>
    <n v="46.69"/>
    <n v="13.750555555555556"/>
    <m/>
    <n v="2"/>
    <m/>
    <x v="0"/>
    <x v="1"/>
    <x v="0"/>
    <x v="53"/>
  </r>
  <r>
    <s v="1-01"/>
    <d v="2008-09-23T00:00:00"/>
    <n v="500.46"/>
    <n v="0"/>
    <n v="0"/>
    <n v="357.75"/>
    <n v="24"/>
    <n v="14.90625"/>
    <n v="142.71"/>
    <n v="5"/>
    <n v="29"/>
    <n v="28.542000000000002"/>
    <n v="17.257241379310347"/>
    <m/>
    <n v="0"/>
    <m/>
    <x v="0"/>
    <x v="1"/>
    <x v="1"/>
    <x v="53"/>
  </r>
  <r>
    <s v="1-01"/>
    <d v="2008-09-24T00:00:00"/>
    <n v="870.5"/>
    <n v="0"/>
    <n v="0"/>
    <n v="806.3"/>
    <n v="42"/>
    <n v="19.197619047619046"/>
    <n v="64.2"/>
    <n v="3"/>
    <n v="45"/>
    <n v="21.400000000000002"/>
    <n v="19.344444444444445"/>
    <m/>
    <n v="-0.05"/>
    <m/>
    <x v="0"/>
    <x v="1"/>
    <x v="2"/>
    <x v="53"/>
  </r>
  <r>
    <s v="1-01"/>
    <d v="2008-09-25T00:00:00"/>
    <n v="726.77"/>
    <n v="0"/>
    <n v="0"/>
    <n v="621.70000000000005"/>
    <n v="35"/>
    <n v="17.762857142857143"/>
    <n v="105.7"/>
    <n v="3"/>
    <n v="38"/>
    <n v="35.233333333333334"/>
    <n v="19.142105263157898"/>
    <m/>
    <n v="0.05"/>
    <m/>
    <x v="0"/>
    <x v="1"/>
    <x v="3"/>
    <x v="53"/>
  </r>
  <r>
    <s v="1-01"/>
    <d v="2008-09-26T00:00:00"/>
    <n v="790.88"/>
    <n v="0"/>
    <n v="0"/>
    <n v="673.8"/>
    <n v="40"/>
    <n v="16.844999999999999"/>
    <n v="117.08"/>
    <n v="3"/>
    <n v="43"/>
    <n v="39.026666666666664"/>
    <n v="18.392558139534884"/>
    <m/>
    <n v="2"/>
    <m/>
    <x v="0"/>
    <x v="1"/>
    <x v="4"/>
    <x v="53"/>
  </r>
  <r>
    <s v="1-01"/>
    <d v="2008-09-27T00:00:00"/>
    <n v="993.58"/>
    <n v="0"/>
    <n v="0"/>
    <n v="658"/>
    <n v="33"/>
    <n v="19.939393939393938"/>
    <n v="315.01"/>
    <n v="8"/>
    <n v="41"/>
    <n v="39.376249999999999"/>
    <n v="23.731951219512194"/>
    <s v="mulgowie hotel paid back bills "/>
    <m/>
    <m/>
    <x v="0"/>
    <x v="1"/>
    <x v="5"/>
    <x v="53"/>
  </r>
  <r>
    <m/>
    <d v="2008-09-28T00:00:00"/>
    <n v="4377.21"/>
    <n v="3090.48"/>
    <n v="7467.6900000000005"/>
    <m/>
    <n v="207"/>
    <n v="16.567863455988455"/>
    <n v="884.77"/>
    <n v="25"/>
    <n v="232"/>
    <n v="35.04470833333334"/>
    <n v="18.603142666919222"/>
    <s v="Counting bakery, exchange. Darts, Rsl MS who pay thru till later"/>
    <m/>
    <m/>
    <x v="1"/>
    <x v="1"/>
    <x v="6"/>
    <x v="54"/>
  </r>
  <r>
    <s v="1-02"/>
    <d v="2008-09-29T00:00:00"/>
    <n v="623.9"/>
    <n v="0"/>
    <n v="0"/>
    <n v="430.1"/>
    <n v="34"/>
    <n v="12.65"/>
    <n v="193.8"/>
    <n v="4"/>
    <n v="38"/>
    <n v="48.45"/>
    <n v="16.418421052631583"/>
    <s v="Darts not counted"/>
    <n v="-0.7"/>
    <m/>
    <x v="1"/>
    <x v="1"/>
    <x v="0"/>
    <x v="54"/>
  </r>
  <r>
    <s v="1-02"/>
    <d v="2008-09-30T00:00:00"/>
    <n v="577.16"/>
    <n v="0"/>
    <n v="0"/>
    <n v="557.29999999999995"/>
    <n v="38"/>
    <n v="14.665789473684208"/>
    <n v="19.86"/>
    <n v="1"/>
    <n v="39"/>
    <n v="19.86"/>
    <n v="14.798974358974359"/>
    <m/>
    <n v="0"/>
    <m/>
    <x v="1"/>
    <x v="1"/>
    <x v="1"/>
    <x v="54"/>
  </r>
  <r>
    <s v="1-02"/>
    <d v="2008-10-01T00:00:00"/>
    <n v="804.93"/>
    <n v="0"/>
    <n v="0"/>
    <n v="540.75"/>
    <n v="35"/>
    <n v="15.45"/>
    <n v="264.18"/>
    <n v="2"/>
    <n v="37"/>
    <n v="132.09"/>
    <n v="21.754864864864867"/>
    <s v="Bakery not counted, service kill of $249.92"/>
    <n v="0.65"/>
    <m/>
    <x v="1"/>
    <x v="1"/>
    <x v="2"/>
    <x v="54"/>
  </r>
  <r>
    <s v="1-02"/>
    <d v="2008-10-02T00:00:00"/>
    <n v="711.11"/>
    <n v="0"/>
    <n v="0"/>
    <n v="619.65"/>
    <n v="41"/>
    <n v="15.113414634146341"/>
    <n v="91.46"/>
    <n v="3"/>
    <n v="44"/>
    <n v="30.486666666666665"/>
    <n v="16.161590909090908"/>
    <m/>
    <n v="0.35"/>
    <m/>
    <x v="1"/>
    <x v="1"/>
    <x v="3"/>
    <x v="54"/>
  </r>
  <r>
    <s v="1-02"/>
    <d v="2008-10-03T00:00:00"/>
    <n v="1147.3599999999999"/>
    <n v="0"/>
    <n v="0"/>
    <n v="800.2"/>
    <n v="49"/>
    <n v="16.33061224489796"/>
    <n v="347.16"/>
    <n v="7"/>
    <n v="56"/>
    <n v="49.594285714285718"/>
    <n v="20.488571428571429"/>
    <m/>
    <n v="-0.2"/>
    <m/>
    <x v="1"/>
    <x v="1"/>
    <x v="4"/>
    <x v="54"/>
  </r>
  <r>
    <s v="1-02"/>
    <d v="2008-10-04T00:00:00"/>
    <n v="1277.96"/>
    <n v="0"/>
    <n v="0"/>
    <n v="1137.75"/>
    <n v="38"/>
    <n v="29.940789473684209"/>
    <n v="140.21"/>
    <n v="3"/>
    <n v="41"/>
    <n v="46.736666666666672"/>
    <n v="31.169756097560978"/>
    <m/>
    <n v="0"/>
    <m/>
    <x v="1"/>
    <x v="1"/>
    <x v="5"/>
    <x v="54"/>
  </r>
  <r>
    <m/>
    <d v="2008-10-05T00:00:00"/>
    <n v="5142.42"/>
    <n v="1987.58"/>
    <n v="7130"/>
    <m/>
    <n v="235"/>
    <n v="17.35843430440212"/>
    <n v="1056.67"/>
    <n v="20"/>
    <n v="255"/>
    <n v="54.536269841269842"/>
    <n v="20.132029785282352"/>
    <m/>
    <m/>
    <m/>
    <x v="2"/>
    <x v="1"/>
    <x v="6"/>
    <x v="55"/>
  </r>
  <r>
    <s v="1-03"/>
    <d v="2008-10-06T00:00:00"/>
    <n v="513.12"/>
    <n v="0"/>
    <n v="0"/>
    <n v="422.35"/>
    <n v="32"/>
    <n v="13.198437500000001"/>
    <n v="90.77"/>
    <n v="3"/>
    <n v="35"/>
    <n v="30.256666666666664"/>
    <n v="14.660571428571428"/>
    <m/>
    <n v="0.1"/>
    <m/>
    <x v="2"/>
    <x v="1"/>
    <x v="0"/>
    <x v="55"/>
  </r>
  <r>
    <s v="1-03"/>
    <d v="2008-10-07T00:00:00"/>
    <n v="1064.8900000000001"/>
    <n v="0"/>
    <n v="0"/>
    <n v="563.65"/>
    <n v="32"/>
    <n v="17.614062499999999"/>
    <n v="501.24"/>
    <n v="6"/>
    <n v="38"/>
    <n v="83.54"/>
    <n v="28.023421052631576"/>
    <m/>
    <n v="0.35"/>
    <m/>
    <x v="2"/>
    <x v="1"/>
    <x v="1"/>
    <x v="55"/>
  </r>
  <r>
    <s v="1-03"/>
    <d v="2008-10-08T00:00:00"/>
    <n v="728.44"/>
    <n v="0"/>
    <n v="0"/>
    <n v="546"/>
    <n v="42"/>
    <n v="13"/>
    <n v="182.44"/>
    <n v="9"/>
    <n v="51"/>
    <n v="20.271111111111111"/>
    <n v="14.283137254901963"/>
    <m/>
    <n v="0.3"/>
    <m/>
    <x v="2"/>
    <x v="1"/>
    <x v="2"/>
    <x v="55"/>
  </r>
  <r>
    <s v="1-03"/>
    <d v="2008-10-09T00:00:00"/>
    <n v="811.4"/>
    <n v="0"/>
    <n v="0"/>
    <n v="709.15"/>
    <n v="42"/>
    <n v="16.884523809523809"/>
    <n v="102.25"/>
    <n v="2"/>
    <n v="44"/>
    <n v="51.125"/>
    <n v="18.440909090909091"/>
    <m/>
    <n v="0"/>
    <m/>
    <x v="2"/>
    <x v="1"/>
    <x v="3"/>
    <x v="55"/>
  </r>
  <r>
    <s v="1-03"/>
    <d v="2008-10-10T00:00:00"/>
    <n v="1395.71"/>
    <n v="0"/>
    <n v="0"/>
    <n v="1130.4000000000001"/>
    <n v="57"/>
    <n v="19.831578947368424"/>
    <n v="265.31"/>
    <n v="3"/>
    <n v="60"/>
    <n v="88.436666666666667"/>
    <n v="23.261833333333335"/>
    <m/>
    <n v="0"/>
    <m/>
    <x v="2"/>
    <x v="1"/>
    <x v="4"/>
    <x v="55"/>
  </r>
  <r>
    <s v="1-03"/>
    <d v="2008-10-11T00:00:00"/>
    <n v="1158.17"/>
    <n v="0"/>
    <n v="0"/>
    <n v="846.65"/>
    <n v="39"/>
    <n v="21.708974358974359"/>
    <n v="311.52"/>
    <n v="4"/>
    <n v="43"/>
    <n v="77.88"/>
    <n v="26.934186046511631"/>
    <m/>
    <n v="0"/>
    <m/>
    <x v="2"/>
    <x v="1"/>
    <x v="5"/>
    <x v="55"/>
  </r>
  <r>
    <m/>
    <d v="2008-10-12T00:00:00"/>
    <n v="5671.7300000000005"/>
    <n v="2898.79"/>
    <n v="8570.52"/>
    <m/>
    <n v="244"/>
    <n v="17.039596185977768"/>
    <n v="1453.53"/>
    <n v="27"/>
    <n v="271"/>
    <n v="58.584907407407407"/>
    <n v="20.934009701143168"/>
    <m/>
    <m/>
    <m/>
    <x v="3"/>
    <x v="1"/>
    <x v="6"/>
    <x v="56"/>
  </r>
  <r>
    <s v="1-04"/>
    <d v="2008-10-13T00:00:00"/>
    <n v="515.54"/>
    <n v="0"/>
    <n v="0"/>
    <n v="277.75"/>
    <n v="28"/>
    <n v="9.9196428571428577"/>
    <n v="237.79"/>
    <n v="6"/>
    <n v="34"/>
    <n v="39.631666666666668"/>
    <n v="15.162941176470587"/>
    <s v="Minus Exchange 597.35, Bakery 764.66 and RSL 117.72 "/>
    <n v="-0.05"/>
    <m/>
    <x v="3"/>
    <x v="1"/>
    <x v="0"/>
    <x v="56"/>
  </r>
  <r>
    <s v="1-04"/>
    <d v="2008-10-14T00:00:00"/>
    <n v="399.86"/>
    <n v="0"/>
    <n v="0"/>
    <n v="376.75"/>
    <n v="30"/>
    <n v="12.558333333333334"/>
    <n v="23.11"/>
    <n v="1"/>
    <n v="31"/>
    <n v="23.11"/>
    <n v="12.898709677419355"/>
    <m/>
    <n v="0.05"/>
    <m/>
    <x v="3"/>
    <x v="1"/>
    <x v="1"/>
    <x v="56"/>
  </r>
  <r>
    <s v="1-04"/>
    <d v="2008-10-15T00:00:00"/>
    <n v="587.89"/>
    <n v="0"/>
    <n v="0"/>
    <n v="511.25"/>
    <n v="37"/>
    <n v="13.817567567567568"/>
    <n v="86.64"/>
    <n v="3"/>
    <n v="40"/>
    <n v="28.88"/>
    <n v="14.94725"/>
    <s v="    "/>
    <n v="0"/>
    <m/>
    <x v="3"/>
    <x v="1"/>
    <x v="2"/>
    <x v="56"/>
  </r>
  <r>
    <s v="1-04"/>
    <d v="2008-10-16T00:00:00"/>
    <n v="828.85"/>
    <n v="0"/>
    <n v="0"/>
    <n v="616.54999999999995"/>
    <n v="40"/>
    <n v="15.413749999999999"/>
    <n v="212.3"/>
    <n v="6"/>
    <n v="46"/>
    <n v="35.383333333333333"/>
    <n v="18.018478260869564"/>
    <m/>
    <m/>
    <m/>
    <x v="3"/>
    <x v="1"/>
    <x v="3"/>
    <x v="56"/>
  </r>
  <r>
    <s v="1-04"/>
    <d v="2008-10-17T00:00:00"/>
    <n v="1074.4100000000001"/>
    <n v="0"/>
    <n v="0"/>
    <n v="862.92"/>
    <n v="58"/>
    <n v="14.877931034482758"/>
    <n v="211.49"/>
    <n v="3"/>
    <n v="61"/>
    <n v="70.49666666666667"/>
    <n v="17.613278688524588"/>
    <m/>
    <m/>
    <m/>
    <x v="3"/>
    <x v="1"/>
    <x v="4"/>
    <x v="56"/>
  </r>
  <r>
    <s v="1-04"/>
    <d v="2008-10-18T00:00:00"/>
    <n v="912.28"/>
    <n v="0"/>
    <n v="0"/>
    <n v="748.25"/>
    <n v="35"/>
    <n v="21.37857142857143"/>
    <n v="164.03"/>
    <n v="4"/>
    <n v="39"/>
    <n v="41.0075"/>
    <n v="23.391794871794872"/>
    <m/>
    <n v="0"/>
    <m/>
    <x v="3"/>
    <x v="1"/>
    <x v="5"/>
    <x v="56"/>
  </r>
  <r>
    <m/>
    <d v="2008-10-19T00:00:00"/>
    <n v="4318.83"/>
    <n v="2271.09"/>
    <n v="6589.92"/>
    <m/>
    <n v="228"/>
    <n v="14.660966036849659"/>
    <n v="935.3599999999999"/>
    <n v="23"/>
    <n v="251"/>
    <n v="39.751527777777774"/>
    <n v="17.005408779179827"/>
    <m/>
    <m/>
    <m/>
    <x v="4"/>
    <x v="1"/>
    <x v="6"/>
    <x v="57"/>
  </r>
  <r>
    <s v="1-05"/>
    <d v="2008-10-20T00:00:00"/>
    <n v="851.11"/>
    <n v="0"/>
    <n v="0"/>
    <n v="487.9"/>
    <n v="35"/>
    <n v="13.94"/>
    <n v="363.21"/>
    <n v="5"/>
    <n v="40"/>
    <n v="72.641999999999996"/>
    <n v="21.277749999999997"/>
    <m/>
    <n v="0"/>
    <m/>
    <x v="4"/>
    <x v="1"/>
    <x v="0"/>
    <x v="57"/>
  </r>
  <r>
    <s v="1-05"/>
    <d v="2008-10-21T00:00:00"/>
    <n v="757.86"/>
    <n v="0"/>
    <n v="0"/>
    <n v="695.5"/>
    <n v="39"/>
    <n v="17.833333333333332"/>
    <n v="62.36"/>
    <n v="2"/>
    <n v="41"/>
    <n v="31.18"/>
    <n v="18.484390243902439"/>
    <m/>
    <n v="-0.05"/>
    <m/>
    <x v="4"/>
    <x v="1"/>
    <x v="1"/>
    <x v="57"/>
  </r>
  <r>
    <s v="1-05"/>
    <d v="2008-10-22T00:00:00"/>
    <n v="594.38"/>
    <n v="0"/>
    <n v="0"/>
    <n v="555.4"/>
    <n v="28"/>
    <n v="19.835714285714285"/>
    <n v="38.979999999999997"/>
    <n v="3"/>
    <n v="31"/>
    <n v="12.993333333333332"/>
    <n v="19.173548387096773"/>
    <m/>
    <n v="0"/>
    <m/>
    <x v="4"/>
    <x v="1"/>
    <x v="2"/>
    <x v="57"/>
  </r>
  <r>
    <s v="1-05"/>
    <d v="2008-10-23T00:00:00"/>
    <n v="491.99"/>
    <n v="0"/>
    <n v="0"/>
    <n v="311.05"/>
    <n v="28"/>
    <n v="11.108928571428573"/>
    <n v="180.94"/>
    <n v="6"/>
    <n v="34"/>
    <n v="30.156666666666666"/>
    <n v="14.470294117647059"/>
    <m/>
    <m/>
    <m/>
    <x v="4"/>
    <x v="1"/>
    <x v="3"/>
    <x v="57"/>
  </r>
  <r>
    <s v="1-05"/>
    <d v="2008-10-24T00:00:00"/>
    <n v="1026.8599999999999"/>
    <n v="0"/>
    <n v="0"/>
    <n v="735.28"/>
    <n v="55"/>
    <n v="13.368727272727272"/>
    <n v="291.58"/>
    <n v="9"/>
    <n v="64"/>
    <n v="32.397777777777776"/>
    <n v="16.044687499999998"/>
    <s v="Exchange cash 1803.90 not counted in takings"/>
    <m/>
    <m/>
    <x v="4"/>
    <x v="1"/>
    <x v="4"/>
    <x v="57"/>
  </r>
  <r>
    <s v="1-05"/>
    <d v="2008-10-25T00:00:00"/>
    <n v="1152.6199999999999"/>
    <n v="0"/>
    <n v="0"/>
    <n v="783.6"/>
    <n v="34"/>
    <n v="23.047058823529412"/>
    <n v="369.02"/>
    <n v="8"/>
    <n v="42"/>
    <n v="46.127499999999998"/>
    <n v="27.443333333333332"/>
    <m/>
    <n v="0.35"/>
    <m/>
    <x v="4"/>
    <x v="1"/>
    <x v="5"/>
    <x v="57"/>
  </r>
  <r>
    <m/>
    <d v="2008-10-26T00:00:00"/>
    <n v="4874.82"/>
    <n v="3550.34"/>
    <n v="8425.16"/>
    <m/>
    <n v="219"/>
    <n v="16.522293714455479"/>
    <n v="1306.0899999999999"/>
    <n v="33"/>
    <n v="252"/>
    <n v="37.58287962962963"/>
    <n v="19.482333930329933"/>
    <m/>
    <m/>
    <m/>
    <x v="5"/>
    <x v="1"/>
    <x v="6"/>
    <x v="58"/>
  </r>
  <r>
    <s v="1-06"/>
    <d v="2008-10-27T00:00:00"/>
    <n v="744.15"/>
    <n v="0"/>
    <n v="0"/>
    <n v="474.65"/>
    <n v="33"/>
    <n v="14.383333333333333"/>
    <n v="269.47000000000003"/>
    <n v="8"/>
    <n v="41"/>
    <n v="33.683750000000003"/>
    <n v="18.149268292682926"/>
    <m/>
    <n v="-0.1"/>
    <m/>
    <x v="5"/>
    <x v="1"/>
    <x v="0"/>
    <x v="58"/>
  </r>
  <r>
    <s v="1-06"/>
    <d v="2008-10-28T00:00:00"/>
    <n v="685.68"/>
    <n v="0"/>
    <n v="0"/>
    <n v="549.1"/>
    <n v="47"/>
    <n v="11.682978723404256"/>
    <n v="136.58000000000001"/>
    <n v="5"/>
    <n v="52"/>
    <n v="27.316000000000003"/>
    <n v="13.186153846153847"/>
    <m/>
    <m/>
    <m/>
    <x v="5"/>
    <x v="1"/>
    <x v="1"/>
    <x v="58"/>
  </r>
  <r>
    <s v="1-06"/>
    <d v="2008-10-29T00:00:00"/>
    <n v="718.21"/>
    <n v="0"/>
    <n v="0"/>
    <n v="595.5"/>
    <n v="34"/>
    <n v="17.514705882352942"/>
    <n v="122.71"/>
    <n v="2"/>
    <n v="36"/>
    <n v="61.354999999999997"/>
    <n v="19.950277777777778"/>
    <m/>
    <n v="-0.55000000000000004"/>
    <m/>
    <x v="5"/>
    <x v="1"/>
    <x v="2"/>
    <x v="58"/>
  </r>
  <r>
    <s v="1-06"/>
    <d v="2008-10-30T00:00:00"/>
    <n v="1024.96"/>
    <n v="0"/>
    <n v="0"/>
    <n v="815.25"/>
    <n v="37"/>
    <n v="22.033783783783782"/>
    <n v="159.71"/>
    <n v="3"/>
    <n v="40"/>
    <n v="53.236666666666672"/>
    <n v="24.374000000000002"/>
    <m/>
    <m/>
    <m/>
    <x v="5"/>
    <x v="1"/>
    <x v="3"/>
    <x v="58"/>
  </r>
  <r>
    <s v="1-06"/>
    <d v="2008-10-31T00:00:00"/>
    <n v="1388.38"/>
    <n v="0"/>
    <n v="0"/>
    <n v="1066"/>
    <n v="47"/>
    <n v="22.680851063829788"/>
    <n v="322.38"/>
    <n v="6"/>
    <n v="53"/>
    <n v="53.73"/>
    <n v="26.195849056603777"/>
    <m/>
    <n v="0"/>
    <m/>
    <x v="5"/>
    <x v="1"/>
    <x v="4"/>
    <x v="58"/>
  </r>
  <r>
    <s v="1-06"/>
    <d v="2008-11-01T00:00:00"/>
    <n v="1077.75"/>
    <n v="0"/>
    <n v="0"/>
    <n v="600.35"/>
    <n v="31"/>
    <n v="19.366129032258065"/>
    <n v="855.04"/>
    <n v="9"/>
    <n v="40"/>
    <n v="95.004444444444445"/>
    <n v="36.384749999999997"/>
    <m/>
    <n v="0"/>
    <m/>
    <x v="5"/>
    <x v="1"/>
    <x v="5"/>
    <x v="58"/>
  </r>
  <r>
    <m/>
    <d v="2008-11-02T00:00:00"/>
    <n v="5639.13"/>
    <n v="2776.33"/>
    <n v="8415.4599999999991"/>
    <m/>
    <n v="229"/>
    <n v="17.943630303160361"/>
    <n v="1865.89"/>
    <n v="33"/>
    <n v="262"/>
    <n v="54.054310185185187"/>
    <n v="23.040049828869723"/>
    <s v=" "/>
    <m/>
    <m/>
    <x v="6"/>
    <x v="1"/>
    <x v="6"/>
    <x v="59"/>
  </r>
  <r>
    <s v="1-07"/>
    <d v="2008-11-03T00:00:00"/>
    <n v="542.61"/>
    <n v="0"/>
    <n v="0"/>
    <n v="378.4"/>
    <n v="29"/>
    <n v="13.048275862068964"/>
    <n v="164.21"/>
    <n v="6"/>
    <n v="35"/>
    <n v="27.368333333333336"/>
    <n v="15.503142857142857"/>
    <m/>
    <n v="-0.6"/>
    <m/>
    <x v="6"/>
    <x v="1"/>
    <x v="0"/>
    <x v="59"/>
  </r>
  <r>
    <s v="1-07"/>
    <d v="2008-11-04T00:00:00"/>
    <n v="492.82"/>
    <n v="0"/>
    <n v="0"/>
    <n v="465.6"/>
    <n v="26"/>
    <n v="17.907692307692308"/>
    <n v="27.22"/>
    <n v="1"/>
    <n v="27"/>
    <n v="27.22"/>
    <n v="18.252592592592595"/>
    <m/>
    <n v="0.05"/>
    <m/>
    <x v="6"/>
    <x v="1"/>
    <x v="1"/>
    <x v="59"/>
  </r>
  <r>
    <s v="1-07"/>
    <d v="2008-11-05T00:00:00"/>
    <n v="978.8"/>
    <n v="0"/>
    <n v="0"/>
    <n v="898.05"/>
    <n v="49"/>
    <n v="18.327551020408162"/>
    <n v="80.75"/>
    <n v="3"/>
    <n v="52"/>
    <n v="26.916666666666668"/>
    <n v="18.823076923076922"/>
    <s v="Exchange 26/9 not counted in takings"/>
    <n v="1.95"/>
    <m/>
    <x v="6"/>
    <x v="1"/>
    <x v="2"/>
    <x v="59"/>
  </r>
  <r>
    <s v="1-07"/>
    <d v="2008-11-06T00:00:00"/>
    <n v="837.6"/>
    <n v="0"/>
    <n v="0"/>
    <n v="723.2"/>
    <n v="36"/>
    <n v="20.088888888888889"/>
    <n v="114.4"/>
    <n v="3"/>
    <n v="39"/>
    <n v="38.133333333333333"/>
    <n v="21.476923076923079"/>
    <m/>
    <n v="0"/>
    <m/>
    <x v="6"/>
    <x v="1"/>
    <x v="3"/>
    <x v="59"/>
  </r>
  <r>
    <s v="1-07"/>
    <d v="2008-11-07T00:00:00"/>
    <n v="1176.3399999999999"/>
    <n v="0"/>
    <n v="0"/>
    <n v="953.44"/>
    <n v="47"/>
    <n v="20.285957446808514"/>
    <n v="222.9"/>
    <n v="7"/>
    <n v="54"/>
    <n v="31.842857142857145"/>
    <n v="21.784074074074077"/>
    <s v="Mulgowie Hall cheque not countedi takings"/>
    <n v="0"/>
    <m/>
    <x v="6"/>
    <x v="1"/>
    <x v="4"/>
    <x v="59"/>
  </r>
  <r>
    <s v="1-07"/>
    <d v="2008-11-08T00:00:00"/>
    <n v="1277.68"/>
    <n v="0"/>
    <n v="0"/>
    <n v="937.2"/>
    <n v="36"/>
    <n v="26.033333333333335"/>
    <n v="340.48"/>
    <n v="9"/>
    <n v="45"/>
    <n v="37.831111111111113"/>
    <n v="28.392888888888891"/>
    <m/>
    <m/>
    <m/>
    <x v="6"/>
    <x v="1"/>
    <x v="5"/>
    <x v="59"/>
  </r>
  <r>
    <m/>
    <d v="2008-11-09T00:00:00"/>
    <n v="5305.85"/>
    <n v="2614.35"/>
    <n v="7920.2000000000007"/>
    <m/>
    <n v="223"/>
    <n v="19.281949809866692"/>
    <n v="949.96"/>
    <n v="29"/>
    <n v="252"/>
    <n v="31.552050264550271"/>
    <n v="20.70544973544974"/>
    <m/>
    <m/>
    <m/>
    <x v="7"/>
    <x v="1"/>
    <x v="6"/>
    <x v="60"/>
  </r>
  <r>
    <s v="1-08"/>
    <d v="2008-11-10T00:00:00"/>
    <n v="675.9"/>
    <n v="0"/>
    <n v="0"/>
    <n v="455.05"/>
    <n v="30"/>
    <n v="15.168333333333333"/>
    <n v="220.85"/>
    <n v="6"/>
    <n v="36"/>
    <n v="36.80833333333333"/>
    <n v="18.774999999999999"/>
    <m/>
    <n v="-7"/>
    <m/>
    <x v="7"/>
    <x v="1"/>
    <x v="0"/>
    <x v="60"/>
  </r>
  <r>
    <s v="1-08"/>
    <d v="2008-11-11T00:00:00"/>
    <n v="553.37"/>
    <n v="0"/>
    <n v="0"/>
    <n v="471.9"/>
    <n v="41"/>
    <n v="11.509756097560976"/>
    <n v="81.47"/>
    <n v="2"/>
    <n v="43"/>
    <n v="40.734999999999999"/>
    <n v="12.869069767441861"/>
    <m/>
    <n v="-4.95"/>
    <m/>
    <x v="7"/>
    <x v="1"/>
    <x v="1"/>
    <x v="60"/>
  </r>
  <r>
    <s v="1-08"/>
    <d v="2008-11-12T00:00:00"/>
    <n v="792.56"/>
    <n v="0"/>
    <n v="0"/>
    <n v="698.35"/>
    <n v="39"/>
    <n v="17.906410256410258"/>
    <n v="94.21"/>
    <n v="4"/>
    <n v="43"/>
    <n v="23.552499999999998"/>
    <n v="18.431627906976747"/>
    <m/>
    <n v="0"/>
    <m/>
    <x v="7"/>
    <x v="1"/>
    <x v="2"/>
    <x v="60"/>
  </r>
  <r>
    <s v="1-08"/>
    <d v="2008-11-13T00:00:00"/>
    <n v="913.88"/>
    <n v="0"/>
    <n v="0"/>
    <n v="806.6"/>
    <n v="43"/>
    <n v="18.758139534883721"/>
    <n v="107.28"/>
    <n v="3"/>
    <n v="46"/>
    <n v="35.76"/>
    <n v="19.86695652173913"/>
    <m/>
    <n v="-0.3"/>
    <m/>
    <x v="7"/>
    <x v="1"/>
    <x v="3"/>
    <x v="60"/>
  </r>
  <r>
    <s v="1-08"/>
    <d v="2008-11-14T00:00:00"/>
    <n v="1533.64"/>
    <n v="0"/>
    <n v="0"/>
    <n v="1309.8"/>
    <n v="62"/>
    <n v="21.125806451612902"/>
    <n v="223.84"/>
    <n v="4"/>
    <n v="66"/>
    <n v="55.96"/>
    <n v="23.236969696969695"/>
    <m/>
    <n v="0.05"/>
    <m/>
    <x v="7"/>
    <x v="1"/>
    <x v="4"/>
    <x v="60"/>
  </r>
  <r>
    <s v="1-08"/>
    <d v="2008-11-15T00:00:00"/>
    <n v="1159.1300000000001"/>
    <n v="0"/>
    <n v="0"/>
    <n v="1037"/>
    <n v="41"/>
    <n v="25.292682926829269"/>
    <n v="122.13"/>
    <n v="4"/>
    <n v="45"/>
    <n v="30.532499999999999"/>
    <n v="25.758444444444446"/>
    <m/>
    <n v="0"/>
    <m/>
    <x v="7"/>
    <x v="1"/>
    <x v="5"/>
    <x v="60"/>
  </r>
  <r>
    <m/>
    <d v="2008-11-16T00:00:00"/>
    <n v="5628.4800000000005"/>
    <n v="3059.36"/>
    <n v="8687.84"/>
    <m/>
    <n v="256"/>
    <n v="18.293521433438411"/>
    <n v="849.78"/>
    <n v="23"/>
    <n v="279"/>
    <n v="37.224722222222219"/>
    <n v="19.823011389595312"/>
    <m/>
    <m/>
    <m/>
    <x v="8"/>
    <x v="1"/>
    <x v="6"/>
    <x v="61"/>
  </r>
  <r>
    <s v="1-09"/>
    <d v="2008-11-17T00:00:00"/>
    <n v="817.65"/>
    <n v="0"/>
    <n v="0"/>
    <n v="624.15"/>
    <n v="40"/>
    <n v="15.60375"/>
    <n v="193.5"/>
    <n v="5"/>
    <n v="45"/>
    <n v="38.700000000000003"/>
    <n v="18.169999999999998"/>
    <s v="$510.46 Baker taken off figures"/>
    <n v="-1"/>
    <m/>
    <x v="8"/>
    <x v="1"/>
    <x v="0"/>
    <x v="61"/>
  </r>
  <r>
    <s v="1-09"/>
    <d v="2008-11-18T00:00:00"/>
    <n v="917.15"/>
    <n v="0"/>
    <n v="0"/>
    <n v="703.55"/>
    <n v="45"/>
    <n v="15.634444444444444"/>
    <n v="213.6"/>
    <n v="5"/>
    <n v="50"/>
    <n v="42.72"/>
    <n v="18.343"/>
    <m/>
    <n v="13.05"/>
    <m/>
    <x v="8"/>
    <x v="1"/>
    <x v="1"/>
    <x v="61"/>
  </r>
  <r>
    <s v="1-09"/>
    <d v="2008-11-19T00:00:00"/>
    <n v="925.27"/>
    <n v="0"/>
    <n v="0"/>
    <n v="643.15"/>
    <n v="30"/>
    <n v="21.438333333333333"/>
    <n v="257.12"/>
    <n v="7"/>
    <n v="37"/>
    <n v="36.731428571428573"/>
    <n v="24.331621621621622"/>
    <m/>
    <n v="-25"/>
    <m/>
    <x v="8"/>
    <x v="1"/>
    <x v="2"/>
    <x v="61"/>
  </r>
  <r>
    <s v="1-09"/>
    <d v="2008-11-20T00:00:00"/>
    <n v="1107.17"/>
    <n v="0"/>
    <n v="0"/>
    <n v="708.95"/>
    <n v="31"/>
    <n v="22.869354838709679"/>
    <n v="398.22"/>
    <n v="8"/>
    <n v="39"/>
    <n v="49.777500000000003"/>
    <n v="28.388974358974362"/>
    <m/>
    <n v="60.7"/>
    <m/>
    <x v="8"/>
    <x v="1"/>
    <x v="3"/>
    <x v="61"/>
  </r>
  <r>
    <s v="1-09"/>
    <d v="2008-11-21T00:00:00"/>
    <n v="1170.1400000000001"/>
    <n v="0"/>
    <n v="0"/>
    <n v="1008.25"/>
    <n v="51"/>
    <n v="19.769607843137255"/>
    <n v="162.18"/>
    <n v="7"/>
    <n v="58"/>
    <n v="23.168571428571429"/>
    <n v="20.179827586206898"/>
    <s v="758.40 exchange taken off cash for day"/>
    <n v="3.1"/>
    <m/>
    <x v="8"/>
    <x v="1"/>
    <x v="4"/>
    <x v="61"/>
  </r>
  <r>
    <s v="1-09"/>
    <d v="2008-11-22T00:00:00"/>
    <n v="1238.8499999999999"/>
    <n v="0"/>
    <n v="0"/>
    <n v="825"/>
    <n v="41"/>
    <n v="20.121951219512194"/>
    <n v="413.88"/>
    <n v="7"/>
    <n v="48"/>
    <n v="59.125714285714288"/>
    <n v="25.810000000000002"/>
    <m/>
    <m/>
    <m/>
    <x v="8"/>
    <x v="1"/>
    <x v="5"/>
    <x v="61"/>
  </r>
  <r>
    <m/>
    <d v="2008-11-23T00:00:00"/>
    <n v="6176.23"/>
    <n v="3032.6"/>
    <n v="9208.83"/>
    <m/>
    <n v="238"/>
    <n v="19.239573613189485"/>
    <n v="1638.5"/>
    <n v="39"/>
    <n v="277"/>
    <n v="41.703869047619044"/>
    <n v="22.537237261133811"/>
    <m/>
    <m/>
    <m/>
    <x v="9"/>
    <x v="1"/>
    <x v="6"/>
    <x v="62"/>
  </r>
  <r>
    <s v="1-10"/>
    <d v="2008-11-24T00:00:00"/>
    <n v="655.65"/>
    <n v="0"/>
    <n v="0"/>
    <n v="402.25"/>
    <n v="36"/>
    <n v="11.173611111111111"/>
    <n v="253.4"/>
    <n v="7"/>
    <n v="43"/>
    <n v="36.200000000000003"/>
    <n v="15.247674418604651"/>
    <s v="Bakery 498.02 not counted in takings"/>
    <n v="0.35"/>
    <m/>
    <x v="9"/>
    <x v="1"/>
    <x v="0"/>
    <x v="62"/>
  </r>
  <r>
    <s v="1-10"/>
    <d v="2008-11-25T00:00:00"/>
    <n v="659.35"/>
    <n v="0"/>
    <n v="0"/>
    <n v="530.25"/>
    <n v="46"/>
    <n v="11.527173913043478"/>
    <n v="129.1"/>
    <n v="4"/>
    <n v="50"/>
    <n v="32.274999999999999"/>
    <n v="13.187000000000001"/>
    <m/>
    <n v="3.05"/>
    <m/>
    <x v="9"/>
    <x v="1"/>
    <x v="1"/>
    <x v="62"/>
  </r>
  <r>
    <s v="1-10"/>
    <d v="2008-11-26T00:00:00"/>
    <n v="623.82000000000005"/>
    <n v="0"/>
    <n v="0"/>
    <n v="551.20000000000005"/>
    <n v="32"/>
    <n v="17.225000000000001"/>
    <n v="72.62"/>
    <n v="1"/>
    <n v="33"/>
    <n v="72.62"/>
    <n v="18.903636363636366"/>
    <m/>
    <n v="-0.1"/>
    <m/>
    <x v="9"/>
    <x v="1"/>
    <x v="2"/>
    <x v="62"/>
  </r>
  <r>
    <s v="1-10"/>
    <d v="2008-11-27T00:00:00"/>
    <n v="930.03"/>
    <n v="0"/>
    <n v="0"/>
    <n v="817.8"/>
    <n v="49"/>
    <n v="16.689795918367345"/>
    <n v="112.23"/>
    <n v="5"/>
    <n v="54"/>
    <n v="22.446000000000002"/>
    <n v="17.222777777777779"/>
    <s v="Laidley Hotel $1212.58 not counted"/>
    <n v="-2.85"/>
    <m/>
    <x v="9"/>
    <x v="1"/>
    <x v="3"/>
    <x v="62"/>
  </r>
  <r>
    <s v="1-10"/>
    <d v="2008-11-28T00:00:00"/>
    <n v="1206.69"/>
    <n v="0"/>
    <n v="0"/>
    <n v="908.25"/>
    <n v="42"/>
    <n v="21.625"/>
    <n v="298.44"/>
    <n v="5"/>
    <n v="47"/>
    <n v="59.688000000000002"/>
    <n v="25.674255319148937"/>
    <m/>
    <n v="-0.15"/>
    <m/>
    <x v="9"/>
    <x v="1"/>
    <x v="4"/>
    <x v="62"/>
  </r>
  <r>
    <s v="1-10"/>
    <d v="2008-11-29T00:00:00"/>
    <n v="1084.3599999999999"/>
    <n v="0"/>
    <n v="0"/>
    <n v="614.04999999999995"/>
    <n v="36"/>
    <n v="17.056944444444444"/>
    <n v="470.31"/>
    <n v="8"/>
    <n v="44"/>
    <n v="58.78875"/>
    <n v="24.644545454545451"/>
    <m/>
    <n v="29"/>
    <m/>
    <x v="9"/>
    <x v="1"/>
    <x v="5"/>
    <x v="62"/>
  </r>
  <r>
    <m/>
    <d v="2008-11-30T00:00:00"/>
    <n v="5159.9000000000005"/>
    <n v="2748.22"/>
    <n v="7908.1200000000008"/>
    <m/>
    <n v="241"/>
    <n v="15.882920897827731"/>
    <n v="1336.1"/>
    <n v="30"/>
    <n v="271"/>
    <n v="47.002958333333332"/>
    <n v="19.146648222285531"/>
    <m/>
    <m/>
    <m/>
    <x v="10"/>
    <x v="1"/>
    <x v="6"/>
    <x v="63"/>
  </r>
  <r>
    <s v="1-11"/>
    <d v="2008-12-01T00:00:00"/>
    <n v="771.69"/>
    <n v="0"/>
    <n v="0"/>
    <n v="485.85"/>
    <n v="34"/>
    <n v="14.289705882352942"/>
    <n v="285.83999999999997"/>
    <n v="8"/>
    <n v="42"/>
    <n v="35.729999999999997"/>
    <n v="18.373571428571431"/>
    <m/>
    <n v="0.05"/>
    <m/>
    <x v="10"/>
    <x v="1"/>
    <x v="0"/>
    <x v="63"/>
  </r>
  <r>
    <s v="1-11"/>
    <d v="2008-12-02T00:00:00"/>
    <n v="625.49"/>
    <n v="0"/>
    <n v="0"/>
    <n v="491.9"/>
    <n v="43"/>
    <n v="11.439534883720929"/>
    <n v="133.59"/>
    <n v="3"/>
    <n v="46"/>
    <n v="44.53"/>
    <n v="13.597608695652173"/>
    <m/>
    <n v="0"/>
    <m/>
    <x v="10"/>
    <x v="1"/>
    <x v="1"/>
    <x v="63"/>
  </r>
  <r>
    <s v="1-11"/>
    <d v="2008-12-03T00:00:00"/>
    <n v="677"/>
    <n v="0"/>
    <n v="0"/>
    <n v="452.45"/>
    <n v="19"/>
    <n v="23.813157894736843"/>
    <n v="224.55"/>
    <n v="6"/>
    <n v="25"/>
    <n v="37.425000000000004"/>
    <n v="27.08"/>
    <m/>
    <n v="1"/>
    <m/>
    <x v="10"/>
    <x v="1"/>
    <x v="2"/>
    <x v="63"/>
  </r>
  <r>
    <s v="1-11"/>
    <d v="2008-12-04T00:00:00"/>
    <n v="827.11"/>
    <n v="0"/>
    <n v="0"/>
    <n v="715.2"/>
    <n v="40"/>
    <n v="17.880000000000003"/>
    <n v="111.91"/>
    <n v="1"/>
    <n v="41"/>
    <n v="111.91"/>
    <n v="20.17341463414634"/>
    <m/>
    <n v="-0.05"/>
    <m/>
    <x v="10"/>
    <x v="1"/>
    <x v="3"/>
    <x v="63"/>
  </r>
  <r>
    <s v="1-11"/>
    <d v="2008-12-05T00:00:00"/>
    <n v="1496.31"/>
    <n v="0"/>
    <n v="0"/>
    <n v="1033.75"/>
    <n v="66"/>
    <n v="15.662878787878787"/>
    <n v="462.56"/>
    <n v="7"/>
    <n v="73"/>
    <n v="66.08"/>
    <n v="20.497397260273971"/>
    <m/>
    <n v="0"/>
    <m/>
    <x v="10"/>
    <x v="1"/>
    <x v="4"/>
    <x v="63"/>
  </r>
  <r>
    <s v="1-11"/>
    <d v="2008-12-06T00:00:00"/>
    <n v="1014.62"/>
    <n v="0"/>
    <n v="0"/>
    <n v="537.15"/>
    <n v="29"/>
    <n v="18.522413793103446"/>
    <n v="477.47"/>
    <n v="8"/>
    <n v="37"/>
    <n v="59.683750000000003"/>
    <n v="27.422162162162163"/>
    <m/>
    <n v="0"/>
    <m/>
    <x v="10"/>
    <x v="1"/>
    <x v="5"/>
    <x v="63"/>
  </r>
  <r>
    <m/>
    <d v="2008-12-07T00:00:00"/>
    <n v="5412.22"/>
    <n v="3727.07"/>
    <n v="9139.2900000000009"/>
    <m/>
    <n v="231"/>
    <n v="16.934615206965493"/>
    <n v="1695.92"/>
    <n v="33"/>
    <n v="264"/>
    <n v="59.226458333333333"/>
    <n v="21.190692363467679"/>
    <s v="$1505 Show Society in accounts"/>
    <m/>
    <m/>
    <x v="11"/>
    <x v="1"/>
    <x v="6"/>
    <x v="64"/>
  </r>
  <r>
    <s v="1-12"/>
    <d v="2008-12-08T00:00:00"/>
    <n v="608.91999999999996"/>
    <n v="0"/>
    <n v="0"/>
    <n v="418.7"/>
    <n v="34"/>
    <n v="12.314705882352941"/>
    <n v="190.22"/>
    <n v="5"/>
    <n v="39"/>
    <n v="38.043999999999997"/>
    <n v="15.613333333333332"/>
    <m/>
    <n v="0"/>
    <m/>
    <x v="11"/>
    <x v="1"/>
    <x v="0"/>
    <x v="64"/>
  </r>
  <r>
    <s v="1-12"/>
    <d v="2008-12-09T00:00:00"/>
    <n v="992.62"/>
    <n v="0"/>
    <n v="0"/>
    <n v="622.6"/>
    <n v="42"/>
    <n v="14.823809523809524"/>
    <n v="370.02"/>
    <n v="9"/>
    <n v="51"/>
    <n v="41.11333333333333"/>
    <n v="19.463137254901962"/>
    <m/>
    <n v="1.05"/>
    <m/>
    <x v="11"/>
    <x v="1"/>
    <x v="1"/>
    <x v="64"/>
  </r>
  <r>
    <s v="1-12"/>
    <d v="2008-12-10T00:00:00"/>
    <n v="888.73"/>
    <n v="0"/>
    <n v="0"/>
    <n v="650.15"/>
    <n v="37"/>
    <n v="17.57162162162162"/>
    <n v="238.58"/>
    <n v="6"/>
    <n v="43"/>
    <n v="39.763333333333335"/>
    <n v="20.668139534883721"/>
    <m/>
    <n v="-0.75"/>
    <m/>
    <x v="11"/>
    <x v="1"/>
    <x v="2"/>
    <x v="64"/>
  </r>
  <r>
    <s v="1-12"/>
    <d v="2008-12-11T00:00:00"/>
    <n v="1533.94"/>
    <n v="0"/>
    <n v="0"/>
    <n v="1107.9000000000001"/>
    <n v="46"/>
    <n v="24.084782608695654"/>
    <n v="426.04"/>
    <n v="7"/>
    <n v="53"/>
    <n v="60.862857142857145"/>
    <n v="28.942264150943398"/>
    <m/>
    <n v="52.65"/>
    <m/>
    <x v="11"/>
    <x v="1"/>
    <x v="3"/>
    <x v="64"/>
  </r>
  <r>
    <s v="1-12"/>
    <d v="2008-12-12T00:00:00"/>
    <n v="841.04"/>
    <n v="0"/>
    <n v="0"/>
    <n v="705.6"/>
    <n v="35"/>
    <n v="20.16"/>
    <n v="135.44"/>
    <n v="2"/>
    <n v="37"/>
    <n v="67.72"/>
    <n v="22.730810810810809"/>
    <m/>
    <n v="1.3"/>
    <m/>
    <x v="11"/>
    <x v="1"/>
    <x v="4"/>
    <x v="64"/>
  </r>
  <r>
    <s v="1-12"/>
    <d v="2008-12-13T00:00:00"/>
    <n v="808.35"/>
    <n v="0"/>
    <n v="0"/>
    <n v="568.65"/>
    <n v="26"/>
    <n v="21.871153846153845"/>
    <n v="239.7"/>
    <n v="5"/>
    <n v="31"/>
    <n v="47.94"/>
    <n v="26.075806451612902"/>
    <m/>
    <n v="-5.75"/>
    <m/>
    <x v="11"/>
    <x v="1"/>
    <x v="5"/>
    <x v="64"/>
  </r>
  <r>
    <m/>
    <d v="2008-12-14T00:00:00"/>
    <n v="5673.6"/>
    <n v="2602.21"/>
    <n v="8275.8100000000013"/>
    <m/>
    <n v="220"/>
    <n v="18.471012247105595"/>
    <n v="1600.0000000000002"/>
    <n v="34"/>
    <n v="254"/>
    <n v="49.240587301587304"/>
    <n v="22.24891525608102"/>
    <m/>
    <m/>
    <m/>
    <x v="12"/>
    <x v="1"/>
    <x v="6"/>
    <x v="65"/>
  </r>
  <r>
    <s v="1-13"/>
    <d v="2008-12-15T00:00:00"/>
    <n v="1007.38"/>
    <n v="0"/>
    <n v="0"/>
    <n v="758.8"/>
    <n v="37"/>
    <n v="20.508108108108107"/>
    <n v="248.58"/>
    <n v="6"/>
    <n v="43"/>
    <n v="41.43"/>
    <n v="23.427441860465116"/>
    <m/>
    <n v="0"/>
    <m/>
    <x v="12"/>
    <x v="1"/>
    <x v="0"/>
    <x v="65"/>
  </r>
  <r>
    <s v="1-13"/>
    <d v="2008-12-16T00:00:00"/>
    <n v="818.49"/>
    <n v="0"/>
    <n v="0"/>
    <n v="707.5"/>
    <n v="49"/>
    <n v="14.438775510204081"/>
    <n v="110.99"/>
    <n v="4"/>
    <n v="53"/>
    <n v="27.747499999999999"/>
    <n v="15.443207547169811"/>
    <m/>
    <n v="-0.2"/>
    <m/>
    <x v="12"/>
    <x v="1"/>
    <x v="1"/>
    <x v="65"/>
  </r>
  <r>
    <s v="1-13"/>
    <d v="2008-12-17T00:00:00"/>
    <n v="1800.85"/>
    <n v="0"/>
    <n v="0"/>
    <n v="1641.55"/>
    <n v="35"/>
    <n v="46.901428571428568"/>
    <n v="159.30000000000001"/>
    <n v="4"/>
    <n v="39"/>
    <n v="39.825000000000003"/>
    <n v="46.175641025641021"/>
    <m/>
    <n v="0"/>
    <m/>
    <x v="12"/>
    <x v="1"/>
    <x v="2"/>
    <x v="65"/>
  </r>
  <r>
    <s v="1-13"/>
    <d v="2008-12-18T00:00:00"/>
    <n v="1294.8900000000001"/>
    <n v="0"/>
    <n v="0"/>
    <n v="911.8"/>
    <n v="37"/>
    <n v="24.643243243243241"/>
    <n v="383.09"/>
    <n v="7"/>
    <n v="44"/>
    <n v="54.727142857142852"/>
    <n v="29.429318181818179"/>
    <m/>
    <n v="0.65"/>
    <m/>
    <x v="12"/>
    <x v="1"/>
    <x v="3"/>
    <x v="65"/>
  </r>
  <r>
    <s v="1-13"/>
    <d v="2008-12-19T00:00:00"/>
    <n v="2207.73"/>
    <n v="0"/>
    <n v="0"/>
    <n v="1722.25"/>
    <n v="56"/>
    <n v="30.754464285714285"/>
    <n v="485.49"/>
    <n v="8"/>
    <n v="64"/>
    <n v="60.686250000000001"/>
    <n v="34.495937499999997"/>
    <m/>
    <n v="0"/>
    <m/>
    <x v="12"/>
    <x v="1"/>
    <x v="4"/>
    <x v="65"/>
  </r>
  <r>
    <s v="1-13"/>
    <d v="2008-12-20T00:00:00"/>
    <n v="1564.95"/>
    <n v="0"/>
    <n v="0"/>
    <n v="884.6"/>
    <n v="22"/>
    <n v="40.209090909090911"/>
    <n v="680.35"/>
    <n v="9"/>
    <n v="31"/>
    <n v="75.594444444444449"/>
    <n v="50.482258064516131"/>
    <m/>
    <n v="0"/>
    <m/>
    <x v="12"/>
    <x v="1"/>
    <x v="5"/>
    <x v="65"/>
  </r>
  <r>
    <m/>
    <d v="2008-12-21T00:00:00"/>
    <n v="8694.2900000000009"/>
    <n v="4311.51"/>
    <n v="13005.800000000001"/>
    <m/>
    <n v="236"/>
    <n v="29.575851771298201"/>
    <n v="2067.8000000000002"/>
    <n v="38"/>
    <n v="274"/>
    <n v="50.001722883597886"/>
    <n v="33.24230069660171"/>
    <m/>
    <m/>
    <m/>
    <x v="13"/>
    <x v="1"/>
    <x v="6"/>
    <x v="66"/>
  </r>
  <r>
    <s v="1-14"/>
    <d v="2008-12-22T00:00:00"/>
    <n v="3276.73"/>
    <n v="0"/>
    <n v="0"/>
    <n v="2536.9499999999998"/>
    <n v="72"/>
    <n v="35.235416666666666"/>
    <n v="1189.78"/>
    <n v="19"/>
    <n v="91"/>
    <n v="62.62"/>
    <n v="40.953076923076921"/>
    <m/>
    <n v="0"/>
    <m/>
    <x v="13"/>
    <x v="1"/>
    <x v="0"/>
    <x v="66"/>
  </r>
  <r>
    <s v="1-14"/>
    <d v="2008-12-23T00:00:00"/>
    <n v="4367.3599999999997"/>
    <n v="0"/>
    <n v="0"/>
    <n v="2276.6999999999998"/>
    <n v="69"/>
    <n v="32.995652173913044"/>
    <n v="2090.66"/>
    <n v="22"/>
    <n v="91"/>
    <n v="95.029999999999987"/>
    <n v="47.99296703296703"/>
    <m/>
    <n v="0"/>
    <m/>
    <x v="13"/>
    <x v="1"/>
    <x v="1"/>
    <x v="66"/>
  </r>
  <r>
    <s v="1-14"/>
    <d v="2008-12-24T00:00:00"/>
    <n v="3250.51"/>
    <n v="0"/>
    <n v="0"/>
    <n v="2824.65"/>
    <n v="83"/>
    <n v="34.031927710843377"/>
    <n v="695.86"/>
    <n v="11"/>
    <n v="94"/>
    <n v="63.26"/>
    <n v="37.452234042553194"/>
    <m/>
    <n v="0"/>
    <m/>
    <x v="13"/>
    <x v="1"/>
    <x v="2"/>
    <x v="66"/>
  </r>
  <r>
    <s v="1-14"/>
    <d v="2008-12-25T00:00:00"/>
    <n v="0"/>
    <n v="0"/>
    <n v="0"/>
    <n v="0"/>
    <n v="0"/>
    <n v="0"/>
    <n v="0"/>
    <n v="0"/>
    <n v="0"/>
    <n v="0"/>
    <n v="0"/>
    <m/>
    <m/>
    <m/>
    <x v="13"/>
    <x v="1"/>
    <x v="3"/>
    <x v="66"/>
  </r>
  <r>
    <s v="1-14"/>
    <d v="2008-12-26T00:00:00"/>
    <n v="0"/>
    <n v="0"/>
    <n v="0"/>
    <n v="0"/>
    <n v="0"/>
    <n v="0"/>
    <n v="0"/>
    <n v="0"/>
    <n v="0"/>
    <n v="0"/>
    <n v="0"/>
    <m/>
    <m/>
    <m/>
    <x v="13"/>
    <x v="1"/>
    <x v="4"/>
    <x v="66"/>
  </r>
  <r>
    <s v="1-14"/>
    <d v="2008-12-27T00:00:00"/>
    <n v="0"/>
    <n v="0"/>
    <n v="0"/>
    <n v="0"/>
    <n v="0"/>
    <n v="0"/>
    <n v="0"/>
    <n v="0"/>
    <n v="0"/>
    <n v="0"/>
    <n v="0"/>
    <m/>
    <m/>
    <m/>
    <x v="13"/>
    <x v="1"/>
    <x v="5"/>
    <x v="66"/>
  </r>
  <r>
    <m/>
    <d v="2008-12-28T00:00:00"/>
    <n v="10894.6"/>
    <n v="2923.03"/>
    <n v="13817.630000000001"/>
    <m/>
    <n v="224"/>
    <n v="17.043832758570513"/>
    <n v="3976.2999999999997"/>
    <n v="52"/>
    <n v="276"/>
    <n v="36.818333333333328"/>
    <n v="21.066379666432855"/>
    <m/>
    <m/>
    <m/>
    <x v="14"/>
    <x v="1"/>
    <x v="6"/>
    <x v="67"/>
  </r>
  <r>
    <s v="1-15"/>
    <d v="2008-12-29T00:00:00"/>
    <n v="525.95000000000005"/>
    <n v="0"/>
    <n v="0"/>
    <n v="525.95000000000005"/>
    <n v="31"/>
    <n v="16.966129032258067"/>
    <n v="0"/>
    <n v="0"/>
    <n v="31"/>
    <n v="0"/>
    <n v="16.966129032258067"/>
    <m/>
    <m/>
    <m/>
    <x v="14"/>
    <x v="1"/>
    <x v="0"/>
    <x v="67"/>
  </r>
  <r>
    <s v="1-15"/>
    <d v="2008-12-30T00:00:00"/>
    <n v="468.72"/>
    <n v="0"/>
    <n v="0"/>
    <n v="400.1"/>
    <n v="26"/>
    <n v="15.38846153846154"/>
    <n v="68.62"/>
    <n v="1"/>
    <n v="27"/>
    <n v="68.62"/>
    <n v="17.36"/>
    <m/>
    <n v="-0.95"/>
    <m/>
    <x v="14"/>
    <x v="1"/>
    <x v="1"/>
    <x v="67"/>
  </r>
  <r>
    <s v="1-15"/>
    <d v="2008-12-31T00:00:00"/>
    <n v="1329.95"/>
    <n v="0"/>
    <n v="0"/>
    <n v="729.7"/>
    <n v="46"/>
    <n v="15.86304347826087"/>
    <n v="605.85"/>
    <n v="8"/>
    <n v="54"/>
    <n v="75.731250000000003"/>
    <n v="24.732407407407411"/>
    <s v="Bakery 428.40 taken off"/>
    <n v="0"/>
    <m/>
    <x v="14"/>
    <x v="1"/>
    <x v="2"/>
    <x v="67"/>
  </r>
  <r>
    <s v="1-15"/>
    <d v="2009-01-01T00:00:00"/>
    <n v="0"/>
    <n v="0"/>
    <n v="0"/>
    <n v="0"/>
    <n v="0"/>
    <n v="0"/>
    <n v="0"/>
    <n v="0"/>
    <n v="0"/>
    <n v="0"/>
    <n v="0"/>
    <m/>
    <m/>
    <m/>
    <x v="15"/>
    <x v="2"/>
    <x v="3"/>
    <x v="68"/>
  </r>
  <r>
    <s v="1-15"/>
    <d v="2009-01-02T00:00:00"/>
    <n v="1121.69"/>
    <n v="0"/>
    <n v="0"/>
    <n v="873.9"/>
    <n v="46"/>
    <n v="18.997826086956522"/>
    <n v="247.79"/>
    <n v="8"/>
    <n v="54"/>
    <n v="30.973749999999999"/>
    <n v="20.772037037037038"/>
    <m/>
    <n v="-1"/>
    <m/>
    <x v="15"/>
    <x v="2"/>
    <x v="4"/>
    <x v="68"/>
  </r>
  <r>
    <s v="1-15"/>
    <d v="2009-01-03T00:00:00"/>
    <n v="518.15"/>
    <n v="0"/>
    <n v="0"/>
    <n v="406.3"/>
    <n v="21"/>
    <n v="19.347619047619048"/>
    <n v="111.85"/>
    <n v="3"/>
    <n v="24"/>
    <n v="37.283333333333331"/>
    <n v="21.589583333333334"/>
    <m/>
    <n v="-0.1"/>
    <m/>
    <x v="15"/>
    <x v="2"/>
    <x v="5"/>
    <x v="68"/>
  </r>
  <r>
    <m/>
    <d v="2009-01-04T00:00:00"/>
    <n v="3964.46"/>
    <n v="1971.21"/>
    <n v="5935.67"/>
    <m/>
    <n v="170"/>
    <n v="14.427179863926009"/>
    <n v="1034.1099999999999"/>
    <n v="20"/>
    <n v="190"/>
    <n v="35.43472222222222"/>
    <n v="16.903359468339307"/>
    <m/>
    <m/>
    <m/>
    <x v="16"/>
    <x v="2"/>
    <x v="6"/>
    <x v="69"/>
  </r>
  <r>
    <s v="1-16"/>
    <d v="2009-01-05T00:00:00"/>
    <n v="656.1"/>
    <n v="0"/>
    <n v="0"/>
    <n v="475"/>
    <n v="34"/>
    <n v="13.970588235294118"/>
    <n v="181.1"/>
    <n v="7"/>
    <n v="41"/>
    <n v="25.87142857142857"/>
    <n v="16.002439024390245"/>
    <m/>
    <n v="-0.1"/>
    <m/>
    <x v="16"/>
    <x v="2"/>
    <x v="0"/>
    <x v="69"/>
  </r>
  <r>
    <s v="1-16"/>
    <d v="2009-01-06T00:00:00"/>
    <n v="633.91"/>
    <n v="0"/>
    <n v="0"/>
    <n v="430.1"/>
    <n v="34"/>
    <n v="12.65"/>
    <n v="203.81"/>
    <n v="7"/>
    <n v="41"/>
    <n v="29.115714285714287"/>
    <n v="15.461219512195123"/>
    <m/>
    <n v="4.2"/>
    <m/>
    <x v="16"/>
    <x v="2"/>
    <x v="1"/>
    <x v="69"/>
  </r>
  <r>
    <s v="1-16"/>
    <d v="2009-01-07T00:00:00"/>
    <n v="756.9"/>
    <n v="0"/>
    <n v="0"/>
    <n v="477.1"/>
    <n v="32"/>
    <n v="14.909375000000001"/>
    <n v="279.8"/>
    <n v="8"/>
    <n v="40"/>
    <n v="34.975000000000001"/>
    <n v="18.922500000000003"/>
    <m/>
    <n v="0"/>
    <m/>
    <x v="16"/>
    <x v="2"/>
    <x v="2"/>
    <x v="69"/>
  </r>
  <r>
    <s v="1-16"/>
    <d v="2009-01-08T00:00:00"/>
    <n v="736.55"/>
    <n v="0"/>
    <n v="0"/>
    <n v="562.5"/>
    <n v="38"/>
    <n v="14.802631578947368"/>
    <n v="174.05"/>
    <n v="4"/>
    <n v="42"/>
    <n v="43.512500000000003"/>
    <n v="17.536904761904761"/>
    <m/>
    <n v="-0.5"/>
    <m/>
    <x v="16"/>
    <x v="2"/>
    <x v="3"/>
    <x v="69"/>
  </r>
  <r>
    <s v="1-16"/>
    <d v="2009-01-09T00:00:00"/>
    <n v="1170.69"/>
    <n v="0"/>
    <n v="0"/>
    <n v="983.15"/>
    <n v="52"/>
    <n v="18.906730769230769"/>
    <n v="187.54"/>
    <n v="8"/>
    <n v="60"/>
    <n v="23.442499999999999"/>
    <n v="19.511500000000002"/>
    <m/>
    <n v="-10.050000000000001"/>
    <m/>
    <x v="16"/>
    <x v="2"/>
    <x v="4"/>
    <x v="69"/>
  </r>
  <r>
    <s v="1-16"/>
    <d v="2009-01-10T00:00:00"/>
    <n v="1681.52"/>
    <n v="0"/>
    <n v="0"/>
    <n v="988.6"/>
    <n v="37"/>
    <n v="26.71891891891892"/>
    <n v="692.92"/>
    <n v="11"/>
    <n v="48"/>
    <n v="62.992727272727272"/>
    <n v="35.031666666666666"/>
    <m/>
    <m/>
    <m/>
    <x v="16"/>
    <x v="2"/>
    <x v="5"/>
    <x v="69"/>
  </r>
  <r>
    <m/>
    <d v="2009-01-11T00:00:00"/>
    <n v="5635.67"/>
    <n v="1987.85"/>
    <n v="7623.52"/>
    <m/>
    <n v="227"/>
    <n v="16.993040750398531"/>
    <n v="1719.2199999999998"/>
    <n v="45"/>
    <n v="272"/>
    <n v="36.651645021645017"/>
    <n v="20.411038327526132"/>
    <m/>
    <m/>
    <m/>
    <x v="17"/>
    <x v="2"/>
    <x v="6"/>
    <x v="70"/>
  </r>
  <r>
    <s v="1-17"/>
    <d v="2009-01-12T00:00:00"/>
    <n v="755.46"/>
    <n v="0"/>
    <n v="0"/>
    <n v="584.35"/>
    <n v="35"/>
    <n v="16.695714285714285"/>
    <n v="171.11"/>
    <n v="3"/>
    <n v="38"/>
    <n v="57.036666666666669"/>
    <n v="19.880526315789474"/>
    <m/>
    <n v="5.35"/>
    <m/>
    <x v="17"/>
    <x v="2"/>
    <x v="0"/>
    <x v="70"/>
  </r>
  <r>
    <s v="1-17"/>
    <d v="2009-01-13T00:00:00"/>
    <n v="558.72"/>
    <n v="0"/>
    <n v="0"/>
    <n v="456.05"/>
    <n v="30"/>
    <n v="15.201666666666666"/>
    <n v="102.67"/>
    <n v="4"/>
    <n v="34"/>
    <n v="25.6675"/>
    <n v="16.432941176470589"/>
    <m/>
    <n v="0.55000000000000004"/>
    <m/>
    <x v="17"/>
    <x v="2"/>
    <x v="1"/>
    <x v="70"/>
  </r>
  <r>
    <s v="1-17"/>
    <d v="2009-01-14T00:00:00"/>
    <n v="640.4"/>
    <n v="0"/>
    <n v="0"/>
    <n v="521.45000000000005"/>
    <n v="28"/>
    <n v="18.623214285714287"/>
    <n v="118.95"/>
    <n v="4"/>
    <n v="32"/>
    <n v="29.737500000000001"/>
    <n v="20.012500000000003"/>
    <m/>
    <n v="0"/>
    <m/>
    <x v="17"/>
    <x v="2"/>
    <x v="2"/>
    <x v="70"/>
  </r>
  <r>
    <s v="1-17"/>
    <d v="2009-01-15T00:00:00"/>
    <n v="760.25"/>
    <n v="0"/>
    <n v="0"/>
    <n v="671.2"/>
    <n v="32"/>
    <n v="20.975000000000001"/>
    <n v="89.05"/>
    <n v="3"/>
    <n v="35"/>
    <n v="29.683333333333334"/>
    <n v="21.721428571428572"/>
    <m/>
    <n v="0"/>
    <m/>
    <x v="17"/>
    <x v="2"/>
    <x v="3"/>
    <x v="70"/>
  </r>
  <r>
    <s v="1-17"/>
    <d v="2009-01-16T00:00:00"/>
    <n v="1738.24"/>
    <n v="0"/>
    <n v="0"/>
    <n v="1280.29"/>
    <n v="36"/>
    <n v="35.563611111111108"/>
    <n v="457.95"/>
    <n v="8"/>
    <n v="44"/>
    <n v="57.243749999999999"/>
    <n v="39.505454545454548"/>
    <m/>
    <n v="0.2"/>
    <m/>
    <x v="17"/>
    <x v="2"/>
    <x v="4"/>
    <x v="70"/>
  </r>
  <r>
    <s v="1-17"/>
    <d v="2009-01-17T00:00:00"/>
    <n v="991.2"/>
    <n v="0"/>
    <n v="0"/>
    <n v="525.95000000000005"/>
    <n v="29"/>
    <n v="18.136206896551727"/>
    <n v="465.25"/>
    <n v="8"/>
    <n v="37"/>
    <n v="58.15625"/>
    <n v="26.789189189189191"/>
    <m/>
    <n v="0"/>
    <m/>
    <x v="17"/>
    <x v="2"/>
    <x v="5"/>
    <x v="70"/>
  </r>
  <r>
    <m/>
    <d v="2009-01-18T00:00:00"/>
    <n v="5444.2699999999995"/>
    <n v="2984.04"/>
    <n v="8428.31"/>
    <m/>
    <n v="190"/>
    <n v="20.865902207626345"/>
    <n v="1404.98"/>
    <n v="30"/>
    <n v="220"/>
    <n v="42.920833333333327"/>
    <n v="24.057006633055394"/>
    <m/>
    <m/>
    <m/>
    <x v="18"/>
    <x v="2"/>
    <x v="6"/>
    <x v="71"/>
  </r>
  <r>
    <s v="1-18"/>
    <d v="2009-01-19T00:00:00"/>
    <n v="995.01"/>
    <n v="0"/>
    <n v="0"/>
    <n v="687.7"/>
    <n v="33"/>
    <n v="20.83939393939394"/>
    <n v="307.61"/>
    <n v="7"/>
    <n v="40"/>
    <n v="43.944285714285719"/>
    <n v="24.882750000000001"/>
    <m/>
    <n v="0"/>
    <m/>
    <x v="18"/>
    <x v="2"/>
    <x v="0"/>
    <x v="71"/>
  </r>
  <r>
    <s v="1-18"/>
    <d v="2009-01-20T00:00:00"/>
    <n v="1034.3399999999999"/>
    <n v="0"/>
    <n v="0"/>
    <n v="574.70000000000005"/>
    <n v="31"/>
    <n v="18.538709677419355"/>
    <n v="459.64"/>
    <n v="9"/>
    <n v="40"/>
    <n v="51.071111111111108"/>
    <n v="25.858500000000003"/>
    <m/>
    <n v="0.35"/>
    <m/>
    <x v="18"/>
    <x v="2"/>
    <x v="1"/>
    <x v="71"/>
  </r>
  <r>
    <s v="1-18"/>
    <d v="2009-01-21T00:00:00"/>
    <n v="1055.53"/>
    <n v="0"/>
    <n v="0"/>
    <n v="1044.05"/>
    <n v="33"/>
    <n v="31.637878787878787"/>
    <n v="11.48"/>
    <n v="1"/>
    <n v="34"/>
    <n v="11.48"/>
    <n v="31.044999999999998"/>
    <m/>
    <n v="0.15"/>
    <m/>
    <x v="18"/>
    <x v="2"/>
    <x v="2"/>
    <x v="71"/>
  </r>
  <r>
    <s v="1-18"/>
    <d v="2009-01-22T00:00:00"/>
    <n v="806.34"/>
    <n v="0"/>
    <n v="0"/>
    <n v="591.9"/>
    <n v="39"/>
    <n v="15.176923076923076"/>
    <n v="214.44"/>
    <n v="6"/>
    <n v="45"/>
    <n v="35.74"/>
    <n v="17.918666666666663"/>
    <m/>
    <n v="14.3"/>
    <m/>
    <x v="18"/>
    <x v="2"/>
    <x v="3"/>
    <x v="71"/>
  </r>
  <r>
    <s v="1-18"/>
    <d v="2009-01-23T00:00:00"/>
    <n v="1072.25"/>
    <n v="0"/>
    <n v="0"/>
    <n v="965.2"/>
    <n v="47"/>
    <n v="20.53617021276596"/>
    <n v="107.05"/>
    <n v="3"/>
    <n v="50"/>
    <n v="35.68333333333333"/>
    <n v="21.445"/>
    <m/>
    <n v="2.15"/>
    <m/>
    <x v="18"/>
    <x v="2"/>
    <x v="4"/>
    <x v="71"/>
  </r>
  <r>
    <s v="1-18"/>
    <d v="2009-01-24T00:00:00"/>
    <n v="1540.26"/>
    <n v="0"/>
    <n v="0"/>
    <n v="723.5"/>
    <n v="33"/>
    <n v="21.924242424242426"/>
    <n v="816.76"/>
    <n v="11"/>
    <n v="44"/>
    <n v="74.25090909090909"/>
    <n v="35.005909090909093"/>
    <m/>
    <n v="3.65"/>
    <m/>
    <x v="18"/>
    <x v="2"/>
    <x v="5"/>
    <x v="71"/>
  </r>
  <r>
    <m/>
    <d v="2009-01-25T00:00:00"/>
    <n v="6503.7300000000005"/>
    <n v="3874.87"/>
    <n v="10743.89"/>
    <m/>
    <n v="216"/>
    <n v="21.442219686437259"/>
    <n v="1916.98"/>
    <n v="37"/>
    <n v="253"/>
    <n v="42.028273208273212"/>
    <n v="26.025970959595963"/>
    <m/>
    <m/>
    <m/>
    <x v="19"/>
    <x v="2"/>
    <x v="6"/>
    <x v="72"/>
  </r>
  <r>
    <s v="1-19"/>
    <d v="2009-01-26T00:00:00"/>
    <n v="0"/>
    <n v="0"/>
    <n v="0"/>
    <n v="0"/>
    <n v="0"/>
    <n v="0"/>
    <n v="0"/>
    <n v="0"/>
    <n v="0"/>
    <n v="0"/>
    <n v="0"/>
    <s v="Ausralia day"/>
    <n v="4.1500000000000004"/>
    <m/>
    <x v="19"/>
    <x v="2"/>
    <x v="0"/>
    <x v="72"/>
  </r>
  <r>
    <s v="1-19"/>
    <d v="2009-01-27T00:00:00"/>
    <n v="1166.25"/>
    <n v="0"/>
    <n v="0"/>
    <n v="982.55"/>
    <n v="45"/>
    <n v="21.834444444444443"/>
    <n v="168.68"/>
    <n v="6"/>
    <n v="51"/>
    <n v="28.113333333333333"/>
    <n v="22.573137254901962"/>
    <m/>
    <m/>
    <m/>
    <x v="19"/>
    <x v="2"/>
    <x v="1"/>
    <x v="72"/>
  </r>
  <r>
    <s v="1-19"/>
    <d v="2009-01-28T00:00:00"/>
    <n v="741.54"/>
    <n v="0"/>
    <n v="0"/>
    <n v="474.75"/>
    <n v="40"/>
    <n v="11.86875"/>
    <n v="266.74"/>
    <n v="6"/>
    <n v="46"/>
    <n v="44.456666666666671"/>
    <n v="16.119347826086958"/>
    <m/>
    <m/>
    <m/>
    <x v="19"/>
    <x v="2"/>
    <x v="2"/>
    <x v="72"/>
  </r>
  <r>
    <s v="1-19"/>
    <d v="2009-01-29T00:00:00"/>
    <n v="663.79"/>
    <n v="0"/>
    <n v="0"/>
    <n v="510.9"/>
    <n v="34"/>
    <n v="15.026470588235293"/>
    <n v="152.88999999999999"/>
    <n v="4"/>
    <n v="38"/>
    <n v="38.222499999999997"/>
    <n v="17.468157894736841"/>
    <m/>
    <m/>
    <m/>
    <x v="19"/>
    <x v="2"/>
    <x v="3"/>
    <x v="72"/>
  </r>
  <r>
    <s v="1-19"/>
    <d v="2009-01-30T00:00:00"/>
    <n v="1644.38"/>
    <n v="0"/>
    <n v="0"/>
    <n v="1151"/>
    <n v="53"/>
    <n v="21.716981132075471"/>
    <n v="493.38"/>
    <n v="9"/>
    <n v="62"/>
    <n v="54.82"/>
    <n v="26.52225806451613"/>
    <m/>
    <m/>
    <m/>
    <x v="19"/>
    <x v="2"/>
    <x v="4"/>
    <x v="72"/>
  </r>
  <r>
    <s v="1-19"/>
    <d v="2009-01-31T00:00:00"/>
    <n v="1122.0899999999999"/>
    <n v="0"/>
    <n v="0"/>
    <n v="852.2"/>
    <n v="34"/>
    <n v="25.064705882352943"/>
    <n v="269.89999999999998"/>
    <n v="5"/>
    <n v="39"/>
    <n v="53.98"/>
    <n v="28.771794871794871"/>
    <s v="$110.12 taken from EFT as Mulgowie Pub paid 23/1 bill"/>
    <m/>
    <m/>
    <x v="19"/>
    <x v="2"/>
    <x v="5"/>
    <x v="72"/>
  </r>
  <r>
    <m/>
    <d v="2009-02-01T00:00:00"/>
    <n v="5338.05"/>
    <n v="2043.82"/>
    <n v="7381.87"/>
    <m/>
    <n v="206"/>
    <n v="15.918558674518025"/>
    <n v="1351.5900000000001"/>
    <n v="30"/>
    <n v="236"/>
    <n v="36.598750000000003"/>
    <n v="18.575782652006126"/>
    <m/>
    <m/>
    <m/>
    <x v="20"/>
    <x v="2"/>
    <x v="6"/>
    <x v="73"/>
  </r>
  <r>
    <s v="1-20"/>
    <d v="2009-02-02T00:00:00"/>
    <n v="627.89"/>
    <n v="0"/>
    <n v="0"/>
    <n v="399.5"/>
    <n v="30"/>
    <n v="13.316666666666666"/>
    <n v="228.39"/>
    <n v="4"/>
    <n v="34"/>
    <n v="57.097499999999997"/>
    <n v="18.467352941176472"/>
    <m/>
    <m/>
    <m/>
    <x v="20"/>
    <x v="2"/>
    <x v="0"/>
    <x v="73"/>
  </r>
  <r>
    <s v="1-20"/>
    <d v="2009-02-03T00:00:00"/>
    <n v="752.31"/>
    <n v="0"/>
    <n v="0"/>
    <n v="499.4"/>
    <n v="33"/>
    <n v="15.133333333333333"/>
    <n v="252.91"/>
    <n v="7"/>
    <n v="40"/>
    <n v="36.130000000000003"/>
    <n v="18.807749999999999"/>
    <m/>
    <m/>
    <m/>
    <x v="20"/>
    <x v="2"/>
    <x v="1"/>
    <x v="73"/>
  </r>
  <r>
    <s v="1-20"/>
    <d v="2009-02-04T00:00:00"/>
    <n v="1456.13"/>
    <n v="0"/>
    <n v="0"/>
    <n v="1172.7"/>
    <n v="31"/>
    <n v="37.829032258064515"/>
    <n v="273.43"/>
    <n v="7"/>
    <n v="38"/>
    <n v="39.061428571428571"/>
    <n v="38.05605263157895"/>
    <m/>
    <m/>
    <m/>
    <x v="20"/>
    <x v="2"/>
    <x v="2"/>
    <x v="73"/>
  </r>
  <r>
    <s v="1-20"/>
    <d v="2009-02-05T00:00:00"/>
    <n v="1088.1600000000001"/>
    <n v="0"/>
    <n v="0"/>
    <n v="992.45"/>
    <n v="50"/>
    <n v="19.849"/>
    <n v="95.71"/>
    <n v="3"/>
    <n v="53"/>
    <n v="31.903333333333332"/>
    <n v="20.531320754716983"/>
    <m/>
    <m/>
    <m/>
    <x v="20"/>
    <x v="2"/>
    <x v="3"/>
    <x v="73"/>
  </r>
  <r>
    <s v="1-20"/>
    <d v="2009-02-06T00:00:00"/>
    <n v="1350.22"/>
    <n v="0"/>
    <n v="0"/>
    <n v="1112.33"/>
    <n v="29"/>
    <n v="38.356206896551718"/>
    <n v="237.89"/>
    <n v="5"/>
    <n v="34"/>
    <n v="47.577999999999996"/>
    <n v="39.712352941176462"/>
    <s v="minus bakery eft $1003.12"/>
    <m/>
    <m/>
    <x v="20"/>
    <x v="2"/>
    <x v="4"/>
    <x v="73"/>
  </r>
  <r>
    <s v="1-20"/>
    <d v="2009-02-07T00:00:00"/>
    <n v="1244.28"/>
    <n v="0"/>
    <n v="0"/>
    <n v="1037"/>
    <n v="42"/>
    <n v="24.69047619047619"/>
    <n v="207.28"/>
    <n v="5"/>
    <n v="47"/>
    <n v="41.456000000000003"/>
    <n v="26.474042553191488"/>
    <m/>
    <m/>
    <m/>
    <x v="20"/>
    <x v="2"/>
    <x v="5"/>
    <x v="73"/>
  </r>
  <r>
    <m/>
    <d v="2009-02-08T00:00:00"/>
    <n v="6518.99"/>
    <n v="2791.7"/>
    <n v="9310.6899999999987"/>
    <m/>
    <n v="215"/>
    <n v="24.8624525575154"/>
    <n v="1295.6099999999999"/>
    <n v="31"/>
    <n v="246"/>
    <n v="42.204376984126981"/>
    <n v="27.00814530364006"/>
    <m/>
    <m/>
    <m/>
    <x v="21"/>
    <x v="2"/>
    <x v="6"/>
    <x v="74"/>
  </r>
  <r>
    <s v="1-21"/>
    <d v="2009-02-09T00:00:00"/>
    <n v="877.75"/>
    <n v="0"/>
    <n v="0"/>
    <n v="593.9"/>
    <n v="35"/>
    <n v="16.968571428571426"/>
    <n v="278.07"/>
    <n v="6"/>
    <n v="41"/>
    <n v="46.344999999999999"/>
    <n v="21.267560975609758"/>
    <s v="minus Show Society1505 and Mulgowie FC 125.25"/>
    <n v="1.05"/>
    <m/>
    <x v="21"/>
    <x v="2"/>
    <x v="0"/>
    <x v="74"/>
  </r>
  <r>
    <s v="1-21"/>
    <d v="2009-02-10T00:00:00"/>
    <n v="953.46"/>
    <n v="0"/>
    <n v="0"/>
    <n v="519.45000000000005"/>
    <n v="31"/>
    <n v="16.756451612903227"/>
    <n v="434.04"/>
    <n v="7"/>
    <n v="38"/>
    <n v="62.005714285714291"/>
    <n v="25.091842105263158"/>
    <s v="minus RSL 59.52"/>
    <m/>
    <m/>
    <x v="21"/>
    <x v="2"/>
    <x v="1"/>
    <x v="74"/>
  </r>
  <r>
    <s v="1-21"/>
    <d v="2009-02-11T00:00:00"/>
    <n v="1271.3699999999999"/>
    <n v="0"/>
    <n v="0"/>
    <n v="569"/>
    <n v="33"/>
    <n v="17.242424242424242"/>
    <n v="702.37"/>
    <n v="4"/>
    <n v="37"/>
    <n v="175.5925"/>
    <n v="34.361351351351345"/>
    <m/>
    <n v="-1"/>
    <m/>
    <x v="21"/>
    <x v="2"/>
    <x v="2"/>
    <x v="74"/>
  </r>
  <r>
    <s v="1-21"/>
    <d v="2009-02-12T00:00:00"/>
    <n v="673.67"/>
    <n v="0"/>
    <n v="0"/>
    <n v="495.67"/>
    <n v="30"/>
    <n v="16.522333333333332"/>
    <n v="178.32"/>
    <n v="6"/>
    <n v="36"/>
    <n v="29.72"/>
    <n v="18.721944444444446"/>
    <m/>
    <n v="0"/>
    <m/>
    <x v="21"/>
    <x v="2"/>
    <x v="3"/>
    <x v="74"/>
  </r>
  <r>
    <s v="1-21"/>
    <d v="2009-02-13T00:00:00"/>
    <n v="1306.9100000000001"/>
    <n v="0"/>
    <n v="0"/>
    <n v="1032"/>
    <n v="50"/>
    <n v="20.64"/>
    <n v="274.91000000000003"/>
    <n v="5"/>
    <n v="55"/>
    <n v="54.982000000000006"/>
    <n v="23.762"/>
    <s v="minus Edmund Park cheque"/>
    <n v="10"/>
    <m/>
    <x v="21"/>
    <x v="2"/>
    <x v="4"/>
    <x v="74"/>
  </r>
  <r>
    <s v="1-21"/>
    <d v="2009-02-14T00:00:00"/>
    <n v="2057.91"/>
    <n v="0"/>
    <n v="0"/>
    <n v="816.8"/>
    <n v="36"/>
    <n v="22.688888888888886"/>
    <n v="1241.1099999999999"/>
    <n v="7"/>
    <n v="43"/>
    <n v="177.30142857142854"/>
    <n v="47.858372093023256"/>
    <m/>
    <m/>
    <m/>
    <x v="21"/>
    <x v="2"/>
    <x v="5"/>
    <x v="74"/>
  </r>
  <r>
    <m/>
    <d v="2009-02-15T00:00:00"/>
    <n v="7141.07"/>
    <n v="3290.08"/>
    <n v="10431.15"/>
    <m/>
    <n v="215"/>
    <n v="18.469778251020184"/>
    <n v="3108.8199999999997"/>
    <n v="35"/>
    <n v="250"/>
    <n v="90.991107142857132"/>
    <n v="28.510511828281992"/>
    <m/>
    <m/>
    <m/>
    <x v="22"/>
    <x v="2"/>
    <x v="6"/>
    <x v="75"/>
  </r>
  <r>
    <s v="1-22"/>
    <d v="2009-02-16T00:00:00"/>
    <n v="561"/>
    <n v="0"/>
    <n v="0"/>
    <n v="350.4"/>
    <n v="32"/>
    <n v="10.95"/>
    <n v="210.6"/>
    <n v="6"/>
    <n v="38"/>
    <n v="35.1"/>
    <n v="14.763157894736842"/>
    <s v="Hotel Laidley cheque taken off figures"/>
    <m/>
    <m/>
    <x v="22"/>
    <x v="2"/>
    <x v="0"/>
    <x v="75"/>
  </r>
  <r>
    <s v="1-22"/>
    <d v="2009-02-17T00:00:00"/>
    <n v="1330.23"/>
    <n v="0"/>
    <n v="0"/>
    <n v="611.5"/>
    <n v="44"/>
    <n v="13.897727272727273"/>
    <n v="718.73"/>
    <n v="7"/>
    <n v="51"/>
    <n v="102.67571428571429"/>
    <n v="26.082941176470587"/>
    <m/>
    <m/>
    <m/>
    <x v="22"/>
    <x v="2"/>
    <x v="1"/>
    <x v="75"/>
  </r>
  <r>
    <s v="1-22"/>
    <d v="2009-02-18T00:00:00"/>
    <n v="1101.8800000000001"/>
    <n v="0"/>
    <n v="0"/>
    <n v="699.55"/>
    <n v="36"/>
    <n v="19.431944444444444"/>
    <n v="402.33"/>
    <n v="5"/>
    <n v="41"/>
    <n v="80.465999999999994"/>
    <n v="26.875121951219509"/>
    <m/>
    <m/>
    <m/>
    <x v="22"/>
    <x v="2"/>
    <x v="2"/>
    <x v="75"/>
  </r>
  <r>
    <s v="1-22"/>
    <d v="2009-02-19T00:00:00"/>
    <n v="1369.12"/>
    <n v="0"/>
    <n v="0"/>
    <n v="1245.3499999999999"/>
    <n v="54"/>
    <n v="23.062037037037037"/>
    <n v="123.77"/>
    <n v="2"/>
    <n v="56"/>
    <n v="61.884999999999998"/>
    <n v="24.448571428571427"/>
    <m/>
    <m/>
    <m/>
    <x v="22"/>
    <x v="2"/>
    <x v="3"/>
    <x v="75"/>
  </r>
  <r>
    <s v="1-22"/>
    <d v="2009-02-20T00:00:00"/>
    <n v="1179.55"/>
    <n v="0"/>
    <n v="0"/>
    <n v="905.75"/>
    <n v="48"/>
    <n v="18.869791666666668"/>
    <n v="273.8"/>
    <n v="7"/>
    <n v="55"/>
    <n v="39.114285714285714"/>
    <n v="21.446363636363635"/>
    <m/>
    <m/>
    <m/>
    <x v="22"/>
    <x v="2"/>
    <x v="4"/>
    <x v="75"/>
  </r>
  <r>
    <s v="1-22"/>
    <d v="2009-02-21T00:00:00"/>
    <n v="1216.79"/>
    <n v="0"/>
    <n v="0"/>
    <n v="685.8"/>
    <n v="31"/>
    <n v="22.122580645161289"/>
    <n v="530.99"/>
    <n v="9"/>
    <n v="40"/>
    <n v="58.998888888888892"/>
    <n v="30.419750000000001"/>
    <m/>
    <m/>
    <m/>
    <x v="22"/>
    <x v="2"/>
    <x v="5"/>
    <x v="75"/>
  </r>
  <r>
    <m/>
    <d v="2009-02-22T00:00:00"/>
    <n v="6758.57"/>
    <n v="3299.38"/>
    <n v="10057.950000000001"/>
    <m/>
    <n v="245"/>
    <n v="18.055680177672787"/>
    <n v="2260.2200000000003"/>
    <n v="36"/>
    <n v="281"/>
    <n v="63.039981481481476"/>
    <n v="24.005984347893669"/>
    <m/>
    <m/>
    <m/>
    <x v="23"/>
    <x v="2"/>
    <x v="6"/>
    <x v="76"/>
  </r>
  <r>
    <s v="1-23"/>
    <d v="2009-02-23T00:00:00"/>
    <n v="630.71"/>
    <n v="0"/>
    <n v="0"/>
    <n v="386.35"/>
    <n v="32"/>
    <n v="12.073437500000001"/>
    <n v="244.36"/>
    <n v="7"/>
    <n v="39"/>
    <n v="34.908571428571427"/>
    <n v="16.172051282051282"/>
    <m/>
    <n v="0.15"/>
    <m/>
    <x v="23"/>
    <x v="2"/>
    <x v="0"/>
    <x v="76"/>
  </r>
  <r>
    <s v="1-23"/>
    <d v="2009-02-24T00:00:00"/>
    <n v="512.67999999999995"/>
    <n v="0"/>
    <n v="0"/>
    <n v="296.94"/>
    <n v="25"/>
    <n v="11.877599999999999"/>
    <n v="215.74"/>
    <n v="4"/>
    <n v="29"/>
    <n v="53.935000000000002"/>
    <n v="17.678620689655176"/>
    <m/>
    <m/>
    <m/>
    <x v="23"/>
    <x v="2"/>
    <x v="1"/>
    <x v="76"/>
  </r>
  <r>
    <s v="1-23"/>
    <d v="2009-02-25T00:00:00"/>
    <n v="834.84"/>
    <n v="0"/>
    <n v="0"/>
    <n v="598.45000000000005"/>
    <n v="27"/>
    <n v="22.164814814814818"/>
    <n v="236.39"/>
    <n v="8"/>
    <n v="35"/>
    <n v="29.548749999999998"/>
    <n v="23.85257142857143"/>
    <m/>
    <m/>
    <m/>
    <x v="23"/>
    <x v="2"/>
    <x v="2"/>
    <x v="76"/>
  </r>
  <r>
    <s v="1-23"/>
    <d v="2009-02-26T00:00:00"/>
    <n v="599.84"/>
    <n v="0"/>
    <n v="0"/>
    <n v="447.25"/>
    <n v="37"/>
    <n v="12.087837837837839"/>
    <n v="152.59"/>
    <n v="3"/>
    <n v="40"/>
    <n v="50.863333333333337"/>
    <n v="14.996"/>
    <m/>
    <m/>
    <m/>
    <x v="23"/>
    <x v="2"/>
    <x v="3"/>
    <x v="76"/>
  </r>
  <r>
    <s v="1-23"/>
    <d v="2009-02-27T00:00:00"/>
    <n v="1603.73"/>
    <n v="0"/>
    <n v="0"/>
    <n v="915"/>
    <n v="50"/>
    <n v="18.3"/>
    <n v="688.73"/>
    <n v="8"/>
    <n v="58"/>
    <n v="86.091250000000002"/>
    <n v="27.650517241379312"/>
    <m/>
    <m/>
    <m/>
    <x v="23"/>
    <x v="2"/>
    <x v="4"/>
    <x v="76"/>
  </r>
  <r>
    <s v="1-23"/>
    <d v="2009-02-28T00:00:00"/>
    <n v="1395.09"/>
    <n v="0"/>
    <n v="0"/>
    <n v="1087"/>
    <n v="37"/>
    <n v="29.378378378378379"/>
    <n v="308.08999999999997"/>
    <n v="7"/>
    <n v="44"/>
    <n v="44.012857142857136"/>
    <n v="31.706590909090906"/>
    <m/>
    <m/>
    <m/>
    <x v="23"/>
    <x v="2"/>
    <x v="5"/>
    <x v="76"/>
  </r>
  <r>
    <m/>
    <d v="2009-03-01T00:00:00"/>
    <n v="5576.89"/>
    <n v="3918.01"/>
    <n v="9494.9000000000015"/>
    <m/>
    <n v="208"/>
    <n v="17.647011421838503"/>
    <n v="1845.8999999999999"/>
    <n v="37"/>
    <n v="245"/>
    <n v="49.893293650793652"/>
    <n v="22.009391925124685"/>
    <s v="Edmund park cheque 1620, Bowls club 501.35 not counted"/>
    <m/>
    <m/>
    <x v="24"/>
    <x v="2"/>
    <x v="6"/>
    <x v="77"/>
  </r>
  <r>
    <s v="1-24"/>
    <d v="2009-03-02T00:00:00"/>
    <n v="1034.8499999999999"/>
    <n v="0"/>
    <n v="0"/>
    <n v="792.7"/>
    <n v="28"/>
    <n v="28.310714285714287"/>
    <n v="242.15"/>
    <n v="6"/>
    <n v="34"/>
    <n v="40.358333333333334"/>
    <n v="30.436764705882357"/>
    <s v="Darts club cheque $178.44 and Tara Inch $250 payment taken off totals"/>
    <n v="-1.4"/>
    <m/>
    <x v="24"/>
    <x v="2"/>
    <x v="0"/>
    <x v="77"/>
  </r>
  <r>
    <s v="1-24"/>
    <d v="2009-03-03T00:00:00"/>
    <n v="648.20000000000005"/>
    <n v="0"/>
    <n v="0"/>
    <n v="648.20000000000005"/>
    <n v="33"/>
    <n v="19.642424242424244"/>
    <n v="0"/>
    <n v="0"/>
    <n v="33"/>
    <n v="0"/>
    <n v="19.642424242424244"/>
    <s v="$342.56 GH Bakery taken from EFT total"/>
    <n v="0.1"/>
    <m/>
    <x v="24"/>
    <x v="2"/>
    <x v="1"/>
    <x v="77"/>
  </r>
  <r>
    <s v="1-24"/>
    <d v="2009-03-04T00:00:00"/>
    <n v="837.43"/>
    <n v="0"/>
    <n v="0"/>
    <n v="645"/>
    <n v="34"/>
    <n v="18.970588235294116"/>
    <n v="192.43"/>
    <n v="7"/>
    <n v="41"/>
    <n v="27.490000000000002"/>
    <n v="20.425121951219513"/>
    <m/>
    <n v="-1.8"/>
    <m/>
    <x v="24"/>
    <x v="2"/>
    <x v="2"/>
    <x v="77"/>
  </r>
  <r>
    <s v="1-24"/>
    <d v="2009-03-05T00:00:00"/>
    <n v="929.57"/>
    <n v="0"/>
    <n v="0"/>
    <n v="735.4"/>
    <n v="45"/>
    <n v="16.342222222222222"/>
    <n v="194.17"/>
    <n v="4"/>
    <n v="49"/>
    <n v="48.542499999999997"/>
    <n v="18.97081632653061"/>
    <m/>
    <n v="11.2"/>
    <m/>
    <x v="24"/>
    <x v="2"/>
    <x v="3"/>
    <x v="77"/>
  </r>
  <r>
    <s v="1-24"/>
    <d v="2009-03-06T00:00:00"/>
    <n v="1221.75"/>
    <n v="0"/>
    <n v="0"/>
    <n v="770.95"/>
    <n v="38"/>
    <n v="20.288157894736845"/>
    <n v="450.8"/>
    <n v="11"/>
    <n v="49"/>
    <n v="40.981818181818184"/>
    <n v="24.933673469387756"/>
    <m/>
    <n v="-0.05"/>
    <m/>
    <x v="24"/>
    <x v="2"/>
    <x v="4"/>
    <x v="77"/>
  </r>
  <r>
    <s v="1-24"/>
    <d v="2009-03-07T00:00:00"/>
    <n v="1078.7"/>
    <n v="0"/>
    <n v="0"/>
    <n v="736.2"/>
    <n v="39"/>
    <n v="18.876923076923077"/>
    <n v="342.5"/>
    <n v="8"/>
    <n v="47"/>
    <n v="42.8125"/>
    <n v="22.951063829787234"/>
    <m/>
    <m/>
    <m/>
    <x v="24"/>
    <x v="2"/>
    <x v="5"/>
    <x v="77"/>
  </r>
  <r>
    <m/>
    <d v="2009-03-08T00:00:00"/>
    <n v="5750.5"/>
    <n v="2269.5700000000002"/>
    <n v="8020.07"/>
    <m/>
    <n v="217"/>
    <n v="20.405171659552465"/>
    <n v="1422.05"/>
    <n v="36"/>
    <n v="253"/>
    <n v="33.364191919191917"/>
    <n v="22.893310754205288"/>
    <m/>
    <m/>
    <m/>
    <x v="25"/>
    <x v="2"/>
    <x v="6"/>
    <x v="78"/>
  </r>
  <r>
    <s v="1-25"/>
    <d v="2009-03-09T00:00:00"/>
    <n v="702"/>
    <n v="0"/>
    <n v="0"/>
    <n v="437.7"/>
    <n v="32"/>
    <n v="13.678125"/>
    <n v="265.27"/>
    <n v="6"/>
    <n v="38"/>
    <n v="44.211666666666666"/>
    <n v="18.499210526315789"/>
    <m/>
    <n v="0.05"/>
    <m/>
    <x v="25"/>
    <x v="2"/>
    <x v="0"/>
    <x v="78"/>
  </r>
  <r>
    <s v="1-25"/>
    <d v="2009-03-10T00:00:00"/>
    <n v="807.04"/>
    <n v="0"/>
    <n v="0"/>
    <n v="706.05"/>
    <n v="30"/>
    <n v="23.535"/>
    <n v="100.99"/>
    <n v="2"/>
    <n v="32"/>
    <n v="50.494999999999997"/>
    <n v="25.22"/>
    <m/>
    <n v="0.15"/>
    <m/>
    <x v="25"/>
    <x v="2"/>
    <x v="1"/>
    <x v="78"/>
  </r>
  <r>
    <s v="1-25"/>
    <d v="2009-03-11T00:00:00"/>
    <n v="724.14"/>
    <n v="0"/>
    <n v="0"/>
    <n v="561.85"/>
    <n v="26"/>
    <n v="21.609615384615385"/>
    <n v="162.29"/>
    <n v="5"/>
    <n v="31"/>
    <n v="32.457999999999998"/>
    <n v="23.359354838709677"/>
    <m/>
    <m/>
    <m/>
    <x v="25"/>
    <x v="2"/>
    <x v="2"/>
    <x v="78"/>
  </r>
  <r>
    <s v="1-25"/>
    <d v="2009-03-12T00:00:00"/>
    <n v="873.66"/>
    <n v="0"/>
    <n v="0"/>
    <n v="762.35"/>
    <n v="41"/>
    <n v="18.59390243902439"/>
    <n v="111.31"/>
    <n v="2"/>
    <n v="43"/>
    <n v="55.655000000000001"/>
    <n v="20.317674418604653"/>
    <m/>
    <n v="-0.15"/>
    <m/>
    <x v="25"/>
    <x v="2"/>
    <x v="3"/>
    <x v="78"/>
  </r>
  <r>
    <s v="1-25"/>
    <d v="2009-03-13T00:00:00"/>
    <n v="1886.14"/>
    <n v="0"/>
    <n v="0"/>
    <n v="1521.95"/>
    <n v="61"/>
    <n v="24.95"/>
    <n v="364.19"/>
    <n v="7"/>
    <n v="68"/>
    <n v="52.027142857142856"/>
    <n v="27.737352941176471"/>
    <m/>
    <m/>
    <m/>
    <x v="25"/>
    <x v="2"/>
    <x v="4"/>
    <x v="78"/>
  </r>
  <r>
    <s v="1-25"/>
    <d v="2009-03-14T00:00:00"/>
    <n v="1081.96"/>
    <n v="0"/>
    <n v="0"/>
    <n v="577.75"/>
    <n v="27"/>
    <n v="21.398148148148149"/>
    <n v="504.21"/>
    <n v="11"/>
    <n v="38"/>
    <n v="45.837272727272726"/>
    <n v="28.472631578947368"/>
    <m/>
    <n v="-4.95"/>
    <m/>
    <x v="25"/>
    <x v="2"/>
    <x v="5"/>
    <x v="78"/>
  </r>
  <r>
    <m/>
    <d v="2009-03-15T00:00:00"/>
    <n v="6074.94"/>
    <n v="2587.75"/>
    <n v="8662.6899999999987"/>
    <m/>
    <n v="217"/>
    <n v="20.627465161964654"/>
    <n v="1508.26"/>
    <n v="33"/>
    <n v="250"/>
    <n v="46.780680375180367"/>
    <n v="23.934370717292325"/>
    <m/>
    <m/>
    <m/>
    <x v="26"/>
    <x v="2"/>
    <x v="6"/>
    <x v="79"/>
  </r>
  <r>
    <s v="1-26"/>
    <d v="2009-03-16T00:00:00"/>
    <n v="952.28"/>
    <n v="0"/>
    <n v="0"/>
    <n v="334.65"/>
    <n v="25"/>
    <n v="13.385999999999999"/>
    <n v="617.63"/>
    <n v="8"/>
    <n v="33"/>
    <n v="77.203749999999999"/>
    <n v="28.856969696969696"/>
    <s v="Hotel Laildey Paid 1136.73"/>
    <n v="-0.05"/>
    <m/>
    <x v="26"/>
    <x v="2"/>
    <x v="0"/>
    <x v="79"/>
  </r>
  <r>
    <s v="1-26"/>
    <d v="2009-03-17T00:00:00"/>
    <n v="598.61"/>
    <n v="0"/>
    <n v="0"/>
    <n v="354.45"/>
    <n v="28"/>
    <n v="12.658928571428572"/>
    <n v="244.16"/>
    <n v="7"/>
    <n v="35"/>
    <n v="34.880000000000003"/>
    <n v="17.103142857142856"/>
    <m/>
    <m/>
    <m/>
    <x v="26"/>
    <x v="2"/>
    <x v="1"/>
    <x v="79"/>
  </r>
  <r>
    <s v="1-26"/>
    <d v="2009-03-18T00:00:00"/>
    <n v="1546.34"/>
    <n v="0"/>
    <n v="0"/>
    <n v="1017.16"/>
    <n v="36"/>
    <n v="28.254444444444445"/>
    <n v="529.19000000000005"/>
    <n v="2"/>
    <n v="38"/>
    <n v="264.59500000000003"/>
    <n v="40.693421052631578"/>
    <s v="Bakery 565.44, Edmund Park 803.86, Laidley HS 95.52"/>
    <m/>
    <m/>
    <x v="26"/>
    <x v="2"/>
    <x v="2"/>
    <x v="79"/>
  </r>
  <r>
    <s v="1-26"/>
    <d v="2009-03-19T00:00:00"/>
    <n v="941.45"/>
    <n v="0"/>
    <n v="0"/>
    <n v="539.29999999999995"/>
    <n v="38"/>
    <n v="14.192105263157893"/>
    <n v="402.15"/>
    <n v="7"/>
    <n v="45"/>
    <n v="57.449999999999996"/>
    <n v="20.921111111111109"/>
    <m/>
    <m/>
    <m/>
    <x v="26"/>
    <x v="2"/>
    <x v="3"/>
    <x v="79"/>
  </r>
  <r>
    <s v="1-26"/>
    <d v="2009-03-20T00:00:00"/>
    <n v="1568.6"/>
    <n v="0"/>
    <n v="0"/>
    <n v="1049.83"/>
    <n v="42"/>
    <n v="24.995952380952378"/>
    <n v="518.77"/>
    <n v="9"/>
    <n v="51"/>
    <n v="57.641111111111108"/>
    <n v="30.756862745098037"/>
    <s v="Exchange $732.42 from October taken off figures."/>
    <m/>
    <m/>
    <x v="26"/>
    <x v="2"/>
    <x v="4"/>
    <x v="79"/>
  </r>
  <r>
    <s v="1-26"/>
    <d v="2009-03-21T00:00:00"/>
    <n v="1032.5"/>
    <n v="0"/>
    <n v="0"/>
    <n v="792.25"/>
    <n v="35"/>
    <n v="22.635714285714286"/>
    <n v="237.25"/>
    <n v="4"/>
    <n v="39"/>
    <n v="59.3125"/>
    <n v="26.397435897435898"/>
    <m/>
    <n v="0"/>
    <m/>
    <x v="26"/>
    <x v="2"/>
    <x v="5"/>
    <x v="79"/>
  </r>
  <r>
    <m/>
    <d v="2009-03-22T00:00:00"/>
    <n v="6639.7799999999988"/>
    <n v="3347.74"/>
    <n v="9987.5199999999986"/>
    <m/>
    <n v="204"/>
    <n v="19.353857490949597"/>
    <n v="2549.15"/>
    <n v="37"/>
    <n v="241"/>
    <n v="91.847060185185185"/>
    <n v="27.454823893398196"/>
    <m/>
    <m/>
    <m/>
    <x v="27"/>
    <x v="2"/>
    <x v="6"/>
    <x v="80"/>
  </r>
  <r>
    <s v="1-27"/>
    <d v="2009-03-23T00:00:00"/>
    <n v="990.08"/>
    <n v="0"/>
    <n v="0"/>
    <n v="514.54999999999995"/>
    <n v="34"/>
    <n v="15.133823529411764"/>
    <n v="475.53"/>
    <n v="10"/>
    <n v="44"/>
    <n v="47.552999999999997"/>
    <n v="22.50181818181818"/>
    <m/>
    <m/>
    <m/>
    <x v="27"/>
    <x v="2"/>
    <x v="0"/>
    <x v="80"/>
  </r>
  <r>
    <s v="1-27"/>
    <d v="2009-03-24T00:00:00"/>
    <n v="499.39"/>
    <n v="0"/>
    <n v="0"/>
    <n v="388.35"/>
    <n v="31"/>
    <n v="12.52741935483871"/>
    <n v="110.04"/>
    <n v="5"/>
    <n v="36"/>
    <n v="22.008000000000003"/>
    <n v="13.844166666666668"/>
    <m/>
    <m/>
    <m/>
    <x v="27"/>
    <x v="2"/>
    <x v="1"/>
    <x v="80"/>
  </r>
  <r>
    <s v="1-27"/>
    <d v="2009-03-25T00:00:00"/>
    <n v="1094.25"/>
    <n v="0"/>
    <n v="0"/>
    <n v="717.45"/>
    <n v="41"/>
    <n v="17.498780487804879"/>
    <n v="379.8"/>
    <n v="9"/>
    <n v="50"/>
    <n v="42.2"/>
    <n v="21.945"/>
    <m/>
    <m/>
    <m/>
    <x v="27"/>
    <x v="2"/>
    <x v="2"/>
    <x v="80"/>
  </r>
  <r>
    <s v="1-27"/>
    <d v="2009-03-26T00:00:00"/>
    <n v="1116.99"/>
    <n v="0"/>
    <n v="0"/>
    <n v="713.35"/>
    <n v="61"/>
    <n v="11.694262295081968"/>
    <n v="403.64"/>
    <n v="11"/>
    <n v="72"/>
    <n v="36.694545454545455"/>
    <n v="15.51375"/>
    <m/>
    <n v="1"/>
    <m/>
    <x v="27"/>
    <x v="2"/>
    <x v="3"/>
    <x v="80"/>
  </r>
  <r>
    <s v="1-27"/>
    <d v="2009-03-27T00:00:00"/>
    <n v="1907.12"/>
    <n v="0"/>
    <n v="0"/>
    <n v="1487.6"/>
    <n v="51"/>
    <n v="29.168627450980392"/>
    <n v="419.52"/>
    <n v="11"/>
    <n v="62"/>
    <n v="38.138181818181813"/>
    <n v="30.759999999999998"/>
    <m/>
    <m/>
    <m/>
    <x v="27"/>
    <x v="2"/>
    <x v="4"/>
    <x v="80"/>
  </r>
  <r>
    <s v="1-27"/>
    <d v="2009-03-28T00:00:00"/>
    <n v="1056.68"/>
    <n v="0"/>
    <n v="0"/>
    <n v="636.95000000000005"/>
    <n v="38"/>
    <n v="16.76184210526316"/>
    <n v="419.73"/>
    <n v="8"/>
    <n v="46"/>
    <n v="52.466250000000002"/>
    <n v="22.971304347826088"/>
    <m/>
    <m/>
    <m/>
    <x v="27"/>
    <x v="2"/>
    <x v="5"/>
    <x v="80"/>
  </r>
  <r>
    <m/>
    <d v="2009-03-29T00:00:00"/>
    <n v="6664.51"/>
    <n v="4595.6400000000003"/>
    <n v="11260.150000000001"/>
    <m/>
    <n v="256"/>
    <n v="17.130792537230146"/>
    <n v="2208.2599999999998"/>
    <n v="54"/>
    <n v="310"/>
    <n v="39.843329545454544"/>
    <n v="21.256006532718491"/>
    <m/>
    <m/>
    <m/>
    <x v="28"/>
    <x v="2"/>
    <x v="6"/>
    <x v="81"/>
  </r>
  <r>
    <s v="1-28"/>
    <d v="2009-03-30T00:00:00"/>
    <n v="1240.6400000000001"/>
    <n v="0"/>
    <n v="0"/>
    <n v="613.6"/>
    <n v="37"/>
    <n v="16.583783783783783"/>
    <n v="628.04"/>
    <n v="11"/>
    <n v="48"/>
    <n v="57.094545454545454"/>
    <n v="25.867499999999996"/>
    <m/>
    <m/>
    <m/>
    <x v="28"/>
    <x v="2"/>
    <x v="0"/>
    <x v="81"/>
  </r>
  <r>
    <s v="1-28"/>
    <d v="2009-03-31T00:00:00"/>
    <n v="620.17999999999995"/>
    <n v="0"/>
    <n v="0"/>
    <n v="527.75"/>
    <n v="40"/>
    <n v="13.19375"/>
    <n v="92.43"/>
    <n v="4"/>
    <n v="44"/>
    <n v="23.107500000000002"/>
    <n v="14.095000000000001"/>
    <m/>
    <m/>
    <m/>
    <x v="28"/>
    <x v="2"/>
    <x v="1"/>
    <x v="81"/>
  </r>
  <r>
    <s v="1-28"/>
    <d v="2009-04-01T00:00:00"/>
    <n v="837.13"/>
    <n v="0"/>
    <n v="0"/>
    <n v="703.25"/>
    <n v="38"/>
    <n v="18.506578947368421"/>
    <n v="133.88"/>
    <n v="5"/>
    <n v="43"/>
    <n v="26.776"/>
    <n v="19.468139534883722"/>
    <m/>
    <m/>
    <m/>
    <x v="28"/>
    <x v="2"/>
    <x v="2"/>
    <x v="81"/>
  </r>
  <r>
    <s v="1-28"/>
    <d v="2009-04-02T00:00:00"/>
    <n v="986.71"/>
    <n v="0"/>
    <n v="0"/>
    <n v="731.1"/>
    <n v="44"/>
    <n v="16.615909090909092"/>
    <n v="255.61"/>
    <n v="7"/>
    <n v="51"/>
    <n v="36.515714285714289"/>
    <n v="19.347254901960785"/>
    <m/>
    <m/>
    <m/>
    <x v="28"/>
    <x v="2"/>
    <x v="3"/>
    <x v="81"/>
  </r>
  <r>
    <s v="1-28"/>
    <d v="2009-04-03T00:00:00"/>
    <n v="2101.61"/>
    <n v="0"/>
    <n v="0"/>
    <n v="1142.8499999999999"/>
    <n v="55"/>
    <n v="20.779090909090908"/>
    <n v="958.76"/>
    <n v="10"/>
    <n v="65"/>
    <n v="95.876000000000005"/>
    <n v="32.33246153846153"/>
    <m/>
    <m/>
    <m/>
    <x v="28"/>
    <x v="2"/>
    <x v="4"/>
    <x v="81"/>
  </r>
  <r>
    <s v="1-28"/>
    <d v="2009-04-04T00:00:00"/>
    <n v="1124.99"/>
    <n v="0"/>
    <n v="0"/>
    <n v="715.65"/>
    <n v="29"/>
    <n v="24.677586206896549"/>
    <n v="409.27"/>
    <n v="9"/>
    <n v="38"/>
    <n v="45.474444444444444"/>
    <n v="29.603157894736842"/>
    <m/>
    <m/>
    <m/>
    <x v="28"/>
    <x v="2"/>
    <x v="5"/>
    <x v="81"/>
  </r>
  <r>
    <m/>
    <d v="2009-04-05T00:00:00"/>
    <n v="6911.26"/>
    <n v="3661.22"/>
    <n v="10572.48"/>
    <m/>
    <n v="243"/>
    <n v="18.392783156341459"/>
    <n v="2477.9900000000002"/>
    <n v="46"/>
    <n v="289"/>
    <n v="47.474034030784033"/>
    <n v="23.452252311673814"/>
    <m/>
    <m/>
    <m/>
    <x v="29"/>
    <x v="2"/>
    <x v="6"/>
    <x v="82"/>
  </r>
  <r>
    <s v="1-29"/>
    <d v="2009-04-06T00:00:00"/>
    <n v="958.67"/>
    <n v="0"/>
    <n v="0"/>
    <n v="653.70000000000005"/>
    <n v="39"/>
    <n v="16.761538461538464"/>
    <n v="304.97000000000003"/>
    <n v="8"/>
    <n v="47"/>
    <n v="38.121250000000003"/>
    <n v="20.397234042553194"/>
    <m/>
    <n v="-0.1"/>
    <m/>
    <x v="29"/>
    <x v="2"/>
    <x v="0"/>
    <x v="82"/>
  </r>
  <r>
    <s v="1-29"/>
    <d v="2009-04-07T00:00:00"/>
    <n v="995.64"/>
    <n v="0"/>
    <n v="0"/>
    <n v="677.65"/>
    <n v="51"/>
    <n v="13.287254901960784"/>
    <n v="317.99"/>
    <n v="8"/>
    <n v="59"/>
    <n v="39.748750000000001"/>
    <n v="16.875254237288136"/>
    <m/>
    <m/>
    <m/>
    <x v="29"/>
    <x v="2"/>
    <x v="1"/>
    <x v="82"/>
  </r>
  <r>
    <s v="1-29"/>
    <d v="2009-04-08T00:00:00"/>
    <n v="1594.95"/>
    <n v="0"/>
    <n v="0"/>
    <n v="1032.3800000000001"/>
    <n v="47"/>
    <n v="21.965531914893621"/>
    <n v="568.57000000000005"/>
    <n v="11"/>
    <n v="58"/>
    <n v="51.688181818181825"/>
    <n v="27.602586206896557"/>
    <s v="$1200.74 EFT Bakery not added in figures"/>
    <m/>
    <m/>
    <x v="29"/>
    <x v="2"/>
    <x v="2"/>
    <x v="82"/>
  </r>
  <r>
    <s v="1-29"/>
    <d v="2009-04-09T00:00:00"/>
    <n v="4610.8599999999997"/>
    <n v="0"/>
    <n v="0"/>
    <n v="2459.6"/>
    <n v="100"/>
    <n v="24.596"/>
    <n v="2151.2600000000002"/>
    <n v="29"/>
    <n v="129"/>
    <n v="74.181379310344838"/>
    <n v="35.743100775193803"/>
    <m/>
    <m/>
    <m/>
    <x v="29"/>
    <x v="2"/>
    <x v="3"/>
    <x v="82"/>
  </r>
  <r>
    <s v="1-29"/>
    <d v="2009-04-10T00:00:00"/>
    <n v="0"/>
    <n v="0"/>
    <n v="0"/>
    <n v="0"/>
    <n v="0"/>
    <n v="0"/>
    <n v="0"/>
    <n v="0"/>
    <n v="0"/>
    <n v="0"/>
    <n v="0"/>
    <s v="Good Friday"/>
    <m/>
    <m/>
    <x v="29"/>
    <x v="2"/>
    <x v="4"/>
    <x v="82"/>
  </r>
  <r>
    <s v="1-29"/>
    <d v="2009-04-11T00:00:00"/>
    <n v="1088.8"/>
    <n v="0"/>
    <n v="0"/>
    <n v="756.15"/>
    <n v="36"/>
    <n v="21.004166666666666"/>
    <n v="332.65"/>
    <n v="6"/>
    <n v="42"/>
    <n v="55.441666666666663"/>
    <n v="25.923809523809524"/>
    <s v="Laidley Hotel cheque and Edmund park cheque not counted in"/>
    <n v="-0.5"/>
    <m/>
    <x v="29"/>
    <x v="2"/>
    <x v="5"/>
    <x v="82"/>
  </r>
  <r>
    <m/>
    <d v="2009-04-12T00:00:00"/>
    <n v="9248.92"/>
    <n v="2458.71"/>
    <n v="11707.630000000001"/>
    <m/>
    <n v="273"/>
    <n v="16.269081990843258"/>
    <n v="3675.4400000000005"/>
    <n v="62"/>
    <n v="335"/>
    <n v="43.196871299198882"/>
    <n v="21.090330797623537"/>
    <m/>
    <m/>
    <m/>
    <x v="30"/>
    <x v="2"/>
    <x v="6"/>
    <x v="83"/>
  </r>
  <r>
    <s v="1-30"/>
    <d v="2009-04-13T00:00:00"/>
    <n v="0"/>
    <n v="0"/>
    <n v="0"/>
    <n v="0"/>
    <n v="0"/>
    <n v="0"/>
    <n v="0"/>
    <n v="0"/>
    <n v="0"/>
    <n v="0"/>
    <n v="0"/>
    <s v="Easter Monday"/>
    <m/>
    <m/>
    <x v="30"/>
    <x v="2"/>
    <x v="0"/>
    <x v="83"/>
  </r>
  <r>
    <s v="1-30"/>
    <d v="2009-04-14T00:00:00"/>
    <n v="1365.03"/>
    <n v="0"/>
    <n v="0"/>
    <n v="857.4"/>
    <n v="51"/>
    <n v="16.811764705882354"/>
    <n v="507.63"/>
    <n v="12"/>
    <n v="63"/>
    <n v="42.302500000000002"/>
    <n v="21.667142857142856"/>
    <m/>
    <n v="-1.1000000000000001"/>
    <m/>
    <x v="30"/>
    <x v="2"/>
    <x v="1"/>
    <x v="83"/>
  </r>
  <r>
    <s v="1-30"/>
    <d v="2009-04-15T00:00:00"/>
    <n v="1167.95"/>
    <n v="0"/>
    <n v="0"/>
    <n v="762.9"/>
    <n v="40"/>
    <n v="19.072499999999998"/>
    <n v="405.05"/>
    <n v="11"/>
    <n v="51"/>
    <n v="36.822727272727271"/>
    <n v="22.900980392156864"/>
    <m/>
    <n v="0.2"/>
    <m/>
    <x v="30"/>
    <x v="2"/>
    <x v="2"/>
    <x v="83"/>
  </r>
  <r>
    <s v="1-30"/>
    <d v="2009-04-16T00:00:00"/>
    <n v="1364.16"/>
    <n v="0"/>
    <n v="0"/>
    <n v="1004.7"/>
    <n v="41"/>
    <n v="24.50487804878049"/>
    <n v="359.46"/>
    <n v="7"/>
    <n v="48"/>
    <n v="51.351428571428571"/>
    <n v="28.42"/>
    <m/>
    <m/>
    <m/>
    <x v="30"/>
    <x v="2"/>
    <x v="3"/>
    <x v="83"/>
  </r>
  <r>
    <s v="1-30"/>
    <d v="2009-04-17T00:00:00"/>
    <n v="1412.78"/>
    <n v="0"/>
    <n v="0"/>
    <n v="893.1"/>
    <n v="52"/>
    <n v="17.175000000000001"/>
    <n v="519.69000000000005"/>
    <n v="9"/>
    <n v="61"/>
    <n v="57.743333333333339"/>
    <n v="23.160491803278688"/>
    <m/>
    <m/>
    <m/>
    <x v="30"/>
    <x v="2"/>
    <x v="4"/>
    <x v="83"/>
  </r>
  <r>
    <s v="1-30"/>
    <d v="2009-04-18T00:00:00"/>
    <n v="1095.6199999999999"/>
    <n v="0"/>
    <n v="0"/>
    <n v="666.65"/>
    <n v="35"/>
    <n v="19.047142857142855"/>
    <n v="428.97"/>
    <n v="9"/>
    <n v="44"/>
    <n v="47.663333333333334"/>
    <n v="24.900454545454544"/>
    <m/>
    <n v="0"/>
    <m/>
    <x v="30"/>
    <x v="2"/>
    <x v="5"/>
    <x v="83"/>
  </r>
  <r>
    <m/>
    <d v="2009-04-19T00:00:00"/>
    <n v="6405.54"/>
    <n v="3274.08"/>
    <n v="9679.619999999999"/>
    <m/>
    <n v="219"/>
    <n v="16.101880935300951"/>
    <n v="2220.8000000000002"/>
    <n v="48"/>
    <n v="267"/>
    <n v="39.31388708513709"/>
    <n v="20.174844933005492"/>
    <m/>
    <m/>
    <m/>
    <x v="31"/>
    <x v="2"/>
    <x v="6"/>
    <x v="84"/>
  </r>
  <r>
    <s v="1-31"/>
    <d v="2009-04-20T00:00:00"/>
    <n v="752.35"/>
    <n v="0"/>
    <n v="0"/>
    <n v="501.71"/>
    <n v="40"/>
    <n v="12.54275"/>
    <n v="250.65"/>
    <n v="9"/>
    <n v="49"/>
    <n v="27.85"/>
    <n v="15.354285714285714"/>
    <s v="Bakery and some of Chris' taken off"/>
    <n v="1.1000000000000001"/>
    <m/>
    <x v="31"/>
    <x v="2"/>
    <x v="0"/>
    <x v="84"/>
  </r>
  <r>
    <s v="1-31"/>
    <d v="2009-04-21T00:00:00"/>
    <n v="975.25"/>
    <n v="0"/>
    <n v="0"/>
    <n v="597.15"/>
    <n v="45"/>
    <n v="13.27"/>
    <n v="378.1"/>
    <n v="12"/>
    <n v="57"/>
    <n v="31.508333333333336"/>
    <n v="17.109649122807017"/>
    <m/>
    <n v="0"/>
    <m/>
    <x v="31"/>
    <x v="2"/>
    <x v="1"/>
    <x v="84"/>
  </r>
  <r>
    <s v="1-31"/>
    <d v="2009-04-22T00:00:00"/>
    <n v="966.05"/>
    <n v="0"/>
    <n v="0"/>
    <n v="657.65"/>
    <n v="37"/>
    <n v="17.774324324324322"/>
    <n v="308.39999999999998"/>
    <n v="11"/>
    <n v="48"/>
    <n v="28.036363636363635"/>
    <n v="20.126041666666666"/>
    <m/>
    <n v="0.05"/>
    <m/>
    <x v="31"/>
    <x v="2"/>
    <x v="2"/>
    <x v="84"/>
  </r>
  <r>
    <s v="1-31"/>
    <d v="2009-04-23T00:00:00"/>
    <n v="1054.6400000000001"/>
    <n v="0"/>
    <n v="0"/>
    <n v="724.15"/>
    <n v="37"/>
    <n v="19.57162162162162"/>
    <n v="330.49"/>
    <n v="7"/>
    <n v="44"/>
    <n v="47.212857142857146"/>
    <n v="23.969090909090905"/>
    <m/>
    <n v="0.05"/>
    <m/>
    <x v="31"/>
    <x v="2"/>
    <x v="3"/>
    <x v="84"/>
  </r>
  <r>
    <s v="1-31"/>
    <d v="2009-04-24T00:00:00"/>
    <n v="2067.54"/>
    <n v="0"/>
    <n v="0"/>
    <n v="1556.2"/>
    <n v="64"/>
    <n v="24.315625000000001"/>
    <n v="511.34"/>
    <n v="12"/>
    <n v="76"/>
    <n v="42.611666666666665"/>
    <n v="27.204473684210527"/>
    <m/>
    <m/>
    <m/>
    <x v="31"/>
    <x v="2"/>
    <x v="4"/>
    <x v="84"/>
  </r>
  <r>
    <s v="1-31"/>
    <d v="2009-04-25T00:00:00"/>
    <n v="0"/>
    <n v="0"/>
    <n v="0"/>
    <n v="0"/>
    <n v="223"/>
    <n v="0"/>
    <n v="0"/>
    <n v="51"/>
    <n v="274"/>
    <n v="0"/>
    <n v="0"/>
    <s v="Anzac day"/>
    <m/>
    <m/>
    <x v="31"/>
    <x v="2"/>
    <x v="5"/>
    <x v="84"/>
  </r>
  <r>
    <m/>
    <d v="2009-04-26T00:00:00"/>
    <n v="5815.83"/>
    <n v="2542.89"/>
    <n v="8358.7199999999993"/>
    <m/>
    <n v="446"/>
    <n v="14.579053490990988"/>
    <n v="1778.9799999999998"/>
    <n v="102"/>
    <n v="548"/>
    <n v="29.536536796536797"/>
    <n v="17.293923516176804"/>
    <m/>
    <m/>
    <m/>
    <x v="32"/>
    <x v="2"/>
    <x v="6"/>
    <x v="85"/>
  </r>
  <r>
    <s v="1-32"/>
    <d v="2009-04-27T00:00:00"/>
    <n v="1058.98"/>
    <n v="0"/>
    <n v="0"/>
    <n v="838.1"/>
    <n v="51"/>
    <n v="16.433333333333334"/>
    <n v="220.88"/>
    <n v="6"/>
    <n v="57"/>
    <n v="36.813333333333333"/>
    <n v="18.578596491228069"/>
    <m/>
    <m/>
    <m/>
    <x v="32"/>
    <x v="2"/>
    <x v="0"/>
    <x v="85"/>
  </r>
  <r>
    <s v="1-32"/>
    <d v="2009-04-28T00:00:00"/>
    <n v="1679.41"/>
    <n v="0"/>
    <n v="0"/>
    <n v="730.41"/>
    <n v="47"/>
    <n v="15.54063829787234"/>
    <n v="949.04"/>
    <n v="8"/>
    <n v="55"/>
    <n v="118.63"/>
    <n v="30.535454545454542"/>
    <m/>
    <m/>
    <m/>
    <x v="32"/>
    <x v="2"/>
    <x v="1"/>
    <x v="85"/>
  </r>
  <r>
    <s v="1-32"/>
    <d v="2009-04-29T00:00:00"/>
    <n v="973.4"/>
    <n v="0"/>
    <n v="0"/>
    <n v="796.35"/>
    <n v="41"/>
    <n v="19.423170731707316"/>
    <n v="177.05"/>
    <n v="7"/>
    <n v="48"/>
    <n v="25.292857142857144"/>
    <n v="20.279166666666669"/>
    <m/>
    <n v="-2.0499999999999998"/>
    <m/>
    <x v="32"/>
    <x v="2"/>
    <x v="2"/>
    <x v="85"/>
  </r>
  <r>
    <s v="1-32"/>
    <d v="2009-04-30T00:00:00"/>
    <n v="1691.91"/>
    <n v="0"/>
    <n v="0"/>
    <n v="1097.45"/>
    <n v="55"/>
    <n v="19.953636363636363"/>
    <n v="594.46"/>
    <n v="11"/>
    <n v="66"/>
    <n v="54.041818181818186"/>
    <n v="25.635000000000002"/>
    <s v="Edmund Park $1529.94 and Footy Club $30 off"/>
    <n v="0.75"/>
    <m/>
    <x v="32"/>
    <x v="2"/>
    <x v="3"/>
    <x v="85"/>
  </r>
  <r>
    <s v="1-32"/>
    <d v="2009-05-01T00:00:00"/>
    <n v="2760.43"/>
    <n v="0"/>
    <n v="0"/>
    <n v="1289"/>
    <n v="67"/>
    <n v="19.238805970149254"/>
    <n v="1470.93"/>
    <n v="12"/>
    <n v="79"/>
    <n v="122.5775"/>
    <n v="34.935822784810128"/>
    <s v="Bakery 704.73, MS $160 and Darts $284.90 taken off"/>
    <n v="7.55"/>
    <m/>
    <x v="32"/>
    <x v="2"/>
    <x v="4"/>
    <x v="85"/>
  </r>
  <r>
    <s v="1-32"/>
    <d v="2009-05-02T00:00:00"/>
    <n v="1678.79"/>
    <n v="0"/>
    <n v="0"/>
    <n v="903.35"/>
    <n v="36"/>
    <n v="25.093055555555555"/>
    <n v="775.44"/>
    <n v="15"/>
    <n v="51"/>
    <n v="51.696000000000005"/>
    <n v="32.917450980392154"/>
    <m/>
    <m/>
    <m/>
    <x v="32"/>
    <x v="2"/>
    <x v="5"/>
    <x v="85"/>
  </r>
  <r>
    <m/>
    <d v="2009-05-03T00:00:00"/>
    <n v="9842.9200000000019"/>
    <n v="3099.66"/>
    <n v="12942.580000000002"/>
    <m/>
    <n v="297"/>
    <n v="19.280440042042361"/>
    <n v="4187.8"/>
    <n v="59"/>
    <n v="356"/>
    <n v="68.175251443001443"/>
    <n v="27.146915244758592"/>
    <m/>
    <m/>
    <m/>
    <x v="33"/>
    <x v="2"/>
    <x v="6"/>
    <x v="86"/>
  </r>
  <r>
    <s v="1-33"/>
    <d v="2009-05-04T00:00:00"/>
    <n v="0"/>
    <n v="0"/>
    <n v="0"/>
    <n v="0"/>
    <n v="0"/>
    <n v="0"/>
    <n v="0"/>
    <n v="0"/>
    <n v="0"/>
    <n v="0"/>
    <n v="0"/>
    <s v="Labour day"/>
    <m/>
    <m/>
    <x v="33"/>
    <x v="2"/>
    <x v="0"/>
    <x v="86"/>
  </r>
  <r>
    <s v="1-33"/>
    <d v="2009-05-05T00:00:00"/>
    <n v="970.74"/>
    <n v="0"/>
    <n v="0"/>
    <n v="802.7"/>
    <n v="53"/>
    <n v="15.145283018867925"/>
    <n v="168.04"/>
    <n v="7"/>
    <n v="60"/>
    <n v="24.005714285714284"/>
    <n v="16.178999999999998"/>
    <m/>
    <m/>
    <m/>
    <x v="33"/>
    <x v="2"/>
    <x v="1"/>
    <x v="86"/>
  </r>
  <r>
    <s v="1-33"/>
    <d v="2009-05-06T00:00:00"/>
    <n v="1698.7"/>
    <n v="0"/>
    <n v="0"/>
    <n v="661.65"/>
    <n v="37"/>
    <n v="17.882432432432431"/>
    <n v="1047.07"/>
    <n v="10"/>
    <n v="47"/>
    <n v="104.70699999999999"/>
    <n v="36.35574468085106"/>
    <m/>
    <m/>
    <m/>
    <x v="33"/>
    <x v="2"/>
    <x v="2"/>
    <x v="86"/>
  </r>
  <r>
    <s v="1-33"/>
    <d v="2009-05-07T00:00:00"/>
    <n v="1528.57"/>
    <n v="0"/>
    <n v="0"/>
    <n v="759.15"/>
    <n v="46"/>
    <n v="16.503260869565217"/>
    <n v="769.42"/>
    <n v="11"/>
    <n v="57"/>
    <n v="69.947272727272718"/>
    <n v="26.817017543859649"/>
    <m/>
    <m/>
    <m/>
    <x v="33"/>
    <x v="2"/>
    <x v="3"/>
    <x v="86"/>
  </r>
  <r>
    <s v="1-33"/>
    <d v="2009-05-08T00:00:00"/>
    <n v="2346.4299999999998"/>
    <n v="0"/>
    <n v="0"/>
    <n v="1182.5999999999999"/>
    <n v="65"/>
    <n v="18.193846153846152"/>
    <n v="1163.83"/>
    <n v="8"/>
    <n v="73"/>
    <n v="145.47874999999999"/>
    <n v="32.142876712328764"/>
    <m/>
    <m/>
    <m/>
    <x v="33"/>
    <x v="2"/>
    <x v="4"/>
    <x v="86"/>
  </r>
  <r>
    <s v="1-33"/>
    <d v="2009-05-09T00:00:00"/>
    <n v="1371.8"/>
    <n v="0"/>
    <n v="0"/>
    <n v="1082.52"/>
    <n v="40"/>
    <n v="27.062999999999999"/>
    <n v="286.58999999999997"/>
    <n v="4"/>
    <n v="44"/>
    <n v="71.647499999999994"/>
    <n v="31.116136363636361"/>
    <m/>
    <m/>
    <m/>
    <x v="33"/>
    <x v="2"/>
    <x v="5"/>
    <x v="86"/>
  </r>
  <r>
    <m/>
    <d v="2009-05-10T00:00:00"/>
    <n v="7916.2400000000007"/>
    <n v="2449.54"/>
    <n v="10365.780000000001"/>
    <m/>
    <n v="241"/>
    <n v="15.797970412451953"/>
    <n v="3434.95"/>
    <n v="40"/>
    <n v="281"/>
    <n v="69.297706168831169"/>
    <n v="23.768462550112641"/>
    <m/>
    <m/>
    <m/>
    <x v="34"/>
    <x v="2"/>
    <x v="6"/>
    <x v="87"/>
  </r>
  <r>
    <s v="1-34"/>
    <d v="2009-05-11T00:00:00"/>
    <n v="1329.05"/>
    <n v="0"/>
    <n v="0"/>
    <n v="921.3"/>
    <n v="36"/>
    <n v="25.591666666666665"/>
    <n v="407.77"/>
    <n v="6"/>
    <n v="42"/>
    <n v="67.961666666666659"/>
    <n v="31.644523809523808"/>
    <m/>
    <m/>
    <m/>
    <x v="34"/>
    <x v="2"/>
    <x v="0"/>
    <x v="87"/>
  </r>
  <r>
    <s v="1-34"/>
    <d v="2009-05-12T00:00:00"/>
    <n v="1219.51"/>
    <n v="0"/>
    <n v="0"/>
    <n v="625.70000000000005"/>
    <n v="50"/>
    <n v="12.514000000000001"/>
    <n v="594.32000000000005"/>
    <n v="6"/>
    <n v="56"/>
    <n v="99.053333333333342"/>
    <n v="21.786071428571429"/>
    <m/>
    <m/>
    <m/>
    <x v="34"/>
    <x v="2"/>
    <x v="1"/>
    <x v="87"/>
  </r>
  <r>
    <s v="1-34"/>
    <d v="2009-05-13T00:00:00"/>
    <n v="1045.79"/>
    <n v="0"/>
    <n v="0"/>
    <n v="762.55"/>
    <n v="35"/>
    <n v="21.787142857142857"/>
    <n v="283.24"/>
    <n v="9"/>
    <n v="44"/>
    <n v="31.471111111111114"/>
    <n v="23.767954545454543"/>
    <m/>
    <n v="0"/>
    <m/>
    <x v="34"/>
    <x v="2"/>
    <x v="2"/>
    <x v="87"/>
  </r>
  <r>
    <s v="1-34"/>
    <d v="2009-05-14T00:00:00"/>
    <n v="794.44"/>
    <n v="0"/>
    <n v="0"/>
    <n v="718.65"/>
    <n v="39"/>
    <n v="18.426923076923078"/>
    <n v="84.8"/>
    <n v="4"/>
    <n v="43"/>
    <n v="21.2"/>
    <n v="18.68488372093023"/>
    <s v="Hotel Laidley cheque 1156.75 off total"/>
    <m/>
    <m/>
    <x v="34"/>
    <x v="2"/>
    <x v="3"/>
    <x v="87"/>
  </r>
  <r>
    <s v="1-34"/>
    <d v="2009-05-15T00:00:00"/>
    <n v="3414.11"/>
    <n v="0"/>
    <n v="0"/>
    <n v="1253.8"/>
    <n v="70"/>
    <n v="17.911428571428569"/>
    <n v="2160.31"/>
    <n v="21"/>
    <n v="91"/>
    <n v="102.87190476190476"/>
    <n v="37.517692307692307"/>
    <s v="Mulgowie Hall $240 and Edmund Park $331.94cheques off to"/>
    <m/>
    <m/>
    <x v="34"/>
    <x v="2"/>
    <x v="4"/>
    <x v="87"/>
  </r>
  <r>
    <s v="1-34"/>
    <d v="2009-05-16T00:00:00"/>
    <n v="1236.45"/>
    <n v="0"/>
    <n v="0"/>
    <n v="575.75"/>
    <n v="31"/>
    <n v="18.572580645161292"/>
    <n v="660.7"/>
    <n v="11"/>
    <n v="42"/>
    <n v="60.06363636363637"/>
    <n v="29.439285714285717"/>
    <m/>
    <m/>
    <m/>
    <x v="34"/>
    <x v="2"/>
    <x v="5"/>
    <x v="87"/>
  </r>
  <r>
    <m/>
    <d v="2009-05-17T00:00:00"/>
    <n v="9039.35"/>
    <n v="3896.23"/>
    <n v="12935.58"/>
    <m/>
    <n v="261"/>
    <n v="19.133956969553743"/>
    <n v="4191.1399999999994"/>
    <n v="57"/>
    <n v="318"/>
    <n v="63.770275372775366"/>
    <n v="27.140068587743006"/>
    <m/>
    <m/>
    <m/>
    <x v="35"/>
    <x v="2"/>
    <x v="6"/>
    <x v="88"/>
  </r>
  <r>
    <s v="1-35"/>
    <d v="2009-05-18T00:00:00"/>
    <n v="1067.6199999999999"/>
    <n v="0"/>
    <n v="0"/>
    <n v="690.55"/>
    <n v="38"/>
    <n v="18.172368421052632"/>
    <n v="377.07"/>
    <n v="5"/>
    <n v="43"/>
    <n v="75.414000000000001"/>
    <n v="24.828372093023255"/>
    <m/>
    <m/>
    <m/>
    <x v="35"/>
    <x v="2"/>
    <x v="0"/>
    <x v="88"/>
  </r>
  <r>
    <s v="1-35"/>
    <d v="2009-05-19T00:00:00"/>
    <n v="921.54"/>
    <n v="0"/>
    <n v="0"/>
    <n v="692.35"/>
    <n v="42"/>
    <n v="16.484523809523811"/>
    <n v="229.19"/>
    <n v="7"/>
    <n v="49"/>
    <n v="32.741428571428571"/>
    <n v="18.806938775510204"/>
    <m/>
    <m/>
    <m/>
    <x v="35"/>
    <x v="2"/>
    <x v="1"/>
    <x v="88"/>
  </r>
  <r>
    <s v="1-35"/>
    <d v="2009-05-20T00:00:00"/>
    <n v="1256.67"/>
    <n v="0"/>
    <n v="0"/>
    <n v="791.2"/>
    <n v="42"/>
    <n v="18.838095238095239"/>
    <n v="465.47"/>
    <n v="9"/>
    <n v="51"/>
    <n v="51.718888888888891"/>
    <n v="24.640588235294118"/>
    <m/>
    <m/>
    <m/>
    <x v="35"/>
    <x v="2"/>
    <x v="2"/>
    <x v="88"/>
  </r>
  <r>
    <s v="1-35"/>
    <d v="2009-05-21T00:00:00"/>
    <n v="1242.92"/>
    <n v="0"/>
    <n v="0"/>
    <n v="966.25"/>
    <n v="50"/>
    <n v="19.324999999999999"/>
    <n v="276.67"/>
    <n v="4"/>
    <n v="54"/>
    <n v="69.167500000000004"/>
    <n v="23.017037037037039"/>
    <m/>
    <n v="19.45"/>
    <m/>
    <x v="35"/>
    <x v="2"/>
    <x v="3"/>
    <x v="88"/>
  </r>
  <r>
    <s v="1-35"/>
    <d v="2009-05-22T00:00:00"/>
    <n v="2077.27"/>
    <n v="0"/>
    <n v="0"/>
    <n v="770.15"/>
    <n v="43"/>
    <n v="17.91046511627907"/>
    <n v="1307.1199999999999"/>
    <n v="9"/>
    <n v="52"/>
    <n v="145.23555555555555"/>
    <n v="39.947499999999998"/>
    <s v="Bakery not counted"/>
    <m/>
    <m/>
    <x v="35"/>
    <x v="2"/>
    <x v="4"/>
    <x v="88"/>
  </r>
  <r>
    <s v="1-35"/>
    <d v="2009-05-23T00:00:00"/>
    <n v="1140.02"/>
    <n v="0"/>
    <n v="0"/>
    <n v="795.15"/>
    <n v="35"/>
    <n v="22.718571428571426"/>
    <n v="344.87"/>
    <n v="8"/>
    <n v="43"/>
    <n v="43.108750000000001"/>
    <n v="26.512093023255815"/>
    <m/>
    <n v="0"/>
    <m/>
    <x v="35"/>
    <x v="2"/>
    <x v="5"/>
    <x v="88"/>
  </r>
  <r>
    <m/>
    <d v="2009-05-24T00:00:00"/>
    <n v="7706.0400000000009"/>
    <n v="2484.83"/>
    <n v="10190.870000000001"/>
    <m/>
    <n v="250"/>
    <n v="18.908170668920363"/>
    <n v="3000.39"/>
    <n v="42"/>
    <n v="292"/>
    <n v="69.564353835978835"/>
    <n v="26.292088194020078"/>
    <m/>
    <m/>
    <m/>
    <x v="36"/>
    <x v="2"/>
    <x v="6"/>
    <x v="89"/>
  </r>
  <r>
    <s v="1-36"/>
    <d v="2009-05-25T00:00:00"/>
    <n v="1098.5999999999999"/>
    <n v="0"/>
    <n v="0"/>
    <n v="443.55"/>
    <n v="33"/>
    <n v="13.440909090909091"/>
    <n v="654.99"/>
    <n v="7"/>
    <n v="40"/>
    <n v="93.570000000000007"/>
    <n v="27.4635"/>
    <m/>
    <n v="-20"/>
    <m/>
    <x v="36"/>
    <x v="2"/>
    <x v="0"/>
    <x v="89"/>
  </r>
  <r>
    <s v="1-36"/>
    <d v="2009-05-26T00:00:00"/>
    <n v="722.87"/>
    <n v="0"/>
    <n v="0"/>
    <n v="552.29999999999995"/>
    <n v="38"/>
    <n v="14.534210526315789"/>
    <n v="170.57"/>
    <n v="4"/>
    <n v="42"/>
    <n v="42.642499999999998"/>
    <n v="17.211190476190474"/>
    <m/>
    <n v="15.3"/>
    <m/>
    <x v="36"/>
    <x v="2"/>
    <x v="1"/>
    <x v="89"/>
  </r>
  <r>
    <s v="1-36"/>
    <d v="2009-05-27T00:00:00"/>
    <n v="1991.18"/>
    <n v="0"/>
    <n v="0"/>
    <n v="1604.6"/>
    <n v="44"/>
    <n v="36.468181818181819"/>
    <n v="386.58"/>
    <n v="6"/>
    <n v="50"/>
    <n v="64.429999999999993"/>
    <n v="39.823599999999999"/>
    <m/>
    <m/>
    <m/>
    <x v="36"/>
    <x v="2"/>
    <x v="2"/>
    <x v="89"/>
  </r>
  <r>
    <s v="1-36"/>
    <d v="2009-05-28T00:00:00"/>
    <n v="1155.1099999999999"/>
    <n v="0"/>
    <n v="0"/>
    <n v="781.35"/>
    <n v="46"/>
    <n v="16.985869565217392"/>
    <n v="373.76"/>
    <n v="8"/>
    <n v="54"/>
    <n v="46.72"/>
    <n v="21.390925925925927"/>
    <m/>
    <n v="0.15"/>
    <m/>
    <x v="36"/>
    <x v="2"/>
    <x v="3"/>
    <x v="89"/>
  </r>
  <r>
    <s v="1-36"/>
    <d v="2009-05-29T00:00:00"/>
    <n v="2177.52"/>
    <n v="0"/>
    <n v="0"/>
    <n v="990.5"/>
    <n v="51"/>
    <n v="19.421568627450981"/>
    <n v="1187.02"/>
    <n v="6"/>
    <n v="57"/>
    <n v="197.83666666666667"/>
    <n v="38.202105263157897"/>
    <m/>
    <m/>
    <m/>
    <x v="36"/>
    <x v="2"/>
    <x v="4"/>
    <x v="89"/>
  </r>
  <r>
    <s v="1-36"/>
    <d v="2009-05-30T00:00:00"/>
    <n v="1724.05"/>
    <n v="0"/>
    <n v="0"/>
    <n v="1114.8"/>
    <n v="40"/>
    <n v="27.869999999999997"/>
    <n v="609.25"/>
    <n v="9"/>
    <n v="49"/>
    <n v="67.694444444444443"/>
    <n v="35.18469387755102"/>
    <m/>
    <n v="2.35"/>
    <m/>
    <x v="36"/>
    <x v="2"/>
    <x v="5"/>
    <x v="89"/>
  </r>
  <r>
    <m/>
    <d v="2009-05-31T00:00:00"/>
    <n v="8869.3299999999981"/>
    <n v="2242.3000000000002"/>
    <n v="11111.629999999997"/>
    <m/>
    <n v="252"/>
    <n v="21.453456604679175"/>
    <n v="3382.17"/>
    <n v="40"/>
    <n v="292"/>
    <n v="85.482268518518524"/>
    <n v="29.87933592380422"/>
    <m/>
    <m/>
    <m/>
    <x v="37"/>
    <x v="2"/>
    <x v="6"/>
    <x v="90"/>
  </r>
  <r>
    <s v="1-37"/>
    <d v="2009-06-01T00:00:00"/>
    <n v="1077.3399999999999"/>
    <n v="0"/>
    <n v="0"/>
    <n v="673.1"/>
    <n v="40"/>
    <n v="16.827500000000001"/>
    <n v="404.24"/>
    <n v="8"/>
    <n v="48"/>
    <n v="50.53"/>
    <n v="22.444583333333338"/>
    <m/>
    <n v="9.75"/>
    <m/>
    <x v="37"/>
    <x v="2"/>
    <x v="0"/>
    <x v="90"/>
  </r>
  <r>
    <s v="1-37"/>
    <d v="2009-06-02T00:00:00"/>
    <n v="1321.25"/>
    <n v="0"/>
    <n v="0"/>
    <n v="598.75"/>
    <n v="46"/>
    <n v="13.016304347826088"/>
    <n v="722.35"/>
    <n v="11"/>
    <n v="57"/>
    <n v="65.668181818181822"/>
    <n v="23.177192982456138"/>
    <s v="lockyer darts 177.25 not included"/>
    <n v="3.85"/>
    <m/>
    <x v="37"/>
    <x v="2"/>
    <x v="1"/>
    <x v="90"/>
  </r>
  <r>
    <s v="1-37"/>
    <d v="2009-06-03T00:00:00"/>
    <n v="1609.73"/>
    <n v="0"/>
    <n v="0"/>
    <n v="1416.4"/>
    <n v="57"/>
    <n v="24.849122807017544"/>
    <n v="193.33"/>
    <n v="4"/>
    <n v="61"/>
    <n v="48.332500000000003"/>
    <n v="26.389016393442624"/>
    <m/>
    <m/>
    <m/>
    <x v="37"/>
    <x v="2"/>
    <x v="2"/>
    <x v="90"/>
  </r>
  <r>
    <s v="1-37"/>
    <d v="2009-06-04T00:00:00"/>
    <n v="725.63"/>
    <n v="0"/>
    <n v="0"/>
    <n v="697"/>
    <n v="39"/>
    <n v="17.871794871794872"/>
    <n v="28.63"/>
    <n v="1"/>
    <n v="40"/>
    <n v="28.63"/>
    <n v="18.140750000000001"/>
    <m/>
    <m/>
    <m/>
    <x v="37"/>
    <x v="2"/>
    <x v="3"/>
    <x v="90"/>
  </r>
  <r>
    <s v="1-37"/>
    <d v="2009-06-05T00:00:00"/>
    <n v="2259.54"/>
    <n v="0"/>
    <n v="0"/>
    <n v="775.3"/>
    <n v="39"/>
    <n v="19.879487179487178"/>
    <n v="1484.24"/>
    <n v="11"/>
    <n v="50"/>
    <n v="134.9309090909091"/>
    <n v="45.190799999999996"/>
    <s v="Bakery 1300.44 not included"/>
    <m/>
    <m/>
    <x v="37"/>
    <x v="2"/>
    <x v="4"/>
    <x v="90"/>
  </r>
  <r>
    <s v="1-37"/>
    <d v="2009-06-06T00:00:00"/>
    <n v="1690.69"/>
    <n v="0"/>
    <n v="0"/>
    <n v="926.05"/>
    <n v="44"/>
    <n v="21.046590909090909"/>
    <n v="764.64"/>
    <n v="10"/>
    <n v="54"/>
    <n v="76.463999999999999"/>
    <n v="31.309074074074076"/>
    <m/>
    <m/>
    <m/>
    <x v="37"/>
    <x v="2"/>
    <x v="5"/>
    <x v="90"/>
  </r>
  <r>
    <m/>
    <d v="2009-06-07T00:00:00"/>
    <n v="8684.18"/>
    <n v="2749.43"/>
    <n v="11433.61"/>
    <m/>
    <n v="265"/>
    <n v="18.915133352536099"/>
    <n v="3597.43"/>
    <n v="45"/>
    <n v="310"/>
    <n v="67.425931818181809"/>
    <n v="27.775236130551026"/>
    <m/>
    <m/>
    <m/>
    <x v="38"/>
    <x v="2"/>
    <x v="6"/>
    <x v="91"/>
  </r>
  <r>
    <s v="1-38"/>
    <d v="2009-06-08T00:00:00"/>
    <n v="0"/>
    <n v="0"/>
    <n v="0"/>
    <n v="0"/>
    <n v="0"/>
    <n v="0"/>
    <n v="0"/>
    <n v="0"/>
    <n v="0"/>
    <n v="0"/>
    <n v="0"/>
    <s v="Queen's Birthday"/>
    <m/>
    <m/>
    <x v="38"/>
    <x v="2"/>
    <x v="0"/>
    <x v="91"/>
  </r>
  <r>
    <s v="1-38"/>
    <d v="2009-06-09T00:00:00"/>
    <n v="1463.51"/>
    <n v="0"/>
    <n v="0"/>
    <n v="712.4"/>
    <n v="52"/>
    <n v="13.7"/>
    <n v="751.11"/>
    <n v="10"/>
    <n v="62"/>
    <n v="75.111000000000004"/>
    <n v="23.605"/>
    <m/>
    <m/>
    <m/>
    <x v="38"/>
    <x v="2"/>
    <x v="1"/>
    <x v="91"/>
  </r>
  <r>
    <s v="1-38"/>
    <d v="2009-06-10T00:00:00"/>
    <n v="1325.08"/>
    <n v="0"/>
    <n v="0"/>
    <n v="1069.25"/>
    <n v="55"/>
    <n v="19.440909090909091"/>
    <n v="255.83"/>
    <n v="7"/>
    <n v="62"/>
    <n v="36.547142857142859"/>
    <n v="21.372258064516128"/>
    <m/>
    <m/>
    <m/>
    <x v="38"/>
    <x v="2"/>
    <x v="2"/>
    <x v="91"/>
  </r>
  <r>
    <s v="1-38"/>
    <d v="2009-06-11T00:00:00"/>
    <n v="2467.7600000000002"/>
    <n v="0"/>
    <n v="0"/>
    <n v="950.38"/>
    <n v="55"/>
    <n v="17.279636363636364"/>
    <n v="1717.38"/>
    <n v="17"/>
    <n v="72"/>
    <n v="101.02235294117648"/>
    <n v="37.052222222222227"/>
    <m/>
    <m/>
    <m/>
    <x v="38"/>
    <x v="2"/>
    <x v="3"/>
    <x v="91"/>
  </r>
  <r>
    <s v="1-38"/>
    <d v="2009-06-12T00:00:00"/>
    <n v="2729.58"/>
    <n v="0"/>
    <n v="0"/>
    <n v="1283.9000000000001"/>
    <n v="63"/>
    <n v="20.37936507936508"/>
    <n v="1444.98"/>
    <n v="12"/>
    <n v="75"/>
    <n v="120.41500000000001"/>
    <n v="36.385066666666667"/>
    <m/>
    <m/>
    <m/>
    <x v="38"/>
    <x v="2"/>
    <x v="4"/>
    <x v="91"/>
  </r>
  <r>
    <s v="1-38"/>
    <d v="2009-06-13T00:00:00"/>
    <n v="928.25"/>
    <n v="0"/>
    <n v="0"/>
    <n v="446.95"/>
    <n v="23"/>
    <n v="19.432608695652174"/>
    <n v="481.3"/>
    <n v="8"/>
    <n v="31"/>
    <n v="60.162500000000001"/>
    <n v="29.943548387096776"/>
    <m/>
    <m/>
    <m/>
    <x v="38"/>
    <x v="2"/>
    <x v="5"/>
    <x v="91"/>
  </r>
  <r>
    <m/>
    <d v="2009-06-14T00:00:00"/>
    <n v="8914.18"/>
    <n v="3332.68"/>
    <n v="12246.86"/>
    <m/>
    <n v="248"/>
    <n v="15.038753204927119"/>
    <n v="4650.6000000000004"/>
    <n v="54"/>
    <n v="302"/>
    <n v="65.542999299719895"/>
    <n v="24.726349223416964"/>
    <m/>
    <m/>
    <m/>
    <x v="39"/>
    <x v="2"/>
    <x v="6"/>
    <x v="92"/>
  </r>
  <r>
    <s v="1-39"/>
    <d v="2009-06-15T00:00:00"/>
    <n v="860.99"/>
    <n v="0"/>
    <n v="0"/>
    <n v="529.04999999999995"/>
    <n v="39"/>
    <n v="13.565384615384614"/>
    <n v="331.94"/>
    <n v="6"/>
    <n v="45"/>
    <n v="55.323333333333331"/>
    <n v="19.133111111111113"/>
    <m/>
    <m/>
    <m/>
    <x v="39"/>
    <x v="2"/>
    <x v="0"/>
    <x v="92"/>
  </r>
  <r>
    <s v="1-39"/>
    <d v="2009-06-16T00:00:00"/>
    <n v="921.32"/>
    <n v="0"/>
    <n v="0"/>
    <n v="749.2"/>
    <n v="43"/>
    <n v="17.423255813953489"/>
    <n v="172.12"/>
    <n v="6"/>
    <n v="49"/>
    <n v="28.686666666666667"/>
    <n v="18.802448979591837"/>
    <m/>
    <m/>
    <m/>
    <x v="39"/>
    <x v="2"/>
    <x v="1"/>
    <x v="92"/>
  </r>
  <r>
    <s v="1-39"/>
    <d v="2009-06-17T00:00:00"/>
    <n v="1052.0899999999999"/>
    <n v="0"/>
    <n v="0"/>
    <n v="852.15"/>
    <n v="35"/>
    <n v="24.347142857142856"/>
    <n v="199.94"/>
    <n v="5"/>
    <n v="40"/>
    <n v="39.988"/>
    <n v="26.302249999999997"/>
    <m/>
    <m/>
    <m/>
    <x v="39"/>
    <x v="2"/>
    <x v="2"/>
    <x v="92"/>
  </r>
  <r>
    <s v="1-39"/>
    <d v="2009-06-18T00:00:00"/>
    <n v="2142.83"/>
    <n v="0"/>
    <n v="0"/>
    <n v="785"/>
    <n v="43"/>
    <n v="18.255813953488371"/>
    <n v="1357.83"/>
    <n v="8"/>
    <n v="51"/>
    <n v="169.72874999999999"/>
    <n v="42.016274509803921"/>
    <m/>
    <m/>
    <m/>
    <x v="39"/>
    <x v="2"/>
    <x v="3"/>
    <x v="92"/>
  </r>
  <r>
    <s v="1-39"/>
    <d v="2009-06-19T00:00:00"/>
    <n v="1236.07"/>
    <n v="0"/>
    <n v="0"/>
    <n v="1009.5"/>
    <n v="48"/>
    <n v="21.03125"/>
    <n v="226.57"/>
    <n v="8"/>
    <n v="56"/>
    <n v="28.321249999999999"/>
    <n v="22.072678571428572"/>
    <m/>
    <m/>
    <m/>
    <x v="39"/>
    <x v="2"/>
    <x v="4"/>
    <x v="92"/>
  </r>
  <r>
    <s v="1-39"/>
    <d v="2009-06-20T00:00:00"/>
    <n v="1084.1600000000001"/>
    <n v="0"/>
    <n v="0"/>
    <n v="691.65"/>
    <n v="27"/>
    <n v="25.616666666666667"/>
    <n v="392.51"/>
    <n v="10"/>
    <n v="37"/>
    <n v="39.250999999999998"/>
    <n v="29.301621621621617"/>
    <m/>
    <m/>
    <m/>
    <x v="39"/>
    <x v="2"/>
    <x v="5"/>
    <x v="92"/>
  </r>
  <r>
    <m/>
    <d v="2009-06-21T00:00:00"/>
    <n v="7297.4599999999991"/>
    <n v="3209.86"/>
    <n v="10507.32"/>
    <m/>
    <n v="235"/>
    <n v="20.039918984439336"/>
    <n v="2680.91"/>
    <n v="43"/>
    <n v="278"/>
    <n v="60.216499999999996"/>
    <n v="26.271397465592845"/>
    <m/>
    <m/>
    <m/>
    <x v="40"/>
    <x v="2"/>
    <x v="6"/>
    <x v="93"/>
  </r>
  <r>
    <s v="1-40"/>
    <d v="2009-06-22T00:00:00"/>
    <n v="1523.42"/>
    <n v="0"/>
    <n v="0"/>
    <n v="501.6"/>
    <n v="38"/>
    <n v="13.200000000000001"/>
    <n v="1221.82"/>
    <n v="9"/>
    <n v="47"/>
    <n v="135.75777777777776"/>
    <n v="36.668510638297874"/>
    <m/>
    <m/>
    <m/>
    <x v="40"/>
    <x v="2"/>
    <x v="0"/>
    <x v="93"/>
  </r>
  <r>
    <s v="1-40"/>
    <d v="2009-06-23T00:00:00"/>
    <n v="670.49"/>
    <n v="0"/>
    <n v="0"/>
    <n v="473.15"/>
    <n v="35"/>
    <n v="13.518571428571429"/>
    <n v="197.34"/>
    <n v="5"/>
    <n v="40"/>
    <n v="39.468000000000004"/>
    <n v="16.762250000000002"/>
    <m/>
    <m/>
    <m/>
    <x v="40"/>
    <x v="2"/>
    <x v="1"/>
    <x v="93"/>
  </r>
  <r>
    <s v="1-40"/>
    <d v="2009-06-24T00:00:00"/>
    <n v="952.91"/>
    <n v="0"/>
    <n v="0"/>
    <n v="816.35"/>
    <n v="43"/>
    <n v="18.984883720930235"/>
    <n v="136.56"/>
    <n v="5"/>
    <n v="48"/>
    <n v="27.312000000000001"/>
    <n v="19.85229166666667"/>
    <m/>
    <m/>
    <m/>
    <x v="40"/>
    <x v="2"/>
    <x v="2"/>
    <x v="93"/>
  </r>
  <r>
    <s v="1-40"/>
    <d v="2009-06-25T00:00:00"/>
    <n v="1482.51"/>
    <n v="0"/>
    <n v="0"/>
    <n v="1103.25"/>
    <n v="61"/>
    <n v="18.08606557377049"/>
    <n v="379.26"/>
    <n v="9"/>
    <n v="70"/>
    <n v="42.14"/>
    <n v="21.178714285714285"/>
    <m/>
    <m/>
    <m/>
    <x v="40"/>
    <x v="2"/>
    <x v="3"/>
    <x v="93"/>
  </r>
  <r>
    <s v="1-40"/>
    <d v="2009-06-26T00:00:00"/>
    <n v="2510.59"/>
    <n v="0"/>
    <n v="0"/>
    <n v="1229.55"/>
    <n v="63"/>
    <n v="19.516666666666666"/>
    <n v="1281.04"/>
    <n v="8"/>
    <n v="71"/>
    <n v="160.13"/>
    <n v="35.360422535211271"/>
    <m/>
    <m/>
    <m/>
    <x v="40"/>
    <x v="2"/>
    <x v="4"/>
    <x v="93"/>
  </r>
  <r>
    <s v="1-40"/>
    <d v="2009-06-27T00:00:00"/>
    <n v="1300.08"/>
    <n v="0"/>
    <n v="0"/>
    <n v="952.1"/>
    <n v="42"/>
    <n v="22.669047619047621"/>
    <n v="347.99"/>
    <n v="6"/>
    <n v="48"/>
    <n v="57.998333333333335"/>
    <n v="27.085208333333338"/>
    <m/>
    <m/>
    <m/>
    <x v="40"/>
    <x v="2"/>
    <x v="5"/>
    <x v="93"/>
  </r>
  <r>
    <m/>
    <d v="2009-06-28T00:00:00"/>
    <n v="8440"/>
    <n v="3254.86"/>
    <n v="11694.86"/>
    <m/>
    <n v="282"/>
    <n v="17.662539168164407"/>
    <n v="3564.0099999999993"/>
    <n v="42"/>
    <n v="324"/>
    <n v="77.134351851851847"/>
    <n v="26.151232909870568"/>
    <m/>
    <m/>
    <m/>
    <x v="41"/>
    <x v="2"/>
    <x v="6"/>
    <x v="94"/>
  </r>
  <r>
    <s v="1-41"/>
    <d v="2009-06-29T00:00:00"/>
    <n v="813.14"/>
    <n v="0"/>
    <n v="0"/>
    <n v="689.4"/>
    <n v="42"/>
    <n v="16.414285714285715"/>
    <n v="123.74"/>
    <n v="2"/>
    <n v="44"/>
    <n v="61.87"/>
    <n v="18.480454545454545"/>
    <m/>
    <m/>
    <m/>
    <x v="41"/>
    <x v="2"/>
    <x v="0"/>
    <x v="94"/>
  </r>
  <r>
    <s v="1-41"/>
    <d v="2009-06-30T00:00:00"/>
    <n v="953.4"/>
    <n v="0"/>
    <n v="0"/>
    <n v="605.20000000000005"/>
    <n v="46"/>
    <n v="13.156521739130437"/>
    <n v="348.2"/>
    <n v="10"/>
    <n v="56"/>
    <n v="34.82"/>
    <n v="17.025000000000002"/>
    <m/>
    <m/>
    <m/>
    <x v="41"/>
    <x v="2"/>
    <x v="1"/>
    <x v="94"/>
  </r>
  <r>
    <s v="1-41"/>
    <d v="2009-07-01T00:00:00"/>
    <n v="1439.44"/>
    <n v="0"/>
    <n v="0"/>
    <n v="543.04999999999995"/>
    <n v="34"/>
    <n v="15.972058823529411"/>
    <n v="896.39"/>
    <n v="8"/>
    <n v="42"/>
    <n v="112.04875"/>
    <n v="34.272380952380956"/>
    <m/>
    <m/>
    <m/>
    <x v="41"/>
    <x v="2"/>
    <x v="2"/>
    <x v="94"/>
  </r>
  <r>
    <s v="1-41"/>
    <d v="2009-07-02T00:00:00"/>
    <n v="857.98"/>
    <n v="0"/>
    <n v="0"/>
    <n v="682.5"/>
    <n v="40"/>
    <n v="17.0625"/>
    <n v="175.03"/>
    <n v="2"/>
    <n v="42"/>
    <n v="87.515000000000001"/>
    <n v="20.417380952380952"/>
    <s v="minus Edmund Pk $483.72"/>
    <m/>
    <m/>
    <x v="41"/>
    <x v="2"/>
    <x v="3"/>
    <x v="94"/>
  </r>
  <r>
    <s v="1-41"/>
    <d v="2009-07-03T00:00:00"/>
    <n v="3417.27"/>
    <n v="0"/>
    <n v="0"/>
    <n v="1471.05"/>
    <n v="61"/>
    <n v="24.115573770491803"/>
    <n v="1946.22"/>
    <n v="14"/>
    <n v="75"/>
    <n v="139.0157142857143"/>
    <n v="45.563600000000001"/>
    <m/>
    <m/>
    <m/>
    <x v="41"/>
    <x v="2"/>
    <x v="4"/>
    <x v="94"/>
  </r>
  <r>
    <s v="1-41"/>
    <d v="2009-07-04T00:00:00"/>
    <n v="766.26"/>
    <n v="0"/>
    <n v="0"/>
    <n v="550.65"/>
    <n v="32"/>
    <n v="17.207812499999999"/>
    <n v="215.61"/>
    <n v="5"/>
    <n v="37"/>
    <n v="43.122"/>
    <n v="20.70972972972973"/>
    <m/>
    <m/>
    <m/>
    <x v="41"/>
    <x v="2"/>
    <x v="5"/>
    <x v="94"/>
  </r>
  <r>
    <m/>
    <d v="2009-07-05T00:00:00"/>
    <n v="8247.49"/>
    <n v="3331.59"/>
    <n v="11579.08"/>
    <m/>
    <n v="255"/>
    <n v="17.321458757906228"/>
    <n v="3705.19"/>
    <n v="41"/>
    <n v="296"/>
    <n v="79.731910714285718"/>
    <n v="26.078091029991029"/>
    <m/>
    <m/>
    <m/>
    <x v="42"/>
    <x v="2"/>
    <x v="6"/>
    <x v="95"/>
  </r>
  <r>
    <s v="1-42"/>
    <d v="2009-07-06T00:00:00"/>
    <n v="885.08"/>
    <n v="0"/>
    <n v="0"/>
    <n v="567"/>
    <n v="42"/>
    <n v="13.5"/>
    <n v="318.08"/>
    <n v="10"/>
    <n v="52"/>
    <n v="31.808"/>
    <n v="17.020769230769229"/>
    <m/>
    <n v="-0.1"/>
    <m/>
    <x v="42"/>
    <x v="2"/>
    <x v="0"/>
    <x v="95"/>
  </r>
  <r>
    <s v="1-42"/>
    <d v="2009-07-07T00:00:00"/>
    <n v="1311.17"/>
    <n v="0"/>
    <n v="0"/>
    <n v="575.29999999999995"/>
    <n v="43"/>
    <n v="13.379069767441859"/>
    <n v="735.87"/>
    <n v="13"/>
    <n v="56"/>
    <n v="56.605384615384615"/>
    <n v="23.41375"/>
    <m/>
    <n v="0.9"/>
    <m/>
    <x v="42"/>
    <x v="2"/>
    <x v="1"/>
    <x v="95"/>
  </r>
  <r>
    <s v="1-42"/>
    <d v="2009-07-08T00:00:00"/>
    <n v="1289.3599999999999"/>
    <n v="0"/>
    <n v="0"/>
    <n v="811.1"/>
    <n v="41"/>
    <n v="19.782926829268295"/>
    <n v="478.26"/>
    <n v="11"/>
    <n v="52"/>
    <n v="43.478181818181817"/>
    <n v="24.795384615384616"/>
    <m/>
    <n v="-0.7"/>
    <m/>
    <x v="42"/>
    <x v="2"/>
    <x v="2"/>
    <x v="95"/>
  </r>
  <r>
    <s v="1-42"/>
    <d v="2009-07-09T00:00:00"/>
    <n v="1098.07"/>
    <n v="0"/>
    <n v="0"/>
    <n v="973.4"/>
    <n v="47"/>
    <n v="20.71063829787234"/>
    <n v="124.67"/>
    <n v="4"/>
    <n v="51"/>
    <n v="31.1675"/>
    <n v="21.530784313725491"/>
    <s v="minus bakery 634.44"/>
    <n v="0.1"/>
    <m/>
    <x v="42"/>
    <x v="2"/>
    <x v="3"/>
    <x v="95"/>
  </r>
  <r>
    <s v="1-42"/>
    <d v="2009-07-10T00:00:00"/>
    <n v="2272.61"/>
    <n v="0"/>
    <n v="0"/>
    <n v="728.85"/>
    <n v="42"/>
    <n v="17.353571428571428"/>
    <n v="1543.76"/>
    <n v="11"/>
    <n v="53"/>
    <n v="140.34181818181818"/>
    <n v="42.879433962264152"/>
    <m/>
    <n v="0.05"/>
    <m/>
    <x v="42"/>
    <x v="2"/>
    <x v="4"/>
    <x v="95"/>
  </r>
  <r>
    <s v="1-42"/>
    <d v="2009-07-11T00:00:00"/>
    <n v="1574.43"/>
    <n v="0"/>
    <n v="0"/>
    <n v="735.45"/>
    <n v="26"/>
    <n v="28.286538461538463"/>
    <n v="816.98"/>
    <n v="12"/>
    <n v="38"/>
    <n v="68.081666666666663"/>
    <n v="40.853421052631582"/>
    <m/>
    <n v="0"/>
    <m/>
    <x v="42"/>
    <x v="2"/>
    <x v="5"/>
    <x v="95"/>
  </r>
  <r>
    <m/>
    <d v="2009-07-12T00:00:00"/>
    <n v="8430.7199999999993"/>
    <n v="2467.52"/>
    <n v="10898.24"/>
    <m/>
    <n v="241"/>
    <n v="18.835457464115397"/>
    <n v="4017.6200000000003"/>
    <n v="61"/>
    <n v="302"/>
    <n v="61.913758547008541"/>
    <n v="28.415590529129176"/>
    <m/>
    <m/>
    <m/>
    <x v="43"/>
    <x v="2"/>
    <x v="6"/>
    <x v="96"/>
  </r>
  <r>
    <s v="1-43"/>
    <d v="2009-07-13T00:00:00"/>
    <n v="1063.23"/>
    <n v="0"/>
    <n v="0"/>
    <n v="579.20000000000005"/>
    <n v="47"/>
    <n v="12.323404255319151"/>
    <n v="483.67"/>
    <n v="4"/>
    <n v="51"/>
    <n v="120.9175"/>
    <n v="20.840588235294121"/>
    <m/>
    <m/>
    <m/>
    <x v="43"/>
    <x v="2"/>
    <x v="0"/>
    <x v="96"/>
  </r>
  <r>
    <s v="1-43"/>
    <d v="2009-07-14T00:00:00"/>
    <n v="844.19"/>
    <n v="0"/>
    <n v="0"/>
    <n v="616.4"/>
    <n v="46"/>
    <n v="13.4"/>
    <n v="227.79"/>
    <n v="6"/>
    <n v="52"/>
    <n v="37.964999999999996"/>
    <n v="16.234423076923076"/>
    <m/>
    <m/>
    <m/>
    <x v="43"/>
    <x v="2"/>
    <x v="1"/>
    <x v="96"/>
  </r>
  <r>
    <s v="1-43"/>
    <d v="2009-07-15T00:00:00"/>
    <n v="1181.7"/>
    <n v="0"/>
    <n v="0"/>
    <n v="625"/>
    <n v="37"/>
    <n v="16.891891891891891"/>
    <n v="556.70000000000005"/>
    <n v="7"/>
    <n v="44"/>
    <n v="79.528571428571439"/>
    <n v="26.856818181818184"/>
    <m/>
    <m/>
    <m/>
    <x v="43"/>
    <x v="2"/>
    <x v="2"/>
    <x v="96"/>
  </r>
  <r>
    <s v="1-43"/>
    <d v="2009-07-16T00:00:00"/>
    <n v="1142.33"/>
    <n v="0"/>
    <n v="0"/>
    <n v="703.75"/>
    <n v="46"/>
    <n v="15.298913043478262"/>
    <n v="438.58"/>
    <n v="10"/>
    <n v="56"/>
    <n v="43.857999999999997"/>
    <n v="20.39875"/>
    <m/>
    <m/>
    <m/>
    <x v="43"/>
    <x v="2"/>
    <x v="3"/>
    <x v="96"/>
  </r>
  <r>
    <s v="1-43"/>
    <d v="2009-07-17T00:00:00"/>
    <n v="2519.02"/>
    <n v="0"/>
    <n v="0"/>
    <n v="1208.95"/>
    <n v="50"/>
    <n v="24.179000000000002"/>
    <n v="1310.07"/>
    <n v="11"/>
    <n v="61"/>
    <n v="119.09727272727272"/>
    <n v="41.295409836065573"/>
    <m/>
    <m/>
    <m/>
    <x v="43"/>
    <x v="2"/>
    <x v="4"/>
    <x v="96"/>
  </r>
  <r>
    <s v="1-43"/>
    <d v="2009-07-18T00:00:00"/>
    <n v="1149.4000000000001"/>
    <n v="0"/>
    <n v="0"/>
    <n v="744.05"/>
    <n v="36"/>
    <n v="20.668055555555554"/>
    <n v="405.35"/>
    <n v="10"/>
    <n v="46"/>
    <n v="40.535000000000004"/>
    <n v="24.986956521739131"/>
    <m/>
    <m/>
    <m/>
    <x v="43"/>
    <x v="2"/>
    <x v="5"/>
    <x v="96"/>
  </r>
  <r>
    <m/>
    <d v="2009-07-19T00:00:00"/>
    <n v="7899.869999999999"/>
    <n v="4514.3900000000003"/>
    <n v="12414.259999999998"/>
    <m/>
    <n v="262"/>
    <n v="17.126877457707476"/>
    <n v="3422.16"/>
    <n v="48"/>
    <n v="310"/>
    <n v="73.650224025974026"/>
    <n v="25.102157641973349"/>
    <m/>
    <m/>
    <m/>
    <x v="44"/>
    <x v="2"/>
    <x v="6"/>
    <x v="97"/>
  </r>
  <r>
    <s v="1-44"/>
    <d v="2009-07-20T00:00:00"/>
    <n v="757.72"/>
    <n v="0"/>
    <n v="0"/>
    <n v="695.85"/>
    <n v="40"/>
    <n v="17.396250000000002"/>
    <n v="61.87"/>
    <n v="3"/>
    <n v="43"/>
    <n v="20.623333333333331"/>
    <n v="17.621395348837211"/>
    <m/>
    <m/>
    <m/>
    <x v="44"/>
    <x v="2"/>
    <x v="0"/>
    <x v="97"/>
  </r>
  <r>
    <s v="1-44"/>
    <d v="2009-07-21T00:00:00"/>
    <n v="674.1"/>
    <n v="0"/>
    <n v="0"/>
    <n v="603.35"/>
    <n v="38"/>
    <n v="15.877631578947369"/>
    <n v="70.75"/>
    <n v="4"/>
    <n v="42"/>
    <n v="17.6875"/>
    <n v="16.05"/>
    <m/>
    <m/>
    <m/>
    <x v="44"/>
    <x v="2"/>
    <x v="1"/>
    <x v="97"/>
  </r>
  <r>
    <s v="1-44"/>
    <d v="2009-07-22T00:00:00"/>
    <n v="1483.74"/>
    <n v="0"/>
    <n v="0"/>
    <n v="1079.6500000000001"/>
    <n v="48"/>
    <n v="22.492708333333336"/>
    <n v="404.09"/>
    <n v="5"/>
    <n v="53"/>
    <n v="80.817999999999998"/>
    <n v="27.995094339622643"/>
    <m/>
    <m/>
    <m/>
    <x v="44"/>
    <x v="2"/>
    <x v="2"/>
    <x v="97"/>
  </r>
  <r>
    <s v="1-44"/>
    <d v="2009-07-23T00:00:00"/>
    <n v="1302.69"/>
    <n v="0"/>
    <n v="0"/>
    <n v="1184.4000000000001"/>
    <n v="49"/>
    <n v="24.171428571428574"/>
    <n v="118.19"/>
    <n v="3"/>
    <n v="52"/>
    <n v="39.396666666666668"/>
    <n v="25.049807692307695"/>
    <m/>
    <m/>
    <m/>
    <x v="44"/>
    <x v="2"/>
    <x v="3"/>
    <x v="97"/>
  </r>
  <r>
    <s v="1-44"/>
    <d v="2009-07-24T00:00:00"/>
    <n v="2911.99"/>
    <n v="0"/>
    <n v="0"/>
    <n v="688.35"/>
    <n v="47"/>
    <n v="14.645744680851065"/>
    <n v="2223.64"/>
    <n v="11"/>
    <n v="58"/>
    <n v="202.14909090909089"/>
    <n v="50.206724137931033"/>
    <m/>
    <m/>
    <m/>
    <x v="44"/>
    <x v="2"/>
    <x v="4"/>
    <x v="97"/>
  </r>
  <r>
    <s v="1-44"/>
    <d v="2009-07-25T00:00:00"/>
    <n v="1960.37"/>
    <n v="0"/>
    <n v="0"/>
    <n v="740.1"/>
    <n v="29"/>
    <n v="25.520689655172415"/>
    <n v="1270.27"/>
    <n v="16"/>
    <n v="45"/>
    <n v="79.391874999999999"/>
    <n v="44.674888888888887"/>
    <m/>
    <m/>
    <m/>
    <x v="44"/>
    <x v="2"/>
    <x v="5"/>
    <x v="97"/>
  </r>
  <r>
    <m/>
    <d v="2009-07-26T00:00:00"/>
    <n v="9090.61"/>
    <n v="2978.91"/>
    <n v="12069.52"/>
    <m/>
    <n v="251"/>
    <n v="20.017408803288795"/>
    <n v="4148.8099999999995"/>
    <n v="42"/>
    <n v="293"/>
    <n v="73.34441098484848"/>
    <n v="30.266318401264581"/>
    <m/>
    <m/>
    <m/>
    <x v="45"/>
    <x v="2"/>
    <x v="6"/>
    <x v="98"/>
  </r>
  <r>
    <s v="1-45"/>
    <d v="2009-07-27T00:00:00"/>
    <n v="716.63"/>
    <n v="0"/>
    <n v="0"/>
    <n v="499.65"/>
    <n v="36"/>
    <n v="13.879166666666666"/>
    <n v="216.98"/>
    <n v="7"/>
    <n v="43"/>
    <n v="30.997142857142855"/>
    <n v="16.665813953488371"/>
    <s v="Taken of GHB payment of $1575.51"/>
    <m/>
    <m/>
    <x v="45"/>
    <x v="2"/>
    <x v="0"/>
    <x v="98"/>
  </r>
  <r>
    <s v="1-45"/>
    <d v="2009-07-28T00:00:00"/>
    <n v="1049.74"/>
    <n v="0"/>
    <n v="0"/>
    <n v="614.65"/>
    <n v="47"/>
    <n v="13.077659574468084"/>
    <n v="435.09"/>
    <n v="6"/>
    <n v="53"/>
    <n v="72.515000000000001"/>
    <n v="19.806415094339624"/>
    <m/>
    <m/>
    <m/>
    <x v="45"/>
    <x v="2"/>
    <x v="1"/>
    <x v="98"/>
  </r>
  <r>
    <s v="1-45"/>
    <d v="2009-07-29T00:00:00"/>
    <n v="1344.39"/>
    <n v="0"/>
    <n v="0"/>
    <n v="701.7"/>
    <n v="36"/>
    <n v="19.491666666666667"/>
    <n v="642.69000000000005"/>
    <n v="9"/>
    <n v="45"/>
    <n v="71.410000000000011"/>
    <n v="29.875333333333337"/>
    <m/>
    <m/>
    <m/>
    <x v="45"/>
    <x v="2"/>
    <x v="2"/>
    <x v="98"/>
  </r>
  <r>
    <s v="1-45"/>
    <d v="2009-07-30T00:00:00"/>
    <n v="860.25"/>
    <n v="0"/>
    <n v="0"/>
    <n v="773.55"/>
    <n v="50"/>
    <n v="15.470999999999998"/>
    <n v="86.7"/>
    <n v="3"/>
    <n v="53"/>
    <n v="28.900000000000002"/>
    <n v="16.231132075471699"/>
    <m/>
    <m/>
    <m/>
    <x v="45"/>
    <x v="2"/>
    <x v="3"/>
    <x v="98"/>
  </r>
  <r>
    <s v="1-45"/>
    <d v="2009-07-31T00:00:00"/>
    <n v="2293.62"/>
    <n v="0"/>
    <n v="0"/>
    <n v="795.2"/>
    <n v="43"/>
    <n v="18.493023255813956"/>
    <n v="1498.42"/>
    <n v="9"/>
    <n v="52"/>
    <n v="166.49111111111111"/>
    <n v="44.108076923076922"/>
    <m/>
    <m/>
    <m/>
    <x v="45"/>
    <x v="2"/>
    <x v="4"/>
    <x v="98"/>
  </r>
  <r>
    <s v="1-45"/>
    <d v="2009-08-01T00:00:00"/>
    <n v="1247.99"/>
    <n v="0"/>
    <n v="0"/>
    <n v="542"/>
    <n v="25"/>
    <n v="21.68"/>
    <n v="705.99"/>
    <n v="8"/>
    <n v="33"/>
    <n v="88.248750000000001"/>
    <n v="37.81787878787879"/>
    <m/>
    <m/>
    <m/>
    <x v="45"/>
    <x v="2"/>
    <x v="5"/>
    <x v="98"/>
  </r>
  <r>
    <m/>
    <d v="2009-08-02T00:00:00"/>
    <n v="7512.62"/>
    <n v="2484.23"/>
    <n v="9996.85"/>
    <m/>
    <n v="237"/>
    <n v="17.015419360602561"/>
    <n v="3585.87"/>
    <n v="42"/>
    <n v="279"/>
    <n v="76.427000661375658"/>
    <n v="27.417441694598125"/>
    <m/>
    <m/>
    <m/>
    <x v="46"/>
    <x v="2"/>
    <x v="6"/>
    <x v="99"/>
  </r>
  <r>
    <s v="1-46"/>
    <d v="2009-08-03T00:00:00"/>
    <n v="668.67"/>
    <n v="0"/>
    <n v="0"/>
    <n v="450.3"/>
    <n v="34"/>
    <n v="13.244117647058824"/>
    <n v="218.37"/>
    <n v="5"/>
    <n v="39"/>
    <n v="43.673999999999999"/>
    <n v="17.145384615384618"/>
    <m/>
    <n v="0.1"/>
    <m/>
    <x v="46"/>
    <x v="2"/>
    <x v="0"/>
    <x v="99"/>
  </r>
  <r>
    <s v="1-46"/>
    <d v="2009-08-04T00:00:00"/>
    <n v="1006.21"/>
    <n v="0"/>
    <n v="0"/>
    <n v="617.85"/>
    <n v="39"/>
    <n v="15.842307692307694"/>
    <n v="388.36"/>
    <n v="8"/>
    <n v="47"/>
    <n v="48.545000000000002"/>
    <n v="21.408723404255319"/>
    <m/>
    <n v="-0.15"/>
    <m/>
    <x v="46"/>
    <x v="2"/>
    <x v="1"/>
    <x v="99"/>
  </r>
  <r>
    <s v="1-46"/>
    <d v="2009-08-05T00:00:00"/>
    <n v="1179.6500000000001"/>
    <n v="0"/>
    <n v="0"/>
    <n v="705.2"/>
    <n v="36"/>
    <n v="19.588888888888889"/>
    <n v="474.45"/>
    <n v="5"/>
    <n v="41"/>
    <n v="94.89"/>
    <n v="28.771951219512196"/>
    <m/>
    <m/>
    <m/>
    <x v="46"/>
    <x v="2"/>
    <x v="2"/>
    <x v="99"/>
  </r>
  <r>
    <s v="1-46"/>
    <d v="2009-08-06T00:00:00"/>
    <n v="1363.86"/>
    <n v="0"/>
    <n v="0"/>
    <n v="857.05"/>
    <n v="44"/>
    <n v="19.478409090909089"/>
    <n v="506.81"/>
    <n v="13"/>
    <n v="57"/>
    <n v="38.985384615384618"/>
    <n v="23.927368421052631"/>
    <m/>
    <m/>
    <m/>
    <x v="46"/>
    <x v="2"/>
    <x v="3"/>
    <x v="99"/>
  </r>
  <r>
    <s v="1-46"/>
    <d v="2009-08-07T00:00:00"/>
    <n v="2454.59"/>
    <n v="0"/>
    <n v="0"/>
    <n v="1023.65"/>
    <n v="56"/>
    <n v="18.279464285714287"/>
    <n v="1430.94"/>
    <n v="8"/>
    <n v="64"/>
    <n v="178.86750000000001"/>
    <n v="38.352968750000002"/>
    <m/>
    <m/>
    <m/>
    <x v="46"/>
    <x v="2"/>
    <x v="4"/>
    <x v="99"/>
  </r>
  <r>
    <s v="1-46"/>
    <d v="2009-08-08T00:00:00"/>
    <n v="1042.27"/>
    <n v="0"/>
    <n v="0"/>
    <n v="661"/>
    <n v="29"/>
    <n v="22.793103448275861"/>
    <n v="381.34"/>
    <n v="6"/>
    <n v="35"/>
    <n v="63.556666666666665"/>
    <n v="29.781142857142854"/>
    <m/>
    <m/>
    <m/>
    <x v="46"/>
    <x v="2"/>
    <x v="5"/>
    <x v="99"/>
  </r>
  <r>
    <m/>
    <d v="2009-08-09T00:00:00"/>
    <n v="7715.25"/>
    <n v="2849.9"/>
    <n v="10565.15"/>
    <m/>
    <n v="238"/>
    <n v="18.20438184219244"/>
    <n v="3400.2700000000004"/>
    <n v="45"/>
    <n v="283"/>
    <n v="78.086425213675213"/>
    <n v="26.564589877891269"/>
    <s v=" "/>
    <m/>
    <m/>
    <x v="47"/>
    <x v="2"/>
    <x v="6"/>
    <x v="100"/>
  </r>
  <r>
    <s v="1-47"/>
    <d v="2009-08-10T00:00:00"/>
    <n v="0"/>
    <n v="0"/>
    <n v="0"/>
    <n v="0"/>
    <n v="0"/>
    <n v="0"/>
    <n v="0"/>
    <n v="0"/>
    <n v="0"/>
    <n v="0"/>
    <n v="0"/>
    <s v="SHOW DAY"/>
    <m/>
    <m/>
    <x v="47"/>
    <x v="2"/>
    <x v="0"/>
    <x v="100"/>
  </r>
  <r>
    <s v="1-47"/>
    <d v="2009-08-11T00:00:00"/>
    <n v="1811.34"/>
    <n v="0"/>
    <n v="0"/>
    <n v="937.5"/>
    <n v="62"/>
    <n v="15.120967741935484"/>
    <n v="873.84"/>
    <n v="9"/>
    <n v="71"/>
    <n v="97.093333333333334"/>
    <n v="25.511830985915495"/>
    <m/>
    <m/>
    <m/>
    <x v="47"/>
    <x v="2"/>
    <x v="1"/>
    <x v="100"/>
  </r>
  <r>
    <s v="1-47"/>
    <d v="2009-08-12T00:00:00"/>
    <n v="1128.44"/>
    <n v="0"/>
    <n v="0"/>
    <n v="864.3"/>
    <n v="39"/>
    <n v="22.161538461538459"/>
    <n v="264.14"/>
    <n v="7"/>
    <n v="46"/>
    <n v="37.734285714285711"/>
    <n v="24.531304347826087"/>
    <m/>
    <m/>
    <m/>
    <x v="47"/>
    <x v="2"/>
    <x v="2"/>
    <x v="100"/>
  </r>
  <r>
    <s v="1-47"/>
    <d v="2009-08-13T00:00:00"/>
    <n v="906.69"/>
    <n v="0"/>
    <n v="0"/>
    <n v="641.15"/>
    <n v="37"/>
    <n v="17.328378378378378"/>
    <n v="265.54000000000002"/>
    <n v="5"/>
    <n v="42"/>
    <n v="53.108000000000004"/>
    <n v="21.587857142857143"/>
    <m/>
    <m/>
    <m/>
    <x v="47"/>
    <x v="2"/>
    <x v="3"/>
    <x v="100"/>
  </r>
  <r>
    <s v="1-47"/>
    <d v="2009-08-14T00:00:00"/>
    <n v="1635.61"/>
    <n v="0"/>
    <n v="0"/>
    <n v="896.4"/>
    <n v="49"/>
    <n v="18.293877551020408"/>
    <n v="739.21"/>
    <n v="8"/>
    <n v="57"/>
    <n v="92.401250000000005"/>
    <n v="28.694912280701757"/>
    <m/>
    <m/>
    <m/>
    <x v="47"/>
    <x v="2"/>
    <x v="4"/>
    <x v="100"/>
  </r>
  <r>
    <s v="1-47"/>
    <d v="2009-08-15T00:00:00"/>
    <n v="1046.26"/>
    <n v="0"/>
    <n v="0"/>
    <n v="541.85"/>
    <n v="24"/>
    <n v="22.577083333333334"/>
    <n v="504.41"/>
    <n v="10"/>
    <n v="34"/>
    <n v="50.441000000000003"/>
    <n v="30.772352941176472"/>
    <m/>
    <m/>
    <m/>
    <x v="47"/>
    <x v="2"/>
    <x v="5"/>
    <x v="100"/>
  </r>
  <r>
    <m/>
    <d v="2009-08-16T00:00:00"/>
    <n v="6528.34"/>
    <n v="2653.46"/>
    <n v="9181.7999999999993"/>
    <m/>
    <n v="211"/>
    <n v="15.913640911034342"/>
    <n v="2647.14"/>
    <n v="39"/>
    <n v="250"/>
    <n v="55.129644841269851"/>
    <n v="21.849709616412824"/>
    <m/>
    <m/>
    <m/>
    <x v="48"/>
    <x v="2"/>
    <x v="6"/>
    <x v="101"/>
  </r>
  <r>
    <s v="1-48"/>
    <d v="2009-08-17T00:00:00"/>
    <n v="974.07"/>
    <n v="0"/>
    <n v="0"/>
    <n v="571.9"/>
    <n v="33"/>
    <n v="17.330303030303028"/>
    <n v="402.17"/>
    <n v="6"/>
    <n v="39"/>
    <n v="67.028333333333336"/>
    <n v="24.976153846153846"/>
    <m/>
    <n v="0.1"/>
    <m/>
    <x v="48"/>
    <x v="2"/>
    <x v="0"/>
    <x v="101"/>
  </r>
  <r>
    <s v="1-48"/>
    <d v="2009-08-18T00:00:00"/>
    <n v="804.31"/>
    <n v="0"/>
    <n v="0"/>
    <n v="380.4"/>
    <n v="29"/>
    <n v="13.117241379310345"/>
    <n v="423.91"/>
    <n v="5"/>
    <n v="34"/>
    <n v="84.782000000000011"/>
    <n v="23.656176470588235"/>
    <m/>
    <n v="0"/>
    <m/>
    <x v="48"/>
    <x v="2"/>
    <x v="1"/>
    <x v="101"/>
  </r>
  <r>
    <s v="1-48"/>
    <d v="2009-08-19T00:00:00"/>
    <n v="1068.54"/>
    <n v="0"/>
    <n v="0"/>
    <n v="729.65"/>
    <n v="35"/>
    <n v="20.847142857142856"/>
    <n v="338.89"/>
    <n v="9"/>
    <n v="44"/>
    <n v="37.654444444444444"/>
    <n v="24.285"/>
    <m/>
    <n v="-15.25"/>
    <m/>
    <x v="48"/>
    <x v="2"/>
    <x v="2"/>
    <x v="101"/>
  </r>
  <r>
    <s v="1-48"/>
    <d v="2009-08-20T00:00:00"/>
    <n v="1276.71"/>
    <n v="0"/>
    <n v="0"/>
    <n v="923.6"/>
    <n v="48"/>
    <n v="19.241666666666667"/>
    <n v="353.19"/>
    <n v="9"/>
    <n v="57"/>
    <n v="39.243333333333332"/>
    <n v="22.399824561403509"/>
    <m/>
    <n v="0"/>
    <m/>
    <x v="48"/>
    <x v="2"/>
    <x v="3"/>
    <x v="101"/>
  </r>
  <r>
    <s v="1-48"/>
    <d v="2009-08-21T00:00:00"/>
    <n v="3717.34"/>
    <n v="0"/>
    <n v="0"/>
    <n v="1372.55"/>
    <n v="57"/>
    <n v="24.079824561403509"/>
    <n v="2344.79"/>
    <n v="10"/>
    <n v="67"/>
    <n v="234.47899999999998"/>
    <n v="55.48268656716418"/>
    <m/>
    <n v="0.05"/>
    <m/>
    <x v="48"/>
    <x v="2"/>
    <x v="4"/>
    <x v="101"/>
  </r>
  <r>
    <s v="1-48"/>
    <d v="2009-08-22T00:00:00"/>
    <n v="1203.8399999999999"/>
    <n v="0"/>
    <n v="0"/>
    <n v="683.95"/>
    <n v="30"/>
    <n v="22.798333333333336"/>
    <n v="519.89"/>
    <n v="9"/>
    <n v="39"/>
    <n v="57.765555555555551"/>
    <n v="30.867692307692312"/>
    <m/>
    <m/>
    <m/>
    <x v="48"/>
    <x v="2"/>
    <x v="5"/>
    <x v="101"/>
  </r>
  <r>
    <m/>
    <d v="2009-08-23T00:00:00"/>
    <n v="9044.81"/>
    <n v="3636.33"/>
    <n v="12681.14"/>
    <m/>
    <n v="232"/>
    <n v="19.569085304693292"/>
    <n v="4382.84"/>
    <n v="48"/>
    <n v="280"/>
    <n v="86.825444444444443"/>
    <n v="30.277922292167016"/>
    <m/>
    <m/>
    <m/>
    <x v="49"/>
    <x v="2"/>
    <x v="6"/>
    <x v="102"/>
  </r>
  <r>
    <s v="1-49"/>
    <d v="2009-08-24T00:00:00"/>
    <n v="589.91999999999996"/>
    <n v="0"/>
    <n v="0"/>
    <n v="379.4"/>
    <n v="28"/>
    <n v="13.549999999999999"/>
    <n v="210.52"/>
    <n v="7"/>
    <n v="35"/>
    <n v="30.074285714285715"/>
    <n v="16.854857142857142"/>
    <m/>
    <n v="0"/>
    <m/>
    <x v="49"/>
    <x v="2"/>
    <x v="0"/>
    <x v="102"/>
  </r>
  <r>
    <s v="1-49"/>
    <d v="2009-08-25T00:00:00"/>
    <n v="564.6"/>
    <n v="0"/>
    <n v="0"/>
    <n v="472.3"/>
    <n v="37"/>
    <n v="12.764864864864865"/>
    <n v="92.3"/>
    <n v="2"/>
    <n v="39"/>
    <n v="46.15"/>
    <n v="14.476923076923077"/>
    <m/>
    <n v="0.1"/>
    <m/>
    <x v="49"/>
    <x v="2"/>
    <x v="1"/>
    <x v="102"/>
  </r>
  <r>
    <s v="1-49"/>
    <d v="2009-08-26T00:00:00"/>
    <n v="1290.77"/>
    <n v="0"/>
    <n v="0"/>
    <n v="572.20000000000005"/>
    <n v="29"/>
    <n v="19.731034482758623"/>
    <n v="718.57"/>
    <n v="6"/>
    <n v="35"/>
    <n v="119.76166666666667"/>
    <n v="36.87914285714286"/>
    <m/>
    <n v="-1.85"/>
    <m/>
    <x v="49"/>
    <x v="2"/>
    <x v="2"/>
    <x v="102"/>
  </r>
  <r>
    <s v="1-49"/>
    <d v="2009-08-27T00:00:00"/>
    <n v="792.68"/>
    <n v="0"/>
    <n v="0"/>
    <n v="639.70000000000005"/>
    <n v="42"/>
    <n v="15.230952380952383"/>
    <n v="152.97999999999999"/>
    <n v="4"/>
    <n v="46"/>
    <n v="38.244999999999997"/>
    <n v="17.232173913043479"/>
    <m/>
    <m/>
    <m/>
    <x v="49"/>
    <x v="2"/>
    <x v="3"/>
    <x v="102"/>
  </r>
  <r>
    <s v="1-49"/>
    <d v="2009-08-28T00:00:00"/>
    <n v="2324.39"/>
    <n v="0"/>
    <n v="0"/>
    <n v="698.2"/>
    <n v="38"/>
    <n v="18.373684210526317"/>
    <n v="1626.19"/>
    <n v="13"/>
    <n v="51"/>
    <n v="125.09153846153846"/>
    <n v="45.57627450980393"/>
    <m/>
    <m/>
    <m/>
    <x v="49"/>
    <x v="2"/>
    <x v="4"/>
    <x v="102"/>
  </r>
  <r>
    <s v="1-49"/>
    <d v="2009-08-29T00:00:00"/>
    <n v="1200.6099999999999"/>
    <n v="0"/>
    <n v="0"/>
    <n v="446.25"/>
    <n v="20"/>
    <n v="22.3125"/>
    <n v="754.36"/>
    <n v="7"/>
    <n v="27"/>
    <n v="107.76571428571428"/>
    <n v="44.467037037037045"/>
    <s v="$900 added Jamie Halls order"/>
    <m/>
    <m/>
    <x v="49"/>
    <x v="2"/>
    <x v="5"/>
    <x v="102"/>
  </r>
  <r>
    <m/>
    <d v="2009-08-30T00:00:00"/>
    <n v="6762.9699999999993"/>
    <n v="4023.36"/>
    <n v="10786.33"/>
    <m/>
    <n v="194"/>
    <n v="16.993839323183696"/>
    <n v="3554.9200000000005"/>
    <n v="39"/>
    <n v="233"/>
    <n v="77.848034188034191"/>
    <n v="29.247734756134591"/>
    <m/>
    <m/>
    <m/>
    <x v="50"/>
    <x v="2"/>
    <x v="6"/>
    <x v="103"/>
  </r>
  <r>
    <s v="1-50"/>
    <d v="2009-08-31T00:00:00"/>
    <n v="1213.44"/>
    <n v="0"/>
    <n v="0"/>
    <n v="538.70000000000005"/>
    <n v="39"/>
    <n v="13.812820512820513"/>
    <n v="674.74"/>
    <n v="8"/>
    <n v="47"/>
    <n v="84.342500000000001"/>
    <n v="25.817872340425534"/>
    <m/>
    <m/>
    <m/>
    <x v="50"/>
    <x v="2"/>
    <x v="0"/>
    <x v="103"/>
  </r>
  <r>
    <s v="1-50"/>
    <d v="2009-09-01T00:00:00"/>
    <n v="1016.05"/>
    <n v="0"/>
    <n v="0"/>
    <n v="614.79999999999995"/>
    <n v="36"/>
    <n v="17.077777777777776"/>
    <n v="401.25"/>
    <n v="6"/>
    <n v="42"/>
    <n v="66.875"/>
    <n v="24.191666666666666"/>
    <m/>
    <m/>
    <m/>
    <x v="50"/>
    <x v="2"/>
    <x v="1"/>
    <x v="103"/>
  </r>
  <r>
    <s v="1-50"/>
    <d v="2009-09-02T00:00:00"/>
    <n v="987.94"/>
    <n v="0"/>
    <n v="0"/>
    <n v="788.37"/>
    <n v="38"/>
    <n v="20.74657894736842"/>
    <n v="199.57"/>
    <n v="6"/>
    <n v="44"/>
    <n v="33.261666666666663"/>
    <n v="22.453181818181818"/>
    <m/>
    <m/>
    <m/>
    <x v="50"/>
    <x v="2"/>
    <x v="2"/>
    <x v="103"/>
  </r>
  <r>
    <s v="1-50"/>
    <d v="2009-09-03T00:00:00"/>
    <n v="1336.66"/>
    <n v="0"/>
    <n v="0"/>
    <n v="741.05"/>
    <n v="30"/>
    <n v="24.701666666666664"/>
    <n v="595.61"/>
    <n v="8"/>
    <n v="38"/>
    <n v="74.451250000000002"/>
    <n v="35.175263157894733"/>
    <m/>
    <m/>
    <m/>
    <x v="50"/>
    <x v="2"/>
    <x v="3"/>
    <x v="103"/>
  </r>
  <r>
    <s v="1-50"/>
    <d v="2009-09-04T00:00:00"/>
    <n v="2957.11"/>
    <n v="0"/>
    <n v="0"/>
    <n v="1489.7"/>
    <n v="65"/>
    <n v="22.918461538461539"/>
    <n v="1467.4"/>
    <n v="8"/>
    <n v="73"/>
    <n v="183.42500000000001"/>
    <n v="40.5082191780822"/>
    <m/>
    <m/>
    <m/>
    <x v="50"/>
    <x v="2"/>
    <x v="4"/>
    <x v="103"/>
  </r>
  <r>
    <s v="1-50"/>
    <d v="2009-09-05T00:00:00"/>
    <n v="1316.77"/>
    <n v="0"/>
    <n v="0"/>
    <n v="625.04999999999995"/>
    <n v="35"/>
    <n v="17.858571428571427"/>
    <n v="691.72"/>
    <n v="10"/>
    <n v="45"/>
    <n v="69.171999999999997"/>
    <n v="29.261555555555557"/>
    <m/>
    <m/>
    <m/>
    <x v="50"/>
    <x v="2"/>
    <x v="5"/>
    <x v="103"/>
  </r>
  <r>
    <m/>
    <d v="2009-09-06T00:00:00"/>
    <n v="8827.9700000000012"/>
    <n v="2835"/>
    <n v="11662.970000000001"/>
    <m/>
    <n v="243"/>
    <n v="19.519312811944392"/>
    <n v="4030.29"/>
    <n v="46"/>
    <n v="289"/>
    <n v="85.254569444444442"/>
    <n v="29.56795978613442"/>
    <m/>
    <m/>
    <m/>
    <x v="51"/>
    <x v="2"/>
    <x v="6"/>
    <x v="104"/>
  </r>
  <r>
    <s v="1-51"/>
    <d v="2009-09-07T00:00:00"/>
    <n v="1533.74"/>
    <n v="0"/>
    <n v="0"/>
    <n v="615.79"/>
    <n v="39"/>
    <n v="15.789487179487178"/>
    <n v="917.95"/>
    <n v="9"/>
    <n v="48"/>
    <n v="101.99444444444445"/>
    <n v="31.952916666666667"/>
    <m/>
    <m/>
    <m/>
    <x v="51"/>
    <x v="2"/>
    <x v="0"/>
    <x v="104"/>
  </r>
  <r>
    <s v="1-51"/>
    <d v="2009-09-08T00:00:00"/>
    <n v="802.18"/>
    <n v="0"/>
    <n v="0"/>
    <n v="659.85"/>
    <n v="40"/>
    <n v="16.49625"/>
    <n v="142.33000000000001"/>
    <n v="6"/>
    <n v="46"/>
    <n v="23.721666666666668"/>
    <n v="17.438695652173916"/>
    <m/>
    <m/>
    <m/>
    <x v="51"/>
    <x v="2"/>
    <x v="1"/>
    <x v="104"/>
  </r>
  <r>
    <s v="1-51"/>
    <d v="2009-09-09T00:00:00"/>
    <n v="827.58"/>
    <n v="0"/>
    <n v="0"/>
    <n v="707.8"/>
    <n v="40"/>
    <n v="17.695"/>
    <n v="119.78"/>
    <n v="3"/>
    <n v="43"/>
    <n v="39.926666666666669"/>
    <n v="19.246046511627906"/>
    <m/>
    <m/>
    <m/>
    <x v="51"/>
    <x v="2"/>
    <x v="2"/>
    <x v="104"/>
  </r>
  <r>
    <s v="1-51"/>
    <d v="2009-09-10T00:00:00"/>
    <n v="2513.5700000000002"/>
    <n v="0"/>
    <n v="0"/>
    <n v="628.29999999999995"/>
    <n v="40"/>
    <n v="15.7075"/>
    <n v="1885.27"/>
    <n v="7"/>
    <n v="47"/>
    <n v="269.32428571428574"/>
    <n v="53.48021276595744"/>
    <m/>
    <m/>
    <m/>
    <x v="51"/>
    <x v="2"/>
    <x v="3"/>
    <x v="104"/>
  </r>
  <r>
    <s v="1-51"/>
    <d v="2009-09-11T00:00:00"/>
    <n v="2111.9"/>
    <n v="0"/>
    <n v="0"/>
    <n v="1490.7"/>
    <n v="57"/>
    <n v="26.152631578947368"/>
    <n v="621.20000000000005"/>
    <n v="15"/>
    <n v="72"/>
    <n v="41.413333333333334"/>
    <n v="29.331944444444446"/>
    <m/>
    <m/>
    <m/>
    <x v="51"/>
    <x v="2"/>
    <x v="4"/>
    <x v="104"/>
  </r>
  <r>
    <s v="1-51"/>
    <d v="2009-09-12T00:00:00"/>
    <n v="977.34"/>
    <n v="0"/>
    <n v="0"/>
    <n v="374.45"/>
    <n v="27"/>
    <n v="13.868518518518519"/>
    <n v="602.89"/>
    <n v="11"/>
    <n v="38"/>
    <n v="54.808181818181815"/>
    <n v="25.719473684210524"/>
    <m/>
    <m/>
    <m/>
    <x v="51"/>
    <x v="2"/>
    <x v="5"/>
    <x v="104"/>
  </r>
  <r>
    <m/>
    <d v="2009-09-13T00:00:00"/>
    <n v="8766.31"/>
    <n v="3466.23"/>
    <n v="12232.539999999999"/>
    <m/>
    <n v="243"/>
    <n v="17.61823121282551"/>
    <n v="4289.42"/>
    <n v="51"/>
    <n v="294"/>
    <n v="88.531429773929787"/>
    <n v="29.528214954180154"/>
    <m/>
    <m/>
    <m/>
    <x v="52"/>
    <x v="2"/>
    <x v="6"/>
    <x v="105"/>
  </r>
  <r>
    <s v="1-52"/>
    <d v="2009-09-14T00:00:00"/>
    <n v="1116.48"/>
    <n v="0"/>
    <n v="0"/>
    <n v="777.5"/>
    <n v="39"/>
    <n v="19.935897435897434"/>
    <n v="338.98"/>
    <n v="6"/>
    <n v="45"/>
    <n v="56.49666666666667"/>
    <n v="24.810666666666666"/>
    <m/>
    <n v="0.85"/>
    <m/>
    <x v="52"/>
    <x v="2"/>
    <x v="0"/>
    <x v="105"/>
  </r>
  <r>
    <s v="1-52"/>
    <d v="2009-09-15T00:00:00"/>
    <n v="991.08"/>
    <n v="0"/>
    <n v="0"/>
    <n v="641.08000000000004"/>
    <n v="44"/>
    <n v="14.57"/>
    <n v="349.68"/>
    <n v="11"/>
    <n v="55"/>
    <n v="31.789090909090909"/>
    <n v="18.013818181818181"/>
    <m/>
    <n v="0"/>
    <m/>
    <x v="52"/>
    <x v="2"/>
    <x v="1"/>
    <x v="105"/>
  </r>
  <r>
    <s v="1-52"/>
    <d v="2009-09-16T00:00:00"/>
    <n v="969.05"/>
    <n v="0"/>
    <n v="0"/>
    <n v="815.85"/>
    <n v="32"/>
    <n v="25.495312500000001"/>
    <n v="153.19999999999999"/>
    <n v="5"/>
    <n v="37"/>
    <n v="30.639999999999997"/>
    <n v="26.190540540540539"/>
    <m/>
    <n v="0"/>
    <m/>
    <x v="52"/>
    <x v="2"/>
    <x v="2"/>
    <x v="105"/>
  </r>
  <r>
    <s v="1-52"/>
    <d v="2009-09-17T00:00:00"/>
    <n v="1502.12"/>
    <n v="0"/>
    <n v="0"/>
    <n v="1256.2"/>
    <n v="68"/>
    <n v="18.473529411764705"/>
    <n v="245.92"/>
    <n v="8"/>
    <n v="76"/>
    <n v="30.74"/>
    <n v="19.764736842105265"/>
    <m/>
    <n v="13.8"/>
    <m/>
    <x v="52"/>
    <x v="2"/>
    <x v="3"/>
    <x v="105"/>
  </r>
  <r>
    <s v="1-52"/>
    <d v="2009-09-18T00:00:00"/>
    <n v="1849.22"/>
    <n v="0"/>
    <n v="0"/>
    <n v="1242.45"/>
    <n v="69"/>
    <n v="18.006521739130434"/>
    <n v="606.77"/>
    <n v="14"/>
    <n v="83"/>
    <n v="43.340714285714284"/>
    <n v="22.279759036144579"/>
    <m/>
    <m/>
    <m/>
    <x v="52"/>
    <x v="2"/>
    <x v="4"/>
    <x v="105"/>
  </r>
  <r>
    <s v="1-52"/>
    <d v="2009-09-19T00:00:00"/>
    <n v="1457.9"/>
    <n v="0"/>
    <n v="0"/>
    <n v="1150.5"/>
    <n v="35"/>
    <n v="32.871428571428574"/>
    <n v="307.39999999999998"/>
    <n v="5"/>
    <n v="40"/>
    <n v="61.48"/>
    <n v="36.447500000000005"/>
    <m/>
    <m/>
    <m/>
    <x v="52"/>
    <x v="2"/>
    <x v="5"/>
    <x v="105"/>
  </r>
  <r>
    <m/>
    <d v="2009-09-20T00:00:00"/>
    <n v="7885.85"/>
    <n v="4447.09"/>
    <n v="12332.94"/>
    <m/>
    <n v="287"/>
    <n v="21.558781609703527"/>
    <n v="2001.9500000000003"/>
    <n v="49"/>
    <n v="336"/>
    <n v="42.414411976911971"/>
    <n v="24.584503544545871"/>
    <m/>
    <m/>
    <m/>
    <x v="0"/>
    <x v="2"/>
    <x v="6"/>
    <x v="106"/>
  </r>
  <r>
    <s v="2-01"/>
    <d v="2009-09-21T00:00:00"/>
    <n v="530.15"/>
    <n v="0"/>
    <n v="0"/>
    <n v="352.35"/>
    <n v="30"/>
    <n v="11.745000000000001"/>
    <n v="177.8"/>
    <n v="4"/>
    <n v="34"/>
    <n v="44.45"/>
    <n v="15.592647058823532"/>
    <m/>
    <m/>
    <m/>
    <x v="0"/>
    <x v="2"/>
    <x v="0"/>
    <x v="106"/>
  </r>
  <r>
    <s v="2-01"/>
    <d v="2009-09-22T00:00:00"/>
    <n v="1021.38"/>
    <n v="0"/>
    <n v="0"/>
    <n v="711"/>
    <n v="48"/>
    <n v="14.8125"/>
    <n v="310.38"/>
    <n v="6"/>
    <n v="54"/>
    <n v="51.73"/>
    <n v="18.914444444444445"/>
    <m/>
    <m/>
    <m/>
    <x v="0"/>
    <x v="2"/>
    <x v="1"/>
    <x v="106"/>
  </r>
  <r>
    <s v="2-01"/>
    <d v="2009-09-23T00:00:00"/>
    <n v="1598.41"/>
    <n v="0"/>
    <n v="0"/>
    <n v="739.85"/>
    <n v="32"/>
    <n v="23.120312500000001"/>
    <n v="858.56"/>
    <n v="7"/>
    <n v="39"/>
    <n v="122.65142857142857"/>
    <n v="40.984871794871793"/>
    <m/>
    <m/>
    <m/>
    <x v="0"/>
    <x v="2"/>
    <x v="2"/>
    <x v="106"/>
  </r>
  <r>
    <s v="2-01"/>
    <d v="2009-09-24T00:00:00"/>
    <n v="1029.98"/>
    <n v="0"/>
    <n v="0"/>
    <n v="508.3"/>
    <n v="38"/>
    <n v="13.376315789473685"/>
    <n v="521.67999999999995"/>
    <n v="9"/>
    <n v="47"/>
    <n v="57.964444444444439"/>
    <n v="21.914468085106382"/>
    <m/>
    <m/>
    <m/>
    <x v="0"/>
    <x v="2"/>
    <x v="3"/>
    <x v="106"/>
  </r>
  <r>
    <s v="2-01"/>
    <d v="2009-09-25T00:00:00"/>
    <n v="2094.7800000000002"/>
    <n v="0"/>
    <n v="0"/>
    <n v="1046.4000000000001"/>
    <n v="52"/>
    <n v="20.123076923076926"/>
    <n v="1048.3800000000001"/>
    <n v="6"/>
    <n v="58"/>
    <n v="174.73000000000002"/>
    <n v="36.116896551724139"/>
    <m/>
    <m/>
    <m/>
    <x v="0"/>
    <x v="2"/>
    <x v="4"/>
    <x v="106"/>
  </r>
  <r>
    <s v="2-01"/>
    <d v="2009-09-26T00:00:00"/>
    <n v="1158.45"/>
    <n v="0"/>
    <n v="0"/>
    <n v="754.55"/>
    <n v="37"/>
    <n v="20.393243243243241"/>
    <n v="403.9"/>
    <n v="8"/>
    <n v="45"/>
    <n v="50.487499999999997"/>
    <n v="25.743333333333329"/>
    <m/>
    <m/>
    <m/>
    <x v="0"/>
    <x v="2"/>
    <x v="5"/>
    <x v="106"/>
  </r>
  <r>
    <m/>
    <d v="2009-09-27T00:00:00"/>
    <n v="7433.1500000000005"/>
    <n v="2868.21"/>
    <n v="10301.36"/>
    <m/>
    <n v="237"/>
    <n v="17.261741409298978"/>
    <n v="3320.7000000000003"/>
    <n v="40"/>
    <n v="277"/>
    <n v="83.668895502645498"/>
    <n v="26.544443544717272"/>
    <s v="School holidays"/>
    <m/>
    <m/>
    <x v="1"/>
    <x v="2"/>
    <x v="6"/>
    <x v="107"/>
  </r>
  <r>
    <s v="2.02"/>
    <d v="2009-09-28T00:00:00"/>
    <n v="845.22"/>
    <n v="0"/>
    <n v="0"/>
    <n v="644.85"/>
    <n v="38"/>
    <n v="16.969736842105263"/>
    <n v="200.37"/>
    <n v="8"/>
    <n v="46"/>
    <n v="25.046250000000001"/>
    <n v="18.374347826086957"/>
    <m/>
    <m/>
    <m/>
    <x v="1"/>
    <x v="2"/>
    <x v="0"/>
    <x v="107"/>
  </r>
  <r>
    <s v="2.02"/>
    <d v="2009-09-29T00:00:00"/>
    <n v="876.2"/>
    <n v="0"/>
    <n v="0"/>
    <n v="504.15"/>
    <n v="37"/>
    <n v="13.625675675675675"/>
    <n v="372.05"/>
    <n v="7"/>
    <n v="44"/>
    <n v="53.15"/>
    <n v="19.913636363636364"/>
    <m/>
    <m/>
    <m/>
    <x v="1"/>
    <x v="2"/>
    <x v="1"/>
    <x v="107"/>
  </r>
  <r>
    <s v="2.02"/>
    <d v="2009-09-30T00:00:00"/>
    <n v="999.16"/>
    <n v="0"/>
    <n v="0"/>
    <n v="849.3"/>
    <n v="48"/>
    <n v="17.693749999999998"/>
    <n v="149.86000000000001"/>
    <n v="2"/>
    <n v="50"/>
    <n v="74.930000000000007"/>
    <n v="19.9832"/>
    <m/>
    <m/>
    <m/>
    <x v="1"/>
    <x v="2"/>
    <x v="2"/>
    <x v="107"/>
  </r>
  <r>
    <s v="2.02"/>
    <d v="2009-10-01T00:00:00"/>
    <n v="1415.16"/>
    <n v="0"/>
    <n v="0"/>
    <n v="904"/>
    <n v="49"/>
    <n v="18.448979591836736"/>
    <n v="511.16"/>
    <n v="6"/>
    <n v="55"/>
    <n v="85.193333333333342"/>
    <n v="25.730181818181819"/>
    <m/>
    <m/>
    <m/>
    <x v="1"/>
    <x v="2"/>
    <x v="3"/>
    <x v="107"/>
  </r>
  <r>
    <s v="2.02"/>
    <d v="2009-10-02T00:00:00"/>
    <n v="2193.98"/>
    <n v="0"/>
    <n v="0"/>
    <n v="1162.3499999999999"/>
    <n v="54"/>
    <n v="21.524999999999999"/>
    <n v="1031.6300000000001"/>
    <n v="11"/>
    <n v="65"/>
    <n v="93.784545454545466"/>
    <n v="33.753538461538461"/>
    <m/>
    <m/>
    <m/>
    <x v="1"/>
    <x v="2"/>
    <x v="4"/>
    <x v="107"/>
  </r>
  <r>
    <s v="2.02"/>
    <d v="2009-10-03T00:00:00"/>
    <n v="925.23"/>
    <n v="0"/>
    <n v="0"/>
    <n v="664.55"/>
    <n v="34"/>
    <n v="19.545588235294115"/>
    <n v="260.68"/>
    <n v="7"/>
    <n v="41"/>
    <n v="37.24"/>
    <n v="22.566585365853658"/>
    <m/>
    <m/>
    <m/>
    <x v="1"/>
    <x v="2"/>
    <x v="5"/>
    <x v="107"/>
  </r>
  <r>
    <m/>
    <d v="2009-10-04T00:00:00"/>
    <n v="7254.9499999999989"/>
    <n v="3465.39"/>
    <n v="10720.339999999998"/>
    <m/>
    <n v="260"/>
    <n v="17.968121724151963"/>
    <n v="2525.75"/>
    <n v="41"/>
    <n v="301"/>
    <n v="61.557354797979805"/>
    <n v="23.386914972549544"/>
    <s v="Phil Lynagh side added to this week"/>
    <m/>
    <m/>
    <x v="2"/>
    <x v="2"/>
    <x v="6"/>
    <x v="108"/>
  </r>
  <r>
    <s v="2.03"/>
    <d v="2009-10-05T00:00:00"/>
    <n v="497.36"/>
    <n v="0"/>
    <n v="0"/>
    <n v="337.55"/>
    <n v="31"/>
    <n v="10.888709677419355"/>
    <n v="159.81"/>
    <n v="7"/>
    <n v="38"/>
    <n v="22.830000000000002"/>
    <n v="13.088421052631579"/>
    <m/>
    <m/>
    <m/>
    <x v="2"/>
    <x v="2"/>
    <x v="0"/>
    <x v="108"/>
  </r>
  <r>
    <s v="2.03"/>
    <d v="2009-10-06T00:00:00"/>
    <n v="1276.6199999999999"/>
    <n v="0"/>
    <n v="0"/>
    <n v="623.45000000000005"/>
    <n v="35"/>
    <n v="17.812857142857144"/>
    <n v="653.16999999999996"/>
    <n v="5"/>
    <n v="40"/>
    <n v="130.63399999999999"/>
    <n v="31.915499999999998"/>
    <m/>
    <m/>
    <m/>
    <x v="2"/>
    <x v="2"/>
    <x v="1"/>
    <x v="108"/>
  </r>
  <r>
    <s v="2.03"/>
    <d v="2009-10-07T00:00:00"/>
    <n v="767.47"/>
    <n v="0"/>
    <n v="0"/>
    <n v="569.35"/>
    <n v="28"/>
    <n v="20.333928571428572"/>
    <n v="198.72"/>
    <n v="7"/>
    <n v="35"/>
    <n v="28.388571428571428"/>
    <n v="21.944857142857146"/>
    <s v="minus bakery, Mulgowie Hotel and Regeny Downs"/>
    <m/>
    <m/>
    <x v="2"/>
    <x v="2"/>
    <x v="2"/>
    <x v="108"/>
  </r>
  <r>
    <s v="2.03"/>
    <d v="2009-10-08T00:00:00"/>
    <n v="653.92999999999995"/>
    <n v="0"/>
    <n v="0"/>
    <n v="580.35"/>
    <n v="37"/>
    <n v="15.685135135135136"/>
    <n v="73.58"/>
    <n v="2"/>
    <n v="39"/>
    <n v="36.79"/>
    <n v="16.767435897435899"/>
    <s v="minus Darts club 267.63"/>
    <m/>
    <m/>
    <x v="2"/>
    <x v="2"/>
    <x v="3"/>
    <x v="108"/>
  </r>
  <r>
    <s v="2.03"/>
    <d v="2009-10-09T00:00:00"/>
    <n v="3132.59"/>
    <n v="0"/>
    <n v="0"/>
    <n v="1198.8499999999999"/>
    <n v="58"/>
    <n v="20.669827586206896"/>
    <n v="1933.74"/>
    <n v="18"/>
    <n v="76"/>
    <n v="107.43"/>
    <n v="41.218289473684216"/>
    <m/>
    <m/>
    <m/>
    <x v="2"/>
    <x v="2"/>
    <x v="4"/>
    <x v="108"/>
  </r>
  <r>
    <s v="2.03"/>
    <d v="2009-10-10T00:00:00"/>
    <n v="1669.02"/>
    <n v="0"/>
    <n v="0"/>
    <n v="834.75"/>
    <n v="31"/>
    <n v="26.927419354838708"/>
    <n v="834.27"/>
    <n v="14"/>
    <n v="45"/>
    <n v="59.590714285714284"/>
    <n v="37.089333333333336"/>
    <s v="minus 500.15 frm QN"/>
    <m/>
    <m/>
    <x v="2"/>
    <x v="2"/>
    <x v="5"/>
    <x v="108"/>
  </r>
  <r>
    <m/>
    <d v="2009-10-11T00:00:00"/>
    <n v="7996.99"/>
    <n v="2837.73"/>
    <n v="10834.72"/>
    <m/>
    <n v="220"/>
    <n v="18.719646244647635"/>
    <n v="3853.29"/>
    <n v="53"/>
    <n v="273"/>
    <n v="64.277214285714294"/>
    <n v="27.003972816657029"/>
    <m/>
    <m/>
    <m/>
    <x v="3"/>
    <x v="2"/>
    <x v="6"/>
    <x v="109"/>
  </r>
  <r>
    <s v="2.04"/>
    <d v="2009-10-12T00:00:00"/>
    <n v="947.86"/>
    <n v="0"/>
    <n v="0"/>
    <n v="286.64999999999998"/>
    <n v="29"/>
    <n v="9.8844827586206883"/>
    <n v="661.21"/>
    <n v="8"/>
    <n v="37"/>
    <n v="82.651250000000005"/>
    <n v="25.61783783783784"/>
    <m/>
    <m/>
    <m/>
    <x v="3"/>
    <x v="2"/>
    <x v="0"/>
    <x v="109"/>
  </r>
  <r>
    <s v="2.04"/>
    <d v="2009-10-13T00:00:00"/>
    <n v="774.78"/>
    <n v="0"/>
    <n v="0"/>
    <n v="666.75"/>
    <n v="47"/>
    <n v="14.186170212765957"/>
    <n v="108.03"/>
    <n v="6"/>
    <n v="53"/>
    <n v="18.004999999999999"/>
    <n v="14.618490566037735"/>
    <m/>
    <n v="-0.2"/>
    <m/>
    <x v="3"/>
    <x v="2"/>
    <x v="1"/>
    <x v="109"/>
  </r>
  <r>
    <s v="2.04"/>
    <d v="2009-10-14T00:00:00"/>
    <n v="810.4"/>
    <n v="0"/>
    <n v="0"/>
    <n v="572.04999999999995"/>
    <n v="32"/>
    <n v="17.876562499999999"/>
    <n v="238.35"/>
    <n v="5"/>
    <n v="37"/>
    <n v="47.67"/>
    <n v="21.902702702702701"/>
    <s v="Mulgowie Softball paid Aug Sep and Oct"/>
    <n v="0.05"/>
    <m/>
    <x v="3"/>
    <x v="2"/>
    <x v="2"/>
    <x v="109"/>
  </r>
  <r>
    <s v="2.04"/>
    <d v="2009-10-15T00:00:00"/>
    <n v="1017.74"/>
    <n v="0"/>
    <n v="0"/>
    <n v="806.67"/>
    <n v="43"/>
    <n v="18.759767441860465"/>
    <n v="211.07"/>
    <n v="6"/>
    <n v="49"/>
    <n v="35.178333333333335"/>
    <n v="20.770204081632652"/>
    <s v="minus 340.78 from Exchange and 318.84 from laidley"/>
    <m/>
    <m/>
    <x v="3"/>
    <x v="2"/>
    <x v="3"/>
    <x v="109"/>
  </r>
  <r>
    <s v="2.04"/>
    <d v="2009-10-16T00:00:00"/>
    <n v="2953.31"/>
    <n v="0"/>
    <n v="0"/>
    <n v="927.3"/>
    <n v="41"/>
    <n v="22.617073170731707"/>
    <n v="2026.01"/>
    <n v="19"/>
    <n v="60"/>
    <n v="106.6321052631579"/>
    <n v="49.221833333333329"/>
    <m/>
    <m/>
    <m/>
    <x v="3"/>
    <x v="2"/>
    <x v="4"/>
    <x v="109"/>
  </r>
  <r>
    <s v="2.04"/>
    <d v="2009-10-17T00:00:00"/>
    <n v="885.76"/>
    <n v="0"/>
    <n v="0"/>
    <n v="392.45"/>
    <n v="21"/>
    <n v="18.688095238095237"/>
    <n v="493.31"/>
    <n v="6"/>
    <n v="27"/>
    <n v="82.218333333333334"/>
    <n v="32.805925925925926"/>
    <s v="Including Frank's $224"/>
    <m/>
    <m/>
    <x v="3"/>
    <x v="2"/>
    <x v="5"/>
    <x v="109"/>
  </r>
  <r>
    <m/>
    <d v="2009-10-18T00:00:00"/>
    <n v="7389.85"/>
    <n v="2334.02"/>
    <n v="9723.8700000000008"/>
    <m/>
    <n v="213"/>
    <n v="17.002025220345672"/>
    <n v="3737.98"/>
    <n v="50"/>
    <n v="263"/>
    <n v="62.059170321637431"/>
    <n v="27.489499074578362"/>
    <m/>
    <m/>
    <m/>
    <x v="4"/>
    <x v="2"/>
    <x v="6"/>
    <x v="110"/>
  </r>
  <r>
    <s v="2-05"/>
    <d v="2009-10-19T00:00:00"/>
    <n v="559.29"/>
    <n v="0"/>
    <n v="0"/>
    <n v="457.17"/>
    <n v="36"/>
    <n v="12.699166666666667"/>
    <n v="102.12"/>
    <n v="4"/>
    <n v="40"/>
    <n v="25.53"/>
    <n v="13.982249999999999"/>
    <s v="minus Ed Pk 385.92, 75 in vouchers excahnge 53.93"/>
    <m/>
    <m/>
    <x v="4"/>
    <x v="2"/>
    <x v="0"/>
    <x v="110"/>
  </r>
  <r>
    <s v="2-05"/>
    <d v="2009-10-20T00:00:00"/>
    <n v="748.27"/>
    <n v="0"/>
    <n v="0"/>
    <n v="654.85"/>
    <n v="41"/>
    <n v="15.971951219512196"/>
    <n v="93.42"/>
    <n v="4"/>
    <n v="45"/>
    <n v="23.355"/>
    <n v="16.62822222222222"/>
    <m/>
    <m/>
    <m/>
    <x v="4"/>
    <x v="2"/>
    <x v="1"/>
    <x v="110"/>
  </r>
  <r>
    <s v="2-05"/>
    <d v="2009-10-21T00:00:00"/>
    <n v="1546.94"/>
    <n v="0"/>
    <n v="0"/>
    <n v="772.05"/>
    <n v="28"/>
    <n v="27.573214285714283"/>
    <n v="774.89"/>
    <n v="10"/>
    <n v="38"/>
    <n v="77.489000000000004"/>
    <n v="40.708947368421057"/>
    <s v="minus bowls club 585.51"/>
    <m/>
    <m/>
    <x v="4"/>
    <x v="2"/>
    <x v="2"/>
    <x v="110"/>
  </r>
  <r>
    <s v="2-05"/>
    <d v="2009-10-22T00:00:00"/>
    <n v="794.29"/>
    <n v="0"/>
    <n v="0"/>
    <n v="435.55"/>
    <n v="31"/>
    <n v="14.05"/>
    <n v="358.74"/>
    <n v="7"/>
    <n v="38"/>
    <n v="51.248571428571431"/>
    <n v="20.902368421052632"/>
    <s v="minus ghb 583"/>
    <m/>
    <m/>
    <x v="4"/>
    <x v="2"/>
    <x v="3"/>
    <x v="110"/>
  </r>
  <r>
    <s v="2-05"/>
    <d v="2009-10-23T00:00:00"/>
    <n v="2237.17"/>
    <n v="0"/>
    <n v="0"/>
    <n v="1103.25"/>
    <n v="52"/>
    <n v="21.216346153846153"/>
    <n v="1133.92"/>
    <n v="11"/>
    <n v="63"/>
    <n v="103.08363636363637"/>
    <n v="35.510634920634921"/>
    <m/>
    <m/>
    <m/>
    <x v="4"/>
    <x v="2"/>
    <x v="4"/>
    <x v="110"/>
  </r>
  <r>
    <s v="2-05"/>
    <d v="2009-10-24T00:00:00"/>
    <n v="976.86"/>
    <n v="0"/>
    <n v="0"/>
    <n v="532.15"/>
    <n v="25"/>
    <n v="21.285999999999998"/>
    <n v="441.71"/>
    <n v="9"/>
    <n v="34"/>
    <n v="49.078888888888883"/>
    <n v="28.642941176470586"/>
    <m/>
    <m/>
    <m/>
    <x v="4"/>
    <x v="2"/>
    <x v="5"/>
    <x v="110"/>
  </r>
  <r>
    <m/>
    <d v="2009-10-25T00:00:00"/>
    <n v="6862.82"/>
    <n v="3176.99"/>
    <n v="10039.81"/>
    <m/>
    <n v="213"/>
    <n v="18.799446387623217"/>
    <n v="2904.8"/>
    <n v="45"/>
    <n v="258"/>
    <n v="54.964182780182774"/>
    <n v="26.062560684800236"/>
    <m/>
    <m/>
    <m/>
    <x v="5"/>
    <x v="2"/>
    <x v="6"/>
    <x v="111"/>
  </r>
  <r>
    <s v="2.06"/>
    <d v="2009-10-26T00:00:00"/>
    <n v="729.78"/>
    <n v="0"/>
    <n v="0"/>
    <n v="491.4"/>
    <n v="34"/>
    <n v="14.452941176470588"/>
    <n v="238.38"/>
    <n v="7"/>
    <n v="41"/>
    <n v="34.054285714285712"/>
    <n v="17.799512195121949"/>
    <m/>
    <n v="0"/>
    <m/>
    <x v="5"/>
    <x v="2"/>
    <x v="0"/>
    <x v="111"/>
  </r>
  <r>
    <s v="2.06"/>
    <d v="2009-10-27T00:00:00"/>
    <n v="716.78"/>
    <n v="0"/>
    <n v="0"/>
    <n v="543.20000000000005"/>
    <n v="28"/>
    <n v="19.400000000000002"/>
    <n v="173.58"/>
    <n v="5"/>
    <n v="33"/>
    <n v="34.716000000000001"/>
    <n v="21.720606060606062"/>
    <m/>
    <n v="0"/>
    <m/>
    <x v="5"/>
    <x v="2"/>
    <x v="1"/>
    <x v="111"/>
  </r>
  <r>
    <s v="2.06"/>
    <d v="2009-10-28T00:00:00"/>
    <n v="1648.55"/>
    <n v="0"/>
    <n v="0"/>
    <n v="579.29999999999995"/>
    <n v="41"/>
    <n v="14.129268292682926"/>
    <n v="1069.25"/>
    <n v="8"/>
    <n v="49"/>
    <n v="133.65625"/>
    <n v="33.64387755102041"/>
    <m/>
    <n v="6"/>
    <m/>
    <x v="5"/>
    <x v="2"/>
    <x v="2"/>
    <x v="111"/>
  </r>
  <r>
    <s v="2.06"/>
    <d v="2009-10-29T00:00:00"/>
    <n v="2145.54"/>
    <n v="0"/>
    <n v="0"/>
    <n v="815.95"/>
    <n v="37"/>
    <n v="22.052702702702703"/>
    <n v="1329.59"/>
    <n v="8"/>
    <n v="45"/>
    <n v="166.19874999999999"/>
    <n v="47.678666666666665"/>
    <m/>
    <n v="0"/>
    <m/>
    <x v="5"/>
    <x v="2"/>
    <x v="3"/>
    <x v="111"/>
  </r>
  <r>
    <s v="2.06"/>
    <d v="2009-10-30T00:00:00"/>
    <n v="2257.1799999999998"/>
    <n v="0"/>
    <n v="0"/>
    <n v="1600.5"/>
    <n v="65"/>
    <n v="24.623076923076923"/>
    <n v="364.41"/>
    <n v="9"/>
    <n v="74"/>
    <n v="40.49"/>
    <n v="26.552837837837838"/>
    <m/>
    <n v="-1.7"/>
    <m/>
    <x v="5"/>
    <x v="2"/>
    <x v="4"/>
    <x v="111"/>
  </r>
  <r>
    <s v="2.06"/>
    <d v="2009-10-31T00:00:00"/>
    <n v="1143.8900000000001"/>
    <n v="0"/>
    <n v="0"/>
    <n v="628.29999999999995"/>
    <n v="30"/>
    <n v="20.943333333333332"/>
    <n v="515.59"/>
    <n v="12"/>
    <n v="42"/>
    <n v="42.965833333333336"/>
    <n v="27.235476190476188"/>
    <m/>
    <m/>
    <m/>
    <x v="5"/>
    <x v="2"/>
    <x v="5"/>
    <x v="111"/>
  </r>
  <r>
    <m/>
    <d v="2009-11-01T00:00:00"/>
    <n v="8641.7199999999993"/>
    <n v="3058.59"/>
    <n v="11700.31"/>
    <m/>
    <n v="235"/>
    <n v="19.266887071377745"/>
    <n v="3690.8"/>
    <n v="49"/>
    <n v="284"/>
    <n v="75.346853174603169"/>
    <n v="29.105162750288187"/>
    <m/>
    <m/>
    <m/>
    <x v="6"/>
    <x v="2"/>
    <x v="6"/>
    <x v="112"/>
  </r>
  <r>
    <s v="2-07"/>
    <d v="2009-11-02T00:00:00"/>
    <n v="691.97"/>
    <n v="0"/>
    <n v="0"/>
    <n v="480.15"/>
    <n v="29"/>
    <n v="16.556896551724137"/>
    <n v="211.82"/>
    <n v="4"/>
    <n v="33"/>
    <n v="52.954999999999998"/>
    <n v="20.968787878787879"/>
    <m/>
    <m/>
    <m/>
    <x v="6"/>
    <x v="2"/>
    <x v="0"/>
    <x v="112"/>
  </r>
  <r>
    <s v="2-07"/>
    <d v="2009-11-03T00:00:00"/>
    <n v="1540.89"/>
    <n v="0"/>
    <n v="0"/>
    <n v="511.4"/>
    <n v="30"/>
    <n v="17.046666666666667"/>
    <n v="1029.49"/>
    <n v="5"/>
    <n v="35"/>
    <n v="205.898"/>
    <n v="44.02542857142857"/>
    <m/>
    <m/>
    <m/>
    <x v="6"/>
    <x v="2"/>
    <x v="1"/>
    <x v="112"/>
  </r>
  <r>
    <s v="2-07"/>
    <d v="2009-11-04T00:00:00"/>
    <n v="749.06"/>
    <n v="0"/>
    <n v="0"/>
    <n v="636.70000000000005"/>
    <n v="40"/>
    <n v="15.9175"/>
    <n v="112.36"/>
    <n v="5"/>
    <n v="45"/>
    <n v="22.472000000000001"/>
    <n v="16.645777777777781"/>
    <m/>
    <m/>
    <m/>
    <x v="6"/>
    <x v="2"/>
    <x v="2"/>
    <x v="112"/>
  </r>
  <r>
    <s v="2-07"/>
    <d v="2009-11-05T00:00:00"/>
    <n v="904.46"/>
    <n v="0"/>
    <n v="0"/>
    <n v="829.35"/>
    <n v="44"/>
    <n v="18.848863636363635"/>
    <n v="75.11"/>
    <n v="3"/>
    <n v="47"/>
    <n v="25.036666666666665"/>
    <n v="19.243829787234045"/>
    <m/>
    <m/>
    <m/>
    <x v="6"/>
    <x v="2"/>
    <x v="3"/>
    <x v="112"/>
  </r>
  <r>
    <s v="2-07"/>
    <d v="2009-11-06T00:00:00"/>
    <n v="1921.77"/>
    <n v="0"/>
    <n v="0"/>
    <n v="784.06"/>
    <n v="44"/>
    <n v="17.819545454545452"/>
    <n v="1137.72"/>
    <n v="11"/>
    <n v="55"/>
    <n v="103.42909090909092"/>
    <n v="34.941454545454548"/>
    <m/>
    <m/>
    <m/>
    <x v="6"/>
    <x v="2"/>
    <x v="4"/>
    <x v="112"/>
  </r>
  <r>
    <s v="2-07"/>
    <d v="2009-11-07T00:00:00"/>
    <n v="1148.4000000000001"/>
    <n v="0"/>
    <n v="0"/>
    <n v="798.4"/>
    <n v="36"/>
    <n v="22.177777777777777"/>
    <n v="310.83"/>
    <n v="8"/>
    <n v="44"/>
    <n v="38.853749999999998"/>
    <n v="25.209772727272728"/>
    <m/>
    <m/>
    <m/>
    <x v="6"/>
    <x v="2"/>
    <x v="5"/>
    <x v="112"/>
  </r>
  <r>
    <m/>
    <d v="2009-11-08T00:00:00"/>
    <n v="6956.5499999999993"/>
    <n v="2776.96"/>
    <n v="9733.5099999999984"/>
    <m/>
    <n v="223"/>
    <n v="18.061208347846279"/>
    <n v="2877.33"/>
    <n v="36"/>
    <n v="259"/>
    <n v="74.774084595959593"/>
    <n v="26.83917521465926"/>
    <m/>
    <m/>
    <m/>
    <x v="7"/>
    <x v="2"/>
    <x v="6"/>
    <x v="113"/>
  </r>
  <r>
    <s v="2-08"/>
    <d v="2009-11-09T00:00:00"/>
    <n v="1402.3"/>
    <n v="0"/>
    <n v="0"/>
    <n v="694.6"/>
    <n v="28"/>
    <n v="24.807142857142857"/>
    <n v="707.7"/>
    <n v="7"/>
    <n v="35"/>
    <n v="101.10000000000001"/>
    <n v="40.065714285714293"/>
    <m/>
    <n v="0"/>
    <m/>
    <x v="7"/>
    <x v="2"/>
    <x v="0"/>
    <x v="113"/>
  </r>
  <r>
    <s v="2-08"/>
    <d v="2009-11-10T00:00:00"/>
    <n v="869.77"/>
    <n v="0"/>
    <n v="0"/>
    <n v="677"/>
    <n v="30"/>
    <n v="22.566666666666666"/>
    <n v="192.77"/>
    <n v="6"/>
    <n v="36"/>
    <n v="32.128333333333337"/>
    <n v="24.160277777777779"/>
    <m/>
    <n v="0"/>
    <m/>
    <x v="7"/>
    <x v="2"/>
    <x v="1"/>
    <x v="113"/>
  </r>
  <r>
    <s v="2-08"/>
    <d v="2009-11-11T00:00:00"/>
    <n v="1040.6400000000001"/>
    <n v="0"/>
    <n v="0"/>
    <n v="831.2"/>
    <n v="45"/>
    <n v="18.471111111111114"/>
    <n v="209.44"/>
    <n v="7"/>
    <n v="52"/>
    <n v="29.919999999999998"/>
    <n v="20.012307692307694"/>
    <m/>
    <n v="4.0999999999999996"/>
    <m/>
    <x v="7"/>
    <x v="2"/>
    <x v="2"/>
    <x v="113"/>
  </r>
  <r>
    <s v="2-08"/>
    <d v="2009-11-12T00:00:00"/>
    <n v="1326.83"/>
    <n v="0"/>
    <n v="0"/>
    <n v="773.85"/>
    <n v="40"/>
    <n v="19.346250000000001"/>
    <n v="552.98"/>
    <n v="10"/>
    <n v="50"/>
    <n v="55.298000000000002"/>
    <n v="26.5366"/>
    <m/>
    <n v="0.15"/>
    <m/>
    <x v="7"/>
    <x v="2"/>
    <x v="3"/>
    <x v="113"/>
  </r>
  <r>
    <s v="2-08"/>
    <d v="2009-11-13T00:00:00"/>
    <n v="2653.52"/>
    <n v="0"/>
    <n v="0"/>
    <n v="1028.55"/>
    <n v="48"/>
    <n v="21.428124999999998"/>
    <n v="1624.97"/>
    <n v="13"/>
    <n v="61"/>
    <n v="124.9976923076923"/>
    <n v="43.500327868852459"/>
    <m/>
    <n v="-0.1"/>
    <m/>
    <x v="7"/>
    <x v="2"/>
    <x v="4"/>
    <x v="113"/>
  </r>
  <r>
    <s v="2-08"/>
    <d v="2009-11-14T00:00:00"/>
    <n v="777.3"/>
    <n v="0"/>
    <n v="0"/>
    <n v="446.85"/>
    <n v="24"/>
    <n v="18.618750000000002"/>
    <n v="330.45"/>
    <n v="6"/>
    <n v="30"/>
    <n v="55.074999999999996"/>
    <n v="25.91"/>
    <m/>
    <m/>
    <m/>
    <x v="7"/>
    <x v="2"/>
    <x v="5"/>
    <x v="113"/>
  </r>
  <r>
    <m/>
    <d v="2009-11-15T00:00:00"/>
    <n v="8070.36"/>
    <n v="2296.7399999999998"/>
    <n v="10367.099999999999"/>
    <m/>
    <n v="215"/>
    <n v="20.873007605820106"/>
    <n v="3618.31"/>
    <n v="49"/>
    <n v="264"/>
    <n v="66.419837606837604"/>
    <n v="30.030871270775368"/>
    <m/>
    <m/>
    <m/>
    <x v="8"/>
    <x v="2"/>
    <x v="6"/>
    <x v="114"/>
  </r>
  <r>
    <s v="2-09"/>
    <d v="2009-11-16T00:00:00"/>
    <n v="1113.01"/>
    <n v="0"/>
    <n v="0"/>
    <n v="573.85"/>
    <n v="28"/>
    <n v="20.494642857142857"/>
    <n v="539.16"/>
    <n v="6"/>
    <n v="34"/>
    <n v="89.86"/>
    <n v="32.735588235294117"/>
    <m/>
    <m/>
    <m/>
    <x v="8"/>
    <x v="2"/>
    <x v="0"/>
    <x v="114"/>
  </r>
  <r>
    <s v="2-09"/>
    <d v="2009-11-17T00:00:00"/>
    <n v="577.53"/>
    <n v="0"/>
    <n v="0"/>
    <n v="367.1"/>
    <n v="31"/>
    <n v="11.841935483870968"/>
    <n v="210.43"/>
    <n v="5"/>
    <n v="36"/>
    <n v="42.085999999999999"/>
    <n v="16.0425"/>
    <m/>
    <m/>
    <m/>
    <x v="8"/>
    <x v="2"/>
    <x v="1"/>
    <x v="114"/>
  </r>
  <r>
    <s v="2-09"/>
    <d v="2009-11-18T00:00:00"/>
    <n v="986.86"/>
    <n v="0"/>
    <n v="0"/>
    <n v="726.8"/>
    <n v="38"/>
    <n v="19.126315789473683"/>
    <n v="260.06"/>
    <n v="6"/>
    <n v="44"/>
    <n v="43.343333333333334"/>
    <n v="22.428636363636361"/>
    <m/>
    <m/>
    <m/>
    <x v="8"/>
    <x v="2"/>
    <x v="2"/>
    <x v="114"/>
  </r>
  <r>
    <s v="2-09"/>
    <d v="2009-11-19T00:00:00"/>
    <n v="1301.74"/>
    <n v="0"/>
    <n v="0"/>
    <n v="603.54999999999995"/>
    <n v="46"/>
    <n v="13.120652173913042"/>
    <n v="698.19"/>
    <n v="3"/>
    <n v="49"/>
    <n v="232.73000000000002"/>
    <n v="26.566122448979591"/>
    <m/>
    <m/>
    <m/>
    <x v="8"/>
    <x v="2"/>
    <x v="3"/>
    <x v="114"/>
  </r>
  <r>
    <s v="2-09"/>
    <d v="2009-11-20T00:00:00"/>
    <n v="1450.2"/>
    <n v="0"/>
    <n v="0"/>
    <n v="921.3"/>
    <n v="49"/>
    <n v="18.802040816326528"/>
    <n v="528.9"/>
    <n v="6"/>
    <n v="55"/>
    <n v="88.149999999999991"/>
    <n v="26.367272727272724"/>
    <s v="minus Shanondough and Rodeo cheques"/>
    <n v="-2.9"/>
    <m/>
    <x v="8"/>
    <x v="2"/>
    <x v="4"/>
    <x v="114"/>
  </r>
  <r>
    <s v="2-09"/>
    <d v="2009-11-21T00:00:00"/>
    <n v="1183.92"/>
    <n v="0"/>
    <n v="0"/>
    <n v="482.4"/>
    <n v="24"/>
    <n v="20.099999999999998"/>
    <n v="701.52"/>
    <n v="11"/>
    <n v="35"/>
    <n v="63.774545454545454"/>
    <n v="33.826285714285717"/>
    <m/>
    <m/>
    <m/>
    <x v="8"/>
    <x v="2"/>
    <x v="5"/>
    <x v="114"/>
  </r>
  <r>
    <m/>
    <d v="2009-11-22T00:00:00"/>
    <n v="6613.26"/>
    <n v="2620.33"/>
    <n v="9233.59"/>
    <m/>
    <n v="216"/>
    <n v="17.247597853454511"/>
    <n v="2938.2599999999998"/>
    <n v="37"/>
    <n v="253"/>
    <n v="93.323979797979803"/>
    <n v="26.327734248244752"/>
    <m/>
    <m/>
    <m/>
    <x v="9"/>
    <x v="2"/>
    <x v="6"/>
    <x v="115"/>
  </r>
  <r>
    <s v="2-10"/>
    <d v="2009-11-23T00:00:00"/>
    <n v="590.38"/>
    <n v="0"/>
    <n v="0"/>
    <n v="433.15"/>
    <n v="30"/>
    <n v="14.438333333333333"/>
    <n v="157.22999999999999"/>
    <n v="5"/>
    <n v="35"/>
    <n v="31.445999999999998"/>
    <n v="16.867999999999999"/>
    <m/>
    <m/>
    <m/>
    <x v="9"/>
    <x v="2"/>
    <x v="0"/>
    <x v="115"/>
  </r>
  <r>
    <s v="2-10"/>
    <d v="2009-11-24T00:00:00"/>
    <n v="1510.46"/>
    <n v="0"/>
    <n v="0"/>
    <n v="598.35"/>
    <n v="30"/>
    <n v="19.945"/>
    <n v="912.11"/>
    <n v="3"/>
    <n v="33"/>
    <n v="304.03666666666669"/>
    <n v="45.771515151515153"/>
    <m/>
    <m/>
    <m/>
    <x v="9"/>
    <x v="2"/>
    <x v="1"/>
    <x v="115"/>
  </r>
  <r>
    <s v="2-10"/>
    <d v="2009-11-25T00:00:00"/>
    <n v="827.16"/>
    <n v="0"/>
    <n v="0"/>
    <n v="755.05"/>
    <n v="40"/>
    <n v="18.876249999999999"/>
    <n v="72.11"/>
    <n v="1"/>
    <n v="41"/>
    <n v="72.11"/>
    <n v="20.174634146341461"/>
    <m/>
    <m/>
    <m/>
    <x v="9"/>
    <x v="2"/>
    <x v="2"/>
    <x v="115"/>
  </r>
  <r>
    <s v="2-10"/>
    <d v="2009-11-26T00:00:00"/>
    <n v="1484.67"/>
    <n v="0"/>
    <n v="0"/>
    <n v="502.8"/>
    <n v="37"/>
    <n v="13.58918918918919"/>
    <n v="981.87"/>
    <n v="9"/>
    <n v="46"/>
    <n v="109.09666666666666"/>
    <n v="32.275434782608698"/>
    <m/>
    <m/>
    <m/>
    <x v="9"/>
    <x v="2"/>
    <x v="3"/>
    <x v="115"/>
  </r>
  <r>
    <s v="2-10"/>
    <d v="2009-11-27T00:00:00"/>
    <n v="1662.14"/>
    <n v="0"/>
    <n v="0"/>
    <n v="1033.79"/>
    <n v="42"/>
    <n v="24.614047619047618"/>
    <n v="628.35"/>
    <n v="9"/>
    <n v="51"/>
    <n v="69.816666666666663"/>
    <n v="32.590980392156858"/>
    <m/>
    <m/>
    <m/>
    <x v="9"/>
    <x v="2"/>
    <x v="4"/>
    <x v="115"/>
  </r>
  <r>
    <s v="2-10"/>
    <d v="2009-11-28T00:00:00"/>
    <n v="826.88"/>
    <n v="0"/>
    <n v="0"/>
    <n v="480.3"/>
    <n v="26"/>
    <n v="18.473076923076924"/>
    <n v="346.58"/>
    <n v="5"/>
    <n v="31"/>
    <n v="69.316000000000003"/>
    <n v="26.673548387096773"/>
    <m/>
    <m/>
    <m/>
    <x v="9"/>
    <x v="2"/>
    <x v="5"/>
    <x v="115"/>
  </r>
  <r>
    <m/>
    <d v="2009-11-29T00:00:00"/>
    <n v="6901.6900000000005"/>
    <n v="2774.48"/>
    <n v="9676.17"/>
    <m/>
    <n v="205"/>
    <n v="18.322649510774511"/>
    <n v="3098.2499999999995"/>
    <n v="32"/>
    <n v="237"/>
    <n v="109.30366666666669"/>
    <n v="29.059018809953159"/>
    <m/>
    <m/>
    <m/>
    <x v="10"/>
    <x v="2"/>
    <x v="6"/>
    <x v="116"/>
  </r>
  <r>
    <s v="2-11"/>
    <d v="2009-11-30T00:00:00"/>
    <n v="816.31"/>
    <n v="0"/>
    <n v="0"/>
    <n v="645.04999999999995"/>
    <n v="40"/>
    <n v="16.126249999999999"/>
    <n v="171.26"/>
    <n v="4"/>
    <n v="44"/>
    <n v="42.814999999999998"/>
    <n v="18.552499999999998"/>
    <m/>
    <m/>
    <m/>
    <x v="10"/>
    <x v="2"/>
    <x v="0"/>
    <x v="116"/>
  </r>
  <r>
    <s v="2-11"/>
    <d v="2009-12-01T00:00:00"/>
    <n v="1009.09"/>
    <n v="0"/>
    <n v="0"/>
    <n v="612.95000000000005"/>
    <n v="29"/>
    <n v="21.136206896551727"/>
    <n v="396.14"/>
    <n v="4"/>
    <n v="33"/>
    <n v="99.034999999999997"/>
    <n v="30.578484848484848"/>
    <m/>
    <m/>
    <m/>
    <x v="10"/>
    <x v="2"/>
    <x v="1"/>
    <x v="116"/>
  </r>
  <r>
    <s v="2-11"/>
    <d v="2009-12-02T00:00:00"/>
    <n v="1297.3599999999999"/>
    <n v="0"/>
    <n v="0"/>
    <n v="851.3"/>
    <n v="36"/>
    <n v="23.647222222222222"/>
    <n v="446.06"/>
    <n v="8"/>
    <n v="44"/>
    <n v="55.7575"/>
    <n v="29.485454545454544"/>
    <m/>
    <m/>
    <m/>
    <x v="10"/>
    <x v="2"/>
    <x v="2"/>
    <x v="116"/>
  </r>
  <r>
    <s v="2-11"/>
    <d v="2009-12-03T00:00:00"/>
    <n v="1622.37"/>
    <n v="0"/>
    <n v="0"/>
    <n v="634"/>
    <n v="34"/>
    <n v="18.647058823529413"/>
    <n v="88.37"/>
    <n v="7"/>
    <n v="41"/>
    <n v="12.624285714285715"/>
    <n v="17.618780487804877"/>
    <m/>
    <m/>
    <m/>
    <x v="10"/>
    <x v="2"/>
    <x v="3"/>
    <x v="116"/>
  </r>
  <r>
    <s v="2-11"/>
    <d v="2009-12-04T00:00:00"/>
    <n v="2708.25"/>
    <n v="0"/>
    <n v="0"/>
    <n v="1096.6500000000001"/>
    <n v="44"/>
    <n v="24.923863636363638"/>
    <n v="1611.6"/>
    <n v="5"/>
    <n v="49"/>
    <n v="322.32"/>
    <n v="55.270408163265309"/>
    <m/>
    <m/>
    <m/>
    <x v="10"/>
    <x v="2"/>
    <x v="4"/>
    <x v="116"/>
  </r>
  <r>
    <s v="2-11"/>
    <d v="2009-12-05T00:00:00"/>
    <n v="1975.62"/>
    <n v="0"/>
    <n v="0"/>
    <n v="677.75"/>
    <n v="30"/>
    <n v="22.591666666666665"/>
    <n v="1297.8699999999999"/>
    <n v="11"/>
    <n v="41"/>
    <n v="117.98818181818181"/>
    <n v="48.18585365853658"/>
    <m/>
    <m/>
    <m/>
    <x v="10"/>
    <x v="2"/>
    <x v="5"/>
    <x v="116"/>
  </r>
  <r>
    <m/>
    <d v="2009-12-06T00:00:00"/>
    <n v="9429"/>
    <n v="3844.15"/>
    <n v="13273.15"/>
    <m/>
    <n v="213"/>
    <n v="21.178711374222278"/>
    <n v="4011.2999999999997"/>
    <n v="39"/>
    <n v="252"/>
    <n v="108.42332792207792"/>
    <n v="33.281913617257693"/>
    <m/>
    <m/>
    <m/>
    <x v="11"/>
    <x v="2"/>
    <x v="6"/>
    <x v="117"/>
  </r>
  <r>
    <s v="2-12"/>
    <d v="2009-12-07T00:00:00"/>
    <n v="918.68"/>
    <n v="0"/>
    <n v="0"/>
    <n v="454.1"/>
    <n v="41"/>
    <n v="11.075609756097561"/>
    <n v="464.58"/>
    <n v="7"/>
    <n v="48"/>
    <n v="66.368571428571428"/>
    <n v="19.139166666666668"/>
    <m/>
    <m/>
    <m/>
    <x v="11"/>
    <x v="2"/>
    <x v="0"/>
    <x v="117"/>
  </r>
  <r>
    <s v="2-12"/>
    <d v="2009-12-08T00:00:00"/>
    <n v="856.07"/>
    <n v="0"/>
    <n v="0"/>
    <n v="331.7"/>
    <n v="18"/>
    <n v="18.427777777777777"/>
    <n v="524.37"/>
    <n v="5"/>
    <n v="23"/>
    <n v="104.874"/>
    <n v="37.220434782608692"/>
    <m/>
    <m/>
    <m/>
    <x v="11"/>
    <x v="2"/>
    <x v="1"/>
    <x v="117"/>
  </r>
  <r>
    <s v="2-12"/>
    <d v="2009-12-09T00:00:00"/>
    <n v="836.7"/>
    <n v="0"/>
    <n v="0"/>
    <n v="550.45000000000005"/>
    <n v="26"/>
    <n v="21.17115384615385"/>
    <n v="286.25"/>
    <n v="6"/>
    <n v="32"/>
    <n v="47.708333333333336"/>
    <n v="26.146875000000001"/>
    <m/>
    <m/>
    <m/>
    <x v="11"/>
    <x v="2"/>
    <x v="2"/>
    <x v="117"/>
  </r>
  <r>
    <s v="2-12"/>
    <d v="2009-12-10T00:00:00"/>
    <n v="786.61"/>
    <n v="0"/>
    <n v="0"/>
    <n v="555.5"/>
    <n v="33"/>
    <n v="16.833333333333332"/>
    <n v="231.11"/>
    <n v="5"/>
    <n v="38"/>
    <n v="46.222000000000001"/>
    <n v="20.700263157894739"/>
    <m/>
    <m/>
    <m/>
    <x v="11"/>
    <x v="2"/>
    <x v="3"/>
    <x v="117"/>
  </r>
  <r>
    <s v="2-12"/>
    <d v="2009-12-11T00:00:00"/>
    <n v="2460.52"/>
    <n v="0"/>
    <n v="0"/>
    <n v="417.65"/>
    <n v="27"/>
    <n v="15.468518518518518"/>
    <n v="2042.87"/>
    <n v="19"/>
    <n v="46"/>
    <n v="107.51947368421052"/>
    <n v="53.489565217391302"/>
    <m/>
    <m/>
    <m/>
    <x v="11"/>
    <x v="2"/>
    <x v="4"/>
    <x v="117"/>
  </r>
  <r>
    <s v="2-12"/>
    <d v="2009-12-12T00:00:00"/>
    <n v="712.41"/>
    <n v="0"/>
    <n v="0"/>
    <n v="412.5"/>
    <n v="22"/>
    <n v="18.75"/>
    <n v="299.91000000000003"/>
    <n v="8"/>
    <n v="30"/>
    <n v="37.488750000000003"/>
    <n v="23.747000000000003"/>
    <m/>
    <m/>
    <m/>
    <x v="11"/>
    <x v="2"/>
    <x v="5"/>
    <x v="117"/>
  </r>
  <r>
    <m/>
    <d v="2009-12-13T00:00:00"/>
    <n v="6570.99"/>
    <n v="3801.8"/>
    <n v="10372.790000000001"/>
    <m/>
    <n v="167"/>
    <n v="16.954398871980175"/>
    <n v="3849.0899999999997"/>
    <n v="50"/>
    <n v="217"/>
    <n v="68.36352140768588"/>
    <n v="30.073884137426905"/>
    <m/>
    <m/>
    <m/>
    <x v="12"/>
    <x v="2"/>
    <x v="6"/>
    <x v="118"/>
  </r>
  <r>
    <s v="2-13"/>
    <d v="2009-12-14T00:00:00"/>
    <n v="635.28"/>
    <n v="0"/>
    <n v="0"/>
    <n v="467.55"/>
    <n v="31"/>
    <n v="15.082258064516129"/>
    <n v="167.73"/>
    <n v="6"/>
    <n v="37"/>
    <n v="27.954999999999998"/>
    <n v="17.169729729729728"/>
    <m/>
    <m/>
    <m/>
    <x v="12"/>
    <x v="2"/>
    <x v="0"/>
    <x v="118"/>
  </r>
  <r>
    <s v="2-13"/>
    <d v="2009-12-15T00:00:00"/>
    <n v="1723.47"/>
    <n v="0"/>
    <n v="0"/>
    <n v="754.1"/>
    <n v="40"/>
    <n v="18.852499999999999"/>
    <n v="969.37"/>
    <n v="5"/>
    <n v="45"/>
    <n v="193.874"/>
    <n v="38.299333333333337"/>
    <m/>
    <m/>
    <m/>
    <x v="12"/>
    <x v="2"/>
    <x v="1"/>
    <x v="118"/>
  </r>
  <r>
    <s v="2-13"/>
    <d v="2009-12-16T00:00:00"/>
    <n v="1365.08"/>
    <n v="0"/>
    <n v="0"/>
    <n v="988.8"/>
    <n v="33"/>
    <n v="29.963636363636361"/>
    <n v="376.28"/>
    <n v="1"/>
    <n v="34"/>
    <n v="376.28"/>
    <n v="40.149411764705881"/>
    <m/>
    <m/>
    <m/>
    <x v="12"/>
    <x v="2"/>
    <x v="2"/>
    <x v="118"/>
  </r>
  <r>
    <s v="2-13"/>
    <d v="2009-12-17T00:00:00"/>
    <n v="1498.2"/>
    <n v="0"/>
    <n v="0"/>
    <n v="1274.0999999999999"/>
    <n v="48"/>
    <n v="26.543749999999999"/>
    <n v="224.1"/>
    <n v="5"/>
    <n v="53"/>
    <n v="44.82"/>
    <n v="28.267924528301883"/>
    <m/>
    <m/>
    <m/>
    <x v="12"/>
    <x v="2"/>
    <x v="3"/>
    <x v="118"/>
  </r>
  <r>
    <s v="2-13"/>
    <d v="2009-12-18T00:00:00"/>
    <n v="3057.06"/>
    <n v="0"/>
    <n v="0"/>
    <n v="1065.1500000000001"/>
    <n v="42"/>
    <n v="25.360714285714288"/>
    <n v="1991.91"/>
    <n v="16"/>
    <n v="58"/>
    <n v="124.49437500000001"/>
    <n v="52.707931034482769"/>
    <m/>
    <m/>
    <m/>
    <x v="12"/>
    <x v="2"/>
    <x v="4"/>
    <x v="118"/>
  </r>
  <r>
    <s v="2-13"/>
    <d v="2009-12-19T00:00:00"/>
    <n v="2621.47"/>
    <n v="0"/>
    <n v="0"/>
    <n v="1964.15"/>
    <n v="52"/>
    <n v="37.77211538461539"/>
    <n v="657.32"/>
    <n v="9"/>
    <n v="61"/>
    <n v="73.035555555555561"/>
    <n v="42.974918032786888"/>
    <m/>
    <m/>
    <m/>
    <x v="12"/>
    <x v="2"/>
    <x v="5"/>
    <x v="118"/>
  </r>
  <r>
    <m/>
    <d v="2009-12-20T00:00:00"/>
    <n v="10900.56"/>
    <n v="5231.53"/>
    <n v="16132.09"/>
    <m/>
    <n v="246"/>
    <n v="25.595829016413699"/>
    <n v="4386.71"/>
    <n v="42"/>
    <n v="288"/>
    <n v="140.07648842592593"/>
    <n v="36.594874737223414"/>
    <m/>
    <m/>
    <m/>
    <x v="13"/>
    <x v="2"/>
    <x v="6"/>
    <x v="119"/>
  </r>
  <r>
    <s v="2-14"/>
    <d v="2009-12-21T00:00:00"/>
    <n v="1641.07"/>
    <n v="0"/>
    <n v="0"/>
    <n v="1245.8499999999999"/>
    <n v="44"/>
    <n v="28.314772727272725"/>
    <n v="395.22"/>
    <n v="8"/>
    <n v="52"/>
    <n v="49.402500000000003"/>
    <n v="31.55903846153846"/>
    <m/>
    <m/>
    <m/>
    <x v="13"/>
    <x v="2"/>
    <x v="0"/>
    <x v="119"/>
  </r>
  <r>
    <s v="2-14"/>
    <d v="2009-12-22T00:00:00"/>
    <n v="2529.5300000000002"/>
    <n v="0"/>
    <n v="0"/>
    <n v="1541.65"/>
    <n v="51"/>
    <n v="30.228431372549021"/>
    <n v="987.88"/>
    <n v="10"/>
    <n v="61"/>
    <n v="98.787999999999997"/>
    <n v="41.467704918032787"/>
    <m/>
    <m/>
    <m/>
    <x v="13"/>
    <x v="2"/>
    <x v="1"/>
    <x v="119"/>
  </r>
  <r>
    <s v="2-14"/>
    <d v="2009-12-23T00:00:00"/>
    <n v="5599.07"/>
    <n v="0"/>
    <n v="0"/>
    <n v="3023.9"/>
    <n v="72"/>
    <n v="41.99861111111111"/>
    <n v="2575.17"/>
    <n v="29"/>
    <n v="101"/>
    <n v="88.798965517241385"/>
    <n v="55.436336633663366"/>
    <m/>
    <m/>
    <m/>
    <x v="13"/>
    <x v="2"/>
    <x v="2"/>
    <x v="119"/>
  </r>
  <r>
    <s v="2-14"/>
    <d v="2009-12-24T00:00:00"/>
    <n v="7926.29"/>
    <n v="0"/>
    <n v="0"/>
    <n v="4309.8"/>
    <n v="97"/>
    <n v="44.430927835051548"/>
    <n v="3616.49"/>
    <n v="30"/>
    <n v="127"/>
    <n v="120.54966666666665"/>
    <n v="62.411732283464566"/>
    <m/>
    <m/>
    <m/>
    <x v="13"/>
    <x v="2"/>
    <x v="3"/>
    <x v="119"/>
  </r>
  <r>
    <s v="2-14"/>
    <d v="2009-12-25T00:00:00"/>
    <n v="0"/>
    <n v="0"/>
    <n v="0"/>
    <n v="0"/>
    <n v="0"/>
    <n v="0"/>
    <n v="0"/>
    <n v="0"/>
    <n v="0"/>
    <n v="0"/>
    <n v="0"/>
    <s v="CHRISTMAS DAY"/>
    <m/>
    <m/>
    <x v="13"/>
    <x v="2"/>
    <x v="4"/>
    <x v="119"/>
  </r>
  <r>
    <s v="2-14"/>
    <d v="2009-12-26T00:00:00"/>
    <n v="0"/>
    <n v="0"/>
    <n v="0"/>
    <n v="0"/>
    <n v="0"/>
    <n v="0"/>
    <n v="0"/>
    <n v="0"/>
    <n v="0"/>
    <n v="0"/>
    <n v="0"/>
    <s v="BOXING DAY"/>
    <m/>
    <m/>
    <x v="13"/>
    <x v="2"/>
    <x v="5"/>
    <x v="119"/>
  </r>
  <r>
    <m/>
    <d v="2009-12-27T00:00:00"/>
    <n v="17695.96"/>
    <n v="4334.18"/>
    <n v="22030.14"/>
    <m/>
    <n v="264"/>
    <n v="24.162123840997406"/>
    <n v="7574.76"/>
    <n v="77"/>
    <n v="341"/>
    <n v="59.589855363984668"/>
    <n v="31.81246871611653"/>
    <m/>
    <m/>
    <m/>
    <x v="14"/>
    <x v="2"/>
    <x v="6"/>
    <x v="120"/>
  </r>
  <r>
    <s v="2-15"/>
    <d v="2009-12-28T00:00:00"/>
    <n v="0"/>
    <n v="0"/>
    <n v="0"/>
    <n v="0"/>
    <n v="0"/>
    <n v="0"/>
    <n v="0"/>
    <n v="0"/>
    <n v="0"/>
    <n v="0"/>
    <n v="0"/>
    <s v="PUBLIC HOLIDAY"/>
    <m/>
    <m/>
    <x v="14"/>
    <x v="2"/>
    <x v="0"/>
    <x v="120"/>
  </r>
  <r>
    <s v="2-15"/>
    <d v="2009-12-29T00:00:00"/>
    <n v="837.38"/>
    <n v="0"/>
    <n v="0"/>
    <n v="753.07"/>
    <n v="35"/>
    <n v="21.516285714285715"/>
    <n v="84.31"/>
    <n v="2"/>
    <n v="37"/>
    <n v="42.155000000000001"/>
    <n v="22.631891891891893"/>
    <m/>
    <m/>
    <m/>
    <x v="14"/>
    <x v="2"/>
    <x v="1"/>
    <x v="120"/>
  </r>
  <r>
    <s v="2-15"/>
    <d v="2009-12-30T00:00:00"/>
    <n v="962.57"/>
    <n v="0"/>
    <n v="0"/>
    <n v="713.4"/>
    <n v="33"/>
    <n v="21.618181818181817"/>
    <n v="249.17"/>
    <n v="9"/>
    <n v="42"/>
    <n v="27.685555555555553"/>
    <n v="22.918333333333333"/>
    <m/>
    <m/>
    <m/>
    <x v="14"/>
    <x v="2"/>
    <x v="2"/>
    <x v="120"/>
  </r>
  <r>
    <s v="2-15"/>
    <d v="2009-12-31T00:00:00"/>
    <n v="2497.13"/>
    <n v="0"/>
    <n v="0"/>
    <n v="1291"/>
    <n v="60"/>
    <n v="21.516666666666666"/>
    <n v="1206.1300000000001"/>
    <n v="16"/>
    <n v="76"/>
    <n v="75.383125000000007"/>
    <n v="32.85697368421053"/>
    <m/>
    <m/>
    <m/>
    <x v="14"/>
    <x v="2"/>
    <x v="3"/>
    <x v="120"/>
  </r>
  <r>
    <s v="2-15"/>
    <d v="2010-01-01T00:00:00"/>
    <n v="0"/>
    <n v="0"/>
    <n v="0"/>
    <n v="0"/>
    <n v="128"/>
    <n v="0"/>
    <n v="0"/>
    <n v="27"/>
    <n v="155"/>
    <n v="0"/>
    <n v="0"/>
    <s v="NEW YEARS DAY"/>
    <m/>
    <m/>
    <x v="15"/>
    <x v="3"/>
    <x v="4"/>
    <x v="121"/>
  </r>
  <r>
    <s v="2-15"/>
    <d v="2010-01-02T00:00:00"/>
    <n v="0"/>
    <n v="0"/>
    <n v="0"/>
    <n v="0"/>
    <n v="0"/>
    <n v="0"/>
    <n v="0"/>
    <n v="0"/>
    <n v="0"/>
    <n v="0"/>
    <n v="0"/>
    <s v="CLOSED"/>
    <m/>
    <m/>
    <x v="15"/>
    <x v="3"/>
    <x v="5"/>
    <x v="121"/>
  </r>
  <r>
    <m/>
    <d v="2010-01-03T00:00:00"/>
    <n v="4297.08"/>
    <n v="2066.98"/>
    <n v="6364.0599999999995"/>
    <m/>
    <n v="256"/>
    <n v="10.775189033189031"/>
    <n v="1539.6100000000001"/>
    <n v="54"/>
    <n v="310"/>
    <n v="24.203946759259264"/>
    <n v="13.067866484905958"/>
    <m/>
    <m/>
    <m/>
    <x v="16"/>
    <x v="3"/>
    <x v="6"/>
    <x v="122"/>
  </r>
  <r>
    <s v="2-16"/>
    <d v="2010-01-04T00:00:00"/>
    <n v="752.45"/>
    <n v="0"/>
    <n v="0"/>
    <n v="523.35"/>
    <n v="31"/>
    <n v="16.88225806451613"/>
    <n v="229.1"/>
    <n v="6"/>
    <n v="37"/>
    <n v="38.18333333333333"/>
    <n v="20.336486486486489"/>
    <m/>
    <m/>
    <m/>
    <x v="16"/>
    <x v="3"/>
    <x v="0"/>
    <x v="122"/>
  </r>
  <r>
    <s v="2-16"/>
    <d v="2010-01-05T00:00:00"/>
    <n v="2481.9499999999998"/>
    <n v="0"/>
    <n v="0"/>
    <n v="930.55"/>
    <n v="50"/>
    <n v="18.611000000000001"/>
    <n v="1551.4"/>
    <n v="12"/>
    <n v="62"/>
    <n v="129.28333333333333"/>
    <n v="40.031451612903226"/>
    <m/>
    <m/>
    <m/>
    <x v="16"/>
    <x v="3"/>
    <x v="1"/>
    <x v="122"/>
  </r>
  <r>
    <s v="2-16"/>
    <d v="2010-01-06T00:00:00"/>
    <n v="1209.07"/>
    <n v="0"/>
    <n v="0"/>
    <n v="938.2"/>
    <n v="33"/>
    <n v="28.430303030303033"/>
    <n v="270.75"/>
    <n v="6"/>
    <n v="39"/>
    <n v="45.125"/>
    <n v="30.99871794871795"/>
    <m/>
    <m/>
    <m/>
    <x v="16"/>
    <x v="3"/>
    <x v="2"/>
    <x v="122"/>
  </r>
  <r>
    <s v="2-16"/>
    <d v="2010-01-07T00:00:00"/>
    <n v="1387.11"/>
    <n v="0"/>
    <n v="0"/>
    <n v="753.85"/>
    <n v="33"/>
    <n v="22.843939393939394"/>
    <n v="931.94"/>
    <n v="14"/>
    <n v="47"/>
    <n v="66.567142857142855"/>
    <n v="35.867872340425528"/>
    <m/>
    <m/>
    <m/>
    <x v="16"/>
    <x v="3"/>
    <x v="3"/>
    <x v="122"/>
  </r>
  <r>
    <s v="2-16"/>
    <d v="2010-01-08T00:00:00"/>
    <n v="2698.1"/>
    <n v="0"/>
    <n v="0"/>
    <n v="1386.95"/>
    <n v="54"/>
    <n v="25.68425925925926"/>
    <n v="1311.15"/>
    <n v="8"/>
    <n v="62"/>
    <n v="163.89375000000001"/>
    <n v="43.517741935483876"/>
    <m/>
    <m/>
    <m/>
    <x v="16"/>
    <x v="3"/>
    <x v="4"/>
    <x v="122"/>
  </r>
  <r>
    <s v="2-16"/>
    <d v="2010-01-09T00:00:00"/>
    <n v="862.76"/>
    <n v="0"/>
    <n v="0"/>
    <n v="407.8"/>
    <n v="21"/>
    <n v="19.419047619047621"/>
    <n v="454.96"/>
    <n v="10"/>
    <n v="31"/>
    <n v="45.495999999999995"/>
    <n v="27.830967741935485"/>
    <m/>
    <m/>
    <m/>
    <x v="16"/>
    <x v="3"/>
    <x v="5"/>
    <x v="122"/>
  </r>
  <r>
    <m/>
    <d v="2010-01-10T00:00:00"/>
    <n v="9391.4399999999987"/>
    <n v="2066.98"/>
    <n v="11458.419999999998"/>
    <m/>
    <n v="222"/>
    <n v="21.97846789451091"/>
    <n v="4749.3"/>
    <n v="56"/>
    <n v="278"/>
    <n v="81.424759920634912"/>
    <n v="33.097206344325429"/>
    <m/>
    <m/>
    <m/>
    <x v="17"/>
    <x v="3"/>
    <x v="6"/>
    <x v="123"/>
  </r>
  <r>
    <s v="2-17"/>
    <d v="2010-01-11T00:00:00"/>
    <n v="405.59"/>
    <n v="0"/>
    <n v="0"/>
    <n v="283.39999999999998"/>
    <n v="25"/>
    <n v="11.335999999999999"/>
    <n v="122.19"/>
    <n v="5"/>
    <n v="30"/>
    <n v="24.437999999999999"/>
    <n v="13.519666666666666"/>
    <m/>
    <n v="6.3"/>
    <m/>
    <x v="17"/>
    <x v="3"/>
    <x v="0"/>
    <x v="123"/>
  </r>
  <r>
    <s v="2-17"/>
    <d v="2010-01-12T00:00:00"/>
    <n v="1286.0999999999999"/>
    <n v="0"/>
    <n v="0"/>
    <n v="404.5"/>
    <n v="27"/>
    <n v="14.981481481481481"/>
    <n v="881.6"/>
    <n v="6"/>
    <n v="33"/>
    <n v="146.93333333333334"/>
    <n v="38.972727272727269"/>
    <m/>
    <n v="0.2"/>
    <m/>
    <x v="17"/>
    <x v="3"/>
    <x v="1"/>
    <x v="123"/>
  </r>
  <r>
    <s v="2-17"/>
    <d v="2010-01-13T00:00:00"/>
    <n v="1806.21"/>
    <n v="0"/>
    <n v="0"/>
    <n v="1021.3"/>
    <n v="38"/>
    <n v="26.876315789473683"/>
    <n v="784.65"/>
    <n v="8"/>
    <n v="46"/>
    <n v="98.081249999999997"/>
    <n v="39.259782608695652"/>
    <m/>
    <m/>
    <m/>
    <x v="17"/>
    <x v="3"/>
    <x v="2"/>
    <x v="123"/>
  </r>
  <r>
    <s v="2-17"/>
    <d v="2010-01-14T00:00:00"/>
    <n v="741.61"/>
    <n v="0"/>
    <n v="0"/>
    <n v="687.2"/>
    <n v="35"/>
    <n v="19.634285714285717"/>
    <n v="54.41"/>
    <n v="3"/>
    <n v="38"/>
    <n v="18.136666666666667"/>
    <n v="19.516052631578948"/>
    <m/>
    <m/>
    <m/>
    <x v="17"/>
    <x v="3"/>
    <x v="3"/>
    <x v="123"/>
  </r>
  <r>
    <s v="2-17"/>
    <d v="2010-01-15T00:00:00"/>
    <n v="2182.09"/>
    <n v="0"/>
    <n v="0"/>
    <n v="1047"/>
    <n v="44"/>
    <n v="23.795454545454547"/>
    <n v="1135.0899999999999"/>
    <n v="9"/>
    <n v="53"/>
    <n v="126.12111111111111"/>
    <n v="41.171509433962264"/>
    <m/>
    <n v="0.45"/>
    <m/>
    <x v="17"/>
    <x v="3"/>
    <x v="4"/>
    <x v="123"/>
  </r>
  <r>
    <s v="2-17"/>
    <d v="2010-01-16T00:00:00"/>
    <n v="686.18"/>
    <n v="0"/>
    <n v="0"/>
    <n v="483.75"/>
    <n v="24"/>
    <n v="20.15625"/>
    <n v="202.43"/>
    <n v="5"/>
    <n v="29"/>
    <n v="40.486000000000004"/>
    <n v="23.661379310344831"/>
    <m/>
    <m/>
    <m/>
    <x v="17"/>
    <x v="3"/>
    <x v="5"/>
    <x v="123"/>
  </r>
  <r>
    <m/>
    <d v="2010-01-17T00:00:00"/>
    <n v="7107.78"/>
    <n v="2291.3200000000002"/>
    <n v="9399.1"/>
    <m/>
    <n v="193"/>
    <n v="19.463297921782573"/>
    <n v="3180.37"/>
    <n v="36"/>
    <n v="229"/>
    <n v="75.699393518518505"/>
    <n v="29.350186320662605"/>
    <m/>
    <m/>
    <m/>
    <x v="18"/>
    <x v="3"/>
    <x v="6"/>
    <x v="124"/>
  </r>
  <r>
    <s v="2-18"/>
    <d v="2010-01-18T00:00:00"/>
    <n v="1279.5899999999999"/>
    <n v="0"/>
    <n v="0"/>
    <n v="496.6"/>
    <n v="30"/>
    <n v="16.553333333333335"/>
    <n v="783.01"/>
    <n v="7"/>
    <n v="37"/>
    <n v="111.85857142857142"/>
    <n v="34.584054054054057"/>
    <m/>
    <m/>
    <m/>
    <x v="18"/>
    <x v="3"/>
    <x v="0"/>
    <x v="124"/>
  </r>
  <r>
    <s v="2-18"/>
    <d v="2010-01-19T00:00:00"/>
    <n v="883.93"/>
    <n v="0"/>
    <n v="0"/>
    <n v="833.3"/>
    <n v="41"/>
    <n v="20.324390243902439"/>
    <n v="50.63"/>
    <n v="2"/>
    <n v="43"/>
    <n v="25.315000000000001"/>
    <n v="20.556511627906975"/>
    <m/>
    <m/>
    <m/>
    <x v="18"/>
    <x v="3"/>
    <x v="1"/>
    <x v="124"/>
  </r>
  <r>
    <s v="2-18"/>
    <d v="2010-01-20T00:00:00"/>
    <n v="674.29"/>
    <n v="0"/>
    <n v="0"/>
    <n v="383.95"/>
    <n v="19"/>
    <n v="20.207894736842103"/>
    <n v="290.33999999999997"/>
    <n v="8"/>
    <n v="27"/>
    <n v="36.292499999999997"/>
    <n v="24.973703703703702"/>
    <m/>
    <m/>
    <m/>
    <x v="18"/>
    <x v="3"/>
    <x v="2"/>
    <x v="124"/>
  </r>
  <r>
    <s v="2-18"/>
    <d v="2010-01-21T00:00:00"/>
    <n v="1788"/>
    <n v="0"/>
    <n v="0"/>
    <n v="682.05"/>
    <n v="32"/>
    <n v="21.314062499999999"/>
    <n v="1105.95"/>
    <n v="9"/>
    <n v="41"/>
    <n v="122.88333333333334"/>
    <n v="43.609756097560975"/>
    <m/>
    <m/>
    <m/>
    <x v="18"/>
    <x v="3"/>
    <x v="3"/>
    <x v="124"/>
  </r>
  <r>
    <s v="2-18"/>
    <d v="2010-01-22T00:00:00"/>
    <n v="1658"/>
    <n v="0"/>
    <n v="0"/>
    <n v="1095.3499999999999"/>
    <n v="36"/>
    <n v="30.426388888888887"/>
    <n v="562.65"/>
    <n v="10"/>
    <n v="46"/>
    <n v="56.265000000000001"/>
    <n v="36.043478260869563"/>
    <m/>
    <m/>
    <m/>
    <x v="18"/>
    <x v="3"/>
    <x v="4"/>
    <x v="124"/>
  </r>
  <r>
    <s v="2-18"/>
    <d v="2010-01-23T00:00:00"/>
    <n v="1220.4000000000001"/>
    <n v="0"/>
    <n v="0"/>
    <n v="743.75"/>
    <n v="31"/>
    <n v="23.991935483870968"/>
    <n v="476.65"/>
    <n v="11"/>
    <n v="42"/>
    <n v="43.331818181818178"/>
    <n v="29.05714285714286"/>
    <m/>
    <m/>
    <m/>
    <x v="18"/>
    <x v="3"/>
    <x v="5"/>
    <x v="124"/>
  </r>
  <r>
    <m/>
    <d v="2010-01-24T00:00:00"/>
    <n v="7504.2099999999991"/>
    <n v="3994.24"/>
    <n v="11498.449999999999"/>
    <m/>
    <n v="189"/>
    <n v="22.136334197806288"/>
    <n v="3269.2300000000005"/>
    <n v="47"/>
    <n v="236"/>
    <n v="65.991037157287153"/>
    <n v="31.470774433539688"/>
    <m/>
    <m/>
    <m/>
    <x v="19"/>
    <x v="3"/>
    <x v="6"/>
    <x v="125"/>
  </r>
  <r>
    <s v="2-19"/>
    <d v="2010-01-25T00:00:00"/>
    <n v="1660.94"/>
    <n v="0"/>
    <n v="0"/>
    <n v="1130.3"/>
    <n v="52"/>
    <n v="21.736538461538462"/>
    <n v="530.64"/>
    <n v="9"/>
    <n v="61"/>
    <n v="58.96"/>
    <n v="27.228524590163936"/>
    <m/>
    <m/>
    <m/>
    <x v="19"/>
    <x v="3"/>
    <x v="0"/>
    <x v="125"/>
  </r>
  <r>
    <s v="2-19"/>
    <d v="2010-01-26T00:00:00"/>
    <n v="0"/>
    <n v="0"/>
    <n v="0"/>
    <n v="0"/>
    <n v="0"/>
    <n v="0"/>
    <n v="0"/>
    <n v="0"/>
    <n v="0"/>
    <n v="0"/>
    <n v="0"/>
    <m/>
    <m/>
    <m/>
    <x v="19"/>
    <x v="3"/>
    <x v="1"/>
    <x v="125"/>
  </r>
  <r>
    <s v="2-19"/>
    <d v="2010-01-27T00:00:00"/>
    <n v="1665.61"/>
    <n v="0"/>
    <n v="0"/>
    <n v="616.70000000000005"/>
    <n v="37"/>
    <n v="16.66756756756757"/>
    <n v="1048.9100000000001"/>
    <n v="9"/>
    <n v="46"/>
    <n v="116.54555555555557"/>
    <n v="36.208913043478262"/>
    <m/>
    <m/>
    <m/>
    <x v="19"/>
    <x v="3"/>
    <x v="2"/>
    <x v="125"/>
  </r>
  <r>
    <s v="2-19"/>
    <d v="2010-01-28T00:00:00"/>
    <n v="1139.5999999999999"/>
    <n v="0"/>
    <n v="0"/>
    <n v="911.85"/>
    <n v="37"/>
    <n v="24.644594594594594"/>
    <n v="227.75"/>
    <n v="8"/>
    <n v="45"/>
    <n v="28.46875"/>
    <n v="25.324444444444442"/>
    <m/>
    <m/>
    <m/>
    <x v="19"/>
    <x v="3"/>
    <x v="3"/>
    <x v="125"/>
  </r>
  <r>
    <s v="2-19"/>
    <d v="2010-01-29T00:00:00"/>
    <n v="1649.11"/>
    <n v="0"/>
    <n v="0"/>
    <n v="728.65"/>
    <n v="26"/>
    <n v="28.024999999999999"/>
    <n v="720.46"/>
    <n v="3"/>
    <n v="29"/>
    <n v="240.15333333333334"/>
    <n v="49.969310344827591"/>
    <m/>
    <m/>
    <m/>
    <x v="19"/>
    <x v="3"/>
    <x v="4"/>
    <x v="125"/>
  </r>
  <r>
    <s v="2-19"/>
    <d v="2010-01-30T00:00:00"/>
    <n v="906.83"/>
    <n v="0"/>
    <n v="0"/>
    <n v="685.85"/>
    <n v="27"/>
    <n v="25.401851851851852"/>
    <n v="220.98"/>
    <n v="5"/>
    <n v="32"/>
    <n v="44.195999999999998"/>
    <n v="28.338437500000001"/>
    <m/>
    <m/>
    <m/>
    <x v="19"/>
    <x v="3"/>
    <x v="5"/>
    <x v="125"/>
  </r>
  <r>
    <m/>
    <d v="2010-01-31T00:00:00"/>
    <n v="7022.0899999999992"/>
    <n v="5135.2299999999996"/>
    <n v="12157.32"/>
    <m/>
    <n v="179"/>
    <n v="19.412592079258747"/>
    <n v="2748.7400000000002"/>
    <n v="34"/>
    <n v="213"/>
    <n v="81.387273148148154"/>
    <n v="27.844938320485706"/>
    <m/>
    <m/>
    <m/>
    <x v="20"/>
    <x v="3"/>
    <x v="6"/>
    <x v="126"/>
  </r>
  <r>
    <s v="2-20"/>
    <d v="2010-02-01T00:00:00"/>
    <n v="810.42"/>
    <n v="0"/>
    <n v="0"/>
    <n v="605.79999999999995"/>
    <n v="38"/>
    <n v="15.942105263157893"/>
    <n v="204.62"/>
    <n v="4"/>
    <n v="42"/>
    <n v="51.155000000000001"/>
    <n v="19.295714285714286"/>
    <m/>
    <m/>
    <m/>
    <x v="20"/>
    <x v="3"/>
    <x v="0"/>
    <x v="126"/>
  </r>
  <r>
    <s v="2-20"/>
    <d v="2010-02-02T00:00:00"/>
    <n v="1457.24"/>
    <n v="0"/>
    <n v="0"/>
    <n v="387.35"/>
    <n v="29"/>
    <n v="13.356896551724139"/>
    <n v="1069.9000000000001"/>
    <n v="13"/>
    <n v="42"/>
    <n v="82.300000000000011"/>
    <n v="34.696428571428569"/>
    <m/>
    <m/>
    <m/>
    <x v="20"/>
    <x v="3"/>
    <x v="1"/>
    <x v="126"/>
  </r>
  <r>
    <s v="2-20"/>
    <d v="2010-02-03T00:00:00"/>
    <n v="1195.82"/>
    <n v="0"/>
    <n v="0"/>
    <n v="1101.9000000000001"/>
    <n v="47"/>
    <n v="23.444680851063833"/>
    <n v="93.92"/>
    <n v="5"/>
    <n v="52"/>
    <n v="18.783999999999999"/>
    <n v="22.996538461538464"/>
    <s v="minus Mulgowie Hall Nov Dec Jan 370 amd GHB 611."/>
    <m/>
    <m/>
    <x v="20"/>
    <x v="3"/>
    <x v="2"/>
    <x v="126"/>
  </r>
  <r>
    <s v="2-20"/>
    <d v="2010-02-04T00:00:00"/>
    <n v="815.89"/>
    <n v="0"/>
    <n v="0"/>
    <n v="627.35"/>
    <n v="34"/>
    <n v="18.451470588235296"/>
    <n v="188.54"/>
    <n v="6"/>
    <n v="40"/>
    <n v="31.423333333333332"/>
    <n v="20.39725"/>
    <m/>
    <m/>
    <m/>
    <x v="20"/>
    <x v="3"/>
    <x v="3"/>
    <x v="126"/>
  </r>
  <r>
    <s v="2-20"/>
    <d v="2010-02-05T00:00:00"/>
    <n v="1832.29"/>
    <n v="0"/>
    <n v="0"/>
    <n v="1382.1"/>
    <n v="53"/>
    <n v="26.077358490566034"/>
    <n v="450.19"/>
    <n v="8"/>
    <n v="61"/>
    <n v="56.27375"/>
    <n v="30.037540983606558"/>
    <m/>
    <m/>
    <m/>
    <x v="20"/>
    <x v="3"/>
    <x v="4"/>
    <x v="126"/>
  </r>
  <r>
    <s v="2-20"/>
    <d v="2010-02-06T00:00:00"/>
    <n v="1057.03"/>
    <n v="0"/>
    <n v="0"/>
    <n v="964.45"/>
    <n v="31"/>
    <n v="31.111290322580647"/>
    <n v="92.58"/>
    <n v="3"/>
    <n v="34"/>
    <n v="30.86"/>
    <n v="31.089117647058824"/>
    <m/>
    <m/>
    <m/>
    <x v="20"/>
    <x v="3"/>
    <x v="5"/>
    <x v="126"/>
  </r>
  <r>
    <m/>
    <d v="2010-02-07T00:00:00"/>
    <n v="7168.69"/>
    <n v="3359.96"/>
    <n v="10528.65"/>
    <m/>
    <n v="232"/>
    <n v="21.39730034455464"/>
    <n v="2099.75"/>
    <n v="39"/>
    <n v="271"/>
    <n v="45.132680555555559"/>
    <n v="26.418764991557783"/>
    <m/>
    <m/>
    <m/>
    <x v="21"/>
    <x v="3"/>
    <x v="6"/>
    <x v="127"/>
  </r>
  <r>
    <s v="2-21"/>
    <d v="2010-02-08T00:00:00"/>
    <n v="593.52"/>
    <n v="0"/>
    <n v="0"/>
    <n v="422.35"/>
    <n v="25"/>
    <n v="16.894000000000002"/>
    <n v="171.17"/>
    <n v="6"/>
    <n v="31"/>
    <n v="28.528333333333332"/>
    <n v="19.145806451612902"/>
    <m/>
    <m/>
    <m/>
    <x v="21"/>
    <x v="3"/>
    <x v="0"/>
    <x v="127"/>
  </r>
  <r>
    <s v="2-21"/>
    <d v="2010-02-09T00:00:00"/>
    <n v="730.15"/>
    <n v="0"/>
    <n v="0"/>
    <n v="730.15"/>
    <n v="35"/>
    <n v="20.861428571428572"/>
    <n v="0"/>
    <n v="0"/>
    <n v="35"/>
    <n v="0"/>
    <n v="20.861428571428572"/>
    <m/>
    <m/>
    <m/>
    <x v="21"/>
    <x v="3"/>
    <x v="1"/>
    <x v="127"/>
  </r>
  <r>
    <s v="2-21"/>
    <d v="2010-02-10T00:00:00"/>
    <n v="1460.92"/>
    <n v="0"/>
    <n v="0"/>
    <n v="598.45000000000005"/>
    <n v="25"/>
    <n v="23.938000000000002"/>
    <n v="862.47"/>
    <n v="3"/>
    <n v="28"/>
    <n v="287.49"/>
    <n v="52.175714285714285"/>
    <m/>
    <m/>
    <m/>
    <x v="21"/>
    <x v="3"/>
    <x v="2"/>
    <x v="127"/>
  </r>
  <r>
    <s v="2-21"/>
    <d v="2010-02-11T00:00:00"/>
    <n v="1387.52"/>
    <n v="0"/>
    <n v="0"/>
    <n v="1120.05"/>
    <n v="43"/>
    <n v="26.04767441860465"/>
    <n v="267.47000000000003"/>
    <n v="7"/>
    <n v="50"/>
    <n v="38.21"/>
    <n v="27.750399999999999"/>
    <m/>
    <m/>
    <m/>
    <x v="21"/>
    <x v="3"/>
    <x v="3"/>
    <x v="127"/>
  </r>
  <r>
    <s v="2-21"/>
    <d v="2010-02-12T00:00:00"/>
    <n v="2304.88"/>
    <n v="0"/>
    <n v="0"/>
    <n v="967.3"/>
    <n v="40"/>
    <n v="24.182499999999997"/>
    <n v="1337.58"/>
    <n v="9"/>
    <n v="49"/>
    <n v="148.62"/>
    <n v="47.038367346938777"/>
    <m/>
    <m/>
    <m/>
    <x v="21"/>
    <x v="3"/>
    <x v="4"/>
    <x v="127"/>
  </r>
  <r>
    <s v="2-21"/>
    <d v="2010-02-13T00:00:00"/>
    <n v="911.39"/>
    <n v="0"/>
    <n v="0"/>
    <n v="590.04"/>
    <n v="27"/>
    <n v="21.853333333333332"/>
    <n v="320.99"/>
    <n v="7"/>
    <n v="34"/>
    <n v="45.855714285714285"/>
    <n v="26.794999999999998"/>
    <m/>
    <m/>
    <m/>
    <x v="21"/>
    <x v="3"/>
    <x v="5"/>
    <x v="127"/>
  </r>
  <r>
    <m/>
    <d v="2010-02-14T00:00:00"/>
    <n v="7388.380000000001"/>
    <n v="3870.59"/>
    <n v="11258.970000000001"/>
    <m/>
    <n v="195"/>
    <n v="22.296156053894425"/>
    <n v="2959.6800000000003"/>
    <n v="32"/>
    <n v="227"/>
    <n v="91.450674603174605"/>
    <n v="32.29445277594909"/>
    <m/>
    <m/>
    <m/>
    <x v="22"/>
    <x v="3"/>
    <x v="6"/>
    <x v="128"/>
  </r>
  <r>
    <s v="2-22"/>
    <d v="2010-02-15T00:00:00"/>
    <n v="709.46"/>
    <n v="0"/>
    <n v="0"/>
    <n v="274.95"/>
    <n v="23"/>
    <n v="11.954347826086956"/>
    <n v="434.51"/>
    <n v="9"/>
    <n v="32"/>
    <n v="48.278888888888886"/>
    <n v="22.170625000000001"/>
    <m/>
    <m/>
    <m/>
    <x v="22"/>
    <x v="3"/>
    <x v="0"/>
    <x v="128"/>
  </r>
  <r>
    <s v="2-22"/>
    <d v="2010-02-16T00:00:00"/>
    <n v="559.13"/>
    <n v="0"/>
    <n v="0"/>
    <n v="544.70000000000005"/>
    <n v="34"/>
    <n v="16.02058823529412"/>
    <n v="14.43"/>
    <n v="1"/>
    <n v="35"/>
    <n v="14.43"/>
    <n v="15.975142857142856"/>
    <m/>
    <m/>
    <m/>
    <x v="22"/>
    <x v="3"/>
    <x v="1"/>
    <x v="128"/>
  </r>
  <r>
    <s v="2-22"/>
    <d v="2010-02-17T00:00:00"/>
    <n v="1431.77"/>
    <n v="0"/>
    <n v="0"/>
    <n v="802.3"/>
    <n v="35"/>
    <n v="22.92285714285714"/>
    <n v="629.47"/>
    <n v="7"/>
    <n v="42"/>
    <n v="89.924285714285716"/>
    <n v="34.089761904761907"/>
    <m/>
    <m/>
    <m/>
    <x v="22"/>
    <x v="3"/>
    <x v="2"/>
    <x v="128"/>
  </r>
  <r>
    <s v="2-22"/>
    <d v="2010-02-18T00:00:00"/>
    <n v="2016.09"/>
    <n v="0"/>
    <n v="0"/>
    <n v="1088"/>
    <n v="37"/>
    <n v="29.405405405405407"/>
    <n v="928.09"/>
    <n v="16"/>
    <n v="53"/>
    <n v="58.005625000000002"/>
    <n v="38.039433962264155"/>
    <m/>
    <m/>
    <m/>
    <x v="22"/>
    <x v="3"/>
    <x v="3"/>
    <x v="128"/>
  </r>
  <r>
    <s v="2-22"/>
    <d v="2010-02-19T00:00:00"/>
    <n v="3097.11"/>
    <n v="0"/>
    <n v="0"/>
    <n v="925.4"/>
    <n v="39"/>
    <n v="23.728205128205129"/>
    <n v="2171.71"/>
    <n v="11"/>
    <n v="50"/>
    <n v="197.42818181818183"/>
    <n v="61.9422"/>
    <m/>
    <m/>
    <m/>
    <x v="22"/>
    <x v="3"/>
    <x v="4"/>
    <x v="128"/>
  </r>
  <r>
    <s v="2-22"/>
    <d v="2010-02-20T00:00:00"/>
    <n v="548.54"/>
    <n v="0"/>
    <n v="0"/>
    <n v="277.89999999999998"/>
    <n v="16"/>
    <n v="17.368749999999999"/>
    <n v="250.64"/>
    <n v="4"/>
    <n v="20"/>
    <n v="62.66"/>
    <n v="26.427"/>
    <m/>
    <m/>
    <m/>
    <x v="22"/>
    <x v="3"/>
    <x v="5"/>
    <x v="128"/>
  </r>
  <r>
    <m/>
    <d v="2010-02-21T00:00:00"/>
    <n v="8362.0999999999985"/>
    <n v="3599.09"/>
    <n v="11961.189999999999"/>
    <m/>
    <n v="184"/>
    <n v="20.233358956308123"/>
    <n v="4428.8500000000004"/>
    <n v="48"/>
    <n v="232"/>
    <n v="78.454496903559402"/>
    <n v="33.10736062069482"/>
    <m/>
    <m/>
    <m/>
    <x v="23"/>
    <x v="3"/>
    <x v="6"/>
    <x v="129"/>
  </r>
  <r>
    <s v="2-23"/>
    <d v="2010-02-22T00:00:00"/>
    <n v="507.04"/>
    <n v="0"/>
    <n v="0"/>
    <n v="431.45"/>
    <n v="26"/>
    <n v="16.594230769230769"/>
    <n v="75.59"/>
    <n v="3"/>
    <n v="29"/>
    <n v="25.196666666666669"/>
    <n v="17.484137931034482"/>
    <m/>
    <m/>
    <m/>
    <x v="23"/>
    <x v="3"/>
    <x v="0"/>
    <x v="129"/>
  </r>
  <r>
    <s v="2-23"/>
    <d v="2010-02-23T00:00:00"/>
    <n v="948"/>
    <n v="0"/>
    <n v="0"/>
    <n v="731.65"/>
    <n v="29"/>
    <n v="25.229310344827585"/>
    <n v="216.35"/>
    <n v="6"/>
    <n v="35"/>
    <n v="36.05833333333333"/>
    <n v="27.085714285714285"/>
    <m/>
    <m/>
    <m/>
    <x v="23"/>
    <x v="3"/>
    <x v="1"/>
    <x v="129"/>
  </r>
  <r>
    <s v="2-23"/>
    <d v="2010-02-24T00:00:00"/>
    <n v="1624.83"/>
    <n v="0"/>
    <n v="0"/>
    <n v="873.85"/>
    <n v="33"/>
    <n v="26.48030303030303"/>
    <n v="750.98"/>
    <n v="8"/>
    <n v="41"/>
    <n v="93.872500000000002"/>
    <n v="39.629999999999995"/>
    <m/>
    <m/>
    <m/>
    <x v="23"/>
    <x v="3"/>
    <x v="2"/>
    <x v="129"/>
  </r>
  <r>
    <s v="2-23"/>
    <d v="2010-02-25T00:00:00"/>
    <n v="615.02"/>
    <n v="0"/>
    <n v="0"/>
    <n v="537.9"/>
    <n v="35"/>
    <n v="15.368571428571428"/>
    <n v="77.12"/>
    <n v="3"/>
    <n v="38"/>
    <n v="25.706666666666667"/>
    <n v="16.184736842105263"/>
    <m/>
    <m/>
    <m/>
    <x v="23"/>
    <x v="3"/>
    <x v="3"/>
    <x v="129"/>
  </r>
  <r>
    <s v="2-23"/>
    <d v="2010-02-26T00:00:00"/>
    <n v="1673.83"/>
    <n v="0"/>
    <n v="0"/>
    <n v="749.1"/>
    <n v="38"/>
    <n v="19.713157894736842"/>
    <n v="924.73"/>
    <n v="13"/>
    <n v="51"/>
    <n v="71.133076923076928"/>
    <n v="32.820196078431373"/>
    <m/>
    <m/>
    <m/>
    <x v="23"/>
    <x v="3"/>
    <x v="4"/>
    <x v="129"/>
  </r>
  <r>
    <s v="2-23"/>
    <d v="2010-02-27T00:00:00"/>
    <n v="2195.08"/>
    <n v="0"/>
    <n v="0"/>
    <n v="693.65"/>
    <n v="31"/>
    <n v="22.375806451612902"/>
    <n v="1501.43"/>
    <n v="10"/>
    <n v="41"/>
    <n v="150.143"/>
    <n v="53.538536585365854"/>
    <m/>
    <m/>
    <m/>
    <x v="23"/>
    <x v="3"/>
    <x v="5"/>
    <x v="129"/>
  </r>
  <r>
    <m/>
    <d v="2010-02-28T00:00:00"/>
    <n v="7563.7999999999993"/>
    <n v="2624.94"/>
    <n v="10188.74"/>
    <m/>
    <n v="192"/>
    <n v="20.960229986547095"/>
    <n v="3546.2"/>
    <n v="43"/>
    <n v="235"/>
    <n v="67.018373931623941"/>
    <n v="31.123886953775209"/>
    <m/>
    <m/>
    <m/>
    <x v="24"/>
    <x v="3"/>
    <x v="6"/>
    <x v="130"/>
  </r>
  <r>
    <s v="2-24"/>
    <d v="2010-03-01T00:00:00"/>
    <n v="480.12"/>
    <n v="0"/>
    <n v="0"/>
    <n v="368.52"/>
    <n v="26"/>
    <n v="14.173846153846153"/>
    <n v="111.6"/>
    <n v="4"/>
    <n v="30"/>
    <n v="27.9"/>
    <n v="16.004000000000001"/>
    <m/>
    <m/>
    <m/>
    <x v="24"/>
    <x v="3"/>
    <x v="0"/>
    <x v="130"/>
  </r>
  <r>
    <s v="2-24"/>
    <d v="2010-03-02T00:00:00"/>
    <n v="1287.26"/>
    <n v="0"/>
    <n v="0"/>
    <n v="715.35"/>
    <n v="32"/>
    <n v="22.354687500000001"/>
    <n v="571.91"/>
    <n v="4"/>
    <n v="36"/>
    <n v="142.97749999999999"/>
    <n v="35.757222222222225"/>
    <m/>
    <m/>
    <m/>
    <x v="24"/>
    <x v="3"/>
    <x v="1"/>
    <x v="130"/>
  </r>
  <r>
    <s v="2-24"/>
    <d v="2010-03-03T00:00:00"/>
    <n v="814.61"/>
    <n v="0"/>
    <n v="0"/>
    <n v="641.45000000000005"/>
    <n v="31"/>
    <n v="20.691935483870971"/>
    <n v="173.16"/>
    <n v="6"/>
    <n v="37"/>
    <n v="28.86"/>
    <n v="22.016486486486485"/>
    <m/>
    <m/>
    <m/>
    <x v="24"/>
    <x v="3"/>
    <x v="2"/>
    <x v="130"/>
  </r>
  <r>
    <s v="2-24"/>
    <d v="2010-03-04T00:00:00"/>
    <n v="1141.94"/>
    <n v="0"/>
    <n v="0"/>
    <n v="903.6"/>
    <n v="41"/>
    <n v="22.039024390243902"/>
    <n v="238.34"/>
    <n v="5"/>
    <n v="46"/>
    <n v="47.667999999999999"/>
    <n v="24.824782608695653"/>
    <m/>
    <m/>
    <m/>
    <x v="24"/>
    <x v="3"/>
    <x v="3"/>
    <x v="130"/>
  </r>
  <r>
    <s v="2-24"/>
    <d v="2010-03-05T00:00:00"/>
    <n v="1725.65"/>
    <n v="0"/>
    <n v="0"/>
    <n v="794.75"/>
    <n v="33"/>
    <n v="24.083333333333332"/>
    <n v="930.9"/>
    <n v="10"/>
    <n v="43"/>
    <n v="93.09"/>
    <n v="40.131395348837209"/>
    <m/>
    <m/>
    <m/>
    <x v="24"/>
    <x v="3"/>
    <x v="4"/>
    <x v="130"/>
  </r>
  <r>
    <s v="2-24"/>
    <d v="2010-03-06T00:00:00"/>
    <n v="1108.21"/>
    <n v="0"/>
    <n v="0"/>
    <n v="657.7"/>
    <n v="20"/>
    <n v="32.885000000000005"/>
    <n v="450.51"/>
    <n v="9"/>
    <n v="29"/>
    <n v="50.056666666666665"/>
    <n v="38.214137931034486"/>
    <m/>
    <m/>
    <m/>
    <x v="24"/>
    <x v="3"/>
    <x v="5"/>
    <x v="130"/>
  </r>
  <r>
    <m/>
    <d v="2010-03-07T00:00:00"/>
    <n v="6557.79"/>
    <n v="3422.85"/>
    <n v="9980.64"/>
    <m/>
    <n v="183"/>
    <n v="22.704637810215729"/>
    <n v="2476.42"/>
    <n v="38"/>
    <n v="221"/>
    <n v="65.092027777777773"/>
    <n v="29.491337432879345"/>
    <m/>
    <m/>
    <m/>
    <x v="25"/>
    <x v="3"/>
    <x v="6"/>
    <x v="131"/>
  </r>
  <r>
    <s v="2-25"/>
    <d v="2010-03-08T00:00:00"/>
    <n v="569.20000000000005"/>
    <n v="0"/>
    <n v="0"/>
    <n v="402.95"/>
    <n v="30"/>
    <n v="13.431666666666667"/>
    <n v="166.25"/>
    <n v="8"/>
    <n v="38"/>
    <n v="20.78125"/>
    <n v="14.978947368421053"/>
    <m/>
    <n v="-3"/>
    <m/>
    <x v="25"/>
    <x v="3"/>
    <x v="0"/>
    <x v="131"/>
  </r>
  <r>
    <s v="2-25"/>
    <d v="2010-03-09T00:00:00"/>
    <n v="749.98"/>
    <n v="0"/>
    <n v="0"/>
    <n v="548.70000000000005"/>
    <n v="36"/>
    <n v="15.241666666666667"/>
    <n v="201.28"/>
    <n v="6"/>
    <n v="42"/>
    <n v="33.546666666666667"/>
    <n v="17.856666666666666"/>
    <m/>
    <n v="2.1"/>
    <m/>
    <x v="25"/>
    <x v="3"/>
    <x v="1"/>
    <x v="131"/>
  </r>
  <r>
    <s v="2-25"/>
    <d v="2010-03-10T00:00:00"/>
    <n v="728.47"/>
    <n v="0"/>
    <n v="0"/>
    <n v="544.04999999999995"/>
    <n v="34"/>
    <n v="16.001470588235293"/>
    <n v="184.42"/>
    <n v="6"/>
    <n v="40"/>
    <n v="30.736666666666665"/>
    <n v="18.211749999999999"/>
    <m/>
    <m/>
    <m/>
    <x v="25"/>
    <x v="3"/>
    <x v="2"/>
    <x v="131"/>
  </r>
  <r>
    <s v="2-25"/>
    <d v="2010-03-11T00:00:00"/>
    <n v="977.85"/>
    <n v="0"/>
    <n v="0"/>
    <n v="590.6"/>
    <n v="33"/>
    <n v="17.896969696969698"/>
    <n v="387.25"/>
    <n v="4"/>
    <n v="37"/>
    <n v="96.8125"/>
    <n v="26.42837837837838"/>
    <m/>
    <m/>
    <m/>
    <x v="25"/>
    <x v="3"/>
    <x v="3"/>
    <x v="131"/>
  </r>
  <r>
    <s v="2-25"/>
    <d v="2010-03-12T00:00:00"/>
    <n v="2175.11"/>
    <n v="0"/>
    <n v="0"/>
    <n v="957.9"/>
    <n v="38"/>
    <n v="25.207894736842103"/>
    <n v="1217.21"/>
    <n v="11"/>
    <n v="49"/>
    <n v="110.65545454545455"/>
    <n v="44.39"/>
    <m/>
    <m/>
    <m/>
    <x v="25"/>
    <x v="3"/>
    <x v="4"/>
    <x v="131"/>
  </r>
  <r>
    <s v="2-25"/>
    <d v="2010-03-13T00:00:00"/>
    <n v="904.71"/>
    <n v="0"/>
    <n v="0"/>
    <n v="437"/>
    <n v="23"/>
    <n v="19"/>
    <n v="467.71"/>
    <n v="11"/>
    <n v="34"/>
    <n v="42.519090909090906"/>
    <n v="26.609117647058824"/>
    <m/>
    <m/>
    <m/>
    <x v="25"/>
    <x v="3"/>
    <x v="5"/>
    <x v="131"/>
  </r>
  <r>
    <m/>
    <d v="2010-03-14T00:00:00"/>
    <n v="6105.3200000000006"/>
    <n v="3572.81"/>
    <n v="9678.130000000001"/>
    <m/>
    <n v="194"/>
    <n v="17.796611392563403"/>
    <n v="2624.12"/>
    <n v="46"/>
    <n v="240"/>
    <n v="55.841938131313128"/>
    <n v="24.745810010087485"/>
    <m/>
    <m/>
    <m/>
    <x v="26"/>
    <x v="3"/>
    <x v="6"/>
    <x v="132"/>
  </r>
  <r>
    <s v="2-26"/>
    <d v="2010-03-15T00:00:00"/>
    <n v="572.75"/>
    <n v="0"/>
    <n v="0"/>
    <n v="298.7"/>
    <n v="22"/>
    <n v="13.577272727272726"/>
    <n v="274.05"/>
    <n v="6"/>
    <n v="28"/>
    <n v="45.675000000000004"/>
    <n v="20.455357142857142"/>
    <m/>
    <m/>
    <m/>
    <x v="26"/>
    <x v="3"/>
    <x v="0"/>
    <x v="132"/>
  </r>
  <r>
    <s v="2-26"/>
    <d v="2010-03-16T00:00:00"/>
    <n v="1269.4000000000001"/>
    <n v="0"/>
    <n v="0"/>
    <n v="663.55"/>
    <n v="35"/>
    <n v="18.958571428571428"/>
    <n v="604.85"/>
    <n v="9"/>
    <n v="44"/>
    <n v="67.205555555555563"/>
    <n v="28.827272727272728"/>
    <m/>
    <m/>
    <m/>
    <x v="26"/>
    <x v="3"/>
    <x v="1"/>
    <x v="132"/>
  </r>
  <r>
    <s v="2-26"/>
    <d v="2010-03-17T00:00:00"/>
    <n v="766.25"/>
    <n v="0"/>
    <n v="0"/>
    <n v="696.25"/>
    <n v="24"/>
    <n v="29.010416666666668"/>
    <n v="69.67"/>
    <n v="2"/>
    <n v="26"/>
    <n v="34.835000000000001"/>
    <n v="29.458461538461538"/>
    <m/>
    <m/>
    <m/>
    <x v="26"/>
    <x v="3"/>
    <x v="2"/>
    <x v="132"/>
  </r>
  <r>
    <s v="2-26"/>
    <d v="2010-03-18T00:00:00"/>
    <n v="933.3"/>
    <n v="0"/>
    <n v="0"/>
    <n v="796.45"/>
    <n v="38"/>
    <n v="20.95921052631579"/>
    <n v="136.85"/>
    <n v="4"/>
    <n v="42"/>
    <n v="34.212499999999999"/>
    <n v="22.221428571428572"/>
    <m/>
    <m/>
    <m/>
    <x v="26"/>
    <x v="3"/>
    <x v="3"/>
    <x v="132"/>
  </r>
  <r>
    <s v="2-26"/>
    <d v="2010-03-19T00:00:00"/>
    <n v="2909.17"/>
    <n v="0"/>
    <n v="0"/>
    <n v="1077"/>
    <n v="53"/>
    <n v="20.320754716981131"/>
    <n v="1832.17"/>
    <n v="15"/>
    <n v="68"/>
    <n v="122.14466666666667"/>
    <n v="42.781911764705882"/>
    <m/>
    <m/>
    <m/>
    <x v="26"/>
    <x v="3"/>
    <x v="4"/>
    <x v="132"/>
  </r>
  <r>
    <s v="2-26"/>
    <d v="2010-03-20T00:00:00"/>
    <n v="607.01"/>
    <n v="0"/>
    <n v="0"/>
    <n v="423.7"/>
    <n v="19"/>
    <n v="22.3"/>
    <n v="183.31"/>
    <n v="4"/>
    <n v="23"/>
    <n v="45.827500000000001"/>
    <n v="26.391739130434782"/>
    <m/>
    <m/>
    <m/>
    <x v="26"/>
    <x v="3"/>
    <x v="5"/>
    <x v="132"/>
  </r>
  <r>
    <m/>
    <d v="2010-03-21T00:00:00"/>
    <n v="7057.88"/>
    <n v="4821.9399999999996"/>
    <n v="11879.82"/>
    <m/>
    <n v="191"/>
    <n v="20.854371010967956"/>
    <n v="3100.9"/>
    <n v="40"/>
    <n v="231"/>
    <n v="58.316703703703702"/>
    <n v="28.356028479193441"/>
    <m/>
    <m/>
    <m/>
    <x v="27"/>
    <x v="3"/>
    <x v="6"/>
    <x v="133"/>
  </r>
  <r>
    <s v="2-27"/>
    <d v="2010-03-22T00:00:00"/>
    <n v="710.58"/>
    <n v="0"/>
    <n v="0"/>
    <n v="427.5"/>
    <n v="26"/>
    <n v="16.442307692307693"/>
    <n v="283.10000000000002"/>
    <n v="6"/>
    <n v="32"/>
    <n v="47.183333333333337"/>
    <n v="22.206250000000001"/>
    <m/>
    <m/>
    <m/>
    <x v="27"/>
    <x v="3"/>
    <x v="0"/>
    <x v="133"/>
  </r>
  <r>
    <s v="2-27"/>
    <d v="2010-03-23T00:00:00"/>
    <n v="1495.83"/>
    <n v="0"/>
    <n v="0"/>
    <n v="1000.25"/>
    <n v="38"/>
    <n v="26.32236842105263"/>
    <n v="495.58"/>
    <n v="7"/>
    <n v="45"/>
    <n v="70.797142857142859"/>
    <n v="33.240666666666662"/>
    <m/>
    <m/>
    <m/>
    <x v="27"/>
    <x v="3"/>
    <x v="1"/>
    <x v="133"/>
  </r>
  <r>
    <s v="2-27"/>
    <d v="2010-03-24T00:00:00"/>
    <n v="553.70000000000005"/>
    <n v="0"/>
    <n v="0"/>
    <n v="524.6"/>
    <n v="27"/>
    <n v="19.42962962962963"/>
    <n v="28.9"/>
    <n v="2"/>
    <n v="29"/>
    <n v="14.45"/>
    <n v="19.086206896551722"/>
    <m/>
    <m/>
    <m/>
    <x v="27"/>
    <x v="3"/>
    <x v="2"/>
    <x v="133"/>
  </r>
  <r>
    <s v="2-27"/>
    <d v="2010-03-25T00:00:00"/>
    <n v="798"/>
    <n v="0"/>
    <n v="0"/>
    <n v="495.55"/>
    <n v="32"/>
    <n v="15.4859375"/>
    <n v="302.45"/>
    <n v="7"/>
    <n v="39"/>
    <n v="43.207142857142856"/>
    <n v="20.46153846153846"/>
    <m/>
    <m/>
    <m/>
    <x v="27"/>
    <x v="3"/>
    <x v="3"/>
    <x v="133"/>
  </r>
  <r>
    <s v="2-27"/>
    <d v="2010-03-26T00:00:00"/>
    <n v="2821.25"/>
    <n v="0"/>
    <n v="0"/>
    <n v="1047.9000000000001"/>
    <n v="53"/>
    <n v="19.771698113207549"/>
    <n v="1773.35"/>
    <n v="10"/>
    <n v="63"/>
    <n v="177.33499999999998"/>
    <n v="44.781746031746032"/>
    <m/>
    <m/>
    <m/>
    <x v="27"/>
    <x v="3"/>
    <x v="4"/>
    <x v="133"/>
  </r>
  <r>
    <s v="2-27"/>
    <d v="2010-03-27T00:00:00"/>
    <n v="1541.73"/>
    <n v="0"/>
    <n v="0"/>
    <n v="955.65"/>
    <n v="31"/>
    <n v="30.82741935483871"/>
    <n v="586.08000000000004"/>
    <n v="9"/>
    <n v="40"/>
    <n v="65.12"/>
    <n v="38.54325"/>
    <m/>
    <m/>
    <m/>
    <x v="27"/>
    <x v="3"/>
    <x v="5"/>
    <x v="133"/>
  </r>
  <r>
    <m/>
    <d v="2010-03-28T00:00:00"/>
    <n v="7921.09"/>
    <n v="3795.94"/>
    <n v="11717.03"/>
    <m/>
    <n v="207"/>
    <n v="21.379893451839369"/>
    <n v="3469.46"/>
    <n v="41"/>
    <n v="248"/>
    <n v="69.682103174603171"/>
    <n v="29.719943009417147"/>
    <m/>
    <m/>
    <m/>
    <x v="28"/>
    <x v="3"/>
    <x v="6"/>
    <x v="134"/>
  </r>
  <r>
    <s v="2-28"/>
    <d v="2010-03-29T00:00:00"/>
    <n v="397.58"/>
    <n v="0"/>
    <n v="0"/>
    <n v="262.3"/>
    <n v="22"/>
    <n v="11.922727272727274"/>
    <n v="135.26"/>
    <n v="4"/>
    <n v="26"/>
    <n v="33.814999999999998"/>
    <n v="15.29076923076923"/>
    <m/>
    <m/>
    <m/>
    <x v="28"/>
    <x v="3"/>
    <x v="0"/>
    <x v="134"/>
  </r>
  <r>
    <s v="2-28"/>
    <d v="2010-03-30T00:00:00"/>
    <n v="963.12"/>
    <n v="0"/>
    <n v="0"/>
    <n v="390.25"/>
    <n v="26"/>
    <n v="15.009615384615385"/>
    <n v="572.87"/>
    <n v="11"/>
    <n v="37"/>
    <n v="52.079090909090908"/>
    <n v="26.030270270270272"/>
    <m/>
    <m/>
    <m/>
    <x v="28"/>
    <x v="3"/>
    <x v="1"/>
    <x v="134"/>
  </r>
  <r>
    <s v="2-28"/>
    <d v="2010-03-31T00:00:00"/>
    <n v="1393.48"/>
    <n v="0"/>
    <n v="0"/>
    <n v="935.2"/>
    <n v="42"/>
    <n v="22.266666666666669"/>
    <n v="458.28"/>
    <n v="7"/>
    <n v="49"/>
    <n v="65.468571428571423"/>
    <n v="28.438367346938776"/>
    <m/>
    <m/>
    <m/>
    <x v="28"/>
    <x v="3"/>
    <x v="2"/>
    <x v="134"/>
  </r>
  <r>
    <s v="2-28"/>
    <d v="2010-04-01T00:00:00"/>
    <n v="5091.26"/>
    <n v="0"/>
    <n v="0"/>
    <n v="1985.2"/>
    <n v="84"/>
    <n v="23.633333333333333"/>
    <n v="3106.06"/>
    <n v="28"/>
    <n v="112"/>
    <n v="110.93071428571429"/>
    <n v="45.457678571428573"/>
    <m/>
    <m/>
    <m/>
    <x v="28"/>
    <x v="3"/>
    <x v="3"/>
    <x v="134"/>
  </r>
  <r>
    <s v="2-28"/>
    <d v="2010-04-02T00:00:00"/>
    <n v="0"/>
    <n v="0"/>
    <n v="0"/>
    <n v="0"/>
    <n v="0"/>
    <n v="0"/>
    <n v="0"/>
    <n v="0"/>
    <n v="0"/>
    <n v="0"/>
    <n v="0"/>
    <s v="GOOD FRIDAY"/>
    <m/>
    <m/>
    <x v="28"/>
    <x v="3"/>
    <x v="4"/>
    <x v="134"/>
  </r>
  <r>
    <s v="2-28"/>
    <d v="2010-04-03T00:00:00"/>
    <n v="0"/>
    <n v="0"/>
    <n v="0"/>
    <n v="0"/>
    <n v="0"/>
    <n v="0"/>
    <n v="0"/>
    <n v="0"/>
    <n v="0"/>
    <n v="0"/>
    <n v="0"/>
    <s v="EASTER SATURDAY"/>
    <m/>
    <m/>
    <x v="28"/>
    <x v="3"/>
    <x v="5"/>
    <x v="134"/>
  </r>
  <r>
    <m/>
    <d v="2010-04-04T00:00:00"/>
    <n v="7845.4400000000005"/>
    <n v="1710.85"/>
    <n v="9556.2900000000009"/>
    <m/>
    <n v="174"/>
    <n v="12.138723776223776"/>
    <n v="4272.4699999999993"/>
    <n v="50"/>
    <n v="224"/>
    <n v="43.715562770562769"/>
    <n v="19.202847569901142"/>
    <m/>
    <m/>
    <m/>
    <x v="29"/>
    <x v="3"/>
    <x v="6"/>
    <x v="135"/>
  </r>
  <r>
    <s v="2-29"/>
    <d v="2010-04-05T00:00:00"/>
    <n v="0"/>
    <n v="0"/>
    <n v="0"/>
    <n v="0"/>
    <n v="0"/>
    <n v="0"/>
    <n v="0"/>
    <n v="0"/>
    <n v="0"/>
    <n v="0"/>
    <n v="0"/>
    <s v="EASTER MONDAY"/>
    <m/>
    <m/>
    <x v="29"/>
    <x v="3"/>
    <x v="0"/>
    <x v="135"/>
  </r>
  <r>
    <s v="2-29"/>
    <d v="2010-04-06T00:00:00"/>
    <n v="745.27"/>
    <n v="0"/>
    <n v="0"/>
    <n v="655.5"/>
    <n v="43"/>
    <n v="15.244186046511627"/>
    <n v="89.77"/>
    <n v="5"/>
    <n v="48"/>
    <n v="17.954000000000001"/>
    <n v="15.526458333333332"/>
    <m/>
    <n v="10.3"/>
    <m/>
    <x v="29"/>
    <x v="3"/>
    <x v="1"/>
    <x v="135"/>
  </r>
  <r>
    <s v="2-29"/>
    <d v="2010-04-07T00:00:00"/>
    <n v="726.34"/>
    <n v="0"/>
    <n v="0"/>
    <n v="577.25"/>
    <n v="35"/>
    <n v="16.492857142857144"/>
    <n v="149.09"/>
    <n v="5"/>
    <n v="40"/>
    <n v="29.818000000000001"/>
    <n v="18.1585"/>
    <m/>
    <m/>
    <m/>
    <x v="29"/>
    <x v="3"/>
    <x v="2"/>
    <x v="135"/>
  </r>
  <r>
    <s v="2-29"/>
    <d v="2010-04-08T00:00:00"/>
    <n v="976.04"/>
    <n v="0"/>
    <n v="0"/>
    <n v="754.9"/>
    <n v="30"/>
    <n v="25.163333333333334"/>
    <n v="221.14"/>
    <n v="3"/>
    <n v="33"/>
    <n v="73.713333333333324"/>
    <n v="29.576969696969694"/>
    <m/>
    <m/>
    <m/>
    <x v="29"/>
    <x v="3"/>
    <x v="3"/>
    <x v="135"/>
  </r>
  <r>
    <s v="2-29"/>
    <d v="2010-04-09T00:00:00"/>
    <n v="2726.06"/>
    <n v="0"/>
    <n v="0"/>
    <n v="1170.95"/>
    <n v="42"/>
    <n v="27.879761904761907"/>
    <n v="1553.11"/>
    <n v="9"/>
    <n v="51"/>
    <n v="172.56777777777776"/>
    <n v="53.412941176470589"/>
    <m/>
    <m/>
    <m/>
    <x v="29"/>
    <x v="3"/>
    <x v="4"/>
    <x v="135"/>
  </r>
  <r>
    <s v="2-29"/>
    <d v="2010-04-10T00:00:00"/>
    <n v="922.01"/>
    <n v="0"/>
    <n v="0"/>
    <n v="812.5"/>
    <n v="30"/>
    <n v="27.083333333333332"/>
    <n v="109.51"/>
    <n v="3"/>
    <n v="33"/>
    <n v="36.503333333333337"/>
    <n v="27.939696969696968"/>
    <m/>
    <m/>
    <m/>
    <x v="29"/>
    <x v="3"/>
    <x v="5"/>
    <x v="135"/>
  </r>
  <r>
    <m/>
    <d v="2010-04-11T00:00:00"/>
    <n v="6095.72"/>
    <n v="2050.94"/>
    <n v="8146.66"/>
    <m/>
    <n v="180"/>
    <n v="18.64391196013289"/>
    <n v="2122.62"/>
    <n v="25"/>
    <n v="205"/>
    <n v="55.092740740740737"/>
    <n v="24.102427696078433"/>
    <m/>
    <m/>
    <m/>
    <x v="30"/>
    <x v="3"/>
    <x v="6"/>
    <x v="136"/>
  </r>
  <r>
    <s v="2-30"/>
    <d v="2010-04-12T00:00:00"/>
    <n v="675.45"/>
    <n v="0"/>
    <n v="0"/>
    <n v="477.7"/>
    <n v="30"/>
    <n v="15.923333333333334"/>
    <n v="197.75"/>
    <n v="6"/>
    <n v="36"/>
    <n v="32.958333333333336"/>
    <n v="18.762500000000003"/>
    <m/>
    <m/>
    <m/>
    <x v="30"/>
    <x v="3"/>
    <x v="0"/>
    <x v="136"/>
  </r>
  <r>
    <s v="2-30"/>
    <d v="2010-04-13T00:00:00"/>
    <n v="533.78"/>
    <n v="0"/>
    <n v="0"/>
    <n v="484.74"/>
    <n v="35"/>
    <n v="13.849714285714287"/>
    <n v="49.08"/>
    <n v="3"/>
    <n v="38"/>
    <n v="16.36"/>
    <n v="14.047894736842107"/>
    <m/>
    <m/>
    <m/>
    <x v="30"/>
    <x v="3"/>
    <x v="1"/>
    <x v="136"/>
  </r>
  <r>
    <s v="2-30"/>
    <d v="2010-04-14T00:00:00"/>
    <n v="902.54"/>
    <n v="0"/>
    <n v="0"/>
    <n v="607"/>
    <n v="31"/>
    <n v="19.580645161290324"/>
    <n v="295.54000000000002"/>
    <n v="8"/>
    <n v="39"/>
    <n v="36.942500000000003"/>
    <n v="23.14205128205128"/>
    <m/>
    <m/>
    <m/>
    <x v="30"/>
    <x v="3"/>
    <x v="2"/>
    <x v="136"/>
  </r>
  <r>
    <s v="2-30"/>
    <d v="2010-04-15T00:00:00"/>
    <n v="1418"/>
    <n v="0"/>
    <n v="0"/>
    <n v="1047.05"/>
    <n v="35"/>
    <n v="29.915714285714284"/>
    <n v="370.95"/>
    <n v="6"/>
    <n v="41"/>
    <n v="61.824999999999996"/>
    <n v="34.585365853658537"/>
    <m/>
    <m/>
    <m/>
    <x v="30"/>
    <x v="3"/>
    <x v="3"/>
    <x v="136"/>
  </r>
  <r>
    <s v="2-30"/>
    <d v="2010-04-16T00:00:00"/>
    <n v="3241.98"/>
    <n v="0"/>
    <n v="0"/>
    <n v="667.95"/>
    <n v="38"/>
    <n v="17.577631578947368"/>
    <n v="2844.03"/>
    <n v="12"/>
    <n v="50"/>
    <n v="237.00250000000003"/>
    <n v="70.23960000000001"/>
    <m/>
    <m/>
    <m/>
    <x v="30"/>
    <x v="3"/>
    <x v="4"/>
    <x v="136"/>
  </r>
  <r>
    <s v="2-30"/>
    <d v="2010-04-17T00:00:00"/>
    <n v="930.93"/>
    <n v="0"/>
    <n v="0"/>
    <n v="556.95000000000005"/>
    <n v="27"/>
    <n v="20.62777777777778"/>
    <n v="373.98"/>
    <n v="10"/>
    <n v="37"/>
    <n v="37.398000000000003"/>
    <n v="25.160270270270271"/>
    <m/>
    <m/>
    <m/>
    <x v="30"/>
    <x v="3"/>
    <x v="5"/>
    <x v="136"/>
  </r>
  <r>
    <m/>
    <d v="2010-04-18T00:00:00"/>
    <n v="7702.68"/>
    <n v="3474.16"/>
    <n v="11176.84"/>
    <m/>
    <n v="196"/>
    <n v="19.579136070462898"/>
    <n v="4131.33"/>
    <n v="45"/>
    <n v="241"/>
    <n v="70.414388888888894"/>
    <n v="30.989613690470375"/>
    <m/>
    <m/>
    <m/>
    <x v="31"/>
    <x v="3"/>
    <x v="6"/>
    <x v="137"/>
  </r>
  <r>
    <s v="2-31"/>
    <d v="2010-04-19T00:00:00"/>
    <n v="465.44"/>
    <n v="0"/>
    <n v="0"/>
    <n v="271.45"/>
    <n v="18"/>
    <n v="15.080555555555556"/>
    <n v="193.99"/>
    <n v="5"/>
    <n v="23"/>
    <n v="38.798000000000002"/>
    <n v="20.236521739130435"/>
    <m/>
    <n v="0"/>
    <m/>
    <x v="31"/>
    <x v="3"/>
    <x v="0"/>
    <x v="137"/>
  </r>
  <r>
    <s v="2-31"/>
    <d v="2010-04-20T00:00:00"/>
    <n v="1223.08"/>
    <n v="0"/>
    <n v="0"/>
    <n v="633.6"/>
    <n v="46"/>
    <n v="13.773913043478261"/>
    <n v="589.48"/>
    <n v="6"/>
    <n v="52"/>
    <n v="98.24666666666667"/>
    <n v="23.520769230769229"/>
    <m/>
    <n v="0"/>
    <m/>
    <x v="31"/>
    <x v="3"/>
    <x v="1"/>
    <x v="137"/>
  </r>
  <r>
    <s v="2-31"/>
    <d v="2010-04-21T00:00:00"/>
    <n v="1062.98"/>
    <n v="0"/>
    <n v="0"/>
    <n v="855.72"/>
    <n v="30"/>
    <n v="28.524000000000001"/>
    <n v="207.26"/>
    <n v="5"/>
    <n v="35"/>
    <n v="41.451999999999998"/>
    <n v="30.370857142857144"/>
    <m/>
    <n v="49.5"/>
    <m/>
    <x v="31"/>
    <x v="3"/>
    <x v="2"/>
    <x v="137"/>
  </r>
  <r>
    <s v="2-31"/>
    <d v="2010-04-22T00:00:00"/>
    <n v="1137.57"/>
    <n v="0"/>
    <n v="0"/>
    <n v="656.85"/>
    <n v="35"/>
    <n v="18.767142857142858"/>
    <n v="480.72"/>
    <n v="11"/>
    <n v="46"/>
    <n v="43.701818181818183"/>
    <n v="24.729782608695654"/>
    <m/>
    <n v="-49.25"/>
    <m/>
    <x v="31"/>
    <x v="3"/>
    <x v="3"/>
    <x v="137"/>
  </r>
  <r>
    <s v="2-31"/>
    <d v="2010-04-23T00:00:00"/>
    <n v="2848.28"/>
    <n v="0"/>
    <n v="0"/>
    <n v="947.1"/>
    <n v="39"/>
    <n v="24.284615384615385"/>
    <n v="1901.18"/>
    <n v="15"/>
    <n v="54"/>
    <n v="126.74533333333333"/>
    <n v="52.745925925925931"/>
    <m/>
    <n v="0.05"/>
    <m/>
    <x v="31"/>
    <x v="3"/>
    <x v="4"/>
    <x v="137"/>
  </r>
  <r>
    <s v="2-31"/>
    <d v="2010-04-24T00:00:00"/>
    <n v="2049.87"/>
    <n v="0"/>
    <n v="0"/>
    <n v="1082.8499999999999"/>
    <n v="29"/>
    <n v="37.339655172413792"/>
    <n v="1588.92"/>
    <n v="15"/>
    <n v="44"/>
    <n v="105.92800000000001"/>
    <n v="60.722045454545452"/>
    <m/>
    <n v="0"/>
    <m/>
    <x v="31"/>
    <x v="3"/>
    <x v="5"/>
    <x v="137"/>
  </r>
  <r>
    <m/>
    <d v="2010-04-25T00:00:00"/>
    <n v="8787.2200000000012"/>
    <n v="3214.11"/>
    <n v="12001.330000000002"/>
    <m/>
    <n v="197"/>
    <n v="22.961647002200976"/>
    <n v="4961.55"/>
    <n v="57"/>
    <n v="254"/>
    <n v="75.811969696969697"/>
    <n v="35.387650350320641"/>
    <m/>
    <m/>
    <m/>
    <x v="32"/>
    <x v="3"/>
    <x v="6"/>
    <x v="138"/>
  </r>
  <r>
    <s v="2-32"/>
    <d v="2010-04-26T00:00:00"/>
    <n v="0"/>
    <n v="0"/>
    <n v="0"/>
    <n v="0"/>
    <n v="0"/>
    <n v="0"/>
    <n v="0"/>
    <n v="0"/>
    <n v="0"/>
    <n v="0"/>
    <n v="0"/>
    <s v="ANZAC DAY"/>
    <m/>
    <m/>
    <x v="32"/>
    <x v="3"/>
    <x v="0"/>
    <x v="138"/>
  </r>
  <r>
    <s v="2-32"/>
    <d v="2010-04-27T00:00:00"/>
    <n v="938.52"/>
    <n v="0"/>
    <n v="0"/>
    <n v="629.4"/>
    <n v="43"/>
    <n v="14.63720930232558"/>
    <n v="309.12"/>
    <n v="5"/>
    <n v="48"/>
    <n v="61.823999999999998"/>
    <n v="19.552499999999998"/>
    <m/>
    <m/>
    <m/>
    <x v="32"/>
    <x v="3"/>
    <x v="1"/>
    <x v="138"/>
  </r>
  <r>
    <s v="2-32"/>
    <d v="2010-04-28T00:00:00"/>
    <n v="1221.3699999999999"/>
    <n v="0"/>
    <n v="0"/>
    <n v="794.9"/>
    <n v="37"/>
    <n v="21.483783783783782"/>
    <n v="426.47"/>
    <n v="12"/>
    <n v="49"/>
    <n v="35.539166666666667"/>
    <n v="24.925918367346938"/>
    <m/>
    <m/>
    <m/>
    <x v="32"/>
    <x v="3"/>
    <x v="2"/>
    <x v="138"/>
  </r>
  <r>
    <s v="2-32"/>
    <d v="2010-04-29T00:00:00"/>
    <n v="1454.06"/>
    <n v="0"/>
    <n v="0"/>
    <n v="809.35"/>
    <n v="40"/>
    <n v="20.233750000000001"/>
    <n v="644.71"/>
    <n v="9"/>
    <n v="49"/>
    <n v="71.634444444444455"/>
    <n v="29.674693877551018"/>
    <m/>
    <m/>
    <m/>
    <x v="32"/>
    <x v="3"/>
    <x v="3"/>
    <x v="138"/>
  </r>
  <r>
    <s v="2-32"/>
    <d v="2010-04-30T00:00:00"/>
    <n v="1408.5"/>
    <n v="0"/>
    <n v="0"/>
    <n v="984.05"/>
    <n v="39"/>
    <n v="25.23205128205128"/>
    <n v="424.45"/>
    <n v="6"/>
    <n v="45"/>
    <n v="70.74166666666666"/>
    <n v="31.3"/>
    <m/>
    <m/>
    <m/>
    <x v="32"/>
    <x v="3"/>
    <x v="4"/>
    <x v="138"/>
  </r>
  <r>
    <s v="2-32"/>
    <d v="2010-05-01T00:00:00"/>
    <n v="1219.58"/>
    <n v="0"/>
    <n v="0"/>
    <n v="604.04999999999995"/>
    <n v="24"/>
    <n v="25.168749999999999"/>
    <n v="615.53"/>
    <n v="5"/>
    <n v="29"/>
    <n v="123.10599999999999"/>
    <n v="42.054482758620686"/>
    <s v=" "/>
    <m/>
    <m/>
    <x v="32"/>
    <x v="3"/>
    <x v="5"/>
    <x v="138"/>
  </r>
  <r>
    <m/>
    <d v="2010-05-02T00:00:00"/>
    <n v="6242.03"/>
    <n v="3840.77"/>
    <n v="10082.799999999999"/>
    <m/>
    <n v="183"/>
    <n v="17.792590728026774"/>
    <n v="2420.2800000000002"/>
    <n v="37"/>
    <n v="220"/>
    <n v="60.474212962962959"/>
    <n v="24.584599167253106"/>
    <m/>
    <m/>
    <m/>
    <x v="33"/>
    <x v="3"/>
    <x v="6"/>
    <x v="139"/>
  </r>
  <r>
    <s v="2-33"/>
    <d v="2010-05-03T00:00:00"/>
    <n v="0"/>
    <n v="0"/>
    <n v="0"/>
    <n v="0"/>
    <n v="0"/>
    <n v="0"/>
    <n v="0"/>
    <n v="0"/>
    <n v="0"/>
    <n v="0"/>
    <n v="0"/>
    <s v="LABOUR DAY"/>
    <m/>
    <m/>
    <x v="33"/>
    <x v="3"/>
    <x v="0"/>
    <x v="139"/>
  </r>
  <r>
    <s v="2-33"/>
    <d v="2010-05-04T00:00:00"/>
    <n v="1147.28"/>
    <n v="0"/>
    <n v="0"/>
    <n v="637.9"/>
    <n v="38"/>
    <n v="16.786842105263158"/>
    <n v="509.39"/>
    <n v="14"/>
    <n v="52"/>
    <n v="36.384999999999998"/>
    <n v="22.06326923076923"/>
    <m/>
    <m/>
    <m/>
    <x v="33"/>
    <x v="3"/>
    <x v="1"/>
    <x v="139"/>
  </r>
  <r>
    <s v="2-33"/>
    <d v="2010-05-05T00:00:00"/>
    <n v="870.39"/>
    <n v="0"/>
    <n v="0"/>
    <n v="627.4"/>
    <n v="33"/>
    <n v="19.012121212121212"/>
    <n v="242.99"/>
    <n v="9"/>
    <n v="42"/>
    <n v="26.998888888888889"/>
    <n v="20.723571428571429"/>
    <m/>
    <m/>
    <m/>
    <x v="33"/>
    <x v="3"/>
    <x v="2"/>
    <x v="139"/>
  </r>
  <r>
    <s v="2-33"/>
    <d v="2010-05-06T00:00:00"/>
    <n v="995.17"/>
    <n v="0"/>
    <n v="0"/>
    <n v="704"/>
    <n v="37"/>
    <n v="19.027027027027028"/>
    <n v="291.17"/>
    <n v="5"/>
    <n v="42"/>
    <n v="58.234000000000002"/>
    <n v="23.694523809523812"/>
    <m/>
    <m/>
    <m/>
    <x v="33"/>
    <x v="3"/>
    <x v="3"/>
    <x v="139"/>
  </r>
  <r>
    <s v="2-33"/>
    <d v="2010-05-07T00:00:00"/>
    <n v="2473.96"/>
    <n v="0"/>
    <n v="0"/>
    <n v="938.15"/>
    <n v="49"/>
    <n v="19.145918367346937"/>
    <n v="1535.81"/>
    <n v="8"/>
    <n v="57"/>
    <n v="191.97624999999999"/>
    <n v="43.402807017543857"/>
    <m/>
    <m/>
    <m/>
    <x v="33"/>
    <x v="3"/>
    <x v="4"/>
    <x v="139"/>
  </r>
  <r>
    <s v="2-33"/>
    <d v="2010-05-08T00:00:00"/>
    <n v="762.88"/>
    <n v="0"/>
    <n v="0"/>
    <n v="618.95000000000005"/>
    <n v="21"/>
    <n v="29.473809523809525"/>
    <n v="143.93"/>
    <n v="3"/>
    <n v="24"/>
    <n v="47.976666666666667"/>
    <n v="31.786666666666672"/>
    <m/>
    <m/>
    <m/>
    <x v="33"/>
    <x v="3"/>
    <x v="5"/>
    <x v="139"/>
  </r>
  <r>
    <m/>
    <d v="2010-05-09T00:00:00"/>
    <n v="6249.68"/>
    <n v="3852.98"/>
    <n v="10102.66"/>
    <m/>
    <n v="178"/>
    <n v="17.24095303926131"/>
    <n v="2723.2899999999995"/>
    <n v="39"/>
    <n v="217"/>
    <n v="60.261800925925932"/>
    <n v="23.611806358845829"/>
    <m/>
    <m/>
    <m/>
    <x v="34"/>
    <x v="3"/>
    <x v="6"/>
    <x v="140"/>
  </r>
  <r>
    <s v="2-34"/>
    <d v="2010-05-10T00:00:00"/>
    <n v="619.6"/>
    <n v="0"/>
    <n v="0"/>
    <n v="499.35"/>
    <n v="32"/>
    <n v="15.604687500000001"/>
    <n v="120.25"/>
    <n v="5"/>
    <n v="37"/>
    <n v="24.05"/>
    <n v="16.745945945945948"/>
    <m/>
    <m/>
    <m/>
    <x v="34"/>
    <x v="3"/>
    <x v="0"/>
    <x v="140"/>
  </r>
  <r>
    <s v="2-34"/>
    <d v="2010-05-11T00:00:00"/>
    <n v="596.29999999999995"/>
    <n v="0"/>
    <n v="0"/>
    <n v="388.25"/>
    <n v="26"/>
    <n v="14.932692307692308"/>
    <n v="208.05"/>
    <n v="7"/>
    <n v="33"/>
    <n v="29.721428571428572"/>
    <n v="18.069696969696967"/>
    <m/>
    <m/>
    <m/>
    <x v="34"/>
    <x v="3"/>
    <x v="1"/>
    <x v="140"/>
  </r>
  <r>
    <s v="2-34"/>
    <d v="2010-05-12T00:00:00"/>
    <n v="1060.0999999999999"/>
    <n v="0"/>
    <n v="0"/>
    <n v="648.9"/>
    <n v="34"/>
    <n v="19.085294117647059"/>
    <n v="411.2"/>
    <n v="11"/>
    <n v="45"/>
    <n v="37.381818181818183"/>
    <n v="23.557777777777776"/>
    <m/>
    <m/>
    <m/>
    <x v="34"/>
    <x v="3"/>
    <x v="2"/>
    <x v="140"/>
  </r>
  <r>
    <s v="2-34"/>
    <d v="2010-05-13T00:00:00"/>
    <n v="1295.48"/>
    <n v="0"/>
    <n v="0"/>
    <n v="895.4"/>
    <n v="45"/>
    <n v="19.897777777777776"/>
    <n v="400.08"/>
    <n v="10"/>
    <n v="55"/>
    <n v="40.007999999999996"/>
    <n v="23.554181818181817"/>
    <m/>
    <m/>
    <m/>
    <x v="34"/>
    <x v="3"/>
    <x v="3"/>
    <x v="140"/>
  </r>
  <r>
    <s v="2-34"/>
    <d v="2010-05-14T00:00:00"/>
    <n v="2317.65"/>
    <n v="0"/>
    <n v="0"/>
    <n v="911.55"/>
    <n v="44"/>
    <n v="20.717045454545453"/>
    <n v="1406.1"/>
    <n v="15"/>
    <n v="59"/>
    <n v="93.74"/>
    <n v="39.282203389830499"/>
    <m/>
    <m/>
    <m/>
    <x v="34"/>
    <x v="3"/>
    <x v="4"/>
    <x v="140"/>
  </r>
  <r>
    <s v="2-34"/>
    <d v="2010-05-15T00:00:00"/>
    <n v="779.84"/>
    <n v="0"/>
    <n v="0"/>
    <n v="400.86"/>
    <n v="21"/>
    <n v="19.088571428571431"/>
    <n v="378.98"/>
    <n v="6"/>
    <n v="27"/>
    <n v="63.163333333333334"/>
    <n v="28.882962962962964"/>
    <m/>
    <m/>
    <m/>
    <x v="34"/>
    <x v="3"/>
    <x v="5"/>
    <x v="140"/>
  </r>
  <r>
    <m/>
    <d v="2010-05-16T00:00:00"/>
    <n v="6668.97"/>
    <n v="3301.09"/>
    <n v="9970.0600000000013"/>
    <m/>
    <n v="202"/>
    <n v="18.221011431039006"/>
    <n v="2924.66"/>
    <n v="54"/>
    <n v="256"/>
    <n v="48.010763347763351"/>
    <n v="25.015461477399327"/>
    <m/>
    <m/>
    <m/>
    <x v="35"/>
    <x v="3"/>
    <x v="6"/>
    <x v="141"/>
  </r>
  <r>
    <s v="2-35"/>
    <d v="2010-05-17T00:00:00"/>
    <n v="1114.8699999999999"/>
    <n v="0"/>
    <n v="0"/>
    <n v="633.79999999999995"/>
    <n v="40"/>
    <n v="15.844999999999999"/>
    <n v="481.07"/>
    <n v="7"/>
    <n v="47"/>
    <n v="68.724285714285713"/>
    <n v="23.720638297872338"/>
    <m/>
    <m/>
    <m/>
    <x v="35"/>
    <x v="3"/>
    <x v="0"/>
    <x v="141"/>
  </r>
  <r>
    <s v="2-35"/>
    <d v="2010-05-18T00:00:00"/>
    <n v="428.27"/>
    <n v="0"/>
    <n v="0"/>
    <n v="375"/>
    <n v="26"/>
    <n v="14.423076923076923"/>
    <n v="53.27"/>
    <n v="5"/>
    <n v="31"/>
    <n v="10.654"/>
    <n v="13.81516129032258"/>
    <m/>
    <m/>
    <m/>
    <x v="35"/>
    <x v="3"/>
    <x v="1"/>
    <x v="141"/>
  </r>
  <r>
    <s v="2-35"/>
    <d v="2010-05-19T00:00:00"/>
    <n v="1121.55"/>
    <n v="0"/>
    <n v="0"/>
    <n v="759.55"/>
    <n v="39"/>
    <n v="19.475641025641025"/>
    <n v="362"/>
    <n v="7"/>
    <n v="46"/>
    <n v="51.714285714285715"/>
    <n v="24.381521739130434"/>
    <m/>
    <m/>
    <m/>
    <x v="35"/>
    <x v="3"/>
    <x v="2"/>
    <x v="141"/>
  </r>
  <r>
    <s v="2-35"/>
    <d v="2010-05-20T00:00:00"/>
    <n v="896.9"/>
    <n v="0"/>
    <n v="0"/>
    <n v="434.3"/>
    <n v="23"/>
    <n v="18.882608695652173"/>
    <n v="462.6"/>
    <n v="8"/>
    <n v="31"/>
    <n v="57.825000000000003"/>
    <n v="28.93225806451613"/>
    <m/>
    <m/>
    <m/>
    <x v="35"/>
    <x v="3"/>
    <x v="3"/>
    <x v="141"/>
  </r>
  <r>
    <s v="2-35"/>
    <d v="2010-05-21T00:00:00"/>
    <n v="1180.1500000000001"/>
    <n v="0"/>
    <n v="0"/>
    <n v="824.73"/>
    <n v="52"/>
    <n v="15.860192307692309"/>
    <n v="355.42"/>
    <n v="8"/>
    <n v="60"/>
    <n v="44.427500000000002"/>
    <n v="19.669166666666669"/>
    <m/>
    <m/>
    <m/>
    <x v="35"/>
    <x v="3"/>
    <x v="4"/>
    <x v="141"/>
  </r>
  <r>
    <s v="2-35"/>
    <d v="2010-05-22T00:00:00"/>
    <n v="1107.23"/>
    <n v="0"/>
    <n v="0"/>
    <n v="423.75"/>
    <n v="27"/>
    <n v="15.694444444444445"/>
    <n v="683.48"/>
    <n v="7"/>
    <n v="34"/>
    <n v="97.64"/>
    <n v="32.565588235294115"/>
    <m/>
    <m/>
    <m/>
    <x v="35"/>
    <x v="3"/>
    <x v="5"/>
    <x v="141"/>
  </r>
  <r>
    <m/>
    <d v="2010-05-23T00:00:00"/>
    <n v="5848.9699999999993"/>
    <n v="5181.57"/>
    <n v="11030.539999999999"/>
    <m/>
    <n v="207"/>
    <n v="16.696827232751144"/>
    <n v="2397.84"/>
    <n v="42"/>
    <n v="249"/>
    <n v="55.164178571428572"/>
    <n v="23.847389048967045"/>
    <m/>
    <m/>
    <m/>
    <x v="36"/>
    <x v="3"/>
    <x v="6"/>
    <x v="142"/>
  </r>
  <r>
    <s v="2-36"/>
    <d v="2010-05-24T00:00:00"/>
    <n v="753.09"/>
    <n v="0"/>
    <n v="0"/>
    <n v="518.25"/>
    <n v="29"/>
    <n v="17.870689655172413"/>
    <n v="234.84"/>
    <n v="6"/>
    <n v="35"/>
    <n v="39.14"/>
    <n v="21.516857142857145"/>
    <m/>
    <m/>
    <m/>
    <x v="36"/>
    <x v="3"/>
    <x v="0"/>
    <x v="142"/>
  </r>
  <r>
    <s v="2-36"/>
    <d v="2010-05-25T00:00:00"/>
    <n v="867.72"/>
    <n v="0"/>
    <n v="0"/>
    <n v="525"/>
    <n v="40"/>
    <n v="13.125"/>
    <n v="342.52"/>
    <n v="10"/>
    <n v="50"/>
    <n v="34.251999999999995"/>
    <n v="17.3504"/>
    <m/>
    <m/>
    <m/>
    <x v="36"/>
    <x v="3"/>
    <x v="1"/>
    <x v="142"/>
  </r>
  <r>
    <s v="2-36"/>
    <d v="2010-05-26T00:00:00"/>
    <n v="1286.3800000000001"/>
    <n v="0"/>
    <n v="0"/>
    <n v="785.2"/>
    <n v="42"/>
    <n v="18.695238095238096"/>
    <n v="501.18"/>
    <n v="8"/>
    <n v="50"/>
    <n v="62.647500000000001"/>
    <n v="25.727600000000002"/>
    <m/>
    <m/>
    <m/>
    <x v="36"/>
    <x v="3"/>
    <x v="2"/>
    <x v="142"/>
  </r>
  <r>
    <s v="2-36"/>
    <d v="2010-05-27T00:00:00"/>
    <n v="1071.3"/>
    <n v="0"/>
    <n v="0"/>
    <n v="964.1"/>
    <n v="42"/>
    <n v="22.954761904761906"/>
    <n v="684.27"/>
    <n v="7"/>
    <n v="49"/>
    <n v="97.752857142857138"/>
    <n v="33.640204081632653"/>
    <m/>
    <m/>
    <m/>
    <x v="36"/>
    <x v="3"/>
    <x v="3"/>
    <x v="142"/>
  </r>
  <r>
    <s v="2-36"/>
    <d v="2010-05-28T00:00:00"/>
    <n v="1234.99"/>
    <n v="0"/>
    <n v="0"/>
    <n v="974.1"/>
    <n v="47"/>
    <n v="20.725531914893619"/>
    <n v="260.89"/>
    <n v="6"/>
    <n v="53"/>
    <n v="43.481666666666662"/>
    <n v="23.301698113207546"/>
    <m/>
    <m/>
    <m/>
    <x v="36"/>
    <x v="3"/>
    <x v="4"/>
    <x v="142"/>
  </r>
  <r>
    <s v="2-36"/>
    <d v="2010-05-29T00:00:00"/>
    <n v="1037.07"/>
    <n v="0"/>
    <n v="0"/>
    <n v="567.4"/>
    <n v="28"/>
    <n v="20.264285714285712"/>
    <n v="469.67"/>
    <n v="7"/>
    <n v="35"/>
    <n v="67.095714285714294"/>
    <n v="29.630571428571425"/>
    <m/>
    <m/>
    <m/>
    <x v="36"/>
    <x v="3"/>
    <x v="5"/>
    <x v="142"/>
  </r>
  <r>
    <m/>
    <d v="2010-05-30T00:00:00"/>
    <n v="6250.5499999999993"/>
    <n v="3449.48"/>
    <n v="9700.0299999999988"/>
    <m/>
    <n v="228"/>
    <n v="18.939251214058626"/>
    <n v="2493.37"/>
    <n v="44"/>
    <n v="272"/>
    <n v="57.394956349206353"/>
    <n v="25.194555127711457"/>
    <m/>
    <m/>
    <m/>
    <x v="37"/>
    <x v="3"/>
    <x v="6"/>
    <x v="143"/>
  </r>
  <r>
    <s v="2-37"/>
    <d v="2010-05-31T00:00:00"/>
    <n v="712.95"/>
    <n v="0"/>
    <n v="0"/>
    <n v="404.1"/>
    <n v="35"/>
    <n v="11.545714285714286"/>
    <n v="308.85000000000002"/>
    <n v="11"/>
    <n v="46"/>
    <n v="28.077272727272728"/>
    <n v="15.498913043478263"/>
    <m/>
    <m/>
    <m/>
    <x v="37"/>
    <x v="3"/>
    <x v="0"/>
    <x v="143"/>
  </r>
  <r>
    <s v="2-37"/>
    <d v="2010-06-01T00:00:00"/>
    <n v="907.82"/>
    <n v="0"/>
    <n v="0"/>
    <n v="569.20000000000005"/>
    <n v="38"/>
    <n v="14.978947368421053"/>
    <n v="338.62"/>
    <n v="10"/>
    <n v="48"/>
    <n v="33.862000000000002"/>
    <n v="18.912916666666668"/>
    <m/>
    <m/>
    <m/>
    <x v="37"/>
    <x v="3"/>
    <x v="1"/>
    <x v="143"/>
  </r>
  <r>
    <s v="2-37"/>
    <d v="2010-06-02T00:00:00"/>
    <n v="698.19"/>
    <n v="0"/>
    <n v="0"/>
    <n v="547.65"/>
    <n v="24"/>
    <n v="22.818749999999998"/>
    <n v="150.54"/>
    <n v="4"/>
    <n v="28"/>
    <n v="37.634999999999998"/>
    <n v="24.935357142857139"/>
    <m/>
    <m/>
    <m/>
    <x v="37"/>
    <x v="3"/>
    <x v="2"/>
    <x v="143"/>
  </r>
  <r>
    <s v="2-37"/>
    <d v="2010-06-03T00:00:00"/>
    <n v="1177.23"/>
    <n v="0"/>
    <n v="0"/>
    <n v="530.25"/>
    <n v="31"/>
    <n v="17.10483870967742"/>
    <n v="646.98"/>
    <n v="10"/>
    <n v="41"/>
    <n v="64.698000000000008"/>
    <n v="28.712926829268294"/>
    <m/>
    <m/>
    <m/>
    <x v="37"/>
    <x v="3"/>
    <x v="3"/>
    <x v="143"/>
  </r>
  <r>
    <s v="2-37"/>
    <d v="2010-06-04T00:00:00"/>
    <n v="1498.74"/>
    <n v="0"/>
    <n v="0"/>
    <n v="1041.75"/>
    <n v="50"/>
    <n v="20.835000000000001"/>
    <n v="456.99"/>
    <n v="15"/>
    <n v="65"/>
    <n v="30.466000000000001"/>
    <n v="23.05753846153846"/>
    <m/>
    <m/>
    <m/>
    <x v="37"/>
    <x v="3"/>
    <x v="4"/>
    <x v="143"/>
  </r>
  <r>
    <s v="2-37"/>
    <d v="2010-06-05T00:00:00"/>
    <n v="645.58000000000004"/>
    <n v="0"/>
    <n v="0"/>
    <n v="284.60000000000002"/>
    <n v="20"/>
    <n v="14.23"/>
    <n v="360.98"/>
    <n v="8"/>
    <n v="28"/>
    <n v="45.122500000000002"/>
    <n v="23.056428571428572"/>
    <m/>
    <m/>
    <m/>
    <x v="37"/>
    <x v="3"/>
    <x v="5"/>
    <x v="143"/>
  </r>
  <r>
    <m/>
    <d v="2010-06-06T00:00:00"/>
    <n v="5640.51"/>
    <n v="5339.22"/>
    <n v="10979.73"/>
    <m/>
    <n v="198"/>
    <n v="16.918875060635461"/>
    <n v="2262.96"/>
    <n v="58"/>
    <n v="256"/>
    <n v="39.97679545454546"/>
    <n v="22.362346785872901"/>
    <m/>
    <m/>
    <m/>
    <x v="38"/>
    <x v="3"/>
    <x v="6"/>
    <x v="144"/>
  </r>
  <r>
    <s v="2-38"/>
    <d v="2010-06-07T00:00:00"/>
    <n v="767.87"/>
    <n v="0"/>
    <n v="0"/>
    <n v="547.85"/>
    <n v="30"/>
    <n v="18.261666666666667"/>
    <n v="220.02"/>
    <n v="8"/>
    <n v="38"/>
    <n v="27.502500000000001"/>
    <n v="20.207105263157896"/>
    <m/>
    <m/>
    <m/>
    <x v="38"/>
    <x v="3"/>
    <x v="0"/>
    <x v="144"/>
  </r>
  <r>
    <s v="2-38"/>
    <d v="2010-06-08T00:00:00"/>
    <n v="554.20000000000005"/>
    <n v="0"/>
    <n v="0"/>
    <n v="554.20000000000005"/>
    <n v="34"/>
    <n v="16.3"/>
    <n v="0"/>
    <n v="0"/>
    <n v="34"/>
    <n v="0"/>
    <n v="16.3"/>
    <m/>
    <m/>
    <m/>
    <x v="38"/>
    <x v="3"/>
    <x v="1"/>
    <x v="144"/>
  </r>
  <r>
    <s v="2-38"/>
    <d v="2010-06-09T00:00:00"/>
    <n v="956.37"/>
    <n v="0"/>
    <n v="0"/>
    <n v="704.15"/>
    <n v="35"/>
    <n v="20.118571428571428"/>
    <n v="252.22"/>
    <n v="9"/>
    <n v="44"/>
    <n v="28.024444444444445"/>
    <n v="21.735681818181817"/>
    <m/>
    <m/>
    <m/>
    <x v="38"/>
    <x v="3"/>
    <x v="2"/>
    <x v="144"/>
  </r>
  <r>
    <s v="2-38"/>
    <d v="2010-06-10T00:00:00"/>
    <n v="1074.7"/>
    <n v="0"/>
    <n v="0"/>
    <n v="769.05"/>
    <n v="42"/>
    <n v="18.310714285714283"/>
    <n v="305.64999999999998"/>
    <n v="4"/>
    <n v="46"/>
    <n v="76.412499999999994"/>
    <n v="23.363043478260867"/>
    <m/>
    <m/>
    <m/>
    <x v="38"/>
    <x v="3"/>
    <x v="3"/>
    <x v="144"/>
  </r>
  <r>
    <s v="2-38"/>
    <d v="2010-06-11T00:00:00"/>
    <n v="1117.29"/>
    <n v="0"/>
    <n v="0"/>
    <n v="756.55"/>
    <n v="38"/>
    <n v="19.909210526315789"/>
    <n v="360.74"/>
    <n v="8"/>
    <n v="46"/>
    <n v="45.092500000000001"/>
    <n v="24.28891304347826"/>
    <m/>
    <m/>
    <m/>
    <x v="38"/>
    <x v="3"/>
    <x v="4"/>
    <x v="144"/>
  </r>
  <r>
    <s v="2-38"/>
    <d v="2010-06-12T00:00:00"/>
    <n v="943.36"/>
    <n v="0"/>
    <n v="0"/>
    <n v="405.65"/>
    <n v="31"/>
    <n v="13.085483870967741"/>
    <n v="537.71"/>
    <n v="8"/>
    <n v="39"/>
    <n v="67.213750000000005"/>
    <n v="24.188717948717947"/>
    <m/>
    <m/>
    <m/>
    <x v="38"/>
    <x v="3"/>
    <x v="5"/>
    <x v="144"/>
  </r>
  <r>
    <m/>
    <d v="2010-06-13T00:00:00"/>
    <n v="5413.79"/>
    <n v="3686.89"/>
    <n v="9100.68"/>
    <m/>
    <n v="210"/>
    <n v="17.664274463039316"/>
    <n v="1676.3400000000001"/>
    <n v="37"/>
    <n v="247"/>
    <n v="40.707615740740742"/>
    <n v="21.680576925299462"/>
    <m/>
    <m/>
    <m/>
    <x v="39"/>
    <x v="3"/>
    <x v="6"/>
    <x v="145"/>
  </r>
  <r>
    <s v="2-39"/>
    <d v="2010-06-14T00:00:00"/>
    <n v="0"/>
    <n v="0"/>
    <n v="0"/>
    <n v="0"/>
    <n v="0"/>
    <n v="0"/>
    <n v="0"/>
    <n v="0"/>
    <n v="0"/>
    <n v="0"/>
    <n v="0"/>
    <s v="QUEENS BIRTHDAY"/>
    <m/>
    <m/>
    <x v="39"/>
    <x v="3"/>
    <x v="0"/>
    <x v="145"/>
  </r>
  <r>
    <s v="2-39"/>
    <d v="2010-06-15T00:00:00"/>
    <n v="832.14"/>
    <n v="0"/>
    <n v="0"/>
    <n v="638.29999999999995"/>
    <n v="42"/>
    <n v="15.197619047619046"/>
    <n v="193.84"/>
    <n v="7"/>
    <n v="49"/>
    <n v="27.69142857142857"/>
    <n v="16.982448979591837"/>
    <m/>
    <m/>
    <m/>
    <x v="39"/>
    <x v="3"/>
    <x v="1"/>
    <x v="145"/>
  </r>
  <r>
    <s v="2-39"/>
    <d v="2010-06-16T00:00:00"/>
    <n v="918.18"/>
    <n v="0"/>
    <n v="0"/>
    <n v="712.95"/>
    <n v="33"/>
    <n v="21.604545454545455"/>
    <n v="205.23"/>
    <n v="5"/>
    <n v="38"/>
    <n v="41.045999999999999"/>
    <n v="24.162631578947369"/>
    <m/>
    <m/>
    <m/>
    <x v="39"/>
    <x v="3"/>
    <x v="2"/>
    <x v="145"/>
  </r>
  <r>
    <s v="2-39"/>
    <d v="2010-06-17T00:00:00"/>
    <n v="1109.9000000000001"/>
    <n v="0"/>
    <n v="0"/>
    <n v="753.15"/>
    <n v="43"/>
    <n v="17.515116279069765"/>
    <n v="356.75"/>
    <n v="8"/>
    <n v="51"/>
    <n v="44.59375"/>
    <n v="21.762745098039218"/>
    <m/>
    <m/>
    <m/>
    <x v="39"/>
    <x v="3"/>
    <x v="3"/>
    <x v="145"/>
  </r>
  <r>
    <s v="2-39"/>
    <d v="2010-06-18T00:00:00"/>
    <n v="1173.48"/>
    <n v="0"/>
    <n v="0"/>
    <n v="845.15"/>
    <n v="41"/>
    <n v="20.613414634146341"/>
    <n v="328.33"/>
    <n v="14"/>
    <n v="55"/>
    <n v="23.452142857142857"/>
    <n v="21.336000000000002"/>
    <m/>
    <m/>
    <m/>
    <x v="39"/>
    <x v="3"/>
    <x v="4"/>
    <x v="145"/>
  </r>
  <r>
    <s v="2-39"/>
    <d v="2010-06-19T00:00:00"/>
    <n v="756.87"/>
    <n v="0"/>
    <n v="0"/>
    <n v="415.65"/>
    <n v="19"/>
    <n v="21.876315789473683"/>
    <n v="341.22"/>
    <n v="6"/>
    <n v="25"/>
    <n v="56.870000000000005"/>
    <n v="30.274799999999999"/>
    <m/>
    <m/>
    <m/>
    <x v="39"/>
    <x v="3"/>
    <x v="5"/>
    <x v="145"/>
  </r>
  <r>
    <m/>
    <d v="2010-06-20T00:00:00"/>
    <n v="4790.5700000000006"/>
    <n v="3887.94"/>
    <n v="8678.51"/>
    <m/>
    <n v="178"/>
    <n v="16.134501867475716"/>
    <n v="1425.37"/>
    <n v="40"/>
    <n v="218"/>
    <n v="32.275553571428567"/>
    <n v="19.086437609429737"/>
    <m/>
    <m/>
    <m/>
    <x v="40"/>
    <x v="3"/>
    <x v="6"/>
    <x v="146"/>
  </r>
  <r>
    <s v="2-40"/>
    <d v="2010-06-21T00:00:00"/>
    <n v="809.98"/>
    <n v="0"/>
    <n v="0"/>
    <n v="488.25"/>
    <n v="36"/>
    <n v="13.5625"/>
    <n v="320.73"/>
    <n v="8"/>
    <n v="44"/>
    <n v="40.091250000000002"/>
    <n v="18.385909090909092"/>
    <m/>
    <m/>
    <m/>
    <x v="40"/>
    <x v="3"/>
    <x v="0"/>
    <x v="146"/>
  </r>
  <r>
    <s v="2-40"/>
    <d v="2010-06-22T00:00:00"/>
    <n v="957.14"/>
    <n v="0"/>
    <n v="0"/>
    <n v="600.35"/>
    <n v="33"/>
    <n v="18.192424242424241"/>
    <n v="356.79"/>
    <n v="4"/>
    <n v="37"/>
    <n v="89.197500000000005"/>
    <n v="25.868648648648652"/>
    <m/>
    <m/>
    <m/>
    <x v="40"/>
    <x v="3"/>
    <x v="1"/>
    <x v="146"/>
  </r>
  <r>
    <s v="2-40"/>
    <d v="2010-06-23T00:00:00"/>
    <n v="1050.93"/>
    <n v="0"/>
    <n v="0"/>
    <n v="751.3"/>
    <n v="35"/>
    <n v="21.465714285714284"/>
    <n v="299.63"/>
    <n v="9"/>
    <n v="44"/>
    <n v="33.292222222222222"/>
    <n v="23.884772727272722"/>
    <m/>
    <m/>
    <m/>
    <x v="40"/>
    <x v="3"/>
    <x v="2"/>
    <x v="146"/>
  </r>
  <r>
    <s v="2-40"/>
    <d v="2010-06-24T00:00:00"/>
    <n v="1749.5"/>
    <n v="0"/>
    <n v="0"/>
    <n v="543.70000000000005"/>
    <n v="25"/>
    <n v="21.748000000000001"/>
    <n v="1205.8"/>
    <n v="15"/>
    <n v="40"/>
    <n v="80.38666666666667"/>
    <n v="43.737499999999997"/>
    <s v="Service Kill $615.20"/>
    <m/>
    <m/>
    <x v="40"/>
    <x v="3"/>
    <x v="3"/>
    <x v="146"/>
  </r>
  <r>
    <s v="2-40"/>
    <d v="2010-06-25T00:00:00"/>
    <n v="1372.83"/>
    <n v="0"/>
    <n v="0"/>
    <n v="858.2"/>
    <n v="41"/>
    <n v="20.931707317073172"/>
    <n v="514.63"/>
    <n v="10"/>
    <n v="51"/>
    <n v="51.463000000000001"/>
    <n v="26.918235294117647"/>
    <m/>
    <m/>
    <m/>
    <x v="40"/>
    <x v="3"/>
    <x v="4"/>
    <x v="146"/>
  </r>
  <r>
    <s v="2-40"/>
    <d v="2010-06-26T00:00:00"/>
    <n v="680.66"/>
    <n v="0"/>
    <n v="0"/>
    <n v="535.25"/>
    <n v="30"/>
    <n v="17.841666666666665"/>
    <n v="145.41"/>
    <n v="4"/>
    <n v="34"/>
    <n v="36.352499999999999"/>
    <n v="20.019411764705882"/>
    <m/>
    <m/>
    <m/>
    <x v="40"/>
    <x v="3"/>
    <x v="5"/>
    <x v="146"/>
  </r>
  <r>
    <m/>
    <d v="2010-06-27T00:00:00"/>
    <n v="6621.04"/>
    <n v="3465.34"/>
    <n v="10086.380000000001"/>
    <m/>
    <n v="200"/>
    <n v="18.957002085313061"/>
    <n v="2842.99"/>
    <n v="50"/>
    <n v="250"/>
    <n v="55.13052314814815"/>
    <n v="26.469079587608999"/>
    <m/>
    <m/>
    <m/>
    <x v="41"/>
    <x v="3"/>
    <x v="6"/>
    <x v="147"/>
  </r>
  <r>
    <s v="2-41"/>
    <d v="2010-06-28T00:00:00"/>
    <n v="314.38"/>
    <n v="0"/>
    <n v="0"/>
    <n v="284.3"/>
    <n v="21"/>
    <n v="13.538095238095238"/>
    <n v="30.08"/>
    <n v="1"/>
    <n v="22"/>
    <n v="30.08"/>
    <n v="14.29"/>
    <m/>
    <m/>
    <m/>
    <x v="41"/>
    <x v="3"/>
    <x v="0"/>
    <x v="147"/>
  </r>
  <r>
    <s v="2-41"/>
    <d v="2010-06-29T00:00:00"/>
    <n v="780.79"/>
    <n v="0"/>
    <n v="0"/>
    <n v="713.1"/>
    <n v="45"/>
    <n v="15.846666666666668"/>
    <n v="67.69"/>
    <n v="3"/>
    <n v="48"/>
    <n v="22.563333333333333"/>
    <n v="16.266458333333333"/>
    <m/>
    <m/>
    <m/>
    <x v="41"/>
    <x v="3"/>
    <x v="1"/>
    <x v="147"/>
  </r>
  <r>
    <s v="2-41"/>
    <d v="2010-06-30T00:00:00"/>
    <n v="1047.24"/>
    <n v="0"/>
    <n v="0"/>
    <n v="729.75"/>
    <n v="41"/>
    <n v="17.798780487804876"/>
    <n v="317.49"/>
    <n v="8"/>
    <n v="49"/>
    <n v="39.686250000000001"/>
    <n v="21.372244897959185"/>
    <m/>
    <m/>
    <m/>
    <x v="41"/>
    <x v="3"/>
    <x v="2"/>
    <x v="147"/>
  </r>
  <r>
    <s v="2-41"/>
    <d v="2010-07-01T00:00:00"/>
    <n v="1164.06"/>
    <n v="0"/>
    <n v="0"/>
    <n v="592"/>
    <n v="30"/>
    <n v="19.733333333333334"/>
    <n v="572.05999999999995"/>
    <n v="9"/>
    <n v="39"/>
    <n v="63.562222222222218"/>
    <n v="29.847692307692306"/>
    <m/>
    <m/>
    <m/>
    <x v="41"/>
    <x v="3"/>
    <x v="3"/>
    <x v="147"/>
  </r>
  <r>
    <s v="2-41"/>
    <d v="2010-07-02T00:00:00"/>
    <n v="978.2"/>
    <n v="0"/>
    <n v="0"/>
    <n v="769.1"/>
    <n v="45"/>
    <n v="17.091111111111111"/>
    <n v="209.1"/>
    <n v="7"/>
    <n v="52"/>
    <n v="29.87142857142857"/>
    <n v="18.811538461538461"/>
    <m/>
    <m/>
    <m/>
    <x v="41"/>
    <x v="3"/>
    <x v="4"/>
    <x v="147"/>
  </r>
  <r>
    <s v="2-41"/>
    <d v="2010-07-03T00:00:00"/>
    <n v="793.02"/>
    <n v="0"/>
    <n v="0"/>
    <n v="417.1"/>
    <n v="23"/>
    <n v="18.134782608695652"/>
    <n v="375.92"/>
    <n v="6"/>
    <n v="29"/>
    <n v="62.653333333333336"/>
    <n v="27.345517241379309"/>
    <m/>
    <m/>
    <m/>
    <x v="41"/>
    <x v="3"/>
    <x v="5"/>
    <x v="147"/>
  </r>
  <r>
    <m/>
    <d v="2010-07-04T00:00:00"/>
    <n v="5077.6900000000005"/>
    <n v="2981.08"/>
    <n v="8058.77"/>
    <m/>
    <n v="205"/>
    <n v="17.023794907617813"/>
    <n v="1572.34"/>
    <n v="34"/>
    <n v="239"/>
    <n v="41.402761243386244"/>
    <n v="21.32224187365043"/>
    <m/>
    <m/>
    <m/>
    <x v="42"/>
    <x v="3"/>
    <x v="6"/>
    <x v="148"/>
  </r>
  <r>
    <s v="2-42"/>
    <d v="2010-07-05T00:00:00"/>
    <n v="544.28"/>
    <n v="0"/>
    <n v="0"/>
    <n v="375.75"/>
    <n v="26"/>
    <n v="14.451923076923077"/>
    <n v="168.53"/>
    <n v="6"/>
    <n v="32"/>
    <n v="28.088333333333335"/>
    <n v="17.008749999999999"/>
    <m/>
    <m/>
    <m/>
    <x v="42"/>
    <x v="3"/>
    <x v="0"/>
    <x v="148"/>
  </r>
  <r>
    <s v="2-42"/>
    <d v="2010-07-06T00:00:00"/>
    <n v="1203.58"/>
    <n v="0"/>
    <n v="0"/>
    <n v="838.9"/>
    <n v="41"/>
    <n v="20.460975609756098"/>
    <n v="364.68"/>
    <n v="11"/>
    <n v="52"/>
    <n v="33.152727272727276"/>
    <n v="23.145769230769229"/>
    <m/>
    <m/>
    <m/>
    <x v="42"/>
    <x v="3"/>
    <x v="1"/>
    <x v="148"/>
  </r>
  <r>
    <s v="2-42"/>
    <d v="2010-07-07T00:00:00"/>
    <n v="1405.02"/>
    <n v="0"/>
    <n v="0"/>
    <n v="1024.05"/>
    <n v="51"/>
    <n v="20.079411764705881"/>
    <n v="380.97"/>
    <n v="14"/>
    <n v="65"/>
    <n v="27.212142857142858"/>
    <n v="21.615692307692306"/>
    <m/>
    <m/>
    <m/>
    <x v="42"/>
    <x v="3"/>
    <x v="2"/>
    <x v="148"/>
  </r>
  <r>
    <s v="2-42"/>
    <d v="2010-07-08T00:00:00"/>
    <n v="1447.62"/>
    <n v="0"/>
    <n v="0"/>
    <n v="972.15"/>
    <n v="44"/>
    <n v="22.094318181818181"/>
    <n v="475.47"/>
    <n v="14"/>
    <n v="58"/>
    <n v="33.962142857142858"/>
    <n v="24.958965517241378"/>
    <m/>
    <m/>
    <m/>
    <x v="42"/>
    <x v="3"/>
    <x v="3"/>
    <x v="148"/>
  </r>
  <r>
    <s v="2-42"/>
    <d v="2010-07-09T00:00:00"/>
    <n v="1111.9000000000001"/>
    <n v="0"/>
    <n v="0"/>
    <n v="1007.8"/>
    <n v="52"/>
    <n v="19.380769230769229"/>
    <n v="104.1"/>
    <n v="4"/>
    <n v="56"/>
    <n v="26.024999999999999"/>
    <n v="19.855357142857141"/>
    <m/>
    <m/>
    <m/>
    <x v="42"/>
    <x v="3"/>
    <x v="4"/>
    <x v="148"/>
  </r>
  <r>
    <s v="2-42"/>
    <d v="2010-07-10T00:00:00"/>
    <n v="1292.07"/>
    <n v="0"/>
    <n v="0"/>
    <n v="449.3"/>
    <n v="25"/>
    <n v="17.972000000000001"/>
    <n v="842.77"/>
    <n v="12"/>
    <n v="37"/>
    <n v="70.230833333333337"/>
    <n v="34.920810810810806"/>
    <m/>
    <m/>
    <m/>
    <x v="42"/>
    <x v="3"/>
    <x v="5"/>
    <x v="148"/>
  </r>
  <r>
    <m/>
    <d v="2010-07-11T00:00:00"/>
    <n v="7004.4699999999993"/>
    <n v="3920.52"/>
    <n v="10924.99"/>
    <m/>
    <n v="239"/>
    <n v="19.073232977328743"/>
    <n v="2336.52"/>
    <n v="61"/>
    <n v="300"/>
    <n v="36.44519660894661"/>
    <n v="23.584224168228474"/>
    <m/>
    <m/>
    <m/>
    <x v="43"/>
    <x v="3"/>
    <x v="6"/>
    <x v="149"/>
  </r>
  <r>
    <s v="2-43"/>
    <d v="2010-07-12T00:00:00"/>
    <n v="884.69"/>
    <n v="0"/>
    <n v="0"/>
    <n v="586.54999999999995"/>
    <n v="35"/>
    <n v="16.758571428571429"/>
    <n v="298.14"/>
    <n v="9"/>
    <n v="44"/>
    <n v="33.126666666666665"/>
    <n v="20.106590909090908"/>
    <m/>
    <m/>
    <m/>
    <x v="43"/>
    <x v="3"/>
    <x v="0"/>
    <x v="149"/>
  </r>
  <r>
    <s v="2-43"/>
    <d v="2010-07-13T00:00:00"/>
    <n v="505.45"/>
    <n v="0"/>
    <n v="0"/>
    <n v="347.25"/>
    <n v="25"/>
    <n v="13.89"/>
    <n v="158.19999999999999"/>
    <n v="3"/>
    <n v="28"/>
    <n v="52.733333333333327"/>
    <n v="18.051785714285714"/>
    <m/>
    <m/>
    <m/>
    <x v="43"/>
    <x v="3"/>
    <x v="1"/>
    <x v="149"/>
  </r>
  <r>
    <s v="2-43"/>
    <d v="2010-07-14T00:00:00"/>
    <n v="1023.92"/>
    <n v="0"/>
    <n v="0"/>
    <n v="520.15"/>
    <n v="27"/>
    <n v="19.264814814814812"/>
    <n v="503.77"/>
    <n v="7"/>
    <n v="34"/>
    <n v="71.967142857142861"/>
    <n v="30.115294117647057"/>
    <m/>
    <m/>
    <m/>
    <x v="43"/>
    <x v="3"/>
    <x v="2"/>
    <x v="149"/>
  </r>
  <r>
    <s v="2-43"/>
    <d v="2010-07-15T00:00:00"/>
    <n v="1328.43"/>
    <n v="0"/>
    <n v="0"/>
    <n v="798.6"/>
    <n v="38"/>
    <n v="21.015789473684212"/>
    <n v="529.83000000000004"/>
    <n v="11"/>
    <n v="49"/>
    <n v="48.166363636363641"/>
    <n v="27.110816326530614"/>
    <m/>
    <m/>
    <m/>
    <x v="43"/>
    <x v="3"/>
    <x v="3"/>
    <x v="149"/>
  </r>
  <r>
    <s v="2-43"/>
    <d v="2010-07-16T00:00:00"/>
    <n v="1295.9100000000001"/>
    <n v="0"/>
    <n v="0"/>
    <n v="898.25"/>
    <n v="39"/>
    <n v="23.032051282051281"/>
    <n v="397.66"/>
    <n v="11"/>
    <n v="50"/>
    <n v="36.150909090909096"/>
    <n v="25.918200000000002"/>
    <m/>
    <m/>
    <m/>
    <x v="43"/>
    <x v="3"/>
    <x v="4"/>
    <x v="149"/>
  </r>
  <r>
    <s v="2-43"/>
    <d v="2010-07-17T00:00:00"/>
    <n v="992.2"/>
    <n v="0"/>
    <n v="0"/>
    <n v="475.75"/>
    <n v="21"/>
    <n v="22.654761904761905"/>
    <n v="516.45000000000005"/>
    <n v="7"/>
    <n v="28"/>
    <n v="73.778571428571439"/>
    <n v="35.43571428571429"/>
    <m/>
    <m/>
    <m/>
    <x v="43"/>
    <x v="3"/>
    <x v="5"/>
    <x v="149"/>
  </r>
  <r>
    <m/>
    <d v="2010-07-18T00:00:00"/>
    <n v="6030.5999999999995"/>
    <n v="4708.88"/>
    <n v="10739.48"/>
    <m/>
    <n v="185"/>
    <n v="19.435998150647276"/>
    <n v="2404.0500000000002"/>
    <n v="48"/>
    <n v="233"/>
    <n v="52.653831168831175"/>
    <n v="26.12306689221143"/>
    <m/>
    <m/>
    <m/>
    <x v="44"/>
    <x v="3"/>
    <x v="6"/>
    <x v="150"/>
  </r>
  <r>
    <s v="2-44"/>
    <d v="2010-07-19T00:00:00"/>
    <n v="642.16"/>
    <n v="0"/>
    <n v="0"/>
    <n v="546.79999999999995"/>
    <n v="37"/>
    <n v="14.778378378378378"/>
    <n v="95.36"/>
    <n v="3"/>
    <n v="40"/>
    <n v="31.786666666666665"/>
    <n v="16.053999999999998"/>
    <m/>
    <m/>
    <m/>
    <x v="44"/>
    <x v="3"/>
    <x v="0"/>
    <x v="150"/>
  </r>
  <r>
    <s v="2-44"/>
    <d v="2010-07-20T00:00:00"/>
    <n v="976.78"/>
    <n v="0"/>
    <n v="0"/>
    <n v="668.52"/>
    <n v="42"/>
    <n v="15.917142857142856"/>
    <n v="308.26"/>
    <n v="6"/>
    <n v="48"/>
    <n v="51.376666666666665"/>
    <n v="20.349583333333332"/>
    <m/>
    <m/>
    <m/>
    <x v="44"/>
    <x v="3"/>
    <x v="1"/>
    <x v="150"/>
  </r>
  <r>
    <s v="2-44"/>
    <d v="2010-07-21T00:00:00"/>
    <n v="1499.21"/>
    <n v="0"/>
    <n v="0"/>
    <n v="852.3"/>
    <n v="33"/>
    <n v="25.827272727272724"/>
    <n v="646.91"/>
    <n v="10"/>
    <n v="43"/>
    <n v="64.691000000000003"/>
    <n v="34.865348837209304"/>
    <m/>
    <m/>
    <m/>
    <x v="44"/>
    <x v="3"/>
    <x v="2"/>
    <x v="150"/>
  </r>
  <r>
    <s v="2-44"/>
    <d v="2010-07-22T00:00:00"/>
    <n v="1245.77"/>
    <n v="0"/>
    <n v="0"/>
    <n v="851.95"/>
    <n v="41"/>
    <n v="20.779268292682929"/>
    <n v="384.82"/>
    <n v="10"/>
    <n v="51"/>
    <n v="38.481999999999999"/>
    <n v="24.250392156862745"/>
    <m/>
    <m/>
    <m/>
    <x v="44"/>
    <x v="3"/>
    <x v="3"/>
    <x v="150"/>
  </r>
  <r>
    <s v="2-44"/>
    <d v="2010-07-23T00:00:00"/>
    <n v="1220.77"/>
    <n v="0"/>
    <n v="0"/>
    <n v="966.3"/>
    <n v="45"/>
    <n v="21.473333333333333"/>
    <n v="253.77"/>
    <n v="6"/>
    <n v="51"/>
    <n v="42.295000000000002"/>
    <n v="23.922941176470587"/>
    <m/>
    <m/>
    <m/>
    <x v="44"/>
    <x v="3"/>
    <x v="4"/>
    <x v="150"/>
  </r>
  <r>
    <s v="2-44"/>
    <d v="2010-07-24T00:00:00"/>
    <n v="1306.3900000000001"/>
    <n v="0"/>
    <n v="0"/>
    <n v="622.87"/>
    <n v="30"/>
    <n v="20.762333333333334"/>
    <n v="683.52"/>
    <n v="10"/>
    <n v="40"/>
    <n v="68.352000000000004"/>
    <n v="32.659749999999995"/>
    <m/>
    <m/>
    <m/>
    <x v="44"/>
    <x v="3"/>
    <x v="5"/>
    <x v="150"/>
  </r>
  <r>
    <m/>
    <d v="2010-07-25T00:00:00"/>
    <n v="6891.0800000000008"/>
    <n v="4222.05"/>
    <n v="11113.130000000001"/>
    <m/>
    <n v="228"/>
    <n v="19.922954820357258"/>
    <n v="2372.64"/>
    <n v="45"/>
    <n v="273"/>
    <n v="49.497222222222227"/>
    <n v="25.350335917312659"/>
    <m/>
    <m/>
    <m/>
    <x v="45"/>
    <x v="3"/>
    <x v="6"/>
    <x v="151"/>
  </r>
  <r>
    <s v="2-45"/>
    <d v="2010-07-26T00:00:00"/>
    <n v="557.29999999999995"/>
    <n v="0"/>
    <n v="0"/>
    <n v="381.4"/>
    <n v="26"/>
    <n v="14.669230769230769"/>
    <n v="175.9"/>
    <n v="5"/>
    <n v="31"/>
    <n v="35.18"/>
    <n v="17.977419354838709"/>
    <m/>
    <m/>
    <m/>
    <x v="45"/>
    <x v="3"/>
    <x v="0"/>
    <x v="151"/>
  </r>
  <r>
    <s v="2-45"/>
    <d v="2010-07-27T00:00:00"/>
    <n v="586.36"/>
    <n v="0"/>
    <n v="0"/>
    <n v="527.9"/>
    <n v="39"/>
    <n v="13.535897435897436"/>
    <n v="58.46"/>
    <n v="3"/>
    <n v="42"/>
    <n v="19.486666666666668"/>
    <n v="13.960952380952381"/>
    <m/>
    <m/>
    <m/>
    <x v="45"/>
    <x v="3"/>
    <x v="1"/>
    <x v="151"/>
  </r>
  <r>
    <s v="2-45"/>
    <d v="2010-07-28T00:00:00"/>
    <n v="1277.72"/>
    <n v="0"/>
    <n v="0"/>
    <n v="814.95"/>
    <n v="50"/>
    <n v="16.298999999999999"/>
    <n v="462.77"/>
    <n v="8"/>
    <n v="58"/>
    <n v="57.846249999999998"/>
    <n v="22.029655172413793"/>
    <m/>
    <m/>
    <m/>
    <x v="45"/>
    <x v="3"/>
    <x v="2"/>
    <x v="151"/>
  </r>
  <r>
    <s v="2-45"/>
    <d v="2010-07-29T00:00:00"/>
    <n v="1123.31"/>
    <n v="0"/>
    <n v="0"/>
    <n v="808.75"/>
    <n v="47"/>
    <n v="17.207446808510639"/>
    <n v="314.56"/>
    <n v="4"/>
    <n v="51"/>
    <n v="78.64"/>
    <n v="22.025686274509802"/>
    <m/>
    <m/>
    <m/>
    <x v="45"/>
    <x v="3"/>
    <x v="3"/>
    <x v="151"/>
  </r>
  <r>
    <s v="2-45"/>
    <d v="2010-07-30T00:00:00"/>
    <n v="1425.62"/>
    <n v="0"/>
    <n v="0"/>
    <n v="792.45"/>
    <n v="35"/>
    <n v="22.641428571428573"/>
    <n v="633.16999999999996"/>
    <n v="15"/>
    <n v="50"/>
    <n v="42.211333333333329"/>
    <n v="28.5124"/>
    <m/>
    <m/>
    <m/>
    <x v="45"/>
    <x v="3"/>
    <x v="4"/>
    <x v="151"/>
  </r>
  <r>
    <s v="2-45"/>
    <d v="2010-07-31T00:00:00"/>
    <n v="1181.49"/>
    <n v="0"/>
    <n v="0"/>
    <n v="600.65"/>
    <n v="22"/>
    <n v="27.302272727272726"/>
    <n v="580.84"/>
    <n v="10"/>
    <n v="32"/>
    <n v="58.084000000000003"/>
    <n v="36.9215625"/>
    <m/>
    <m/>
    <m/>
    <x v="45"/>
    <x v="3"/>
    <x v="5"/>
    <x v="151"/>
  </r>
  <r>
    <m/>
    <d v="2010-08-01T00:00:00"/>
    <n v="6151.7999999999993"/>
    <n v="3789.42"/>
    <n v="9941.2199999999993"/>
    <m/>
    <n v="219"/>
    <n v="18.609212718723356"/>
    <n v="2225.7000000000003"/>
    <n v="45"/>
    <n v="264"/>
    <n v="48.574708333333341"/>
    <n v="23.571279280452448"/>
    <m/>
    <m/>
    <m/>
    <x v="46"/>
    <x v="3"/>
    <x v="6"/>
    <x v="152"/>
  </r>
  <r>
    <s v="2-46"/>
    <d v="2010-08-02T00:00:00"/>
    <n v="773.36"/>
    <n v="0"/>
    <n v="0"/>
    <n v="607.5"/>
    <n v="38"/>
    <n v="15.986842105263158"/>
    <n v="165.86"/>
    <n v="5"/>
    <n v="43"/>
    <n v="33.172000000000004"/>
    <n v="17.985116279069768"/>
    <m/>
    <m/>
    <m/>
    <x v="46"/>
    <x v="3"/>
    <x v="0"/>
    <x v="152"/>
  </r>
  <r>
    <s v="2-46"/>
    <d v="2010-08-03T00:00:00"/>
    <n v="756.14"/>
    <n v="0"/>
    <n v="0"/>
    <n v="616.04999999999995"/>
    <n v="41"/>
    <n v="15.025609756097559"/>
    <n v="140.09"/>
    <n v="8"/>
    <n v="49"/>
    <n v="17.51125"/>
    <n v="15.431428571428571"/>
    <m/>
    <m/>
    <m/>
    <x v="46"/>
    <x v="3"/>
    <x v="1"/>
    <x v="152"/>
  </r>
  <r>
    <s v="2-46"/>
    <d v="2010-08-04T00:00:00"/>
    <n v="835.44"/>
    <n v="0"/>
    <n v="0"/>
    <n v="527.5"/>
    <n v="34"/>
    <n v="15.514705882352942"/>
    <n v="307.94"/>
    <n v="10"/>
    <n v="44"/>
    <n v="30.794"/>
    <n v="18.987272727272728"/>
    <m/>
    <m/>
    <m/>
    <x v="46"/>
    <x v="3"/>
    <x v="2"/>
    <x v="152"/>
  </r>
  <r>
    <s v="2-46"/>
    <d v="2010-08-05T00:00:00"/>
    <n v="1117.1199999999999"/>
    <n v="0"/>
    <n v="0"/>
    <n v="914.85"/>
    <n v="45"/>
    <n v="20.330000000000002"/>
    <n v="202.27"/>
    <n v="8"/>
    <n v="53"/>
    <n v="25.283750000000001"/>
    <n v="21.077735849056605"/>
    <m/>
    <m/>
    <m/>
    <x v="46"/>
    <x v="3"/>
    <x v="3"/>
    <x v="152"/>
  </r>
  <r>
    <s v="2-46"/>
    <d v="2010-08-06T00:00:00"/>
    <n v="1062.7"/>
    <n v="0"/>
    <n v="0"/>
    <n v="819"/>
    <n v="42"/>
    <n v="19.5"/>
    <n v="243.7"/>
    <n v="9"/>
    <n v="51"/>
    <n v="27.077777777777776"/>
    <n v="20.837254901960787"/>
    <m/>
    <m/>
    <m/>
    <x v="46"/>
    <x v="3"/>
    <x v="4"/>
    <x v="152"/>
  </r>
  <r>
    <s v="2-46"/>
    <d v="2010-08-07T00:00:00"/>
    <n v="821.85"/>
    <n v="0"/>
    <n v="0"/>
    <n v="552.54999999999995"/>
    <n v="23"/>
    <n v="24.02391304347826"/>
    <n v="269.3"/>
    <n v="7"/>
    <n v="30"/>
    <n v="38.471428571428575"/>
    <n v="27.394999999999996"/>
    <m/>
    <m/>
    <m/>
    <x v="46"/>
    <x v="3"/>
    <x v="5"/>
    <x v="152"/>
  </r>
  <r>
    <m/>
    <d v="2010-08-08T00:00:00"/>
    <n v="4544.76"/>
    <n v="4248.34"/>
    <n v="8793.1"/>
    <m/>
    <n v="223"/>
    <n v="18.396845131198653"/>
    <n v="1329.16"/>
    <n v="47"/>
    <n v="270"/>
    <n v="28.718367724867722"/>
    <n v="20.285634721464742"/>
    <m/>
    <m/>
    <m/>
    <x v="47"/>
    <x v="3"/>
    <x v="6"/>
    <x v="153"/>
  </r>
  <r>
    <s v="2-47"/>
    <d v="2010-08-09T00:00:00"/>
    <n v="0"/>
    <n v="0"/>
    <n v="0"/>
    <n v="0"/>
    <n v="0"/>
    <n v="0"/>
    <n v="0"/>
    <n v="0"/>
    <n v="0"/>
    <n v="0"/>
    <n v="0"/>
    <s v="SHOW DAY"/>
    <m/>
    <m/>
    <x v="47"/>
    <x v="3"/>
    <x v="0"/>
    <x v="153"/>
  </r>
  <r>
    <s v="2-47"/>
    <d v="2010-08-10T00:00:00"/>
    <n v="1066.58"/>
    <n v="0"/>
    <n v="0"/>
    <n v="876.5"/>
    <n v="53"/>
    <n v="16.537735849056602"/>
    <n v="190.08"/>
    <n v="7"/>
    <n v="60"/>
    <n v="27.154285714285717"/>
    <n v="17.776333333333334"/>
    <m/>
    <m/>
    <m/>
    <x v="47"/>
    <x v="3"/>
    <x v="1"/>
    <x v="153"/>
  </r>
  <r>
    <s v="2-47"/>
    <d v="2010-08-11T00:00:00"/>
    <n v="1095.76"/>
    <n v="0"/>
    <n v="0"/>
    <n v="868.6"/>
    <n v="40"/>
    <n v="21.715"/>
    <n v="227.16"/>
    <n v="8"/>
    <n v="48"/>
    <n v="28.395"/>
    <n v="22.828333333333333"/>
    <m/>
    <m/>
    <m/>
    <x v="47"/>
    <x v="3"/>
    <x v="2"/>
    <x v="153"/>
  </r>
  <r>
    <s v="2-47"/>
    <d v="2010-08-12T00:00:00"/>
    <n v="1058.1099999999999"/>
    <n v="0"/>
    <n v="0"/>
    <n v="673.6"/>
    <n v="39"/>
    <n v="17.271794871794871"/>
    <n v="384.51"/>
    <n v="13"/>
    <n v="52"/>
    <n v="29.577692307692306"/>
    <n v="20.348269230769233"/>
    <m/>
    <m/>
    <m/>
    <x v="47"/>
    <x v="3"/>
    <x v="3"/>
    <x v="153"/>
  </r>
  <r>
    <s v="2-47"/>
    <d v="2010-08-13T00:00:00"/>
    <n v="1683.4"/>
    <n v="0"/>
    <n v="0"/>
    <n v="858.95"/>
    <n v="44"/>
    <n v="19.521590909090911"/>
    <n v="824.45"/>
    <n v="13"/>
    <n v="57"/>
    <n v="63.419230769230772"/>
    <n v="29.533333333333335"/>
    <m/>
    <m/>
    <m/>
    <x v="47"/>
    <x v="3"/>
    <x v="4"/>
    <x v="153"/>
  </r>
  <r>
    <s v="2-47"/>
    <d v="2010-08-14T00:00:00"/>
    <n v="779.58"/>
    <n v="0"/>
    <n v="0"/>
    <n v="498.2"/>
    <n v="26"/>
    <n v="19.161538461538463"/>
    <n v="281.38"/>
    <n v="8"/>
    <n v="34"/>
    <n v="35.172499999999999"/>
    <n v="22.928823529411762"/>
    <m/>
    <m/>
    <m/>
    <x v="47"/>
    <x v="3"/>
    <x v="5"/>
    <x v="153"/>
  </r>
  <r>
    <m/>
    <d v="2010-08-15T00:00:00"/>
    <n v="5683.43"/>
    <n v="2890.96"/>
    <n v="8574.39"/>
    <m/>
    <n v="202"/>
    <n v="15.701276681913475"/>
    <n v="1907.58"/>
    <n v="49"/>
    <n v="251"/>
    <n v="30.619784798534795"/>
    <n v="18.902515460030166"/>
    <m/>
    <m/>
    <m/>
    <x v="48"/>
    <x v="3"/>
    <x v="6"/>
    <x v="154"/>
  </r>
  <r>
    <s v="2-48"/>
    <d v="2010-08-16T00:00:00"/>
    <n v="734.93"/>
    <n v="0"/>
    <n v="0"/>
    <n v="571.4"/>
    <n v="40"/>
    <n v="14.285"/>
    <n v="163.53"/>
    <n v="5"/>
    <n v="45"/>
    <n v="32.706000000000003"/>
    <n v="16.331777777777777"/>
    <m/>
    <m/>
    <m/>
    <x v="48"/>
    <x v="3"/>
    <x v="0"/>
    <x v="154"/>
  </r>
  <r>
    <s v="2-48"/>
    <d v="2010-08-17T00:00:00"/>
    <n v="710.49"/>
    <n v="0"/>
    <n v="0"/>
    <n v="535.9"/>
    <n v="32"/>
    <n v="16.746874999999999"/>
    <n v="174.59"/>
    <n v="8"/>
    <n v="40"/>
    <n v="21.82375"/>
    <n v="17.762250000000002"/>
    <m/>
    <m/>
    <m/>
    <x v="48"/>
    <x v="3"/>
    <x v="1"/>
    <x v="154"/>
  </r>
  <r>
    <s v="2-48"/>
    <d v="2010-08-18T00:00:00"/>
    <n v="1023.37"/>
    <n v="0"/>
    <n v="0"/>
    <n v="531.15"/>
    <n v="31"/>
    <n v="17.133870967741935"/>
    <n v="491.22"/>
    <n v="12"/>
    <n v="43"/>
    <n v="40.935000000000002"/>
    <n v="23.776046511627907"/>
    <m/>
    <m/>
    <m/>
    <x v="48"/>
    <x v="3"/>
    <x v="2"/>
    <x v="154"/>
  </r>
  <r>
    <s v="2-48"/>
    <d v="2010-08-19T00:00:00"/>
    <n v="958.26"/>
    <n v="0"/>
    <n v="0"/>
    <n v="577.15"/>
    <n v="32"/>
    <n v="18.035937499999999"/>
    <n v="381.11"/>
    <n v="5"/>
    <n v="37"/>
    <n v="76.222000000000008"/>
    <n v="25.89891891891892"/>
    <m/>
    <m/>
    <m/>
    <x v="48"/>
    <x v="3"/>
    <x v="3"/>
    <x v="154"/>
  </r>
  <r>
    <s v="2-48"/>
    <d v="2010-08-20T00:00:00"/>
    <n v="1469.16"/>
    <n v="0"/>
    <n v="0"/>
    <n v="785.55"/>
    <n v="38"/>
    <n v="20.672368421052632"/>
    <n v="683.61"/>
    <n v="13"/>
    <n v="51"/>
    <n v="52.585384615384619"/>
    <n v="28.80705882352941"/>
    <m/>
    <m/>
    <m/>
    <x v="48"/>
    <x v="3"/>
    <x v="4"/>
    <x v="154"/>
  </r>
  <r>
    <s v="2-48"/>
    <d v="2010-08-21T00:00:00"/>
    <n v="1581.06"/>
    <n v="0"/>
    <n v="0"/>
    <n v="745.8"/>
    <n v="35"/>
    <n v="21.308571428571426"/>
    <n v="835.26"/>
    <n v="11"/>
    <n v="46"/>
    <n v="75.932727272727277"/>
    <n v="34.37086956521739"/>
    <m/>
    <m/>
    <m/>
    <x v="48"/>
    <x v="3"/>
    <x v="5"/>
    <x v="154"/>
  </r>
  <r>
    <m/>
    <d v="2010-08-22T00:00:00"/>
    <n v="6477.27"/>
    <n v="4099.51"/>
    <n v="10576.78"/>
    <m/>
    <n v="208"/>
    <n v="18.030437219560998"/>
    <n v="2729.3199999999997"/>
    <n v="54"/>
    <n v="262"/>
    <n v="50.034143648018649"/>
    <n v="24.491153599511904"/>
    <m/>
    <m/>
    <m/>
    <x v="49"/>
    <x v="3"/>
    <x v="6"/>
    <x v="155"/>
  </r>
  <r>
    <s v="2-49"/>
    <d v="2010-08-23T00:00:00"/>
    <n v="825.19"/>
    <n v="0"/>
    <n v="0"/>
    <n v="327.45"/>
    <n v="21"/>
    <n v="15.592857142857142"/>
    <n v="497.74"/>
    <n v="8"/>
    <n v="29"/>
    <n v="62.217500000000001"/>
    <n v="28.4548275862069"/>
    <m/>
    <m/>
    <m/>
    <x v="49"/>
    <x v="3"/>
    <x v="0"/>
    <x v="155"/>
  </r>
  <r>
    <s v="2-49"/>
    <d v="2010-08-24T00:00:00"/>
    <n v="1012.84"/>
    <n v="0"/>
    <n v="0"/>
    <n v="724.45"/>
    <n v="36"/>
    <n v="20.123611111111114"/>
    <n v="288.39"/>
    <n v="7"/>
    <n v="43"/>
    <n v="41.198571428571427"/>
    <n v="23.554418604651165"/>
    <m/>
    <m/>
    <m/>
    <x v="49"/>
    <x v="3"/>
    <x v="1"/>
    <x v="155"/>
  </r>
  <r>
    <s v="2-49"/>
    <d v="2010-08-25T00:00:00"/>
    <n v="836.34"/>
    <n v="0"/>
    <n v="0"/>
    <n v="748"/>
    <n v="44"/>
    <n v="17"/>
    <n v="88.34"/>
    <n v="3"/>
    <n v="47"/>
    <n v="29.446666666666669"/>
    <n v="17.794468085106384"/>
    <m/>
    <m/>
    <m/>
    <x v="49"/>
    <x v="3"/>
    <x v="2"/>
    <x v="155"/>
  </r>
  <r>
    <s v="2-49"/>
    <d v="2010-08-26T00:00:00"/>
    <n v="597.91"/>
    <n v="0"/>
    <n v="0"/>
    <n v="424.95"/>
    <n v="31"/>
    <n v="13.708064516129031"/>
    <n v="162.96"/>
    <n v="5"/>
    <n v="36"/>
    <n v="32.591999999999999"/>
    <n v="16.330833333333331"/>
    <m/>
    <m/>
    <m/>
    <x v="49"/>
    <x v="3"/>
    <x v="3"/>
    <x v="155"/>
  </r>
  <r>
    <s v="2-49"/>
    <d v="2010-08-27T00:00:00"/>
    <n v="1515.91"/>
    <n v="0"/>
    <n v="0"/>
    <n v="1160.75"/>
    <n v="53"/>
    <n v="21.900943396226417"/>
    <n v="355.16"/>
    <n v="9"/>
    <n v="62"/>
    <n v="39.462222222222223"/>
    <n v="24.450161290322583"/>
    <m/>
    <m/>
    <m/>
    <x v="49"/>
    <x v="3"/>
    <x v="4"/>
    <x v="155"/>
  </r>
  <r>
    <s v="2-49"/>
    <d v="2010-08-28T00:00:00"/>
    <n v="1319.73"/>
    <n v="0"/>
    <n v="0"/>
    <n v="626.29999999999995"/>
    <n v="26"/>
    <n v="24.088461538461537"/>
    <n v="693.43"/>
    <n v="12"/>
    <n v="38"/>
    <n v="57.785833333333329"/>
    <n v="34.729736842105261"/>
    <m/>
    <m/>
    <m/>
    <x v="49"/>
    <x v="3"/>
    <x v="5"/>
    <x v="155"/>
  </r>
  <r>
    <m/>
    <d v="2010-08-29T00:00:00"/>
    <n v="6107.92"/>
    <n v="6518.29"/>
    <n v="12626.21"/>
    <m/>
    <n v="211"/>
    <n v="18.735656284130872"/>
    <n v="2086.02"/>
    <n v="44"/>
    <n v="255"/>
    <n v="43.783798941798942"/>
    <n v="24.219074290287605"/>
    <m/>
    <m/>
    <m/>
    <x v="50"/>
    <x v="3"/>
    <x v="6"/>
    <x v="156"/>
  </r>
  <r>
    <s v="2-50"/>
    <d v="2010-08-30T00:00:00"/>
    <n v="1239.1300000000001"/>
    <n v="0"/>
    <n v="0"/>
    <n v="878.6"/>
    <n v="38"/>
    <n v="23.121052631578948"/>
    <n v="360.53"/>
    <n v="11"/>
    <n v="49"/>
    <n v="32.775454545454544"/>
    <n v="25.288367346938777"/>
    <m/>
    <m/>
    <m/>
    <x v="50"/>
    <x v="3"/>
    <x v="0"/>
    <x v="156"/>
  </r>
  <r>
    <s v="2-50"/>
    <d v="2010-08-31T00:00:00"/>
    <n v="616.65"/>
    <n v="0"/>
    <n v="0"/>
    <n v="541.79999999999995"/>
    <n v="29"/>
    <n v="18.682758620689654"/>
    <n v="74.849999999999994"/>
    <n v="3"/>
    <n v="32"/>
    <n v="24.95"/>
    <n v="19.270312499999999"/>
    <m/>
    <m/>
    <m/>
    <x v="50"/>
    <x v="3"/>
    <x v="1"/>
    <x v="156"/>
  </r>
  <r>
    <s v="2-50"/>
    <d v="2010-09-01T00:00:00"/>
    <n v="840.12"/>
    <n v="0"/>
    <n v="0"/>
    <n v="601.20000000000005"/>
    <n v="28"/>
    <n v="21.471428571428572"/>
    <n v="238.92"/>
    <n v="9"/>
    <n v="37"/>
    <n v="26.546666666666667"/>
    <n v="22.705945945945945"/>
    <m/>
    <m/>
    <m/>
    <x v="50"/>
    <x v="3"/>
    <x v="2"/>
    <x v="156"/>
  </r>
  <r>
    <s v="2-50"/>
    <d v="2010-09-02T00:00:00"/>
    <n v="1148.6400000000001"/>
    <n v="0"/>
    <n v="0"/>
    <n v="754.7"/>
    <n v="44"/>
    <n v="17.152272727272727"/>
    <n v="393.94"/>
    <n v="4"/>
    <n v="48"/>
    <n v="98.484999999999999"/>
    <n v="23.930000000000003"/>
    <m/>
    <m/>
    <m/>
    <x v="50"/>
    <x v="3"/>
    <x v="3"/>
    <x v="156"/>
  </r>
  <r>
    <s v="2-50"/>
    <d v="2010-09-03T00:00:00"/>
    <n v="1259.6300000000001"/>
    <n v="0"/>
    <n v="0"/>
    <n v="815.4"/>
    <n v="47"/>
    <n v="17.348936170212767"/>
    <n v="444.23"/>
    <n v="11"/>
    <n v="58"/>
    <n v="40.384545454545453"/>
    <n v="21.717758620689658"/>
    <m/>
    <m/>
    <m/>
    <x v="50"/>
    <x v="3"/>
    <x v="4"/>
    <x v="156"/>
  </r>
  <r>
    <s v="2-50"/>
    <d v="2010-09-04T00:00:00"/>
    <n v="879.33"/>
    <n v="0"/>
    <n v="0"/>
    <n v="731.75"/>
    <n v="30"/>
    <n v="24.391666666666666"/>
    <n v="147.58000000000001"/>
    <n v="3"/>
    <n v="33"/>
    <n v="49.193333333333335"/>
    <n v="26.646363636363638"/>
    <m/>
    <m/>
    <m/>
    <x v="50"/>
    <x v="3"/>
    <x v="5"/>
    <x v="156"/>
  </r>
  <r>
    <m/>
    <d v="2010-09-05T00:00:00"/>
    <n v="5983.5"/>
    <n v="3914.29"/>
    <n v="9897.7900000000009"/>
    <m/>
    <n v="216"/>
    <n v="20.361352564641557"/>
    <n v="1660.05"/>
    <n v="41"/>
    <n v="257"/>
    <n v="45.389166666666661"/>
    <n v="23.259791341656339"/>
    <m/>
    <m/>
    <m/>
    <x v="51"/>
    <x v="3"/>
    <x v="6"/>
    <x v="157"/>
  </r>
  <r>
    <s v="2-51"/>
    <d v="2010-09-06T00:00:00"/>
    <n v="1453.02"/>
    <n v="0"/>
    <n v="0"/>
    <n v="575.70000000000005"/>
    <n v="34"/>
    <n v="16.932352941176472"/>
    <n v="877.32"/>
    <n v="7"/>
    <n v="41"/>
    <n v="125.33142857142857"/>
    <n v="35.439512195121949"/>
    <m/>
    <m/>
    <m/>
    <x v="51"/>
    <x v="3"/>
    <x v="0"/>
    <x v="157"/>
  </r>
  <r>
    <s v="2-51"/>
    <d v="2010-09-07T00:00:00"/>
    <n v="704.5"/>
    <n v="0"/>
    <n v="0"/>
    <n v="527.54999999999995"/>
    <n v="29"/>
    <n v="18.191379310344825"/>
    <n v="176.95"/>
    <n v="7"/>
    <n v="36"/>
    <n v="25.278571428571428"/>
    <n v="19.569444444444443"/>
    <m/>
    <m/>
    <m/>
    <x v="51"/>
    <x v="3"/>
    <x v="1"/>
    <x v="157"/>
  </r>
  <r>
    <s v="2-51"/>
    <d v="2010-09-08T00:00:00"/>
    <n v="1432.99"/>
    <n v="0"/>
    <n v="0"/>
    <n v="953.6"/>
    <n v="49"/>
    <n v="19.461224489795917"/>
    <n v="479.39"/>
    <n v="13"/>
    <n v="62"/>
    <n v="36.876153846153848"/>
    <n v="23.112741935483871"/>
    <m/>
    <m/>
    <m/>
    <x v="51"/>
    <x v="3"/>
    <x v="2"/>
    <x v="157"/>
  </r>
  <r>
    <s v="2-51"/>
    <d v="2010-09-09T00:00:00"/>
    <n v="1150.9000000000001"/>
    <n v="0"/>
    <n v="0"/>
    <n v="526.85"/>
    <n v="42"/>
    <n v="12.544047619047619"/>
    <n v="624.04999999999995"/>
    <n v="13"/>
    <n v="55"/>
    <n v="48.003846153846148"/>
    <n v="20.925454545454546"/>
    <m/>
    <m/>
    <m/>
    <x v="51"/>
    <x v="3"/>
    <x v="3"/>
    <x v="157"/>
  </r>
  <r>
    <s v="2-51"/>
    <d v="2010-09-10T00:00:00"/>
    <n v="1572.3"/>
    <n v="0"/>
    <n v="0"/>
    <n v="1169.75"/>
    <n v="55"/>
    <n v="21.268181818181819"/>
    <n v="402.55"/>
    <n v="11"/>
    <n v="66"/>
    <n v="36.595454545454544"/>
    <n v="23.822727272727271"/>
    <m/>
    <m/>
    <m/>
    <x v="51"/>
    <x v="3"/>
    <x v="4"/>
    <x v="157"/>
  </r>
  <r>
    <s v="2-51"/>
    <d v="2010-09-11T00:00:00"/>
    <n v="877.11"/>
    <n v="0"/>
    <n v="0"/>
    <n v="485.85"/>
    <n v="23"/>
    <n v="21.123913043478261"/>
    <n v="391.26"/>
    <n v="11"/>
    <n v="34"/>
    <n v="35.56909090909091"/>
    <n v="25.79735294117647"/>
    <m/>
    <m/>
    <m/>
    <x v="51"/>
    <x v="3"/>
    <x v="5"/>
    <x v="157"/>
  </r>
  <r>
    <m/>
    <d v="2010-09-12T00:00:00"/>
    <n v="7190.82"/>
    <n v="3706.64"/>
    <n v="10897.46"/>
    <m/>
    <n v="232"/>
    <n v="18.253516537004149"/>
    <n v="2951.5200000000004"/>
    <n v="62"/>
    <n v="294"/>
    <n v="51.275757575757581"/>
    <n v="24.777872222401424"/>
    <m/>
    <m/>
    <m/>
    <x v="52"/>
    <x v="3"/>
    <x v="6"/>
    <x v="158"/>
  </r>
  <r>
    <s v="2-52"/>
    <d v="2010-09-13T00:00:00"/>
    <n v="900.47"/>
    <n v="0"/>
    <n v="0"/>
    <n v="577.54999999999995"/>
    <n v="38"/>
    <n v="15.198684210526315"/>
    <n v="322.92"/>
    <n v="8"/>
    <n v="46"/>
    <n v="40.365000000000002"/>
    <n v="19.575434782608696"/>
    <m/>
    <m/>
    <m/>
    <x v="52"/>
    <x v="3"/>
    <x v="0"/>
    <x v="158"/>
  </r>
  <r>
    <s v="2-52"/>
    <d v="2010-09-14T00:00:00"/>
    <n v="1156.21"/>
    <n v="0"/>
    <n v="0"/>
    <n v="801.95"/>
    <n v="46"/>
    <n v="17.433695652173913"/>
    <n v="354.26"/>
    <n v="8"/>
    <n v="54"/>
    <n v="44.282499999999999"/>
    <n v="21.411296296296296"/>
    <m/>
    <m/>
    <m/>
    <x v="52"/>
    <x v="3"/>
    <x v="1"/>
    <x v="158"/>
  </r>
  <r>
    <s v="2-52"/>
    <d v="2010-09-15T00:00:00"/>
    <n v="1017.86"/>
    <n v="0"/>
    <n v="0"/>
    <n v="680.65"/>
    <n v="27"/>
    <n v="25.209259259259259"/>
    <n v="337.21"/>
    <n v="5"/>
    <n v="32"/>
    <n v="67.441999999999993"/>
    <n v="31.808124999999997"/>
    <m/>
    <m/>
    <m/>
    <x v="52"/>
    <x v="3"/>
    <x v="2"/>
    <x v="158"/>
  </r>
  <r>
    <s v="2-52"/>
    <d v="2010-09-16T00:00:00"/>
    <n v="1243.68"/>
    <n v="0"/>
    <n v="0"/>
    <n v="973.6"/>
    <n v="41"/>
    <n v="23.746341463414634"/>
    <n v="270.08"/>
    <n v="10"/>
    <n v="51"/>
    <n v="27.007999999999999"/>
    <n v="24.385882352941177"/>
    <m/>
    <m/>
    <m/>
    <x v="52"/>
    <x v="3"/>
    <x v="3"/>
    <x v="158"/>
  </r>
  <r>
    <s v="2-52"/>
    <d v="2010-09-17T00:00:00"/>
    <n v="1941.94"/>
    <n v="0"/>
    <n v="0"/>
    <n v="887.31"/>
    <n v="44"/>
    <n v="20.166136363636362"/>
    <n v="1054.6300000000001"/>
    <n v="12"/>
    <n v="56"/>
    <n v="87.885833333333338"/>
    <n v="34.677500000000002"/>
    <m/>
    <m/>
    <m/>
    <x v="52"/>
    <x v="3"/>
    <x v="4"/>
    <x v="158"/>
  </r>
  <r>
    <s v="2-52"/>
    <d v="2010-09-18T00:00:00"/>
    <n v="1816.76"/>
    <n v="0"/>
    <n v="0"/>
    <n v="693.63"/>
    <n v="35"/>
    <n v="19.818000000000001"/>
    <n v="1123.1300000000001"/>
    <n v="7"/>
    <n v="42"/>
    <n v="160.44714285714286"/>
    <n v="43.256190476190483"/>
    <m/>
    <m/>
    <m/>
    <x v="52"/>
    <x v="3"/>
    <x v="5"/>
    <x v="158"/>
  </r>
  <r>
    <m/>
    <d v="2010-09-19T00:00:00"/>
    <n v="8076.92"/>
    <n v="4345.4399999999996"/>
    <n v="12422.36"/>
    <m/>
    <n v="231"/>
    <n v="20.26201949150175"/>
    <n v="3462.2300000000005"/>
    <n v="50"/>
    <n v="281"/>
    <n v="71.238412698412702"/>
    <n v="29.185738151339439"/>
    <m/>
    <m/>
    <m/>
    <x v="0"/>
    <x v="3"/>
    <x v="6"/>
    <x v="159"/>
  </r>
  <r>
    <s v="3-01"/>
    <d v="2010-09-20T00:00:00"/>
    <n v="1099.8"/>
    <n v="0"/>
    <n v="0"/>
    <n v="762.65"/>
    <n v="48"/>
    <n v="15.888541666666667"/>
    <n v="337.15"/>
    <n v="5"/>
    <n v="53"/>
    <n v="67.429999999999993"/>
    <n v="20.750943396226415"/>
    <m/>
    <m/>
    <m/>
    <x v="0"/>
    <x v="3"/>
    <x v="0"/>
    <x v="159"/>
  </r>
  <r>
    <s v="3-01"/>
    <d v="2010-09-21T00:00:00"/>
    <n v="777.92"/>
    <n v="0"/>
    <n v="0"/>
    <n v="486.35"/>
    <n v="33"/>
    <n v="14.737878787878788"/>
    <n v="291.57"/>
    <n v="9"/>
    <n v="42"/>
    <n v="32.396666666666668"/>
    <n v="18.521904761904764"/>
    <m/>
    <m/>
    <m/>
    <x v="0"/>
    <x v="3"/>
    <x v="1"/>
    <x v="159"/>
  </r>
  <r>
    <s v="3-01"/>
    <d v="2010-09-22T00:00:00"/>
    <n v="734.32"/>
    <n v="0"/>
    <n v="0"/>
    <n v="622.75"/>
    <n v="42"/>
    <n v="14.827380952380953"/>
    <n v="111.57"/>
    <n v="5"/>
    <n v="47"/>
    <n v="22.314"/>
    <n v="15.62382978723404"/>
    <m/>
    <m/>
    <m/>
    <x v="0"/>
    <x v="3"/>
    <x v="2"/>
    <x v="159"/>
  </r>
  <r>
    <s v="3-01"/>
    <d v="2010-09-23T00:00:00"/>
    <n v="1195.3800000000001"/>
    <n v="0"/>
    <n v="0"/>
    <n v="674.2"/>
    <n v="45"/>
    <n v="14.982222222222223"/>
    <n v="521.17999999999995"/>
    <n v="11"/>
    <n v="56"/>
    <n v="47.379999999999995"/>
    <n v="21.346071428571431"/>
    <m/>
    <m/>
    <m/>
    <x v="0"/>
    <x v="3"/>
    <x v="3"/>
    <x v="159"/>
  </r>
  <r>
    <s v="3-01"/>
    <d v="2010-09-24T00:00:00"/>
    <n v="2244.6799999999998"/>
    <n v="0"/>
    <n v="0"/>
    <n v="1527.9"/>
    <n v="52"/>
    <n v="29.382692307692309"/>
    <n v="716.78"/>
    <n v="14"/>
    <n v="66"/>
    <n v="51.198571428571427"/>
    <n v="34.010303030303035"/>
    <m/>
    <m/>
    <m/>
    <x v="0"/>
    <x v="3"/>
    <x v="4"/>
    <x v="159"/>
  </r>
  <r>
    <s v="3-01"/>
    <d v="2010-09-25T00:00:00"/>
    <n v="1254.69"/>
    <n v="0"/>
    <n v="0"/>
    <n v="1057.7"/>
    <n v="43"/>
    <n v="24.597674418604651"/>
    <n v="196.99"/>
    <n v="4"/>
    <n v="47"/>
    <n v="49.247500000000002"/>
    <n v="26.695531914893618"/>
    <m/>
    <m/>
    <m/>
    <x v="0"/>
    <x v="3"/>
    <x v="5"/>
    <x v="159"/>
  </r>
  <r>
    <m/>
    <d v="2010-09-26T00:00:00"/>
    <n v="7306.7900000000009"/>
    <n v="4122.72"/>
    <n v="11429.510000000002"/>
    <m/>
    <n v="263"/>
    <n v="19.069398392574264"/>
    <n v="2175.2399999999998"/>
    <n v="48"/>
    <n v="311"/>
    <n v="44.994456349206338"/>
    <n v="22.824764053188886"/>
    <m/>
    <m/>
    <m/>
    <x v="1"/>
    <x v="3"/>
    <x v="6"/>
    <x v="160"/>
  </r>
  <r>
    <s v="3-02"/>
    <d v="2010-09-27T00:00:00"/>
    <n v="718.95"/>
    <n v="0"/>
    <n v="0"/>
    <n v="426.8"/>
    <n v="20"/>
    <n v="21.34"/>
    <n v="292.14999999999998"/>
    <n v="7"/>
    <n v="27"/>
    <n v="41.73571428571428"/>
    <n v="26.62777777777778"/>
    <m/>
    <m/>
    <m/>
    <x v="1"/>
    <x v="3"/>
    <x v="0"/>
    <x v="160"/>
  </r>
  <r>
    <s v="3-02"/>
    <d v="2010-09-28T00:00:00"/>
    <n v="1025.1600000000001"/>
    <n v="0"/>
    <n v="0"/>
    <n v="748.2"/>
    <n v="49"/>
    <n v="15.269387755102041"/>
    <n v="276.95999999999998"/>
    <n v="8"/>
    <n v="57"/>
    <n v="34.619999999999997"/>
    <n v="17.985263157894739"/>
    <m/>
    <m/>
    <m/>
    <x v="1"/>
    <x v="3"/>
    <x v="1"/>
    <x v="160"/>
  </r>
  <r>
    <s v="3-02"/>
    <d v="2010-09-29T00:00:00"/>
    <n v="1068.73"/>
    <n v="0"/>
    <n v="0"/>
    <n v="758"/>
    <n v="40"/>
    <n v="18.95"/>
    <n v="310.73"/>
    <n v="7"/>
    <n v="47"/>
    <n v="44.39"/>
    <n v="22.738936170212767"/>
    <m/>
    <m/>
    <m/>
    <x v="1"/>
    <x v="3"/>
    <x v="2"/>
    <x v="160"/>
  </r>
  <r>
    <s v="3-02"/>
    <d v="2010-09-30T00:00:00"/>
    <n v="1444.93"/>
    <n v="0"/>
    <n v="0"/>
    <n v="879.75"/>
    <n v="54"/>
    <n v="16.291666666666668"/>
    <n v="565.17999999999995"/>
    <n v="13"/>
    <n v="67"/>
    <n v="43.475384615384613"/>
    <n v="21.566119402985073"/>
    <m/>
    <m/>
    <m/>
    <x v="1"/>
    <x v="3"/>
    <x v="3"/>
    <x v="160"/>
  </r>
  <r>
    <s v="3-02"/>
    <d v="2010-10-01T00:00:00"/>
    <n v="1688.21"/>
    <n v="0"/>
    <n v="0"/>
    <n v="1067.3499999999999"/>
    <n v="42"/>
    <n v="25.413095238095234"/>
    <n v="620.86"/>
    <n v="15"/>
    <n v="57"/>
    <n v="41.390666666666668"/>
    <n v="29.617719298245614"/>
    <m/>
    <m/>
    <m/>
    <x v="1"/>
    <x v="3"/>
    <x v="4"/>
    <x v="160"/>
  </r>
  <r>
    <s v="3-02"/>
    <d v="2010-10-02T00:00:00"/>
    <n v="1181.9000000000001"/>
    <n v="0"/>
    <n v="0"/>
    <n v="737.7"/>
    <n v="27"/>
    <n v="27.322222222222223"/>
    <n v="444.2"/>
    <n v="10"/>
    <n v="37"/>
    <n v="44.42"/>
    <n v="31.943243243243245"/>
    <m/>
    <m/>
    <m/>
    <x v="1"/>
    <x v="3"/>
    <x v="5"/>
    <x v="160"/>
  </r>
  <r>
    <m/>
    <d v="2010-10-03T00:00:00"/>
    <n v="7127.880000000001"/>
    <n v="3731.96"/>
    <n v="10859.84"/>
    <m/>
    <n v="232"/>
    <n v="20.764395313681028"/>
    <n v="2510.08"/>
    <n v="60"/>
    <n v="292"/>
    <n v="41.671960927960924"/>
    <n v="25.079843175059867"/>
    <m/>
    <m/>
    <m/>
    <x v="2"/>
    <x v="3"/>
    <x v="6"/>
    <x v="161"/>
  </r>
  <r>
    <s v="3-03"/>
    <d v="2010-10-04T00:00:00"/>
    <n v="861.71"/>
    <n v="0"/>
    <n v="0"/>
    <n v="699.45"/>
    <n v="38"/>
    <n v="18.406578947368423"/>
    <n v="162.26"/>
    <n v="6"/>
    <n v="44"/>
    <n v="27.043333333333333"/>
    <n v="19.584318181818183"/>
    <m/>
    <m/>
    <m/>
    <x v="2"/>
    <x v="3"/>
    <x v="0"/>
    <x v="161"/>
  </r>
  <r>
    <s v="3-03"/>
    <d v="2010-10-05T00:00:00"/>
    <n v="868.09"/>
    <n v="0"/>
    <n v="0"/>
    <n v="742.85"/>
    <n v="40"/>
    <n v="18.571249999999999"/>
    <n v="125.24"/>
    <n v="2"/>
    <n v="42"/>
    <n v="62.62"/>
    <n v="20.668809523809525"/>
    <m/>
    <m/>
    <m/>
    <x v="2"/>
    <x v="3"/>
    <x v="1"/>
    <x v="161"/>
  </r>
  <r>
    <s v="3-03"/>
    <d v="2010-10-06T00:00:00"/>
    <n v="1305.04"/>
    <n v="0"/>
    <n v="0"/>
    <n v="836.8"/>
    <n v="43"/>
    <n v="19.460465116279067"/>
    <n v="468.24"/>
    <n v="10"/>
    <n v="53"/>
    <n v="46.823999999999998"/>
    <n v="24.623396226415093"/>
    <m/>
    <m/>
    <m/>
    <x v="2"/>
    <x v="3"/>
    <x v="2"/>
    <x v="161"/>
  </r>
  <r>
    <s v="3-03"/>
    <d v="2010-10-07T00:00:00"/>
    <n v="931.86"/>
    <n v="0"/>
    <n v="0"/>
    <n v="533.35"/>
    <n v="39"/>
    <n v="13.675641025641026"/>
    <n v="398.51"/>
    <n v="10"/>
    <n v="49"/>
    <n v="39.850999999999999"/>
    <n v="19.017551020408163"/>
    <m/>
    <m/>
    <m/>
    <x v="2"/>
    <x v="3"/>
    <x v="3"/>
    <x v="161"/>
  </r>
  <r>
    <s v="3-03"/>
    <d v="2010-10-08T00:00:00"/>
    <n v="2204.38"/>
    <n v="0"/>
    <n v="0"/>
    <n v="1414.7"/>
    <n v="52"/>
    <n v="27.205769230769231"/>
    <n v="789.68"/>
    <n v="12"/>
    <n v="64"/>
    <n v="65.806666666666658"/>
    <n v="34.443437500000002"/>
    <m/>
    <m/>
    <m/>
    <x v="2"/>
    <x v="3"/>
    <x v="4"/>
    <x v="161"/>
  </r>
  <r>
    <s v="3-03"/>
    <d v="2010-10-09T00:00:00"/>
    <n v="1019.24"/>
    <n v="0"/>
    <n v="0"/>
    <n v="647.24"/>
    <n v="26"/>
    <n v="24.893846153846155"/>
    <n v="372.04"/>
    <n v="12"/>
    <n v="38"/>
    <n v="31.003333333333334"/>
    <n v="26.823157894736841"/>
    <m/>
    <m/>
    <m/>
    <x v="2"/>
    <x v="3"/>
    <x v="5"/>
    <x v="161"/>
  </r>
  <r>
    <m/>
    <d v="2010-10-10T00:00:00"/>
    <n v="7190.32"/>
    <n v="3489.25"/>
    <n v="10679.57"/>
    <m/>
    <n v="238"/>
    <n v="20.368925078983985"/>
    <n v="2315.9699999999998"/>
    <n v="52"/>
    <n v="290"/>
    <n v="45.524722222222216"/>
    <n v="24.193445057864636"/>
    <m/>
    <m/>
    <m/>
    <x v="3"/>
    <x v="3"/>
    <x v="6"/>
    <x v="162"/>
  </r>
  <r>
    <s v="3-04"/>
    <d v="2010-10-11T00:00:00"/>
    <n v="762.89"/>
    <n v="0"/>
    <n v="0"/>
    <n v="549.1"/>
    <n v="37"/>
    <n v="14.840540540540541"/>
    <n v="213.82"/>
    <n v="6"/>
    <n v="43"/>
    <n v="35.636666666666663"/>
    <n v="17.742325581395349"/>
    <m/>
    <m/>
    <m/>
    <x v="3"/>
    <x v="3"/>
    <x v="0"/>
    <x v="162"/>
  </r>
  <r>
    <s v="3-04"/>
    <d v="2010-10-12T00:00:00"/>
    <n v="1249.4000000000001"/>
    <n v="0"/>
    <n v="0"/>
    <n v="767.9"/>
    <n v="41"/>
    <n v="18.729268292682928"/>
    <n v="481.5"/>
    <n v="7"/>
    <n v="48"/>
    <n v="68.785714285714292"/>
    <n v="26.029166666666669"/>
    <m/>
    <m/>
    <m/>
    <x v="3"/>
    <x v="3"/>
    <x v="1"/>
    <x v="162"/>
  </r>
  <r>
    <s v="3-04"/>
    <d v="2010-10-13T00:00:00"/>
    <n v="1126.08"/>
    <n v="0"/>
    <n v="0"/>
    <n v="592.54999999999995"/>
    <n v="39"/>
    <n v="15.193589743589742"/>
    <n v="533.53"/>
    <n v="7"/>
    <n v="46"/>
    <n v="76.218571428571423"/>
    <n v="24.479999999999997"/>
    <m/>
    <m/>
    <m/>
    <x v="3"/>
    <x v="3"/>
    <x v="2"/>
    <x v="162"/>
  </r>
  <r>
    <s v="3-04"/>
    <d v="2010-10-14T00:00:00"/>
    <n v="1098.81"/>
    <n v="0"/>
    <n v="0"/>
    <n v="579.85"/>
    <n v="37"/>
    <n v="15.671621621621622"/>
    <n v="518.96"/>
    <n v="4"/>
    <n v="41"/>
    <n v="129.74"/>
    <n v="26.800243902439021"/>
    <m/>
    <m/>
    <m/>
    <x v="3"/>
    <x v="3"/>
    <x v="3"/>
    <x v="162"/>
  </r>
  <r>
    <s v="3-04"/>
    <d v="2010-10-15T00:00:00"/>
    <n v="1886.34"/>
    <n v="0"/>
    <n v="0"/>
    <n v="1285.2"/>
    <n v="59"/>
    <n v="21.783050847457627"/>
    <n v="601.13"/>
    <n v="14"/>
    <n v="73"/>
    <n v="42.937857142857141"/>
    <n v="25.840136986301371"/>
    <m/>
    <m/>
    <m/>
    <x v="3"/>
    <x v="3"/>
    <x v="4"/>
    <x v="162"/>
  </r>
  <r>
    <s v="3-04"/>
    <d v="2010-10-16T00:00:00"/>
    <n v="962.09"/>
    <n v="0"/>
    <n v="0"/>
    <n v="583.4"/>
    <n v="22"/>
    <n v="26.518181818181816"/>
    <n v="378.69"/>
    <n v="9"/>
    <n v="31"/>
    <n v="42.076666666666668"/>
    <n v="31.035161290322577"/>
    <m/>
    <m/>
    <m/>
    <x v="3"/>
    <x v="3"/>
    <x v="5"/>
    <x v="162"/>
  </r>
  <r>
    <m/>
    <d v="2010-10-17T00:00:00"/>
    <n v="7085.6100000000006"/>
    <n v="2266.5100000000002"/>
    <n v="9352.1200000000008"/>
    <m/>
    <n v="235"/>
    <n v="18.789375477345711"/>
    <n v="2727.63"/>
    <n v="47"/>
    <n v="282"/>
    <n v="65.899246031746031"/>
    <n v="25.321172404520834"/>
    <m/>
    <m/>
    <m/>
    <x v="4"/>
    <x v="3"/>
    <x v="6"/>
    <x v="163"/>
  </r>
  <r>
    <s v="3-05"/>
    <d v="2010-10-18T00:00:00"/>
    <n v="768.44"/>
    <n v="0"/>
    <n v="0"/>
    <n v="441.15"/>
    <n v="35"/>
    <n v="12.604285714285714"/>
    <n v="327.29000000000002"/>
    <n v="5"/>
    <n v="40"/>
    <n v="65.457999999999998"/>
    <n v="19.211000000000002"/>
    <m/>
    <m/>
    <m/>
    <x v="4"/>
    <x v="3"/>
    <x v="0"/>
    <x v="163"/>
  </r>
  <r>
    <s v="3-05"/>
    <d v="2010-10-19T00:00:00"/>
    <n v="1116.69"/>
    <n v="0"/>
    <n v="0"/>
    <n v="648.25"/>
    <n v="38"/>
    <n v="17.059210526315791"/>
    <n v="468.44"/>
    <n v="10"/>
    <n v="48"/>
    <n v="46.844000000000001"/>
    <n v="23.264375000000001"/>
    <m/>
    <m/>
    <m/>
    <x v="4"/>
    <x v="3"/>
    <x v="1"/>
    <x v="163"/>
  </r>
  <r>
    <s v="3-05"/>
    <d v="2010-10-20T00:00:00"/>
    <n v="1155.9000000000001"/>
    <n v="0"/>
    <n v="0"/>
    <n v="671.15"/>
    <n v="34"/>
    <n v="19.73970588235294"/>
    <n v="484.75"/>
    <n v="10"/>
    <n v="44"/>
    <n v="48.475000000000001"/>
    <n v="26.270454545454548"/>
    <m/>
    <m/>
    <m/>
    <x v="4"/>
    <x v="3"/>
    <x v="2"/>
    <x v="163"/>
  </r>
  <r>
    <s v="3-05"/>
    <d v="2010-10-21T00:00:00"/>
    <n v="1581.87"/>
    <n v="0"/>
    <n v="0"/>
    <n v="1057"/>
    <n v="49"/>
    <n v="21.571428571428573"/>
    <n v="524.87"/>
    <n v="9"/>
    <n v="58"/>
    <n v="58.318888888888893"/>
    <n v="27.273620689655171"/>
    <m/>
    <m/>
    <m/>
    <x v="4"/>
    <x v="3"/>
    <x v="3"/>
    <x v="163"/>
  </r>
  <r>
    <s v="3-05"/>
    <d v="2010-10-22T00:00:00"/>
    <n v="1224.53"/>
    <n v="0"/>
    <n v="0"/>
    <n v="832.75"/>
    <n v="39"/>
    <n v="21.352564102564102"/>
    <n v="391.78"/>
    <n v="10"/>
    <n v="49"/>
    <n v="39.177999999999997"/>
    <n v="24.990408163265304"/>
    <m/>
    <m/>
    <m/>
    <x v="4"/>
    <x v="3"/>
    <x v="4"/>
    <x v="163"/>
  </r>
  <r>
    <s v="3-05"/>
    <d v="2010-10-23T00:00:00"/>
    <n v="1086.3699999999999"/>
    <n v="0"/>
    <n v="0"/>
    <n v="761.9"/>
    <n v="30"/>
    <n v="25.396666666666665"/>
    <n v="324.47000000000003"/>
    <n v="8"/>
    <n v="38"/>
    <n v="40.558750000000003"/>
    <n v="28.588684210526313"/>
    <m/>
    <m/>
    <m/>
    <x v="4"/>
    <x v="3"/>
    <x v="5"/>
    <x v="163"/>
  </r>
  <r>
    <m/>
    <d v="2010-10-24T00:00:00"/>
    <n v="6933.7999999999993"/>
    <n v="2539.0500000000002"/>
    <n v="9472.8499999999985"/>
    <m/>
    <n v="225"/>
    <n v="19.620643577268961"/>
    <n v="2521.6000000000004"/>
    <n v="52"/>
    <n v="277"/>
    <n v="49.805439814814825"/>
    <n v="24.93309043481689"/>
    <m/>
    <m/>
    <m/>
    <x v="5"/>
    <x v="3"/>
    <x v="6"/>
    <x v="164"/>
  </r>
  <r>
    <s v="3-06"/>
    <d v="2010-10-25T00:00:00"/>
    <n v="1282.5999999999999"/>
    <n v="0"/>
    <n v="0"/>
    <n v="981.9"/>
    <n v="55"/>
    <n v="17.852727272727272"/>
    <n v="300.7"/>
    <n v="10"/>
    <n v="65"/>
    <n v="30.07"/>
    <n v="19.732307692307693"/>
    <m/>
    <m/>
    <m/>
    <x v="5"/>
    <x v="3"/>
    <x v="0"/>
    <x v="164"/>
  </r>
  <r>
    <s v="3-06"/>
    <d v="2010-10-26T00:00:00"/>
    <n v="729.51"/>
    <n v="0"/>
    <n v="0"/>
    <n v="542.70000000000005"/>
    <n v="34"/>
    <n v="15.961764705882354"/>
    <n v="186.81"/>
    <n v="10"/>
    <n v="44"/>
    <n v="18.681000000000001"/>
    <n v="16.579772727272726"/>
    <m/>
    <m/>
    <m/>
    <x v="5"/>
    <x v="3"/>
    <x v="1"/>
    <x v="164"/>
  </r>
  <r>
    <s v="3-06"/>
    <d v="2010-10-27T00:00:00"/>
    <n v="967.97"/>
    <n v="0"/>
    <n v="0"/>
    <n v="781.45"/>
    <n v="39"/>
    <n v="20.03717948717949"/>
    <n v="186.52"/>
    <n v="6"/>
    <n v="45"/>
    <n v="31.08666666666667"/>
    <n v="21.510444444444445"/>
    <m/>
    <m/>
    <m/>
    <x v="5"/>
    <x v="3"/>
    <x v="2"/>
    <x v="164"/>
  </r>
  <r>
    <s v="3-06"/>
    <d v="2010-10-28T00:00:00"/>
    <n v="1418.28"/>
    <n v="0"/>
    <n v="0"/>
    <n v="966.55"/>
    <n v="36"/>
    <n v="26.848611111111111"/>
    <n v="451.73"/>
    <n v="14"/>
    <n v="50"/>
    <n v="32.26642857142857"/>
    <n v="28.365600000000001"/>
    <m/>
    <m/>
    <m/>
    <x v="5"/>
    <x v="3"/>
    <x v="3"/>
    <x v="164"/>
  </r>
  <r>
    <s v="3-06"/>
    <d v="2010-10-29T00:00:00"/>
    <n v="1977.75"/>
    <n v="0"/>
    <n v="0"/>
    <n v="878.3"/>
    <n v="46"/>
    <n v="19.093478260869563"/>
    <n v="1099.45"/>
    <n v="17"/>
    <n v="63"/>
    <n v="64.673529411764704"/>
    <n v="31.392857142857142"/>
    <m/>
    <m/>
    <m/>
    <x v="5"/>
    <x v="3"/>
    <x v="4"/>
    <x v="164"/>
  </r>
  <r>
    <s v="3-06"/>
    <d v="2010-10-30T00:00:00"/>
    <n v="895.06"/>
    <n v="0"/>
    <n v="0"/>
    <n v="591.75"/>
    <n v="23"/>
    <n v="25.728260869565219"/>
    <n v="299.31"/>
    <n v="7"/>
    <n v="30"/>
    <n v="42.758571428571429"/>
    <n v="29.701999999999998"/>
    <m/>
    <m/>
    <m/>
    <x v="5"/>
    <x v="3"/>
    <x v="5"/>
    <x v="164"/>
  </r>
  <r>
    <m/>
    <d v="2010-10-31T00:00:00"/>
    <n v="7271.17"/>
    <n v="3730.31"/>
    <n v="11001.48"/>
    <m/>
    <n v="233"/>
    <n v="20.920336951222499"/>
    <n v="2524.52"/>
    <n v="64"/>
    <n v="297"/>
    <n v="36.589366013071896"/>
    <n v="24.547163667813667"/>
    <m/>
    <m/>
    <m/>
    <x v="6"/>
    <x v="3"/>
    <x v="6"/>
    <x v="165"/>
  </r>
  <r>
    <s v="3-07"/>
    <d v="2010-11-01T00:00:00"/>
    <n v="726.83"/>
    <n v="0"/>
    <n v="0"/>
    <n v="446.2"/>
    <n v="29"/>
    <n v="15.386206896551723"/>
    <n v="280.63"/>
    <n v="10"/>
    <n v="39"/>
    <n v="28.062999999999999"/>
    <n v="18.636666666666663"/>
    <m/>
    <m/>
    <m/>
    <x v="6"/>
    <x v="3"/>
    <x v="0"/>
    <x v="165"/>
  </r>
  <r>
    <s v="3-07"/>
    <d v="2010-11-02T00:00:00"/>
    <n v="585.87"/>
    <n v="0"/>
    <n v="0"/>
    <n v="508.1"/>
    <n v="38"/>
    <n v="13.371052631578948"/>
    <n v="77.77"/>
    <n v="2"/>
    <n v="40"/>
    <n v="38.884999999999998"/>
    <n v="14.646750000000001"/>
    <m/>
    <m/>
    <m/>
    <x v="6"/>
    <x v="3"/>
    <x v="1"/>
    <x v="165"/>
  </r>
  <r>
    <s v="3-07"/>
    <d v="2010-11-03T00:00:00"/>
    <n v="1733.55"/>
    <n v="0"/>
    <n v="0"/>
    <n v="1019.1"/>
    <n v="50"/>
    <n v="20.382000000000001"/>
    <n v="714.45"/>
    <n v="9"/>
    <n v="59"/>
    <n v="79.38333333333334"/>
    <n v="29.382203389830511"/>
    <m/>
    <m/>
    <m/>
    <x v="6"/>
    <x v="3"/>
    <x v="2"/>
    <x v="165"/>
  </r>
  <r>
    <s v="3-07"/>
    <d v="2010-11-04T00:00:00"/>
    <n v="776.68"/>
    <n v="0"/>
    <n v="0"/>
    <n v="445.85"/>
    <n v="29"/>
    <n v="15.374137931034484"/>
    <n v="330.83"/>
    <n v="8"/>
    <n v="37"/>
    <n v="41.353749999999998"/>
    <n v="20.991351351351351"/>
    <m/>
    <m/>
    <m/>
    <x v="6"/>
    <x v="3"/>
    <x v="3"/>
    <x v="165"/>
  </r>
  <r>
    <s v="3-07"/>
    <d v="2010-11-05T00:00:00"/>
    <n v="1892.79"/>
    <n v="0"/>
    <n v="0"/>
    <n v="1289.9000000000001"/>
    <n v="46"/>
    <n v="28.041304347826088"/>
    <n v="602.89"/>
    <n v="14"/>
    <n v="60"/>
    <n v="43.063571428571429"/>
    <n v="31.546499999999998"/>
    <m/>
    <m/>
    <m/>
    <x v="6"/>
    <x v="3"/>
    <x v="4"/>
    <x v="165"/>
  </r>
  <r>
    <s v="3-07"/>
    <d v="2010-11-06T00:00:00"/>
    <n v="1067.07"/>
    <n v="0"/>
    <n v="0"/>
    <n v="659.1"/>
    <n v="34"/>
    <n v="19.38529411764706"/>
    <n v="407.97"/>
    <n v="8"/>
    <n v="42"/>
    <n v="50.996250000000003"/>
    <n v="25.406428571428574"/>
    <m/>
    <m/>
    <m/>
    <x v="6"/>
    <x v="3"/>
    <x v="5"/>
    <x v="165"/>
  </r>
  <r>
    <m/>
    <d v="2010-11-07T00:00:00"/>
    <n v="6782.7899999999991"/>
    <n v="2591.9699999999998"/>
    <n v="9374.7599999999984"/>
    <m/>
    <n v="226"/>
    <n v="18.65666598743972"/>
    <n v="2414.54"/>
    <n v="51"/>
    <n v="277"/>
    <n v="46.957484126984127"/>
    <n v="23.434983329879515"/>
    <m/>
    <m/>
    <m/>
    <x v="7"/>
    <x v="3"/>
    <x v="6"/>
    <x v="166"/>
  </r>
  <r>
    <s v="3-08"/>
    <d v="2010-11-08T00:00:00"/>
    <n v="1067.6500000000001"/>
    <n v="0"/>
    <n v="0"/>
    <n v="919.45"/>
    <n v="52"/>
    <n v="17.681730769230771"/>
    <n v="148.19999999999999"/>
    <n v="6"/>
    <n v="58"/>
    <n v="24.7"/>
    <n v="18.407758620689656"/>
    <m/>
    <m/>
    <m/>
    <x v="7"/>
    <x v="3"/>
    <x v="0"/>
    <x v="166"/>
  </r>
  <r>
    <s v="3-08"/>
    <d v="2010-11-09T00:00:00"/>
    <n v="708.35"/>
    <n v="0"/>
    <n v="0"/>
    <n v="540.4"/>
    <n v="48"/>
    <n v="11.258333333333333"/>
    <n v="167.95"/>
    <n v="8"/>
    <n v="56"/>
    <n v="20.993749999999999"/>
    <n v="12.649107142857142"/>
    <m/>
    <m/>
    <m/>
    <x v="7"/>
    <x v="3"/>
    <x v="1"/>
    <x v="166"/>
  </r>
  <r>
    <s v="3-08"/>
    <d v="2010-11-10T00:00:00"/>
    <n v="879.21"/>
    <n v="0"/>
    <n v="0"/>
    <n v="696.7"/>
    <n v="37"/>
    <n v="18.829729729729731"/>
    <n v="182.51"/>
    <n v="3"/>
    <n v="40"/>
    <n v="60.836666666666666"/>
    <n v="21.980250000000002"/>
    <m/>
    <m/>
    <m/>
    <x v="7"/>
    <x v="3"/>
    <x v="2"/>
    <x v="166"/>
  </r>
  <r>
    <s v="3-08"/>
    <d v="2010-11-11T00:00:00"/>
    <n v="1600.53"/>
    <n v="0"/>
    <n v="0"/>
    <n v="980.45"/>
    <n v="49"/>
    <n v="20.009183673469387"/>
    <n v="620.08000000000004"/>
    <n v="14"/>
    <n v="63"/>
    <n v="44.291428571428575"/>
    <n v="25.405238095238097"/>
    <m/>
    <m/>
    <m/>
    <x v="7"/>
    <x v="3"/>
    <x v="3"/>
    <x v="166"/>
  </r>
  <r>
    <s v="3-08"/>
    <d v="2010-11-12T00:00:00"/>
    <n v="2642.23"/>
    <n v="0"/>
    <n v="0"/>
    <n v="1442.75"/>
    <n v="52"/>
    <n v="27.745192307692307"/>
    <n v="1199.48"/>
    <n v="15"/>
    <n v="67"/>
    <n v="79.965333333333334"/>
    <n v="39.436268656716415"/>
    <m/>
    <m/>
    <m/>
    <x v="7"/>
    <x v="3"/>
    <x v="4"/>
    <x v="166"/>
  </r>
  <r>
    <s v="3-08"/>
    <d v="2010-11-13T00:00:00"/>
    <n v="1155.99"/>
    <n v="0"/>
    <n v="0"/>
    <n v="586.95000000000005"/>
    <n v="34"/>
    <n v="17.263235294117649"/>
    <n v="569.04"/>
    <n v="11"/>
    <n v="45"/>
    <n v="51.730909090909087"/>
    <n v="25.688666666666666"/>
    <m/>
    <m/>
    <m/>
    <x v="7"/>
    <x v="3"/>
    <x v="5"/>
    <x v="166"/>
  </r>
  <r>
    <m/>
    <d v="2010-11-14T00:00:00"/>
    <n v="8053.9599999999991"/>
    <n v="3759.59"/>
    <n v="11813.55"/>
    <m/>
    <n v="272"/>
    <n v="18.797900851262195"/>
    <n v="2887.26"/>
    <n v="57"/>
    <n v="329"/>
    <n v="47.086347943722949"/>
    <n v="23.927881530361329"/>
    <m/>
    <m/>
    <m/>
    <x v="8"/>
    <x v="3"/>
    <x v="6"/>
    <x v="167"/>
  </r>
  <r>
    <s v="3-09"/>
    <d v="2010-11-15T00:00:00"/>
    <n v="1114.02"/>
    <n v="0"/>
    <n v="0"/>
    <n v="922.85"/>
    <n v="46"/>
    <n v="20.06195652173913"/>
    <n v="191.17"/>
    <n v="7"/>
    <n v="53"/>
    <n v="27.31"/>
    <n v="21.019245283018869"/>
    <m/>
    <m/>
    <m/>
    <x v="8"/>
    <x v="3"/>
    <x v="0"/>
    <x v="167"/>
  </r>
  <r>
    <s v="3-09"/>
    <d v="2010-11-16T00:00:00"/>
    <n v="1077.81"/>
    <n v="0"/>
    <n v="0"/>
    <n v="613.29999999999995"/>
    <n v="42"/>
    <n v="14.602380952380951"/>
    <n v="464.51"/>
    <n v="11"/>
    <n v="53"/>
    <n v="42.228181818181817"/>
    <n v="20.336037735849054"/>
    <m/>
    <m/>
    <m/>
    <x v="8"/>
    <x v="3"/>
    <x v="1"/>
    <x v="167"/>
  </r>
  <r>
    <s v="3-09"/>
    <d v="2010-11-17T00:00:00"/>
    <n v="1378.7"/>
    <n v="0"/>
    <n v="0"/>
    <n v="799.5"/>
    <n v="35"/>
    <n v="22.842857142857142"/>
    <n v="579.20000000000005"/>
    <n v="11"/>
    <n v="46"/>
    <n v="52.654545454545456"/>
    <n v="29.971739130434784"/>
    <m/>
    <m/>
    <m/>
    <x v="8"/>
    <x v="3"/>
    <x v="2"/>
    <x v="167"/>
  </r>
  <r>
    <s v="3-09"/>
    <d v="2010-11-18T00:00:00"/>
    <n v="1219.8699999999999"/>
    <n v="0"/>
    <n v="0"/>
    <n v="737.3"/>
    <n v="42"/>
    <n v="17.554761904761904"/>
    <n v="482.57"/>
    <n v="8"/>
    <n v="50"/>
    <n v="60.321249999999999"/>
    <n v="24.397399999999998"/>
    <m/>
    <m/>
    <m/>
    <x v="8"/>
    <x v="3"/>
    <x v="3"/>
    <x v="167"/>
  </r>
  <r>
    <s v="3-09"/>
    <d v="2010-11-19T00:00:00"/>
    <n v="1579.16"/>
    <n v="0"/>
    <n v="0"/>
    <n v="1037.8499999999999"/>
    <n v="58"/>
    <n v="17.893965517241377"/>
    <n v="541.30999999999995"/>
    <n v="12"/>
    <n v="70"/>
    <n v="45.10916666666666"/>
    <n v="22.559428571428569"/>
    <m/>
    <m/>
    <m/>
    <x v="8"/>
    <x v="3"/>
    <x v="4"/>
    <x v="167"/>
  </r>
  <r>
    <s v="3-09"/>
    <d v="2010-11-20T00:00:00"/>
    <n v="2013.14"/>
    <n v="0"/>
    <n v="0"/>
    <n v="1037.8499999999999"/>
    <n v="58"/>
    <n v="17.893965517241377"/>
    <n v="541.30999999999995"/>
    <n v="12"/>
    <n v="70"/>
    <n v="45.10916666666666"/>
    <n v="22.559428571428569"/>
    <m/>
    <m/>
    <m/>
    <x v="8"/>
    <x v="3"/>
    <x v="5"/>
    <x v="167"/>
  </r>
  <r>
    <m/>
    <d v="2010-11-21T00:00:00"/>
    <n v="8382.6999999999989"/>
    <n v="2372.42"/>
    <n v="10755.119999999999"/>
    <m/>
    <n v="281"/>
    <n v="18.474981259370313"/>
    <n v="2800.07"/>
    <n v="61"/>
    <n v="342"/>
    <n v="45.455385101010101"/>
    <n v="23.47387988202664"/>
    <m/>
    <m/>
    <m/>
    <x v="9"/>
    <x v="3"/>
    <x v="6"/>
    <x v="168"/>
  </r>
  <r>
    <s v="3-10"/>
    <d v="2010-11-22T00:00:00"/>
    <n v="1114.07"/>
    <n v="0"/>
    <n v="0"/>
    <n v="660.25"/>
    <n v="40"/>
    <n v="16.506250000000001"/>
    <n v="453.82"/>
    <n v="15"/>
    <n v="55"/>
    <n v="30.254666666666665"/>
    <n v="20.255818181818182"/>
    <m/>
    <m/>
    <m/>
    <x v="9"/>
    <x v="3"/>
    <x v="0"/>
    <x v="168"/>
  </r>
  <r>
    <s v="3-10"/>
    <d v="2010-11-23T00:00:00"/>
    <n v="694.02"/>
    <n v="0"/>
    <n v="0"/>
    <n v="445.55"/>
    <n v="36"/>
    <n v="12.37638888888889"/>
    <n v="248.47"/>
    <n v="7"/>
    <n v="43"/>
    <n v="35.495714285714286"/>
    <n v="16.14"/>
    <m/>
    <m/>
    <m/>
    <x v="9"/>
    <x v="3"/>
    <x v="1"/>
    <x v="168"/>
  </r>
  <r>
    <s v="3-10"/>
    <d v="2010-11-24T00:00:00"/>
    <n v="1183.83"/>
    <n v="0"/>
    <n v="0"/>
    <n v="843.55"/>
    <n v="38"/>
    <n v="22.198684210526313"/>
    <n v="340.28"/>
    <n v="10"/>
    <n v="48"/>
    <n v="34.027999999999999"/>
    <n v="24.663124999999997"/>
    <m/>
    <m/>
    <m/>
    <x v="9"/>
    <x v="3"/>
    <x v="2"/>
    <x v="168"/>
  </r>
  <r>
    <s v="3-10"/>
    <d v="2010-11-25T00:00:00"/>
    <n v="1111.02"/>
    <n v="0"/>
    <n v="0"/>
    <n v="713.35"/>
    <n v="40"/>
    <n v="17.833750000000002"/>
    <n v="397.67"/>
    <n v="7"/>
    <n v="47"/>
    <n v="56.81"/>
    <n v="23.63872340425532"/>
    <m/>
    <m/>
    <m/>
    <x v="9"/>
    <x v="3"/>
    <x v="3"/>
    <x v="168"/>
  </r>
  <r>
    <s v="3-10"/>
    <d v="2010-11-26T00:00:00"/>
    <n v="1952.89"/>
    <n v="0"/>
    <n v="0"/>
    <n v="1145.0999999999999"/>
    <n v="45"/>
    <n v="25.446666666666665"/>
    <n v="807.79"/>
    <n v="13"/>
    <n v="58"/>
    <n v="62.137692307692305"/>
    <n v="33.670517241379308"/>
    <m/>
    <m/>
    <m/>
    <x v="9"/>
    <x v="3"/>
    <x v="4"/>
    <x v="168"/>
  </r>
  <r>
    <s v="3-10"/>
    <d v="2010-11-27T00:00:00"/>
    <n v="1035.52"/>
    <n v="0"/>
    <n v="0"/>
    <n v="464.7"/>
    <n v="29"/>
    <n v="16.024137931034481"/>
    <n v="570.82000000000005"/>
    <n v="12"/>
    <n v="41"/>
    <n v="47.568333333333335"/>
    <n v="25.25658536585366"/>
    <m/>
    <m/>
    <m/>
    <x v="9"/>
    <x v="3"/>
    <x v="5"/>
    <x v="168"/>
  </r>
  <r>
    <m/>
    <d v="2010-11-28T00:00:00"/>
    <n v="7091.35"/>
    <n v="3300.06"/>
    <n v="10391.41"/>
    <m/>
    <n v="228"/>
    <n v="18.397646282852723"/>
    <n v="2818.85"/>
    <n v="64"/>
    <n v="292"/>
    <n v="44.382401098901106"/>
    <n v="23.937461532217743"/>
    <m/>
    <m/>
    <m/>
    <x v="10"/>
    <x v="3"/>
    <x v="6"/>
    <x v="169"/>
  </r>
  <r>
    <s v="3-11"/>
    <d v="2010-11-29T00:00:00"/>
    <n v="1217.6300000000001"/>
    <n v="0"/>
    <n v="0"/>
    <n v="496.75"/>
    <n v="28"/>
    <n v="17.741071428571427"/>
    <n v="720.88"/>
    <n v="12"/>
    <n v="40"/>
    <n v="60.073333333333331"/>
    <n v="30.440750000000001"/>
    <m/>
    <m/>
    <m/>
    <x v="10"/>
    <x v="3"/>
    <x v="0"/>
    <x v="169"/>
  </r>
  <r>
    <s v="3-11"/>
    <d v="2010-11-30T00:00:00"/>
    <n v="1002.96"/>
    <n v="0"/>
    <n v="0"/>
    <n v="751"/>
    <n v="45"/>
    <n v="16.68888888888889"/>
    <n v="251.96"/>
    <n v="6"/>
    <n v="51"/>
    <n v="41.993333333333332"/>
    <n v="19.665882352941178"/>
    <m/>
    <m/>
    <m/>
    <x v="10"/>
    <x v="3"/>
    <x v="1"/>
    <x v="169"/>
  </r>
  <r>
    <s v="3-11"/>
    <d v="2010-12-01T00:00:00"/>
    <n v="1117.52"/>
    <n v="0"/>
    <n v="0"/>
    <n v="748"/>
    <n v="30"/>
    <n v="24.933333333333334"/>
    <n v="369.52"/>
    <n v="9"/>
    <n v="39"/>
    <n v="41.057777777777773"/>
    <n v="28.654358974358974"/>
    <m/>
    <m/>
    <m/>
    <x v="10"/>
    <x v="3"/>
    <x v="2"/>
    <x v="169"/>
  </r>
  <r>
    <s v="3-11"/>
    <d v="2010-12-02T00:00:00"/>
    <n v="1662.84"/>
    <n v="0"/>
    <n v="0"/>
    <n v="1025.5"/>
    <n v="44"/>
    <n v="23.306818181818183"/>
    <n v="637.34"/>
    <n v="7"/>
    <n v="51"/>
    <n v="91.048571428571435"/>
    <n v="32.604705882352945"/>
    <m/>
    <m/>
    <m/>
    <x v="10"/>
    <x v="3"/>
    <x v="3"/>
    <x v="169"/>
  </r>
  <r>
    <s v="3-11"/>
    <d v="2010-12-03T00:00:00"/>
    <n v="2220.0500000000002"/>
    <n v="0"/>
    <n v="0"/>
    <n v="1192.75"/>
    <n v="43"/>
    <n v="27.738372093023255"/>
    <n v="1027.3"/>
    <n v="16"/>
    <n v="59"/>
    <n v="64.206249999999997"/>
    <n v="37.627966101694916"/>
    <m/>
    <m/>
    <m/>
    <x v="10"/>
    <x v="3"/>
    <x v="4"/>
    <x v="169"/>
  </r>
  <r>
    <s v="3-11"/>
    <d v="2010-12-04T00:00:00"/>
    <n v="1340.16"/>
    <n v="0"/>
    <n v="0"/>
    <n v="732.9"/>
    <n v="27"/>
    <n v="27.144444444444442"/>
    <n v="607.26"/>
    <n v="9"/>
    <n v="36"/>
    <n v="67.473333333333329"/>
    <n v="37.226666666666659"/>
    <m/>
    <m/>
    <m/>
    <x v="10"/>
    <x v="3"/>
    <x v="5"/>
    <x v="169"/>
  </r>
  <r>
    <m/>
    <d v="2010-12-05T00:00:00"/>
    <n v="8561.16"/>
    <n v="2938.03"/>
    <n v="11499.19"/>
    <m/>
    <n v="217"/>
    <n v="22.925488061679925"/>
    <n v="3614.26"/>
    <n v="59"/>
    <n v="276"/>
    <n v="60.975433201058195"/>
    <n v="31.036721663002442"/>
    <m/>
    <m/>
    <m/>
    <x v="11"/>
    <x v="3"/>
    <x v="6"/>
    <x v="170"/>
  </r>
  <r>
    <s v="3-12"/>
    <d v="2010-12-06T00:00:00"/>
    <n v="1220.73"/>
    <n v="0"/>
    <n v="0"/>
    <n v="458.25"/>
    <n v="28"/>
    <n v="16.366071428571427"/>
    <n v="762.48"/>
    <n v="10"/>
    <n v="38"/>
    <n v="76.248000000000005"/>
    <n v="32.124473684210528"/>
    <m/>
    <m/>
    <m/>
    <x v="11"/>
    <x v="3"/>
    <x v="0"/>
    <x v="170"/>
  </r>
  <r>
    <s v="3-12"/>
    <d v="2010-12-07T00:00:00"/>
    <n v="835.05"/>
    <n v="0"/>
    <n v="0"/>
    <n v="374.1"/>
    <n v="33"/>
    <n v="11.336363636363638"/>
    <n v="460.95"/>
    <n v="10"/>
    <n v="43"/>
    <n v="46.094999999999999"/>
    <n v="19.419767441860465"/>
    <m/>
    <m/>
    <m/>
    <x v="11"/>
    <x v="3"/>
    <x v="1"/>
    <x v="170"/>
  </r>
  <r>
    <s v="3-12"/>
    <d v="2010-12-08T00:00:00"/>
    <n v="1705.23"/>
    <n v="0"/>
    <n v="0"/>
    <n v="872.95"/>
    <n v="38"/>
    <n v="22.972368421052632"/>
    <n v="832.28"/>
    <n v="15"/>
    <n v="53"/>
    <n v="55.48533333333333"/>
    <n v="32.174150943396228"/>
    <m/>
    <m/>
    <m/>
    <x v="11"/>
    <x v="3"/>
    <x v="2"/>
    <x v="170"/>
  </r>
  <r>
    <s v="3-12"/>
    <d v="2010-12-09T00:00:00"/>
    <n v="817.88"/>
    <n v="0"/>
    <n v="0"/>
    <n v="743.45"/>
    <n v="31"/>
    <n v="23.982258064516131"/>
    <n v="74.430000000000007"/>
    <n v="3"/>
    <n v="34"/>
    <n v="24.810000000000002"/>
    <n v="24.055294117647062"/>
    <m/>
    <m/>
    <m/>
    <x v="11"/>
    <x v="3"/>
    <x v="3"/>
    <x v="170"/>
  </r>
  <r>
    <s v="3-12"/>
    <d v="2010-12-10T00:00:00"/>
    <n v="1879.73"/>
    <n v="0"/>
    <n v="0"/>
    <n v="1080.3"/>
    <n v="40"/>
    <n v="27.0075"/>
    <n v="799.43"/>
    <n v="8"/>
    <n v="48"/>
    <n v="99.928749999999994"/>
    <n v="39.161041666666669"/>
    <m/>
    <m/>
    <m/>
    <x v="11"/>
    <x v="3"/>
    <x v="4"/>
    <x v="170"/>
  </r>
  <r>
    <s v="3-12"/>
    <d v="2010-12-11T00:00:00"/>
    <n v="2998.86"/>
    <n v="0"/>
    <n v="0"/>
    <n v="1227.5999999999999"/>
    <n v="51"/>
    <n v="24.070588235294117"/>
    <n v="1771.26"/>
    <n v="24"/>
    <n v="75"/>
    <n v="73.802499999999995"/>
    <n v="39.984799999999993"/>
    <m/>
    <m/>
    <m/>
    <x v="11"/>
    <x v="3"/>
    <x v="5"/>
    <x v="170"/>
  </r>
  <r>
    <m/>
    <d v="2010-12-12T00:00:00"/>
    <n v="9457.48"/>
    <n v="2684.93"/>
    <n v="12142.41"/>
    <m/>
    <n v="221"/>
    <n v="20.955858297632989"/>
    <n v="4700.83"/>
    <n v="70"/>
    <n v="291"/>
    <n v="62.728263888888883"/>
    <n v="31.153254642296826"/>
    <m/>
    <m/>
    <m/>
    <x v="12"/>
    <x v="3"/>
    <x v="6"/>
    <x v="171"/>
  </r>
  <r>
    <s v="3-13"/>
    <d v="2010-12-13T00:00:00"/>
    <n v="1998.76"/>
    <n v="0"/>
    <n v="0"/>
    <n v="698.15"/>
    <n v="16"/>
    <n v="43.634374999999999"/>
    <n v="1300.6099999999999"/>
    <n v="13"/>
    <n v="29"/>
    <n v="100.04692307692306"/>
    <n v="68.922758620689649"/>
    <m/>
    <m/>
    <m/>
    <x v="12"/>
    <x v="3"/>
    <x v="0"/>
    <x v="171"/>
  </r>
  <r>
    <s v="3-13"/>
    <d v="2010-12-14T00:00:00"/>
    <n v="1597.45"/>
    <n v="0"/>
    <n v="0"/>
    <n v="990.94"/>
    <n v="24"/>
    <n v="41.289166666666667"/>
    <n v="606.51"/>
    <n v="8"/>
    <n v="32"/>
    <n v="75.813749999999999"/>
    <n v="49.920312500000001"/>
    <m/>
    <m/>
    <m/>
    <x v="12"/>
    <x v="3"/>
    <x v="1"/>
    <x v="171"/>
  </r>
  <r>
    <s v="3-13"/>
    <d v="2010-12-15T00:00:00"/>
    <n v="2577.14"/>
    <n v="0"/>
    <n v="0"/>
    <n v="1348.76"/>
    <n v="39"/>
    <n v="34.583589743589741"/>
    <n v="1228.3800000000001"/>
    <n v="16"/>
    <n v="55"/>
    <n v="76.773750000000007"/>
    <n v="46.857090909090914"/>
    <m/>
    <m/>
    <m/>
    <x v="12"/>
    <x v="3"/>
    <x v="2"/>
    <x v="171"/>
  </r>
  <r>
    <s v="3-13"/>
    <d v="2010-12-16T00:00:00"/>
    <n v="2311.4"/>
    <n v="0"/>
    <n v="0"/>
    <n v="1438.35"/>
    <n v="43"/>
    <n v="33.449999999999996"/>
    <n v="873.05"/>
    <n v="11"/>
    <n v="54"/>
    <n v="79.36818181818181"/>
    <n v="42.803703703703697"/>
    <m/>
    <m/>
    <m/>
    <x v="12"/>
    <x v="3"/>
    <x v="3"/>
    <x v="171"/>
  </r>
  <r>
    <s v="3-13"/>
    <d v="2010-12-17T00:00:00"/>
    <n v="2257.9499999999998"/>
    <n v="0"/>
    <n v="0"/>
    <n v="1296.4000000000001"/>
    <n v="45"/>
    <n v="28.808888888888891"/>
    <n v="961.55"/>
    <n v="14"/>
    <n v="59"/>
    <n v="68.68214285714285"/>
    <n v="38.270338983050841"/>
    <m/>
    <m/>
    <m/>
    <x v="12"/>
    <x v="3"/>
    <x v="4"/>
    <x v="171"/>
  </r>
  <r>
    <s v="3-13"/>
    <d v="2010-12-18T00:00:00"/>
    <n v="2511.36"/>
    <n v="0"/>
    <n v="0"/>
    <n v="1393.75"/>
    <n v="33"/>
    <n v="42.234848484848484"/>
    <n v="1117.6099999999999"/>
    <n v="13"/>
    <n v="46"/>
    <n v="85.97"/>
    <n v="54.594782608695645"/>
    <m/>
    <m/>
    <m/>
    <x v="12"/>
    <x v="3"/>
    <x v="5"/>
    <x v="171"/>
  </r>
  <r>
    <m/>
    <d v="2010-12-19T00:00:00"/>
    <n v="13254.060000000001"/>
    <n v="5202.96"/>
    <n v="18457.02"/>
    <m/>
    <n v="200"/>
    <n v="37.333478130665632"/>
    <n v="6087.71"/>
    <n v="75"/>
    <n v="275"/>
    <n v="81.109124625374633"/>
    <n v="50.228164554205115"/>
    <m/>
    <m/>
    <m/>
    <x v="13"/>
    <x v="3"/>
    <x v="6"/>
    <x v="172"/>
  </r>
  <r>
    <s v="3-14"/>
    <d v="2010-12-20T00:00:00"/>
    <n v="2167.5700000000002"/>
    <n v="0"/>
    <n v="0"/>
    <n v="1149.1500000000001"/>
    <n v="32"/>
    <n v="35.910937500000003"/>
    <n v="1018.42"/>
    <n v="13"/>
    <n v="45"/>
    <n v="78.34"/>
    <n v="48.168222222222226"/>
    <m/>
    <m/>
    <m/>
    <x v="13"/>
    <x v="3"/>
    <x v="0"/>
    <x v="172"/>
  </r>
  <r>
    <s v="3-14"/>
    <d v="2010-12-21T00:00:00"/>
    <n v="4373.28"/>
    <n v="0"/>
    <n v="0"/>
    <n v="1877.7"/>
    <n v="43"/>
    <n v="43.667441860465118"/>
    <n v="2495.58"/>
    <n v="23"/>
    <n v="66"/>
    <n v="108.50347826086956"/>
    <n v="66.261818181818171"/>
    <m/>
    <m/>
    <m/>
    <x v="13"/>
    <x v="3"/>
    <x v="1"/>
    <x v="172"/>
  </r>
  <r>
    <s v="3-14"/>
    <d v="2010-12-22T00:00:00"/>
    <n v="9685.67"/>
    <n v="0"/>
    <n v="0"/>
    <n v="2891.05"/>
    <n v="65"/>
    <n v="44.477692307692308"/>
    <n v="6794.62"/>
    <n v="37"/>
    <n v="102"/>
    <n v="183.63837837837838"/>
    <n v="94.957549019607839"/>
    <m/>
    <m/>
    <m/>
    <x v="13"/>
    <x v="3"/>
    <x v="2"/>
    <x v="172"/>
  </r>
  <r>
    <s v="3-14"/>
    <d v="2010-12-23T00:00:00"/>
    <n v="9454.9500000000007"/>
    <n v="0"/>
    <n v="0"/>
    <n v="4248.1499999999996"/>
    <n v="86"/>
    <n v="49.397093023255813"/>
    <n v="5206.8"/>
    <n v="50"/>
    <n v="136"/>
    <n v="104.13600000000001"/>
    <n v="69.521691176470597"/>
    <m/>
    <m/>
    <m/>
    <x v="13"/>
    <x v="3"/>
    <x v="3"/>
    <x v="172"/>
  </r>
  <r>
    <s v="3-14"/>
    <d v="2010-12-24T00:00:00"/>
    <n v="4988.6400000000003"/>
    <n v="0"/>
    <n v="0"/>
    <n v="1795.08"/>
    <n v="21"/>
    <n v="85.47999999999999"/>
    <n v="3193.56"/>
    <n v="32"/>
    <n v="53"/>
    <n v="99.798749999999998"/>
    <n v="94.125283018867918"/>
    <m/>
    <m/>
    <m/>
    <x v="13"/>
    <x v="3"/>
    <x v="4"/>
    <x v="172"/>
  </r>
  <r>
    <s v="3-14"/>
    <d v="2010-12-25T00:00:00"/>
    <n v="0"/>
    <n v="0"/>
    <n v="0"/>
    <n v="0"/>
    <n v="0"/>
    <n v="0"/>
    <n v="0"/>
    <n v="0"/>
    <n v="0"/>
    <n v="0"/>
    <n v="0"/>
    <s v="CHRISTMAS DAY"/>
    <m/>
    <m/>
    <x v="13"/>
    <x v="3"/>
    <x v="5"/>
    <x v="172"/>
  </r>
  <r>
    <m/>
    <d v="2010-12-26T00:00:00"/>
    <n v="30670.11"/>
    <n v="4491.59"/>
    <n v="35161.699999999997"/>
    <m/>
    <n v="247"/>
    <n v="43.155527448568876"/>
    <n v="18708.98"/>
    <n v="155"/>
    <n v="402"/>
    <n v="95.736101106541341"/>
    <n v="62.172427269831132"/>
    <m/>
    <m/>
    <m/>
    <x v="14"/>
    <x v="3"/>
    <x v="6"/>
    <x v="173"/>
  </r>
  <r>
    <s v="3-15"/>
    <d v="2010-12-27T00:00:00"/>
    <n v="0"/>
    <n v="0"/>
    <n v="0"/>
    <n v="0"/>
    <n v="0"/>
    <n v="0"/>
    <n v="0"/>
    <n v="0"/>
    <n v="0"/>
    <n v="0"/>
    <n v="0"/>
    <s v="PUBLIC HOLIDAY"/>
    <m/>
    <m/>
    <x v="14"/>
    <x v="3"/>
    <x v="0"/>
    <x v="173"/>
  </r>
  <r>
    <s v="3-15"/>
    <d v="2010-12-28T00:00:00"/>
    <n v="0"/>
    <n v="0"/>
    <n v="0"/>
    <n v="0"/>
    <n v="0"/>
    <n v="0"/>
    <n v="0"/>
    <n v="0"/>
    <n v="0"/>
    <n v="0"/>
    <n v="0"/>
    <s v="CLOSED"/>
    <m/>
    <m/>
    <x v="14"/>
    <x v="3"/>
    <x v="1"/>
    <x v="173"/>
  </r>
  <r>
    <s v="3-15"/>
    <d v="2010-12-29T00:00:00"/>
    <n v="0"/>
    <n v="0"/>
    <n v="0"/>
    <n v="0"/>
    <n v="0"/>
    <n v="0"/>
    <n v="0"/>
    <n v="0"/>
    <n v="0"/>
    <n v="0"/>
    <n v="0"/>
    <s v="CLOSED"/>
    <m/>
    <m/>
    <x v="14"/>
    <x v="3"/>
    <x v="2"/>
    <x v="173"/>
  </r>
  <r>
    <s v="3-15"/>
    <d v="2010-12-30T00:00:00"/>
    <n v="0"/>
    <n v="0"/>
    <n v="0"/>
    <n v="0"/>
    <n v="0"/>
    <n v="0"/>
    <n v="0"/>
    <n v="0"/>
    <n v="0"/>
    <n v="0"/>
    <n v="0"/>
    <s v="CLOSED"/>
    <m/>
    <m/>
    <x v="14"/>
    <x v="3"/>
    <x v="3"/>
    <x v="173"/>
  </r>
  <r>
    <s v="3-15"/>
    <d v="2010-12-31T00:00:00"/>
    <n v="0"/>
    <n v="0"/>
    <n v="0"/>
    <n v="0"/>
    <n v="0"/>
    <n v="0"/>
    <n v="0"/>
    <n v="0"/>
    <n v="0"/>
    <n v="0"/>
    <n v="0"/>
    <s v="CLOSED"/>
    <m/>
    <m/>
    <x v="14"/>
    <x v="3"/>
    <x v="4"/>
    <x v="173"/>
  </r>
  <r>
    <s v="3-15"/>
    <d v="2011-01-01T00:00:00"/>
    <n v="0"/>
    <n v="0"/>
    <n v="0"/>
    <n v="0"/>
    <n v="0"/>
    <n v="0"/>
    <n v="0"/>
    <n v="0"/>
    <n v="0"/>
    <n v="0"/>
    <n v="0"/>
    <s v="NEW YEARS DAY"/>
    <m/>
    <m/>
    <x v="15"/>
    <x v="4"/>
    <x v="5"/>
    <x v="174"/>
  </r>
  <r>
    <m/>
    <d v="2011-01-02T00:00:00"/>
    <m/>
    <m/>
    <n v="0"/>
    <m/>
    <n v="0"/>
    <n v="0"/>
    <n v="0"/>
    <n v="0"/>
    <n v="0"/>
    <n v="0"/>
    <n v="0"/>
    <m/>
    <m/>
    <m/>
    <x v="16"/>
    <x v="4"/>
    <x v="6"/>
    <x v="175"/>
  </r>
  <r>
    <s v="3-16"/>
    <d v="2011-01-03T00:00:00"/>
    <n v="0"/>
    <n v="0"/>
    <n v="0"/>
    <n v="0"/>
    <n v="0"/>
    <n v="0"/>
    <n v="0"/>
    <n v="0"/>
    <n v="0"/>
    <n v="0"/>
    <n v="0"/>
    <s v="PUBLIC HOLIDAY"/>
    <m/>
    <m/>
    <x v="16"/>
    <x v="4"/>
    <x v="0"/>
    <x v="175"/>
  </r>
  <r>
    <s v="3-16"/>
    <d v="2011-01-04T00:00:00"/>
    <n v="1429.74"/>
    <n v="0"/>
    <n v="0"/>
    <n v="1117.9000000000001"/>
    <n v="36"/>
    <n v="31.052777777777781"/>
    <n v="311.83999999999997"/>
    <n v="9"/>
    <n v="45"/>
    <n v="34.648888888888884"/>
    <n v="31.771999999999998"/>
    <m/>
    <m/>
    <m/>
    <x v="16"/>
    <x v="4"/>
    <x v="1"/>
    <x v="175"/>
  </r>
  <r>
    <s v="3-16"/>
    <d v="2011-01-05T00:00:00"/>
    <n v="1080.97"/>
    <n v="0"/>
    <n v="0"/>
    <n v="682.3"/>
    <n v="42"/>
    <n v="16.245238095238093"/>
    <n v="398.67"/>
    <n v="9"/>
    <n v="51"/>
    <n v="44.296666666666667"/>
    <n v="21.195490196078431"/>
    <m/>
    <m/>
    <m/>
    <x v="16"/>
    <x v="4"/>
    <x v="2"/>
    <x v="175"/>
  </r>
  <r>
    <s v="3-16"/>
    <d v="2011-01-06T00:00:00"/>
    <n v="1458.32"/>
    <n v="0"/>
    <n v="0"/>
    <n v="1009.85"/>
    <n v="34"/>
    <n v="29.701470588235296"/>
    <n v="448.47"/>
    <n v="8"/>
    <n v="42"/>
    <n v="56.058750000000003"/>
    <n v="34.721904761904767"/>
    <m/>
    <m/>
    <m/>
    <x v="16"/>
    <x v="4"/>
    <x v="3"/>
    <x v="175"/>
  </r>
  <r>
    <s v="3-16"/>
    <d v="2011-01-07T00:00:00"/>
    <n v="1535.32"/>
    <n v="0"/>
    <n v="0"/>
    <n v="1160.7"/>
    <n v="58"/>
    <n v="20.012068965517241"/>
    <n v="374.62"/>
    <n v="14"/>
    <n v="72"/>
    <n v="26.758571428571429"/>
    <n v="21.323888888888892"/>
    <m/>
    <m/>
    <m/>
    <x v="16"/>
    <x v="4"/>
    <x v="4"/>
    <x v="175"/>
  </r>
  <r>
    <s v="3-16"/>
    <d v="2011-01-08T00:00:00"/>
    <n v="857"/>
    <n v="0"/>
    <n v="0"/>
    <n v="481"/>
    <n v="20"/>
    <n v="24.05"/>
    <n v="376"/>
    <n v="7"/>
    <n v="27"/>
    <n v="53.714285714285715"/>
    <n v="31.74074074074074"/>
    <m/>
    <m/>
    <m/>
    <x v="16"/>
    <x v="4"/>
    <x v="5"/>
    <x v="175"/>
  </r>
  <r>
    <m/>
    <d v="2011-01-09T00:00:00"/>
    <n v="6361.3499999999995"/>
    <n v="2076.71"/>
    <n v="8438.06"/>
    <m/>
    <n v="190"/>
    <n v="20.176925904461402"/>
    <n v="1909.6"/>
    <n v="47"/>
    <n v="237"/>
    <n v="35.912860449735454"/>
    <n v="23.459004097935473"/>
    <m/>
    <m/>
    <m/>
    <x v="17"/>
    <x v="4"/>
    <x v="6"/>
    <x v="176"/>
  </r>
  <r>
    <s v="3-17"/>
    <d v="2011-01-10T00:00:00"/>
    <n v="1010.01"/>
    <n v="0"/>
    <n v="0"/>
    <n v="793"/>
    <n v="36"/>
    <n v="22.027777777777779"/>
    <n v="217.01"/>
    <n v="6"/>
    <n v="42"/>
    <n v="36.168333333333329"/>
    <n v="24.047857142857143"/>
    <m/>
    <m/>
    <m/>
    <x v="17"/>
    <x v="4"/>
    <x v="0"/>
    <x v="176"/>
  </r>
  <r>
    <s v="3-17"/>
    <d v="2011-01-11T00:00:00"/>
    <n v="0"/>
    <n v="0"/>
    <n v="0"/>
    <n v="0"/>
    <n v="0"/>
    <n v="0"/>
    <n v="0"/>
    <n v="0"/>
    <n v="0"/>
    <n v="0"/>
    <n v="0"/>
    <s v="STORM"/>
    <m/>
    <m/>
    <x v="17"/>
    <x v="4"/>
    <x v="1"/>
    <x v="176"/>
  </r>
  <r>
    <s v="3-17"/>
    <d v="2011-01-12T00:00:00"/>
    <n v="0"/>
    <n v="0"/>
    <n v="0"/>
    <n v="0"/>
    <n v="0"/>
    <n v="0"/>
    <n v="0"/>
    <n v="0"/>
    <n v="0"/>
    <n v="0"/>
    <n v="0"/>
    <s v="STORM"/>
    <m/>
    <m/>
    <x v="17"/>
    <x v="4"/>
    <x v="2"/>
    <x v="176"/>
  </r>
  <r>
    <s v="3-17"/>
    <d v="2011-01-13T00:00:00"/>
    <n v="2940.94"/>
    <n v="0"/>
    <n v="0"/>
    <n v="1216.55"/>
    <n v="48"/>
    <n v="25.344791666666666"/>
    <n v="1724.39"/>
    <n v="31"/>
    <n v="79"/>
    <n v="55.625483870967749"/>
    <n v="37.227088607594936"/>
    <s v="STORM"/>
    <m/>
    <m/>
    <x v="17"/>
    <x v="4"/>
    <x v="3"/>
    <x v="176"/>
  </r>
  <r>
    <s v="3-17"/>
    <d v="2011-01-14T00:00:00"/>
    <n v="1195.32"/>
    <n v="0"/>
    <n v="0"/>
    <n v="801.6"/>
    <n v="34"/>
    <n v="23.576470588235296"/>
    <n v="393.72"/>
    <n v="8"/>
    <n v="42"/>
    <n v="49.215000000000003"/>
    <n v="28.460000000000004"/>
    <s v="STORM"/>
    <m/>
    <m/>
    <x v="17"/>
    <x v="4"/>
    <x v="4"/>
    <x v="176"/>
  </r>
  <r>
    <s v="3-17"/>
    <d v="2011-01-15T00:00:00"/>
    <n v="652.75"/>
    <n v="0"/>
    <n v="0"/>
    <n v="462.4"/>
    <n v="20"/>
    <n v="23.119999999999997"/>
    <n v="190.35"/>
    <n v="4"/>
    <n v="24"/>
    <n v="47.587499999999999"/>
    <n v="27.197916666666668"/>
    <s v="STORM"/>
    <m/>
    <m/>
    <x v="17"/>
    <x v="4"/>
    <x v="5"/>
    <x v="176"/>
  </r>
  <r>
    <m/>
    <d v="2011-01-16T00:00:00"/>
    <n v="5799.0199999999995"/>
    <n v="1912.38"/>
    <n v="7711.4"/>
    <m/>
    <n v="138"/>
    <n v="15.678173338779956"/>
    <n v="2525.4699999999998"/>
    <n v="49"/>
    <n v="187"/>
    <n v="31.432719534050179"/>
    <n v="19.488810402853126"/>
    <s v="STORM"/>
    <m/>
    <m/>
    <x v="18"/>
    <x v="4"/>
    <x v="6"/>
    <x v="177"/>
  </r>
  <r>
    <s v="3-18"/>
    <d v="2011-01-17T00:00:00"/>
    <n v="0"/>
    <n v="0"/>
    <n v="0"/>
    <n v="0"/>
    <n v="0"/>
    <n v="0"/>
    <n v="0"/>
    <n v="0"/>
    <n v="0"/>
    <n v="0"/>
    <n v="0"/>
    <s v="STORM"/>
    <m/>
    <m/>
    <x v="18"/>
    <x v="4"/>
    <x v="0"/>
    <x v="177"/>
  </r>
  <r>
    <s v="3-18"/>
    <d v="2011-01-18T00:00:00"/>
    <n v="725.43"/>
    <n v="0"/>
    <n v="0"/>
    <n v="612.04999999999995"/>
    <n v="35"/>
    <n v="17.487142857142857"/>
    <n v="113.38"/>
    <n v="4"/>
    <n v="39"/>
    <n v="28.344999999999999"/>
    <n v="18.600769230769231"/>
    <s v="STORM"/>
    <m/>
    <m/>
    <x v="18"/>
    <x v="4"/>
    <x v="1"/>
    <x v="177"/>
  </r>
  <r>
    <s v="3-18"/>
    <d v="2011-01-19T00:00:00"/>
    <n v="1241.75"/>
    <n v="0"/>
    <n v="0"/>
    <n v="793.5"/>
    <n v="33"/>
    <n v="24.045454545454547"/>
    <n v="448.25"/>
    <n v="8"/>
    <n v="41"/>
    <n v="56.03125"/>
    <n v="30.286585365853657"/>
    <s v="STORM"/>
    <m/>
    <m/>
    <x v="18"/>
    <x v="4"/>
    <x v="2"/>
    <x v="177"/>
  </r>
  <r>
    <s v="3-18"/>
    <d v="2011-01-20T00:00:00"/>
    <n v="1826.79"/>
    <n v="0"/>
    <n v="0"/>
    <n v="1243.8"/>
    <n v="50"/>
    <n v="24.875999999999998"/>
    <n v="582.99"/>
    <n v="14"/>
    <n v="64"/>
    <n v="41.642142857142858"/>
    <n v="28.543593749999999"/>
    <s v="STORM"/>
    <m/>
    <m/>
    <x v="18"/>
    <x v="4"/>
    <x v="3"/>
    <x v="177"/>
  </r>
  <r>
    <s v="3-18"/>
    <d v="2011-01-21T00:00:00"/>
    <n v="1464.85"/>
    <n v="0"/>
    <n v="0"/>
    <n v="657"/>
    <n v="40"/>
    <n v="16.425000000000001"/>
    <n v="807.85"/>
    <n v="16"/>
    <n v="56"/>
    <n v="50.490625000000001"/>
    <n v="26.158035714285713"/>
    <s v="STORM"/>
    <m/>
    <m/>
    <x v="18"/>
    <x v="4"/>
    <x v="4"/>
    <x v="177"/>
  </r>
  <r>
    <s v="3-18"/>
    <d v="2011-01-22T00:00:00"/>
    <n v="1072.17"/>
    <n v="0"/>
    <n v="0"/>
    <n v="436.45"/>
    <n v="20"/>
    <n v="21.822499999999998"/>
    <n v="635.72"/>
    <n v="12"/>
    <n v="32"/>
    <n v="52.976666666666667"/>
    <n v="33.505312500000002"/>
    <s v="STORM"/>
    <m/>
    <m/>
    <x v="18"/>
    <x v="4"/>
    <x v="5"/>
    <x v="177"/>
  </r>
  <r>
    <m/>
    <d v="2011-01-23T00:00:00"/>
    <n v="6330.99"/>
    <n v="2470.96"/>
    <n v="8801.9500000000007"/>
    <m/>
    <n v="178"/>
    <n v="17.442682900432899"/>
    <n v="2588.1899999999996"/>
    <n v="54"/>
    <n v="232"/>
    <n v="38.247614087301585"/>
    <n v="22.849049426818102"/>
    <s v="STORM"/>
    <m/>
    <m/>
    <x v="19"/>
    <x v="4"/>
    <x v="6"/>
    <x v="178"/>
  </r>
  <r>
    <s v="3-19"/>
    <d v="2011-01-24T00:00:00"/>
    <n v="0"/>
    <n v="0"/>
    <n v="0"/>
    <n v="0"/>
    <n v="0"/>
    <n v="0"/>
    <n v="0"/>
    <n v="0"/>
    <n v="0"/>
    <n v="0"/>
    <n v="0"/>
    <s v="STORM"/>
    <m/>
    <m/>
    <x v="19"/>
    <x v="4"/>
    <x v="0"/>
    <x v="178"/>
  </r>
  <r>
    <s v="3-19"/>
    <d v="2011-01-25T00:00:00"/>
    <n v="0"/>
    <n v="0"/>
    <n v="0"/>
    <n v="0"/>
    <n v="0"/>
    <n v="0"/>
    <n v="0"/>
    <n v="0"/>
    <n v="0"/>
    <n v="0"/>
    <n v="0"/>
    <s v="STORM"/>
    <m/>
    <m/>
    <x v="19"/>
    <x v="4"/>
    <x v="1"/>
    <x v="178"/>
  </r>
  <r>
    <s v="3-19"/>
    <d v="2011-01-26T00:00:00"/>
    <n v="0"/>
    <n v="0"/>
    <n v="0"/>
    <n v="0"/>
    <n v="0"/>
    <n v="0"/>
    <n v="0"/>
    <n v="0"/>
    <n v="0"/>
    <n v="0"/>
    <n v="0"/>
    <s v="STORM"/>
    <m/>
    <m/>
    <x v="19"/>
    <x v="4"/>
    <x v="2"/>
    <x v="178"/>
  </r>
  <r>
    <s v="3-19"/>
    <d v="2011-01-27T00:00:00"/>
    <n v="0"/>
    <n v="0"/>
    <n v="0"/>
    <n v="0"/>
    <n v="0"/>
    <n v="0"/>
    <n v="0"/>
    <n v="0"/>
    <n v="0"/>
    <n v="0"/>
    <n v="0"/>
    <s v="STORM"/>
    <m/>
    <m/>
    <x v="19"/>
    <x v="4"/>
    <x v="3"/>
    <x v="178"/>
  </r>
  <r>
    <s v="3-19"/>
    <d v="2011-01-28T00:00:00"/>
    <n v="0"/>
    <n v="0"/>
    <n v="0"/>
    <n v="0"/>
    <n v="0"/>
    <n v="0"/>
    <n v="0"/>
    <n v="0"/>
    <n v="0"/>
    <n v="0"/>
    <n v="0"/>
    <s v="STORM"/>
    <m/>
    <m/>
    <x v="19"/>
    <x v="4"/>
    <x v="4"/>
    <x v="178"/>
  </r>
  <r>
    <s v="3-19"/>
    <d v="2011-01-29T00:00:00"/>
    <n v="0"/>
    <n v="0"/>
    <n v="0"/>
    <n v="0"/>
    <n v="0"/>
    <n v="0"/>
    <n v="0"/>
    <n v="0"/>
    <n v="0"/>
    <n v="0"/>
    <n v="0"/>
    <s v="STORM"/>
    <m/>
    <m/>
    <x v="19"/>
    <x v="4"/>
    <x v="5"/>
    <x v="178"/>
  </r>
  <r>
    <m/>
    <d v="2011-01-30T00:00:00"/>
    <m/>
    <n v="4219.83"/>
    <n v="4219.83"/>
    <m/>
    <n v="0"/>
    <n v="0"/>
    <n v="0"/>
    <n v="0"/>
    <n v="0"/>
    <n v="0"/>
    <n v="0"/>
    <m/>
    <m/>
    <m/>
    <x v="20"/>
    <x v="4"/>
    <x v="6"/>
    <x v="179"/>
  </r>
  <r>
    <s v="3-20"/>
    <d v="2011-01-31T00:00:00"/>
    <n v="1614.41"/>
    <n v="0"/>
    <n v="0"/>
    <n v="876.4"/>
    <n v="40"/>
    <n v="21.91"/>
    <n v="738.01"/>
    <n v="11"/>
    <n v="51"/>
    <n v="67.091818181818184"/>
    <n v="31.655098039215684"/>
    <m/>
    <m/>
    <m/>
    <x v="20"/>
    <x v="4"/>
    <x v="0"/>
    <x v="179"/>
  </r>
  <r>
    <s v="3-20"/>
    <d v="2011-02-01T00:00:00"/>
    <n v="1550.08"/>
    <n v="0"/>
    <n v="0"/>
    <n v="314.25"/>
    <n v="29"/>
    <n v="10.836206896551724"/>
    <n v="1235.83"/>
    <n v="15"/>
    <n v="44"/>
    <n v="82.388666666666666"/>
    <n v="35.229090909090907"/>
    <m/>
    <m/>
    <m/>
    <x v="20"/>
    <x v="4"/>
    <x v="1"/>
    <x v="179"/>
  </r>
  <r>
    <s v="3-20"/>
    <d v="2011-02-02T00:00:00"/>
    <n v="778.6"/>
    <n v="0"/>
    <n v="0"/>
    <n v="370.5"/>
    <n v="24"/>
    <n v="15.4375"/>
    <n v="408.1"/>
    <n v="13"/>
    <n v="37"/>
    <n v="31.392307692307693"/>
    <n v="21.043243243243243"/>
    <m/>
    <m/>
    <m/>
    <x v="20"/>
    <x v="4"/>
    <x v="2"/>
    <x v="179"/>
  </r>
  <r>
    <s v="3-20"/>
    <d v="2011-02-03T00:00:00"/>
    <n v="921.58"/>
    <n v="0"/>
    <n v="0"/>
    <n v="718.55"/>
    <n v="35"/>
    <n v="20.529999999999998"/>
    <n v="203.03"/>
    <n v="8"/>
    <n v="43"/>
    <n v="25.37875"/>
    <n v="21.432093023255813"/>
    <m/>
    <m/>
    <m/>
    <x v="20"/>
    <x v="4"/>
    <x v="3"/>
    <x v="179"/>
  </r>
  <r>
    <s v="3-20"/>
    <d v="2011-02-04T00:00:00"/>
    <n v="1602.57"/>
    <n v="0"/>
    <n v="0"/>
    <n v="991.35"/>
    <n v="52"/>
    <n v="19.064423076923077"/>
    <n v="611.22"/>
    <n v="14"/>
    <n v="66"/>
    <n v="43.658571428571427"/>
    <n v="24.28136363636364"/>
    <m/>
    <m/>
    <m/>
    <x v="20"/>
    <x v="4"/>
    <x v="4"/>
    <x v="179"/>
  </r>
  <r>
    <s v="3-20"/>
    <d v="2011-02-05T00:00:00"/>
    <n v="713.36"/>
    <n v="0"/>
    <n v="0"/>
    <n v="479.25"/>
    <n v="24"/>
    <n v="19.96875"/>
    <n v="234.11"/>
    <n v="6"/>
    <n v="30"/>
    <n v="39.018333333333338"/>
    <n v="23.778666666666666"/>
    <m/>
    <m/>
    <m/>
    <x v="20"/>
    <x v="4"/>
    <x v="5"/>
    <x v="179"/>
  </r>
  <r>
    <m/>
    <d v="2011-02-06T00:00:00"/>
    <n v="7180.5999999999995"/>
    <n v="3110.4"/>
    <n v="10291"/>
    <m/>
    <n v="204"/>
    <n v="17.957813328912469"/>
    <n v="3430.3000000000006"/>
    <n v="67"/>
    <n v="271"/>
    <n v="48.154741217116218"/>
    <n v="26.236592586305989"/>
    <m/>
    <m/>
    <m/>
    <x v="21"/>
    <x v="4"/>
    <x v="6"/>
    <x v="180"/>
  </r>
  <r>
    <s v="3-21"/>
    <d v="2011-02-07T00:00:00"/>
    <n v="791.63"/>
    <n v="0"/>
    <n v="0"/>
    <n v="497.1"/>
    <n v="33"/>
    <n v="15.063636363636364"/>
    <n v="294.52999999999997"/>
    <n v="9"/>
    <n v="42"/>
    <n v="32.725555555555552"/>
    <n v="18.848333333333333"/>
    <m/>
    <m/>
    <m/>
    <x v="21"/>
    <x v="4"/>
    <x v="0"/>
    <x v="180"/>
  </r>
  <r>
    <s v="3-21"/>
    <d v="2011-02-08T00:00:00"/>
    <n v="1129.6500000000001"/>
    <n v="0"/>
    <n v="0"/>
    <n v="737.1"/>
    <n v="37"/>
    <n v="19.921621621621622"/>
    <n v="392.55"/>
    <n v="12"/>
    <n v="49"/>
    <n v="32.712499999999999"/>
    <n v="23.054081632653062"/>
    <m/>
    <m/>
    <m/>
    <x v="21"/>
    <x v="4"/>
    <x v="1"/>
    <x v="180"/>
  </r>
  <r>
    <s v="3-21"/>
    <d v="2011-02-09T00:00:00"/>
    <n v="815.07"/>
    <n v="0"/>
    <n v="0"/>
    <n v="553.85"/>
    <n v="38"/>
    <n v="14.575000000000001"/>
    <n v="261.22000000000003"/>
    <n v="8"/>
    <n v="46"/>
    <n v="32.652500000000003"/>
    <n v="17.718913043478263"/>
    <m/>
    <m/>
    <m/>
    <x v="21"/>
    <x v="4"/>
    <x v="2"/>
    <x v="180"/>
  </r>
  <r>
    <s v="3-21"/>
    <d v="2011-02-10T00:00:00"/>
    <n v="1505.64"/>
    <n v="0"/>
    <n v="0"/>
    <n v="740.1"/>
    <n v="39"/>
    <n v="18.976923076923079"/>
    <n v="765.54"/>
    <n v="12"/>
    <n v="51"/>
    <n v="63.794999999999995"/>
    <n v="29.522352941176468"/>
    <m/>
    <m/>
    <m/>
    <x v="21"/>
    <x v="4"/>
    <x v="3"/>
    <x v="180"/>
  </r>
  <r>
    <s v="3-21"/>
    <d v="2011-02-11T00:00:00"/>
    <n v="1662.43"/>
    <n v="0"/>
    <n v="0"/>
    <n v="1015.05"/>
    <n v="39"/>
    <n v="26.026923076923076"/>
    <n v="647.38"/>
    <n v="9"/>
    <n v="48"/>
    <n v="71.931111111111107"/>
    <n v="34.633958333333332"/>
    <m/>
    <m/>
    <m/>
    <x v="21"/>
    <x v="4"/>
    <x v="4"/>
    <x v="180"/>
  </r>
  <r>
    <s v="3-21"/>
    <d v="2011-02-12T00:00:00"/>
    <n v="585.32000000000005"/>
    <n v="0"/>
    <n v="0"/>
    <n v="357.4"/>
    <n v="24"/>
    <n v="14.891666666666666"/>
    <n v="227.92"/>
    <n v="8"/>
    <n v="32"/>
    <n v="28.49"/>
    <n v="18.291249999999998"/>
    <m/>
    <m/>
    <m/>
    <x v="21"/>
    <x v="4"/>
    <x v="5"/>
    <x v="180"/>
  </r>
  <r>
    <m/>
    <d v="2011-02-13T00:00:00"/>
    <n v="6489.7400000000007"/>
    <n v="2951.14"/>
    <n v="9440.880000000001"/>
    <m/>
    <n v="210"/>
    <n v="18.242628467628471"/>
    <n v="2589.14"/>
    <n v="58"/>
    <n v="268"/>
    <n v="43.717777777777776"/>
    <n v="23.67814821399574"/>
    <m/>
    <m/>
    <m/>
    <x v="22"/>
    <x v="4"/>
    <x v="6"/>
    <x v="181"/>
  </r>
  <r>
    <s v="3-22"/>
    <d v="2011-02-14T00:00:00"/>
    <n v="836.93"/>
    <n v="0"/>
    <n v="0"/>
    <n v="577.87"/>
    <n v="33"/>
    <n v="17.511212121212122"/>
    <n v="259.06"/>
    <n v="7"/>
    <n v="40"/>
    <n v="37.008571428571429"/>
    <n v="20.923250000000003"/>
    <m/>
    <m/>
    <m/>
    <x v="22"/>
    <x v="4"/>
    <x v="0"/>
    <x v="181"/>
  </r>
  <r>
    <s v="3-22"/>
    <d v="2011-02-15T00:00:00"/>
    <n v="952.54"/>
    <n v="0"/>
    <n v="0"/>
    <n v="521.54999999999995"/>
    <n v="32"/>
    <n v="16.298437499999999"/>
    <n v="430.99"/>
    <n v="7"/>
    <n v="39"/>
    <n v="61.57"/>
    <n v="24.424102564102562"/>
    <m/>
    <m/>
    <m/>
    <x v="22"/>
    <x v="4"/>
    <x v="1"/>
    <x v="181"/>
  </r>
  <r>
    <s v="3-22"/>
    <d v="2011-02-16T00:00:00"/>
    <n v="970.97"/>
    <n v="0"/>
    <n v="0"/>
    <n v="845.05"/>
    <n v="38"/>
    <n v="22.23815789473684"/>
    <n v="125.92"/>
    <n v="3"/>
    <n v="41"/>
    <n v="41.973333333333336"/>
    <n v="23.682195121951217"/>
    <m/>
    <m/>
    <m/>
    <x v="22"/>
    <x v="4"/>
    <x v="2"/>
    <x v="181"/>
  </r>
  <r>
    <s v="3-22"/>
    <d v="2011-02-17T00:00:00"/>
    <n v="1251.75"/>
    <n v="0"/>
    <n v="0"/>
    <n v="664.95"/>
    <n v="32"/>
    <n v="20.779687500000001"/>
    <n v="586.79999999999995"/>
    <n v="13"/>
    <n v="45"/>
    <n v="45.138461538461534"/>
    <n v="27.816666666666666"/>
    <m/>
    <m/>
    <m/>
    <x v="22"/>
    <x v="4"/>
    <x v="3"/>
    <x v="181"/>
  </r>
  <r>
    <s v="3-22"/>
    <d v="2011-02-18T00:00:00"/>
    <n v="1508.5"/>
    <n v="0"/>
    <n v="0"/>
    <n v="844.85"/>
    <n v="36"/>
    <n v="23.468055555555555"/>
    <n v="663.65"/>
    <n v="12"/>
    <n v="48"/>
    <n v="55.304166666666667"/>
    <n v="31.427083333333332"/>
    <m/>
    <m/>
    <m/>
    <x v="22"/>
    <x v="4"/>
    <x v="4"/>
    <x v="181"/>
  </r>
  <r>
    <s v="3-22"/>
    <d v="2011-02-19T00:00:00"/>
    <n v="892.43"/>
    <n v="0"/>
    <n v="0"/>
    <n v="656.25"/>
    <n v="28"/>
    <n v="23.4375"/>
    <n v="236.18"/>
    <n v="6"/>
    <n v="34"/>
    <n v="39.363333333333337"/>
    <n v="26.24794117647059"/>
    <m/>
    <m/>
    <m/>
    <x v="22"/>
    <x v="4"/>
    <x v="5"/>
    <x v="181"/>
  </r>
  <r>
    <m/>
    <d v="2011-02-20T00:00:00"/>
    <n v="6413.12"/>
    <n v="3256.27"/>
    <n v="9669.39"/>
    <m/>
    <n v="199"/>
    <n v="20.62217509525075"/>
    <n v="2302.6"/>
    <n v="48"/>
    <n v="247"/>
    <n v="46.726311050061049"/>
    <n v="25.75353981042073"/>
    <m/>
    <m/>
    <m/>
    <x v="23"/>
    <x v="4"/>
    <x v="6"/>
    <x v="182"/>
  </r>
  <r>
    <s v="3-23"/>
    <d v="2011-02-21T00:00:00"/>
    <n v="837.38"/>
    <n v="0"/>
    <n v="0"/>
    <n v="494.4"/>
    <n v="30"/>
    <n v="16.48"/>
    <n v="342.98"/>
    <n v="9"/>
    <n v="39"/>
    <n v="38.108888888888892"/>
    <n v="21.471282051282053"/>
    <m/>
    <m/>
    <m/>
    <x v="23"/>
    <x v="4"/>
    <x v="0"/>
    <x v="182"/>
  </r>
  <r>
    <s v="3-23"/>
    <d v="2011-02-22T00:00:00"/>
    <n v="642.61"/>
    <n v="0"/>
    <n v="0"/>
    <n v="487.65"/>
    <n v="29"/>
    <n v="16.815517241379311"/>
    <n v="136.96"/>
    <n v="5"/>
    <n v="34"/>
    <n v="27.392000000000003"/>
    <n v="18.370882352941177"/>
    <m/>
    <m/>
    <m/>
    <x v="23"/>
    <x v="4"/>
    <x v="1"/>
    <x v="182"/>
  </r>
  <r>
    <s v="3-23"/>
    <d v="2011-02-23T00:00:00"/>
    <n v="1069.21"/>
    <n v="0"/>
    <n v="0"/>
    <n v="611.15"/>
    <n v="30"/>
    <n v="20.371666666666666"/>
    <n v="458.06"/>
    <n v="11"/>
    <n v="41"/>
    <n v="41.641818181818181"/>
    <n v="26.078292682926829"/>
    <m/>
    <m/>
    <m/>
    <x v="23"/>
    <x v="4"/>
    <x v="2"/>
    <x v="182"/>
  </r>
  <r>
    <s v="3-23"/>
    <d v="2011-02-24T00:00:00"/>
    <n v="1060.2"/>
    <n v="0"/>
    <n v="0"/>
    <n v="568.4"/>
    <n v="34"/>
    <n v="16.71764705882353"/>
    <n v="491.8"/>
    <n v="9"/>
    <n v="43"/>
    <n v="54.644444444444446"/>
    <n v="24.655813953488373"/>
    <m/>
    <m/>
    <m/>
    <x v="23"/>
    <x v="4"/>
    <x v="3"/>
    <x v="182"/>
  </r>
  <r>
    <s v="3-23"/>
    <d v="2011-02-25T00:00:00"/>
    <n v="2131.92"/>
    <n v="0"/>
    <n v="0"/>
    <n v="1094.8"/>
    <n v="38"/>
    <n v="28.810526315789474"/>
    <n v="1037.21"/>
    <n v="14"/>
    <n v="52"/>
    <n v="74.08642857142857"/>
    <n v="41.000192307692309"/>
    <m/>
    <m/>
    <m/>
    <x v="23"/>
    <x v="4"/>
    <x v="4"/>
    <x v="182"/>
  </r>
  <r>
    <s v="3-23"/>
    <d v="2011-02-26T00:00:00"/>
    <n v="1321.1"/>
    <n v="0"/>
    <n v="0"/>
    <n v="608.15"/>
    <n v="26"/>
    <n v="23.390384615384615"/>
    <n v="712.95"/>
    <n v="11"/>
    <n v="37"/>
    <n v="64.813636363636363"/>
    <n v="35.705405405405401"/>
    <m/>
    <m/>
    <m/>
    <x v="23"/>
    <x v="4"/>
    <x v="5"/>
    <x v="182"/>
  </r>
  <r>
    <m/>
    <d v="2011-02-27T00:00:00"/>
    <n v="7062.42"/>
    <n v="2858.25"/>
    <n v="9920.67"/>
    <m/>
    <n v="187"/>
    <n v="20.430956983007267"/>
    <n v="3179.96"/>
    <n v="59"/>
    <n v="246"/>
    <n v="50.114536075036078"/>
    <n v="27.880311458956026"/>
    <m/>
    <m/>
    <m/>
    <x v="24"/>
    <x v="4"/>
    <x v="6"/>
    <x v="183"/>
  </r>
  <r>
    <s v="3-24"/>
    <d v="2011-02-28T00:00:00"/>
    <n v="540.20000000000005"/>
    <n v="0"/>
    <n v="0"/>
    <n v="257"/>
    <n v="18"/>
    <n v="14.277777777777779"/>
    <n v="283.2"/>
    <n v="7"/>
    <n v="25"/>
    <n v="40.457142857142856"/>
    <n v="21.608000000000001"/>
    <m/>
    <m/>
    <m/>
    <x v="24"/>
    <x v="4"/>
    <x v="0"/>
    <x v="183"/>
  </r>
  <r>
    <s v="3-24"/>
    <d v="2011-03-01T00:00:00"/>
    <n v="762.98"/>
    <n v="0"/>
    <n v="0"/>
    <n v="499.15"/>
    <n v="39"/>
    <n v="12.798717948717949"/>
    <n v="296.83"/>
    <n v="5"/>
    <n v="44"/>
    <n v="59.366"/>
    <n v="18.090454545454545"/>
    <m/>
    <m/>
    <m/>
    <x v="24"/>
    <x v="4"/>
    <x v="1"/>
    <x v="183"/>
  </r>
  <r>
    <s v="3-24"/>
    <d v="2011-03-02T00:00:00"/>
    <n v="879.53"/>
    <n v="0"/>
    <n v="0"/>
    <n v="572.15"/>
    <n v="34"/>
    <n v="16.827941176470588"/>
    <n v="307.38"/>
    <n v="7"/>
    <n v="41"/>
    <n v="43.911428571428573"/>
    <n v="21.451951219512196"/>
    <m/>
    <m/>
    <m/>
    <x v="24"/>
    <x v="4"/>
    <x v="2"/>
    <x v="183"/>
  </r>
  <r>
    <s v="3-24"/>
    <d v="2011-03-03T00:00:00"/>
    <n v="1810.15"/>
    <n v="0"/>
    <n v="0"/>
    <n v="590.4"/>
    <n v="30"/>
    <n v="19.68"/>
    <n v="1219.75"/>
    <n v="10"/>
    <n v="40"/>
    <n v="121.97499999999999"/>
    <n v="45.253750000000004"/>
    <m/>
    <m/>
    <m/>
    <x v="24"/>
    <x v="4"/>
    <x v="3"/>
    <x v="183"/>
  </r>
  <r>
    <s v="3-24"/>
    <d v="2011-03-04T00:00:00"/>
    <n v="2063.5500000000002"/>
    <n v="0"/>
    <n v="0"/>
    <n v="1100.1500000000001"/>
    <n v="53"/>
    <n v="20.757547169811321"/>
    <n v="963.4"/>
    <n v="17"/>
    <n v="70"/>
    <n v="56.670588235294119"/>
    <n v="29.479285714285716"/>
    <m/>
    <m/>
    <m/>
    <x v="24"/>
    <x v="4"/>
    <x v="4"/>
    <x v="183"/>
  </r>
  <r>
    <s v="3-24"/>
    <d v="2011-03-05T00:00:00"/>
    <n v="1356.48"/>
    <n v="0"/>
    <n v="0"/>
    <n v="415.45"/>
    <n v="23"/>
    <n v="18.06304347826087"/>
    <n v="941.03"/>
    <n v="12"/>
    <n v="35"/>
    <n v="78.419166666666669"/>
    <n v="38.756571428571426"/>
    <m/>
    <m/>
    <m/>
    <x v="24"/>
    <x v="4"/>
    <x v="5"/>
    <x v="183"/>
  </r>
  <r>
    <m/>
    <d v="2011-03-06T00:00:00"/>
    <n v="7412.8899999999994"/>
    <n v="3275.89"/>
    <n v="10688.779999999999"/>
    <m/>
    <n v="197"/>
    <n v="17.06750459183975"/>
    <n v="4011.59"/>
    <n v="58"/>
    <n v="255"/>
    <n v="66.799887721755368"/>
    <n v="29.106668817970647"/>
    <m/>
    <m/>
    <m/>
    <x v="25"/>
    <x v="4"/>
    <x v="6"/>
    <x v="184"/>
  </r>
  <r>
    <s v="3-25"/>
    <d v="2011-03-07T00:00:00"/>
    <n v="675.23"/>
    <n v="0"/>
    <n v="0"/>
    <n v="422.23"/>
    <n v="19"/>
    <n v="22.222631578947368"/>
    <n v="253"/>
    <n v="9"/>
    <n v="28"/>
    <n v="28.111111111111111"/>
    <n v="24.115357142857142"/>
    <m/>
    <m/>
    <m/>
    <x v="25"/>
    <x v="4"/>
    <x v="0"/>
    <x v="184"/>
  </r>
  <r>
    <s v="3-25"/>
    <d v="2011-03-08T00:00:00"/>
    <n v="876.43"/>
    <n v="0"/>
    <n v="0"/>
    <n v="512.54"/>
    <n v="23"/>
    <n v="22.284347826086954"/>
    <n v="363.89"/>
    <n v="12"/>
    <n v="35"/>
    <n v="30.324166666666667"/>
    <n v="25.040857142857142"/>
    <m/>
    <m/>
    <m/>
    <x v="25"/>
    <x v="4"/>
    <x v="1"/>
    <x v="184"/>
  </r>
  <r>
    <s v="3-25"/>
    <d v="2011-03-09T00:00:00"/>
    <n v="1132.56"/>
    <n v="0"/>
    <n v="0"/>
    <n v="765.32"/>
    <n v="27"/>
    <n v="28.345185185185187"/>
    <n v="367.24"/>
    <n v="14"/>
    <n v="41"/>
    <n v="26.231428571428573"/>
    <n v="27.623414634146339"/>
    <m/>
    <m/>
    <m/>
    <x v="25"/>
    <x v="4"/>
    <x v="2"/>
    <x v="184"/>
  </r>
  <r>
    <s v="3-25"/>
    <d v="2011-03-10T00:00:00"/>
    <n v="1323.43"/>
    <n v="0"/>
    <n v="0"/>
    <n v="675.34"/>
    <n v="32"/>
    <n v="21.104375000000001"/>
    <n v="648.09"/>
    <n v="12"/>
    <n v="44"/>
    <n v="54.0075"/>
    <n v="30.077954545454546"/>
    <m/>
    <m/>
    <m/>
    <x v="25"/>
    <x v="4"/>
    <x v="3"/>
    <x v="184"/>
  </r>
  <r>
    <s v="3-25"/>
    <d v="2011-03-11T00:00:00"/>
    <n v="1817.76"/>
    <n v="0"/>
    <n v="0"/>
    <n v="1217.23"/>
    <n v="52"/>
    <n v="23.408269230769232"/>
    <n v="600.53"/>
    <n v="14"/>
    <n v="66"/>
    <n v="42.894999999999996"/>
    <n v="27.541818181818183"/>
    <m/>
    <m/>
    <m/>
    <x v="25"/>
    <x v="4"/>
    <x v="4"/>
    <x v="184"/>
  </r>
  <r>
    <s v="3-25"/>
    <d v="2011-03-12T00:00:00"/>
    <n v="876.45"/>
    <n v="0"/>
    <n v="0"/>
    <n v="523.12"/>
    <n v="22"/>
    <n v="23.778181818181817"/>
    <n v="275.92"/>
    <n v="11"/>
    <n v="33"/>
    <n v="25.083636363636366"/>
    <n v="24.213333333333331"/>
    <m/>
    <m/>
    <m/>
    <x v="25"/>
    <x v="4"/>
    <x v="5"/>
    <x v="184"/>
  </r>
  <r>
    <m/>
    <d v="2011-03-13T00:00:00"/>
    <n v="6701.86"/>
    <n v="3232.79"/>
    <n v="9934.65"/>
    <m/>
    <n v="175"/>
    <n v="23.523831773195095"/>
    <n v="2508.67"/>
    <n v="72"/>
    <n v="247"/>
    <n v="34.442140452140457"/>
    <n v="26.435455830077782"/>
    <m/>
    <m/>
    <m/>
    <x v="26"/>
    <x v="4"/>
    <x v="6"/>
    <x v="185"/>
  </r>
  <r>
    <s v="3-26"/>
    <d v="2011-03-14T00:00:00"/>
    <n v="1155.56"/>
    <n v="0"/>
    <n v="0"/>
    <n v="671.2"/>
    <n v="21"/>
    <n v="31.961904761904766"/>
    <n v="484.36"/>
    <n v="8"/>
    <n v="29"/>
    <n v="60.545000000000002"/>
    <n v="39.846896551724136"/>
    <m/>
    <m/>
    <m/>
    <x v="26"/>
    <x v="4"/>
    <x v="0"/>
    <x v="185"/>
  </r>
  <r>
    <s v="3-26"/>
    <d v="2011-03-15T00:00:00"/>
    <n v="1046.51"/>
    <n v="0"/>
    <n v="0"/>
    <n v="690.95"/>
    <n v="22"/>
    <n v="31.406818181818185"/>
    <n v="355.56"/>
    <n v="9"/>
    <n v="31"/>
    <n v="39.506666666666668"/>
    <n v="33.758387096774193"/>
    <m/>
    <m/>
    <m/>
    <x v="26"/>
    <x v="4"/>
    <x v="1"/>
    <x v="185"/>
  </r>
  <r>
    <s v="3-26"/>
    <d v="2011-03-16T00:00:00"/>
    <s v="1031.89.89"/>
    <n v="0"/>
    <n v="0"/>
    <n v="802.20399999999995"/>
    <n v="40"/>
    <n v="20.055099999999999"/>
    <n v="229.69"/>
    <n v="6"/>
    <n v="46"/>
    <n v="38.281666666666666"/>
    <n v="22.432478260869566"/>
    <m/>
    <m/>
    <m/>
    <x v="26"/>
    <x v="4"/>
    <x v="2"/>
    <x v="185"/>
  </r>
  <r>
    <s v="3-26"/>
    <d v="2011-03-17T00:00:00"/>
    <n v="1838.49"/>
    <n v="0"/>
    <n v="0"/>
    <n v="1435"/>
    <n v="32"/>
    <n v="44.84375"/>
    <s v="403.49`"/>
    <n v="14"/>
    <n v="46"/>
    <n v="0"/>
    <n v="31.195652173913043"/>
    <m/>
    <m/>
    <m/>
    <x v="26"/>
    <x v="4"/>
    <x v="3"/>
    <x v="185"/>
  </r>
  <r>
    <s v="3-26"/>
    <d v="2011-03-18T00:00:00"/>
    <n v="1815.95"/>
    <n v="0"/>
    <n v="0"/>
    <n v="1202.8"/>
    <n v="62"/>
    <n v="19.399999999999999"/>
    <n v="613.15"/>
    <n v="16"/>
    <n v="78"/>
    <n v="38.321874999999999"/>
    <n v="23.281410256410254"/>
    <m/>
    <m/>
    <m/>
    <x v="26"/>
    <x v="4"/>
    <x v="4"/>
    <x v="185"/>
  </r>
  <r>
    <s v="3-26"/>
    <d v="2011-03-19T00:00:00"/>
    <n v="1554.27"/>
    <n v="0"/>
    <n v="0"/>
    <n v="393.45"/>
    <n v="18"/>
    <n v="21.858333333333334"/>
    <n v="1160.82"/>
    <n v="16"/>
    <n v="34"/>
    <n v="72.551249999999996"/>
    <n v="45.713823529411762"/>
    <m/>
    <m/>
    <m/>
    <x v="26"/>
    <x v="4"/>
    <x v="5"/>
    <x v="185"/>
  </r>
  <r>
    <m/>
    <d v="2011-03-20T00:00:00"/>
    <n v="7410.7799999999988"/>
    <n v="1721.53"/>
    <n v="9132.31"/>
    <m/>
    <n v="195"/>
    <n v="28.25431771284271"/>
    <n v="2843.58"/>
    <n v="69"/>
    <n v="264"/>
    <n v="41.534409722222222"/>
    <n v="32.704774644850495"/>
    <m/>
    <m/>
    <m/>
    <x v="27"/>
    <x v="4"/>
    <x v="6"/>
    <x v="186"/>
  </r>
  <r>
    <s v="3-27"/>
    <d v="2011-03-21T00:00:00"/>
    <n v="1179.1099999999999"/>
    <n v="0"/>
    <n v="0"/>
    <n v="969.7"/>
    <n v="41"/>
    <n v="23.651219512195123"/>
    <n v="209.41"/>
    <n v="5"/>
    <n v="46"/>
    <n v="41.881999999999998"/>
    <n v="25.632826086956523"/>
    <m/>
    <m/>
    <m/>
    <x v="27"/>
    <x v="4"/>
    <x v="0"/>
    <x v="186"/>
  </r>
  <r>
    <s v="3-27"/>
    <d v="2011-03-22T00:00:00"/>
    <n v="1651.44"/>
    <n v="0"/>
    <n v="0"/>
    <n v="613.95000000000005"/>
    <n v="36"/>
    <n v="17.054166666666667"/>
    <n v="1037.49"/>
    <n v="8"/>
    <n v="44"/>
    <n v="129.68625"/>
    <n v="37.532727272727271"/>
    <m/>
    <m/>
    <m/>
    <x v="27"/>
    <x v="4"/>
    <x v="1"/>
    <x v="186"/>
  </r>
  <r>
    <s v="3-27"/>
    <d v="2011-03-23T00:00:00"/>
    <n v="836.85"/>
    <n v="0"/>
    <n v="0"/>
    <n v="580.29999999999995"/>
    <n v="31"/>
    <n v="18.719354838709677"/>
    <n v="256.55"/>
    <n v="7"/>
    <n v="38"/>
    <n v="36.65"/>
    <n v="22.022368421052629"/>
    <m/>
    <m/>
    <m/>
    <x v="27"/>
    <x v="4"/>
    <x v="2"/>
    <x v="186"/>
  </r>
  <r>
    <s v="3-27"/>
    <d v="2011-03-24T00:00:00"/>
    <n v="1306.93"/>
    <n v="0"/>
    <n v="0"/>
    <n v="724.3"/>
    <n v="40"/>
    <n v="18.107499999999998"/>
    <n v="582.63"/>
    <n v="10"/>
    <n v="50"/>
    <n v="58.262999999999998"/>
    <n v="26.138599999999997"/>
    <m/>
    <m/>
    <m/>
    <x v="27"/>
    <x v="4"/>
    <x v="3"/>
    <x v="186"/>
  </r>
  <r>
    <s v="3-27"/>
    <d v="2011-03-25T00:00:00"/>
    <n v="2504.13"/>
    <n v="0"/>
    <n v="0"/>
    <n v="1387.75"/>
    <n v="45"/>
    <n v="30.838888888888889"/>
    <n v="1116.3800000000001"/>
    <n v="22"/>
    <n v="67"/>
    <n v="50.74454545454546"/>
    <n v="37.375074626865675"/>
    <m/>
    <m/>
    <m/>
    <x v="27"/>
    <x v="4"/>
    <x v="4"/>
    <x v="186"/>
  </r>
  <r>
    <s v="3-27"/>
    <d v="2011-03-26T00:00:00"/>
    <n v="1063.47"/>
    <n v="0"/>
    <n v="0"/>
    <n v="658.1"/>
    <n v="32"/>
    <n v="20.565625000000001"/>
    <n v="405.37"/>
    <n v="9"/>
    <n v="41"/>
    <n v="45.041111111111114"/>
    <n v="25.938292682926829"/>
    <m/>
    <m/>
    <m/>
    <x v="27"/>
    <x v="4"/>
    <x v="5"/>
    <x v="186"/>
  </r>
  <r>
    <m/>
    <d v="2011-03-27T00:00:00"/>
    <n v="8541.93"/>
    <n v="1393.36"/>
    <n v="9935.2900000000009"/>
    <m/>
    <n v="225"/>
    <n v="21.489459151076726"/>
    <n v="3607.83"/>
    <n v="61"/>
    <n v="286"/>
    <n v="60.377817760942754"/>
    <n v="29.106648181754821"/>
    <m/>
    <m/>
    <m/>
    <x v="28"/>
    <x v="4"/>
    <x v="6"/>
    <x v="187"/>
  </r>
  <r>
    <s v="3-28"/>
    <d v="2011-03-28T00:00:00"/>
    <n v="1371.93"/>
    <n v="0"/>
    <n v="0"/>
    <n v="680.1"/>
    <n v="34"/>
    <n v="20.002941176470589"/>
    <n v="681.83"/>
    <n v="10"/>
    <n v="44"/>
    <n v="68.183000000000007"/>
    <n v="30.952954545454546"/>
    <m/>
    <m/>
    <m/>
    <x v="28"/>
    <x v="4"/>
    <x v="0"/>
    <x v="187"/>
  </r>
  <r>
    <s v="3-28"/>
    <d v="2011-03-29T00:00:00"/>
    <n v="773.95"/>
    <n v="0"/>
    <n v="0"/>
    <n v="511.45"/>
    <n v="27"/>
    <n v="18.942592592592593"/>
    <n v="262.5"/>
    <n v="9"/>
    <n v="36"/>
    <n v="29.166666666666668"/>
    <n v="21.498611111111114"/>
    <m/>
    <m/>
    <m/>
    <x v="28"/>
    <x v="4"/>
    <x v="1"/>
    <x v="187"/>
  </r>
  <r>
    <s v="3-28"/>
    <d v="2011-03-30T00:00:00"/>
    <n v="1651.91"/>
    <n v="0"/>
    <n v="0"/>
    <n v="998.7"/>
    <n v="56"/>
    <n v="17.833928571428572"/>
    <n v="655.20000000000005"/>
    <n v="11"/>
    <n v="67"/>
    <n v="59.56363636363637"/>
    <n v="24.685074626865674"/>
    <m/>
    <m/>
    <m/>
    <x v="28"/>
    <x v="4"/>
    <x v="2"/>
    <x v="187"/>
  </r>
  <r>
    <s v="3-28"/>
    <d v="2011-03-31T00:00:00"/>
    <n v="1653.91"/>
    <n v="0"/>
    <n v="0"/>
    <n v="998.7"/>
    <n v="56"/>
    <n v="17.833928571428572"/>
    <n v="655.21"/>
    <n v="11"/>
    <n v="67"/>
    <n v="59.56454545454546"/>
    <n v="24.685223880597015"/>
    <m/>
    <m/>
    <m/>
    <x v="28"/>
    <x v="4"/>
    <x v="3"/>
    <x v="187"/>
  </r>
  <r>
    <s v="3-28"/>
    <d v="2011-04-01T00:00:00"/>
    <n v="3200.5"/>
    <n v="0"/>
    <n v="0"/>
    <n v="866.65"/>
    <n v="44"/>
    <n v="19.696590909090908"/>
    <n v="2333.85"/>
    <n v="14"/>
    <n v="58"/>
    <n v="166.70357142857142"/>
    <n v="55.181034482758619"/>
    <m/>
    <m/>
    <m/>
    <x v="28"/>
    <x v="4"/>
    <x v="4"/>
    <x v="187"/>
  </r>
  <r>
    <s v="3-28"/>
    <d v="2011-04-02T00:00:00"/>
    <n v="1474.5"/>
    <n v="0"/>
    <n v="0"/>
    <n v="937.7"/>
    <n v="33"/>
    <n v="28.415151515151518"/>
    <n v="536.79999999999995"/>
    <n v="11"/>
    <n v="44"/>
    <n v="48.8"/>
    <n v="33.511363636363633"/>
    <m/>
    <m/>
    <m/>
    <x v="28"/>
    <x v="4"/>
    <x v="5"/>
    <x v="187"/>
  </r>
  <r>
    <m/>
    <d v="2011-04-03T00:00:00"/>
    <n v="10126.700000000001"/>
    <n v="1754.77"/>
    <n v="11881.470000000001"/>
    <m/>
    <n v="250"/>
    <n v="20.454188889360459"/>
    <n v="5125.3900000000003"/>
    <n v="66"/>
    <n v="316"/>
    <n v="71.996903318903321"/>
    <n v="31.752377047191761"/>
    <m/>
    <m/>
    <m/>
    <x v="29"/>
    <x v="4"/>
    <x v="6"/>
    <x v="188"/>
  </r>
  <r>
    <s v="3-29"/>
    <d v="2011-04-04T00:00:00"/>
    <n v="980.63"/>
    <n v="0"/>
    <n v="0"/>
    <n v="561.29999999999995"/>
    <n v="38"/>
    <n v="14.771052631578947"/>
    <n v="419.33"/>
    <n v="8"/>
    <n v="46"/>
    <n v="52.416249999999998"/>
    <n v="21.318043478260869"/>
    <m/>
    <m/>
    <m/>
    <x v="29"/>
    <x v="4"/>
    <x v="0"/>
    <x v="188"/>
  </r>
  <r>
    <s v="3-29"/>
    <d v="2011-04-05T00:00:00"/>
    <n v="947.39"/>
    <n v="0"/>
    <n v="0"/>
    <n v="672.5"/>
    <n v="35"/>
    <n v="19.214285714285715"/>
    <n v="274.89"/>
    <n v="12"/>
    <n v="47"/>
    <n v="22.907499999999999"/>
    <n v="20.157234042553192"/>
    <m/>
    <m/>
    <m/>
    <x v="29"/>
    <x v="4"/>
    <x v="1"/>
    <x v="188"/>
  </r>
  <r>
    <s v="3-29"/>
    <d v="2011-04-06T00:00:00"/>
    <n v="1296.52"/>
    <n v="0"/>
    <n v="0"/>
    <n v="460.3"/>
    <n v="31"/>
    <n v="14.848387096774195"/>
    <n v="836.22"/>
    <n v="10"/>
    <n v="41"/>
    <n v="83.622"/>
    <n v="31.622439024390243"/>
    <m/>
    <m/>
    <m/>
    <x v="29"/>
    <x v="4"/>
    <x v="2"/>
    <x v="188"/>
  </r>
  <r>
    <s v="3-29"/>
    <d v="2011-04-07T00:00:00"/>
    <n v="1867.31"/>
    <n v="0"/>
    <n v="0"/>
    <n v="865.7"/>
    <n v="41"/>
    <n v="21.114634146341466"/>
    <n v="1001.61"/>
    <n v="23"/>
    <n v="64"/>
    <n v="43.548260869565219"/>
    <n v="29.176718749999999"/>
    <m/>
    <m/>
    <m/>
    <x v="29"/>
    <x v="4"/>
    <x v="3"/>
    <x v="188"/>
  </r>
  <r>
    <s v="3-29"/>
    <d v="2011-04-08T00:00:00"/>
    <n v="1806.1"/>
    <n v="0"/>
    <n v="0"/>
    <n v="826.1"/>
    <n v="45"/>
    <n v="18.357777777777777"/>
    <n v="980"/>
    <n v="16"/>
    <n v="61"/>
    <n v="61.25"/>
    <n v="29.608196721311472"/>
    <m/>
    <m/>
    <m/>
    <x v="29"/>
    <x v="4"/>
    <x v="4"/>
    <x v="188"/>
  </r>
  <r>
    <s v="3-29"/>
    <d v="2011-04-09T00:00:00"/>
    <n v="1160.21"/>
    <n v="0"/>
    <n v="0"/>
    <n v="629.04999999999995"/>
    <n v="33"/>
    <n v="19.062121212121212"/>
    <n v="531.16"/>
    <n v="11"/>
    <n v="44"/>
    <n v="48.287272727272722"/>
    <n v="26.368409090909093"/>
    <m/>
    <m/>
    <m/>
    <x v="29"/>
    <x v="4"/>
    <x v="5"/>
    <x v="188"/>
  </r>
  <r>
    <m/>
    <d v="2011-04-10T00:00:00"/>
    <n v="8058.1600000000008"/>
    <n v="3665.14"/>
    <n v="11723.300000000001"/>
    <m/>
    <n v="223"/>
    <n v="17.894709763146551"/>
    <n v="4043.21"/>
    <n v="80"/>
    <n v="303"/>
    <n v="52.005213932806306"/>
    <n v="26.375173517904148"/>
    <m/>
    <m/>
    <m/>
    <x v="30"/>
    <x v="4"/>
    <x v="6"/>
    <x v="189"/>
  </r>
  <r>
    <s v="3-30"/>
    <d v="2011-04-11T00:00:00"/>
    <n v="1132.95"/>
    <n v="0"/>
    <n v="0"/>
    <n v="681.3"/>
    <n v="39"/>
    <n v="17.469230769230769"/>
    <n v="451.65"/>
    <n v="13"/>
    <n v="52"/>
    <n v="34.742307692307691"/>
    <n v="21.787499999999998"/>
    <m/>
    <m/>
    <m/>
    <x v="30"/>
    <x v="4"/>
    <x v="0"/>
    <x v="189"/>
  </r>
  <r>
    <s v="3-30"/>
    <d v="2011-04-12T00:00:00"/>
    <n v="1030.03"/>
    <n v="0"/>
    <n v="0"/>
    <n v="677.05"/>
    <n v="39"/>
    <n v="17.360256410256408"/>
    <n v="352.65"/>
    <n v="11"/>
    <n v="50"/>
    <n v="32.059090909090905"/>
    <n v="20.593999999999998"/>
    <m/>
    <m/>
    <m/>
    <x v="30"/>
    <x v="4"/>
    <x v="1"/>
    <x v="189"/>
  </r>
  <r>
    <s v="3-30"/>
    <d v="2011-04-13T00:00:00"/>
    <n v="1595.75"/>
    <n v="0"/>
    <n v="0"/>
    <n v="871.1"/>
    <n v="42"/>
    <n v="20.740476190476191"/>
    <n v="724.66"/>
    <n v="14"/>
    <n v="56"/>
    <n v="51.761428571428567"/>
    <n v="28.495714285714286"/>
    <m/>
    <m/>
    <m/>
    <x v="30"/>
    <x v="4"/>
    <x v="2"/>
    <x v="189"/>
  </r>
  <r>
    <s v="3-30"/>
    <d v="2011-04-14T00:00:00"/>
    <n v="1952.49"/>
    <n v="0"/>
    <n v="0"/>
    <n v="789.1"/>
    <n v="38"/>
    <n v="20.765789473684212"/>
    <n v="1163.3900000000001"/>
    <n v="16"/>
    <n v="54"/>
    <n v="72.711875000000006"/>
    <n v="36.157222222222224"/>
    <m/>
    <m/>
    <m/>
    <x v="30"/>
    <x v="4"/>
    <x v="3"/>
    <x v="189"/>
  </r>
  <r>
    <s v="3-30"/>
    <d v="2011-04-15T00:00:00"/>
    <n v="2706.67"/>
    <n v="0"/>
    <n v="0"/>
    <n v="1362.95"/>
    <n v="47"/>
    <n v="28.998936170212765"/>
    <n v="1373.72"/>
    <n v="10"/>
    <n v="57"/>
    <n v="137.37200000000001"/>
    <n v="48.011754385964913"/>
    <m/>
    <m/>
    <m/>
    <x v="30"/>
    <x v="4"/>
    <x v="4"/>
    <x v="189"/>
  </r>
  <r>
    <s v="3-30"/>
    <d v="2011-04-16T00:00:00"/>
    <n v="1676.13"/>
    <n v="0"/>
    <n v="0"/>
    <n v="1149.95"/>
    <n v="47"/>
    <n v="24.467021276595744"/>
    <n v="526.17999999999995"/>
    <n v="8"/>
    <n v="55"/>
    <n v="65.772499999999994"/>
    <n v="30.475090909090913"/>
    <m/>
    <m/>
    <m/>
    <x v="30"/>
    <x v="4"/>
    <x v="5"/>
    <x v="189"/>
  </r>
  <r>
    <m/>
    <d v="2011-04-17T00:00:00"/>
    <n v="10094.02"/>
    <n v="2352.63"/>
    <n v="12446.650000000001"/>
    <m/>
    <n v="252"/>
    <n v="21.633618381742679"/>
    <n v="4592.2500000000009"/>
    <n v="72"/>
    <n v="324"/>
    <n v="65.736533695471195"/>
    <n v="30.920213633832052"/>
    <m/>
    <m/>
    <m/>
    <x v="31"/>
    <x v="4"/>
    <x v="6"/>
    <x v="190"/>
  </r>
  <r>
    <s v="3-31"/>
    <d v="2011-04-18T00:00:00"/>
    <n v="843.92"/>
    <n v="0"/>
    <n v="0"/>
    <n v="562.85"/>
    <n v="37"/>
    <n v="15.212162162162162"/>
    <n v="281.07"/>
    <n v="7"/>
    <n v="44"/>
    <n v="40.152857142857144"/>
    <n v="19.180000000000003"/>
    <m/>
    <m/>
    <m/>
    <x v="31"/>
    <x v="4"/>
    <x v="0"/>
    <x v="190"/>
  </r>
  <r>
    <s v="3-31"/>
    <d v="2011-04-19T00:00:00"/>
    <n v="2175.69"/>
    <n v="0"/>
    <n v="0"/>
    <n v="808.8"/>
    <n v="45"/>
    <n v="17.973333333333333"/>
    <n v="1366.89"/>
    <n v="12"/>
    <n v="57"/>
    <n v="113.90750000000001"/>
    <n v="38.17"/>
    <m/>
    <m/>
    <m/>
    <x v="31"/>
    <x v="4"/>
    <x v="1"/>
    <x v="190"/>
  </r>
  <r>
    <s v="3-31"/>
    <d v="2011-04-20T00:00:00"/>
    <n v="2483.17"/>
    <n v="0"/>
    <n v="0"/>
    <n v="1459.5"/>
    <n v="48"/>
    <n v="30.40625"/>
    <n v="1023.67"/>
    <n v="21"/>
    <n v="69"/>
    <n v="48.746190476190478"/>
    <n v="35.987971014492757"/>
    <m/>
    <m/>
    <m/>
    <x v="31"/>
    <x v="4"/>
    <x v="2"/>
    <x v="190"/>
  </r>
  <r>
    <s v="3-31"/>
    <d v="2011-04-21T00:00:00"/>
    <n v="5360"/>
    <n v="0"/>
    <n v="0"/>
    <n v="2204.6"/>
    <n v="79"/>
    <n v="27.906329113924048"/>
    <n v="3155.7"/>
    <n v="37"/>
    <n v="116"/>
    <n v="85.289189189189187"/>
    <n v="46.20948275862068"/>
    <m/>
    <m/>
    <m/>
    <x v="31"/>
    <x v="4"/>
    <x v="3"/>
    <x v="190"/>
  </r>
  <r>
    <s v="3-31"/>
    <d v="2011-04-22T00:00:00"/>
    <n v="0"/>
    <n v="0"/>
    <n v="0"/>
    <n v="0"/>
    <n v="209"/>
    <n v="0"/>
    <n v="0"/>
    <n v="77"/>
    <n v="286"/>
    <n v="0"/>
    <n v="0"/>
    <s v="GOOD FRIDAY"/>
    <m/>
    <m/>
    <x v="31"/>
    <x v="4"/>
    <x v="4"/>
    <x v="190"/>
  </r>
  <r>
    <s v="3-31"/>
    <d v="2011-04-23T00:00:00"/>
    <n v="0"/>
    <n v="0"/>
    <n v="0"/>
    <n v="0"/>
    <n v="0"/>
    <n v="0"/>
    <n v="0"/>
    <n v="0"/>
    <n v="0"/>
    <n v="0"/>
    <n v="0"/>
    <s v="EASTER SATURDAY"/>
    <m/>
    <m/>
    <x v="31"/>
    <x v="4"/>
    <x v="5"/>
    <x v="190"/>
  </r>
  <r>
    <m/>
    <d v="2011-04-24T00:00:00"/>
    <n v="10862.78"/>
    <n v="2908.84"/>
    <n v="13771.62"/>
    <m/>
    <n v="418"/>
    <n v="15.249679101569924"/>
    <n v="5827.33"/>
    <n v="154"/>
    <n v="572"/>
    <n v="48.015956134706137"/>
    <n v="23.257908962185571"/>
    <m/>
    <m/>
    <m/>
    <x v="32"/>
    <x v="4"/>
    <x v="6"/>
    <x v="191"/>
  </r>
  <r>
    <s v="3-32"/>
    <d v="2011-04-25T00:00:00"/>
    <n v="0"/>
    <n v="0"/>
    <n v="0"/>
    <n v="0"/>
    <n v="0"/>
    <n v="0"/>
    <n v="0"/>
    <n v="0"/>
    <n v="0"/>
    <n v="0"/>
    <n v="0"/>
    <s v="ANZAC DAY"/>
    <m/>
    <m/>
    <x v="32"/>
    <x v="4"/>
    <x v="0"/>
    <x v="191"/>
  </r>
  <r>
    <s v="3-32"/>
    <d v="2011-04-26T00:00:00"/>
    <n v="0"/>
    <n v="0"/>
    <n v="0"/>
    <n v="0"/>
    <n v="0"/>
    <n v="0"/>
    <n v="0"/>
    <n v="0"/>
    <n v="0"/>
    <n v="0"/>
    <n v="0"/>
    <s v="PUBLIC HOLIDAY"/>
    <m/>
    <m/>
    <x v="32"/>
    <x v="4"/>
    <x v="1"/>
    <x v="191"/>
  </r>
  <r>
    <s v="3-32"/>
    <d v="2011-04-27T00:00:00"/>
    <n v="1418.62"/>
    <n v="0"/>
    <n v="0"/>
    <n v="991.25"/>
    <n v="61"/>
    <n v="16.25"/>
    <n v="427.37"/>
    <n v="8"/>
    <n v="69"/>
    <n v="53.421250000000001"/>
    <n v="20.559710144927536"/>
    <m/>
    <m/>
    <m/>
    <x v="32"/>
    <x v="4"/>
    <x v="2"/>
    <x v="191"/>
  </r>
  <r>
    <s v="3-32"/>
    <d v="2011-04-28T00:00:00"/>
    <n v="1321.92"/>
    <n v="0"/>
    <n v="0"/>
    <n v="795.5"/>
    <n v="49"/>
    <n v="16.23469387755102"/>
    <n v="526.41999999999996"/>
    <n v="10"/>
    <n v="59"/>
    <n v="52.641999999999996"/>
    <n v="22.40542372881356"/>
    <m/>
    <m/>
    <m/>
    <x v="32"/>
    <x v="4"/>
    <x v="3"/>
    <x v="191"/>
  </r>
  <r>
    <s v="3-32"/>
    <d v="2011-04-29T00:00:00"/>
    <n v="2213.34"/>
    <n v="0"/>
    <n v="0"/>
    <n v="1002.7"/>
    <n v="53"/>
    <n v="18.918867924528303"/>
    <n v="1210.6400000000001"/>
    <n v="12"/>
    <n v="65"/>
    <n v="100.88666666666667"/>
    <n v="34.05138461538462"/>
    <m/>
    <m/>
    <m/>
    <x v="32"/>
    <x v="4"/>
    <x v="4"/>
    <x v="191"/>
  </r>
  <r>
    <s v="3-32"/>
    <d v="2011-04-30T00:00:00"/>
    <n v="1249.22"/>
    <n v="0"/>
    <n v="0"/>
    <n v="852.65"/>
    <n v="39"/>
    <n v="21.862820512820512"/>
    <n v="396.57"/>
    <n v="11"/>
    <n v="50"/>
    <n v="36.051818181818184"/>
    <n v="24.984400000000001"/>
    <m/>
    <m/>
    <m/>
    <x v="32"/>
    <x v="4"/>
    <x v="5"/>
    <x v="191"/>
  </r>
  <r>
    <m/>
    <d v="2011-05-01T00:00:00"/>
    <n v="6203.1"/>
    <n v="1635.3"/>
    <n v="7838.4000000000005"/>
    <m/>
    <n v="202"/>
    <n v="12.211063719149971"/>
    <n v="2561.0000000000005"/>
    <n v="41"/>
    <n v="243"/>
    <n v="40.500289141414143"/>
    <n v="17.000153081520953"/>
    <m/>
    <m/>
    <m/>
    <x v="33"/>
    <x v="4"/>
    <x v="6"/>
    <x v="192"/>
  </r>
  <r>
    <s v="3-33"/>
    <d v="2011-05-02T00:00:00"/>
    <n v="0"/>
    <n v="0"/>
    <n v="0"/>
    <n v="0"/>
    <n v="0"/>
    <n v="0"/>
    <n v="0"/>
    <n v="0"/>
    <n v="0"/>
    <n v="0"/>
    <n v="0"/>
    <s v="LABOUR DAY"/>
    <m/>
    <m/>
    <x v="33"/>
    <x v="4"/>
    <x v="0"/>
    <x v="192"/>
  </r>
  <r>
    <s v="3-33"/>
    <d v="2011-05-03T00:00:00"/>
    <n v="1446.48"/>
    <n v="0"/>
    <n v="0"/>
    <n v="897.25"/>
    <n v="55"/>
    <n v="16.313636363636363"/>
    <n v="549.23"/>
    <n v="12"/>
    <n v="67"/>
    <n v="45.769166666666671"/>
    <n v="21.589253731343284"/>
    <m/>
    <m/>
    <m/>
    <x v="33"/>
    <x v="4"/>
    <x v="1"/>
    <x v="192"/>
  </r>
  <r>
    <s v="3-33"/>
    <d v="2011-05-04T00:00:00"/>
    <n v="1273.06"/>
    <n v="0"/>
    <n v="0"/>
    <n v="781.35"/>
    <n v="39"/>
    <n v="20.034615384615385"/>
    <n v="491.71"/>
    <n v="12"/>
    <n v="51"/>
    <n v="40.975833333333334"/>
    <n v="24.961960784313725"/>
    <m/>
    <m/>
    <m/>
    <x v="33"/>
    <x v="4"/>
    <x v="2"/>
    <x v="192"/>
  </r>
  <r>
    <s v="3-33"/>
    <d v="2011-05-05T00:00:00"/>
    <n v="1293.1600000000001"/>
    <n v="0"/>
    <n v="0"/>
    <n v="751.55"/>
    <n v="45"/>
    <n v="16.701111111111111"/>
    <n v="541.61"/>
    <n v="9"/>
    <n v="54"/>
    <n v="60.178888888888892"/>
    <n v="23.947407407407404"/>
    <m/>
    <m/>
    <m/>
    <x v="33"/>
    <x v="4"/>
    <x v="3"/>
    <x v="192"/>
  </r>
  <r>
    <s v="3-33"/>
    <d v="2011-05-06T00:00:00"/>
    <n v="1569.83"/>
    <n v="0"/>
    <n v="0"/>
    <n v="798.2"/>
    <n v="52"/>
    <n v="15.350000000000001"/>
    <n v="771.63"/>
    <n v="18"/>
    <n v="70"/>
    <n v="42.868333333333332"/>
    <n v="22.426142857142857"/>
    <m/>
    <m/>
    <m/>
    <x v="33"/>
    <x v="4"/>
    <x v="4"/>
    <x v="192"/>
  </r>
  <r>
    <s v="3-33"/>
    <d v="2011-05-07T00:00:00"/>
    <n v="1040.33"/>
    <n v="0"/>
    <n v="0"/>
    <n v="835.35"/>
    <n v="34"/>
    <n v="24.569117647058825"/>
    <n v="204.98"/>
    <n v="3"/>
    <n v="37"/>
    <n v="68.326666666666668"/>
    <n v="28.117027027027024"/>
    <m/>
    <m/>
    <m/>
    <x v="33"/>
    <x v="4"/>
    <x v="5"/>
    <x v="192"/>
  </r>
  <r>
    <m/>
    <d v="2011-05-08T00:00:00"/>
    <n v="6622.86"/>
    <n v="3121.84"/>
    <n v="9744.7000000000007"/>
    <m/>
    <n v="225"/>
    <n v="15.494746751070281"/>
    <n v="2559.1600000000003"/>
    <n v="54"/>
    <n v="279"/>
    <n v="43.019814814814815"/>
    <n v="20.173631967872378"/>
    <m/>
    <m/>
    <m/>
    <x v="34"/>
    <x v="4"/>
    <x v="6"/>
    <x v="193"/>
  </r>
  <r>
    <s v="3-34"/>
    <d v="2011-05-09T00:00:00"/>
    <n v="1185.76"/>
    <n v="0"/>
    <n v="0"/>
    <n v="668.1"/>
    <n v="38"/>
    <n v="17.581578947368421"/>
    <n v="517.66"/>
    <n v="13"/>
    <n v="51"/>
    <n v="39.82"/>
    <n v="23.250196078431372"/>
    <m/>
    <m/>
    <m/>
    <x v="34"/>
    <x v="4"/>
    <x v="0"/>
    <x v="193"/>
  </r>
  <r>
    <s v="3-34"/>
    <d v="2011-05-10T00:00:00"/>
    <n v="880.15"/>
    <n v="0"/>
    <n v="0"/>
    <n v="557.54999999999995"/>
    <n v="40"/>
    <n v="13.938749999999999"/>
    <n v="322.60000000000002"/>
    <n v="8"/>
    <n v="48"/>
    <n v="40.325000000000003"/>
    <n v="18.336458333333333"/>
    <m/>
    <m/>
    <m/>
    <x v="34"/>
    <x v="4"/>
    <x v="1"/>
    <x v="193"/>
  </r>
  <r>
    <s v="3-34"/>
    <d v="2011-05-11T00:00:00"/>
    <n v="1213.6300000000001"/>
    <n v="0"/>
    <n v="0"/>
    <n v="958.6"/>
    <n v="51"/>
    <n v="18.79607843137255"/>
    <n v="255.03"/>
    <n v="7"/>
    <n v="58"/>
    <n v="36.432857142857145"/>
    <n v="20.924655172413797"/>
    <m/>
    <m/>
    <m/>
    <x v="34"/>
    <x v="4"/>
    <x v="2"/>
    <x v="193"/>
  </r>
  <r>
    <s v="3-34"/>
    <d v="2011-05-12T00:00:00"/>
    <n v="1253.75"/>
    <n v="0"/>
    <n v="0"/>
    <n v="844.4"/>
    <n v="43"/>
    <n v="19.63720930232558"/>
    <n v="408.35"/>
    <n v="10"/>
    <n v="53"/>
    <n v="40.835000000000001"/>
    <n v="23.636792452830189"/>
    <m/>
    <m/>
    <m/>
    <x v="34"/>
    <x v="4"/>
    <x v="3"/>
    <x v="193"/>
  </r>
  <r>
    <s v="3-34"/>
    <d v="2011-05-13T00:00:00"/>
    <n v="1556.14"/>
    <n v="0"/>
    <n v="0"/>
    <n v="920.05"/>
    <n v="51"/>
    <n v="18.040196078431372"/>
    <n v="636.09"/>
    <n v="12"/>
    <n v="63"/>
    <n v="53.0075"/>
    <n v="24.700634920634919"/>
    <m/>
    <m/>
    <m/>
    <x v="34"/>
    <x v="4"/>
    <x v="4"/>
    <x v="193"/>
  </r>
  <r>
    <s v="3-34"/>
    <d v="2011-05-14T00:00:00"/>
    <n v="1052.07"/>
    <n v="0"/>
    <n v="0"/>
    <n v="402.45"/>
    <n v="29"/>
    <n v="13.877586206896551"/>
    <n v="649.62"/>
    <n v="9"/>
    <n v="38"/>
    <n v="72.180000000000007"/>
    <n v="27.686052631578946"/>
    <m/>
    <m/>
    <m/>
    <x v="34"/>
    <x v="4"/>
    <x v="5"/>
    <x v="193"/>
  </r>
  <r>
    <m/>
    <d v="2011-05-15T00:00:00"/>
    <n v="7141.5"/>
    <n v="2549.79"/>
    <n v="9691.2900000000009"/>
    <m/>
    <n v="252"/>
    <n v="16.978566494399079"/>
    <n v="2789.35"/>
    <n v="59"/>
    <n v="311"/>
    <n v="47.100059523809527"/>
    <n v="23.08913159820376"/>
    <m/>
    <m/>
    <m/>
    <x v="35"/>
    <x v="4"/>
    <x v="6"/>
    <x v="194"/>
  </r>
  <r>
    <s v="3-35"/>
    <d v="2011-05-16T00:00:00"/>
    <n v="1315.09"/>
    <n v="0"/>
    <n v="0"/>
    <n v="955.45"/>
    <n v="34"/>
    <n v="28.101470588235294"/>
    <n v="359.64"/>
    <n v="12"/>
    <n v="46"/>
    <n v="29.97"/>
    <n v="28.588913043478264"/>
    <m/>
    <m/>
    <m/>
    <x v="35"/>
    <x v="4"/>
    <x v="0"/>
    <x v="194"/>
  </r>
  <r>
    <s v="3-35"/>
    <d v="2011-05-17T00:00:00"/>
    <n v="987.99"/>
    <n v="0"/>
    <n v="0"/>
    <n v="591.85"/>
    <n v="38"/>
    <n v="15.575000000000001"/>
    <n v="396.14"/>
    <n v="9"/>
    <n v="47"/>
    <n v="44.015555555555551"/>
    <n v="21.021063829787234"/>
    <m/>
    <m/>
    <m/>
    <x v="35"/>
    <x v="4"/>
    <x v="1"/>
    <x v="194"/>
  </r>
  <r>
    <s v="3-35"/>
    <d v="2011-05-18T00:00:00"/>
    <n v="1242.17"/>
    <n v="0"/>
    <n v="0"/>
    <n v="629.1"/>
    <n v="39"/>
    <n v="16.130769230769232"/>
    <n v="613.07000000000005"/>
    <n v="16"/>
    <n v="55"/>
    <n v="38.316875000000003"/>
    <n v="22.584909090909093"/>
    <m/>
    <m/>
    <m/>
    <x v="35"/>
    <x v="4"/>
    <x v="2"/>
    <x v="194"/>
  </r>
  <r>
    <s v="3-35"/>
    <d v="2011-05-19T00:00:00"/>
    <n v="1467.91"/>
    <n v="0"/>
    <n v="0"/>
    <n v="1024.95"/>
    <n v="52"/>
    <n v="19.710576923076925"/>
    <n v="442.96"/>
    <n v="10"/>
    <n v="62"/>
    <n v="44.295999999999999"/>
    <n v="23.675967741935484"/>
    <m/>
    <m/>
    <m/>
    <x v="35"/>
    <x v="4"/>
    <x v="3"/>
    <x v="194"/>
  </r>
  <r>
    <s v="3-35"/>
    <d v="2011-05-20T00:00:00"/>
    <n v="2497.65"/>
    <n v="0"/>
    <n v="0"/>
    <n v="1243.75"/>
    <n v="50"/>
    <n v="24.875"/>
    <n v="1253.9000000000001"/>
    <n v="16"/>
    <n v="66"/>
    <n v="78.368750000000006"/>
    <n v="37.843181818181819"/>
    <m/>
    <m/>
    <m/>
    <x v="35"/>
    <x v="4"/>
    <x v="4"/>
    <x v="194"/>
  </r>
  <r>
    <s v="3-35"/>
    <d v="2011-05-21T00:00:00"/>
    <n v="726.31"/>
    <n v="0"/>
    <n v="0"/>
    <n v="410.05"/>
    <n v="20"/>
    <n v="20.502500000000001"/>
    <n v="316.26"/>
    <n v="6"/>
    <n v="26"/>
    <n v="52.71"/>
    <n v="27.934999999999999"/>
    <m/>
    <m/>
    <m/>
    <x v="35"/>
    <x v="4"/>
    <x v="5"/>
    <x v="194"/>
  </r>
  <r>
    <m/>
    <d v="2011-05-22T00:00:00"/>
    <n v="8237.119999999999"/>
    <n v="3744.05"/>
    <n v="11981.169999999998"/>
    <m/>
    <n v="233"/>
    <n v="20.81588612368024"/>
    <n v="3381.9700000000003"/>
    <n v="69"/>
    <n v="302"/>
    <n v="47.946196759259259"/>
    <n v="26.941505920715315"/>
    <m/>
    <m/>
    <m/>
    <x v="36"/>
    <x v="4"/>
    <x v="6"/>
    <x v="195"/>
  </r>
  <r>
    <s v="3-36"/>
    <d v="2011-05-23T00:00:00"/>
    <n v="1079.47"/>
    <n v="0"/>
    <n v="0"/>
    <n v="738.15"/>
    <n v="33"/>
    <n v="22.368181818181817"/>
    <n v="341.32"/>
    <n v="16"/>
    <n v="49"/>
    <n v="21.3325"/>
    <n v="22.03"/>
    <m/>
    <m/>
    <m/>
    <x v="36"/>
    <x v="4"/>
    <x v="0"/>
    <x v="195"/>
  </r>
  <r>
    <s v="3-36"/>
    <d v="2011-05-24T00:00:00"/>
    <n v="1203.94"/>
    <n v="0"/>
    <n v="0"/>
    <n v="699.9"/>
    <n v="33"/>
    <n v="21.209090909090907"/>
    <n v="504.04"/>
    <n v="11"/>
    <n v="44"/>
    <n v="45.82181818181818"/>
    <n v="27.362272727272728"/>
    <m/>
    <m/>
    <m/>
    <x v="36"/>
    <x v="4"/>
    <x v="1"/>
    <x v="195"/>
  </r>
  <r>
    <s v="3-36"/>
    <d v="2011-05-25T00:00:00"/>
    <n v="1145.8399999999999"/>
    <n v="0"/>
    <n v="0"/>
    <n v="675.4"/>
    <n v="38"/>
    <n v="17.773684210526316"/>
    <n v="470.44"/>
    <n v="10"/>
    <n v="48"/>
    <n v="47.043999999999997"/>
    <n v="23.871666666666666"/>
    <m/>
    <m/>
    <m/>
    <x v="36"/>
    <x v="4"/>
    <x v="2"/>
    <x v="195"/>
  </r>
  <r>
    <s v="3-36"/>
    <d v="2011-05-26T00:00:00"/>
    <n v="1503.85"/>
    <n v="0"/>
    <n v="0"/>
    <n v="1259.8"/>
    <n v="48"/>
    <n v="26.245833333333334"/>
    <n v="244.05"/>
    <n v="8"/>
    <n v="56"/>
    <n v="30.506250000000001"/>
    <n v="26.854464285714283"/>
    <m/>
    <m/>
    <m/>
    <x v="36"/>
    <x v="4"/>
    <x v="3"/>
    <x v="195"/>
  </r>
  <r>
    <s v="3-36"/>
    <d v="2011-05-27T00:00:00"/>
    <n v="1764.31"/>
    <n v="0"/>
    <n v="0"/>
    <n v="1223.3499999999999"/>
    <n v="48"/>
    <n v="25.486458333333331"/>
    <n v="540.96"/>
    <n v="14"/>
    <n v="62"/>
    <n v="38.64"/>
    <n v="28.456612903225807"/>
    <m/>
    <m/>
    <m/>
    <x v="36"/>
    <x v="4"/>
    <x v="4"/>
    <x v="195"/>
  </r>
  <r>
    <s v="3-36"/>
    <d v="2011-05-28T00:00:00"/>
    <n v="885.4"/>
    <n v="0"/>
    <n v="0"/>
    <n v="609.32000000000005"/>
    <n v="32"/>
    <n v="19.041250000000002"/>
    <n v="226.1"/>
    <n v="5"/>
    <n v="37"/>
    <n v="45.22"/>
    <n v="22.578918918918919"/>
    <m/>
    <m/>
    <m/>
    <x v="36"/>
    <x v="4"/>
    <x v="5"/>
    <x v="195"/>
  </r>
  <r>
    <m/>
    <d v="2011-05-29T00:00:00"/>
    <n v="7582.8099999999995"/>
    <n v="4074.83"/>
    <n v="11657.64"/>
    <m/>
    <n v="232"/>
    <n v="22.020749767410951"/>
    <n v="2326.91"/>
    <n v="64"/>
    <n v="296"/>
    <n v="38.094094696969698"/>
    <n v="25.192322583633072"/>
    <m/>
    <m/>
    <m/>
    <x v="37"/>
    <x v="4"/>
    <x v="6"/>
    <x v="196"/>
  </r>
  <r>
    <s v="3-37"/>
    <d v="2011-05-30T00:00:00"/>
    <n v="1234.45"/>
    <n v="0"/>
    <n v="0"/>
    <n v="487.35"/>
    <n v="35"/>
    <n v="13.924285714285714"/>
    <n v="747.1"/>
    <n v="14"/>
    <n v="49"/>
    <n v="53.364285714285714"/>
    <n v="25.192857142857143"/>
    <m/>
    <m/>
    <m/>
    <x v="37"/>
    <x v="4"/>
    <x v="0"/>
    <x v="196"/>
  </r>
  <r>
    <s v="3-37"/>
    <d v="2011-05-31T00:00:00"/>
    <n v="2746.63"/>
    <n v="0"/>
    <n v="0"/>
    <n v="1841.95"/>
    <n v="42"/>
    <n v="43.855952380952381"/>
    <n v="904.68"/>
    <n v="12"/>
    <n v="54"/>
    <n v="75.39"/>
    <n v="50.863518518518518"/>
    <m/>
    <m/>
    <m/>
    <x v="37"/>
    <x v="4"/>
    <x v="1"/>
    <x v="196"/>
  </r>
  <r>
    <s v="3-37"/>
    <d v="2011-06-01T00:00:00"/>
    <n v="1977.66"/>
    <n v="0"/>
    <n v="0"/>
    <n v="692"/>
    <n v="38"/>
    <n v="18.210526315789473"/>
    <n v="1286.8599999999999"/>
    <n v="15"/>
    <n v="53"/>
    <n v="85.790666666666667"/>
    <n v="37.336981132075472"/>
    <m/>
    <m/>
    <m/>
    <x v="37"/>
    <x v="4"/>
    <x v="2"/>
    <x v="196"/>
  </r>
  <r>
    <s v="3-37"/>
    <d v="2011-06-02T00:00:00"/>
    <n v="2544.81"/>
    <n v="0"/>
    <n v="0"/>
    <n v="771.95"/>
    <n v="39"/>
    <n v="19.793589743589745"/>
    <n v="1772.86"/>
    <n v="11"/>
    <n v="50"/>
    <n v="161.1690909090909"/>
    <n v="50.8962"/>
    <m/>
    <m/>
    <m/>
    <x v="37"/>
    <x v="4"/>
    <x v="3"/>
    <x v="196"/>
  </r>
  <r>
    <s v="3-37"/>
    <d v="2011-06-03T00:00:00"/>
    <n v="2412.5500000000002"/>
    <n v="0"/>
    <n v="0"/>
    <n v="1199"/>
    <n v="56"/>
    <n v="21.410714285714285"/>
    <n v="1213.55"/>
    <n v="18"/>
    <n v="74"/>
    <n v="67.419444444444437"/>
    <n v="32.602027027027027"/>
    <m/>
    <m/>
    <m/>
    <x v="37"/>
    <x v="4"/>
    <x v="4"/>
    <x v="196"/>
  </r>
  <r>
    <s v="3-37"/>
    <d v="2011-06-04T00:00:00"/>
    <n v="3114.14"/>
    <n v="0"/>
    <n v="0"/>
    <n v="971.85"/>
    <n v="28"/>
    <n v="34.708928571428572"/>
    <n v="2142.29"/>
    <n v="20"/>
    <n v="48"/>
    <n v="107.11449999999999"/>
    <n v="64.877916666666664"/>
    <m/>
    <m/>
    <m/>
    <x v="37"/>
    <x v="4"/>
    <x v="5"/>
    <x v="196"/>
  </r>
  <r>
    <m/>
    <d v="2011-06-05T00:00:00"/>
    <n v="14030.239999999998"/>
    <n v="9819.6200000000008"/>
    <n v="23849.86"/>
    <m/>
    <n v="238"/>
    <n v="25.31733283529336"/>
    <n v="8067.34"/>
    <n v="90"/>
    <n v="328"/>
    <n v="91.707997955747942"/>
    <n v="43.628250081190799"/>
    <m/>
    <m/>
    <m/>
    <x v="38"/>
    <x v="4"/>
    <x v="6"/>
    <x v="197"/>
  </r>
  <r>
    <s v="3-38"/>
    <d v="2011-06-06T00:00:00"/>
    <n v="0"/>
    <n v="0"/>
    <n v="0"/>
    <n v="0"/>
    <n v="0"/>
    <n v="0"/>
    <n v="0"/>
    <n v="0"/>
    <n v="0"/>
    <n v="0"/>
    <n v="0"/>
    <s v="RENOVATION"/>
    <m/>
    <m/>
    <x v="38"/>
    <x v="4"/>
    <x v="0"/>
    <x v="197"/>
  </r>
  <r>
    <s v="3-38"/>
    <d v="2011-06-07T00:00:00"/>
    <n v="0"/>
    <n v="0"/>
    <n v="0"/>
    <n v="0"/>
    <n v="0"/>
    <n v="0"/>
    <n v="0"/>
    <n v="0"/>
    <n v="0"/>
    <n v="0"/>
    <n v="0"/>
    <s v="RENOVATION"/>
    <m/>
    <m/>
    <x v="38"/>
    <x v="4"/>
    <x v="1"/>
    <x v="197"/>
  </r>
  <r>
    <s v="3-38"/>
    <d v="2011-06-08T00:00:00"/>
    <n v="0"/>
    <n v="0"/>
    <n v="0"/>
    <n v="0"/>
    <n v="0"/>
    <n v="0"/>
    <n v="0"/>
    <n v="0"/>
    <n v="0"/>
    <n v="0"/>
    <n v="0"/>
    <s v="RENOVATION"/>
    <m/>
    <m/>
    <x v="38"/>
    <x v="4"/>
    <x v="2"/>
    <x v="197"/>
  </r>
  <r>
    <s v="3-38"/>
    <d v="2011-06-09T00:00:00"/>
    <n v="0"/>
    <n v="0"/>
    <n v="0"/>
    <n v="0"/>
    <n v="0"/>
    <n v="0"/>
    <n v="0"/>
    <n v="0"/>
    <n v="0"/>
    <n v="0"/>
    <n v="0"/>
    <s v="RENOVATION"/>
    <m/>
    <m/>
    <x v="38"/>
    <x v="4"/>
    <x v="3"/>
    <x v="197"/>
  </r>
  <r>
    <s v="3-38"/>
    <d v="2011-06-10T00:00:00"/>
    <n v="0"/>
    <n v="0"/>
    <n v="0"/>
    <n v="0"/>
    <n v="0"/>
    <n v="0"/>
    <n v="0"/>
    <n v="0"/>
    <n v="0"/>
    <n v="0"/>
    <n v="0"/>
    <s v="RENOVATION"/>
    <m/>
    <m/>
    <x v="38"/>
    <x v="4"/>
    <x v="4"/>
    <x v="197"/>
  </r>
  <r>
    <s v="3-38"/>
    <d v="2011-06-11T00:00:00"/>
    <n v="0"/>
    <n v="0"/>
    <n v="0"/>
    <n v="0"/>
    <n v="0"/>
    <n v="0"/>
    <n v="0"/>
    <n v="0"/>
    <n v="0"/>
    <n v="0"/>
    <n v="0"/>
    <s v="RENOVATION"/>
    <m/>
    <m/>
    <x v="38"/>
    <x v="4"/>
    <x v="5"/>
    <x v="197"/>
  </r>
  <r>
    <m/>
    <d v="2011-06-12T00:00:00"/>
    <m/>
    <m/>
    <n v="0"/>
    <m/>
    <n v="0"/>
    <n v="0"/>
    <n v="0"/>
    <n v="0"/>
    <n v="0"/>
    <n v="0"/>
    <n v="0"/>
    <s v="RENOVATION"/>
    <m/>
    <m/>
    <x v="39"/>
    <x v="4"/>
    <x v="6"/>
    <x v="198"/>
  </r>
  <r>
    <s v="3-39"/>
    <d v="2011-06-13T00:00:00"/>
    <n v="0"/>
    <n v="0"/>
    <n v="0"/>
    <n v="0"/>
    <n v="0"/>
    <n v="0"/>
    <n v="0"/>
    <n v="0"/>
    <n v="0"/>
    <n v="0"/>
    <n v="0"/>
    <s v="RENOVATION"/>
    <m/>
    <m/>
    <x v="39"/>
    <x v="4"/>
    <x v="0"/>
    <x v="198"/>
  </r>
  <r>
    <s v="3-39"/>
    <d v="2011-06-14T00:00:00"/>
    <n v="0"/>
    <n v="0"/>
    <n v="0"/>
    <n v="0"/>
    <n v="0"/>
    <n v="0"/>
    <n v="0"/>
    <n v="0"/>
    <n v="0"/>
    <n v="0"/>
    <n v="0"/>
    <s v="RENOVATION"/>
    <m/>
    <m/>
    <x v="39"/>
    <x v="4"/>
    <x v="1"/>
    <x v="198"/>
  </r>
  <r>
    <s v="3-39"/>
    <d v="2011-06-15T00:00:00"/>
    <n v="0"/>
    <n v="0"/>
    <n v="0"/>
    <n v="0"/>
    <n v="0"/>
    <n v="0"/>
    <n v="0"/>
    <n v="0"/>
    <n v="0"/>
    <n v="0"/>
    <n v="0"/>
    <s v="RENOVATION"/>
    <m/>
    <m/>
    <x v="39"/>
    <x v="4"/>
    <x v="2"/>
    <x v="198"/>
  </r>
  <r>
    <s v="3-39"/>
    <d v="2011-06-16T00:00:00"/>
    <n v="0"/>
    <n v="0"/>
    <n v="0"/>
    <n v="0"/>
    <n v="0"/>
    <n v="0"/>
    <n v="0"/>
    <n v="0"/>
    <n v="0"/>
    <n v="0"/>
    <n v="0"/>
    <s v="RENOVATION"/>
    <m/>
    <m/>
    <x v="39"/>
    <x v="4"/>
    <x v="3"/>
    <x v="198"/>
  </r>
  <r>
    <s v="3-39"/>
    <d v="2011-06-17T00:00:00"/>
    <n v="0"/>
    <n v="0"/>
    <n v="0"/>
    <n v="0"/>
    <n v="0"/>
    <n v="0"/>
    <n v="0"/>
    <n v="0"/>
    <n v="0"/>
    <n v="0"/>
    <n v="0"/>
    <s v="RENOVATION"/>
    <m/>
    <m/>
    <x v="39"/>
    <x v="4"/>
    <x v="4"/>
    <x v="198"/>
  </r>
  <r>
    <s v="3-39"/>
    <d v="2011-06-18T00:00:00"/>
    <n v="0"/>
    <n v="0"/>
    <n v="0"/>
    <n v="0"/>
    <n v="0"/>
    <n v="0"/>
    <n v="0"/>
    <n v="0"/>
    <n v="0"/>
    <n v="0"/>
    <n v="0"/>
    <s v="RENOVATION"/>
    <m/>
    <m/>
    <x v="39"/>
    <x v="4"/>
    <x v="5"/>
    <x v="198"/>
  </r>
  <r>
    <m/>
    <d v="2011-06-19T00:00:00"/>
    <m/>
    <m/>
    <n v="0"/>
    <m/>
    <n v="0"/>
    <n v="0"/>
    <n v="0"/>
    <n v="0"/>
    <n v="0"/>
    <n v="0"/>
    <n v="0"/>
    <s v="RENOVATION"/>
    <m/>
    <m/>
    <x v="40"/>
    <x v="4"/>
    <x v="6"/>
    <x v="199"/>
  </r>
  <r>
    <s v="3-40"/>
    <d v="2011-06-20T00:00:00"/>
    <n v="0"/>
    <n v="0"/>
    <n v="0"/>
    <n v="0"/>
    <n v="0"/>
    <n v="0"/>
    <n v="0"/>
    <n v="0"/>
    <n v="0"/>
    <n v="0"/>
    <n v="0"/>
    <s v="RENOVATION"/>
    <m/>
    <m/>
    <x v="40"/>
    <x v="4"/>
    <x v="0"/>
    <x v="199"/>
  </r>
  <r>
    <s v="3-40"/>
    <d v="2011-06-21T00:00:00"/>
    <n v="0"/>
    <n v="0"/>
    <n v="0"/>
    <n v="0"/>
    <n v="0"/>
    <n v="0"/>
    <n v="0"/>
    <n v="0"/>
    <n v="0"/>
    <n v="0"/>
    <n v="0"/>
    <s v="RENOVATION"/>
    <m/>
    <m/>
    <x v="40"/>
    <x v="4"/>
    <x v="1"/>
    <x v="199"/>
  </r>
  <r>
    <s v="3-40"/>
    <d v="2011-06-22T00:00:00"/>
    <n v="0"/>
    <n v="0"/>
    <n v="0"/>
    <n v="0"/>
    <n v="0"/>
    <n v="0"/>
    <n v="0"/>
    <n v="0"/>
    <n v="0"/>
    <n v="0"/>
    <n v="0"/>
    <s v="RENOVATION"/>
    <m/>
    <m/>
    <x v="40"/>
    <x v="4"/>
    <x v="2"/>
    <x v="199"/>
  </r>
  <r>
    <s v="3-40"/>
    <d v="2011-06-23T00:00:00"/>
    <n v="0"/>
    <n v="0"/>
    <n v="0"/>
    <n v="0"/>
    <n v="0"/>
    <n v="0"/>
    <n v="0"/>
    <n v="0"/>
    <n v="0"/>
    <n v="0"/>
    <n v="0"/>
    <s v="RENOVATION"/>
    <m/>
    <m/>
    <x v="40"/>
    <x v="4"/>
    <x v="3"/>
    <x v="199"/>
  </r>
  <r>
    <s v="3-40"/>
    <d v="2011-06-24T00:00:00"/>
    <n v="0"/>
    <n v="0"/>
    <n v="0"/>
    <n v="0"/>
    <n v="0"/>
    <n v="0"/>
    <n v="0"/>
    <n v="0"/>
    <n v="0"/>
    <n v="0"/>
    <n v="0"/>
    <s v="RENOVATION"/>
    <m/>
    <m/>
    <x v="40"/>
    <x v="4"/>
    <x v="4"/>
    <x v="199"/>
  </r>
  <r>
    <s v="3-40"/>
    <d v="2011-06-25T00:00:00"/>
    <n v="0"/>
    <n v="0"/>
    <n v="0"/>
    <n v="0"/>
    <n v="0"/>
    <n v="0"/>
    <n v="0"/>
    <n v="0"/>
    <n v="0"/>
    <n v="0"/>
    <n v="0"/>
    <s v="RENOVATION"/>
    <m/>
    <m/>
    <x v="40"/>
    <x v="4"/>
    <x v="5"/>
    <x v="199"/>
  </r>
  <r>
    <m/>
    <d v="2011-06-26T00:00:00"/>
    <m/>
    <m/>
    <n v="0"/>
    <m/>
    <n v="0"/>
    <n v="0"/>
    <n v="0"/>
    <n v="0"/>
    <n v="0"/>
    <n v="0"/>
    <n v="0"/>
    <s v="RENOVATION"/>
    <m/>
    <m/>
    <x v="41"/>
    <x v="4"/>
    <x v="6"/>
    <x v="200"/>
  </r>
  <r>
    <s v="3-41"/>
    <d v="2011-06-27T00:00:00"/>
    <n v="0"/>
    <n v="0"/>
    <n v="0"/>
    <n v="0"/>
    <n v="0"/>
    <n v="0"/>
    <n v="0"/>
    <n v="0"/>
    <n v="0"/>
    <n v="0"/>
    <n v="0"/>
    <s v="RENOVATION"/>
    <m/>
    <m/>
    <x v="41"/>
    <x v="4"/>
    <x v="0"/>
    <x v="200"/>
  </r>
  <r>
    <s v="3-41"/>
    <d v="2011-06-28T00:00:00"/>
    <n v="0"/>
    <n v="0"/>
    <n v="0"/>
    <n v="0"/>
    <n v="0"/>
    <n v="0"/>
    <n v="0"/>
    <n v="0"/>
    <n v="0"/>
    <n v="0"/>
    <n v="0"/>
    <s v="RENOVATION"/>
    <m/>
    <m/>
    <x v="41"/>
    <x v="4"/>
    <x v="1"/>
    <x v="200"/>
  </r>
  <r>
    <s v="3-41"/>
    <d v="2011-06-29T00:00:00"/>
    <n v="0"/>
    <n v="0"/>
    <n v="0"/>
    <n v="0"/>
    <n v="0"/>
    <n v="0"/>
    <n v="0"/>
    <n v="0"/>
    <n v="0"/>
    <n v="0"/>
    <n v="0"/>
    <s v="RENOVATION"/>
    <m/>
    <m/>
    <x v="41"/>
    <x v="4"/>
    <x v="2"/>
    <x v="200"/>
  </r>
  <r>
    <s v="3-41"/>
    <d v="2011-06-30T00:00:00"/>
    <n v="0"/>
    <n v="0"/>
    <n v="0"/>
    <n v="0"/>
    <n v="0"/>
    <n v="0"/>
    <n v="0"/>
    <n v="0"/>
    <n v="0"/>
    <n v="0"/>
    <n v="0"/>
    <s v="RENOVATION"/>
    <m/>
    <m/>
    <x v="41"/>
    <x v="4"/>
    <x v="3"/>
    <x v="200"/>
  </r>
  <r>
    <s v="3-41"/>
    <d v="2011-07-01T00:00:00"/>
    <n v="0"/>
    <n v="0"/>
    <n v="0"/>
    <n v="0"/>
    <n v="0"/>
    <n v="0"/>
    <n v="0"/>
    <n v="0"/>
    <n v="0"/>
    <n v="0"/>
    <n v="0"/>
    <s v="RENOVATION"/>
    <m/>
    <m/>
    <x v="41"/>
    <x v="4"/>
    <x v="4"/>
    <x v="200"/>
  </r>
  <r>
    <s v="3-41"/>
    <d v="2011-07-02T00:00:00"/>
    <n v="0"/>
    <n v="0"/>
    <n v="0"/>
    <n v="0"/>
    <n v="0"/>
    <n v="0"/>
    <n v="0"/>
    <n v="0"/>
    <n v="0"/>
    <n v="0"/>
    <n v="0"/>
    <s v="RENOVATION"/>
    <m/>
    <m/>
    <x v="41"/>
    <x v="4"/>
    <x v="5"/>
    <x v="200"/>
  </r>
  <r>
    <m/>
    <d v="2011-07-03T00:00:00"/>
    <m/>
    <m/>
    <n v="0"/>
    <m/>
    <n v="0"/>
    <n v="0"/>
    <n v="0"/>
    <n v="0"/>
    <n v="0"/>
    <n v="0"/>
    <n v="0"/>
    <s v="RENOVATION"/>
    <m/>
    <m/>
    <x v="42"/>
    <x v="4"/>
    <x v="6"/>
    <x v="201"/>
  </r>
  <r>
    <s v="3-42"/>
    <d v="2011-07-04T00:00:00"/>
    <n v="0"/>
    <n v="0"/>
    <n v="0"/>
    <n v="0"/>
    <n v="0"/>
    <n v="0"/>
    <n v="0"/>
    <n v="0"/>
    <n v="0"/>
    <n v="0"/>
    <n v="0"/>
    <s v="RENOVATION"/>
    <m/>
    <m/>
    <x v="42"/>
    <x v="4"/>
    <x v="0"/>
    <x v="201"/>
  </r>
  <r>
    <s v="3-42"/>
    <d v="2011-07-05T00:00:00"/>
    <n v="0"/>
    <n v="0"/>
    <n v="0"/>
    <n v="0"/>
    <n v="0"/>
    <n v="0"/>
    <n v="0"/>
    <n v="0"/>
    <n v="0"/>
    <n v="0"/>
    <n v="0"/>
    <s v="RENOVATION"/>
    <m/>
    <m/>
    <x v="42"/>
    <x v="4"/>
    <x v="1"/>
    <x v="201"/>
  </r>
  <r>
    <s v="3-42"/>
    <d v="2011-07-06T00:00:00"/>
    <n v="0"/>
    <n v="0"/>
    <n v="0"/>
    <n v="0"/>
    <n v="0"/>
    <n v="0"/>
    <n v="0"/>
    <n v="0"/>
    <n v="0"/>
    <n v="0"/>
    <n v="0"/>
    <s v="RENOVATION"/>
    <m/>
    <m/>
    <x v="42"/>
    <x v="4"/>
    <x v="2"/>
    <x v="201"/>
  </r>
  <r>
    <s v="3-42"/>
    <d v="2011-07-07T00:00:00"/>
    <n v="0"/>
    <n v="0"/>
    <n v="0"/>
    <n v="0"/>
    <n v="0"/>
    <n v="0"/>
    <n v="0"/>
    <n v="0"/>
    <n v="0"/>
    <n v="0"/>
    <n v="0"/>
    <s v="RENOVATION"/>
    <m/>
    <m/>
    <x v="42"/>
    <x v="4"/>
    <x v="3"/>
    <x v="201"/>
  </r>
  <r>
    <s v="3-42"/>
    <d v="2011-07-08T00:00:00"/>
    <n v="0"/>
    <n v="0"/>
    <n v="0"/>
    <n v="0"/>
    <n v="0"/>
    <n v="0"/>
    <n v="0"/>
    <n v="0"/>
    <n v="0"/>
    <n v="0"/>
    <n v="0"/>
    <s v="RENOVATION"/>
    <m/>
    <m/>
    <x v="42"/>
    <x v="4"/>
    <x v="4"/>
    <x v="201"/>
  </r>
  <r>
    <s v="3-42"/>
    <d v="2011-07-09T00:00:00"/>
    <n v="0"/>
    <n v="0"/>
    <n v="0"/>
    <n v="0"/>
    <n v="0"/>
    <n v="0"/>
    <n v="0"/>
    <n v="0"/>
    <n v="0"/>
    <n v="0"/>
    <n v="0"/>
    <s v="RENOVATION"/>
    <m/>
    <m/>
    <x v="42"/>
    <x v="4"/>
    <x v="5"/>
    <x v="201"/>
  </r>
  <r>
    <m/>
    <d v="2011-07-10T00:00:00"/>
    <m/>
    <m/>
    <n v="0"/>
    <m/>
    <n v="0"/>
    <n v="0"/>
    <n v="0"/>
    <n v="0"/>
    <n v="0"/>
    <n v="0"/>
    <n v="0"/>
    <s v="RENOVATION"/>
    <m/>
    <m/>
    <x v="43"/>
    <x v="4"/>
    <x v="6"/>
    <x v="202"/>
  </r>
  <r>
    <s v="3-43"/>
    <d v="2011-07-11T00:00:00"/>
    <n v="0"/>
    <n v="0"/>
    <n v="0"/>
    <n v="0"/>
    <n v="0"/>
    <n v="0"/>
    <n v="0"/>
    <n v="0"/>
    <n v="0"/>
    <n v="0"/>
    <n v="0"/>
    <s v="RENOVATION"/>
    <m/>
    <m/>
    <x v="43"/>
    <x v="4"/>
    <x v="0"/>
    <x v="202"/>
  </r>
  <r>
    <s v="3-43"/>
    <d v="2011-07-12T00:00:00"/>
    <n v="0"/>
    <n v="0"/>
    <n v="0"/>
    <n v="0"/>
    <n v="0"/>
    <n v="0"/>
    <n v="0"/>
    <n v="0"/>
    <n v="0"/>
    <n v="0"/>
    <n v="0"/>
    <s v="RENOVATION"/>
    <m/>
    <m/>
    <x v="43"/>
    <x v="4"/>
    <x v="1"/>
    <x v="202"/>
  </r>
  <r>
    <s v="3-43"/>
    <d v="2011-07-13T00:00:00"/>
    <n v="0"/>
    <n v="0"/>
    <n v="0"/>
    <n v="0"/>
    <n v="0"/>
    <n v="0"/>
    <n v="0"/>
    <n v="0"/>
    <n v="0"/>
    <n v="0"/>
    <n v="0"/>
    <s v="RENOVATION"/>
    <m/>
    <m/>
    <x v="43"/>
    <x v="4"/>
    <x v="2"/>
    <x v="202"/>
  </r>
  <r>
    <s v="3-43"/>
    <d v="2011-07-14T00:00:00"/>
    <n v="0"/>
    <n v="0"/>
    <n v="0"/>
    <n v="0"/>
    <n v="0"/>
    <n v="0"/>
    <n v="0"/>
    <n v="0"/>
    <n v="0"/>
    <n v="0"/>
    <n v="0"/>
    <s v="RENOVATION"/>
    <m/>
    <m/>
    <x v="43"/>
    <x v="4"/>
    <x v="3"/>
    <x v="202"/>
  </r>
  <r>
    <s v="3-43"/>
    <d v="2011-07-15T00:00:00"/>
    <n v="0"/>
    <n v="0"/>
    <n v="0"/>
    <n v="0"/>
    <n v="0"/>
    <n v="0"/>
    <n v="0"/>
    <n v="0"/>
    <n v="0"/>
    <n v="0"/>
    <n v="0"/>
    <s v="RENOVATION"/>
    <m/>
    <m/>
    <x v="43"/>
    <x v="4"/>
    <x v="4"/>
    <x v="202"/>
  </r>
  <r>
    <s v="3-43"/>
    <d v="2011-07-16T00:00:00"/>
    <n v="0"/>
    <n v="0"/>
    <n v="0"/>
    <n v="0"/>
    <n v="0"/>
    <n v="0"/>
    <n v="0"/>
    <n v="0"/>
    <n v="0"/>
    <n v="0"/>
    <n v="0"/>
    <s v="RENOVATION"/>
    <m/>
    <m/>
    <x v="43"/>
    <x v="4"/>
    <x v="5"/>
    <x v="202"/>
  </r>
  <r>
    <m/>
    <d v="2011-07-17T00:00:00"/>
    <m/>
    <m/>
    <n v="0"/>
    <m/>
    <n v="0"/>
    <n v="0"/>
    <n v="0"/>
    <n v="0"/>
    <n v="0"/>
    <n v="0"/>
    <n v="0"/>
    <s v="RENOVATION"/>
    <m/>
    <m/>
    <x v="44"/>
    <x v="4"/>
    <x v="6"/>
    <x v="203"/>
  </r>
  <r>
    <s v="3-44"/>
    <d v="2011-07-18T00:00:00"/>
    <n v="0"/>
    <n v="0"/>
    <n v="0"/>
    <n v="0"/>
    <n v="0"/>
    <n v="0"/>
    <n v="0"/>
    <n v="0"/>
    <n v="0"/>
    <n v="0"/>
    <n v="0"/>
    <s v="RENOVATION"/>
    <m/>
    <m/>
    <x v="44"/>
    <x v="4"/>
    <x v="0"/>
    <x v="203"/>
  </r>
  <r>
    <s v="3-44"/>
    <d v="2011-07-19T00:00:00"/>
    <n v="0"/>
    <n v="0"/>
    <n v="0"/>
    <n v="0"/>
    <n v="0"/>
    <n v="0"/>
    <n v="0"/>
    <n v="0"/>
    <n v="0"/>
    <n v="0"/>
    <n v="0"/>
    <s v="RENOVATION"/>
    <m/>
    <m/>
    <x v="44"/>
    <x v="4"/>
    <x v="1"/>
    <x v="203"/>
  </r>
  <r>
    <s v="3-44"/>
    <d v="2011-07-20T00:00:00"/>
    <n v="1020.43"/>
    <n v="0"/>
    <n v="0"/>
    <n v="447.35"/>
    <n v="19"/>
    <n v="23.544736842105266"/>
    <n v="573.08000000000004"/>
    <n v="10"/>
    <n v="29"/>
    <n v="57.308000000000007"/>
    <n v="35.18724137931035"/>
    <s v="RENOVATION"/>
    <m/>
    <m/>
    <x v="44"/>
    <x v="4"/>
    <x v="2"/>
    <x v="203"/>
  </r>
  <r>
    <s v="3-44"/>
    <d v="2011-07-21T00:00:00"/>
    <n v="1112.32"/>
    <n v="0"/>
    <n v="0"/>
    <n v="636"/>
    <n v="33"/>
    <n v="19.272727272727273"/>
    <n v="476.32"/>
    <n v="15"/>
    <n v="48"/>
    <n v="31.754666666666665"/>
    <n v="23.173333333333332"/>
    <s v="RENOVATION"/>
    <m/>
    <m/>
    <x v="44"/>
    <x v="4"/>
    <x v="3"/>
    <x v="203"/>
  </r>
  <r>
    <s v="3-44"/>
    <d v="2011-07-22T00:00:00"/>
    <n v="1653.16"/>
    <n v="0"/>
    <n v="0"/>
    <n v="892.45"/>
    <n v="37"/>
    <n v="24.120270270270272"/>
    <n v="760.71"/>
    <n v="17"/>
    <n v="54"/>
    <n v="44.747647058823532"/>
    <n v="30.614074074074075"/>
    <s v="RENOVATION"/>
    <m/>
    <m/>
    <x v="44"/>
    <x v="4"/>
    <x v="4"/>
    <x v="203"/>
  </r>
  <r>
    <s v="3-44"/>
    <d v="2011-07-23T00:00:00"/>
    <n v="738.28"/>
    <n v="0"/>
    <n v="0"/>
    <n v="384.5"/>
    <n v="19"/>
    <n v="20.236842105263158"/>
    <n v="353.78"/>
    <n v="9"/>
    <n v="28"/>
    <n v="39.308888888888887"/>
    <n v="26.367142857142856"/>
    <s v="RENOVATION"/>
    <m/>
    <m/>
    <x v="44"/>
    <x v="4"/>
    <x v="5"/>
    <x v="203"/>
  </r>
  <r>
    <m/>
    <d v="2011-07-24T00:00:00"/>
    <n v="4524.1899999999996"/>
    <n v="352.37"/>
    <n v="4876.5599999999995"/>
    <m/>
    <n v="108"/>
    <n v="14.529096081727664"/>
    <n v="2163.8900000000003"/>
    <n v="51"/>
    <n v="159"/>
    <n v="28.85320043572985"/>
    <n v="19.223631940643433"/>
    <s v="RENOVATION"/>
    <m/>
    <m/>
    <x v="45"/>
    <x v="4"/>
    <x v="6"/>
    <x v="204"/>
  </r>
  <r>
    <s v="3-45"/>
    <d v="2011-07-25T00:00:00"/>
    <n v="2292.89"/>
    <n v="0"/>
    <n v="0"/>
    <n v="636.29999999999995"/>
    <n v="36"/>
    <n v="17.674999999999997"/>
    <n v="1656.59"/>
    <n v="9"/>
    <n v="45"/>
    <n v="184.06555555555553"/>
    <n v="50.953111111111106"/>
    <s v="RENOVATION"/>
    <m/>
    <m/>
    <x v="45"/>
    <x v="4"/>
    <x v="0"/>
    <x v="204"/>
  </r>
  <r>
    <s v="3-45"/>
    <d v="2011-07-26T00:00:00"/>
    <n v="999.05"/>
    <n v="0"/>
    <n v="0"/>
    <n v="637.79999999999995"/>
    <n v="42"/>
    <n v="15.185714285714285"/>
    <n v="361.25"/>
    <n v="13"/>
    <n v="55"/>
    <n v="27.78846153846154"/>
    <n v="18.164545454545454"/>
    <s v="RENOVATION"/>
    <m/>
    <m/>
    <x v="45"/>
    <x v="4"/>
    <x v="1"/>
    <x v="204"/>
  </r>
  <r>
    <s v="3-45"/>
    <d v="2011-07-27T00:00:00"/>
    <n v="1340.2"/>
    <n v="0"/>
    <n v="0"/>
    <n v="581.20000000000005"/>
    <n v="31"/>
    <n v="18.748387096774195"/>
    <n v="759"/>
    <n v="7"/>
    <n v="38"/>
    <n v="108.42857142857143"/>
    <n v="35.268421052631581"/>
    <s v="RENOVATION"/>
    <m/>
    <m/>
    <x v="45"/>
    <x v="4"/>
    <x v="2"/>
    <x v="204"/>
  </r>
  <r>
    <s v="3-45"/>
    <d v="2011-07-28T00:00:00"/>
    <n v="0"/>
    <n v="0"/>
    <n v="0"/>
    <n v="0"/>
    <n v="0"/>
    <n v="0"/>
    <n v="0"/>
    <n v="0"/>
    <n v="0"/>
    <n v="0"/>
    <n v="0"/>
    <s v="RENOVATION"/>
    <m/>
    <m/>
    <x v="45"/>
    <x v="4"/>
    <x v="3"/>
    <x v="204"/>
  </r>
  <r>
    <s v="3-45"/>
    <d v="2011-07-29T00:00:00"/>
    <n v="0"/>
    <n v="0"/>
    <n v="0"/>
    <n v="0"/>
    <n v="0"/>
    <n v="0"/>
    <n v="0"/>
    <n v="0"/>
    <n v="0"/>
    <n v="0"/>
    <n v="0"/>
    <s v="RENOVATION"/>
    <m/>
    <m/>
    <x v="45"/>
    <x v="4"/>
    <x v="4"/>
    <x v="204"/>
  </r>
  <r>
    <s v="3-45"/>
    <d v="2011-07-30T00:00:00"/>
    <n v="0"/>
    <n v="0"/>
    <n v="0"/>
    <n v="0"/>
    <n v="0"/>
    <n v="0"/>
    <n v="0"/>
    <n v="0"/>
    <n v="0"/>
    <n v="0"/>
    <n v="0"/>
    <s v="RENOVATION"/>
    <m/>
    <m/>
    <x v="45"/>
    <x v="4"/>
    <x v="5"/>
    <x v="204"/>
  </r>
  <r>
    <m/>
    <d v="2011-07-31T00:00:00"/>
    <n v="4632.1399999999994"/>
    <n v="3061.33"/>
    <n v="7693.4699999999993"/>
    <m/>
    <n v="109"/>
    <n v="8.601516897081412"/>
    <n v="2776.84"/>
    <n v="29"/>
    <n v="138"/>
    <n v="53.380431420431421"/>
    <n v="17.397679603048022"/>
    <m/>
    <m/>
    <m/>
    <x v="46"/>
    <x v="4"/>
    <x v="6"/>
    <x v="205"/>
  </r>
  <r>
    <s v="3-46"/>
    <d v="2011-08-01T00:00:00"/>
    <n v="1244.25"/>
    <n v="0"/>
    <n v="0"/>
    <n v="741.05"/>
    <n v="35"/>
    <n v="21.17285714285714"/>
    <n v="503.2"/>
    <n v="11"/>
    <n v="46"/>
    <n v="45.745454545454542"/>
    <n v="27.048913043478262"/>
    <m/>
    <m/>
    <m/>
    <x v="46"/>
    <x v="4"/>
    <x v="0"/>
    <x v="205"/>
  </r>
  <r>
    <s v="3-46"/>
    <d v="2011-08-02T00:00:00"/>
    <n v="1040.28"/>
    <n v="0"/>
    <n v="0"/>
    <n v="603.65"/>
    <n v="39"/>
    <n v="15.478205128205127"/>
    <n v="416.63"/>
    <n v="11"/>
    <n v="50"/>
    <n v="37.875454545454545"/>
    <n v="20.4056"/>
    <m/>
    <m/>
    <m/>
    <x v="46"/>
    <x v="4"/>
    <x v="1"/>
    <x v="205"/>
  </r>
  <r>
    <s v="3-46"/>
    <d v="2011-08-03T00:00:00"/>
    <n v="1259.8399999999999"/>
    <n v="0"/>
    <n v="0"/>
    <n v="607.85"/>
    <n v="36"/>
    <n v="16.884722222222223"/>
    <n v="652.79"/>
    <n v="10"/>
    <n v="46"/>
    <n v="65.278999999999996"/>
    <n v="27.405217391304344"/>
    <m/>
    <m/>
    <m/>
    <x v="46"/>
    <x v="4"/>
    <x v="2"/>
    <x v="205"/>
  </r>
  <r>
    <s v="3-46"/>
    <d v="2011-08-04T00:00:00"/>
    <n v="1327.44"/>
    <n v="0"/>
    <n v="0"/>
    <n v="928.25"/>
    <n v="18"/>
    <n v="51.569444444444443"/>
    <n v="499.19"/>
    <n v="14"/>
    <n v="32"/>
    <n v="35.65642857142857"/>
    <n v="44.607500000000002"/>
    <m/>
    <m/>
    <m/>
    <x v="46"/>
    <x v="4"/>
    <x v="3"/>
    <x v="205"/>
  </r>
  <r>
    <s v="3-46"/>
    <d v="2011-08-05T00:00:00"/>
    <n v="1948.89"/>
    <n v="0"/>
    <n v="0"/>
    <n v="804.15"/>
    <n v="43"/>
    <n v="18.701162790697673"/>
    <n v="1144.74"/>
    <n v="15"/>
    <n v="58"/>
    <n v="76.316000000000003"/>
    <n v="33.601551724137927"/>
    <m/>
    <m/>
    <m/>
    <x v="46"/>
    <x v="4"/>
    <x v="4"/>
    <x v="205"/>
  </r>
  <r>
    <s v="3-46"/>
    <d v="2011-08-06T00:00:00"/>
    <n v="1154.22"/>
    <n v="0"/>
    <n v="0"/>
    <n v="352.92"/>
    <n v="23"/>
    <n v="15.344347826086958"/>
    <n v="801.27"/>
    <n v="14"/>
    <n v="37"/>
    <n v="57.23357142857143"/>
    <n v="31.194324324324327"/>
    <m/>
    <m/>
    <m/>
    <x v="46"/>
    <x v="4"/>
    <x v="5"/>
    <x v="205"/>
  </r>
  <r>
    <m/>
    <d v="2011-08-07T00:00:00"/>
    <n v="7974.92"/>
    <n v="6216.61"/>
    <n v="14191.529999999999"/>
    <m/>
    <n v="194"/>
    <n v="23.191789925752261"/>
    <n v="4017.82"/>
    <n v="75"/>
    <n v="269"/>
    <n v="53.01765151515152"/>
    <n v="30.710517747207476"/>
    <m/>
    <m/>
    <m/>
    <x v="47"/>
    <x v="4"/>
    <x v="6"/>
    <x v="206"/>
  </r>
  <r>
    <s v="3-47"/>
    <d v="2011-08-08T00:00:00"/>
    <n v="1092.1099999999999"/>
    <n v="0"/>
    <n v="0"/>
    <n v="540.04999999999995"/>
    <n v="36"/>
    <n v="15.001388888888888"/>
    <n v="552.05999999999995"/>
    <n v="12"/>
    <n v="48"/>
    <n v="46.004999999999995"/>
    <n v="22.752291666666665"/>
    <m/>
    <m/>
    <m/>
    <x v="47"/>
    <x v="4"/>
    <x v="0"/>
    <x v="206"/>
  </r>
  <r>
    <s v="3-47"/>
    <d v="2011-08-09T00:00:00"/>
    <n v="1019.86"/>
    <n v="0"/>
    <n v="0"/>
    <n v="604.45000000000005"/>
    <n v="28"/>
    <n v="21.587500000000002"/>
    <n v="415.41"/>
    <n v="8"/>
    <n v="36"/>
    <n v="51.926250000000003"/>
    <n v="28.329444444444448"/>
    <m/>
    <m/>
    <m/>
    <x v="47"/>
    <x v="4"/>
    <x v="1"/>
    <x v="206"/>
  </r>
  <r>
    <s v="3-47"/>
    <d v="2011-08-10T00:00:00"/>
    <n v="940.02"/>
    <n v="0"/>
    <n v="0"/>
    <n v="430.8"/>
    <n v="31"/>
    <n v="13.896774193548387"/>
    <n v="509.22"/>
    <n v="12"/>
    <n v="43"/>
    <n v="42.435000000000002"/>
    <n v="21.86093023255814"/>
    <m/>
    <m/>
    <m/>
    <x v="47"/>
    <x v="4"/>
    <x v="2"/>
    <x v="206"/>
  </r>
  <r>
    <s v="3-47"/>
    <d v="2011-08-11T00:00:00"/>
    <n v="967.3"/>
    <n v="0"/>
    <n v="0"/>
    <n v="787.9"/>
    <n v="35"/>
    <n v="22.511428571428571"/>
    <n v="179.4"/>
    <n v="6"/>
    <n v="41"/>
    <n v="29.900000000000002"/>
    <n v="23.592682926829266"/>
    <m/>
    <m/>
    <m/>
    <x v="47"/>
    <x v="4"/>
    <x v="3"/>
    <x v="206"/>
  </r>
  <r>
    <s v="3-47"/>
    <d v="2011-08-12T00:00:00"/>
    <n v="2041.6"/>
    <n v="0"/>
    <n v="0"/>
    <n v="1683"/>
    <n v="58"/>
    <n v="29.017241379310345"/>
    <n v="358.6"/>
    <n v="9"/>
    <n v="67"/>
    <n v="39.844444444444449"/>
    <n v="30.471641791044775"/>
    <m/>
    <m/>
    <m/>
    <x v="47"/>
    <x v="4"/>
    <x v="4"/>
    <x v="206"/>
  </r>
  <r>
    <s v="3-47"/>
    <d v="2011-08-13T00:00:00"/>
    <n v="1410.01"/>
    <n v="0"/>
    <n v="0"/>
    <n v="831.35"/>
    <n v="30"/>
    <n v="27.711666666666666"/>
    <n v="578.66"/>
    <n v="13"/>
    <n v="43"/>
    <n v="44.512307692307687"/>
    <n v="32.790930232558139"/>
    <m/>
    <m/>
    <m/>
    <x v="47"/>
    <x v="4"/>
    <x v="5"/>
    <x v="206"/>
  </r>
  <r>
    <m/>
    <d v="2011-08-14T00:00:00"/>
    <n v="7470.9"/>
    <n v="2006.7"/>
    <n v="9477.6"/>
    <m/>
    <n v="218"/>
    <n v="21.620999949973811"/>
    <n v="2593.35"/>
    <n v="60"/>
    <n v="278"/>
    <n v="42.437167022792018"/>
    <n v="26.632986882350242"/>
    <m/>
    <m/>
    <m/>
    <x v="48"/>
    <x v="4"/>
    <x v="6"/>
    <x v="207"/>
  </r>
  <r>
    <s v="3-48"/>
    <d v="2011-08-15T00:00:00"/>
    <n v="0"/>
    <n v="0"/>
    <n v="0"/>
    <n v="0"/>
    <n v="0"/>
    <n v="0"/>
    <n v="0"/>
    <n v="0"/>
    <n v="0"/>
    <n v="0"/>
    <n v="0"/>
    <s v="Show Holiday"/>
    <m/>
    <m/>
    <x v="48"/>
    <x v="4"/>
    <x v="0"/>
    <x v="207"/>
  </r>
  <r>
    <s v="3-48"/>
    <d v="2011-08-16T00:00:00"/>
    <n v="1365.18"/>
    <n v="0"/>
    <n v="0"/>
    <n v="1069.7"/>
    <n v="53"/>
    <n v="20.183018867924527"/>
    <n v="295.48"/>
    <n v="10"/>
    <n v="63"/>
    <n v="29.548000000000002"/>
    <n v="21.66952380952381"/>
    <m/>
    <m/>
    <m/>
    <x v="48"/>
    <x v="4"/>
    <x v="1"/>
    <x v="207"/>
  </r>
  <r>
    <s v="3-48"/>
    <d v="2011-08-17T00:00:00"/>
    <n v="1337.19"/>
    <n v="0"/>
    <n v="0"/>
    <n v="569.04999999999995"/>
    <n v="31"/>
    <n v="18.356451612903225"/>
    <n v="768.14"/>
    <n v="14"/>
    <n v="45"/>
    <n v="54.867142857142859"/>
    <n v="29.715333333333334"/>
    <m/>
    <m/>
    <m/>
    <x v="48"/>
    <x v="4"/>
    <x v="2"/>
    <x v="207"/>
  </r>
  <r>
    <s v="3-48"/>
    <d v="2011-08-18T00:00:00"/>
    <n v="2036.83"/>
    <n v="0"/>
    <n v="0"/>
    <n v="790.85"/>
    <n v="40"/>
    <n v="19.771250000000002"/>
    <n v="1245.98"/>
    <n v="14"/>
    <n v="54"/>
    <n v="88.998571428571424"/>
    <n v="37.719074074074072"/>
    <m/>
    <m/>
    <m/>
    <x v="48"/>
    <x v="4"/>
    <x v="3"/>
    <x v="207"/>
  </r>
  <r>
    <s v="3-48"/>
    <d v="2011-08-19T00:00:00"/>
    <n v="2116.5500000000002"/>
    <n v="0"/>
    <n v="0"/>
    <n v="1060.8"/>
    <n v="46"/>
    <n v="23.060869565217391"/>
    <n v="1055.75"/>
    <n v="22"/>
    <n v="68"/>
    <n v="47.988636363636367"/>
    <n v="31.12573529411765"/>
    <m/>
    <m/>
    <m/>
    <x v="48"/>
    <x v="4"/>
    <x v="4"/>
    <x v="207"/>
  </r>
  <r>
    <s v="3-48"/>
    <d v="2011-08-20T00:00:00"/>
    <n v="1866.25"/>
    <n v="0"/>
    <n v="0"/>
    <n v="552.20000000000005"/>
    <n v="31"/>
    <n v="17.812903225806455"/>
    <n v="1314.05"/>
    <n v="9"/>
    <n v="40"/>
    <n v="146.00555555555556"/>
    <n v="46.65625"/>
    <m/>
    <m/>
    <m/>
    <x v="48"/>
    <x v="4"/>
    <x v="5"/>
    <x v="207"/>
  </r>
  <r>
    <m/>
    <d v="2011-08-21T00:00:00"/>
    <n v="8722"/>
    <n v="1148.27"/>
    <n v="9870.27"/>
    <m/>
    <n v="201"/>
    <n v="16.530748878641933"/>
    <n v="4679.3999999999996"/>
    <n v="69"/>
    <n v="270"/>
    <n v="61.234651034151035"/>
    <n v="27.814319418508145"/>
    <m/>
    <m/>
    <m/>
    <x v="49"/>
    <x v="4"/>
    <x v="6"/>
    <x v="208"/>
  </r>
  <r>
    <s v="3-49"/>
    <d v="2011-08-22T00:00:00"/>
    <n v="1416.65"/>
    <n v="0"/>
    <n v="0"/>
    <n v="844.25"/>
    <n v="40"/>
    <n v="21.106249999999999"/>
    <n v="572.4"/>
    <n v="10"/>
    <n v="50"/>
    <n v="57.239999999999995"/>
    <n v="28.333000000000002"/>
    <m/>
    <m/>
    <m/>
    <x v="49"/>
    <x v="4"/>
    <x v="0"/>
    <x v="208"/>
  </r>
  <r>
    <s v="3-49"/>
    <d v="2011-08-23T00:00:00"/>
    <n v="777.13"/>
    <n v="0"/>
    <n v="0"/>
    <n v="540.79999999999995"/>
    <n v="37"/>
    <n v="14.616216216216214"/>
    <n v="236.33"/>
    <n v="6"/>
    <n v="43"/>
    <n v="39.388333333333335"/>
    <n v="18.072790697674417"/>
    <m/>
    <m/>
    <m/>
    <x v="49"/>
    <x v="4"/>
    <x v="1"/>
    <x v="208"/>
  </r>
  <r>
    <s v="3-49"/>
    <d v="2011-08-24T00:00:00"/>
    <n v="1309.77"/>
    <n v="0"/>
    <n v="0"/>
    <n v="646.75"/>
    <n v="35"/>
    <n v="18.478571428571428"/>
    <n v="663.02"/>
    <n v="12"/>
    <n v="47"/>
    <n v="55.251666666666665"/>
    <n v="27.867446808510639"/>
    <m/>
    <m/>
    <m/>
    <x v="49"/>
    <x v="4"/>
    <x v="2"/>
    <x v="208"/>
  </r>
  <r>
    <s v="3-49"/>
    <d v="2011-08-25T00:00:00"/>
    <n v="989.2"/>
    <n v="0"/>
    <n v="0"/>
    <n v="550.79999999999995"/>
    <n v="37"/>
    <n v="14.886486486486485"/>
    <n v="438.4"/>
    <n v="8"/>
    <n v="45"/>
    <n v="54.8"/>
    <n v="21.982222222222219"/>
    <m/>
    <m/>
    <m/>
    <x v="49"/>
    <x v="4"/>
    <x v="3"/>
    <x v="208"/>
  </r>
  <r>
    <s v="3-49"/>
    <d v="2011-08-26T00:00:00"/>
    <n v="1719.83"/>
    <n v="0"/>
    <n v="0"/>
    <n v="1020.9"/>
    <n v="43"/>
    <n v="23.741860465116279"/>
    <n v="698.93"/>
    <n v="14"/>
    <n v="57"/>
    <n v="49.923571428571428"/>
    <n v="30.172456140350874"/>
    <m/>
    <m/>
    <m/>
    <x v="49"/>
    <x v="4"/>
    <x v="4"/>
    <x v="208"/>
  </r>
  <r>
    <s v="3-49"/>
    <d v="2011-08-27T00:00:00"/>
    <n v="762.46"/>
    <n v="0"/>
    <n v="0"/>
    <n v="485.7"/>
    <n v="20"/>
    <n v="24.285"/>
    <n v="276.76"/>
    <n v="8"/>
    <n v="28"/>
    <n v="34.594999999999999"/>
    <n v="27.230714285714289"/>
    <m/>
    <m/>
    <m/>
    <x v="49"/>
    <x v="4"/>
    <x v="5"/>
    <x v="208"/>
  </r>
  <r>
    <m/>
    <d v="2011-08-28T00:00:00"/>
    <n v="6975.04"/>
    <n v="4184.54"/>
    <n v="11159.58"/>
    <m/>
    <n v="212"/>
    <n v="19.519064099398399"/>
    <n v="2885.84"/>
    <n v="58"/>
    <n v="270"/>
    <n v="48.533095238095235"/>
    <n v="25.609771692412071"/>
    <m/>
    <m/>
    <m/>
    <x v="50"/>
    <x v="4"/>
    <x v="6"/>
    <x v="209"/>
  </r>
  <r>
    <s v="3-50"/>
    <d v="2011-08-29T00:00:00"/>
    <n v="1018.92"/>
    <n v="0"/>
    <n v="0"/>
    <n v="615.29999999999995"/>
    <n v="37"/>
    <n v="16.629729729729728"/>
    <n v="403.62"/>
    <n v="12"/>
    <n v="49"/>
    <n v="33.634999999999998"/>
    <n v="20.794285714285714"/>
    <m/>
    <m/>
    <m/>
    <x v="50"/>
    <x v="4"/>
    <x v="0"/>
    <x v="209"/>
  </r>
  <r>
    <s v="3-50"/>
    <d v="2011-08-30T00:00:00"/>
    <n v="1199.0999999999999"/>
    <n v="0"/>
    <n v="0"/>
    <n v="789.05"/>
    <n v="45"/>
    <n v="17.534444444444443"/>
    <n v="410.05"/>
    <n v="10"/>
    <n v="55"/>
    <n v="41.005000000000003"/>
    <n v="21.801818181818181"/>
    <m/>
    <m/>
    <m/>
    <x v="50"/>
    <x v="4"/>
    <x v="1"/>
    <x v="209"/>
  </r>
  <r>
    <s v="3-50"/>
    <d v="2011-08-31T00:00:00"/>
    <n v="860.72"/>
    <n v="0"/>
    <n v="0"/>
    <n v="671.5"/>
    <n v="29"/>
    <n v="23.155172413793103"/>
    <n v="189.22"/>
    <n v="5"/>
    <n v="34"/>
    <n v="37.844000000000001"/>
    <n v="25.31529411764706"/>
    <m/>
    <m/>
    <m/>
    <x v="50"/>
    <x v="4"/>
    <x v="2"/>
    <x v="209"/>
  </r>
  <r>
    <s v="3-50"/>
    <d v="2011-09-01T00:00:00"/>
    <n v="1401.63"/>
    <n v="0"/>
    <n v="0"/>
    <n v="871.8"/>
    <n v="38"/>
    <n v="22.942105263157895"/>
    <n v="529.83000000000004"/>
    <n v="12"/>
    <n v="50"/>
    <n v="44.152500000000003"/>
    <n v="28.032600000000002"/>
    <m/>
    <m/>
    <m/>
    <x v="50"/>
    <x v="4"/>
    <x v="3"/>
    <x v="209"/>
  </r>
  <r>
    <s v="3-50"/>
    <d v="2011-09-02T00:00:00"/>
    <n v="1521.43"/>
    <n v="0"/>
    <n v="0"/>
    <n v="1075.8499999999999"/>
    <n v="44"/>
    <n v="24.451136363636362"/>
    <n v="445.98"/>
    <n v="10"/>
    <n v="54"/>
    <n v="44.597999999999999"/>
    <n v="28.182037037037034"/>
    <m/>
    <m/>
    <m/>
    <x v="50"/>
    <x v="4"/>
    <x v="4"/>
    <x v="209"/>
  </r>
  <r>
    <s v="3-50"/>
    <d v="2011-09-03T00:00:00"/>
    <n v="1769.78"/>
    <n v="0"/>
    <n v="0"/>
    <n v="761.3"/>
    <n v="31"/>
    <n v="24.558064516129029"/>
    <n v="1008.48"/>
    <n v="16"/>
    <n v="47"/>
    <n v="63.03"/>
    <n v="37.654893617021273"/>
    <m/>
    <m/>
    <m/>
    <x v="50"/>
    <x v="4"/>
    <x v="5"/>
    <x v="209"/>
  </r>
  <r>
    <m/>
    <d v="2011-09-04T00:00:00"/>
    <n v="7771.58"/>
    <n v="5424.33"/>
    <n v="13195.91"/>
    <m/>
    <n v="224"/>
    <n v="21.545108788481759"/>
    <n v="2987.1800000000003"/>
    <n v="65"/>
    <n v="289"/>
    <n v="44.044083333333333"/>
    <n v="26.963488111301544"/>
    <m/>
    <m/>
    <m/>
    <x v="51"/>
    <x v="4"/>
    <x v="6"/>
    <x v="210"/>
  </r>
  <r>
    <s v="3-51"/>
    <d v="2011-09-05T00:00:00"/>
    <n v="871.98"/>
    <n v="0"/>
    <n v="0"/>
    <n v="733.8"/>
    <n v="44"/>
    <n v="16.677272727272726"/>
    <n v="138.18"/>
    <n v="2"/>
    <n v="46"/>
    <n v="69.09"/>
    <n v="18.956086956521741"/>
    <m/>
    <m/>
    <m/>
    <x v="51"/>
    <x v="4"/>
    <x v="0"/>
    <x v="210"/>
  </r>
  <r>
    <s v="3-51"/>
    <d v="2011-09-06T00:00:00"/>
    <n v="1031.9100000000001"/>
    <n v="0"/>
    <n v="0"/>
    <n v="362.6"/>
    <n v="27"/>
    <n v="13.42962962962963"/>
    <n v="669.31"/>
    <n v="10"/>
    <n v="37"/>
    <n v="66.930999999999997"/>
    <n v="27.889459459459456"/>
    <m/>
    <m/>
    <m/>
    <x v="51"/>
    <x v="4"/>
    <x v="1"/>
    <x v="210"/>
  </r>
  <r>
    <s v="3-51"/>
    <d v="2011-09-07T00:00:00"/>
    <n v="1228.01"/>
    <n v="0"/>
    <n v="0"/>
    <n v="837.9"/>
    <n v="44"/>
    <n v="19.043181818181818"/>
    <n v="390.11"/>
    <n v="7"/>
    <n v="51"/>
    <n v="55.730000000000004"/>
    <n v="24.078627450980392"/>
    <m/>
    <m/>
    <m/>
    <x v="51"/>
    <x v="4"/>
    <x v="2"/>
    <x v="210"/>
  </r>
  <r>
    <s v="3-51"/>
    <d v="2011-09-08T00:00:00"/>
    <n v="1429.64"/>
    <n v="0"/>
    <n v="0"/>
    <n v="862.65"/>
    <n v="50"/>
    <n v="17.253"/>
    <n v="566.99"/>
    <n v="13"/>
    <n v="63"/>
    <n v="43.614615384615384"/>
    <n v="22.692698412698412"/>
    <m/>
    <m/>
    <m/>
    <x v="51"/>
    <x v="4"/>
    <x v="3"/>
    <x v="210"/>
  </r>
  <r>
    <s v="3-51"/>
    <d v="2011-09-09T00:00:00"/>
    <n v="1982.71"/>
    <n v="0"/>
    <n v="0"/>
    <n v="1053.2"/>
    <n v="50"/>
    <n v="21.064"/>
    <n v="929.51"/>
    <n v="17"/>
    <n v="67"/>
    <n v="54.677058823529414"/>
    <n v="29.592686567164179"/>
    <m/>
    <m/>
    <m/>
    <x v="51"/>
    <x v="4"/>
    <x v="4"/>
    <x v="210"/>
  </r>
  <r>
    <s v="3-51"/>
    <d v="2011-09-10T00:00:00"/>
    <n v="677.41"/>
    <n v="0"/>
    <n v="0"/>
    <n v="386.6"/>
    <n v="24"/>
    <n v="16.108333333333334"/>
    <n v="290.81"/>
    <n v="5"/>
    <n v="29"/>
    <n v="58.161999999999999"/>
    <n v="23.358965517241383"/>
    <m/>
    <m/>
    <m/>
    <x v="51"/>
    <x v="4"/>
    <x v="5"/>
    <x v="210"/>
  </r>
  <r>
    <m/>
    <d v="2011-09-11T00:00:00"/>
    <n v="7221.66"/>
    <n v="2894.27"/>
    <n v="10115.93"/>
    <m/>
    <n v="239"/>
    <n v="17.262569584736251"/>
    <n v="2984.91"/>
    <n v="54"/>
    <n v="293"/>
    <n v="58.034112368024132"/>
    <n v="24.428087394010927"/>
    <m/>
    <m/>
    <m/>
    <x v="52"/>
    <x v="4"/>
    <x v="6"/>
    <x v="211"/>
  </r>
  <r>
    <s v="3-52"/>
    <d v="2011-09-12T00:00:00"/>
    <n v="619.95000000000005"/>
    <n v="0"/>
    <n v="0"/>
    <n v="423.8"/>
    <n v="21"/>
    <n v="20.18095238095238"/>
    <n v="196.15"/>
    <n v="4"/>
    <n v="25"/>
    <n v="49.037500000000001"/>
    <n v="24.798000000000002"/>
    <m/>
    <m/>
    <m/>
    <x v="52"/>
    <x v="4"/>
    <x v="0"/>
    <x v="211"/>
  </r>
  <r>
    <s v="3-52"/>
    <d v="2011-09-13T00:00:00"/>
    <n v="1231.42"/>
    <n v="0"/>
    <n v="0"/>
    <n v="821.55"/>
    <n v="41"/>
    <n v="20.037804878048778"/>
    <n v="409.87"/>
    <n v="8"/>
    <n v="49"/>
    <n v="51.233750000000001"/>
    <n v="25.131020408163266"/>
    <m/>
    <m/>
    <m/>
    <x v="52"/>
    <x v="4"/>
    <x v="1"/>
    <x v="211"/>
  </r>
  <r>
    <s v="3-52"/>
    <d v="2011-09-14T00:00:00"/>
    <n v="1344.95"/>
    <n v="0"/>
    <n v="0"/>
    <n v="651.65"/>
    <n v="43"/>
    <n v="15.154651162790698"/>
    <n v="693.38"/>
    <n v="11"/>
    <n v="54"/>
    <n v="63.034545454545452"/>
    <n v="24.907962962962962"/>
    <m/>
    <m/>
    <m/>
    <x v="52"/>
    <x v="4"/>
    <x v="2"/>
    <x v="211"/>
  </r>
  <r>
    <s v="3-52"/>
    <d v="2011-09-15T00:00:00"/>
    <n v="1163.01"/>
    <n v="0"/>
    <n v="0"/>
    <n v="595.65"/>
    <n v="39"/>
    <n v="15.273076923076923"/>
    <n v="567.36"/>
    <n v="13"/>
    <n v="52"/>
    <n v="43.643076923076926"/>
    <n v="22.365576923076922"/>
    <m/>
    <m/>
    <m/>
    <x v="52"/>
    <x v="4"/>
    <x v="3"/>
    <x v="211"/>
  </r>
  <r>
    <s v="3-52"/>
    <d v="2011-09-16T00:00:00"/>
    <n v="1625.39"/>
    <n v="0"/>
    <n v="0"/>
    <n v="691"/>
    <n v="41"/>
    <n v="16.853658536585368"/>
    <n v="934.39"/>
    <n v="19"/>
    <n v="60"/>
    <n v="49.178421052631577"/>
    <n v="27.089833333333331"/>
    <m/>
    <m/>
    <m/>
    <x v="52"/>
    <x v="4"/>
    <x v="4"/>
    <x v="211"/>
  </r>
  <r>
    <s v="3-52"/>
    <d v="2011-09-17T00:00:00"/>
    <n v="1010.44"/>
    <n v="0"/>
    <n v="0"/>
    <n v="626.5"/>
    <n v="28"/>
    <n v="22.375"/>
    <n v="383.94"/>
    <n v="10"/>
    <n v="38"/>
    <n v="38.393999999999998"/>
    <n v="26.590526315789475"/>
    <m/>
    <m/>
    <m/>
    <x v="52"/>
    <x v="4"/>
    <x v="5"/>
    <x v="211"/>
  </r>
  <r>
    <m/>
    <d v="2011-09-18T00:00:00"/>
    <n v="6995.16"/>
    <n v="3125.56"/>
    <n v="10120.719999999999"/>
    <m/>
    <n v="213"/>
    <n v="18.312523980242357"/>
    <n v="3185.09"/>
    <n v="65"/>
    <n v="278"/>
    <n v="49.086882238375665"/>
    <n v="25.147153323887661"/>
    <m/>
    <m/>
    <m/>
    <x v="0"/>
    <x v="4"/>
    <x v="6"/>
    <x v="212"/>
  </r>
  <r>
    <s v="4-01"/>
    <d v="2011-09-19T00:00:00"/>
    <n v="648.55999999999995"/>
    <n v="0"/>
    <n v="0"/>
    <n v="412.4"/>
    <n v="31"/>
    <n v="13.303225806451612"/>
    <n v="236.16"/>
    <n v="7"/>
    <n v="38"/>
    <n v="33.737142857142857"/>
    <n v="17.067368421052631"/>
    <m/>
    <m/>
    <m/>
    <x v="0"/>
    <x v="4"/>
    <x v="0"/>
    <x v="212"/>
  </r>
  <r>
    <s v="4-01"/>
    <d v="2011-09-20T00:00:00"/>
    <n v="1059.49"/>
    <n v="0"/>
    <n v="0"/>
    <n v="664.3"/>
    <n v="42"/>
    <n v="15.816666666666666"/>
    <n v="395.19"/>
    <n v="8"/>
    <n v="50"/>
    <n v="49.39875"/>
    <n v="21.189800000000002"/>
    <m/>
    <m/>
    <m/>
    <x v="0"/>
    <x v="4"/>
    <x v="1"/>
    <x v="212"/>
  </r>
  <r>
    <s v="3-49"/>
    <d v="2011-09-21T00:00:00"/>
    <n v="1131.19"/>
    <n v="0"/>
    <n v="0"/>
    <n v="763.75"/>
    <n v="36"/>
    <n v="21.215277777777779"/>
    <n v="367.44"/>
    <n v="10"/>
    <n v="46"/>
    <n v="36.744"/>
    <n v="24.591086956521739"/>
    <m/>
    <m/>
    <m/>
    <x v="0"/>
    <x v="4"/>
    <x v="2"/>
    <x v="212"/>
  </r>
  <r>
    <s v="3-49"/>
    <d v="2011-09-22T00:00:00"/>
    <n v="1127.19"/>
    <n v="0"/>
    <n v="0"/>
    <n v="830.95"/>
    <n v="41"/>
    <n v="20.26707317073171"/>
    <n v="296.24"/>
    <n v="10"/>
    <n v="51"/>
    <n v="29.624000000000002"/>
    <n v="22.101764705882353"/>
    <m/>
    <m/>
    <m/>
    <x v="0"/>
    <x v="4"/>
    <x v="3"/>
    <x v="212"/>
  </r>
  <r>
    <s v="3-49"/>
    <d v="2011-09-23T00:00:00"/>
    <n v="2186.9"/>
    <n v="0"/>
    <n v="0"/>
    <n v="1256.4000000000001"/>
    <n v="52"/>
    <n v="24.161538461538463"/>
    <n v="930.5"/>
    <n v="16"/>
    <n v="68"/>
    <n v="58.15625"/>
    <n v="32.160294117647062"/>
    <m/>
    <m/>
    <m/>
    <x v="0"/>
    <x v="4"/>
    <x v="4"/>
    <x v="212"/>
  </r>
  <r>
    <s v="3-49"/>
    <d v="2011-09-24T00:00:00"/>
    <n v="956.24"/>
    <n v="0"/>
    <n v="0"/>
    <n v="566.15"/>
    <n v="25"/>
    <n v="22.646000000000001"/>
    <n v="390.09"/>
    <n v="11"/>
    <n v="36"/>
    <n v="35.462727272727271"/>
    <n v="26.562222222222221"/>
    <m/>
    <m/>
    <m/>
    <x v="0"/>
    <x v="4"/>
    <x v="5"/>
    <x v="212"/>
  </r>
  <r>
    <m/>
    <d v="2011-09-25T00:00:00"/>
    <n v="7109.57"/>
    <n v="2896.71"/>
    <n v="10006.279999999999"/>
    <m/>
    <n v="227"/>
    <n v="19.568296980527702"/>
    <n v="2615.62"/>
    <n v="62"/>
    <n v="289"/>
    <n v="40.520478354978358"/>
    <n v="23.945422737221005"/>
    <m/>
    <m/>
    <m/>
    <x v="1"/>
    <x v="4"/>
    <x v="6"/>
    <x v="213"/>
  </r>
  <r>
    <s v="3-50"/>
    <d v="2011-09-26T00:00:00"/>
    <n v="1050.0899999999999"/>
    <n v="0"/>
    <n v="0"/>
    <n v="568.5"/>
    <n v="28"/>
    <n v="20.303571428571427"/>
    <n v="481.59"/>
    <n v="12"/>
    <n v="40"/>
    <n v="40.1325"/>
    <n v="26.252249999999997"/>
    <m/>
    <m/>
    <m/>
    <x v="1"/>
    <x v="4"/>
    <x v="0"/>
    <x v="213"/>
  </r>
  <r>
    <s v="3-50"/>
    <d v="2011-09-27T00:00:00"/>
    <n v="1269.3599999999999"/>
    <n v="0"/>
    <n v="0"/>
    <n v="1001.75"/>
    <n v="41"/>
    <n v="24.432926829268293"/>
    <n v="267.61"/>
    <n v="9"/>
    <n v="50"/>
    <n v="29.734444444444446"/>
    <n v="25.387200000000004"/>
    <m/>
    <m/>
    <m/>
    <x v="1"/>
    <x v="4"/>
    <x v="1"/>
    <x v="213"/>
  </r>
  <r>
    <s v="3-50"/>
    <d v="2011-09-28T00:00:00"/>
    <n v="1159.3499999999999"/>
    <n v="0"/>
    <n v="0"/>
    <n v="516.70000000000005"/>
    <n v="35"/>
    <n v="14.762857142857143"/>
    <n v="642.65"/>
    <n v="12"/>
    <n v="47"/>
    <n v="53.554166666666667"/>
    <n v="24.667021276595744"/>
    <m/>
    <m/>
    <m/>
    <x v="1"/>
    <x v="4"/>
    <x v="2"/>
    <x v="213"/>
  </r>
  <r>
    <s v="3-50"/>
    <d v="2011-09-29T00:00:00"/>
    <n v="2415.87"/>
    <n v="0"/>
    <n v="0"/>
    <n v="1125.2"/>
    <n v="45"/>
    <n v="25.004444444444445"/>
    <n v="1340.67"/>
    <n v="14"/>
    <n v="59"/>
    <n v="95.762142857142862"/>
    <n v="41.794406779661017"/>
    <m/>
    <m/>
    <m/>
    <x v="1"/>
    <x v="4"/>
    <x v="3"/>
    <x v="213"/>
  </r>
  <r>
    <s v="3-50"/>
    <d v="2011-09-30T00:00:00"/>
    <n v="1792.9"/>
    <n v="0"/>
    <n v="0"/>
    <n v="1133"/>
    <n v="53"/>
    <n v="21.377358490566039"/>
    <n v="659.9"/>
    <n v="9"/>
    <n v="62"/>
    <n v="73.322222222222223"/>
    <n v="28.917741935483871"/>
    <m/>
    <m/>
    <m/>
    <x v="1"/>
    <x v="4"/>
    <x v="4"/>
    <x v="213"/>
  </r>
  <r>
    <s v="3-50"/>
    <d v="2011-10-01T00:00:00"/>
    <n v="933.64"/>
    <n v="0"/>
    <n v="0"/>
    <n v="534.1"/>
    <n v="25"/>
    <n v="21.364000000000001"/>
    <n v="399.54"/>
    <n v="7"/>
    <n v="32"/>
    <n v="57.07714285714286"/>
    <n v="29.176250000000003"/>
    <m/>
    <m/>
    <m/>
    <x v="1"/>
    <x v="4"/>
    <x v="5"/>
    <x v="213"/>
  </r>
  <r>
    <m/>
    <d v="2011-10-02T00:00:00"/>
    <n v="8621.2099999999991"/>
    <n v="2155.3000000000002"/>
    <n v="10776.509999999998"/>
    <m/>
    <n v="227"/>
    <n v="21.20752638928456"/>
    <n v="3791.96"/>
    <n v="63"/>
    <n v="290"/>
    <n v="58.263769841269841"/>
    <n v="29.365811665290106"/>
    <m/>
    <m/>
    <m/>
    <x v="2"/>
    <x v="4"/>
    <x v="6"/>
    <x v="214"/>
  </r>
  <r>
    <s v="3-51"/>
    <d v="2011-10-03T00:00:00"/>
    <n v="863.64"/>
    <n v="0"/>
    <n v="0"/>
    <n v="531.4"/>
    <n v="32"/>
    <n v="16.606249999999999"/>
    <n v="332.24"/>
    <n v="7"/>
    <n v="39"/>
    <n v="47.462857142857146"/>
    <n v="22.144615384615385"/>
    <m/>
    <m/>
    <m/>
    <x v="2"/>
    <x v="4"/>
    <x v="0"/>
    <x v="214"/>
  </r>
  <r>
    <s v="3-51"/>
    <d v="2011-10-04T00:00:00"/>
    <n v="1308.6400000000001"/>
    <n v="0"/>
    <n v="0"/>
    <n v="439.65"/>
    <n v="31"/>
    <n v="14.182258064516128"/>
    <n v="868.99"/>
    <n v="14"/>
    <n v="45"/>
    <n v="62.070714285714288"/>
    <n v="29.080888888888886"/>
    <m/>
    <m/>
    <m/>
    <x v="2"/>
    <x v="4"/>
    <x v="1"/>
    <x v="214"/>
  </r>
  <r>
    <s v="3-51"/>
    <d v="2011-10-05T00:00:00"/>
    <n v="1179"/>
    <n v="0"/>
    <n v="0"/>
    <n v="612"/>
    <n v="45"/>
    <n v="13.6"/>
    <n v="567"/>
    <n v="9"/>
    <n v="54"/>
    <n v="63"/>
    <n v="21.833333333333332"/>
    <m/>
    <m/>
    <m/>
    <x v="2"/>
    <x v="4"/>
    <x v="2"/>
    <x v="214"/>
  </r>
  <r>
    <s v="3-51"/>
    <d v="2011-10-06T00:00:00"/>
    <n v="1750.53"/>
    <n v="0"/>
    <n v="0"/>
    <n v="735.35"/>
    <n v="49"/>
    <n v="15.007142857142858"/>
    <n v="1015.18"/>
    <n v="13"/>
    <n v="62"/>
    <n v="78.090769230769226"/>
    <n v="28.234354838709677"/>
    <m/>
    <m/>
    <m/>
    <x v="2"/>
    <x v="4"/>
    <x v="3"/>
    <x v="214"/>
  </r>
  <r>
    <s v="3-51"/>
    <d v="2011-10-07T00:00:00"/>
    <n v="1780.57"/>
    <n v="0"/>
    <n v="0"/>
    <n v="977"/>
    <n v="51"/>
    <n v="19.156862745098039"/>
    <n v="803.57"/>
    <n v="14"/>
    <n v="65"/>
    <n v="57.397857142857148"/>
    <n v="27.393384615384619"/>
    <m/>
    <m/>
    <m/>
    <x v="2"/>
    <x v="4"/>
    <x v="4"/>
    <x v="214"/>
  </r>
  <r>
    <s v="3-51"/>
    <d v="2011-10-08T00:00:00"/>
    <n v="1411"/>
    <n v="0"/>
    <n v="0"/>
    <n v="781.65"/>
    <n v="30"/>
    <n v="26.055"/>
    <n v="629.35"/>
    <n v="11"/>
    <n v="41"/>
    <n v="57.213636363636368"/>
    <n v="34.414634146341463"/>
    <m/>
    <m/>
    <m/>
    <x v="2"/>
    <x v="4"/>
    <x v="5"/>
    <x v="214"/>
  </r>
  <r>
    <m/>
    <d v="2011-10-09T00:00:00"/>
    <n v="8293.380000000001"/>
    <n v="3359.16"/>
    <n v="11652.54"/>
    <m/>
    <n v="238"/>
    <n v="17.43458561112617"/>
    <n v="4216.33"/>
    <n v="68"/>
    <n v="306"/>
    <n v="60.872639027639025"/>
    <n v="27.183535201212223"/>
    <m/>
    <m/>
    <m/>
    <x v="3"/>
    <x v="4"/>
    <x v="6"/>
    <x v="215"/>
  </r>
  <r>
    <s v="3-52"/>
    <d v="2011-10-10T00:00:00"/>
    <n v="1154.52"/>
    <n v="0"/>
    <n v="0"/>
    <n v="764.1"/>
    <n v="35"/>
    <n v="21.831428571428571"/>
    <n v="390.42"/>
    <n v="10"/>
    <n v="45"/>
    <n v="39.042000000000002"/>
    <n v="25.655999999999999"/>
    <m/>
    <m/>
    <m/>
    <x v="3"/>
    <x v="4"/>
    <x v="0"/>
    <x v="215"/>
  </r>
  <r>
    <s v="3-52"/>
    <d v="2011-10-11T00:00:00"/>
    <n v="839.02"/>
    <n v="0"/>
    <n v="0"/>
    <n v="341.25"/>
    <n v="27"/>
    <n v="12.638888888888889"/>
    <n v="497.77"/>
    <n v="13"/>
    <n v="40"/>
    <n v="38.29"/>
    <n v="20.9755"/>
    <m/>
    <m/>
    <m/>
    <x v="3"/>
    <x v="4"/>
    <x v="1"/>
    <x v="215"/>
  </r>
  <r>
    <s v="3-52"/>
    <d v="2011-10-12T00:00:00"/>
    <n v="1593.72"/>
    <n v="0"/>
    <n v="0"/>
    <n v="791.77"/>
    <n v="44"/>
    <n v="17.994772727272728"/>
    <n v="801.95"/>
    <n v="15"/>
    <n v="59"/>
    <n v="53.463333333333338"/>
    <n v="27.012203389830511"/>
    <m/>
    <m/>
    <m/>
    <x v="3"/>
    <x v="4"/>
    <x v="2"/>
    <x v="215"/>
  </r>
  <r>
    <s v="3-52"/>
    <d v="2011-10-13T00:00:00"/>
    <n v="1104.23"/>
    <n v="0"/>
    <n v="0"/>
    <n v="708.4"/>
    <n v="35"/>
    <n v="20.239999999999998"/>
    <n v="395.83"/>
    <n v="13"/>
    <n v="48"/>
    <n v="30.448461538461537"/>
    <n v="23.004791666666666"/>
    <m/>
    <m/>
    <m/>
    <x v="3"/>
    <x v="4"/>
    <x v="3"/>
    <x v="215"/>
  </r>
  <r>
    <s v="3-52"/>
    <d v="2011-10-14T00:00:00"/>
    <n v="1637.25"/>
    <n v="0"/>
    <n v="0"/>
    <n v="1223.75"/>
    <n v="37"/>
    <n v="33.074324324324323"/>
    <n v="413.51"/>
    <n v="11"/>
    <n v="48"/>
    <n v="37.591818181818184"/>
    <n v="34.109583333333333"/>
    <m/>
    <m/>
    <m/>
    <x v="3"/>
    <x v="4"/>
    <x v="4"/>
    <x v="215"/>
  </r>
  <r>
    <s v="3-52"/>
    <d v="2011-10-15T00:00:00"/>
    <n v="766.64"/>
    <n v="0"/>
    <n v="0"/>
    <n v="500.15"/>
    <n v="24"/>
    <n v="20.839583333333334"/>
    <n v="276.49"/>
    <n v="9"/>
    <n v="33"/>
    <n v="30.721111111111114"/>
    <n v="23.534545454545455"/>
    <m/>
    <m/>
    <m/>
    <x v="3"/>
    <x v="4"/>
    <x v="5"/>
    <x v="215"/>
  </r>
  <r>
    <m/>
    <d v="2011-10-16T00:00:00"/>
    <n v="7095.38"/>
    <n v="4478.58"/>
    <n v="11573.96"/>
    <m/>
    <n v="202"/>
    <n v="21.103166307541308"/>
    <n v="2775.9700000000003"/>
    <n v="71"/>
    <n v="273"/>
    <n v="38.259454027454034"/>
    <n v="25.715437307395991"/>
    <m/>
    <m/>
    <m/>
    <x v="4"/>
    <x v="4"/>
    <x v="6"/>
    <x v="216"/>
  </r>
  <r>
    <s v="4-01"/>
    <d v="2011-10-17T00:00:00"/>
    <n v="1216.21"/>
    <n v="0"/>
    <n v="0"/>
    <n v="571.15"/>
    <n v="36"/>
    <n v="15.865277777777777"/>
    <n v="645.05999999999995"/>
    <n v="15"/>
    <n v="51"/>
    <n v="43.003999999999998"/>
    <n v="23.847254901960785"/>
    <m/>
    <m/>
    <m/>
    <x v="4"/>
    <x v="4"/>
    <x v="0"/>
    <x v="216"/>
  </r>
  <r>
    <s v="4-01"/>
    <d v="2011-10-18T00:00:00"/>
    <n v="2194.16"/>
    <n v="0"/>
    <n v="0"/>
    <n v="592.20000000000005"/>
    <n v="40"/>
    <n v="14.805000000000001"/>
    <n v="1601.96"/>
    <n v="12"/>
    <n v="52"/>
    <n v="133.49666666666667"/>
    <n v="42.195384615384611"/>
    <m/>
    <m/>
    <m/>
    <x v="4"/>
    <x v="4"/>
    <x v="1"/>
    <x v="216"/>
  </r>
  <r>
    <s v="4-01"/>
    <d v="2011-10-19T00:00:00"/>
    <n v="961.9"/>
    <n v="0"/>
    <n v="0"/>
    <n v="508"/>
    <n v="27"/>
    <n v="18.814814814814813"/>
    <n v="453.9"/>
    <n v="11"/>
    <n v="38"/>
    <n v="41.263636363636358"/>
    <n v="25.313157894736843"/>
    <m/>
    <m/>
    <m/>
    <x v="4"/>
    <x v="4"/>
    <x v="2"/>
    <x v="216"/>
  </r>
  <r>
    <s v="4-01"/>
    <d v="2011-10-20T00:00:00"/>
    <n v="1101.4000000000001"/>
    <n v="0"/>
    <n v="0"/>
    <n v="707.85"/>
    <n v="37"/>
    <n v="19.131081081081081"/>
    <n v="393.55"/>
    <n v="6"/>
    <n v="43"/>
    <n v="65.591666666666669"/>
    <n v="25.613953488372093"/>
    <m/>
    <m/>
    <m/>
    <x v="4"/>
    <x v="4"/>
    <x v="3"/>
    <x v="216"/>
  </r>
  <r>
    <s v="4-01"/>
    <d v="2011-10-21T00:00:00"/>
    <n v="1250.71"/>
    <n v="0"/>
    <n v="0"/>
    <n v="798.45"/>
    <n v="45"/>
    <n v="17.743333333333336"/>
    <n v="452.26"/>
    <n v="10"/>
    <n v="55"/>
    <n v="45.225999999999999"/>
    <n v="22.740181818181817"/>
    <m/>
    <m/>
    <m/>
    <x v="4"/>
    <x v="4"/>
    <x v="4"/>
    <x v="216"/>
  </r>
  <r>
    <s v="4-01"/>
    <d v="2011-10-22T00:00:00"/>
    <n v="904.04"/>
    <n v="0"/>
    <n v="0"/>
    <n v="535.95000000000005"/>
    <n v="26"/>
    <n v="20.613461538461539"/>
    <n v="368.09"/>
    <n v="11"/>
    <n v="37"/>
    <n v="33.462727272727271"/>
    <n v="24.433513513513514"/>
    <m/>
    <m/>
    <m/>
    <x v="4"/>
    <x v="4"/>
    <x v="5"/>
    <x v="216"/>
  </r>
  <r>
    <m/>
    <d v="2011-10-23T00:00:00"/>
    <n v="7628.42"/>
    <n v="2203.52"/>
    <n v="9831.94"/>
    <m/>
    <n v="211"/>
    <n v="17.828828090911426"/>
    <n v="3914.8200000000006"/>
    <n v="65"/>
    <n v="276"/>
    <n v="60.340782828282819"/>
    <n v="27.357241038691608"/>
    <m/>
    <m/>
    <m/>
    <x v="5"/>
    <x v="4"/>
    <x v="6"/>
    <x v="217"/>
  </r>
  <r>
    <s v="4-02"/>
    <d v="2011-10-24T00:00:00"/>
    <n v="745.4"/>
    <n v="0"/>
    <n v="0"/>
    <n v="423.1"/>
    <n v="31"/>
    <n v="13.648387096774194"/>
    <n v="322.3"/>
    <n v="9"/>
    <n v="40"/>
    <n v="35.81111111111111"/>
    <n v="18.635000000000002"/>
    <m/>
    <m/>
    <m/>
    <x v="5"/>
    <x v="4"/>
    <x v="0"/>
    <x v="217"/>
  </r>
  <r>
    <s v="4-02"/>
    <d v="2011-10-25T00:00:00"/>
    <n v="884.44"/>
    <n v="0"/>
    <n v="0"/>
    <n v="552.54999999999995"/>
    <n v="38"/>
    <n v="14.540789473684208"/>
    <n v="331.89"/>
    <n v="8"/>
    <n v="46"/>
    <n v="41.486249999999998"/>
    <n v="19.22695652173913"/>
    <m/>
    <m/>
    <m/>
    <x v="5"/>
    <x v="4"/>
    <x v="1"/>
    <x v="217"/>
  </r>
  <r>
    <s v="4-02"/>
    <d v="2011-10-26T00:00:00"/>
    <n v="1258.99"/>
    <n v="0"/>
    <n v="0"/>
    <n v="602.5"/>
    <n v="40"/>
    <n v="15.0625"/>
    <n v="656.49"/>
    <n v="11"/>
    <n v="51"/>
    <n v="59.68090909090909"/>
    <n v="24.68607843137255"/>
    <m/>
    <m/>
    <m/>
    <x v="5"/>
    <x v="4"/>
    <x v="2"/>
    <x v="217"/>
  </r>
  <r>
    <s v="4-02"/>
    <d v="2011-10-27T00:00:00"/>
    <n v="2318.7399999999998"/>
    <n v="0"/>
    <n v="0"/>
    <n v="683.2"/>
    <n v="44"/>
    <n v="15.527272727272729"/>
    <n v="1635.17"/>
    <n v="17"/>
    <n v="61"/>
    <n v="96.186470588235295"/>
    <n v="38.006065573770492"/>
    <m/>
    <m/>
    <m/>
    <x v="5"/>
    <x v="4"/>
    <x v="3"/>
    <x v="217"/>
  </r>
  <r>
    <s v="4-02"/>
    <d v="2011-10-28T00:00:00"/>
    <n v="1251.82"/>
    <n v="0"/>
    <n v="0"/>
    <n v="869.05"/>
    <n v="41"/>
    <n v="21.196341463414633"/>
    <n v="382.77"/>
    <n v="7"/>
    <n v="48"/>
    <n v="54.681428571428569"/>
    <n v="26.079583333333332"/>
    <m/>
    <m/>
    <m/>
    <x v="5"/>
    <x v="4"/>
    <x v="4"/>
    <x v="217"/>
  </r>
  <r>
    <s v="4-02"/>
    <d v="2011-10-29T00:00:00"/>
    <n v="1779.6"/>
    <n v="0"/>
    <n v="0"/>
    <n v="1039.5"/>
    <n v="30"/>
    <n v="34.65"/>
    <n v="740.1"/>
    <n v="11"/>
    <n v="41"/>
    <n v="67.281818181818181"/>
    <n v="43.404878048780489"/>
    <m/>
    <m/>
    <m/>
    <x v="5"/>
    <x v="4"/>
    <x v="5"/>
    <x v="217"/>
  </r>
  <r>
    <m/>
    <d v="2011-10-30T00:00:00"/>
    <n v="8238.99"/>
    <n v="2985.69"/>
    <n v="11224.68"/>
    <m/>
    <n v="224"/>
    <n v="19.104215126857628"/>
    <n v="4068.7200000000003"/>
    <n v="63"/>
    <n v="287"/>
    <n v="59.187997923917045"/>
    <n v="28.339760318165997"/>
    <m/>
    <m/>
    <m/>
    <x v="6"/>
    <x v="4"/>
    <x v="6"/>
    <x v="218"/>
  </r>
  <r>
    <s v="4-03"/>
    <d v="2011-10-31T00:00:00"/>
    <n v="961.63"/>
    <n v="0"/>
    <n v="0"/>
    <n v="410.1"/>
    <n v="34"/>
    <n v="12.061764705882354"/>
    <n v="551.53"/>
    <n v="15"/>
    <n v="49"/>
    <n v="36.768666666666668"/>
    <n v="19.625102040816326"/>
    <m/>
    <m/>
    <m/>
    <x v="6"/>
    <x v="4"/>
    <x v="0"/>
    <x v="218"/>
  </r>
  <r>
    <s v="4-03"/>
    <d v="2011-11-01T00:00:00"/>
    <n v="1161.92"/>
    <n v="0"/>
    <n v="0"/>
    <n v="795.7"/>
    <n v="44"/>
    <n v="18.084090909090911"/>
    <n v="366.22"/>
    <n v="5"/>
    <n v="49"/>
    <n v="73.244"/>
    <n v="23.71265306122449"/>
    <m/>
    <m/>
    <m/>
    <x v="6"/>
    <x v="4"/>
    <x v="1"/>
    <x v="218"/>
  </r>
  <r>
    <s v="4-03"/>
    <d v="2011-11-02T00:00:00"/>
    <n v="1282.49"/>
    <n v="0"/>
    <n v="0"/>
    <n v="608.29999999999995"/>
    <n v="32"/>
    <n v="19.009374999999999"/>
    <n v="674.19"/>
    <n v="14"/>
    <n v="46"/>
    <n v="48.156428571428577"/>
    <n v="27.880217391304349"/>
    <m/>
    <m/>
    <m/>
    <x v="6"/>
    <x v="4"/>
    <x v="2"/>
    <x v="218"/>
  </r>
  <r>
    <s v="4-03"/>
    <d v="2011-11-03T00:00:00"/>
    <n v="1608.36"/>
    <n v="0"/>
    <n v="0"/>
    <n v="926.25"/>
    <n v="45"/>
    <n v="20.583333333333332"/>
    <n v="682.11"/>
    <n v="12"/>
    <n v="57"/>
    <n v="56.842500000000001"/>
    <n v="28.216842105263161"/>
    <m/>
    <m/>
    <m/>
    <x v="6"/>
    <x v="4"/>
    <x v="3"/>
    <x v="218"/>
  </r>
  <r>
    <s v="4-03"/>
    <d v="2011-11-04T00:00:00"/>
    <n v="1669.24"/>
    <n v="0"/>
    <n v="0"/>
    <n v="753.3"/>
    <n v="42"/>
    <n v="17.935714285714283"/>
    <n v="915.94"/>
    <n v="14"/>
    <n v="56"/>
    <n v="65.424285714285716"/>
    <n v="29.807857142857141"/>
    <m/>
    <m/>
    <m/>
    <x v="6"/>
    <x v="4"/>
    <x v="4"/>
    <x v="218"/>
  </r>
  <r>
    <s v="4-03"/>
    <d v="2011-11-05T00:00:00"/>
    <n v="678.16"/>
    <n v="0"/>
    <n v="0"/>
    <n v="465.5"/>
    <n v="24"/>
    <n v="19.395833333333332"/>
    <n v="212.66"/>
    <n v="5"/>
    <n v="29"/>
    <n v="42.531999999999996"/>
    <n v="23.384827586206896"/>
    <m/>
    <m/>
    <m/>
    <x v="6"/>
    <x v="4"/>
    <x v="5"/>
    <x v="218"/>
  </r>
  <r>
    <m/>
    <d v="2011-11-06T00:00:00"/>
    <n v="7361.7999999999993"/>
    <n v="3400.12"/>
    <n v="10761.919999999998"/>
    <m/>
    <n v="221"/>
    <n v="17.845018594559033"/>
    <n v="3402.65"/>
    <n v="65"/>
    <n v="286"/>
    <n v="53.827980158730156"/>
    <n v="25.437916554612059"/>
    <m/>
    <m/>
    <m/>
    <x v="7"/>
    <x v="4"/>
    <x v="6"/>
    <x v="219"/>
  </r>
  <r>
    <s v="4-04"/>
    <d v="2011-11-07T00:00:00"/>
    <n v="815.51"/>
    <n v="0"/>
    <n v="0"/>
    <n v="422.9"/>
    <n v="40"/>
    <n v="10.5725"/>
    <n v="392.61"/>
    <n v="11"/>
    <n v="51"/>
    <n v="35.691818181818185"/>
    <n v="15.990392156862745"/>
    <m/>
    <m/>
    <m/>
    <x v="7"/>
    <x v="4"/>
    <x v="0"/>
    <x v="219"/>
  </r>
  <r>
    <s v="4-04"/>
    <d v="2011-11-08T00:00:00"/>
    <n v="989.81"/>
    <n v="0"/>
    <n v="0"/>
    <n v="677.85"/>
    <n v="28"/>
    <n v="24.208928571428572"/>
    <n v="311.95999999999998"/>
    <n v="7"/>
    <n v="35"/>
    <n v="44.565714285714286"/>
    <n v="28.280285714285714"/>
    <m/>
    <m/>
    <m/>
    <x v="7"/>
    <x v="4"/>
    <x v="1"/>
    <x v="219"/>
  </r>
  <r>
    <s v="4-04"/>
    <d v="2011-11-09T00:00:00"/>
    <n v="1059.33"/>
    <n v="0"/>
    <n v="0"/>
    <n v="791.6"/>
    <n v="49"/>
    <n v="16.155102040816328"/>
    <n v="267.73"/>
    <n v="7"/>
    <n v="56"/>
    <n v="38.247142857142862"/>
    <n v="18.916607142857142"/>
    <m/>
    <m/>
    <m/>
    <x v="7"/>
    <x v="4"/>
    <x v="2"/>
    <x v="219"/>
  </r>
  <r>
    <s v="4-04"/>
    <d v="2011-11-10T00:00:00"/>
    <n v="1283.26"/>
    <n v="0"/>
    <n v="0"/>
    <n v="614.65"/>
    <n v="37"/>
    <n v="16.612162162162161"/>
    <n v="668.61"/>
    <n v="17"/>
    <n v="54"/>
    <n v="39.33"/>
    <n v="23.764074074074074"/>
    <m/>
    <m/>
    <m/>
    <x v="7"/>
    <x v="4"/>
    <x v="3"/>
    <x v="219"/>
  </r>
  <r>
    <s v="4-04"/>
    <d v="2011-11-11T00:00:00"/>
    <n v="1261.26"/>
    <n v="0"/>
    <n v="0"/>
    <n v="684.95"/>
    <n v="31"/>
    <n v="22.095161290322583"/>
    <n v="576.30999999999995"/>
    <n v="9"/>
    <n v="40"/>
    <n v="64.034444444444432"/>
    <n v="31.531500000000001"/>
    <m/>
    <m/>
    <m/>
    <x v="7"/>
    <x v="4"/>
    <x v="4"/>
    <x v="219"/>
  </r>
  <r>
    <s v="4-04"/>
    <d v="2011-11-12T00:00:00"/>
    <n v="999.2"/>
    <n v="0"/>
    <n v="0"/>
    <n v="593.1"/>
    <n v="25"/>
    <n v="23.724"/>
    <n v="406.1"/>
    <n v="11"/>
    <n v="36"/>
    <n v="36.918181818181822"/>
    <n v="27.755555555555556"/>
    <m/>
    <m/>
    <m/>
    <x v="7"/>
    <x v="4"/>
    <x v="5"/>
    <x v="219"/>
  </r>
  <r>
    <m/>
    <d v="2011-11-13T00:00:00"/>
    <n v="6408.37"/>
    <n v="2239.09"/>
    <n v="8647.4599999999991"/>
    <m/>
    <n v="210"/>
    <n v="18.894642344121607"/>
    <n v="2623.3199999999997"/>
    <n v="62"/>
    <n v="272"/>
    <n v="43.131216931216933"/>
    <n v="24.373069107272539"/>
    <m/>
    <m/>
    <m/>
    <x v="8"/>
    <x v="4"/>
    <x v="6"/>
    <x v="220"/>
  </r>
  <r>
    <s v="4-05"/>
    <d v="2011-11-14T00:00:00"/>
    <n v="1003.36"/>
    <n v="0"/>
    <n v="0"/>
    <n v="438.1"/>
    <n v="31"/>
    <n v="14.13225806451613"/>
    <n v="565.26"/>
    <n v="10"/>
    <n v="41"/>
    <n v="56.525999999999996"/>
    <n v="24.47219512195122"/>
    <m/>
    <m/>
    <m/>
    <x v="8"/>
    <x v="4"/>
    <x v="0"/>
    <x v="220"/>
  </r>
  <r>
    <s v="4-05"/>
    <d v="2011-11-15T00:00:00"/>
    <n v="668.87"/>
    <n v="0"/>
    <n v="0"/>
    <n v="484.15"/>
    <n v="28"/>
    <n v="17.291071428571428"/>
    <n v="184.72"/>
    <n v="7"/>
    <n v="35"/>
    <n v="26.388571428571428"/>
    <n v="19.110571428571429"/>
    <m/>
    <m/>
    <m/>
    <x v="8"/>
    <x v="4"/>
    <x v="1"/>
    <x v="220"/>
  </r>
  <r>
    <s v="4-05"/>
    <d v="2011-11-16T00:00:00"/>
    <n v="1096.68"/>
    <n v="0"/>
    <n v="0"/>
    <n v="682.75"/>
    <n v="37"/>
    <n v="18.452702702702702"/>
    <n v="413.93"/>
    <n v="11"/>
    <n v="48"/>
    <n v="37.630000000000003"/>
    <n v="22.8475"/>
    <m/>
    <m/>
    <m/>
    <x v="8"/>
    <x v="4"/>
    <x v="2"/>
    <x v="220"/>
  </r>
  <r>
    <s v="4-05"/>
    <d v="2011-11-17T00:00:00"/>
    <n v="1131.67"/>
    <n v="0"/>
    <n v="0"/>
    <n v="584.95000000000005"/>
    <n v="33"/>
    <n v="17.725757575757576"/>
    <n v="546.72"/>
    <n v="11"/>
    <n v="44"/>
    <n v="49.701818181818183"/>
    <n v="25.71977272727273"/>
    <m/>
    <m/>
    <m/>
    <x v="8"/>
    <x v="4"/>
    <x v="3"/>
    <x v="220"/>
  </r>
  <r>
    <s v="4-05"/>
    <d v="2011-11-18T00:00:00"/>
    <n v="1446.46"/>
    <n v="0"/>
    <n v="0"/>
    <n v="869.75"/>
    <n v="33"/>
    <n v="26.356060606060606"/>
    <n v="576.71"/>
    <n v="13"/>
    <n v="46"/>
    <n v="44.362307692307695"/>
    <n v="31.444782608695654"/>
    <m/>
    <m/>
    <m/>
    <x v="8"/>
    <x v="4"/>
    <x v="4"/>
    <x v="220"/>
  </r>
  <r>
    <s v="4-05"/>
    <d v="2011-11-19T00:00:00"/>
    <n v="1120.1099999999999"/>
    <n v="0"/>
    <n v="0"/>
    <n v="711.05"/>
    <n v="22"/>
    <n v="32.320454545454545"/>
    <n v="409.06"/>
    <n v="11"/>
    <n v="33"/>
    <n v="37.187272727272727"/>
    <n v="33.942727272727268"/>
    <m/>
    <m/>
    <m/>
    <x v="8"/>
    <x v="4"/>
    <x v="5"/>
    <x v="220"/>
  </r>
  <r>
    <m/>
    <d v="2011-11-20T00:00:00"/>
    <n v="6467.15"/>
    <n v="3848.65"/>
    <n v="10315.799999999999"/>
    <m/>
    <n v="184"/>
    <n v="21.046384153843832"/>
    <n v="2696.4"/>
    <n v="63"/>
    <n v="247"/>
    <n v="41.965995004995001"/>
    <n v="26.256258193203049"/>
    <m/>
    <m/>
    <m/>
    <x v="9"/>
    <x v="4"/>
    <x v="6"/>
    <x v="221"/>
  </r>
  <r>
    <s v="4-06"/>
    <d v="2011-11-21T00:00:00"/>
    <n v="964.49"/>
    <n v="0"/>
    <n v="0"/>
    <n v="747.3"/>
    <n v="33"/>
    <n v="22.645454545454545"/>
    <n v="217.19"/>
    <n v="6"/>
    <n v="39"/>
    <n v="36.198333333333331"/>
    <n v="24.730512820512821"/>
    <m/>
    <m/>
    <m/>
    <x v="9"/>
    <x v="4"/>
    <x v="0"/>
    <x v="221"/>
  </r>
  <r>
    <s v="4-06"/>
    <d v="2011-11-22T00:00:00"/>
    <n v="863.83"/>
    <n v="0"/>
    <n v="0"/>
    <n v="563.25"/>
    <n v="33"/>
    <n v="17.068181818181817"/>
    <n v="300.58"/>
    <n v="7"/>
    <n v="40"/>
    <n v="42.94"/>
    <n v="21.595749999999999"/>
    <m/>
    <m/>
    <m/>
    <x v="9"/>
    <x v="4"/>
    <x v="1"/>
    <x v="221"/>
  </r>
  <r>
    <s v="4-06"/>
    <d v="2011-11-23T00:00:00"/>
    <n v="1047.06"/>
    <n v="0"/>
    <n v="0"/>
    <n v="658.95"/>
    <n v="32"/>
    <n v="20.592187500000001"/>
    <n v="388.11"/>
    <n v="15"/>
    <n v="47"/>
    <n v="25.874000000000002"/>
    <n v="22.277872340425532"/>
    <m/>
    <m/>
    <m/>
    <x v="9"/>
    <x v="4"/>
    <x v="2"/>
    <x v="221"/>
  </r>
  <r>
    <s v="4-06"/>
    <d v="2011-11-24T00:00:00"/>
    <n v="1095.06"/>
    <n v="0"/>
    <n v="0"/>
    <n v="815.7"/>
    <n v="39"/>
    <n v="20.915384615384617"/>
    <n v="279.36"/>
    <n v="10"/>
    <n v="49"/>
    <n v="27.936"/>
    <n v="22.34816326530612"/>
    <m/>
    <m/>
    <m/>
    <x v="9"/>
    <x v="4"/>
    <x v="3"/>
    <x v="221"/>
  </r>
  <r>
    <s v="4-06"/>
    <d v="2011-11-25T00:00:00"/>
    <n v="2702.39"/>
    <n v="0"/>
    <n v="0"/>
    <n v="701.6"/>
    <n v="26"/>
    <n v="26.984615384615385"/>
    <n v="2000.79"/>
    <n v="10"/>
    <n v="36"/>
    <n v="200.07900000000001"/>
    <n v="75.066388888888881"/>
    <m/>
    <m/>
    <m/>
    <x v="9"/>
    <x v="4"/>
    <x v="4"/>
    <x v="221"/>
  </r>
  <r>
    <s v="4-06"/>
    <d v="2011-11-26T00:00:00"/>
    <n v="1264.05"/>
    <n v="0"/>
    <n v="0"/>
    <n v="898.9"/>
    <n v="22"/>
    <n v="40.859090909090909"/>
    <n v="365.15"/>
    <n v="7"/>
    <n v="29"/>
    <n v="52.164285714285711"/>
    <n v="43.587931034482757"/>
    <m/>
    <m/>
    <m/>
    <x v="9"/>
    <x v="4"/>
    <x v="5"/>
    <x v="221"/>
  </r>
  <r>
    <m/>
    <d v="2011-11-27T00:00:00"/>
    <n v="7936.88"/>
    <n v="2990.31"/>
    <n v="10927.19"/>
    <m/>
    <n v="185"/>
    <n v="24.844152462121212"/>
    <n v="3551.18"/>
    <n v="55"/>
    <n v="240"/>
    <n v="64.198603174603178"/>
    <n v="34.934436391602688"/>
    <m/>
    <m/>
    <m/>
    <x v="10"/>
    <x v="4"/>
    <x v="6"/>
    <x v="222"/>
  </r>
  <r>
    <s v="4-07"/>
    <d v="2011-11-28T00:00:00"/>
    <n v="838.17"/>
    <n v="0"/>
    <n v="0"/>
    <n v="609.54999999999995"/>
    <n v="31"/>
    <n v="19.662903225806449"/>
    <n v="228.62"/>
    <n v="7"/>
    <n v="38"/>
    <n v="32.660000000000004"/>
    <n v="22.057105263157894"/>
    <m/>
    <m/>
    <m/>
    <x v="10"/>
    <x v="4"/>
    <x v="0"/>
    <x v="222"/>
  </r>
  <r>
    <s v="4-07"/>
    <d v="2011-11-29T00:00:00"/>
    <n v="876.56"/>
    <n v="0"/>
    <n v="0"/>
    <n v="671.5"/>
    <n v="35"/>
    <n v="19.185714285714287"/>
    <n v="205.06"/>
    <n v="7"/>
    <n v="42"/>
    <n v="29.294285714285714"/>
    <n v="20.87047619047619"/>
    <m/>
    <m/>
    <m/>
    <x v="10"/>
    <x v="4"/>
    <x v="1"/>
    <x v="222"/>
  </r>
  <r>
    <s v="4-07"/>
    <d v="2011-11-30T00:00:00"/>
    <n v="948.38"/>
    <n v="0"/>
    <n v="0"/>
    <n v="508"/>
    <n v="41"/>
    <n v="12.390243902439025"/>
    <n v="440.38"/>
    <n v="5"/>
    <n v="46"/>
    <n v="88.075999999999993"/>
    <n v="20.61695652173913"/>
    <m/>
    <m/>
    <m/>
    <x v="10"/>
    <x v="4"/>
    <x v="2"/>
    <x v="222"/>
  </r>
  <r>
    <s v="4-07"/>
    <d v="2011-12-01T00:00:00"/>
    <n v="826.54"/>
    <n v="0"/>
    <n v="0"/>
    <n v="601.70000000000005"/>
    <n v="32"/>
    <n v="18.803125000000001"/>
    <n v="224.84"/>
    <n v="6"/>
    <n v="38"/>
    <n v="37.473333333333336"/>
    <n v="21.751052631578951"/>
    <m/>
    <m/>
    <m/>
    <x v="10"/>
    <x v="4"/>
    <x v="3"/>
    <x v="222"/>
  </r>
  <r>
    <s v="4-07"/>
    <d v="2011-12-02T00:00:00"/>
    <n v="1492.88"/>
    <n v="0"/>
    <n v="0"/>
    <n v="725.85"/>
    <n v="41"/>
    <n v="17.703658536585365"/>
    <n v="707.03"/>
    <n v="17"/>
    <n v="58"/>
    <n v="41.589999999999996"/>
    <n v="24.7048275862069"/>
    <m/>
    <m/>
    <m/>
    <x v="10"/>
    <x v="4"/>
    <x v="4"/>
    <x v="222"/>
  </r>
  <r>
    <s v="4-07"/>
    <d v="2011-12-03T00:00:00"/>
    <n v="889.7"/>
    <n v="0"/>
    <n v="0"/>
    <n v="589.70000000000005"/>
    <n v="26"/>
    <n v="22.680769230769233"/>
    <n v="300"/>
    <n v="9"/>
    <n v="35"/>
    <n v="33.333333333333336"/>
    <n v="25.42"/>
    <m/>
    <m/>
    <m/>
    <x v="10"/>
    <x v="4"/>
    <x v="5"/>
    <x v="222"/>
  </r>
  <r>
    <m/>
    <d v="2011-12-04T00:00:00"/>
    <n v="5872.2300000000005"/>
    <n v="3032.04"/>
    <n v="8904.27"/>
    <m/>
    <n v="206"/>
    <n v="18.404402363552393"/>
    <n v="2105.9299999999998"/>
    <n v="51"/>
    <n v="257"/>
    <n v="43.737825396825393"/>
    <n v="22.57006969885985"/>
    <m/>
    <m/>
    <m/>
    <x v="11"/>
    <x v="4"/>
    <x v="6"/>
    <x v="223"/>
  </r>
  <r>
    <s v="4-08"/>
    <d v="2011-12-05T00:00:00"/>
    <n v="879.5"/>
    <n v="0"/>
    <n v="0"/>
    <n v="698.88"/>
    <n v="31"/>
    <n v="22.544516129032257"/>
    <n v="180.62"/>
    <n v="9"/>
    <n v="40"/>
    <n v="20.068888888888889"/>
    <n v="21.987500000000001"/>
    <m/>
    <m/>
    <m/>
    <x v="11"/>
    <x v="4"/>
    <x v="0"/>
    <x v="223"/>
  </r>
  <r>
    <s v="4-08"/>
    <d v="2011-12-06T00:00:00"/>
    <n v="1094.8900000000001"/>
    <n v="0"/>
    <n v="0"/>
    <n v="896"/>
    <n v="36"/>
    <n v="24.888888888888889"/>
    <n v="198.89"/>
    <n v="4"/>
    <n v="40"/>
    <n v="49.722499999999997"/>
    <n v="27.372249999999998"/>
    <m/>
    <m/>
    <m/>
    <x v="11"/>
    <x v="4"/>
    <x v="1"/>
    <x v="223"/>
  </r>
  <r>
    <s v="4-08"/>
    <d v="2011-12-07T00:00:00"/>
    <n v="1424.93"/>
    <n v="0"/>
    <n v="0"/>
    <n v="475.65"/>
    <n v="33"/>
    <n v="14.413636363636362"/>
    <n v="949.28"/>
    <n v="11"/>
    <n v="44"/>
    <n v="86.298181818181817"/>
    <n v="32.384772727272725"/>
    <m/>
    <m/>
    <m/>
    <x v="11"/>
    <x v="4"/>
    <x v="2"/>
    <x v="223"/>
  </r>
  <r>
    <s v="4-08"/>
    <d v="2011-12-08T00:00:00"/>
    <n v="1780.99"/>
    <n v="0"/>
    <n v="0"/>
    <n v="767.75"/>
    <n v="30"/>
    <n v="25.591666666666665"/>
    <n v="1013.24"/>
    <n v="8"/>
    <n v="38"/>
    <n v="126.655"/>
    <n v="46.868157894736839"/>
    <m/>
    <m/>
    <m/>
    <x v="11"/>
    <x v="4"/>
    <x v="3"/>
    <x v="223"/>
  </r>
  <r>
    <s v="4-08"/>
    <d v="2011-12-09T00:00:00"/>
    <n v="1256.71"/>
    <n v="0"/>
    <n v="0"/>
    <n v="608"/>
    <n v="30"/>
    <n v="20.266666666666666"/>
    <n v="648.71"/>
    <n v="15"/>
    <n v="45"/>
    <n v="43.247333333333337"/>
    <n v="27.92688888888889"/>
    <m/>
    <m/>
    <m/>
    <x v="11"/>
    <x v="4"/>
    <x v="4"/>
    <x v="223"/>
  </r>
  <r>
    <s v="4-08"/>
    <d v="2011-12-10T00:00:00"/>
    <n v="956.76"/>
    <n v="0"/>
    <n v="0"/>
    <n v="524.33000000000004"/>
    <n v="27"/>
    <n v="19.419629629629632"/>
    <n v="432.43"/>
    <n v="19"/>
    <n v="46"/>
    <n v="22.759473684210526"/>
    <n v="20.799130434782608"/>
    <m/>
    <m/>
    <m/>
    <x v="11"/>
    <x v="4"/>
    <x v="5"/>
    <x v="223"/>
  </r>
  <r>
    <m/>
    <d v="2011-12-11T00:00:00"/>
    <n v="7393.7800000000007"/>
    <n v="3486.43"/>
    <n v="10880.210000000001"/>
    <m/>
    <n v="187"/>
    <n v="21.187500724086746"/>
    <n v="3423.1699999999996"/>
    <n v="66"/>
    <n v="253"/>
    <n v="58.125229620769097"/>
    <n v="29.556449990946845"/>
    <m/>
    <m/>
    <m/>
    <x v="12"/>
    <x v="4"/>
    <x v="6"/>
    <x v="224"/>
  </r>
  <r>
    <s v="4-09"/>
    <d v="2011-12-12T00:00:00"/>
    <n v="2231.08"/>
    <n v="0"/>
    <n v="0"/>
    <n v="485.35"/>
    <n v="32"/>
    <n v="15.167187500000001"/>
    <n v="1745.73"/>
    <n v="3"/>
    <n v="35"/>
    <n v="581.91"/>
    <n v="63.745142857142852"/>
    <m/>
    <m/>
    <m/>
    <x v="12"/>
    <x v="4"/>
    <x v="0"/>
    <x v="224"/>
  </r>
  <r>
    <s v="4-09"/>
    <d v="2011-12-13T00:00:00"/>
    <n v="1078.57"/>
    <n v="0"/>
    <n v="0"/>
    <n v="798.8"/>
    <n v="30"/>
    <n v="26.626666666666665"/>
    <n v="284.77"/>
    <n v="5"/>
    <n v="35"/>
    <n v="56.953999999999994"/>
    <n v="30.959142857142854"/>
    <m/>
    <m/>
    <m/>
    <x v="12"/>
    <x v="4"/>
    <x v="1"/>
    <x v="224"/>
  </r>
  <r>
    <s v="4-09"/>
    <d v="2011-12-14T00:00:00"/>
    <n v="1029.1099999999999"/>
    <n v="0"/>
    <n v="0"/>
    <n v="479.8"/>
    <n v="29"/>
    <n v="16.544827586206896"/>
    <n v="549.30999999999995"/>
    <n v="14"/>
    <n v="43"/>
    <n v="39.236428571428569"/>
    <n v="23.932790697674417"/>
    <m/>
    <m/>
    <m/>
    <x v="12"/>
    <x v="4"/>
    <x v="2"/>
    <x v="224"/>
  </r>
  <r>
    <s v="4-09"/>
    <d v="2011-12-15T00:00:00"/>
    <n v="1795.31"/>
    <n v="0"/>
    <n v="0"/>
    <n v="793.5"/>
    <n v="33"/>
    <n v="24.045454545454547"/>
    <n v="1001.81"/>
    <n v="18"/>
    <n v="51"/>
    <n v="55.656111111111109"/>
    <n v="35.202156862745099"/>
    <m/>
    <m/>
    <m/>
    <x v="12"/>
    <x v="4"/>
    <x v="3"/>
    <x v="224"/>
  </r>
  <r>
    <s v="4-09"/>
    <d v="2011-12-16T00:00:00"/>
    <n v="2230.56"/>
    <n v="0"/>
    <n v="0"/>
    <n v="1213.45"/>
    <n v="51"/>
    <n v="23.793137254901961"/>
    <n v="1017.11"/>
    <n v="14"/>
    <n v="65"/>
    <n v="72.650714285714287"/>
    <n v="34.316307692307689"/>
    <m/>
    <m/>
    <m/>
    <x v="12"/>
    <x v="4"/>
    <x v="4"/>
    <x v="224"/>
  </r>
  <r>
    <s v="4-09"/>
    <d v="2011-12-17T00:00:00"/>
    <n v="853.66"/>
    <n v="0"/>
    <n v="0"/>
    <n v="490.85"/>
    <n v="18"/>
    <n v="27.269444444444446"/>
    <n v="362.81"/>
    <n v="8"/>
    <n v="26"/>
    <n v="45.35125"/>
    <n v="32.833076923076923"/>
    <m/>
    <m/>
    <m/>
    <x v="12"/>
    <x v="4"/>
    <x v="5"/>
    <x v="224"/>
  </r>
  <r>
    <m/>
    <d v="2011-12-18T00:00:00"/>
    <n v="9218.2899999999991"/>
    <n v="8055.69"/>
    <n v="17273.98"/>
    <m/>
    <n v="193"/>
    <n v="22.241119666279086"/>
    <n v="4961.54"/>
    <n v="62"/>
    <n v="255"/>
    <n v="141.95975066137564"/>
    <n v="36.831436315014976"/>
    <m/>
    <m/>
    <m/>
    <x v="13"/>
    <x v="4"/>
    <x v="6"/>
    <x v="225"/>
  </r>
  <r>
    <s v="4-10"/>
    <d v="2011-12-19T00:00:00"/>
    <n v="2537.14"/>
    <n v="0"/>
    <n v="0"/>
    <n v="897.05"/>
    <n v="39"/>
    <n v="23.00128205128205"/>
    <n v="1640.09"/>
    <n v="23"/>
    <n v="62"/>
    <n v="71.308260869565217"/>
    <n v="40.921612903225807"/>
    <m/>
    <m/>
    <m/>
    <x v="13"/>
    <x v="4"/>
    <x v="0"/>
    <x v="225"/>
  </r>
  <r>
    <s v="4-10"/>
    <d v="2011-12-20T00:00:00"/>
    <n v="2220.42"/>
    <n v="0"/>
    <n v="0"/>
    <n v="1186.9000000000001"/>
    <n v="37"/>
    <n v="32.078378378378382"/>
    <n v="1033.52"/>
    <n v="15"/>
    <n v="52"/>
    <n v="68.901333333333326"/>
    <n v="42.700384615384614"/>
    <m/>
    <m/>
    <m/>
    <x v="13"/>
    <x v="4"/>
    <x v="1"/>
    <x v="225"/>
  </r>
  <r>
    <s v="4-10"/>
    <d v="2011-12-21T00:00:00"/>
    <n v="4221.47"/>
    <n v="0"/>
    <n v="0"/>
    <n v="2116.3000000000002"/>
    <n v="49"/>
    <n v="43.189795918367352"/>
    <n v="2105.17"/>
    <n v="24"/>
    <n v="73"/>
    <n v="87.71541666666667"/>
    <n v="57.828356164383564"/>
    <m/>
    <m/>
    <m/>
    <x v="13"/>
    <x v="4"/>
    <x v="2"/>
    <x v="225"/>
  </r>
  <r>
    <s v="4-10"/>
    <d v="2011-12-22T00:00:00"/>
    <n v="6406.77"/>
    <n v="0"/>
    <n v="0"/>
    <n v="1595"/>
    <n v="52"/>
    <n v="30.673076923076923"/>
    <n v="4811.7700000000004"/>
    <n v="29"/>
    <n v="81"/>
    <n v="165.92310344827587"/>
    <n v="79.095925925925926"/>
    <m/>
    <m/>
    <m/>
    <x v="13"/>
    <x v="4"/>
    <x v="3"/>
    <x v="225"/>
  </r>
  <r>
    <s v="4-10"/>
    <d v="2011-12-23T00:00:00"/>
    <n v="8423.81"/>
    <n v="0"/>
    <n v="0"/>
    <n v="4399.8999999999996"/>
    <n v="81"/>
    <n v="54.319753086419752"/>
    <n v="4023.91"/>
    <n v="50"/>
    <n v="131"/>
    <n v="80.478200000000001"/>
    <n v="64.303893129770984"/>
    <m/>
    <m/>
    <m/>
    <x v="13"/>
    <x v="4"/>
    <x v="4"/>
    <x v="225"/>
  </r>
  <r>
    <s v="4-10"/>
    <d v="2011-12-24T00:00:00"/>
    <n v="3560.97"/>
    <n v="0"/>
    <n v="0"/>
    <n v="2246.5500000000002"/>
    <n v="48"/>
    <n v="46.803125000000001"/>
    <n v="1314.42"/>
    <n v="15"/>
    <n v="63"/>
    <n v="87.628"/>
    <n v="56.523333333333341"/>
    <m/>
    <m/>
    <m/>
    <x v="13"/>
    <x v="4"/>
    <x v="5"/>
    <x v="225"/>
  </r>
  <r>
    <m/>
    <d v="2011-12-25T00:00:00"/>
    <n v="23809.61"/>
    <n v="3740.87"/>
    <n v="27550.48"/>
    <m/>
    <n v="306"/>
    <n v="38.344235226254078"/>
    <n v="14928.88"/>
    <n v="156"/>
    <n v="462"/>
    <n v="93.65905238630684"/>
    <n v="56.895584345337376"/>
    <m/>
    <m/>
    <m/>
    <x v="14"/>
    <x v="4"/>
    <x v="6"/>
    <x v="226"/>
  </r>
  <r>
    <s v="4-11"/>
    <d v="2011-12-26T00:00:00"/>
    <n v="0"/>
    <n v="0"/>
    <n v="0"/>
    <n v="0"/>
    <n v="0"/>
    <n v="0"/>
    <n v="0"/>
    <n v="0"/>
    <n v="0"/>
    <n v="0"/>
    <n v="0"/>
    <s v="BOXING DAY"/>
    <m/>
    <m/>
    <x v="14"/>
    <x v="4"/>
    <x v="0"/>
    <x v="226"/>
  </r>
  <r>
    <s v="4-11"/>
    <d v="2011-12-27T00:00:00"/>
    <n v="0"/>
    <n v="0"/>
    <n v="0"/>
    <n v="0"/>
    <n v="0"/>
    <n v="0"/>
    <n v="0"/>
    <n v="0"/>
    <n v="0"/>
    <n v="0"/>
    <n v="0"/>
    <s v="PUBLIC HOLIDAY"/>
    <m/>
    <m/>
    <x v="14"/>
    <x v="4"/>
    <x v="1"/>
    <x v="226"/>
  </r>
  <r>
    <s v="4-11"/>
    <d v="2011-12-28T00:00:00"/>
    <n v="0"/>
    <n v="0"/>
    <n v="0"/>
    <n v="0"/>
    <n v="0"/>
    <n v="0"/>
    <n v="0"/>
    <n v="0"/>
    <n v="0"/>
    <n v="0"/>
    <n v="0"/>
    <s v="CLOSED"/>
    <m/>
    <m/>
    <x v="14"/>
    <x v="4"/>
    <x v="2"/>
    <x v="226"/>
  </r>
  <r>
    <s v="4-11"/>
    <d v="2011-12-29T00:00:00"/>
    <n v="0"/>
    <n v="0"/>
    <n v="0"/>
    <n v="0"/>
    <n v="0"/>
    <n v="0"/>
    <n v="0"/>
    <n v="0"/>
    <n v="0"/>
    <n v="0"/>
    <n v="0"/>
    <s v="CLOSED"/>
    <m/>
    <m/>
    <x v="14"/>
    <x v="4"/>
    <x v="3"/>
    <x v="226"/>
  </r>
  <r>
    <s v="4-11"/>
    <d v="2011-12-30T00:00:00"/>
    <n v="0"/>
    <n v="0"/>
    <n v="0"/>
    <n v="0"/>
    <n v="0"/>
    <n v="0"/>
    <n v="0"/>
    <n v="0"/>
    <n v="0"/>
    <n v="0"/>
    <n v="0"/>
    <s v="CLOSED"/>
    <m/>
    <m/>
    <x v="14"/>
    <x v="4"/>
    <x v="4"/>
    <x v="226"/>
  </r>
  <r>
    <s v="4-11"/>
    <d v="2011-12-31T00:00:00"/>
    <n v="0"/>
    <n v="0"/>
    <n v="0"/>
    <n v="0"/>
    <n v="0"/>
    <n v="0"/>
    <n v="0"/>
    <n v="0"/>
    <n v="0"/>
    <n v="0"/>
    <n v="0"/>
    <s v="CLOSED"/>
    <m/>
    <m/>
    <x v="14"/>
    <x v="4"/>
    <x v="5"/>
    <x v="226"/>
  </r>
  <r>
    <m/>
    <d v="2012-01-01T00:00:00"/>
    <n v="0"/>
    <n v="0"/>
    <n v="0"/>
    <m/>
    <n v="0"/>
    <n v="0"/>
    <n v="0"/>
    <n v="0"/>
    <n v="0"/>
    <n v="0"/>
    <n v="0"/>
    <m/>
    <m/>
    <m/>
    <x v="15"/>
    <x v="5"/>
    <x v="6"/>
    <x v="227"/>
  </r>
  <r>
    <s v="4-12"/>
    <d v="2012-01-02T00:00:00"/>
    <n v="0"/>
    <n v="0"/>
    <n v="0"/>
    <n v="0"/>
    <n v="0"/>
    <n v="0"/>
    <n v="0"/>
    <n v="0"/>
    <n v="0"/>
    <n v="0"/>
    <n v="0"/>
    <s v="NEW YEARS DAY"/>
    <m/>
    <m/>
    <x v="15"/>
    <x v="5"/>
    <x v="0"/>
    <x v="227"/>
  </r>
  <r>
    <s v="4-12"/>
    <d v="2012-01-03T00:00:00"/>
    <n v="789.56"/>
    <n v="0"/>
    <n v="0"/>
    <n v="709.5"/>
    <n v="40"/>
    <n v="17.737500000000001"/>
    <n v="80.06"/>
    <n v="4"/>
    <n v="44"/>
    <n v="20.015000000000001"/>
    <n v="17.944545454545452"/>
    <m/>
    <m/>
    <m/>
    <x v="15"/>
    <x v="5"/>
    <x v="1"/>
    <x v="227"/>
  </r>
  <r>
    <s v="4-12"/>
    <d v="2012-01-04T00:00:00"/>
    <n v="932.96"/>
    <n v="0"/>
    <n v="0"/>
    <n v="449.7"/>
    <n v="29"/>
    <n v="15.506896551724138"/>
    <n v="463.26"/>
    <n v="15"/>
    <n v="44"/>
    <n v="30.884"/>
    <n v="20.74909090909091"/>
    <m/>
    <m/>
    <m/>
    <x v="15"/>
    <x v="5"/>
    <x v="2"/>
    <x v="227"/>
  </r>
  <r>
    <s v="4-12"/>
    <d v="2012-01-05T00:00:00"/>
    <n v="1370.25"/>
    <n v="0"/>
    <n v="0"/>
    <n v="841.9"/>
    <n v="35"/>
    <n v="24.054285714285715"/>
    <n v="528.35"/>
    <n v="14"/>
    <n v="49"/>
    <n v="37.739285714285714"/>
    <n v="27.964285714285715"/>
    <m/>
    <m/>
    <m/>
    <x v="15"/>
    <x v="5"/>
    <x v="3"/>
    <x v="227"/>
  </r>
  <r>
    <s v="4-12"/>
    <d v="2012-01-06T00:00:00"/>
    <n v="1225.19"/>
    <n v="0"/>
    <n v="0"/>
    <n v="667.5"/>
    <n v="26"/>
    <n v="25.673076923076923"/>
    <n v="557.69000000000005"/>
    <n v="12"/>
    <n v="38"/>
    <n v="46.474166666666669"/>
    <n v="32.24184210526316"/>
    <m/>
    <m/>
    <m/>
    <x v="15"/>
    <x v="5"/>
    <x v="4"/>
    <x v="227"/>
  </r>
  <r>
    <s v="4-12"/>
    <d v="2012-01-07T00:00:00"/>
    <n v="413.41"/>
    <n v="0"/>
    <n v="0"/>
    <n v="255.3"/>
    <n v="21"/>
    <n v="12.157142857142858"/>
    <n v="158.11000000000001"/>
    <n v="5"/>
    <n v="26"/>
    <n v="31.622000000000003"/>
    <n v="15.900384615384617"/>
    <m/>
    <m/>
    <m/>
    <x v="15"/>
    <x v="5"/>
    <x v="5"/>
    <x v="227"/>
  </r>
  <r>
    <m/>
    <d v="2012-01-08T00:00:00"/>
    <n v="4731.37"/>
    <n v="1721.84"/>
    <n v="6453.21"/>
    <m/>
    <n v="151"/>
    <n v="15.854817007704938"/>
    <n v="1787.4700000000003"/>
    <n v="50"/>
    <n v="201"/>
    <n v="27.7890753968254"/>
    <n v="19.133358133094976"/>
    <m/>
    <m/>
    <m/>
    <x v="16"/>
    <x v="5"/>
    <x v="6"/>
    <x v="228"/>
  </r>
  <r>
    <s v="4-13"/>
    <d v="2012-01-09T00:00:00"/>
    <n v="1324.56"/>
    <n v="0"/>
    <n v="0"/>
    <n v="942.45"/>
    <n v="34"/>
    <n v="27.719117647058823"/>
    <n v="382.11"/>
    <n v="8"/>
    <n v="42"/>
    <n v="47.763750000000002"/>
    <n v="31.537142857142857"/>
    <m/>
    <m/>
    <m/>
    <x v="16"/>
    <x v="5"/>
    <x v="0"/>
    <x v="228"/>
  </r>
  <r>
    <s v="4-13"/>
    <d v="2012-01-10T00:00:00"/>
    <n v="780.38"/>
    <n v="0"/>
    <n v="0"/>
    <n v="555.20000000000005"/>
    <n v="29"/>
    <n v="19.144827586206898"/>
    <n v="225.18"/>
    <n v="5"/>
    <n v="34"/>
    <n v="45.036000000000001"/>
    <n v="22.952352941176475"/>
    <m/>
    <m/>
    <m/>
    <x v="16"/>
    <x v="5"/>
    <x v="1"/>
    <x v="228"/>
  </r>
  <r>
    <s v="4-13"/>
    <d v="2012-01-11T00:00:00"/>
    <n v="731.32"/>
    <n v="0"/>
    <n v="0"/>
    <n v="486.7"/>
    <n v="26"/>
    <n v="18.719230769230769"/>
    <n v="244.62"/>
    <n v="8"/>
    <n v="34"/>
    <n v="30.577500000000001"/>
    <n v="21.509411764705881"/>
    <m/>
    <m/>
    <m/>
    <x v="16"/>
    <x v="5"/>
    <x v="2"/>
    <x v="228"/>
  </r>
  <r>
    <s v="4-13"/>
    <d v="2012-01-12T00:00:00"/>
    <n v="761.51"/>
    <n v="0"/>
    <n v="0"/>
    <n v="335.05"/>
    <n v="16"/>
    <n v="20.940625000000001"/>
    <n v="426.46"/>
    <n v="10"/>
    <n v="26"/>
    <n v="42.646000000000001"/>
    <n v="29.288846153846155"/>
    <m/>
    <m/>
    <m/>
    <x v="16"/>
    <x v="5"/>
    <x v="3"/>
    <x v="228"/>
  </r>
  <r>
    <s v="4-13"/>
    <d v="2012-01-13T00:00:00"/>
    <n v="1312.11"/>
    <n v="0"/>
    <n v="0"/>
    <n v="780.1"/>
    <n v="37"/>
    <n v="21.083783783783783"/>
    <n v="532.01"/>
    <n v="12"/>
    <n v="49"/>
    <n v="44.334166666666668"/>
    <n v="26.777755102040818"/>
    <m/>
    <m/>
    <m/>
    <x v="16"/>
    <x v="5"/>
    <x v="4"/>
    <x v="228"/>
  </r>
  <r>
    <s v="4-13"/>
    <d v="2012-01-14T00:00:00"/>
    <n v="765.32"/>
    <n v="0"/>
    <n v="0"/>
    <n v="310.89999999999998"/>
    <n v="19"/>
    <n v="16.36315789473684"/>
    <n v="454.42"/>
    <n v="8"/>
    <n v="27"/>
    <n v="56.802500000000002"/>
    <n v="28.345185185185183"/>
    <m/>
    <m/>
    <m/>
    <x v="16"/>
    <x v="5"/>
    <x v="5"/>
    <x v="228"/>
  </r>
  <r>
    <m/>
    <d v="2012-01-15T00:00:00"/>
    <n v="5675.2"/>
    <n v="2942.24"/>
    <n v="8617.4399999999987"/>
    <m/>
    <n v="161"/>
    <n v="20.661790446836186"/>
    <n v="2264.7999999999997"/>
    <n v="51"/>
    <n v="212"/>
    <n v="44.526652777777777"/>
    <n v="26.735115667349561"/>
    <m/>
    <m/>
    <m/>
    <x v="17"/>
    <x v="5"/>
    <x v="6"/>
    <x v="229"/>
  </r>
  <r>
    <s v="4-14"/>
    <d v="2012-01-16T00:00:00"/>
    <n v="822.04"/>
    <n v="0"/>
    <n v="0"/>
    <n v="445.75"/>
    <n v="30"/>
    <n v="14.858333333333333"/>
    <n v="376.29"/>
    <n v="11"/>
    <n v="41"/>
    <n v="34.208181818181821"/>
    <n v="20.049756097560973"/>
    <m/>
    <m/>
    <m/>
    <x v="17"/>
    <x v="5"/>
    <x v="0"/>
    <x v="229"/>
  </r>
  <r>
    <s v="4-14"/>
    <d v="2012-01-17T00:00:00"/>
    <n v="1084.46"/>
    <n v="0"/>
    <n v="0"/>
    <n v="709.96"/>
    <n v="37"/>
    <n v="19.188108108108111"/>
    <n v="374.5"/>
    <n v="12"/>
    <n v="49"/>
    <n v="31.208333333333332"/>
    <n v="22.131836734693877"/>
    <m/>
    <m/>
    <m/>
    <x v="17"/>
    <x v="5"/>
    <x v="1"/>
    <x v="229"/>
  </r>
  <r>
    <s v="4-14"/>
    <d v="2012-01-18T00:00:00"/>
    <n v="872.36"/>
    <n v="0"/>
    <n v="0"/>
    <n v="558.79999999999995"/>
    <n v="21"/>
    <n v="26.609523809523807"/>
    <n v="313.56"/>
    <n v="8"/>
    <n v="29"/>
    <n v="39.195"/>
    <n v="30.081379310344825"/>
    <m/>
    <m/>
    <m/>
    <x v="17"/>
    <x v="5"/>
    <x v="2"/>
    <x v="229"/>
  </r>
  <r>
    <s v="4-14"/>
    <d v="2012-01-19T00:00:00"/>
    <n v="1424.24"/>
    <n v="0"/>
    <n v="0"/>
    <n v="853.5"/>
    <n v="40"/>
    <n v="21.337499999999999"/>
    <n v="570.74"/>
    <n v="15"/>
    <n v="55"/>
    <n v="38.049333333333337"/>
    <n v="25.895272727272726"/>
    <m/>
    <m/>
    <m/>
    <x v="17"/>
    <x v="5"/>
    <x v="3"/>
    <x v="229"/>
  </r>
  <r>
    <s v="4-14"/>
    <d v="2012-01-20T00:00:00"/>
    <n v="1109.71"/>
    <n v="0"/>
    <n v="0"/>
    <n v="641.70000000000005"/>
    <n v="32"/>
    <n v="20.053125000000001"/>
    <n v="468.01"/>
    <n v="12"/>
    <n v="44"/>
    <n v="39.000833333333333"/>
    <n v="25.22068181818182"/>
    <m/>
    <m/>
    <m/>
    <x v="17"/>
    <x v="5"/>
    <x v="4"/>
    <x v="229"/>
  </r>
  <r>
    <s v="4-14"/>
    <d v="2012-01-21T00:00:00"/>
    <n v="997.01"/>
    <n v="0"/>
    <n v="0"/>
    <n v="507.5"/>
    <n v="18"/>
    <n v="28.194444444444443"/>
    <n v="489.51"/>
    <n v="9"/>
    <n v="27"/>
    <n v="54.39"/>
    <n v="36.926296296296293"/>
    <m/>
    <m/>
    <m/>
    <x v="17"/>
    <x v="5"/>
    <x v="5"/>
    <x v="229"/>
  </r>
  <r>
    <m/>
    <d v="2012-01-22T00:00:00"/>
    <n v="6309.8200000000006"/>
    <n v="2747.91"/>
    <n v="9057.73"/>
    <m/>
    <n v="178"/>
    <n v="21.706839115901612"/>
    <n v="2592.6099999999997"/>
    <n v="67"/>
    <n v="245"/>
    <n v="39.34194696969697"/>
    <n v="26.717537164058417"/>
    <m/>
    <m/>
    <m/>
    <x v="18"/>
    <x v="5"/>
    <x v="6"/>
    <x v="230"/>
  </r>
  <r>
    <s v="4-15"/>
    <d v="2012-01-23T00:00:00"/>
    <n v="688.42"/>
    <n v="0"/>
    <n v="0"/>
    <n v="423"/>
    <n v="22"/>
    <n v="19.227272727272727"/>
    <n v="265.42"/>
    <n v="8"/>
    <n v="30"/>
    <n v="33.177500000000002"/>
    <n v="22.947333333333336"/>
    <m/>
    <m/>
    <m/>
    <x v="18"/>
    <x v="5"/>
    <x v="0"/>
    <x v="230"/>
  </r>
  <r>
    <s v="4-15"/>
    <d v="2012-01-24T00:00:00"/>
    <n v="1284.08"/>
    <n v="0"/>
    <n v="0"/>
    <n v="554.20000000000005"/>
    <n v="33"/>
    <n v="16.793939393939397"/>
    <n v="729.88"/>
    <n v="11"/>
    <n v="44"/>
    <n v="66.352727272727279"/>
    <n v="29.183636363636364"/>
    <m/>
    <m/>
    <m/>
    <x v="18"/>
    <x v="5"/>
    <x v="1"/>
    <x v="230"/>
  </r>
  <r>
    <s v="4-15"/>
    <d v="2012-01-25T00:00:00"/>
    <n v="2283.02"/>
    <n v="0"/>
    <n v="0"/>
    <n v="1076.55"/>
    <n v="60"/>
    <n v="17.942499999999999"/>
    <n v="1206.47"/>
    <n v="29"/>
    <n v="89"/>
    <n v="41.602413793103452"/>
    <n v="25.651910112359552"/>
    <m/>
    <m/>
    <m/>
    <x v="18"/>
    <x v="5"/>
    <x v="2"/>
    <x v="230"/>
  </r>
  <r>
    <s v="4-15"/>
    <d v="2012-01-26T00:00:00"/>
    <n v="0"/>
    <n v="0"/>
    <n v="0"/>
    <n v="0"/>
    <n v="0"/>
    <n v="0"/>
    <n v="0"/>
    <n v="0"/>
    <n v="0"/>
    <n v="0"/>
    <n v="0"/>
    <m/>
    <m/>
    <m/>
    <x v="18"/>
    <x v="5"/>
    <x v="3"/>
    <x v="230"/>
  </r>
  <r>
    <s v="4-15"/>
    <d v="2012-01-27T00:00:00"/>
    <n v="1273.03"/>
    <n v="0"/>
    <n v="0"/>
    <n v="863"/>
    <n v="45"/>
    <n v="19.177777777777777"/>
    <n v="410.03"/>
    <n v="10"/>
    <n v="55"/>
    <n v="41.003"/>
    <n v="23.146000000000001"/>
    <m/>
    <m/>
    <m/>
    <x v="18"/>
    <x v="5"/>
    <x v="4"/>
    <x v="230"/>
  </r>
  <r>
    <s v="4-15"/>
    <d v="2012-01-28T00:00:00"/>
    <n v="568.77"/>
    <n v="0"/>
    <n v="0"/>
    <n v="298.85000000000002"/>
    <n v="25"/>
    <n v="11.954000000000001"/>
    <n v="269.92"/>
    <n v="7"/>
    <n v="32"/>
    <n v="38.56"/>
    <n v="17.774062499999999"/>
    <m/>
    <m/>
    <m/>
    <x v="18"/>
    <x v="5"/>
    <x v="5"/>
    <x v="230"/>
  </r>
  <r>
    <m/>
    <d v="2012-01-29T00:00:00"/>
    <n v="6097.32"/>
    <n v="3506.68"/>
    <n v="9604"/>
    <m/>
    <n v="185"/>
    <n v="14.182581649831652"/>
    <n v="2881.7200000000003"/>
    <n v="65"/>
    <n v="250"/>
    <n v="36.782606844305121"/>
    <n v="19.783823718221541"/>
    <m/>
    <m/>
    <m/>
    <x v="19"/>
    <x v="5"/>
    <x v="6"/>
    <x v="231"/>
  </r>
  <r>
    <s v="4-16"/>
    <d v="2012-01-30T00:00:00"/>
    <n v="1031.83"/>
    <n v="0"/>
    <n v="0"/>
    <n v="626.85"/>
    <n v="36"/>
    <n v="17.412500000000001"/>
    <n v="404.98"/>
    <n v="7"/>
    <n v="43"/>
    <n v="57.854285714285716"/>
    <n v="23.996046511627906"/>
    <m/>
    <m/>
    <m/>
    <x v="19"/>
    <x v="5"/>
    <x v="0"/>
    <x v="231"/>
  </r>
  <r>
    <s v="4-16"/>
    <d v="2012-01-31T00:00:00"/>
    <n v="460.64"/>
    <n v="0"/>
    <n v="0"/>
    <n v="345.64"/>
    <n v="21"/>
    <n v="16.459047619047617"/>
    <n v="114.94"/>
    <n v="3"/>
    <n v="24"/>
    <n v="38.313333333333333"/>
    <n v="19.190833333333334"/>
    <m/>
    <m/>
    <m/>
    <x v="19"/>
    <x v="5"/>
    <x v="1"/>
    <x v="231"/>
  </r>
  <r>
    <s v="4-16"/>
    <d v="2012-02-01T00:00:00"/>
    <n v="848.62"/>
    <n v="0"/>
    <n v="0"/>
    <n v="768.45"/>
    <n v="37"/>
    <n v="20.768918918918921"/>
    <n v="80.17"/>
    <n v="4"/>
    <n v="41"/>
    <n v="20.0425"/>
    <n v="20.698048780487806"/>
    <m/>
    <m/>
    <m/>
    <x v="19"/>
    <x v="5"/>
    <x v="2"/>
    <x v="231"/>
  </r>
  <r>
    <s v="4-16"/>
    <d v="2012-02-02T00:00:00"/>
    <n v="1216.76"/>
    <n v="0"/>
    <n v="0"/>
    <n v="784.5"/>
    <n v="36"/>
    <n v="21.791666666666668"/>
    <n v="432.25"/>
    <n v="8"/>
    <n v="44"/>
    <n v="54.03125"/>
    <n v="27.65340909090909"/>
    <m/>
    <m/>
    <m/>
    <x v="19"/>
    <x v="5"/>
    <x v="3"/>
    <x v="231"/>
  </r>
  <r>
    <s v="4-16"/>
    <d v="2012-02-03T00:00:00"/>
    <n v="2100.36"/>
    <n v="0"/>
    <n v="0"/>
    <n v="1047.25"/>
    <n v="35"/>
    <n v="29.921428571428571"/>
    <n v="1053.1099999999999"/>
    <n v="19"/>
    <n v="54"/>
    <n v="55.426842105263155"/>
    <n v="38.895555555555546"/>
    <m/>
    <m/>
    <m/>
    <x v="19"/>
    <x v="5"/>
    <x v="4"/>
    <x v="231"/>
  </r>
  <r>
    <s v="4-16"/>
    <d v="2012-02-04T00:00:00"/>
    <n v="781.17"/>
    <n v="0"/>
    <n v="0"/>
    <n v="466.45"/>
    <n v="26"/>
    <n v="17.940384615384616"/>
    <n v="314.72000000000003"/>
    <n v="9"/>
    <n v="35"/>
    <n v="34.968888888888891"/>
    <n v="22.319142857142861"/>
    <m/>
    <m/>
    <n v="36.04"/>
    <x v="19"/>
    <x v="5"/>
    <x v="5"/>
    <x v="231"/>
  </r>
  <r>
    <m/>
    <d v="2012-02-05T00:00:00"/>
    <n v="6439.3799999999992"/>
    <n v="2542.06"/>
    <n v="8981.4399999999987"/>
    <m/>
    <n v="191"/>
    <n v="20.715657731907733"/>
    <n v="2400.17"/>
    <n v="50"/>
    <n v="241"/>
    <n v="43.439516673628511"/>
    <n v="25.458839354842755"/>
    <m/>
    <m/>
    <n v="30"/>
    <x v="20"/>
    <x v="5"/>
    <x v="6"/>
    <x v="232"/>
  </r>
  <r>
    <s v="4-17"/>
    <d v="2012-02-06T00:00:00"/>
    <n v="398.68"/>
    <n v="0"/>
    <n v="0"/>
    <n v="363.9"/>
    <n v="24"/>
    <n v="15.1625"/>
    <n v="34.880000000000003"/>
    <n v="3"/>
    <n v="27"/>
    <n v="11.626666666666667"/>
    <n v="14.769629629629629"/>
    <m/>
    <m/>
    <n v="265.29000000000002"/>
    <x v="20"/>
    <x v="5"/>
    <x v="0"/>
    <x v="232"/>
  </r>
  <r>
    <s v="4-17"/>
    <d v="2012-02-07T00:00:00"/>
    <n v="713.17"/>
    <n v="0"/>
    <n v="0"/>
    <n v="492.55"/>
    <n v="31"/>
    <n v="15.888709677419355"/>
    <n v="220.62"/>
    <n v="6"/>
    <n v="37"/>
    <n v="36.770000000000003"/>
    <n v="19.274864864864867"/>
    <m/>
    <m/>
    <n v="405.92"/>
    <x v="20"/>
    <x v="5"/>
    <x v="1"/>
    <x v="232"/>
  </r>
  <r>
    <s v="4-17"/>
    <d v="2012-02-08T00:00:00"/>
    <n v="748.28"/>
    <n v="0"/>
    <n v="0"/>
    <n v="363.05"/>
    <n v="25"/>
    <n v="14.522"/>
    <n v="385.43"/>
    <n v="10"/>
    <n v="35"/>
    <n v="38.542999999999999"/>
    <n v="21.385142857142856"/>
    <m/>
    <m/>
    <n v="80.97"/>
    <x v="20"/>
    <x v="5"/>
    <x v="2"/>
    <x v="232"/>
  </r>
  <r>
    <s v="4-17"/>
    <d v="2012-02-09T00:00:00"/>
    <n v="900.14"/>
    <n v="0"/>
    <n v="0"/>
    <n v="495.4"/>
    <n v="27"/>
    <n v="18.348148148148148"/>
    <n v="410.74"/>
    <n v="13"/>
    <n v="40"/>
    <n v="31.595384615384617"/>
    <n v="22.653500000000001"/>
    <m/>
    <m/>
    <n v="454.16"/>
    <x v="20"/>
    <x v="5"/>
    <x v="3"/>
    <x v="232"/>
  </r>
  <r>
    <s v="4-17"/>
    <d v="2012-02-10T00:00:00"/>
    <n v="1905.61"/>
    <n v="0"/>
    <n v="0"/>
    <n v="927.4"/>
    <n v="36"/>
    <n v="25.761111111111109"/>
    <n v="978.21"/>
    <n v="17"/>
    <n v="53"/>
    <n v="57.541764705882358"/>
    <n v="35.954905660377364"/>
    <m/>
    <m/>
    <n v="158.56"/>
    <x v="20"/>
    <x v="5"/>
    <x v="4"/>
    <x v="232"/>
  </r>
  <r>
    <s v="4-17"/>
    <d v="2012-02-11T00:00:00"/>
    <n v="920.89"/>
    <n v="0"/>
    <n v="0"/>
    <n v="628.65"/>
    <n v="30"/>
    <n v="20.954999999999998"/>
    <n v="292.24"/>
    <n v="7"/>
    <n v="37"/>
    <n v="41.748571428571431"/>
    <n v="24.888918918918918"/>
    <m/>
    <m/>
    <n v="66.650000000000006"/>
    <x v="20"/>
    <x v="5"/>
    <x v="5"/>
    <x v="232"/>
  </r>
  <r>
    <m/>
    <d v="2012-02-12T00:00:00"/>
    <n v="5586.77"/>
    <n v="2740.44"/>
    <n v="8327.2100000000009"/>
    <m/>
    <n v="173"/>
    <n v="18.439578156113104"/>
    <n v="2322.12"/>
    <n v="56"/>
    <n v="229"/>
    <n v="36.304231236084178"/>
    <n v="23.154493655155608"/>
    <m/>
    <m/>
    <n v="191"/>
    <x v="21"/>
    <x v="5"/>
    <x v="6"/>
    <x v="233"/>
  </r>
  <r>
    <s v="4-18"/>
    <d v="2012-02-13T00:00:00"/>
    <n v="655.1"/>
    <n v="0"/>
    <n v="0"/>
    <n v="206"/>
    <n v="28"/>
    <n v="7.3571428571428568"/>
    <n v="233.91"/>
    <n v="7"/>
    <n v="35"/>
    <n v="33.415714285714287"/>
    <n v="12.568857142857143"/>
    <m/>
    <m/>
    <n v="1688.5900000000001"/>
    <x v="21"/>
    <x v="5"/>
    <x v="0"/>
    <x v="233"/>
  </r>
  <r>
    <s v="4-18"/>
    <d v="2012-02-14T00:00:00"/>
    <n v="707.19"/>
    <n v="0"/>
    <n v="0"/>
    <n v="358.25"/>
    <n v="25"/>
    <n v="14.33"/>
    <n v="348.94"/>
    <n v="15"/>
    <n v="40"/>
    <n v="23.262666666666668"/>
    <n v="17.679750000000002"/>
    <m/>
    <m/>
    <m/>
    <x v="21"/>
    <x v="5"/>
    <x v="1"/>
    <x v="233"/>
  </r>
  <r>
    <s v="4-18"/>
    <d v="2012-02-15T00:00:00"/>
    <n v="655.42"/>
    <n v="0"/>
    <n v="0"/>
    <n v="443"/>
    <n v="33"/>
    <n v="13.424242424242424"/>
    <n v="212.42"/>
    <n v="8"/>
    <n v="41"/>
    <n v="26.552499999999998"/>
    <n v="15.985853658536584"/>
    <m/>
    <m/>
    <m/>
    <x v="21"/>
    <x v="5"/>
    <x v="2"/>
    <x v="233"/>
  </r>
  <r>
    <s v="4-18"/>
    <d v="2012-02-16T00:00:00"/>
    <n v="1041.6199999999999"/>
    <n v="0"/>
    <n v="0"/>
    <n v="774.25"/>
    <n v="33"/>
    <n v="23.462121212121211"/>
    <n v="267.37"/>
    <n v="8"/>
    <n v="41"/>
    <n v="33.421250000000001"/>
    <n v="25.405365853658534"/>
    <m/>
    <m/>
    <m/>
    <x v="21"/>
    <x v="5"/>
    <x v="3"/>
    <x v="233"/>
  </r>
  <r>
    <s v="4-18"/>
    <d v="2012-02-17T00:00:00"/>
    <n v="1088.96"/>
    <n v="0"/>
    <n v="0"/>
    <n v="793.55"/>
    <n v="33"/>
    <n v="24.046969696969697"/>
    <n v="295.39"/>
    <n v="9"/>
    <n v="42"/>
    <n v="32.821111111111108"/>
    <n v="25.927142857142858"/>
    <m/>
    <m/>
    <m/>
    <x v="21"/>
    <x v="5"/>
    <x v="4"/>
    <x v="233"/>
  </r>
  <r>
    <s v="4-18"/>
    <d v="2012-02-18T00:00:00"/>
    <n v="1125.82"/>
    <n v="0"/>
    <n v="0"/>
    <n v="498.8"/>
    <n v="22"/>
    <n v="22.672727272727272"/>
    <n v="627.02"/>
    <n v="7"/>
    <n v="29"/>
    <n v="89.574285714285708"/>
    <n v="38.821379310344824"/>
    <m/>
    <m/>
    <m/>
    <x v="21"/>
    <x v="5"/>
    <x v="5"/>
    <x v="233"/>
  </r>
  <r>
    <m/>
    <d v="2012-02-19T00:00:00"/>
    <n v="5274.11"/>
    <n v="3766.59"/>
    <n v="9040.7000000000007"/>
    <m/>
    <n v="174"/>
    <n v="17.548867243867242"/>
    <n v="1985.0499999999997"/>
    <n v="54"/>
    <n v="228"/>
    <n v="39.841254629629631"/>
    <n v="22.731391470423322"/>
    <m/>
    <m/>
    <m/>
    <x v="22"/>
    <x v="5"/>
    <x v="6"/>
    <x v="234"/>
  </r>
  <r>
    <s v="4-19"/>
    <d v="2012-02-20T00:00:00"/>
    <n v="578.83000000000004"/>
    <n v="0"/>
    <n v="0"/>
    <n v="432.6"/>
    <n v="20"/>
    <n v="21.630000000000003"/>
    <n v="146.22999999999999"/>
    <n v="5"/>
    <n v="25"/>
    <n v="29.245999999999999"/>
    <n v="23.153200000000002"/>
    <m/>
    <m/>
    <m/>
    <x v="22"/>
    <x v="5"/>
    <x v="0"/>
    <x v="234"/>
  </r>
  <r>
    <s v="4-19"/>
    <d v="2012-02-21T00:00:00"/>
    <n v="759.45"/>
    <n v="0"/>
    <n v="0"/>
    <n v="595.4"/>
    <n v="35"/>
    <n v="17.011428571428571"/>
    <n v="164.05"/>
    <n v="5"/>
    <n v="40"/>
    <n v="32.81"/>
    <n v="18.986250000000002"/>
    <m/>
    <m/>
    <m/>
    <x v="22"/>
    <x v="5"/>
    <x v="1"/>
    <x v="234"/>
  </r>
  <r>
    <s v="4-19"/>
    <d v="2012-02-22T00:00:00"/>
    <n v="985.96"/>
    <n v="0"/>
    <n v="0"/>
    <n v="649.25"/>
    <n v="30"/>
    <n v="21.641666666666666"/>
    <n v="336.71"/>
    <n v="8"/>
    <n v="38"/>
    <n v="42.088749999999997"/>
    <n v="25.946315789473687"/>
    <m/>
    <m/>
    <m/>
    <x v="22"/>
    <x v="5"/>
    <x v="2"/>
    <x v="234"/>
  </r>
  <r>
    <s v="4-19"/>
    <d v="2012-02-23T00:00:00"/>
    <n v="1555.04"/>
    <n v="0"/>
    <n v="0"/>
    <n v="1070.5999999999999"/>
    <n v="42"/>
    <n v="25.490476190476187"/>
    <n v="484.44"/>
    <n v="12"/>
    <n v="54"/>
    <n v="40.369999999999997"/>
    <n v="28.797037037037036"/>
    <m/>
    <m/>
    <m/>
    <x v="22"/>
    <x v="5"/>
    <x v="3"/>
    <x v="234"/>
  </r>
  <r>
    <s v="4-19"/>
    <d v="2012-02-24T00:00:00"/>
    <n v="1470.69"/>
    <n v="0"/>
    <n v="0"/>
    <n v="700.8"/>
    <n v="35"/>
    <n v="20.022857142857141"/>
    <n v="679.19"/>
    <n v="18"/>
    <n v="53"/>
    <n v="37.732777777777784"/>
    <n v="26.037547169811322"/>
    <m/>
    <m/>
    <m/>
    <x v="22"/>
    <x v="5"/>
    <x v="4"/>
    <x v="234"/>
  </r>
  <r>
    <s v="4-19"/>
    <d v="2012-02-25T00:00:00"/>
    <n v="751.98"/>
    <n v="0"/>
    <n v="0"/>
    <n v="346.9"/>
    <n v="18"/>
    <n v="19.272222222222222"/>
    <n v="405.08"/>
    <n v="11"/>
    <n v="29"/>
    <n v="36.825454545454541"/>
    <n v="25.930344827586207"/>
    <m/>
    <m/>
    <m/>
    <x v="22"/>
    <x v="5"/>
    <x v="5"/>
    <x v="234"/>
  </r>
  <r>
    <m/>
    <d v="2012-02-26T00:00:00"/>
    <n v="6101.9500000000007"/>
    <n v="4028.44"/>
    <n v="10130.390000000001"/>
    <m/>
    <n v="180"/>
    <n v="20.844775132275135"/>
    <n v="2215.7000000000003"/>
    <n v="59"/>
    <n v="239"/>
    <n v="36.512163720538716"/>
    <n v="24.808449137318039"/>
    <m/>
    <m/>
    <m/>
    <x v="23"/>
    <x v="5"/>
    <x v="6"/>
    <x v="235"/>
  </r>
  <r>
    <s v="4-20"/>
    <d v="2012-02-27T00:00:00"/>
    <n v="752.84"/>
    <n v="0"/>
    <n v="0"/>
    <n v="554.65"/>
    <n v="33"/>
    <n v="16.807575757575759"/>
    <n v="202.19"/>
    <n v="6"/>
    <n v="39"/>
    <n v="33.698333333333331"/>
    <n v="19.406153846153845"/>
    <m/>
    <m/>
    <m/>
    <x v="23"/>
    <x v="5"/>
    <x v="0"/>
    <x v="235"/>
  </r>
  <r>
    <s v="4-20"/>
    <d v="2012-02-28T00:00:00"/>
    <n v="663.98"/>
    <n v="0"/>
    <n v="0"/>
    <n v="496.5"/>
    <n v="33"/>
    <n v="15.045454545454545"/>
    <n v="167.48"/>
    <n v="4"/>
    <n v="37"/>
    <n v="41.87"/>
    <n v="17.945405405405406"/>
    <m/>
    <m/>
    <m/>
    <x v="23"/>
    <x v="5"/>
    <x v="1"/>
    <x v="235"/>
  </r>
  <r>
    <s v="4-20"/>
    <d v="2012-02-29T00:00:00"/>
    <n v="888.2"/>
    <n v="0"/>
    <n v="0"/>
    <n v="566.65"/>
    <n v="32"/>
    <n v="17.707812499999999"/>
    <n v="321.55"/>
    <n v="11"/>
    <n v="43"/>
    <n v="29.231818181818184"/>
    <n v="20.655813953488373"/>
    <m/>
    <m/>
    <m/>
    <x v="23"/>
    <x v="5"/>
    <x v="2"/>
    <x v="235"/>
  </r>
  <r>
    <s v="4-20"/>
    <d v="2012-03-01T00:00:00"/>
    <n v="1250.21"/>
    <n v="0"/>
    <n v="0"/>
    <n v="900.5"/>
    <n v="36"/>
    <n v="25.013888888888889"/>
    <n v="327.71"/>
    <n v="8"/>
    <n v="44"/>
    <n v="40.963749999999997"/>
    <n v="27.913863636363637"/>
    <m/>
    <m/>
    <m/>
    <x v="23"/>
    <x v="5"/>
    <x v="3"/>
    <x v="235"/>
  </r>
  <r>
    <s v="4-20"/>
    <d v="2012-03-02T00:00:00"/>
    <n v="1675.17"/>
    <n v="0"/>
    <n v="0"/>
    <n v="612.15"/>
    <n v="28"/>
    <n v="21.862500000000001"/>
    <n v="1063.02"/>
    <n v="13"/>
    <n v="41"/>
    <n v="81.770769230769233"/>
    <n v="40.857804878048782"/>
    <m/>
    <m/>
    <m/>
    <x v="23"/>
    <x v="5"/>
    <x v="4"/>
    <x v="235"/>
  </r>
  <r>
    <s v="4-20"/>
    <d v="2012-03-03T00:00:00"/>
    <n v="1577.41"/>
    <n v="0"/>
    <n v="0"/>
    <n v="600"/>
    <n v="33"/>
    <n v="18.181818181818183"/>
    <n v="977.41"/>
    <n v="16"/>
    <n v="49"/>
    <n v="61.088124999999998"/>
    <n v="32.192040816326525"/>
    <m/>
    <m/>
    <m/>
    <x v="23"/>
    <x v="5"/>
    <x v="5"/>
    <x v="235"/>
  </r>
  <r>
    <m/>
    <d v="2012-03-04T00:00:00"/>
    <n v="6807.81"/>
    <n v="3213.81"/>
    <n v="10021.620000000001"/>
    <m/>
    <n v="195"/>
    <n v="19.103174978956229"/>
    <n v="3059.3599999999997"/>
    <n v="58"/>
    <n v="253"/>
    <n v="48.103799290986785"/>
    <n v="26.495180422631094"/>
    <m/>
    <m/>
    <m/>
    <x v="24"/>
    <x v="5"/>
    <x v="6"/>
    <x v="236"/>
  </r>
  <r>
    <s v="4-21"/>
    <d v="2012-03-05T00:00:00"/>
    <n v="782.65"/>
    <n v="0"/>
    <n v="0"/>
    <n v="532.95000000000005"/>
    <n v="30"/>
    <n v="17.765000000000001"/>
    <n v="249.7"/>
    <n v="11"/>
    <n v="41"/>
    <n v="22.7"/>
    <n v="19.089024390243903"/>
    <m/>
    <m/>
    <m/>
    <x v="24"/>
    <x v="5"/>
    <x v="0"/>
    <x v="236"/>
  </r>
  <r>
    <s v="4-21"/>
    <d v="2012-03-06T00:00:00"/>
    <n v="776.26"/>
    <n v="0"/>
    <n v="0"/>
    <n v="375.95"/>
    <n v="25"/>
    <n v="15.038"/>
    <n v="400.31"/>
    <n v="4"/>
    <n v="29"/>
    <n v="100.0775"/>
    <n v="26.767586206896553"/>
    <m/>
    <m/>
    <m/>
    <x v="24"/>
    <x v="5"/>
    <x v="1"/>
    <x v="236"/>
  </r>
  <r>
    <s v="4-21"/>
    <d v="2012-03-07T00:00:00"/>
    <n v="1120.96"/>
    <n v="0"/>
    <n v="0"/>
    <n v="700.55"/>
    <n v="31"/>
    <n v="22.598387096774193"/>
    <n v="420.41"/>
    <n v="8"/>
    <n v="39"/>
    <n v="52.551250000000003"/>
    <n v="28.742564102564103"/>
    <m/>
    <m/>
    <m/>
    <x v="24"/>
    <x v="5"/>
    <x v="2"/>
    <x v="236"/>
  </r>
  <r>
    <s v="4-21"/>
    <d v="2012-03-08T00:00:00"/>
    <n v="1398.91"/>
    <n v="0"/>
    <n v="0"/>
    <n v="843.4"/>
    <n v="31"/>
    <n v="27.206451612903226"/>
    <n v="555.51"/>
    <n v="13"/>
    <n v="44"/>
    <n v="42.731538461538463"/>
    <n v="31.793409090909087"/>
    <m/>
    <m/>
    <m/>
    <x v="24"/>
    <x v="5"/>
    <x v="3"/>
    <x v="236"/>
  </r>
  <r>
    <s v="4-21"/>
    <d v="2012-03-09T00:00:00"/>
    <n v="1822.6"/>
    <n v="0"/>
    <n v="0"/>
    <n v="546.95000000000005"/>
    <n v="34"/>
    <n v="16.086764705882356"/>
    <n v="1275.6500000000001"/>
    <n v="27"/>
    <n v="61"/>
    <n v="47.2462962962963"/>
    <n v="29.878688524590167"/>
    <m/>
    <m/>
    <m/>
    <x v="24"/>
    <x v="5"/>
    <x v="4"/>
    <x v="236"/>
  </r>
  <r>
    <s v="4-21"/>
    <d v="2012-03-10T00:00:00"/>
    <n v="1160.1300000000001"/>
    <n v="0"/>
    <n v="0"/>
    <n v="839"/>
    <n v="26"/>
    <n v="32.269230769230766"/>
    <n v="321.13"/>
    <n v="7"/>
    <n v="33"/>
    <n v="45.875714285714288"/>
    <n v="35.155454545454546"/>
    <m/>
    <m/>
    <m/>
    <x v="24"/>
    <x v="5"/>
    <x v="5"/>
    <x v="236"/>
  </r>
  <r>
    <m/>
    <d v="2012-03-11T00:00:00"/>
    <n v="7061.5099999999993"/>
    <n v="2313.8000000000002"/>
    <n v="9375.31"/>
    <m/>
    <n v="177"/>
    <n v="21.827305697465089"/>
    <n v="3222.71"/>
    <n v="70"/>
    <n v="247"/>
    <n v="51.863716507258182"/>
    <n v="28.571121143443062"/>
    <m/>
    <m/>
    <m/>
    <x v="25"/>
    <x v="5"/>
    <x v="6"/>
    <x v="237"/>
  </r>
  <r>
    <s v="4-22"/>
    <d v="2012-03-12T00:00:00"/>
    <n v="0"/>
    <n v="0"/>
    <n v="0"/>
    <n v="0"/>
    <n v="0"/>
    <n v="0"/>
    <n v="0"/>
    <n v="0"/>
    <n v="0"/>
    <n v="0"/>
    <n v="0"/>
    <m/>
    <m/>
    <m/>
    <x v="25"/>
    <x v="5"/>
    <x v="0"/>
    <x v="237"/>
  </r>
  <r>
    <s v="4-22"/>
    <d v="2012-03-13T00:00:00"/>
    <n v="1639.89"/>
    <n v="0"/>
    <n v="0"/>
    <n v="913.55"/>
    <n v="60"/>
    <n v="15.225833333333332"/>
    <n v="726.34"/>
    <n v="21"/>
    <n v="81"/>
    <n v="34.58761904761905"/>
    <n v="20.245555555555555"/>
    <m/>
    <m/>
    <m/>
    <x v="25"/>
    <x v="5"/>
    <x v="1"/>
    <x v="237"/>
  </r>
  <r>
    <s v="4-22"/>
    <d v="2012-03-14T00:00:00"/>
    <n v="695.85"/>
    <n v="0"/>
    <n v="0"/>
    <n v="551.65"/>
    <n v="32"/>
    <n v="17.239062499999999"/>
    <n v="144.19999999999999"/>
    <n v="5"/>
    <n v="37"/>
    <n v="28.839999999999996"/>
    <n v="18.806756756756755"/>
    <m/>
    <m/>
    <m/>
    <x v="25"/>
    <x v="5"/>
    <x v="2"/>
    <x v="237"/>
  </r>
  <r>
    <s v="4-22"/>
    <d v="2012-03-15T00:00:00"/>
    <n v="1454.58"/>
    <n v="0"/>
    <n v="0"/>
    <n v="845.55"/>
    <n v="33"/>
    <n v="25.622727272727271"/>
    <n v="610.03"/>
    <n v="10"/>
    <n v="43"/>
    <n v="61.003"/>
    <n v="33.850697674418605"/>
    <m/>
    <m/>
    <m/>
    <x v="25"/>
    <x v="5"/>
    <x v="3"/>
    <x v="237"/>
  </r>
  <r>
    <s v="4-22"/>
    <d v="2012-03-16T00:00:00"/>
    <n v="1608.65"/>
    <n v="0"/>
    <n v="0"/>
    <n v="1110"/>
    <n v="39"/>
    <n v="28.46153846153846"/>
    <n v="498.65"/>
    <n v="9"/>
    <n v="48"/>
    <n v="55.405555555555551"/>
    <n v="33.513541666666669"/>
    <m/>
    <m/>
    <m/>
    <x v="25"/>
    <x v="5"/>
    <x v="4"/>
    <x v="237"/>
  </r>
  <r>
    <s v="4-22"/>
    <d v="2012-03-17T00:00:00"/>
    <n v="899.2"/>
    <n v="0"/>
    <n v="0"/>
    <n v="220"/>
    <n v="11"/>
    <n v="20"/>
    <n v="679.2"/>
    <n v="11"/>
    <n v="22"/>
    <n v="61.74545454545455"/>
    <n v="40.872727272727275"/>
    <m/>
    <m/>
    <m/>
    <x v="25"/>
    <x v="5"/>
    <x v="5"/>
    <x v="237"/>
  </r>
  <r>
    <m/>
    <d v="2012-03-18T00:00:00"/>
    <n v="6298.17"/>
    <n v="2923.96"/>
    <n v="9222.130000000001"/>
    <n v="3640.75"/>
    <n v="175"/>
    <n v="17.758193594599845"/>
    <n v="2658.42"/>
    <n v="56"/>
    <n v="231"/>
    <n v="40.263604858104856"/>
    <n v="24.548213154354144"/>
    <m/>
    <m/>
    <m/>
    <x v="26"/>
    <x v="5"/>
    <x v="6"/>
    <x v="238"/>
  </r>
  <r>
    <s v="4-23"/>
    <d v="2012-03-19T00:00:00"/>
    <n v="433.23"/>
    <n v="0"/>
    <n v="0"/>
    <n v="409.45"/>
    <n v="29"/>
    <n v="14.11896551724138"/>
    <n v="23.78"/>
    <n v="2"/>
    <n v="31"/>
    <n v="11.89"/>
    <n v="13.975161290322582"/>
    <m/>
    <m/>
    <m/>
    <x v="26"/>
    <x v="5"/>
    <x v="0"/>
    <x v="238"/>
  </r>
  <r>
    <s v="4-23"/>
    <d v="2012-03-20T00:00:00"/>
    <n v="593.29"/>
    <n v="0"/>
    <n v="0"/>
    <n v="408.75"/>
    <n v="31"/>
    <n v="13.185483870967742"/>
    <n v="184.54"/>
    <n v="8"/>
    <n v="39"/>
    <n v="23.067499999999999"/>
    <n v="15.212564102564102"/>
    <m/>
    <m/>
    <m/>
    <x v="26"/>
    <x v="5"/>
    <x v="1"/>
    <x v="238"/>
  </r>
  <r>
    <s v="4-23"/>
    <d v="2012-03-21T00:00:00"/>
    <n v="1763.47"/>
    <n v="0"/>
    <n v="0"/>
    <n v="607.20000000000005"/>
    <n v="39"/>
    <n v="15.569230769230771"/>
    <n v="1156.27"/>
    <n v="11"/>
    <n v="50"/>
    <n v="105.11545454545454"/>
    <n v="35.269399999999997"/>
    <m/>
    <m/>
    <m/>
    <x v="26"/>
    <x v="5"/>
    <x v="2"/>
    <x v="238"/>
  </r>
  <r>
    <s v="4-23"/>
    <d v="2012-03-22T00:00:00"/>
    <n v="1400.19"/>
    <n v="0"/>
    <n v="0"/>
    <n v="884.75"/>
    <n v="39"/>
    <n v="22.685897435897434"/>
    <n v="515.44000000000005"/>
    <n v="12"/>
    <n v="51"/>
    <n v="42.95333333333334"/>
    <n v="27.454705882352943"/>
    <m/>
    <m/>
    <m/>
    <x v="26"/>
    <x v="5"/>
    <x v="3"/>
    <x v="238"/>
  </r>
  <r>
    <s v="4-23"/>
    <d v="2012-03-23T00:00:00"/>
    <n v="1576.31"/>
    <n v="0"/>
    <n v="0"/>
    <n v="1044.55"/>
    <n v="40"/>
    <n v="26.11375"/>
    <n v="521.70000000000005"/>
    <n v="12"/>
    <n v="52"/>
    <n v="43.475000000000001"/>
    <n v="30.120192307692307"/>
    <m/>
    <m/>
    <m/>
    <x v="26"/>
    <x v="5"/>
    <x v="4"/>
    <x v="238"/>
  </r>
  <r>
    <s v="4-23"/>
    <d v="2012-03-24T00:00:00"/>
    <n v="1169.83"/>
    <n v="0"/>
    <n v="0"/>
    <n v="569.9"/>
    <n v="22"/>
    <n v="25.904545454545453"/>
    <n v="599.92999999999995"/>
    <n v="11"/>
    <n v="33"/>
    <n v="54.539090909090902"/>
    <n v="35.449393939393936"/>
    <m/>
    <m/>
    <m/>
    <x v="26"/>
    <x v="5"/>
    <x v="5"/>
    <x v="238"/>
  </r>
  <r>
    <m/>
    <d v="2012-03-25T00:00:00"/>
    <n v="6936.32"/>
    <n v="3850.83"/>
    <n v="10787.15"/>
    <n v="3924.6"/>
    <n v="200"/>
    <n v="19.596312174647128"/>
    <n v="3001.66"/>
    <n v="56"/>
    <n v="256"/>
    <n v="46.840063131313137"/>
    <n v="26.246902920387644"/>
    <m/>
    <m/>
    <m/>
    <x v="27"/>
    <x v="5"/>
    <x v="6"/>
    <x v="239"/>
  </r>
  <r>
    <s v="4-24"/>
    <d v="2012-03-26T00:00:00"/>
    <n v="657.86"/>
    <n v="0"/>
    <n v="0"/>
    <n v="452.86"/>
    <n v="22"/>
    <n v="20.584545454545456"/>
    <n v="205"/>
    <n v="9"/>
    <n v="31"/>
    <n v="22.777777777777779"/>
    <n v="21.221290322580646"/>
    <m/>
    <m/>
    <m/>
    <x v="27"/>
    <x v="5"/>
    <x v="0"/>
    <x v="239"/>
  </r>
  <r>
    <s v="4-24"/>
    <d v="2012-03-27T00:00:00"/>
    <n v="765.75"/>
    <n v="0"/>
    <n v="0"/>
    <n v="496.67"/>
    <n v="26"/>
    <n v="19.102692307692308"/>
    <n v="269.08"/>
    <n v="13"/>
    <n v="39"/>
    <n v="20.698461538461537"/>
    <n v="19.634615384615383"/>
    <m/>
    <m/>
    <m/>
    <x v="27"/>
    <x v="5"/>
    <x v="1"/>
    <x v="239"/>
  </r>
  <r>
    <s v="4-24"/>
    <d v="2012-03-28T00:00:00"/>
    <n v="1345.67"/>
    <n v="0"/>
    <n v="0"/>
    <n v="745.63"/>
    <n v="32"/>
    <n v="23.3009375"/>
    <n v="600.04"/>
    <n v="15"/>
    <n v="47"/>
    <n v="40.002666666666663"/>
    <n v="28.631276595744684"/>
    <m/>
    <m/>
    <m/>
    <x v="27"/>
    <x v="5"/>
    <x v="2"/>
    <x v="239"/>
  </r>
  <r>
    <s v="4-24"/>
    <d v="2012-03-29T00:00:00"/>
    <n v="1579.86"/>
    <n v="0"/>
    <n v="0"/>
    <n v="887.96"/>
    <n v="36"/>
    <n v="24.665555555555557"/>
    <n v="691.9"/>
    <n v="14"/>
    <n v="50"/>
    <n v="49.421428571428571"/>
    <n v="31.597200000000001"/>
    <m/>
    <m/>
    <m/>
    <x v="27"/>
    <x v="5"/>
    <x v="3"/>
    <x v="239"/>
  </r>
  <r>
    <s v="4-24"/>
    <d v="2012-03-30T00:00:00"/>
    <n v="1987.65"/>
    <n v="0"/>
    <n v="0"/>
    <n v="1276.56"/>
    <n v="32"/>
    <n v="39.892499999999998"/>
    <n v="711.09"/>
    <n v="12"/>
    <n v="44"/>
    <n v="59.2575"/>
    <n v="45.173863636363642"/>
    <m/>
    <m/>
    <m/>
    <x v="27"/>
    <x v="5"/>
    <x v="4"/>
    <x v="239"/>
  </r>
  <r>
    <s v="4-24"/>
    <d v="2012-03-31T00:00:00"/>
    <n v="1089.73"/>
    <n v="0"/>
    <n v="0"/>
    <n v="765.46"/>
    <n v="21"/>
    <n v="36.450476190476195"/>
    <n v="324.24"/>
    <n v="12"/>
    <n v="33"/>
    <n v="27.02"/>
    <n v="33.021212121212123"/>
    <m/>
    <m/>
    <m/>
    <x v="27"/>
    <x v="5"/>
    <x v="5"/>
    <x v="239"/>
  </r>
  <r>
    <m/>
    <d v="2012-04-01T00:00:00"/>
    <n v="7426.52"/>
    <n v="3668.06"/>
    <n v="11094.58"/>
    <n v="4625.1399999999994"/>
    <n v="169"/>
    <n v="27.332784501378253"/>
    <n v="2801.3500000000004"/>
    <n v="75"/>
    <n v="244"/>
    <n v="36.529639092389097"/>
    <n v="29.879909676752746"/>
    <m/>
    <m/>
    <m/>
    <x v="28"/>
    <x v="5"/>
    <x v="6"/>
    <x v="240"/>
  </r>
  <r>
    <s v="4-25"/>
    <d v="2012-04-02T00:00:00"/>
    <n v="869.39"/>
    <n v="0"/>
    <n v="0"/>
    <n v="0"/>
    <n v="30"/>
    <n v="0"/>
    <n v="0"/>
    <n v="12"/>
    <n v="42"/>
    <n v="0"/>
    <n v="0"/>
    <m/>
    <m/>
    <m/>
    <x v="28"/>
    <x v="5"/>
    <x v="0"/>
    <x v="240"/>
  </r>
  <r>
    <s v="4-25"/>
    <d v="2012-04-03T00:00:00"/>
    <n v="1410.8"/>
    <n v="0"/>
    <n v="0"/>
    <n v="755.45"/>
    <n v="34"/>
    <n v="22.219117647058823"/>
    <n v="655.35"/>
    <n v="12"/>
    <n v="46"/>
    <n v="54.612500000000004"/>
    <n v="30.669565217391309"/>
    <m/>
    <m/>
    <m/>
    <x v="28"/>
    <x v="5"/>
    <x v="1"/>
    <x v="240"/>
  </r>
  <r>
    <s v="4-25"/>
    <d v="2012-04-04T00:00:00"/>
    <n v="1712.54"/>
    <n v="0"/>
    <n v="0"/>
    <n v="1102.55"/>
    <n v="38"/>
    <n v="29.014473684210525"/>
    <n v="609.99"/>
    <n v="13"/>
    <n v="51"/>
    <n v="46.92230769230769"/>
    <n v="33.579215686274509"/>
    <m/>
    <m/>
    <m/>
    <x v="28"/>
    <x v="5"/>
    <x v="2"/>
    <x v="240"/>
  </r>
  <r>
    <s v="4-25"/>
    <d v="2012-04-05T00:00:00"/>
    <n v="4109.9799999999996"/>
    <n v="0"/>
    <n v="0"/>
    <n v="2560.65"/>
    <n v="66"/>
    <n v="38.797727272727272"/>
    <n v="1549.33"/>
    <n v="30"/>
    <n v="96"/>
    <n v="51.644333333333329"/>
    <n v="42.81229166666666"/>
    <m/>
    <m/>
    <m/>
    <x v="28"/>
    <x v="5"/>
    <x v="3"/>
    <x v="240"/>
  </r>
  <r>
    <s v="4-25"/>
    <d v="2012-04-06T00:00:00"/>
    <n v="0"/>
    <n v="0"/>
    <n v="0"/>
    <n v="0"/>
    <n v="168"/>
    <n v="0"/>
    <n v="0"/>
    <n v="67"/>
    <n v="235"/>
    <n v="0"/>
    <n v="0"/>
    <s v="GOOD FRIDAY"/>
    <m/>
    <m/>
    <x v="28"/>
    <x v="5"/>
    <x v="4"/>
    <x v="240"/>
  </r>
  <r>
    <s v="4-25"/>
    <d v="2012-04-07T00:00:00"/>
    <n v="0"/>
    <n v="0"/>
    <n v="0"/>
    <n v="0"/>
    <n v="0"/>
    <n v="0"/>
    <n v="0"/>
    <n v="0"/>
    <n v="0"/>
    <n v="0"/>
    <n v="0"/>
    <s v="CLOSED"/>
    <m/>
    <m/>
    <x v="28"/>
    <x v="5"/>
    <x v="5"/>
    <x v="240"/>
  </r>
  <r>
    <m/>
    <d v="2012-04-08T00:00:00"/>
    <n v="8102.7099999999991"/>
    <n v="3535.71"/>
    <n v="11638.419999999998"/>
    <m/>
    <n v="336"/>
    <n v="15.00521976733277"/>
    <n v="2814.67"/>
    <n v="134"/>
    <n v="470"/>
    <n v="25.52985683760684"/>
    <n v="17.843512095055413"/>
    <m/>
    <m/>
    <m/>
    <x v="29"/>
    <x v="5"/>
    <x v="6"/>
    <x v="241"/>
  </r>
  <r>
    <s v="4-26"/>
    <d v="2012-04-09T00:00:00"/>
    <n v="0"/>
    <n v="0"/>
    <n v="0"/>
    <n v="0"/>
    <n v="0"/>
    <n v="0"/>
    <n v="0"/>
    <n v="0"/>
    <n v="0"/>
    <n v="0"/>
    <n v="0"/>
    <s v="EASTER MONDAY"/>
    <m/>
    <m/>
    <x v="29"/>
    <x v="5"/>
    <x v="0"/>
    <x v="241"/>
  </r>
  <r>
    <s v="4-26"/>
    <d v="2012-04-10T00:00:00"/>
    <n v="924.64"/>
    <n v="0"/>
    <n v="0"/>
    <n v="455.4"/>
    <n v="32"/>
    <n v="14.231249999999999"/>
    <n v="469.24"/>
    <n v="13"/>
    <n v="45"/>
    <n v="36.095384615384617"/>
    <n v="20.547555555555554"/>
    <m/>
    <m/>
    <m/>
    <x v="29"/>
    <x v="5"/>
    <x v="1"/>
    <x v="241"/>
  </r>
  <r>
    <s v="4-26"/>
    <d v="2012-04-11T00:00:00"/>
    <n v="959.18"/>
    <n v="0"/>
    <n v="0"/>
    <n v="745.95"/>
    <n v="40"/>
    <n v="18.64875"/>
    <n v="213.23"/>
    <n v="5"/>
    <n v="45"/>
    <n v="42.646000000000001"/>
    <n v="21.315111111111111"/>
    <m/>
    <m/>
    <m/>
    <x v="29"/>
    <x v="5"/>
    <x v="2"/>
    <x v="241"/>
  </r>
  <r>
    <s v="4-26"/>
    <d v="2012-04-12T00:00:00"/>
    <n v="1193.3599999999999"/>
    <n v="0"/>
    <n v="0"/>
    <n v="778.85"/>
    <n v="36"/>
    <n v="21.634722222222223"/>
    <n v="414.51"/>
    <n v="12"/>
    <n v="48"/>
    <n v="34.542499999999997"/>
    <n v="24.861666666666668"/>
    <m/>
    <m/>
    <m/>
    <x v="29"/>
    <x v="5"/>
    <x v="3"/>
    <x v="241"/>
  </r>
  <r>
    <s v="4-26"/>
    <d v="2012-04-13T00:00:00"/>
    <n v="1765.83"/>
    <n v="0"/>
    <n v="0"/>
    <n v="844.35"/>
    <n v="47"/>
    <n v="17.964893617021279"/>
    <n v="921.48"/>
    <n v="13"/>
    <n v="60"/>
    <n v="70.883076923076928"/>
    <n v="29.430499999999999"/>
    <m/>
    <m/>
    <m/>
    <x v="29"/>
    <x v="5"/>
    <x v="4"/>
    <x v="241"/>
  </r>
  <r>
    <s v="4-26"/>
    <d v="2012-04-14T00:00:00"/>
    <n v="911.71"/>
    <n v="0"/>
    <n v="0"/>
    <n v="516.65"/>
    <n v="26"/>
    <n v="19.871153846153845"/>
    <n v="395.06"/>
    <n v="12"/>
    <n v="38"/>
    <n v="32.921666666666667"/>
    <n v="23.992368421052632"/>
    <m/>
    <m/>
    <m/>
    <x v="29"/>
    <x v="5"/>
    <x v="5"/>
    <x v="241"/>
  </r>
  <r>
    <m/>
    <d v="2012-04-15T00:00:00"/>
    <n v="5754.72"/>
    <n v="1611.44"/>
    <n v="7366.16"/>
    <m/>
    <n v="181"/>
    <n v="15.391794947566224"/>
    <n v="2413.52"/>
    <n v="55"/>
    <n v="236"/>
    <n v="36.181438034188034"/>
    <n v="20.024533625730992"/>
    <m/>
    <m/>
    <m/>
    <x v="30"/>
    <x v="5"/>
    <x v="6"/>
    <x v="242"/>
  </r>
  <r>
    <s v="4-27"/>
    <d v="2012-04-16T00:00:00"/>
    <n v="866.65"/>
    <n v="0"/>
    <n v="0"/>
    <n v="483.55"/>
    <n v="32"/>
    <n v="15.1109375"/>
    <n v="383.1"/>
    <n v="9"/>
    <n v="41"/>
    <n v="42.56666666666667"/>
    <n v="21.137804878048783"/>
    <m/>
    <m/>
    <m/>
    <x v="30"/>
    <x v="5"/>
    <x v="0"/>
    <x v="242"/>
  </r>
  <r>
    <s v="4-27"/>
    <d v="2012-04-17T00:00:00"/>
    <n v="770.54"/>
    <n v="0"/>
    <n v="0"/>
    <n v="552.1"/>
    <n v="38"/>
    <n v="14.528947368421052"/>
    <n v="218.44"/>
    <n v="8"/>
    <n v="46"/>
    <n v="27.305"/>
    <n v="16.750869565217389"/>
    <m/>
    <m/>
    <m/>
    <x v="30"/>
    <x v="5"/>
    <x v="1"/>
    <x v="242"/>
  </r>
  <r>
    <s v="4-27"/>
    <d v="2012-04-18T00:00:00"/>
    <n v="1557.3"/>
    <n v="0"/>
    <n v="0"/>
    <n v="1025.3"/>
    <n v="45"/>
    <n v="22.784444444444443"/>
    <n v="531.45000000000005"/>
    <n v="17"/>
    <n v="62"/>
    <n v="31.261764705882356"/>
    <n v="25.108870967741936"/>
    <m/>
    <m/>
    <m/>
    <x v="30"/>
    <x v="5"/>
    <x v="2"/>
    <x v="242"/>
  </r>
  <r>
    <s v="4-27"/>
    <d v="2012-04-19T00:00:00"/>
    <n v="1207.8499999999999"/>
    <n v="0"/>
    <n v="0"/>
    <n v="334.4"/>
    <n v="16"/>
    <n v="20.9"/>
    <n v="873.45"/>
    <n v="16"/>
    <n v="32"/>
    <n v="54.590625000000003"/>
    <n v="37.745312499999997"/>
    <m/>
    <m/>
    <m/>
    <x v="30"/>
    <x v="5"/>
    <x v="3"/>
    <x v="242"/>
  </r>
  <r>
    <s v="4-27"/>
    <d v="2012-04-20T00:00:00"/>
    <n v="2066.64"/>
    <n v="0"/>
    <n v="0"/>
    <n v="1338.3"/>
    <n v="44"/>
    <n v="30.415909090909089"/>
    <n v="728.34"/>
    <n v="14"/>
    <n v="58"/>
    <n v="52.024285714285718"/>
    <n v="35.63172413793103"/>
    <m/>
    <m/>
    <m/>
    <x v="30"/>
    <x v="5"/>
    <x v="4"/>
    <x v="242"/>
  </r>
  <r>
    <s v="4-27"/>
    <d v="2012-04-21T00:00:00"/>
    <n v="1209.23"/>
    <n v="0"/>
    <n v="0"/>
    <n v="585.65"/>
    <n v="23"/>
    <n v="25.463043478260868"/>
    <n v="623.58000000000004"/>
    <n v="14"/>
    <n v="37"/>
    <n v="44.541428571428575"/>
    <n v="32.681891891891894"/>
    <m/>
    <m/>
    <m/>
    <x v="30"/>
    <x v="5"/>
    <x v="5"/>
    <x v="242"/>
  </r>
  <r>
    <m/>
    <d v="2012-04-22T00:00:00"/>
    <n v="7678.2099999999991"/>
    <n v="3421.75"/>
    <n v="11099.96"/>
    <m/>
    <n v="198"/>
    <n v="21.533880313672572"/>
    <n v="3358.36"/>
    <n v="78"/>
    <n v="276"/>
    <n v="42.048295109710558"/>
    <n v="28.176078990138507"/>
    <m/>
    <m/>
    <m/>
    <x v="31"/>
    <x v="5"/>
    <x v="6"/>
    <x v="243"/>
  </r>
  <r>
    <s v="4-28"/>
    <d v="2012-04-23T00:00:00"/>
    <n v="606.48"/>
    <n v="0"/>
    <n v="0"/>
    <n v="244.7"/>
    <n v="21"/>
    <n v="11.652380952380952"/>
    <n v="361.78"/>
    <n v="7"/>
    <n v="28"/>
    <n v="51.682857142857138"/>
    <n v="21.66"/>
    <m/>
    <m/>
    <m/>
    <x v="31"/>
    <x v="5"/>
    <x v="0"/>
    <x v="243"/>
  </r>
  <r>
    <s v="4-28"/>
    <d v="2012-04-24T00:00:00"/>
    <n v="1488.35"/>
    <n v="0"/>
    <n v="0"/>
    <n v="865.7"/>
    <n v="43"/>
    <n v="20.132558139534886"/>
    <n v="622.65"/>
    <n v="17"/>
    <n v="60"/>
    <n v="36.626470588235293"/>
    <n v="24.805833333333332"/>
    <m/>
    <m/>
    <m/>
    <x v="31"/>
    <x v="5"/>
    <x v="1"/>
    <x v="243"/>
  </r>
  <r>
    <s v="4-28"/>
    <d v="2012-04-25T00:00:00"/>
    <n v="0"/>
    <n v="0"/>
    <n v="0"/>
    <n v="0"/>
    <n v="0"/>
    <n v="0"/>
    <n v="0"/>
    <n v="0"/>
    <n v="0"/>
    <n v="0"/>
    <n v="0"/>
    <s v="ANZAC DAY"/>
    <m/>
    <m/>
    <x v="31"/>
    <x v="5"/>
    <x v="2"/>
    <x v="243"/>
  </r>
  <r>
    <s v="4-28"/>
    <d v="2012-04-26T00:00:00"/>
    <n v="1103.73"/>
    <n v="0"/>
    <n v="0"/>
    <n v="703.65"/>
    <n v="37"/>
    <n v="19.017567567567568"/>
    <n v="400.08"/>
    <n v="9"/>
    <n v="46"/>
    <n v="44.453333333333333"/>
    <n v="23.994130434782608"/>
    <m/>
    <m/>
    <m/>
    <x v="31"/>
    <x v="5"/>
    <x v="3"/>
    <x v="243"/>
  </r>
  <r>
    <s v="4-28"/>
    <d v="2012-04-27T00:00:00"/>
    <n v="1867.9"/>
    <n v="0"/>
    <n v="0"/>
    <n v="771"/>
    <n v="37"/>
    <n v="20.837837837837839"/>
    <n v="1096.9000000000001"/>
    <n v="19"/>
    <n v="56"/>
    <n v="57.731578947368426"/>
    <n v="33.355357142857144"/>
    <m/>
    <m/>
    <m/>
    <x v="31"/>
    <x v="5"/>
    <x v="4"/>
    <x v="243"/>
  </r>
  <r>
    <s v="4-28"/>
    <d v="2012-04-28T00:00:00"/>
    <n v="1061.2"/>
    <n v="0"/>
    <n v="0"/>
    <n v="477.2"/>
    <n v="22"/>
    <n v="21.690909090909091"/>
    <n v="584"/>
    <n v="13"/>
    <n v="35"/>
    <n v="44.92307692307692"/>
    <n v="30.32"/>
    <m/>
    <m/>
    <m/>
    <x v="31"/>
    <x v="5"/>
    <x v="5"/>
    <x v="243"/>
  </r>
  <r>
    <m/>
    <d v="2012-04-29T00:00:00"/>
    <n v="6127.66"/>
    <n v="4318.33"/>
    <n v="10445.99"/>
    <m/>
    <n v="160"/>
    <n v="15.555208931371723"/>
    <n v="3065.41"/>
    <n v="65"/>
    <n v="225"/>
    <n v="39.236219489145185"/>
    <n v="22.355886818495517"/>
    <m/>
    <m/>
    <m/>
    <x v="32"/>
    <x v="5"/>
    <x v="6"/>
    <x v="244"/>
  </r>
  <r>
    <s v="4-29"/>
    <d v="2012-04-30T00:00:00"/>
    <n v="1096.43"/>
    <n v="0"/>
    <n v="0"/>
    <n v="574.54999999999995"/>
    <n v="31"/>
    <n v="18.533870967741933"/>
    <n v="521.88"/>
    <n v="16"/>
    <n v="47"/>
    <n v="32.6175"/>
    <n v="23.328297872340421"/>
    <m/>
    <m/>
    <m/>
    <x v="32"/>
    <x v="5"/>
    <x v="0"/>
    <x v="244"/>
  </r>
  <r>
    <s v="4-29"/>
    <d v="2012-05-01T00:00:00"/>
    <n v="1017.03"/>
    <n v="0"/>
    <n v="0"/>
    <n v="524.5"/>
    <n v="30"/>
    <n v="17.483333333333334"/>
    <n v="492.53"/>
    <n v="10"/>
    <n v="40"/>
    <n v="49.253"/>
    <n v="25.425750000000001"/>
    <m/>
    <m/>
    <m/>
    <x v="32"/>
    <x v="5"/>
    <x v="1"/>
    <x v="244"/>
  </r>
  <r>
    <s v="4-29"/>
    <d v="2012-05-02T00:00:00"/>
    <n v="1254.3"/>
    <n v="0"/>
    <n v="0"/>
    <n v="559.95000000000005"/>
    <n v="38"/>
    <n v="14.735526315789475"/>
    <n v="703.35"/>
    <n v="10"/>
    <n v="48"/>
    <n v="70.335000000000008"/>
    <n v="26.318750000000005"/>
    <m/>
    <m/>
    <m/>
    <x v="32"/>
    <x v="5"/>
    <x v="2"/>
    <x v="244"/>
  </r>
  <r>
    <s v="4-29"/>
    <d v="2012-05-03T00:00:00"/>
    <n v="1511.46"/>
    <n v="0"/>
    <n v="0"/>
    <n v="850.8"/>
    <n v="32"/>
    <n v="26.587499999999999"/>
    <n v="660.66"/>
    <n v="13"/>
    <n v="45"/>
    <n v="50.82"/>
    <n v="33.588000000000001"/>
    <m/>
    <m/>
    <m/>
    <x v="32"/>
    <x v="5"/>
    <x v="3"/>
    <x v="244"/>
  </r>
  <r>
    <s v="4-29"/>
    <d v="2012-05-04T00:00:00"/>
    <n v="1319.31"/>
    <n v="0"/>
    <n v="0"/>
    <n v="821"/>
    <n v="47"/>
    <n v="17.468085106382979"/>
    <n v="498.31"/>
    <n v="15"/>
    <n v="62"/>
    <n v="33.220666666666666"/>
    <n v="21.279193548387095"/>
    <m/>
    <m/>
    <m/>
    <x v="32"/>
    <x v="5"/>
    <x v="4"/>
    <x v="244"/>
  </r>
  <r>
    <s v="4-29"/>
    <d v="2012-05-05T00:00:00"/>
    <n v="1484.68"/>
    <n v="0"/>
    <n v="0"/>
    <n v="1277.5999999999999"/>
    <n v="29"/>
    <n v="44.055172413793102"/>
    <n v="207.08"/>
    <n v="4"/>
    <n v="33"/>
    <n v="51.77"/>
    <n v="44.990303030303025"/>
    <m/>
    <m/>
    <m/>
    <x v="32"/>
    <x v="5"/>
    <x v="5"/>
    <x v="244"/>
  </r>
  <r>
    <m/>
    <d v="2012-05-06T00:00:00"/>
    <n v="7683.2100000000009"/>
    <n v="4502.38"/>
    <n v="12185.59"/>
    <m/>
    <n v="207"/>
    <n v="23.143914689506801"/>
    <n v="3083.81"/>
    <n v="68"/>
    <n v="275"/>
    <n v="48.002694444444444"/>
    <n v="29.155049075171757"/>
    <m/>
    <m/>
    <m/>
    <x v="33"/>
    <x v="5"/>
    <x v="6"/>
    <x v="245"/>
  </r>
  <r>
    <s v="4-30"/>
    <d v="2012-05-07T00:00:00"/>
    <n v="0"/>
    <n v="0"/>
    <n v="0"/>
    <n v="0"/>
    <n v="0"/>
    <n v="0"/>
    <n v="0"/>
    <n v="0"/>
    <n v="0"/>
    <n v="0"/>
    <n v="0"/>
    <s v="LABOUR DAY"/>
    <m/>
    <m/>
    <x v="33"/>
    <x v="5"/>
    <x v="0"/>
    <x v="245"/>
  </r>
  <r>
    <s v="4-30"/>
    <d v="2012-05-08T00:00:00"/>
    <n v="941.65"/>
    <n v="0"/>
    <n v="0"/>
    <n v="437.8"/>
    <n v="34"/>
    <n v="12.876470588235295"/>
    <n v="503.85"/>
    <n v="14"/>
    <n v="48"/>
    <n v="35.989285714285714"/>
    <n v="19.617708333333336"/>
    <m/>
    <m/>
    <m/>
    <x v="33"/>
    <x v="5"/>
    <x v="1"/>
    <x v="245"/>
  </r>
  <r>
    <s v="4-30"/>
    <d v="2012-05-09T00:00:00"/>
    <n v="1338.72"/>
    <n v="0"/>
    <n v="0"/>
    <n v="691"/>
    <n v="39"/>
    <n v="17.717948717948719"/>
    <n v="647.72"/>
    <n v="15"/>
    <n v="54"/>
    <n v="43.181333333333335"/>
    <n v="24.79111111111111"/>
    <m/>
    <m/>
    <m/>
    <x v="33"/>
    <x v="5"/>
    <x v="2"/>
    <x v="245"/>
  </r>
  <r>
    <s v="4-30"/>
    <d v="2012-05-10T00:00:00"/>
    <n v="1473.99"/>
    <n v="0"/>
    <n v="0"/>
    <n v="752.1"/>
    <n v="36"/>
    <n v="20.891666666666666"/>
    <n v="721.89"/>
    <n v="19"/>
    <n v="55"/>
    <n v="37.99421052631579"/>
    <n v="26.799818181818182"/>
    <m/>
    <m/>
    <m/>
    <x v="33"/>
    <x v="5"/>
    <x v="3"/>
    <x v="245"/>
  </r>
  <r>
    <s v="4-30"/>
    <d v="2012-05-11T00:00:00"/>
    <n v="1767.81"/>
    <n v="0"/>
    <n v="0"/>
    <n v="1030.05"/>
    <n v="42"/>
    <n v="24.524999999999999"/>
    <n v="737.76"/>
    <n v="11"/>
    <n v="53"/>
    <n v="67.069090909090903"/>
    <n v="33.354905660377355"/>
    <m/>
    <m/>
    <m/>
    <x v="33"/>
    <x v="5"/>
    <x v="4"/>
    <x v="245"/>
  </r>
  <r>
    <s v="4-30"/>
    <d v="2012-05-12T00:00:00"/>
    <n v="1024.9100000000001"/>
    <n v="0"/>
    <n v="0"/>
    <n v="464.1"/>
    <n v="22"/>
    <n v="21.095454545454547"/>
    <n v="560.80999999999995"/>
    <n v="10"/>
    <n v="32"/>
    <n v="56.080999999999996"/>
    <n v="32.028437499999995"/>
    <m/>
    <m/>
    <m/>
    <x v="33"/>
    <x v="5"/>
    <x v="5"/>
    <x v="245"/>
  </r>
  <r>
    <m/>
    <d v="2012-05-13T00:00:00"/>
    <n v="6547.08"/>
    <n v="2797.84"/>
    <n v="9344.92"/>
    <m/>
    <n v="173"/>
    <n v="16.184423419717536"/>
    <n v="3172.03"/>
    <n v="69"/>
    <n v="242"/>
    <n v="40.052486747170953"/>
    <n v="22.765330131106662"/>
    <m/>
    <m/>
    <m/>
    <x v="34"/>
    <x v="5"/>
    <x v="6"/>
    <x v="246"/>
  </r>
  <r>
    <s v="4-31"/>
    <d v="2012-05-14T00:00:00"/>
    <n v="1300.6199999999999"/>
    <n v="0"/>
    <n v="0"/>
    <n v="518.45000000000005"/>
    <n v="40"/>
    <n v="12.961250000000001"/>
    <n v="782.17"/>
    <n v="11"/>
    <n v="51"/>
    <n v="71.106363636363639"/>
    <n v="25.502352941176468"/>
    <m/>
    <m/>
    <m/>
    <x v="34"/>
    <x v="5"/>
    <x v="0"/>
    <x v="246"/>
  </r>
  <r>
    <s v="4-31"/>
    <d v="2012-05-15T00:00:00"/>
    <n v="1026.3499999999999"/>
    <n v="0"/>
    <n v="0"/>
    <n v="585.95000000000005"/>
    <n v="32"/>
    <n v="18.310937500000001"/>
    <n v="440.4"/>
    <n v="9"/>
    <n v="41"/>
    <n v="48.93333333333333"/>
    <n v="25.032926829268291"/>
    <m/>
    <m/>
    <m/>
    <x v="34"/>
    <x v="5"/>
    <x v="1"/>
    <x v="246"/>
  </r>
  <r>
    <s v="4-31"/>
    <d v="2012-05-16T00:00:00"/>
    <n v="1428.44"/>
    <n v="0"/>
    <n v="0"/>
    <n v="983.25"/>
    <n v="37"/>
    <n v="26.574324324324323"/>
    <n v="445.19"/>
    <n v="10"/>
    <n v="47"/>
    <n v="44.518999999999998"/>
    <n v="30.392340425531916"/>
    <m/>
    <m/>
    <m/>
    <x v="34"/>
    <x v="5"/>
    <x v="2"/>
    <x v="246"/>
  </r>
  <r>
    <s v="4-31"/>
    <d v="2012-05-17T00:00:00"/>
    <n v="1497.34"/>
    <n v="0"/>
    <n v="0"/>
    <n v="824.6"/>
    <n v="33"/>
    <n v="24.987878787878788"/>
    <n v="670.74"/>
    <n v="17"/>
    <n v="50"/>
    <n v="39.455294117647057"/>
    <n v="29.906800000000004"/>
    <m/>
    <m/>
    <m/>
    <x v="34"/>
    <x v="5"/>
    <x v="3"/>
    <x v="246"/>
  </r>
  <r>
    <s v="4-31"/>
    <d v="2012-05-18T00:00:00"/>
    <n v="1842.79"/>
    <n v="0"/>
    <n v="0"/>
    <n v="946.5"/>
    <n v="46"/>
    <n v="20.576086956521738"/>
    <n v="896.29"/>
    <n v="16"/>
    <n v="62"/>
    <n v="56.018124999999998"/>
    <n v="29.72241935483871"/>
    <m/>
    <m/>
    <m/>
    <x v="34"/>
    <x v="5"/>
    <x v="4"/>
    <x v="246"/>
  </r>
  <r>
    <s v="4-31"/>
    <d v="2012-05-19T00:00:00"/>
    <n v="928.07"/>
    <n v="0"/>
    <n v="0"/>
    <n v="376.55"/>
    <n v="18"/>
    <n v="20.919444444444444"/>
    <n v="551.52"/>
    <n v="10"/>
    <n v="28"/>
    <n v="55.152000000000001"/>
    <n v="33.145357142857144"/>
    <m/>
    <m/>
    <m/>
    <x v="34"/>
    <x v="5"/>
    <x v="5"/>
    <x v="246"/>
  </r>
  <r>
    <m/>
    <d v="2012-05-20T00:00:00"/>
    <n v="8023.61"/>
    <n v="3084.02"/>
    <n v="11107.63"/>
    <m/>
    <n v="206"/>
    <n v="20.721653668861549"/>
    <n v="3786.31"/>
    <n v="73"/>
    <n v="279"/>
    <n v="52.53068601455734"/>
    <n v="28.950366115612088"/>
    <m/>
    <m/>
    <m/>
    <x v="35"/>
    <x v="5"/>
    <x v="6"/>
    <x v="247"/>
  </r>
  <r>
    <s v="4-32"/>
    <d v="2012-05-21T00:00:00"/>
    <n v="811.93"/>
    <n v="0"/>
    <n v="0"/>
    <n v="644.75"/>
    <n v="41"/>
    <n v="15.725609756097562"/>
    <n v="167.18"/>
    <n v="6"/>
    <n v="47"/>
    <n v="27.863333333333333"/>
    <n v="17.275106382978723"/>
    <m/>
    <m/>
    <m/>
    <x v="35"/>
    <x v="5"/>
    <x v="0"/>
    <x v="247"/>
  </r>
  <r>
    <s v="4-32"/>
    <d v="2012-05-22T00:00:00"/>
    <n v="984.1"/>
    <n v="0"/>
    <n v="0"/>
    <n v="626.9"/>
    <n v="43"/>
    <n v="14.57906976744186"/>
    <n v="357.2"/>
    <n v="10"/>
    <n v="53"/>
    <n v="35.72"/>
    <n v="18.567924528301884"/>
    <m/>
    <m/>
    <m/>
    <x v="35"/>
    <x v="5"/>
    <x v="1"/>
    <x v="247"/>
  </r>
  <r>
    <s v="4-32"/>
    <d v="2012-05-23T00:00:00"/>
    <n v="1074.46"/>
    <n v="0"/>
    <n v="0"/>
    <n v="674.05"/>
    <n v="33"/>
    <n v="20.425757575757576"/>
    <n v="400.41"/>
    <n v="8"/>
    <n v="41"/>
    <n v="50.051250000000003"/>
    <n v="26.206341463414635"/>
    <m/>
    <m/>
    <m/>
    <x v="35"/>
    <x v="5"/>
    <x v="2"/>
    <x v="247"/>
  </r>
  <r>
    <s v="4-32"/>
    <d v="2012-05-24T00:00:00"/>
    <n v="1081.3399999999999"/>
    <n v="0"/>
    <n v="0"/>
    <n v="844.45"/>
    <n v="33"/>
    <n v="25.58939393939394"/>
    <n v="236.89"/>
    <n v="0"/>
    <n v="33"/>
    <n v="0"/>
    <n v="32.767878787878793"/>
    <m/>
    <m/>
    <m/>
    <x v="35"/>
    <x v="5"/>
    <x v="3"/>
    <x v="247"/>
  </r>
  <r>
    <s v="4-32"/>
    <d v="2012-05-25T00:00:00"/>
    <n v="1563.75"/>
    <n v="0"/>
    <n v="0"/>
    <n v="894.65"/>
    <n v="49"/>
    <n v="18.258163265306123"/>
    <n v="669.1"/>
    <n v="12"/>
    <n v="61"/>
    <n v="55.758333333333333"/>
    <n v="25.635245901639344"/>
    <m/>
    <m/>
    <m/>
    <x v="35"/>
    <x v="5"/>
    <x v="4"/>
    <x v="247"/>
  </r>
  <r>
    <s v="4-32"/>
    <d v="2012-05-26T00:00:00"/>
    <n v="889.37"/>
    <n v="0"/>
    <n v="0"/>
    <n v="369.4"/>
    <n v="25"/>
    <n v="14.776"/>
    <n v="519.97"/>
    <n v="16"/>
    <n v="41"/>
    <n v="32.498125000000002"/>
    <n v="21.691951219512195"/>
    <m/>
    <m/>
    <m/>
    <x v="35"/>
    <x v="5"/>
    <x v="5"/>
    <x v="247"/>
  </r>
  <r>
    <m/>
    <d v="2012-05-27T00:00:00"/>
    <n v="6404.95"/>
    <n v="3117.59"/>
    <n v="9522.5400000000009"/>
    <m/>
    <n v="224"/>
    <n v="18.225665717332841"/>
    <n v="2350.75"/>
    <n v="52"/>
    <n v="276"/>
    <n v="33.648506944444442"/>
    <n v="23.690741380620924"/>
    <m/>
    <m/>
    <m/>
    <x v="36"/>
    <x v="5"/>
    <x v="6"/>
    <x v="248"/>
  </r>
  <r>
    <s v="4-33"/>
    <d v="2012-05-28T00:00:00"/>
    <n v="840.82"/>
    <n v="0"/>
    <n v="0"/>
    <n v="342.95"/>
    <n v="26"/>
    <n v="13.190384615384614"/>
    <n v="497.87"/>
    <n v="10"/>
    <n v="36"/>
    <n v="49.786999999999999"/>
    <n v="23.356111111111108"/>
    <m/>
    <m/>
    <m/>
    <x v="36"/>
    <x v="5"/>
    <x v="0"/>
    <x v="248"/>
  </r>
  <r>
    <s v="4-33"/>
    <d v="2012-05-29T00:00:00"/>
    <n v="1126.49"/>
    <n v="0"/>
    <n v="0"/>
    <n v="678.8"/>
    <n v="32"/>
    <n v="21.212499999999999"/>
    <n v="447.69"/>
    <n v="10"/>
    <n v="42"/>
    <n v="44.768999999999998"/>
    <n v="26.821190476190477"/>
    <m/>
    <m/>
    <m/>
    <x v="36"/>
    <x v="5"/>
    <x v="1"/>
    <x v="248"/>
  </r>
  <r>
    <s v="4-33"/>
    <d v="2012-05-30T00:00:00"/>
    <n v="924.65"/>
    <n v="0"/>
    <n v="0"/>
    <n v="731.1"/>
    <n v="37"/>
    <n v="19.75945945945946"/>
    <n v="193.55"/>
    <n v="7"/>
    <n v="44"/>
    <n v="27.650000000000002"/>
    <n v="21.014772727272728"/>
    <m/>
    <m/>
    <m/>
    <x v="36"/>
    <x v="5"/>
    <x v="2"/>
    <x v="248"/>
  </r>
  <r>
    <s v="4-33"/>
    <d v="2012-05-31T00:00:00"/>
    <n v="1216.83"/>
    <n v="0"/>
    <n v="0"/>
    <n v="908.3"/>
    <n v="29"/>
    <n v="31.320689655172412"/>
    <n v="308.52999999999997"/>
    <n v="6"/>
    <n v="35"/>
    <n v="51.42166666666666"/>
    <n v="34.766571428571424"/>
    <m/>
    <m/>
    <m/>
    <x v="36"/>
    <x v="5"/>
    <x v="3"/>
    <x v="248"/>
  </r>
  <r>
    <s v="4-33"/>
    <d v="2012-06-01T00:00:00"/>
    <n v="2232.2399999999998"/>
    <n v="0"/>
    <n v="0"/>
    <n v="1010.5"/>
    <n v="41"/>
    <n v="24.646341463414632"/>
    <n v="1221.74"/>
    <n v="15"/>
    <n v="56"/>
    <n v="81.449333333333328"/>
    <n v="39.861428571428569"/>
    <m/>
    <m/>
    <m/>
    <x v="36"/>
    <x v="5"/>
    <x v="4"/>
    <x v="248"/>
  </r>
  <r>
    <s v="4-33"/>
    <d v="2012-06-02T00:00:00"/>
    <n v="1100.4000000000001"/>
    <n v="0"/>
    <n v="0"/>
    <n v="397.1"/>
    <n v="18"/>
    <n v="22.061111111111114"/>
    <n v="703.3"/>
    <n v="16"/>
    <n v="34"/>
    <n v="43.956249999999997"/>
    <n v="32.364705882352943"/>
    <m/>
    <m/>
    <m/>
    <x v="36"/>
    <x v="5"/>
    <x v="5"/>
    <x v="248"/>
  </r>
  <r>
    <m/>
    <d v="2012-06-03T00:00:00"/>
    <n v="7441.43"/>
    <n v="3843.46"/>
    <n v="11284.89"/>
    <m/>
    <n v="183"/>
    <n v="22.031747717423702"/>
    <n v="3372.6800000000003"/>
    <n v="64"/>
    <n v="247"/>
    <n v="49.838875000000002"/>
    <n v="29.69746336615454"/>
    <m/>
    <m/>
    <m/>
    <x v="37"/>
    <x v="5"/>
    <x v="6"/>
    <x v="249"/>
  </r>
  <r>
    <s v="4-34"/>
    <d v="2012-06-04T00:00:00"/>
    <n v="720.62"/>
    <n v="0"/>
    <n v="0"/>
    <n v="509.8"/>
    <n v="27"/>
    <n v="18.881481481481483"/>
    <n v="210.82"/>
    <n v="8"/>
    <n v="35"/>
    <n v="26.352499999999999"/>
    <n v="20.589142857142857"/>
    <m/>
    <m/>
    <m/>
    <x v="37"/>
    <x v="5"/>
    <x v="0"/>
    <x v="249"/>
  </r>
  <r>
    <s v="4-34"/>
    <d v="2012-06-05T00:00:00"/>
    <n v="581.27"/>
    <n v="0"/>
    <n v="0"/>
    <n v="421.55"/>
    <n v="33"/>
    <n v="12.774242424242425"/>
    <n v="159.72"/>
    <n v="6"/>
    <n v="39"/>
    <n v="26.62"/>
    <n v="14.904358974358974"/>
    <m/>
    <m/>
    <m/>
    <x v="37"/>
    <x v="5"/>
    <x v="1"/>
    <x v="249"/>
  </r>
  <r>
    <s v="4-34"/>
    <d v="2012-06-06T00:00:00"/>
    <n v="1434.2"/>
    <n v="0"/>
    <n v="0"/>
    <n v="1030.2"/>
    <n v="40"/>
    <n v="25.755000000000003"/>
    <n v="404"/>
    <n v="12"/>
    <n v="52"/>
    <n v="33.666666666666664"/>
    <n v="27.580769230769231"/>
    <m/>
    <m/>
    <m/>
    <x v="37"/>
    <x v="5"/>
    <x v="2"/>
    <x v="249"/>
  </r>
  <r>
    <s v="4-34"/>
    <d v="2012-06-07T00:00:00"/>
    <n v="969.68"/>
    <n v="0"/>
    <n v="0"/>
    <n v="847.85"/>
    <n v="43"/>
    <n v="19.717441860465115"/>
    <n v="121.83"/>
    <n v="7"/>
    <n v="50"/>
    <n v="17.404285714285713"/>
    <n v="19.393600000000003"/>
    <m/>
    <m/>
    <m/>
    <x v="37"/>
    <x v="5"/>
    <x v="3"/>
    <x v="249"/>
  </r>
  <r>
    <s v="4-34"/>
    <d v="2012-06-08T00:00:00"/>
    <n v="1127.4000000000001"/>
    <n v="0"/>
    <n v="0"/>
    <n v="827.45"/>
    <n v="40"/>
    <n v="20.686250000000001"/>
    <n v="299.95"/>
    <n v="6"/>
    <n v="46"/>
    <n v="49.991666666666667"/>
    <n v="24.508695652173916"/>
    <m/>
    <m/>
    <m/>
    <x v="37"/>
    <x v="5"/>
    <x v="4"/>
    <x v="249"/>
  </r>
  <r>
    <s v="4-34"/>
    <d v="2012-06-09T00:00:00"/>
    <n v="1030.72"/>
    <n v="0"/>
    <n v="0"/>
    <n v="738.7"/>
    <n v="31"/>
    <n v="23.829032258064519"/>
    <n v="292.02"/>
    <n v="6"/>
    <n v="37"/>
    <n v="48.669999999999995"/>
    <n v="27.857297297297297"/>
    <m/>
    <m/>
    <m/>
    <x v="37"/>
    <x v="5"/>
    <x v="5"/>
    <x v="249"/>
  </r>
  <r>
    <m/>
    <d v="2012-06-10T00:00:00"/>
    <n v="5863.89"/>
    <n v="2693.48"/>
    <n v="8557.3700000000008"/>
    <m/>
    <n v="214"/>
    <n v="20.273908004042259"/>
    <n v="1488.34"/>
    <n v="45"/>
    <n v="259"/>
    <n v="33.784186507936504"/>
    <n v="22.472310668623717"/>
    <m/>
    <m/>
    <m/>
    <x v="38"/>
    <x v="5"/>
    <x v="6"/>
    <x v="250"/>
  </r>
  <r>
    <s v="4-35"/>
    <d v="2012-06-11T00:00:00"/>
    <n v="0"/>
    <n v="0"/>
    <n v="0"/>
    <n v="0"/>
    <n v="0"/>
    <n v="0"/>
    <n v="0"/>
    <n v="0"/>
    <n v="0"/>
    <n v="0"/>
    <n v="0"/>
    <s v="QUEENS BIRTHDAY"/>
    <m/>
    <m/>
    <x v="38"/>
    <x v="5"/>
    <x v="0"/>
    <x v="250"/>
  </r>
  <r>
    <s v="4-35"/>
    <d v="2012-06-12T00:00:00"/>
    <n v="821.18"/>
    <n v="0"/>
    <n v="0"/>
    <n v="447"/>
    <n v="36"/>
    <n v="12.416666666666666"/>
    <n v="374.18"/>
    <n v="13"/>
    <n v="49"/>
    <n v="28.783076923076923"/>
    <n v="16.758775510204082"/>
    <m/>
    <m/>
    <m/>
    <x v="38"/>
    <x v="5"/>
    <x v="1"/>
    <x v="250"/>
  </r>
  <r>
    <s v="4-35"/>
    <d v="2012-06-13T00:00:00"/>
    <n v="636.92999999999995"/>
    <n v="0"/>
    <n v="0"/>
    <n v="469.1"/>
    <n v="31"/>
    <n v="15.13225806451613"/>
    <n v="167.83"/>
    <n v="4"/>
    <n v="35"/>
    <n v="41.957500000000003"/>
    <n v="18.198"/>
    <m/>
    <m/>
    <m/>
    <x v="38"/>
    <x v="5"/>
    <x v="2"/>
    <x v="250"/>
  </r>
  <r>
    <s v="4-35"/>
    <d v="2012-06-14T00:00:00"/>
    <n v="975.17"/>
    <n v="0"/>
    <n v="0"/>
    <n v="360.45"/>
    <n v="21"/>
    <n v="17.164285714285715"/>
    <n v="614.72"/>
    <n v="9"/>
    <n v="30"/>
    <n v="68.302222222222227"/>
    <n v="32.50566666666667"/>
    <m/>
    <m/>
    <m/>
    <x v="38"/>
    <x v="5"/>
    <x v="3"/>
    <x v="250"/>
  </r>
  <r>
    <s v="4-35"/>
    <d v="2012-06-15T00:00:00"/>
    <n v="1647.42"/>
    <n v="0"/>
    <n v="0"/>
    <n v="1037.0999999999999"/>
    <n v="41"/>
    <n v="25.29512195121951"/>
    <n v="610.32000000000005"/>
    <n v="14"/>
    <n v="55"/>
    <n v="43.594285714285718"/>
    <n v="29.953090909090911"/>
    <m/>
    <m/>
    <m/>
    <x v="38"/>
    <x v="5"/>
    <x v="4"/>
    <x v="250"/>
  </r>
  <r>
    <s v="4-35"/>
    <d v="2012-06-16T00:00:00"/>
    <n v="924.89"/>
    <n v="0"/>
    <n v="0"/>
    <n v="318.75"/>
    <n v="20"/>
    <n v="15.9375"/>
    <n v="606.14"/>
    <n v="14"/>
    <n v="34"/>
    <n v="43.295714285714283"/>
    <n v="27.20264705882353"/>
    <m/>
    <m/>
    <m/>
    <x v="38"/>
    <x v="5"/>
    <x v="5"/>
    <x v="250"/>
  </r>
  <r>
    <m/>
    <d v="2012-06-17T00:00:00"/>
    <n v="5005.59"/>
    <n v="2680.96"/>
    <n v="7686.55"/>
    <m/>
    <n v="149"/>
    <n v="14.324305399448003"/>
    <n v="2373.19"/>
    <n v="54"/>
    <n v="203"/>
    <n v="37.655466524216529"/>
    <n v="20.769696690797534"/>
    <m/>
    <m/>
    <m/>
    <x v="39"/>
    <x v="5"/>
    <x v="6"/>
    <x v="251"/>
  </r>
  <r>
    <s v="4-36"/>
    <d v="2012-06-18T00:00:00"/>
    <n v="798.14"/>
    <n v="0"/>
    <n v="0"/>
    <n v="486.65"/>
    <n v="33"/>
    <n v="14.746969696969696"/>
    <n v="311.49"/>
    <n v="7"/>
    <n v="40"/>
    <n v="44.498571428571431"/>
    <n v="19.953499999999998"/>
    <m/>
    <m/>
    <m/>
    <x v="39"/>
    <x v="5"/>
    <x v="0"/>
    <x v="251"/>
  </r>
  <r>
    <s v="4-36"/>
    <d v="2012-06-19T00:00:00"/>
    <n v="749.43"/>
    <n v="0"/>
    <n v="0"/>
    <n v="356.43"/>
    <n v="28"/>
    <n v="12.729642857142858"/>
    <n v="392.93"/>
    <n v="10"/>
    <n v="38"/>
    <n v="39.292999999999999"/>
    <n v="19.72"/>
    <m/>
    <m/>
    <m/>
    <x v="39"/>
    <x v="5"/>
    <x v="1"/>
    <x v="251"/>
  </r>
  <r>
    <s v="4-36"/>
    <d v="2012-06-20T00:00:00"/>
    <n v="1057.21"/>
    <n v="0"/>
    <n v="0"/>
    <n v="720.35"/>
    <n v="37"/>
    <n v="19.46891891891892"/>
    <n v="336.86"/>
    <n v="9"/>
    <n v="46"/>
    <n v="37.428888888888892"/>
    <n v="22.982826086956521"/>
    <m/>
    <m/>
    <m/>
    <x v="39"/>
    <x v="5"/>
    <x v="2"/>
    <x v="251"/>
  </r>
  <r>
    <s v="4-36"/>
    <d v="2012-06-21T00:00:00"/>
    <n v="1271.23"/>
    <n v="0"/>
    <n v="0"/>
    <n v="821.3"/>
    <n v="41"/>
    <n v="20.03170731707317"/>
    <n v="449.93"/>
    <n v="11"/>
    <n v="52"/>
    <n v="40.902727272727276"/>
    <n v="24.446730769230768"/>
    <m/>
    <m/>
    <m/>
    <x v="39"/>
    <x v="5"/>
    <x v="3"/>
    <x v="251"/>
  </r>
  <r>
    <s v="4-36"/>
    <d v="2012-06-22T00:00:00"/>
    <n v="1382.36"/>
    <n v="0"/>
    <n v="0"/>
    <n v="719.36"/>
    <n v="36"/>
    <n v="19.982222222222223"/>
    <n v="662.61"/>
    <n v="13"/>
    <n v="49"/>
    <n v="50.97"/>
    <n v="28.203469387755103"/>
    <m/>
    <m/>
    <m/>
    <x v="39"/>
    <x v="5"/>
    <x v="4"/>
    <x v="251"/>
  </r>
  <r>
    <s v="4-36"/>
    <d v="2012-06-23T00:00:00"/>
    <n v="1580.97"/>
    <n v="0"/>
    <n v="0"/>
    <n v="870.2"/>
    <n v="25"/>
    <n v="34.808"/>
    <n v="710.77"/>
    <n v="14"/>
    <n v="39"/>
    <n v="50.769285714285715"/>
    <n v="40.537692307692311"/>
    <m/>
    <m/>
    <m/>
    <x v="39"/>
    <x v="5"/>
    <x v="5"/>
    <x v="251"/>
  </r>
  <r>
    <m/>
    <d v="2012-06-24T00:00:00"/>
    <n v="6839.34"/>
    <n v="3625.68"/>
    <n v="10465.02"/>
    <m/>
    <n v="200"/>
    <n v="20.294576835387812"/>
    <n v="2864.59"/>
    <n v="64"/>
    <n v="264"/>
    <n v="43.977078884078885"/>
    <n v="25.974036425272448"/>
    <m/>
    <m/>
    <m/>
    <x v="40"/>
    <x v="5"/>
    <x v="6"/>
    <x v="252"/>
  </r>
  <r>
    <s v="4-37"/>
    <d v="2012-06-25T00:00:00"/>
    <n v="865.54"/>
    <n v="0"/>
    <n v="0"/>
    <n v="359.75"/>
    <n v="23"/>
    <n v="15.641304347826088"/>
    <n v="505.79"/>
    <n v="11"/>
    <n v="34"/>
    <n v="45.980909090909094"/>
    <n v="25.457058823529412"/>
    <m/>
    <m/>
    <m/>
    <x v="40"/>
    <x v="5"/>
    <x v="0"/>
    <x v="252"/>
  </r>
  <r>
    <s v="4-37"/>
    <d v="2012-06-26T00:00:00"/>
    <n v="431.23"/>
    <n v="0"/>
    <n v="0"/>
    <n v="304.5"/>
    <n v="19"/>
    <n v="16.026315789473685"/>
    <n v="126.73"/>
    <n v="6"/>
    <n v="25"/>
    <n v="21.121666666666666"/>
    <n v="17.249200000000002"/>
    <m/>
    <m/>
    <m/>
    <x v="40"/>
    <x v="5"/>
    <x v="1"/>
    <x v="252"/>
  </r>
  <r>
    <s v="4-37"/>
    <d v="2012-06-27T00:00:00"/>
    <n v="1153.76"/>
    <n v="0"/>
    <n v="0"/>
    <n v="576.29999999999995"/>
    <n v="27"/>
    <n v="21.344444444444441"/>
    <n v="577.46"/>
    <n v="13"/>
    <n v="40"/>
    <n v="44.42"/>
    <n v="28.844000000000001"/>
    <m/>
    <m/>
    <m/>
    <x v="40"/>
    <x v="5"/>
    <x v="2"/>
    <x v="252"/>
  </r>
  <r>
    <s v="4-37"/>
    <d v="2012-06-28T00:00:00"/>
    <n v="1090.53"/>
    <n v="0"/>
    <n v="0"/>
    <n v="709.4"/>
    <n v="39"/>
    <n v="18.189743589743589"/>
    <n v="381.13"/>
    <n v="8"/>
    <n v="47"/>
    <n v="47.641249999999999"/>
    <n v="23.202765957446807"/>
    <m/>
    <m/>
    <m/>
    <x v="40"/>
    <x v="5"/>
    <x v="3"/>
    <x v="252"/>
  </r>
  <r>
    <s v="4-37"/>
    <d v="2012-06-29T00:00:00"/>
    <n v="1309.06"/>
    <n v="0"/>
    <n v="0"/>
    <n v="892.5"/>
    <n v="42"/>
    <n v="21.25"/>
    <n v="416.56"/>
    <n v="10"/>
    <n v="52"/>
    <n v="41.655999999999999"/>
    <n v="25.174230769230768"/>
    <m/>
    <m/>
    <m/>
    <x v="40"/>
    <x v="5"/>
    <x v="4"/>
    <x v="252"/>
  </r>
  <r>
    <s v="4-37"/>
    <d v="2012-06-30T00:00:00"/>
    <n v="663.58"/>
    <n v="0"/>
    <n v="0"/>
    <n v="298.14999999999998"/>
    <n v="19"/>
    <n v="15.692105263157893"/>
    <n v="365.43"/>
    <n v="6"/>
    <n v="25"/>
    <n v="60.905000000000001"/>
    <n v="26.543199999999999"/>
    <m/>
    <m/>
    <m/>
    <x v="40"/>
    <x v="5"/>
    <x v="5"/>
    <x v="252"/>
  </r>
  <r>
    <m/>
    <d v="2012-07-01T00:00:00"/>
    <n v="5513.6999999999989"/>
    <n v="4022.41"/>
    <n v="9536.1099999999988"/>
    <m/>
    <n v="169"/>
    <n v="18.023985572440949"/>
    <n v="2373.1"/>
    <n v="54"/>
    <n v="223"/>
    <n v="43.6208042929293"/>
    <n v="24.41174259170117"/>
    <m/>
    <m/>
    <m/>
    <x v="41"/>
    <x v="5"/>
    <x v="6"/>
    <x v="253"/>
  </r>
  <r>
    <s v="4-38"/>
    <d v="2012-07-02T00:00:00"/>
    <n v="765.12"/>
    <n v="0"/>
    <n v="0"/>
    <n v="571.95000000000005"/>
    <n v="34"/>
    <n v="16.822058823529414"/>
    <n v="193.17"/>
    <n v="6"/>
    <n v="40"/>
    <n v="32.195"/>
    <n v="19.128"/>
    <m/>
    <m/>
    <m/>
    <x v="41"/>
    <x v="5"/>
    <x v="0"/>
    <x v="253"/>
  </r>
  <r>
    <s v="4-38"/>
    <d v="2012-07-03T00:00:00"/>
    <n v="1108.71"/>
    <n v="0"/>
    <n v="0"/>
    <n v="697.65"/>
    <n v="48"/>
    <n v="14.534374999999999"/>
    <n v="411.06"/>
    <n v="11"/>
    <n v="59"/>
    <n v="37.369090909090907"/>
    <n v="18.791694915254237"/>
    <m/>
    <m/>
    <m/>
    <x v="41"/>
    <x v="5"/>
    <x v="1"/>
    <x v="253"/>
  </r>
  <r>
    <s v="4-38"/>
    <d v="2012-07-04T00:00:00"/>
    <n v="1029.79"/>
    <n v="0"/>
    <n v="0"/>
    <n v="547.54999999999995"/>
    <n v="36"/>
    <n v="15.20972222222222"/>
    <n v="482.24"/>
    <n v="11"/>
    <n v="47"/>
    <n v="43.84"/>
    <n v="21.910425531914893"/>
    <m/>
    <m/>
    <m/>
    <x v="41"/>
    <x v="5"/>
    <x v="2"/>
    <x v="253"/>
  </r>
  <r>
    <s v="4-38"/>
    <d v="2012-07-05T00:00:00"/>
    <n v="1065.57"/>
    <n v="0"/>
    <n v="0"/>
    <n v="717.55"/>
    <n v="31"/>
    <n v="23.146774193548385"/>
    <n v="348.02"/>
    <n v="7"/>
    <n v="38"/>
    <n v="49.717142857142854"/>
    <n v="28.041315789473682"/>
    <m/>
    <m/>
    <m/>
    <x v="41"/>
    <x v="5"/>
    <x v="3"/>
    <x v="253"/>
  </r>
  <r>
    <s v="4-38"/>
    <d v="2012-07-06T00:00:00"/>
    <n v="1701.62"/>
    <n v="0"/>
    <n v="0"/>
    <n v="1224.95"/>
    <n v="49"/>
    <n v="24.998979591836736"/>
    <n v="476.67"/>
    <n v="10"/>
    <n v="59"/>
    <n v="47.667000000000002"/>
    <n v="28.841016949152543"/>
    <m/>
    <m/>
    <m/>
    <x v="41"/>
    <x v="5"/>
    <x v="4"/>
    <x v="253"/>
  </r>
  <r>
    <s v="4-38"/>
    <d v="2012-07-07T00:00:00"/>
    <n v="896.45"/>
    <n v="0"/>
    <n v="0"/>
    <n v="663.9"/>
    <n v="29"/>
    <n v="22.893103448275863"/>
    <n v="232.55"/>
    <n v="7"/>
    <n v="36"/>
    <n v="33.221428571428575"/>
    <n v="24.901388888888889"/>
    <m/>
    <m/>
    <m/>
    <x v="41"/>
    <x v="5"/>
    <x v="5"/>
    <x v="253"/>
  </r>
  <r>
    <m/>
    <d v="2012-07-08T00:00:00"/>
    <n v="6567.2599999999993"/>
    <n v="5678.31"/>
    <n v="12245.57"/>
    <m/>
    <n v="227"/>
    <n v="19.600835546568771"/>
    <n v="2143.71"/>
    <n v="52"/>
    <n v="279"/>
    <n v="40.668277056277056"/>
    <n v="23.60230701244738"/>
    <m/>
    <m/>
    <m/>
    <x v="42"/>
    <x v="5"/>
    <x v="6"/>
    <x v="254"/>
  </r>
  <r>
    <s v="4-39"/>
    <d v="2012-07-09T00:00:00"/>
    <n v="514.73"/>
    <n v="0"/>
    <n v="0"/>
    <n v="365.95"/>
    <n v="25"/>
    <n v="14.638"/>
    <n v="148.78"/>
    <n v="8"/>
    <n v="33"/>
    <n v="18.5975"/>
    <n v="15.597878787878788"/>
    <m/>
    <m/>
    <m/>
    <x v="42"/>
    <x v="5"/>
    <x v="0"/>
    <x v="254"/>
  </r>
  <r>
    <s v="4-39"/>
    <d v="2012-07-10T00:00:00"/>
    <n v="700.44"/>
    <n v="0"/>
    <n v="0"/>
    <n v="441.5"/>
    <n v="34"/>
    <n v="12.985294117647058"/>
    <n v="258.94"/>
    <n v="11"/>
    <n v="45"/>
    <n v="23.54"/>
    <n v="15.565333333333335"/>
    <m/>
    <m/>
    <m/>
    <x v="42"/>
    <x v="5"/>
    <x v="1"/>
    <x v="254"/>
  </r>
  <r>
    <s v="4-39"/>
    <d v="2012-07-11T00:00:00"/>
    <n v="1042.76"/>
    <n v="0"/>
    <n v="0"/>
    <n v="764.55"/>
    <n v="38"/>
    <n v="20.119736842105262"/>
    <n v="278.20999999999998"/>
    <n v="6"/>
    <n v="44"/>
    <n v="46.368333333333332"/>
    <n v="23.699090909090909"/>
    <m/>
    <m/>
    <m/>
    <x v="42"/>
    <x v="5"/>
    <x v="2"/>
    <x v="254"/>
  </r>
  <r>
    <s v="4-39"/>
    <d v="2012-07-12T00:00:00"/>
    <n v="996.82"/>
    <n v="0"/>
    <n v="0"/>
    <n v="397.35"/>
    <n v="25"/>
    <n v="15.894"/>
    <n v="599.47"/>
    <n v="6"/>
    <n v="31"/>
    <n v="99.911666666666676"/>
    <n v="32.155483870967743"/>
    <m/>
    <m/>
    <m/>
    <x v="42"/>
    <x v="5"/>
    <x v="3"/>
    <x v="254"/>
  </r>
  <r>
    <s v="4-39"/>
    <d v="2012-07-13T00:00:00"/>
    <n v="1706.42"/>
    <n v="0"/>
    <n v="0"/>
    <n v="935.3"/>
    <n v="39"/>
    <n v="23.98205128205128"/>
    <n v="771.12"/>
    <n v="17"/>
    <n v="56"/>
    <n v="45.36"/>
    <n v="30.471785714285716"/>
    <m/>
    <m/>
    <m/>
    <x v="42"/>
    <x v="5"/>
    <x v="4"/>
    <x v="254"/>
  </r>
  <r>
    <s v="4-39"/>
    <d v="2012-07-14T00:00:00"/>
    <n v="742.93"/>
    <n v="0"/>
    <n v="0"/>
    <n v="441.45"/>
    <n v="26"/>
    <n v="16.978846153846153"/>
    <n v="301.48"/>
    <n v="7"/>
    <n v="33"/>
    <n v="43.068571428571431"/>
    <n v="22.513030303030305"/>
    <m/>
    <m/>
    <m/>
    <x v="42"/>
    <x v="5"/>
    <x v="5"/>
    <x v="254"/>
  </r>
  <r>
    <m/>
    <d v="2012-07-15T00:00:00"/>
    <n v="5704.1"/>
    <n v="3459.45"/>
    <n v="9163.5499999999993"/>
    <m/>
    <n v="187"/>
    <n v="17.432988065941625"/>
    <n v="2358"/>
    <n v="55"/>
    <n v="242"/>
    <n v="46.141011904761911"/>
    <n v="23.333767153097796"/>
    <m/>
    <m/>
    <m/>
    <x v="43"/>
    <x v="5"/>
    <x v="6"/>
    <x v="255"/>
  </r>
  <r>
    <s v="4-40"/>
    <d v="2012-07-16T00:00:00"/>
    <n v="761.77"/>
    <n v="0"/>
    <n v="0"/>
    <n v="460.8"/>
    <n v="33"/>
    <n v="13.963636363636365"/>
    <n v="300.97000000000003"/>
    <n v="10"/>
    <n v="43"/>
    <n v="30.097000000000001"/>
    <n v="17.715581395348838"/>
    <m/>
    <m/>
    <m/>
    <x v="43"/>
    <x v="5"/>
    <x v="0"/>
    <x v="255"/>
  </r>
  <r>
    <s v="4-40"/>
    <d v="2012-07-17T00:00:00"/>
    <n v="951.15"/>
    <n v="0"/>
    <n v="0"/>
    <n v="433.15"/>
    <n v="28"/>
    <n v="15.469642857142857"/>
    <n v="518"/>
    <n v="9"/>
    <n v="37"/>
    <n v="57.555555555555557"/>
    <n v="25.706756756756757"/>
    <m/>
    <m/>
    <m/>
    <x v="43"/>
    <x v="5"/>
    <x v="1"/>
    <x v="255"/>
  </r>
  <r>
    <s v="4-40"/>
    <d v="2012-07-18T00:00:00"/>
    <n v="1193.05"/>
    <n v="0"/>
    <n v="0"/>
    <n v="832.7"/>
    <n v="32"/>
    <n v="26.021875000000001"/>
    <n v="360.35"/>
    <n v="12"/>
    <n v="44"/>
    <n v="30.029166666666669"/>
    <n v="27.114772727272733"/>
    <m/>
    <m/>
    <m/>
    <x v="43"/>
    <x v="5"/>
    <x v="2"/>
    <x v="255"/>
  </r>
  <r>
    <s v="4-40"/>
    <d v="2012-07-19T00:00:00"/>
    <n v="1606.65"/>
    <n v="0"/>
    <n v="0"/>
    <n v="0"/>
    <n v="0"/>
    <n v="0"/>
    <n v="0"/>
    <n v="5"/>
    <n v="5"/>
    <n v="0"/>
    <n v="0"/>
    <m/>
    <m/>
    <m/>
    <x v="43"/>
    <x v="5"/>
    <x v="3"/>
    <x v="255"/>
  </r>
  <r>
    <s v="4-40"/>
    <d v="2012-07-20T00:00:00"/>
    <n v="1921.48"/>
    <n v="0"/>
    <n v="0"/>
    <n v="0"/>
    <n v="80"/>
    <n v="0"/>
    <n v="0"/>
    <n v="10"/>
    <n v="90"/>
    <n v="0"/>
    <n v="0"/>
    <m/>
    <m/>
    <m/>
    <x v="43"/>
    <x v="5"/>
    <x v="4"/>
    <x v="255"/>
  </r>
  <r>
    <s v="4-40"/>
    <d v="2012-07-21T00:00:00"/>
    <n v="637.98"/>
    <n v="0"/>
    <n v="0"/>
    <n v="378.75"/>
    <n v="21"/>
    <n v="18.035714285714285"/>
    <n v="259.23"/>
    <n v="9"/>
    <n v="30"/>
    <n v="28.803333333333335"/>
    <n v="21.266000000000002"/>
    <m/>
    <m/>
    <m/>
    <x v="43"/>
    <x v="5"/>
    <x v="5"/>
    <x v="255"/>
  </r>
  <r>
    <m/>
    <d v="2012-07-22T00:00:00"/>
    <n v="7072.08"/>
    <n v="3615.01"/>
    <n v="10687.09"/>
    <m/>
    <n v="194"/>
    <n v="12.248478084415586"/>
    <n v="1438.5500000000002"/>
    <n v="55"/>
    <n v="249"/>
    <n v="24.414175925925928"/>
    <n v="15.30051847989639"/>
    <m/>
    <m/>
    <m/>
    <x v="44"/>
    <x v="5"/>
    <x v="6"/>
    <x v="256"/>
  </r>
  <r>
    <s v="4-41"/>
    <d v="2012-07-23T00:00:00"/>
    <n v="861.34"/>
    <n v="0"/>
    <n v="0"/>
    <n v="508.6"/>
    <n v="33"/>
    <n v="15.412121212121212"/>
    <n v="352.74"/>
    <n v="8"/>
    <n v="41"/>
    <n v="44.092500000000001"/>
    <n v="21.008292682926829"/>
    <m/>
    <m/>
    <m/>
    <x v="44"/>
    <x v="5"/>
    <x v="0"/>
    <x v="256"/>
  </r>
  <r>
    <s v="4-41"/>
    <d v="2012-07-24T00:00:00"/>
    <n v="955.59"/>
    <n v="0"/>
    <n v="0"/>
    <n v="477.75"/>
    <n v="21"/>
    <n v="22.75"/>
    <n v="477.84"/>
    <n v="10"/>
    <n v="31"/>
    <n v="47.783999999999999"/>
    <n v="30.825483870967741"/>
    <m/>
    <m/>
    <m/>
    <x v="44"/>
    <x v="5"/>
    <x v="1"/>
    <x v="256"/>
  </r>
  <r>
    <s v="4-41"/>
    <d v="2012-07-25T00:00:00"/>
    <n v="1484.86"/>
    <n v="0"/>
    <n v="0"/>
    <n v="936.6"/>
    <n v="42"/>
    <n v="22.3"/>
    <n v="548.26"/>
    <n v="9"/>
    <n v="51"/>
    <n v="60.917777777777779"/>
    <n v="29.114901960784316"/>
    <m/>
    <m/>
    <m/>
    <x v="44"/>
    <x v="5"/>
    <x v="2"/>
    <x v="256"/>
  </r>
  <r>
    <s v="4-41"/>
    <d v="2012-07-26T00:00:00"/>
    <n v="2195"/>
    <n v="0"/>
    <n v="0"/>
    <n v="1577.4"/>
    <n v="31"/>
    <n v="50.883870967741942"/>
    <n v="617.6"/>
    <n v="9"/>
    <n v="40"/>
    <n v="68.62222222222222"/>
    <n v="54.875"/>
    <m/>
    <m/>
    <m/>
    <x v="44"/>
    <x v="5"/>
    <x v="3"/>
    <x v="256"/>
  </r>
  <r>
    <s v="4-41"/>
    <d v="2012-07-27T00:00:00"/>
    <n v="2018.2"/>
    <n v="0"/>
    <n v="0"/>
    <n v="1220.4000000000001"/>
    <n v="39"/>
    <n v="31.292307692307695"/>
    <n v="797.8"/>
    <n v="15"/>
    <n v="54"/>
    <n v="53.18666666666666"/>
    <n v="37.374074074074073"/>
    <m/>
    <m/>
    <m/>
    <x v="44"/>
    <x v="5"/>
    <x v="4"/>
    <x v="256"/>
  </r>
  <r>
    <s v="4-41"/>
    <d v="2012-07-28T00:00:00"/>
    <n v="1075.82"/>
    <n v="0"/>
    <n v="0"/>
    <n v="491.75"/>
    <n v="24"/>
    <n v="20.489583333333332"/>
    <n v="584.07000000000005"/>
    <n v="14"/>
    <n v="38"/>
    <n v="41.719285714285718"/>
    <n v="28.311052631578953"/>
    <m/>
    <m/>
    <m/>
    <x v="44"/>
    <x v="5"/>
    <x v="5"/>
    <x v="256"/>
  </r>
  <r>
    <m/>
    <d v="2012-07-29T00:00:00"/>
    <n v="8590.81"/>
    <n v="4324.6400000000003"/>
    <n v="12915.45"/>
    <m/>
    <n v="190"/>
    <n v="27.187980534250698"/>
    <n v="3378.31"/>
    <n v="65"/>
    <n v="255"/>
    <n v="52.720408730158731"/>
    <n v="33.584800870055318"/>
    <m/>
    <m/>
    <m/>
    <x v="45"/>
    <x v="5"/>
    <x v="6"/>
    <x v="257"/>
  </r>
  <r>
    <s v="4-42"/>
    <d v="2012-07-30T00:00:00"/>
    <n v="998.97"/>
    <n v="0"/>
    <n v="0"/>
    <n v="479.2"/>
    <n v="37"/>
    <n v="12.951351351351351"/>
    <n v="519.77"/>
    <n v="13"/>
    <n v="50"/>
    <n v="39.982307692307693"/>
    <n v="19.979400000000002"/>
    <m/>
    <m/>
    <m/>
    <x v="45"/>
    <x v="5"/>
    <x v="0"/>
    <x v="257"/>
  </r>
  <r>
    <s v="4-42"/>
    <d v="2012-07-31T00:00:00"/>
    <n v="892.34"/>
    <n v="0"/>
    <n v="0"/>
    <n v="749.15"/>
    <n v="30"/>
    <n v="24.971666666666668"/>
    <n v="143.19"/>
    <n v="5"/>
    <n v="35"/>
    <n v="28.637999999999998"/>
    <n v="25.495428571428569"/>
    <m/>
    <m/>
    <m/>
    <x v="45"/>
    <x v="5"/>
    <x v="1"/>
    <x v="257"/>
  </r>
  <r>
    <s v="4-42"/>
    <d v="2012-08-01T00:00:00"/>
    <n v="1200.07"/>
    <n v="0"/>
    <n v="0"/>
    <n v="716.85"/>
    <n v="42"/>
    <n v="17.067857142857143"/>
    <n v="483.22"/>
    <n v="12"/>
    <n v="54"/>
    <n v="40.268333333333338"/>
    <n v="22.223518518518521"/>
    <m/>
    <m/>
    <m/>
    <x v="45"/>
    <x v="5"/>
    <x v="2"/>
    <x v="257"/>
  </r>
  <r>
    <s v="4-42"/>
    <d v="2012-08-02T00:00:00"/>
    <n v="1804.65"/>
    <n v="0"/>
    <n v="0"/>
    <n v="780.35"/>
    <n v="32"/>
    <n v="24.385937500000001"/>
    <n v="1024.3"/>
    <n v="15"/>
    <n v="47"/>
    <n v="68.286666666666662"/>
    <n v="38.396808510638301"/>
    <m/>
    <m/>
    <m/>
    <x v="45"/>
    <x v="5"/>
    <x v="3"/>
    <x v="257"/>
  </r>
  <r>
    <s v="4-42"/>
    <d v="2012-08-03T00:00:00"/>
    <n v="2022.84"/>
    <n v="0"/>
    <n v="0"/>
    <n v="1525.15"/>
    <n v="53"/>
    <n v="28.776415094339626"/>
    <n v="497.69"/>
    <n v="13"/>
    <n v="66"/>
    <n v="38.283846153846156"/>
    <n v="30.649090909090912"/>
    <m/>
    <m/>
    <m/>
    <x v="45"/>
    <x v="5"/>
    <x v="4"/>
    <x v="257"/>
  </r>
  <r>
    <s v="4-42"/>
    <d v="2012-08-04T00:00:00"/>
    <n v="2095.5700000000002"/>
    <n v="0"/>
    <n v="0"/>
    <n v="1099.4000000000001"/>
    <n v="31"/>
    <n v="35.464516129032262"/>
    <n v="996.17"/>
    <n v="8"/>
    <n v="39"/>
    <n v="124.52124999999999"/>
    <n v="53.732564102564105"/>
    <m/>
    <m/>
    <m/>
    <x v="45"/>
    <x v="5"/>
    <x v="5"/>
    <x v="257"/>
  </r>
  <r>
    <m/>
    <d v="2012-08-05T00:00:00"/>
    <n v="9014.44"/>
    <n v="2989.36"/>
    <n v="12003.800000000001"/>
    <m/>
    <n v="225"/>
    <n v="23.936290647374506"/>
    <n v="3664.34"/>
    <n v="66"/>
    <n v="291"/>
    <n v="56.663400641025639"/>
    <n v="31.746135102040071"/>
    <m/>
    <m/>
    <m/>
    <x v="46"/>
    <x v="5"/>
    <x v="6"/>
    <x v="258"/>
  </r>
  <r>
    <s v="4-43"/>
    <d v="2012-08-06T00:00:00"/>
    <n v="714.96"/>
    <n v="0"/>
    <n v="0"/>
    <n v="407.45"/>
    <n v="23"/>
    <n v="17.715217391304346"/>
    <n v="307.51"/>
    <n v="9"/>
    <n v="32"/>
    <n v="34.167777777777779"/>
    <n v="22.342500000000001"/>
    <m/>
    <m/>
    <m/>
    <x v="46"/>
    <x v="5"/>
    <x v="0"/>
    <x v="258"/>
  </r>
  <r>
    <s v="4-43"/>
    <d v="2012-08-07T00:00:00"/>
    <n v="823.11"/>
    <n v="0"/>
    <n v="0"/>
    <n v="580.25"/>
    <n v="28"/>
    <n v="20.723214285714285"/>
    <n v="242.86"/>
    <n v="8"/>
    <n v="36"/>
    <n v="30.357500000000002"/>
    <n v="22.864166666666666"/>
    <m/>
    <m/>
    <m/>
    <x v="46"/>
    <x v="5"/>
    <x v="1"/>
    <x v="258"/>
  </r>
  <r>
    <s v="4-43"/>
    <d v="2012-08-08T00:00:00"/>
    <n v="803.68"/>
    <n v="0"/>
    <n v="0"/>
    <n v="403.05"/>
    <n v="27"/>
    <n v="14.927777777777779"/>
    <n v="400.63"/>
    <n v="9"/>
    <n v="36"/>
    <n v="44.514444444444443"/>
    <n v="22.324444444444445"/>
    <m/>
    <m/>
    <m/>
    <x v="46"/>
    <x v="5"/>
    <x v="2"/>
    <x v="258"/>
  </r>
  <r>
    <s v="4-43"/>
    <d v="2012-08-09T00:00:00"/>
    <n v="1494.23"/>
    <n v="0"/>
    <n v="0"/>
    <n v="681.7"/>
    <n v="37"/>
    <n v="18.424324324324324"/>
    <n v="812.53"/>
    <n v="10"/>
    <n v="47"/>
    <n v="81.253"/>
    <n v="31.792127659574469"/>
    <m/>
    <m/>
    <m/>
    <x v="46"/>
    <x v="5"/>
    <x v="3"/>
    <x v="258"/>
  </r>
  <r>
    <s v="4-43"/>
    <d v="2012-08-10T00:00:00"/>
    <n v="2158.11"/>
    <n v="0"/>
    <n v="0"/>
    <n v="1230.3499999999999"/>
    <n v="46"/>
    <n v="26.746739130434779"/>
    <n v="927.76"/>
    <n v="17"/>
    <n v="63"/>
    <n v="54.57411764705882"/>
    <n v="34.255714285714284"/>
    <m/>
    <m/>
    <m/>
    <x v="46"/>
    <x v="5"/>
    <x v="4"/>
    <x v="258"/>
  </r>
  <r>
    <s v="4-43"/>
    <d v="2012-08-11T00:00:00"/>
    <n v="951.96"/>
    <n v="0"/>
    <n v="0"/>
    <n v="407.55"/>
    <n v="20"/>
    <n v="20.377500000000001"/>
    <n v="544.41"/>
    <n v="11"/>
    <n v="31"/>
    <n v="49.491818181818182"/>
    <n v="30.708387096774196"/>
    <m/>
    <m/>
    <m/>
    <x v="46"/>
    <x v="5"/>
    <x v="5"/>
    <x v="258"/>
  </r>
  <r>
    <m/>
    <d v="2012-08-12T00:00:00"/>
    <n v="6946.05"/>
    <n v="3652.44"/>
    <n v="10598.49"/>
    <n v="3710.35"/>
    <n v="181"/>
    <n v="19.819128818259248"/>
    <n v="3235.7"/>
    <n v="64"/>
    <n v="245"/>
    <n v="49.059776341849869"/>
    <n v="27.381223358862343"/>
    <m/>
    <m/>
    <m/>
    <x v="47"/>
    <x v="5"/>
    <x v="6"/>
    <x v="259"/>
  </r>
  <r>
    <s v="4-44"/>
    <d v="2012-08-13T00:00:00"/>
    <n v="0"/>
    <n v="0"/>
    <n v="0"/>
    <n v="0"/>
    <n v="0"/>
    <n v="0"/>
    <n v="0"/>
    <n v="0"/>
    <n v="0"/>
    <n v="0"/>
    <n v="0"/>
    <s v="SHOW DAY"/>
    <m/>
    <m/>
    <x v="47"/>
    <x v="5"/>
    <x v="0"/>
    <x v="259"/>
  </r>
  <r>
    <s v="4-44"/>
    <d v="2012-08-14T00:00:00"/>
    <n v="1287.71"/>
    <n v="0"/>
    <n v="0"/>
    <n v="786.8"/>
    <n v="39"/>
    <n v="20.174358974358974"/>
    <n v="500.91"/>
    <n v="10"/>
    <n v="49"/>
    <n v="50.091000000000001"/>
    <n v="26.279795918367348"/>
    <m/>
    <m/>
    <m/>
    <x v="47"/>
    <x v="5"/>
    <x v="1"/>
    <x v="259"/>
  </r>
  <r>
    <s v="4-44"/>
    <d v="2012-08-15T00:00:00"/>
    <n v="1730.13"/>
    <n v="0"/>
    <n v="0"/>
    <n v="827.85"/>
    <n v="36"/>
    <n v="22.995833333333334"/>
    <n v="902.28"/>
    <n v="20"/>
    <n v="56"/>
    <n v="45.113999999999997"/>
    <n v="30.895178571428573"/>
    <m/>
    <m/>
    <m/>
    <x v="47"/>
    <x v="5"/>
    <x v="2"/>
    <x v="259"/>
  </r>
  <r>
    <s v="4-44"/>
    <d v="2012-08-16T00:00:00"/>
    <n v="1208.83"/>
    <n v="0"/>
    <n v="0"/>
    <n v="534.9"/>
    <n v="25"/>
    <n v="21.396000000000001"/>
    <n v="673.93"/>
    <n v="8"/>
    <n v="33"/>
    <n v="84.241249999999994"/>
    <n v="36.631212121212116"/>
    <m/>
    <m/>
    <m/>
    <x v="47"/>
    <x v="5"/>
    <x v="3"/>
    <x v="259"/>
  </r>
  <r>
    <s v="4-44"/>
    <d v="2012-08-17T00:00:00"/>
    <n v="1819.32"/>
    <n v="0"/>
    <n v="0"/>
    <n v="904.65"/>
    <n v="43"/>
    <n v="21.038372093023256"/>
    <n v="914.67"/>
    <n v="14"/>
    <n v="57"/>
    <n v="65.333571428571432"/>
    <n v="31.917894736842104"/>
    <m/>
    <m/>
    <m/>
    <x v="47"/>
    <x v="5"/>
    <x v="4"/>
    <x v="259"/>
  </r>
  <r>
    <s v="4-44"/>
    <d v="2012-08-18T00:00:00"/>
    <n v="920.71"/>
    <n v="0"/>
    <n v="0"/>
    <n v="562.6"/>
    <n v="21"/>
    <n v="26.790476190476191"/>
    <n v="358.11"/>
    <n v="8"/>
    <n v="29"/>
    <n v="44.763750000000002"/>
    <n v="31.748620689655173"/>
    <m/>
    <m/>
    <m/>
    <x v="47"/>
    <x v="5"/>
    <x v="5"/>
    <x v="259"/>
  </r>
  <r>
    <m/>
    <d v="2012-08-19T00:00:00"/>
    <n v="6966.7"/>
    <n v="2897.84"/>
    <n v="9864.5400000000009"/>
    <m/>
    <n v="164"/>
    <n v="18.732506765198625"/>
    <n v="3349.9"/>
    <n v="60"/>
    <n v="224"/>
    <n v="48.257261904761911"/>
    <n v="26.24545033958422"/>
    <m/>
    <m/>
    <m/>
    <x v="48"/>
    <x v="5"/>
    <x v="6"/>
    <x v="260"/>
  </r>
  <r>
    <s v="4-45"/>
    <d v="2012-08-20T00:00:00"/>
    <n v="943.98"/>
    <n v="0"/>
    <n v="0"/>
    <n v="434.65"/>
    <n v="29"/>
    <n v="14.987931034482758"/>
    <n v="509.33"/>
    <n v="12"/>
    <n v="41"/>
    <n v="42.444166666666668"/>
    <n v="23.02390243902439"/>
    <m/>
    <m/>
    <m/>
    <x v="48"/>
    <x v="5"/>
    <x v="0"/>
    <x v="260"/>
  </r>
  <r>
    <s v="4-45"/>
    <d v="2012-08-21T00:00:00"/>
    <n v="879.74"/>
    <n v="0"/>
    <n v="0"/>
    <n v="443.75"/>
    <n v="33"/>
    <n v="13.446969696969697"/>
    <n v="435.99"/>
    <n v="11"/>
    <n v="44"/>
    <n v="39.635454545454543"/>
    <n v="19.994090909090911"/>
    <m/>
    <m/>
    <m/>
    <x v="48"/>
    <x v="5"/>
    <x v="1"/>
    <x v="260"/>
  </r>
  <r>
    <s v="4-45"/>
    <d v="2012-08-22T00:00:00"/>
    <n v="846.25"/>
    <n v="0"/>
    <n v="0"/>
    <n v="501.4"/>
    <n v="31"/>
    <n v="16.174193548387095"/>
    <n v="344.85"/>
    <n v="8"/>
    <n v="39"/>
    <n v="43.106250000000003"/>
    <n v="21.698717948717949"/>
    <m/>
    <m/>
    <m/>
    <x v="48"/>
    <x v="5"/>
    <x v="2"/>
    <x v="260"/>
  </r>
  <r>
    <s v="4-45"/>
    <d v="2012-08-23T00:00:00"/>
    <n v="1648.43"/>
    <n v="0"/>
    <n v="0"/>
    <n v="605.9"/>
    <n v="25"/>
    <n v="24.236000000000001"/>
    <n v="1079.05"/>
    <n v="10"/>
    <n v="35"/>
    <n v="107.905"/>
    <n v="48.14142857142857"/>
    <m/>
    <m/>
    <m/>
    <x v="48"/>
    <x v="5"/>
    <x v="3"/>
    <x v="260"/>
  </r>
  <r>
    <s v="4-45"/>
    <d v="2012-08-24T00:00:00"/>
    <n v="1292.3599999999999"/>
    <n v="0"/>
    <n v="0"/>
    <n v="990.05"/>
    <n v="40"/>
    <n v="24.751249999999999"/>
    <n v="302.31"/>
    <n v="9"/>
    <n v="49"/>
    <n v="33.590000000000003"/>
    <n v="26.374693877551017"/>
    <m/>
    <m/>
    <m/>
    <x v="48"/>
    <x v="5"/>
    <x v="4"/>
    <x v="260"/>
  </r>
  <r>
    <s v="4-45"/>
    <d v="2012-08-25T00:00:00"/>
    <n v="1518.96"/>
    <n v="0"/>
    <n v="0"/>
    <n v="833"/>
    <n v="29"/>
    <n v="28.724137931034484"/>
    <n v="685.96"/>
    <n v="13"/>
    <n v="42"/>
    <n v="52.766153846153848"/>
    <n v="36.165714285714287"/>
    <m/>
    <m/>
    <m/>
    <x v="48"/>
    <x v="5"/>
    <x v="5"/>
    <x v="260"/>
  </r>
  <r>
    <m/>
    <d v="2012-08-26T00:00:00"/>
    <n v="7129.72"/>
    <n v="4227.5"/>
    <n v="11357.220000000001"/>
    <m/>
    <n v="187"/>
    <n v="20.386747035145675"/>
    <n v="3357.4900000000002"/>
    <n v="63"/>
    <n v="250"/>
    <n v="53.241170843045843"/>
    <n v="29.233091338587855"/>
    <m/>
    <m/>
    <m/>
    <x v="49"/>
    <x v="5"/>
    <x v="6"/>
    <x v="261"/>
  </r>
  <r>
    <s v="4-46"/>
    <d v="2012-08-27T00:00:00"/>
    <n v="804.41"/>
    <n v="0"/>
    <n v="0"/>
    <n v="652.95000000000005"/>
    <n v="39"/>
    <n v="16.742307692307694"/>
    <n v="151.46"/>
    <n v="5"/>
    <n v="44"/>
    <n v="30.292000000000002"/>
    <n v="18.282045454545457"/>
    <m/>
    <m/>
    <m/>
    <x v="49"/>
    <x v="5"/>
    <x v="0"/>
    <x v="261"/>
  </r>
  <r>
    <s v="4-46"/>
    <d v="2012-08-28T00:00:00"/>
    <n v="1010.64"/>
    <n v="0"/>
    <n v="0"/>
    <n v="471.65"/>
    <n v="29"/>
    <n v="16.263793103448275"/>
    <n v="538.99"/>
    <n v="10"/>
    <n v="39"/>
    <n v="53.899000000000001"/>
    <n v="25.913846153846155"/>
    <m/>
    <m/>
    <m/>
    <x v="49"/>
    <x v="5"/>
    <x v="1"/>
    <x v="261"/>
  </r>
  <r>
    <s v="4-46"/>
    <d v="2012-08-29T00:00:00"/>
    <n v="1416.95"/>
    <n v="0"/>
    <n v="0"/>
    <n v="801.8"/>
    <n v="34"/>
    <n v="23.58235294117647"/>
    <n v="615.15"/>
    <n v="12"/>
    <n v="46"/>
    <n v="51.262499999999996"/>
    <n v="30.803260869565214"/>
    <m/>
    <m/>
    <m/>
    <x v="49"/>
    <x v="5"/>
    <x v="2"/>
    <x v="261"/>
  </r>
  <r>
    <s v="4-46"/>
    <d v="2012-08-30T00:00:00"/>
    <n v="930.71"/>
    <n v="0"/>
    <n v="0"/>
    <n v="483.2"/>
    <n v="31"/>
    <n v="15.587096774193547"/>
    <n v="447.51"/>
    <n v="10"/>
    <n v="41"/>
    <n v="44.750999999999998"/>
    <n v="22.700243902439027"/>
    <m/>
    <m/>
    <m/>
    <x v="49"/>
    <x v="5"/>
    <x v="3"/>
    <x v="261"/>
  </r>
  <r>
    <s v="4-46"/>
    <d v="2012-08-31T00:00:00"/>
    <n v="1336.54"/>
    <n v="0"/>
    <n v="0"/>
    <n v="803.6"/>
    <n v="38"/>
    <n v="21.147368421052633"/>
    <n v="532.94000000000005"/>
    <n v="12"/>
    <n v="50"/>
    <n v="44.411666666666669"/>
    <n v="26.730799999999999"/>
    <m/>
    <m/>
    <m/>
    <x v="49"/>
    <x v="5"/>
    <x v="4"/>
    <x v="261"/>
  </r>
  <r>
    <s v="4-46"/>
    <d v="2012-09-01T00:00:00"/>
    <n v="1879.8"/>
    <n v="0"/>
    <n v="0"/>
    <n v="791.1"/>
    <n v="30"/>
    <n v="26.37"/>
    <n v="1088.78"/>
    <n v="12"/>
    <n v="42"/>
    <n v="90.731666666666669"/>
    <n v="44.759047619047621"/>
    <m/>
    <m/>
    <m/>
    <x v="49"/>
    <x v="5"/>
    <x v="5"/>
    <x v="261"/>
  </r>
  <r>
    <m/>
    <d v="2012-09-02T00:00:00"/>
    <n v="7379.05"/>
    <n v="4224.28"/>
    <n v="11603.33"/>
    <m/>
    <n v="201"/>
    <n v="19.948819822029769"/>
    <n v="3374.83"/>
    <n v="61"/>
    <n v="262"/>
    <n v="52.557972222222219"/>
    <n v="28.198207333240578"/>
    <m/>
    <m/>
    <m/>
    <x v="50"/>
    <x v="5"/>
    <x v="6"/>
    <x v="262"/>
  </r>
  <r>
    <s v="4-47"/>
    <d v="2012-09-03T00:00:00"/>
    <n v="653.25"/>
    <n v="0"/>
    <n v="0"/>
    <n v="329"/>
    <n v="22"/>
    <n v="14.954545454545455"/>
    <n v="324.25"/>
    <n v="10"/>
    <n v="32"/>
    <n v="32.424999999999997"/>
    <n v="20.4140625"/>
    <m/>
    <m/>
    <m/>
    <x v="50"/>
    <x v="5"/>
    <x v="0"/>
    <x v="262"/>
  </r>
  <r>
    <s v="4-47"/>
    <d v="2012-09-04T00:00:00"/>
    <n v="1153.29"/>
    <n v="0"/>
    <n v="0"/>
    <n v="437.7"/>
    <n v="21"/>
    <n v="20.842857142857142"/>
    <n v="715.59"/>
    <n v="16"/>
    <n v="37"/>
    <n v="44.724375000000002"/>
    <n v="31.169999999999998"/>
    <m/>
    <m/>
    <m/>
    <x v="50"/>
    <x v="5"/>
    <x v="1"/>
    <x v="262"/>
  </r>
  <r>
    <s v="4-47"/>
    <d v="2012-09-05T00:00:00"/>
    <n v="1037.98"/>
    <n v="0"/>
    <n v="0"/>
    <n v="886.25"/>
    <n v="32"/>
    <n v="27.6953125"/>
    <n v="150.78"/>
    <n v="8"/>
    <n v="40"/>
    <n v="18.8475"/>
    <n v="25.925750000000001"/>
    <m/>
    <m/>
    <m/>
    <x v="50"/>
    <x v="5"/>
    <x v="2"/>
    <x v="262"/>
  </r>
  <r>
    <s v="4-47"/>
    <d v="2012-09-06T00:00:00"/>
    <n v="1203.6300000000001"/>
    <n v="0"/>
    <n v="0"/>
    <n v="564.95000000000005"/>
    <n v="32"/>
    <n v="17.654687500000001"/>
    <n v="638.67999999999995"/>
    <n v="11"/>
    <n v="43"/>
    <n v="58.061818181818175"/>
    <n v="27.991395348837212"/>
    <m/>
    <m/>
    <m/>
    <x v="50"/>
    <x v="5"/>
    <x v="3"/>
    <x v="262"/>
  </r>
  <r>
    <s v="4-47"/>
    <d v="2012-09-07T00:00:00"/>
    <n v="1347.09"/>
    <n v="0"/>
    <n v="0"/>
    <n v="759"/>
    <n v="39"/>
    <n v="19.46153846153846"/>
    <n v="588.09"/>
    <n v="15"/>
    <n v="54"/>
    <n v="39.206000000000003"/>
    <n v="24.946111111111115"/>
    <m/>
    <m/>
    <m/>
    <x v="50"/>
    <x v="5"/>
    <x v="4"/>
    <x v="262"/>
  </r>
  <r>
    <s v="4-47"/>
    <d v="2012-09-08T00:00:00"/>
    <n v="854.05"/>
    <n v="0"/>
    <n v="0"/>
    <n v="479.9"/>
    <n v="18"/>
    <n v="26.661111111111111"/>
    <n v="374.15"/>
    <n v="6"/>
    <n v="24"/>
    <n v="62.358333333333327"/>
    <n v="35.585416666666667"/>
    <m/>
    <m/>
    <m/>
    <x v="50"/>
    <x v="5"/>
    <x v="5"/>
    <x v="262"/>
  </r>
  <r>
    <m/>
    <d v="2012-09-09T00:00:00"/>
    <n v="6249.29"/>
    <n v="3008.77"/>
    <n v="9258.06"/>
    <m/>
    <n v="164"/>
    <n v="21.211675361675358"/>
    <n v="2791.5400000000004"/>
    <n v="66"/>
    <n v="230"/>
    <n v="42.603837752525251"/>
    <n v="27.672122604435838"/>
    <m/>
    <m/>
    <m/>
    <x v="51"/>
    <x v="5"/>
    <x v="6"/>
    <x v="263"/>
  </r>
  <r>
    <s v="4-48"/>
    <d v="2012-09-10T00:00:00"/>
    <n v="771.62"/>
    <n v="0"/>
    <n v="0"/>
    <n v="362.35"/>
    <n v="23"/>
    <n v="15.754347826086958"/>
    <n v="409.27"/>
    <n v="12"/>
    <n v="35"/>
    <n v="34.105833333333329"/>
    <n v="22.046285714285716"/>
    <n v="3"/>
    <m/>
    <m/>
    <x v="51"/>
    <x v="5"/>
    <x v="0"/>
    <x v="263"/>
  </r>
  <r>
    <s v="4-48"/>
    <d v="2012-09-11T00:00:00"/>
    <n v="880.74"/>
    <n v="0"/>
    <n v="0"/>
    <n v="480.6"/>
    <n v="28"/>
    <n v="17.164285714285715"/>
    <n v="400.14"/>
    <n v="11"/>
    <n v="39"/>
    <n v="36.376363636363635"/>
    <n v="22.583076923076923"/>
    <n v="10.45"/>
    <m/>
    <m/>
    <x v="51"/>
    <x v="5"/>
    <x v="1"/>
    <x v="263"/>
  </r>
  <r>
    <s v="4-48"/>
    <d v="2012-09-12T00:00:00"/>
    <n v="1363.93"/>
    <n v="0"/>
    <n v="0"/>
    <n v="765.1"/>
    <n v="32"/>
    <n v="23.909375000000001"/>
    <n v="598.83000000000004"/>
    <n v="15"/>
    <n v="47"/>
    <n v="39.922000000000004"/>
    <n v="29.019787234042553"/>
    <n v="1.4"/>
    <m/>
    <m/>
    <x v="51"/>
    <x v="5"/>
    <x v="2"/>
    <x v="263"/>
  </r>
  <r>
    <s v="4-48"/>
    <d v="2012-09-13T00:00:00"/>
    <n v="1725.17"/>
    <n v="0"/>
    <n v="0"/>
    <n v="993.55"/>
    <n v="38"/>
    <n v="26.146052631578947"/>
    <n v="731.62"/>
    <n v="8"/>
    <n v="46"/>
    <n v="91.452500000000001"/>
    <n v="37.503695652173917"/>
    <n v="20"/>
    <m/>
    <m/>
    <x v="51"/>
    <x v="5"/>
    <x v="3"/>
    <x v="263"/>
  </r>
  <r>
    <s v="4-48"/>
    <d v="2012-09-14T00:00:00"/>
    <n v="1231.67"/>
    <n v="0"/>
    <n v="0"/>
    <n v="942.7"/>
    <n v="45"/>
    <n v="20.948888888888892"/>
    <n v="288.97000000000003"/>
    <n v="9"/>
    <n v="54"/>
    <n v="32.107777777777784"/>
    <n v="22.808703703703706"/>
    <n v="3.2"/>
    <m/>
    <m/>
    <x v="51"/>
    <x v="5"/>
    <x v="4"/>
    <x v="263"/>
  </r>
  <r>
    <s v="4-48"/>
    <d v="2012-09-15T00:00:00"/>
    <n v="1297.76"/>
    <n v="0"/>
    <n v="0"/>
    <n v="628.5"/>
    <n v="21"/>
    <n v="29.928571428571427"/>
    <n v="669.26"/>
    <n v="11"/>
    <n v="32"/>
    <n v="60.841818181818184"/>
    <n v="40.555"/>
    <m/>
    <m/>
    <m/>
    <x v="51"/>
    <x v="5"/>
    <x v="5"/>
    <x v="263"/>
  </r>
  <r>
    <m/>
    <d v="2012-09-16T00:00:00"/>
    <n v="7270.89"/>
    <n v="3643.57"/>
    <n v="10914.460000000001"/>
    <m/>
    <n v="187"/>
    <n v="22.308586914901991"/>
    <n v="3098.09"/>
    <n v="66"/>
    <n v="253"/>
    <n v="49.134382154882154"/>
    <n v="29.086091537880474"/>
    <m/>
    <m/>
    <m/>
    <x v="52"/>
    <x v="5"/>
    <x v="6"/>
    <x v="264"/>
  </r>
  <r>
    <s v="4-49"/>
    <d v="2012-09-17T00:00:00"/>
    <n v="929.33"/>
    <n v="0"/>
    <n v="0"/>
    <n v="684.05"/>
    <n v="32"/>
    <n v="21.376562499999999"/>
    <n v="245.28"/>
    <n v="6"/>
    <n v="38"/>
    <n v="40.880000000000003"/>
    <n v="24.456052631578945"/>
    <n v="28.95"/>
    <m/>
    <m/>
    <x v="52"/>
    <x v="5"/>
    <x v="0"/>
    <x v="264"/>
  </r>
  <r>
    <s v="4-49"/>
    <d v="2012-09-18T00:00:00"/>
    <n v="1129.5"/>
    <n v="0"/>
    <n v="0"/>
    <n v="406.9"/>
    <n v="20"/>
    <n v="20.344999999999999"/>
    <n v="722.6"/>
    <n v="7"/>
    <n v="27"/>
    <n v="103.22857142857143"/>
    <n v="41.833333333333336"/>
    <n v="18.55"/>
    <m/>
    <m/>
    <x v="52"/>
    <x v="5"/>
    <x v="1"/>
    <x v="264"/>
  </r>
  <r>
    <s v="4-49"/>
    <d v="2012-09-19T00:00:00"/>
    <n v="1728.13"/>
    <n v="0"/>
    <n v="0"/>
    <n v="1213.95"/>
    <n v="31"/>
    <n v="39.159677419354843"/>
    <n v="514.17999999999995"/>
    <n v="14"/>
    <n v="45"/>
    <n v="36.727142857142852"/>
    <n v="38.402888888888889"/>
    <n v="16.95"/>
    <m/>
    <m/>
    <x v="52"/>
    <x v="5"/>
    <x v="2"/>
    <x v="264"/>
  </r>
  <r>
    <s v="4-49"/>
    <d v="2012-09-20T00:00:00"/>
    <n v="1274.6600000000001"/>
    <n v="0"/>
    <n v="0"/>
    <n v="585.6"/>
    <n v="28"/>
    <n v="20.914285714285715"/>
    <n v="689.06"/>
    <n v="6"/>
    <n v="34"/>
    <n v="114.84333333333332"/>
    <n v="37.489999999999995"/>
    <n v="20"/>
    <m/>
    <m/>
    <x v="52"/>
    <x v="5"/>
    <x v="3"/>
    <x v="264"/>
  </r>
  <r>
    <s v="4-49"/>
    <d v="2012-09-21T00:00:00"/>
    <n v="1737.3"/>
    <n v="0"/>
    <n v="0"/>
    <n v="713.15"/>
    <n v="35"/>
    <n v="20.375714285714285"/>
    <n v="1024.1500000000001"/>
    <n v="18"/>
    <n v="53"/>
    <n v="56.897222222222226"/>
    <n v="32.779245283018874"/>
    <n v="1.8"/>
    <m/>
    <m/>
    <x v="52"/>
    <x v="5"/>
    <x v="4"/>
    <x v="264"/>
  </r>
  <r>
    <s v="4-49"/>
    <d v="2012-09-22T00:00:00"/>
    <n v="1224.46"/>
    <n v="0"/>
    <n v="0"/>
    <n v="782.25"/>
    <n v="36"/>
    <n v="21.729166666666668"/>
    <n v="442.21"/>
    <n v="9"/>
    <n v="45"/>
    <n v="49.134444444444441"/>
    <n v="27.210222222222225"/>
    <n v="3.59"/>
    <m/>
    <m/>
    <x v="52"/>
    <x v="5"/>
    <x v="5"/>
    <x v="264"/>
  </r>
  <r>
    <m/>
    <d v="2012-09-23T00:00:00"/>
    <n v="8023.38"/>
    <n v="1856.17"/>
    <n v="9879.5499999999993"/>
    <m/>
    <n v="182"/>
    <n v="23.983401097670249"/>
    <n v="3637.48"/>
    <n v="60"/>
    <n v="242"/>
    <n v="66.95178571428572"/>
    <n v="33.695290393173714"/>
    <n v="12"/>
    <m/>
    <m/>
    <x v="0"/>
    <x v="5"/>
    <x v="6"/>
    <x v="265"/>
  </r>
  <r>
    <s v="4-50"/>
    <d v="2012-09-24T00:00:00"/>
    <n v="607.54999999999995"/>
    <n v="0"/>
    <n v="0"/>
    <n v="501.35"/>
    <n v="25"/>
    <n v="20.054000000000002"/>
    <n v="196.2"/>
    <n v="6"/>
    <n v="31"/>
    <n v="32.699999999999996"/>
    <n v="22.501612903225805"/>
    <m/>
    <m/>
    <m/>
    <x v="0"/>
    <x v="5"/>
    <x v="0"/>
    <x v="265"/>
  </r>
  <r>
    <s v="4-50"/>
    <d v="2012-09-25T00:00:00"/>
    <n v="875.95"/>
    <n v="0"/>
    <n v="0"/>
    <n v="678.95"/>
    <n v="30"/>
    <n v="22.631666666666668"/>
    <n v="197"/>
    <n v="7"/>
    <n v="37"/>
    <n v="28.142857142857142"/>
    <n v="23.674324324324324"/>
    <m/>
    <m/>
    <m/>
    <x v="0"/>
    <x v="5"/>
    <x v="1"/>
    <x v="265"/>
  </r>
  <r>
    <s v="4-50"/>
    <d v="2012-09-26T00:00:00"/>
    <n v="934.4"/>
    <n v="0"/>
    <n v="0"/>
    <n v="727.85"/>
    <n v="20"/>
    <n v="36.392499999999998"/>
    <n v="206.55"/>
    <n v="7"/>
    <n v="27"/>
    <n v="29.50714285714286"/>
    <n v="34.607407407407408"/>
    <m/>
    <m/>
    <m/>
    <x v="0"/>
    <x v="5"/>
    <x v="2"/>
    <x v="265"/>
  </r>
  <r>
    <s v="4-50"/>
    <d v="2012-09-27T00:00:00"/>
    <n v="1272.73"/>
    <n v="0"/>
    <n v="0"/>
    <n v="613.15"/>
    <n v="37"/>
    <n v="16.57162162162162"/>
    <n v="659.58"/>
    <n v="9"/>
    <n v="46"/>
    <n v="73.286666666666676"/>
    <n v="27.66804347826087"/>
    <m/>
    <m/>
    <m/>
    <x v="0"/>
    <x v="5"/>
    <x v="3"/>
    <x v="265"/>
  </r>
  <r>
    <s v="4-50"/>
    <d v="2012-09-28T00:00:00"/>
    <n v="1409.95"/>
    <n v="0"/>
    <n v="0"/>
    <n v="683.2"/>
    <n v="38"/>
    <n v="17.978947368421053"/>
    <n v="726.75"/>
    <n v="17"/>
    <n v="55"/>
    <n v="42.75"/>
    <n v="25.635454545454547"/>
    <m/>
    <m/>
    <m/>
    <x v="0"/>
    <x v="5"/>
    <x v="4"/>
    <x v="265"/>
  </r>
  <r>
    <s v="4-50"/>
    <d v="2012-09-29T00:00:00"/>
    <n v="1300"/>
    <n v="0"/>
    <n v="0"/>
    <n v="500"/>
    <n v="20"/>
    <n v="25"/>
    <n v="800"/>
    <n v="16"/>
    <n v="36"/>
    <n v="50"/>
    <n v="36.111111111111114"/>
    <m/>
    <m/>
    <m/>
    <x v="0"/>
    <x v="5"/>
    <x v="5"/>
    <x v="265"/>
  </r>
  <r>
    <m/>
    <d v="2012-09-30T00:00:00"/>
    <n v="6400.58"/>
    <n v="4295.58"/>
    <n v="10696.16"/>
    <m/>
    <n v="170"/>
    <n v="23.104789276118225"/>
    <n v="2786.08"/>
    <n v="62"/>
    <n v="232"/>
    <n v="42.731111111111112"/>
    <n v="28.366325628297343"/>
    <m/>
    <m/>
    <m/>
    <x v="1"/>
    <x v="5"/>
    <x v="6"/>
    <x v="266"/>
  </r>
  <r>
    <s v="4-51"/>
    <d v="2012-10-01T00:00:00"/>
    <n v="0"/>
    <n v="0"/>
    <n v="0"/>
    <n v="0"/>
    <n v="0"/>
    <n v="0"/>
    <n v="0"/>
    <n v="0"/>
    <n v="0"/>
    <n v="0"/>
    <n v="0"/>
    <s v="Mon Tues till combined"/>
    <m/>
    <m/>
    <x v="1"/>
    <x v="5"/>
    <x v="0"/>
    <x v="266"/>
  </r>
  <r>
    <s v="4-51"/>
    <d v="2012-10-02T00:00:00"/>
    <n v="1795.24"/>
    <n v="0"/>
    <n v="0"/>
    <n v="1613.9"/>
    <n v="47"/>
    <n v="34.338297872340426"/>
    <n v="181.34"/>
    <n v="10"/>
    <n v="57"/>
    <n v="18.134"/>
    <n v="31.49543859649123"/>
    <m/>
    <m/>
    <m/>
    <x v="1"/>
    <x v="5"/>
    <x v="1"/>
    <x v="266"/>
  </r>
  <r>
    <s v="4-51"/>
    <d v="2012-10-03T00:00:00"/>
    <n v="1571.37"/>
    <n v="0"/>
    <n v="0"/>
    <n v="1197.3"/>
    <n v="35"/>
    <n v="34.208571428571425"/>
    <n v="374.07"/>
    <n v="9"/>
    <n v="44"/>
    <n v="41.563333333333333"/>
    <n v="35.712954545454544"/>
    <m/>
    <m/>
    <m/>
    <x v="1"/>
    <x v="5"/>
    <x v="2"/>
    <x v="266"/>
  </r>
  <r>
    <s v="4-51"/>
    <d v="2012-10-04T00:00:00"/>
    <n v="1853.11"/>
    <n v="0"/>
    <n v="0"/>
    <n v="732.05"/>
    <n v="29"/>
    <n v="25.243103448275861"/>
    <n v="1121.06"/>
    <n v="11"/>
    <n v="40"/>
    <n v="101.91454545454545"/>
    <n v="46.327749999999995"/>
    <m/>
    <m/>
    <m/>
    <x v="1"/>
    <x v="5"/>
    <x v="3"/>
    <x v="266"/>
  </r>
  <r>
    <s v="4-51"/>
    <d v="2012-10-05T00:00:00"/>
    <n v="1714.68"/>
    <n v="0"/>
    <n v="0"/>
    <n v="1159.75"/>
    <n v="53"/>
    <n v="21.882075471698112"/>
    <n v="554.92999999999995"/>
    <n v="12"/>
    <n v="65"/>
    <n v="46.244166666666665"/>
    <n v="26.379692307692306"/>
    <m/>
    <m/>
    <m/>
    <x v="1"/>
    <x v="5"/>
    <x v="4"/>
    <x v="266"/>
  </r>
  <r>
    <s v="4-51"/>
    <d v="2012-10-06T00:00:00"/>
    <n v="755.61"/>
    <n v="0"/>
    <n v="0"/>
    <n v="482.35"/>
    <n v="26"/>
    <n v="18.551923076923078"/>
    <n v="273.26"/>
    <n v="6"/>
    <n v="32"/>
    <n v="45.543333333333329"/>
    <n v="23.6128125"/>
    <m/>
    <m/>
    <m/>
    <x v="1"/>
    <x v="5"/>
    <x v="5"/>
    <x v="266"/>
  </r>
  <r>
    <m/>
    <d v="2012-10-07T00:00:00"/>
    <n v="7690.0099999999993"/>
    <n v="3343.93"/>
    <n v="11033.939999999999"/>
    <m/>
    <n v="190"/>
    <n v="22.37066188296815"/>
    <n v="2504.66"/>
    <n v="48"/>
    <n v="238"/>
    <n v="42.233229797979796"/>
    <n v="27.254774658273011"/>
    <m/>
    <m/>
    <m/>
    <x v="2"/>
    <x v="5"/>
    <x v="6"/>
    <x v="267"/>
  </r>
  <r>
    <s v="4-52"/>
    <d v="2012-10-08T00:00:00"/>
    <n v="516.87"/>
    <n v="0"/>
    <n v="0"/>
    <n v="240.45"/>
    <n v="22"/>
    <n v="10.929545454545455"/>
    <n v="276.42"/>
    <n v="8"/>
    <n v="30"/>
    <n v="34.552500000000002"/>
    <n v="17.228999999999999"/>
    <m/>
    <m/>
    <m/>
    <x v="2"/>
    <x v="5"/>
    <x v="0"/>
    <x v="267"/>
  </r>
  <r>
    <s v="4-52"/>
    <d v="2012-10-09T00:00:00"/>
    <n v="659.47"/>
    <n v="0"/>
    <n v="0"/>
    <n v="293.14999999999998"/>
    <n v="22"/>
    <n v="13.324999999999999"/>
    <n v="366.32"/>
    <n v="11"/>
    <n v="33"/>
    <n v="33.301818181818184"/>
    <n v="19.983939393939394"/>
    <m/>
    <m/>
    <m/>
    <x v="2"/>
    <x v="5"/>
    <x v="1"/>
    <x v="267"/>
  </r>
  <r>
    <s v="4-52"/>
    <d v="2012-10-10T00:00:00"/>
    <n v="1550.75"/>
    <n v="0"/>
    <n v="0"/>
    <n v="824"/>
    <n v="31"/>
    <n v="26.580645161290324"/>
    <n v="726.75"/>
    <n v="17"/>
    <n v="48"/>
    <n v="42.75"/>
    <n v="32.307291666666664"/>
    <m/>
    <m/>
    <m/>
    <x v="2"/>
    <x v="5"/>
    <x v="2"/>
    <x v="267"/>
  </r>
  <r>
    <s v="4-52"/>
    <d v="2012-10-11T00:00:00"/>
    <n v="1627.87"/>
    <n v="0"/>
    <n v="0"/>
    <n v="728.25"/>
    <n v="33"/>
    <n v="22.068181818181817"/>
    <n v="899.62"/>
    <n v="12"/>
    <n v="45"/>
    <n v="74.968333333333334"/>
    <n v="36.174888888888887"/>
    <m/>
    <m/>
    <m/>
    <x v="2"/>
    <x v="5"/>
    <x v="3"/>
    <x v="267"/>
  </r>
  <r>
    <s v="4-52"/>
    <d v="2012-10-12T00:00:00"/>
    <n v="1837.06"/>
    <n v="0"/>
    <n v="0"/>
    <n v="854.2"/>
    <n v="36"/>
    <n v="23.727777777777778"/>
    <n v="982.86"/>
    <n v="16"/>
    <n v="52"/>
    <n v="61.428750000000001"/>
    <n v="35.328076923076921"/>
    <m/>
    <m/>
    <m/>
    <x v="2"/>
    <x v="5"/>
    <x v="4"/>
    <x v="267"/>
  </r>
  <r>
    <s v="4-52"/>
    <d v="2012-10-13T00:00:00"/>
    <n v="1087.32"/>
    <n v="0"/>
    <n v="0"/>
    <n v="354.6"/>
    <n v="13"/>
    <n v="27.276923076923079"/>
    <n v="732.72"/>
    <n v="9"/>
    <n v="22"/>
    <n v="81.413333333333341"/>
    <n v="49.423636363636369"/>
    <m/>
    <m/>
    <m/>
    <x v="2"/>
    <x v="5"/>
    <x v="5"/>
    <x v="267"/>
  </r>
  <r>
    <m/>
    <d v="2012-10-14T00:00:00"/>
    <n v="7279.34"/>
    <n v="2967.45"/>
    <n v="10246.790000000001"/>
    <m/>
    <n v="157"/>
    <n v="20.651345548119743"/>
    <n v="3984.6900000000005"/>
    <n v="73"/>
    <n v="230"/>
    <n v="54.735789141414138"/>
    <n v="31.741138872701374"/>
    <m/>
    <m/>
    <m/>
    <x v="3"/>
    <x v="5"/>
    <x v="6"/>
    <x v="268"/>
  </r>
  <r>
    <s v="5-01"/>
    <d v="2012-10-15T00:00:00"/>
    <n v="632.84"/>
    <n v="0"/>
    <n v="0"/>
    <n v="539.9"/>
    <n v="27"/>
    <n v="19.996296296296297"/>
    <n v="92.94"/>
    <n v="5"/>
    <n v="32"/>
    <n v="18.588000000000001"/>
    <n v="19.776249999999997"/>
    <m/>
    <m/>
    <m/>
    <x v="3"/>
    <x v="5"/>
    <x v="0"/>
    <x v="268"/>
  </r>
  <r>
    <s v="5-01"/>
    <d v="2012-10-16T00:00:00"/>
    <n v="847.57"/>
    <n v="0"/>
    <n v="0"/>
    <n v="489"/>
    <n v="27"/>
    <n v="18.111111111111111"/>
    <n v="358.57"/>
    <n v="10"/>
    <n v="37"/>
    <n v="35.856999999999999"/>
    <n v="22.907297297297294"/>
    <m/>
    <m/>
    <m/>
    <x v="3"/>
    <x v="5"/>
    <x v="1"/>
    <x v="268"/>
  </r>
  <r>
    <s v="5-01"/>
    <d v="2012-10-17T00:00:00"/>
    <n v="1017.11"/>
    <n v="0"/>
    <n v="0"/>
    <n v="895.25"/>
    <n v="33"/>
    <n v="27.128787878787879"/>
    <n v="121.86"/>
    <n v="4"/>
    <n v="37"/>
    <n v="30.465"/>
    <n v="27.489459459459461"/>
    <m/>
    <m/>
    <m/>
    <x v="3"/>
    <x v="5"/>
    <x v="2"/>
    <x v="268"/>
  </r>
  <r>
    <s v="5-01"/>
    <d v="2012-10-18T00:00:00"/>
    <n v="1340.81"/>
    <n v="0"/>
    <n v="0"/>
    <n v="496.2"/>
    <n v="32"/>
    <n v="15.50625"/>
    <n v="844.61"/>
    <n v="9"/>
    <n v="41"/>
    <n v="93.845555555555563"/>
    <n v="32.702682926829269"/>
    <m/>
    <m/>
    <m/>
    <x v="3"/>
    <x v="5"/>
    <x v="3"/>
    <x v="268"/>
  </r>
  <r>
    <s v="5-01"/>
    <d v="2012-10-19T00:00:00"/>
    <n v="1983.62"/>
    <n v="0"/>
    <n v="0"/>
    <n v="1176.8499999999999"/>
    <n v="47"/>
    <n v="25.039361702127657"/>
    <n v="806.77"/>
    <n v="12"/>
    <n v="59"/>
    <n v="67.230833333333337"/>
    <n v="33.620677966101695"/>
    <m/>
    <m/>
    <m/>
    <x v="3"/>
    <x v="5"/>
    <x v="4"/>
    <x v="268"/>
  </r>
  <r>
    <s v="5-01"/>
    <d v="2012-10-20T00:00:00"/>
    <n v="785.86"/>
    <n v="0"/>
    <n v="0"/>
    <n v="654.46"/>
    <n v="19"/>
    <n v="34.445263157894736"/>
    <n v="131.4"/>
    <n v="6"/>
    <n v="25"/>
    <n v="21.900000000000002"/>
    <n v="31.4344"/>
    <m/>
    <m/>
    <m/>
    <x v="3"/>
    <x v="5"/>
    <x v="5"/>
    <x v="268"/>
  </r>
  <r>
    <m/>
    <d v="2012-10-21T00:00:00"/>
    <n v="6607.8099999999995"/>
    <n v="2914.18"/>
    <n v="9521.99"/>
    <m/>
    <n v="185"/>
    <n v="23.371178357702945"/>
    <n v="2356.15"/>
    <n v="46"/>
    <n v="231"/>
    <n v="44.647731481481479"/>
    <n v="27.988461274947955"/>
    <m/>
    <m/>
    <m/>
    <x v="4"/>
    <x v="5"/>
    <x v="6"/>
    <x v="269"/>
  </r>
  <r>
    <s v="5-02"/>
    <d v="2012-10-22T00:00:00"/>
    <n v="615.29"/>
    <n v="0"/>
    <n v="0"/>
    <n v="254.9"/>
    <n v="19"/>
    <n v="13.41578947368421"/>
    <n v="360.39"/>
    <n v="8"/>
    <n v="27"/>
    <n v="45.048749999999998"/>
    <n v="22.788518518518519"/>
    <m/>
    <m/>
    <m/>
    <x v="4"/>
    <x v="5"/>
    <x v="0"/>
    <x v="269"/>
  </r>
  <r>
    <s v="5-02"/>
    <d v="2012-10-23T00:00:00"/>
    <n v="830.03"/>
    <n v="0"/>
    <n v="0"/>
    <n v="375.45"/>
    <n v="23"/>
    <n v="16.32391304347826"/>
    <n v="454.58"/>
    <n v="14"/>
    <n v="37"/>
    <n v="32.47"/>
    <n v="22.433243243243243"/>
    <m/>
    <m/>
    <m/>
    <x v="4"/>
    <x v="5"/>
    <x v="1"/>
    <x v="269"/>
  </r>
  <r>
    <s v="5-02"/>
    <d v="2012-10-24T00:00:00"/>
    <n v="527.91"/>
    <n v="0"/>
    <n v="0"/>
    <n v="363.5"/>
    <n v="25"/>
    <n v="14.54"/>
    <n v="164.41"/>
    <n v="6"/>
    <n v="31"/>
    <n v="27.401666666666667"/>
    <n v="17.029354838709676"/>
    <m/>
    <m/>
    <m/>
    <x v="4"/>
    <x v="5"/>
    <x v="2"/>
    <x v="269"/>
  </r>
  <r>
    <s v="5-02"/>
    <d v="2012-10-25T00:00:00"/>
    <n v="1511.44"/>
    <n v="0"/>
    <n v="0"/>
    <n v="648.15"/>
    <n v="33"/>
    <n v="19.640909090909091"/>
    <n v="863.29"/>
    <n v="11"/>
    <n v="44"/>
    <n v="78.480909090909094"/>
    <n v="34.350909090909092"/>
    <m/>
    <m/>
    <m/>
    <x v="4"/>
    <x v="5"/>
    <x v="3"/>
    <x v="269"/>
  </r>
  <r>
    <s v="5-02"/>
    <d v="2012-10-26T00:00:00"/>
    <n v="1570.41"/>
    <n v="0"/>
    <n v="0"/>
    <n v="714"/>
    <n v="35"/>
    <n v="20.399999999999999"/>
    <n v="856.41"/>
    <n v="8"/>
    <n v="43"/>
    <n v="107.05125"/>
    <n v="36.521162790697673"/>
    <m/>
    <m/>
    <m/>
    <x v="4"/>
    <x v="5"/>
    <x v="4"/>
    <x v="269"/>
  </r>
  <r>
    <s v="5-02"/>
    <d v="2012-10-27T00:00:00"/>
    <n v="897.69"/>
    <n v="0"/>
    <n v="0"/>
    <n v="643.45000000000005"/>
    <n v="24"/>
    <n v="26.810416666666669"/>
    <n v="254.24"/>
    <n v="9"/>
    <n v="33"/>
    <n v="28.248888888888889"/>
    <n v="27.202727272727273"/>
    <m/>
    <m/>
    <m/>
    <x v="4"/>
    <x v="5"/>
    <x v="5"/>
    <x v="269"/>
  </r>
  <r>
    <m/>
    <d v="2012-10-28T00:00:00"/>
    <n v="5952.77"/>
    <n v="3237.81"/>
    <n v="9190.58"/>
    <m/>
    <n v="159"/>
    <n v="18.521838045789703"/>
    <n v="2953.3199999999997"/>
    <n v="56"/>
    <n v="215"/>
    <n v="53.116910774410769"/>
    <n v="26.720985959134243"/>
    <m/>
    <m/>
    <m/>
    <x v="5"/>
    <x v="5"/>
    <x v="6"/>
    <x v="270"/>
  </r>
  <r>
    <s v="5-03"/>
    <d v="2012-10-29T00:00:00"/>
    <n v="701.51"/>
    <n v="0"/>
    <n v="0"/>
    <n v="401.5"/>
    <n v="30"/>
    <n v="13.383333333333333"/>
    <n v="300.01"/>
    <n v="10"/>
    <n v="40"/>
    <n v="30.000999999999998"/>
    <n v="17.537749999999999"/>
    <m/>
    <m/>
    <m/>
    <x v="5"/>
    <x v="5"/>
    <x v="0"/>
    <x v="270"/>
  </r>
  <r>
    <s v="5-03"/>
    <d v="2012-10-30T00:00:00"/>
    <n v="600.94000000000005"/>
    <n v="0"/>
    <n v="0"/>
    <n v="271.7"/>
    <n v="22"/>
    <n v="12.35"/>
    <n v="329.24"/>
    <n v="7"/>
    <n v="29"/>
    <n v="47.034285714285716"/>
    <n v="20.722068965517245"/>
    <m/>
    <m/>
    <m/>
    <x v="5"/>
    <x v="5"/>
    <x v="1"/>
    <x v="270"/>
  </r>
  <r>
    <s v="5-03"/>
    <d v="2012-10-31T00:00:00"/>
    <n v="1449.28"/>
    <n v="0"/>
    <n v="0"/>
    <n v="716.4"/>
    <n v="34"/>
    <n v="21.070588235294117"/>
    <n v="732.88"/>
    <n v="13"/>
    <n v="47"/>
    <n v="56.375384615384618"/>
    <n v="30.835744680851064"/>
    <m/>
    <m/>
    <m/>
    <x v="5"/>
    <x v="5"/>
    <x v="2"/>
    <x v="270"/>
  </r>
  <r>
    <s v="5-03"/>
    <d v="2012-11-01T00:00:00"/>
    <n v="1137.5"/>
    <n v="0"/>
    <n v="0"/>
    <n v="637.16"/>
    <n v="37"/>
    <n v="17.22054054054054"/>
    <n v="500.34"/>
    <n v="9"/>
    <n v="46"/>
    <n v="55.593333333333334"/>
    <n v="24.728260869565219"/>
    <m/>
    <m/>
    <m/>
    <x v="5"/>
    <x v="5"/>
    <x v="3"/>
    <x v="270"/>
  </r>
  <r>
    <s v="5-03"/>
    <d v="2012-11-02T00:00:00"/>
    <n v="1955.38"/>
    <n v="0"/>
    <n v="0"/>
    <n v="1277.5"/>
    <n v="43"/>
    <n v="29.709302325581394"/>
    <n v="677.88"/>
    <n v="15"/>
    <n v="58"/>
    <n v="45.192"/>
    <n v="33.713448275862071"/>
    <m/>
    <m/>
    <m/>
    <x v="5"/>
    <x v="5"/>
    <x v="4"/>
    <x v="270"/>
  </r>
  <r>
    <s v="5-03"/>
    <d v="2012-11-03T00:00:00"/>
    <n v="875.46"/>
    <n v="0"/>
    <n v="0"/>
    <n v="654.1"/>
    <n v="27"/>
    <n v="24.225925925925928"/>
    <n v="221.36"/>
    <n v="8"/>
    <n v="35"/>
    <n v="27.67"/>
    <n v="25.013142857142856"/>
    <m/>
    <m/>
    <m/>
    <x v="5"/>
    <x v="5"/>
    <x v="5"/>
    <x v="270"/>
  </r>
  <r>
    <m/>
    <d v="2012-11-04T00:00:00"/>
    <n v="6720.0700000000006"/>
    <n v="1796.35"/>
    <n v="8516.42"/>
    <m/>
    <n v="193"/>
    <n v="19.659948393445884"/>
    <n v="2761.71"/>
    <n v="62"/>
    <n v="255"/>
    <n v="43.644333943833942"/>
    <n v="25.425069274823077"/>
    <m/>
    <m/>
    <m/>
    <x v="6"/>
    <x v="5"/>
    <x v="6"/>
    <x v="271"/>
  </r>
  <r>
    <s v="5-04"/>
    <d v="2012-11-05T00:00:00"/>
    <n v="948.72"/>
    <n v="0"/>
    <n v="0"/>
    <n v="460.15"/>
    <n v="29"/>
    <n v="15.867241379310345"/>
    <n v="488.57"/>
    <n v="7"/>
    <n v="36"/>
    <n v="69.795714285714283"/>
    <n v="26.353333333333335"/>
    <m/>
    <m/>
    <m/>
    <x v="6"/>
    <x v="5"/>
    <x v="0"/>
    <x v="271"/>
  </r>
  <r>
    <s v="5-04"/>
    <d v="2012-11-06T00:00:00"/>
    <n v="885.03"/>
    <n v="0"/>
    <n v="0"/>
    <n v="511.6"/>
    <n v="29"/>
    <n v="17.641379310344828"/>
    <n v="373.43"/>
    <n v="11"/>
    <n v="40"/>
    <n v="33.948181818181816"/>
    <n v="22.12575"/>
    <m/>
    <m/>
    <m/>
    <x v="6"/>
    <x v="5"/>
    <x v="1"/>
    <x v="271"/>
  </r>
  <r>
    <s v="5-04"/>
    <d v="2012-11-07T00:00:00"/>
    <n v="793.22"/>
    <n v="0"/>
    <n v="0"/>
    <n v="539.65"/>
    <n v="33"/>
    <n v="16.353030303030302"/>
    <n v="253.57"/>
    <n v="9"/>
    <n v="42"/>
    <n v="28.174444444444443"/>
    <n v="18.886190476190478"/>
    <m/>
    <m/>
    <m/>
    <x v="6"/>
    <x v="5"/>
    <x v="2"/>
    <x v="271"/>
  </r>
  <r>
    <s v="5-04"/>
    <d v="2012-11-08T00:00:00"/>
    <n v="1800.54"/>
    <n v="0"/>
    <n v="0"/>
    <n v="690.3"/>
    <n v="30"/>
    <n v="23.009999999999998"/>
    <n v="1123.24"/>
    <n v="11"/>
    <n v="41"/>
    <n v="102.11272727272727"/>
    <n v="44.23268292682927"/>
    <m/>
    <m/>
    <m/>
    <x v="6"/>
    <x v="5"/>
    <x v="3"/>
    <x v="271"/>
  </r>
  <r>
    <s v="5-04"/>
    <d v="2012-11-09T00:00:00"/>
    <n v="1450.28"/>
    <n v="0"/>
    <n v="0"/>
    <n v="1222.55"/>
    <n v="48"/>
    <n v="25.469791666666666"/>
    <n v="227.73"/>
    <n v="7"/>
    <n v="55"/>
    <n v="32.532857142857139"/>
    <n v="26.368727272727273"/>
    <m/>
    <m/>
    <m/>
    <x v="6"/>
    <x v="5"/>
    <x v="4"/>
    <x v="271"/>
  </r>
  <r>
    <s v="5-04"/>
    <d v="2012-11-10T00:00:00"/>
    <n v="1101.58"/>
    <n v="0"/>
    <n v="0"/>
    <n v="497.9"/>
    <n v="23"/>
    <n v="21.64782608695652"/>
    <n v="603.67999999999995"/>
    <n v="11"/>
    <n v="34"/>
    <n v="54.879999999999995"/>
    <n v="32.399411764705881"/>
    <m/>
    <m/>
    <m/>
    <x v="6"/>
    <x v="5"/>
    <x v="5"/>
    <x v="271"/>
  </r>
  <r>
    <m/>
    <d v="2012-11-11T00:00:00"/>
    <n v="6979.37"/>
    <n v="2875.24"/>
    <n v="9854.61"/>
    <m/>
    <n v="192"/>
    <n v="19.99821145771811"/>
    <n v="3070.22"/>
    <n v="56"/>
    <n v="248"/>
    <n v="53.573987493987495"/>
    <n v="28.394349295631041"/>
    <m/>
    <m/>
    <m/>
    <x v="7"/>
    <x v="5"/>
    <x v="6"/>
    <x v="272"/>
  </r>
  <r>
    <s v="5-05"/>
    <d v="2012-11-12T00:00:00"/>
    <n v="774.36"/>
    <n v="0"/>
    <n v="0"/>
    <n v="465.35"/>
    <n v="28"/>
    <n v="16.619642857142857"/>
    <n v="309.11"/>
    <n v="11"/>
    <n v="39"/>
    <n v="28.100909090909092"/>
    <n v="19.85794871794872"/>
    <m/>
    <m/>
    <m/>
    <x v="7"/>
    <x v="5"/>
    <x v="0"/>
    <x v="272"/>
  </r>
  <r>
    <s v="5-05"/>
    <d v="2012-11-13T00:00:00"/>
    <n v="505.82"/>
    <n v="0"/>
    <n v="0"/>
    <n v="334.55"/>
    <n v="24"/>
    <n v="13.939583333333333"/>
    <n v="171.27"/>
    <n v="6"/>
    <n v="30"/>
    <n v="28.545000000000002"/>
    <n v="16.860666666666667"/>
    <m/>
    <m/>
    <m/>
    <x v="7"/>
    <x v="5"/>
    <x v="1"/>
    <x v="272"/>
  </r>
  <r>
    <s v="5-05"/>
    <d v="2012-11-14T00:00:00"/>
    <n v="692.18"/>
    <n v="0"/>
    <n v="0"/>
    <n v="443.35"/>
    <n v="24"/>
    <n v="18.472916666666666"/>
    <n v="248.83"/>
    <n v="8"/>
    <n v="32"/>
    <n v="31.103750000000002"/>
    <n v="21.630625000000002"/>
    <m/>
    <m/>
    <m/>
    <x v="7"/>
    <x v="5"/>
    <x v="2"/>
    <x v="272"/>
  </r>
  <r>
    <s v="5-05"/>
    <d v="2012-11-15T00:00:00"/>
    <n v="1246.3900000000001"/>
    <n v="0"/>
    <n v="0"/>
    <n v="780.35"/>
    <n v="33"/>
    <n v="23.646969696969698"/>
    <n v="468.94"/>
    <n v="8"/>
    <n v="41"/>
    <n v="58.6175"/>
    <n v="30.470487804878047"/>
    <m/>
    <m/>
    <m/>
    <x v="7"/>
    <x v="5"/>
    <x v="3"/>
    <x v="272"/>
  </r>
  <r>
    <s v="5-05"/>
    <d v="2012-11-16T00:00:00"/>
    <n v="1559.71"/>
    <n v="0"/>
    <n v="0"/>
    <n v="717.7"/>
    <n v="30"/>
    <n v="23.923333333333336"/>
    <n v="842.01"/>
    <n v="15"/>
    <n v="45"/>
    <n v="56.134"/>
    <n v="34.660222222222224"/>
    <m/>
    <m/>
    <m/>
    <x v="7"/>
    <x v="5"/>
    <x v="4"/>
    <x v="272"/>
  </r>
  <r>
    <s v="5-05"/>
    <d v="2012-11-17T00:00:00"/>
    <n v="1531.69"/>
    <n v="0"/>
    <n v="0"/>
    <n v="573.45000000000005"/>
    <n v="24"/>
    <n v="23.893750000000001"/>
    <n v="958.24"/>
    <n v="14"/>
    <n v="38"/>
    <n v="68.445714285714288"/>
    <n v="40.307631578947372"/>
    <m/>
    <m/>
    <m/>
    <x v="7"/>
    <x v="5"/>
    <x v="5"/>
    <x v="272"/>
  </r>
  <r>
    <m/>
    <d v="2012-11-18T00:00:00"/>
    <n v="6310.15"/>
    <n v="5755.16"/>
    <n v="12065.31"/>
    <m/>
    <n v="163"/>
    <n v="20.082699314574313"/>
    <n v="2998.4"/>
    <n v="62"/>
    <n v="225"/>
    <n v="45.157812229437233"/>
    <n v="27.29793033177717"/>
    <m/>
    <m/>
    <m/>
    <x v="8"/>
    <x v="5"/>
    <x v="6"/>
    <x v="273"/>
  </r>
  <r>
    <s v="5-06"/>
    <d v="2012-11-19T00:00:00"/>
    <n v="651.77"/>
    <n v="0"/>
    <n v="0"/>
    <n v="340.95"/>
    <n v="27"/>
    <n v="12.627777777777778"/>
    <n v="310.82"/>
    <n v="8"/>
    <n v="35"/>
    <n v="38.852499999999999"/>
    <n v="18.622"/>
    <m/>
    <m/>
    <m/>
    <x v="8"/>
    <x v="5"/>
    <x v="0"/>
    <x v="273"/>
  </r>
  <r>
    <s v="5-06"/>
    <d v="2012-11-20T00:00:00"/>
    <n v="876.3"/>
    <n v="0"/>
    <n v="0"/>
    <n v="519.85"/>
    <n v="35"/>
    <n v="14.852857142857143"/>
    <n v="353.45"/>
    <n v="9"/>
    <n v="44"/>
    <n v="39.272222222222219"/>
    <n v="19.847727272727273"/>
    <m/>
    <m/>
    <m/>
    <x v="8"/>
    <x v="5"/>
    <x v="1"/>
    <x v="273"/>
  </r>
  <r>
    <s v="5-06"/>
    <d v="2012-11-21T00:00:00"/>
    <n v="589.65"/>
    <n v="0"/>
    <n v="0"/>
    <n v="296.60000000000002"/>
    <n v="16"/>
    <n v="18.537500000000001"/>
    <n v="293.05"/>
    <n v="7"/>
    <n v="23"/>
    <n v="41.864285714285714"/>
    <n v="25.636956521739133"/>
    <m/>
    <m/>
    <m/>
    <x v="8"/>
    <x v="5"/>
    <x v="2"/>
    <x v="273"/>
  </r>
  <r>
    <s v="5-06"/>
    <d v="2012-11-22T00:00:00"/>
    <n v="1508.23"/>
    <n v="0"/>
    <n v="0"/>
    <n v="567.4"/>
    <n v="27"/>
    <n v="21.014814814814812"/>
    <n v="940.83"/>
    <n v="11"/>
    <n v="38"/>
    <n v="85.53"/>
    <n v="39.690263157894741"/>
    <m/>
    <m/>
    <m/>
    <x v="8"/>
    <x v="5"/>
    <x v="3"/>
    <x v="273"/>
  </r>
  <r>
    <s v="5-06"/>
    <d v="2012-11-23T00:00:00"/>
    <n v="1472.5"/>
    <n v="0"/>
    <n v="0"/>
    <n v="934.1"/>
    <n v="41"/>
    <n v="22.782926829268295"/>
    <n v="538.4"/>
    <n v="12"/>
    <n v="53"/>
    <n v="44.866666666666667"/>
    <n v="27.783018867924529"/>
    <m/>
    <m/>
    <m/>
    <x v="8"/>
    <x v="5"/>
    <x v="4"/>
    <x v="273"/>
  </r>
  <r>
    <s v="5-06"/>
    <d v="2012-11-24T00:00:00"/>
    <n v="2456.61"/>
    <n v="0"/>
    <n v="0"/>
    <n v="566.4"/>
    <n v="26"/>
    <n v="21.784615384615385"/>
    <n v="1890.21"/>
    <n v="18"/>
    <n v="44"/>
    <n v="105.01166666666667"/>
    <n v="55.832045454545458"/>
    <m/>
    <m/>
    <m/>
    <x v="8"/>
    <x v="5"/>
    <x v="5"/>
    <x v="273"/>
  </r>
  <r>
    <m/>
    <d v="2012-11-25T00:00:00"/>
    <n v="7555.0599999999995"/>
    <n v="1881.2"/>
    <n v="9436.26"/>
    <m/>
    <n v="172"/>
    <n v="18.60008199155557"/>
    <n v="4326.76"/>
    <n v="65"/>
    <n v="237"/>
    <n v="59.232890211640211"/>
    <n v="31.235335212471856"/>
    <m/>
    <m/>
    <m/>
    <x v="9"/>
    <x v="5"/>
    <x v="6"/>
    <x v="274"/>
  </r>
  <r>
    <s v="5-07"/>
    <d v="2012-11-26T00:00:00"/>
    <n v="650.29999999999995"/>
    <n v="0"/>
    <n v="0"/>
    <n v="514.9"/>
    <n v="27"/>
    <n v="19.07037037037037"/>
    <n v="135.4"/>
    <n v="4"/>
    <n v="31"/>
    <n v="33.85"/>
    <n v="20.977419354838709"/>
    <m/>
    <m/>
    <m/>
    <x v="9"/>
    <x v="5"/>
    <x v="0"/>
    <x v="274"/>
  </r>
  <r>
    <s v="5-07"/>
    <d v="2012-11-27T00:00:00"/>
    <n v="619.22"/>
    <n v="0"/>
    <n v="0"/>
    <n v="455.35"/>
    <n v="25"/>
    <n v="18.214000000000002"/>
    <n v="163.87"/>
    <n v="7"/>
    <n v="32"/>
    <n v="23.41"/>
    <n v="19.350625000000001"/>
    <m/>
    <m/>
    <m/>
    <x v="9"/>
    <x v="5"/>
    <x v="1"/>
    <x v="274"/>
  </r>
  <r>
    <s v="5-07"/>
    <d v="2012-11-28T00:00:00"/>
    <n v="924.2"/>
    <n v="0"/>
    <n v="0"/>
    <n v="689.35"/>
    <n v="25"/>
    <n v="27.574000000000002"/>
    <n v="234.85"/>
    <n v="7"/>
    <n v="32"/>
    <n v="33.549999999999997"/>
    <n v="28.881250000000001"/>
    <m/>
    <m/>
    <m/>
    <x v="9"/>
    <x v="5"/>
    <x v="2"/>
    <x v="274"/>
  </r>
  <r>
    <s v="5-07"/>
    <d v="2012-11-29T00:00:00"/>
    <n v="1177.1099999999999"/>
    <n v="0"/>
    <n v="0"/>
    <n v="572.04999999999995"/>
    <n v="22"/>
    <n v="26.002272727272725"/>
    <n v="605.05999999999995"/>
    <n v="11"/>
    <n v="33"/>
    <n v="55.00545454545454"/>
    <n v="35.669999999999995"/>
    <m/>
    <m/>
    <m/>
    <x v="9"/>
    <x v="5"/>
    <x v="3"/>
    <x v="274"/>
  </r>
  <r>
    <s v="5-07"/>
    <d v="2012-11-30T00:00:00"/>
    <n v="1700.17"/>
    <n v="0"/>
    <n v="0"/>
    <n v="1210"/>
    <n v="43"/>
    <n v="28.13953488372093"/>
    <n v="490.17"/>
    <n v="12"/>
    <n v="55"/>
    <n v="40.847500000000004"/>
    <n v="30.912181818181818"/>
    <m/>
    <m/>
    <m/>
    <x v="9"/>
    <x v="5"/>
    <x v="4"/>
    <x v="274"/>
  </r>
  <r>
    <s v="5-07"/>
    <d v="2012-12-01T00:00:00"/>
    <n v="1602.52"/>
    <n v="0"/>
    <n v="0"/>
    <n v="582.75"/>
    <n v="16"/>
    <n v="36.421875"/>
    <n v="1019.77"/>
    <n v="12"/>
    <n v="28"/>
    <n v="84.980833333333337"/>
    <n v="57.232857142857142"/>
    <m/>
    <m/>
    <m/>
    <x v="9"/>
    <x v="5"/>
    <x v="5"/>
    <x v="274"/>
  </r>
  <r>
    <m/>
    <d v="2012-12-02T00:00:00"/>
    <n v="6673.52"/>
    <n v="3183.13"/>
    <n v="9856.6500000000015"/>
    <m/>
    <n v="158"/>
    <n v="25.903675496894"/>
    <n v="2649.12"/>
    <n v="53"/>
    <n v="211"/>
    <n v="45.273964646464641"/>
    <n v="32.170722219312943"/>
    <m/>
    <m/>
    <m/>
    <x v="10"/>
    <x v="5"/>
    <x v="6"/>
    <x v="275"/>
  </r>
  <r>
    <s v="5-08"/>
    <d v="2012-12-03T00:00:00"/>
    <n v="564.73"/>
    <n v="0"/>
    <n v="0"/>
    <n v="425.25"/>
    <n v="24"/>
    <n v="17.71875"/>
    <n v="139.47999999999999"/>
    <n v="4"/>
    <n v="28"/>
    <n v="34.869999999999997"/>
    <n v="20.168928571428573"/>
    <m/>
    <m/>
    <m/>
    <x v="10"/>
    <x v="5"/>
    <x v="0"/>
    <x v="275"/>
  </r>
  <r>
    <s v="5-08"/>
    <d v="2012-12-04T00:00:00"/>
    <n v="759.48"/>
    <n v="0"/>
    <n v="0"/>
    <n v="470.85"/>
    <n v="23"/>
    <n v="20.471739130434784"/>
    <n v="288.63"/>
    <n v="7"/>
    <n v="30"/>
    <n v="41.232857142857142"/>
    <n v="25.315999999999999"/>
    <m/>
    <m/>
    <m/>
    <x v="10"/>
    <x v="5"/>
    <x v="1"/>
    <x v="275"/>
  </r>
  <r>
    <s v="5-08"/>
    <d v="2012-12-05T00:00:00"/>
    <n v="1046.69"/>
    <n v="0"/>
    <n v="0"/>
    <n v="718.6"/>
    <n v="35"/>
    <n v="20.531428571428574"/>
    <n v="328.09"/>
    <n v="7"/>
    <n v="42"/>
    <n v="46.87"/>
    <n v="24.921190476190478"/>
    <m/>
    <m/>
    <m/>
    <x v="10"/>
    <x v="5"/>
    <x v="2"/>
    <x v="275"/>
  </r>
  <r>
    <s v="5-08"/>
    <d v="2012-12-06T00:00:00"/>
    <n v="2008.26"/>
    <n v="0"/>
    <n v="0"/>
    <n v="804.9"/>
    <n v="31"/>
    <n v="25.964516129032258"/>
    <n v="120.36"/>
    <n v="15"/>
    <n v="46"/>
    <n v="8.0239999999999991"/>
    <n v="20.114347826086956"/>
    <m/>
    <m/>
    <m/>
    <x v="10"/>
    <x v="5"/>
    <x v="3"/>
    <x v="275"/>
  </r>
  <r>
    <s v="5-08"/>
    <d v="2012-12-07T00:00:00"/>
    <n v="1442.64"/>
    <n v="0"/>
    <n v="0"/>
    <n v="1253.8800000000001"/>
    <n v="42"/>
    <n v="29.854285714285716"/>
    <n v="188.76"/>
    <n v="6"/>
    <n v="48"/>
    <n v="31.459999999999997"/>
    <n v="30.055000000000003"/>
    <m/>
    <m/>
    <m/>
    <x v="10"/>
    <x v="5"/>
    <x v="4"/>
    <x v="275"/>
  </r>
  <r>
    <s v="5-08"/>
    <d v="2012-12-08T00:00:00"/>
    <n v="723.82"/>
    <n v="0"/>
    <n v="0"/>
    <n v="411.45"/>
    <n v="26"/>
    <n v="15.824999999999999"/>
    <n v="312.37"/>
    <n v="7"/>
    <n v="33"/>
    <n v="44.624285714285712"/>
    <n v="21.933939393939394"/>
    <m/>
    <m/>
    <m/>
    <x v="10"/>
    <x v="5"/>
    <x v="5"/>
    <x v="275"/>
  </r>
  <r>
    <m/>
    <d v="2012-12-09T00:00:00"/>
    <n v="6545.62"/>
    <n v="4309.8900000000003"/>
    <n v="10855.51"/>
    <m/>
    <n v="181"/>
    <n v="21.727619924196887"/>
    <n v="1377.69"/>
    <n v="46"/>
    <n v="227"/>
    <n v="34.513523809523811"/>
    <n v="23.751567711274234"/>
    <m/>
    <m/>
    <m/>
    <x v="11"/>
    <x v="5"/>
    <x v="6"/>
    <x v="276"/>
  </r>
  <r>
    <s v="5-09"/>
    <d v="2012-12-10T00:00:00"/>
    <n v="1439.67"/>
    <n v="0"/>
    <n v="0"/>
    <n v="614.25"/>
    <n v="23"/>
    <n v="26.706521739130434"/>
    <n v="825.42"/>
    <n v="10"/>
    <n v="33"/>
    <n v="82.542000000000002"/>
    <n v="43.626363636363635"/>
    <m/>
    <m/>
    <m/>
    <x v="11"/>
    <x v="5"/>
    <x v="0"/>
    <x v="276"/>
  </r>
  <r>
    <s v="5-09"/>
    <d v="2012-12-11T00:00:00"/>
    <n v="831.48"/>
    <n v="0"/>
    <n v="0"/>
    <n v="569.6"/>
    <n v="31"/>
    <n v="18.374193548387098"/>
    <n v="261.88"/>
    <n v="10"/>
    <n v="41"/>
    <n v="26.187999999999999"/>
    <n v="20.28"/>
    <m/>
    <m/>
    <m/>
    <x v="11"/>
    <x v="5"/>
    <x v="1"/>
    <x v="276"/>
  </r>
  <r>
    <s v="5-09"/>
    <d v="2012-12-12T00:00:00"/>
    <n v="1092.28"/>
    <n v="0"/>
    <n v="0"/>
    <n v="1064.4000000000001"/>
    <n v="37"/>
    <n v="28.767567567567571"/>
    <n v="27.73"/>
    <n v="2"/>
    <n v="39"/>
    <n v="13.865"/>
    <n v="28.003333333333337"/>
    <m/>
    <m/>
    <m/>
    <x v="11"/>
    <x v="5"/>
    <x v="2"/>
    <x v="276"/>
  </r>
  <r>
    <s v="5-09"/>
    <d v="2012-12-13T00:00:00"/>
    <n v="2117.65"/>
    <n v="0"/>
    <n v="0"/>
    <n v="679.35"/>
    <n v="32"/>
    <n v="21.229687500000001"/>
    <n v="1438.3"/>
    <n v="14"/>
    <n v="46"/>
    <n v="102.73571428571428"/>
    <n v="46.035869565217396"/>
    <m/>
    <m/>
    <m/>
    <x v="11"/>
    <x v="5"/>
    <x v="3"/>
    <x v="276"/>
  </r>
  <r>
    <s v="5-09"/>
    <d v="2012-12-14T00:00:00"/>
    <n v="2218.2800000000002"/>
    <n v="0"/>
    <n v="0"/>
    <n v="954.1"/>
    <n v="38"/>
    <n v="25.107894736842105"/>
    <n v="1264.18"/>
    <n v="21"/>
    <n v="59"/>
    <n v="60.199047619047619"/>
    <n v="37.597966101694915"/>
    <m/>
    <m/>
    <m/>
    <x v="11"/>
    <x v="5"/>
    <x v="4"/>
    <x v="276"/>
  </r>
  <r>
    <s v="5-09"/>
    <d v="2012-12-15T00:00:00"/>
    <n v="1329.54"/>
    <n v="0"/>
    <n v="0"/>
    <n v="719.65"/>
    <n v="24"/>
    <n v="29.985416666666666"/>
    <n v="609.89"/>
    <n v="7"/>
    <n v="31"/>
    <n v="87.127142857142857"/>
    <n v="42.888387096774196"/>
    <m/>
    <m/>
    <m/>
    <x v="11"/>
    <x v="5"/>
    <x v="5"/>
    <x v="276"/>
  </r>
  <r>
    <m/>
    <d v="2012-12-16T00:00:00"/>
    <n v="9028.9000000000015"/>
    <n v="3618.25"/>
    <n v="12647.150000000001"/>
    <m/>
    <n v="185"/>
    <n v="25.028546959765645"/>
    <n v="4427.4000000000005"/>
    <n v="64"/>
    <n v="249"/>
    <n v="62.109484126984135"/>
    <n v="36.405319955563904"/>
    <m/>
    <m/>
    <m/>
    <x v="12"/>
    <x v="5"/>
    <x v="6"/>
    <x v="277"/>
  </r>
  <r>
    <s v="5-10"/>
    <d v="2012-12-17T00:00:00"/>
    <n v="1192.58"/>
    <n v="0"/>
    <n v="0"/>
    <n v="417.75"/>
    <n v="23"/>
    <n v="18.163043478260871"/>
    <n v="774.83"/>
    <n v="17"/>
    <n v="40"/>
    <n v="45.578235294117647"/>
    <n v="29.814499999999999"/>
    <m/>
    <m/>
    <m/>
    <x v="12"/>
    <x v="5"/>
    <x v="0"/>
    <x v="277"/>
  </r>
  <r>
    <s v="5-10"/>
    <d v="2012-12-18T00:00:00"/>
    <n v="1428.85"/>
    <n v="0"/>
    <n v="0"/>
    <n v="459.75"/>
    <n v="28"/>
    <n v="16.419642857142858"/>
    <n v="969.1"/>
    <n v="13"/>
    <n v="41"/>
    <n v="74.546153846153842"/>
    <n v="34.849999999999994"/>
    <m/>
    <m/>
    <m/>
    <x v="12"/>
    <x v="5"/>
    <x v="1"/>
    <x v="277"/>
  </r>
  <r>
    <s v="5-10"/>
    <d v="2012-12-19T00:00:00"/>
    <n v="2744"/>
    <n v="0"/>
    <n v="0"/>
    <n v="1174.1500000000001"/>
    <n v="40"/>
    <n v="29.353750000000002"/>
    <n v="1569.85"/>
    <n v="15"/>
    <n v="55"/>
    <n v="104.65666666666667"/>
    <n v="49.890909090909091"/>
    <m/>
    <m/>
    <m/>
    <x v="12"/>
    <x v="5"/>
    <x v="2"/>
    <x v="277"/>
  </r>
  <r>
    <s v="5-10"/>
    <d v="2012-12-20T00:00:00"/>
    <n v="3270.9"/>
    <n v="0"/>
    <n v="0"/>
    <n v="1955.7"/>
    <n v="44"/>
    <n v="44.447727272727271"/>
    <n v="1315.2"/>
    <n v="13"/>
    <n v="57"/>
    <n v="101.16923076923078"/>
    <n v="57.38421052631579"/>
    <m/>
    <m/>
    <m/>
    <x v="12"/>
    <x v="5"/>
    <x v="3"/>
    <x v="277"/>
  </r>
  <r>
    <s v="5-10"/>
    <d v="2012-12-21T00:00:00"/>
    <n v="5523.73"/>
    <n v="0"/>
    <n v="0"/>
    <n v="1919.1"/>
    <n v="41"/>
    <n v="46.807317073170729"/>
    <n v="3604.63"/>
    <n v="41"/>
    <n v="82"/>
    <n v="87.917804878048784"/>
    <n v="67.362560975609753"/>
    <m/>
    <m/>
    <m/>
    <x v="12"/>
    <x v="5"/>
    <x v="4"/>
    <x v="277"/>
  </r>
  <r>
    <s v="5-10"/>
    <d v="2012-12-22T00:00:00"/>
    <n v="5287.06"/>
    <n v="0"/>
    <n v="0"/>
    <n v="2369.3000000000002"/>
    <n v="33"/>
    <n v="71.796969696969697"/>
    <n v="2917.76"/>
    <n v="29"/>
    <n v="62"/>
    <n v="100.61241379310346"/>
    <n v="85.275161290322586"/>
    <m/>
    <m/>
    <m/>
    <x v="12"/>
    <x v="5"/>
    <x v="5"/>
    <x v="277"/>
  </r>
  <r>
    <m/>
    <d v="2012-12-23T00:00:00"/>
    <n v="19447.12"/>
    <n v="1879.93"/>
    <n v="21327.05"/>
    <m/>
    <n v="209"/>
    <n v="37.831408396378571"/>
    <n v="11151.37"/>
    <n v="128"/>
    <n v="337"/>
    <n v="85.746750874553527"/>
    <n v="54.096223647192879"/>
    <m/>
    <m/>
    <m/>
    <x v="13"/>
    <x v="5"/>
    <x v="6"/>
    <x v="278"/>
  </r>
  <r>
    <s v="5-11"/>
    <d v="2012-12-24T00:00:00"/>
    <n v="6900.1"/>
    <n v="0"/>
    <n v="0"/>
    <n v="3349"/>
    <n v="90"/>
    <n v="37.211111111111109"/>
    <n v="3551.1"/>
    <n v="57"/>
    <n v="147"/>
    <n v="62.3"/>
    <n v="46.939455782312926"/>
    <m/>
    <m/>
    <m/>
    <x v="13"/>
    <x v="5"/>
    <x v="0"/>
    <x v="278"/>
  </r>
  <r>
    <s v="5-11"/>
    <d v="2012-12-25T00:00:00"/>
    <n v="0"/>
    <n v="0"/>
    <n v="0"/>
    <n v="0"/>
    <n v="0"/>
    <n v="0"/>
    <n v="0"/>
    <n v="0"/>
    <n v="0"/>
    <n v="0"/>
    <n v="0"/>
    <s v="CHRISTMAS DAY"/>
    <m/>
    <m/>
    <x v="13"/>
    <x v="5"/>
    <x v="1"/>
    <x v="278"/>
  </r>
  <r>
    <s v="5-11"/>
    <d v="2012-12-26T00:00:00"/>
    <n v="0"/>
    <n v="0"/>
    <n v="0"/>
    <n v="0"/>
    <n v="0"/>
    <n v="0"/>
    <n v="0"/>
    <n v="0"/>
    <n v="0"/>
    <n v="0"/>
    <n v="0"/>
    <s v="BOXING DAY"/>
    <m/>
    <m/>
    <x v="13"/>
    <x v="5"/>
    <x v="2"/>
    <x v="278"/>
  </r>
  <r>
    <s v="5-11"/>
    <d v="2012-12-27T00:00:00"/>
    <n v="0"/>
    <n v="0"/>
    <n v="0"/>
    <n v="0"/>
    <n v="0"/>
    <n v="0"/>
    <n v="0"/>
    <n v="0"/>
    <n v="0"/>
    <n v="0"/>
    <n v="0"/>
    <s v="CLOSED"/>
    <m/>
    <m/>
    <x v="13"/>
    <x v="5"/>
    <x v="3"/>
    <x v="278"/>
  </r>
  <r>
    <s v="5-11"/>
    <d v="2012-12-28T00:00:00"/>
    <n v="0"/>
    <n v="0"/>
    <n v="0"/>
    <n v="0"/>
    <n v="0"/>
    <n v="0"/>
    <n v="0"/>
    <n v="0"/>
    <n v="0"/>
    <n v="0"/>
    <n v="0"/>
    <s v="CLOSED"/>
    <m/>
    <m/>
    <x v="13"/>
    <x v="5"/>
    <x v="4"/>
    <x v="278"/>
  </r>
  <r>
    <s v="5-11"/>
    <d v="2012-12-29T00:00:00"/>
    <n v="0"/>
    <n v="0"/>
    <n v="0"/>
    <n v="0"/>
    <n v="0"/>
    <n v="0"/>
    <n v="0"/>
    <n v="0"/>
    <n v="0"/>
    <n v="0"/>
    <n v="0"/>
    <s v="CLOSED"/>
    <m/>
    <m/>
    <x v="13"/>
    <x v="5"/>
    <x v="5"/>
    <x v="278"/>
  </r>
  <r>
    <m/>
    <d v="2012-12-30T00:00:00"/>
    <n v="6900.1"/>
    <n v="3946.36"/>
    <n v="10846.460000000001"/>
    <m/>
    <n v="90"/>
    <n v="6.2018518518518517"/>
    <n v="3551.1"/>
    <n v="57"/>
    <n v="147"/>
    <n v="10.383333333333333"/>
    <n v="7.8232426303854874"/>
    <m/>
    <m/>
    <m/>
    <x v="14"/>
    <x v="5"/>
    <x v="6"/>
    <x v="279"/>
  </r>
  <r>
    <s v="5-12"/>
    <d v="2012-12-31T00:00:00"/>
    <n v="0"/>
    <n v="0"/>
    <n v="0"/>
    <n v="0"/>
    <n v="0"/>
    <n v="0"/>
    <n v="0"/>
    <n v="0"/>
    <n v="0"/>
    <n v="0"/>
    <n v="0"/>
    <s v="CLOSED"/>
    <m/>
    <m/>
    <x v="14"/>
    <x v="5"/>
    <x v="0"/>
    <x v="279"/>
  </r>
  <r>
    <s v="5-12"/>
    <d v="2013-01-01T00:00:00"/>
    <n v="0"/>
    <n v="0"/>
    <n v="0"/>
    <n v="0"/>
    <n v="0"/>
    <n v="0"/>
    <n v="0"/>
    <n v="0"/>
    <n v="0"/>
    <n v="0"/>
    <n v="0"/>
    <s v="NEW YEARS DAY"/>
    <m/>
    <m/>
    <x v="15"/>
    <x v="6"/>
    <x v="1"/>
    <x v="280"/>
  </r>
  <r>
    <s v="5-12"/>
    <d v="2013-01-02T00:00:00"/>
    <n v="984.45"/>
    <n v="0"/>
    <n v="0"/>
    <n v="646.1"/>
    <n v="27"/>
    <n v="23.92962962962963"/>
    <n v="348.35"/>
    <n v="9"/>
    <n v="36"/>
    <n v="38.705555555555556"/>
    <n v="27.623611111111114"/>
    <m/>
    <m/>
    <m/>
    <x v="15"/>
    <x v="6"/>
    <x v="2"/>
    <x v="280"/>
  </r>
  <r>
    <s v="5-12"/>
    <d v="2013-01-03T00:00:00"/>
    <n v="1570.57"/>
    <n v="0"/>
    <n v="0"/>
    <n v="559.79999999999995"/>
    <n v="29"/>
    <n v="19.303448275862067"/>
    <n v="1010.77"/>
    <n v="11"/>
    <n v="40"/>
    <n v="91.88818181818182"/>
    <n v="39.264249999999997"/>
    <m/>
    <m/>
    <m/>
    <x v="15"/>
    <x v="6"/>
    <x v="3"/>
    <x v="280"/>
  </r>
  <r>
    <s v="5-12"/>
    <d v="2013-01-04T00:00:00"/>
    <n v="1364.38"/>
    <n v="0"/>
    <n v="0"/>
    <n v="780.35"/>
    <n v="32"/>
    <n v="24.385937500000001"/>
    <n v="584.03"/>
    <n v="12"/>
    <n v="44"/>
    <n v="48.669166666666662"/>
    <n v="31.008636363636366"/>
    <m/>
    <m/>
    <m/>
    <x v="15"/>
    <x v="6"/>
    <x v="4"/>
    <x v="280"/>
  </r>
  <r>
    <s v="5-12"/>
    <d v="2013-01-05T00:00:00"/>
    <n v="800.99"/>
    <n v="0"/>
    <n v="0"/>
    <n v="358"/>
    <n v="18"/>
    <n v="19.888888888888889"/>
    <n v="442.99"/>
    <n v="8"/>
    <n v="26"/>
    <n v="55.373750000000001"/>
    <n v="30.807307692307692"/>
    <m/>
    <m/>
    <m/>
    <x v="15"/>
    <x v="6"/>
    <x v="5"/>
    <x v="280"/>
  </r>
  <r>
    <m/>
    <d v="2013-01-06T00:00:00"/>
    <n v="4720.3900000000003"/>
    <n v="3683.16"/>
    <n v="8403.5499999999993"/>
    <m/>
    <n v="106"/>
    <n v="14.584650715730097"/>
    <n v="2386.14"/>
    <n v="40"/>
    <n v="146"/>
    <n v="39.106109006734009"/>
    <n v="21.450634194509195"/>
    <m/>
    <m/>
    <m/>
    <x v="16"/>
    <x v="6"/>
    <x v="6"/>
    <x v="281"/>
  </r>
  <r>
    <s v="5-13"/>
    <d v="2013-01-07T00:00:00"/>
    <n v="749.73"/>
    <n v="0"/>
    <n v="0"/>
    <n v="490.35"/>
    <n v="22"/>
    <n v="22.288636363636364"/>
    <n v="259.38"/>
    <n v="8"/>
    <n v="30"/>
    <n v="32.422499999999999"/>
    <n v="24.991"/>
    <m/>
    <m/>
    <m/>
    <x v="16"/>
    <x v="6"/>
    <x v="0"/>
    <x v="281"/>
  </r>
  <r>
    <s v="5-13"/>
    <d v="2013-01-08T00:00:00"/>
    <n v="511.86"/>
    <n v="0"/>
    <n v="0"/>
    <n v="286.55"/>
    <n v="19"/>
    <n v="15.081578947368422"/>
    <n v="225.31"/>
    <n v="7"/>
    <n v="26"/>
    <n v="32.187142857142859"/>
    <n v="19.686923076923076"/>
    <m/>
    <m/>
    <m/>
    <x v="16"/>
    <x v="6"/>
    <x v="1"/>
    <x v="281"/>
  </r>
  <r>
    <s v="5-13"/>
    <d v="2013-01-09T00:00:00"/>
    <n v="979.51"/>
    <n v="0"/>
    <n v="0"/>
    <n v="578.9"/>
    <n v="27"/>
    <n v="21.44074074074074"/>
    <n v="400.61"/>
    <n v="14"/>
    <n v="41"/>
    <n v="28.615000000000002"/>
    <n v="23.890487804878049"/>
    <m/>
    <m/>
    <m/>
    <x v="16"/>
    <x v="6"/>
    <x v="2"/>
    <x v="281"/>
  </r>
  <r>
    <s v="5-13"/>
    <d v="2013-01-10T00:00:00"/>
    <n v="1920.69"/>
    <n v="0"/>
    <n v="0"/>
    <n v="619.65"/>
    <n v="20"/>
    <n v="30.982499999999998"/>
    <n v="1301.04"/>
    <n v="12"/>
    <n v="32"/>
    <n v="108.42"/>
    <n v="60.021562500000002"/>
    <m/>
    <m/>
    <m/>
    <x v="16"/>
    <x v="6"/>
    <x v="3"/>
    <x v="281"/>
  </r>
  <r>
    <s v="5-13"/>
    <d v="2013-01-11T00:00:00"/>
    <n v="1291.8599999999999"/>
    <n v="0"/>
    <n v="0"/>
    <n v="792.7"/>
    <n v="28"/>
    <n v="28.310714285714287"/>
    <n v="499.16"/>
    <n v="17"/>
    <n v="45"/>
    <n v="29.362352941176471"/>
    <n v="28.708000000000002"/>
    <m/>
    <m/>
    <m/>
    <x v="16"/>
    <x v="6"/>
    <x v="4"/>
    <x v="281"/>
  </r>
  <r>
    <s v="5-13"/>
    <d v="2013-01-12T00:00:00"/>
    <n v="620.92999999999995"/>
    <n v="0"/>
    <n v="0"/>
    <n v="384.55"/>
    <n v="24"/>
    <n v="16.022916666666667"/>
    <n v="236.38"/>
    <n v="6"/>
    <n v="30"/>
    <n v="39.396666666666668"/>
    <n v="20.69766666666667"/>
    <m/>
    <m/>
    <m/>
    <x v="16"/>
    <x v="6"/>
    <x v="5"/>
    <x v="281"/>
  </r>
  <r>
    <m/>
    <d v="2013-01-13T00:00:00"/>
    <n v="6074.5800000000008"/>
    <n v="1024.99"/>
    <n v="7099.5700000000006"/>
    <m/>
    <n v="140"/>
    <n v="22.354514500687745"/>
    <n v="2921.88"/>
    <n v="64"/>
    <n v="204"/>
    <n v="45.067277077497664"/>
    <n v="29.665940008077968"/>
    <m/>
    <m/>
    <m/>
    <x v="17"/>
    <x v="6"/>
    <x v="6"/>
    <x v="282"/>
  </r>
  <r>
    <s v="5-14"/>
    <d v="2013-01-14T00:00:00"/>
    <n v="1549.24"/>
    <n v="0"/>
    <n v="0"/>
    <n v="352.5"/>
    <n v="20"/>
    <n v="17.625"/>
    <n v="1196.74"/>
    <n v="11"/>
    <n v="31"/>
    <n v="108.79454545454546"/>
    <n v="49.975483870967743"/>
    <m/>
    <m/>
    <m/>
    <x v="17"/>
    <x v="6"/>
    <x v="0"/>
    <x v="282"/>
  </r>
  <r>
    <s v="5-14"/>
    <d v="2013-01-15T00:00:00"/>
    <n v="678.07"/>
    <n v="0"/>
    <n v="0"/>
    <n v="518.95000000000005"/>
    <n v="21"/>
    <n v="24.711904761904766"/>
    <n v="159.12"/>
    <n v="6"/>
    <n v="27"/>
    <n v="26.52"/>
    <n v="25.113703703703706"/>
    <m/>
    <m/>
    <m/>
    <x v="17"/>
    <x v="6"/>
    <x v="1"/>
    <x v="282"/>
  </r>
  <r>
    <s v="5-14"/>
    <d v="2013-01-16T00:00:00"/>
    <n v="1046.1600000000001"/>
    <n v="0"/>
    <n v="0"/>
    <n v="568.9"/>
    <n v="34"/>
    <n v="16.732352941176469"/>
    <n v="477.26"/>
    <n v="10"/>
    <n v="44"/>
    <n v="47.725999999999999"/>
    <n v="23.776363636363634"/>
    <m/>
    <m/>
    <m/>
    <x v="17"/>
    <x v="6"/>
    <x v="2"/>
    <x v="282"/>
  </r>
  <r>
    <s v="5-14"/>
    <d v="2013-01-17T00:00:00"/>
    <n v="1260.96"/>
    <n v="0"/>
    <n v="0"/>
    <n v="658.4"/>
    <n v="32"/>
    <n v="20.574999999999999"/>
    <n v="602.55999999999995"/>
    <n v="11"/>
    <n v="43"/>
    <n v="54.778181818181814"/>
    <n v="29.324651162790698"/>
    <m/>
    <m/>
    <m/>
    <x v="17"/>
    <x v="6"/>
    <x v="3"/>
    <x v="282"/>
  </r>
  <r>
    <s v="5-14"/>
    <d v="2013-01-18T00:00:00"/>
    <n v="1304.57"/>
    <n v="0"/>
    <n v="0"/>
    <n v="910.5"/>
    <n v="36"/>
    <n v="25.291666666666668"/>
    <n v="394.07"/>
    <n v="11"/>
    <n v="47"/>
    <n v="35.824545454545451"/>
    <n v="27.756808510638297"/>
    <m/>
    <m/>
    <m/>
    <x v="17"/>
    <x v="6"/>
    <x v="4"/>
    <x v="282"/>
  </r>
  <r>
    <s v="5-14"/>
    <d v="2013-01-19T00:00:00"/>
    <n v="1007.31"/>
    <n v="0"/>
    <n v="0"/>
    <n v="331.85"/>
    <n v="20"/>
    <n v="16.592500000000001"/>
    <n v="675.46"/>
    <n v="11"/>
    <n v="31"/>
    <n v="61.405454545454546"/>
    <n v="32.493870967741934"/>
    <m/>
    <m/>
    <m/>
    <x v="17"/>
    <x v="6"/>
    <x v="5"/>
    <x v="282"/>
  </r>
  <r>
    <m/>
    <d v="2013-01-20T00:00:00"/>
    <n v="6846.3099999999995"/>
    <n v="4915.6099999999997"/>
    <n v="11761.919999999998"/>
    <m/>
    <n v="163"/>
    <n v="20.254737394957985"/>
    <n v="3505.2100000000005"/>
    <n v="60"/>
    <n v="223"/>
    <n v="55.841454545454553"/>
    <n v="31.40681364203434"/>
    <m/>
    <m/>
    <m/>
    <x v="18"/>
    <x v="6"/>
    <x v="6"/>
    <x v="283"/>
  </r>
  <r>
    <s v="5-16"/>
    <d v="2013-01-21T00:00:00"/>
    <n v="804.58"/>
    <n v="0"/>
    <n v="0"/>
    <n v="393.4"/>
    <n v="23"/>
    <n v="17.104347826086954"/>
    <n v="411.18"/>
    <n v="10"/>
    <n v="33"/>
    <n v="41.118000000000002"/>
    <n v="24.381212121212119"/>
    <m/>
    <m/>
    <m/>
    <x v="18"/>
    <x v="6"/>
    <x v="0"/>
    <x v="283"/>
  </r>
  <r>
    <s v="5-16"/>
    <d v="2013-01-22T00:00:00"/>
    <n v="600.20000000000005"/>
    <n v="0"/>
    <n v="0"/>
    <n v="307.45"/>
    <n v="24"/>
    <n v="12.810416666666667"/>
    <n v="292.75"/>
    <n v="7"/>
    <n v="31"/>
    <n v="41.821428571428569"/>
    <n v="19.361290322580647"/>
    <m/>
    <m/>
    <m/>
    <x v="18"/>
    <x v="6"/>
    <x v="1"/>
    <x v="283"/>
  </r>
  <r>
    <s v="5-16"/>
    <d v="2013-01-23T00:00:00"/>
    <n v="670.85"/>
    <n v="0"/>
    <n v="0"/>
    <n v="389.85"/>
    <n v="24"/>
    <n v="16.243750000000002"/>
    <n v="281"/>
    <n v="9"/>
    <n v="33"/>
    <n v="31.222222222222221"/>
    <n v="20.328787878787878"/>
    <m/>
    <m/>
    <m/>
    <x v="18"/>
    <x v="6"/>
    <x v="2"/>
    <x v="283"/>
  </r>
  <r>
    <s v="5-16"/>
    <d v="2013-01-24T00:00:00"/>
    <n v="1415.96"/>
    <n v="0"/>
    <n v="0"/>
    <n v="461.2"/>
    <n v="28"/>
    <n v="16.471428571428572"/>
    <n v="954.76"/>
    <n v="9"/>
    <n v="37"/>
    <n v="106.08444444444444"/>
    <n v="38.269189189189191"/>
    <m/>
    <m/>
    <m/>
    <x v="18"/>
    <x v="6"/>
    <x v="3"/>
    <x v="283"/>
  </r>
  <r>
    <s v="5-16"/>
    <d v="2013-01-25T00:00:00"/>
    <n v="2264.7800000000002"/>
    <n v="0"/>
    <n v="0"/>
    <n v="1016.45"/>
    <n v="44"/>
    <n v="23.101136363636364"/>
    <n v="1248.33"/>
    <n v="22"/>
    <n v="66"/>
    <n v="56.742272727272727"/>
    <n v="34.314848484848483"/>
    <m/>
    <m/>
    <m/>
    <x v="18"/>
    <x v="6"/>
    <x v="4"/>
    <x v="283"/>
  </r>
  <r>
    <s v="5-16"/>
    <d v="2013-01-26T00:00:00"/>
    <n v="996.51"/>
    <n v="0"/>
    <n v="0"/>
    <n v="496.55"/>
    <n v="21"/>
    <n v="23.645238095238096"/>
    <n v="499.96"/>
    <n v="13"/>
    <n v="34"/>
    <n v="38.458461538461535"/>
    <n v="29.309117647058823"/>
    <m/>
    <m/>
    <m/>
    <x v="18"/>
    <x v="6"/>
    <x v="5"/>
    <x v="283"/>
  </r>
  <r>
    <m/>
    <d v="2013-01-27T00:00:00"/>
    <n v="6752.880000000001"/>
    <n v="2048.88"/>
    <n v="8801.760000000002"/>
    <m/>
    <n v="164"/>
    <n v="18.22938625384278"/>
    <n v="3687.98"/>
    <n v="70"/>
    <n v="234"/>
    <n v="52.574471583971579"/>
    <n v="27.660740940612857"/>
    <m/>
    <m/>
    <m/>
    <x v="19"/>
    <x v="6"/>
    <x v="6"/>
    <x v="284"/>
  </r>
  <r>
    <s v="5-17"/>
    <d v="2013-01-28T00:00:00"/>
    <n v="0"/>
    <n v="0"/>
    <n v="0"/>
    <n v="0"/>
    <n v="0"/>
    <n v="0"/>
    <n v="0"/>
    <n v="0"/>
    <n v="0"/>
    <n v="0"/>
    <n v="0"/>
    <s v="AUST DAY HOLIDAY"/>
    <m/>
    <m/>
    <x v="19"/>
    <x v="6"/>
    <x v="0"/>
    <x v="284"/>
  </r>
  <r>
    <s v="5-17"/>
    <d v="2013-01-29T00:00:00"/>
    <n v="0"/>
    <n v="0"/>
    <n v="0"/>
    <n v="0"/>
    <n v="0"/>
    <n v="0"/>
    <n v="0"/>
    <n v="0"/>
    <n v="0"/>
    <n v="0"/>
    <n v="0"/>
    <s v="STORM"/>
    <m/>
    <m/>
    <x v="19"/>
    <x v="6"/>
    <x v="1"/>
    <x v="284"/>
  </r>
  <r>
    <s v="5-17"/>
    <d v="2013-01-30T00:00:00"/>
    <n v="0"/>
    <n v="0"/>
    <n v="0"/>
    <n v="0"/>
    <n v="0"/>
    <n v="0"/>
    <n v="0"/>
    <n v="0"/>
    <n v="0"/>
    <n v="0"/>
    <n v="0"/>
    <s v="STORM"/>
    <m/>
    <m/>
    <x v="19"/>
    <x v="6"/>
    <x v="2"/>
    <x v="284"/>
  </r>
  <r>
    <s v="5-17"/>
    <d v="2013-01-31T00:00:00"/>
    <n v="0"/>
    <n v="0"/>
    <n v="0"/>
    <n v="0"/>
    <n v="0"/>
    <n v="0"/>
    <n v="0"/>
    <n v="0"/>
    <n v="0"/>
    <n v="0"/>
    <n v="0"/>
    <s v="STORM"/>
    <m/>
    <m/>
    <x v="19"/>
    <x v="6"/>
    <x v="3"/>
    <x v="284"/>
  </r>
  <r>
    <s v="5-17"/>
    <d v="2013-02-01T00:00:00"/>
    <n v="0"/>
    <n v="0"/>
    <n v="0"/>
    <n v="0"/>
    <n v="0"/>
    <n v="0"/>
    <n v="0"/>
    <n v="0"/>
    <n v="0"/>
    <n v="0"/>
    <n v="0"/>
    <s v="STORM"/>
    <m/>
    <m/>
    <x v="19"/>
    <x v="6"/>
    <x v="4"/>
    <x v="284"/>
  </r>
  <r>
    <s v="5-17"/>
    <d v="2013-02-02T00:00:00"/>
    <n v="0"/>
    <n v="0"/>
    <n v="0"/>
    <n v="0"/>
    <n v="0"/>
    <n v="0"/>
    <n v="0"/>
    <n v="0"/>
    <n v="0"/>
    <n v="0"/>
    <n v="0"/>
    <s v="STORM"/>
    <m/>
    <m/>
    <x v="19"/>
    <x v="6"/>
    <x v="5"/>
    <x v="284"/>
  </r>
  <r>
    <m/>
    <d v="2013-02-03T00:00:00"/>
    <n v="0"/>
    <n v="0"/>
    <n v="0"/>
    <m/>
    <n v="0"/>
    <n v="0"/>
    <n v="0"/>
    <n v="0"/>
    <n v="0"/>
    <n v="0"/>
    <n v="0"/>
    <m/>
    <m/>
    <m/>
    <x v="20"/>
    <x v="6"/>
    <x v="6"/>
    <x v="285"/>
  </r>
  <r>
    <s v="5-18"/>
    <d v="2013-02-04T00:00:00"/>
    <n v="0"/>
    <n v="0"/>
    <n v="0"/>
    <n v="0"/>
    <n v="0"/>
    <n v="0"/>
    <n v="0"/>
    <n v="0"/>
    <n v="0"/>
    <n v="0"/>
    <n v="0"/>
    <s v="STORM"/>
    <m/>
    <m/>
    <x v="20"/>
    <x v="6"/>
    <x v="0"/>
    <x v="285"/>
  </r>
  <r>
    <s v="5-18"/>
    <d v="2013-02-05T00:00:00"/>
    <n v="0"/>
    <n v="0"/>
    <n v="0"/>
    <n v="0"/>
    <n v="0"/>
    <n v="0"/>
    <n v="0"/>
    <n v="0"/>
    <n v="0"/>
    <n v="0"/>
    <n v="0"/>
    <s v="STORM"/>
    <m/>
    <m/>
    <x v="20"/>
    <x v="6"/>
    <x v="1"/>
    <x v="285"/>
  </r>
  <r>
    <s v="5-18"/>
    <d v="2013-02-06T00:00:00"/>
    <n v="0"/>
    <n v="0"/>
    <n v="0"/>
    <n v="0"/>
    <n v="0"/>
    <n v="0"/>
    <n v="0"/>
    <n v="0"/>
    <n v="0"/>
    <n v="0"/>
    <n v="0"/>
    <s v="STORM"/>
    <m/>
    <m/>
    <x v="20"/>
    <x v="6"/>
    <x v="2"/>
    <x v="285"/>
  </r>
  <r>
    <s v="5-18"/>
    <d v="2013-02-07T00:00:00"/>
    <n v="2035.76"/>
    <n v="0"/>
    <n v="0"/>
    <n v="441.7"/>
    <n v="21"/>
    <n v="21.033333333333331"/>
    <n v="1594.06"/>
    <n v="19"/>
    <n v="40"/>
    <n v="83.897894736842105"/>
    <n v="50.893999999999998"/>
    <m/>
    <m/>
    <m/>
    <x v="20"/>
    <x v="6"/>
    <x v="3"/>
    <x v="285"/>
  </r>
  <r>
    <s v="5-18"/>
    <d v="2013-02-08T00:00:00"/>
    <n v="1310.82"/>
    <n v="0"/>
    <n v="0"/>
    <n v="813.35"/>
    <n v="38"/>
    <n v="21.403947368421054"/>
    <n v="497.47"/>
    <n v="14"/>
    <n v="52"/>
    <n v="35.533571428571427"/>
    <n v="25.208076923076927"/>
    <m/>
    <m/>
    <m/>
    <x v="20"/>
    <x v="6"/>
    <x v="4"/>
    <x v="285"/>
  </r>
  <r>
    <s v="5-18"/>
    <d v="2013-02-09T00:00:00"/>
    <n v="0"/>
    <n v="0"/>
    <n v="0"/>
    <n v="0"/>
    <n v="0"/>
    <n v="0"/>
    <n v="0"/>
    <n v="0"/>
    <n v="0"/>
    <n v="0"/>
    <n v="0"/>
    <s v="CLOSED"/>
    <m/>
    <m/>
    <x v="20"/>
    <x v="6"/>
    <x v="5"/>
    <x v="285"/>
  </r>
  <r>
    <m/>
    <d v="2013-02-10T00:00:00"/>
    <n v="3346.58"/>
    <n v="2275.5"/>
    <n v="5622.08"/>
    <m/>
    <n v="59"/>
    <n v="7.0728801169590652"/>
    <n v="2091.5299999999997"/>
    <n v="33"/>
    <n v="92"/>
    <n v="19.905244360902255"/>
    <n v="12.683679487179488"/>
    <m/>
    <m/>
    <m/>
    <x v="21"/>
    <x v="6"/>
    <x v="6"/>
    <x v="286"/>
  </r>
  <r>
    <s v="5-19"/>
    <d v="2013-02-11T00:00:00"/>
    <n v="616.30999999999995"/>
    <n v="0"/>
    <n v="0"/>
    <n v="328.65"/>
    <n v="20"/>
    <n v="16.432499999999997"/>
    <n v="287.66000000000003"/>
    <n v="7"/>
    <n v="27"/>
    <n v="41.094285714285718"/>
    <n v="22.826296296296295"/>
    <m/>
    <m/>
    <m/>
    <x v="21"/>
    <x v="6"/>
    <x v="0"/>
    <x v="286"/>
  </r>
  <r>
    <s v="5-19"/>
    <d v="2013-02-12T00:00:00"/>
    <n v="805.91"/>
    <n v="0"/>
    <n v="0"/>
    <n v="492.55"/>
    <n v="26"/>
    <n v="18.944230769230771"/>
    <n v="313.36"/>
    <n v="9"/>
    <n v="35"/>
    <n v="34.817777777777778"/>
    <n v="23.026000000000003"/>
    <m/>
    <m/>
    <m/>
    <x v="21"/>
    <x v="6"/>
    <x v="1"/>
    <x v="286"/>
  </r>
  <r>
    <s v="5-19"/>
    <d v="2013-02-13T00:00:00"/>
    <n v="653.25"/>
    <n v="0"/>
    <n v="0"/>
    <n v="409.3"/>
    <n v="26"/>
    <n v="15.742307692307692"/>
    <n v="243.95"/>
    <n v="8"/>
    <n v="34"/>
    <n v="30.493749999999999"/>
    <n v="19.213235294117649"/>
    <m/>
    <m/>
    <m/>
    <x v="21"/>
    <x v="6"/>
    <x v="2"/>
    <x v="286"/>
  </r>
  <r>
    <s v="5-19"/>
    <d v="2013-02-14T00:00:00"/>
    <n v="1813.66"/>
    <n v="0"/>
    <n v="0"/>
    <n v="430.25"/>
    <n v="17"/>
    <n v="25.308823529411764"/>
    <n v="1383.41"/>
    <n v="14"/>
    <n v="31"/>
    <n v="98.815000000000012"/>
    <n v="58.505161290322583"/>
    <m/>
    <m/>
    <m/>
    <x v="21"/>
    <x v="6"/>
    <x v="3"/>
    <x v="286"/>
  </r>
  <r>
    <s v="5-19"/>
    <d v="2013-02-15T00:00:00"/>
    <n v="895.76"/>
    <n v="0"/>
    <n v="0"/>
    <n v="557.04999999999995"/>
    <n v="26"/>
    <n v="21.424999999999997"/>
    <n v="338.71"/>
    <n v="5"/>
    <n v="31"/>
    <n v="67.74199999999999"/>
    <n v="28.895483870967741"/>
    <m/>
    <m/>
    <m/>
    <x v="21"/>
    <x v="6"/>
    <x v="4"/>
    <x v="286"/>
  </r>
  <r>
    <s v="5-19"/>
    <d v="2013-02-16T00:00:00"/>
    <n v="513.49"/>
    <n v="0"/>
    <n v="0"/>
    <n v="196.55"/>
    <n v="8"/>
    <n v="24.568750000000001"/>
    <n v="316.94"/>
    <n v="8"/>
    <n v="16"/>
    <n v="39.6175"/>
    <n v="32.093125000000001"/>
    <m/>
    <m/>
    <m/>
    <x v="21"/>
    <x v="6"/>
    <x v="5"/>
    <x v="286"/>
  </r>
  <r>
    <m/>
    <d v="2013-02-17T00:00:00"/>
    <n v="5298.38"/>
    <n v="1396.2"/>
    <n v="6694.58"/>
    <m/>
    <n v="123"/>
    <n v="20.403601998491705"/>
    <n v="2884.03"/>
    <n v="51"/>
    <n v="174"/>
    <n v="52.096718915343907"/>
    <n v="30.759883625284051"/>
    <m/>
    <m/>
    <m/>
    <x v="22"/>
    <x v="6"/>
    <x v="6"/>
    <x v="287"/>
  </r>
  <r>
    <s v="5-20"/>
    <d v="2013-02-18T00:00:00"/>
    <n v="2143.94"/>
    <n v="0"/>
    <n v="0"/>
    <n v="788.45"/>
    <n v="34"/>
    <n v="23.189705882352943"/>
    <n v="1355.49"/>
    <n v="11"/>
    <n v="45"/>
    <n v="123.22636363636364"/>
    <n v="47.643111111111111"/>
    <m/>
    <m/>
    <m/>
    <x v="22"/>
    <x v="6"/>
    <x v="0"/>
    <x v="287"/>
  </r>
  <r>
    <s v="5-20"/>
    <d v="2013-02-19T00:00:00"/>
    <n v="586.98"/>
    <n v="0"/>
    <n v="0"/>
    <n v="329.15"/>
    <n v="22"/>
    <n v="14.961363636363636"/>
    <n v="257.83"/>
    <n v="5"/>
    <n v="27"/>
    <n v="51.565999999999995"/>
    <n v="21.740000000000002"/>
    <m/>
    <m/>
    <m/>
    <x v="22"/>
    <x v="6"/>
    <x v="1"/>
    <x v="287"/>
  </r>
  <r>
    <s v="5-20"/>
    <d v="2013-02-20T00:00:00"/>
    <n v="617.75"/>
    <n v="0"/>
    <n v="0"/>
    <n v="376.85"/>
    <n v="30"/>
    <n v="12.561666666666667"/>
    <n v="240.9"/>
    <n v="7"/>
    <n v="37"/>
    <n v="34.414285714285718"/>
    <n v="16.695945945945947"/>
    <m/>
    <m/>
    <m/>
    <x v="22"/>
    <x v="6"/>
    <x v="2"/>
    <x v="287"/>
  </r>
  <r>
    <s v="5-20"/>
    <d v="2013-02-21T00:00:00"/>
    <n v="682.3"/>
    <n v="0"/>
    <n v="0"/>
    <n v="428.1"/>
    <n v="0"/>
    <n v="0"/>
    <n v="154.19999999999999"/>
    <n v="0"/>
    <n v="0"/>
    <n v="0"/>
    <n v="0"/>
    <m/>
    <m/>
    <m/>
    <x v="22"/>
    <x v="6"/>
    <x v="3"/>
    <x v="287"/>
  </r>
  <r>
    <s v="5-20"/>
    <d v="2013-02-22T00:00:00"/>
    <n v="1512.69"/>
    <n v="0"/>
    <n v="0"/>
    <n v="762.2"/>
    <n v="61"/>
    <n v="12.495081967213116"/>
    <n v="850.49"/>
    <n v="17"/>
    <n v="78"/>
    <n v="50.028823529411767"/>
    <n v="20.675512820512822"/>
    <m/>
    <m/>
    <m/>
    <x v="22"/>
    <x v="6"/>
    <x v="4"/>
    <x v="287"/>
  </r>
  <r>
    <s v="5-20"/>
    <d v="2013-02-23T00:00:00"/>
    <n v="1210.56"/>
    <n v="0"/>
    <n v="0"/>
    <n v="671.9"/>
    <n v="30"/>
    <n v="22.396666666666665"/>
    <n v="538.66"/>
    <n v="17"/>
    <n v="47"/>
    <n v="31.685882352941174"/>
    <n v="25.756595744680851"/>
    <m/>
    <m/>
    <m/>
    <x v="22"/>
    <x v="6"/>
    <x v="5"/>
    <x v="287"/>
  </r>
  <r>
    <m/>
    <d v="2013-02-24T00:00:00"/>
    <n v="6754.2199999999993"/>
    <n v="6679.64"/>
    <n v="13433.86"/>
    <m/>
    <n v="177"/>
    <n v="14.26741413654384"/>
    <n v="3397.5699999999997"/>
    <n v="57"/>
    <n v="234"/>
    <n v="48.486892538833722"/>
    <n v="22.085194270375123"/>
    <m/>
    <m/>
    <m/>
    <x v="23"/>
    <x v="6"/>
    <x v="6"/>
    <x v="288"/>
  </r>
  <r>
    <s v="5-21"/>
    <d v="2013-02-25T00:00:00"/>
    <n v="474.08"/>
    <n v="0"/>
    <n v="0"/>
    <n v="268.7"/>
    <n v="22"/>
    <n v="12.213636363636363"/>
    <n v="205.38"/>
    <n v="6"/>
    <n v="28"/>
    <n v="34.229999999999997"/>
    <n v="16.931428571428572"/>
    <m/>
    <m/>
    <m/>
    <x v="23"/>
    <x v="6"/>
    <x v="0"/>
    <x v="288"/>
  </r>
  <r>
    <s v="5-21"/>
    <d v="2013-02-26T00:00:00"/>
    <n v="1221.3499999999999"/>
    <n v="0"/>
    <n v="0"/>
    <n v="550.54999999999995"/>
    <n v="32"/>
    <n v="17.204687499999999"/>
    <n v="670.8"/>
    <n v="13"/>
    <n v="45"/>
    <n v="51.599999999999994"/>
    <n v="27.141111111111108"/>
    <m/>
    <m/>
    <m/>
    <x v="23"/>
    <x v="6"/>
    <x v="1"/>
    <x v="288"/>
  </r>
  <r>
    <s v="5-21"/>
    <d v="2013-02-27T00:00:00"/>
    <n v="705.84"/>
    <n v="0"/>
    <n v="0"/>
    <n v="436.65"/>
    <n v="27"/>
    <n v="16.172222222222221"/>
    <n v="269.19"/>
    <n v="10"/>
    <n v="37"/>
    <n v="26.919"/>
    <n v="19.076756756756755"/>
    <m/>
    <m/>
    <m/>
    <x v="23"/>
    <x v="6"/>
    <x v="2"/>
    <x v="288"/>
  </r>
  <r>
    <s v="5-21"/>
    <d v="2013-02-28T00:00:00"/>
    <n v="1052.25"/>
    <n v="0"/>
    <n v="0"/>
    <n v="329.35"/>
    <n v="21"/>
    <n v="15.683333333333334"/>
    <n v="722.9"/>
    <n v="6"/>
    <n v="27"/>
    <n v="120.48333333333333"/>
    <n v="38.972222222222221"/>
    <m/>
    <m/>
    <m/>
    <x v="23"/>
    <x v="6"/>
    <x v="3"/>
    <x v="288"/>
  </r>
  <r>
    <s v="5-21"/>
    <d v="2013-03-01T00:00:00"/>
    <n v="1586.14"/>
    <n v="0"/>
    <n v="0"/>
    <n v="1069.05"/>
    <n v="40"/>
    <n v="26.72625"/>
    <n v="517.09"/>
    <n v="11"/>
    <n v="51"/>
    <n v="47.008181818181818"/>
    <n v="31.100784313725487"/>
    <m/>
    <m/>
    <m/>
    <x v="23"/>
    <x v="6"/>
    <x v="4"/>
    <x v="288"/>
  </r>
  <r>
    <s v="5-21"/>
    <d v="2013-03-02T00:00:00"/>
    <n v="715.64"/>
    <n v="0"/>
    <n v="0"/>
    <n v="306.45"/>
    <n v="16"/>
    <n v="19.153124999999999"/>
    <n v="379.19"/>
    <n v="7"/>
    <n v="23"/>
    <n v="54.17"/>
    <n v="29.810434782608695"/>
    <m/>
    <m/>
    <m/>
    <x v="23"/>
    <x v="6"/>
    <x v="5"/>
    <x v="288"/>
  </r>
  <r>
    <m/>
    <d v="2013-03-03T00:00:00"/>
    <n v="5755.3"/>
    <n v="1979.41"/>
    <n v="7734.71"/>
    <m/>
    <n v="158"/>
    <n v="17.858875736531989"/>
    <n v="2764.55"/>
    <n v="53"/>
    <n v="211"/>
    <n v="55.735085858585855"/>
    <n v="27.172122959642138"/>
    <m/>
    <m/>
    <m/>
    <x v="24"/>
    <x v="6"/>
    <x v="6"/>
    <x v="289"/>
  </r>
  <r>
    <s v="5-22"/>
    <d v="2013-03-04T00:00:00"/>
    <n v="677.85"/>
    <n v="0"/>
    <n v="0"/>
    <n v="342.95"/>
    <n v="10"/>
    <n v="34.295000000000002"/>
    <n v="334.9"/>
    <n v="10"/>
    <n v="20"/>
    <n v="33.489999999999995"/>
    <n v="33.892499999999998"/>
    <m/>
    <m/>
    <m/>
    <x v="24"/>
    <x v="6"/>
    <x v="0"/>
    <x v="289"/>
  </r>
  <r>
    <s v="5-22"/>
    <d v="2013-03-05T00:00:00"/>
    <n v="648.19000000000005"/>
    <n v="0"/>
    <n v="0"/>
    <n v="356.9"/>
    <n v="20"/>
    <n v="17.844999999999999"/>
    <n v="291.29000000000002"/>
    <n v="9"/>
    <n v="29"/>
    <n v="32.365555555555559"/>
    <n v="22.351379310344829"/>
    <m/>
    <m/>
    <m/>
    <x v="24"/>
    <x v="6"/>
    <x v="1"/>
    <x v="289"/>
  </r>
  <r>
    <s v="5-22"/>
    <d v="2013-03-06T00:00:00"/>
    <n v="1031.32"/>
    <n v="0"/>
    <n v="0"/>
    <n v="477.95"/>
    <n v="18"/>
    <n v="26.552777777777777"/>
    <n v="563.37"/>
    <n v="7"/>
    <n v="25"/>
    <n v="80.481428571428566"/>
    <n v="41.652799999999999"/>
    <m/>
    <m/>
    <m/>
    <x v="24"/>
    <x v="6"/>
    <x v="2"/>
    <x v="289"/>
  </r>
  <r>
    <s v="5-22"/>
    <d v="2013-03-07T00:00:00"/>
    <n v="610.85"/>
    <n v="0"/>
    <n v="0"/>
    <n v="359.35"/>
    <n v="24"/>
    <n v="14.972916666666668"/>
    <n v="251.5"/>
    <n v="6"/>
    <n v="30"/>
    <n v="41.916666666666664"/>
    <n v="20.361666666666668"/>
    <m/>
    <m/>
    <m/>
    <x v="24"/>
    <x v="6"/>
    <x v="3"/>
    <x v="289"/>
  </r>
  <r>
    <s v="5-22"/>
    <d v="2013-03-08T00:00:00"/>
    <n v="1470.59"/>
    <n v="0"/>
    <n v="0"/>
    <n v="971"/>
    <n v="38"/>
    <n v="25.55263157894737"/>
    <n v="499.59"/>
    <n v="6"/>
    <n v="44"/>
    <n v="83.265000000000001"/>
    <n v="33.422499999999999"/>
    <m/>
    <m/>
    <m/>
    <x v="24"/>
    <x v="6"/>
    <x v="4"/>
    <x v="289"/>
  </r>
  <r>
    <s v="5-22"/>
    <d v="2013-03-09T00:00:00"/>
    <n v="1175.5"/>
    <n v="0"/>
    <n v="0"/>
    <n v="300"/>
    <n v="14"/>
    <n v="21.428571428571427"/>
    <n v="875.5"/>
    <n v="15"/>
    <n v="29"/>
    <n v="58.366666666666667"/>
    <n v="40.53448275862069"/>
    <m/>
    <m/>
    <m/>
    <x v="24"/>
    <x v="6"/>
    <x v="5"/>
    <x v="289"/>
  </r>
  <r>
    <m/>
    <d v="2013-03-10T00:00:00"/>
    <n v="5614.2999999999993"/>
    <n v="3987.16"/>
    <n v="9601.4599999999991"/>
    <m/>
    <n v="124"/>
    <n v="23.441149575327206"/>
    <n v="2816.1499999999996"/>
    <n v="53"/>
    <n v="177"/>
    <n v="54.980886243386244"/>
    <n v="32.035888122605364"/>
    <m/>
    <m/>
    <m/>
    <x v="25"/>
    <x v="6"/>
    <x v="6"/>
    <x v="290"/>
  </r>
  <r>
    <s v="5-23"/>
    <d v="2013-03-11T00:00:00"/>
    <n v="551.9"/>
    <n v="0"/>
    <n v="0"/>
    <n v="260.5"/>
    <n v="23"/>
    <n v="11.326086956521738"/>
    <n v="291.39999999999998"/>
    <n v="7"/>
    <n v="30"/>
    <n v="41.628571428571426"/>
    <n v="18.396666666666665"/>
    <m/>
    <m/>
    <m/>
    <x v="25"/>
    <x v="6"/>
    <x v="0"/>
    <x v="290"/>
  </r>
  <r>
    <s v="5-23"/>
    <d v="2013-03-12T00:00:00"/>
    <n v="709.01"/>
    <n v="0"/>
    <n v="0"/>
    <n v="422.45"/>
    <n v="23"/>
    <n v="18.367391304347827"/>
    <n v="286.56"/>
    <n v="11"/>
    <n v="34"/>
    <n v="26.050909090909091"/>
    <n v="20.853235294117646"/>
    <m/>
    <m/>
    <m/>
    <x v="25"/>
    <x v="6"/>
    <x v="1"/>
    <x v="290"/>
  </r>
  <r>
    <s v="5-23"/>
    <d v="2013-03-13T00:00:00"/>
    <n v="1067.9100000000001"/>
    <n v="0"/>
    <n v="0"/>
    <n v="661.55"/>
    <n v="20"/>
    <n v="33.077500000000001"/>
    <n v="406.36"/>
    <n v="8"/>
    <n v="28"/>
    <n v="50.795000000000002"/>
    <n v="38.139642857142853"/>
    <m/>
    <m/>
    <m/>
    <x v="25"/>
    <x v="6"/>
    <x v="2"/>
    <x v="290"/>
  </r>
  <r>
    <s v="5-23"/>
    <d v="2013-03-14T00:00:00"/>
    <n v="1542.38"/>
    <n v="0"/>
    <n v="0"/>
    <n v="440.05"/>
    <n v="21"/>
    <n v="20.954761904761906"/>
    <n v="1102.33"/>
    <n v="16"/>
    <n v="37"/>
    <n v="68.895624999999995"/>
    <n v="41.685945945945946"/>
    <m/>
    <m/>
    <m/>
    <x v="25"/>
    <x v="6"/>
    <x v="3"/>
    <x v="290"/>
  </r>
  <r>
    <s v="5-23"/>
    <d v="2013-03-15T00:00:00"/>
    <n v="1147.58"/>
    <n v="0"/>
    <n v="0"/>
    <n v="751.15"/>
    <n v="30"/>
    <n v="25.038333333333334"/>
    <n v="396.43"/>
    <n v="9"/>
    <n v="39"/>
    <n v="44.047777777777782"/>
    <n v="29.425128205128203"/>
    <m/>
    <m/>
    <m/>
    <x v="25"/>
    <x v="6"/>
    <x v="4"/>
    <x v="290"/>
  </r>
  <r>
    <s v="5-23"/>
    <d v="2013-03-16T00:00:00"/>
    <n v="492.61"/>
    <n v="0"/>
    <n v="0"/>
    <n v="306.75"/>
    <n v="19"/>
    <n v="16.144736842105264"/>
    <n v="185.86"/>
    <n v="5"/>
    <n v="24"/>
    <n v="37.172000000000004"/>
    <n v="20.525416666666668"/>
    <m/>
    <m/>
    <m/>
    <x v="25"/>
    <x v="6"/>
    <x v="5"/>
    <x v="290"/>
  </r>
  <r>
    <m/>
    <d v="2013-03-17T00:00:00"/>
    <n v="5511.3899999999994"/>
    <n v="2465.69"/>
    <n v="7977.08"/>
    <m/>
    <n v="136"/>
    <n v="20.818135056845012"/>
    <n v="2668.94"/>
    <n v="56"/>
    <n v="192"/>
    <n v="44.764980549543054"/>
    <n v="28.171005939278"/>
    <m/>
    <m/>
    <m/>
    <x v="26"/>
    <x v="6"/>
    <x v="6"/>
    <x v="291"/>
  </r>
  <r>
    <s v="5-24"/>
    <d v="2013-03-18T00:00:00"/>
    <n v="885.79"/>
    <n v="0"/>
    <n v="0"/>
    <n v="618.35"/>
    <n v="24"/>
    <n v="25.764583333333334"/>
    <n v="267.44"/>
    <n v="8"/>
    <n v="32"/>
    <n v="33.43"/>
    <n v="27.680937499999999"/>
    <m/>
    <m/>
    <m/>
    <x v="26"/>
    <x v="6"/>
    <x v="0"/>
    <x v="291"/>
  </r>
  <r>
    <s v="5-24"/>
    <d v="2013-03-19T00:00:00"/>
    <n v="566.52"/>
    <n v="0"/>
    <n v="0"/>
    <n v="449.61"/>
    <n v="16"/>
    <n v="28.100625000000001"/>
    <n v="116.92"/>
    <n v="4"/>
    <n v="20"/>
    <n v="29.23"/>
    <n v="28.326499999999999"/>
    <m/>
    <m/>
    <m/>
    <x v="26"/>
    <x v="6"/>
    <x v="1"/>
    <x v="291"/>
  </r>
  <r>
    <s v="5-24"/>
    <d v="2013-03-20T00:00:00"/>
    <n v="1005.51"/>
    <n v="0"/>
    <n v="0"/>
    <n v="779.1"/>
    <n v="35"/>
    <n v="22.26"/>
    <n v="226.41"/>
    <n v="8"/>
    <n v="43"/>
    <n v="28.30125"/>
    <n v="23.383953488372093"/>
    <m/>
    <m/>
    <m/>
    <x v="26"/>
    <x v="6"/>
    <x v="2"/>
    <x v="291"/>
  </r>
  <r>
    <s v="5-24"/>
    <d v="2013-03-21T00:00:00"/>
    <n v="1599.25"/>
    <n v="0"/>
    <n v="0"/>
    <n v="764.95"/>
    <n v="25"/>
    <n v="30.598000000000003"/>
    <n v="834.3"/>
    <n v="12"/>
    <n v="37"/>
    <n v="69.524999999999991"/>
    <n v="43.222972972972975"/>
    <m/>
    <m/>
    <m/>
    <x v="26"/>
    <x v="6"/>
    <x v="3"/>
    <x v="291"/>
  </r>
  <r>
    <s v="5-24"/>
    <d v="2013-03-22T00:00:00"/>
    <n v="1450.96"/>
    <n v="0"/>
    <n v="0"/>
    <n v="862.35"/>
    <n v="32"/>
    <n v="26.948437500000001"/>
    <n v="588.61"/>
    <n v="6"/>
    <n v="38"/>
    <n v="98.101666666666674"/>
    <n v="38.183157894736844"/>
    <m/>
    <m/>
    <m/>
    <x v="26"/>
    <x v="6"/>
    <x v="4"/>
    <x v="291"/>
  </r>
  <r>
    <s v="5-24"/>
    <d v="2013-03-23T00:00:00"/>
    <n v="700"/>
    <n v="0"/>
    <n v="0"/>
    <n v="500"/>
    <n v="15"/>
    <n v="33.333333333333336"/>
    <n v="200"/>
    <n v="6"/>
    <n v="21"/>
    <n v="33.333333333333336"/>
    <n v="33.333333333333336"/>
    <m/>
    <m/>
    <m/>
    <x v="26"/>
    <x v="6"/>
    <x v="5"/>
    <x v="291"/>
  </r>
  <r>
    <m/>
    <d v="2013-03-24T00:00:00"/>
    <n v="6208.03"/>
    <n v="3383.54"/>
    <n v="9591.57"/>
    <m/>
    <n v="147"/>
    <n v="27.834163194444447"/>
    <n v="2233.6799999999998"/>
    <n v="44"/>
    <n v="191"/>
    <n v="48.653541666666662"/>
    <n v="32.355142531569207"/>
    <m/>
    <m/>
    <m/>
    <x v="27"/>
    <x v="6"/>
    <x v="6"/>
    <x v="292"/>
  </r>
  <r>
    <s v="5-25"/>
    <d v="2013-03-25T00:00:00"/>
    <n v="771.3"/>
    <n v="0"/>
    <n v="0"/>
    <n v="77.2"/>
    <n v="18"/>
    <n v="4.2888888888888888"/>
    <n v="694.1"/>
    <n v="16"/>
    <n v="34"/>
    <n v="43.381250000000001"/>
    <n v="22.685294117647061"/>
    <m/>
    <m/>
    <m/>
    <x v="27"/>
    <x v="6"/>
    <x v="0"/>
    <x v="292"/>
  </r>
  <r>
    <s v="5-25"/>
    <d v="2013-03-26T00:00:00"/>
    <n v="774.12"/>
    <n v="0"/>
    <n v="0"/>
    <n v="509.15"/>
    <n v="27"/>
    <n v="18.857407407407408"/>
    <n v="234.97"/>
    <n v="6"/>
    <n v="33"/>
    <n v="39.161666666666669"/>
    <n v="22.549090909090911"/>
    <m/>
    <m/>
    <m/>
    <x v="27"/>
    <x v="6"/>
    <x v="1"/>
    <x v="292"/>
  </r>
  <r>
    <s v="5-25"/>
    <d v="2013-03-27T00:00:00"/>
    <n v="2156.9"/>
    <n v="0"/>
    <n v="0"/>
    <n v="849.25"/>
    <n v="35"/>
    <n v="24.264285714285716"/>
    <n v="1298.6500000000001"/>
    <n v="17"/>
    <n v="52"/>
    <n v="76.391176470588235"/>
    <n v="41.305769230769229"/>
    <m/>
    <m/>
    <m/>
    <x v="27"/>
    <x v="6"/>
    <x v="2"/>
    <x v="292"/>
  </r>
  <r>
    <s v="5-25"/>
    <d v="2013-03-28T00:00:00"/>
    <n v="2661.52"/>
    <n v="0"/>
    <n v="0"/>
    <n v="1313.85"/>
    <n v="55"/>
    <n v="23.888181818181817"/>
    <n v="1347.67"/>
    <n v="20"/>
    <n v="75"/>
    <n v="67.383499999999998"/>
    <n v="35.486933333333333"/>
    <m/>
    <m/>
    <m/>
    <x v="27"/>
    <x v="6"/>
    <x v="3"/>
    <x v="292"/>
  </r>
  <r>
    <s v="5-25"/>
    <d v="2013-03-29T00:00:00"/>
    <n v="0"/>
    <n v="0"/>
    <n v="0"/>
    <n v="0"/>
    <n v="0"/>
    <n v="0"/>
    <n v="0"/>
    <n v="0"/>
    <n v="0"/>
    <n v="0"/>
    <n v="0"/>
    <s v="GOOD FRIDAY"/>
    <m/>
    <m/>
    <x v="27"/>
    <x v="6"/>
    <x v="4"/>
    <x v="292"/>
  </r>
  <r>
    <s v="5-25"/>
    <d v="2013-03-30T00:00:00"/>
    <n v="1241.6199999999999"/>
    <n v="0"/>
    <n v="0"/>
    <n v="375.05"/>
    <n v="20"/>
    <n v="18.752500000000001"/>
    <n v="866.57"/>
    <n v="19"/>
    <n v="39"/>
    <n v="45.608947368421056"/>
    <n v="31.836410256410261"/>
    <m/>
    <m/>
    <m/>
    <x v="27"/>
    <x v="6"/>
    <x v="5"/>
    <x v="292"/>
  </r>
  <r>
    <m/>
    <d v="2013-03-31T00:00:00"/>
    <n v="7605.46"/>
    <n v="2946.82"/>
    <n v="10552.28"/>
    <m/>
    <n v="155"/>
    <n v="15.008543971460638"/>
    <n v="4441.96"/>
    <n v="78"/>
    <n v="233"/>
    <n v="45.321090084279327"/>
    <n v="25.643916307875131"/>
    <m/>
    <m/>
    <m/>
    <x v="28"/>
    <x v="6"/>
    <x v="6"/>
    <x v="293"/>
  </r>
  <r>
    <s v="5-26"/>
    <d v="2013-04-01T00:00:00"/>
    <n v="0"/>
    <n v="0"/>
    <n v="0"/>
    <n v="0"/>
    <n v="0"/>
    <n v="0"/>
    <n v="0"/>
    <n v="0"/>
    <n v="0"/>
    <n v="0"/>
    <n v="0"/>
    <s v="EASTER MONDAY"/>
    <m/>
    <m/>
    <x v="28"/>
    <x v="6"/>
    <x v="0"/>
    <x v="293"/>
  </r>
  <r>
    <s v="5-26"/>
    <d v="2013-04-02T00:00:00"/>
    <n v="859.96"/>
    <n v="0"/>
    <n v="0"/>
    <n v="593"/>
    <n v="28"/>
    <n v="21.178571428571427"/>
    <n v="266.95999999999998"/>
    <n v="8"/>
    <n v="36"/>
    <n v="33.369999999999997"/>
    <n v="23.887777777777778"/>
    <m/>
    <m/>
    <m/>
    <x v="28"/>
    <x v="6"/>
    <x v="1"/>
    <x v="293"/>
  </r>
  <r>
    <s v="5-26"/>
    <d v="2013-04-03T00:00:00"/>
    <n v="582.89"/>
    <n v="0"/>
    <n v="0"/>
    <n v="468.7"/>
    <n v="25"/>
    <n v="18.748000000000001"/>
    <n v="114.19"/>
    <n v="5"/>
    <n v="30"/>
    <n v="22.838000000000001"/>
    <n v="19.429666666666666"/>
    <m/>
    <m/>
    <m/>
    <x v="28"/>
    <x v="6"/>
    <x v="2"/>
    <x v="293"/>
  </r>
  <r>
    <s v="5-26"/>
    <d v="2013-04-04T00:00:00"/>
    <n v="1254.3900000000001"/>
    <n v="0"/>
    <n v="0"/>
    <n v="431.35"/>
    <n v="26"/>
    <n v="16.590384615384615"/>
    <n v="823.04"/>
    <n v="11"/>
    <n v="37"/>
    <n v="74.821818181818173"/>
    <n v="33.902432432432427"/>
    <m/>
    <m/>
    <m/>
    <x v="28"/>
    <x v="6"/>
    <x v="3"/>
    <x v="293"/>
  </r>
  <r>
    <s v="5-26"/>
    <d v="2013-04-05T00:00:00"/>
    <n v="1989.66"/>
    <n v="0"/>
    <n v="0"/>
    <n v="1196"/>
    <n v="44"/>
    <n v="27.181818181818183"/>
    <n v="793.66"/>
    <n v="13"/>
    <n v="57"/>
    <n v="61.050769230769227"/>
    <n v="34.90631578947368"/>
    <m/>
    <m/>
    <m/>
    <x v="28"/>
    <x v="6"/>
    <x v="4"/>
    <x v="293"/>
  </r>
  <r>
    <s v="5-26"/>
    <d v="2013-04-06T00:00:00"/>
    <n v="1323.97"/>
    <n v="0"/>
    <n v="0"/>
    <n v="500.55"/>
    <n v="20"/>
    <n v="25.0275"/>
    <n v="823.42"/>
    <n v="15"/>
    <n v="35"/>
    <n v="54.894666666666666"/>
    <n v="37.827714285714286"/>
    <m/>
    <m/>
    <m/>
    <x v="28"/>
    <x v="6"/>
    <x v="5"/>
    <x v="293"/>
  </r>
  <r>
    <m/>
    <d v="2013-04-07T00:00:00"/>
    <n v="6010.87"/>
    <n v="2324.9699999999998"/>
    <n v="8335.84"/>
    <m/>
    <n v="143"/>
    <n v="18.121045704295707"/>
    <n v="2821.27"/>
    <n v="52"/>
    <n v="195"/>
    <n v="41.162542346542345"/>
    <n v="24.992317825344141"/>
    <m/>
    <m/>
    <m/>
    <x v="29"/>
    <x v="6"/>
    <x v="6"/>
    <x v="294"/>
  </r>
  <r>
    <s v="5-27"/>
    <d v="2013-04-08T00:00:00"/>
    <n v="1078.22"/>
    <n v="0"/>
    <n v="0"/>
    <n v="426.85"/>
    <n v="26"/>
    <n v="16.417307692307695"/>
    <n v="651.37"/>
    <n v="12"/>
    <n v="38"/>
    <n v="54.280833333333334"/>
    <n v="28.374210526315789"/>
    <m/>
    <m/>
    <m/>
    <x v="29"/>
    <x v="6"/>
    <x v="0"/>
    <x v="294"/>
  </r>
  <r>
    <s v="5-27"/>
    <d v="2013-04-09T00:00:00"/>
    <n v="746.2"/>
    <n v="0"/>
    <n v="0"/>
    <n v="358.57"/>
    <n v="22"/>
    <n v="16.298636363636362"/>
    <n v="387.63"/>
    <n v="10"/>
    <n v="32"/>
    <n v="38.762999999999998"/>
    <n v="23.318750000000001"/>
    <m/>
    <m/>
    <m/>
    <x v="29"/>
    <x v="6"/>
    <x v="1"/>
    <x v="294"/>
  </r>
  <r>
    <s v="5-27"/>
    <d v="2013-04-10T00:00:00"/>
    <n v="934.51"/>
    <n v="0"/>
    <n v="0"/>
    <n v="418.4"/>
    <n v="35"/>
    <n v="11.954285714285714"/>
    <n v="516.11"/>
    <n v="15"/>
    <n v="50"/>
    <n v="34.407333333333334"/>
    <n v="18.690200000000001"/>
    <m/>
    <m/>
    <m/>
    <x v="29"/>
    <x v="6"/>
    <x v="2"/>
    <x v="294"/>
  </r>
  <r>
    <s v="5-27"/>
    <d v="2013-04-11T00:00:00"/>
    <n v="1038.48"/>
    <n v="0"/>
    <n v="0"/>
    <n v="488.45"/>
    <n v="30"/>
    <n v="16.281666666666666"/>
    <n v="550.03"/>
    <n v="12"/>
    <n v="42"/>
    <n v="45.835833333333333"/>
    <n v="24.725714285714286"/>
    <m/>
    <m/>
    <m/>
    <x v="29"/>
    <x v="6"/>
    <x v="3"/>
    <x v="294"/>
  </r>
  <r>
    <s v="5-27"/>
    <d v="2013-04-12T00:00:00"/>
    <n v="1397.95"/>
    <n v="0"/>
    <n v="0"/>
    <n v="753.2"/>
    <n v="31"/>
    <n v="24.296774193548387"/>
    <n v="644.75"/>
    <n v="16"/>
    <n v="47"/>
    <n v="40.296875"/>
    <n v="29.743617021276595"/>
    <m/>
    <m/>
    <m/>
    <x v="29"/>
    <x v="6"/>
    <x v="4"/>
    <x v="294"/>
  </r>
  <r>
    <s v="5-27"/>
    <d v="2013-04-13T00:00:00"/>
    <n v="703.58"/>
    <n v="0"/>
    <n v="0"/>
    <n v="227.2"/>
    <n v="13"/>
    <n v="17.476923076923075"/>
    <n v="476.38"/>
    <n v="11"/>
    <n v="24"/>
    <n v="43.307272727272725"/>
    <n v="29.31583333333333"/>
    <m/>
    <m/>
    <m/>
    <x v="29"/>
    <x v="6"/>
    <x v="5"/>
    <x v="294"/>
  </r>
  <r>
    <m/>
    <d v="2013-04-14T00:00:00"/>
    <n v="5898.9400000000005"/>
    <n v="4651.34"/>
    <n v="10550.28"/>
    <m/>
    <n v="157"/>
    <n v="17.120932284561317"/>
    <n v="3226.2700000000004"/>
    <n v="76"/>
    <n v="233"/>
    <n v="42.815191287878783"/>
    <n v="25.694720861106664"/>
    <m/>
    <m/>
    <m/>
    <x v="30"/>
    <x v="6"/>
    <x v="6"/>
    <x v="295"/>
  </r>
  <r>
    <s v="5-28"/>
    <d v="2013-04-15T00:00:00"/>
    <n v="665.49"/>
    <n v="0"/>
    <n v="0"/>
    <n v="489.95"/>
    <n v="28"/>
    <n v="17.498214285714287"/>
    <n v="175.54"/>
    <n v="7"/>
    <n v="35"/>
    <n v="25.077142857142857"/>
    <n v="19.013999999999999"/>
    <m/>
    <m/>
    <m/>
    <x v="30"/>
    <x v="6"/>
    <x v="0"/>
    <x v="295"/>
  </r>
  <r>
    <s v="5-28"/>
    <d v="2013-04-16T00:00:00"/>
    <n v="561.6"/>
    <n v="0"/>
    <n v="0"/>
    <n v="342.4"/>
    <n v="22"/>
    <n v="15.563636363636363"/>
    <n v="219.2"/>
    <n v="6"/>
    <n v="28"/>
    <n v="36.533333333333331"/>
    <n v="20.057142857142853"/>
    <m/>
    <m/>
    <m/>
    <x v="30"/>
    <x v="6"/>
    <x v="1"/>
    <x v="295"/>
  </r>
  <r>
    <s v="5-28"/>
    <d v="2013-04-17T00:00:00"/>
    <n v="807.67"/>
    <n v="0"/>
    <n v="0"/>
    <n v="580.6"/>
    <n v="35"/>
    <n v="16.588571428571431"/>
    <n v="227.07"/>
    <n v="9"/>
    <n v="44"/>
    <n v="25.23"/>
    <n v="18.356136363636367"/>
    <m/>
    <m/>
    <m/>
    <x v="30"/>
    <x v="6"/>
    <x v="2"/>
    <x v="295"/>
  </r>
  <r>
    <s v="5-28"/>
    <d v="2013-04-18T00:00:00"/>
    <n v="840.52"/>
    <n v="0"/>
    <n v="0"/>
    <n v="609.70000000000005"/>
    <n v="38"/>
    <n v="16.044736842105266"/>
    <n v="533.82000000000005"/>
    <n v="8"/>
    <n v="46"/>
    <n v="66.727500000000006"/>
    <n v="24.859130434782607"/>
    <m/>
    <m/>
    <m/>
    <x v="30"/>
    <x v="6"/>
    <x v="3"/>
    <x v="295"/>
  </r>
  <r>
    <s v="5-28"/>
    <d v="2013-04-19T00:00:00"/>
    <n v="2557.0300000000002"/>
    <n v="0"/>
    <n v="0"/>
    <n v="754.45"/>
    <n v="30"/>
    <n v="25.148333333333333"/>
    <n v="1802.58"/>
    <n v="22"/>
    <n v="52"/>
    <n v="81.935454545454547"/>
    <n v="49.17365384615384"/>
    <m/>
    <m/>
    <m/>
    <x v="30"/>
    <x v="6"/>
    <x v="4"/>
    <x v="295"/>
  </r>
  <r>
    <s v="5-28"/>
    <d v="2013-04-20T00:00:00"/>
    <n v="650.62"/>
    <n v="0"/>
    <n v="0"/>
    <n v="192.85"/>
    <n v="17"/>
    <n v="11.344117647058823"/>
    <n v="457.77"/>
    <n v="11"/>
    <n v="28"/>
    <n v="41.615454545454547"/>
    <n v="23.236428571428572"/>
    <m/>
    <m/>
    <m/>
    <x v="30"/>
    <x v="6"/>
    <x v="5"/>
    <x v="295"/>
  </r>
  <r>
    <m/>
    <d v="2013-04-21T00:00:00"/>
    <n v="6082.93"/>
    <n v="3660.1"/>
    <n v="9743.0300000000007"/>
    <m/>
    <n v="170"/>
    <n v="17.031268316736583"/>
    <n v="3415.98"/>
    <n v="63"/>
    <n v="233"/>
    <n v="46.186480880230881"/>
    <n v="25.782748678857374"/>
    <m/>
    <m/>
    <m/>
    <x v="31"/>
    <x v="6"/>
    <x v="6"/>
    <x v="296"/>
  </r>
  <r>
    <s v="5-29"/>
    <d v="2013-04-22T00:00:00"/>
    <n v="865.6"/>
    <n v="0"/>
    <n v="0"/>
    <n v="595.25"/>
    <n v="35"/>
    <n v="17.007142857142856"/>
    <n v="270.35000000000002"/>
    <n v="9"/>
    <n v="44"/>
    <n v="30.038888888888891"/>
    <n v="19.672727272727272"/>
    <m/>
    <m/>
    <m/>
    <x v="31"/>
    <x v="6"/>
    <x v="0"/>
    <x v="296"/>
  </r>
  <r>
    <s v="5-29"/>
    <d v="2013-04-23T00:00:00"/>
    <n v="538.04"/>
    <n v="0"/>
    <n v="0"/>
    <n v="405.1"/>
    <n v="15"/>
    <n v="27.006666666666668"/>
    <n v="132.94"/>
    <n v="5"/>
    <n v="20"/>
    <n v="26.588000000000001"/>
    <n v="26.901999999999997"/>
    <m/>
    <m/>
    <m/>
    <x v="31"/>
    <x v="6"/>
    <x v="1"/>
    <x v="296"/>
  </r>
  <r>
    <s v="5-29"/>
    <d v="2013-04-24T00:00:00"/>
    <n v="2249.9499999999998"/>
    <n v="0"/>
    <n v="0"/>
    <n v="2069.8000000000002"/>
    <n v="39"/>
    <n v="53.071794871794879"/>
    <n v="180.15"/>
    <n v="10"/>
    <n v="49"/>
    <n v="18.015000000000001"/>
    <n v="45.917346938775516"/>
    <m/>
    <m/>
    <m/>
    <x v="31"/>
    <x v="6"/>
    <x v="2"/>
    <x v="296"/>
  </r>
  <r>
    <s v="5-29"/>
    <d v="2013-04-25T00:00:00"/>
    <n v="0"/>
    <n v="0"/>
    <n v="0"/>
    <n v="0"/>
    <n v="0"/>
    <n v="0"/>
    <n v="0"/>
    <n v="0"/>
    <n v="0"/>
    <n v="0"/>
    <n v="0"/>
    <s v="ANZAC DAY"/>
    <m/>
    <m/>
    <x v="31"/>
    <x v="6"/>
    <x v="3"/>
    <x v="296"/>
  </r>
  <r>
    <s v="5-29"/>
    <d v="2013-04-26T00:00:00"/>
    <n v="2180.0700000000002"/>
    <n v="0"/>
    <n v="0"/>
    <n v="899.9"/>
    <n v="35"/>
    <n v="25.71142857142857"/>
    <n v="1280.17"/>
    <n v="17"/>
    <n v="52"/>
    <n v="75.304117647058831"/>
    <n v="41.924423076923077"/>
    <m/>
    <m/>
    <m/>
    <x v="31"/>
    <x v="6"/>
    <x v="4"/>
    <x v="296"/>
  </r>
  <r>
    <s v="5-29"/>
    <d v="2013-04-27T00:00:00"/>
    <n v="1578.75"/>
    <n v="0"/>
    <n v="0"/>
    <n v="563.15"/>
    <n v="20"/>
    <n v="28.157499999999999"/>
    <n v="1015.6"/>
    <n v="10"/>
    <n v="30"/>
    <n v="101.56"/>
    <n v="52.625"/>
    <m/>
    <m/>
    <m/>
    <x v="31"/>
    <x v="6"/>
    <x v="5"/>
    <x v="296"/>
  </r>
  <r>
    <m/>
    <d v="2013-04-28T00:00:00"/>
    <n v="7412.41"/>
    <n v="5275.5"/>
    <n v="12687.91"/>
    <m/>
    <n v="144"/>
    <n v="25.159088827838829"/>
    <n v="2879.21"/>
    <n v="51"/>
    <n v="195"/>
    <n v="41.917667755991289"/>
    <n v="31.173582881404315"/>
    <m/>
    <m/>
    <m/>
    <x v="32"/>
    <x v="6"/>
    <x v="6"/>
    <x v="297"/>
  </r>
  <r>
    <s v="5-30"/>
    <d v="2013-04-29T00:00:00"/>
    <n v="791.93"/>
    <n v="0"/>
    <n v="0"/>
    <n v="570.1"/>
    <n v="37"/>
    <n v="15.408108108108109"/>
    <n v="221.83"/>
    <n v="7"/>
    <n v="44"/>
    <n v="31.69"/>
    <n v="17.998409090909092"/>
    <m/>
    <m/>
    <m/>
    <x v="32"/>
    <x v="6"/>
    <x v="0"/>
    <x v="297"/>
  </r>
  <r>
    <s v="5-30"/>
    <d v="2013-04-30T00:00:00"/>
    <n v="702.49"/>
    <n v="0"/>
    <n v="0"/>
    <n v="340.25"/>
    <n v="21"/>
    <n v="16.202380952380953"/>
    <n v="362.24"/>
    <n v="9"/>
    <n v="30"/>
    <n v="40.248888888888892"/>
    <n v="23.416333333333334"/>
    <m/>
    <m/>
    <m/>
    <x v="32"/>
    <x v="6"/>
    <x v="1"/>
    <x v="297"/>
  </r>
  <r>
    <s v="5-30"/>
    <d v="2013-05-01T00:00:00"/>
    <n v="803.46"/>
    <n v="0"/>
    <n v="0"/>
    <n v="578.6"/>
    <n v="27"/>
    <n v="21.42962962962963"/>
    <n v="224.86"/>
    <n v="8"/>
    <n v="35"/>
    <n v="28.107500000000002"/>
    <n v="22.956"/>
    <m/>
    <m/>
    <m/>
    <x v="32"/>
    <x v="6"/>
    <x v="2"/>
    <x v="297"/>
  </r>
  <r>
    <s v="5-30"/>
    <d v="2013-05-02T00:00:00"/>
    <n v="1602.06"/>
    <n v="0"/>
    <n v="0"/>
    <n v="505.25"/>
    <n v="29"/>
    <n v="17.422413793103448"/>
    <n v="1096.81"/>
    <n v="11"/>
    <n v="40"/>
    <n v="99.71"/>
    <n v="40.051499999999997"/>
    <m/>
    <m/>
    <m/>
    <x v="32"/>
    <x v="6"/>
    <x v="3"/>
    <x v="297"/>
  </r>
  <r>
    <s v="5-30"/>
    <d v="2013-05-03T00:00:00"/>
    <n v="1543.65"/>
    <n v="0"/>
    <n v="0"/>
    <n v="722.65"/>
    <n v="37"/>
    <n v="19.53108108108108"/>
    <n v="821"/>
    <n v="17"/>
    <n v="54"/>
    <n v="48.294117647058826"/>
    <n v="28.586111111111112"/>
    <m/>
    <m/>
    <m/>
    <x v="32"/>
    <x v="6"/>
    <x v="4"/>
    <x v="297"/>
  </r>
  <r>
    <s v="5-30"/>
    <d v="2013-05-04T00:00:00"/>
    <n v="521.29999999999995"/>
    <n v="0"/>
    <n v="0"/>
    <n v="315"/>
    <n v="9"/>
    <n v="35"/>
    <n v="206.3"/>
    <n v="6"/>
    <n v="15"/>
    <n v="34.383333333333333"/>
    <n v="34.75333333333333"/>
    <m/>
    <m/>
    <m/>
    <x v="32"/>
    <x v="6"/>
    <x v="5"/>
    <x v="297"/>
  </r>
  <r>
    <m/>
    <d v="2013-05-05T00:00:00"/>
    <n v="5964.89"/>
    <n v="2300.4699999999998"/>
    <n v="8265.36"/>
    <m/>
    <n v="160"/>
    <n v="20.832268927383868"/>
    <n v="2933.04"/>
    <n v="58"/>
    <n v="218"/>
    <n v="47.072306644880172"/>
    <n v="27.960281144781145"/>
    <m/>
    <m/>
    <m/>
    <x v="33"/>
    <x v="6"/>
    <x v="6"/>
    <x v="298"/>
  </r>
  <r>
    <s v="5-31"/>
    <d v="2013-05-06T00:00:00"/>
    <n v="558.08000000000004"/>
    <n v="0"/>
    <n v="0"/>
    <n v="304.2"/>
    <n v="20"/>
    <n v="15.209999999999999"/>
    <n v="253.88"/>
    <n v="10"/>
    <n v="30"/>
    <n v="25.387999999999998"/>
    <n v="18.602666666666664"/>
    <m/>
    <m/>
    <m/>
    <x v="33"/>
    <x v="6"/>
    <x v="0"/>
    <x v="298"/>
  </r>
  <r>
    <s v="5-31"/>
    <d v="2013-05-07T00:00:00"/>
    <n v="629.67999999999995"/>
    <n v="0"/>
    <n v="0"/>
    <n v="470.8"/>
    <n v="25"/>
    <n v="18.832000000000001"/>
    <n v="158.88"/>
    <n v="7"/>
    <n v="32"/>
    <n v="22.697142857142858"/>
    <n v="19.677500000000002"/>
    <m/>
    <m/>
    <m/>
    <x v="33"/>
    <x v="6"/>
    <x v="1"/>
    <x v="298"/>
  </r>
  <r>
    <s v="5-31"/>
    <d v="2013-05-08T00:00:00"/>
    <n v="964.09"/>
    <n v="0"/>
    <n v="0"/>
    <n v="591.45000000000005"/>
    <n v="26"/>
    <n v="22.748076923076926"/>
    <n v="372.64"/>
    <n v="9"/>
    <n v="35"/>
    <n v="41.404444444444444"/>
    <n v="27.545428571428573"/>
    <m/>
    <m/>
    <m/>
    <x v="33"/>
    <x v="6"/>
    <x v="2"/>
    <x v="298"/>
  </r>
  <r>
    <s v="5-31"/>
    <d v="2013-05-09T00:00:00"/>
    <n v="1316.25"/>
    <n v="0"/>
    <n v="0"/>
    <n v="658.6"/>
    <n v="22"/>
    <n v="29.936363636363637"/>
    <n v="657.65"/>
    <n v="9"/>
    <n v="31"/>
    <n v="73.072222222222223"/>
    <n v="42.45967741935484"/>
    <m/>
    <m/>
    <m/>
    <x v="33"/>
    <x v="6"/>
    <x v="3"/>
    <x v="298"/>
  </r>
  <r>
    <s v="5-31"/>
    <d v="2013-05-10T00:00:00"/>
    <n v="1114.08"/>
    <n v="0"/>
    <n v="0"/>
    <n v="531.95000000000005"/>
    <n v="32"/>
    <n v="16.623437500000001"/>
    <n v="582.13"/>
    <n v="12"/>
    <n v="44"/>
    <n v="48.510833333333331"/>
    <n v="25.319999999999997"/>
    <m/>
    <m/>
    <m/>
    <x v="33"/>
    <x v="6"/>
    <x v="4"/>
    <x v="298"/>
  </r>
  <r>
    <s v="5-31"/>
    <d v="2013-05-11T00:00:00"/>
    <n v="771.96"/>
    <n v="0"/>
    <n v="0"/>
    <n v="470.75"/>
    <n v="22"/>
    <n v="21.397727272727273"/>
    <n v="301.20999999999998"/>
    <n v="6"/>
    <n v="28"/>
    <n v="50.201666666666661"/>
    <n v="27.57"/>
    <m/>
    <m/>
    <m/>
    <x v="33"/>
    <x v="6"/>
    <x v="5"/>
    <x v="298"/>
  </r>
  <r>
    <m/>
    <d v="2013-05-12T00:00:00"/>
    <n v="5354.14"/>
    <n v="3437.13"/>
    <n v="8791.27"/>
    <m/>
    <n v="147"/>
    <n v="20.791267555361305"/>
    <n v="2326.39"/>
    <n v="53"/>
    <n v="200"/>
    <n v="43.545718253968253"/>
    <n v="26.862545442908345"/>
    <m/>
    <m/>
    <m/>
    <x v="34"/>
    <x v="6"/>
    <x v="6"/>
    <x v="299"/>
  </r>
  <r>
    <s v="5-32"/>
    <d v="2013-05-13T00:00:00"/>
    <n v="1533.16"/>
    <n v="0"/>
    <n v="0"/>
    <n v="1168.0999999999999"/>
    <n v="31"/>
    <n v="37.680645161290322"/>
    <n v="365.06"/>
    <n v="7"/>
    <n v="38"/>
    <n v="52.151428571428575"/>
    <n v="40.346315789473678"/>
    <m/>
    <m/>
    <m/>
    <x v="34"/>
    <x v="6"/>
    <x v="0"/>
    <x v="299"/>
  </r>
  <r>
    <s v="5-32"/>
    <d v="2013-05-14T00:00:00"/>
    <n v="583.29999999999995"/>
    <n v="0"/>
    <n v="0"/>
    <n v="253.3"/>
    <n v="18"/>
    <n v="14.072222222222223"/>
    <n v="335"/>
    <n v="11"/>
    <n v="29"/>
    <n v="30.454545454545453"/>
    <n v="20.286206896551722"/>
    <m/>
    <m/>
    <m/>
    <x v="34"/>
    <x v="6"/>
    <x v="1"/>
    <x v="299"/>
  </r>
  <r>
    <s v="5-32"/>
    <d v="2013-05-15T00:00:00"/>
    <n v="753.99"/>
    <n v="0"/>
    <n v="0"/>
    <n v="510.25"/>
    <n v="23"/>
    <n v="22.184782608695652"/>
    <n v="243.74"/>
    <n v="6"/>
    <n v="29"/>
    <n v="40.623333333333335"/>
    <n v="25.999655172413792"/>
    <m/>
    <m/>
    <m/>
    <x v="34"/>
    <x v="6"/>
    <x v="2"/>
    <x v="299"/>
  </r>
  <r>
    <s v="5-32"/>
    <d v="2013-05-16T00:00:00"/>
    <n v="1881.07"/>
    <n v="0"/>
    <n v="0"/>
    <n v="637.54999999999995"/>
    <n v="32"/>
    <n v="19.923437499999999"/>
    <n v="1223.52"/>
    <n v="14"/>
    <n v="46"/>
    <n v="87.394285714285715"/>
    <n v="40.458043478260869"/>
    <m/>
    <m/>
    <m/>
    <x v="34"/>
    <x v="6"/>
    <x v="3"/>
    <x v="299"/>
  </r>
  <r>
    <s v="5-32"/>
    <d v="2013-05-17T00:00:00"/>
    <n v="1107.94"/>
    <n v="0"/>
    <n v="0"/>
    <n v="796.3"/>
    <n v="42"/>
    <n v="18.959523809523809"/>
    <n v="311.64"/>
    <n v="8"/>
    <n v="50"/>
    <n v="38.954999999999998"/>
    <n v="22.158799999999999"/>
    <m/>
    <m/>
    <m/>
    <x v="34"/>
    <x v="6"/>
    <x v="4"/>
    <x v="299"/>
  </r>
  <r>
    <s v="5-32"/>
    <d v="2013-05-18T00:00:00"/>
    <n v="542.66999999999996"/>
    <n v="0"/>
    <n v="0"/>
    <n v="282.5"/>
    <n v="15"/>
    <n v="18.833333333333332"/>
    <n v="260.17"/>
    <n v="7"/>
    <n v="22"/>
    <n v="37.167142857142856"/>
    <n v="24.666818181818186"/>
    <m/>
    <m/>
    <m/>
    <x v="34"/>
    <x v="6"/>
    <x v="5"/>
    <x v="299"/>
  </r>
  <r>
    <m/>
    <d v="2013-05-19T00:00:00"/>
    <n v="6402.1299999999992"/>
    <n v="3976.32"/>
    <n v="10378.449999999999"/>
    <m/>
    <n v="161"/>
    <n v="21.942324105844222"/>
    <n v="2739.1299999999997"/>
    <n v="53"/>
    <n v="214"/>
    <n v="47.790955988455984"/>
    <n v="28.985973253086382"/>
    <m/>
    <m/>
    <m/>
    <x v="35"/>
    <x v="6"/>
    <x v="6"/>
    <x v="300"/>
  </r>
  <r>
    <s v="5-33"/>
    <d v="2013-05-20T00:00:00"/>
    <n v="486.65"/>
    <n v="0"/>
    <n v="0"/>
    <n v="391.35"/>
    <n v="30"/>
    <n v="13.045"/>
    <n v="95.3"/>
    <n v="4"/>
    <n v="34"/>
    <n v="23.824999999999999"/>
    <n v="14.313235294117648"/>
    <m/>
    <m/>
    <m/>
    <x v="35"/>
    <x v="6"/>
    <x v="0"/>
    <x v="300"/>
  </r>
  <r>
    <s v="5-33"/>
    <d v="2013-05-21T00:00:00"/>
    <n v="1118.05"/>
    <n v="0"/>
    <n v="0"/>
    <n v="784.7"/>
    <n v="31"/>
    <n v="25.312903225806455"/>
    <n v="333.35"/>
    <n v="15"/>
    <n v="46"/>
    <n v="22.223333333333336"/>
    <n v="24.3054347826087"/>
    <m/>
    <m/>
    <m/>
    <x v="35"/>
    <x v="6"/>
    <x v="1"/>
    <x v="300"/>
  </r>
  <r>
    <s v="5-33"/>
    <d v="2013-05-22T00:00:00"/>
    <n v="691.01"/>
    <n v="0"/>
    <n v="0"/>
    <n v="600.79999999999995"/>
    <n v="33"/>
    <n v="18.206060606060603"/>
    <n v="90.21"/>
    <n v="4"/>
    <n v="37"/>
    <n v="22.552499999999998"/>
    <n v="18.675945945945944"/>
    <m/>
    <m/>
    <m/>
    <x v="35"/>
    <x v="6"/>
    <x v="2"/>
    <x v="300"/>
  </r>
  <r>
    <s v="5-33"/>
    <d v="2013-05-23T00:00:00"/>
    <n v="1334.18"/>
    <n v="0"/>
    <n v="0"/>
    <n v="808.4"/>
    <n v="29"/>
    <n v="27.875862068965517"/>
    <n v="525.78"/>
    <n v="9"/>
    <n v="38"/>
    <n v="58.419999999999995"/>
    <n v="35.109999999999992"/>
    <m/>
    <m/>
    <m/>
    <x v="35"/>
    <x v="6"/>
    <x v="3"/>
    <x v="300"/>
  </r>
  <r>
    <s v="5-33"/>
    <d v="2013-05-24T00:00:00"/>
    <n v="1199.55"/>
    <n v="0"/>
    <n v="0"/>
    <n v="757.85"/>
    <n v="41"/>
    <n v="18.484146341463415"/>
    <n v="364.7"/>
    <n v="11"/>
    <n v="52"/>
    <n v="33.154545454545456"/>
    <n v="21.587499999999999"/>
    <m/>
    <m/>
    <m/>
    <x v="35"/>
    <x v="6"/>
    <x v="4"/>
    <x v="300"/>
  </r>
  <r>
    <s v="5-33"/>
    <d v="2013-05-25T00:00:00"/>
    <n v="1104.68"/>
    <n v="0"/>
    <n v="0"/>
    <n v="547.75"/>
    <n v="28"/>
    <n v="19.5625"/>
    <n v="556.92999999999995"/>
    <n v="11"/>
    <n v="39"/>
    <n v="50.629999999999995"/>
    <n v="28.325128205128202"/>
    <m/>
    <m/>
    <m/>
    <x v="35"/>
    <x v="6"/>
    <x v="5"/>
    <x v="300"/>
  </r>
  <r>
    <m/>
    <d v="2013-05-26T00:00:00"/>
    <n v="5934.1200000000008"/>
    <n v="2502.02"/>
    <n v="8436.1400000000012"/>
    <m/>
    <n v="192"/>
    <n v="20.414412040382665"/>
    <n v="1966.27"/>
    <n v="54"/>
    <n v="246"/>
    <n v="35.134229797979792"/>
    <n v="23.719540704633417"/>
    <m/>
    <m/>
    <m/>
    <x v="36"/>
    <x v="6"/>
    <x v="6"/>
    <x v="301"/>
  </r>
  <r>
    <s v="5-34"/>
    <d v="2013-05-27T00:00:00"/>
    <n v="459.51"/>
    <n v="0"/>
    <n v="0"/>
    <n v="372.65"/>
    <n v="22"/>
    <n v="16.938636363636363"/>
    <n v="86.86"/>
    <n v="3"/>
    <n v="25"/>
    <n v="28.953333333333333"/>
    <n v="18.380399999999998"/>
    <m/>
    <m/>
    <m/>
    <x v="36"/>
    <x v="6"/>
    <x v="0"/>
    <x v="301"/>
  </r>
  <r>
    <s v="5-34"/>
    <d v="2013-05-28T00:00:00"/>
    <n v="701.8"/>
    <n v="0"/>
    <n v="0"/>
    <n v="407.5"/>
    <n v="31"/>
    <n v="13.14516129032258"/>
    <n v="294.3"/>
    <n v="12"/>
    <n v="43"/>
    <n v="24.525000000000002"/>
    <n v="16.320930232558137"/>
    <m/>
    <m/>
    <m/>
    <x v="36"/>
    <x v="6"/>
    <x v="1"/>
    <x v="301"/>
  </r>
  <r>
    <s v="5-34"/>
    <d v="2013-05-29T00:00:00"/>
    <n v="893.45"/>
    <n v="0"/>
    <n v="0"/>
    <n v="456.95"/>
    <n v="25"/>
    <n v="18.277999999999999"/>
    <n v="436.5"/>
    <n v="8"/>
    <n v="33"/>
    <n v="54.5625"/>
    <n v="27.074242424242424"/>
    <m/>
    <m/>
    <m/>
    <x v="36"/>
    <x v="6"/>
    <x v="2"/>
    <x v="301"/>
  </r>
  <r>
    <s v="5-34"/>
    <d v="2013-05-30T00:00:00"/>
    <n v="1119.32"/>
    <n v="0"/>
    <n v="0"/>
    <n v="337"/>
    <n v="18"/>
    <n v="18.722222222222221"/>
    <n v="782.32"/>
    <n v="12"/>
    <n v="30"/>
    <n v="65.193333333333342"/>
    <n v="37.31066666666667"/>
    <m/>
    <m/>
    <m/>
    <x v="36"/>
    <x v="6"/>
    <x v="3"/>
    <x v="301"/>
  </r>
  <r>
    <s v="5-34"/>
    <d v="2013-05-31T00:00:00"/>
    <n v="1995.92"/>
    <n v="0"/>
    <n v="0"/>
    <n v="1172.4000000000001"/>
    <n v="47"/>
    <n v="24.944680851063833"/>
    <n v="823.52"/>
    <n v="18"/>
    <n v="65"/>
    <n v="45.751111111111108"/>
    <n v="30.706461538461539"/>
    <m/>
    <m/>
    <m/>
    <x v="36"/>
    <x v="6"/>
    <x v="4"/>
    <x v="301"/>
  </r>
  <r>
    <s v="5-34"/>
    <d v="2013-06-01T00:00:00"/>
    <n v="787.89"/>
    <n v="0"/>
    <n v="0"/>
    <n v="410.75"/>
    <n v="16"/>
    <n v="25.671875"/>
    <n v="377.14"/>
    <n v="10"/>
    <n v="26"/>
    <n v="37.713999999999999"/>
    <n v="30.303461538461537"/>
    <m/>
    <m/>
    <m/>
    <x v="36"/>
    <x v="6"/>
    <x v="5"/>
    <x v="301"/>
  </r>
  <r>
    <m/>
    <d v="2013-06-02T00:00:00"/>
    <n v="5957.89"/>
    <n v="3247.22"/>
    <n v="9205.11"/>
    <m/>
    <n v="159"/>
    <n v="19.616762621207503"/>
    <n v="2800.64"/>
    <n v="63"/>
    <n v="222"/>
    <n v="42.783212962962956"/>
    <n v="26.682693733398384"/>
    <m/>
    <m/>
    <m/>
    <x v="37"/>
    <x v="6"/>
    <x v="6"/>
    <x v="302"/>
  </r>
  <r>
    <s v="5-35"/>
    <d v="2013-06-03T00:00:00"/>
    <n v="428"/>
    <n v="0"/>
    <n v="0"/>
    <n v="242.05"/>
    <n v="16"/>
    <n v="15.128125000000001"/>
    <n v="181.95"/>
    <n v="7"/>
    <n v="23"/>
    <n v="25.99285714285714"/>
    <n v="18.434782608695652"/>
    <m/>
    <m/>
    <m/>
    <x v="37"/>
    <x v="6"/>
    <x v="0"/>
    <x v="302"/>
  </r>
  <r>
    <s v="5-35"/>
    <d v="2013-06-04T00:00:00"/>
    <n v="598.86"/>
    <n v="0"/>
    <n v="0"/>
    <n v="425.2"/>
    <n v="25"/>
    <n v="17.007999999999999"/>
    <n v="173.66"/>
    <n v="7"/>
    <n v="32"/>
    <n v="24.80857142857143"/>
    <n v="18.714375"/>
    <m/>
    <m/>
    <m/>
    <x v="37"/>
    <x v="6"/>
    <x v="1"/>
    <x v="302"/>
  </r>
  <r>
    <s v="5-35"/>
    <d v="2013-06-05T00:00:00"/>
    <n v="578.30999999999995"/>
    <n v="0"/>
    <n v="0"/>
    <n v="260.8"/>
    <n v="21"/>
    <n v="12.419047619047619"/>
    <n v="317.51"/>
    <n v="8"/>
    <n v="29"/>
    <n v="39.688749999999999"/>
    <n v="19.941724137931033"/>
    <m/>
    <m/>
    <m/>
    <x v="37"/>
    <x v="6"/>
    <x v="2"/>
    <x v="302"/>
  </r>
  <r>
    <s v="5-35"/>
    <d v="2013-06-06T00:00:00"/>
    <n v="1287.6400000000001"/>
    <n v="0"/>
    <n v="0"/>
    <n v="639.6"/>
    <n v="26"/>
    <n v="24.6"/>
    <n v="648.04"/>
    <n v="11"/>
    <n v="37"/>
    <n v="58.912727272727267"/>
    <n v="34.80108108108108"/>
    <m/>
    <m/>
    <m/>
    <x v="37"/>
    <x v="6"/>
    <x v="3"/>
    <x v="302"/>
  </r>
  <r>
    <s v="5-35"/>
    <d v="2013-06-07T00:00:00"/>
    <n v="1610.33"/>
    <n v="0"/>
    <n v="0"/>
    <n v="953.25"/>
    <n v="32"/>
    <n v="29.7890625"/>
    <n v="657.08"/>
    <n v="15"/>
    <n v="47"/>
    <n v="43.805333333333337"/>
    <n v="34.26234042553191"/>
    <m/>
    <m/>
    <m/>
    <x v="37"/>
    <x v="6"/>
    <x v="4"/>
    <x v="302"/>
  </r>
  <r>
    <s v="5-35"/>
    <d v="2013-06-08T00:00:00"/>
    <n v="460.18"/>
    <n v="0"/>
    <n v="0"/>
    <n v="302.25"/>
    <n v="16"/>
    <n v="18.890625"/>
    <n v="157.93"/>
    <n v="4"/>
    <n v="20"/>
    <n v="39.482500000000002"/>
    <n v="23.009"/>
    <m/>
    <m/>
    <m/>
    <x v="37"/>
    <x v="6"/>
    <x v="5"/>
    <x v="302"/>
  </r>
  <r>
    <m/>
    <d v="2013-06-09T00:00:00"/>
    <n v="4963.3200000000006"/>
    <n v="3295.99"/>
    <n v="8259.3100000000013"/>
    <m/>
    <n v="136"/>
    <n v="19.639143353174603"/>
    <n v="2136.1699999999996"/>
    <n v="52"/>
    <n v="188"/>
    <n v="38.78178986291487"/>
    <n v="24.860550542206614"/>
    <m/>
    <m/>
    <m/>
    <x v="38"/>
    <x v="6"/>
    <x v="6"/>
    <x v="303"/>
  </r>
  <r>
    <s v="5-36"/>
    <d v="2013-06-10T00:00:00"/>
    <n v="0"/>
    <n v="0"/>
    <n v="0"/>
    <n v="0"/>
    <n v="0"/>
    <n v="0"/>
    <n v="0"/>
    <n v="0"/>
    <n v="0"/>
    <n v="0"/>
    <n v="0"/>
    <s v="QUEENS BIRTHDAY"/>
    <m/>
    <m/>
    <x v="38"/>
    <x v="6"/>
    <x v="0"/>
    <x v="303"/>
  </r>
  <r>
    <s v="5-36"/>
    <d v="2013-06-11T00:00:00"/>
    <n v="855.07"/>
    <n v="0"/>
    <n v="0"/>
    <n v="559.6"/>
    <n v="36"/>
    <n v="15.544444444444444"/>
    <n v="295.47000000000003"/>
    <n v="8"/>
    <n v="44"/>
    <n v="36.933750000000003"/>
    <n v="19.433409090909091"/>
    <m/>
    <m/>
    <m/>
    <x v="38"/>
    <x v="6"/>
    <x v="1"/>
    <x v="303"/>
  </r>
  <r>
    <s v="5-36"/>
    <d v="2013-06-12T00:00:00"/>
    <n v="767.91"/>
    <n v="0"/>
    <n v="0"/>
    <n v="468.95"/>
    <n v="20"/>
    <n v="23.447499999999998"/>
    <n v="298.95999999999998"/>
    <n v="10"/>
    <n v="30"/>
    <n v="29.895999999999997"/>
    <n v="25.596999999999998"/>
    <m/>
    <m/>
    <m/>
    <x v="38"/>
    <x v="6"/>
    <x v="2"/>
    <x v="303"/>
  </r>
  <r>
    <s v="5-36"/>
    <d v="2013-06-13T00:00:00"/>
    <n v="1572.92"/>
    <n v="0"/>
    <n v="0"/>
    <n v="627"/>
    <n v="26"/>
    <n v="24.115384615384617"/>
    <n v="945.92"/>
    <n v="13"/>
    <n v="39"/>
    <n v="72.763076923076923"/>
    <n v="40.331282051282052"/>
    <m/>
    <m/>
    <m/>
    <x v="38"/>
    <x v="6"/>
    <x v="3"/>
    <x v="303"/>
  </r>
  <r>
    <s v="5-36"/>
    <d v="2013-06-14T00:00:00"/>
    <n v="1346.15"/>
    <n v="0"/>
    <n v="0"/>
    <n v="804.7"/>
    <n v="37"/>
    <n v="21.748648648648651"/>
    <n v="546.45000000000005"/>
    <n v="12"/>
    <n v="49"/>
    <n v="45.537500000000001"/>
    <n v="27.574489795918367"/>
    <m/>
    <m/>
    <m/>
    <x v="38"/>
    <x v="6"/>
    <x v="4"/>
    <x v="303"/>
  </r>
  <r>
    <s v="5-36"/>
    <d v="2013-06-15T00:00:00"/>
    <n v="863.53"/>
    <n v="0"/>
    <n v="0"/>
    <n v="286"/>
    <n v="16"/>
    <n v="17.875"/>
    <n v="577.53"/>
    <n v="12"/>
    <n v="28"/>
    <n v="48.127499999999998"/>
    <n v="30.84035714285714"/>
    <m/>
    <m/>
    <m/>
    <x v="38"/>
    <x v="6"/>
    <x v="5"/>
    <x v="303"/>
  </r>
  <r>
    <m/>
    <d v="2013-06-16T00:00:00"/>
    <n v="5405.58"/>
    <n v="1939.74"/>
    <n v="7345.32"/>
    <m/>
    <n v="135"/>
    <n v="17.121829618079619"/>
    <n v="2664.33"/>
    <n v="55"/>
    <n v="190"/>
    <n v="38.876304487179489"/>
    <n v="23.962756346827774"/>
    <m/>
    <m/>
    <m/>
    <x v="39"/>
    <x v="6"/>
    <x v="6"/>
    <x v="304"/>
  </r>
  <r>
    <s v="5-37"/>
    <d v="2013-06-17T00:00:00"/>
    <n v="702.16"/>
    <n v="0"/>
    <n v="0"/>
    <n v="441.15"/>
    <n v="25"/>
    <n v="17.646000000000001"/>
    <n v="261.01"/>
    <n v="9"/>
    <n v="34"/>
    <n v="29.001111111111111"/>
    <n v="20.651764705882353"/>
    <m/>
    <m/>
    <m/>
    <x v="39"/>
    <x v="6"/>
    <x v="0"/>
    <x v="304"/>
  </r>
  <r>
    <s v="5-37"/>
    <d v="2013-06-18T00:00:00"/>
    <n v="479.4"/>
    <n v="0"/>
    <n v="0"/>
    <n v="259.25"/>
    <n v="27"/>
    <n v="9.6018518518518512"/>
    <n v="220.15"/>
    <n v="9"/>
    <n v="36"/>
    <n v="24.461111111111112"/>
    <n v="13.316666666666666"/>
    <m/>
    <m/>
    <m/>
    <x v="39"/>
    <x v="6"/>
    <x v="1"/>
    <x v="304"/>
  </r>
  <r>
    <s v="5-37"/>
    <d v="2013-06-19T00:00:00"/>
    <n v="733.21"/>
    <n v="0"/>
    <n v="0"/>
    <n v="390.35"/>
    <n v="27"/>
    <n v="14.457407407407409"/>
    <n v="342.86"/>
    <n v="9"/>
    <n v="36"/>
    <n v="38.095555555555556"/>
    <n v="20.366944444444446"/>
    <m/>
    <m/>
    <m/>
    <x v="39"/>
    <x v="6"/>
    <x v="2"/>
    <x v="304"/>
  </r>
  <r>
    <s v="5-37"/>
    <d v="2013-06-20T00:00:00"/>
    <n v="2008.96"/>
    <n v="0"/>
    <n v="0"/>
    <n v="1094"/>
    <n v="43"/>
    <n v="25.441860465116278"/>
    <n v="916.46"/>
    <n v="15"/>
    <n v="58"/>
    <n v="61.097333333333339"/>
    <n v="34.663103448275862"/>
    <m/>
    <m/>
    <m/>
    <x v="39"/>
    <x v="6"/>
    <x v="3"/>
    <x v="304"/>
  </r>
  <r>
    <s v="5-37"/>
    <d v="2013-06-21T00:00:00"/>
    <n v="1812"/>
    <n v="0"/>
    <n v="0"/>
    <n v="1082.5999999999999"/>
    <n v="35"/>
    <n v="30.931428571428569"/>
    <n v="730.3"/>
    <n v="14"/>
    <n v="49"/>
    <n v="52.164285714285711"/>
    <n v="36.997959183673466"/>
    <m/>
    <m/>
    <m/>
    <x v="39"/>
    <x v="6"/>
    <x v="4"/>
    <x v="304"/>
  </r>
  <r>
    <s v="5-37"/>
    <d v="2013-06-22T00:00:00"/>
    <n v="1171.06"/>
    <n v="0"/>
    <n v="0"/>
    <n v="537.75"/>
    <n v="28"/>
    <n v="19.205357142857142"/>
    <n v="633.30999999999995"/>
    <n v="10"/>
    <n v="38"/>
    <n v="63.330999999999996"/>
    <n v="30.817368421052631"/>
    <m/>
    <m/>
    <m/>
    <x v="39"/>
    <x v="6"/>
    <x v="5"/>
    <x v="304"/>
  </r>
  <r>
    <m/>
    <d v="2013-06-23T00:00:00"/>
    <n v="6906.7899999999991"/>
    <n v="2875.5"/>
    <n v="9782.2899999999991"/>
    <m/>
    <n v="185"/>
    <n v="19.54731757311021"/>
    <n v="3104.0899999999997"/>
    <n v="66"/>
    <n v="251"/>
    <n v="44.691732804232807"/>
    <n v="26.135634478332573"/>
    <m/>
    <m/>
    <m/>
    <x v="40"/>
    <x v="6"/>
    <x v="6"/>
    <x v="305"/>
  </r>
  <r>
    <s v="5-38"/>
    <d v="2013-06-24T00:00:00"/>
    <n v="838.74"/>
    <n v="0"/>
    <n v="0"/>
    <n v="555.6"/>
    <n v="33"/>
    <n v="16.836363636363636"/>
    <n v="283.14"/>
    <n v="8"/>
    <n v="41"/>
    <n v="35.392499999999998"/>
    <n v="20.457073170731707"/>
    <m/>
    <m/>
    <m/>
    <x v="40"/>
    <x v="6"/>
    <x v="0"/>
    <x v="305"/>
  </r>
  <r>
    <s v="5-38"/>
    <d v="2013-06-25T00:00:00"/>
    <n v="707.27"/>
    <n v="0"/>
    <n v="0"/>
    <n v="577.91999999999996"/>
    <n v="28"/>
    <n v="20.639999999999997"/>
    <n v="129.35"/>
    <n v="6"/>
    <n v="34"/>
    <n v="21.558333333333334"/>
    <n v="20.802058823529411"/>
    <m/>
    <m/>
    <m/>
    <x v="40"/>
    <x v="6"/>
    <x v="1"/>
    <x v="305"/>
  </r>
  <r>
    <s v="5-38"/>
    <d v="2013-06-26T00:00:00"/>
    <n v="748.44"/>
    <n v="0"/>
    <n v="0"/>
    <n v="572.6"/>
    <n v="36"/>
    <n v="15.905555555555557"/>
    <n v="175.84"/>
    <n v="5"/>
    <n v="41"/>
    <n v="35.167999999999999"/>
    <n v="18.254634146341466"/>
    <m/>
    <m/>
    <m/>
    <x v="40"/>
    <x v="6"/>
    <x v="2"/>
    <x v="305"/>
  </r>
  <r>
    <s v="5-38"/>
    <d v="2013-06-27T00:00:00"/>
    <n v="1527.18"/>
    <n v="0"/>
    <n v="0"/>
    <n v="450.9"/>
    <n v="28"/>
    <n v="16.103571428571428"/>
    <n v="1076.28"/>
    <n v="10"/>
    <n v="38"/>
    <n v="107.628"/>
    <n v="40.188947368421047"/>
    <m/>
    <m/>
    <m/>
    <x v="40"/>
    <x v="6"/>
    <x v="3"/>
    <x v="305"/>
  </r>
  <r>
    <s v="5-38"/>
    <d v="2013-06-28T00:00:00"/>
    <n v="1179.45"/>
    <n v="0"/>
    <n v="0"/>
    <n v="1049.32"/>
    <n v="36"/>
    <n v="29.147777777777776"/>
    <n v="734.37"/>
    <n v="15"/>
    <n v="51"/>
    <n v="48.957999999999998"/>
    <n v="34.974313725490198"/>
    <m/>
    <m/>
    <m/>
    <x v="40"/>
    <x v="6"/>
    <x v="4"/>
    <x v="305"/>
  </r>
  <r>
    <s v="5-38"/>
    <d v="2013-06-29T00:00:00"/>
    <n v="1019.5"/>
    <n v="0"/>
    <n v="0"/>
    <n v="563.45000000000005"/>
    <n v="20"/>
    <n v="28.172500000000003"/>
    <n v="456.05"/>
    <n v="9"/>
    <n v="29"/>
    <n v="50.672222222222224"/>
    <n v="35.155172413793103"/>
    <m/>
    <m/>
    <m/>
    <x v="40"/>
    <x v="6"/>
    <x v="5"/>
    <x v="305"/>
  </r>
  <r>
    <m/>
    <d v="2013-06-30T00:00:00"/>
    <n v="6020.58"/>
    <n v="2413.0300000000002"/>
    <n v="8433.61"/>
    <m/>
    <n v="181"/>
    <n v="21.134294733044733"/>
    <n v="2855.03"/>
    <n v="53"/>
    <n v="234"/>
    <n v="49.896175925925924"/>
    <n v="28.305366608051155"/>
    <m/>
    <m/>
    <m/>
    <x v="41"/>
    <x v="6"/>
    <x v="6"/>
    <x v="306"/>
  </r>
  <r>
    <s v="5-39"/>
    <d v="2013-07-01T00:00:00"/>
    <n v="1005.55"/>
    <n v="0"/>
    <n v="0"/>
    <n v="492.4"/>
    <n v="34"/>
    <n v="14.482352941176471"/>
    <n v="513.15"/>
    <n v="11"/>
    <n v="45"/>
    <n v="46.65"/>
    <n v="22.345555555555556"/>
    <m/>
    <m/>
    <m/>
    <x v="41"/>
    <x v="6"/>
    <x v="0"/>
    <x v="306"/>
  </r>
  <r>
    <s v="5-39"/>
    <d v="2013-07-02T00:00:00"/>
    <n v="1041.95"/>
    <n v="0"/>
    <n v="0"/>
    <n v="744"/>
    <n v="29"/>
    <n v="25.655172413793103"/>
    <n v="297.95"/>
    <n v="7"/>
    <n v="36"/>
    <n v="42.56428571428571"/>
    <n v="28.943055555555556"/>
    <m/>
    <m/>
    <m/>
    <x v="41"/>
    <x v="6"/>
    <x v="1"/>
    <x v="306"/>
  </r>
  <r>
    <s v="5-39"/>
    <d v="2013-07-03T00:00:00"/>
    <n v="1109.01"/>
    <n v="0"/>
    <n v="0"/>
    <n v="872.75"/>
    <n v="43"/>
    <n v="20.296511627906977"/>
    <n v="236.26"/>
    <n v="7"/>
    <n v="50"/>
    <n v="33.751428571428569"/>
    <n v="22.180199999999999"/>
    <m/>
    <m/>
    <m/>
    <x v="41"/>
    <x v="6"/>
    <x v="2"/>
    <x v="306"/>
  </r>
  <r>
    <s v="5-39"/>
    <d v="2013-07-04T00:00:00"/>
    <n v="1820.75"/>
    <n v="0"/>
    <n v="0"/>
    <n v="763.15"/>
    <n v="34"/>
    <n v="22.445588235294117"/>
    <n v="1057.5999999999999"/>
    <n v="13"/>
    <n v="47"/>
    <n v="81.353846153846149"/>
    <n v="38.73936170212766"/>
    <m/>
    <m/>
    <m/>
    <x v="41"/>
    <x v="6"/>
    <x v="3"/>
    <x v="306"/>
  </r>
  <r>
    <s v="5-39"/>
    <d v="2013-07-05T00:00:00"/>
    <n v="1434.85"/>
    <n v="0"/>
    <n v="0"/>
    <n v="582.35"/>
    <n v="31"/>
    <n v="18.785483870967742"/>
    <n v="774.5"/>
    <n v="16"/>
    <n v="47"/>
    <n v="48.40625"/>
    <n v="28.869148936170212"/>
    <m/>
    <m/>
    <m/>
    <x v="41"/>
    <x v="6"/>
    <x v="4"/>
    <x v="306"/>
  </r>
  <r>
    <s v="5-39"/>
    <d v="2013-07-06T00:00:00"/>
    <n v="491.31"/>
    <n v="0"/>
    <n v="0"/>
    <n v="194.5"/>
    <n v="13"/>
    <n v="14.961538461538462"/>
    <n v="296.81"/>
    <n v="9"/>
    <n v="22"/>
    <n v="32.978888888888889"/>
    <n v="22.332272727272727"/>
    <m/>
    <m/>
    <m/>
    <x v="41"/>
    <x v="6"/>
    <x v="5"/>
    <x v="306"/>
  </r>
  <r>
    <m/>
    <d v="2013-07-07T00:00:00"/>
    <n v="6903.420000000001"/>
    <n v="3057.68"/>
    <n v="9961.1"/>
    <m/>
    <n v="184"/>
    <n v="19.43777459177948"/>
    <n v="3176.27"/>
    <n v="63"/>
    <n v="247"/>
    <n v="47.617449888074894"/>
    <n v="27.234932412780285"/>
    <m/>
    <m/>
    <m/>
    <x v="42"/>
    <x v="6"/>
    <x v="6"/>
    <x v="307"/>
  </r>
  <r>
    <s v="5-40"/>
    <d v="2013-07-08T00:00:00"/>
    <n v="1124.04"/>
    <n v="0"/>
    <n v="0"/>
    <n v="357.35"/>
    <n v="23"/>
    <n v="15.536956521739132"/>
    <n v="769.69"/>
    <n v="16"/>
    <n v="39"/>
    <n v="48.105625000000003"/>
    <n v="28.898461538461536"/>
    <m/>
    <m/>
    <m/>
    <x v="42"/>
    <x v="6"/>
    <x v="0"/>
    <x v="307"/>
  </r>
  <r>
    <s v="5-40"/>
    <d v="2013-07-09T00:00:00"/>
    <n v="911.58"/>
    <n v="0"/>
    <n v="0"/>
    <n v="276.60000000000002"/>
    <n v="19"/>
    <n v="14.557894736842107"/>
    <n v="634.98"/>
    <n v="16"/>
    <n v="35"/>
    <n v="39.686250000000001"/>
    <n v="26.04514285714286"/>
    <m/>
    <m/>
    <m/>
    <x v="42"/>
    <x v="6"/>
    <x v="1"/>
    <x v="307"/>
  </r>
  <r>
    <s v="5-40"/>
    <d v="2013-07-10T00:00:00"/>
    <n v="878.96"/>
    <n v="0"/>
    <n v="0"/>
    <n v="618.9"/>
    <n v="36"/>
    <n v="17.191666666666666"/>
    <n v="260.06"/>
    <n v="9"/>
    <n v="45"/>
    <n v="28.895555555555557"/>
    <n v="19.532444444444444"/>
    <m/>
    <m/>
    <m/>
    <x v="42"/>
    <x v="6"/>
    <x v="2"/>
    <x v="307"/>
  </r>
  <r>
    <s v="5-40"/>
    <d v="2013-07-11T00:00:00"/>
    <n v="1301.49"/>
    <n v="0"/>
    <n v="0"/>
    <n v="830.55"/>
    <n v="36"/>
    <n v="23.070833333333333"/>
    <n v="470.94"/>
    <n v="11"/>
    <n v="47"/>
    <n v="42.812727272727273"/>
    <n v="27.691276595744682"/>
    <m/>
    <m/>
    <m/>
    <x v="42"/>
    <x v="6"/>
    <x v="3"/>
    <x v="307"/>
  </r>
  <r>
    <s v="5-40"/>
    <d v="2013-07-12T00:00:00"/>
    <n v="1864.22"/>
    <n v="0"/>
    <n v="0"/>
    <n v="918.2"/>
    <n v="46"/>
    <n v="19.960869565217394"/>
    <n v="946.02"/>
    <n v="20"/>
    <n v="66"/>
    <n v="47.301000000000002"/>
    <n v="28.245757575757576"/>
    <m/>
    <m/>
    <m/>
    <x v="42"/>
    <x v="6"/>
    <x v="4"/>
    <x v="307"/>
  </r>
  <r>
    <s v="5-40"/>
    <d v="2013-07-13T00:00:00"/>
    <n v="1034.26"/>
    <n v="0"/>
    <n v="0"/>
    <n v="432"/>
    <n v="23"/>
    <n v="18.782608695652176"/>
    <n v="602.26"/>
    <n v="14"/>
    <n v="37"/>
    <n v="43.018571428571427"/>
    <n v="27.952972972972972"/>
    <m/>
    <m/>
    <m/>
    <x v="42"/>
    <x v="6"/>
    <x v="5"/>
    <x v="307"/>
  </r>
  <r>
    <m/>
    <d v="2013-07-14T00:00:00"/>
    <n v="7114.55"/>
    <n v="1552.06"/>
    <n v="8666.61"/>
    <m/>
    <n v="183"/>
    <n v="18.183471586575134"/>
    <n v="3683.95"/>
    <n v="86"/>
    <n v="269"/>
    <n v="41.636621542809046"/>
    <n v="26.394342664087343"/>
    <m/>
    <m/>
    <m/>
    <x v="43"/>
    <x v="6"/>
    <x v="6"/>
    <x v="308"/>
  </r>
  <r>
    <s v="5-41"/>
    <d v="2013-07-15T00:00:00"/>
    <n v="1073.4100000000001"/>
    <n v="0"/>
    <n v="0"/>
    <n v="551.25"/>
    <n v="29"/>
    <n v="19.008620689655171"/>
    <n v="522.16"/>
    <n v="16"/>
    <n v="45"/>
    <n v="32.634999999999998"/>
    <n v="23.853555555555552"/>
    <m/>
    <m/>
    <m/>
    <x v="43"/>
    <x v="6"/>
    <x v="0"/>
    <x v="308"/>
  </r>
  <r>
    <s v="5-41"/>
    <d v="2013-07-16T00:00:00"/>
    <n v="516.30999999999995"/>
    <n v="0"/>
    <n v="0"/>
    <n v="367.4"/>
    <n v="28"/>
    <n v="13.12142857142857"/>
    <n v="148.91"/>
    <n v="6"/>
    <n v="34"/>
    <n v="24.818333333333332"/>
    <n v="15.185588235294116"/>
    <m/>
    <m/>
    <m/>
    <x v="43"/>
    <x v="6"/>
    <x v="1"/>
    <x v="308"/>
  </r>
  <r>
    <s v="5-41"/>
    <d v="2013-07-17T00:00:00"/>
    <n v="1236.6500000000001"/>
    <n v="0"/>
    <n v="0"/>
    <n v="805.95"/>
    <n v="31"/>
    <n v="25.998387096774195"/>
    <n v="430.7"/>
    <n v="16"/>
    <n v="47"/>
    <n v="26.918749999999999"/>
    <n v="26.311702127659576"/>
    <m/>
    <m/>
    <m/>
    <x v="43"/>
    <x v="6"/>
    <x v="2"/>
    <x v="308"/>
  </r>
  <r>
    <s v="5-41"/>
    <d v="2013-07-18T00:00:00"/>
    <n v="1771.91"/>
    <n v="0"/>
    <n v="0"/>
    <n v="657.1"/>
    <n v="28"/>
    <n v="23.467857142857145"/>
    <n v="114.81"/>
    <n v="13"/>
    <n v="41"/>
    <n v="8.8315384615384609"/>
    <n v="18.827073170731708"/>
    <m/>
    <m/>
    <m/>
    <x v="43"/>
    <x v="6"/>
    <x v="3"/>
    <x v="308"/>
  </r>
  <r>
    <s v="5-41"/>
    <d v="2013-07-19T00:00:00"/>
    <n v="968.26"/>
    <n v="0"/>
    <n v="0"/>
    <n v="816.3"/>
    <n v="38"/>
    <n v="21.481578947368419"/>
    <n v="151.96"/>
    <n v="6"/>
    <n v="44"/>
    <n v="25.326666666666668"/>
    <n v="22.005909090909089"/>
    <m/>
    <m/>
    <m/>
    <x v="43"/>
    <x v="6"/>
    <x v="4"/>
    <x v="308"/>
  </r>
  <r>
    <s v="5-41"/>
    <d v="2013-07-20T00:00:00"/>
    <n v="448.63"/>
    <n v="0"/>
    <n v="0"/>
    <n v="297.14999999999998"/>
    <n v="19"/>
    <n v="15.639473684210525"/>
    <n v="151.47999999999999"/>
    <n v="5"/>
    <n v="24"/>
    <n v="30.295999999999999"/>
    <n v="18.692916666666665"/>
    <m/>
    <m/>
    <m/>
    <x v="43"/>
    <x v="6"/>
    <x v="5"/>
    <x v="308"/>
  </r>
  <r>
    <m/>
    <d v="2013-07-21T00:00:00"/>
    <n v="6015.17"/>
    <n v="2808.29"/>
    <n v="8823.4599999999991"/>
    <m/>
    <n v="173"/>
    <n v="19.786224355382338"/>
    <n v="1520.02"/>
    <n v="62"/>
    <n v="235"/>
    <n v="24.804381410256411"/>
    <n v="20.812790807802781"/>
    <m/>
    <m/>
    <m/>
    <x v="44"/>
    <x v="6"/>
    <x v="6"/>
    <x v="309"/>
  </r>
  <r>
    <s v="5-42"/>
    <d v="2013-07-22T00:00:00"/>
    <n v="637.29999999999995"/>
    <n v="0"/>
    <n v="0"/>
    <n v="516.4"/>
    <n v="20"/>
    <n v="25.82"/>
    <n v="151.47999999999999"/>
    <n v="5"/>
    <n v="25"/>
    <n v="30.295999999999999"/>
    <n v="26.715199999999999"/>
    <m/>
    <m/>
    <m/>
    <x v="44"/>
    <x v="6"/>
    <x v="0"/>
    <x v="309"/>
  </r>
  <r>
    <s v="5-42"/>
    <d v="2013-07-23T00:00:00"/>
    <n v="957.53"/>
    <n v="0"/>
    <n v="0"/>
    <n v="463.8"/>
    <n v="38"/>
    <n v="12.205263157894738"/>
    <n v="493.93"/>
    <n v="8"/>
    <n v="46"/>
    <n v="61.741250000000001"/>
    <n v="20.820217391304347"/>
    <m/>
    <m/>
    <m/>
    <x v="44"/>
    <x v="6"/>
    <x v="1"/>
    <x v="309"/>
  </r>
  <r>
    <s v="5-42"/>
    <d v="2013-07-24T00:00:00"/>
    <n v="839.11"/>
    <n v="0"/>
    <n v="0"/>
    <n v="648.75"/>
    <n v="43"/>
    <n v="15.087209302325581"/>
    <n v="190.36"/>
    <n v="8"/>
    <n v="51"/>
    <n v="23.795000000000002"/>
    <n v="16.453137254901961"/>
    <m/>
    <m/>
    <m/>
    <x v="44"/>
    <x v="6"/>
    <x v="2"/>
    <x v="309"/>
  </r>
  <r>
    <s v="5-42"/>
    <d v="2013-07-25T00:00:00"/>
    <n v="1443.07"/>
    <n v="0"/>
    <n v="0"/>
    <n v="715.55"/>
    <n v="39"/>
    <n v="18.347435897435897"/>
    <n v="717.52"/>
    <n v="8"/>
    <n v="47"/>
    <n v="89.69"/>
    <n v="30.490851063829787"/>
    <m/>
    <m/>
    <m/>
    <x v="44"/>
    <x v="6"/>
    <x v="3"/>
    <x v="309"/>
  </r>
  <r>
    <s v="5-42"/>
    <d v="2013-07-26T00:00:00"/>
    <n v="1725.67"/>
    <n v="0"/>
    <n v="0"/>
    <n v="1234.3"/>
    <n v="50"/>
    <n v="24.686"/>
    <n v="491.37"/>
    <n v="11"/>
    <n v="61"/>
    <n v="44.67"/>
    <n v="28.289672131147544"/>
    <m/>
    <m/>
    <m/>
    <x v="44"/>
    <x v="6"/>
    <x v="4"/>
    <x v="309"/>
  </r>
  <r>
    <s v="5-42"/>
    <d v="2013-07-27T00:00:00"/>
    <n v="747.69"/>
    <n v="0"/>
    <n v="0"/>
    <n v="218.6"/>
    <n v="17"/>
    <n v="12.858823529411765"/>
    <n v="529.09"/>
    <n v="14"/>
    <n v="31"/>
    <n v="37.792142857142856"/>
    <n v="24.119032258064518"/>
    <m/>
    <m/>
    <m/>
    <x v="44"/>
    <x v="6"/>
    <x v="5"/>
    <x v="309"/>
  </r>
  <r>
    <m/>
    <d v="2013-07-28T00:00:00"/>
    <n v="6350.3700000000008"/>
    <n v="608.47"/>
    <n v="6958.8400000000011"/>
    <m/>
    <n v="207"/>
    <n v="18.167455314511333"/>
    <n v="2573.75"/>
    <n v="54"/>
    <n v="261"/>
    <n v="47.997398809523808"/>
    <n v="24.481351683208029"/>
    <m/>
    <m/>
    <m/>
    <x v="45"/>
    <x v="6"/>
    <x v="6"/>
    <x v="310"/>
  </r>
  <r>
    <s v="5-43"/>
    <d v="2013-07-29T00:00:00"/>
    <n v="638.25"/>
    <n v="0"/>
    <n v="0"/>
    <n v="539.1"/>
    <n v="40"/>
    <n v="13.477500000000001"/>
    <n v="99.15"/>
    <n v="5"/>
    <n v="45"/>
    <n v="19.830000000000002"/>
    <n v="14.183333333333334"/>
    <m/>
    <m/>
    <m/>
    <x v="45"/>
    <x v="6"/>
    <x v="0"/>
    <x v="310"/>
  </r>
  <r>
    <s v="5-43"/>
    <d v="2013-07-30T00:00:00"/>
    <n v="735.36"/>
    <n v="0"/>
    <n v="0"/>
    <n v="463.3"/>
    <n v="36"/>
    <n v="12.869444444444445"/>
    <n v="272.06"/>
    <n v="11"/>
    <n v="47"/>
    <n v="24.732727272727274"/>
    <n v="15.645957446808511"/>
    <m/>
    <m/>
    <m/>
    <x v="45"/>
    <x v="6"/>
    <x v="1"/>
    <x v="310"/>
  </r>
  <r>
    <s v="5-43"/>
    <d v="2013-07-31T00:00:00"/>
    <n v="928.1"/>
    <n v="0"/>
    <n v="0"/>
    <n v="585.6"/>
    <n v="41"/>
    <n v="14.282926829268293"/>
    <n v="342.5"/>
    <n v="13"/>
    <n v="54"/>
    <n v="26.346153846153847"/>
    <n v="17.187037037037037"/>
    <m/>
    <m/>
    <m/>
    <x v="45"/>
    <x v="6"/>
    <x v="2"/>
    <x v="310"/>
  </r>
  <r>
    <s v="5-43"/>
    <d v="2013-08-01T00:00:00"/>
    <n v="1241.48"/>
    <n v="0"/>
    <n v="0"/>
    <n v="444.15"/>
    <n v="28"/>
    <n v="15.862499999999999"/>
    <n v="797.33"/>
    <n v="15"/>
    <n v="43"/>
    <n v="53.155333333333338"/>
    <n v="28.871627906976745"/>
    <m/>
    <m/>
    <m/>
    <x v="45"/>
    <x v="6"/>
    <x v="3"/>
    <x v="310"/>
  </r>
  <r>
    <s v="5-43"/>
    <d v="2013-08-02T00:00:00"/>
    <n v="1490.61"/>
    <n v="0"/>
    <n v="0"/>
    <n v="1197.8"/>
    <n v="49"/>
    <n v="24.444897959183674"/>
    <n v="292.81"/>
    <n v="12"/>
    <n v="61"/>
    <n v="24.400833333333335"/>
    <n v="24.436229508196721"/>
    <m/>
    <m/>
    <m/>
    <x v="45"/>
    <x v="6"/>
    <x v="4"/>
    <x v="310"/>
  </r>
  <r>
    <s v="5-43"/>
    <d v="2013-08-03T00:00:00"/>
    <n v="893.78"/>
    <n v="0"/>
    <n v="0"/>
    <n v="443.95"/>
    <n v="19"/>
    <n v="23.36578947368421"/>
    <n v="449.83"/>
    <n v="11"/>
    <n v="30"/>
    <n v="40.893636363636361"/>
    <n v="29.792666666666666"/>
    <m/>
    <m/>
    <m/>
    <x v="45"/>
    <x v="6"/>
    <x v="5"/>
    <x v="310"/>
  </r>
  <r>
    <m/>
    <d v="2013-08-04T00:00:00"/>
    <n v="5927.58"/>
    <n v="2438.14"/>
    <n v="8365.7199999999993"/>
    <m/>
    <n v="213"/>
    <n v="17.383843117763437"/>
    <n v="2253.6799999999998"/>
    <n v="67"/>
    <n v="280"/>
    <n v="31.559780691530694"/>
    <n v="21.686141983169836"/>
    <m/>
    <m/>
    <m/>
    <x v="46"/>
    <x v="6"/>
    <x v="6"/>
    <x v="311"/>
  </r>
  <r>
    <s v="5-44"/>
    <d v="2013-08-05T00:00:00"/>
    <n v="580.51"/>
    <n v="0"/>
    <n v="0"/>
    <n v="295.45"/>
    <n v="22"/>
    <n v="13.429545454545455"/>
    <n v="285.06"/>
    <n v="11"/>
    <n v="33"/>
    <n v="25.914545454545454"/>
    <n v="17.59121212121212"/>
    <m/>
    <m/>
    <m/>
    <x v="46"/>
    <x v="6"/>
    <x v="0"/>
    <x v="311"/>
  </r>
  <r>
    <s v="5-44"/>
    <d v="2013-08-06T00:00:00"/>
    <n v="501.18"/>
    <n v="0"/>
    <n v="0"/>
    <n v="269.5"/>
    <n v="21"/>
    <n v="12.833333333333334"/>
    <n v="231.68"/>
    <n v="6"/>
    <n v="27"/>
    <n v="38.613333333333337"/>
    <n v="18.562222222222221"/>
    <m/>
    <m/>
    <m/>
    <x v="46"/>
    <x v="6"/>
    <x v="1"/>
    <x v="311"/>
  </r>
  <r>
    <s v="5-44"/>
    <d v="2013-08-07T00:00:00"/>
    <n v="782.17"/>
    <n v="0"/>
    <n v="0"/>
    <n v="523.45000000000005"/>
    <n v="27"/>
    <n v="19.38703703703704"/>
    <n v="258.70999999999998"/>
    <n v="10"/>
    <n v="37"/>
    <n v="25.870999999999999"/>
    <n v="21.139459459459463"/>
    <m/>
    <m/>
    <m/>
    <x v="46"/>
    <x v="6"/>
    <x v="2"/>
    <x v="311"/>
  </r>
  <r>
    <s v="5-44"/>
    <d v="2013-08-08T00:00:00"/>
    <n v="1469.17"/>
    <n v="0"/>
    <n v="0"/>
    <n v="733.05"/>
    <n v="44"/>
    <n v="16.660227272727273"/>
    <n v="726.12"/>
    <n v="9"/>
    <n v="53"/>
    <n v="80.680000000000007"/>
    <n v="27.531509433962267"/>
    <m/>
    <m/>
    <m/>
    <x v="46"/>
    <x v="6"/>
    <x v="3"/>
    <x v="311"/>
  </r>
  <r>
    <s v="5-44"/>
    <d v="2013-08-09T00:00:00"/>
    <n v="1303.31"/>
    <n v="0"/>
    <n v="0"/>
    <n v="932.65"/>
    <n v="36"/>
    <n v="25.906944444444445"/>
    <n v="370.66"/>
    <n v="9"/>
    <n v="45"/>
    <n v="41.184444444444445"/>
    <n v="28.962444444444444"/>
    <m/>
    <m/>
    <m/>
    <x v="46"/>
    <x v="6"/>
    <x v="4"/>
    <x v="311"/>
  </r>
  <r>
    <s v="5-44"/>
    <d v="2013-08-10T00:00:00"/>
    <n v="1407.54"/>
    <n v="0"/>
    <n v="0"/>
    <n v="370"/>
    <n v="15"/>
    <n v="24.666666666666668"/>
    <n v="1037.54"/>
    <n v="11"/>
    <n v="26"/>
    <n v="94.321818181818173"/>
    <n v="54.136153846153846"/>
    <m/>
    <m/>
    <m/>
    <x v="46"/>
    <x v="6"/>
    <x v="5"/>
    <x v="311"/>
  </r>
  <r>
    <m/>
    <d v="2013-08-11T00:00:00"/>
    <n v="6043.88"/>
    <n v="1617.25"/>
    <n v="7661.13"/>
    <m/>
    <n v="165"/>
    <n v="18.813959034792372"/>
    <n v="2909.7700000000004"/>
    <n v="56"/>
    <n v="221"/>
    <n v="51.097523569023565"/>
    <n v="27.987166921242391"/>
    <m/>
    <m/>
    <m/>
    <x v="47"/>
    <x v="6"/>
    <x v="6"/>
    <x v="312"/>
  </r>
  <r>
    <s v="5-45"/>
    <d v="2013-08-12T00:00:00"/>
    <n v="0"/>
    <n v="0"/>
    <n v="0"/>
    <n v="0"/>
    <n v="0"/>
    <n v="0"/>
    <n v="0"/>
    <n v="0"/>
    <n v="0"/>
    <n v="0"/>
    <n v="0"/>
    <s v="SHOW DAY"/>
    <m/>
    <m/>
    <x v="47"/>
    <x v="6"/>
    <x v="0"/>
    <x v="312"/>
  </r>
  <r>
    <s v="5-45"/>
    <d v="2013-08-13T00:00:00"/>
    <n v="738.42"/>
    <n v="0"/>
    <n v="0"/>
    <n v="479.25"/>
    <n v="29"/>
    <n v="16.525862068965516"/>
    <n v="259.17"/>
    <n v="10"/>
    <n v="39"/>
    <n v="25.917000000000002"/>
    <n v="18.933846153846154"/>
    <m/>
    <m/>
    <m/>
    <x v="47"/>
    <x v="6"/>
    <x v="1"/>
    <x v="312"/>
  </r>
  <r>
    <s v="5-45"/>
    <d v="2013-08-14T00:00:00"/>
    <n v="1231"/>
    <n v="0"/>
    <n v="0"/>
    <n v="850.8"/>
    <n v="38"/>
    <n v="22.389473684210525"/>
    <n v="380.2"/>
    <n v="12"/>
    <n v="50"/>
    <n v="31.683333333333334"/>
    <n v="24.62"/>
    <m/>
    <m/>
    <m/>
    <x v="47"/>
    <x v="6"/>
    <x v="2"/>
    <x v="312"/>
  </r>
  <r>
    <s v="5-45"/>
    <d v="2013-08-15T00:00:00"/>
    <n v="1727.17"/>
    <n v="0"/>
    <n v="0"/>
    <n v="954.65"/>
    <n v="53"/>
    <n v="18.012264150943395"/>
    <n v="772.52"/>
    <n v="11"/>
    <n v="64"/>
    <n v="70.229090909090914"/>
    <n v="26.987031250000001"/>
    <m/>
    <m/>
    <m/>
    <x v="47"/>
    <x v="6"/>
    <x v="3"/>
    <x v="312"/>
  </r>
  <r>
    <s v="5-45"/>
    <d v="2013-08-16T00:00:00"/>
    <n v="1931.25"/>
    <n v="0"/>
    <n v="0"/>
    <n v="728.6"/>
    <n v="31"/>
    <n v="23.503225806451614"/>
    <n v="1201.6500000000001"/>
    <n v="12"/>
    <n v="43"/>
    <n v="100.1375"/>
    <n v="44.889534883720927"/>
    <m/>
    <m/>
    <m/>
    <x v="47"/>
    <x v="6"/>
    <x v="4"/>
    <x v="312"/>
  </r>
  <r>
    <s v="5-45"/>
    <d v="2013-08-17T00:00:00"/>
    <n v="930.05"/>
    <n v="0"/>
    <n v="0"/>
    <n v="419.8"/>
    <n v="14"/>
    <n v="29.985714285714288"/>
    <n v="510.25"/>
    <n v="12"/>
    <n v="26"/>
    <n v="42.520833333333336"/>
    <n v="35.771153846153844"/>
    <m/>
    <m/>
    <m/>
    <x v="47"/>
    <x v="6"/>
    <x v="5"/>
    <x v="312"/>
  </r>
  <r>
    <m/>
    <d v="2013-08-18T00:00:00"/>
    <n v="6557.89"/>
    <n v="2010.32"/>
    <n v="8568.2100000000009"/>
    <m/>
    <n v="165"/>
    <n v="18.402756666047555"/>
    <n v="3123.79"/>
    <n v="57"/>
    <n v="222"/>
    <n v="45.081292929292935"/>
    <n v="25.200261022286821"/>
    <m/>
    <m/>
    <m/>
    <x v="48"/>
    <x v="6"/>
    <x v="6"/>
    <x v="313"/>
  </r>
  <r>
    <s v="5-46"/>
    <d v="2013-08-19T00:00:00"/>
    <n v="598.26"/>
    <n v="0"/>
    <n v="0"/>
    <n v="267.60000000000002"/>
    <n v="30"/>
    <n v="8.92"/>
    <n v="330.66"/>
    <n v="10"/>
    <n v="40"/>
    <n v="33.066000000000003"/>
    <n v="14.9565"/>
    <m/>
    <m/>
    <m/>
    <x v="48"/>
    <x v="6"/>
    <x v="0"/>
    <x v="313"/>
  </r>
  <r>
    <s v="5-46"/>
    <d v="2013-08-20T00:00:00"/>
    <n v="702.7"/>
    <n v="0"/>
    <n v="0"/>
    <n v="283.64999999999998"/>
    <n v="26"/>
    <n v="10.909615384615384"/>
    <n v="419.05"/>
    <n v="14"/>
    <n v="40"/>
    <n v="29.932142857142857"/>
    <n v="17.567500000000003"/>
    <m/>
    <m/>
    <m/>
    <x v="48"/>
    <x v="6"/>
    <x v="1"/>
    <x v="313"/>
  </r>
  <r>
    <s v="5-46"/>
    <d v="2013-08-21T00:00:00"/>
    <n v="1163.02"/>
    <n v="0"/>
    <n v="0"/>
    <n v="658.7"/>
    <n v="37"/>
    <n v="17.802702702702703"/>
    <n v="504.32"/>
    <n v="6"/>
    <n v="43"/>
    <n v="84.053333333333327"/>
    <n v="27.046976744186047"/>
    <m/>
    <m/>
    <m/>
    <x v="48"/>
    <x v="6"/>
    <x v="2"/>
    <x v="313"/>
  </r>
  <r>
    <s v="5-46"/>
    <d v="2013-08-22T00:00:00"/>
    <n v="1443.46"/>
    <n v="0"/>
    <n v="0"/>
    <n v="496.3"/>
    <n v="29"/>
    <n v="17.113793103448277"/>
    <n v="944.51"/>
    <n v="12"/>
    <n v="41"/>
    <n v="78.709166666666661"/>
    <n v="35.14170731707317"/>
    <m/>
    <m/>
    <m/>
    <x v="48"/>
    <x v="6"/>
    <x v="3"/>
    <x v="313"/>
  </r>
  <r>
    <s v="5-46"/>
    <d v="2013-08-23T00:00:00"/>
    <n v="1804.13"/>
    <n v="0"/>
    <n v="0"/>
    <n v="678.3"/>
    <n v="36"/>
    <n v="18.841666666666665"/>
    <n v="1230.68"/>
    <n v="21"/>
    <n v="57"/>
    <n v="58.603809523809524"/>
    <n v="33.49087719298246"/>
    <m/>
    <m/>
    <m/>
    <x v="48"/>
    <x v="6"/>
    <x v="4"/>
    <x v="313"/>
  </r>
  <r>
    <s v="5-46"/>
    <d v="2013-08-24T00:00:00"/>
    <n v="1006.84"/>
    <n v="0"/>
    <n v="0"/>
    <n v="570.25"/>
    <n v="25"/>
    <n v="22.81"/>
    <n v="436.59"/>
    <n v="10"/>
    <n v="35"/>
    <n v="43.658999999999999"/>
    <n v="28.766857142857141"/>
    <m/>
    <m/>
    <m/>
    <x v="48"/>
    <x v="6"/>
    <x v="5"/>
    <x v="313"/>
  </r>
  <r>
    <m/>
    <d v="2013-08-25T00:00:00"/>
    <n v="6718.41"/>
    <n v="1677.77"/>
    <n v="8396.18"/>
    <m/>
    <n v="183"/>
    <n v="16.06629630957217"/>
    <n v="3865.8100000000004"/>
    <n v="73"/>
    <n v="256"/>
    <n v="54.670575396825392"/>
    <n v="26.161736399516467"/>
    <m/>
    <m/>
    <m/>
    <x v="49"/>
    <x v="6"/>
    <x v="6"/>
    <x v="314"/>
  </r>
  <r>
    <s v="5-47"/>
    <d v="2013-08-26T00:00:00"/>
    <n v="897.78"/>
    <n v="0"/>
    <n v="0"/>
    <n v="697.45"/>
    <n v="34"/>
    <n v="20.513235294117649"/>
    <n v="200.7"/>
    <n v="8"/>
    <n v="42"/>
    <n v="25.087499999999999"/>
    <n v="21.384523809523813"/>
    <m/>
    <m/>
    <m/>
    <x v="49"/>
    <x v="6"/>
    <x v="0"/>
    <x v="314"/>
  </r>
  <r>
    <s v="5-47"/>
    <d v="2013-08-27T00:00:00"/>
    <n v="504.68"/>
    <n v="0"/>
    <n v="0"/>
    <n v="308.10000000000002"/>
    <n v="25"/>
    <n v="12.324000000000002"/>
    <n v="196.58"/>
    <n v="4"/>
    <n v="29"/>
    <n v="49.145000000000003"/>
    <n v="17.402758620689657"/>
    <m/>
    <m/>
    <m/>
    <x v="49"/>
    <x v="6"/>
    <x v="1"/>
    <x v="314"/>
  </r>
  <r>
    <s v="5-47"/>
    <d v="2013-08-28T00:00:00"/>
    <n v="920.06"/>
    <n v="0"/>
    <n v="0"/>
    <n v="661.85"/>
    <n v="42"/>
    <n v="15.758333333333335"/>
    <n v="258.20999999999998"/>
    <n v="8"/>
    <n v="50"/>
    <n v="32.276249999999997"/>
    <n v="18.401199999999999"/>
    <m/>
    <m/>
    <m/>
    <x v="49"/>
    <x v="6"/>
    <x v="2"/>
    <x v="314"/>
  </r>
  <r>
    <s v="5-47"/>
    <d v="2013-08-29T00:00:00"/>
    <n v="1921.87"/>
    <n v="0"/>
    <n v="0"/>
    <n v="848.05"/>
    <n v="37"/>
    <n v="22.920270270270269"/>
    <n v="1073.82"/>
    <n v="13"/>
    <n v="50"/>
    <n v="82.601538461538453"/>
    <n v="38.437399999999997"/>
    <m/>
    <m/>
    <m/>
    <x v="49"/>
    <x v="6"/>
    <x v="3"/>
    <x v="314"/>
  </r>
  <r>
    <s v="5-47"/>
    <d v="2013-08-30T00:00:00"/>
    <n v="1798.34"/>
    <n v="0"/>
    <n v="0"/>
    <n v="1149.45"/>
    <n v="47"/>
    <n v="24.456382978723404"/>
    <n v="648.89"/>
    <n v="16"/>
    <n v="63"/>
    <n v="40.555624999999999"/>
    <n v="28.545079365079367"/>
    <m/>
    <m/>
    <m/>
    <x v="49"/>
    <x v="6"/>
    <x v="4"/>
    <x v="314"/>
  </r>
  <r>
    <s v="5-47"/>
    <d v="2013-08-31T00:00:00"/>
    <n v="1014.97"/>
    <n v="0"/>
    <n v="0"/>
    <n v="552.25"/>
    <n v="28"/>
    <n v="19.723214285714285"/>
    <n v="462.72"/>
    <n v="11"/>
    <n v="39"/>
    <n v="42.06545454545455"/>
    <n v="26.024871794871796"/>
    <m/>
    <m/>
    <m/>
    <x v="49"/>
    <x v="6"/>
    <x v="5"/>
    <x v="314"/>
  </r>
  <r>
    <m/>
    <d v="2013-09-01T00:00:00"/>
    <n v="7057.7"/>
    <n v="1922.04"/>
    <n v="8979.74"/>
    <m/>
    <n v="213"/>
    <n v="19.282572693693155"/>
    <n v="2840.92"/>
    <n v="60"/>
    <n v="273"/>
    <n v="45.288561334498837"/>
    <n v="25.032638931694105"/>
    <m/>
    <m/>
    <m/>
    <x v="50"/>
    <x v="6"/>
    <x v="6"/>
    <x v="315"/>
  </r>
  <r>
    <s v="5-48"/>
    <d v="2013-09-02T00:00:00"/>
    <n v="1077.51"/>
    <n v="0"/>
    <n v="0"/>
    <n v="670.1"/>
    <n v="34"/>
    <n v="19.708823529411767"/>
    <n v="407.41"/>
    <n v="12"/>
    <n v="46"/>
    <n v="33.950833333333335"/>
    <n v="23.424130434782608"/>
    <m/>
    <m/>
    <m/>
    <x v="50"/>
    <x v="6"/>
    <x v="0"/>
    <x v="315"/>
  </r>
  <r>
    <s v="5-48"/>
    <d v="2013-09-03T00:00:00"/>
    <n v="638.61"/>
    <n v="0"/>
    <n v="0"/>
    <n v="354.45"/>
    <n v="29"/>
    <n v="12.222413793103447"/>
    <n v="284.16000000000003"/>
    <n v="13"/>
    <n v="42"/>
    <n v="21.85846153846154"/>
    <n v="15.205"/>
    <m/>
    <m/>
    <m/>
    <x v="50"/>
    <x v="6"/>
    <x v="1"/>
    <x v="315"/>
  </r>
  <r>
    <s v="5-48"/>
    <d v="2013-09-04T00:00:00"/>
    <n v="1483.27"/>
    <n v="0"/>
    <n v="0"/>
    <n v="882.8"/>
    <n v="33"/>
    <n v="26.75151515151515"/>
    <n v="600.47"/>
    <n v="16"/>
    <n v="49"/>
    <n v="37.529375000000002"/>
    <n v="30.27081632653061"/>
    <m/>
    <m/>
    <m/>
    <x v="50"/>
    <x v="6"/>
    <x v="2"/>
    <x v="315"/>
  </r>
  <r>
    <s v="5-48"/>
    <d v="2013-09-05T00:00:00"/>
    <n v="2110.86"/>
    <n v="0"/>
    <n v="0"/>
    <n v="1004.8"/>
    <n v="53"/>
    <n v="18.958490566037735"/>
    <n v="1106.06"/>
    <n v="9"/>
    <n v="62"/>
    <n v="122.89555555555555"/>
    <n v="34.046129032258058"/>
    <m/>
    <m/>
    <m/>
    <x v="50"/>
    <x v="6"/>
    <x v="3"/>
    <x v="315"/>
  </r>
  <r>
    <s v="5-48"/>
    <d v="2013-09-06T00:00:00"/>
    <n v="1269.77"/>
    <n v="0"/>
    <n v="0"/>
    <n v="722.1"/>
    <n v="34"/>
    <n v="21.238235294117647"/>
    <n v="547.66999999999996"/>
    <n v="12"/>
    <n v="46"/>
    <n v="45.639166666666661"/>
    <n v="27.603695652173911"/>
    <m/>
    <m/>
    <m/>
    <x v="50"/>
    <x v="6"/>
    <x v="4"/>
    <x v="315"/>
  </r>
  <r>
    <s v="5-48"/>
    <d v="2013-09-07T00:00:00"/>
    <n v="949.36"/>
    <n v="0"/>
    <n v="0"/>
    <n v="470.25"/>
    <n v="23"/>
    <n v="20.445652173913043"/>
    <n v="479.11"/>
    <n v="10"/>
    <n v="33"/>
    <n v="47.911000000000001"/>
    <n v="28.768484848484849"/>
    <m/>
    <m/>
    <m/>
    <x v="50"/>
    <x v="6"/>
    <x v="5"/>
    <x v="315"/>
  </r>
  <r>
    <m/>
    <d v="2013-09-08T00:00:00"/>
    <n v="7529.38"/>
    <n v="1937.39"/>
    <n v="9466.77"/>
    <m/>
    <n v="206"/>
    <n v="19.887521751349798"/>
    <n v="3424.88"/>
    <n v="72"/>
    <n v="278"/>
    <n v="51.630732015669516"/>
    <n v="26.553042715705008"/>
    <m/>
    <m/>
    <m/>
    <x v="51"/>
    <x v="6"/>
    <x v="6"/>
    <x v="316"/>
  </r>
  <r>
    <s v="5-49"/>
    <d v="2013-09-09T00:00:00"/>
    <n v="606.70000000000005"/>
    <n v="0"/>
    <n v="0"/>
    <n v="338"/>
    <n v="32"/>
    <n v="10.5625"/>
    <n v="268.7"/>
    <n v="5"/>
    <n v="37"/>
    <n v="53.739999999999995"/>
    <n v="16.3972972972973"/>
    <m/>
    <m/>
    <m/>
    <x v="51"/>
    <x v="6"/>
    <x v="0"/>
    <x v="316"/>
  </r>
  <r>
    <s v="5-49"/>
    <d v="2013-09-10T00:00:00"/>
    <n v="802.52"/>
    <n v="0"/>
    <n v="0"/>
    <n v="517.85"/>
    <n v="40"/>
    <n v="12.946250000000001"/>
    <n v="284.67"/>
    <n v="9"/>
    <n v="49"/>
    <n v="31.630000000000003"/>
    <n v="16.377959183673468"/>
    <m/>
    <m/>
    <m/>
    <x v="51"/>
    <x v="6"/>
    <x v="1"/>
    <x v="316"/>
  </r>
  <r>
    <s v="5-49"/>
    <d v="2013-09-11T00:00:00"/>
    <n v="1261.51"/>
    <n v="0"/>
    <n v="0"/>
    <n v="766.25"/>
    <n v="36"/>
    <n v="21.284722222222221"/>
    <n v="495.26"/>
    <n v="10"/>
    <n v="46"/>
    <n v="49.525999999999996"/>
    <n v="27.424130434782608"/>
    <m/>
    <m/>
    <m/>
    <x v="51"/>
    <x v="6"/>
    <x v="2"/>
    <x v="316"/>
  </r>
  <r>
    <s v="5-49"/>
    <d v="2013-09-12T00:00:00"/>
    <n v="1415.14"/>
    <n v="0"/>
    <n v="0"/>
    <n v="704.4"/>
    <n v="47"/>
    <n v="14.98723404255319"/>
    <n v="424.43"/>
    <n v="13"/>
    <n v="60"/>
    <n v="32.64846153846154"/>
    <n v="18.813833333333331"/>
    <m/>
    <m/>
    <m/>
    <x v="51"/>
    <x v="6"/>
    <x v="3"/>
    <x v="316"/>
  </r>
  <r>
    <s v="5-49"/>
    <d v="2013-09-13T00:00:00"/>
    <n v="2081.38"/>
    <n v="0"/>
    <n v="0"/>
    <n v="1656.95"/>
    <n v="50"/>
    <n v="33.139000000000003"/>
    <n v="424.43"/>
    <n v="13"/>
    <n v="63"/>
    <n v="32.64846153846154"/>
    <n v="33.037777777777777"/>
    <m/>
    <m/>
    <m/>
    <x v="51"/>
    <x v="6"/>
    <x v="4"/>
    <x v="316"/>
  </r>
  <r>
    <s v="5-49"/>
    <d v="2013-09-14T00:00:00"/>
    <n v="1108.51"/>
    <n v="0"/>
    <n v="0"/>
    <n v="692.3"/>
    <n v="22"/>
    <n v="31.468181818181815"/>
    <n v="416.21"/>
    <n v="7"/>
    <n v="29"/>
    <n v="59.458571428571425"/>
    <n v="38.224482758620688"/>
    <m/>
    <m/>
    <m/>
    <x v="51"/>
    <x v="6"/>
    <x v="5"/>
    <x v="316"/>
  </r>
  <r>
    <m/>
    <d v="2013-09-15T00:00:00"/>
    <n v="7275.76"/>
    <n v="3310.6"/>
    <n v="10586.36"/>
    <m/>
    <n v="227"/>
    <n v="20.731314680492872"/>
    <n v="2313.7000000000003"/>
    <n v="57"/>
    <n v="284"/>
    <n v="43.275249084249083"/>
    <n v="25.04591346424753"/>
    <m/>
    <m/>
    <m/>
    <x v="52"/>
    <x v="6"/>
    <x v="6"/>
    <x v="317"/>
  </r>
  <r>
    <s v="5-50"/>
    <d v="2013-09-16T00:00:00"/>
    <n v="533.17999999999995"/>
    <n v="0"/>
    <n v="0"/>
    <n v="296.64999999999998"/>
    <n v="26"/>
    <n v="11.409615384615384"/>
    <n v="236.52"/>
    <n v="8"/>
    <n v="34"/>
    <n v="29.565000000000001"/>
    <n v="15.681470588235292"/>
    <m/>
    <m/>
    <m/>
    <x v="52"/>
    <x v="6"/>
    <x v="0"/>
    <x v="317"/>
  </r>
  <r>
    <s v="5-50"/>
    <d v="2013-09-17T00:00:00"/>
    <n v="696.66"/>
    <n v="0"/>
    <n v="0"/>
    <n v="446.75"/>
    <n v="23"/>
    <n v="19.423913043478262"/>
    <n v="249.91"/>
    <n v="9"/>
    <n v="32"/>
    <n v="27.767777777777777"/>
    <n v="21.770624999999999"/>
    <m/>
    <m/>
    <m/>
    <x v="52"/>
    <x v="6"/>
    <x v="1"/>
    <x v="317"/>
  </r>
  <r>
    <s v="5-50"/>
    <d v="2013-09-18T00:00:00"/>
    <n v="1284.04"/>
    <n v="0"/>
    <n v="0"/>
    <n v="823.75"/>
    <n v="42"/>
    <n v="19.613095238095237"/>
    <n v="460.29"/>
    <n v="9"/>
    <n v="51"/>
    <n v="51.143333333333338"/>
    <n v="25.177254901960783"/>
    <m/>
    <m/>
    <m/>
    <x v="52"/>
    <x v="6"/>
    <x v="2"/>
    <x v="317"/>
  </r>
  <r>
    <s v="5-50"/>
    <d v="2013-09-19T00:00:00"/>
    <n v="1528.21"/>
    <n v="0"/>
    <n v="0"/>
    <n v="429.2"/>
    <n v="30"/>
    <n v="14.306666666666667"/>
    <n v="1099.01"/>
    <n v="7"/>
    <n v="37"/>
    <n v="157.00142857142856"/>
    <n v="41.302972972972974"/>
    <m/>
    <m/>
    <m/>
    <x v="52"/>
    <x v="6"/>
    <x v="3"/>
    <x v="317"/>
  </r>
  <r>
    <s v="5-50"/>
    <d v="2013-09-20T00:00:00"/>
    <n v="1947.39"/>
    <n v="0"/>
    <n v="0"/>
    <n v="918.15"/>
    <n v="46"/>
    <n v="19.959782608695651"/>
    <n v="1029.24"/>
    <n v="18"/>
    <n v="64"/>
    <n v="57.18"/>
    <n v="30.427968749999998"/>
    <m/>
    <m/>
    <m/>
    <x v="52"/>
    <x v="6"/>
    <x v="4"/>
    <x v="317"/>
  </r>
  <r>
    <s v="5-50"/>
    <d v="2013-09-21T00:00:00"/>
    <n v="801.72"/>
    <n v="0"/>
    <n v="0"/>
    <n v="485"/>
    <n v="27"/>
    <n v="17.962962962962962"/>
    <n v="336.59"/>
    <n v="7"/>
    <n v="34"/>
    <n v="48.084285714285713"/>
    <n v="24.164411764705878"/>
    <m/>
    <m/>
    <m/>
    <x v="52"/>
    <x v="6"/>
    <x v="5"/>
    <x v="317"/>
  </r>
  <r>
    <m/>
    <d v="2013-09-22T00:00:00"/>
    <n v="6791.2000000000007"/>
    <n v="1132.57"/>
    <n v="7923.77"/>
    <m/>
    <n v="194"/>
    <n v="17.112672650752362"/>
    <n v="3411.5600000000004"/>
    <n v="58"/>
    <n v="252"/>
    <n v="61.790304232804239"/>
    <n v="26.420783996312483"/>
    <m/>
    <m/>
    <m/>
    <x v="0"/>
    <x v="6"/>
    <x v="6"/>
    <x v="318"/>
  </r>
  <r>
    <s v="5-51"/>
    <d v="2013-09-23T00:00:00"/>
    <n v="691.46"/>
    <n v="0"/>
    <n v="0"/>
    <n v="480"/>
    <n v="29"/>
    <n v="16.551724137931036"/>
    <n v="211.46"/>
    <n v="7"/>
    <n v="36"/>
    <n v="30.208571428571428"/>
    <n v="19.207222222222224"/>
    <m/>
    <m/>
    <m/>
    <x v="0"/>
    <x v="6"/>
    <x v="0"/>
    <x v="318"/>
  </r>
  <r>
    <s v="5-51"/>
    <d v="2013-09-24T00:00:00"/>
    <n v="877.78"/>
    <n v="0"/>
    <n v="0"/>
    <n v="632.20000000000005"/>
    <n v="34"/>
    <n v="18.594117647058823"/>
    <n v="245.58"/>
    <n v="7"/>
    <n v="41"/>
    <n v="35.082857142857144"/>
    <n v="21.409268292682928"/>
    <m/>
    <m/>
    <m/>
    <x v="0"/>
    <x v="6"/>
    <x v="1"/>
    <x v="318"/>
  </r>
  <r>
    <s v="5-51"/>
    <d v="2013-09-25T00:00:00"/>
    <n v="1291.4000000000001"/>
    <n v="0"/>
    <n v="0"/>
    <n v="796.15"/>
    <n v="31"/>
    <n v="25.682258064516127"/>
    <n v="495.25"/>
    <n v="9"/>
    <n v="40"/>
    <n v="55.027777777777779"/>
    <n v="32.285000000000004"/>
    <m/>
    <m/>
    <m/>
    <x v="0"/>
    <x v="6"/>
    <x v="2"/>
    <x v="318"/>
  </r>
  <r>
    <s v="5-51"/>
    <d v="2013-09-26T00:00:00"/>
    <n v="1124.03"/>
    <n v="0"/>
    <n v="0"/>
    <n v="586.9"/>
    <n v="40"/>
    <n v="14.672499999999999"/>
    <n v="537.13"/>
    <n v="9"/>
    <n v="49"/>
    <n v="59.681111111111107"/>
    <n v="22.93938775510204"/>
    <m/>
    <m/>
    <m/>
    <x v="0"/>
    <x v="6"/>
    <x v="3"/>
    <x v="318"/>
  </r>
  <r>
    <s v="5-51"/>
    <d v="2013-09-27T00:00:00"/>
    <n v="1090.5"/>
    <n v="0"/>
    <n v="0"/>
    <n v="809.6"/>
    <n v="48"/>
    <n v="16.866666666666667"/>
    <n v="280.89999999999998"/>
    <n v="6"/>
    <n v="54"/>
    <n v="46.816666666666663"/>
    <n v="20.194444444444443"/>
    <m/>
    <m/>
    <m/>
    <x v="0"/>
    <x v="6"/>
    <x v="4"/>
    <x v="318"/>
  </r>
  <r>
    <s v="5-51"/>
    <d v="2013-09-28T00:00:00"/>
    <n v="644.16999999999996"/>
    <n v="0"/>
    <n v="0"/>
    <n v="236.9"/>
    <n v="19"/>
    <n v="12.468421052631578"/>
    <n v="407.27"/>
    <n v="11"/>
    <n v="30"/>
    <n v="37.024545454545454"/>
    <n v="21.472333333333331"/>
    <m/>
    <m/>
    <m/>
    <x v="0"/>
    <x v="6"/>
    <x v="5"/>
    <x v="318"/>
  </r>
  <r>
    <m/>
    <d v="2013-09-29T00:00:00"/>
    <n v="5719.34"/>
    <n v="2459.61"/>
    <n v="8178.9500000000007"/>
    <m/>
    <n v="201"/>
    <n v="17.472614594800707"/>
    <n v="2177.59"/>
    <n v="49"/>
    <n v="250"/>
    <n v="43.973588263588262"/>
    <n v="22.917942674630833"/>
    <m/>
    <m/>
    <m/>
    <x v="1"/>
    <x v="6"/>
    <x v="6"/>
    <x v="319"/>
  </r>
  <r>
    <s v="5-52"/>
    <d v="2013-09-30T00:00:00"/>
    <n v="665.94"/>
    <n v="0"/>
    <n v="0"/>
    <n v="452.7"/>
    <n v="25"/>
    <n v="18.108000000000001"/>
    <n v="213.24"/>
    <n v="5"/>
    <n v="30"/>
    <n v="42.648000000000003"/>
    <n v="22.198"/>
    <m/>
    <m/>
    <m/>
    <x v="1"/>
    <x v="6"/>
    <x v="0"/>
    <x v="319"/>
  </r>
  <r>
    <s v="5-52"/>
    <d v="2013-10-01T00:00:00"/>
    <n v="744.7"/>
    <n v="0"/>
    <n v="0"/>
    <n v="554.70000000000005"/>
    <n v="33"/>
    <n v="16.809090909090912"/>
    <n v="190"/>
    <n v="7"/>
    <n v="40"/>
    <n v="27.142857142857142"/>
    <n v="18.6175"/>
    <m/>
    <m/>
    <m/>
    <x v="1"/>
    <x v="6"/>
    <x v="1"/>
    <x v="319"/>
  </r>
  <r>
    <s v="5-52"/>
    <d v="2013-10-02T00:00:00"/>
    <n v="766.95"/>
    <n v="0"/>
    <n v="0"/>
    <n v="568.95000000000005"/>
    <n v="34"/>
    <n v="16.733823529411765"/>
    <n v="198.75"/>
    <n v="7"/>
    <n v="41"/>
    <n v="28.392857142857142"/>
    <n v="18.724390243902441"/>
    <m/>
    <m/>
    <m/>
    <x v="1"/>
    <x v="6"/>
    <x v="2"/>
    <x v="319"/>
  </r>
  <r>
    <s v="5-52"/>
    <d v="2013-10-03T00:00:00"/>
    <n v="1538.36"/>
    <n v="0"/>
    <n v="0"/>
    <n v="631.54999999999995"/>
    <n v="36"/>
    <n v="17.543055555555554"/>
    <n v="906.81"/>
    <n v="17"/>
    <n v="53"/>
    <n v="53.341764705882348"/>
    <n v="29.025660377358488"/>
    <m/>
    <m/>
    <m/>
    <x v="1"/>
    <x v="6"/>
    <x v="3"/>
    <x v="319"/>
  </r>
  <r>
    <s v="5-52"/>
    <d v="2013-10-04T00:00:00"/>
    <n v="1546.82"/>
    <n v="0"/>
    <n v="0"/>
    <n v="839.55"/>
    <n v="43"/>
    <n v="19.52441860465116"/>
    <n v="767.27"/>
    <n v="15"/>
    <n v="58"/>
    <n v="51.151333333333334"/>
    <n v="27.703793103448273"/>
    <m/>
    <m/>
    <m/>
    <x v="1"/>
    <x v="6"/>
    <x v="4"/>
    <x v="319"/>
  </r>
  <r>
    <s v="5-52"/>
    <d v="2013-10-05T00:00:00"/>
    <n v="1286.54"/>
    <n v="0"/>
    <n v="0"/>
    <n v="618.15"/>
    <n v="27"/>
    <n v="22.894444444444442"/>
    <n v="668.39"/>
    <n v="11"/>
    <n v="38"/>
    <n v="60.762727272727268"/>
    <n v="33.856315789473683"/>
    <m/>
    <m/>
    <m/>
    <x v="1"/>
    <x v="6"/>
    <x v="5"/>
    <x v="319"/>
  </r>
  <r>
    <m/>
    <d v="2013-10-06T00:00:00"/>
    <n v="6549.3099999999995"/>
    <n v="2645.94"/>
    <n v="9195.25"/>
    <m/>
    <n v="198"/>
    <n v="18.60213884052564"/>
    <n v="2944.4599999999996"/>
    <n v="62"/>
    <n v="260"/>
    <n v="43.906589932942872"/>
    <n v="25.020943252363811"/>
    <m/>
    <m/>
    <m/>
    <x v="2"/>
    <x v="6"/>
    <x v="6"/>
    <x v="320"/>
  </r>
  <r>
    <s v="6-01"/>
    <d v="2013-10-07T00:00:00"/>
    <n v="0"/>
    <n v="0"/>
    <n v="0"/>
    <n v="0"/>
    <n v="0"/>
    <n v="0"/>
    <n v="0"/>
    <n v="0"/>
    <n v="0"/>
    <n v="0"/>
    <n v="0"/>
    <s v="LABOUR DAY"/>
    <m/>
    <m/>
    <x v="2"/>
    <x v="6"/>
    <x v="0"/>
    <x v="320"/>
  </r>
  <r>
    <s v="6-01"/>
    <d v="2013-10-08T00:00:00"/>
    <n v="726.98"/>
    <n v="0"/>
    <n v="0"/>
    <n v="398.6"/>
    <n v="31"/>
    <n v="12.858064516129033"/>
    <n v="328.38"/>
    <n v="8"/>
    <n v="39"/>
    <n v="41.047499999999999"/>
    <n v="18.640512820512821"/>
    <m/>
    <m/>
    <m/>
    <x v="2"/>
    <x v="6"/>
    <x v="1"/>
    <x v="320"/>
  </r>
  <r>
    <s v="6-01"/>
    <d v="2013-10-09T00:00:00"/>
    <n v="1050.58"/>
    <n v="0"/>
    <n v="0"/>
    <n v="790.05"/>
    <n v="36"/>
    <n v="21.945833333333333"/>
    <n v="260.52999999999997"/>
    <n v="7"/>
    <n v="43"/>
    <n v="37.218571428571423"/>
    <n v="24.432093023255813"/>
    <m/>
    <m/>
    <m/>
    <x v="2"/>
    <x v="6"/>
    <x v="2"/>
    <x v="320"/>
  </r>
  <r>
    <s v="6-01"/>
    <d v="2013-10-10T00:00:00"/>
    <n v="2066.62"/>
    <n v="0"/>
    <n v="0"/>
    <n v="1153.0999999999999"/>
    <n v="45"/>
    <n v="25.624444444444443"/>
    <n v="913.52"/>
    <n v="10"/>
    <n v="55"/>
    <n v="91.352000000000004"/>
    <n v="37.574909090909088"/>
    <m/>
    <m/>
    <m/>
    <x v="2"/>
    <x v="6"/>
    <x v="3"/>
    <x v="320"/>
  </r>
  <r>
    <s v="6-01"/>
    <d v="2013-10-11T00:00:00"/>
    <n v="1255.6199999999999"/>
    <n v="0"/>
    <n v="0"/>
    <n v="883.85"/>
    <n v="36"/>
    <n v="24.551388888888891"/>
    <n v="371.77"/>
    <n v="9"/>
    <n v="45"/>
    <n v="41.307777777777773"/>
    <n v="27.902666666666665"/>
    <m/>
    <m/>
    <m/>
    <x v="2"/>
    <x v="6"/>
    <x v="4"/>
    <x v="320"/>
  </r>
  <r>
    <s v="6-01"/>
    <d v="2013-10-12T00:00:00"/>
    <n v="951.12"/>
    <n v="0"/>
    <n v="0"/>
    <n v="279.5"/>
    <n v="16"/>
    <n v="17.46875"/>
    <n v="671.62"/>
    <n v="13"/>
    <n v="29"/>
    <n v="51.663076923076922"/>
    <n v="32.797241379310343"/>
    <m/>
    <m/>
    <m/>
    <x v="2"/>
    <x v="6"/>
    <x v="5"/>
    <x v="320"/>
  </r>
  <r>
    <m/>
    <d v="2013-10-13T00:00:00"/>
    <n v="6050.9199999999992"/>
    <n v="2097.04"/>
    <n v="8147.9599999999991"/>
    <m/>
    <n v="164"/>
    <n v="17.074746863799284"/>
    <n v="2545.8199999999997"/>
    <n v="47"/>
    <n v="211"/>
    <n v="43.764821021571017"/>
    <n v="23.557903830109122"/>
    <m/>
    <m/>
    <m/>
    <x v="3"/>
    <x v="6"/>
    <x v="6"/>
    <x v="321"/>
  </r>
  <r>
    <s v="6-02"/>
    <d v="2013-10-14T00:00:00"/>
    <n v="614.48"/>
    <n v="0"/>
    <n v="0"/>
    <n v="342.5"/>
    <n v="24"/>
    <n v="14.270833333333334"/>
    <n v="271.98"/>
    <n v="10"/>
    <n v="34"/>
    <n v="27.198"/>
    <n v="18.072941176470589"/>
    <m/>
    <m/>
    <m/>
    <x v="3"/>
    <x v="6"/>
    <x v="0"/>
    <x v="321"/>
  </r>
  <r>
    <s v="6-02"/>
    <d v="2013-10-15T00:00:00"/>
    <n v="654.29999999999995"/>
    <n v="0"/>
    <n v="0"/>
    <n v="497.5"/>
    <n v="33"/>
    <n v="15.075757575757576"/>
    <n v="156.80000000000001"/>
    <n v="6"/>
    <n v="39"/>
    <n v="26.133333333333336"/>
    <n v="16.776923076923076"/>
    <m/>
    <m/>
    <m/>
    <x v="3"/>
    <x v="6"/>
    <x v="1"/>
    <x v="321"/>
  </r>
  <r>
    <s v="6-02"/>
    <d v="2013-10-16T00:00:00"/>
    <n v="958.24"/>
    <n v="0"/>
    <n v="0"/>
    <n v="597.4"/>
    <n v="32"/>
    <n v="18.668749999999999"/>
    <n v="360.84"/>
    <n v="8"/>
    <n v="40"/>
    <n v="45.104999999999997"/>
    <n v="23.956"/>
    <m/>
    <m/>
    <m/>
    <x v="3"/>
    <x v="6"/>
    <x v="2"/>
    <x v="321"/>
  </r>
  <r>
    <s v="6-02"/>
    <d v="2013-10-17T00:00:00"/>
    <n v="1676.47"/>
    <n v="0"/>
    <n v="0"/>
    <n v="826.5"/>
    <n v="32"/>
    <n v="25.828125"/>
    <n v="849.97"/>
    <n v="10"/>
    <n v="42"/>
    <n v="84.997"/>
    <n v="39.915952380952383"/>
    <m/>
    <m/>
    <m/>
    <x v="3"/>
    <x v="6"/>
    <x v="3"/>
    <x v="321"/>
  </r>
  <r>
    <s v="6-02"/>
    <d v="2013-10-18T00:00:00"/>
    <n v="1863.25"/>
    <n v="0"/>
    <n v="0"/>
    <n v="1195.8499999999999"/>
    <n v="45"/>
    <n v="26.574444444444442"/>
    <n v="669.4"/>
    <n v="15"/>
    <n v="60"/>
    <n v="44.626666666666665"/>
    <n v="31.087499999999999"/>
    <m/>
    <m/>
    <m/>
    <x v="3"/>
    <x v="6"/>
    <x v="4"/>
    <x v="321"/>
  </r>
  <r>
    <s v="6-02"/>
    <d v="2013-10-19T00:00:00"/>
    <n v="716.17"/>
    <n v="0"/>
    <n v="0"/>
    <n v="182.7"/>
    <n v="16"/>
    <n v="11.418749999999999"/>
    <n v="533.47"/>
    <n v="11"/>
    <n v="27"/>
    <n v="48.49727272727273"/>
    <n v="26.524814814814818"/>
    <m/>
    <m/>
    <m/>
    <x v="3"/>
    <x v="6"/>
    <x v="5"/>
    <x v="321"/>
  </r>
  <r>
    <m/>
    <d v="2013-10-20T00:00:00"/>
    <n v="6482.91"/>
    <n v="1104.02"/>
    <n v="7586.93"/>
    <m/>
    <n v="182"/>
    <n v="18.639443392255892"/>
    <n v="2842.46"/>
    <n v="60"/>
    <n v="242"/>
    <n v="46.092878787878789"/>
    <n v="26.055688574860145"/>
    <m/>
    <m/>
    <m/>
    <x v="4"/>
    <x v="6"/>
    <x v="6"/>
    <x v="322"/>
  </r>
  <r>
    <s v="6-03"/>
    <d v="2013-10-21T00:00:00"/>
    <n v="864"/>
    <n v="0"/>
    <n v="0"/>
    <n v="555.35"/>
    <n v="40"/>
    <n v="13.883750000000001"/>
    <n v="308.64999999999998"/>
    <n v="11"/>
    <n v="51"/>
    <n v="28.059090909090909"/>
    <n v="16.941176470588236"/>
    <m/>
    <m/>
    <m/>
    <x v="4"/>
    <x v="6"/>
    <x v="0"/>
    <x v="322"/>
  </r>
  <r>
    <s v="6-03"/>
    <d v="2013-10-22T00:00:00"/>
    <n v="1529.25"/>
    <n v="0"/>
    <n v="0"/>
    <n v="846.25"/>
    <n v="36"/>
    <n v="23.506944444444443"/>
    <n v="683"/>
    <n v="11"/>
    <n v="47"/>
    <n v="62.090909090909093"/>
    <n v="32.537234042553195"/>
    <m/>
    <m/>
    <m/>
    <x v="4"/>
    <x v="6"/>
    <x v="1"/>
    <x v="322"/>
  </r>
  <r>
    <s v="6-03"/>
    <d v="2013-10-23T00:00:00"/>
    <n v="811.76"/>
    <n v="0"/>
    <n v="0"/>
    <n v="609.9"/>
    <n v="36"/>
    <n v="16.941666666666666"/>
    <n v="201.86"/>
    <n v="7"/>
    <n v="43"/>
    <n v="28.837142857142858"/>
    <n v="18.878139534883722"/>
    <m/>
    <m/>
    <m/>
    <x v="4"/>
    <x v="6"/>
    <x v="2"/>
    <x v="322"/>
  </r>
  <r>
    <s v="6-03"/>
    <d v="2013-10-24T00:00:00"/>
    <n v="1417.57"/>
    <n v="0"/>
    <n v="0"/>
    <n v="355.4"/>
    <n v="27"/>
    <n v="13.162962962962963"/>
    <n v="1062.17"/>
    <n v="9"/>
    <n v="36"/>
    <n v="118.0188888888889"/>
    <n v="39.376944444444447"/>
    <m/>
    <m/>
    <m/>
    <x v="4"/>
    <x v="6"/>
    <x v="3"/>
    <x v="322"/>
  </r>
  <r>
    <s v="6-03"/>
    <d v="2013-10-25T00:00:00"/>
    <n v="2117.56"/>
    <n v="0"/>
    <n v="0"/>
    <n v="1274.05"/>
    <n v="47"/>
    <n v="27.107446808510637"/>
    <n v="843.51"/>
    <n v="11"/>
    <n v="58"/>
    <n v="76.682727272727277"/>
    <n v="36.509655172413794"/>
    <m/>
    <m/>
    <m/>
    <x v="4"/>
    <x v="6"/>
    <x v="4"/>
    <x v="322"/>
  </r>
  <r>
    <s v="6-03"/>
    <d v="2013-10-26T00:00:00"/>
    <n v="723.27"/>
    <n v="0"/>
    <n v="0"/>
    <n v="164.3"/>
    <n v="13"/>
    <n v="12.63846153846154"/>
    <n v="558.97"/>
    <n v="14"/>
    <n v="27"/>
    <n v="39.926428571428573"/>
    <n v="26.787777777777777"/>
    <m/>
    <m/>
    <m/>
    <x v="4"/>
    <x v="6"/>
    <x v="5"/>
    <x v="322"/>
  </r>
  <r>
    <m/>
    <d v="2013-10-27T00:00:00"/>
    <n v="7463.41"/>
    <n v="4587.3599999999997"/>
    <n v="12050.77"/>
    <m/>
    <n v="199"/>
    <n v="17.873538736841041"/>
    <n v="3658.1600000000008"/>
    <n v="63"/>
    <n v="262"/>
    <n v="58.935864598364596"/>
    <n v="28.50515457377686"/>
    <m/>
    <m/>
    <m/>
    <x v="5"/>
    <x v="6"/>
    <x v="6"/>
    <x v="323"/>
  </r>
  <r>
    <s v="6-04"/>
    <d v="2013-10-28T00:00:00"/>
    <n v="895.27"/>
    <n v="0"/>
    <n v="0"/>
    <n v="665.27"/>
    <n v="32"/>
    <n v="20.789687499999999"/>
    <n v="230.02"/>
    <n v="7"/>
    <n v="39"/>
    <n v="32.86"/>
    <n v="22.956153846153846"/>
    <m/>
    <m/>
    <m/>
    <x v="5"/>
    <x v="6"/>
    <x v="0"/>
    <x v="323"/>
  </r>
  <r>
    <s v="6-04"/>
    <d v="2013-10-29T00:00:00"/>
    <n v="1205.26"/>
    <n v="0"/>
    <n v="0"/>
    <n v="586.75"/>
    <n v="35"/>
    <n v="16.764285714285716"/>
    <n v="618.51"/>
    <n v="16"/>
    <n v="51"/>
    <n v="38.656874999999999"/>
    <n v="23.632549019607843"/>
    <m/>
    <m/>
    <m/>
    <x v="5"/>
    <x v="6"/>
    <x v="1"/>
    <x v="323"/>
  </r>
  <r>
    <s v="6-04"/>
    <d v="2013-10-30T00:00:00"/>
    <n v="640.95000000000005"/>
    <n v="0"/>
    <n v="0"/>
    <n v="385.4"/>
    <n v="25"/>
    <n v="15.415999999999999"/>
    <n v="255.54"/>
    <n v="6"/>
    <n v="31"/>
    <n v="42.589999999999996"/>
    <n v="20.675483870967739"/>
    <m/>
    <m/>
    <m/>
    <x v="5"/>
    <x v="6"/>
    <x v="2"/>
    <x v="323"/>
  </r>
  <r>
    <s v="6-04"/>
    <d v="2013-10-31T00:00:00"/>
    <n v="2260.23"/>
    <n v="0"/>
    <n v="0"/>
    <n v="487.55"/>
    <n v="29"/>
    <n v="16.812068965517241"/>
    <n v="1772.68"/>
    <n v="11"/>
    <n v="40"/>
    <n v="161.15272727272728"/>
    <n v="56.505749999999999"/>
    <m/>
    <m/>
    <m/>
    <x v="5"/>
    <x v="6"/>
    <x v="3"/>
    <x v="323"/>
  </r>
  <r>
    <s v="6-04"/>
    <d v="2013-11-01T00:00:00"/>
    <n v="1210.92"/>
    <n v="0"/>
    <n v="0"/>
    <n v="592.90380000000005"/>
    <n v="38"/>
    <n v="15.60273157894737"/>
    <n v="618.02"/>
    <n v="10"/>
    <n v="48"/>
    <n v="61.802"/>
    <n v="25.227579166666668"/>
    <m/>
    <m/>
    <m/>
    <x v="5"/>
    <x v="6"/>
    <x v="4"/>
    <x v="323"/>
  </r>
  <r>
    <s v="6-04"/>
    <d v="2013-11-02T00:00:00"/>
    <n v="744.31"/>
    <n v="0"/>
    <n v="0"/>
    <n v="251.95"/>
    <n v="15"/>
    <n v="16.796666666666667"/>
    <n v="492.36"/>
    <n v="10"/>
    <n v="25"/>
    <n v="49.236000000000004"/>
    <n v="29.772399999999998"/>
    <m/>
    <m/>
    <m/>
    <x v="5"/>
    <x v="6"/>
    <x v="5"/>
    <x v="323"/>
  </r>
  <r>
    <m/>
    <d v="2013-11-03T00:00:00"/>
    <n v="6956.9399999999987"/>
    <n v="1404.72"/>
    <n v="8361.659999999998"/>
    <m/>
    <n v="174"/>
    <n v="17.030240070902831"/>
    <n v="3987.13"/>
    <n v="60"/>
    <n v="234"/>
    <n v="64.382933712121215"/>
    <n v="29.794985983899348"/>
    <m/>
    <m/>
    <m/>
    <x v="6"/>
    <x v="6"/>
    <x v="6"/>
    <x v="324"/>
  </r>
  <r>
    <s v="6-05"/>
    <d v="2013-11-04T00:00:00"/>
    <n v="591.6"/>
    <n v="0"/>
    <n v="0"/>
    <n v="353.38"/>
    <s v="?"/>
    <n v="0"/>
    <n v="238.22"/>
    <n v="7"/>
    <n v="7"/>
    <n v="34.03142857142857"/>
    <n v="84.51428571428572"/>
    <m/>
    <m/>
    <m/>
    <x v="6"/>
    <x v="6"/>
    <x v="0"/>
    <x v="324"/>
  </r>
  <r>
    <s v="6-05"/>
    <d v="2013-11-05T00:00:00"/>
    <n v="829.88"/>
    <n v="0"/>
    <n v="0"/>
    <n v="400.35"/>
    <n v="24"/>
    <n v="16.681250000000002"/>
    <n v="429.53"/>
    <n v="9"/>
    <n v="33"/>
    <n v="47.725555555555552"/>
    <n v="25.147878787878788"/>
    <m/>
    <m/>
    <m/>
    <x v="6"/>
    <x v="6"/>
    <x v="1"/>
    <x v="324"/>
  </r>
  <r>
    <s v="6-05"/>
    <d v="2013-11-06T00:00:00"/>
    <n v="934.39"/>
    <n v="0"/>
    <n v="0"/>
    <n v="531.4"/>
    <n v="26"/>
    <n v="20.438461538461539"/>
    <n v="402.99"/>
    <n v="9"/>
    <n v="35"/>
    <n v="44.776666666666671"/>
    <n v="26.696857142857141"/>
    <m/>
    <m/>
    <m/>
    <x v="6"/>
    <x v="6"/>
    <x v="2"/>
    <x v="324"/>
  </r>
  <r>
    <s v="6-05"/>
    <d v="2013-11-07T00:00:00"/>
    <n v="1662.38"/>
    <n v="0"/>
    <n v="0"/>
    <n v="658.95"/>
    <n v="37"/>
    <n v="17.809459459459461"/>
    <n v="1003.43"/>
    <n v="11"/>
    <n v="48"/>
    <n v="91.220909090909089"/>
    <n v="34.632916666666667"/>
    <m/>
    <m/>
    <m/>
    <x v="6"/>
    <x v="6"/>
    <x v="3"/>
    <x v="324"/>
  </r>
  <r>
    <s v="6-05"/>
    <d v="2013-11-08T00:00:00"/>
    <n v="1821.75"/>
    <n v="0"/>
    <n v="0"/>
    <n v="1180.7"/>
    <n v="47"/>
    <n v="25.121276595744682"/>
    <n v="641.04999999999995"/>
    <n v="17"/>
    <n v="64"/>
    <n v="37.70882352941176"/>
    <n v="28.46484375"/>
    <m/>
    <m/>
    <m/>
    <x v="6"/>
    <x v="6"/>
    <x v="4"/>
    <x v="324"/>
  </r>
  <r>
    <s v="6-05"/>
    <d v="2013-11-09T00:00:00"/>
    <n v="715.7"/>
    <n v="0"/>
    <n v="0"/>
    <n v="263.05"/>
    <n v="14"/>
    <n v="18.789285714285715"/>
    <n v="452.63"/>
    <n v="7"/>
    <n v="21"/>
    <n v="64.661428571428573"/>
    <n v="34.080000000000005"/>
    <m/>
    <m/>
    <m/>
    <x v="6"/>
    <x v="6"/>
    <x v="5"/>
    <x v="324"/>
  </r>
  <r>
    <m/>
    <d v="2013-11-10T00:00:00"/>
    <n v="6555.7"/>
    <n v="1575.62"/>
    <n v="8131.32"/>
    <m/>
    <n v="148"/>
    <n v="16.473288884658569"/>
    <n v="3167.8500000000004"/>
    <n v="60"/>
    <n v="208"/>
    <n v="53.354135330900043"/>
    <n v="38.922797010281386"/>
    <m/>
    <m/>
    <m/>
    <x v="7"/>
    <x v="6"/>
    <x v="6"/>
    <x v="325"/>
  </r>
  <r>
    <s v="6-06"/>
    <d v="2013-11-11T00:00:00"/>
    <n v="640.11"/>
    <n v="0"/>
    <n v="0"/>
    <n v="414.75"/>
    <n v="31"/>
    <n v="13.379032258064516"/>
    <n v="225.36"/>
    <n v="8"/>
    <n v="39"/>
    <n v="28.17"/>
    <n v="16.413076923076922"/>
    <m/>
    <m/>
    <m/>
    <x v="7"/>
    <x v="6"/>
    <x v="0"/>
    <x v="325"/>
  </r>
  <r>
    <s v="6-06"/>
    <d v="2013-11-12T00:00:00"/>
    <n v="861.97"/>
    <n v="0"/>
    <n v="0"/>
    <n v="669.7"/>
    <n v="33"/>
    <n v="20.293939393939397"/>
    <n v="192.27"/>
    <n v="5"/>
    <n v="38"/>
    <n v="38.454000000000001"/>
    <n v="22.68342105263158"/>
    <m/>
    <m/>
    <m/>
    <x v="7"/>
    <x v="6"/>
    <x v="1"/>
    <x v="325"/>
  </r>
  <r>
    <s v="6-06"/>
    <d v="2013-11-13T00:00:00"/>
    <n v="583.72"/>
    <n v="0"/>
    <n v="0"/>
    <n v="274.8"/>
    <n v="22"/>
    <n v="12.490909090909092"/>
    <n v="308.92"/>
    <n v="10"/>
    <n v="32"/>
    <n v="30.892000000000003"/>
    <n v="18.241250000000001"/>
    <m/>
    <m/>
    <m/>
    <x v="7"/>
    <x v="6"/>
    <x v="2"/>
    <x v="325"/>
  </r>
  <r>
    <s v="6-06"/>
    <d v="2013-11-14T00:00:00"/>
    <n v="1831.21"/>
    <n v="0"/>
    <n v="0"/>
    <n v="739.05"/>
    <n v="43"/>
    <n v="17.187209302325581"/>
    <n v="1092.1600000000001"/>
    <n v="12"/>
    <n v="55"/>
    <n v="91.013333333333335"/>
    <n v="33.294727272727272"/>
    <m/>
    <m/>
    <m/>
    <x v="7"/>
    <x v="6"/>
    <x v="3"/>
    <x v="325"/>
  </r>
  <r>
    <s v="6-06"/>
    <d v="2013-11-15T00:00:00"/>
    <n v="1243.73"/>
    <n v="0"/>
    <n v="0"/>
    <n v="564.75"/>
    <n v="33"/>
    <n v="17.113636363636363"/>
    <n v="678.98"/>
    <n v="15"/>
    <n v="48"/>
    <n v="45.265333333333338"/>
    <n v="25.911041666666666"/>
    <m/>
    <m/>
    <m/>
    <x v="7"/>
    <x v="6"/>
    <x v="4"/>
    <x v="325"/>
  </r>
  <r>
    <s v="6-06"/>
    <d v="2013-11-16T00:00:00"/>
    <n v="609.38"/>
    <n v="0"/>
    <n v="0"/>
    <n v="209.6"/>
    <n v="16"/>
    <n v="13.1"/>
    <n v="399.78"/>
    <n v="9"/>
    <n v="25"/>
    <n v="44.419999999999995"/>
    <n v="24.3752"/>
    <m/>
    <m/>
    <m/>
    <x v="7"/>
    <x v="6"/>
    <x v="5"/>
    <x v="325"/>
  </r>
  <r>
    <m/>
    <d v="2013-11-17T00:00:00"/>
    <n v="5770.12"/>
    <n v="1192.1199999999999"/>
    <n v="6962.24"/>
    <m/>
    <n v="178"/>
    <n v="15.594121068145823"/>
    <n v="2897.4700000000003"/>
    <n v="59"/>
    <n v="237"/>
    <n v="46.369111111111117"/>
    <n v="23.486452819183739"/>
    <m/>
    <m/>
    <m/>
    <x v="8"/>
    <x v="6"/>
    <x v="6"/>
    <x v="326"/>
  </r>
  <r>
    <s v="6-07"/>
    <d v="2013-11-18T00:00:00"/>
    <n v="583.75"/>
    <n v="0"/>
    <n v="0"/>
    <n v="471.95"/>
    <n v="29"/>
    <n v="16.274137931034481"/>
    <n v="111.8"/>
    <n v="5"/>
    <n v="34"/>
    <n v="22.36"/>
    <n v="17.169117647058822"/>
    <m/>
    <m/>
    <m/>
    <x v="8"/>
    <x v="6"/>
    <x v="0"/>
    <x v="326"/>
  </r>
  <r>
    <s v="6-07"/>
    <d v="2013-11-19T00:00:00"/>
    <n v="751.52"/>
    <n v="0"/>
    <n v="0"/>
    <n v="378.1"/>
    <n v="24"/>
    <n v="15.754166666666668"/>
    <n v="373.42"/>
    <n v="10"/>
    <n v="34"/>
    <n v="37.341999999999999"/>
    <n v="22.103529411764704"/>
    <m/>
    <m/>
    <m/>
    <x v="8"/>
    <x v="6"/>
    <x v="1"/>
    <x v="326"/>
  </r>
  <r>
    <s v="6-07"/>
    <d v="2013-11-20T00:00:00"/>
    <n v="892.87"/>
    <n v="0"/>
    <n v="0"/>
    <n v="567.4"/>
    <n v="25"/>
    <n v="22.695999999999998"/>
    <n v="325.47000000000003"/>
    <n v="10"/>
    <n v="35"/>
    <n v="32.547000000000004"/>
    <n v="25.510571428571428"/>
    <m/>
    <m/>
    <m/>
    <x v="8"/>
    <x v="6"/>
    <x v="2"/>
    <x v="326"/>
  </r>
  <r>
    <s v="6-07"/>
    <d v="2013-11-21T00:00:00"/>
    <n v="1329.69"/>
    <n v="0"/>
    <n v="0"/>
    <n v="369.3"/>
    <n v="24"/>
    <n v="15.387500000000001"/>
    <n v="960.39"/>
    <n v="10"/>
    <n v="34"/>
    <n v="96.039000000000001"/>
    <n v="39.108529411764707"/>
    <m/>
    <m/>
    <m/>
    <x v="8"/>
    <x v="6"/>
    <x v="3"/>
    <x v="326"/>
  </r>
  <r>
    <s v="6-07"/>
    <d v="2013-11-22T00:00:00"/>
    <n v="1857.14"/>
    <n v="0"/>
    <n v="0"/>
    <n v="1051.55"/>
    <n v="39"/>
    <n v="26.96282051282051"/>
    <n v="805.59"/>
    <n v="15"/>
    <n v="54"/>
    <n v="53.706000000000003"/>
    <n v="34.391481481481478"/>
    <m/>
    <m/>
    <m/>
    <x v="8"/>
    <x v="6"/>
    <x v="4"/>
    <x v="326"/>
  </r>
  <r>
    <s v="6-07"/>
    <d v="2013-11-23T00:00:00"/>
    <n v="757.08"/>
    <n v="0"/>
    <n v="0"/>
    <n v="297.95"/>
    <n v="20"/>
    <n v="14.897499999999999"/>
    <n v="459.13"/>
    <n v="8"/>
    <n v="28"/>
    <n v="57.391249999999999"/>
    <n v="27.038571428571426"/>
    <m/>
    <m/>
    <m/>
    <x v="8"/>
    <x v="6"/>
    <x v="5"/>
    <x v="326"/>
  </r>
  <r>
    <m/>
    <d v="2013-11-24T00:00:00"/>
    <n v="6172.05"/>
    <n v="2214.63"/>
    <n v="8386.68"/>
    <m/>
    <n v="161"/>
    <n v="18.66202085175361"/>
    <n v="3035.8"/>
    <n v="58"/>
    <n v="219"/>
    <n v="49.897541666666676"/>
    <n v="27.553633468202094"/>
    <m/>
    <m/>
    <m/>
    <x v="9"/>
    <x v="6"/>
    <x v="6"/>
    <x v="327"/>
  </r>
  <r>
    <s v="6-08"/>
    <d v="2013-11-25T00:00:00"/>
    <n v="694.03"/>
    <n v="0"/>
    <n v="0"/>
    <n v="376.15"/>
    <n v="23"/>
    <n v="16.354347826086954"/>
    <n v="317.88"/>
    <n v="5"/>
    <n v="28"/>
    <n v="63.576000000000001"/>
    <n v="24.786785714285713"/>
    <m/>
    <m/>
    <m/>
    <x v="9"/>
    <x v="6"/>
    <x v="0"/>
    <x v="327"/>
  </r>
  <r>
    <s v="6-08"/>
    <d v="2013-11-26T00:00:00"/>
    <n v="658.5"/>
    <n v="0"/>
    <n v="0"/>
    <n v="324.55"/>
    <n v="27"/>
    <n v="12.020370370370371"/>
    <n v="334.05"/>
    <n v="10"/>
    <n v="37"/>
    <n v="33.405000000000001"/>
    <n v="17.8"/>
    <m/>
    <m/>
    <m/>
    <x v="9"/>
    <x v="6"/>
    <x v="1"/>
    <x v="327"/>
  </r>
  <r>
    <s v="6-08"/>
    <d v="2013-11-27T00:00:00"/>
    <n v="1031.58"/>
    <n v="0"/>
    <n v="0"/>
    <n v="639.75"/>
    <n v="28"/>
    <n v="22.848214285714285"/>
    <n v="391.83"/>
    <n v="11"/>
    <n v="39"/>
    <n v="35.620909090909088"/>
    <n v="26.450769230769229"/>
    <m/>
    <m/>
    <m/>
    <x v="9"/>
    <x v="6"/>
    <x v="2"/>
    <x v="327"/>
  </r>
  <r>
    <s v="6-08"/>
    <d v="2013-11-28T00:00:00"/>
    <n v="1301.18"/>
    <n v="0"/>
    <n v="0"/>
    <n v="725.75"/>
    <n v="41"/>
    <n v="17.701219512195124"/>
    <n v="575.42999999999995"/>
    <n v="13"/>
    <n v="54"/>
    <n v="44.263846153846153"/>
    <n v="24.095925925925922"/>
    <m/>
    <m/>
    <m/>
    <x v="9"/>
    <x v="6"/>
    <x v="3"/>
    <x v="327"/>
  </r>
  <r>
    <s v="6-08"/>
    <d v="2013-11-29T00:00:00"/>
    <n v="1657.91"/>
    <n v="0"/>
    <n v="0"/>
    <n v="1338.35"/>
    <n v="49"/>
    <n v="27.313265306122446"/>
    <n v="319.56"/>
    <n v="9"/>
    <n v="58"/>
    <n v="35.506666666666668"/>
    <n v="28.58465517241379"/>
    <m/>
    <m/>
    <m/>
    <x v="9"/>
    <x v="6"/>
    <x v="4"/>
    <x v="327"/>
  </r>
  <r>
    <s v="6-08"/>
    <d v="2013-11-30T00:00:00"/>
    <n v="1175.05"/>
    <n v="0"/>
    <n v="0"/>
    <n v="557.79999999999995"/>
    <n v="23"/>
    <n v="24.252173913043475"/>
    <n v="617.25"/>
    <n v="12"/>
    <n v="35"/>
    <n v="51.4375"/>
    <n v="33.572857142857139"/>
    <m/>
    <m/>
    <m/>
    <x v="9"/>
    <x v="6"/>
    <x v="5"/>
    <x v="327"/>
  </r>
  <r>
    <m/>
    <d v="2013-12-01T00:00:00"/>
    <n v="6518.25"/>
    <n v="2107.5300000000002"/>
    <n v="8625.7800000000007"/>
    <m/>
    <n v="191"/>
    <n v="20.081598535588775"/>
    <n v="2556"/>
    <n v="60"/>
    <n v="251"/>
    <n v="43.968320318570314"/>
    <n v="25.881832197708633"/>
    <m/>
    <m/>
    <m/>
    <x v="10"/>
    <x v="6"/>
    <x v="6"/>
    <x v="328"/>
  </r>
  <r>
    <s v="6-09"/>
    <d v="2013-12-02T00:00:00"/>
    <n v="633.11"/>
    <n v="0"/>
    <n v="0"/>
    <n v="400.3"/>
    <n v="27"/>
    <n v="14.825925925925926"/>
    <n v="232.87"/>
    <n v="6"/>
    <n v="33"/>
    <n v="38.811666666666667"/>
    <n v="19.186969696969697"/>
    <m/>
    <m/>
    <m/>
    <x v="10"/>
    <x v="6"/>
    <x v="0"/>
    <x v="328"/>
  </r>
  <r>
    <s v="6-09"/>
    <d v="2013-12-03T00:00:00"/>
    <n v="806.97"/>
    <n v="0"/>
    <n v="0"/>
    <n v="369.8"/>
    <n v="23"/>
    <n v="16.078260869565216"/>
    <n v="437.17"/>
    <n v="9"/>
    <n v="32"/>
    <n v="48.574444444444445"/>
    <n v="25.217812500000001"/>
    <m/>
    <m/>
    <m/>
    <x v="10"/>
    <x v="6"/>
    <x v="1"/>
    <x v="328"/>
  </r>
  <r>
    <s v="6-09"/>
    <d v="2013-12-04T00:00:00"/>
    <n v="1276.9000000000001"/>
    <n v="0"/>
    <n v="0"/>
    <n v="649.79999999999995"/>
    <n v="29"/>
    <n v="22.406896551724138"/>
    <n v="627.1"/>
    <n v="14"/>
    <n v="43"/>
    <n v="44.792857142857144"/>
    <n v="29.695348837209306"/>
    <m/>
    <m/>
    <m/>
    <x v="10"/>
    <x v="6"/>
    <x v="2"/>
    <x v="328"/>
  </r>
  <r>
    <s v="6-09"/>
    <d v="2013-12-05T00:00:00"/>
    <n v="1848.77"/>
    <n v="0"/>
    <n v="0"/>
    <n v="1101.4000000000001"/>
    <n v="41"/>
    <n v="26.863414634146345"/>
    <n v="747.37"/>
    <n v="15"/>
    <n v="56"/>
    <n v="49.824666666666666"/>
    <n v="33.013750000000002"/>
    <m/>
    <m/>
    <m/>
    <x v="10"/>
    <x v="6"/>
    <x v="3"/>
    <x v="328"/>
  </r>
  <r>
    <s v="6-09"/>
    <d v="2013-12-06T00:00:00"/>
    <n v="880.77"/>
    <n v="0"/>
    <n v="0"/>
    <n v="589.4"/>
    <n v="41"/>
    <n v="14.37560975609756"/>
    <n v="291.37"/>
    <n v="10"/>
    <n v="51"/>
    <n v="29.137"/>
    <n v="17.27"/>
    <m/>
    <m/>
    <m/>
    <x v="10"/>
    <x v="6"/>
    <x v="4"/>
    <x v="328"/>
  </r>
  <r>
    <s v="6-09"/>
    <d v="2013-12-07T00:00:00"/>
    <n v="1370.55"/>
    <n v="0"/>
    <n v="0"/>
    <n v="463.55"/>
    <n v="20"/>
    <n v="23.177500000000002"/>
    <n v="907"/>
    <n v="8"/>
    <n v="28"/>
    <n v="113.375"/>
    <n v="48.948214285714286"/>
    <m/>
    <m/>
    <m/>
    <x v="10"/>
    <x v="6"/>
    <x v="5"/>
    <x v="328"/>
  </r>
  <r>
    <m/>
    <d v="2013-12-08T00:00:00"/>
    <n v="6817.0700000000006"/>
    <n v="2126.86"/>
    <n v="8943.93"/>
    <m/>
    <n v="181"/>
    <n v="19.621267956243198"/>
    <n v="3242.8799999999997"/>
    <n v="62"/>
    <n v="243"/>
    <n v="54.085939153439163"/>
    <n v="28.888682553315547"/>
    <m/>
    <m/>
    <m/>
    <x v="11"/>
    <x v="6"/>
    <x v="6"/>
    <x v="329"/>
  </r>
  <r>
    <s v="6-10"/>
    <d v="2013-12-09T00:00:00"/>
    <n v="407.37"/>
    <n v="0"/>
    <n v="0"/>
    <n v="270.7"/>
    <n v="32"/>
    <n v="8.4593749999999996"/>
    <n v="136.66999999999999"/>
    <n v="5"/>
    <n v="37"/>
    <n v="27.333999999999996"/>
    <n v="11.01"/>
    <m/>
    <m/>
    <m/>
    <x v="11"/>
    <x v="6"/>
    <x v="0"/>
    <x v="329"/>
  </r>
  <r>
    <s v="6-10"/>
    <d v="2013-12-10T00:00:00"/>
    <n v="968.97"/>
    <n v="0"/>
    <n v="0"/>
    <n v="419.75"/>
    <n v="28"/>
    <n v="14.991071428571429"/>
    <n v="549.22"/>
    <n v="13"/>
    <n v="41"/>
    <n v="42.247692307692311"/>
    <n v="23.633414634146341"/>
    <m/>
    <m/>
    <m/>
    <x v="11"/>
    <x v="6"/>
    <x v="1"/>
    <x v="329"/>
  </r>
  <r>
    <s v="6-10"/>
    <d v="2013-12-11T00:00:00"/>
    <n v="512.94000000000005"/>
    <n v="0"/>
    <n v="0"/>
    <n v="340.16"/>
    <n v="25"/>
    <n v="13.606400000000001"/>
    <n v="172.98"/>
    <n v="10"/>
    <n v="35"/>
    <n v="17.297999999999998"/>
    <n v="14.661142857142856"/>
    <m/>
    <m/>
    <m/>
    <x v="11"/>
    <x v="6"/>
    <x v="2"/>
    <x v="329"/>
  </r>
  <r>
    <s v="6-10"/>
    <d v="2013-12-12T00:00:00"/>
    <n v="1774.15"/>
    <n v="0"/>
    <n v="0"/>
    <n v="579.5"/>
    <n v="32"/>
    <n v="18.109375"/>
    <n v="1194.6500000000001"/>
    <n v="15"/>
    <n v="47"/>
    <n v="79.643333333333345"/>
    <n v="37.747872340425531"/>
    <m/>
    <m/>
    <m/>
    <x v="11"/>
    <x v="6"/>
    <x v="3"/>
    <x v="329"/>
  </r>
  <r>
    <s v="6-10"/>
    <d v="2013-12-13T00:00:00"/>
    <n v="1520.7"/>
    <n v="0"/>
    <n v="0"/>
    <n v="896.4"/>
    <n v="36"/>
    <n v="24.9"/>
    <n v="624.29999999999995"/>
    <n v="11"/>
    <n v="47"/>
    <n v="56.75454545454545"/>
    <n v="32.355319148936168"/>
    <m/>
    <m/>
    <m/>
    <x v="11"/>
    <x v="6"/>
    <x v="4"/>
    <x v="329"/>
  </r>
  <r>
    <s v="6-10"/>
    <d v="2013-12-14T00:00:00"/>
    <n v="1314.83"/>
    <n v="0"/>
    <n v="0"/>
    <n v="400.9"/>
    <n v="16"/>
    <n v="25.056249999999999"/>
    <n v="913.93"/>
    <n v="13"/>
    <n v="29"/>
    <n v="70.302307692307693"/>
    <n v="45.338965517241377"/>
    <m/>
    <m/>
    <m/>
    <x v="11"/>
    <x v="6"/>
    <x v="5"/>
    <x v="329"/>
  </r>
  <r>
    <m/>
    <d v="2013-12-15T00:00:00"/>
    <n v="6498.96"/>
    <n v="1943.56"/>
    <n v="8442.52"/>
    <m/>
    <n v="169"/>
    <n v="17.520411904761904"/>
    <n v="3591.7499999999995"/>
    <n v="67"/>
    <n v="236"/>
    <n v="48.929979797979797"/>
    <n v="27.457785749648711"/>
    <m/>
    <m/>
    <m/>
    <x v="12"/>
    <x v="6"/>
    <x v="6"/>
    <x v="330"/>
  </r>
  <r>
    <s v="6-11"/>
    <d v="2013-12-16T00:00:00"/>
    <n v="1288.45"/>
    <n v="0"/>
    <n v="0"/>
    <n v="435.95"/>
    <n v="32"/>
    <n v="13.6234375"/>
    <n v="852.5"/>
    <n v="13"/>
    <n v="45"/>
    <n v="65.57692307692308"/>
    <n v="28.632222222222222"/>
    <m/>
    <m/>
    <m/>
    <x v="12"/>
    <x v="6"/>
    <x v="0"/>
    <x v="330"/>
  </r>
  <r>
    <s v="6-11"/>
    <d v="2013-12-17T00:00:00"/>
    <n v="1328.35"/>
    <n v="0"/>
    <n v="0"/>
    <n v="602.95000000000005"/>
    <n v="32"/>
    <n v="18.842187500000001"/>
    <n v="725.4"/>
    <n v="13"/>
    <n v="45"/>
    <n v="55.8"/>
    <n v="29.518888888888888"/>
    <m/>
    <m/>
    <m/>
    <x v="12"/>
    <x v="6"/>
    <x v="1"/>
    <x v="330"/>
  </r>
  <r>
    <s v="6-11"/>
    <d v="2013-12-18T00:00:00"/>
    <n v="1632.62"/>
    <n v="0"/>
    <n v="0"/>
    <n v="1052.95"/>
    <n v="25"/>
    <n v="42.118000000000002"/>
    <n v="579.66999999999996"/>
    <n v="7"/>
    <n v="32"/>
    <n v="82.809999999999988"/>
    <n v="51.019374999999997"/>
    <m/>
    <m/>
    <m/>
    <x v="12"/>
    <x v="6"/>
    <x v="2"/>
    <x v="330"/>
  </r>
  <r>
    <s v="6-11"/>
    <d v="2013-12-19T00:00:00"/>
    <n v="1918.19"/>
    <n v="0"/>
    <n v="0"/>
    <n v="1002.75"/>
    <n v="40"/>
    <n v="25.068750000000001"/>
    <n v="915.44"/>
    <n v="13"/>
    <n v="53"/>
    <n v="70.418461538461543"/>
    <n v="36.192264150943394"/>
    <m/>
    <m/>
    <m/>
    <x v="12"/>
    <x v="6"/>
    <x v="3"/>
    <x v="330"/>
  </r>
  <r>
    <s v="6-11"/>
    <d v="2013-12-20T00:00:00"/>
    <n v="3836.82"/>
    <n v="0"/>
    <n v="0"/>
    <n v="1249.45"/>
    <n v="30"/>
    <n v="41.648333333333333"/>
    <n v="2585.37"/>
    <n v="24"/>
    <n v="54"/>
    <n v="107.72375"/>
    <n v="71.015185185185175"/>
    <m/>
    <m/>
    <m/>
    <x v="12"/>
    <x v="6"/>
    <x v="4"/>
    <x v="330"/>
  </r>
  <r>
    <s v="6-11"/>
    <d v="2013-12-21T00:00:00"/>
    <n v="2450.65"/>
    <n v="0"/>
    <n v="0"/>
    <n v="347.3"/>
    <n v="23"/>
    <n v="15.1"/>
    <n v="2188.35"/>
    <n v="17"/>
    <n v="40"/>
    <n v="128.72647058823529"/>
    <n v="63.391249999999999"/>
    <m/>
    <m/>
    <m/>
    <x v="12"/>
    <x v="6"/>
    <x v="5"/>
    <x v="330"/>
  </r>
  <r>
    <m/>
    <d v="2013-12-22T00:00:00"/>
    <n v="12455.08"/>
    <n v="2546.0100000000002"/>
    <n v="15001.09"/>
    <m/>
    <n v="182"/>
    <n v="26.066784722222224"/>
    <n v="7846.73"/>
    <n v="87"/>
    <n v="269"/>
    <n v="85.175934200603308"/>
    <n v="46.628197574539946"/>
    <m/>
    <m/>
    <m/>
    <x v="13"/>
    <x v="6"/>
    <x v="6"/>
    <x v="331"/>
  </r>
  <r>
    <s v="6-12"/>
    <d v="2013-12-23T00:00:00"/>
    <n v="7502.05"/>
    <n v="0"/>
    <n v="0"/>
    <n v="3470.39"/>
    <n v="67"/>
    <n v="51.79686567164179"/>
    <n v="4031.66"/>
    <n v="52"/>
    <n v="119"/>
    <n v="77.531923076923078"/>
    <n v="63.042436974789908"/>
    <m/>
    <m/>
    <m/>
    <x v="13"/>
    <x v="6"/>
    <x v="0"/>
    <x v="331"/>
  </r>
  <r>
    <s v="6-12"/>
    <d v="2013-12-24T00:00:00"/>
    <n v="5230.3999999999996"/>
    <n v="0"/>
    <n v="0"/>
    <n v="2445.8000000000002"/>
    <n v="68"/>
    <n v="35.96764705882353"/>
    <n v="2764.6"/>
    <n v="37"/>
    <n v="105"/>
    <n v="74.718918918918916"/>
    <n v="49.622857142857143"/>
    <m/>
    <m/>
    <m/>
    <x v="13"/>
    <x v="6"/>
    <x v="1"/>
    <x v="331"/>
  </r>
  <r>
    <s v="6-12"/>
    <d v="2013-12-25T00:00:00"/>
    <n v="0"/>
    <n v="0"/>
    <n v="0"/>
    <n v="0"/>
    <n v="0"/>
    <n v="0"/>
    <n v="0"/>
    <n v="0"/>
    <n v="0"/>
    <n v="0"/>
    <n v="0"/>
    <s v="CHRISTMAS DAY"/>
    <m/>
    <m/>
    <x v="13"/>
    <x v="6"/>
    <x v="2"/>
    <x v="331"/>
  </r>
  <r>
    <s v="6-12"/>
    <d v="2013-12-26T00:00:00"/>
    <n v="0"/>
    <n v="0"/>
    <n v="0"/>
    <n v="0"/>
    <n v="0"/>
    <n v="0"/>
    <n v="0"/>
    <n v="0"/>
    <n v="0"/>
    <n v="0"/>
    <n v="0"/>
    <s v="BOXING DAY"/>
    <m/>
    <m/>
    <x v="13"/>
    <x v="6"/>
    <x v="3"/>
    <x v="331"/>
  </r>
  <r>
    <s v="6-12"/>
    <d v="2013-12-27T00:00:00"/>
    <n v="0"/>
    <n v="0"/>
    <n v="0"/>
    <n v="0"/>
    <n v="0"/>
    <n v="0"/>
    <n v="0"/>
    <n v="0"/>
    <n v="0"/>
    <n v="0"/>
    <n v="0"/>
    <s v="CLOSED"/>
    <m/>
    <m/>
    <x v="13"/>
    <x v="6"/>
    <x v="4"/>
    <x v="331"/>
  </r>
  <r>
    <s v="6-12"/>
    <d v="2013-12-28T00:00:00"/>
    <n v="0"/>
    <n v="0"/>
    <n v="0"/>
    <n v="0"/>
    <n v="0"/>
    <n v="0"/>
    <n v="0"/>
    <n v="0"/>
    <n v="0"/>
    <n v="0"/>
    <n v="0"/>
    <s v="CLOSED"/>
    <m/>
    <m/>
    <x v="13"/>
    <x v="6"/>
    <x v="5"/>
    <x v="331"/>
  </r>
  <r>
    <m/>
    <d v="2013-12-29T00:00:00"/>
    <n v="12732.45"/>
    <n v="2037.93"/>
    <n v="14770.380000000001"/>
    <m/>
    <n v="135"/>
    <n v="14.627418788410887"/>
    <n v="6796.26"/>
    <n v="89"/>
    <n v="224"/>
    <n v="25.375140332640331"/>
    <n v="18.777549019607843"/>
    <m/>
    <m/>
    <m/>
    <x v="14"/>
    <x v="6"/>
    <x v="6"/>
    <x v="332"/>
  </r>
  <r>
    <s v="6-13"/>
    <d v="2013-12-30T00:00:00"/>
    <n v="0"/>
    <n v="0"/>
    <n v="0"/>
    <n v="0"/>
    <n v="0"/>
    <n v="0"/>
    <n v="0"/>
    <n v="0"/>
    <n v="0"/>
    <n v="0"/>
    <n v="0"/>
    <s v="CLOSED"/>
    <m/>
    <m/>
    <x v="14"/>
    <x v="6"/>
    <x v="0"/>
    <x v="332"/>
  </r>
  <r>
    <s v="6-13"/>
    <d v="2013-12-31T00:00:00"/>
    <n v="0"/>
    <n v="0"/>
    <n v="0"/>
    <n v="0"/>
    <n v="0"/>
    <n v="0"/>
    <n v="0"/>
    <n v="0"/>
    <n v="0"/>
    <n v="0"/>
    <n v="0"/>
    <s v="CLOSED"/>
    <m/>
    <m/>
    <x v="14"/>
    <x v="6"/>
    <x v="1"/>
    <x v="332"/>
  </r>
  <r>
    <s v="6-13"/>
    <d v="2014-01-01T00:00:00"/>
    <n v="0"/>
    <n v="0"/>
    <n v="0"/>
    <n v="0"/>
    <n v="0"/>
    <n v="0"/>
    <n v="0"/>
    <n v="0"/>
    <n v="0"/>
    <n v="0"/>
    <n v="0"/>
    <s v="NEW YEARS DAY"/>
    <m/>
    <m/>
    <x v="15"/>
    <x v="7"/>
    <x v="2"/>
    <x v="333"/>
  </r>
  <r>
    <s v="6-13"/>
    <d v="2014-01-02T00:00:00"/>
    <n v="1621.3"/>
    <n v="0"/>
    <n v="0"/>
    <n v="525.79999999999995"/>
    <n v="29"/>
    <n v="18.131034482758619"/>
    <n v="1095.5"/>
    <n v="9"/>
    <n v="38"/>
    <n v="121.72222222222223"/>
    <n v="42.665789473684207"/>
    <m/>
    <m/>
    <m/>
    <x v="15"/>
    <x v="7"/>
    <x v="3"/>
    <x v="333"/>
  </r>
  <r>
    <s v="6-13"/>
    <d v="2014-01-03T00:00:00"/>
    <n v="1089.96"/>
    <n v="0"/>
    <n v="0"/>
    <n v="584.4"/>
    <n v="28"/>
    <n v="20.87142857142857"/>
    <n v="505.56"/>
    <n v="14"/>
    <n v="42"/>
    <n v="36.111428571428569"/>
    <n v="25.951428571428572"/>
    <m/>
    <m/>
    <m/>
    <x v="15"/>
    <x v="7"/>
    <x v="4"/>
    <x v="333"/>
  </r>
  <r>
    <s v="6-13"/>
    <d v="2014-01-04T00:00:00"/>
    <n v="520.45000000000005"/>
    <n v="0"/>
    <n v="0"/>
    <n v="520.45000000000005"/>
    <n v="24"/>
    <n v="21.685416666666669"/>
    <n v="0"/>
    <n v="0"/>
    <n v="24"/>
    <n v="0"/>
    <n v="21.685416666666669"/>
    <m/>
    <m/>
    <m/>
    <x v="15"/>
    <x v="7"/>
    <x v="5"/>
    <x v="333"/>
  </r>
  <r>
    <m/>
    <d v="2014-01-05T00:00:00"/>
    <n v="3231.71"/>
    <n v="476.36"/>
    <n v="3708.07"/>
    <m/>
    <n v="81"/>
    <n v="10.11464662014231"/>
    <n v="1601.06"/>
    <n v="23"/>
    <n v="104"/>
    <n v="26.305608465608469"/>
    <n v="15.050439118629908"/>
    <m/>
    <m/>
    <m/>
    <x v="16"/>
    <x v="7"/>
    <x v="6"/>
    <x v="334"/>
  </r>
  <r>
    <s v="6-14"/>
    <d v="2014-01-06T00:00:00"/>
    <n v="401.3"/>
    <n v="0"/>
    <n v="0"/>
    <n v="401.3"/>
    <n v="28"/>
    <n v="14.332142857142857"/>
    <n v="0"/>
    <n v="0"/>
    <n v="28"/>
    <n v="0"/>
    <n v="14.332142857142857"/>
    <m/>
    <m/>
    <m/>
    <x v="16"/>
    <x v="7"/>
    <x v="0"/>
    <x v="334"/>
  </r>
  <r>
    <s v="6-14"/>
    <d v="2014-01-07T00:00:00"/>
    <n v="881.46"/>
    <n v="0"/>
    <n v="0"/>
    <n v="488.5"/>
    <n v="36"/>
    <n v="13.569444444444445"/>
    <n v="392.96"/>
    <n v="14"/>
    <n v="50"/>
    <n v="28.068571428571428"/>
    <n v="17.629200000000001"/>
    <m/>
    <m/>
    <m/>
    <x v="16"/>
    <x v="7"/>
    <x v="1"/>
    <x v="334"/>
  </r>
  <r>
    <s v="6-14"/>
    <d v="2014-01-08T00:00:00"/>
    <n v="908.37"/>
    <n v="0"/>
    <n v="0"/>
    <n v="682.4"/>
    <n v="47"/>
    <n v="14.519148936170213"/>
    <n v="225.95"/>
    <n v="7"/>
    <n v="54"/>
    <n v="32.278571428571425"/>
    <n v="16.821296296296296"/>
    <m/>
    <m/>
    <m/>
    <x v="16"/>
    <x v="7"/>
    <x v="2"/>
    <x v="334"/>
  </r>
  <r>
    <s v="6-14"/>
    <d v="2014-01-09T00:00:00"/>
    <n v="1741.54"/>
    <n v="0"/>
    <n v="0"/>
    <n v="921.5"/>
    <n v="36"/>
    <n v="25.597222222222221"/>
    <n v="820.04"/>
    <n v="21"/>
    <n v="57"/>
    <n v="39.049523809523805"/>
    <n v="30.553333333333331"/>
    <m/>
    <m/>
    <m/>
    <x v="16"/>
    <x v="7"/>
    <x v="3"/>
    <x v="334"/>
  </r>
  <r>
    <s v="6-14"/>
    <d v="2014-01-10T00:00:00"/>
    <n v="1985.57"/>
    <n v="0"/>
    <n v="0"/>
    <n v="770.35"/>
    <n v="34"/>
    <n v="22.65735294117647"/>
    <n v="1215.22"/>
    <n v="18"/>
    <n v="52"/>
    <n v="67.512222222222221"/>
    <n v="38.184038461538464"/>
    <m/>
    <m/>
    <m/>
    <x v="16"/>
    <x v="7"/>
    <x v="4"/>
    <x v="334"/>
  </r>
  <r>
    <s v="6-14"/>
    <d v="2014-01-11T00:00:00"/>
    <n v="925.33"/>
    <n v="0"/>
    <n v="0"/>
    <n v="381.8"/>
    <n v="11"/>
    <n v="34.709090909090911"/>
    <n v="543.53"/>
    <n v="11"/>
    <n v="22"/>
    <n v="49.411818181818177"/>
    <n v="42.06045454545454"/>
    <m/>
    <m/>
    <m/>
    <x v="16"/>
    <x v="7"/>
    <x v="5"/>
    <x v="334"/>
  </r>
  <r>
    <m/>
    <d v="2014-01-12T00:00:00"/>
    <n v="6843.57"/>
    <n v="1314.44"/>
    <n v="8158.01"/>
    <n v="3645.85"/>
    <n v="192"/>
    <n v="20.897400385041184"/>
    <n v="3197.7"/>
    <n v="71"/>
    <n v="263"/>
    <n v="36.053451178451176"/>
    <n v="26.596744248960917"/>
    <m/>
    <m/>
    <m/>
    <x v="17"/>
    <x v="7"/>
    <x v="6"/>
    <x v="335"/>
  </r>
  <r>
    <s v="6-15"/>
    <d v="2014-01-13T00:00:00"/>
    <n v="844"/>
    <n v="0"/>
    <n v="0"/>
    <n v="444.5"/>
    <n v="25"/>
    <n v="17.78"/>
    <n v="399.5"/>
    <n v="12"/>
    <n v="37"/>
    <n v="33.291666666666664"/>
    <n v="22.810810810810811"/>
    <m/>
    <m/>
    <m/>
    <x v="17"/>
    <x v="7"/>
    <x v="0"/>
    <x v="335"/>
  </r>
  <r>
    <s v="6-15"/>
    <d v="2014-01-14T00:00:00"/>
    <n v="286.64999999999998"/>
    <n v="0"/>
    <n v="0"/>
    <n v="185.1"/>
    <n v="12"/>
    <n v="15.424999999999999"/>
    <n v="101.55"/>
    <n v="6"/>
    <n v="18"/>
    <n v="16.925000000000001"/>
    <n v="15.924999999999999"/>
    <m/>
    <m/>
    <m/>
    <x v="17"/>
    <x v="7"/>
    <x v="1"/>
    <x v="335"/>
  </r>
  <r>
    <s v="6-15"/>
    <d v="2014-01-15T00:00:00"/>
    <n v="1096.26"/>
    <n v="0"/>
    <n v="0"/>
    <n v="793.45"/>
    <n v="34"/>
    <n v="23.336764705882356"/>
    <n v="302.81"/>
    <n v="9"/>
    <n v="43"/>
    <n v="33.645555555555553"/>
    <n v="25.494418604651162"/>
    <m/>
    <m/>
    <m/>
    <x v="17"/>
    <x v="7"/>
    <x v="2"/>
    <x v="335"/>
  </r>
  <r>
    <s v="6-15"/>
    <d v="2014-01-16T00:00:00"/>
    <n v="2028.22"/>
    <n v="0"/>
    <n v="0"/>
    <n v="910.65"/>
    <n v="39"/>
    <n v="23.349999999999998"/>
    <n v="1117.57"/>
    <n v="12"/>
    <n v="51"/>
    <n v="93.130833333333328"/>
    <n v="39.769019607843134"/>
    <m/>
    <m/>
    <m/>
    <x v="17"/>
    <x v="7"/>
    <x v="3"/>
    <x v="335"/>
  </r>
  <r>
    <s v="6-15"/>
    <d v="2014-01-17T00:00:00"/>
    <n v="1213.56"/>
    <n v="0"/>
    <n v="0"/>
    <n v="854.75"/>
    <n v="29"/>
    <n v="29.474137931034484"/>
    <n v="358.81"/>
    <n v="10"/>
    <n v="39"/>
    <n v="35.881"/>
    <n v="31.116923076923076"/>
    <m/>
    <m/>
    <m/>
    <x v="17"/>
    <x v="7"/>
    <x v="4"/>
    <x v="335"/>
  </r>
  <r>
    <s v="6-15"/>
    <d v="2014-01-18T00:00:00"/>
    <n v="714.94"/>
    <n v="0"/>
    <n v="0"/>
    <n v="380"/>
    <n v="18"/>
    <n v="21.111111111111111"/>
    <n v="334.94"/>
    <n v="9"/>
    <n v="27"/>
    <n v="37.215555555555554"/>
    <n v="26.479259259259262"/>
    <m/>
    <m/>
    <m/>
    <x v="17"/>
    <x v="7"/>
    <x v="5"/>
    <x v="335"/>
  </r>
  <r>
    <m/>
    <d v="2014-01-19T00:00:00"/>
    <n v="6183.630000000001"/>
    <n v="1334.34"/>
    <n v="7517.9700000000012"/>
    <n v="3568.4500000000003"/>
    <n v="157"/>
    <n v="21.74616895800466"/>
    <n v="2615.1799999999998"/>
    <n v="58"/>
    <n v="215"/>
    <n v="41.681601851851845"/>
    <n v="26.932571893247911"/>
    <m/>
    <m/>
    <m/>
    <x v="18"/>
    <x v="7"/>
    <x v="6"/>
    <x v="336"/>
  </r>
  <r>
    <s v="6-16"/>
    <d v="2014-01-20T00:00:00"/>
    <n v="704.17"/>
    <n v="0"/>
    <n v="0"/>
    <n v="457.55"/>
    <n v="23"/>
    <n v="19.893478260869564"/>
    <n v="246.62"/>
    <n v="10"/>
    <n v="33"/>
    <n v="24.661999999999999"/>
    <n v="21.33848484848485"/>
    <m/>
    <m/>
    <m/>
    <x v="18"/>
    <x v="7"/>
    <x v="0"/>
    <x v="336"/>
  </r>
  <r>
    <s v="6-16"/>
    <d v="2014-01-21T00:00:00"/>
    <n v="516.4"/>
    <n v="0"/>
    <n v="0"/>
    <n v="285.95"/>
    <n v="23"/>
    <n v="12.432608695652174"/>
    <n v="230.45"/>
    <n v="7"/>
    <n v="30"/>
    <n v="32.921428571428571"/>
    <n v="17.213333333333331"/>
    <m/>
    <m/>
    <m/>
    <x v="18"/>
    <x v="7"/>
    <x v="1"/>
    <x v="336"/>
  </r>
  <r>
    <s v="6-16"/>
    <d v="2014-01-22T00:00:00"/>
    <n v="865.97"/>
    <n v="0"/>
    <n v="0"/>
    <n v="318.60000000000002"/>
    <n v="22"/>
    <n v="14.481818181818182"/>
    <n v="547.37"/>
    <n v="14"/>
    <n v="36"/>
    <n v="39.097857142857144"/>
    <n v="24.054722222222225"/>
    <m/>
    <m/>
    <m/>
    <x v="18"/>
    <x v="7"/>
    <x v="2"/>
    <x v="336"/>
  </r>
  <r>
    <s v="6-16"/>
    <d v="2014-01-23T00:00:00"/>
    <n v="1322.4"/>
    <n v="0"/>
    <n v="0"/>
    <n v="391.55"/>
    <n v="29"/>
    <n v="13.501724137931035"/>
    <n v="930.85"/>
    <n v="11"/>
    <n v="40"/>
    <n v="84.622727272727275"/>
    <n v="33.06"/>
    <m/>
    <m/>
    <m/>
    <x v="18"/>
    <x v="7"/>
    <x v="3"/>
    <x v="336"/>
  </r>
  <r>
    <s v="6-16"/>
    <d v="2014-01-24T00:00:00"/>
    <n v="2493.79"/>
    <n v="0"/>
    <n v="0"/>
    <n v="1462.1"/>
    <n v="42"/>
    <n v="34.811904761904756"/>
    <n v="1031.69"/>
    <n v="15"/>
    <n v="57"/>
    <n v="68.779333333333341"/>
    <n v="43.750701754385965"/>
    <m/>
    <m/>
    <m/>
    <x v="18"/>
    <x v="7"/>
    <x v="4"/>
    <x v="336"/>
  </r>
  <r>
    <s v="6-16"/>
    <d v="2014-01-25T00:00:00"/>
    <n v="919.59"/>
    <n v="0"/>
    <n v="0"/>
    <n v="298.8"/>
    <n v="22"/>
    <n v="13.581818181818182"/>
    <n v="620.79"/>
    <n v="16"/>
    <n v="38"/>
    <n v="38.799374999999998"/>
    <n v="24.19973684210526"/>
    <m/>
    <m/>
    <m/>
    <x v="18"/>
    <x v="7"/>
    <x v="5"/>
    <x v="336"/>
  </r>
  <r>
    <m/>
    <d v="2014-01-26T00:00:00"/>
    <n v="6822.32"/>
    <n v="1665.76"/>
    <n v="8488.08"/>
    <m/>
    <n v="161"/>
    <n v="18.11722536999898"/>
    <n v="3607.77"/>
    <n v="73"/>
    <n v="234"/>
    <n v="48.147120220057722"/>
    <n v="27.269496500088607"/>
    <m/>
    <m/>
    <m/>
    <x v="19"/>
    <x v="7"/>
    <x v="6"/>
    <x v="337"/>
  </r>
  <r>
    <s v="6-17"/>
    <d v="2014-01-27T00:00:00"/>
    <n v="0"/>
    <n v="0"/>
    <n v="0"/>
    <n v="0"/>
    <n v="0"/>
    <n v="0"/>
    <n v="0"/>
    <n v="0"/>
    <n v="0"/>
    <n v="0"/>
    <n v="0"/>
    <s v="AUSTRALIA DAY"/>
    <m/>
    <m/>
    <x v="19"/>
    <x v="7"/>
    <x v="0"/>
    <x v="337"/>
  </r>
  <r>
    <s v="6-17"/>
    <d v="2014-01-28T00:00:00"/>
    <n v="809.82"/>
    <n v="0"/>
    <n v="0"/>
    <n v="572.79999999999995"/>
    <n v="33"/>
    <n v="17.357575757575756"/>
    <n v="237.02"/>
    <n v="10"/>
    <n v="43"/>
    <n v="23.702000000000002"/>
    <n v="18.833023255813952"/>
    <m/>
    <m/>
    <m/>
    <x v="19"/>
    <x v="7"/>
    <x v="1"/>
    <x v="337"/>
  </r>
  <r>
    <s v="6-17"/>
    <d v="2014-01-29T00:00:00"/>
    <n v="924.34"/>
    <n v="0"/>
    <n v="0"/>
    <n v="626"/>
    <n v="29"/>
    <n v="21.586206896551722"/>
    <n v="298.33999999999997"/>
    <n v="8"/>
    <n v="37"/>
    <n v="37.292499999999997"/>
    <n v="24.982162162162162"/>
    <m/>
    <m/>
    <m/>
    <x v="19"/>
    <x v="7"/>
    <x v="2"/>
    <x v="337"/>
  </r>
  <r>
    <s v="6-17"/>
    <d v="2014-01-30T00:00:00"/>
    <n v="2052.0700000000002"/>
    <n v="0"/>
    <n v="0"/>
    <n v="941.95"/>
    <n v="46"/>
    <n v="20.47717391304348"/>
    <n v="1110.1199999999999"/>
    <n v="13"/>
    <n v="59"/>
    <n v="85.393846153846141"/>
    <n v="34.780847457627111"/>
    <m/>
    <m/>
    <m/>
    <x v="19"/>
    <x v="7"/>
    <x v="3"/>
    <x v="337"/>
  </r>
  <r>
    <s v="6-17"/>
    <d v="2014-01-31T00:00:00"/>
    <n v="1520.14"/>
    <n v="0"/>
    <n v="0"/>
    <n v="969.5"/>
    <n v="34"/>
    <n v="28.514705882352942"/>
    <n v="555.64"/>
    <n v="15"/>
    <n v="49"/>
    <n v="37.042666666666669"/>
    <n v="31.125306122448976"/>
    <m/>
    <m/>
    <m/>
    <x v="19"/>
    <x v="7"/>
    <x v="4"/>
    <x v="337"/>
  </r>
  <r>
    <s v="6-17"/>
    <d v="2014-02-01T00:00:00"/>
    <n v="478.75"/>
    <n v="0"/>
    <n v="0"/>
    <n v="341.95"/>
    <n v="20"/>
    <n v="17.0975"/>
    <n v="136.80000000000001"/>
    <n v="4"/>
    <n v="24"/>
    <n v="34.200000000000003"/>
    <n v="19.947916666666668"/>
    <m/>
    <m/>
    <m/>
    <x v="19"/>
    <x v="7"/>
    <x v="5"/>
    <x v="337"/>
  </r>
  <r>
    <m/>
    <d v="2014-02-02T00:00:00"/>
    <n v="5785.1200000000008"/>
    <n v="1114.0899999999999"/>
    <n v="6899.2100000000009"/>
    <m/>
    <n v="162"/>
    <n v="17.50552707492065"/>
    <n v="2337.92"/>
    <n v="50"/>
    <n v="212"/>
    <n v="36.27183547008547"/>
    <n v="21.611542610786476"/>
    <m/>
    <m/>
    <m/>
    <x v="20"/>
    <x v="7"/>
    <x v="6"/>
    <x v="338"/>
  </r>
  <r>
    <s v="6-18"/>
    <d v="2014-02-03T00:00:00"/>
    <n v="1041.52"/>
    <n v="0"/>
    <n v="0"/>
    <n v="622.65"/>
    <n v="32"/>
    <n v="19.457812499999999"/>
    <n v="418.87"/>
    <n v="13"/>
    <n v="45"/>
    <n v="32.220769230769228"/>
    <n v="23.14488888888889"/>
    <m/>
    <m/>
    <m/>
    <x v="20"/>
    <x v="7"/>
    <x v="0"/>
    <x v="338"/>
  </r>
  <r>
    <s v="6-18"/>
    <d v="2014-02-04T00:00:00"/>
    <n v="889.65"/>
    <n v="0"/>
    <n v="0"/>
    <n v="463.65"/>
    <n v="27"/>
    <n v="17.172222222222221"/>
    <n v="426"/>
    <n v="13"/>
    <n v="40"/>
    <n v="32.769230769230766"/>
    <n v="22.241250000000001"/>
    <m/>
    <m/>
    <m/>
    <x v="20"/>
    <x v="7"/>
    <x v="1"/>
    <x v="338"/>
  </r>
  <r>
    <s v="6-18"/>
    <d v="2014-02-05T00:00:00"/>
    <n v="1180.8900000000001"/>
    <n v="0"/>
    <n v="0"/>
    <n v="777.6"/>
    <n v="37"/>
    <n v="21.016216216216218"/>
    <n v="403.29"/>
    <n v="8"/>
    <n v="45"/>
    <n v="50.411250000000003"/>
    <n v="26.242000000000001"/>
    <m/>
    <m/>
    <m/>
    <x v="20"/>
    <x v="7"/>
    <x v="2"/>
    <x v="338"/>
  </r>
  <r>
    <s v="6-18"/>
    <d v="2014-02-06T00:00:00"/>
    <n v="1778.57"/>
    <n v="0"/>
    <n v="0"/>
    <n v="782.7"/>
    <n v="35"/>
    <n v="22.362857142857145"/>
    <n v="995.87"/>
    <n v="17"/>
    <n v="52"/>
    <n v="58.580588235294115"/>
    <n v="34.203269230769237"/>
    <m/>
    <m/>
    <m/>
    <x v="20"/>
    <x v="7"/>
    <x v="3"/>
    <x v="338"/>
  </r>
  <r>
    <s v="6-18"/>
    <d v="2014-02-07T00:00:00"/>
    <n v="1368.77"/>
    <n v="0"/>
    <n v="0"/>
    <n v="561.45000000000005"/>
    <n v="30"/>
    <n v="18.715"/>
    <n v="807.32"/>
    <n v="16"/>
    <n v="46"/>
    <n v="50.457500000000003"/>
    <n v="29.755869565217392"/>
    <m/>
    <m/>
    <m/>
    <x v="20"/>
    <x v="7"/>
    <x v="4"/>
    <x v="338"/>
  </r>
  <r>
    <s v="6-18"/>
    <d v="2014-02-08T00:00:00"/>
    <n v="558.62"/>
    <n v="0"/>
    <n v="0"/>
    <n v="256.25"/>
    <n v="15"/>
    <n v="17.083333333333332"/>
    <n v="302.37"/>
    <n v="7"/>
    <n v="22"/>
    <n v="43.195714285714288"/>
    <n v="25.391818181818181"/>
    <m/>
    <m/>
    <m/>
    <x v="20"/>
    <x v="7"/>
    <x v="5"/>
    <x v="338"/>
  </r>
  <r>
    <m/>
    <d v="2014-02-09T00:00:00"/>
    <n v="6818.0199999999995"/>
    <n v="1585.91"/>
    <n v="8403.93"/>
    <m/>
    <n v="176"/>
    <n v="19.301240235771484"/>
    <n v="3353.7200000000003"/>
    <n v="74"/>
    <n v="250"/>
    <n v="44.605842086834734"/>
    <n v="26.829849311115613"/>
    <m/>
    <m/>
    <m/>
    <x v="21"/>
    <x v="7"/>
    <x v="6"/>
    <x v="339"/>
  </r>
  <r>
    <s v="6-19"/>
    <d v="2014-02-10T00:00:00"/>
    <n v="820.05"/>
    <n v="0"/>
    <n v="0"/>
    <n v="237.77"/>
    <n v="27"/>
    <n v="8.8062962962962974"/>
    <n v="582.28"/>
    <n v="19"/>
    <n v="46"/>
    <n v="30.646315789473682"/>
    <n v="17.827173913043477"/>
    <m/>
    <m/>
    <m/>
    <x v="21"/>
    <x v="7"/>
    <x v="0"/>
    <x v="339"/>
  </r>
  <r>
    <s v="6-19"/>
    <d v="2014-02-11T00:00:00"/>
    <n v="692.49"/>
    <n v="0"/>
    <n v="0"/>
    <n v="296"/>
    <n v="24"/>
    <n v="12.333333333333334"/>
    <n v="396.49"/>
    <n v="11"/>
    <n v="35"/>
    <n v="36.044545454545457"/>
    <n v="19.785428571428572"/>
    <m/>
    <m/>
    <m/>
    <x v="21"/>
    <x v="7"/>
    <x v="1"/>
    <x v="339"/>
  </r>
  <r>
    <s v="6-19"/>
    <d v="2014-02-12T00:00:00"/>
    <n v="1125.57"/>
    <n v="0"/>
    <n v="0"/>
    <n v="675.51"/>
    <n v="28"/>
    <n v="24.125357142857144"/>
    <n v="450.06"/>
    <n v="12"/>
    <n v="40"/>
    <n v="37.505000000000003"/>
    <n v="28.139249999999997"/>
    <m/>
    <m/>
    <m/>
    <x v="21"/>
    <x v="7"/>
    <x v="2"/>
    <x v="339"/>
  </r>
  <r>
    <s v="6-19"/>
    <d v="2014-02-13T00:00:00"/>
    <n v="1608.41"/>
    <n v="0"/>
    <n v="0"/>
    <n v="805.9"/>
    <n v="37"/>
    <n v="21.78108108108108"/>
    <n v="802.51"/>
    <n v="13"/>
    <n v="50"/>
    <n v="61.731538461538463"/>
    <n v="32.168199999999999"/>
    <m/>
    <m/>
    <m/>
    <x v="21"/>
    <x v="7"/>
    <x v="3"/>
    <x v="339"/>
  </r>
  <r>
    <s v="6-19"/>
    <d v="2014-02-14T00:00:00"/>
    <n v="2022.19"/>
    <n v="0"/>
    <n v="0"/>
    <n v="928.03"/>
    <n v="38"/>
    <n v="24.421842105263156"/>
    <n v="1094.0899999999999"/>
    <n v="18"/>
    <n v="56"/>
    <n v="60.782777777777774"/>
    <n v="36.109285714285711"/>
    <m/>
    <m/>
    <m/>
    <x v="21"/>
    <x v="7"/>
    <x v="4"/>
    <x v="339"/>
  </r>
  <r>
    <s v="6-19"/>
    <d v="2014-02-15T00:00:00"/>
    <n v="1222.46"/>
    <n v="0"/>
    <n v="0"/>
    <n v="473.4"/>
    <n v="27"/>
    <n v="17.533333333333331"/>
    <n v="749.06"/>
    <n v="13"/>
    <n v="40"/>
    <n v="57.62"/>
    <n v="30.561500000000002"/>
    <m/>
    <m/>
    <m/>
    <x v="21"/>
    <x v="7"/>
    <x v="5"/>
    <x v="339"/>
  </r>
  <r>
    <m/>
    <d v="2014-02-16T00:00:00"/>
    <n v="7491.1699999999992"/>
    <n v="1995.07"/>
    <n v="9486.24"/>
    <m/>
    <n v="181"/>
    <n v="18.166873882027392"/>
    <n v="4074.4900000000002"/>
    <n v="86"/>
    <n v="267"/>
    <n v="47.388362913889232"/>
    <n v="27.431806366459625"/>
    <m/>
    <m/>
    <m/>
    <x v="22"/>
    <x v="7"/>
    <x v="6"/>
    <x v="340"/>
  </r>
  <r>
    <s v="6-20"/>
    <d v="2014-02-17T00:00:00"/>
    <n v="769.37"/>
    <n v="0"/>
    <n v="0"/>
    <n v="322.14999999999998"/>
    <n v="21"/>
    <n v="15.34047619047619"/>
    <n v="447.22"/>
    <n v="7"/>
    <n v="28"/>
    <n v="63.888571428571431"/>
    <n v="27.477499999999999"/>
    <m/>
    <m/>
    <m/>
    <x v="22"/>
    <x v="7"/>
    <x v="0"/>
    <x v="340"/>
  </r>
  <r>
    <s v="6-20"/>
    <d v="2014-02-18T00:00:00"/>
    <n v="733.14"/>
    <n v="0"/>
    <n v="0"/>
    <n v="452"/>
    <n v="26"/>
    <n v="17.384615384615383"/>
    <n v="281.14"/>
    <n v="9"/>
    <n v="35"/>
    <n v="31.237777777777776"/>
    <n v="20.946857142857141"/>
    <m/>
    <m/>
    <m/>
    <x v="22"/>
    <x v="7"/>
    <x v="1"/>
    <x v="340"/>
  </r>
  <r>
    <s v="6-20"/>
    <d v="2014-02-19T00:00:00"/>
    <n v="645.95000000000005"/>
    <n v="0"/>
    <n v="0"/>
    <n v="481.4"/>
    <n v="26"/>
    <n v="18.515384615384615"/>
    <n v="164.55"/>
    <n v="11"/>
    <n v="37"/>
    <n v="14.959090909090911"/>
    <n v="17.45810810810811"/>
    <m/>
    <m/>
    <m/>
    <x v="22"/>
    <x v="7"/>
    <x v="2"/>
    <x v="340"/>
  </r>
  <r>
    <s v="6-20"/>
    <d v="2014-02-20T00:00:00"/>
    <n v="178.93"/>
    <n v="0"/>
    <n v="0"/>
    <n v="0"/>
    <n v="0"/>
    <n v="0"/>
    <n v="178.93"/>
    <n v="0"/>
    <n v="0"/>
    <n v="0"/>
    <n v="0"/>
    <s v="lost envelope"/>
    <m/>
    <m/>
    <x v="22"/>
    <x v="7"/>
    <x v="3"/>
    <x v="340"/>
  </r>
  <r>
    <s v="6-20"/>
    <d v="2014-02-21T00:00:00"/>
    <n v="1248.23"/>
    <n v="0"/>
    <n v="0"/>
    <n v="688.85"/>
    <n v="34"/>
    <n v="20.26029411764706"/>
    <n v="559.38"/>
    <n v="11"/>
    <n v="45"/>
    <n v="50.852727272727272"/>
    <n v="27.738444444444443"/>
    <m/>
    <m/>
    <m/>
    <x v="22"/>
    <x v="7"/>
    <x v="4"/>
    <x v="340"/>
  </r>
  <r>
    <s v="6-20"/>
    <d v="2014-02-22T00:00:00"/>
    <n v="1019.71"/>
    <n v="0"/>
    <n v="0"/>
    <n v="275.05"/>
    <n v="9"/>
    <n v="30.561111111111114"/>
    <n v="744.66"/>
    <n v="12"/>
    <n v="21"/>
    <n v="62.055"/>
    <n v="48.557619047619049"/>
    <m/>
    <m/>
    <m/>
    <x v="22"/>
    <x v="7"/>
    <x v="5"/>
    <x v="340"/>
  </r>
  <r>
    <m/>
    <d v="2014-02-23T00:00:00"/>
    <n v="4595.33"/>
    <n v="1770.32"/>
    <n v="6365.65"/>
    <m/>
    <n v="116"/>
    <n v="17.010313569872395"/>
    <n v="2375.88"/>
    <n v="50"/>
    <n v="166"/>
    <n v="37.165527898027896"/>
    <n v="23.696421457171457"/>
    <m/>
    <m/>
    <m/>
    <x v="23"/>
    <x v="7"/>
    <x v="6"/>
    <x v="341"/>
  </r>
  <r>
    <s v="6-21"/>
    <d v="2014-02-24T00:00:00"/>
    <n v="1114.1600000000001"/>
    <n v="0"/>
    <n v="0"/>
    <n v="443.1"/>
    <n v="34"/>
    <n v="13.032352941176471"/>
    <n v="671.07"/>
    <n v="14"/>
    <n v="48"/>
    <n v="47.933571428571433"/>
    <n v="23.211875000000003"/>
    <m/>
    <m/>
    <m/>
    <x v="23"/>
    <x v="7"/>
    <x v="0"/>
    <x v="341"/>
  </r>
  <r>
    <s v="6-21"/>
    <d v="2014-02-25T00:00:00"/>
    <n v="787.75"/>
    <n v="0"/>
    <n v="0"/>
    <n v="404"/>
    <n v="29"/>
    <n v="13.931034482758621"/>
    <n v="383.75"/>
    <n v="7"/>
    <n v="36"/>
    <n v="54.821428571428569"/>
    <n v="21.881944444444443"/>
    <m/>
    <m/>
    <m/>
    <x v="23"/>
    <x v="7"/>
    <x v="1"/>
    <x v="341"/>
  </r>
  <r>
    <s v="6-21"/>
    <d v="2014-02-26T00:00:00"/>
    <n v="1389.33"/>
    <n v="0"/>
    <n v="0"/>
    <n v="1061.8"/>
    <n v="42"/>
    <n v="25.280952380952378"/>
    <n v="327.52999999999997"/>
    <n v="7"/>
    <n v="49"/>
    <n v="46.79"/>
    <n v="28.353673469387754"/>
    <m/>
    <m/>
    <m/>
    <x v="23"/>
    <x v="7"/>
    <x v="2"/>
    <x v="341"/>
  </r>
  <r>
    <s v="6-21"/>
    <d v="2014-02-27T00:00:00"/>
    <n v="1905.19"/>
    <n v="0"/>
    <n v="0"/>
    <n v="730.4"/>
    <n v="32"/>
    <n v="22.824999999999999"/>
    <n v="1174.79"/>
    <n v="14"/>
    <n v="46"/>
    <n v="83.91357142857143"/>
    <n v="41.417173913043477"/>
    <m/>
    <m/>
    <m/>
    <x v="23"/>
    <x v="7"/>
    <x v="3"/>
    <x v="341"/>
  </r>
  <r>
    <s v="6-21"/>
    <d v="2014-02-28T00:00:00"/>
    <n v="1515.41"/>
    <n v="0"/>
    <n v="0"/>
    <n v="863.85"/>
    <n v="41"/>
    <n v="21.069512195121952"/>
    <n v="651.55999999999995"/>
    <n v="18"/>
    <n v="59"/>
    <n v="36.197777777777773"/>
    <n v="25.684915254237286"/>
    <m/>
    <m/>
    <m/>
    <x v="23"/>
    <x v="7"/>
    <x v="4"/>
    <x v="341"/>
  </r>
  <r>
    <s v="6-21"/>
    <d v="2014-03-01T00:00:00"/>
    <n v="620.92999999999995"/>
    <n v="0"/>
    <n v="0"/>
    <n v="279.64999999999998"/>
    <n v="22"/>
    <n v="12.711363636363636"/>
    <n v="341.28"/>
    <n v="6"/>
    <n v="28"/>
    <n v="56.879999999999995"/>
    <n v="22.176071428571426"/>
    <m/>
    <m/>
    <m/>
    <x v="23"/>
    <x v="7"/>
    <x v="5"/>
    <x v="341"/>
  </r>
  <r>
    <m/>
    <d v="2014-03-02T00:00:00"/>
    <n v="7332.77"/>
    <n v="1710.38"/>
    <n v="9043.1500000000015"/>
    <n v="3782.8"/>
    <n v="200"/>
    <n v="18.141702606062179"/>
    <n v="3549.9800000000005"/>
    <n v="66"/>
    <n v="266"/>
    <n v="54.422724867724867"/>
    <n v="27.120942251614068"/>
    <m/>
    <m/>
    <m/>
    <x v="24"/>
    <x v="7"/>
    <x v="6"/>
    <x v="342"/>
  </r>
  <r>
    <s v="6-22"/>
    <d v="2014-03-03T00:00:00"/>
    <n v="1033.3800000000001"/>
    <n v="0"/>
    <n v="0"/>
    <n v="453.9"/>
    <n v="28"/>
    <n v="16.210714285714285"/>
    <n v="579.48"/>
    <n v="10"/>
    <n v="38"/>
    <n v="57.948"/>
    <n v="27.194210526315793"/>
    <m/>
    <m/>
    <m/>
    <x v="24"/>
    <x v="7"/>
    <x v="0"/>
    <x v="342"/>
  </r>
  <r>
    <s v="6-22"/>
    <d v="2014-03-04T00:00:00"/>
    <n v="1019.64"/>
    <n v="0"/>
    <n v="0"/>
    <n v="656.35"/>
    <n v="31"/>
    <n v="21.17258064516129"/>
    <n v="363.28"/>
    <n v="13"/>
    <n v="44"/>
    <n v="27.944615384615382"/>
    <n v="23.17340909090909"/>
    <m/>
    <m/>
    <m/>
    <x v="24"/>
    <x v="7"/>
    <x v="1"/>
    <x v="342"/>
  </r>
  <r>
    <s v="6-22"/>
    <d v="2014-03-05T00:00:00"/>
    <n v="1117.57"/>
    <n v="0"/>
    <n v="0"/>
    <n v="645.79999999999995"/>
    <n v="30"/>
    <n v="21.526666666666664"/>
    <n v="471.77"/>
    <n v="12"/>
    <n v="42"/>
    <n v="39.314166666666665"/>
    <n v="26.608809523809523"/>
    <m/>
    <m/>
    <m/>
    <x v="24"/>
    <x v="7"/>
    <x v="2"/>
    <x v="342"/>
  </r>
  <r>
    <s v="6-22"/>
    <d v="2014-03-06T00:00:00"/>
    <n v="1192.1600000000001"/>
    <n v="0"/>
    <n v="0"/>
    <n v="328.55"/>
    <n v="19"/>
    <n v="17.292105263157897"/>
    <n v="803.61"/>
    <n v="10"/>
    <n v="29"/>
    <n v="80.361000000000004"/>
    <n v="39.040000000000006"/>
    <m/>
    <m/>
    <m/>
    <x v="24"/>
    <x v="7"/>
    <x v="3"/>
    <x v="342"/>
  </r>
  <r>
    <s v="6-22"/>
    <d v="2014-03-07T00:00:00"/>
    <n v="2174.5300000000002"/>
    <n v="0"/>
    <n v="0"/>
    <n v="1408.8"/>
    <n v="40"/>
    <n v="35.22"/>
    <n v="765.79"/>
    <n v="15"/>
    <n v="55"/>
    <n v="51.052666666666667"/>
    <n v="39.538000000000004"/>
    <m/>
    <m/>
    <m/>
    <x v="24"/>
    <x v="7"/>
    <x v="4"/>
    <x v="342"/>
  </r>
  <r>
    <s v="6-22"/>
    <d v="2014-03-08T00:00:00"/>
    <n v="977.82"/>
    <n v="0"/>
    <n v="0"/>
    <n v="308.14999999999998"/>
    <n v="19"/>
    <n v="16.218421052631577"/>
    <n v="669.67"/>
    <n v="10"/>
    <n v="29"/>
    <n v="66.966999999999999"/>
    <n v="33.71793103448276"/>
    <m/>
    <m/>
    <m/>
    <x v="24"/>
    <x v="7"/>
    <x v="5"/>
    <x v="342"/>
  </r>
  <r>
    <m/>
    <d v="2014-03-09T00:00:00"/>
    <n v="7515.1"/>
    <n v="1622.89"/>
    <n v="9137.99"/>
    <n v="3801.5499999999997"/>
    <n v="167"/>
    <n v="21.273414652221955"/>
    <n v="3653.6"/>
    <n v="70"/>
    <n v="237"/>
    <n v="53.931241452991451"/>
    <n v="31.545393362586196"/>
    <m/>
    <m/>
    <m/>
    <x v="25"/>
    <x v="7"/>
    <x v="6"/>
    <x v="343"/>
  </r>
  <r>
    <s v="6-23"/>
    <d v="2014-03-10T00:00:00"/>
    <n v="1333.72"/>
    <n v="0"/>
    <n v="0"/>
    <n v="628.45000000000005"/>
    <n v="33"/>
    <n v="19.043939393939397"/>
    <n v="705.27"/>
    <n v="14"/>
    <n v="47"/>
    <n v="50.376428571428569"/>
    <n v="28.377021276595745"/>
    <m/>
    <m/>
    <m/>
    <x v="25"/>
    <x v="7"/>
    <x v="0"/>
    <x v="343"/>
  </r>
  <r>
    <s v="6-23"/>
    <d v="2014-03-11T00:00:00"/>
    <n v="869.96"/>
    <n v="0"/>
    <n v="0"/>
    <n v="483.55"/>
    <n v="31"/>
    <n v="15.598387096774195"/>
    <n v="386.41"/>
    <n v="12"/>
    <n v="43"/>
    <n v="32.200833333333335"/>
    <n v="20.231627906976744"/>
    <m/>
    <m/>
    <m/>
    <x v="25"/>
    <x v="7"/>
    <x v="1"/>
    <x v="343"/>
  </r>
  <r>
    <s v="6-23"/>
    <d v="2014-03-12T00:00:00"/>
    <n v="1318.32"/>
    <n v="0"/>
    <n v="0"/>
    <n v="701.7"/>
    <n v="29"/>
    <n v="24.196551724137933"/>
    <n v="616.62"/>
    <n v="17"/>
    <n v="46"/>
    <n v="36.271764705882354"/>
    <n v="28.659130434782611"/>
    <m/>
    <m/>
    <m/>
    <x v="25"/>
    <x v="7"/>
    <x v="2"/>
    <x v="343"/>
  </r>
  <r>
    <s v="6-23"/>
    <d v="2014-03-13T00:00:00"/>
    <n v="1136.5999999999999"/>
    <n v="0"/>
    <n v="0"/>
    <n v="701.7"/>
    <n v="29"/>
    <n v="24.196551724137933"/>
    <n v="616.62"/>
    <n v="17"/>
    <n v="46"/>
    <n v="36.271764705882354"/>
    <n v="28.659130434782611"/>
    <m/>
    <m/>
    <m/>
    <x v="25"/>
    <x v="7"/>
    <x v="3"/>
    <x v="343"/>
  </r>
  <r>
    <s v="6-23"/>
    <d v="2014-03-14T00:00:00"/>
    <n v="2150.8000000000002"/>
    <n v="0"/>
    <n v="0"/>
    <n v="1219.3499999999999"/>
    <n v="45"/>
    <n v="27.096666666666664"/>
    <n v="931.45"/>
    <n v="15"/>
    <n v="60"/>
    <n v="62.096666666666671"/>
    <n v="35.846666666666671"/>
    <m/>
    <m/>
    <m/>
    <x v="25"/>
    <x v="7"/>
    <x v="4"/>
    <x v="343"/>
  </r>
  <r>
    <s v="6-23"/>
    <d v="2014-03-15T00:00:00"/>
    <n v="969.64"/>
    <n v="0"/>
    <n v="0"/>
    <n v="406.45"/>
    <n v="24"/>
    <n v="16.935416666666665"/>
    <n v="563.19000000000005"/>
    <n v="13"/>
    <n v="37"/>
    <n v="43.322307692307696"/>
    <n v="26.20648648648649"/>
    <m/>
    <m/>
    <m/>
    <x v="25"/>
    <x v="7"/>
    <x v="5"/>
    <x v="343"/>
  </r>
  <r>
    <m/>
    <d v="2014-03-16T00:00:00"/>
    <n v="7779.0400000000009"/>
    <n v="1748.13"/>
    <n v="9527.1700000000019"/>
    <n v="4141.2"/>
    <n v="191"/>
    <n v="21.177918878720465"/>
    <n v="3819.56"/>
    <n v="88"/>
    <n v="279"/>
    <n v="43.423294279250165"/>
    <n v="27.996677201048474"/>
    <m/>
    <m/>
    <m/>
    <x v="26"/>
    <x v="7"/>
    <x v="6"/>
    <x v="344"/>
  </r>
  <r>
    <s v="6-24"/>
    <d v="2014-03-17T00:00:00"/>
    <n v="722.74"/>
    <n v="0"/>
    <n v="0"/>
    <n v="265.35000000000002"/>
    <n v="21"/>
    <n v="12.635714285714286"/>
    <n v="457.39"/>
    <n v="6"/>
    <n v="27"/>
    <n v="76.231666666666669"/>
    <n v="26.76814814814815"/>
    <m/>
    <m/>
    <m/>
    <x v="26"/>
    <x v="7"/>
    <x v="0"/>
    <x v="344"/>
  </r>
  <r>
    <s v="6-24"/>
    <d v="2014-03-18T00:00:00"/>
    <n v="635.07000000000005"/>
    <n v="0"/>
    <n v="0"/>
    <n v="420.5"/>
    <n v="36"/>
    <n v="11.680555555555555"/>
    <n v="214.57"/>
    <n v="7"/>
    <n v="43"/>
    <n v="30.65285714285714"/>
    <n v="14.769069767441859"/>
    <m/>
    <m/>
    <m/>
    <x v="26"/>
    <x v="7"/>
    <x v="1"/>
    <x v="344"/>
  </r>
  <r>
    <s v="6-24"/>
    <d v="2014-03-19T00:00:00"/>
    <n v="949.45"/>
    <n v="0"/>
    <n v="0"/>
    <n v="521.65"/>
    <n v="27"/>
    <n v="19.32037037037037"/>
    <n v="427.8"/>
    <n v="10"/>
    <n v="37"/>
    <n v="42.78"/>
    <n v="25.660810810810812"/>
    <m/>
    <m/>
    <m/>
    <x v="26"/>
    <x v="7"/>
    <x v="2"/>
    <x v="344"/>
  </r>
  <r>
    <s v="6-24"/>
    <d v="2014-03-20T00:00:00"/>
    <n v="1185.73"/>
    <n v="0"/>
    <n v="0"/>
    <n v="518.15"/>
    <n v="22"/>
    <n v="23.552272727272726"/>
    <n v="667.58"/>
    <n v="9"/>
    <n v="31"/>
    <n v="74.175555555555562"/>
    <n v="38.249354838709678"/>
    <m/>
    <m/>
    <m/>
    <x v="26"/>
    <x v="7"/>
    <x v="3"/>
    <x v="344"/>
  </r>
  <r>
    <s v="6-24"/>
    <d v="2014-03-21T00:00:00"/>
    <n v="1748.21"/>
    <n v="0"/>
    <n v="0"/>
    <n v="1272.2"/>
    <n v="47"/>
    <n v="27.068085106382981"/>
    <n v="476.01"/>
    <n v="9"/>
    <n v="56"/>
    <n v="52.89"/>
    <n v="31.218035714285715"/>
    <m/>
    <m/>
    <m/>
    <x v="26"/>
    <x v="7"/>
    <x v="4"/>
    <x v="344"/>
  </r>
  <r>
    <s v="6-24"/>
    <d v="2014-03-22T00:00:00"/>
    <n v="774.48"/>
    <n v="0"/>
    <n v="0"/>
    <n v="203.6"/>
    <n v="17"/>
    <n v="11.976470588235294"/>
    <n v="570.88"/>
    <n v="8"/>
    <n v="25"/>
    <n v="71.36"/>
    <n v="30.979200000000002"/>
    <m/>
    <m/>
    <m/>
    <x v="26"/>
    <x v="7"/>
    <x v="5"/>
    <x v="344"/>
  </r>
  <r>
    <m/>
    <d v="2014-03-23T00:00:00"/>
    <n v="6015.68"/>
    <n v="1425.85"/>
    <n v="7441.5300000000007"/>
    <n v="3201.4500000000003"/>
    <n v="170"/>
    <n v="17.705578105588533"/>
    <n v="2814.2300000000005"/>
    <n v="49"/>
    <n v="219"/>
    <n v="58.015013227513229"/>
    <n v="27.940769879899367"/>
    <m/>
    <m/>
    <m/>
    <x v="27"/>
    <x v="7"/>
    <x v="6"/>
    <x v="345"/>
  </r>
  <r>
    <s v="6-25"/>
    <d v="2014-03-24T00:00:00"/>
    <n v="812.77"/>
    <n v="0"/>
    <n v="0"/>
    <n v="284.14999999999998"/>
    <n v="23"/>
    <n v="12.354347826086956"/>
    <n v="526.62"/>
    <n v="8"/>
    <n v="31"/>
    <n v="65.827500000000001"/>
    <n v="26.153870967741934"/>
    <m/>
    <m/>
    <m/>
    <x v="27"/>
    <x v="7"/>
    <x v="0"/>
    <x v="345"/>
  </r>
  <r>
    <s v="6-25"/>
    <d v="2014-03-25T00:00:00"/>
    <n v="989.77"/>
    <n v="0"/>
    <n v="0"/>
    <n v="582.75"/>
    <n v="30"/>
    <n v="19.425000000000001"/>
    <n v="407.02"/>
    <n v="14"/>
    <n v="44"/>
    <n v="29.072857142857142"/>
    <n v="22.494772727272728"/>
    <m/>
    <m/>
    <m/>
    <x v="27"/>
    <x v="7"/>
    <x v="1"/>
    <x v="345"/>
  </r>
  <r>
    <s v="6-25"/>
    <d v="2014-03-26T00:00:00"/>
    <n v="1460.4"/>
    <n v="0"/>
    <n v="0"/>
    <n v="778.25"/>
    <n v="32"/>
    <n v="24.3203125"/>
    <n v="682.15"/>
    <n v="14"/>
    <n v="46"/>
    <n v="48.725000000000001"/>
    <n v="31.747826086956525"/>
    <m/>
    <m/>
    <m/>
    <x v="27"/>
    <x v="7"/>
    <x v="2"/>
    <x v="345"/>
  </r>
  <r>
    <s v="6-25"/>
    <d v="2014-03-27T00:00:00"/>
    <n v="1696.92"/>
    <n v="0"/>
    <n v="0"/>
    <n v="598.95000000000005"/>
    <n v="32"/>
    <n v="18.717187500000001"/>
    <n v="1097.97"/>
    <n v="17"/>
    <n v="49"/>
    <n v="64.586470588235301"/>
    <n v="34.631020408163266"/>
    <m/>
    <m/>
    <m/>
    <x v="27"/>
    <x v="7"/>
    <x v="3"/>
    <x v="345"/>
  </r>
  <r>
    <s v="6-25"/>
    <d v="2014-03-28T00:00:00"/>
    <n v="2001.06"/>
    <n v="0"/>
    <n v="0"/>
    <n v="1087.1500000000001"/>
    <n v="40"/>
    <n v="27.178750000000001"/>
    <n v="913.91"/>
    <n v="18"/>
    <n v="58"/>
    <n v="50.772777777777776"/>
    <n v="34.50103448275862"/>
    <m/>
    <m/>
    <m/>
    <x v="27"/>
    <x v="7"/>
    <x v="4"/>
    <x v="345"/>
  </r>
  <r>
    <s v="6-25"/>
    <d v="2014-03-29T00:00:00"/>
    <n v="971.03"/>
    <n v="0"/>
    <n v="0"/>
    <n v="309.35000000000002"/>
    <n v="17"/>
    <n v="18.197058823529414"/>
    <n v="661.68"/>
    <n v="12"/>
    <n v="29"/>
    <n v="55.139999999999993"/>
    <n v="33.483793103448278"/>
    <m/>
    <m/>
    <m/>
    <x v="27"/>
    <x v="7"/>
    <x v="5"/>
    <x v="345"/>
  </r>
  <r>
    <m/>
    <d v="2014-03-30T00:00:00"/>
    <n v="7931.95"/>
    <n v="1762.52"/>
    <n v="9694.4699999999993"/>
    <n v="3640.6000000000004"/>
    <n v="174"/>
    <n v="20.032109441602731"/>
    <n v="4289.3500000000004"/>
    <n v="83"/>
    <n v="257"/>
    <n v="52.354100918145036"/>
    <n v="30.502052962723557"/>
    <m/>
    <m/>
    <m/>
    <x v="28"/>
    <x v="7"/>
    <x v="6"/>
    <x v="346"/>
  </r>
  <r>
    <s v="6-26"/>
    <d v="2014-03-31T00:00:00"/>
    <n v="953.58"/>
    <n v="0"/>
    <n v="0"/>
    <n v="570.54999999999995"/>
    <n v="33"/>
    <n v="17.289393939393939"/>
    <n v="383.03"/>
    <n v="9"/>
    <n v="42"/>
    <n v="42.558888888888887"/>
    <n v="22.704285714285714"/>
    <m/>
    <m/>
    <m/>
    <x v="28"/>
    <x v="7"/>
    <x v="0"/>
    <x v="346"/>
  </r>
  <r>
    <s v="6-26"/>
    <d v="2014-04-01T00:00:00"/>
    <n v="895.65"/>
    <n v="0"/>
    <n v="0"/>
    <n v="613.9"/>
    <n v="32"/>
    <n v="19.184374999999999"/>
    <n v="281.75"/>
    <n v="9"/>
    <n v="41"/>
    <n v="31.305555555555557"/>
    <n v="21.845121951219511"/>
    <m/>
    <m/>
    <m/>
    <x v="28"/>
    <x v="7"/>
    <x v="1"/>
    <x v="346"/>
  </r>
  <r>
    <s v="6-26"/>
    <d v="2014-04-02T00:00:00"/>
    <n v="907.39"/>
    <n v="0"/>
    <n v="0"/>
    <n v="585.79999999999995"/>
    <n v="32"/>
    <n v="18.306249999999999"/>
    <n v="321.58999999999997"/>
    <n v="11"/>
    <n v="43"/>
    <n v="29.235454545454544"/>
    <n v="21.102093023255811"/>
    <m/>
    <m/>
    <m/>
    <x v="28"/>
    <x v="7"/>
    <x v="2"/>
    <x v="346"/>
  </r>
  <r>
    <s v="6-26"/>
    <d v="2014-04-03T00:00:00"/>
    <n v="1651.47"/>
    <n v="0"/>
    <n v="0"/>
    <n v="512.15"/>
    <n v="28"/>
    <n v="18.291071428571428"/>
    <n v="1139.32"/>
    <n v="19"/>
    <n v="47"/>
    <n v="59.964210526315789"/>
    <n v="35.137659574468081"/>
    <m/>
    <m/>
    <m/>
    <x v="28"/>
    <x v="7"/>
    <x v="3"/>
    <x v="346"/>
  </r>
  <r>
    <s v="6-26"/>
    <d v="2014-04-04T00:00:00"/>
    <n v="1935.26"/>
    <n v="0"/>
    <n v="0"/>
    <n v="1145.8499999999999"/>
    <n v="51"/>
    <n v="22.467647058823527"/>
    <n v="789.41"/>
    <n v="10"/>
    <n v="61"/>
    <n v="78.941000000000003"/>
    <n v="31.725573770491799"/>
    <m/>
    <m/>
    <m/>
    <x v="28"/>
    <x v="7"/>
    <x v="4"/>
    <x v="346"/>
  </r>
  <r>
    <s v="6-26"/>
    <d v="2014-04-05T00:00:00"/>
    <n v="555.55999999999995"/>
    <n v="0"/>
    <n v="0"/>
    <n v="291.75"/>
    <n v="21"/>
    <n v="13.892857142857142"/>
    <n v="263.81"/>
    <n v="7"/>
    <n v="28"/>
    <n v="37.687142857142859"/>
    <n v="19.841428571428569"/>
    <m/>
    <m/>
    <m/>
    <x v="28"/>
    <x v="7"/>
    <x v="5"/>
    <x v="346"/>
  </r>
  <r>
    <m/>
    <d v="2014-04-06T00:00:00"/>
    <n v="6898.91"/>
    <n v="1906.13"/>
    <n v="8805.0400000000009"/>
    <n v="3719.9999999999995"/>
    <n v="197"/>
    <n v="18.238599094941005"/>
    <n v="3178.9099999999994"/>
    <n v="65"/>
    <n v="262"/>
    <n v="46.615375395559603"/>
    <n v="25.392693767524914"/>
    <m/>
    <m/>
    <m/>
    <x v="29"/>
    <x v="7"/>
    <x v="6"/>
    <x v="347"/>
  </r>
  <r>
    <s v="6-27"/>
    <d v="2014-04-07T00:00:00"/>
    <n v="544.96"/>
    <n v="0"/>
    <n v="0"/>
    <n v="375.25"/>
    <n v="28"/>
    <n v="13.401785714285714"/>
    <n v="169.71"/>
    <n v="6"/>
    <n v="34"/>
    <n v="28.285"/>
    <n v="16.02823529411765"/>
    <m/>
    <m/>
    <m/>
    <x v="29"/>
    <x v="7"/>
    <x v="0"/>
    <x v="347"/>
  </r>
  <r>
    <s v="6-27"/>
    <d v="2014-04-08T00:00:00"/>
    <n v="735.04"/>
    <n v="0"/>
    <n v="0"/>
    <n v="464.85"/>
    <n v="34"/>
    <n v="13.672058823529412"/>
    <n v="270.19"/>
    <n v="8"/>
    <n v="42"/>
    <n v="33.77375"/>
    <n v="17.500952380952381"/>
    <m/>
    <m/>
    <m/>
    <x v="29"/>
    <x v="7"/>
    <x v="1"/>
    <x v="347"/>
  </r>
  <r>
    <s v="6-27"/>
    <d v="2014-04-09T00:00:00"/>
    <n v="859.78"/>
    <n v="0"/>
    <n v="0"/>
    <n v="510.25"/>
    <n v="30"/>
    <n v="17.008333333333333"/>
    <n v="349.53"/>
    <n v="7"/>
    <n v="37"/>
    <n v="49.932857142857138"/>
    <n v="23.237297297297296"/>
    <m/>
    <m/>
    <m/>
    <x v="29"/>
    <x v="7"/>
    <x v="2"/>
    <x v="347"/>
  </r>
  <r>
    <s v="6-27"/>
    <d v="2014-04-10T00:00:00"/>
    <n v="1581.42"/>
    <n v="0"/>
    <n v="0"/>
    <n v="662.05"/>
    <n v="28"/>
    <n v="23.644642857142856"/>
    <n v="919.37"/>
    <n v="9"/>
    <n v="37"/>
    <n v="102.15222222222222"/>
    <n v="42.741081081081084"/>
    <m/>
    <m/>
    <m/>
    <x v="29"/>
    <x v="7"/>
    <x v="3"/>
    <x v="347"/>
  </r>
  <r>
    <s v="6-27"/>
    <d v="2014-04-11T00:00:00"/>
    <n v="1785.8"/>
    <n v="0"/>
    <n v="0"/>
    <n v="957.85"/>
    <n v="45"/>
    <n v="21.285555555555558"/>
    <n v="827.95"/>
    <n v="21"/>
    <n v="66"/>
    <n v="39.426190476190477"/>
    <n v="27.057575757575762"/>
    <m/>
    <m/>
    <m/>
    <x v="29"/>
    <x v="7"/>
    <x v="4"/>
    <x v="347"/>
  </r>
  <r>
    <s v="6-27"/>
    <d v="2014-04-12T00:00:00"/>
    <n v="578.01"/>
    <n v="0"/>
    <n v="0"/>
    <n v="398.8"/>
    <n v="17"/>
    <n v="23.458823529411767"/>
    <n v="179.21"/>
    <n v="3"/>
    <n v="20"/>
    <n v="59.736666666666672"/>
    <n v="28.900500000000001"/>
    <m/>
    <m/>
    <m/>
    <x v="29"/>
    <x v="7"/>
    <x v="5"/>
    <x v="347"/>
  </r>
  <r>
    <m/>
    <d v="2014-04-13T00:00:00"/>
    <n v="6085.01"/>
    <n v="1588.55"/>
    <n v="7673.56"/>
    <n v="3369.05"/>
    <n v="182"/>
    <n v="18.745199968876438"/>
    <n v="2715.96"/>
    <n v="54"/>
    <n v="236"/>
    <n v="52.217781084656082"/>
    <n v="25.910940301837361"/>
    <m/>
    <m/>
    <m/>
    <x v="30"/>
    <x v="7"/>
    <x v="6"/>
    <x v="348"/>
  </r>
  <r>
    <s v="6-28"/>
    <d v="2014-04-14T00:00:00"/>
    <n v="1166.19"/>
    <n v="0"/>
    <n v="0"/>
    <n v="468.64"/>
    <n v="31"/>
    <n v="15.117419354838709"/>
    <n v="697.55"/>
    <n v="12"/>
    <n v="43"/>
    <n v="58.129166666666663"/>
    <n v="27.120697674418604"/>
    <m/>
    <m/>
    <m/>
    <x v="30"/>
    <x v="7"/>
    <x v="0"/>
    <x v="348"/>
  </r>
  <r>
    <s v="6-28"/>
    <d v="2014-04-15T00:00:00"/>
    <n v="1519.11"/>
    <n v="0"/>
    <n v="0"/>
    <n v="625.1"/>
    <n v="34"/>
    <n v="18.38529411764706"/>
    <n v="894.03"/>
    <n v="16"/>
    <n v="50"/>
    <n v="55.876874999999998"/>
    <n v="30.382600000000004"/>
    <m/>
    <m/>
    <m/>
    <x v="30"/>
    <x v="7"/>
    <x v="1"/>
    <x v="348"/>
  </r>
  <r>
    <s v="6-28"/>
    <d v="2014-04-16T00:00:00"/>
    <n v="2071.63"/>
    <n v="0"/>
    <n v="0"/>
    <n v="562.03"/>
    <n v="30"/>
    <n v="18.734333333333332"/>
    <n v="1509.5"/>
    <n v="24"/>
    <n v="54"/>
    <n v="62.895833333333336"/>
    <n v="38.361666666666665"/>
    <m/>
    <m/>
    <m/>
    <x v="30"/>
    <x v="7"/>
    <x v="2"/>
    <x v="348"/>
  </r>
  <r>
    <s v="6-28"/>
    <d v="2014-04-17T00:00:00"/>
    <n v="3475.93"/>
    <n v="0"/>
    <n v="0"/>
    <n v="1830.79"/>
    <n v="61"/>
    <n v="30.012950819672131"/>
    <n v="1645.14"/>
    <n v="25"/>
    <n v="86"/>
    <n v="65.805599999999998"/>
    <n v="40.41779069767442"/>
    <m/>
    <m/>
    <m/>
    <x v="30"/>
    <x v="7"/>
    <x v="3"/>
    <x v="348"/>
  </r>
  <r>
    <s v="6-28"/>
    <d v="2014-04-18T00:00:00"/>
    <n v="0"/>
    <n v="0"/>
    <n v="0"/>
    <n v="0"/>
    <n v="0"/>
    <n v="0"/>
    <n v="0"/>
    <n v="0"/>
    <n v="0"/>
    <n v="0"/>
    <n v="0"/>
    <s v="GOOD FRIDAY"/>
    <m/>
    <m/>
    <x v="30"/>
    <x v="7"/>
    <x v="4"/>
    <x v="348"/>
  </r>
  <r>
    <s v="6-28"/>
    <d v="2014-04-19T00:00:00"/>
    <n v="645.79999999999995"/>
    <n v="0"/>
    <n v="0"/>
    <n v="134.55000000000001"/>
    <n v="13"/>
    <n v="10.350000000000001"/>
    <n v="511.25"/>
    <n v="11"/>
    <n v="24"/>
    <n v="46.477272727272727"/>
    <n v="26.908333333333331"/>
    <s v="EASTER SATURDAY"/>
    <m/>
    <m/>
    <x v="30"/>
    <x v="7"/>
    <x v="5"/>
    <x v="348"/>
  </r>
  <r>
    <m/>
    <d v="2014-04-20T00:00:00"/>
    <n v="8878.66"/>
    <n v="1954.9"/>
    <n v="10833.56"/>
    <m/>
    <n v="169"/>
    <n v="15.433332937581872"/>
    <n v="5257.47"/>
    <n v="88"/>
    <n v="257"/>
    <n v="48.197457954545456"/>
    <n v="27.19851472868217"/>
    <m/>
    <m/>
    <m/>
    <x v="31"/>
    <x v="7"/>
    <x v="6"/>
    <x v="349"/>
  </r>
  <r>
    <s v="6-29"/>
    <d v="2014-04-21T00:00:00"/>
    <n v="0"/>
    <n v="0"/>
    <n v="0"/>
    <n v="0"/>
    <n v="0"/>
    <n v="0"/>
    <n v="0"/>
    <n v="0"/>
    <n v="0"/>
    <n v="0"/>
    <n v="0"/>
    <s v="EASTER MONDAY"/>
    <m/>
    <m/>
    <x v="31"/>
    <x v="7"/>
    <x v="0"/>
    <x v="349"/>
  </r>
  <r>
    <s v="6-29"/>
    <d v="2014-04-22T00:00:00"/>
    <n v="1213.32"/>
    <n v="0"/>
    <n v="0"/>
    <n v="831.8"/>
    <n v="25"/>
    <n v="33.271999999999998"/>
    <n v="381.52"/>
    <n v="11"/>
    <n v="36"/>
    <n v="34.68363636363636"/>
    <n v="33.703333333333333"/>
    <m/>
    <m/>
    <m/>
    <x v="31"/>
    <x v="7"/>
    <x v="1"/>
    <x v="349"/>
  </r>
  <r>
    <s v="6-29"/>
    <d v="2014-04-23T00:00:00"/>
    <n v="1504.93"/>
    <n v="0"/>
    <n v="0"/>
    <n v="736.9"/>
    <n v="38"/>
    <n v="19.392105263157895"/>
    <n v="768.03"/>
    <n v="13"/>
    <n v="51"/>
    <n v="59.079230769230769"/>
    <n v="29.508431372549015"/>
    <m/>
    <m/>
    <m/>
    <x v="31"/>
    <x v="7"/>
    <x v="2"/>
    <x v="349"/>
  </r>
  <r>
    <s v="6-29"/>
    <d v="2014-04-24T00:00:00"/>
    <n v="2769.75"/>
    <n v="0"/>
    <n v="0"/>
    <n v="1116.1500000000001"/>
    <n v="49"/>
    <n v="22.778571428571432"/>
    <n v="1653.6"/>
    <n v="26"/>
    <n v="75"/>
    <n v="63.599999999999994"/>
    <n v="36.93"/>
    <m/>
    <m/>
    <m/>
    <x v="31"/>
    <x v="7"/>
    <x v="3"/>
    <x v="349"/>
  </r>
  <r>
    <s v="6-29"/>
    <d v="2014-04-25T00:00:00"/>
    <n v="0"/>
    <n v="0"/>
    <n v="0"/>
    <n v="0"/>
    <n v="0"/>
    <n v="0"/>
    <n v="0"/>
    <n v="0"/>
    <n v="0"/>
    <n v="0"/>
    <n v="0"/>
    <s v="ANZAC DAY"/>
    <m/>
    <m/>
    <x v="31"/>
    <x v="7"/>
    <x v="4"/>
    <x v="349"/>
  </r>
  <r>
    <s v="6-29"/>
    <d v="2014-04-26T00:00:00"/>
    <n v="666.84"/>
    <n v="0"/>
    <n v="0"/>
    <n v="258.7"/>
    <n v="17"/>
    <n v="15.217647058823529"/>
    <n v="408.14"/>
    <n v="12"/>
    <n v="29"/>
    <n v="34.011666666666663"/>
    <n v="22.994482758620688"/>
    <m/>
    <m/>
    <m/>
    <x v="31"/>
    <x v="7"/>
    <x v="5"/>
    <x v="349"/>
  </r>
  <r>
    <m/>
    <d v="2014-04-27T00:00:00"/>
    <n v="6154.84"/>
    <n v="1436.94"/>
    <n v="7591.7800000000007"/>
    <m/>
    <n v="129"/>
    <n v="15.110053958425476"/>
    <n v="3211.2899999999995"/>
    <n v="62"/>
    <n v="191"/>
    <n v="31.895755633255629"/>
    <n v="20.522707910750505"/>
    <m/>
    <m/>
    <m/>
    <x v="32"/>
    <x v="7"/>
    <x v="6"/>
    <x v="350"/>
  </r>
  <r>
    <s v="6-30"/>
    <d v="2014-04-28T00:00:00"/>
    <n v="669.8"/>
    <n v="0"/>
    <n v="0"/>
    <n v="408.45"/>
    <n v="29"/>
    <n v="14.084482758620689"/>
    <n v="261.35000000000002"/>
    <n v="11"/>
    <n v="40"/>
    <n v="23.759090909090911"/>
    <n v="16.744999999999997"/>
    <m/>
    <m/>
    <m/>
    <x v="32"/>
    <x v="7"/>
    <x v="0"/>
    <x v="350"/>
  </r>
  <r>
    <s v="6-30"/>
    <d v="2014-04-29T00:00:00"/>
    <n v="809.45"/>
    <n v="0"/>
    <n v="0"/>
    <n v="376.8"/>
    <n v="34"/>
    <n v="11.08235294117647"/>
    <n v="432.65"/>
    <n v="10"/>
    <n v="44"/>
    <n v="43.265000000000001"/>
    <n v="18.396590909090911"/>
    <m/>
    <m/>
    <m/>
    <x v="32"/>
    <x v="7"/>
    <x v="1"/>
    <x v="350"/>
  </r>
  <r>
    <s v="6-30"/>
    <d v="2014-04-30T00:00:00"/>
    <n v="971.61"/>
    <n v="0"/>
    <n v="0"/>
    <n v="419.95"/>
    <n v="32"/>
    <n v="13.1234375"/>
    <n v="551.66"/>
    <n v="11"/>
    <n v="43"/>
    <n v="50.150909090909089"/>
    <n v="22.595581395348834"/>
    <m/>
    <m/>
    <m/>
    <x v="32"/>
    <x v="7"/>
    <x v="2"/>
    <x v="350"/>
  </r>
  <r>
    <s v="6-30"/>
    <d v="2014-05-01T00:00:00"/>
    <n v="1339.85"/>
    <n v="0"/>
    <n v="0"/>
    <n v="651.9"/>
    <n v="27"/>
    <n v="24.144444444444442"/>
    <n v="687.95"/>
    <n v="14"/>
    <n v="41"/>
    <n v="49.13928571428572"/>
    <n v="32.679268292682927"/>
    <m/>
    <m/>
    <m/>
    <x v="32"/>
    <x v="7"/>
    <x v="3"/>
    <x v="350"/>
  </r>
  <r>
    <s v="6-30"/>
    <d v="2014-05-02T00:00:00"/>
    <n v="1676.37"/>
    <n v="0"/>
    <n v="0"/>
    <n v="1198.1500000000001"/>
    <n v="46"/>
    <n v="26.046739130434784"/>
    <n v="478.22"/>
    <n v="13"/>
    <n v="59"/>
    <n v="36.786153846153852"/>
    <n v="28.41305084745763"/>
    <m/>
    <m/>
    <m/>
    <x v="32"/>
    <x v="7"/>
    <x v="4"/>
    <x v="350"/>
  </r>
  <r>
    <s v="6-30"/>
    <d v="2014-05-03T00:00:00"/>
    <n v="970.69"/>
    <n v="0"/>
    <n v="0"/>
    <n v="540.6"/>
    <n v="20"/>
    <n v="27.03"/>
    <n v="430.09"/>
    <n v="12"/>
    <n v="32"/>
    <n v="35.840833333333329"/>
    <n v="30.334062500000002"/>
    <m/>
    <m/>
    <m/>
    <x v="32"/>
    <x v="7"/>
    <x v="5"/>
    <x v="350"/>
  </r>
  <r>
    <m/>
    <d v="2014-05-04T00:00:00"/>
    <n v="6437.77"/>
    <n v="1565.12"/>
    <n v="8002.89"/>
    <m/>
    <n v="188"/>
    <n v="19.251909462446065"/>
    <n v="2841.92"/>
    <n v="71"/>
    <n v="259"/>
    <n v="39.823545482295494"/>
    <n v="24.860592324096714"/>
    <m/>
    <m/>
    <m/>
    <x v="33"/>
    <x v="7"/>
    <x v="6"/>
    <x v="351"/>
  </r>
  <r>
    <s v="6-31"/>
    <d v="2014-05-05T00:00:00"/>
    <n v="661.61"/>
    <n v="0"/>
    <n v="0"/>
    <n v="259.55"/>
    <n v="21"/>
    <n v="12.359523809523811"/>
    <n v="402.06"/>
    <n v="12"/>
    <n v="33"/>
    <n v="33.505000000000003"/>
    <n v="20.048787878787881"/>
    <m/>
    <m/>
    <m/>
    <x v="33"/>
    <x v="7"/>
    <x v="0"/>
    <x v="351"/>
  </r>
  <r>
    <s v="6-31"/>
    <d v="2014-05-06T00:00:00"/>
    <n v="622.33000000000004"/>
    <n v="0"/>
    <n v="0"/>
    <n v="381"/>
    <n v="24"/>
    <n v="15.875"/>
    <n v="241.33"/>
    <n v="10"/>
    <n v="34"/>
    <n v="24.133000000000003"/>
    <n v="18.303823529411765"/>
    <m/>
    <m/>
    <m/>
    <x v="33"/>
    <x v="7"/>
    <x v="1"/>
    <x v="351"/>
  </r>
  <r>
    <s v="6-31"/>
    <d v="2014-05-07T00:00:00"/>
    <n v="1128"/>
    <n v="0"/>
    <n v="0"/>
    <n v="512"/>
    <n v="30"/>
    <n v="17.066666666666666"/>
    <n v="616"/>
    <n v="13"/>
    <n v="43"/>
    <n v="47.384615384615387"/>
    <n v="26.232558139534884"/>
    <m/>
    <m/>
    <m/>
    <x v="33"/>
    <x v="7"/>
    <x v="2"/>
    <x v="351"/>
  </r>
  <r>
    <s v="6-31"/>
    <d v="2014-05-08T00:00:00"/>
    <n v="1525.4"/>
    <n v="0"/>
    <n v="0"/>
    <n v="568.85"/>
    <n v="33"/>
    <n v="17.237878787878788"/>
    <n v="965.55"/>
    <n v="13"/>
    <n v="46"/>
    <n v="74.273076923076914"/>
    <n v="33.356521739130436"/>
    <m/>
    <m/>
    <m/>
    <x v="33"/>
    <x v="7"/>
    <x v="3"/>
    <x v="351"/>
  </r>
  <r>
    <s v="6-31"/>
    <d v="2014-05-09T00:00:00"/>
    <n v="2124.4"/>
    <n v="0"/>
    <n v="0"/>
    <n v="1088.4000000000001"/>
    <n v="43"/>
    <n v="25.311627906976746"/>
    <n v="1036"/>
    <n v="21"/>
    <n v="64"/>
    <n v="49.333333333333336"/>
    <n v="33.193750000000001"/>
    <m/>
    <m/>
    <m/>
    <x v="33"/>
    <x v="7"/>
    <x v="4"/>
    <x v="351"/>
  </r>
  <r>
    <s v="6-31"/>
    <d v="2014-05-10T00:00:00"/>
    <n v="761.86"/>
    <n v="0"/>
    <n v="0"/>
    <n v="364.7"/>
    <n v="15"/>
    <n v="24.313333333333333"/>
    <n v="397.16"/>
    <n v="8"/>
    <n v="23"/>
    <n v="49.645000000000003"/>
    <n v="33.124347826086954"/>
    <m/>
    <m/>
    <m/>
    <x v="33"/>
    <x v="7"/>
    <x v="5"/>
    <x v="351"/>
  </r>
  <r>
    <m/>
    <d v="2014-05-11T00:00:00"/>
    <n v="6823.5999999999995"/>
    <n v="1111.74"/>
    <n v="7935.3399999999992"/>
    <m/>
    <n v="166"/>
    <n v="18.694005084063225"/>
    <n v="3658.0999999999995"/>
    <n v="77"/>
    <n v="243"/>
    <n v="46.379004273504279"/>
    <n v="27.37663151882532"/>
    <m/>
    <m/>
    <m/>
    <x v="34"/>
    <x v="7"/>
    <x v="6"/>
    <x v="352"/>
  </r>
  <r>
    <s v="6-32"/>
    <d v="2014-05-12T00:00:00"/>
    <n v="1178.95"/>
    <n v="0"/>
    <n v="0"/>
    <n v="470.55"/>
    <n v="33"/>
    <n v="14.25909090909091"/>
    <n v="708.4"/>
    <n v="17"/>
    <n v="50"/>
    <n v="41.670588235294119"/>
    <n v="23.579000000000001"/>
    <m/>
    <m/>
    <m/>
    <x v="34"/>
    <x v="7"/>
    <x v="0"/>
    <x v="352"/>
  </r>
  <r>
    <s v="6-32"/>
    <d v="2014-05-13T00:00:00"/>
    <n v="460.71"/>
    <n v="0"/>
    <n v="0"/>
    <n v="304.25"/>
    <n v="16"/>
    <n v="19.015625"/>
    <n v="156.46"/>
    <n v="7"/>
    <n v="23"/>
    <n v="22.351428571428574"/>
    <n v="20.030869565217394"/>
    <m/>
    <m/>
    <m/>
    <x v="34"/>
    <x v="7"/>
    <x v="1"/>
    <x v="352"/>
  </r>
  <r>
    <s v="6-32"/>
    <d v="2014-05-14T00:00:00"/>
    <n v="1597.32"/>
    <n v="0"/>
    <n v="0"/>
    <n v="743.45"/>
    <n v="40"/>
    <n v="18.58625"/>
    <n v="853.87"/>
    <n v="15"/>
    <n v="55"/>
    <n v="56.924666666666667"/>
    <n v="29.04218181818182"/>
    <m/>
    <m/>
    <m/>
    <x v="34"/>
    <x v="7"/>
    <x v="2"/>
    <x v="352"/>
  </r>
  <r>
    <s v="6-32"/>
    <d v="2014-05-15T00:00:00"/>
    <n v="1832.38"/>
    <n v="0"/>
    <n v="0"/>
    <n v="585.9"/>
    <n v="30"/>
    <n v="19.529999999999998"/>
    <n v="1246.48"/>
    <n v="18"/>
    <n v="48"/>
    <n v="69.248888888888885"/>
    <n v="38.174583333333338"/>
    <m/>
    <m/>
    <m/>
    <x v="34"/>
    <x v="7"/>
    <x v="3"/>
    <x v="352"/>
  </r>
  <r>
    <s v="6-32"/>
    <d v="2014-05-16T00:00:00"/>
    <n v="1816.42"/>
    <n v="0"/>
    <n v="0"/>
    <n v="817.7"/>
    <n v="37"/>
    <n v="22.1"/>
    <n v="998.72"/>
    <n v="22"/>
    <n v="59"/>
    <n v="45.396363636363638"/>
    <n v="30.786779661016951"/>
    <m/>
    <m/>
    <m/>
    <x v="34"/>
    <x v="7"/>
    <x v="4"/>
    <x v="352"/>
  </r>
  <r>
    <s v="6-32"/>
    <d v="2014-05-17T00:00:00"/>
    <n v="623.23"/>
    <n v="0"/>
    <n v="0"/>
    <n v="207.85"/>
    <n v="16"/>
    <n v="12.990625"/>
    <n v="415.38"/>
    <n v="11"/>
    <n v="27"/>
    <n v="37.761818181818178"/>
    <n v="23.082592592592594"/>
    <m/>
    <m/>
    <m/>
    <x v="34"/>
    <x v="7"/>
    <x v="5"/>
    <x v="352"/>
  </r>
  <r>
    <m/>
    <d v="2014-05-18T00:00:00"/>
    <n v="7509.01"/>
    <n v="2284.77"/>
    <n v="9793.7800000000007"/>
    <m/>
    <n v="172"/>
    <n v="17.746931818181817"/>
    <n v="4379.3100000000004"/>
    <n v="90"/>
    <n v="262"/>
    <n v="45.558959030076686"/>
    <n v="27.449334495057016"/>
    <m/>
    <m/>
    <m/>
    <x v="35"/>
    <x v="7"/>
    <x v="6"/>
    <x v="353"/>
  </r>
  <r>
    <s v="6-33"/>
    <d v="2014-05-19T00:00:00"/>
    <n v="1030.51"/>
    <n v="0"/>
    <n v="0"/>
    <n v="239.9"/>
    <n v="19"/>
    <n v="12.626315789473685"/>
    <n v="790.61"/>
    <n v="15"/>
    <n v="34"/>
    <n v="52.707333333333331"/>
    <n v="30.309117647058823"/>
    <m/>
    <m/>
    <m/>
    <x v="35"/>
    <x v="7"/>
    <x v="0"/>
    <x v="353"/>
  </r>
  <r>
    <s v="6-33"/>
    <d v="2014-05-20T00:00:00"/>
    <n v="840.04"/>
    <n v="0"/>
    <n v="0"/>
    <n v="528.15"/>
    <n v="31"/>
    <n v="17.037096774193547"/>
    <n v="313.89"/>
    <n v="13"/>
    <n v="44"/>
    <n v="24.145384615384614"/>
    <n v="19.137272727272727"/>
    <m/>
    <m/>
    <m/>
    <x v="35"/>
    <x v="7"/>
    <x v="1"/>
    <x v="353"/>
  </r>
  <r>
    <s v="6-33"/>
    <d v="2014-05-21T00:00:00"/>
    <n v="1741.66"/>
    <n v="0"/>
    <n v="0"/>
    <n v="733"/>
    <n v="34"/>
    <n v="21.558823529411764"/>
    <n v="968.66"/>
    <n v="21"/>
    <n v="55"/>
    <n v="46.126666666666665"/>
    <n v="30.939272727272726"/>
    <m/>
    <m/>
    <m/>
    <x v="35"/>
    <x v="7"/>
    <x v="2"/>
    <x v="353"/>
  </r>
  <r>
    <s v="6-33"/>
    <d v="2014-05-22T00:00:00"/>
    <n v="1740.89"/>
    <n v="0"/>
    <n v="0"/>
    <n v="833.35"/>
    <n v="39"/>
    <n v="21.367948717948718"/>
    <n v="907.54"/>
    <n v="17"/>
    <n v="56"/>
    <n v="53.384705882352939"/>
    <n v="31.087321428571425"/>
    <m/>
    <m/>
    <m/>
    <x v="35"/>
    <x v="7"/>
    <x v="3"/>
    <x v="353"/>
  </r>
  <r>
    <s v="6-33"/>
    <d v="2014-05-23T00:00:00"/>
    <n v="1271.08"/>
    <n v="0"/>
    <n v="0"/>
    <n v="564.15"/>
    <n v="31"/>
    <n v="18.198387096774194"/>
    <n v="706.93"/>
    <n v="13"/>
    <n v="44"/>
    <n v="54.379230769230766"/>
    <n v="28.888181818181817"/>
    <m/>
    <m/>
    <m/>
    <x v="35"/>
    <x v="7"/>
    <x v="4"/>
    <x v="353"/>
  </r>
  <r>
    <s v="6-33"/>
    <d v="2014-05-24T00:00:00"/>
    <n v="918.23"/>
    <n v="0"/>
    <n v="0"/>
    <n v="254.2"/>
    <n v="12"/>
    <n v="21.183333333333334"/>
    <n v="664.03"/>
    <n v="14"/>
    <n v="26"/>
    <n v="47.430714285714281"/>
    <n v="35.316538461538464"/>
    <m/>
    <m/>
    <m/>
    <x v="35"/>
    <x v="7"/>
    <x v="5"/>
    <x v="353"/>
  </r>
  <r>
    <m/>
    <d v="2014-05-25T00:00:00"/>
    <n v="7542.41"/>
    <n v="1292.8599999999999"/>
    <n v="8835.27"/>
    <m/>
    <n v="166"/>
    <n v="18.661984206855873"/>
    <n v="4351.66"/>
    <n v="93"/>
    <n v="259"/>
    <n v="46.36233925878043"/>
    <n v="29.279617468316001"/>
    <m/>
    <m/>
    <m/>
    <x v="36"/>
    <x v="7"/>
    <x v="6"/>
    <x v="354"/>
  </r>
  <r>
    <s v="6-34"/>
    <d v="2014-05-26T00:00:00"/>
    <n v="788.58"/>
    <n v="0"/>
    <n v="0"/>
    <n v="243.6"/>
    <n v="19"/>
    <n v="12.821052631578947"/>
    <n v="544.98"/>
    <n v="15"/>
    <n v="34"/>
    <n v="36.332000000000001"/>
    <n v="23.193529411764708"/>
    <m/>
    <m/>
    <m/>
    <x v="36"/>
    <x v="7"/>
    <x v="0"/>
    <x v="354"/>
  </r>
  <r>
    <s v="6-34"/>
    <d v="2014-05-27T00:00:00"/>
    <n v="1222.07"/>
    <n v="0"/>
    <n v="0"/>
    <n v="802.45"/>
    <n v="39"/>
    <n v="20.575641025641026"/>
    <n v="419.62"/>
    <n v="13"/>
    <n v="52"/>
    <n v="32.278461538461542"/>
    <n v="23.501346153846157"/>
    <m/>
    <m/>
    <m/>
    <x v="36"/>
    <x v="7"/>
    <x v="1"/>
    <x v="354"/>
  </r>
  <r>
    <s v="6-34"/>
    <d v="2014-05-28T00:00:00"/>
    <n v="1418.97"/>
    <n v="0"/>
    <n v="0"/>
    <n v="882.05"/>
    <n v="36"/>
    <n v="24.501388888888886"/>
    <n v="536.91999999999996"/>
    <n v="22"/>
    <n v="58"/>
    <n v="24.405454545454543"/>
    <n v="24.464999999999996"/>
    <m/>
    <m/>
    <m/>
    <x v="36"/>
    <x v="7"/>
    <x v="2"/>
    <x v="354"/>
  </r>
  <r>
    <s v="6-34"/>
    <d v="2014-05-29T00:00:00"/>
    <n v="1370.54"/>
    <n v="0"/>
    <n v="0"/>
    <n v="669.75"/>
    <n v="38"/>
    <n v="17.625"/>
    <n v="700.79"/>
    <n v="11"/>
    <n v="49"/>
    <n v="63.708181818181814"/>
    <n v="27.970204081632652"/>
    <m/>
    <m/>
    <m/>
    <x v="36"/>
    <x v="7"/>
    <x v="3"/>
    <x v="354"/>
  </r>
  <r>
    <s v="6-34"/>
    <d v="2014-05-30T00:00:00"/>
    <n v="1621.76"/>
    <n v="0"/>
    <n v="0"/>
    <n v="949.3"/>
    <n v="32"/>
    <n v="29.665624999999999"/>
    <n v="672.46"/>
    <n v="16"/>
    <n v="48"/>
    <n v="42.028750000000002"/>
    <n v="33.786666666666669"/>
    <m/>
    <m/>
    <m/>
    <x v="36"/>
    <x v="7"/>
    <x v="4"/>
    <x v="354"/>
  </r>
  <r>
    <s v="6-34"/>
    <d v="2014-05-31T00:00:00"/>
    <n v="619.95000000000005"/>
    <n v="0"/>
    <n v="0"/>
    <n v="261.35000000000002"/>
    <n v="15"/>
    <n v="17.423333333333336"/>
    <n v="358.6"/>
    <n v="12"/>
    <n v="27"/>
    <n v="29.883333333333336"/>
    <n v="22.961111111111112"/>
    <m/>
    <m/>
    <m/>
    <x v="36"/>
    <x v="7"/>
    <x v="5"/>
    <x v="354"/>
  </r>
  <r>
    <m/>
    <d v="2014-06-01T00:00:00"/>
    <n v="7041.87"/>
    <n v="2102.81"/>
    <n v="9144.68"/>
    <m/>
    <n v="179"/>
    <n v="20.435340146573697"/>
    <n v="3233.37"/>
    <n v="89"/>
    <n v="268"/>
    <n v="38.106030205905206"/>
    <n v="25.979642904170216"/>
    <m/>
    <m/>
    <m/>
    <x v="37"/>
    <x v="7"/>
    <x v="6"/>
    <x v="355"/>
  </r>
  <r>
    <s v="6-35"/>
    <d v="2014-06-02T00:00:00"/>
    <n v="726.68"/>
    <n v="0"/>
    <n v="0"/>
    <n v="443.3"/>
    <n v="21"/>
    <n v="21.109523809523811"/>
    <n v="283.38"/>
    <n v="8"/>
    <n v="29"/>
    <n v="35.422499999999999"/>
    <n v="25.05793103448276"/>
    <m/>
    <m/>
    <m/>
    <x v="37"/>
    <x v="7"/>
    <x v="0"/>
    <x v="355"/>
  </r>
  <r>
    <s v="6-35"/>
    <d v="2014-06-03T00:00:00"/>
    <n v="1528.73"/>
    <n v="0"/>
    <n v="0"/>
    <n v="798.3"/>
    <n v="38"/>
    <n v="21.007894736842104"/>
    <n v="730.43"/>
    <n v="16"/>
    <n v="54"/>
    <n v="45.651874999999997"/>
    <n v="28.309814814814814"/>
    <m/>
    <m/>
    <m/>
    <x v="37"/>
    <x v="7"/>
    <x v="1"/>
    <x v="355"/>
  </r>
  <r>
    <s v="6-35"/>
    <d v="2014-06-04T00:00:00"/>
    <n v="1513.55"/>
    <n v="0"/>
    <n v="0"/>
    <n v="906.9"/>
    <n v="30"/>
    <n v="30.23"/>
    <n v="605.65"/>
    <n v="15"/>
    <n v="45"/>
    <n v="40.376666666666665"/>
    <n v="33.612222222222222"/>
    <m/>
    <m/>
    <m/>
    <x v="37"/>
    <x v="7"/>
    <x v="2"/>
    <x v="355"/>
  </r>
  <r>
    <s v="6-35"/>
    <d v="2014-06-05T00:00:00"/>
    <n v="1625.28"/>
    <n v="0"/>
    <n v="0"/>
    <n v="663.85"/>
    <n v="35"/>
    <n v="18.967142857142857"/>
    <n v="1011.43"/>
    <n v="18"/>
    <n v="53"/>
    <n v="56.190555555555555"/>
    <n v="31.609056603773585"/>
    <m/>
    <m/>
    <m/>
    <x v="37"/>
    <x v="7"/>
    <x v="3"/>
    <x v="355"/>
  </r>
  <r>
    <s v="6-35"/>
    <d v="2014-06-06T00:00:00"/>
    <n v="1788.25"/>
    <n v="0"/>
    <n v="0"/>
    <n v="1050.25"/>
    <n v="49"/>
    <n v="21.433673469387756"/>
    <n v="738"/>
    <n v="15"/>
    <n v="64"/>
    <n v="49.2"/>
    <n v="27.94140625"/>
    <m/>
    <m/>
    <m/>
    <x v="37"/>
    <x v="7"/>
    <x v="4"/>
    <x v="355"/>
  </r>
  <r>
    <s v="6-35"/>
    <d v="2014-06-07T00:00:00"/>
    <n v="1101.3399999999999"/>
    <n v="0"/>
    <n v="0"/>
    <n v="355.25"/>
    <n v="25"/>
    <n v="14.21"/>
    <n v="751.09"/>
    <n v="15"/>
    <n v="40"/>
    <n v="50.07266666666667"/>
    <n v="27.658500000000004"/>
    <m/>
    <m/>
    <m/>
    <x v="37"/>
    <x v="7"/>
    <x v="5"/>
    <x v="355"/>
  </r>
  <r>
    <m/>
    <d v="2014-06-08T00:00:00"/>
    <n v="8283.83"/>
    <n v="1788.32"/>
    <n v="10072.15"/>
    <m/>
    <n v="198"/>
    <n v="21.159705812149422"/>
    <n v="4119.9799999999996"/>
    <n v="87"/>
    <n v="285"/>
    <n v="46.152377314814821"/>
    <n v="29.031488487548899"/>
    <m/>
    <m/>
    <m/>
    <x v="38"/>
    <x v="7"/>
    <x v="6"/>
    <x v="356"/>
  </r>
  <r>
    <s v="6-36"/>
    <d v="2014-06-09T00:00:00"/>
    <n v="0"/>
    <n v="0"/>
    <n v="0"/>
    <n v="0"/>
    <n v="0"/>
    <n v="0"/>
    <n v="0"/>
    <n v="0"/>
    <n v="0"/>
    <n v="0"/>
    <n v="0"/>
    <s v="QUEENS BIRTHDAY"/>
    <m/>
    <m/>
    <x v="38"/>
    <x v="7"/>
    <x v="0"/>
    <x v="356"/>
  </r>
  <r>
    <s v="6-36"/>
    <d v="2014-06-10T00:00:00"/>
    <n v="1327.67"/>
    <n v="0"/>
    <n v="0"/>
    <n v="686.55"/>
    <n v="33"/>
    <n v="20.804545454545455"/>
    <n v="641.12"/>
    <n v="23"/>
    <n v="56"/>
    <n v="27.874782608695654"/>
    <n v="23.708392857142858"/>
    <m/>
    <m/>
    <m/>
    <x v="38"/>
    <x v="7"/>
    <x v="1"/>
    <x v="356"/>
  </r>
  <r>
    <s v="6-36"/>
    <d v="2014-06-11T00:00:00"/>
    <n v="1007.47"/>
    <n v="0"/>
    <n v="0"/>
    <n v="521.5"/>
    <n v="31"/>
    <n v="16.822580645161292"/>
    <n v="485.97"/>
    <n v="15"/>
    <n v="46"/>
    <n v="32.398000000000003"/>
    <n v="21.901521739130434"/>
    <m/>
    <m/>
    <m/>
    <x v="38"/>
    <x v="7"/>
    <x v="2"/>
    <x v="356"/>
  </r>
  <r>
    <s v="6-36"/>
    <d v="2014-06-12T00:00:00"/>
    <n v="1427.64"/>
    <n v="0"/>
    <n v="0"/>
    <n v="596.65"/>
    <n v="34"/>
    <n v="17.548529411764704"/>
    <n v="830.99"/>
    <n v="14"/>
    <n v="48"/>
    <n v="59.356428571428573"/>
    <n v="29.742499999999996"/>
    <m/>
    <m/>
    <m/>
    <x v="38"/>
    <x v="7"/>
    <x v="3"/>
    <x v="356"/>
  </r>
  <r>
    <s v="6-36"/>
    <d v="2014-06-13T00:00:00"/>
    <n v="1997.48"/>
    <n v="0"/>
    <n v="0"/>
    <n v="1286.05"/>
    <n v="41"/>
    <n v="31.367073170731707"/>
    <n v="711.43"/>
    <n v="15"/>
    <n v="56"/>
    <n v="47.428666666666665"/>
    <n v="35.669285714285714"/>
    <m/>
    <m/>
    <m/>
    <x v="38"/>
    <x v="7"/>
    <x v="4"/>
    <x v="356"/>
  </r>
  <r>
    <s v="6-36"/>
    <d v="2014-06-14T00:00:00"/>
    <n v="988.77"/>
    <n v="0"/>
    <n v="0"/>
    <n v="416.85"/>
    <n v="19"/>
    <n v="21.939473684210526"/>
    <n v="571.91999999999996"/>
    <n v="10"/>
    <n v="29"/>
    <n v="57.191999999999993"/>
    <n v="34.095517241379312"/>
    <m/>
    <m/>
    <m/>
    <x v="38"/>
    <x v="7"/>
    <x v="5"/>
    <x v="356"/>
  </r>
  <r>
    <m/>
    <d v="2014-06-15T00:00:00"/>
    <n v="6749.0300000000007"/>
    <n v="1966.37"/>
    <n v="8715.4000000000015"/>
    <m/>
    <n v="158"/>
    <n v="18.080367061068944"/>
    <n v="3241.4300000000003"/>
    <n v="77"/>
    <n v="235"/>
    <n v="37.374979641131809"/>
    <n v="24.186202925323055"/>
    <m/>
    <m/>
    <m/>
    <x v="39"/>
    <x v="7"/>
    <x v="6"/>
    <x v="357"/>
  </r>
  <r>
    <s v="6-37"/>
    <d v="2014-06-16T00:00:00"/>
    <n v="842.9"/>
    <n v="0"/>
    <n v="0"/>
    <n v="319.7"/>
    <n v="27"/>
    <n v="11.84074074074074"/>
    <n v="523.20000000000005"/>
    <n v="13"/>
    <n v="40"/>
    <n v="40.246153846153852"/>
    <n v="21.072500000000002"/>
    <m/>
    <m/>
    <m/>
    <x v="39"/>
    <x v="7"/>
    <x v="0"/>
    <x v="357"/>
  </r>
  <r>
    <s v="6-37"/>
    <d v="2014-06-17T00:00:00"/>
    <n v="1131.1099999999999"/>
    <n v="0"/>
    <n v="0"/>
    <n v="388.2"/>
    <n v="23"/>
    <n v="16.878260869565217"/>
    <n v="742.91"/>
    <n v="21"/>
    <n v="44"/>
    <n v="35.376666666666665"/>
    <n v="25.707045454545451"/>
    <m/>
    <m/>
    <m/>
    <x v="39"/>
    <x v="7"/>
    <x v="1"/>
    <x v="357"/>
  </r>
  <r>
    <s v="6-37"/>
    <d v="2014-06-18T00:00:00"/>
    <n v="979.08"/>
    <n v="0"/>
    <n v="0"/>
    <n v="683.4"/>
    <n v="30"/>
    <n v="22.779999999999998"/>
    <n v="295.68"/>
    <n v="8"/>
    <n v="38"/>
    <n v="36.96"/>
    <n v="25.765263157894736"/>
    <m/>
    <m/>
    <m/>
    <x v="39"/>
    <x v="7"/>
    <x v="2"/>
    <x v="357"/>
  </r>
  <r>
    <s v="6-37"/>
    <d v="2014-06-19T00:00:00"/>
    <n v="1164.1500000000001"/>
    <n v="0"/>
    <n v="0"/>
    <n v="689"/>
    <n v="44"/>
    <n v="15.659090909090908"/>
    <n v="475.15"/>
    <n v="17"/>
    <n v="61"/>
    <n v="27.95"/>
    <n v="19.0844262295082"/>
    <m/>
    <m/>
    <m/>
    <x v="39"/>
    <x v="7"/>
    <x v="3"/>
    <x v="357"/>
  </r>
  <r>
    <s v="6-37"/>
    <d v="2014-06-20T00:00:00"/>
    <n v="2263.6"/>
    <n v="0"/>
    <n v="0"/>
    <n v="1371.2"/>
    <n v="48"/>
    <n v="28.566666666666666"/>
    <n v="892.4"/>
    <n v="18"/>
    <n v="66"/>
    <n v="49.577777777777776"/>
    <n v="34.296969696969697"/>
    <m/>
    <m/>
    <m/>
    <x v="39"/>
    <x v="7"/>
    <x v="4"/>
    <x v="357"/>
  </r>
  <r>
    <s v="6-37"/>
    <d v="2014-06-21T00:00:00"/>
    <n v="1193.5"/>
    <n v="0"/>
    <n v="0"/>
    <n v="275.60000000000002"/>
    <n v="15"/>
    <n v="18.373333333333335"/>
    <n v="917.9"/>
    <n v="9"/>
    <n v="24"/>
    <n v="101.98888888888888"/>
    <n v="49.729166666666664"/>
    <m/>
    <m/>
    <m/>
    <x v="39"/>
    <x v="7"/>
    <x v="5"/>
    <x v="357"/>
  </r>
  <r>
    <m/>
    <d v="2014-06-22T00:00:00"/>
    <n v="7574.34"/>
    <n v="1111.82"/>
    <n v="8686.16"/>
    <m/>
    <n v="187"/>
    <n v="19.016348753232808"/>
    <n v="3847.2400000000002"/>
    <n v="86"/>
    <n v="273"/>
    <n v="48.683247863247857"/>
    <n v="29.27589520093079"/>
    <m/>
    <m/>
    <m/>
    <x v="40"/>
    <x v="7"/>
    <x v="6"/>
    <x v="358"/>
  </r>
  <r>
    <s v="6-38"/>
    <d v="2014-06-23T00:00:00"/>
    <n v="858.5"/>
    <n v="0"/>
    <n v="0"/>
    <n v="431.85"/>
    <n v="25"/>
    <n v="17.274000000000001"/>
    <n v="426.65"/>
    <n v="12"/>
    <n v="37"/>
    <n v="35.554166666666667"/>
    <n v="23.202702702702702"/>
    <m/>
    <m/>
    <m/>
    <x v="40"/>
    <x v="7"/>
    <x v="0"/>
    <x v="358"/>
  </r>
  <r>
    <s v="6-38"/>
    <d v="2014-06-24T00:00:00"/>
    <n v="806.2"/>
    <n v="0"/>
    <n v="0"/>
    <n v="332.25"/>
    <n v="29"/>
    <n v="11.456896551724139"/>
    <n v="473.95"/>
    <n v="11"/>
    <n v="40"/>
    <n v="43.086363636363636"/>
    <n v="20.155000000000001"/>
    <m/>
    <m/>
    <m/>
    <x v="40"/>
    <x v="7"/>
    <x v="1"/>
    <x v="358"/>
  </r>
  <r>
    <s v="6-38"/>
    <d v="2014-06-25T00:00:00"/>
    <n v="980.93"/>
    <n v="0"/>
    <n v="0"/>
    <n v="503.95"/>
    <n v="29"/>
    <n v="17.377586206896552"/>
    <n v="456.98"/>
    <n v="12"/>
    <n v="41"/>
    <n v="38.081666666666671"/>
    <n v="23.437317073170732"/>
    <m/>
    <m/>
    <m/>
    <x v="40"/>
    <x v="7"/>
    <x v="2"/>
    <x v="358"/>
  </r>
  <r>
    <s v="6-38"/>
    <d v="2014-06-26T00:00:00"/>
    <n v="874.3"/>
    <n v="0"/>
    <n v="0"/>
    <n v="423.45"/>
    <n v="28"/>
    <n v="15.123214285714285"/>
    <n v="450.85"/>
    <n v="10"/>
    <n v="38"/>
    <n v="45.085000000000001"/>
    <n v="23.007894736842104"/>
    <m/>
    <m/>
    <m/>
    <x v="40"/>
    <x v="7"/>
    <x v="3"/>
    <x v="358"/>
  </r>
  <r>
    <s v="6-38"/>
    <d v="2014-06-27T00:00:00"/>
    <n v="2684.8"/>
    <n v="0"/>
    <n v="0"/>
    <n v="1496"/>
    <n v="45"/>
    <n v="33.244444444444447"/>
    <n v="1188.8"/>
    <n v="16"/>
    <n v="61"/>
    <n v="74.3"/>
    <n v="44.01311475409836"/>
    <m/>
    <m/>
    <m/>
    <x v="40"/>
    <x v="7"/>
    <x v="4"/>
    <x v="358"/>
  </r>
  <r>
    <s v="6-38"/>
    <d v="2014-06-28T00:00:00"/>
    <n v="885.78"/>
    <n v="0"/>
    <n v="0"/>
    <n v="345.35"/>
    <n v="21"/>
    <n v="16.445238095238096"/>
    <n v="540.42999999999995"/>
    <n v="9"/>
    <n v="30"/>
    <n v="60.047777777777775"/>
    <n v="29.526"/>
    <m/>
    <m/>
    <m/>
    <x v="40"/>
    <x v="7"/>
    <x v="5"/>
    <x v="358"/>
  </r>
  <r>
    <m/>
    <d v="2014-06-29T00:00:00"/>
    <n v="7090.51"/>
    <n v="2710.84"/>
    <n v="9801.35"/>
    <m/>
    <n v="177"/>
    <n v="18.486896597336255"/>
    <n v="3537.6599999999994"/>
    <n v="70"/>
    <n v="247"/>
    <n v="49.359162457912454"/>
    <n v="27.223671544468985"/>
    <m/>
    <m/>
    <m/>
    <x v="41"/>
    <x v="7"/>
    <x v="6"/>
    <x v="359"/>
  </r>
  <r>
    <s v="6-39"/>
    <d v="2014-06-30T00:00:00"/>
    <n v="1172.24"/>
    <n v="0"/>
    <n v="0"/>
    <n v="619"/>
    <n v="35"/>
    <n v="17.685714285714287"/>
    <n v="553.24"/>
    <n v="15"/>
    <n v="50"/>
    <n v="36.882666666666665"/>
    <n v="23.444800000000001"/>
    <m/>
    <m/>
    <m/>
    <x v="41"/>
    <x v="7"/>
    <x v="0"/>
    <x v="359"/>
  </r>
  <r>
    <s v="6-39"/>
    <d v="2014-07-01T00:00:00"/>
    <n v="1111.72"/>
    <n v="0"/>
    <n v="0"/>
    <n v="556.70000000000005"/>
    <n v="35"/>
    <n v="15.905714285714287"/>
    <n v="555.02"/>
    <n v="14"/>
    <n v="49"/>
    <n v="39.644285714285715"/>
    <n v="22.688163265306123"/>
    <m/>
    <m/>
    <m/>
    <x v="41"/>
    <x v="7"/>
    <x v="1"/>
    <x v="359"/>
  </r>
  <r>
    <s v="6-39"/>
    <d v="2014-07-02T00:00:00"/>
    <n v="920.88"/>
    <n v="0"/>
    <n v="0"/>
    <n v="561.54999999999995"/>
    <n v="32"/>
    <n v="17.548437499999999"/>
    <n v="359.33"/>
    <n v="14"/>
    <n v="46"/>
    <n v="25.666428571428572"/>
    <n v="20.019130434782607"/>
    <m/>
    <m/>
    <m/>
    <x v="41"/>
    <x v="7"/>
    <x v="2"/>
    <x v="359"/>
  </r>
  <r>
    <s v="6-39"/>
    <d v="2014-07-03T00:00:00"/>
    <n v="1681.67"/>
    <n v="0"/>
    <n v="0"/>
    <n v="761.75"/>
    <n v="44"/>
    <n v="17.3125"/>
    <n v="919.92"/>
    <n v="15"/>
    <n v="59"/>
    <n v="61.327999999999996"/>
    <n v="28.502881355932203"/>
    <m/>
    <m/>
    <m/>
    <x v="41"/>
    <x v="7"/>
    <x v="3"/>
    <x v="359"/>
  </r>
  <r>
    <s v="6-39"/>
    <d v="2014-07-04T00:00:00"/>
    <n v="2056.5"/>
    <n v="0"/>
    <n v="0"/>
    <n v="1375.36"/>
    <n v="50"/>
    <n v="27.507199999999997"/>
    <n v="654.65"/>
    <n v="11"/>
    <n v="61"/>
    <n v="59.513636363636358"/>
    <n v="33.278852459016392"/>
    <m/>
    <m/>
    <m/>
    <x v="41"/>
    <x v="7"/>
    <x v="4"/>
    <x v="359"/>
  </r>
  <r>
    <s v="6-39"/>
    <d v="2014-07-05T00:00:00"/>
    <n v="820.55"/>
    <n v="0"/>
    <n v="0"/>
    <n v="331.65"/>
    <n v="14"/>
    <n v="23.689285714285713"/>
    <n v="488.9"/>
    <n v="10"/>
    <n v="24"/>
    <n v="48.89"/>
    <n v="34.189583333333331"/>
    <m/>
    <m/>
    <m/>
    <x v="41"/>
    <x v="7"/>
    <x v="5"/>
    <x v="359"/>
  </r>
  <r>
    <m/>
    <d v="2014-07-06T00:00:00"/>
    <n v="7763.56"/>
    <n v="1683.78"/>
    <n v="9447.34"/>
    <m/>
    <n v="210"/>
    <n v="19.941475297619046"/>
    <n v="3531.06"/>
    <n v="79"/>
    <n v="289"/>
    <n v="45.320836219336222"/>
    <n v="27.020568474728446"/>
    <m/>
    <m/>
    <m/>
    <x v="42"/>
    <x v="7"/>
    <x v="6"/>
    <x v="360"/>
  </r>
  <r>
    <s v="6-40"/>
    <d v="2014-07-07T00:00:00"/>
    <n v="2073.4699999999998"/>
    <n v="0"/>
    <n v="0"/>
    <n v="1537.1"/>
    <n v="42"/>
    <n v="36.597619047619048"/>
    <n v="536.37"/>
    <n v="16"/>
    <n v="58"/>
    <n v="33.523125"/>
    <n v="35.749482758620687"/>
    <m/>
    <m/>
    <m/>
    <x v="42"/>
    <x v="7"/>
    <x v="0"/>
    <x v="360"/>
  </r>
  <r>
    <s v="6-40"/>
    <d v="2014-07-08T00:00:00"/>
    <n v="968.39"/>
    <n v="0"/>
    <n v="0"/>
    <n v="571.70000000000005"/>
    <n v="28"/>
    <n v="20.417857142857144"/>
    <n v="396.69"/>
    <n v="14"/>
    <n v="42"/>
    <n v="28.335000000000001"/>
    <n v="23.056904761904764"/>
    <m/>
    <m/>
    <m/>
    <x v="42"/>
    <x v="7"/>
    <x v="1"/>
    <x v="360"/>
  </r>
  <r>
    <s v="6-40"/>
    <d v="2014-07-09T00:00:00"/>
    <n v="1099.81"/>
    <n v="0"/>
    <n v="0"/>
    <n v="472"/>
    <n v="31"/>
    <n v="15.225806451612904"/>
    <n v="627.80999999999995"/>
    <n v="15"/>
    <n v="46"/>
    <n v="41.853999999999999"/>
    <n v="23.908913043478261"/>
    <m/>
    <m/>
    <m/>
    <x v="42"/>
    <x v="7"/>
    <x v="2"/>
    <x v="360"/>
  </r>
  <r>
    <s v="6-40"/>
    <d v="2014-07-10T00:00:00"/>
    <n v="1012.59"/>
    <n v="0"/>
    <n v="0"/>
    <n v="396.15"/>
    <n v="31"/>
    <n v="12.779032258064515"/>
    <n v="616.44000000000005"/>
    <n v="12"/>
    <n v="43"/>
    <n v="51.370000000000005"/>
    <n v="23.54860465116279"/>
    <m/>
    <m/>
    <m/>
    <x v="42"/>
    <x v="7"/>
    <x v="3"/>
    <x v="360"/>
  </r>
  <r>
    <s v="6-40"/>
    <d v="2014-07-11T00:00:00"/>
    <n v="1850.9"/>
    <n v="0"/>
    <n v="0"/>
    <n v="887.8"/>
    <n v="43"/>
    <n v="20.646511627906975"/>
    <n v="963.1"/>
    <n v="20"/>
    <n v="63"/>
    <n v="48.155000000000001"/>
    <n v="29.37936507936508"/>
    <m/>
    <m/>
    <m/>
    <x v="42"/>
    <x v="7"/>
    <x v="4"/>
    <x v="360"/>
  </r>
  <r>
    <s v="6-40"/>
    <d v="2014-07-12T00:00:00"/>
    <n v="1213.72"/>
    <n v="0"/>
    <n v="0"/>
    <n v="191.15"/>
    <n v="11"/>
    <n v="17.377272727272729"/>
    <n v="1022.57"/>
    <n v="21"/>
    <n v="32"/>
    <n v="48.693809523809527"/>
    <n v="37.928750000000001"/>
    <m/>
    <m/>
    <m/>
    <x v="42"/>
    <x v="7"/>
    <x v="5"/>
    <x v="360"/>
  </r>
  <r>
    <m/>
    <d v="2014-07-13T00:00:00"/>
    <n v="8218.8799999999992"/>
    <n v="1948.46"/>
    <n v="10167.34"/>
    <m/>
    <n v="186"/>
    <n v="20.507349875888885"/>
    <n v="4162.9799999999996"/>
    <n v="98"/>
    <n v="284"/>
    <n v="41.988489087301595"/>
    <n v="28.928670049088598"/>
    <m/>
    <m/>
    <m/>
    <x v="43"/>
    <x v="7"/>
    <x v="6"/>
    <x v="361"/>
  </r>
  <r>
    <s v="6-41"/>
    <d v="2014-07-14T00:00:00"/>
    <n v="1040.53"/>
    <n v="0"/>
    <n v="0"/>
    <n v="442.25"/>
    <n v="24"/>
    <n v="18.427083333333332"/>
    <n v="598.28"/>
    <n v="14"/>
    <n v="38"/>
    <n v="42.734285714285711"/>
    <n v="27.382368421052632"/>
    <m/>
    <m/>
    <m/>
    <x v="43"/>
    <x v="7"/>
    <x v="0"/>
    <x v="361"/>
  </r>
  <r>
    <s v="6-41"/>
    <d v="2014-07-15T00:00:00"/>
    <n v="1183.06"/>
    <n v="0"/>
    <n v="0"/>
    <n v="484.05"/>
    <n v="27"/>
    <n v="17.927777777777777"/>
    <n v="699.01"/>
    <n v="19"/>
    <n v="46"/>
    <n v="36.79"/>
    <n v="25.718695652173913"/>
    <m/>
    <m/>
    <m/>
    <x v="43"/>
    <x v="7"/>
    <x v="1"/>
    <x v="361"/>
  </r>
  <r>
    <s v="6-41"/>
    <d v="2014-07-16T00:00:00"/>
    <n v="1504.57"/>
    <n v="0"/>
    <n v="0"/>
    <n v="777.1"/>
    <n v="36"/>
    <n v="21.586111111111112"/>
    <n v="727.47"/>
    <n v="20"/>
    <n v="56"/>
    <n v="36.3735"/>
    <n v="26.867321428571433"/>
    <m/>
    <m/>
    <m/>
    <x v="43"/>
    <x v="7"/>
    <x v="2"/>
    <x v="361"/>
  </r>
  <r>
    <s v="6-41"/>
    <d v="2014-07-17T00:00:00"/>
    <n v="1602.97"/>
    <n v="0"/>
    <n v="0"/>
    <n v="827.45"/>
    <n v="38"/>
    <n v="21.775000000000002"/>
    <n v="775.52"/>
    <n v="14"/>
    <n v="52"/>
    <n v="55.394285714285715"/>
    <n v="30.826346153846153"/>
    <m/>
    <m/>
    <m/>
    <x v="43"/>
    <x v="7"/>
    <x v="3"/>
    <x v="361"/>
  </r>
  <r>
    <s v="6-41"/>
    <d v="2014-07-18T00:00:00"/>
    <n v="3096.05"/>
    <n v="0"/>
    <n v="0"/>
    <n v="1736.5"/>
    <n v="45"/>
    <n v="38.588888888888889"/>
    <n v="1359.55"/>
    <n v="18"/>
    <n v="63"/>
    <n v="75.530555555555551"/>
    <n v="49.143650793650799"/>
    <m/>
    <m/>
    <m/>
    <x v="43"/>
    <x v="7"/>
    <x v="4"/>
    <x v="361"/>
  </r>
  <r>
    <s v="6-41"/>
    <d v="2014-07-19T00:00:00"/>
    <n v="721.9"/>
    <n v="0"/>
    <n v="0"/>
    <n v="326.60000000000002"/>
    <n v="25"/>
    <n v="13.064"/>
    <n v="395.3"/>
    <n v="12"/>
    <n v="37"/>
    <n v="32.94166666666667"/>
    <n v="19.510810810810813"/>
    <m/>
    <m/>
    <m/>
    <x v="43"/>
    <x v="7"/>
    <x v="5"/>
    <x v="361"/>
  </r>
  <r>
    <m/>
    <d v="2014-07-20T00:00:00"/>
    <n v="9149.08"/>
    <n v="2084"/>
    <n v="11233.08"/>
    <m/>
    <n v="195"/>
    <n v="21.894810185185182"/>
    <n v="4555.13"/>
    <n v="97"/>
    <n v="292"/>
    <n v="46.627382275132277"/>
    <n v="29.908198876684295"/>
    <m/>
    <m/>
    <m/>
    <x v="44"/>
    <x v="7"/>
    <x v="6"/>
    <x v="362"/>
  </r>
  <r>
    <s v="6-42"/>
    <d v="2014-07-21T00:00:00"/>
    <n v="724.69"/>
    <n v="0"/>
    <n v="0"/>
    <n v="304.35000000000002"/>
    <n v="23"/>
    <n v="13.232608695652175"/>
    <n v="420.4"/>
    <n v="12"/>
    <n v="35"/>
    <n v="35.033333333333331"/>
    <n v="20.707142857142856"/>
    <m/>
    <m/>
    <m/>
    <x v="44"/>
    <x v="7"/>
    <x v="0"/>
    <x v="362"/>
  </r>
  <r>
    <s v="6-42"/>
    <d v="2014-07-22T00:00:00"/>
    <n v="933.81"/>
    <n v="0"/>
    <n v="0"/>
    <n v="500.3"/>
    <n v="28"/>
    <n v="17.867857142857144"/>
    <n v="433.51"/>
    <n v="11"/>
    <n v="39"/>
    <n v="39.409999999999997"/>
    <n v="23.943846153846152"/>
    <m/>
    <m/>
    <m/>
    <x v="44"/>
    <x v="7"/>
    <x v="1"/>
    <x v="362"/>
  </r>
  <r>
    <s v="6-42"/>
    <d v="2014-07-23T00:00:00"/>
    <n v="1400.82"/>
    <n v="0"/>
    <n v="0"/>
    <n v="658.55"/>
    <n v="34"/>
    <n v="19.369117647058822"/>
    <n v="742.27"/>
    <n v="17"/>
    <n v="51"/>
    <n v="43.662941176470589"/>
    <n v="27.46705882352941"/>
    <m/>
    <m/>
    <m/>
    <x v="44"/>
    <x v="7"/>
    <x v="2"/>
    <x v="362"/>
  </r>
  <r>
    <s v="6-42"/>
    <d v="2014-07-24T00:00:00"/>
    <n v="1203.0999999999999"/>
    <n v="0"/>
    <n v="0"/>
    <n v="779.35"/>
    <n v="32"/>
    <n v="24.354687500000001"/>
    <n v="423.75"/>
    <n v="11"/>
    <n v="43"/>
    <n v="38.522727272727273"/>
    <n v="27.979069767441857"/>
    <m/>
    <m/>
    <m/>
    <x v="44"/>
    <x v="7"/>
    <x v="3"/>
    <x v="362"/>
  </r>
  <r>
    <s v="6-42"/>
    <d v="2014-07-25T00:00:00"/>
    <n v="1740.3"/>
    <n v="0"/>
    <n v="0"/>
    <n v="924"/>
    <n v="41"/>
    <n v="22.536585365853657"/>
    <n v="816.3"/>
    <n v="13"/>
    <n v="54"/>
    <n v="62.792307692307688"/>
    <n v="32.227777777777774"/>
    <m/>
    <m/>
    <m/>
    <x v="44"/>
    <x v="7"/>
    <x v="4"/>
    <x v="362"/>
  </r>
  <r>
    <s v="6-42"/>
    <d v="2014-07-26T00:00:00"/>
    <n v="852.3"/>
    <n v="0"/>
    <n v="0"/>
    <n v="155.4"/>
    <n v="10"/>
    <n v="15.540000000000001"/>
    <n v="696.9"/>
    <n v="13"/>
    <n v="23"/>
    <n v="53.607692307692304"/>
    <n v="37.056521739130432"/>
    <m/>
    <m/>
    <m/>
    <x v="44"/>
    <x v="7"/>
    <x v="5"/>
    <x v="362"/>
  </r>
  <r>
    <m/>
    <d v="2014-07-27T00:00:00"/>
    <n v="6855.02"/>
    <n v="1566.24"/>
    <n v="8421.26"/>
    <m/>
    <n v="168"/>
    <n v="18.816809391903632"/>
    <n v="3533.1299999999997"/>
    <n v="77"/>
    <n v="245"/>
    <n v="45.504833630421864"/>
    <n v="28.230236186478081"/>
    <m/>
    <m/>
    <m/>
    <x v="45"/>
    <x v="7"/>
    <x v="6"/>
    <x v="363"/>
  </r>
  <r>
    <s v="6-43"/>
    <d v="2014-07-28T00:00:00"/>
    <n v="1592.85"/>
    <n v="0"/>
    <n v="0"/>
    <n v="434.1"/>
    <n v="25"/>
    <n v="17.364000000000001"/>
    <n v="1158.75"/>
    <n v="17"/>
    <n v="42"/>
    <n v="68.161764705882348"/>
    <n v="37.924999999999997"/>
    <m/>
    <m/>
    <m/>
    <x v="45"/>
    <x v="7"/>
    <x v="0"/>
    <x v="363"/>
  </r>
  <r>
    <s v="6-43"/>
    <d v="2014-07-29T00:00:00"/>
    <n v="995.25"/>
    <n v="0"/>
    <n v="0"/>
    <n v="473.9"/>
    <n v="29"/>
    <n v="16.341379310344827"/>
    <n v="521.35"/>
    <n v="15"/>
    <n v="44"/>
    <n v="34.756666666666668"/>
    <n v="22.619318181818183"/>
    <m/>
    <m/>
    <m/>
    <x v="45"/>
    <x v="7"/>
    <x v="1"/>
    <x v="363"/>
  </r>
  <r>
    <s v="6-43"/>
    <d v="2014-07-30T00:00:00"/>
    <n v="1325.71"/>
    <n v="0"/>
    <n v="0"/>
    <n v="1042.2"/>
    <n v="29"/>
    <n v="35.937931034482759"/>
    <n v="283.51"/>
    <n v="11"/>
    <n v="40"/>
    <n v="25.773636363636363"/>
    <n v="33.142749999999999"/>
    <m/>
    <m/>
    <m/>
    <x v="45"/>
    <x v="7"/>
    <x v="2"/>
    <x v="363"/>
  </r>
  <r>
    <s v="6-43"/>
    <d v="2014-07-31T00:00:00"/>
    <n v="1137.3900000000001"/>
    <n v="0"/>
    <n v="0"/>
    <n v="807"/>
    <n v="35"/>
    <n v="23.057142857142857"/>
    <n v="330.39"/>
    <n v="6"/>
    <n v="41"/>
    <n v="55.064999999999998"/>
    <n v="27.741219512195119"/>
    <m/>
    <m/>
    <m/>
    <x v="45"/>
    <x v="7"/>
    <x v="3"/>
    <x v="363"/>
  </r>
  <r>
    <s v="6-43"/>
    <d v="2014-08-01T00:00:00"/>
    <n v="1892.98"/>
    <n v="0"/>
    <n v="0"/>
    <n v="659.2"/>
    <n v="36"/>
    <n v="18.311111111111114"/>
    <n v="1233.78"/>
    <n v="18"/>
    <n v="54"/>
    <n v="68.543333333333337"/>
    <n v="35.055185185185188"/>
    <m/>
    <m/>
    <m/>
    <x v="45"/>
    <x v="7"/>
    <x v="4"/>
    <x v="363"/>
  </r>
  <r>
    <s v="6-43"/>
    <d v="2014-08-02T00:00:00"/>
    <n v="1583.87"/>
    <n v="0"/>
    <n v="0"/>
    <n v="433.8"/>
    <n v="20"/>
    <n v="21.69"/>
    <n v="1150.07"/>
    <n v="12"/>
    <n v="32"/>
    <n v="95.839166666666657"/>
    <n v="49.495937499999997"/>
    <m/>
    <m/>
    <m/>
    <x v="45"/>
    <x v="7"/>
    <x v="5"/>
    <x v="363"/>
  </r>
  <r>
    <m/>
    <d v="2014-08-03T00:00:00"/>
    <n v="8528.0499999999993"/>
    <n v="1541.59"/>
    <n v="10069.64"/>
    <m/>
    <n v="174"/>
    <n v="22.116927385513595"/>
    <n v="4677.8499999999995"/>
    <n v="79"/>
    <n v="253"/>
    <n v="58.023261289364228"/>
    <n v="34.329901729866414"/>
    <m/>
    <m/>
    <m/>
    <x v="46"/>
    <x v="7"/>
    <x v="6"/>
    <x v="364"/>
  </r>
  <r>
    <s v="6-44"/>
    <d v="2014-08-04T00:00:00"/>
    <n v="776.76"/>
    <n v="0"/>
    <n v="0"/>
    <n v="436"/>
    <n v="23"/>
    <n v="18.956521739130434"/>
    <n v="340.76"/>
    <n v="12"/>
    <n v="35"/>
    <n v="28.396666666666665"/>
    <n v="22.193142857142856"/>
    <m/>
    <m/>
    <m/>
    <x v="46"/>
    <x v="7"/>
    <x v="0"/>
    <x v="364"/>
  </r>
  <r>
    <s v="6-44"/>
    <d v="2014-08-05T00:00:00"/>
    <n v="783.2"/>
    <n v="0"/>
    <n v="0"/>
    <n v="543.25"/>
    <n v="37"/>
    <n v="14.682432432432432"/>
    <n v="239.95"/>
    <n v="14"/>
    <n v="51"/>
    <n v="17.139285714285712"/>
    <n v="15.35686274509804"/>
    <m/>
    <m/>
    <m/>
    <x v="46"/>
    <x v="7"/>
    <x v="1"/>
    <x v="364"/>
  </r>
  <r>
    <s v="6-44"/>
    <d v="2014-08-06T00:00:00"/>
    <n v="893.17"/>
    <n v="0"/>
    <n v="0"/>
    <n v="706.85"/>
    <n v="42"/>
    <n v="16.829761904761906"/>
    <n v="186.32"/>
    <n v="6"/>
    <n v="48"/>
    <n v="31.053333333333331"/>
    <n v="18.607708333333335"/>
    <m/>
    <m/>
    <m/>
    <x v="46"/>
    <x v="7"/>
    <x v="2"/>
    <x v="364"/>
  </r>
  <r>
    <s v="6-44"/>
    <d v="2014-08-07T00:00:00"/>
    <n v="1466.12"/>
    <n v="0"/>
    <n v="0"/>
    <n v="581.85"/>
    <n v="42"/>
    <n v="13.85357142857143"/>
    <n v="884.27"/>
    <n v="16"/>
    <n v="58"/>
    <n v="55.266874999999999"/>
    <n v="25.277931034482755"/>
    <m/>
    <m/>
    <m/>
    <x v="46"/>
    <x v="7"/>
    <x v="3"/>
    <x v="364"/>
  </r>
  <r>
    <s v="6-44"/>
    <d v="2014-08-08T00:00:00"/>
    <n v="2055.88"/>
    <n v="0"/>
    <n v="0"/>
    <n v="1371.4"/>
    <n v="47"/>
    <n v="29.178723404255322"/>
    <n v="684.48"/>
    <n v="8"/>
    <n v="55"/>
    <n v="85.56"/>
    <n v="37.379636363636365"/>
    <m/>
    <m/>
    <m/>
    <x v="46"/>
    <x v="7"/>
    <x v="4"/>
    <x v="364"/>
  </r>
  <r>
    <s v="6-44"/>
    <d v="2014-08-09T00:00:00"/>
    <n v="1922.51"/>
    <n v="0"/>
    <n v="0"/>
    <n v="621.5"/>
    <n v="23"/>
    <n v="27.021739130434781"/>
    <n v="1301.01"/>
    <n v="23"/>
    <n v="46"/>
    <n v="56.565652173913044"/>
    <n v="41.793695652173916"/>
    <m/>
    <m/>
    <m/>
    <x v="46"/>
    <x v="7"/>
    <x v="5"/>
    <x v="364"/>
  </r>
  <r>
    <m/>
    <d v="2014-08-10T00:00:00"/>
    <n v="7897.64"/>
    <n v="1593.56"/>
    <n v="9491.2000000000007"/>
    <m/>
    <n v="214"/>
    <n v="20.087125006597716"/>
    <n v="3636.79"/>
    <n v="79"/>
    <n v="293"/>
    <n v="45.663635481366462"/>
    <n v="26.768162830977875"/>
    <m/>
    <m/>
    <m/>
    <x v="47"/>
    <x v="7"/>
    <x v="6"/>
    <x v="365"/>
  </r>
  <r>
    <s v="6-45"/>
    <d v="2014-08-11T00:00:00"/>
    <n v="0"/>
    <n v="0"/>
    <n v="0"/>
    <n v="0"/>
    <n v="0"/>
    <n v="0"/>
    <n v="0"/>
    <n v="0"/>
    <n v="0"/>
    <n v="0"/>
    <n v="0"/>
    <m/>
    <m/>
    <m/>
    <x v="47"/>
    <x v="7"/>
    <x v="0"/>
    <x v="365"/>
  </r>
  <r>
    <s v="6-45"/>
    <d v="2014-08-12T00:00:00"/>
    <n v="1131.42"/>
    <n v="0"/>
    <n v="0"/>
    <n v="495.2"/>
    <n v="35"/>
    <n v="14.148571428571428"/>
    <n v="636.22"/>
    <n v="11"/>
    <n v="46"/>
    <n v="57.838181818181823"/>
    <n v="24.596086956521741"/>
    <m/>
    <m/>
    <m/>
    <x v="47"/>
    <x v="7"/>
    <x v="1"/>
    <x v="365"/>
  </r>
  <r>
    <s v="6-45"/>
    <d v="2014-08-13T00:00:00"/>
    <n v="1505.02"/>
    <n v="0"/>
    <n v="0"/>
    <n v="663.4"/>
    <n v="35"/>
    <n v="18.954285714285714"/>
    <n v="841.62"/>
    <n v="25"/>
    <n v="60"/>
    <n v="33.6648"/>
    <n v="25.083666666666666"/>
    <m/>
    <m/>
    <m/>
    <x v="47"/>
    <x v="7"/>
    <x v="2"/>
    <x v="365"/>
  </r>
  <r>
    <s v="6-45"/>
    <d v="2014-08-14T00:00:00"/>
    <n v="1846.63"/>
    <n v="0"/>
    <n v="0"/>
    <n v="747.55"/>
    <n v="35"/>
    <n v="21.358571428571427"/>
    <n v="1099.08"/>
    <n v="25"/>
    <n v="60"/>
    <n v="43.963200000000001"/>
    <n v="30.777166666666666"/>
    <m/>
    <m/>
    <m/>
    <x v="47"/>
    <x v="7"/>
    <x v="3"/>
    <x v="365"/>
  </r>
  <r>
    <s v="6-45"/>
    <d v="2014-08-15T00:00:00"/>
    <n v="1841.74"/>
    <n v="0"/>
    <n v="0"/>
    <n v="1020.15"/>
    <n v="44"/>
    <n v="23.185227272727271"/>
    <n v="821.59"/>
    <n v="16"/>
    <n v="60"/>
    <n v="51.349375000000002"/>
    <n v="30.695666666666668"/>
    <m/>
    <m/>
    <m/>
    <x v="47"/>
    <x v="7"/>
    <x v="4"/>
    <x v="365"/>
  </r>
  <r>
    <s v="6-45"/>
    <d v="2014-08-16T00:00:00"/>
    <n v="2248.25"/>
    <n v="0"/>
    <n v="0"/>
    <n v="545.1"/>
    <n v="27"/>
    <n v="20.18888888888889"/>
    <n v="1703.15"/>
    <n v="18"/>
    <n v="45"/>
    <n v="94.619444444444454"/>
    <n v="49.961111111111109"/>
    <m/>
    <m/>
    <m/>
    <x v="47"/>
    <x v="7"/>
    <x v="5"/>
    <x v="365"/>
  </r>
  <r>
    <m/>
    <d v="2014-08-17T00:00:00"/>
    <n v="8573.06"/>
    <n v="2076.29"/>
    <n v="10649.349999999999"/>
    <m/>
    <n v="176"/>
    <n v="16.305924122174122"/>
    <n v="5101.66"/>
    <n v="95"/>
    <n v="271"/>
    <n v="46.905833543771053"/>
    <n v="26.852283011272146"/>
    <m/>
    <m/>
    <m/>
    <x v="48"/>
    <x v="7"/>
    <x v="6"/>
    <x v="366"/>
  </r>
  <r>
    <s v="6-46"/>
    <d v="2014-08-18T00:00:00"/>
    <n v="543.13"/>
    <n v="0"/>
    <n v="0"/>
    <n v="374.08"/>
    <n v="28"/>
    <n v="13.36"/>
    <n v="169.05"/>
    <n v="6"/>
    <n v="34"/>
    <n v="28.175000000000001"/>
    <n v="15.974411764705883"/>
    <m/>
    <m/>
    <m/>
    <x v="48"/>
    <x v="7"/>
    <x v="0"/>
    <x v="366"/>
  </r>
  <r>
    <s v="6-46"/>
    <d v="2014-08-19T00:00:00"/>
    <n v="534.36"/>
    <n v="0"/>
    <n v="0"/>
    <n v="374.07"/>
    <n v="28"/>
    <n v="13.359642857142857"/>
    <n v="160.28"/>
    <n v="7"/>
    <n v="35"/>
    <n v="22.897142857142857"/>
    <n v="15.267142857142858"/>
    <m/>
    <m/>
    <m/>
    <x v="48"/>
    <x v="7"/>
    <x v="1"/>
    <x v="366"/>
  </r>
  <r>
    <s v="6-46"/>
    <d v="2014-08-20T00:00:00"/>
    <n v="671.1"/>
    <n v="0"/>
    <n v="0"/>
    <n v="371"/>
    <n v="25"/>
    <n v="14.84"/>
    <n v="300.10000000000002"/>
    <n v="11"/>
    <n v="36"/>
    <n v="27.281818181818185"/>
    <n v="18.641666666666666"/>
    <m/>
    <m/>
    <m/>
    <x v="48"/>
    <x v="7"/>
    <x v="2"/>
    <x v="366"/>
  </r>
  <r>
    <s v="6-46"/>
    <d v="2014-08-21T00:00:00"/>
    <n v="1463.13"/>
    <n v="0"/>
    <n v="0"/>
    <n v="425.45"/>
    <n v="29"/>
    <n v="14.670689655172414"/>
    <n v="1037.68"/>
    <n v="12"/>
    <n v="41"/>
    <n v="86.473333333333343"/>
    <n v="35.686097560975611"/>
    <m/>
    <m/>
    <m/>
    <x v="48"/>
    <x v="7"/>
    <x v="3"/>
    <x v="366"/>
  </r>
  <r>
    <s v="6-46"/>
    <d v="2014-08-22T00:00:00"/>
    <n v="2219.2199999999998"/>
    <n v="0"/>
    <n v="0"/>
    <n v="1325.85"/>
    <n v="49"/>
    <n v="27.058163265306121"/>
    <n v="893.37"/>
    <n v="18"/>
    <n v="67"/>
    <n v="49.631666666666668"/>
    <n v="33.122686567164173"/>
    <m/>
    <m/>
    <m/>
    <x v="48"/>
    <x v="7"/>
    <x v="4"/>
    <x v="366"/>
  </r>
  <r>
    <s v="6-46"/>
    <d v="2014-08-23T00:00:00"/>
    <n v="1021.95"/>
    <n v="0"/>
    <n v="0"/>
    <n v="494.7"/>
    <n v="21"/>
    <n v="23.557142857142857"/>
    <n v="527.25"/>
    <n v="8"/>
    <n v="29"/>
    <n v="65.90625"/>
    <n v="35.239655172413798"/>
    <m/>
    <m/>
    <m/>
    <x v="48"/>
    <x v="7"/>
    <x v="5"/>
    <x v="366"/>
  </r>
  <r>
    <m/>
    <d v="2014-08-24T00:00:00"/>
    <n v="6452.89"/>
    <n v="1494.9"/>
    <n v="7947.7900000000009"/>
    <m/>
    <n v="180"/>
    <n v="17.807606439127373"/>
    <n v="3087.73"/>
    <n v="62"/>
    <n v="242"/>
    <n v="46.72753517316017"/>
    <n v="25.655276764844832"/>
    <m/>
    <m/>
    <m/>
    <x v="49"/>
    <x v="7"/>
    <x v="6"/>
    <x v="367"/>
  </r>
  <r>
    <s v="6-47"/>
    <d v="2014-08-25T00:00:00"/>
    <n v="712.5"/>
    <n v="0"/>
    <n v="0"/>
    <n v="474.4"/>
    <n v="31"/>
    <n v="15.303225806451612"/>
    <n v="236.1"/>
    <n v="7"/>
    <n v="38"/>
    <n v="33.728571428571428"/>
    <n v="18.69736842105263"/>
    <m/>
    <m/>
    <m/>
    <x v="49"/>
    <x v="7"/>
    <x v="0"/>
    <x v="367"/>
  </r>
  <r>
    <s v="6-47"/>
    <d v="2014-08-26T00:00:00"/>
    <n v="891.99"/>
    <n v="0"/>
    <n v="0"/>
    <n v="486.45"/>
    <n v="33"/>
    <n v="14.74090909090909"/>
    <n v="405.54"/>
    <n v="13"/>
    <n v="46"/>
    <n v="31.195384615384619"/>
    <n v="19.39108695652174"/>
    <m/>
    <m/>
    <m/>
    <x v="49"/>
    <x v="7"/>
    <x v="1"/>
    <x v="367"/>
  </r>
  <r>
    <s v="6-47"/>
    <d v="2014-08-27T00:00:00"/>
    <n v="863.29"/>
    <n v="0"/>
    <n v="0"/>
    <n v="561.5"/>
    <n v="29"/>
    <n v="19.362068965517242"/>
    <n v="301.79000000000002"/>
    <n v="8"/>
    <n v="37"/>
    <n v="37.723750000000003"/>
    <n v="23.33216216216216"/>
    <m/>
    <m/>
    <m/>
    <x v="49"/>
    <x v="7"/>
    <x v="2"/>
    <x v="367"/>
  </r>
  <r>
    <s v="6-47"/>
    <d v="2014-08-28T00:00:00"/>
    <n v="1245.25"/>
    <n v="0"/>
    <n v="0"/>
    <n v="518.6"/>
    <n v="33"/>
    <n v="15.715151515151517"/>
    <n v="726.65"/>
    <n v="17"/>
    <n v="50"/>
    <n v="42.744117647058822"/>
    <n v="24.905000000000001"/>
    <m/>
    <m/>
    <m/>
    <x v="49"/>
    <x v="7"/>
    <x v="3"/>
    <x v="367"/>
  </r>
  <r>
    <s v="6-47"/>
    <d v="2014-08-29T00:00:00"/>
    <n v="1977.03"/>
    <n v="0"/>
    <n v="0"/>
    <n v="917.1"/>
    <n v="45"/>
    <n v="20.38"/>
    <n v="1059.93"/>
    <n v="22"/>
    <n v="67"/>
    <n v="48.178636363636365"/>
    <n v="29.507910447761198"/>
    <m/>
    <m/>
    <m/>
    <x v="49"/>
    <x v="7"/>
    <x v="4"/>
    <x v="367"/>
  </r>
  <r>
    <s v="6-47"/>
    <d v="2014-08-30T00:00:00"/>
    <n v="733.6"/>
    <n v="0"/>
    <n v="0"/>
    <n v="273.05"/>
    <n v="16"/>
    <n v="17.065625000000001"/>
    <n v="460.55"/>
    <n v="14"/>
    <n v="30"/>
    <n v="32.896428571428572"/>
    <n v="24.453333333333333"/>
    <m/>
    <m/>
    <m/>
    <x v="49"/>
    <x v="7"/>
    <x v="5"/>
    <x v="367"/>
  </r>
  <r>
    <m/>
    <d v="2014-08-31T00:00:00"/>
    <n v="6423.66"/>
    <n v="2033.86"/>
    <n v="8457.52"/>
    <m/>
    <n v="187"/>
    <n v="17.094496729671576"/>
    <n v="3190.5600000000004"/>
    <n v="81"/>
    <n v="268"/>
    <n v="37.744481437679973"/>
    <n v="23.381143553471844"/>
    <m/>
    <m/>
    <m/>
    <x v="50"/>
    <x v="7"/>
    <x v="6"/>
    <x v="368"/>
  </r>
  <r>
    <s v="6-48"/>
    <d v="2014-09-01T00:00:00"/>
    <n v="1084.57"/>
    <n v="0"/>
    <n v="0"/>
    <n v="710.45"/>
    <n v="34"/>
    <n v="20.89558823529412"/>
    <n v="374.12"/>
    <n v="13"/>
    <n v="47"/>
    <n v="28.778461538461539"/>
    <n v="23.075957446808513"/>
    <m/>
    <m/>
    <m/>
    <x v="50"/>
    <x v="7"/>
    <x v="0"/>
    <x v="368"/>
  </r>
  <r>
    <s v="6-48"/>
    <d v="2014-09-02T00:00:00"/>
    <n v="773.46"/>
    <n v="0"/>
    <n v="0"/>
    <n v="445.8"/>
    <n v="27"/>
    <n v="16.511111111111113"/>
    <n v="327.66000000000003"/>
    <n v="9"/>
    <n v="36"/>
    <n v="36.406666666666666"/>
    <n v="21.484999999999999"/>
    <m/>
    <m/>
    <m/>
    <x v="50"/>
    <x v="7"/>
    <x v="1"/>
    <x v="368"/>
  </r>
  <r>
    <s v="6-48"/>
    <d v="2014-09-03T00:00:00"/>
    <n v="1200.18"/>
    <n v="0"/>
    <n v="0"/>
    <n v="563.9"/>
    <n v="33"/>
    <n v="17.087878787878786"/>
    <n v="636.28"/>
    <n v="8"/>
    <n v="41"/>
    <n v="79.534999999999997"/>
    <n v="29.272682926829265"/>
    <m/>
    <m/>
    <m/>
    <x v="50"/>
    <x v="7"/>
    <x v="2"/>
    <x v="368"/>
  </r>
  <r>
    <s v="6-48"/>
    <d v="2014-09-04T00:00:00"/>
    <n v="1162.58"/>
    <n v="0"/>
    <n v="0"/>
    <n v="587.20000000000005"/>
    <n v="32"/>
    <n v="18.350000000000001"/>
    <n v="575.38"/>
    <n v="9"/>
    <n v="41"/>
    <n v="63.931111111111107"/>
    <n v="28.355609756097561"/>
    <m/>
    <m/>
    <m/>
    <x v="50"/>
    <x v="7"/>
    <x v="3"/>
    <x v="368"/>
  </r>
  <r>
    <s v="6-48"/>
    <d v="2014-09-05T00:00:00"/>
    <n v="2578.21"/>
    <n v="0"/>
    <n v="0"/>
    <n v="1408.75"/>
    <n v="50"/>
    <n v="28.175000000000001"/>
    <n v="1169.46"/>
    <n v="20"/>
    <n v="70"/>
    <n v="58.472999999999999"/>
    <n v="36.831571428571429"/>
    <m/>
    <m/>
    <m/>
    <x v="50"/>
    <x v="7"/>
    <x v="4"/>
    <x v="368"/>
  </r>
  <r>
    <s v="6-48"/>
    <d v="2014-09-06T00:00:00"/>
    <n v="1089.04"/>
    <n v="0"/>
    <n v="0"/>
    <n v="571.95000000000005"/>
    <n v="25"/>
    <n v="22.878"/>
    <n v="517.09"/>
    <n v="12"/>
    <n v="37"/>
    <n v="43.090833333333336"/>
    <n v="29.433513513513514"/>
    <m/>
    <m/>
    <m/>
    <x v="50"/>
    <x v="7"/>
    <x v="5"/>
    <x v="368"/>
  </r>
  <r>
    <m/>
    <d v="2014-09-07T00:00:00"/>
    <n v="7888.04"/>
    <n v="1897.28"/>
    <n v="9785.32"/>
    <m/>
    <n v="201"/>
    <n v="20.649596355714003"/>
    <n v="3599.9900000000002"/>
    <n v="71"/>
    <n v="272"/>
    <n v="51.702512108262113"/>
    <n v="28.075722511970046"/>
    <m/>
    <m/>
    <m/>
    <x v="51"/>
    <x v="7"/>
    <x v="6"/>
    <x v="369"/>
  </r>
  <r>
    <s v="6-49"/>
    <d v="2014-09-08T00:00:00"/>
    <n v="798.65"/>
    <n v="0"/>
    <n v="0"/>
    <n v="321.2"/>
    <n v="19"/>
    <n v="16.905263157894737"/>
    <n v="477.45"/>
    <n v="15"/>
    <n v="34"/>
    <n v="31.83"/>
    <n v="23.48970588235294"/>
    <m/>
    <m/>
    <m/>
    <x v="51"/>
    <x v="7"/>
    <x v="0"/>
    <x v="369"/>
  </r>
  <r>
    <s v="6-49"/>
    <d v="2014-09-09T00:00:00"/>
    <n v="981.53"/>
    <n v="0"/>
    <n v="0"/>
    <n v="425.5"/>
    <n v="28"/>
    <n v="15.196428571428571"/>
    <n v="556.03"/>
    <n v="13"/>
    <n v="41"/>
    <n v="42.771538461538462"/>
    <n v="23.939756097560974"/>
    <m/>
    <m/>
    <m/>
    <x v="51"/>
    <x v="7"/>
    <x v="1"/>
    <x v="369"/>
  </r>
  <r>
    <s v="6-49"/>
    <d v="2014-09-10T00:00:00"/>
    <n v="1071.19"/>
    <n v="0"/>
    <n v="0"/>
    <n v="722.05"/>
    <n v="32"/>
    <n v="22.564062499999999"/>
    <n v="394.14"/>
    <n v="10"/>
    <n v="42"/>
    <n v="39.414000000000001"/>
    <n v="26.575952380952383"/>
    <m/>
    <m/>
    <m/>
    <x v="51"/>
    <x v="7"/>
    <x v="2"/>
    <x v="369"/>
  </r>
  <r>
    <s v="6-49"/>
    <d v="2014-09-11T00:00:00"/>
    <n v="1614.84"/>
    <n v="0"/>
    <n v="0"/>
    <n v="594.79999999999995"/>
    <n v="37"/>
    <n v="16.075675675675676"/>
    <n v="1020.04"/>
    <n v="16"/>
    <n v="53"/>
    <n v="63.752499999999998"/>
    <n v="30.468679245283017"/>
    <m/>
    <m/>
    <m/>
    <x v="51"/>
    <x v="7"/>
    <x v="3"/>
    <x v="369"/>
  </r>
  <r>
    <s v="6-49"/>
    <d v="2014-09-12T00:00:00"/>
    <n v="2240.7199999999998"/>
    <n v="0"/>
    <n v="0"/>
    <n v="1197.8"/>
    <n v="48"/>
    <n v="24.954166666666666"/>
    <n v="1042.92"/>
    <n v="18"/>
    <n v="66"/>
    <n v="57.940000000000005"/>
    <n v="33.950303030303033"/>
    <m/>
    <m/>
    <m/>
    <x v="51"/>
    <x v="7"/>
    <x v="4"/>
    <x v="369"/>
  </r>
  <r>
    <s v="6-49"/>
    <d v="2014-09-13T00:00:00"/>
    <n v="882.86"/>
    <n v="0"/>
    <n v="0"/>
    <n v="628.95000000000005"/>
    <n v="23"/>
    <n v="27.345652173913045"/>
    <n v="253.91"/>
    <n v="9"/>
    <n v="32"/>
    <n v="28.212222222222223"/>
    <n v="27.589375"/>
    <m/>
    <m/>
    <m/>
    <x v="51"/>
    <x v="7"/>
    <x v="5"/>
    <x v="369"/>
  </r>
  <r>
    <m/>
    <d v="2014-09-14T00:00:00"/>
    <n v="7589.79"/>
    <n v="1933.1"/>
    <n v="9522.89"/>
    <m/>
    <n v="187"/>
    <n v="20.506874790929782"/>
    <n v="3744.49"/>
    <n v="81"/>
    <n v="268"/>
    <n v="43.986710113960122"/>
    <n v="27.668961939408721"/>
    <m/>
    <m/>
    <m/>
    <x v="52"/>
    <x v="7"/>
    <x v="6"/>
    <x v="370"/>
  </r>
  <r>
    <s v="6-50"/>
    <d v="2014-09-15T00:00:00"/>
    <n v="990.98"/>
    <n v="0"/>
    <n v="0"/>
    <n v="547.79999999999995"/>
    <n v="32"/>
    <n v="17.118749999999999"/>
    <n v="443.18"/>
    <n v="13"/>
    <n v="45"/>
    <n v="34.090769230769233"/>
    <n v="22.021777777777778"/>
    <m/>
    <m/>
    <m/>
    <x v="52"/>
    <x v="7"/>
    <x v="0"/>
    <x v="370"/>
  </r>
  <r>
    <s v="6-50"/>
    <d v="2014-09-16T00:00:00"/>
    <n v="762.98"/>
    <n v="0"/>
    <n v="0"/>
    <n v="357.35"/>
    <n v="21"/>
    <n v="17.016666666666669"/>
    <n v="405.64"/>
    <n v="15"/>
    <n v="36"/>
    <n v="27.042666666666666"/>
    <n v="21.194166666666668"/>
    <m/>
    <m/>
    <m/>
    <x v="52"/>
    <x v="7"/>
    <x v="1"/>
    <x v="370"/>
  </r>
  <r>
    <s v="6-50"/>
    <d v="2014-09-17T00:00:00"/>
    <n v="1049.78"/>
    <n v="0"/>
    <n v="0"/>
    <n v="529.54999999999995"/>
    <n v="25"/>
    <n v="21.181999999999999"/>
    <n v="520.23"/>
    <n v="16"/>
    <n v="41"/>
    <n v="32.514375000000001"/>
    <n v="25.60439024390244"/>
    <m/>
    <m/>
    <m/>
    <x v="52"/>
    <x v="7"/>
    <x v="2"/>
    <x v="370"/>
  </r>
  <r>
    <s v="6-50"/>
    <d v="2014-09-18T00:00:00"/>
    <n v="1811.15"/>
    <n v="0"/>
    <n v="0"/>
    <n v="483.05"/>
    <n v="33"/>
    <n v="14.637878787878789"/>
    <n v="1328.1"/>
    <n v="12"/>
    <n v="45"/>
    <n v="110.675"/>
    <n v="40.247777777777777"/>
    <m/>
    <m/>
    <m/>
    <x v="52"/>
    <x v="7"/>
    <x v="3"/>
    <x v="370"/>
  </r>
  <r>
    <s v="6-50"/>
    <d v="2014-09-19T00:00:00"/>
    <n v="1782.71"/>
    <n v="0"/>
    <n v="0"/>
    <n v="1192.8499999999999"/>
    <n v="39"/>
    <n v="30.585897435897433"/>
    <n v="589.86"/>
    <n v="11"/>
    <n v="50"/>
    <n v="53.623636363636365"/>
    <n v="35.654200000000003"/>
    <m/>
    <m/>
    <m/>
    <x v="52"/>
    <x v="7"/>
    <x v="4"/>
    <x v="370"/>
  </r>
  <r>
    <s v="6-50"/>
    <d v="2014-09-20T00:00:00"/>
    <n v="859.59"/>
    <n v="0"/>
    <n v="0"/>
    <n v="164.9"/>
    <n v="11"/>
    <n v="14.990909090909092"/>
    <n v="649.69000000000005"/>
    <n v="13"/>
    <n v="24"/>
    <n v="49.976153846153849"/>
    <n v="33.941250000000004"/>
    <m/>
    <m/>
    <m/>
    <x v="52"/>
    <x v="7"/>
    <x v="5"/>
    <x v="370"/>
  </r>
  <r>
    <m/>
    <d v="2014-09-21T00:00:00"/>
    <n v="7257.19"/>
    <n v="2626.62"/>
    <n v="9883.81"/>
    <m/>
    <n v="161"/>
    <n v="19.25535033022533"/>
    <n v="3936.7"/>
    <n v="80"/>
    <n v="241"/>
    <n v="51.320433517871017"/>
    <n v="29.777260411020777"/>
    <m/>
    <m/>
    <m/>
    <x v="0"/>
    <x v="7"/>
    <x v="6"/>
    <x v="371"/>
  </r>
  <r>
    <s v="6-51"/>
    <d v="2014-09-22T00:00:00"/>
    <n v="656.59"/>
    <n v="0"/>
    <n v="0"/>
    <n v="383.25"/>
    <n v="27"/>
    <n v="14.194444444444445"/>
    <n v="273.33999999999997"/>
    <n v="6"/>
    <n v="33"/>
    <n v="45.556666666666665"/>
    <n v="19.896666666666665"/>
    <m/>
    <m/>
    <m/>
    <x v="0"/>
    <x v="7"/>
    <x v="0"/>
    <x v="371"/>
  </r>
  <r>
    <s v="6-51"/>
    <d v="2014-09-23T00:00:00"/>
    <n v="600.58000000000004"/>
    <n v="0"/>
    <n v="0"/>
    <n v="307.89999999999998"/>
    <n v="28"/>
    <n v="10.99642857142857"/>
    <n v="292.68"/>
    <n v="12"/>
    <n v="40"/>
    <n v="24.39"/>
    <n v="15.014499999999998"/>
    <m/>
    <m/>
    <m/>
    <x v="0"/>
    <x v="7"/>
    <x v="1"/>
    <x v="371"/>
  </r>
  <r>
    <s v="6-51"/>
    <d v="2014-09-24T00:00:00"/>
    <n v="720.09"/>
    <n v="0"/>
    <n v="0"/>
    <n v="343.8"/>
    <n v="23"/>
    <n v="14.947826086956523"/>
    <n v="376.29"/>
    <n v="10"/>
    <n v="33"/>
    <n v="37.629000000000005"/>
    <n v="21.82090909090909"/>
    <m/>
    <m/>
    <m/>
    <x v="0"/>
    <x v="7"/>
    <x v="2"/>
    <x v="371"/>
  </r>
  <r>
    <s v="6-51"/>
    <d v="2014-09-25T00:00:00"/>
    <n v="1548.1"/>
    <n v="0"/>
    <n v="0"/>
    <n v="1389.5"/>
    <n v="37"/>
    <n v="37.554054054054056"/>
    <n v="158.6"/>
    <n v="8"/>
    <n v="45"/>
    <n v="19.824999999999999"/>
    <n v="34.402222222222221"/>
    <m/>
    <m/>
    <m/>
    <x v="0"/>
    <x v="7"/>
    <x v="3"/>
    <x v="371"/>
  </r>
  <r>
    <s v="6-51"/>
    <d v="2014-09-26T00:00:00"/>
    <n v="3117.71"/>
    <n v="0"/>
    <n v="0"/>
    <n v="1286.05"/>
    <n v="39"/>
    <n v="32.975641025641025"/>
    <n v="1831.66"/>
    <n v="16"/>
    <n v="55"/>
    <n v="114.47875000000001"/>
    <n v="56.685636363636362"/>
    <m/>
    <m/>
    <m/>
    <x v="0"/>
    <x v="7"/>
    <x v="4"/>
    <x v="371"/>
  </r>
  <r>
    <s v="6-51"/>
    <d v="2014-09-27T00:00:00"/>
    <n v="826.74"/>
    <n v="0"/>
    <n v="0"/>
    <n v="404"/>
    <n v="25"/>
    <n v="16.16"/>
    <n v="422.74"/>
    <n v="11"/>
    <n v="36"/>
    <n v="38.43090909090909"/>
    <n v="22.965"/>
    <m/>
    <m/>
    <m/>
    <x v="0"/>
    <x v="7"/>
    <x v="5"/>
    <x v="371"/>
  </r>
  <r>
    <m/>
    <d v="2014-09-28T00:00:00"/>
    <n v="7469.8099999999995"/>
    <n v="1585.17"/>
    <n v="9054.98"/>
    <m/>
    <n v="179"/>
    <n v="21.138065697087438"/>
    <n v="3355.3099999999995"/>
    <n v="63"/>
    <n v="242"/>
    <n v="46.718387626262626"/>
    <n v="28.464155723905723"/>
    <m/>
    <m/>
    <m/>
    <x v="1"/>
    <x v="7"/>
    <x v="6"/>
    <x v="372"/>
  </r>
  <r>
    <s v="6-52"/>
    <d v="2014-09-29T00:00:00"/>
    <n v="815.21"/>
    <n v="0"/>
    <n v="0"/>
    <n v="281.95"/>
    <n v="22"/>
    <n v="12.81590909090909"/>
    <n v="533.26"/>
    <n v="12"/>
    <n v="34"/>
    <n v="44.438333333333333"/>
    <n v="23.976764705882353"/>
    <m/>
    <m/>
    <m/>
    <x v="1"/>
    <x v="7"/>
    <x v="0"/>
    <x v="372"/>
  </r>
  <r>
    <s v="6-52"/>
    <d v="2014-09-30T00:00:00"/>
    <n v="827.54"/>
    <n v="0"/>
    <n v="0"/>
    <n v="631.04999999999995"/>
    <n v="35"/>
    <n v="18.029999999999998"/>
    <n v="196.49"/>
    <n v="9"/>
    <n v="44"/>
    <n v="21.832222222222224"/>
    <n v="18.807727272727274"/>
    <m/>
    <m/>
    <m/>
    <x v="1"/>
    <x v="7"/>
    <x v="1"/>
    <x v="372"/>
  </r>
  <r>
    <s v="6-52"/>
    <d v="2014-10-01T00:00:00"/>
    <n v="802.29"/>
    <n v="0"/>
    <n v="0"/>
    <n v="529.1"/>
    <n v="30"/>
    <n v="17.636666666666667"/>
    <n v="273.19"/>
    <n v="10"/>
    <n v="40"/>
    <n v="27.318999999999999"/>
    <n v="20.05725"/>
    <m/>
    <m/>
    <m/>
    <x v="1"/>
    <x v="7"/>
    <x v="2"/>
    <x v="372"/>
  </r>
  <r>
    <s v="6-52"/>
    <d v="2014-10-02T00:00:00"/>
    <n v="1096.1199999999999"/>
    <n v="0"/>
    <n v="0"/>
    <n v="548.6"/>
    <n v="32"/>
    <n v="17.143750000000001"/>
    <n v="547.52"/>
    <n v="12"/>
    <n v="44"/>
    <n v="45.626666666666665"/>
    <n v="24.91181818181818"/>
    <m/>
    <m/>
    <m/>
    <x v="1"/>
    <x v="7"/>
    <x v="3"/>
    <x v="372"/>
  </r>
  <r>
    <s v="6-52"/>
    <d v="2014-10-03T00:00:00"/>
    <n v="1773.94"/>
    <n v="0"/>
    <n v="0"/>
    <n v="865.45"/>
    <n v="40"/>
    <n v="21.63625"/>
    <n v="908.49"/>
    <n v="18"/>
    <n v="58"/>
    <n v="50.471666666666664"/>
    <n v="30.585172413793103"/>
    <m/>
    <m/>
    <m/>
    <x v="1"/>
    <x v="7"/>
    <x v="4"/>
    <x v="372"/>
  </r>
  <r>
    <s v="6-52"/>
    <d v="2014-10-04T00:00:00"/>
    <n v="1645.5"/>
    <n v="0"/>
    <n v="0"/>
    <n v="1157.5"/>
    <n v="38"/>
    <n v="30.460526315789473"/>
    <n v="488.44"/>
    <n v="8"/>
    <n v="46"/>
    <n v="61.055"/>
    <n v="35.781304347826087"/>
    <m/>
    <m/>
    <m/>
    <x v="1"/>
    <x v="7"/>
    <x v="5"/>
    <x v="372"/>
  </r>
  <r>
    <m/>
    <d v="2014-10-05T00:00:00"/>
    <n v="6960.6"/>
    <n v="2016.23"/>
    <n v="8976.83"/>
    <m/>
    <n v="197"/>
    <n v="19.620517012227538"/>
    <n v="2947.39"/>
    <n v="69"/>
    <n v="266"/>
    <n v="41.790481481481486"/>
    <n v="25.686672820341162"/>
    <m/>
    <m/>
    <m/>
    <x v="2"/>
    <x v="7"/>
    <x v="6"/>
    <x v="373"/>
  </r>
  <r>
    <s v="7-01"/>
    <d v="2014-10-06T00:00:00"/>
    <n v="0"/>
    <n v="0"/>
    <n v="0"/>
    <n v="0"/>
    <n v="0"/>
    <n v="0"/>
    <n v="0"/>
    <n v="0"/>
    <n v="0"/>
    <n v="0"/>
    <n v="0"/>
    <s v="LABOUR DAY"/>
    <m/>
    <m/>
    <x v="2"/>
    <x v="7"/>
    <x v="0"/>
    <x v="373"/>
  </r>
  <r>
    <s v="7-01"/>
    <d v="2014-10-07T00:00:00"/>
    <n v="737.07"/>
    <n v="0"/>
    <n v="0"/>
    <n v="440.3"/>
    <n v="35"/>
    <n v="12.58"/>
    <n v="296.98"/>
    <n v="11"/>
    <n v="46"/>
    <n v="26.99818181818182"/>
    <n v="16.027826086956519"/>
    <m/>
    <m/>
    <m/>
    <x v="2"/>
    <x v="7"/>
    <x v="1"/>
    <x v="373"/>
  </r>
  <r>
    <s v="7-01"/>
    <d v="2014-10-08T00:00:00"/>
    <n v="661.09"/>
    <n v="0"/>
    <n v="0"/>
    <n v="348.75"/>
    <n v="27"/>
    <n v="12.916666666666666"/>
    <n v="312.33999999999997"/>
    <n v="12"/>
    <n v="39"/>
    <n v="26.028333333333332"/>
    <n v="16.951025641025637"/>
    <m/>
    <m/>
    <m/>
    <x v="2"/>
    <x v="7"/>
    <x v="2"/>
    <x v="373"/>
  </r>
  <r>
    <s v="7-01"/>
    <d v="2014-10-09T00:00:00"/>
    <n v="1175.28"/>
    <n v="0"/>
    <n v="0"/>
    <n v="540.65"/>
    <n v="27"/>
    <n v="20.024074074074072"/>
    <n v="634.63"/>
    <n v="11"/>
    <n v="38"/>
    <n v="57.693636363636365"/>
    <n v="30.928421052631577"/>
    <m/>
    <m/>
    <m/>
    <x v="2"/>
    <x v="7"/>
    <x v="3"/>
    <x v="373"/>
  </r>
  <r>
    <s v="7-01"/>
    <d v="2014-10-10T00:00:00"/>
    <n v="2837.63"/>
    <n v="0"/>
    <n v="0"/>
    <n v="1507.15"/>
    <n v="46"/>
    <n v="32.764130434782608"/>
    <n v="1330.48"/>
    <n v="23"/>
    <n v="69"/>
    <n v="57.846956521739131"/>
    <n v="41.12507246376812"/>
    <m/>
    <m/>
    <m/>
    <x v="2"/>
    <x v="7"/>
    <x v="4"/>
    <x v="373"/>
  </r>
  <r>
    <s v="7-01"/>
    <d v="2014-10-11T00:00:00"/>
    <n v="1243.98"/>
    <n v="0"/>
    <n v="0"/>
    <n v="402.5"/>
    <n v="20"/>
    <n v="20.125"/>
    <n v="841.48"/>
    <n v="15"/>
    <n v="35"/>
    <n v="56.098666666666666"/>
    <n v="35.542285714285718"/>
    <m/>
    <m/>
    <m/>
    <x v="2"/>
    <x v="7"/>
    <x v="5"/>
    <x v="373"/>
  </r>
  <r>
    <m/>
    <d v="2014-10-12T00:00:00"/>
    <n v="6655.0499999999993"/>
    <n v="1543.41"/>
    <n v="8198.4599999999991"/>
    <m/>
    <n v="155"/>
    <n v="16.401645195920555"/>
    <n v="3415.91"/>
    <n v="72"/>
    <n v="227"/>
    <n v="37.444295783926222"/>
    <n v="23.429105159777929"/>
    <m/>
    <m/>
    <m/>
    <x v="3"/>
    <x v="7"/>
    <x v="6"/>
    <x v="374"/>
  </r>
  <r>
    <s v="7-02"/>
    <d v="2014-10-13T00:00:00"/>
    <n v="874.65"/>
    <n v="0"/>
    <n v="0"/>
    <n v="468.45"/>
    <n v="27"/>
    <n v="17.349999999999998"/>
    <n v="406.2"/>
    <n v="13"/>
    <n v="40"/>
    <n v="31.246153846153845"/>
    <n v="21.866250000000001"/>
    <m/>
    <m/>
    <m/>
    <x v="3"/>
    <x v="7"/>
    <x v="0"/>
    <x v="374"/>
  </r>
  <r>
    <s v="7-02"/>
    <d v="2014-10-14T00:00:00"/>
    <n v="624.11"/>
    <n v="0"/>
    <n v="0"/>
    <n v="446.35"/>
    <n v="28"/>
    <n v="15.94107142857143"/>
    <n v="167.76"/>
    <n v="6"/>
    <n v="34"/>
    <n v="27.959999999999997"/>
    <n v="18.062058823529412"/>
    <m/>
    <m/>
    <m/>
    <x v="3"/>
    <x v="7"/>
    <x v="1"/>
    <x v="374"/>
  </r>
  <r>
    <s v="7-02"/>
    <d v="2014-10-15T00:00:00"/>
    <n v="813.56"/>
    <n v="0"/>
    <n v="0"/>
    <n v="481.9"/>
    <n v="33"/>
    <n v="14.603030303030302"/>
    <n v="331.66"/>
    <n v="10"/>
    <n v="43"/>
    <n v="33.166000000000004"/>
    <n v="18.919999999999998"/>
    <m/>
    <m/>
    <m/>
    <x v="3"/>
    <x v="7"/>
    <x v="2"/>
    <x v="374"/>
  </r>
  <r>
    <s v="7-02"/>
    <d v="2014-10-16T00:00:00"/>
    <n v="1910.53"/>
    <n v="0"/>
    <n v="0"/>
    <n v="610.79999999999995"/>
    <n v="34"/>
    <n v="17.964705882352941"/>
    <n v="1300.73"/>
    <n v="15"/>
    <n v="49"/>
    <n v="86.715333333333334"/>
    <n v="39.010816326530609"/>
    <m/>
    <m/>
    <m/>
    <x v="3"/>
    <x v="7"/>
    <x v="3"/>
    <x v="374"/>
  </r>
  <r>
    <s v="7-02"/>
    <d v="2014-10-17T00:00:00"/>
    <n v="1559.21"/>
    <n v="0"/>
    <n v="0"/>
    <n v="850.2"/>
    <n v="29"/>
    <n v="29.317241379310346"/>
    <n v="709.01"/>
    <n v="17"/>
    <n v="46"/>
    <n v="41.706470588235291"/>
    <n v="33.895869565217389"/>
    <m/>
    <m/>
    <m/>
    <x v="3"/>
    <x v="7"/>
    <x v="4"/>
    <x v="374"/>
  </r>
  <r>
    <s v="7-02"/>
    <d v="2014-10-18T00:00:00"/>
    <n v="741.81"/>
    <n v="0"/>
    <n v="0"/>
    <n v="380.55"/>
    <n v="20"/>
    <n v="19.0275"/>
    <n v="361.26"/>
    <n v="6"/>
    <n v="26"/>
    <n v="60.21"/>
    <n v="28.531153846153845"/>
    <m/>
    <m/>
    <m/>
    <x v="3"/>
    <x v="7"/>
    <x v="5"/>
    <x v="374"/>
  </r>
  <r>
    <m/>
    <d v="2014-10-19T00:00:00"/>
    <n v="6523.869999999999"/>
    <n v="1529.56"/>
    <n v="8053.4299999999985"/>
    <m/>
    <n v="171"/>
    <n v="19.033924832210836"/>
    <n v="3276.6200000000008"/>
    <n v="67"/>
    <n v="238"/>
    <n v="46.833992961287073"/>
    <n v="26.714358093571875"/>
    <m/>
    <m/>
    <m/>
    <x v="4"/>
    <x v="7"/>
    <x v="6"/>
    <x v="375"/>
  </r>
  <r>
    <s v="7-03"/>
    <d v="2014-10-20T00:00:00"/>
    <n v="538.84"/>
    <n v="0"/>
    <n v="0"/>
    <n v="271.25"/>
    <n v="15"/>
    <n v="18.083333333333332"/>
    <n v="267.58999999999997"/>
    <n v="12"/>
    <n v="27"/>
    <n v="22.299166666666665"/>
    <n v="19.957037037037033"/>
    <m/>
    <m/>
    <m/>
    <x v="4"/>
    <x v="7"/>
    <x v="0"/>
    <x v="375"/>
  </r>
  <r>
    <s v="7-03"/>
    <d v="2014-10-21T00:00:00"/>
    <n v="826.6"/>
    <n v="0"/>
    <n v="0"/>
    <n v="557.70000000000005"/>
    <n v="24"/>
    <n v="23.237500000000001"/>
    <n v="268.89999999999998"/>
    <n v="10"/>
    <n v="34"/>
    <n v="26.889999999999997"/>
    <n v="24.311764705882354"/>
    <m/>
    <m/>
    <m/>
    <x v="4"/>
    <x v="7"/>
    <x v="1"/>
    <x v="375"/>
  </r>
  <r>
    <s v="7-03"/>
    <d v="2014-10-22T00:00:00"/>
    <n v="841.9"/>
    <n v="0"/>
    <n v="0"/>
    <n v="324.55"/>
    <n v="21"/>
    <n v="15.454761904761906"/>
    <n v="517.35"/>
    <n v="12"/>
    <n v="33"/>
    <n v="43.112500000000004"/>
    <n v="25.512121212121215"/>
    <m/>
    <m/>
    <m/>
    <x v="4"/>
    <x v="7"/>
    <x v="2"/>
    <x v="375"/>
  </r>
  <r>
    <s v="7-03"/>
    <d v="2014-10-23T00:00:00"/>
    <n v="1591.86"/>
    <n v="0"/>
    <n v="0"/>
    <n v="545.54999999999995"/>
    <n v="29"/>
    <n v="18.812068965517241"/>
    <n v="1046.31"/>
    <n v="10"/>
    <n v="39"/>
    <n v="104.631"/>
    <n v="40.816923076923075"/>
    <m/>
    <m/>
    <m/>
    <x v="4"/>
    <x v="7"/>
    <x v="3"/>
    <x v="375"/>
  </r>
  <r>
    <s v="7-03"/>
    <d v="2014-10-24T00:00:00"/>
    <n v="1951.32"/>
    <n v="0"/>
    <n v="0"/>
    <n v="1314.75"/>
    <n v="40"/>
    <n v="32.868749999999999"/>
    <n v="636.57000000000005"/>
    <n v="15"/>
    <n v="55"/>
    <n v="42.438000000000002"/>
    <n v="35.478545454545454"/>
    <m/>
    <m/>
    <m/>
    <x v="4"/>
    <x v="7"/>
    <x v="4"/>
    <x v="375"/>
  </r>
  <r>
    <s v="7-03"/>
    <d v="2014-10-25T00:00:00"/>
    <n v="667.22"/>
    <n v="0"/>
    <n v="0"/>
    <n v="262.64999999999998"/>
    <n v="21"/>
    <n v="12.507142857142856"/>
    <n v="404.57"/>
    <n v="9"/>
    <n v="30"/>
    <n v="44.952222222222218"/>
    <n v="22.240666666666666"/>
    <m/>
    <m/>
    <m/>
    <x v="4"/>
    <x v="7"/>
    <x v="5"/>
    <x v="375"/>
  </r>
  <r>
    <m/>
    <d v="2014-10-26T00:00:00"/>
    <n v="6417.74"/>
    <n v="1791.8"/>
    <n v="8209.5399999999991"/>
    <m/>
    <n v="150"/>
    <n v="20.16059284345922"/>
    <n v="3141.2900000000004"/>
    <n v="68"/>
    <n v="218"/>
    <n v="47.38714814814815"/>
    <n v="28.052843025529299"/>
    <m/>
    <m/>
    <m/>
    <x v="5"/>
    <x v="7"/>
    <x v="6"/>
    <x v="376"/>
  </r>
  <r>
    <s v="7-04"/>
    <d v="2014-10-27T00:00:00"/>
    <n v="568.29999999999995"/>
    <n v="0"/>
    <n v="0"/>
    <n v="185.95"/>
    <n v="11"/>
    <n v="16.904545454545453"/>
    <n v="382.35"/>
    <n v="8"/>
    <n v="19"/>
    <n v="47.793750000000003"/>
    <n v="29.910526315789472"/>
    <m/>
    <m/>
    <m/>
    <x v="5"/>
    <x v="7"/>
    <x v="0"/>
    <x v="376"/>
  </r>
  <r>
    <s v="7-04"/>
    <d v="2014-10-28T00:00:00"/>
    <n v="777.13"/>
    <n v="0"/>
    <n v="0"/>
    <n v="609.9"/>
    <n v="27"/>
    <n v="22.588888888888889"/>
    <n v="167.23"/>
    <n v="8"/>
    <n v="35"/>
    <n v="20.903749999999999"/>
    <n v="22.203714285714284"/>
    <m/>
    <m/>
    <m/>
    <x v="5"/>
    <x v="7"/>
    <x v="1"/>
    <x v="376"/>
  </r>
  <r>
    <s v="7-04"/>
    <d v="2014-10-29T00:00:00"/>
    <n v="903.26"/>
    <n v="0"/>
    <n v="0"/>
    <n v="504.25"/>
    <n v="26"/>
    <n v="19.39423076923077"/>
    <n v="399.01"/>
    <n v="11"/>
    <n v="37"/>
    <n v="36.273636363636363"/>
    <n v="24.412432432432432"/>
    <m/>
    <m/>
    <m/>
    <x v="5"/>
    <x v="7"/>
    <x v="2"/>
    <x v="376"/>
  </r>
  <r>
    <s v="7-04"/>
    <d v="2014-10-30T00:00:00"/>
    <n v="1161.0999999999999"/>
    <n v="0"/>
    <n v="0"/>
    <n v="405.25"/>
    <n v="24"/>
    <n v="16.885416666666668"/>
    <n v="755.85"/>
    <n v="12"/>
    <n v="36"/>
    <n v="62.987500000000004"/>
    <n v="32.252777777777773"/>
    <m/>
    <m/>
    <m/>
    <x v="5"/>
    <x v="7"/>
    <x v="3"/>
    <x v="376"/>
  </r>
  <r>
    <s v="7-04"/>
    <d v="2014-10-31T00:00:00"/>
    <n v="897.6"/>
    <n v="0"/>
    <n v="0"/>
    <n v="511.35"/>
    <n v="29"/>
    <n v="17.632758620689657"/>
    <n v="386.25"/>
    <n v="14"/>
    <n v="43"/>
    <n v="27.589285714285715"/>
    <n v="20.874418604651165"/>
    <m/>
    <m/>
    <m/>
    <x v="5"/>
    <x v="7"/>
    <x v="4"/>
    <x v="376"/>
  </r>
  <r>
    <s v="7-04"/>
    <d v="2014-11-01T00:00:00"/>
    <n v="799.58"/>
    <n v="0"/>
    <n v="0"/>
    <n v="329.35"/>
    <n v="20"/>
    <n v="16.467500000000001"/>
    <n v="470.23"/>
    <n v="15"/>
    <n v="35"/>
    <n v="31.348666666666666"/>
    <n v="22.845142857142857"/>
    <m/>
    <m/>
    <m/>
    <x v="5"/>
    <x v="7"/>
    <x v="5"/>
    <x v="376"/>
  </r>
  <r>
    <m/>
    <d v="2014-11-02T00:00:00"/>
    <n v="5106.9699999999993"/>
    <n v="2166.77"/>
    <n v="7273.74"/>
    <m/>
    <n v="137"/>
    <n v="18.312223400003575"/>
    <n v="2560.92"/>
    <n v="68"/>
    <n v="205"/>
    <n v="37.816098124098126"/>
    <n v="25.416502045584664"/>
    <m/>
    <m/>
    <m/>
    <x v="6"/>
    <x v="7"/>
    <x v="6"/>
    <x v="377"/>
  </r>
  <r>
    <s v="7-05"/>
    <d v="2014-11-03T00:00:00"/>
    <n v="0"/>
    <n v="0"/>
    <n v="0"/>
    <n v="0"/>
    <n v="0"/>
    <n v="0"/>
    <n v="0"/>
    <n v="0"/>
    <n v="0"/>
    <n v="0"/>
    <n v="0"/>
    <m/>
    <m/>
    <m/>
    <x v="6"/>
    <x v="7"/>
    <x v="0"/>
    <x v="377"/>
  </r>
  <r>
    <s v="7-05"/>
    <d v="2014-11-04T00:00:00"/>
    <n v="0"/>
    <n v="0"/>
    <n v="0"/>
    <n v="0"/>
    <n v="0"/>
    <n v="0"/>
    <n v="0"/>
    <n v="0"/>
    <n v="0"/>
    <n v="0"/>
    <n v="0"/>
    <m/>
    <m/>
    <m/>
    <x v="6"/>
    <x v="7"/>
    <x v="1"/>
    <x v="377"/>
  </r>
  <r>
    <s v="7-05"/>
    <d v="2014-11-05T00:00:00"/>
    <n v="0"/>
    <n v="0"/>
    <n v="0"/>
    <n v="0"/>
    <n v="0"/>
    <n v="0"/>
    <n v="0"/>
    <n v="0"/>
    <n v="0"/>
    <n v="0"/>
    <n v="0"/>
    <m/>
    <m/>
    <m/>
    <x v="6"/>
    <x v="7"/>
    <x v="2"/>
    <x v="377"/>
  </r>
  <r>
    <s v="7-05"/>
    <d v="2014-11-06T00:00:00"/>
    <n v="0"/>
    <n v="0"/>
    <n v="0"/>
    <n v="0"/>
    <n v="0"/>
    <n v="0"/>
    <n v="0"/>
    <n v="0"/>
    <n v="0"/>
    <n v="0"/>
    <n v="0"/>
    <m/>
    <m/>
    <m/>
    <x v="6"/>
    <x v="7"/>
    <x v="3"/>
    <x v="377"/>
  </r>
  <r>
    <s v="7-05"/>
    <d v="2014-11-07T00:00:00"/>
    <n v="0"/>
    <n v="0"/>
    <n v="0"/>
    <n v="0"/>
    <n v="0"/>
    <n v="0"/>
    <n v="0"/>
    <n v="0"/>
    <n v="0"/>
    <n v="0"/>
    <n v="0"/>
    <m/>
    <m/>
    <m/>
    <x v="6"/>
    <x v="7"/>
    <x v="4"/>
    <x v="377"/>
  </r>
  <r>
    <s v="7-05"/>
    <d v="2014-11-08T00:00:00"/>
    <n v="0"/>
    <n v="0"/>
    <n v="0"/>
    <n v="0"/>
    <n v="0"/>
    <n v="0"/>
    <n v="0"/>
    <n v="0"/>
    <n v="0"/>
    <n v="0"/>
    <n v="0"/>
    <m/>
    <m/>
    <m/>
    <x v="6"/>
    <x v="7"/>
    <x v="5"/>
    <x v="377"/>
  </r>
  <r>
    <m/>
    <d v="2014-11-09T00:00:00"/>
    <n v="0"/>
    <m/>
    <n v="0"/>
    <m/>
    <n v="0"/>
    <n v="0"/>
    <n v="0"/>
    <n v="0"/>
    <n v="0"/>
    <n v="0"/>
    <n v="0"/>
    <m/>
    <m/>
    <m/>
    <x v="7"/>
    <x v="7"/>
    <x v="6"/>
    <x v="378"/>
  </r>
  <r>
    <s v="7-06"/>
    <d v="2014-11-10T00:00:00"/>
    <n v="0"/>
    <n v="0"/>
    <n v="0"/>
    <n v="0"/>
    <n v="0"/>
    <n v="0"/>
    <n v="0"/>
    <n v="0"/>
    <n v="0"/>
    <n v="0"/>
    <n v="0"/>
    <m/>
    <m/>
    <m/>
    <x v="7"/>
    <x v="7"/>
    <x v="0"/>
    <x v="378"/>
  </r>
  <r>
    <s v="7-06"/>
    <d v="2014-11-11T00:00:00"/>
    <n v="0"/>
    <n v="0"/>
    <n v="0"/>
    <n v="0"/>
    <n v="0"/>
    <n v="0"/>
    <n v="0"/>
    <n v="0"/>
    <n v="0"/>
    <n v="0"/>
    <n v="0"/>
    <m/>
    <m/>
    <m/>
    <x v="7"/>
    <x v="7"/>
    <x v="1"/>
    <x v="378"/>
  </r>
  <r>
    <s v="7-06"/>
    <d v="2014-11-12T00:00:00"/>
    <n v="0"/>
    <n v="0"/>
    <n v="0"/>
    <n v="0"/>
    <n v="0"/>
    <n v="0"/>
    <n v="0"/>
    <n v="0"/>
    <n v="0"/>
    <n v="0"/>
    <n v="0"/>
    <m/>
    <m/>
    <m/>
    <x v="7"/>
    <x v="7"/>
    <x v="2"/>
    <x v="378"/>
  </r>
  <r>
    <s v="7-06"/>
    <d v="2014-11-13T00:00:00"/>
    <n v="0"/>
    <n v="0"/>
    <n v="0"/>
    <n v="0"/>
    <n v="0"/>
    <n v="0"/>
    <n v="0"/>
    <n v="0"/>
    <n v="0"/>
    <n v="0"/>
    <n v="0"/>
    <m/>
    <m/>
    <m/>
    <x v="7"/>
    <x v="7"/>
    <x v="3"/>
    <x v="378"/>
  </r>
  <r>
    <s v="7-06"/>
    <d v="2014-11-14T00:00:00"/>
    <n v="0"/>
    <n v="0"/>
    <n v="0"/>
    <n v="0"/>
    <n v="0"/>
    <n v="0"/>
    <n v="0"/>
    <n v="0"/>
    <n v="0"/>
    <n v="0"/>
    <n v="0"/>
    <m/>
    <m/>
    <m/>
    <x v="7"/>
    <x v="7"/>
    <x v="4"/>
    <x v="378"/>
  </r>
  <r>
    <s v="7-06"/>
    <d v="2014-11-15T00:00:00"/>
    <n v="0"/>
    <n v="0"/>
    <n v="0"/>
    <n v="0"/>
    <n v="0"/>
    <n v="0"/>
    <n v="0"/>
    <n v="0"/>
    <n v="0"/>
    <n v="0"/>
    <n v="0"/>
    <m/>
    <m/>
    <m/>
    <x v="7"/>
    <x v="7"/>
    <x v="5"/>
    <x v="378"/>
  </r>
  <r>
    <m/>
    <d v="2014-11-16T00:00:00"/>
    <n v="0"/>
    <m/>
    <n v="0"/>
    <m/>
    <n v="0"/>
    <n v="0"/>
    <n v="0"/>
    <n v="0"/>
    <n v="0"/>
    <n v="0"/>
    <n v="0"/>
    <m/>
    <m/>
    <m/>
    <x v="8"/>
    <x v="7"/>
    <x v="6"/>
    <x v="379"/>
  </r>
  <r>
    <s v="7-07"/>
    <d v="2014-11-17T00:00:00"/>
    <n v="0"/>
    <n v="0"/>
    <n v="0"/>
    <n v="0"/>
    <n v="0"/>
    <n v="0"/>
    <n v="0"/>
    <n v="0"/>
    <n v="0"/>
    <n v="0"/>
    <n v="0"/>
    <m/>
    <m/>
    <m/>
    <x v="8"/>
    <x v="7"/>
    <x v="0"/>
    <x v="379"/>
  </r>
  <r>
    <s v="7-07"/>
    <d v="2014-11-18T00:00:00"/>
    <n v="0"/>
    <n v="0"/>
    <n v="0"/>
    <n v="0"/>
    <n v="0"/>
    <n v="0"/>
    <n v="0"/>
    <n v="0"/>
    <n v="0"/>
    <n v="0"/>
    <n v="0"/>
    <m/>
    <m/>
    <m/>
    <x v="8"/>
    <x v="7"/>
    <x v="1"/>
    <x v="379"/>
  </r>
  <r>
    <s v="7-07"/>
    <d v="2014-11-19T00:00:00"/>
    <n v="0"/>
    <n v="0"/>
    <n v="0"/>
    <n v="0"/>
    <n v="0"/>
    <n v="0"/>
    <n v="0"/>
    <n v="0"/>
    <n v="0"/>
    <n v="0"/>
    <n v="0"/>
    <m/>
    <m/>
    <m/>
    <x v="8"/>
    <x v="7"/>
    <x v="2"/>
    <x v="379"/>
  </r>
  <r>
    <s v="7-07"/>
    <d v="2014-11-20T00:00:00"/>
    <n v="0"/>
    <n v="0"/>
    <n v="0"/>
    <n v="0"/>
    <n v="0"/>
    <n v="0"/>
    <n v="0"/>
    <n v="0"/>
    <n v="0"/>
    <n v="0"/>
    <n v="0"/>
    <m/>
    <m/>
    <m/>
    <x v="8"/>
    <x v="7"/>
    <x v="3"/>
    <x v="379"/>
  </r>
  <r>
    <s v="7-07"/>
    <d v="2014-11-21T00:00:00"/>
    <n v="0"/>
    <n v="0"/>
    <n v="0"/>
    <n v="0"/>
    <n v="0"/>
    <n v="0"/>
    <n v="0"/>
    <n v="0"/>
    <n v="0"/>
    <n v="0"/>
    <n v="0"/>
    <m/>
    <m/>
    <m/>
    <x v="8"/>
    <x v="7"/>
    <x v="4"/>
    <x v="379"/>
  </r>
  <r>
    <s v="7-07"/>
    <d v="2014-11-22T00:00:00"/>
    <n v="0"/>
    <n v="0"/>
    <n v="0"/>
    <n v="0"/>
    <n v="0"/>
    <n v="0"/>
    <n v="0"/>
    <n v="0"/>
    <n v="0"/>
    <n v="0"/>
    <n v="0"/>
    <m/>
    <m/>
    <m/>
    <x v="8"/>
    <x v="7"/>
    <x v="5"/>
    <x v="379"/>
  </r>
  <r>
    <m/>
    <d v="2014-11-23T00:00:00"/>
    <n v="0"/>
    <m/>
    <n v="0"/>
    <m/>
    <n v="0"/>
    <n v="0"/>
    <n v="0"/>
    <n v="0"/>
    <n v="0"/>
    <n v="0"/>
    <n v="0"/>
    <m/>
    <m/>
    <m/>
    <x v="9"/>
    <x v="7"/>
    <x v="6"/>
    <x v="380"/>
  </r>
  <r>
    <s v="7-08"/>
    <d v="2014-11-24T00:00:00"/>
    <n v="0"/>
    <n v="0"/>
    <n v="0"/>
    <n v="0"/>
    <n v="0"/>
    <n v="0"/>
    <n v="0"/>
    <n v="0"/>
    <n v="0"/>
    <n v="0"/>
    <n v="0"/>
    <m/>
    <m/>
    <m/>
    <x v="9"/>
    <x v="7"/>
    <x v="0"/>
    <x v="380"/>
  </r>
  <r>
    <s v="7-08"/>
    <d v="2014-11-25T00:00:00"/>
    <n v="0"/>
    <n v="0"/>
    <n v="0"/>
    <n v="0"/>
    <n v="0"/>
    <n v="0"/>
    <n v="0"/>
    <n v="0"/>
    <n v="0"/>
    <n v="0"/>
    <n v="0"/>
    <m/>
    <m/>
    <m/>
    <x v="9"/>
    <x v="7"/>
    <x v="1"/>
    <x v="380"/>
  </r>
  <r>
    <s v="7-08"/>
    <d v="2014-11-26T00:00:00"/>
    <n v="0"/>
    <n v="0"/>
    <n v="0"/>
    <n v="0"/>
    <n v="0"/>
    <n v="0"/>
    <n v="0"/>
    <n v="0"/>
    <n v="0"/>
    <n v="0"/>
    <n v="0"/>
    <m/>
    <m/>
    <m/>
    <x v="9"/>
    <x v="7"/>
    <x v="2"/>
    <x v="380"/>
  </r>
  <r>
    <s v="7-08"/>
    <d v="2014-11-27T00:00:00"/>
    <n v="0"/>
    <n v="0"/>
    <n v="0"/>
    <n v="0"/>
    <n v="0"/>
    <n v="0"/>
    <n v="0"/>
    <n v="0"/>
    <n v="0"/>
    <n v="0"/>
    <n v="0"/>
    <m/>
    <m/>
    <m/>
    <x v="9"/>
    <x v="7"/>
    <x v="3"/>
    <x v="380"/>
  </r>
  <r>
    <s v="7-08"/>
    <d v="2014-11-28T00:00:00"/>
    <n v="0"/>
    <n v="0"/>
    <n v="0"/>
    <n v="0"/>
    <n v="0"/>
    <n v="0"/>
    <n v="0"/>
    <n v="0"/>
    <n v="0"/>
    <n v="0"/>
    <n v="0"/>
    <m/>
    <m/>
    <m/>
    <x v="9"/>
    <x v="7"/>
    <x v="4"/>
    <x v="380"/>
  </r>
  <r>
    <s v="7-08"/>
    <d v="2014-11-29T00:00:00"/>
    <n v="0"/>
    <n v="0"/>
    <n v="0"/>
    <n v="0"/>
    <n v="0"/>
    <n v="0"/>
    <n v="0"/>
    <n v="0"/>
    <n v="0"/>
    <n v="0"/>
    <n v="0"/>
    <m/>
    <m/>
    <m/>
    <x v="9"/>
    <x v="7"/>
    <x v="5"/>
    <x v="380"/>
  </r>
  <r>
    <m/>
    <d v="2014-11-30T00:00:00"/>
    <n v="0"/>
    <m/>
    <n v="0"/>
    <m/>
    <n v="0"/>
    <n v="0"/>
    <n v="0"/>
    <n v="0"/>
    <n v="0"/>
    <n v="0"/>
    <n v="0"/>
    <m/>
    <m/>
    <m/>
    <x v="10"/>
    <x v="7"/>
    <x v="6"/>
    <x v="381"/>
  </r>
  <r>
    <s v="7-09"/>
    <d v="2014-12-01T00:00:00"/>
    <n v="0"/>
    <n v="0"/>
    <n v="0"/>
    <n v="0"/>
    <n v="0"/>
    <n v="0"/>
    <n v="0"/>
    <n v="0"/>
    <n v="0"/>
    <n v="0"/>
    <n v="0"/>
    <m/>
    <m/>
    <m/>
    <x v="10"/>
    <x v="7"/>
    <x v="0"/>
    <x v="381"/>
  </r>
  <r>
    <s v="7-09"/>
    <d v="2014-12-02T00:00:00"/>
    <n v="0"/>
    <n v="0"/>
    <n v="0"/>
    <n v="0"/>
    <n v="0"/>
    <n v="0"/>
    <n v="0"/>
    <n v="0"/>
    <n v="0"/>
    <n v="0"/>
    <n v="0"/>
    <m/>
    <m/>
    <m/>
    <x v="10"/>
    <x v="7"/>
    <x v="1"/>
    <x v="381"/>
  </r>
  <r>
    <s v="7-09"/>
    <d v="2014-12-03T00:00:00"/>
    <n v="0"/>
    <n v="0"/>
    <n v="0"/>
    <n v="0"/>
    <n v="0"/>
    <n v="0"/>
    <n v="0"/>
    <n v="0"/>
    <n v="0"/>
    <n v="0"/>
    <n v="0"/>
    <m/>
    <m/>
    <m/>
    <x v="10"/>
    <x v="7"/>
    <x v="2"/>
    <x v="381"/>
  </r>
  <r>
    <s v="7-09"/>
    <d v="2014-12-04T00:00:00"/>
    <n v="0"/>
    <n v="0"/>
    <n v="0"/>
    <n v="0"/>
    <n v="0"/>
    <n v="0"/>
    <n v="0"/>
    <n v="0"/>
    <n v="0"/>
    <n v="0"/>
    <n v="0"/>
    <m/>
    <m/>
    <m/>
    <x v="10"/>
    <x v="7"/>
    <x v="3"/>
    <x v="381"/>
  </r>
  <r>
    <s v="7-09"/>
    <d v="2014-12-05T00:00:00"/>
    <n v="0"/>
    <n v="0"/>
    <n v="0"/>
    <n v="0"/>
    <n v="0"/>
    <n v="0"/>
    <n v="0"/>
    <n v="0"/>
    <n v="0"/>
    <n v="0"/>
    <n v="0"/>
    <m/>
    <m/>
    <m/>
    <x v="10"/>
    <x v="7"/>
    <x v="4"/>
    <x v="381"/>
  </r>
  <r>
    <s v="7-09"/>
    <d v="2014-12-06T00:00:00"/>
    <n v="0"/>
    <n v="0"/>
    <n v="0"/>
    <n v="0"/>
    <n v="0"/>
    <n v="0"/>
    <n v="0"/>
    <n v="0"/>
    <n v="0"/>
    <n v="0"/>
    <n v="0"/>
    <m/>
    <m/>
    <m/>
    <x v="10"/>
    <x v="7"/>
    <x v="5"/>
    <x v="381"/>
  </r>
  <r>
    <m/>
    <d v="2014-12-07T00:00:00"/>
    <n v="0"/>
    <m/>
    <n v="0"/>
    <m/>
    <n v="0"/>
    <n v="0"/>
    <n v="0"/>
    <n v="0"/>
    <n v="0"/>
    <n v="0"/>
    <n v="0"/>
    <m/>
    <m/>
    <m/>
    <x v="11"/>
    <x v="7"/>
    <x v="6"/>
    <x v="382"/>
  </r>
  <r>
    <s v="7-10"/>
    <d v="2014-12-08T00:00:00"/>
    <n v="0"/>
    <n v="0"/>
    <n v="0"/>
    <n v="0"/>
    <n v="0"/>
    <n v="0"/>
    <n v="0"/>
    <n v="0"/>
    <n v="0"/>
    <n v="0"/>
    <n v="0"/>
    <m/>
    <m/>
    <m/>
    <x v="11"/>
    <x v="7"/>
    <x v="0"/>
    <x v="382"/>
  </r>
  <r>
    <s v="7-10"/>
    <d v="2014-12-09T00:00:00"/>
    <n v="0"/>
    <n v="0"/>
    <n v="0"/>
    <n v="0"/>
    <n v="0"/>
    <n v="0"/>
    <n v="0"/>
    <n v="0"/>
    <n v="0"/>
    <n v="0"/>
    <n v="0"/>
    <m/>
    <m/>
    <m/>
    <x v="11"/>
    <x v="7"/>
    <x v="1"/>
    <x v="382"/>
  </r>
  <r>
    <s v="7-10"/>
    <d v="2014-12-10T00:00:00"/>
    <n v="0"/>
    <n v="0"/>
    <n v="0"/>
    <n v="0"/>
    <n v="0"/>
    <n v="0"/>
    <n v="0"/>
    <n v="0"/>
    <n v="0"/>
    <n v="0"/>
    <n v="0"/>
    <m/>
    <m/>
    <m/>
    <x v="11"/>
    <x v="7"/>
    <x v="2"/>
    <x v="382"/>
  </r>
  <r>
    <s v="7-10"/>
    <d v="2014-12-11T00:00:00"/>
    <n v="0"/>
    <n v="0"/>
    <n v="0"/>
    <n v="0"/>
    <n v="0"/>
    <n v="0"/>
    <n v="0"/>
    <n v="0"/>
    <n v="0"/>
    <n v="0"/>
    <n v="0"/>
    <m/>
    <m/>
    <m/>
    <x v="11"/>
    <x v="7"/>
    <x v="3"/>
    <x v="382"/>
  </r>
  <r>
    <s v="7-10"/>
    <d v="2014-12-12T00:00:00"/>
    <n v="0"/>
    <n v="0"/>
    <n v="0"/>
    <n v="0"/>
    <n v="0"/>
    <n v="0"/>
    <n v="0"/>
    <n v="0"/>
    <n v="0"/>
    <n v="0"/>
    <n v="0"/>
    <m/>
    <m/>
    <m/>
    <x v="11"/>
    <x v="7"/>
    <x v="4"/>
    <x v="382"/>
  </r>
  <r>
    <s v="7-10"/>
    <d v="2014-12-13T00:00:00"/>
    <n v="0"/>
    <n v="0"/>
    <n v="0"/>
    <n v="0"/>
    <n v="0"/>
    <n v="0"/>
    <n v="0"/>
    <n v="0"/>
    <n v="0"/>
    <n v="0"/>
    <n v="0"/>
    <m/>
    <m/>
    <m/>
    <x v="11"/>
    <x v="7"/>
    <x v="5"/>
    <x v="382"/>
  </r>
  <r>
    <m/>
    <d v="2014-12-14T00:00:00"/>
    <n v="0"/>
    <m/>
    <n v="0"/>
    <m/>
    <n v="0"/>
    <n v="0"/>
    <n v="0"/>
    <n v="0"/>
    <n v="0"/>
    <n v="0"/>
    <n v="0"/>
    <m/>
    <m/>
    <m/>
    <x v="12"/>
    <x v="7"/>
    <x v="6"/>
    <x v="383"/>
  </r>
  <r>
    <s v="7-11"/>
    <d v="2014-12-15T00:00:00"/>
    <n v="0"/>
    <n v="0"/>
    <n v="0"/>
    <n v="0"/>
    <n v="0"/>
    <n v="0"/>
    <n v="0"/>
    <n v="0"/>
    <n v="0"/>
    <n v="0"/>
    <n v="0"/>
    <m/>
    <m/>
    <m/>
    <x v="12"/>
    <x v="7"/>
    <x v="0"/>
    <x v="383"/>
  </r>
  <r>
    <s v="7-11"/>
    <d v="2014-12-16T00:00:00"/>
    <n v="0"/>
    <n v="0"/>
    <n v="0"/>
    <n v="0"/>
    <n v="0"/>
    <n v="0"/>
    <n v="0"/>
    <n v="0"/>
    <n v="0"/>
    <n v="0"/>
    <n v="0"/>
    <m/>
    <m/>
    <m/>
    <x v="12"/>
    <x v="7"/>
    <x v="1"/>
    <x v="383"/>
  </r>
  <r>
    <s v="7-11"/>
    <d v="2014-12-17T00:00:00"/>
    <n v="0"/>
    <n v="0"/>
    <n v="0"/>
    <n v="0"/>
    <n v="0"/>
    <n v="0"/>
    <n v="0"/>
    <n v="0"/>
    <n v="0"/>
    <n v="0"/>
    <n v="0"/>
    <m/>
    <m/>
    <m/>
    <x v="12"/>
    <x v="7"/>
    <x v="2"/>
    <x v="383"/>
  </r>
  <r>
    <s v="7-11"/>
    <d v="2014-12-18T00:00:00"/>
    <n v="0"/>
    <n v="0"/>
    <n v="0"/>
    <n v="0"/>
    <n v="0"/>
    <n v="0"/>
    <n v="0"/>
    <n v="0"/>
    <n v="0"/>
    <n v="0"/>
    <n v="0"/>
    <m/>
    <m/>
    <m/>
    <x v="12"/>
    <x v="7"/>
    <x v="3"/>
    <x v="383"/>
  </r>
  <r>
    <s v="7-11"/>
    <d v="2014-12-19T00:00:00"/>
    <n v="0"/>
    <n v="0"/>
    <n v="0"/>
    <n v="0"/>
    <n v="0"/>
    <n v="0"/>
    <n v="0"/>
    <n v="0"/>
    <n v="0"/>
    <n v="0"/>
    <n v="0"/>
    <m/>
    <m/>
    <m/>
    <x v="12"/>
    <x v="7"/>
    <x v="4"/>
    <x v="383"/>
  </r>
  <r>
    <s v="7-11"/>
    <d v="2014-12-20T00:00:00"/>
    <n v="0"/>
    <n v="0"/>
    <n v="0"/>
    <n v="0"/>
    <n v="0"/>
    <n v="0"/>
    <n v="0"/>
    <n v="0"/>
    <n v="0"/>
    <n v="0"/>
    <n v="0"/>
    <m/>
    <m/>
    <m/>
    <x v="12"/>
    <x v="7"/>
    <x v="5"/>
    <x v="383"/>
  </r>
  <r>
    <m/>
    <d v="2014-12-21T00:00:00"/>
    <n v="0"/>
    <m/>
    <n v="0"/>
    <m/>
    <n v="0"/>
    <n v="0"/>
    <n v="0"/>
    <n v="0"/>
    <n v="0"/>
    <n v="0"/>
    <n v="0"/>
    <m/>
    <m/>
    <m/>
    <x v="13"/>
    <x v="7"/>
    <x v="6"/>
    <x v="384"/>
  </r>
  <r>
    <s v="7-12"/>
    <d v="2014-12-22T00:00:00"/>
    <n v="0"/>
    <n v="0"/>
    <n v="0"/>
    <n v="0"/>
    <n v="0"/>
    <n v="0"/>
    <n v="0"/>
    <n v="0"/>
    <n v="0"/>
    <n v="0"/>
    <n v="0"/>
    <m/>
    <m/>
    <m/>
    <x v="13"/>
    <x v="7"/>
    <x v="0"/>
    <x v="384"/>
  </r>
  <r>
    <s v="7-12"/>
    <d v="2014-12-23T00:00:00"/>
    <n v="0"/>
    <n v="0"/>
    <n v="0"/>
    <n v="0"/>
    <n v="0"/>
    <n v="0"/>
    <n v="0"/>
    <n v="0"/>
    <n v="0"/>
    <n v="0"/>
    <n v="0"/>
    <m/>
    <m/>
    <m/>
    <x v="13"/>
    <x v="7"/>
    <x v="1"/>
    <x v="384"/>
  </r>
  <r>
    <s v="7-12"/>
    <d v="2014-12-24T00:00:00"/>
    <n v="0"/>
    <n v="0"/>
    <n v="0"/>
    <n v="0"/>
    <n v="0"/>
    <n v="0"/>
    <n v="0"/>
    <n v="0"/>
    <n v="0"/>
    <n v="0"/>
    <n v="0"/>
    <m/>
    <m/>
    <m/>
    <x v="13"/>
    <x v="7"/>
    <x v="2"/>
    <x v="384"/>
  </r>
  <r>
    <s v="7-12"/>
    <d v="2014-12-25T00:00:00"/>
    <n v="0"/>
    <n v="0"/>
    <n v="0"/>
    <n v="0"/>
    <n v="0"/>
    <n v="0"/>
    <n v="0"/>
    <n v="0"/>
    <n v="0"/>
    <n v="0"/>
    <n v="0"/>
    <s v="CHRISTMAS DAY"/>
    <m/>
    <m/>
    <x v="13"/>
    <x v="7"/>
    <x v="3"/>
    <x v="384"/>
  </r>
  <r>
    <s v="7-12"/>
    <d v="2014-12-26T00:00:00"/>
    <n v="0"/>
    <n v="0"/>
    <n v="0"/>
    <n v="0"/>
    <n v="0"/>
    <n v="0"/>
    <n v="0"/>
    <n v="0"/>
    <n v="0"/>
    <n v="0"/>
    <n v="0"/>
    <s v="BOXING DAY"/>
    <m/>
    <m/>
    <x v="13"/>
    <x v="7"/>
    <x v="4"/>
    <x v="384"/>
  </r>
  <r>
    <s v="7-12"/>
    <d v="2014-12-27T00:00:00"/>
    <n v="0"/>
    <n v="0"/>
    <n v="0"/>
    <n v="0"/>
    <n v="0"/>
    <n v="0"/>
    <n v="0"/>
    <n v="0"/>
    <n v="0"/>
    <n v="0"/>
    <n v="0"/>
    <s v="CLOSED"/>
    <m/>
    <m/>
    <x v="13"/>
    <x v="7"/>
    <x v="5"/>
    <x v="384"/>
  </r>
  <r>
    <m/>
    <d v="2014-12-28T00:00:00"/>
    <n v="0"/>
    <m/>
    <n v="0"/>
    <m/>
    <n v="0"/>
    <n v="0"/>
    <n v="0"/>
    <n v="0"/>
    <n v="0"/>
    <n v="0"/>
    <n v="0"/>
    <m/>
    <m/>
    <m/>
    <x v="14"/>
    <x v="7"/>
    <x v="6"/>
    <x v="385"/>
  </r>
  <r>
    <s v="7-13"/>
    <d v="2014-12-29T00:00:00"/>
    <n v="0"/>
    <n v="0"/>
    <n v="0"/>
    <n v="0"/>
    <n v="0"/>
    <n v="0"/>
    <n v="0"/>
    <n v="0"/>
    <n v="0"/>
    <n v="0"/>
    <n v="0"/>
    <m/>
    <m/>
    <m/>
    <x v="14"/>
    <x v="7"/>
    <x v="0"/>
    <x v="385"/>
  </r>
  <r>
    <s v="7-13"/>
    <d v="2014-12-30T00:00:00"/>
    <n v="0"/>
    <n v="0"/>
    <n v="0"/>
    <n v="0"/>
    <n v="0"/>
    <n v="0"/>
    <n v="0"/>
    <n v="0"/>
    <n v="0"/>
    <n v="0"/>
    <n v="0"/>
    <m/>
    <m/>
    <m/>
    <x v="14"/>
    <x v="7"/>
    <x v="1"/>
    <x v="385"/>
  </r>
  <r>
    <s v="7-13"/>
    <d v="2014-12-31T00:00:00"/>
    <n v="0"/>
    <n v="0"/>
    <n v="0"/>
    <n v="0"/>
    <n v="0"/>
    <n v="0"/>
    <n v="0"/>
    <n v="0"/>
    <n v="0"/>
    <n v="0"/>
    <n v="0"/>
    <m/>
    <m/>
    <m/>
    <x v="14"/>
    <x v="7"/>
    <x v="2"/>
    <x v="385"/>
  </r>
  <r>
    <s v="7-13"/>
    <d v="2015-01-01T00:00:00"/>
    <n v="0"/>
    <n v="0"/>
    <n v="0"/>
    <n v="0"/>
    <n v="0"/>
    <n v="0"/>
    <n v="0"/>
    <n v="0"/>
    <n v="0"/>
    <n v="0"/>
    <n v="0"/>
    <s v="NEW YEARS DAY"/>
    <m/>
    <m/>
    <x v="15"/>
    <x v="8"/>
    <x v="3"/>
    <x v="386"/>
  </r>
  <r>
    <s v="7-13"/>
    <d v="2015-01-02T00:00:00"/>
    <n v="0"/>
    <n v="0"/>
    <n v="0"/>
    <n v="0"/>
    <n v="0"/>
    <n v="0"/>
    <n v="0"/>
    <n v="0"/>
    <n v="0"/>
    <n v="0"/>
    <n v="0"/>
    <m/>
    <m/>
    <m/>
    <x v="15"/>
    <x v="8"/>
    <x v="4"/>
    <x v="386"/>
  </r>
  <r>
    <s v="7-13"/>
    <d v="2015-01-03T00:00:00"/>
    <n v="0"/>
    <n v="0"/>
    <n v="0"/>
    <n v="0"/>
    <n v="0"/>
    <n v="0"/>
    <n v="0"/>
    <n v="0"/>
    <n v="0"/>
    <n v="0"/>
    <n v="0"/>
    <m/>
    <m/>
    <m/>
    <x v="15"/>
    <x v="8"/>
    <x v="5"/>
    <x v="386"/>
  </r>
  <r>
    <m/>
    <d v="2015-01-04T00:00:00"/>
    <n v="0"/>
    <m/>
    <n v="0"/>
    <m/>
    <n v="0"/>
    <n v="0"/>
    <n v="0"/>
    <n v="0"/>
    <n v="0"/>
    <n v="0"/>
    <n v="0"/>
    <m/>
    <m/>
    <m/>
    <x v="16"/>
    <x v="8"/>
    <x v="6"/>
    <x v="387"/>
  </r>
  <r>
    <s v="7-14"/>
    <d v="2015-01-05T00:00:00"/>
    <n v="0"/>
    <n v="0"/>
    <n v="0"/>
    <n v="0"/>
    <n v="0"/>
    <n v="0"/>
    <n v="0"/>
    <n v="0"/>
    <n v="0"/>
    <n v="0"/>
    <n v="0"/>
    <m/>
    <m/>
    <m/>
    <x v="16"/>
    <x v="8"/>
    <x v="0"/>
    <x v="387"/>
  </r>
  <r>
    <s v="7-14"/>
    <d v="2015-01-06T00:00:00"/>
    <n v="0"/>
    <n v="0"/>
    <n v="0"/>
    <n v="0"/>
    <n v="0"/>
    <n v="0"/>
    <n v="0"/>
    <n v="0"/>
    <n v="0"/>
    <n v="0"/>
    <n v="0"/>
    <m/>
    <m/>
    <m/>
    <x v="16"/>
    <x v="8"/>
    <x v="1"/>
    <x v="387"/>
  </r>
  <r>
    <s v="7-14"/>
    <d v="2015-01-07T00:00:00"/>
    <n v="0"/>
    <n v="0"/>
    <n v="0"/>
    <n v="0"/>
    <n v="0"/>
    <n v="0"/>
    <n v="0"/>
    <n v="0"/>
    <n v="0"/>
    <n v="0"/>
    <n v="0"/>
    <m/>
    <m/>
    <m/>
    <x v="16"/>
    <x v="8"/>
    <x v="2"/>
    <x v="387"/>
  </r>
  <r>
    <s v="7-14"/>
    <d v="2015-01-08T00:00:00"/>
    <n v="0"/>
    <n v="0"/>
    <n v="0"/>
    <n v="0"/>
    <n v="0"/>
    <n v="0"/>
    <n v="0"/>
    <n v="0"/>
    <n v="0"/>
    <n v="0"/>
    <n v="0"/>
    <m/>
    <m/>
    <m/>
    <x v="16"/>
    <x v="8"/>
    <x v="3"/>
    <x v="387"/>
  </r>
  <r>
    <s v="7-14"/>
    <d v="2015-01-09T00:00:00"/>
    <n v="0"/>
    <n v="0"/>
    <n v="0"/>
    <n v="0"/>
    <n v="0"/>
    <n v="0"/>
    <n v="0"/>
    <n v="0"/>
    <n v="0"/>
    <n v="0"/>
    <n v="0"/>
    <m/>
    <m/>
    <m/>
    <x v="16"/>
    <x v="8"/>
    <x v="4"/>
    <x v="387"/>
  </r>
  <r>
    <s v="7-14"/>
    <d v="2015-01-10T00:00:00"/>
    <n v="0"/>
    <n v="0"/>
    <n v="0"/>
    <n v="0"/>
    <n v="0"/>
    <n v="0"/>
    <n v="0"/>
    <n v="0"/>
    <n v="0"/>
    <n v="0"/>
    <n v="0"/>
    <m/>
    <m/>
    <m/>
    <x v="16"/>
    <x v="8"/>
    <x v="5"/>
    <x v="387"/>
  </r>
  <r>
    <m/>
    <d v="2015-01-11T00:00:00"/>
    <n v="0"/>
    <m/>
    <n v="0"/>
    <m/>
    <n v="0"/>
    <n v="0"/>
    <n v="0"/>
    <n v="0"/>
    <n v="0"/>
    <n v="0"/>
    <n v="0"/>
    <m/>
    <m/>
    <m/>
    <x v="17"/>
    <x v="8"/>
    <x v="6"/>
    <x v="388"/>
  </r>
  <r>
    <s v="7-15"/>
    <d v="2015-01-12T00:00:00"/>
    <n v="0"/>
    <n v="0"/>
    <n v="0"/>
    <n v="0"/>
    <n v="0"/>
    <n v="0"/>
    <n v="0"/>
    <n v="0"/>
    <n v="0"/>
    <n v="0"/>
    <n v="0"/>
    <m/>
    <m/>
    <m/>
    <x v="17"/>
    <x v="8"/>
    <x v="0"/>
    <x v="388"/>
  </r>
  <r>
    <s v="7-15"/>
    <d v="2015-01-13T00:00:00"/>
    <n v="0"/>
    <n v="0"/>
    <n v="0"/>
    <n v="0"/>
    <n v="0"/>
    <n v="0"/>
    <n v="0"/>
    <n v="0"/>
    <n v="0"/>
    <n v="0"/>
    <n v="0"/>
    <m/>
    <m/>
    <m/>
    <x v="17"/>
    <x v="8"/>
    <x v="1"/>
    <x v="388"/>
  </r>
  <r>
    <s v="7-15"/>
    <d v="2015-01-14T00:00:00"/>
    <n v="0"/>
    <n v="0"/>
    <n v="0"/>
    <n v="0"/>
    <n v="0"/>
    <n v="0"/>
    <n v="0"/>
    <n v="0"/>
    <n v="0"/>
    <n v="0"/>
    <n v="0"/>
    <m/>
    <m/>
    <m/>
    <x v="17"/>
    <x v="8"/>
    <x v="2"/>
    <x v="388"/>
  </r>
  <r>
    <s v="7-15"/>
    <d v="2015-01-15T00:00:00"/>
    <n v="0"/>
    <n v="0"/>
    <n v="0"/>
    <n v="0"/>
    <n v="0"/>
    <n v="0"/>
    <n v="0"/>
    <n v="0"/>
    <n v="0"/>
    <n v="0"/>
    <n v="0"/>
    <m/>
    <m/>
    <m/>
    <x v="17"/>
    <x v="8"/>
    <x v="3"/>
    <x v="388"/>
  </r>
  <r>
    <s v="7-15"/>
    <d v="2015-01-16T00:00:00"/>
    <n v="0"/>
    <n v="0"/>
    <n v="0"/>
    <n v="0"/>
    <n v="0"/>
    <n v="0"/>
    <n v="0"/>
    <n v="0"/>
    <n v="0"/>
    <n v="0"/>
    <n v="0"/>
    <m/>
    <m/>
    <m/>
    <x v="17"/>
    <x v="8"/>
    <x v="4"/>
    <x v="388"/>
  </r>
  <r>
    <s v="7-15"/>
    <d v="2015-01-17T00:00:00"/>
    <n v="0"/>
    <n v="0"/>
    <n v="0"/>
    <n v="0"/>
    <n v="0"/>
    <n v="0"/>
    <n v="0"/>
    <n v="0"/>
    <n v="0"/>
    <n v="0"/>
    <n v="0"/>
    <m/>
    <m/>
    <m/>
    <x v="17"/>
    <x v="8"/>
    <x v="5"/>
    <x v="388"/>
  </r>
  <r>
    <m/>
    <d v="2015-01-18T00:00:00"/>
    <n v="0"/>
    <m/>
    <n v="0"/>
    <m/>
    <n v="0"/>
    <n v="0"/>
    <n v="0"/>
    <n v="0"/>
    <n v="0"/>
    <n v="0"/>
    <n v="0"/>
    <m/>
    <m/>
    <m/>
    <x v="18"/>
    <x v="8"/>
    <x v="6"/>
    <x v="389"/>
  </r>
  <r>
    <s v="7-16"/>
    <d v="2015-01-19T00:00:00"/>
    <n v="0"/>
    <n v="0"/>
    <n v="0"/>
    <n v="0"/>
    <n v="0"/>
    <n v="0"/>
    <n v="0"/>
    <n v="0"/>
    <n v="0"/>
    <n v="0"/>
    <n v="0"/>
    <m/>
    <m/>
    <m/>
    <x v="18"/>
    <x v="8"/>
    <x v="0"/>
    <x v="389"/>
  </r>
  <r>
    <s v="7-16"/>
    <d v="2015-01-20T00:00:00"/>
    <n v="0"/>
    <n v="0"/>
    <n v="0"/>
    <n v="0"/>
    <n v="0"/>
    <n v="0"/>
    <n v="0"/>
    <n v="0"/>
    <n v="0"/>
    <n v="0"/>
    <n v="0"/>
    <m/>
    <m/>
    <m/>
    <x v="18"/>
    <x v="8"/>
    <x v="1"/>
    <x v="389"/>
  </r>
  <r>
    <s v="7-16"/>
    <d v="2015-01-21T00:00:00"/>
    <n v="0"/>
    <n v="0"/>
    <n v="0"/>
    <n v="0"/>
    <n v="0"/>
    <n v="0"/>
    <n v="0"/>
    <n v="0"/>
    <n v="0"/>
    <n v="0"/>
    <n v="0"/>
    <m/>
    <m/>
    <m/>
    <x v="18"/>
    <x v="8"/>
    <x v="2"/>
    <x v="389"/>
  </r>
  <r>
    <s v="7-16"/>
    <d v="2015-01-22T00:00:00"/>
    <n v="0"/>
    <n v="0"/>
    <n v="0"/>
    <n v="0"/>
    <n v="0"/>
    <n v="0"/>
    <n v="0"/>
    <n v="0"/>
    <n v="0"/>
    <n v="0"/>
    <n v="0"/>
    <m/>
    <m/>
    <m/>
    <x v="18"/>
    <x v="8"/>
    <x v="3"/>
    <x v="389"/>
  </r>
  <r>
    <s v="7-16"/>
    <d v="2015-01-23T00:00:00"/>
    <n v="0"/>
    <n v="0"/>
    <n v="0"/>
    <n v="0"/>
    <n v="0"/>
    <n v="0"/>
    <n v="0"/>
    <n v="0"/>
    <n v="0"/>
    <n v="0"/>
    <n v="0"/>
    <m/>
    <m/>
    <m/>
    <x v="18"/>
    <x v="8"/>
    <x v="4"/>
    <x v="389"/>
  </r>
  <r>
    <s v="7-16"/>
    <d v="2015-01-24T00:00:00"/>
    <n v="0"/>
    <n v="0"/>
    <n v="0"/>
    <n v="0"/>
    <n v="0"/>
    <n v="0"/>
    <n v="0"/>
    <n v="0"/>
    <n v="0"/>
    <n v="0"/>
    <n v="0"/>
    <m/>
    <m/>
    <m/>
    <x v="18"/>
    <x v="8"/>
    <x v="5"/>
    <x v="389"/>
  </r>
  <r>
    <m/>
    <d v="2015-01-25T00:00:00"/>
    <n v="0"/>
    <m/>
    <n v="0"/>
    <m/>
    <n v="0"/>
    <n v="0"/>
    <n v="0"/>
    <n v="0"/>
    <n v="0"/>
    <n v="0"/>
    <n v="0"/>
    <m/>
    <m/>
    <m/>
    <x v="19"/>
    <x v="8"/>
    <x v="6"/>
    <x v="390"/>
  </r>
  <r>
    <s v="7-17"/>
    <d v="2015-01-26T00:00:00"/>
    <n v="0"/>
    <n v="0"/>
    <n v="0"/>
    <n v="0"/>
    <n v="0"/>
    <n v="0"/>
    <n v="0"/>
    <n v="0"/>
    <n v="0"/>
    <n v="0"/>
    <n v="0"/>
    <m/>
    <m/>
    <m/>
    <x v="19"/>
    <x v="8"/>
    <x v="0"/>
    <x v="390"/>
  </r>
  <r>
    <s v="7-17"/>
    <d v="2015-01-27T00:00:00"/>
    <n v="0"/>
    <n v="0"/>
    <n v="0"/>
    <n v="0"/>
    <n v="0"/>
    <n v="0"/>
    <n v="0"/>
    <n v="0"/>
    <n v="0"/>
    <n v="0"/>
    <n v="0"/>
    <m/>
    <m/>
    <m/>
    <x v="19"/>
    <x v="8"/>
    <x v="1"/>
    <x v="390"/>
  </r>
  <r>
    <s v="7-17"/>
    <d v="2015-01-28T00:00:00"/>
    <n v="0"/>
    <n v="0"/>
    <n v="0"/>
    <n v="0"/>
    <n v="0"/>
    <n v="0"/>
    <n v="0"/>
    <n v="0"/>
    <n v="0"/>
    <n v="0"/>
    <n v="0"/>
    <m/>
    <m/>
    <m/>
    <x v="19"/>
    <x v="8"/>
    <x v="2"/>
    <x v="390"/>
  </r>
  <r>
    <s v="7-17"/>
    <d v="2015-01-29T00:00:00"/>
    <n v="0"/>
    <n v="0"/>
    <n v="0"/>
    <n v="0"/>
    <n v="0"/>
    <n v="0"/>
    <n v="0"/>
    <n v="0"/>
    <n v="0"/>
    <n v="0"/>
    <n v="0"/>
    <m/>
    <m/>
    <m/>
    <x v="19"/>
    <x v="8"/>
    <x v="3"/>
    <x v="390"/>
  </r>
  <r>
    <s v="7-17"/>
    <d v="2015-01-30T00:00:00"/>
    <n v="0"/>
    <n v="0"/>
    <n v="0"/>
    <n v="0"/>
    <n v="0"/>
    <n v="0"/>
    <n v="0"/>
    <n v="0"/>
    <n v="0"/>
    <n v="0"/>
    <n v="0"/>
    <m/>
    <m/>
    <m/>
    <x v="19"/>
    <x v="8"/>
    <x v="4"/>
    <x v="390"/>
  </r>
  <r>
    <s v="7-17"/>
    <d v="2015-01-31T00:00:00"/>
    <n v="0"/>
    <n v="0"/>
    <n v="0"/>
    <n v="0"/>
    <n v="0"/>
    <n v="0"/>
    <n v="0"/>
    <n v="0"/>
    <n v="0"/>
    <n v="0"/>
    <n v="0"/>
    <m/>
    <m/>
    <m/>
    <x v="19"/>
    <x v="8"/>
    <x v="5"/>
    <x v="390"/>
  </r>
  <r>
    <m/>
    <d v="2015-02-01T00:00:00"/>
    <n v="0"/>
    <m/>
    <n v="0"/>
    <m/>
    <n v="0"/>
    <n v="0"/>
    <n v="0"/>
    <n v="0"/>
    <n v="0"/>
    <n v="0"/>
    <n v="0"/>
    <m/>
    <m/>
    <m/>
    <x v="20"/>
    <x v="8"/>
    <x v="6"/>
    <x v="391"/>
  </r>
  <r>
    <s v="7-18"/>
    <d v="2015-02-02T00:00:00"/>
    <n v="0"/>
    <n v="0"/>
    <n v="0"/>
    <n v="0"/>
    <n v="0"/>
    <n v="0"/>
    <n v="0"/>
    <n v="0"/>
    <n v="0"/>
    <n v="0"/>
    <n v="0"/>
    <m/>
    <m/>
    <m/>
    <x v="20"/>
    <x v="8"/>
    <x v="0"/>
    <x v="391"/>
  </r>
  <r>
    <s v="7-18"/>
    <d v="2015-02-03T00:00:00"/>
    <n v="0"/>
    <n v="0"/>
    <n v="0"/>
    <n v="0"/>
    <n v="0"/>
    <n v="0"/>
    <n v="0"/>
    <n v="0"/>
    <n v="0"/>
    <n v="0"/>
    <n v="0"/>
    <m/>
    <m/>
    <m/>
    <x v="20"/>
    <x v="8"/>
    <x v="1"/>
    <x v="391"/>
  </r>
  <r>
    <s v="7-18"/>
    <d v="2015-02-04T00:00:00"/>
    <n v="0"/>
    <n v="0"/>
    <n v="0"/>
    <n v="0"/>
    <n v="0"/>
    <n v="0"/>
    <n v="0"/>
    <n v="0"/>
    <n v="0"/>
    <n v="0"/>
    <n v="0"/>
    <m/>
    <m/>
    <m/>
    <x v="20"/>
    <x v="8"/>
    <x v="2"/>
    <x v="391"/>
  </r>
  <r>
    <s v="7-18"/>
    <d v="2015-02-05T00:00:00"/>
    <n v="0"/>
    <n v="0"/>
    <n v="0"/>
    <n v="0"/>
    <n v="0"/>
    <n v="0"/>
    <n v="0"/>
    <n v="0"/>
    <n v="0"/>
    <n v="0"/>
    <n v="0"/>
    <m/>
    <m/>
    <m/>
    <x v="20"/>
    <x v="8"/>
    <x v="3"/>
    <x v="391"/>
  </r>
  <r>
    <s v="7-18"/>
    <d v="2015-02-06T00:00:00"/>
    <n v="0"/>
    <n v="0"/>
    <n v="0"/>
    <n v="0"/>
    <n v="0"/>
    <n v="0"/>
    <n v="0"/>
    <n v="0"/>
    <n v="0"/>
    <n v="0"/>
    <n v="0"/>
    <m/>
    <m/>
    <m/>
    <x v="20"/>
    <x v="8"/>
    <x v="4"/>
    <x v="391"/>
  </r>
  <r>
    <s v="7-18"/>
    <d v="2015-02-07T00:00:00"/>
    <n v="0"/>
    <n v="0"/>
    <n v="0"/>
    <n v="0"/>
    <n v="0"/>
    <n v="0"/>
    <n v="0"/>
    <n v="0"/>
    <n v="0"/>
    <n v="0"/>
    <n v="0"/>
    <m/>
    <m/>
    <m/>
    <x v="20"/>
    <x v="8"/>
    <x v="5"/>
    <x v="391"/>
  </r>
  <r>
    <m/>
    <d v="2015-02-08T00:00:00"/>
    <n v="0"/>
    <m/>
    <n v="0"/>
    <m/>
    <n v="0"/>
    <n v="0"/>
    <n v="0"/>
    <n v="0"/>
    <n v="0"/>
    <n v="0"/>
    <n v="0"/>
    <m/>
    <m/>
    <m/>
    <x v="21"/>
    <x v="8"/>
    <x v="6"/>
    <x v="392"/>
  </r>
  <r>
    <s v="7-19"/>
    <d v="2015-02-09T00:00:00"/>
    <n v="0"/>
    <n v="0"/>
    <n v="0"/>
    <n v="0"/>
    <n v="0"/>
    <n v="0"/>
    <n v="0"/>
    <n v="0"/>
    <n v="0"/>
    <n v="0"/>
    <n v="0"/>
    <m/>
    <m/>
    <m/>
    <x v="21"/>
    <x v="8"/>
    <x v="0"/>
    <x v="392"/>
  </r>
  <r>
    <s v="7-19"/>
    <d v="2015-02-10T00:00:00"/>
    <n v="0"/>
    <n v="0"/>
    <n v="0"/>
    <n v="0"/>
    <n v="0"/>
    <n v="0"/>
    <n v="0"/>
    <n v="0"/>
    <n v="0"/>
    <n v="0"/>
    <n v="0"/>
    <m/>
    <m/>
    <m/>
    <x v="21"/>
    <x v="8"/>
    <x v="1"/>
    <x v="392"/>
  </r>
  <r>
    <s v="7-19"/>
    <d v="2015-02-11T00:00:00"/>
    <n v="0"/>
    <n v="0"/>
    <n v="0"/>
    <n v="0"/>
    <n v="0"/>
    <n v="0"/>
    <n v="0"/>
    <n v="0"/>
    <n v="0"/>
    <n v="0"/>
    <n v="0"/>
    <m/>
    <m/>
    <m/>
    <x v="21"/>
    <x v="8"/>
    <x v="2"/>
    <x v="392"/>
  </r>
  <r>
    <s v="7-19"/>
    <d v="2015-02-12T00:00:00"/>
    <n v="0"/>
    <n v="0"/>
    <n v="0"/>
    <n v="0"/>
    <n v="0"/>
    <n v="0"/>
    <n v="0"/>
    <n v="0"/>
    <n v="0"/>
    <n v="0"/>
    <n v="0"/>
    <m/>
    <m/>
    <m/>
    <x v="21"/>
    <x v="8"/>
    <x v="3"/>
    <x v="392"/>
  </r>
  <r>
    <s v="7-19"/>
    <d v="2015-02-13T00:00:00"/>
    <n v="0"/>
    <n v="0"/>
    <n v="0"/>
    <n v="0"/>
    <n v="0"/>
    <n v="0"/>
    <n v="0"/>
    <n v="0"/>
    <n v="0"/>
    <n v="0"/>
    <n v="0"/>
    <m/>
    <m/>
    <m/>
    <x v="21"/>
    <x v="8"/>
    <x v="4"/>
    <x v="392"/>
  </r>
  <r>
    <s v="7-19"/>
    <d v="2015-02-14T00:00:00"/>
    <n v="0"/>
    <n v="0"/>
    <n v="0"/>
    <n v="0"/>
    <n v="0"/>
    <n v="0"/>
    <n v="0"/>
    <n v="0"/>
    <n v="0"/>
    <n v="0"/>
    <n v="0"/>
    <m/>
    <m/>
    <m/>
    <x v="21"/>
    <x v="8"/>
    <x v="5"/>
    <x v="392"/>
  </r>
  <r>
    <m/>
    <d v="2015-02-15T00:00:00"/>
    <n v="0"/>
    <m/>
    <n v="0"/>
    <m/>
    <n v="0"/>
    <n v="0"/>
    <n v="0"/>
    <n v="0"/>
    <n v="0"/>
    <n v="0"/>
    <n v="0"/>
    <m/>
    <m/>
    <m/>
    <x v="22"/>
    <x v="8"/>
    <x v="6"/>
    <x v="393"/>
  </r>
  <r>
    <s v="7-20"/>
    <d v="2015-02-16T00:00:00"/>
    <n v="0"/>
    <n v="0"/>
    <n v="0"/>
    <n v="0"/>
    <n v="0"/>
    <n v="0"/>
    <n v="0"/>
    <n v="0"/>
    <n v="0"/>
    <n v="0"/>
    <n v="0"/>
    <m/>
    <m/>
    <m/>
    <x v="22"/>
    <x v="8"/>
    <x v="0"/>
    <x v="393"/>
  </r>
  <r>
    <s v="7-20"/>
    <d v="2015-02-17T00:00:00"/>
    <n v="0"/>
    <n v="0"/>
    <n v="0"/>
    <n v="0"/>
    <n v="0"/>
    <n v="0"/>
    <n v="0"/>
    <n v="0"/>
    <n v="0"/>
    <n v="0"/>
    <n v="0"/>
    <m/>
    <m/>
    <m/>
    <x v="22"/>
    <x v="8"/>
    <x v="1"/>
    <x v="393"/>
  </r>
  <r>
    <s v="7-20"/>
    <d v="2015-02-18T00:00:00"/>
    <n v="0"/>
    <n v="0"/>
    <n v="0"/>
    <n v="0"/>
    <n v="0"/>
    <n v="0"/>
    <n v="0"/>
    <n v="0"/>
    <n v="0"/>
    <n v="0"/>
    <n v="0"/>
    <m/>
    <m/>
    <m/>
    <x v="22"/>
    <x v="8"/>
    <x v="2"/>
    <x v="393"/>
  </r>
  <r>
    <s v="7-20"/>
    <d v="2015-02-19T00:00:00"/>
    <n v="0"/>
    <n v="0"/>
    <n v="0"/>
    <n v="0"/>
    <n v="0"/>
    <n v="0"/>
    <n v="0"/>
    <n v="0"/>
    <n v="0"/>
    <n v="0"/>
    <n v="0"/>
    <m/>
    <m/>
    <m/>
    <x v="22"/>
    <x v="8"/>
    <x v="3"/>
    <x v="393"/>
  </r>
  <r>
    <s v="7-20"/>
    <d v="2015-02-20T00:00:00"/>
    <n v="0"/>
    <n v="0"/>
    <n v="0"/>
    <n v="0"/>
    <n v="0"/>
    <n v="0"/>
    <n v="0"/>
    <n v="0"/>
    <n v="0"/>
    <n v="0"/>
    <n v="0"/>
    <m/>
    <m/>
    <m/>
    <x v="22"/>
    <x v="8"/>
    <x v="4"/>
    <x v="393"/>
  </r>
  <r>
    <s v="7-20"/>
    <d v="2015-02-21T00:00:00"/>
    <n v="0"/>
    <n v="0"/>
    <n v="0"/>
    <n v="0"/>
    <n v="0"/>
    <n v="0"/>
    <n v="0"/>
    <n v="0"/>
    <n v="0"/>
    <n v="0"/>
    <n v="0"/>
    <m/>
    <m/>
    <m/>
    <x v="22"/>
    <x v="8"/>
    <x v="5"/>
    <x v="393"/>
  </r>
  <r>
    <m/>
    <d v="2015-02-22T00:00:00"/>
    <n v="0"/>
    <m/>
    <n v="0"/>
    <m/>
    <n v="0"/>
    <n v="0"/>
    <n v="0"/>
    <n v="0"/>
    <n v="0"/>
    <n v="0"/>
    <n v="0"/>
    <m/>
    <m/>
    <m/>
    <x v="23"/>
    <x v="8"/>
    <x v="6"/>
    <x v="394"/>
  </r>
  <r>
    <s v="7-21"/>
    <d v="2015-02-23T00:00:00"/>
    <n v="0"/>
    <n v="0"/>
    <n v="0"/>
    <n v="0"/>
    <n v="0"/>
    <n v="0"/>
    <n v="0"/>
    <n v="0"/>
    <n v="0"/>
    <n v="0"/>
    <n v="0"/>
    <m/>
    <m/>
    <m/>
    <x v="23"/>
    <x v="8"/>
    <x v="0"/>
    <x v="394"/>
  </r>
  <r>
    <s v="7-21"/>
    <d v="2015-02-24T00:00:00"/>
    <n v="0"/>
    <n v="0"/>
    <n v="0"/>
    <n v="0"/>
    <n v="0"/>
    <n v="0"/>
    <n v="0"/>
    <n v="0"/>
    <n v="0"/>
    <n v="0"/>
    <n v="0"/>
    <m/>
    <m/>
    <m/>
    <x v="23"/>
    <x v="8"/>
    <x v="1"/>
    <x v="394"/>
  </r>
  <r>
    <s v="7-21"/>
    <d v="2015-02-25T00:00:00"/>
    <n v="0"/>
    <n v="0"/>
    <n v="0"/>
    <n v="0"/>
    <n v="0"/>
    <n v="0"/>
    <n v="0"/>
    <n v="0"/>
    <n v="0"/>
    <n v="0"/>
    <n v="0"/>
    <m/>
    <m/>
    <m/>
    <x v="23"/>
    <x v="8"/>
    <x v="2"/>
    <x v="394"/>
  </r>
  <r>
    <s v="7-21"/>
    <d v="2015-02-26T00:00:00"/>
    <n v="0"/>
    <n v="0"/>
    <n v="0"/>
    <n v="0"/>
    <n v="0"/>
    <n v="0"/>
    <n v="0"/>
    <n v="0"/>
    <n v="0"/>
    <n v="0"/>
    <n v="0"/>
    <m/>
    <m/>
    <m/>
    <x v="23"/>
    <x v="8"/>
    <x v="3"/>
    <x v="394"/>
  </r>
  <r>
    <s v="7-21"/>
    <d v="2015-02-27T00:00:00"/>
    <n v="0"/>
    <n v="0"/>
    <n v="0"/>
    <n v="0"/>
    <n v="0"/>
    <n v="0"/>
    <n v="0"/>
    <n v="0"/>
    <n v="0"/>
    <n v="0"/>
    <n v="0"/>
    <m/>
    <m/>
    <m/>
    <x v="23"/>
    <x v="8"/>
    <x v="4"/>
    <x v="394"/>
  </r>
  <r>
    <s v="7-21"/>
    <d v="2015-02-28T00:00:00"/>
    <n v="0"/>
    <n v="0"/>
    <n v="0"/>
    <n v="0"/>
    <n v="0"/>
    <n v="0"/>
    <n v="0"/>
    <n v="0"/>
    <n v="0"/>
    <n v="0"/>
    <n v="0"/>
    <m/>
    <m/>
    <m/>
    <x v="23"/>
    <x v="8"/>
    <x v="5"/>
    <x v="394"/>
  </r>
  <r>
    <m/>
    <d v="2015-03-01T00:00:00"/>
    <n v="0"/>
    <m/>
    <n v="0"/>
    <m/>
    <n v="0"/>
    <n v="0"/>
    <n v="0"/>
    <n v="0"/>
    <n v="0"/>
    <n v="0"/>
    <n v="0"/>
    <m/>
    <m/>
    <m/>
    <x v="24"/>
    <x v="8"/>
    <x v="6"/>
    <x v="395"/>
  </r>
  <r>
    <s v="7-22"/>
    <d v="2015-03-02T00:00:00"/>
    <n v="0"/>
    <n v="0"/>
    <n v="0"/>
    <n v="0"/>
    <n v="0"/>
    <n v="0"/>
    <n v="0"/>
    <n v="0"/>
    <n v="0"/>
    <n v="0"/>
    <n v="0"/>
    <m/>
    <m/>
    <m/>
    <x v="24"/>
    <x v="8"/>
    <x v="0"/>
    <x v="395"/>
  </r>
  <r>
    <s v="7-22"/>
    <d v="2015-03-03T00:00:00"/>
    <n v="0"/>
    <n v="0"/>
    <n v="0"/>
    <n v="0"/>
    <n v="0"/>
    <n v="0"/>
    <n v="0"/>
    <n v="0"/>
    <n v="0"/>
    <n v="0"/>
    <n v="0"/>
    <m/>
    <m/>
    <m/>
    <x v="24"/>
    <x v="8"/>
    <x v="1"/>
    <x v="395"/>
  </r>
  <r>
    <s v="7-22"/>
    <d v="2015-03-04T00:00:00"/>
    <n v="0"/>
    <n v="0"/>
    <n v="0"/>
    <n v="0"/>
    <n v="0"/>
    <n v="0"/>
    <n v="0"/>
    <n v="0"/>
    <n v="0"/>
    <n v="0"/>
    <n v="0"/>
    <m/>
    <m/>
    <m/>
    <x v="24"/>
    <x v="8"/>
    <x v="2"/>
    <x v="395"/>
  </r>
  <r>
    <s v="7-22"/>
    <d v="2015-03-05T00:00:00"/>
    <n v="0"/>
    <n v="0"/>
    <n v="0"/>
    <n v="0"/>
    <n v="0"/>
    <n v="0"/>
    <n v="0"/>
    <n v="0"/>
    <n v="0"/>
    <n v="0"/>
    <n v="0"/>
    <m/>
    <m/>
    <m/>
    <x v="24"/>
    <x v="8"/>
    <x v="3"/>
    <x v="395"/>
  </r>
  <r>
    <s v="7-22"/>
    <d v="2015-03-06T00:00:00"/>
    <n v="0"/>
    <n v="0"/>
    <n v="0"/>
    <n v="0"/>
    <n v="0"/>
    <n v="0"/>
    <n v="0"/>
    <n v="0"/>
    <n v="0"/>
    <n v="0"/>
    <n v="0"/>
    <m/>
    <m/>
    <m/>
    <x v="24"/>
    <x v="8"/>
    <x v="4"/>
    <x v="395"/>
  </r>
  <r>
    <s v="7-22"/>
    <d v="2015-03-07T00:00:00"/>
    <n v="0"/>
    <n v="0"/>
    <n v="0"/>
    <n v="0"/>
    <n v="0"/>
    <n v="0"/>
    <n v="0"/>
    <n v="0"/>
    <n v="0"/>
    <n v="0"/>
    <n v="0"/>
    <m/>
    <m/>
    <m/>
    <x v="24"/>
    <x v="8"/>
    <x v="5"/>
    <x v="395"/>
  </r>
  <r>
    <m/>
    <d v="2015-03-08T00:00:00"/>
    <n v="0"/>
    <m/>
    <n v="0"/>
    <m/>
    <n v="0"/>
    <n v="0"/>
    <n v="0"/>
    <n v="0"/>
    <n v="0"/>
    <n v="0"/>
    <n v="0"/>
    <m/>
    <m/>
    <m/>
    <x v="25"/>
    <x v="8"/>
    <x v="6"/>
    <x v="396"/>
  </r>
  <r>
    <s v="7-23"/>
    <d v="2015-03-09T00:00:00"/>
    <n v="0"/>
    <n v="0"/>
    <n v="0"/>
    <n v="0"/>
    <n v="0"/>
    <n v="0"/>
    <n v="0"/>
    <n v="0"/>
    <n v="0"/>
    <n v="0"/>
    <n v="0"/>
    <m/>
    <m/>
    <m/>
    <x v="25"/>
    <x v="8"/>
    <x v="0"/>
    <x v="396"/>
  </r>
  <r>
    <s v="7-23"/>
    <d v="2015-03-10T00:00:00"/>
    <n v="0"/>
    <n v="0"/>
    <n v="0"/>
    <n v="0"/>
    <n v="0"/>
    <n v="0"/>
    <n v="0"/>
    <n v="0"/>
    <n v="0"/>
    <n v="0"/>
    <n v="0"/>
    <m/>
    <m/>
    <m/>
    <x v="25"/>
    <x v="8"/>
    <x v="1"/>
    <x v="396"/>
  </r>
  <r>
    <s v="7-23"/>
    <d v="2015-03-11T00:00:00"/>
    <n v="0"/>
    <n v="0"/>
    <n v="0"/>
    <n v="0"/>
    <n v="0"/>
    <n v="0"/>
    <n v="0"/>
    <n v="0"/>
    <n v="0"/>
    <n v="0"/>
    <n v="0"/>
    <m/>
    <m/>
    <m/>
    <x v="25"/>
    <x v="8"/>
    <x v="2"/>
    <x v="396"/>
  </r>
  <r>
    <s v="7-23"/>
    <d v="2015-03-12T00:00:00"/>
    <n v="0"/>
    <n v="0"/>
    <n v="0"/>
    <n v="0"/>
    <n v="0"/>
    <n v="0"/>
    <n v="0"/>
    <n v="0"/>
    <n v="0"/>
    <n v="0"/>
    <n v="0"/>
    <m/>
    <m/>
    <m/>
    <x v="25"/>
    <x v="8"/>
    <x v="3"/>
    <x v="396"/>
  </r>
  <r>
    <s v="7-23"/>
    <d v="2015-03-13T00:00:00"/>
    <n v="0"/>
    <n v="0"/>
    <n v="0"/>
    <n v="0"/>
    <n v="0"/>
    <n v="0"/>
    <n v="0"/>
    <n v="0"/>
    <n v="0"/>
    <n v="0"/>
    <n v="0"/>
    <m/>
    <m/>
    <m/>
    <x v="25"/>
    <x v="8"/>
    <x v="4"/>
    <x v="396"/>
  </r>
  <r>
    <s v="7-23"/>
    <d v="2015-03-14T00:00:00"/>
    <n v="0"/>
    <n v="0"/>
    <n v="0"/>
    <n v="0"/>
    <n v="0"/>
    <n v="0"/>
    <n v="0"/>
    <n v="0"/>
    <n v="0"/>
    <n v="0"/>
    <n v="0"/>
    <m/>
    <m/>
    <m/>
    <x v="25"/>
    <x v="8"/>
    <x v="5"/>
    <x v="396"/>
  </r>
  <r>
    <m/>
    <d v="2015-03-15T00:00:00"/>
    <n v="0"/>
    <m/>
    <n v="0"/>
    <m/>
    <n v="0"/>
    <n v="0"/>
    <n v="0"/>
    <n v="0"/>
    <n v="0"/>
    <n v="0"/>
    <n v="0"/>
    <m/>
    <m/>
    <m/>
    <x v="26"/>
    <x v="8"/>
    <x v="6"/>
    <x v="397"/>
  </r>
  <r>
    <s v="7-24"/>
    <d v="2015-03-16T00:00:00"/>
    <n v="0"/>
    <n v="0"/>
    <n v="0"/>
    <n v="0"/>
    <n v="0"/>
    <n v="0"/>
    <n v="0"/>
    <n v="0"/>
    <n v="0"/>
    <n v="0"/>
    <n v="0"/>
    <m/>
    <m/>
    <m/>
    <x v="26"/>
    <x v="8"/>
    <x v="0"/>
    <x v="397"/>
  </r>
  <r>
    <s v="7-24"/>
    <d v="2015-03-17T00:00:00"/>
    <n v="0"/>
    <n v="0"/>
    <n v="0"/>
    <n v="0"/>
    <n v="0"/>
    <n v="0"/>
    <n v="0"/>
    <n v="0"/>
    <n v="0"/>
    <n v="0"/>
    <n v="0"/>
    <m/>
    <m/>
    <m/>
    <x v="26"/>
    <x v="8"/>
    <x v="1"/>
    <x v="397"/>
  </r>
  <r>
    <s v="7-24"/>
    <d v="2015-03-18T00:00:00"/>
    <n v="0"/>
    <n v="0"/>
    <n v="0"/>
    <n v="0"/>
    <n v="0"/>
    <n v="0"/>
    <n v="0"/>
    <n v="0"/>
    <n v="0"/>
    <n v="0"/>
    <n v="0"/>
    <m/>
    <m/>
    <m/>
    <x v="26"/>
    <x v="8"/>
    <x v="2"/>
    <x v="397"/>
  </r>
  <r>
    <s v="7-24"/>
    <d v="2015-03-19T00:00:00"/>
    <n v="0"/>
    <n v="0"/>
    <n v="0"/>
    <n v="0"/>
    <n v="0"/>
    <n v="0"/>
    <n v="0"/>
    <n v="0"/>
    <n v="0"/>
    <n v="0"/>
    <n v="0"/>
    <m/>
    <m/>
    <m/>
    <x v="26"/>
    <x v="8"/>
    <x v="3"/>
    <x v="397"/>
  </r>
  <r>
    <s v="7-24"/>
    <d v="2015-03-20T00:00:00"/>
    <n v="0"/>
    <n v="0"/>
    <n v="0"/>
    <n v="0"/>
    <n v="0"/>
    <n v="0"/>
    <n v="0"/>
    <n v="0"/>
    <n v="0"/>
    <n v="0"/>
    <n v="0"/>
    <m/>
    <m/>
    <m/>
    <x v="26"/>
    <x v="8"/>
    <x v="4"/>
    <x v="397"/>
  </r>
  <r>
    <s v="7-24"/>
    <d v="2015-03-21T00:00:00"/>
    <n v="0"/>
    <n v="0"/>
    <n v="0"/>
    <n v="0"/>
    <n v="0"/>
    <n v="0"/>
    <n v="0"/>
    <n v="0"/>
    <n v="0"/>
    <n v="0"/>
    <n v="0"/>
    <m/>
    <m/>
    <m/>
    <x v="26"/>
    <x v="8"/>
    <x v="5"/>
    <x v="397"/>
  </r>
  <r>
    <m/>
    <d v="2015-03-22T00:00:00"/>
    <n v="0"/>
    <m/>
    <n v="0"/>
    <m/>
    <n v="0"/>
    <n v="0"/>
    <n v="0"/>
    <n v="0"/>
    <n v="0"/>
    <n v="0"/>
    <n v="0"/>
    <m/>
    <m/>
    <m/>
    <x v="27"/>
    <x v="8"/>
    <x v="6"/>
    <x v="398"/>
  </r>
  <r>
    <s v="7-25"/>
    <d v="2015-03-23T00:00:00"/>
    <n v="0"/>
    <n v="0"/>
    <n v="0"/>
    <n v="0"/>
    <n v="0"/>
    <n v="0"/>
    <n v="0"/>
    <n v="0"/>
    <n v="0"/>
    <n v="0"/>
    <n v="0"/>
    <m/>
    <m/>
    <m/>
    <x v="27"/>
    <x v="8"/>
    <x v="0"/>
    <x v="398"/>
  </r>
  <r>
    <s v="7-25"/>
    <d v="2015-03-24T00:00:00"/>
    <n v="0"/>
    <n v="0"/>
    <n v="0"/>
    <n v="0"/>
    <n v="0"/>
    <n v="0"/>
    <n v="0"/>
    <n v="0"/>
    <n v="0"/>
    <n v="0"/>
    <n v="0"/>
    <m/>
    <m/>
    <m/>
    <x v="27"/>
    <x v="8"/>
    <x v="1"/>
    <x v="398"/>
  </r>
  <r>
    <s v="7-25"/>
    <d v="2015-03-25T00:00:00"/>
    <n v="0"/>
    <n v="0"/>
    <n v="0"/>
    <n v="0"/>
    <n v="0"/>
    <n v="0"/>
    <n v="0"/>
    <n v="0"/>
    <n v="0"/>
    <n v="0"/>
    <n v="0"/>
    <m/>
    <m/>
    <m/>
    <x v="27"/>
    <x v="8"/>
    <x v="2"/>
    <x v="398"/>
  </r>
  <r>
    <s v="7-25"/>
    <d v="2015-03-26T00:00:00"/>
    <n v="0"/>
    <n v="0"/>
    <n v="0"/>
    <n v="0"/>
    <n v="0"/>
    <n v="0"/>
    <n v="0"/>
    <n v="0"/>
    <n v="0"/>
    <n v="0"/>
    <n v="0"/>
    <m/>
    <m/>
    <m/>
    <x v="27"/>
    <x v="8"/>
    <x v="3"/>
    <x v="398"/>
  </r>
  <r>
    <s v="7-25"/>
    <d v="2015-03-27T00:00:00"/>
    <n v="0"/>
    <n v="0"/>
    <n v="0"/>
    <n v="0"/>
    <n v="0"/>
    <n v="0"/>
    <n v="0"/>
    <n v="0"/>
    <n v="0"/>
    <n v="0"/>
    <n v="0"/>
    <m/>
    <m/>
    <m/>
    <x v="27"/>
    <x v="8"/>
    <x v="4"/>
    <x v="398"/>
  </r>
  <r>
    <s v="7-25"/>
    <d v="2015-03-28T00:00:00"/>
    <n v="0"/>
    <n v="0"/>
    <n v="0"/>
    <n v="0"/>
    <n v="0"/>
    <n v="0"/>
    <n v="0"/>
    <n v="0"/>
    <n v="0"/>
    <n v="0"/>
    <n v="0"/>
    <m/>
    <m/>
    <m/>
    <x v="27"/>
    <x v="8"/>
    <x v="5"/>
    <x v="398"/>
  </r>
  <r>
    <m/>
    <d v="2015-03-29T00:00:00"/>
    <n v="0"/>
    <m/>
    <n v="0"/>
    <m/>
    <n v="0"/>
    <n v="0"/>
    <n v="0"/>
    <n v="0"/>
    <n v="0"/>
    <n v="0"/>
    <n v="0"/>
    <m/>
    <m/>
    <m/>
    <x v="28"/>
    <x v="8"/>
    <x v="6"/>
    <x v="399"/>
  </r>
  <r>
    <s v="7-26"/>
    <d v="2015-03-30T00:00:00"/>
    <n v="0"/>
    <n v="0"/>
    <n v="0"/>
    <n v="0"/>
    <n v="0"/>
    <n v="0"/>
    <n v="0"/>
    <n v="0"/>
    <n v="0"/>
    <n v="0"/>
    <n v="0"/>
    <m/>
    <m/>
    <m/>
    <x v="28"/>
    <x v="8"/>
    <x v="0"/>
    <x v="399"/>
  </r>
  <r>
    <s v="7-26"/>
    <d v="2015-03-31T00:00:00"/>
    <n v="0"/>
    <n v="0"/>
    <n v="0"/>
    <n v="0"/>
    <n v="0"/>
    <n v="0"/>
    <n v="0"/>
    <n v="0"/>
    <n v="0"/>
    <n v="0"/>
    <n v="0"/>
    <m/>
    <m/>
    <m/>
    <x v="28"/>
    <x v="8"/>
    <x v="1"/>
    <x v="399"/>
  </r>
  <r>
    <s v="7-26"/>
    <d v="2015-04-01T00:00:00"/>
    <n v="0"/>
    <n v="0"/>
    <n v="0"/>
    <n v="0"/>
    <n v="0"/>
    <n v="0"/>
    <n v="0"/>
    <n v="0"/>
    <n v="0"/>
    <n v="0"/>
    <n v="0"/>
    <m/>
    <m/>
    <m/>
    <x v="28"/>
    <x v="8"/>
    <x v="2"/>
    <x v="399"/>
  </r>
  <r>
    <s v="7-26"/>
    <d v="2015-04-02T00:00:00"/>
    <n v="0"/>
    <n v="0"/>
    <n v="0"/>
    <n v="0"/>
    <n v="0"/>
    <n v="0"/>
    <n v="0"/>
    <n v="0"/>
    <n v="0"/>
    <n v="0"/>
    <n v="0"/>
    <m/>
    <m/>
    <m/>
    <x v="28"/>
    <x v="8"/>
    <x v="3"/>
    <x v="399"/>
  </r>
  <r>
    <s v="7-26"/>
    <d v="2015-04-03T00:00:00"/>
    <n v="0"/>
    <n v="0"/>
    <n v="0"/>
    <n v="0"/>
    <n v="0"/>
    <n v="0"/>
    <n v="0"/>
    <n v="0"/>
    <n v="0"/>
    <n v="0"/>
    <n v="0"/>
    <m/>
    <m/>
    <m/>
    <x v="28"/>
    <x v="8"/>
    <x v="4"/>
    <x v="399"/>
  </r>
  <r>
    <s v="7-26"/>
    <d v="2015-04-04T00:00:00"/>
    <n v="0"/>
    <n v="0"/>
    <n v="0"/>
    <n v="0"/>
    <n v="0"/>
    <n v="0"/>
    <n v="0"/>
    <n v="0"/>
    <n v="0"/>
    <n v="0"/>
    <n v="0"/>
    <m/>
    <m/>
    <m/>
    <x v="28"/>
    <x v="8"/>
    <x v="5"/>
    <x v="399"/>
  </r>
  <r>
    <m/>
    <d v="2015-04-05T00:00:00"/>
    <n v="0"/>
    <m/>
    <n v="0"/>
    <m/>
    <n v="0"/>
    <n v="0"/>
    <n v="0"/>
    <n v="0"/>
    <n v="0"/>
    <n v="0"/>
    <n v="0"/>
    <m/>
    <m/>
    <m/>
    <x v="29"/>
    <x v="8"/>
    <x v="6"/>
    <x v="400"/>
  </r>
  <r>
    <s v="7-27"/>
    <d v="2015-04-06T00:00:00"/>
    <n v="0"/>
    <n v="0"/>
    <n v="0"/>
    <n v="0"/>
    <n v="0"/>
    <n v="0"/>
    <n v="0"/>
    <n v="0"/>
    <n v="0"/>
    <n v="0"/>
    <n v="0"/>
    <m/>
    <m/>
    <m/>
    <x v="29"/>
    <x v="8"/>
    <x v="0"/>
    <x v="400"/>
  </r>
  <r>
    <s v="7-27"/>
    <d v="2015-04-07T00:00:00"/>
    <n v="0"/>
    <n v="0"/>
    <n v="0"/>
    <n v="0"/>
    <n v="0"/>
    <n v="0"/>
    <n v="0"/>
    <n v="0"/>
    <n v="0"/>
    <n v="0"/>
    <n v="0"/>
    <m/>
    <m/>
    <m/>
    <x v="29"/>
    <x v="8"/>
    <x v="1"/>
    <x v="400"/>
  </r>
  <r>
    <s v="7-27"/>
    <d v="2015-04-08T00:00:00"/>
    <n v="0"/>
    <n v="0"/>
    <n v="0"/>
    <n v="0"/>
    <n v="0"/>
    <n v="0"/>
    <n v="0"/>
    <n v="0"/>
    <n v="0"/>
    <n v="0"/>
    <n v="0"/>
    <m/>
    <m/>
    <m/>
    <x v="29"/>
    <x v="8"/>
    <x v="2"/>
    <x v="400"/>
  </r>
  <r>
    <s v="7-27"/>
    <d v="2015-04-09T00:00:00"/>
    <n v="0"/>
    <n v="0"/>
    <n v="0"/>
    <n v="0"/>
    <n v="0"/>
    <n v="0"/>
    <n v="0"/>
    <n v="0"/>
    <n v="0"/>
    <n v="0"/>
    <n v="0"/>
    <m/>
    <m/>
    <m/>
    <x v="29"/>
    <x v="8"/>
    <x v="3"/>
    <x v="400"/>
  </r>
  <r>
    <s v="7-27"/>
    <d v="2015-04-10T00:00:00"/>
    <n v="0"/>
    <n v="0"/>
    <n v="0"/>
    <n v="0"/>
    <n v="0"/>
    <n v="0"/>
    <n v="0"/>
    <n v="0"/>
    <n v="0"/>
    <n v="0"/>
    <n v="0"/>
    <m/>
    <m/>
    <m/>
    <x v="29"/>
    <x v="8"/>
    <x v="4"/>
    <x v="400"/>
  </r>
  <r>
    <s v="7-27"/>
    <d v="2015-04-11T00:00:00"/>
    <n v="0"/>
    <n v="0"/>
    <n v="0"/>
    <n v="0"/>
    <n v="0"/>
    <n v="0"/>
    <n v="0"/>
    <n v="0"/>
    <n v="0"/>
    <n v="0"/>
    <n v="0"/>
    <m/>
    <m/>
    <m/>
    <x v="29"/>
    <x v="8"/>
    <x v="5"/>
    <x v="400"/>
  </r>
  <r>
    <m/>
    <d v="2015-04-12T00:00:00"/>
    <n v="0"/>
    <m/>
    <n v="0"/>
    <m/>
    <n v="0"/>
    <n v="0"/>
    <n v="0"/>
    <n v="0"/>
    <n v="0"/>
    <n v="0"/>
    <n v="0"/>
    <m/>
    <m/>
    <m/>
    <x v="30"/>
    <x v="8"/>
    <x v="6"/>
    <x v="401"/>
  </r>
  <r>
    <s v="7-28"/>
    <d v="2015-04-13T00:00:00"/>
    <n v="0"/>
    <n v="0"/>
    <n v="0"/>
    <n v="0"/>
    <n v="0"/>
    <n v="0"/>
    <n v="0"/>
    <n v="0"/>
    <n v="0"/>
    <n v="0"/>
    <n v="0"/>
    <m/>
    <m/>
    <m/>
    <x v="30"/>
    <x v="8"/>
    <x v="0"/>
    <x v="401"/>
  </r>
  <r>
    <s v="7-28"/>
    <d v="2015-04-14T00:00:00"/>
    <n v="0"/>
    <n v="0"/>
    <n v="0"/>
    <n v="0"/>
    <n v="0"/>
    <n v="0"/>
    <n v="0"/>
    <n v="0"/>
    <n v="0"/>
    <n v="0"/>
    <n v="0"/>
    <m/>
    <m/>
    <m/>
    <x v="30"/>
    <x v="8"/>
    <x v="1"/>
    <x v="401"/>
  </r>
  <r>
    <s v="7-28"/>
    <d v="2015-04-15T00:00:00"/>
    <n v="0"/>
    <n v="0"/>
    <n v="0"/>
    <n v="0"/>
    <n v="0"/>
    <n v="0"/>
    <n v="0"/>
    <n v="0"/>
    <n v="0"/>
    <n v="0"/>
    <n v="0"/>
    <m/>
    <m/>
    <m/>
    <x v="30"/>
    <x v="8"/>
    <x v="2"/>
    <x v="401"/>
  </r>
  <r>
    <s v="7-28"/>
    <d v="2015-04-16T00:00:00"/>
    <n v="0"/>
    <n v="0"/>
    <n v="0"/>
    <n v="0"/>
    <n v="0"/>
    <n v="0"/>
    <n v="0"/>
    <n v="0"/>
    <n v="0"/>
    <n v="0"/>
    <n v="0"/>
    <m/>
    <m/>
    <m/>
    <x v="30"/>
    <x v="8"/>
    <x v="3"/>
    <x v="401"/>
  </r>
  <r>
    <s v="7-28"/>
    <d v="2015-04-17T00:00:00"/>
    <n v="0"/>
    <n v="0"/>
    <n v="0"/>
    <n v="0"/>
    <n v="0"/>
    <n v="0"/>
    <n v="0"/>
    <n v="0"/>
    <n v="0"/>
    <n v="0"/>
    <n v="0"/>
    <m/>
    <m/>
    <m/>
    <x v="30"/>
    <x v="8"/>
    <x v="4"/>
    <x v="401"/>
  </r>
  <r>
    <s v="7-28"/>
    <d v="2015-04-18T00:00:00"/>
    <n v="0"/>
    <n v="0"/>
    <n v="0"/>
    <n v="0"/>
    <n v="0"/>
    <n v="0"/>
    <n v="0"/>
    <n v="0"/>
    <n v="0"/>
    <n v="0"/>
    <n v="0"/>
    <m/>
    <m/>
    <m/>
    <x v="30"/>
    <x v="8"/>
    <x v="5"/>
    <x v="401"/>
  </r>
  <r>
    <m/>
    <d v="2015-04-19T00:00:00"/>
    <n v="0"/>
    <m/>
    <n v="0"/>
    <m/>
    <n v="0"/>
    <n v="0"/>
    <n v="0"/>
    <n v="0"/>
    <n v="0"/>
    <n v="0"/>
    <n v="0"/>
    <m/>
    <m/>
    <m/>
    <x v="31"/>
    <x v="8"/>
    <x v="6"/>
    <x v="402"/>
  </r>
  <r>
    <s v="7-29"/>
    <d v="2015-04-20T00:00:00"/>
    <n v="0"/>
    <n v="0"/>
    <n v="0"/>
    <n v="0"/>
    <n v="0"/>
    <n v="0"/>
    <n v="0"/>
    <n v="0"/>
    <n v="0"/>
    <n v="0"/>
    <n v="0"/>
    <m/>
    <m/>
    <m/>
    <x v="31"/>
    <x v="8"/>
    <x v="0"/>
    <x v="402"/>
  </r>
  <r>
    <s v="7-29"/>
    <d v="2015-04-21T00:00:00"/>
    <n v="0"/>
    <n v="0"/>
    <n v="0"/>
    <n v="0"/>
    <n v="0"/>
    <n v="0"/>
    <n v="0"/>
    <n v="0"/>
    <n v="0"/>
    <n v="0"/>
    <n v="0"/>
    <m/>
    <m/>
    <m/>
    <x v="31"/>
    <x v="8"/>
    <x v="1"/>
    <x v="402"/>
  </r>
  <r>
    <s v="7-29"/>
    <d v="2015-04-22T00:00:00"/>
    <n v="0"/>
    <n v="0"/>
    <n v="0"/>
    <n v="0"/>
    <n v="0"/>
    <n v="0"/>
    <n v="0"/>
    <n v="0"/>
    <n v="0"/>
    <n v="0"/>
    <n v="0"/>
    <m/>
    <m/>
    <m/>
    <x v="31"/>
    <x v="8"/>
    <x v="2"/>
    <x v="402"/>
  </r>
  <r>
    <s v="7-29"/>
    <d v="2015-04-23T00:00:00"/>
    <n v="0"/>
    <n v="0"/>
    <n v="0"/>
    <n v="0"/>
    <n v="0"/>
    <n v="0"/>
    <n v="0"/>
    <n v="0"/>
    <n v="0"/>
    <n v="0"/>
    <n v="0"/>
    <m/>
    <m/>
    <m/>
    <x v="31"/>
    <x v="8"/>
    <x v="3"/>
    <x v="402"/>
  </r>
  <r>
    <s v="7-29"/>
    <d v="2015-04-24T00:00:00"/>
    <n v="0"/>
    <n v="0"/>
    <n v="0"/>
    <n v="0"/>
    <n v="0"/>
    <n v="0"/>
    <n v="0"/>
    <n v="0"/>
    <n v="0"/>
    <n v="0"/>
    <n v="0"/>
    <m/>
    <m/>
    <m/>
    <x v="31"/>
    <x v="8"/>
    <x v="4"/>
    <x v="402"/>
  </r>
  <r>
    <s v="7-29"/>
    <d v="2015-04-25T00:00:00"/>
    <n v="0"/>
    <n v="0"/>
    <n v="0"/>
    <n v="0"/>
    <n v="0"/>
    <n v="0"/>
    <n v="0"/>
    <n v="0"/>
    <n v="0"/>
    <n v="0"/>
    <n v="0"/>
    <m/>
    <m/>
    <m/>
    <x v="31"/>
    <x v="8"/>
    <x v="5"/>
    <x v="402"/>
  </r>
  <r>
    <m/>
    <d v="2015-04-26T00:00:00"/>
    <n v="0"/>
    <m/>
    <n v="0"/>
    <m/>
    <n v="0"/>
    <n v="0"/>
    <n v="0"/>
    <n v="0"/>
    <n v="0"/>
    <n v="0"/>
    <n v="0"/>
    <m/>
    <m/>
    <m/>
    <x v="32"/>
    <x v="8"/>
    <x v="6"/>
    <x v="403"/>
  </r>
  <r>
    <s v="7-30"/>
    <d v="2015-04-27T00:00:00"/>
    <n v="0"/>
    <n v="0"/>
    <n v="0"/>
    <n v="0"/>
    <n v="0"/>
    <n v="0"/>
    <n v="0"/>
    <n v="0"/>
    <n v="0"/>
    <n v="0"/>
    <n v="0"/>
    <m/>
    <m/>
    <m/>
    <x v="32"/>
    <x v="8"/>
    <x v="0"/>
    <x v="403"/>
  </r>
  <r>
    <s v="7-30"/>
    <d v="2015-04-28T00:00:00"/>
    <n v="0"/>
    <n v="0"/>
    <n v="0"/>
    <n v="0"/>
    <n v="0"/>
    <n v="0"/>
    <n v="0"/>
    <n v="0"/>
    <n v="0"/>
    <n v="0"/>
    <n v="0"/>
    <m/>
    <m/>
    <m/>
    <x v="32"/>
    <x v="8"/>
    <x v="1"/>
    <x v="403"/>
  </r>
  <r>
    <s v="7-30"/>
    <d v="2015-04-29T00:00:00"/>
    <n v="0"/>
    <n v="0"/>
    <n v="0"/>
    <n v="0"/>
    <n v="0"/>
    <n v="0"/>
    <n v="0"/>
    <n v="0"/>
    <n v="0"/>
    <n v="0"/>
    <n v="0"/>
    <m/>
    <m/>
    <m/>
    <x v="32"/>
    <x v="8"/>
    <x v="2"/>
    <x v="403"/>
  </r>
  <r>
    <s v="7-30"/>
    <d v="2015-04-30T00:00:00"/>
    <n v="0"/>
    <n v="0"/>
    <n v="0"/>
    <n v="0"/>
    <n v="0"/>
    <n v="0"/>
    <n v="0"/>
    <n v="0"/>
    <n v="0"/>
    <n v="0"/>
    <n v="0"/>
    <m/>
    <m/>
    <m/>
    <x v="32"/>
    <x v="8"/>
    <x v="3"/>
    <x v="403"/>
  </r>
  <r>
    <s v="7-30"/>
    <d v="2015-05-01T00:00:00"/>
    <n v="0"/>
    <n v="0"/>
    <n v="0"/>
    <n v="0"/>
    <n v="0"/>
    <n v="0"/>
    <n v="0"/>
    <n v="0"/>
    <n v="0"/>
    <n v="0"/>
    <n v="0"/>
    <m/>
    <m/>
    <m/>
    <x v="32"/>
    <x v="8"/>
    <x v="4"/>
    <x v="403"/>
  </r>
  <r>
    <s v="7-30"/>
    <d v="2015-05-02T00:00:00"/>
    <n v="0"/>
    <n v="0"/>
    <n v="0"/>
    <n v="0"/>
    <n v="0"/>
    <n v="0"/>
    <n v="0"/>
    <n v="0"/>
    <n v="0"/>
    <n v="0"/>
    <n v="0"/>
    <m/>
    <m/>
    <m/>
    <x v="32"/>
    <x v="8"/>
    <x v="5"/>
    <x v="403"/>
  </r>
  <r>
    <m/>
    <d v="2015-05-03T00:00:00"/>
    <n v="0"/>
    <m/>
    <n v="0"/>
    <m/>
    <n v="0"/>
    <n v="0"/>
    <n v="0"/>
    <n v="0"/>
    <n v="0"/>
    <n v="0"/>
    <n v="0"/>
    <m/>
    <m/>
    <m/>
    <x v="33"/>
    <x v="8"/>
    <x v="6"/>
    <x v="404"/>
  </r>
  <r>
    <s v="7-31"/>
    <d v="2015-05-04T00:00:00"/>
    <n v="0"/>
    <n v="0"/>
    <n v="0"/>
    <n v="0"/>
    <n v="0"/>
    <n v="0"/>
    <n v="0"/>
    <n v="0"/>
    <n v="0"/>
    <n v="0"/>
    <n v="0"/>
    <m/>
    <m/>
    <m/>
    <x v="33"/>
    <x v="8"/>
    <x v="0"/>
    <x v="404"/>
  </r>
  <r>
    <s v="7-31"/>
    <d v="2015-05-05T00:00:00"/>
    <n v="0"/>
    <n v="0"/>
    <n v="0"/>
    <n v="0"/>
    <n v="0"/>
    <n v="0"/>
    <n v="0"/>
    <n v="0"/>
    <n v="0"/>
    <n v="0"/>
    <n v="0"/>
    <m/>
    <m/>
    <m/>
    <x v="33"/>
    <x v="8"/>
    <x v="1"/>
    <x v="404"/>
  </r>
  <r>
    <s v="7-31"/>
    <d v="2015-05-06T00:00:00"/>
    <n v="0"/>
    <n v="0"/>
    <n v="0"/>
    <n v="0"/>
    <n v="0"/>
    <n v="0"/>
    <n v="0"/>
    <n v="0"/>
    <n v="0"/>
    <n v="0"/>
    <n v="0"/>
    <m/>
    <m/>
    <m/>
    <x v="33"/>
    <x v="8"/>
    <x v="2"/>
    <x v="404"/>
  </r>
  <r>
    <s v="7-31"/>
    <d v="2015-05-07T00:00:00"/>
    <n v="0"/>
    <n v="0"/>
    <n v="0"/>
    <n v="0"/>
    <n v="0"/>
    <n v="0"/>
    <n v="0"/>
    <n v="0"/>
    <n v="0"/>
    <n v="0"/>
    <n v="0"/>
    <m/>
    <m/>
    <m/>
    <x v="33"/>
    <x v="8"/>
    <x v="3"/>
    <x v="404"/>
  </r>
  <r>
    <s v="7-31"/>
    <d v="2015-05-08T00:00:00"/>
    <n v="0"/>
    <n v="0"/>
    <n v="0"/>
    <n v="0"/>
    <n v="0"/>
    <n v="0"/>
    <n v="0"/>
    <n v="0"/>
    <n v="0"/>
    <n v="0"/>
    <n v="0"/>
    <m/>
    <m/>
    <m/>
    <x v="33"/>
    <x v="8"/>
    <x v="4"/>
    <x v="404"/>
  </r>
  <r>
    <s v="7-31"/>
    <d v="2015-05-09T00:00:00"/>
    <n v="0"/>
    <n v="0"/>
    <n v="0"/>
    <n v="0"/>
    <n v="0"/>
    <n v="0"/>
    <n v="0"/>
    <n v="0"/>
    <n v="0"/>
    <n v="0"/>
    <n v="0"/>
    <m/>
    <m/>
    <m/>
    <x v="33"/>
    <x v="8"/>
    <x v="5"/>
    <x v="404"/>
  </r>
  <r>
    <m/>
    <d v="2015-05-10T00:00:00"/>
    <n v="0"/>
    <m/>
    <n v="0"/>
    <m/>
    <n v="0"/>
    <n v="0"/>
    <n v="0"/>
    <n v="0"/>
    <n v="0"/>
    <n v="0"/>
    <n v="0"/>
    <m/>
    <m/>
    <m/>
    <x v="34"/>
    <x v="8"/>
    <x v="6"/>
    <x v="405"/>
  </r>
  <r>
    <s v="7-32"/>
    <d v="2015-05-11T00:00:00"/>
    <n v="0"/>
    <n v="0"/>
    <n v="0"/>
    <n v="0"/>
    <n v="0"/>
    <n v="0"/>
    <n v="0"/>
    <n v="0"/>
    <n v="0"/>
    <n v="0"/>
    <n v="0"/>
    <m/>
    <m/>
    <m/>
    <x v="34"/>
    <x v="8"/>
    <x v="0"/>
    <x v="405"/>
  </r>
  <r>
    <s v="7-32"/>
    <d v="2015-05-12T00:00:00"/>
    <n v="0"/>
    <n v="0"/>
    <n v="0"/>
    <n v="0"/>
    <n v="0"/>
    <n v="0"/>
    <n v="0"/>
    <n v="0"/>
    <n v="0"/>
    <n v="0"/>
    <n v="0"/>
    <m/>
    <m/>
    <m/>
    <x v="34"/>
    <x v="8"/>
    <x v="1"/>
    <x v="405"/>
  </r>
  <r>
    <s v="7-32"/>
    <d v="2015-05-13T00:00:00"/>
    <n v="0"/>
    <n v="0"/>
    <n v="0"/>
    <n v="0"/>
    <n v="0"/>
    <n v="0"/>
    <n v="0"/>
    <n v="0"/>
    <n v="0"/>
    <n v="0"/>
    <n v="0"/>
    <m/>
    <m/>
    <m/>
    <x v="34"/>
    <x v="8"/>
    <x v="2"/>
    <x v="405"/>
  </r>
  <r>
    <s v="7-32"/>
    <d v="2015-05-14T00:00:00"/>
    <n v="0"/>
    <n v="0"/>
    <n v="0"/>
    <n v="0"/>
    <n v="0"/>
    <n v="0"/>
    <n v="0"/>
    <n v="0"/>
    <n v="0"/>
    <n v="0"/>
    <n v="0"/>
    <m/>
    <m/>
    <m/>
    <x v="34"/>
    <x v="8"/>
    <x v="3"/>
    <x v="405"/>
  </r>
  <r>
    <s v="7-32"/>
    <d v="2015-05-15T00:00:00"/>
    <n v="0"/>
    <n v="0"/>
    <n v="0"/>
    <n v="0"/>
    <n v="0"/>
    <n v="0"/>
    <n v="0"/>
    <n v="0"/>
    <n v="0"/>
    <n v="0"/>
    <n v="0"/>
    <m/>
    <m/>
    <m/>
    <x v="34"/>
    <x v="8"/>
    <x v="4"/>
    <x v="405"/>
  </r>
  <r>
    <s v="7-32"/>
    <d v="2015-05-16T00:00:00"/>
    <n v="0"/>
    <n v="0"/>
    <n v="0"/>
    <n v="0"/>
    <n v="0"/>
    <n v="0"/>
    <n v="0"/>
    <n v="0"/>
    <n v="0"/>
    <n v="0"/>
    <n v="0"/>
    <m/>
    <m/>
    <m/>
    <x v="34"/>
    <x v="8"/>
    <x v="5"/>
    <x v="405"/>
  </r>
  <r>
    <m/>
    <d v="2015-05-17T00:00:00"/>
    <n v="0"/>
    <m/>
    <n v="0"/>
    <m/>
    <n v="0"/>
    <n v="0"/>
    <n v="0"/>
    <n v="0"/>
    <n v="0"/>
    <n v="0"/>
    <n v="0"/>
    <m/>
    <m/>
    <m/>
    <x v="35"/>
    <x v="8"/>
    <x v="6"/>
    <x v="406"/>
  </r>
  <r>
    <s v="7-33"/>
    <d v="2015-05-18T00:00:00"/>
    <n v="0"/>
    <n v="0"/>
    <n v="0"/>
    <n v="0"/>
    <n v="0"/>
    <n v="0"/>
    <n v="0"/>
    <n v="0"/>
    <n v="0"/>
    <n v="0"/>
    <n v="0"/>
    <m/>
    <m/>
    <m/>
    <x v="35"/>
    <x v="8"/>
    <x v="0"/>
    <x v="406"/>
  </r>
  <r>
    <s v="7-33"/>
    <d v="2015-05-19T00:00:00"/>
    <n v="0"/>
    <n v="0"/>
    <n v="0"/>
    <n v="0"/>
    <n v="0"/>
    <n v="0"/>
    <n v="0"/>
    <n v="0"/>
    <n v="0"/>
    <n v="0"/>
    <n v="0"/>
    <m/>
    <m/>
    <m/>
    <x v="35"/>
    <x v="8"/>
    <x v="1"/>
    <x v="406"/>
  </r>
  <r>
    <s v="7-33"/>
    <d v="2015-05-20T00:00:00"/>
    <n v="0"/>
    <n v="0"/>
    <n v="0"/>
    <n v="0"/>
    <n v="0"/>
    <n v="0"/>
    <n v="0"/>
    <n v="0"/>
    <n v="0"/>
    <n v="0"/>
    <n v="0"/>
    <m/>
    <m/>
    <m/>
    <x v="35"/>
    <x v="8"/>
    <x v="2"/>
    <x v="406"/>
  </r>
  <r>
    <s v="7-33"/>
    <d v="2015-05-21T00:00:00"/>
    <n v="0"/>
    <n v="0"/>
    <n v="0"/>
    <n v="0"/>
    <n v="0"/>
    <n v="0"/>
    <n v="0"/>
    <n v="0"/>
    <n v="0"/>
    <n v="0"/>
    <n v="0"/>
    <m/>
    <m/>
    <m/>
    <x v="35"/>
    <x v="8"/>
    <x v="3"/>
    <x v="406"/>
  </r>
  <r>
    <s v="7-33"/>
    <d v="2015-05-22T00:00:00"/>
    <n v="0"/>
    <n v="0"/>
    <n v="0"/>
    <n v="0"/>
    <n v="0"/>
    <n v="0"/>
    <n v="0"/>
    <n v="0"/>
    <n v="0"/>
    <n v="0"/>
    <n v="0"/>
    <m/>
    <m/>
    <m/>
    <x v="35"/>
    <x v="8"/>
    <x v="4"/>
    <x v="406"/>
  </r>
  <r>
    <s v="7-33"/>
    <d v="2015-05-23T00:00:00"/>
    <n v="0"/>
    <n v="0"/>
    <n v="0"/>
    <n v="0"/>
    <n v="0"/>
    <n v="0"/>
    <n v="0"/>
    <n v="0"/>
    <n v="0"/>
    <n v="0"/>
    <n v="0"/>
    <m/>
    <m/>
    <m/>
    <x v="35"/>
    <x v="8"/>
    <x v="5"/>
    <x v="406"/>
  </r>
  <r>
    <m/>
    <d v="2015-05-24T00:00:00"/>
    <n v="0"/>
    <m/>
    <n v="0"/>
    <m/>
    <n v="0"/>
    <n v="0"/>
    <n v="0"/>
    <n v="0"/>
    <n v="0"/>
    <n v="0"/>
    <n v="0"/>
    <m/>
    <m/>
    <m/>
    <x v="36"/>
    <x v="8"/>
    <x v="6"/>
    <x v="407"/>
  </r>
  <r>
    <s v="7-34"/>
    <d v="2015-05-25T00:00:00"/>
    <n v="0"/>
    <n v="0"/>
    <n v="0"/>
    <n v="0"/>
    <n v="0"/>
    <n v="0"/>
    <n v="0"/>
    <n v="0"/>
    <n v="0"/>
    <n v="0"/>
    <n v="0"/>
    <m/>
    <m/>
    <m/>
    <x v="36"/>
    <x v="8"/>
    <x v="0"/>
    <x v="407"/>
  </r>
  <r>
    <s v="7-34"/>
    <d v="2015-05-26T00:00:00"/>
    <n v="0"/>
    <n v="0"/>
    <n v="0"/>
    <n v="0"/>
    <n v="0"/>
    <n v="0"/>
    <n v="0"/>
    <n v="0"/>
    <n v="0"/>
    <n v="0"/>
    <n v="0"/>
    <m/>
    <m/>
    <m/>
    <x v="36"/>
    <x v="8"/>
    <x v="1"/>
    <x v="407"/>
  </r>
  <r>
    <s v="7-34"/>
    <d v="2015-05-27T00:00:00"/>
    <n v="0"/>
    <n v="0"/>
    <n v="0"/>
    <n v="0"/>
    <n v="0"/>
    <n v="0"/>
    <n v="0"/>
    <n v="0"/>
    <n v="0"/>
    <n v="0"/>
    <n v="0"/>
    <m/>
    <m/>
    <m/>
    <x v="36"/>
    <x v="8"/>
    <x v="2"/>
    <x v="407"/>
  </r>
  <r>
    <s v="7-34"/>
    <d v="2015-05-28T00:00:00"/>
    <n v="0"/>
    <n v="0"/>
    <n v="0"/>
    <n v="0"/>
    <n v="0"/>
    <n v="0"/>
    <n v="0"/>
    <n v="0"/>
    <n v="0"/>
    <n v="0"/>
    <n v="0"/>
    <m/>
    <m/>
    <m/>
    <x v="36"/>
    <x v="8"/>
    <x v="3"/>
    <x v="407"/>
  </r>
  <r>
    <s v="7-34"/>
    <d v="2015-05-29T00:00:00"/>
    <n v="0"/>
    <n v="0"/>
    <n v="0"/>
    <n v="0"/>
    <n v="0"/>
    <n v="0"/>
    <n v="0"/>
    <n v="0"/>
    <n v="0"/>
    <n v="0"/>
    <n v="0"/>
    <m/>
    <m/>
    <m/>
    <x v="36"/>
    <x v="8"/>
    <x v="4"/>
    <x v="407"/>
  </r>
  <r>
    <s v="7-34"/>
    <d v="2015-05-30T00:00:00"/>
    <n v="0"/>
    <n v="0"/>
    <n v="0"/>
    <n v="0"/>
    <n v="0"/>
    <n v="0"/>
    <n v="0"/>
    <n v="0"/>
    <n v="0"/>
    <n v="0"/>
    <n v="0"/>
    <m/>
    <m/>
    <m/>
    <x v="36"/>
    <x v="8"/>
    <x v="5"/>
    <x v="407"/>
  </r>
  <r>
    <m/>
    <d v="2015-05-31T00:00:00"/>
    <n v="0"/>
    <m/>
    <n v="0"/>
    <m/>
    <n v="0"/>
    <n v="0"/>
    <n v="0"/>
    <n v="0"/>
    <n v="0"/>
    <n v="0"/>
    <n v="0"/>
    <m/>
    <m/>
    <m/>
    <x v="37"/>
    <x v="8"/>
    <x v="6"/>
    <x v="408"/>
  </r>
  <r>
    <s v="7-35"/>
    <d v="2015-06-01T00:00:00"/>
    <n v="0"/>
    <n v="0"/>
    <n v="0"/>
    <n v="0"/>
    <n v="0"/>
    <n v="0"/>
    <n v="0"/>
    <n v="0"/>
    <n v="0"/>
    <n v="0"/>
    <n v="0"/>
    <m/>
    <m/>
    <m/>
    <x v="37"/>
    <x v="8"/>
    <x v="0"/>
    <x v="408"/>
  </r>
  <r>
    <s v="7-35"/>
    <d v="2015-06-02T00:00:00"/>
    <n v="0"/>
    <n v="0"/>
    <n v="0"/>
    <n v="0"/>
    <n v="0"/>
    <n v="0"/>
    <n v="0"/>
    <n v="0"/>
    <n v="0"/>
    <n v="0"/>
    <n v="0"/>
    <m/>
    <m/>
    <m/>
    <x v="37"/>
    <x v="8"/>
    <x v="1"/>
    <x v="408"/>
  </r>
  <r>
    <s v="7-35"/>
    <d v="2015-06-03T00:00:00"/>
    <n v="0"/>
    <n v="0"/>
    <n v="0"/>
    <n v="0"/>
    <n v="0"/>
    <n v="0"/>
    <n v="0"/>
    <n v="0"/>
    <n v="0"/>
    <n v="0"/>
    <n v="0"/>
    <m/>
    <m/>
    <m/>
    <x v="37"/>
    <x v="8"/>
    <x v="2"/>
    <x v="408"/>
  </r>
  <r>
    <s v="7-35"/>
    <d v="2015-06-04T00:00:00"/>
    <n v="0"/>
    <n v="0"/>
    <n v="0"/>
    <n v="0"/>
    <n v="0"/>
    <n v="0"/>
    <n v="0"/>
    <n v="0"/>
    <n v="0"/>
    <n v="0"/>
    <n v="0"/>
    <m/>
    <m/>
    <m/>
    <x v="37"/>
    <x v="8"/>
    <x v="3"/>
    <x v="408"/>
  </r>
  <r>
    <s v="7-35"/>
    <d v="2015-06-05T00:00:00"/>
    <n v="0"/>
    <n v="0"/>
    <n v="0"/>
    <n v="0"/>
    <n v="0"/>
    <n v="0"/>
    <n v="0"/>
    <n v="0"/>
    <n v="0"/>
    <n v="0"/>
    <n v="0"/>
    <m/>
    <m/>
    <m/>
    <x v="37"/>
    <x v="8"/>
    <x v="4"/>
    <x v="408"/>
  </r>
  <r>
    <s v="7-35"/>
    <d v="2015-06-06T00:00:00"/>
    <n v="0"/>
    <n v="0"/>
    <n v="0"/>
    <n v="0"/>
    <n v="0"/>
    <n v="0"/>
    <n v="0"/>
    <n v="0"/>
    <n v="0"/>
    <n v="0"/>
    <n v="0"/>
    <m/>
    <m/>
    <m/>
    <x v="37"/>
    <x v="8"/>
    <x v="5"/>
    <x v="408"/>
  </r>
  <r>
    <m/>
    <d v="2015-06-07T00:00:00"/>
    <n v="0"/>
    <m/>
    <n v="0"/>
    <m/>
    <n v="0"/>
    <n v="0"/>
    <n v="0"/>
    <n v="0"/>
    <n v="0"/>
    <n v="0"/>
    <n v="0"/>
    <m/>
    <m/>
    <m/>
    <x v="38"/>
    <x v="8"/>
    <x v="6"/>
    <x v="409"/>
  </r>
  <r>
    <s v="7-36"/>
    <d v="2015-06-08T00:00:00"/>
    <n v="0"/>
    <n v="0"/>
    <n v="0"/>
    <n v="0"/>
    <n v="0"/>
    <n v="0"/>
    <n v="0"/>
    <n v="0"/>
    <n v="0"/>
    <n v="0"/>
    <n v="0"/>
    <m/>
    <m/>
    <m/>
    <x v="38"/>
    <x v="8"/>
    <x v="0"/>
    <x v="409"/>
  </r>
  <r>
    <s v="7-36"/>
    <d v="2015-06-09T00:00:00"/>
    <n v="0"/>
    <n v="0"/>
    <n v="0"/>
    <n v="0"/>
    <n v="0"/>
    <n v="0"/>
    <n v="0"/>
    <n v="0"/>
    <n v="0"/>
    <n v="0"/>
    <n v="0"/>
    <m/>
    <m/>
    <m/>
    <x v="38"/>
    <x v="8"/>
    <x v="1"/>
    <x v="409"/>
  </r>
  <r>
    <s v="7-36"/>
    <d v="2015-06-10T00:00:00"/>
    <n v="0"/>
    <n v="0"/>
    <n v="0"/>
    <n v="0"/>
    <n v="0"/>
    <n v="0"/>
    <n v="0"/>
    <n v="0"/>
    <n v="0"/>
    <n v="0"/>
    <n v="0"/>
    <m/>
    <m/>
    <m/>
    <x v="38"/>
    <x v="8"/>
    <x v="2"/>
    <x v="409"/>
  </r>
  <r>
    <s v="7-36"/>
    <d v="2015-06-11T00:00:00"/>
    <n v="0"/>
    <n v="0"/>
    <n v="0"/>
    <n v="0"/>
    <n v="0"/>
    <n v="0"/>
    <n v="0"/>
    <n v="0"/>
    <n v="0"/>
    <n v="0"/>
    <n v="0"/>
    <m/>
    <m/>
    <m/>
    <x v="38"/>
    <x v="8"/>
    <x v="3"/>
    <x v="409"/>
  </r>
  <r>
    <s v="7-36"/>
    <d v="2015-06-12T00:00:00"/>
    <n v="0"/>
    <n v="0"/>
    <n v="0"/>
    <n v="0"/>
    <n v="0"/>
    <n v="0"/>
    <n v="0"/>
    <n v="0"/>
    <n v="0"/>
    <n v="0"/>
    <n v="0"/>
    <m/>
    <m/>
    <m/>
    <x v="38"/>
    <x v="8"/>
    <x v="4"/>
    <x v="409"/>
  </r>
  <r>
    <s v="7-36"/>
    <d v="2015-06-13T00:00:00"/>
    <n v="0"/>
    <n v="0"/>
    <n v="0"/>
    <n v="0"/>
    <n v="0"/>
    <n v="0"/>
    <n v="0"/>
    <n v="0"/>
    <n v="0"/>
    <n v="0"/>
    <n v="0"/>
    <m/>
    <m/>
    <m/>
    <x v="38"/>
    <x v="8"/>
    <x v="5"/>
    <x v="409"/>
  </r>
  <r>
    <m/>
    <d v="2015-06-14T00:00:00"/>
    <n v="0"/>
    <m/>
    <n v="0"/>
    <m/>
    <n v="0"/>
    <n v="0"/>
    <n v="0"/>
    <n v="0"/>
    <n v="0"/>
    <n v="0"/>
    <n v="0"/>
    <m/>
    <m/>
    <m/>
    <x v="39"/>
    <x v="8"/>
    <x v="6"/>
    <x v="410"/>
  </r>
  <r>
    <s v="7-37"/>
    <d v="2015-06-15T00:00:00"/>
    <n v="0"/>
    <n v="0"/>
    <n v="0"/>
    <n v="0"/>
    <n v="0"/>
    <n v="0"/>
    <n v="0"/>
    <n v="0"/>
    <n v="0"/>
    <n v="0"/>
    <n v="0"/>
    <m/>
    <m/>
    <m/>
    <x v="39"/>
    <x v="8"/>
    <x v="0"/>
    <x v="410"/>
  </r>
  <r>
    <s v="7-37"/>
    <d v="2015-06-16T00:00:00"/>
    <n v="0"/>
    <n v="0"/>
    <n v="0"/>
    <n v="0"/>
    <n v="0"/>
    <n v="0"/>
    <n v="0"/>
    <n v="0"/>
    <n v="0"/>
    <n v="0"/>
    <n v="0"/>
    <m/>
    <m/>
    <m/>
    <x v="39"/>
    <x v="8"/>
    <x v="1"/>
    <x v="410"/>
  </r>
  <r>
    <s v="7-37"/>
    <d v="2015-06-17T00:00:00"/>
    <n v="0"/>
    <n v="0"/>
    <n v="0"/>
    <n v="0"/>
    <n v="0"/>
    <n v="0"/>
    <n v="0"/>
    <n v="0"/>
    <n v="0"/>
    <n v="0"/>
    <n v="0"/>
    <m/>
    <m/>
    <m/>
    <x v="39"/>
    <x v="8"/>
    <x v="2"/>
    <x v="410"/>
  </r>
  <r>
    <s v="7-37"/>
    <d v="2015-06-18T00:00:00"/>
    <n v="0"/>
    <n v="0"/>
    <n v="0"/>
    <n v="0"/>
    <n v="0"/>
    <n v="0"/>
    <n v="0"/>
    <n v="0"/>
    <n v="0"/>
    <n v="0"/>
    <n v="0"/>
    <m/>
    <m/>
    <m/>
    <x v="39"/>
    <x v="8"/>
    <x v="3"/>
    <x v="410"/>
  </r>
  <r>
    <s v="7-37"/>
    <d v="2015-06-19T00:00:00"/>
    <n v="0"/>
    <n v="0"/>
    <n v="0"/>
    <n v="0"/>
    <n v="0"/>
    <n v="0"/>
    <n v="0"/>
    <n v="0"/>
    <n v="0"/>
    <n v="0"/>
    <n v="0"/>
    <m/>
    <m/>
    <m/>
    <x v="39"/>
    <x v="8"/>
    <x v="4"/>
    <x v="410"/>
  </r>
  <r>
    <s v="7-37"/>
    <d v="2015-06-20T00:00:00"/>
    <n v="0"/>
    <n v="0"/>
    <n v="0"/>
    <n v="0"/>
    <n v="0"/>
    <n v="0"/>
    <n v="0"/>
    <n v="0"/>
    <n v="0"/>
    <n v="0"/>
    <n v="0"/>
    <m/>
    <m/>
    <m/>
    <x v="39"/>
    <x v="8"/>
    <x v="5"/>
    <x v="410"/>
  </r>
  <r>
    <m/>
    <d v="2015-06-21T00:00:00"/>
    <n v="0"/>
    <m/>
    <n v="0"/>
    <m/>
    <n v="0"/>
    <n v="0"/>
    <n v="0"/>
    <n v="0"/>
    <n v="0"/>
    <n v="0"/>
    <n v="0"/>
    <m/>
    <m/>
    <m/>
    <x v="40"/>
    <x v="8"/>
    <x v="6"/>
    <x v="411"/>
  </r>
  <r>
    <s v="7-38"/>
    <d v="2015-06-22T00:00:00"/>
    <n v="0"/>
    <n v="0"/>
    <n v="0"/>
    <n v="0"/>
    <n v="0"/>
    <n v="0"/>
    <n v="0"/>
    <n v="0"/>
    <n v="0"/>
    <n v="0"/>
    <n v="0"/>
    <m/>
    <m/>
    <m/>
    <x v="40"/>
    <x v="8"/>
    <x v="0"/>
    <x v="411"/>
  </r>
  <r>
    <s v="7-38"/>
    <d v="2015-06-23T00:00:00"/>
    <n v="0"/>
    <n v="0"/>
    <n v="0"/>
    <n v="0"/>
    <n v="0"/>
    <n v="0"/>
    <n v="0"/>
    <n v="0"/>
    <n v="0"/>
    <n v="0"/>
    <n v="0"/>
    <m/>
    <m/>
    <m/>
    <x v="40"/>
    <x v="8"/>
    <x v="1"/>
    <x v="411"/>
  </r>
  <r>
    <s v="7-38"/>
    <d v="2015-06-24T00:00:00"/>
    <n v="0"/>
    <n v="0"/>
    <n v="0"/>
    <n v="0"/>
    <n v="0"/>
    <n v="0"/>
    <n v="0"/>
    <n v="0"/>
    <n v="0"/>
    <n v="0"/>
    <n v="0"/>
    <m/>
    <m/>
    <m/>
    <x v="40"/>
    <x v="8"/>
    <x v="2"/>
    <x v="411"/>
  </r>
  <r>
    <s v="7-38"/>
    <d v="2015-06-25T00:00:00"/>
    <n v="0"/>
    <n v="0"/>
    <n v="0"/>
    <n v="0"/>
    <n v="0"/>
    <n v="0"/>
    <n v="0"/>
    <n v="0"/>
    <n v="0"/>
    <n v="0"/>
    <n v="0"/>
    <m/>
    <m/>
    <m/>
    <x v="40"/>
    <x v="8"/>
    <x v="3"/>
    <x v="411"/>
  </r>
  <r>
    <s v="7-38"/>
    <d v="2015-06-26T00:00:00"/>
    <n v="0"/>
    <n v="0"/>
    <n v="0"/>
    <n v="0"/>
    <n v="0"/>
    <n v="0"/>
    <n v="0"/>
    <n v="0"/>
    <n v="0"/>
    <n v="0"/>
    <n v="0"/>
    <m/>
    <m/>
    <m/>
    <x v="40"/>
    <x v="8"/>
    <x v="4"/>
    <x v="411"/>
  </r>
  <r>
    <s v="7-38"/>
    <d v="2015-06-27T00:00:00"/>
    <n v="0"/>
    <n v="0"/>
    <n v="0"/>
    <n v="0"/>
    <n v="0"/>
    <n v="0"/>
    <n v="0"/>
    <n v="0"/>
    <n v="0"/>
    <n v="0"/>
    <n v="0"/>
    <m/>
    <m/>
    <m/>
    <x v="40"/>
    <x v="8"/>
    <x v="5"/>
    <x v="411"/>
  </r>
  <r>
    <m/>
    <d v="2015-06-28T00:00:00"/>
    <n v="0"/>
    <m/>
    <n v="0"/>
    <m/>
    <n v="0"/>
    <n v="0"/>
    <n v="0"/>
    <n v="0"/>
    <n v="0"/>
    <n v="0"/>
    <n v="0"/>
    <m/>
    <m/>
    <m/>
    <x v="41"/>
    <x v="8"/>
    <x v="6"/>
    <x v="412"/>
  </r>
  <r>
    <s v="7-39"/>
    <d v="2015-06-29T00:00:00"/>
    <n v="0"/>
    <n v="0"/>
    <n v="0"/>
    <n v="0"/>
    <n v="0"/>
    <n v="0"/>
    <n v="0"/>
    <n v="0"/>
    <n v="0"/>
    <n v="0"/>
    <n v="0"/>
    <m/>
    <m/>
    <m/>
    <x v="41"/>
    <x v="8"/>
    <x v="0"/>
    <x v="412"/>
  </r>
  <r>
    <s v="7-39"/>
    <d v="2015-06-30T00:00:00"/>
    <n v="0"/>
    <n v="0"/>
    <n v="0"/>
    <n v="0"/>
    <n v="0"/>
    <n v="0"/>
    <n v="0"/>
    <n v="0"/>
    <n v="0"/>
    <n v="0"/>
    <n v="0"/>
    <m/>
    <m/>
    <m/>
    <x v="41"/>
    <x v="8"/>
    <x v="1"/>
    <x v="412"/>
  </r>
  <r>
    <s v="7-39"/>
    <d v="2015-07-01T00:00:00"/>
    <n v="0"/>
    <n v="0"/>
    <n v="0"/>
    <n v="0"/>
    <n v="0"/>
    <n v="0"/>
    <n v="0"/>
    <n v="0"/>
    <n v="0"/>
    <n v="0"/>
    <n v="0"/>
    <m/>
    <m/>
    <m/>
    <x v="41"/>
    <x v="8"/>
    <x v="2"/>
    <x v="412"/>
  </r>
  <r>
    <s v="7-39"/>
    <d v="2015-07-02T00:00:00"/>
    <n v="0"/>
    <n v="0"/>
    <n v="0"/>
    <n v="0"/>
    <n v="0"/>
    <n v="0"/>
    <n v="0"/>
    <n v="0"/>
    <n v="0"/>
    <n v="0"/>
    <n v="0"/>
    <m/>
    <m/>
    <m/>
    <x v="41"/>
    <x v="8"/>
    <x v="3"/>
    <x v="412"/>
  </r>
  <r>
    <s v="7-39"/>
    <d v="2015-07-03T00:00:00"/>
    <n v="0"/>
    <n v="0"/>
    <n v="0"/>
    <n v="0"/>
    <n v="0"/>
    <n v="0"/>
    <n v="0"/>
    <n v="0"/>
    <n v="0"/>
    <n v="0"/>
    <n v="0"/>
    <m/>
    <m/>
    <m/>
    <x v="41"/>
    <x v="8"/>
    <x v="4"/>
    <x v="412"/>
  </r>
  <r>
    <s v="7-39"/>
    <d v="2015-07-04T00:00:00"/>
    <n v="0"/>
    <n v="0"/>
    <n v="0"/>
    <n v="0"/>
    <n v="0"/>
    <n v="0"/>
    <n v="0"/>
    <n v="0"/>
    <n v="0"/>
    <n v="0"/>
    <n v="0"/>
    <m/>
    <m/>
    <m/>
    <x v="41"/>
    <x v="8"/>
    <x v="5"/>
    <x v="412"/>
  </r>
  <r>
    <m/>
    <d v="2015-07-05T00:00:00"/>
    <n v="0"/>
    <m/>
    <n v="0"/>
    <m/>
    <n v="0"/>
    <n v="0"/>
    <n v="0"/>
    <n v="0"/>
    <n v="0"/>
    <n v="0"/>
    <n v="0"/>
    <m/>
    <m/>
    <m/>
    <x v="42"/>
    <x v="8"/>
    <x v="6"/>
    <x v="413"/>
  </r>
  <r>
    <s v="7-40"/>
    <d v="2015-07-06T00:00:00"/>
    <n v="0"/>
    <n v="0"/>
    <n v="0"/>
    <n v="0"/>
    <n v="0"/>
    <n v="0"/>
    <n v="0"/>
    <n v="0"/>
    <n v="0"/>
    <n v="0"/>
    <n v="0"/>
    <m/>
    <m/>
    <m/>
    <x v="42"/>
    <x v="8"/>
    <x v="0"/>
    <x v="413"/>
  </r>
  <r>
    <s v="7-40"/>
    <d v="2015-07-07T00:00:00"/>
    <n v="0"/>
    <n v="0"/>
    <n v="0"/>
    <n v="0"/>
    <n v="0"/>
    <n v="0"/>
    <n v="0"/>
    <n v="0"/>
    <n v="0"/>
    <n v="0"/>
    <n v="0"/>
    <m/>
    <m/>
    <m/>
    <x v="42"/>
    <x v="8"/>
    <x v="1"/>
    <x v="413"/>
  </r>
  <r>
    <s v="7-40"/>
    <d v="2015-07-08T00:00:00"/>
    <n v="0"/>
    <n v="0"/>
    <n v="0"/>
    <n v="0"/>
    <n v="0"/>
    <n v="0"/>
    <n v="0"/>
    <n v="0"/>
    <n v="0"/>
    <n v="0"/>
    <n v="0"/>
    <m/>
    <m/>
    <m/>
    <x v="42"/>
    <x v="8"/>
    <x v="2"/>
    <x v="413"/>
  </r>
  <r>
    <s v="7-40"/>
    <d v="2015-07-09T00:00:00"/>
    <n v="0"/>
    <n v="0"/>
    <n v="0"/>
    <n v="0"/>
    <n v="0"/>
    <n v="0"/>
    <n v="0"/>
    <n v="0"/>
    <n v="0"/>
    <n v="0"/>
    <n v="0"/>
    <m/>
    <m/>
    <m/>
    <x v="42"/>
    <x v="8"/>
    <x v="3"/>
    <x v="413"/>
  </r>
  <r>
    <s v="7-40"/>
    <d v="2015-07-10T00:00:00"/>
    <n v="0"/>
    <n v="0"/>
    <n v="0"/>
    <n v="0"/>
    <n v="0"/>
    <n v="0"/>
    <n v="0"/>
    <n v="0"/>
    <n v="0"/>
    <n v="0"/>
    <n v="0"/>
    <m/>
    <m/>
    <m/>
    <x v="42"/>
    <x v="8"/>
    <x v="4"/>
    <x v="413"/>
  </r>
  <r>
    <s v="7-40"/>
    <d v="2015-07-11T00:00:00"/>
    <n v="0"/>
    <n v="0"/>
    <n v="0"/>
    <n v="0"/>
    <n v="0"/>
    <n v="0"/>
    <n v="0"/>
    <n v="0"/>
    <n v="0"/>
    <n v="0"/>
    <n v="0"/>
    <m/>
    <m/>
    <m/>
    <x v="42"/>
    <x v="8"/>
    <x v="5"/>
    <x v="413"/>
  </r>
  <r>
    <m/>
    <d v="2015-07-12T00:00:00"/>
    <n v="0"/>
    <m/>
    <n v="0"/>
    <m/>
    <n v="0"/>
    <n v="0"/>
    <n v="0"/>
    <n v="0"/>
    <n v="0"/>
    <n v="0"/>
    <n v="0"/>
    <m/>
    <m/>
    <m/>
    <x v="43"/>
    <x v="8"/>
    <x v="6"/>
    <x v="414"/>
  </r>
  <r>
    <s v="7-41"/>
    <d v="2015-07-13T00:00:00"/>
    <n v="0"/>
    <n v="0"/>
    <n v="0"/>
    <n v="0"/>
    <n v="0"/>
    <n v="0"/>
    <n v="0"/>
    <n v="0"/>
    <n v="0"/>
    <n v="0"/>
    <n v="0"/>
    <m/>
    <m/>
    <m/>
    <x v="43"/>
    <x v="8"/>
    <x v="0"/>
    <x v="414"/>
  </r>
  <r>
    <s v="7-41"/>
    <d v="2015-07-14T00:00:00"/>
    <n v="0"/>
    <n v="0"/>
    <n v="0"/>
    <n v="0"/>
    <n v="0"/>
    <n v="0"/>
    <n v="0"/>
    <n v="0"/>
    <n v="0"/>
    <n v="0"/>
    <n v="0"/>
    <m/>
    <m/>
    <m/>
    <x v="43"/>
    <x v="8"/>
    <x v="1"/>
    <x v="414"/>
  </r>
  <r>
    <s v="7-41"/>
    <d v="2015-07-15T00:00:00"/>
    <n v="0"/>
    <n v="0"/>
    <n v="0"/>
    <n v="0"/>
    <n v="0"/>
    <n v="0"/>
    <n v="0"/>
    <n v="0"/>
    <n v="0"/>
    <n v="0"/>
    <n v="0"/>
    <m/>
    <m/>
    <m/>
    <x v="43"/>
    <x v="8"/>
    <x v="2"/>
    <x v="414"/>
  </r>
  <r>
    <s v="7-41"/>
    <d v="2015-07-16T00:00:00"/>
    <n v="0"/>
    <n v="0"/>
    <n v="0"/>
    <n v="0"/>
    <n v="0"/>
    <n v="0"/>
    <n v="0"/>
    <n v="0"/>
    <n v="0"/>
    <n v="0"/>
    <n v="0"/>
    <m/>
    <m/>
    <m/>
    <x v="43"/>
    <x v="8"/>
    <x v="3"/>
    <x v="414"/>
  </r>
  <r>
    <s v="7-41"/>
    <d v="2015-07-17T00:00:00"/>
    <n v="0"/>
    <n v="0"/>
    <n v="0"/>
    <n v="0"/>
    <n v="0"/>
    <n v="0"/>
    <n v="0"/>
    <n v="0"/>
    <n v="0"/>
    <n v="0"/>
    <n v="0"/>
    <m/>
    <m/>
    <m/>
    <x v="43"/>
    <x v="8"/>
    <x v="4"/>
    <x v="414"/>
  </r>
  <r>
    <s v="7-41"/>
    <d v="2015-07-18T00:00:00"/>
    <n v="0"/>
    <n v="0"/>
    <n v="0"/>
    <n v="0"/>
    <n v="0"/>
    <n v="0"/>
    <n v="0"/>
    <n v="0"/>
    <n v="0"/>
    <n v="0"/>
    <n v="0"/>
    <m/>
    <m/>
    <m/>
    <x v="43"/>
    <x v="8"/>
    <x v="5"/>
    <x v="414"/>
  </r>
  <r>
    <m/>
    <d v="2015-07-19T00:00:00"/>
    <n v="0"/>
    <m/>
    <n v="0"/>
    <m/>
    <n v="0"/>
    <n v="0"/>
    <n v="0"/>
    <n v="0"/>
    <n v="0"/>
    <n v="0"/>
    <n v="0"/>
    <m/>
    <m/>
    <m/>
    <x v="44"/>
    <x v="8"/>
    <x v="6"/>
    <x v="415"/>
  </r>
  <r>
    <s v="7-42"/>
    <d v="2015-07-20T00:00:00"/>
    <n v="0"/>
    <n v="0"/>
    <n v="0"/>
    <n v="0"/>
    <n v="0"/>
    <n v="0"/>
    <n v="0"/>
    <n v="0"/>
    <n v="0"/>
    <n v="0"/>
    <n v="0"/>
    <m/>
    <m/>
    <m/>
    <x v="44"/>
    <x v="8"/>
    <x v="0"/>
    <x v="415"/>
  </r>
  <r>
    <s v="7-42"/>
    <d v="2015-07-21T00:00:00"/>
    <n v="0"/>
    <n v="0"/>
    <n v="0"/>
    <n v="0"/>
    <n v="0"/>
    <n v="0"/>
    <n v="0"/>
    <n v="0"/>
    <n v="0"/>
    <n v="0"/>
    <n v="0"/>
    <m/>
    <m/>
    <m/>
    <x v="44"/>
    <x v="8"/>
    <x v="1"/>
    <x v="415"/>
  </r>
  <r>
    <s v="7-42"/>
    <d v="2015-07-22T00:00:00"/>
    <n v="0"/>
    <n v="0"/>
    <n v="0"/>
    <n v="0"/>
    <n v="0"/>
    <n v="0"/>
    <n v="0"/>
    <n v="0"/>
    <n v="0"/>
    <n v="0"/>
    <n v="0"/>
    <m/>
    <m/>
    <m/>
    <x v="44"/>
    <x v="8"/>
    <x v="2"/>
    <x v="415"/>
  </r>
  <r>
    <s v="7-42"/>
    <d v="2015-07-23T00:00:00"/>
    <n v="0"/>
    <n v="0"/>
    <n v="0"/>
    <n v="0"/>
    <n v="0"/>
    <n v="0"/>
    <n v="0"/>
    <n v="0"/>
    <n v="0"/>
    <n v="0"/>
    <n v="0"/>
    <m/>
    <m/>
    <m/>
    <x v="44"/>
    <x v="8"/>
    <x v="3"/>
    <x v="415"/>
  </r>
  <r>
    <s v="7-42"/>
    <d v="2015-07-24T00:00:00"/>
    <n v="0"/>
    <n v="0"/>
    <n v="0"/>
    <n v="0"/>
    <n v="0"/>
    <n v="0"/>
    <n v="0"/>
    <n v="0"/>
    <n v="0"/>
    <n v="0"/>
    <n v="0"/>
    <m/>
    <m/>
    <m/>
    <x v="44"/>
    <x v="8"/>
    <x v="4"/>
    <x v="415"/>
  </r>
  <r>
    <s v="7-42"/>
    <d v="2015-07-25T00:00:00"/>
    <n v="0"/>
    <n v="0"/>
    <n v="0"/>
    <n v="0"/>
    <n v="0"/>
    <n v="0"/>
    <n v="0"/>
    <n v="0"/>
    <n v="0"/>
    <n v="0"/>
    <n v="0"/>
    <m/>
    <m/>
    <m/>
    <x v="44"/>
    <x v="8"/>
    <x v="5"/>
    <x v="415"/>
  </r>
  <r>
    <m/>
    <d v="2015-07-26T00:00:00"/>
    <n v="0"/>
    <m/>
    <n v="0"/>
    <m/>
    <n v="0"/>
    <n v="0"/>
    <n v="0"/>
    <n v="0"/>
    <n v="0"/>
    <n v="0"/>
    <n v="0"/>
    <m/>
    <m/>
    <m/>
    <x v="45"/>
    <x v="8"/>
    <x v="6"/>
    <x v="416"/>
  </r>
  <r>
    <s v="7-43"/>
    <d v="2015-07-27T00:00:00"/>
    <n v="0"/>
    <n v="0"/>
    <n v="0"/>
    <n v="0"/>
    <n v="0"/>
    <n v="0"/>
    <n v="0"/>
    <n v="0"/>
    <n v="0"/>
    <n v="0"/>
    <n v="0"/>
    <m/>
    <m/>
    <m/>
    <x v="45"/>
    <x v="8"/>
    <x v="0"/>
    <x v="416"/>
  </r>
  <r>
    <s v="7-43"/>
    <d v="2015-07-28T00:00:00"/>
    <n v="0"/>
    <n v="0"/>
    <n v="0"/>
    <n v="0"/>
    <n v="0"/>
    <n v="0"/>
    <n v="0"/>
    <n v="0"/>
    <n v="0"/>
    <n v="0"/>
    <n v="0"/>
    <m/>
    <m/>
    <m/>
    <x v="45"/>
    <x v="8"/>
    <x v="1"/>
    <x v="416"/>
  </r>
  <r>
    <s v="7-43"/>
    <d v="2015-07-29T00:00:00"/>
    <n v="0"/>
    <n v="0"/>
    <n v="0"/>
    <n v="0"/>
    <n v="0"/>
    <n v="0"/>
    <n v="0"/>
    <n v="0"/>
    <n v="0"/>
    <n v="0"/>
    <n v="0"/>
    <m/>
    <m/>
    <m/>
    <x v="45"/>
    <x v="8"/>
    <x v="2"/>
    <x v="416"/>
  </r>
  <r>
    <s v="7-43"/>
    <d v="2015-07-30T00:00:00"/>
    <n v="0"/>
    <n v="0"/>
    <n v="0"/>
    <n v="0"/>
    <n v="0"/>
    <n v="0"/>
    <n v="0"/>
    <n v="0"/>
    <n v="0"/>
    <n v="0"/>
    <n v="0"/>
    <m/>
    <m/>
    <m/>
    <x v="45"/>
    <x v="8"/>
    <x v="3"/>
    <x v="416"/>
  </r>
  <r>
    <s v="7-43"/>
    <d v="2015-07-31T00:00:00"/>
    <n v="0"/>
    <n v="0"/>
    <n v="0"/>
    <n v="0"/>
    <n v="0"/>
    <n v="0"/>
    <n v="0"/>
    <n v="0"/>
    <n v="0"/>
    <n v="0"/>
    <n v="0"/>
    <m/>
    <m/>
    <m/>
    <x v="45"/>
    <x v="8"/>
    <x v="4"/>
    <x v="416"/>
  </r>
  <r>
    <s v="7-43"/>
    <d v="2015-08-01T00:00:00"/>
    <n v="0"/>
    <n v="0"/>
    <n v="0"/>
    <n v="0"/>
    <n v="0"/>
    <n v="0"/>
    <n v="0"/>
    <n v="0"/>
    <n v="0"/>
    <n v="0"/>
    <n v="0"/>
    <m/>
    <m/>
    <m/>
    <x v="45"/>
    <x v="8"/>
    <x v="5"/>
    <x v="416"/>
  </r>
  <r>
    <m/>
    <d v="2015-08-02T00:00:00"/>
    <n v="0"/>
    <m/>
    <n v="0"/>
    <m/>
    <n v="0"/>
    <n v="0"/>
    <n v="0"/>
    <n v="0"/>
    <n v="0"/>
    <n v="0"/>
    <n v="0"/>
    <m/>
    <m/>
    <m/>
    <x v="46"/>
    <x v="8"/>
    <x v="6"/>
    <x v="417"/>
  </r>
  <r>
    <s v="7-44"/>
    <d v="2015-08-03T00:00:00"/>
    <n v="0"/>
    <n v="0"/>
    <n v="0"/>
    <n v="0"/>
    <n v="0"/>
    <n v="0"/>
    <n v="0"/>
    <n v="0"/>
    <n v="0"/>
    <n v="0"/>
    <n v="0"/>
    <m/>
    <m/>
    <m/>
    <x v="46"/>
    <x v="8"/>
    <x v="0"/>
    <x v="417"/>
  </r>
  <r>
    <s v="7-44"/>
    <d v="2015-08-04T00:00:00"/>
    <n v="0"/>
    <n v="0"/>
    <n v="0"/>
    <n v="0"/>
    <n v="0"/>
    <n v="0"/>
    <n v="0"/>
    <n v="0"/>
    <n v="0"/>
    <n v="0"/>
    <n v="0"/>
    <m/>
    <m/>
    <m/>
    <x v="46"/>
    <x v="8"/>
    <x v="1"/>
    <x v="417"/>
  </r>
  <r>
    <s v="7-44"/>
    <d v="2015-08-05T00:00:00"/>
    <n v="0"/>
    <n v="0"/>
    <n v="0"/>
    <n v="0"/>
    <n v="0"/>
    <n v="0"/>
    <n v="0"/>
    <n v="0"/>
    <n v="0"/>
    <n v="0"/>
    <n v="0"/>
    <m/>
    <m/>
    <m/>
    <x v="46"/>
    <x v="8"/>
    <x v="2"/>
    <x v="417"/>
  </r>
  <r>
    <s v="7-44"/>
    <d v="2015-08-06T00:00:00"/>
    <n v="0"/>
    <n v="0"/>
    <n v="0"/>
    <n v="0"/>
    <n v="0"/>
    <n v="0"/>
    <n v="0"/>
    <n v="0"/>
    <n v="0"/>
    <n v="0"/>
    <n v="0"/>
    <m/>
    <m/>
    <m/>
    <x v="46"/>
    <x v="8"/>
    <x v="3"/>
    <x v="417"/>
  </r>
  <r>
    <s v="7-44"/>
    <d v="2015-08-07T00:00:00"/>
    <n v="0"/>
    <n v="0"/>
    <n v="0"/>
    <n v="0"/>
    <n v="0"/>
    <n v="0"/>
    <n v="0"/>
    <n v="0"/>
    <n v="0"/>
    <n v="0"/>
    <n v="0"/>
    <m/>
    <m/>
    <m/>
    <x v="46"/>
    <x v="8"/>
    <x v="4"/>
    <x v="417"/>
  </r>
  <r>
    <s v="7-44"/>
    <d v="2015-08-08T00:00:00"/>
    <n v="0"/>
    <n v="0"/>
    <n v="0"/>
    <n v="0"/>
    <n v="0"/>
    <n v="0"/>
    <n v="0"/>
    <n v="0"/>
    <n v="0"/>
    <n v="0"/>
    <n v="0"/>
    <m/>
    <m/>
    <m/>
    <x v="46"/>
    <x v="8"/>
    <x v="5"/>
    <x v="417"/>
  </r>
  <r>
    <m/>
    <d v="2015-08-09T00:00:00"/>
    <n v="0"/>
    <m/>
    <n v="0"/>
    <m/>
    <n v="0"/>
    <n v="0"/>
    <n v="0"/>
    <n v="0"/>
    <n v="0"/>
    <n v="0"/>
    <n v="0"/>
    <m/>
    <m/>
    <m/>
    <x v="47"/>
    <x v="8"/>
    <x v="6"/>
    <x v="418"/>
  </r>
  <r>
    <s v="7-45"/>
    <d v="2015-08-10T00:00:00"/>
    <n v="0"/>
    <n v="0"/>
    <n v="0"/>
    <n v="0"/>
    <n v="0"/>
    <n v="0"/>
    <n v="0"/>
    <n v="0"/>
    <n v="0"/>
    <n v="0"/>
    <n v="0"/>
    <m/>
    <m/>
    <m/>
    <x v="47"/>
    <x v="8"/>
    <x v="0"/>
    <x v="418"/>
  </r>
  <r>
    <s v="7-45"/>
    <d v="2015-08-11T00:00:00"/>
    <n v="0"/>
    <n v="0"/>
    <n v="0"/>
    <n v="0"/>
    <n v="0"/>
    <n v="0"/>
    <n v="0"/>
    <n v="0"/>
    <n v="0"/>
    <n v="0"/>
    <n v="0"/>
    <m/>
    <m/>
    <m/>
    <x v="47"/>
    <x v="8"/>
    <x v="1"/>
    <x v="418"/>
  </r>
  <r>
    <s v="7-45"/>
    <d v="2015-08-12T00:00:00"/>
    <n v="0"/>
    <n v="0"/>
    <n v="0"/>
    <n v="0"/>
    <n v="0"/>
    <n v="0"/>
    <n v="0"/>
    <n v="0"/>
    <n v="0"/>
    <n v="0"/>
    <n v="0"/>
    <m/>
    <m/>
    <m/>
    <x v="47"/>
    <x v="8"/>
    <x v="2"/>
    <x v="418"/>
  </r>
  <r>
    <s v="7-45"/>
    <d v="2015-08-13T00:00:00"/>
    <n v="0"/>
    <n v="0"/>
    <n v="0"/>
    <n v="0"/>
    <n v="0"/>
    <n v="0"/>
    <n v="0"/>
    <n v="0"/>
    <n v="0"/>
    <n v="0"/>
    <n v="0"/>
    <m/>
    <m/>
    <m/>
    <x v="47"/>
    <x v="8"/>
    <x v="3"/>
    <x v="418"/>
  </r>
  <r>
    <s v="7-45"/>
    <d v="2015-08-14T00:00:00"/>
    <n v="0"/>
    <n v="0"/>
    <n v="0"/>
    <n v="0"/>
    <n v="0"/>
    <n v="0"/>
    <n v="0"/>
    <n v="0"/>
    <n v="0"/>
    <n v="0"/>
    <n v="0"/>
    <m/>
    <m/>
    <m/>
    <x v="47"/>
    <x v="8"/>
    <x v="4"/>
    <x v="418"/>
  </r>
  <r>
    <s v="7-45"/>
    <d v="2015-08-15T00:00:00"/>
    <n v="0"/>
    <n v="0"/>
    <n v="0"/>
    <n v="0"/>
    <n v="0"/>
    <n v="0"/>
    <n v="0"/>
    <n v="0"/>
    <n v="0"/>
    <n v="0"/>
    <n v="0"/>
    <m/>
    <m/>
    <m/>
    <x v="47"/>
    <x v="8"/>
    <x v="5"/>
    <x v="418"/>
  </r>
  <r>
    <m/>
    <d v="2015-08-16T00:00:00"/>
    <n v="0"/>
    <m/>
    <n v="0"/>
    <m/>
    <n v="0"/>
    <n v="0"/>
    <n v="0"/>
    <n v="0"/>
    <n v="0"/>
    <n v="0"/>
    <n v="0"/>
    <m/>
    <m/>
    <m/>
    <x v="48"/>
    <x v="8"/>
    <x v="6"/>
    <x v="419"/>
  </r>
  <r>
    <s v="7-46"/>
    <d v="2015-08-17T00:00:00"/>
    <n v="0"/>
    <n v="0"/>
    <n v="0"/>
    <n v="0"/>
    <n v="0"/>
    <n v="0"/>
    <n v="0"/>
    <n v="0"/>
    <n v="0"/>
    <n v="0"/>
    <n v="0"/>
    <m/>
    <m/>
    <m/>
    <x v="48"/>
    <x v="8"/>
    <x v="0"/>
    <x v="419"/>
  </r>
  <r>
    <s v="7-46"/>
    <d v="2015-08-18T00:00:00"/>
    <n v="0"/>
    <n v="0"/>
    <n v="0"/>
    <n v="0"/>
    <n v="0"/>
    <n v="0"/>
    <n v="0"/>
    <n v="0"/>
    <n v="0"/>
    <n v="0"/>
    <n v="0"/>
    <m/>
    <m/>
    <m/>
    <x v="48"/>
    <x v="8"/>
    <x v="1"/>
    <x v="419"/>
  </r>
  <r>
    <s v="7-46"/>
    <d v="2015-08-19T00:00:00"/>
    <n v="0"/>
    <n v="0"/>
    <n v="0"/>
    <n v="0"/>
    <n v="0"/>
    <n v="0"/>
    <n v="0"/>
    <n v="0"/>
    <n v="0"/>
    <n v="0"/>
    <n v="0"/>
    <m/>
    <m/>
    <m/>
    <x v="48"/>
    <x v="8"/>
    <x v="2"/>
    <x v="419"/>
  </r>
  <r>
    <s v="7-46"/>
    <d v="2015-08-20T00:00:00"/>
    <n v="0"/>
    <n v="0"/>
    <n v="0"/>
    <n v="0"/>
    <n v="0"/>
    <n v="0"/>
    <n v="0"/>
    <n v="0"/>
    <n v="0"/>
    <n v="0"/>
    <n v="0"/>
    <m/>
    <m/>
    <m/>
    <x v="48"/>
    <x v="8"/>
    <x v="3"/>
    <x v="419"/>
  </r>
  <r>
    <s v="7-46"/>
    <d v="2015-08-21T00:00:00"/>
    <n v="0"/>
    <n v="0"/>
    <n v="0"/>
    <n v="0"/>
    <n v="0"/>
    <n v="0"/>
    <n v="0"/>
    <n v="0"/>
    <n v="0"/>
    <n v="0"/>
    <n v="0"/>
    <m/>
    <m/>
    <m/>
    <x v="48"/>
    <x v="8"/>
    <x v="4"/>
    <x v="419"/>
  </r>
  <r>
    <s v="7-46"/>
    <d v="2015-08-22T00:00:00"/>
    <n v="0"/>
    <n v="0"/>
    <n v="0"/>
    <n v="0"/>
    <n v="0"/>
    <n v="0"/>
    <n v="0"/>
    <n v="0"/>
    <n v="0"/>
    <n v="0"/>
    <n v="0"/>
    <m/>
    <m/>
    <m/>
    <x v="48"/>
    <x v="8"/>
    <x v="5"/>
    <x v="419"/>
  </r>
  <r>
    <m/>
    <d v="2015-08-23T00:00:00"/>
    <n v="0"/>
    <m/>
    <n v="0"/>
    <m/>
    <n v="0"/>
    <n v="0"/>
    <n v="0"/>
    <n v="0"/>
    <n v="0"/>
    <n v="0"/>
    <n v="0"/>
    <m/>
    <m/>
    <m/>
    <x v="49"/>
    <x v="8"/>
    <x v="6"/>
    <x v="420"/>
  </r>
  <r>
    <s v="7-47"/>
    <d v="2015-08-24T00:00:00"/>
    <n v="0"/>
    <n v="0"/>
    <n v="0"/>
    <n v="0"/>
    <n v="0"/>
    <n v="0"/>
    <n v="0"/>
    <n v="0"/>
    <n v="0"/>
    <n v="0"/>
    <n v="0"/>
    <m/>
    <m/>
    <m/>
    <x v="49"/>
    <x v="8"/>
    <x v="0"/>
    <x v="420"/>
  </r>
  <r>
    <s v="7-47"/>
    <d v="2015-08-25T00:00:00"/>
    <n v="0"/>
    <n v="0"/>
    <n v="0"/>
    <n v="0"/>
    <n v="0"/>
    <n v="0"/>
    <n v="0"/>
    <n v="0"/>
    <n v="0"/>
    <n v="0"/>
    <n v="0"/>
    <m/>
    <m/>
    <m/>
    <x v="49"/>
    <x v="8"/>
    <x v="1"/>
    <x v="420"/>
  </r>
  <r>
    <s v="7-47"/>
    <d v="2015-08-26T00:00:00"/>
    <n v="0"/>
    <n v="0"/>
    <n v="0"/>
    <n v="0"/>
    <n v="0"/>
    <n v="0"/>
    <n v="0"/>
    <n v="0"/>
    <n v="0"/>
    <n v="0"/>
    <n v="0"/>
    <m/>
    <m/>
    <m/>
    <x v="49"/>
    <x v="8"/>
    <x v="2"/>
    <x v="420"/>
  </r>
  <r>
    <s v="7-47"/>
    <d v="2015-08-27T00:00:00"/>
    <n v="0"/>
    <n v="0"/>
    <n v="0"/>
    <n v="0"/>
    <n v="0"/>
    <n v="0"/>
    <n v="0"/>
    <n v="0"/>
    <n v="0"/>
    <n v="0"/>
    <n v="0"/>
    <m/>
    <m/>
    <m/>
    <x v="49"/>
    <x v="8"/>
    <x v="3"/>
    <x v="420"/>
  </r>
  <r>
    <s v="7-47"/>
    <d v="2015-08-28T00:00:00"/>
    <n v="0"/>
    <n v="0"/>
    <n v="0"/>
    <n v="0"/>
    <n v="0"/>
    <n v="0"/>
    <n v="0"/>
    <n v="0"/>
    <n v="0"/>
    <n v="0"/>
    <n v="0"/>
    <m/>
    <m/>
    <m/>
    <x v="49"/>
    <x v="8"/>
    <x v="4"/>
    <x v="420"/>
  </r>
  <r>
    <s v="7-47"/>
    <d v="2015-08-29T00:00:00"/>
    <n v="0"/>
    <n v="0"/>
    <n v="0"/>
    <n v="0"/>
    <n v="0"/>
    <n v="0"/>
    <n v="0"/>
    <n v="0"/>
    <n v="0"/>
    <n v="0"/>
    <n v="0"/>
    <m/>
    <m/>
    <m/>
    <x v="49"/>
    <x v="8"/>
    <x v="5"/>
    <x v="420"/>
  </r>
  <r>
    <m/>
    <d v="2015-08-30T00:00:00"/>
    <n v="0"/>
    <m/>
    <n v="0"/>
    <m/>
    <n v="0"/>
    <n v="0"/>
    <n v="0"/>
    <n v="0"/>
    <n v="0"/>
    <n v="0"/>
    <n v="0"/>
    <m/>
    <m/>
    <m/>
    <x v="50"/>
    <x v="8"/>
    <x v="6"/>
    <x v="421"/>
  </r>
  <r>
    <s v="7-48"/>
    <d v="2015-08-31T00:00:00"/>
    <n v="0"/>
    <n v="0"/>
    <n v="0"/>
    <n v="0"/>
    <n v="0"/>
    <n v="0"/>
    <n v="0"/>
    <n v="0"/>
    <n v="0"/>
    <n v="0"/>
    <n v="0"/>
    <m/>
    <m/>
    <m/>
    <x v="50"/>
    <x v="8"/>
    <x v="0"/>
    <x v="421"/>
  </r>
  <r>
    <s v="7-48"/>
    <d v="2015-09-01T00:00:00"/>
    <n v="0"/>
    <n v="0"/>
    <n v="0"/>
    <n v="0"/>
    <n v="0"/>
    <n v="0"/>
    <n v="0"/>
    <n v="0"/>
    <n v="0"/>
    <n v="0"/>
    <n v="0"/>
    <m/>
    <m/>
    <m/>
    <x v="50"/>
    <x v="8"/>
    <x v="1"/>
    <x v="421"/>
  </r>
  <r>
    <s v="7-48"/>
    <d v="2015-09-02T00:00:00"/>
    <n v="0"/>
    <n v="0"/>
    <n v="0"/>
    <n v="0"/>
    <n v="0"/>
    <n v="0"/>
    <n v="0"/>
    <n v="0"/>
    <n v="0"/>
    <n v="0"/>
    <n v="0"/>
    <m/>
    <m/>
    <m/>
    <x v="50"/>
    <x v="8"/>
    <x v="2"/>
    <x v="421"/>
  </r>
  <r>
    <s v="7-48"/>
    <d v="2015-09-03T00:00:00"/>
    <n v="0"/>
    <n v="0"/>
    <n v="0"/>
    <n v="0"/>
    <n v="0"/>
    <n v="0"/>
    <n v="0"/>
    <n v="0"/>
    <n v="0"/>
    <n v="0"/>
    <n v="0"/>
    <m/>
    <m/>
    <m/>
    <x v="50"/>
    <x v="8"/>
    <x v="3"/>
    <x v="421"/>
  </r>
  <r>
    <s v="7-48"/>
    <d v="2015-09-04T00:00:00"/>
    <n v="0"/>
    <n v="0"/>
    <n v="0"/>
    <n v="0"/>
    <n v="0"/>
    <n v="0"/>
    <n v="0"/>
    <n v="0"/>
    <n v="0"/>
    <n v="0"/>
    <n v="0"/>
    <m/>
    <m/>
    <m/>
    <x v="50"/>
    <x v="8"/>
    <x v="4"/>
    <x v="421"/>
  </r>
  <r>
    <s v="7-48"/>
    <d v="2015-09-05T00:00:00"/>
    <n v="0"/>
    <n v="0"/>
    <n v="0"/>
    <n v="0"/>
    <n v="0"/>
    <n v="0"/>
    <n v="0"/>
    <n v="0"/>
    <n v="0"/>
    <n v="0"/>
    <n v="0"/>
    <m/>
    <m/>
    <m/>
    <x v="50"/>
    <x v="8"/>
    <x v="5"/>
    <x v="421"/>
  </r>
  <r>
    <m/>
    <d v="2015-09-06T00:00:00"/>
    <n v="0"/>
    <m/>
    <n v="0"/>
    <m/>
    <n v="0"/>
    <n v="0"/>
    <n v="0"/>
    <n v="0"/>
    <n v="0"/>
    <n v="0"/>
    <n v="0"/>
    <m/>
    <m/>
    <m/>
    <x v="51"/>
    <x v="8"/>
    <x v="6"/>
    <x v="422"/>
  </r>
  <r>
    <s v="7-49"/>
    <d v="2015-09-07T00:00:00"/>
    <n v="0"/>
    <n v="0"/>
    <n v="0"/>
    <n v="0"/>
    <n v="0"/>
    <n v="0"/>
    <n v="0"/>
    <n v="0"/>
    <n v="0"/>
    <n v="0"/>
    <n v="0"/>
    <m/>
    <m/>
    <m/>
    <x v="51"/>
    <x v="8"/>
    <x v="0"/>
    <x v="422"/>
  </r>
  <r>
    <s v="7-49"/>
    <d v="2015-09-08T00:00:00"/>
    <n v="0"/>
    <n v="0"/>
    <n v="0"/>
    <n v="0"/>
    <n v="0"/>
    <n v="0"/>
    <n v="0"/>
    <n v="0"/>
    <n v="0"/>
    <n v="0"/>
    <n v="0"/>
    <m/>
    <m/>
    <m/>
    <x v="51"/>
    <x v="8"/>
    <x v="1"/>
    <x v="422"/>
  </r>
  <r>
    <s v="7-49"/>
    <d v="2015-09-09T00:00:00"/>
    <n v="0"/>
    <n v="0"/>
    <n v="0"/>
    <n v="0"/>
    <n v="0"/>
    <n v="0"/>
    <n v="0"/>
    <n v="0"/>
    <n v="0"/>
    <n v="0"/>
    <n v="0"/>
    <m/>
    <m/>
    <m/>
    <x v="51"/>
    <x v="8"/>
    <x v="2"/>
    <x v="422"/>
  </r>
  <r>
    <s v="7-49"/>
    <d v="2015-09-10T00:00:00"/>
    <n v="0"/>
    <n v="0"/>
    <n v="0"/>
    <n v="0"/>
    <n v="0"/>
    <n v="0"/>
    <n v="0"/>
    <n v="0"/>
    <n v="0"/>
    <n v="0"/>
    <n v="0"/>
    <m/>
    <m/>
    <m/>
    <x v="51"/>
    <x v="8"/>
    <x v="3"/>
    <x v="422"/>
  </r>
  <r>
    <s v="7-49"/>
    <d v="2015-09-11T00:00:00"/>
    <n v="0"/>
    <n v="0"/>
    <n v="0"/>
    <n v="0"/>
    <n v="0"/>
    <n v="0"/>
    <n v="0"/>
    <n v="0"/>
    <n v="0"/>
    <n v="0"/>
    <n v="0"/>
    <m/>
    <m/>
    <m/>
    <x v="51"/>
    <x v="8"/>
    <x v="4"/>
    <x v="422"/>
  </r>
  <r>
    <s v="7-49"/>
    <d v="2015-09-12T00:00:00"/>
    <n v="0"/>
    <n v="0"/>
    <n v="0"/>
    <n v="0"/>
    <n v="0"/>
    <n v="0"/>
    <n v="0"/>
    <n v="0"/>
    <n v="0"/>
    <n v="0"/>
    <n v="0"/>
    <m/>
    <m/>
    <m/>
    <x v="51"/>
    <x v="8"/>
    <x v="5"/>
    <x v="422"/>
  </r>
  <r>
    <m/>
    <d v="2015-09-13T00:00:00"/>
    <n v="0"/>
    <m/>
    <n v="0"/>
    <m/>
    <n v="0"/>
    <n v="0"/>
    <n v="0"/>
    <n v="0"/>
    <n v="0"/>
    <n v="0"/>
    <n v="0"/>
    <m/>
    <m/>
    <m/>
    <x v="52"/>
    <x v="8"/>
    <x v="6"/>
    <x v="423"/>
  </r>
  <r>
    <s v="7-50"/>
    <d v="2015-09-14T00:00:00"/>
    <n v="0"/>
    <n v="0"/>
    <n v="0"/>
    <n v="0"/>
    <n v="0"/>
    <n v="0"/>
    <n v="0"/>
    <n v="0"/>
    <n v="0"/>
    <n v="0"/>
    <n v="0"/>
    <m/>
    <m/>
    <m/>
    <x v="52"/>
    <x v="8"/>
    <x v="0"/>
    <x v="423"/>
  </r>
  <r>
    <s v="7-50"/>
    <d v="2015-09-15T00:00:00"/>
    <n v="0"/>
    <n v="0"/>
    <n v="0"/>
    <n v="0"/>
    <n v="0"/>
    <n v="0"/>
    <n v="0"/>
    <n v="0"/>
    <n v="0"/>
    <n v="0"/>
    <n v="0"/>
    <m/>
    <m/>
    <m/>
    <x v="52"/>
    <x v="8"/>
    <x v="1"/>
    <x v="423"/>
  </r>
  <r>
    <s v="7-50"/>
    <d v="2015-09-16T00:00:00"/>
    <n v="0"/>
    <n v="0"/>
    <n v="0"/>
    <n v="0"/>
    <n v="0"/>
    <n v="0"/>
    <n v="0"/>
    <n v="0"/>
    <n v="0"/>
    <n v="0"/>
    <n v="0"/>
    <m/>
    <m/>
    <m/>
    <x v="52"/>
    <x v="8"/>
    <x v="2"/>
    <x v="423"/>
  </r>
  <r>
    <s v="7-50"/>
    <d v="2015-09-17T00:00:00"/>
    <n v="0"/>
    <n v="0"/>
    <n v="0"/>
    <n v="0"/>
    <n v="0"/>
    <n v="0"/>
    <n v="0"/>
    <n v="0"/>
    <n v="0"/>
    <n v="0"/>
    <n v="0"/>
    <m/>
    <m/>
    <m/>
    <x v="52"/>
    <x v="8"/>
    <x v="3"/>
    <x v="423"/>
  </r>
  <r>
    <s v="7-50"/>
    <d v="2015-09-18T00:00:00"/>
    <n v="0"/>
    <n v="0"/>
    <n v="0"/>
    <n v="0"/>
    <n v="0"/>
    <n v="0"/>
    <n v="0"/>
    <n v="0"/>
    <n v="0"/>
    <n v="0"/>
    <n v="0"/>
    <m/>
    <m/>
    <m/>
    <x v="52"/>
    <x v="8"/>
    <x v="4"/>
    <x v="423"/>
  </r>
  <r>
    <s v="7-50"/>
    <d v="2015-09-19T00:00:00"/>
    <n v="0"/>
    <n v="0"/>
    <n v="0"/>
    <n v="0"/>
    <n v="0"/>
    <n v="0"/>
    <n v="0"/>
    <n v="0"/>
    <n v="0"/>
    <n v="0"/>
    <n v="0"/>
    <m/>
    <m/>
    <m/>
    <x v="52"/>
    <x v="8"/>
    <x v="5"/>
    <x v="423"/>
  </r>
  <r>
    <m/>
    <d v="2015-09-20T00:00:00"/>
    <n v="0"/>
    <m/>
    <n v="0"/>
    <m/>
    <n v="0"/>
    <n v="0"/>
    <n v="0"/>
    <n v="0"/>
    <n v="0"/>
    <n v="0"/>
    <n v="0"/>
    <m/>
    <m/>
    <m/>
    <x v="0"/>
    <x v="8"/>
    <x v="6"/>
    <x v="424"/>
  </r>
  <r>
    <s v="7-51"/>
    <d v="2015-09-21T00:00:00"/>
    <n v="0"/>
    <n v="0"/>
    <n v="0"/>
    <n v="0"/>
    <n v="0"/>
    <n v="0"/>
    <n v="0"/>
    <n v="0"/>
    <n v="0"/>
    <n v="0"/>
    <n v="0"/>
    <m/>
    <m/>
    <m/>
    <x v="0"/>
    <x v="8"/>
    <x v="0"/>
    <x v="424"/>
  </r>
  <r>
    <s v="7-51"/>
    <d v="2015-09-22T00:00:00"/>
    <n v="0"/>
    <n v="0"/>
    <n v="0"/>
    <n v="0"/>
    <n v="0"/>
    <n v="0"/>
    <n v="0"/>
    <n v="0"/>
    <n v="0"/>
    <n v="0"/>
    <n v="0"/>
    <m/>
    <m/>
    <m/>
    <x v="0"/>
    <x v="8"/>
    <x v="1"/>
    <x v="424"/>
  </r>
  <r>
    <s v="7-51"/>
    <d v="2015-09-23T00:00:00"/>
    <n v="0"/>
    <n v="0"/>
    <n v="0"/>
    <n v="0"/>
    <n v="0"/>
    <n v="0"/>
    <n v="0"/>
    <n v="0"/>
    <n v="0"/>
    <n v="0"/>
    <n v="0"/>
    <m/>
    <m/>
    <m/>
    <x v="0"/>
    <x v="8"/>
    <x v="2"/>
    <x v="424"/>
  </r>
  <r>
    <s v="7-51"/>
    <d v="2015-09-24T00:00:00"/>
    <n v="0"/>
    <n v="0"/>
    <n v="0"/>
    <n v="0"/>
    <n v="0"/>
    <n v="0"/>
    <n v="0"/>
    <n v="0"/>
    <n v="0"/>
    <n v="0"/>
    <n v="0"/>
    <m/>
    <m/>
    <m/>
    <x v="0"/>
    <x v="8"/>
    <x v="3"/>
    <x v="424"/>
  </r>
  <r>
    <s v="7-51"/>
    <d v="2015-09-25T00:00:00"/>
    <n v="0"/>
    <n v="0"/>
    <n v="0"/>
    <n v="0"/>
    <n v="0"/>
    <n v="0"/>
    <n v="0"/>
    <n v="0"/>
    <n v="0"/>
    <n v="0"/>
    <n v="0"/>
    <m/>
    <m/>
    <m/>
    <x v="0"/>
    <x v="8"/>
    <x v="4"/>
    <x v="424"/>
  </r>
  <r>
    <s v="7-51"/>
    <d v="2015-09-26T00:00:00"/>
    <n v="0"/>
    <n v="0"/>
    <n v="0"/>
    <n v="0"/>
    <n v="0"/>
    <n v="0"/>
    <n v="0"/>
    <n v="0"/>
    <n v="0"/>
    <n v="0"/>
    <n v="0"/>
    <m/>
    <m/>
    <m/>
    <x v="0"/>
    <x v="8"/>
    <x v="5"/>
    <x v="424"/>
  </r>
  <r>
    <m/>
    <d v="2015-09-27T00:00:00"/>
    <n v="0"/>
    <m/>
    <n v="0"/>
    <m/>
    <n v="0"/>
    <n v="0"/>
    <n v="0"/>
    <n v="0"/>
    <n v="0"/>
    <n v="0"/>
    <n v="0"/>
    <m/>
    <m/>
    <m/>
    <x v="1"/>
    <x v="8"/>
    <x v="6"/>
    <x v="425"/>
  </r>
  <r>
    <s v="7-52"/>
    <d v="2015-09-28T00:00:00"/>
    <n v="0"/>
    <n v="0"/>
    <n v="0"/>
    <n v="0"/>
    <n v="0"/>
    <n v="0"/>
    <n v="0"/>
    <n v="0"/>
    <n v="0"/>
    <n v="0"/>
    <n v="0"/>
    <m/>
    <m/>
    <m/>
    <x v="1"/>
    <x v="8"/>
    <x v="0"/>
    <x v="425"/>
  </r>
  <r>
    <s v="7-52"/>
    <d v="2015-09-29T00:00:00"/>
    <n v="0"/>
    <n v="0"/>
    <n v="0"/>
    <n v="0"/>
    <n v="0"/>
    <n v="0"/>
    <n v="0"/>
    <n v="0"/>
    <n v="0"/>
    <n v="0"/>
    <n v="0"/>
    <m/>
    <m/>
    <m/>
    <x v="1"/>
    <x v="8"/>
    <x v="1"/>
    <x v="425"/>
  </r>
  <r>
    <s v="7-52"/>
    <d v="2015-09-30T00:00:00"/>
    <n v="0"/>
    <n v="0"/>
    <n v="0"/>
    <n v="0"/>
    <n v="0"/>
    <n v="0"/>
    <n v="0"/>
    <n v="0"/>
    <n v="0"/>
    <n v="0"/>
    <n v="0"/>
    <m/>
    <m/>
    <m/>
    <x v="1"/>
    <x v="8"/>
    <x v="2"/>
    <x v="425"/>
  </r>
  <r>
    <s v="7-52"/>
    <d v="2015-10-01T00:00:00"/>
    <n v="0"/>
    <n v="0"/>
    <n v="0"/>
    <n v="0"/>
    <n v="0"/>
    <n v="0"/>
    <n v="0"/>
    <n v="0"/>
    <n v="0"/>
    <n v="0"/>
    <n v="0"/>
    <m/>
    <m/>
    <m/>
    <x v="1"/>
    <x v="8"/>
    <x v="3"/>
    <x v="425"/>
  </r>
  <r>
    <s v="7-52"/>
    <d v="2015-10-02T00:00:00"/>
    <n v="0"/>
    <n v="0"/>
    <n v="0"/>
    <n v="0"/>
    <n v="0"/>
    <n v="0"/>
    <n v="0"/>
    <n v="0"/>
    <n v="0"/>
    <n v="0"/>
    <n v="0"/>
    <m/>
    <m/>
    <m/>
    <x v="1"/>
    <x v="8"/>
    <x v="4"/>
    <x v="425"/>
  </r>
  <r>
    <s v="7-52"/>
    <d v="2015-10-03T00:00:00"/>
    <n v="0"/>
    <n v="0"/>
    <n v="0"/>
    <n v="0"/>
    <n v="0"/>
    <n v="0"/>
    <n v="0"/>
    <n v="0"/>
    <n v="0"/>
    <n v="0"/>
    <n v="0"/>
    <m/>
    <m/>
    <m/>
    <x v="1"/>
    <x v="8"/>
    <x v="5"/>
    <x v="425"/>
  </r>
  <r>
    <m/>
    <d v="2015-10-04T00:00:00"/>
    <n v="0"/>
    <m/>
    <n v="0"/>
    <m/>
    <n v="0"/>
    <n v="0"/>
    <n v="0"/>
    <n v="0"/>
    <n v="0"/>
    <n v="0"/>
    <n v="0"/>
    <m/>
    <m/>
    <m/>
    <x v="2"/>
    <x v="8"/>
    <x v="6"/>
    <x v="426"/>
  </r>
  <r>
    <s v="8-01"/>
    <d v="2015-10-05T00:00:00"/>
    <n v="0"/>
    <n v="0"/>
    <n v="0"/>
    <n v="0"/>
    <n v="0"/>
    <n v="0"/>
    <n v="0"/>
    <n v="0"/>
    <n v="0"/>
    <n v="0"/>
    <n v="0"/>
    <m/>
    <m/>
    <m/>
    <x v="2"/>
    <x v="8"/>
    <x v="0"/>
    <x v="426"/>
  </r>
  <r>
    <s v="8-01"/>
    <d v="2015-10-06T00:00:00"/>
    <n v="0"/>
    <n v="0"/>
    <n v="0"/>
    <n v="0"/>
    <n v="0"/>
    <n v="0"/>
    <n v="0"/>
    <n v="0"/>
    <n v="0"/>
    <n v="0"/>
    <n v="0"/>
    <m/>
    <m/>
    <m/>
    <x v="2"/>
    <x v="8"/>
    <x v="1"/>
    <x v="426"/>
  </r>
  <r>
    <s v="8-01"/>
    <d v="2015-10-07T00:00:00"/>
    <n v="0"/>
    <n v="0"/>
    <n v="0"/>
    <n v="0"/>
    <n v="0"/>
    <n v="0"/>
    <n v="0"/>
    <n v="0"/>
    <n v="0"/>
    <n v="0"/>
    <n v="0"/>
    <m/>
    <m/>
    <m/>
    <x v="2"/>
    <x v="8"/>
    <x v="2"/>
    <x v="426"/>
  </r>
  <r>
    <s v="8-01"/>
    <d v="2015-10-08T00:00:00"/>
    <n v="0"/>
    <n v="0"/>
    <n v="0"/>
    <n v="0"/>
    <n v="0"/>
    <n v="0"/>
    <n v="0"/>
    <n v="0"/>
    <n v="0"/>
    <n v="0"/>
    <n v="0"/>
    <m/>
    <m/>
    <m/>
    <x v="2"/>
    <x v="8"/>
    <x v="3"/>
    <x v="426"/>
  </r>
  <r>
    <s v="8-01"/>
    <d v="2015-10-09T00:00:00"/>
    <n v="0"/>
    <n v="0"/>
    <n v="0"/>
    <n v="0"/>
    <n v="0"/>
    <n v="0"/>
    <n v="0"/>
    <n v="0"/>
    <n v="0"/>
    <n v="0"/>
    <n v="0"/>
    <m/>
    <m/>
    <m/>
    <x v="2"/>
    <x v="8"/>
    <x v="4"/>
    <x v="426"/>
  </r>
  <r>
    <s v="8-01"/>
    <d v="2015-10-10T00:00:00"/>
    <n v="0"/>
    <n v="0"/>
    <n v="0"/>
    <n v="0"/>
    <n v="0"/>
    <n v="0"/>
    <n v="0"/>
    <n v="0"/>
    <n v="0"/>
    <n v="0"/>
    <n v="0"/>
    <m/>
    <m/>
    <m/>
    <x v="2"/>
    <x v="8"/>
    <x v="5"/>
    <x v="426"/>
  </r>
  <r>
    <m/>
    <d v="2015-10-11T00:00:00"/>
    <n v="0"/>
    <m/>
    <n v="0"/>
    <m/>
    <n v="0"/>
    <n v="0"/>
    <n v="0"/>
    <n v="0"/>
    <n v="0"/>
    <n v="0"/>
    <n v="0"/>
    <m/>
    <m/>
    <m/>
    <x v="3"/>
    <x v="8"/>
    <x v="6"/>
    <x v="427"/>
  </r>
  <r>
    <s v="8-02"/>
    <d v="2015-10-12T00:00:00"/>
    <n v="0"/>
    <n v="0"/>
    <n v="0"/>
    <n v="0"/>
    <n v="0"/>
    <n v="0"/>
    <n v="0"/>
    <n v="0"/>
    <n v="0"/>
    <n v="0"/>
    <n v="0"/>
    <m/>
    <m/>
    <m/>
    <x v="3"/>
    <x v="8"/>
    <x v="0"/>
    <x v="427"/>
  </r>
  <r>
    <s v="8-02"/>
    <d v="2015-10-13T00:00:00"/>
    <n v="0"/>
    <n v="0"/>
    <n v="0"/>
    <n v="0"/>
    <n v="0"/>
    <n v="0"/>
    <n v="0"/>
    <n v="0"/>
    <n v="0"/>
    <n v="0"/>
    <n v="0"/>
    <m/>
    <m/>
    <m/>
    <x v="3"/>
    <x v="8"/>
    <x v="1"/>
    <x v="427"/>
  </r>
  <r>
    <s v="8-02"/>
    <d v="2015-10-14T00:00:00"/>
    <n v="0"/>
    <n v="0"/>
    <n v="0"/>
    <n v="0"/>
    <n v="0"/>
    <n v="0"/>
    <n v="0"/>
    <n v="0"/>
    <n v="0"/>
    <n v="0"/>
    <n v="0"/>
    <m/>
    <m/>
    <m/>
    <x v="3"/>
    <x v="8"/>
    <x v="2"/>
    <x v="427"/>
  </r>
  <r>
    <s v="8-02"/>
    <d v="2015-10-15T00:00:00"/>
    <n v="0"/>
    <n v="0"/>
    <n v="0"/>
    <n v="0"/>
    <n v="0"/>
    <n v="0"/>
    <n v="0"/>
    <n v="0"/>
    <n v="0"/>
    <n v="0"/>
    <n v="0"/>
    <m/>
    <m/>
    <m/>
    <x v="3"/>
    <x v="8"/>
    <x v="3"/>
    <x v="427"/>
  </r>
  <r>
    <s v="8-02"/>
    <d v="2015-10-16T00:00:00"/>
    <n v="0"/>
    <n v="0"/>
    <n v="0"/>
    <n v="0"/>
    <n v="0"/>
    <n v="0"/>
    <n v="0"/>
    <n v="0"/>
    <n v="0"/>
    <n v="0"/>
    <n v="0"/>
    <m/>
    <m/>
    <m/>
    <x v="3"/>
    <x v="8"/>
    <x v="4"/>
    <x v="427"/>
  </r>
  <r>
    <s v="8-02"/>
    <d v="2015-10-17T00:00:00"/>
    <n v="0"/>
    <n v="0"/>
    <n v="0"/>
    <n v="0"/>
    <n v="0"/>
    <n v="0"/>
    <n v="0"/>
    <n v="0"/>
    <n v="0"/>
    <n v="0"/>
    <n v="0"/>
    <m/>
    <m/>
    <m/>
    <x v="3"/>
    <x v="8"/>
    <x v="5"/>
    <x v="427"/>
  </r>
  <r>
    <m/>
    <d v="2015-10-18T00:00:00"/>
    <n v="0"/>
    <m/>
    <n v="0"/>
    <m/>
    <n v="0"/>
    <n v="0"/>
    <n v="0"/>
    <n v="0"/>
    <n v="0"/>
    <n v="0"/>
    <n v="0"/>
    <m/>
    <m/>
    <m/>
    <x v="4"/>
    <x v="8"/>
    <x v="6"/>
    <x v="428"/>
  </r>
  <r>
    <s v="8-03"/>
    <d v="2015-10-19T00:00:00"/>
    <n v="0"/>
    <n v="0"/>
    <n v="0"/>
    <n v="0"/>
    <n v="0"/>
    <n v="0"/>
    <n v="0"/>
    <n v="0"/>
    <n v="0"/>
    <n v="0"/>
    <n v="0"/>
    <m/>
    <m/>
    <m/>
    <x v="4"/>
    <x v="8"/>
    <x v="0"/>
    <x v="428"/>
  </r>
  <r>
    <s v="8-03"/>
    <d v="2015-10-20T00:00:00"/>
    <n v="0"/>
    <n v="0"/>
    <n v="0"/>
    <n v="0"/>
    <n v="0"/>
    <n v="0"/>
    <n v="0"/>
    <n v="0"/>
    <n v="0"/>
    <n v="0"/>
    <n v="0"/>
    <m/>
    <m/>
    <m/>
    <x v="4"/>
    <x v="8"/>
    <x v="1"/>
    <x v="428"/>
  </r>
  <r>
    <s v="8-03"/>
    <d v="2015-10-21T00:00:00"/>
    <n v="0"/>
    <n v="0"/>
    <n v="0"/>
    <n v="0"/>
    <n v="0"/>
    <n v="0"/>
    <n v="0"/>
    <n v="0"/>
    <n v="0"/>
    <n v="0"/>
    <n v="0"/>
    <m/>
    <m/>
    <m/>
    <x v="4"/>
    <x v="8"/>
    <x v="2"/>
    <x v="428"/>
  </r>
  <r>
    <s v="8-03"/>
    <d v="2015-10-22T00:00:00"/>
    <n v="0"/>
    <n v="0"/>
    <n v="0"/>
    <n v="0"/>
    <n v="0"/>
    <n v="0"/>
    <n v="0"/>
    <n v="0"/>
    <n v="0"/>
    <n v="0"/>
    <n v="0"/>
    <m/>
    <m/>
    <m/>
    <x v="4"/>
    <x v="8"/>
    <x v="3"/>
    <x v="428"/>
  </r>
  <r>
    <s v="8-03"/>
    <d v="2015-10-23T00:00:00"/>
    <n v="0"/>
    <n v="0"/>
    <n v="0"/>
    <n v="0"/>
    <n v="0"/>
    <n v="0"/>
    <n v="0"/>
    <n v="0"/>
    <n v="0"/>
    <n v="0"/>
    <n v="0"/>
    <m/>
    <m/>
    <m/>
    <x v="4"/>
    <x v="8"/>
    <x v="4"/>
    <x v="428"/>
  </r>
  <r>
    <s v="8-03"/>
    <d v="2015-10-24T00:00:00"/>
    <n v="0"/>
    <n v="0"/>
    <n v="0"/>
    <n v="0"/>
    <n v="0"/>
    <n v="0"/>
    <n v="0"/>
    <n v="0"/>
    <n v="0"/>
    <n v="0"/>
    <n v="0"/>
    <m/>
    <m/>
    <m/>
    <x v="4"/>
    <x v="8"/>
    <x v="5"/>
    <x v="428"/>
  </r>
  <r>
    <m/>
    <d v="2015-10-25T00:00:00"/>
    <n v="0"/>
    <m/>
    <n v="0"/>
    <m/>
    <n v="0"/>
    <n v="0"/>
    <n v="0"/>
    <n v="0"/>
    <n v="0"/>
    <n v="0"/>
    <n v="0"/>
    <m/>
    <m/>
    <m/>
    <x v="5"/>
    <x v="8"/>
    <x v="6"/>
    <x v="429"/>
  </r>
  <r>
    <s v="8-04"/>
    <d v="2015-10-26T00:00:00"/>
    <n v="0"/>
    <n v="0"/>
    <n v="0"/>
    <n v="0"/>
    <n v="0"/>
    <n v="0"/>
    <n v="0"/>
    <n v="0"/>
    <n v="0"/>
    <n v="0"/>
    <n v="0"/>
    <m/>
    <m/>
    <m/>
    <x v="5"/>
    <x v="8"/>
    <x v="0"/>
    <x v="429"/>
  </r>
  <r>
    <s v="8-04"/>
    <d v="2015-10-27T00:00:00"/>
    <n v="0"/>
    <n v="0"/>
    <n v="0"/>
    <n v="0"/>
    <n v="0"/>
    <n v="0"/>
    <n v="0"/>
    <n v="0"/>
    <n v="0"/>
    <n v="0"/>
    <n v="0"/>
    <m/>
    <m/>
    <m/>
    <x v="5"/>
    <x v="8"/>
    <x v="1"/>
    <x v="429"/>
  </r>
  <r>
    <s v="8-04"/>
    <d v="2015-10-28T00:00:00"/>
    <n v="0"/>
    <n v="0"/>
    <n v="0"/>
    <n v="0"/>
    <n v="0"/>
    <n v="0"/>
    <n v="0"/>
    <n v="0"/>
    <n v="0"/>
    <n v="0"/>
    <n v="0"/>
    <m/>
    <m/>
    <m/>
    <x v="5"/>
    <x v="8"/>
    <x v="2"/>
    <x v="429"/>
  </r>
  <r>
    <s v="8-04"/>
    <d v="2015-10-29T00:00:00"/>
    <n v="0"/>
    <n v="0"/>
    <n v="0"/>
    <n v="0"/>
    <n v="0"/>
    <n v="0"/>
    <n v="0"/>
    <n v="0"/>
    <n v="0"/>
    <n v="0"/>
    <n v="0"/>
    <m/>
    <m/>
    <m/>
    <x v="5"/>
    <x v="8"/>
    <x v="3"/>
    <x v="429"/>
  </r>
  <r>
    <s v="8-04"/>
    <d v="2015-10-30T00:00:00"/>
    <n v="0"/>
    <n v="0"/>
    <n v="0"/>
    <n v="0"/>
    <n v="0"/>
    <n v="0"/>
    <n v="0"/>
    <n v="0"/>
    <n v="0"/>
    <n v="0"/>
    <n v="0"/>
    <m/>
    <m/>
    <m/>
    <x v="5"/>
    <x v="8"/>
    <x v="4"/>
    <x v="429"/>
  </r>
  <r>
    <s v="8-04"/>
    <d v="2015-10-31T00:00:00"/>
    <n v="0"/>
    <n v="0"/>
    <n v="0"/>
    <n v="0"/>
    <n v="0"/>
    <n v="0"/>
    <n v="0"/>
    <n v="0"/>
    <n v="0"/>
    <n v="0"/>
    <n v="0"/>
    <m/>
    <m/>
    <m/>
    <x v="5"/>
    <x v="8"/>
    <x v="5"/>
    <x v="429"/>
  </r>
  <r>
    <m/>
    <d v="2015-11-01T00:00:00"/>
    <n v="0"/>
    <m/>
    <n v="0"/>
    <m/>
    <n v="0"/>
    <n v="0"/>
    <n v="0"/>
    <n v="0"/>
    <n v="0"/>
    <n v="0"/>
    <n v="0"/>
    <m/>
    <m/>
    <m/>
    <x v="6"/>
    <x v="8"/>
    <x v="6"/>
    <x v="430"/>
  </r>
  <r>
    <s v="8-05"/>
    <d v="2015-11-02T00:00:00"/>
    <n v="0"/>
    <n v="0"/>
    <n v="0"/>
    <n v="0"/>
    <n v="0"/>
    <n v="0"/>
    <n v="0"/>
    <n v="0"/>
    <n v="0"/>
    <n v="0"/>
    <n v="0"/>
    <m/>
    <m/>
    <m/>
    <x v="6"/>
    <x v="8"/>
    <x v="0"/>
    <x v="430"/>
  </r>
  <r>
    <s v="8-05"/>
    <d v="2015-11-03T00:00:00"/>
    <n v="0"/>
    <n v="0"/>
    <n v="0"/>
    <n v="0"/>
    <n v="0"/>
    <n v="0"/>
    <n v="0"/>
    <n v="0"/>
    <n v="0"/>
    <n v="0"/>
    <n v="0"/>
    <m/>
    <m/>
    <m/>
    <x v="6"/>
    <x v="8"/>
    <x v="1"/>
    <x v="430"/>
  </r>
  <r>
    <s v="8-05"/>
    <d v="2015-11-04T00:00:00"/>
    <n v="0"/>
    <n v="0"/>
    <n v="0"/>
    <n v="0"/>
    <n v="0"/>
    <n v="0"/>
    <n v="0"/>
    <n v="0"/>
    <n v="0"/>
    <n v="0"/>
    <n v="0"/>
    <m/>
    <m/>
    <m/>
    <x v="6"/>
    <x v="8"/>
    <x v="2"/>
    <x v="430"/>
  </r>
  <r>
    <s v="8-05"/>
    <d v="2015-11-05T00:00:00"/>
    <n v="0"/>
    <n v="0"/>
    <n v="0"/>
    <n v="0"/>
    <n v="0"/>
    <n v="0"/>
    <n v="0"/>
    <n v="0"/>
    <n v="0"/>
    <n v="0"/>
    <n v="0"/>
    <m/>
    <m/>
    <m/>
    <x v="6"/>
    <x v="8"/>
    <x v="3"/>
    <x v="430"/>
  </r>
  <r>
    <s v="8-05"/>
    <d v="2015-11-06T00:00:00"/>
    <n v="0"/>
    <n v="0"/>
    <n v="0"/>
    <n v="0"/>
    <n v="0"/>
    <n v="0"/>
    <n v="0"/>
    <n v="0"/>
    <n v="0"/>
    <n v="0"/>
    <n v="0"/>
    <m/>
    <m/>
    <m/>
    <x v="6"/>
    <x v="8"/>
    <x v="4"/>
    <x v="430"/>
  </r>
  <r>
    <s v="8-05"/>
    <d v="2015-11-07T00:00:00"/>
    <n v="0"/>
    <n v="0"/>
    <n v="0"/>
    <n v="0"/>
    <n v="0"/>
    <n v="0"/>
    <n v="0"/>
    <n v="0"/>
    <n v="0"/>
    <n v="0"/>
    <n v="0"/>
    <m/>
    <m/>
    <m/>
    <x v="6"/>
    <x v="8"/>
    <x v="5"/>
    <x v="430"/>
  </r>
  <r>
    <m/>
    <d v="2015-11-08T00:00:00"/>
    <n v="0"/>
    <m/>
    <n v="0"/>
    <m/>
    <n v="0"/>
    <n v="0"/>
    <n v="0"/>
    <n v="0"/>
    <n v="0"/>
    <n v="0"/>
    <n v="0"/>
    <m/>
    <m/>
    <m/>
    <x v="7"/>
    <x v="8"/>
    <x v="6"/>
    <x v="431"/>
  </r>
  <r>
    <s v="8-06"/>
    <d v="2015-11-09T00:00:00"/>
    <n v="0"/>
    <n v="0"/>
    <n v="0"/>
    <n v="0"/>
    <n v="0"/>
    <n v="0"/>
    <n v="0"/>
    <n v="0"/>
    <n v="0"/>
    <n v="0"/>
    <n v="0"/>
    <m/>
    <m/>
    <m/>
    <x v="7"/>
    <x v="8"/>
    <x v="0"/>
    <x v="431"/>
  </r>
  <r>
    <s v="8-06"/>
    <d v="2015-11-10T00:00:00"/>
    <n v="0"/>
    <n v="0"/>
    <n v="0"/>
    <n v="0"/>
    <n v="0"/>
    <n v="0"/>
    <n v="0"/>
    <n v="0"/>
    <n v="0"/>
    <n v="0"/>
    <n v="0"/>
    <m/>
    <m/>
    <m/>
    <x v="7"/>
    <x v="8"/>
    <x v="1"/>
    <x v="431"/>
  </r>
  <r>
    <s v="8-06"/>
    <d v="2015-11-11T00:00:00"/>
    <n v="0"/>
    <n v="0"/>
    <n v="0"/>
    <n v="0"/>
    <n v="0"/>
    <n v="0"/>
    <n v="0"/>
    <n v="0"/>
    <n v="0"/>
    <n v="0"/>
    <n v="0"/>
    <m/>
    <m/>
    <m/>
    <x v="7"/>
    <x v="8"/>
    <x v="2"/>
    <x v="431"/>
  </r>
  <r>
    <s v="8-06"/>
    <d v="2015-11-12T00:00:00"/>
    <n v="0"/>
    <n v="0"/>
    <n v="0"/>
    <n v="0"/>
    <n v="0"/>
    <n v="0"/>
    <n v="0"/>
    <n v="0"/>
    <n v="0"/>
    <n v="0"/>
    <n v="0"/>
    <m/>
    <m/>
    <m/>
    <x v="7"/>
    <x v="8"/>
    <x v="3"/>
    <x v="431"/>
  </r>
  <r>
    <s v="8-06"/>
    <d v="2015-11-13T00:00:00"/>
    <n v="0"/>
    <n v="0"/>
    <n v="0"/>
    <n v="0"/>
    <n v="0"/>
    <n v="0"/>
    <n v="0"/>
    <n v="0"/>
    <n v="0"/>
    <n v="0"/>
    <n v="0"/>
    <m/>
    <m/>
    <m/>
    <x v="7"/>
    <x v="8"/>
    <x v="4"/>
    <x v="431"/>
  </r>
  <r>
    <s v="8-06"/>
    <d v="2015-11-14T00:00:00"/>
    <n v="0"/>
    <n v="0"/>
    <n v="0"/>
    <n v="0"/>
    <n v="0"/>
    <n v="0"/>
    <n v="0"/>
    <n v="0"/>
    <n v="0"/>
    <n v="0"/>
    <n v="0"/>
    <m/>
    <m/>
    <m/>
    <x v="7"/>
    <x v="8"/>
    <x v="5"/>
    <x v="431"/>
  </r>
  <r>
    <m/>
    <d v="2015-11-15T00:00:00"/>
    <n v="0"/>
    <m/>
    <n v="0"/>
    <m/>
    <n v="0"/>
    <n v="0"/>
    <n v="0"/>
    <n v="0"/>
    <n v="0"/>
    <n v="0"/>
    <n v="0"/>
    <m/>
    <m/>
    <m/>
    <x v="8"/>
    <x v="8"/>
    <x v="6"/>
    <x v="432"/>
  </r>
  <r>
    <s v="8-07"/>
    <d v="2015-11-16T00:00:00"/>
    <n v="0"/>
    <n v="0"/>
    <n v="0"/>
    <n v="0"/>
    <n v="0"/>
    <n v="0"/>
    <n v="0"/>
    <n v="0"/>
    <n v="0"/>
    <n v="0"/>
    <n v="0"/>
    <m/>
    <m/>
    <m/>
    <x v="8"/>
    <x v="8"/>
    <x v="0"/>
    <x v="432"/>
  </r>
  <r>
    <s v="8-07"/>
    <d v="2015-11-17T00:00:00"/>
    <n v="0"/>
    <n v="0"/>
    <n v="0"/>
    <n v="0"/>
    <n v="0"/>
    <n v="0"/>
    <n v="0"/>
    <n v="0"/>
    <n v="0"/>
    <n v="0"/>
    <n v="0"/>
    <m/>
    <m/>
    <m/>
    <x v="8"/>
    <x v="8"/>
    <x v="1"/>
    <x v="432"/>
  </r>
  <r>
    <s v="8-07"/>
    <d v="2015-11-18T00:00:00"/>
    <n v="0"/>
    <n v="0"/>
    <n v="0"/>
    <n v="0"/>
    <n v="0"/>
    <n v="0"/>
    <n v="0"/>
    <n v="0"/>
    <n v="0"/>
    <n v="0"/>
    <n v="0"/>
    <m/>
    <m/>
    <m/>
    <x v="8"/>
    <x v="8"/>
    <x v="2"/>
    <x v="432"/>
  </r>
  <r>
    <s v="8-07"/>
    <d v="2015-11-19T00:00:00"/>
    <n v="0"/>
    <n v="0"/>
    <n v="0"/>
    <n v="0"/>
    <n v="0"/>
    <n v="0"/>
    <n v="0"/>
    <n v="0"/>
    <n v="0"/>
    <n v="0"/>
    <n v="0"/>
    <m/>
    <m/>
    <m/>
    <x v="8"/>
    <x v="8"/>
    <x v="3"/>
    <x v="432"/>
  </r>
  <r>
    <s v="8-07"/>
    <d v="2015-11-20T00:00:00"/>
    <n v="0"/>
    <n v="0"/>
    <n v="0"/>
    <n v="0"/>
    <n v="0"/>
    <n v="0"/>
    <n v="0"/>
    <n v="0"/>
    <n v="0"/>
    <n v="0"/>
    <n v="0"/>
    <m/>
    <m/>
    <m/>
    <x v="8"/>
    <x v="8"/>
    <x v="4"/>
    <x v="432"/>
  </r>
  <r>
    <s v="8-07"/>
    <d v="2015-11-21T00:00:00"/>
    <n v="0"/>
    <n v="0"/>
    <n v="0"/>
    <n v="0"/>
    <n v="0"/>
    <n v="0"/>
    <n v="0"/>
    <n v="0"/>
    <n v="0"/>
    <n v="0"/>
    <n v="0"/>
    <m/>
    <m/>
    <m/>
    <x v="8"/>
    <x v="8"/>
    <x v="5"/>
    <x v="432"/>
  </r>
  <r>
    <m/>
    <d v="2015-11-22T00:00:00"/>
    <n v="0"/>
    <m/>
    <n v="0"/>
    <m/>
    <n v="0"/>
    <n v="0"/>
    <n v="0"/>
    <n v="0"/>
    <n v="0"/>
    <n v="0"/>
    <n v="0"/>
    <m/>
    <m/>
    <m/>
    <x v="9"/>
    <x v="8"/>
    <x v="6"/>
    <x v="433"/>
  </r>
  <r>
    <s v="8-08"/>
    <d v="2015-11-23T00:00:00"/>
    <n v="0"/>
    <n v="0"/>
    <n v="0"/>
    <n v="0"/>
    <n v="0"/>
    <n v="0"/>
    <n v="0"/>
    <n v="0"/>
    <n v="0"/>
    <n v="0"/>
    <n v="0"/>
    <m/>
    <m/>
    <m/>
    <x v="9"/>
    <x v="8"/>
    <x v="0"/>
    <x v="433"/>
  </r>
  <r>
    <s v="8-08"/>
    <d v="2015-11-24T00:00:00"/>
    <n v="0"/>
    <n v="0"/>
    <n v="0"/>
    <n v="0"/>
    <n v="0"/>
    <n v="0"/>
    <n v="0"/>
    <n v="0"/>
    <n v="0"/>
    <n v="0"/>
    <n v="0"/>
    <m/>
    <m/>
    <m/>
    <x v="9"/>
    <x v="8"/>
    <x v="1"/>
    <x v="433"/>
  </r>
  <r>
    <s v="8-08"/>
    <d v="2015-11-25T00:00:00"/>
    <n v="0"/>
    <n v="0"/>
    <n v="0"/>
    <n v="0"/>
    <n v="0"/>
    <n v="0"/>
    <n v="0"/>
    <n v="0"/>
    <n v="0"/>
    <n v="0"/>
    <n v="0"/>
    <m/>
    <m/>
    <m/>
    <x v="9"/>
    <x v="8"/>
    <x v="2"/>
    <x v="433"/>
  </r>
  <r>
    <s v="8-08"/>
    <d v="2015-11-26T00:00:00"/>
    <n v="0"/>
    <n v="0"/>
    <n v="0"/>
    <n v="0"/>
    <n v="0"/>
    <n v="0"/>
    <n v="0"/>
    <n v="0"/>
    <n v="0"/>
    <n v="0"/>
    <n v="0"/>
    <m/>
    <m/>
    <m/>
    <x v="9"/>
    <x v="8"/>
    <x v="3"/>
    <x v="433"/>
  </r>
  <r>
    <s v="8-08"/>
    <d v="2015-11-27T00:00:00"/>
    <n v="0"/>
    <n v="0"/>
    <n v="0"/>
    <n v="0"/>
    <n v="0"/>
    <n v="0"/>
    <n v="0"/>
    <n v="0"/>
    <n v="0"/>
    <n v="0"/>
    <n v="0"/>
    <m/>
    <m/>
    <m/>
    <x v="9"/>
    <x v="8"/>
    <x v="4"/>
    <x v="433"/>
  </r>
  <r>
    <s v="8-08"/>
    <d v="2015-11-28T00:00:00"/>
    <n v="0"/>
    <n v="0"/>
    <n v="0"/>
    <n v="0"/>
    <n v="0"/>
    <n v="0"/>
    <n v="0"/>
    <n v="0"/>
    <n v="0"/>
    <n v="0"/>
    <n v="0"/>
    <m/>
    <m/>
    <m/>
    <x v="9"/>
    <x v="8"/>
    <x v="5"/>
    <x v="433"/>
  </r>
  <r>
    <m/>
    <d v="2015-11-29T00:00:00"/>
    <n v="0"/>
    <m/>
    <n v="0"/>
    <m/>
    <n v="0"/>
    <n v="0"/>
    <n v="0"/>
    <n v="0"/>
    <n v="0"/>
    <n v="0"/>
    <n v="0"/>
    <m/>
    <m/>
    <m/>
    <x v="10"/>
    <x v="8"/>
    <x v="6"/>
    <x v="434"/>
  </r>
  <r>
    <s v="8-09"/>
    <d v="2015-11-30T00:00:00"/>
    <n v="0"/>
    <n v="0"/>
    <n v="0"/>
    <n v="0"/>
    <n v="0"/>
    <n v="0"/>
    <n v="0"/>
    <n v="0"/>
    <n v="0"/>
    <n v="0"/>
    <n v="0"/>
    <m/>
    <m/>
    <m/>
    <x v="10"/>
    <x v="8"/>
    <x v="0"/>
    <x v="434"/>
  </r>
  <r>
    <s v="8-09"/>
    <d v="2015-12-01T00:00:00"/>
    <n v="0"/>
    <n v="0"/>
    <n v="0"/>
    <n v="0"/>
    <n v="0"/>
    <n v="0"/>
    <n v="0"/>
    <n v="0"/>
    <n v="0"/>
    <n v="0"/>
    <n v="0"/>
    <m/>
    <m/>
    <m/>
    <x v="10"/>
    <x v="8"/>
    <x v="1"/>
    <x v="434"/>
  </r>
  <r>
    <s v="8-09"/>
    <d v="2015-12-02T00:00:00"/>
    <n v="0"/>
    <n v="0"/>
    <n v="0"/>
    <n v="0"/>
    <n v="0"/>
    <n v="0"/>
    <n v="0"/>
    <n v="0"/>
    <n v="0"/>
    <n v="0"/>
    <n v="0"/>
    <m/>
    <m/>
    <m/>
    <x v="10"/>
    <x v="8"/>
    <x v="2"/>
    <x v="434"/>
  </r>
  <r>
    <s v="8-09"/>
    <d v="2015-12-03T00:00:00"/>
    <n v="0"/>
    <n v="0"/>
    <n v="0"/>
    <n v="0"/>
    <n v="0"/>
    <n v="0"/>
    <n v="0"/>
    <n v="0"/>
    <n v="0"/>
    <n v="0"/>
    <n v="0"/>
    <m/>
    <m/>
    <m/>
    <x v="10"/>
    <x v="8"/>
    <x v="3"/>
    <x v="434"/>
  </r>
  <r>
    <s v="8-09"/>
    <d v="2015-12-04T00:00:00"/>
    <n v="0"/>
    <n v="0"/>
    <n v="0"/>
    <n v="0"/>
    <n v="0"/>
    <n v="0"/>
    <n v="0"/>
    <n v="0"/>
    <n v="0"/>
    <n v="0"/>
    <n v="0"/>
    <m/>
    <m/>
    <m/>
    <x v="10"/>
    <x v="8"/>
    <x v="4"/>
    <x v="434"/>
  </r>
  <r>
    <s v="8-09"/>
    <d v="2015-12-05T00:00:00"/>
    <n v="0"/>
    <n v="0"/>
    <n v="0"/>
    <n v="0"/>
    <n v="0"/>
    <n v="0"/>
    <n v="0"/>
    <n v="0"/>
    <n v="0"/>
    <n v="0"/>
    <n v="0"/>
    <m/>
    <m/>
    <m/>
    <x v="10"/>
    <x v="8"/>
    <x v="5"/>
    <x v="434"/>
  </r>
  <r>
    <m/>
    <d v="2015-12-06T00:00:00"/>
    <n v="0"/>
    <m/>
    <n v="0"/>
    <m/>
    <n v="0"/>
    <n v="0"/>
    <n v="0"/>
    <n v="0"/>
    <n v="0"/>
    <n v="0"/>
    <n v="0"/>
    <m/>
    <m/>
    <m/>
    <x v="11"/>
    <x v="8"/>
    <x v="6"/>
    <x v="435"/>
  </r>
  <r>
    <s v="8-10"/>
    <d v="2015-12-07T00:00:00"/>
    <n v="0"/>
    <n v="0"/>
    <n v="0"/>
    <n v="0"/>
    <n v="0"/>
    <n v="0"/>
    <n v="0"/>
    <n v="0"/>
    <n v="0"/>
    <n v="0"/>
    <n v="0"/>
    <m/>
    <m/>
    <m/>
    <x v="11"/>
    <x v="8"/>
    <x v="0"/>
    <x v="435"/>
  </r>
  <r>
    <s v="8-10"/>
    <d v="2015-12-08T00:00:00"/>
    <n v="0"/>
    <n v="0"/>
    <n v="0"/>
    <n v="0"/>
    <n v="0"/>
    <n v="0"/>
    <n v="0"/>
    <n v="0"/>
    <n v="0"/>
    <n v="0"/>
    <n v="0"/>
    <m/>
    <m/>
    <m/>
    <x v="11"/>
    <x v="8"/>
    <x v="1"/>
    <x v="435"/>
  </r>
  <r>
    <s v="8-10"/>
    <d v="2015-12-09T00:00:00"/>
    <n v="0"/>
    <n v="0"/>
    <n v="0"/>
    <n v="0"/>
    <n v="0"/>
    <n v="0"/>
    <n v="0"/>
    <n v="0"/>
    <n v="0"/>
    <n v="0"/>
    <n v="0"/>
    <m/>
    <m/>
    <m/>
    <x v="11"/>
    <x v="8"/>
    <x v="2"/>
    <x v="435"/>
  </r>
  <r>
    <s v="8-10"/>
    <d v="2015-12-10T00:00:00"/>
    <n v="0"/>
    <n v="0"/>
    <n v="0"/>
    <n v="0"/>
    <n v="0"/>
    <n v="0"/>
    <n v="0"/>
    <n v="0"/>
    <n v="0"/>
    <n v="0"/>
    <n v="0"/>
    <m/>
    <m/>
    <m/>
    <x v="11"/>
    <x v="8"/>
    <x v="3"/>
    <x v="435"/>
  </r>
  <r>
    <s v="8-10"/>
    <d v="2015-12-11T00:00:00"/>
    <n v="0"/>
    <n v="0"/>
    <n v="0"/>
    <n v="0"/>
    <n v="0"/>
    <n v="0"/>
    <n v="0"/>
    <n v="0"/>
    <n v="0"/>
    <n v="0"/>
    <n v="0"/>
    <m/>
    <m/>
    <m/>
    <x v="11"/>
    <x v="8"/>
    <x v="4"/>
    <x v="435"/>
  </r>
  <r>
    <s v="8-10"/>
    <d v="2015-12-12T00:00:00"/>
    <n v="0"/>
    <n v="0"/>
    <n v="0"/>
    <n v="0"/>
    <n v="0"/>
    <n v="0"/>
    <n v="0"/>
    <n v="0"/>
    <n v="0"/>
    <n v="0"/>
    <n v="0"/>
    <m/>
    <m/>
    <m/>
    <x v="11"/>
    <x v="8"/>
    <x v="5"/>
    <x v="435"/>
  </r>
  <r>
    <m/>
    <d v="2015-12-13T00:00:00"/>
    <n v="0"/>
    <m/>
    <n v="0"/>
    <m/>
    <n v="0"/>
    <n v="0"/>
    <n v="0"/>
    <n v="0"/>
    <n v="0"/>
    <n v="0"/>
    <n v="0"/>
    <m/>
    <m/>
    <m/>
    <x v="12"/>
    <x v="8"/>
    <x v="6"/>
    <x v="436"/>
  </r>
  <r>
    <s v="8-11"/>
    <d v="2015-12-14T00:00:00"/>
    <n v="0"/>
    <n v="0"/>
    <n v="0"/>
    <n v="0"/>
    <n v="0"/>
    <n v="0"/>
    <n v="0"/>
    <n v="0"/>
    <n v="0"/>
    <n v="0"/>
    <n v="0"/>
    <m/>
    <m/>
    <m/>
    <x v="12"/>
    <x v="8"/>
    <x v="0"/>
    <x v="436"/>
  </r>
  <r>
    <s v="8-11"/>
    <d v="2015-12-15T00:00:00"/>
    <n v="0"/>
    <n v="0"/>
    <n v="0"/>
    <n v="0"/>
    <n v="0"/>
    <n v="0"/>
    <n v="0"/>
    <n v="0"/>
    <n v="0"/>
    <n v="0"/>
    <n v="0"/>
    <m/>
    <m/>
    <m/>
    <x v="12"/>
    <x v="8"/>
    <x v="1"/>
    <x v="436"/>
  </r>
  <r>
    <s v="8-11"/>
    <d v="2015-12-16T00:00:00"/>
    <n v="0"/>
    <n v="0"/>
    <n v="0"/>
    <n v="0"/>
    <n v="0"/>
    <n v="0"/>
    <n v="0"/>
    <n v="0"/>
    <n v="0"/>
    <n v="0"/>
    <n v="0"/>
    <m/>
    <m/>
    <m/>
    <x v="12"/>
    <x v="8"/>
    <x v="2"/>
    <x v="436"/>
  </r>
  <r>
    <s v="8-11"/>
    <d v="2015-12-17T00:00:00"/>
    <n v="0"/>
    <n v="0"/>
    <n v="0"/>
    <n v="0"/>
    <n v="0"/>
    <n v="0"/>
    <n v="0"/>
    <n v="0"/>
    <n v="0"/>
    <n v="0"/>
    <n v="0"/>
    <m/>
    <m/>
    <m/>
    <x v="12"/>
    <x v="8"/>
    <x v="3"/>
    <x v="436"/>
  </r>
  <r>
    <s v="8-11"/>
    <d v="2015-12-18T00:00:00"/>
    <n v="0"/>
    <n v="0"/>
    <n v="0"/>
    <n v="0"/>
    <n v="0"/>
    <n v="0"/>
    <n v="0"/>
    <n v="0"/>
    <n v="0"/>
    <n v="0"/>
    <n v="0"/>
    <m/>
    <m/>
    <m/>
    <x v="12"/>
    <x v="8"/>
    <x v="4"/>
    <x v="436"/>
  </r>
  <r>
    <s v="8-11"/>
    <d v="2015-12-19T00:00:00"/>
    <n v="0"/>
    <n v="0"/>
    <n v="0"/>
    <n v="0"/>
    <n v="0"/>
    <n v="0"/>
    <n v="0"/>
    <n v="0"/>
    <n v="0"/>
    <n v="0"/>
    <n v="0"/>
    <m/>
    <m/>
    <m/>
    <x v="12"/>
    <x v="8"/>
    <x v="5"/>
    <x v="436"/>
  </r>
  <r>
    <m/>
    <d v="2015-12-20T00:00:00"/>
    <n v="0"/>
    <m/>
    <n v="0"/>
    <m/>
    <n v="0"/>
    <n v="0"/>
    <n v="0"/>
    <n v="0"/>
    <n v="0"/>
    <n v="0"/>
    <n v="0"/>
    <m/>
    <m/>
    <m/>
    <x v="13"/>
    <x v="8"/>
    <x v="6"/>
    <x v="437"/>
  </r>
  <r>
    <s v="8-12"/>
    <d v="2015-12-21T00:00:00"/>
    <n v="0"/>
    <n v="0"/>
    <n v="0"/>
    <n v="0"/>
    <n v="0"/>
    <n v="0"/>
    <n v="0"/>
    <n v="0"/>
    <n v="0"/>
    <n v="0"/>
    <n v="0"/>
    <m/>
    <m/>
    <m/>
    <x v="13"/>
    <x v="8"/>
    <x v="0"/>
    <x v="437"/>
  </r>
  <r>
    <s v="8-12"/>
    <d v="2015-12-22T00:00:00"/>
    <n v="0"/>
    <n v="0"/>
    <n v="0"/>
    <n v="0"/>
    <n v="0"/>
    <n v="0"/>
    <n v="0"/>
    <n v="0"/>
    <n v="0"/>
    <n v="0"/>
    <n v="0"/>
    <m/>
    <m/>
    <m/>
    <x v="13"/>
    <x v="8"/>
    <x v="1"/>
    <x v="437"/>
  </r>
  <r>
    <s v="8-12"/>
    <d v="2015-12-23T00:00:00"/>
    <n v="0"/>
    <n v="0"/>
    <n v="0"/>
    <n v="0"/>
    <n v="0"/>
    <n v="0"/>
    <n v="0"/>
    <n v="0"/>
    <n v="0"/>
    <n v="0"/>
    <n v="0"/>
    <m/>
    <m/>
    <m/>
    <x v="13"/>
    <x v="8"/>
    <x v="2"/>
    <x v="437"/>
  </r>
  <r>
    <s v="8-12"/>
    <d v="2015-12-24T00:00:00"/>
    <n v="0"/>
    <n v="0"/>
    <n v="0"/>
    <n v="0"/>
    <n v="0"/>
    <n v="0"/>
    <n v="0"/>
    <n v="0"/>
    <n v="0"/>
    <n v="0"/>
    <n v="0"/>
    <m/>
    <m/>
    <m/>
    <x v="13"/>
    <x v="8"/>
    <x v="3"/>
    <x v="437"/>
  </r>
  <r>
    <s v="8-12"/>
    <d v="2015-12-25T00:00:00"/>
    <n v="0"/>
    <n v="0"/>
    <n v="0"/>
    <n v="0"/>
    <n v="0"/>
    <n v="0"/>
    <n v="0"/>
    <n v="0"/>
    <n v="0"/>
    <n v="0"/>
    <n v="0"/>
    <m/>
    <m/>
    <m/>
    <x v="13"/>
    <x v="8"/>
    <x v="4"/>
    <x v="437"/>
  </r>
  <r>
    <s v="8-12"/>
    <d v="2015-12-26T00:00:00"/>
    <n v="0"/>
    <n v="0"/>
    <n v="0"/>
    <n v="0"/>
    <n v="0"/>
    <n v="0"/>
    <n v="0"/>
    <n v="0"/>
    <n v="0"/>
    <n v="0"/>
    <n v="0"/>
    <m/>
    <m/>
    <m/>
    <x v="13"/>
    <x v="8"/>
    <x v="5"/>
    <x v="437"/>
  </r>
  <r>
    <m/>
    <d v="2015-12-27T00:00:00"/>
    <n v="0"/>
    <m/>
    <n v="0"/>
    <m/>
    <n v="0"/>
    <n v="0"/>
    <n v="0"/>
    <n v="0"/>
    <n v="0"/>
    <n v="0"/>
    <n v="0"/>
    <m/>
    <m/>
    <m/>
    <x v="14"/>
    <x v="8"/>
    <x v="6"/>
    <x v="438"/>
  </r>
  <r>
    <s v="8-13"/>
    <d v="2015-12-28T00:00:00"/>
    <n v="0"/>
    <n v="0"/>
    <n v="0"/>
    <n v="0"/>
    <n v="0"/>
    <n v="0"/>
    <n v="0"/>
    <n v="0"/>
    <n v="0"/>
    <n v="0"/>
    <n v="0"/>
    <m/>
    <m/>
    <m/>
    <x v="14"/>
    <x v="8"/>
    <x v="0"/>
    <x v="438"/>
  </r>
  <r>
    <s v="8-13"/>
    <d v="2015-12-29T00:00:00"/>
    <n v="0"/>
    <n v="0"/>
    <n v="0"/>
    <n v="0"/>
    <n v="0"/>
    <n v="0"/>
    <n v="0"/>
    <n v="0"/>
    <n v="0"/>
    <n v="0"/>
    <n v="0"/>
    <m/>
    <m/>
    <m/>
    <x v="14"/>
    <x v="8"/>
    <x v="1"/>
    <x v="438"/>
  </r>
  <r>
    <s v="8-13"/>
    <d v="2015-12-30T00:00:00"/>
    <n v="0"/>
    <n v="0"/>
    <n v="0"/>
    <n v="0"/>
    <n v="0"/>
    <n v="0"/>
    <n v="0"/>
    <n v="0"/>
    <n v="0"/>
    <n v="0"/>
    <n v="0"/>
    <m/>
    <m/>
    <m/>
    <x v="14"/>
    <x v="8"/>
    <x v="2"/>
    <x v="438"/>
  </r>
  <r>
    <s v="8-13"/>
    <d v="2015-12-31T00:00:00"/>
    <n v="0"/>
    <n v="0"/>
    <n v="0"/>
    <n v="0"/>
    <n v="0"/>
    <n v="0"/>
    <n v="0"/>
    <n v="0"/>
    <n v="0"/>
    <n v="0"/>
    <n v="0"/>
    <m/>
    <m/>
    <m/>
    <x v="14"/>
    <x v="8"/>
    <x v="3"/>
    <x v="438"/>
  </r>
  <r>
    <s v="8-13"/>
    <d v="2016-01-01T00:00:00"/>
    <n v="0"/>
    <n v="0"/>
    <n v="0"/>
    <n v="0"/>
    <n v="0"/>
    <n v="0"/>
    <n v="0"/>
    <n v="0"/>
    <n v="0"/>
    <n v="0"/>
    <n v="0"/>
    <m/>
    <m/>
    <m/>
    <x v="15"/>
    <x v="9"/>
    <x v="4"/>
    <x v="439"/>
  </r>
  <r>
    <s v="8-13"/>
    <d v="2016-01-02T00:00:00"/>
    <n v="0"/>
    <n v="0"/>
    <n v="0"/>
    <n v="0"/>
    <n v="0"/>
    <n v="0"/>
    <n v="0"/>
    <n v="0"/>
    <n v="0"/>
    <n v="0"/>
    <n v="0"/>
    <m/>
    <m/>
    <m/>
    <x v="15"/>
    <x v="9"/>
    <x v="5"/>
    <x v="439"/>
  </r>
  <r>
    <m/>
    <d v="2016-01-03T00:00:00"/>
    <n v="0"/>
    <m/>
    <n v="0"/>
    <m/>
    <n v="0"/>
    <n v="0"/>
    <n v="0"/>
    <n v="0"/>
    <n v="0"/>
    <n v="0"/>
    <n v="0"/>
    <m/>
    <m/>
    <m/>
    <x v="16"/>
    <x v="9"/>
    <x v="6"/>
    <x v="44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24">
  <r>
    <n v="1"/>
    <d v="2007-09-24T00:00:00"/>
    <n v="535"/>
    <n v="0"/>
    <n v="0"/>
    <n v="535"/>
    <n v="26"/>
    <n v="20.576923076923077"/>
    <n v="0"/>
    <n v="0"/>
    <n v="26"/>
    <n v="0"/>
    <n v="20.576923076923077"/>
    <m/>
    <m/>
    <m/>
    <x v="0"/>
    <x v="0"/>
    <x v="0"/>
  </r>
  <r>
    <n v="1"/>
    <d v="2007-09-25T00:00:00"/>
    <n v="650"/>
    <n v="0"/>
    <n v="0"/>
    <n v="650"/>
    <n v="42"/>
    <n v="15.476190476190476"/>
    <n v="0"/>
    <n v="0"/>
    <n v="42"/>
    <n v="0"/>
    <n v="15.476190476190476"/>
    <m/>
    <m/>
    <m/>
    <x v="0"/>
    <x v="0"/>
    <x v="1"/>
  </r>
  <r>
    <n v="1"/>
    <d v="2007-09-26T00:00:00"/>
    <n v="575"/>
    <n v="0"/>
    <n v="0"/>
    <n v="575"/>
    <n v="38"/>
    <n v="15.131578947368421"/>
    <n v="0"/>
    <n v="0"/>
    <n v="38"/>
    <n v="0"/>
    <n v="15.131578947368421"/>
    <m/>
    <m/>
    <m/>
    <x v="0"/>
    <x v="0"/>
    <x v="2"/>
  </r>
  <r>
    <n v="1"/>
    <d v="2007-09-27T00:00:00"/>
    <n v="620"/>
    <n v="0"/>
    <n v="0"/>
    <n v="620"/>
    <n v="35"/>
    <n v="17.714285714285715"/>
    <n v="0"/>
    <n v="0"/>
    <n v="35"/>
    <n v="0"/>
    <n v="17.714285714285715"/>
    <m/>
    <m/>
    <m/>
    <x v="0"/>
    <x v="0"/>
    <x v="3"/>
  </r>
  <r>
    <n v="1"/>
    <d v="2007-09-28T00:00:00"/>
    <n v="1070"/>
    <n v="0"/>
    <n v="0"/>
    <n v="1070"/>
    <n v="52"/>
    <n v="20.576923076923077"/>
    <n v="0"/>
    <n v="0"/>
    <n v="52"/>
    <n v="0"/>
    <n v="20.576923076923077"/>
    <m/>
    <m/>
    <m/>
    <x v="0"/>
    <x v="0"/>
    <x v="4"/>
  </r>
  <r>
    <n v="1"/>
    <d v="2007-09-29T00:00:00"/>
    <n v="260"/>
    <n v="0"/>
    <n v="0"/>
    <n v="260"/>
    <n v="15"/>
    <n v="17.333333333333332"/>
    <n v="0"/>
    <n v="0"/>
    <n v="15"/>
    <n v="0"/>
    <n v="17.333333333333332"/>
    <m/>
    <m/>
    <m/>
    <x v="0"/>
    <x v="0"/>
    <x v="5"/>
  </r>
  <r>
    <m/>
    <d v="2007-09-30T00:00:00"/>
    <n v="3710"/>
    <n v="1395.56"/>
    <n v="5105.5599999999995"/>
    <m/>
    <n v="208"/>
    <n v="17.801539104170683"/>
    <n v="0"/>
    <n v="0"/>
    <n v="208"/>
    <n v="0"/>
    <n v="17.801539104170683"/>
    <m/>
    <m/>
    <m/>
    <x v="1"/>
    <x v="0"/>
    <x v="6"/>
  </r>
  <r>
    <n v="2"/>
    <d v="2007-10-01T00:00:00"/>
    <n v="330"/>
    <n v="0"/>
    <n v="0"/>
    <n v="330"/>
    <n v="20"/>
    <n v="16.5"/>
    <n v="0"/>
    <n v="0"/>
    <n v="20"/>
    <n v="0"/>
    <n v="16.5"/>
    <m/>
    <m/>
    <m/>
    <x v="1"/>
    <x v="0"/>
    <x v="0"/>
  </r>
  <r>
    <n v="2"/>
    <d v="2007-10-02T00:00:00"/>
    <n v="510"/>
    <n v="0"/>
    <n v="0"/>
    <n v="510"/>
    <n v="36"/>
    <n v="14.166666666666666"/>
    <n v="0"/>
    <n v="0"/>
    <n v="36"/>
    <n v="0"/>
    <n v="14.166666666666666"/>
    <m/>
    <m/>
    <m/>
    <x v="1"/>
    <x v="0"/>
    <x v="1"/>
  </r>
  <r>
    <n v="2"/>
    <d v="2007-10-03T00:00:00"/>
    <n v="620"/>
    <n v="0"/>
    <n v="0"/>
    <n v="620"/>
    <n v="45"/>
    <n v="13.777777777777779"/>
    <n v="0"/>
    <n v="0"/>
    <n v="45"/>
    <n v="0"/>
    <n v="13.777777777777779"/>
    <m/>
    <m/>
    <m/>
    <x v="1"/>
    <x v="0"/>
    <x v="2"/>
  </r>
  <r>
    <n v="2"/>
    <d v="2007-10-04T00:00:00"/>
    <n v="780"/>
    <n v="0"/>
    <n v="0"/>
    <n v="780"/>
    <n v="39"/>
    <n v="20"/>
    <n v="0"/>
    <n v="0"/>
    <n v="39"/>
    <n v="0"/>
    <n v="20"/>
    <m/>
    <m/>
    <m/>
    <x v="1"/>
    <x v="0"/>
    <x v="3"/>
  </r>
  <r>
    <n v="2"/>
    <d v="2007-10-05T00:00:00"/>
    <n v="2409.61"/>
    <n v="0"/>
    <n v="0"/>
    <n v="2409.61"/>
    <n v="41"/>
    <n v="58.7709756097561"/>
    <n v="0"/>
    <n v="0"/>
    <n v="41"/>
    <n v="0"/>
    <n v="58.7709756097561"/>
    <s v="(inc $1250 killer)"/>
    <m/>
    <m/>
    <x v="1"/>
    <x v="0"/>
    <x v="4"/>
  </r>
  <r>
    <n v="2"/>
    <d v="2007-10-06T00:00:00"/>
    <n v="294.35000000000002"/>
    <n v="0"/>
    <n v="0"/>
    <n v="294.35000000000002"/>
    <n v="15"/>
    <n v="19.623333333333335"/>
    <n v="0"/>
    <n v="0"/>
    <n v="15"/>
    <n v="0"/>
    <n v="19.623333333333335"/>
    <m/>
    <m/>
    <m/>
    <x v="1"/>
    <x v="0"/>
    <x v="5"/>
  </r>
  <r>
    <m/>
    <d v="2007-10-07T00:00:00"/>
    <n v="4943.9600000000009"/>
    <n v="1245.24"/>
    <n v="6189.2000000000007"/>
    <m/>
    <n v="196"/>
    <n v="23.806458897922312"/>
    <n v="0"/>
    <n v="0"/>
    <n v="196"/>
    <n v="0"/>
    <n v="23.806458897922312"/>
    <m/>
    <m/>
    <m/>
    <x v="2"/>
    <x v="0"/>
    <x v="6"/>
  </r>
  <r>
    <n v="3"/>
    <d v="2007-10-08T00:00:00"/>
    <n v="674.84"/>
    <n v="0"/>
    <n v="0"/>
    <n v="674.84"/>
    <n v="42"/>
    <n v="16.067619047619047"/>
    <n v="0"/>
    <n v="0"/>
    <n v="42"/>
    <n v="0"/>
    <n v="16.067619047619047"/>
    <s v="New Till"/>
    <m/>
    <m/>
    <x v="2"/>
    <x v="0"/>
    <x v="0"/>
  </r>
  <r>
    <n v="3"/>
    <d v="2007-10-09T00:00:00"/>
    <n v="617.16"/>
    <n v="0"/>
    <n v="0"/>
    <n v="574.65"/>
    <n v="42"/>
    <n v="13.682142857142857"/>
    <n v="42.51"/>
    <n v="3"/>
    <n v="45"/>
    <n v="14.17"/>
    <n v="13.714666666666666"/>
    <m/>
    <m/>
    <m/>
    <x v="2"/>
    <x v="0"/>
    <x v="1"/>
  </r>
  <r>
    <n v="3"/>
    <d v="2007-10-10T00:00:00"/>
    <n v="580.70000000000005"/>
    <n v="0"/>
    <n v="0"/>
    <n v="561.85"/>
    <n v="29"/>
    <n v="19.374137931034483"/>
    <n v="18.899999999999999"/>
    <n v="1"/>
    <n v="30"/>
    <n v="18.899999999999999"/>
    <n v="19.358333333333334"/>
    <m/>
    <m/>
    <m/>
    <x v="2"/>
    <x v="0"/>
    <x v="2"/>
  </r>
  <r>
    <n v="3"/>
    <d v="2007-10-11T00:00:00"/>
    <n v="946.22"/>
    <n v="0"/>
    <n v="0"/>
    <n v="855.15"/>
    <n v="51"/>
    <n v="16.767647058823528"/>
    <n v="91.07"/>
    <n v="2"/>
    <n v="53"/>
    <n v="45.534999999999997"/>
    <n v="17.853207547169813"/>
    <m/>
    <m/>
    <m/>
    <x v="2"/>
    <x v="0"/>
    <x v="3"/>
  </r>
  <r>
    <n v="3"/>
    <d v="2007-10-12T00:00:00"/>
    <n v="1682.46"/>
    <n v="0"/>
    <n v="0"/>
    <n v="1588.15"/>
    <n v="52"/>
    <n v="30.541346153846156"/>
    <n v="94.31"/>
    <n v="4"/>
    <n v="56"/>
    <n v="23.577500000000001"/>
    <n v="30.043928571428573"/>
    <m/>
    <m/>
    <m/>
    <x v="2"/>
    <x v="0"/>
    <x v="4"/>
  </r>
  <r>
    <n v="3"/>
    <d v="2007-10-13T00:00:00"/>
    <n v="970.95"/>
    <n v="0"/>
    <n v="0"/>
    <n v="917"/>
    <n v="30"/>
    <n v="30.566666666666666"/>
    <n v="53.95"/>
    <n v="3"/>
    <n v="33"/>
    <n v="17.983333333333334"/>
    <n v="29.422727272727276"/>
    <m/>
    <m/>
    <m/>
    <x v="2"/>
    <x v="0"/>
    <x v="5"/>
  </r>
  <r>
    <m/>
    <d v="2007-10-14T00:00:00"/>
    <n v="5472.33"/>
    <n v="1594.07"/>
    <n v="7067.07"/>
    <m/>
    <n v="246"/>
    <n v="21.166593285855456"/>
    <n v="300.74"/>
    <n v="13"/>
    <n v="259"/>
    <n v="20.027638888888887"/>
    <n v="21.076747073157453"/>
    <m/>
    <m/>
    <m/>
    <x v="3"/>
    <x v="0"/>
    <x v="6"/>
  </r>
  <r>
    <n v="4"/>
    <d v="2007-10-15T00:00:00"/>
    <n v="664.51"/>
    <n v="0"/>
    <n v="0"/>
    <n v="606.95000000000005"/>
    <n v="44"/>
    <n v="13.794318181818182"/>
    <n v="57.56"/>
    <n v="1"/>
    <n v="45"/>
    <n v="57.56"/>
    <n v="14.766888888888889"/>
    <m/>
    <m/>
    <m/>
    <x v="3"/>
    <x v="0"/>
    <x v="0"/>
  </r>
  <r>
    <n v="4"/>
    <d v="2007-10-16T00:00:00"/>
    <n v="410.35"/>
    <n v="0"/>
    <n v="0"/>
    <n v="400.35"/>
    <n v="29"/>
    <n v="13.805172413793104"/>
    <n v="10"/>
    <n v="1"/>
    <n v="30"/>
    <n v="10"/>
    <n v="13.678333333333335"/>
    <m/>
    <m/>
    <m/>
    <x v="3"/>
    <x v="0"/>
    <x v="1"/>
  </r>
  <r>
    <n v="4"/>
    <d v="2007-10-17T00:00:00"/>
    <n v="1019.87"/>
    <n v="0"/>
    <n v="0"/>
    <n v="984.9"/>
    <n v="39"/>
    <n v="25.253846153846155"/>
    <n v="34.97"/>
    <n v="2"/>
    <n v="41"/>
    <n v="17.484999999999999"/>
    <n v="24.874878048780488"/>
    <m/>
    <m/>
    <m/>
    <x v="3"/>
    <x v="0"/>
    <x v="2"/>
  </r>
  <r>
    <n v="4"/>
    <d v="2007-10-18T00:00:00"/>
    <n v="851.63"/>
    <n v="0"/>
    <n v="0"/>
    <n v="840"/>
    <s v="?"/>
    <n v="0"/>
    <n v="11.63"/>
    <n v="1"/>
    <n v="1"/>
    <n v="11.63"/>
    <n v="851.63"/>
    <m/>
    <m/>
    <m/>
    <x v="3"/>
    <x v="0"/>
    <x v="3"/>
  </r>
  <r>
    <n v="4"/>
    <d v="2007-10-19T00:00:00"/>
    <n v="2294.0500000000002"/>
    <n v="0"/>
    <n v="0"/>
    <n v="1563.4"/>
    <n v="32"/>
    <n v="48.856250000000003"/>
    <n v="730.65"/>
    <n v="2"/>
    <n v="34"/>
    <n v="365.32499999999999"/>
    <n v="67.472058823529423"/>
    <s v="(inc 1/2 side)"/>
    <m/>
    <m/>
    <x v="3"/>
    <x v="0"/>
    <x v="4"/>
  </r>
  <r>
    <n v="4"/>
    <d v="2007-10-20T00:00:00"/>
    <n v="736.61"/>
    <n v="0"/>
    <n v="0"/>
    <n v="534.9"/>
    <n v="24"/>
    <n v="22.287499999999998"/>
    <n v="201.71"/>
    <n v="6"/>
    <n v="30"/>
    <n v="33.618333333333332"/>
    <n v="24.553666666666668"/>
    <m/>
    <m/>
    <m/>
    <x v="3"/>
    <x v="0"/>
    <x v="5"/>
  </r>
  <r>
    <m/>
    <d v="2007-10-21T00:00:00"/>
    <n v="5977.0199999999995"/>
    <n v="627.85"/>
    <n v="6604.88"/>
    <m/>
    <n v="168"/>
    <n v="20.666181124909574"/>
    <n v="1046.52"/>
    <n v="13"/>
    <n v="181"/>
    <n v="82.603055555555557"/>
    <n v="166.16263762686648"/>
    <m/>
    <m/>
    <m/>
    <x v="4"/>
    <x v="0"/>
    <x v="6"/>
  </r>
  <r>
    <n v="5"/>
    <d v="2007-10-22T00:00:00"/>
    <n v="782.78"/>
    <n v="0"/>
    <n v="0"/>
    <n v="611.79999999999995"/>
    <n v="45"/>
    <n v="13.595555555555555"/>
    <n v="170.98"/>
    <n v="3"/>
    <n v="48"/>
    <n v="56.993333333333332"/>
    <n v="16.307916666666667"/>
    <m/>
    <m/>
    <m/>
    <x v="4"/>
    <x v="0"/>
    <x v="0"/>
  </r>
  <r>
    <n v="5"/>
    <d v="2007-10-23T00:00:00"/>
    <n v="511.6"/>
    <n v="0"/>
    <n v="0"/>
    <n v="395.25"/>
    <n v="36"/>
    <n v="10.979166666666666"/>
    <n v="116.35"/>
    <n v="2"/>
    <n v="38"/>
    <n v="58.174999999999997"/>
    <n v="13.463157894736844"/>
    <m/>
    <m/>
    <m/>
    <x v="4"/>
    <x v="0"/>
    <x v="1"/>
  </r>
  <r>
    <n v="5"/>
    <d v="2007-10-24T00:00:00"/>
    <n v="587.42999999999995"/>
    <n v="0"/>
    <n v="0"/>
    <n v="525.25"/>
    <n v="40"/>
    <n v="13.13125"/>
    <n v="62.18"/>
    <n v="2"/>
    <n v="42"/>
    <n v="31.09"/>
    <n v="13.98642857142857"/>
    <m/>
    <m/>
    <m/>
    <x v="4"/>
    <x v="0"/>
    <x v="2"/>
  </r>
  <r>
    <n v="5"/>
    <d v="2007-10-25T00:00:00"/>
    <n v="1098.25"/>
    <n v="0"/>
    <n v="0"/>
    <n v="1068.25"/>
    <n v="40"/>
    <n v="26.706250000000001"/>
    <n v="30"/>
    <n v="1"/>
    <n v="41"/>
    <n v="30"/>
    <n v="26.786585365853657"/>
    <m/>
    <m/>
    <m/>
    <x v="4"/>
    <x v="0"/>
    <x v="3"/>
  </r>
  <r>
    <n v="5"/>
    <d v="2007-10-26T00:00:00"/>
    <n v="1731.5"/>
    <n v="0"/>
    <n v="0"/>
    <n v="1339.85"/>
    <n v="52"/>
    <n v="25.76634615384615"/>
    <n v="391.65"/>
    <n v="7"/>
    <n v="59"/>
    <n v="55.949999999999996"/>
    <n v="29.347457627118644"/>
    <m/>
    <m/>
    <m/>
    <x v="4"/>
    <x v="0"/>
    <x v="4"/>
  </r>
  <r>
    <n v="5"/>
    <d v="2007-10-27T00:00:00"/>
    <n v="1166.47"/>
    <n v="0"/>
    <n v="0"/>
    <n v="1023.95"/>
    <n v="38"/>
    <n v="26.946052631578947"/>
    <n v="142.52000000000001"/>
    <n v="5"/>
    <n v="43"/>
    <n v="28.504000000000001"/>
    <n v="27.127209302325582"/>
    <m/>
    <m/>
    <m/>
    <x v="4"/>
    <x v="0"/>
    <x v="5"/>
  </r>
  <r>
    <m/>
    <d v="2007-10-28T00:00:00"/>
    <n v="5878.03"/>
    <n v="1097.04"/>
    <n v="6975.07"/>
    <m/>
    <n v="251"/>
    <n v="19.520770167941219"/>
    <n v="913.68"/>
    <n v="20"/>
    <n v="271"/>
    <n v="43.452055555555553"/>
    <n v="21.169792571354993"/>
    <m/>
    <m/>
    <m/>
    <x v="5"/>
    <x v="0"/>
    <x v="6"/>
  </r>
  <r>
    <n v="6"/>
    <d v="2007-10-29T00:00:00"/>
    <n v="726.47"/>
    <n v="0"/>
    <n v="0"/>
    <n v="621.26"/>
    <n v="44"/>
    <n v="14.119545454545454"/>
    <n v="105.21"/>
    <n v="4"/>
    <n v="48"/>
    <n v="26.302499999999998"/>
    <n v="15.134791666666667"/>
    <s v="Darts cheque $240.49 not inc in figures"/>
    <m/>
    <m/>
    <x v="5"/>
    <x v="0"/>
    <x v="0"/>
  </r>
  <r>
    <n v="6"/>
    <d v="2007-10-30T00:00:00"/>
    <n v="1063.42"/>
    <n v="0"/>
    <n v="0"/>
    <n v="951.09"/>
    <n v="54"/>
    <n v="17.612777777777779"/>
    <n v="112.33"/>
    <n v="3"/>
    <n v="57"/>
    <n v="37.443333333333335"/>
    <n v="18.656491228070177"/>
    <s v="Hotel cheque $1380.46 not inc in figures"/>
    <m/>
    <m/>
    <x v="5"/>
    <x v="0"/>
    <x v="1"/>
  </r>
  <r>
    <n v="6"/>
    <d v="2007-10-31T00:00:00"/>
    <n v="546.11"/>
    <n v="0"/>
    <n v="0"/>
    <n v="459.25"/>
    <n v="30"/>
    <n v="15.308333333333334"/>
    <n v="86.86"/>
    <n v="2"/>
    <n v="32"/>
    <n v="43.43"/>
    <n v="17.0659375"/>
    <s v="Mulgowie Hall paid $150 not included in days total"/>
    <m/>
    <m/>
    <x v="5"/>
    <x v="0"/>
    <x v="2"/>
  </r>
  <r>
    <n v="6"/>
    <d v="2007-11-01T00:00:00"/>
    <n v="1720.81"/>
    <n v="0"/>
    <n v="0"/>
    <n v="1461.35"/>
    <n v="55"/>
    <n v="26.569999999999997"/>
    <n v="259.45999999999998"/>
    <n v="7"/>
    <n v="62"/>
    <n v="37.065714285714286"/>
    <n v="27.754999999999999"/>
    <s v="$386 G.R.Day  Service kill inc"/>
    <m/>
    <m/>
    <x v="5"/>
    <x v="0"/>
    <x v="3"/>
  </r>
  <r>
    <n v="6"/>
    <d v="2007-11-02T00:00:00"/>
    <n v="1461.11"/>
    <n v="0"/>
    <n v="0"/>
    <n v="1006.7"/>
    <n v="33"/>
    <n v="30.506060606060608"/>
    <n v="454.41"/>
    <n v="8"/>
    <n v="41"/>
    <n v="56.801250000000003"/>
    <n v="35.636829268292686"/>
    <s v="$243.13 cheque Margo Hayes inc"/>
    <m/>
    <m/>
    <x v="5"/>
    <x v="0"/>
    <x v="4"/>
  </r>
  <r>
    <n v="6"/>
    <d v="2007-11-03T00:00:00"/>
    <n v="1090.73"/>
    <n v="0"/>
    <n v="0"/>
    <n v="869.1"/>
    <n v="39"/>
    <n v="22.284615384615385"/>
    <n v="221.63"/>
    <n v="5"/>
    <n v="44"/>
    <n v="44.326000000000001"/>
    <n v="24.789318181818182"/>
    <m/>
    <m/>
    <m/>
    <x v="5"/>
    <x v="0"/>
    <x v="5"/>
  </r>
  <r>
    <m/>
    <d v="2007-11-04T00:00:00"/>
    <n v="6608.65"/>
    <n v="620.71"/>
    <n v="7229.36"/>
    <m/>
    <n v="255"/>
    <n v="21.06688875938876"/>
    <n v="1239.9000000000001"/>
    <n v="29"/>
    <n v="284"/>
    <n v="40.894799603174604"/>
    <n v="23.173061307474615"/>
    <m/>
    <m/>
    <m/>
    <x v="6"/>
    <x v="0"/>
    <x v="6"/>
  </r>
  <r>
    <n v="7"/>
    <d v="2007-11-05T00:00:00"/>
    <n v="824.39"/>
    <n v="0"/>
    <n v="0"/>
    <n v="410.35"/>
    <n v="36"/>
    <n v="11.398611111111112"/>
    <n v="414.04"/>
    <n v="3"/>
    <n v="39"/>
    <n v="138.01333333333335"/>
    <n v="21.138205128205129"/>
    <m/>
    <n v="0"/>
    <m/>
    <x v="6"/>
    <x v="0"/>
    <x v="0"/>
  </r>
  <r>
    <n v="7"/>
    <d v="2007-11-06T00:00:00"/>
    <n v="515.70000000000005"/>
    <n v="0"/>
    <n v="0"/>
    <n v="409.3"/>
    <n v="29"/>
    <n v="14.113793103448277"/>
    <n v="106.4"/>
    <n v="4"/>
    <n v="33"/>
    <n v="26.6"/>
    <n v="15.627272727272729"/>
    <m/>
    <n v="-10"/>
    <m/>
    <x v="6"/>
    <x v="0"/>
    <x v="1"/>
  </r>
  <r>
    <n v="7"/>
    <d v="2007-11-07T00:00:00"/>
    <n v="1124.8699999999999"/>
    <n v="0"/>
    <n v="0"/>
    <n v="664.45"/>
    <n v="42"/>
    <n v="15.820238095238096"/>
    <n v="460.42"/>
    <n v="8"/>
    <n v="50"/>
    <n v="57.552500000000002"/>
    <n v="22.497400000000003"/>
    <m/>
    <n v="-0.05"/>
    <m/>
    <x v="6"/>
    <x v="0"/>
    <x v="2"/>
  </r>
  <r>
    <n v="7"/>
    <d v="2007-11-08T00:00:00"/>
    <n v="1480.67"/>
    <n v="0"/>
    <n v="0"/>
    <n v="902.35"/>
    <n v="43"/>
    <n v="20.984883720930235"/>
    <n v="578.32000000000005"/>
    <n v="8"/>
    <n v="51"/>
    <n v="72.290000000000006"/>
    <n v="29.032745098039218"/>
    <m/>
    <n v="1"/>
    <m/>
    <x v="6"/>
    <x v="0"/>
    <x v="3"/>
  </r>
  <r>
    <n v="7"/>
    <d v="2007-11-09T00:00:00"/>
    <n v="1286.5999999999999"/>
    <n v="0"/>
    <n v="0"/>
    <n v="1181.8"/>
    <n v="75"/>
    <n v="15.757333333333333"/>
    <n v="104.8"/>
    <n v="3"/>
    <n v="78"/>
    <n v="34.93333333333333"/>
    <n v="16.494871794871795"/>
    <m/>
    <n v="-17.899999999999999"/>
    <m/>
    <x v="6"/>
    <x v="0"/>
    <x v="4"/>
  </r>
  <r>
    <n v="7"/>
    <d v="2007-11-10T00:00:00"/>
    <n v="839.89"/>
    <n v="0"/>
    <n v="0"/>
    <n v="416.45"/>
    <n v="24"/>
    <n v="17.352083333333333"/>
    <n v="423.44"/>
    <n v="6"/>
    <n v="30"/>
    <n v="70.573333333333338"/>
    <n v="27.996333333333332"/>
    <m/>
    <m/>
    <m/>
    <x v="6"/>
    <x v="0"/>
    <x v="5"/>
  </r>
  <r>
    <m/>
    <d v="2007-11-11T00:00:00"/>
    <n v="6072.12"/>
    <n v="1569.1"/>
    <n v="7641.2199999999993"/>
    <m/>
    <n v="249"/>
    <n v="15.904490449565733"/>
    <n v="2087.42"/>
    <n v="32"/>
    <n v="281"/>
    <n v="66.660416666666677"/>
    <n v="22.131138013620369"/>
    <n v="281"/>
    <m/>
    <m/>
    <x v="7"/>
    <x v="0"/>
    <x v="6"/>
  </r>
  <r>
    <n v="8"/>
    <d v="2007-11-12T00:00:00"/>
    <n v="715.47"/>
    <n v="0"/>
    <n v="0"/>
    <n v="673.2"/>
    <n v="46"/>
    <n v="14.634782608695653"/>
    <n v="42.27"/>
    <n v="2"/>
    <n v="48"/>
    <n v="21.135000000000002"/>
    <n v="14.905625000000001"/>
    <m/>
    <m/>
    <m/>
    <x v="7"/>
    <x v="0"/>
    <x v="0"/>
  </r>
  <r>
    <n v="8"/>
    <d v="2007-11-13T00:00:00"/>
    <n v="579.65"/>
    <n v="0"/>
    <n v="0"/>
    <n v="508.15"/>
    <n v="45"/>
    <n v="11.292222222222222"/>
    <n v="71.5"/>
    <n v="1"/>
    <n v="46"/>
    <n v="71.5"/>
    <n v="12.601086956521739"/>
    <m/>
    <m/>
    <m/>
    <x v="7"/>
    <x v="0"/>
    <x v="1"/>
  </r>
  <r>
    <n v="8"/>
    <d v="2007-11-14T00:00:00"/>
    <n v="739.31"/>
    <n v="0"/>
    <n v="0"/>
    <n v="652.6"/>
    <n v="42"/>
    <n v="15.538095238095238"/>
    <n v="86.71"/>
    <n v="5"/>
    <n v="47"/>
    <n v="17.341999999999999"/>
    <n v="15.73"/>
    <m/>
    <m/>
    <m/>
    <x v="7"/>
    <x v="0"/>
    <x v="2"/>
  </r>
  <r>
    <n v="8"/>
    <d v="2007-11-15T00:00:00"/>
    <n v="1313.74"/>
    <n v="0"/>
    <n v="0"/>
    <n v="1001.5"/>
    <n v="50"/>
    <n v="20.03"/>
    <n v="312.24"/>
    <n v="6"/>
    <n v="56"/>
    <n v="52.04"/>
    <n v="23.459642857142857"/>
    <m/>
    <m/>
    <m/>
    <x v="7"/>
    <x v="0"/>
    <x v="3"/>
  </r>
  <r>
    <n v="8"/>
    <d v="2007-11-16T00:00:00"/>
    <n v="884.96"/>
    <n v="0"/>
    <n v="0"/>
    <n v="530.25"/>
    <n v="37"/>
    <n v="14.331081081081081"/>
    <n v="354.71"/>
    <n v="6"/>
    <n v="43"/>
    <n v="59.118333333333332"/>
    <n v="20.580465116279072"/>
    <m/>
    <m/>
    <m/>
    <x v="7"/>
    <x v="0"/>
    <x v="4"/>
  </r>
  <r>
    <n v="8"/>
    <d v="2007-11-17T00:00:00"/>
    <n v="745.56"/>
    <n v="0"/>
    <n v="0"/>
    <n v="540.4"/>
    <n v="31"/>
    <n v="17.432258064516127"/>
    <n v="205.16"/>
    <n v="9"/>
    <n v="40"/>
    <n v="22.795555555555556"/>
    <n v="18.638999999999999"/>
    <m/>
    <m/>
    <m/>
    <x v="7"/>
    <x v="0"/>
    <x v="5"/>
  </r>
  <r>
    <m/>
    <d v="2007-11-18T00:00:00"/>
    <n v="4978.6900000000005"/>
    <n v="1393.57"/>
    <n v="6372.26"/>
    <m/>
    <n v="251"/>
    <n v="15.543073202435053"/>
    <n v="1072.5900000000001"/>
    <n v="29"/>
    <n v="280"/>
    <n v="40.65514814814815"/>
    <n v="17.652636654990612"/>
    <n v="280"/>
    <m/>
    <m/>
    <x v="8"/>
    <x v="0"/>
    <x v="6"/>
  </r>
  <r>
    <n v="9"/>
    <d v="2007-11-19T00:00:00"/>
    <n v="647.28"/>
    <n v="0"/>
    <n v="0"/>
    <n v="552.4"/>
    <n v="39"/>
    <n v="14.164102564102564"/>
    <n v="94.88"/>
    <n v="3"/>
    <n v="42"/>
    <n v="31.626666666666665"/>
    <n v="15.411428571428571"/>
    <m/>
    <n v="-2.1"/>
    <m/>
    <x v="8"/>
    <x v="0"/>
    <x v="0"/>
  </r>
  <r>
    <n v="9"/>
    <d v="2007-11-20T00:00:00"/>
    <n v="556.84"/>
    <n v="0"/>
    <n v="0"/>
    <n v="481.95"/>
    <n v="38"/>
    <n v="12.682894736842105"/>
    <n v="74.89"/>
    <n v="3"/>
    <n v="41"/>
    <n v="24.963333333333335"/>
    <n v="13.581463414634147"/>
    <m/>
    <n v="-15.9"/>
    <m/>
    <x v="8"/>
    <x v="0"/>
    <x v="1"/>
  </r>
  <r>
    <n v="9"/>
    <d v="2007-11-21T00:00:00"/>
    <n v="552.45000000000005"/>
    <n v="0"/>
    <n v="0"/>
    <n v="532.45000000000005"/>
    <n v="25"/>
    <n v="21.298000000000002"/>
    <n v="20"/>
    <n v="1"/>
    <n v="26"/>
    <n v="20"/>
    <n v="21.248076923076926"/>
    <s v="$255.11 of this was the bakery"/>
    <n v="0"/>
    <m/>
    <x v="8"/>
    <x v="0"/>
    <x v="2"/>
  </r>
  <r>
    <n v="9"/>
    <d v="2007-11-22T00:00:00"/>
    <n v="667.77"/>
    <n v="0"/>
    <n v="0"/>
    <n v="572.45000000000005"/>
    <n v="45"/>
    <n v="12.721111111111112"/>
    <n v="95.32"/>
    <n v="5"/>
    <n v="50"/>
    <n v="19.064"/>
    <n v="13.355399999999999"/>
    <m/>
    <n v="-5.6"/>
    <m/>
    <x v="8"/>
    <x v="0"/>
    <x v="3"/>
  </r>
  <r>
    <n v="9"/>
    <d v="2007-11-23T00:00:00"/>
    <n v="732.17"/>
    <n v="0"/>
    <n v="0"/>
    <n v="702.25"/>
    <n v="42"/>
    <n v="16.720238095238095"/>
    <n v="29.92"/>
    <n v="1"/>
    <n v="43"/>
    <n v="29.92"/>
    <n v="17.027209302325581"/>
    <s v="$1357.35 cheque from Laidley Hotel not included in days total"/>
    <n v="2.1"/>
    <m/>
    <x v="8"/>
    <x v="0"/>
    <x v="4"/>
  </r>
  <r>
    <n v="9"/>
    <d v="2007-11-24T00:00:00"/>
    <n v="1016.35"/>
    <n v="0"/>
    <n v="0"/>
    <n v="535.75"/>
    <n v="30"/>
    <n v="17.858333333333334"/>
    <n v="480.6"/>
    <n v="8"/>
    <n v="38"/>
    <n v="60.075000000000003"/>
    <n v="26.746052631578948"/>
    <s v="$143 payment by Mulgowie Hotel included in takings"/>
    <n v="0"/>
    <m/>
    <x v="8"/>
    <x v="0"/>
    <x v="5"/>
  </r>
  <r>
    <m/>
    <d v="2007-11-25T00:00:00"/>
    <n v="4172.8600000000006"/>
    <n v="1837.01"/>
    <n v="6009.8700000000008"/>
    <m/>
    <n v="219"/>
    <n v="15.907446640104537"/>
    <n v="795.61"/>
    <n v="21"/>
    <n v="240"/>
    <n v="30.941500000000001"/>
    <n v="17.894938473840696"/>
    <m/>
    <m/>
    <m/>
    <x v="9"/>
    <x v="0"/>
    <x v="6"/>
  </r>
  <r>
    <n v="10"/>
    <d v="2007-11-26T00:00:00"/>
    <n v="866.29"/>
    <n v="0"/>
    <n v="0"/>
    <n v="394.2"/>
    <n v="42"/>
    <n v="9.3857142857142861"/>
    <n v="472.09"/>
    <n v="5"/>
    <n v="47"/>
    <n v="94.417999999999992"/>
    <n v="18.431702127659573"/>
    <s v="Bakery $349.94"/>
    <s v="Till playing up"/>
    <m/>
    <x v="9"/>
    <x v="0"/>
    <x v="0"/>
  </r>
  <r>
    <n v="10"/>
    <d v="2007-11-27T00:00:00"/>
    <n v="285.55"/>
    <n v="0"/>
    <n v="0"/>
    <n v="265.55"/>
    <n v="31"/>
    <n v="8.5661290322580648"/>
    <n v="20"/>
    <n v="1"/>
    <n v="32"/>
    <n v="20"/>
    <n v="8.9234375000000004"/>
    <m/>
    <s v="Till playing up"/>
    <m/>
    <x v="9"/>
    <x v="0"/>
    <x v="1"/>
  </r>
  <r>
    <n v="10"/>
    <d v="2007-11-28T00:00:00"/>
    <n v="901.71"/>
    <n v="0"/>
    <n v="0"/>
    <n v="416.6"/>
    <n v="38"/>
    <n v="10.963157894736844"/>
    <n v="485.11"/>
    <n v="0"/>
    <n v="38"/>
    <n v="0"/>
    <n v="23.729210526315789"/>
    <m/>
    <s v="Till playing up"/>
    <m/>
    <x v="9"/>
    <x v="0"/>
    <x v="2"/>
  </r>
  <r>
    <n v="10"/>
    <d v="2007-11-29T00:00:00"/>
    <n v="1388.5"/>
    <n v="0"/>
    <n v="0"/>
    <n v="817.05"/>
    <n v="42"/>
    <n v="19.453571428571429"/>
    <n v="571.45000000000005"/>
    <n v="0"/>
    <n v="42"/>
    <n v="0"/>
    <n v="33.05952380952381"/>
    <m/>
    <s v="Till playing up"/>
    <m/>
    <x v="9"/>
    <x v="0"/>
    <x v="3"/>
  </r>
  <r>
    <n v="10"/>
    <d v="2007-11-30T00:00:00"/>
    <n v="1649.05"/>
    <n v="0"/>
    <n v="0"/>
    <n v="895.55"/>
    <n v="43"/>
    <n v="20.826744186046511"/>
    <n v="753.54"/>
    <n v="8"/>
    <n v="51"/>
    <n v="94.192499999999995"/>
    <n v="32.335098039215687"/>
    <m/>
    <n v="-20.05"/>
    <m/>
    <x v="9"/>
    <x v="0"/>
    <x v="4"/>
  </r>
  <r>
    <n v="10"/>
    <d v="2007-12-01T00:00:00"/>
    <n v="591.36"/>
    <n v="0"/>
    <n v="0"/>
    <n v="386.9"/>
    <n v="27"/>
    <n v="14.329629629629629"/>
    <n v="204.46"/>
    <n v="7"/>
    <n v="34"/>
    <n v="29.208571428571428"/>
    <n v="17.39294117647059"/>
    <m/>
    <m/>
    <m/>
    <x v="9"/>
    <x v="0"/>
    <x v="5"/>
  </r>
  <r>
    <m/>
    <d v="2007-12-02T00:00:00"/>
    <n v="5682.46"/>
    <n v="1681.25"/>
    <n v="7363.71"/>
    <m/>
    <n v="223"/>
    <n v="13.920824409492795"/>
    <n v="2506.65"/>
    <n v="21"/>
    <n v="244"/>
    <n v="39.636511904761903"/>
    <n v="22.311985529864245"/>
    <m/>
    <m/>
    <m/>
    <x v="10"/>
    <x v="0"/>
    <x v="6"/>
  </r>
  <r>
    <n v="11"/>
    <d v="2007-12-03T00:00:00"/>
    <n v="524.45000000000005"/>
    <n v="0"/>
    <n v="0"/>
    <n v="401.75"/>
    <n v="23"/>
    <n v="17.467391304347824"/>
    <n v="122.7"/>
    <n v="2"/>
    <n v="25"/>
    <n v="61.35"/>
    <n v="20.978000000000002"/>
    <m/>
    <n v="4.95"/>
    <m/>
    <x v="10"/>
    <x v="0"/>
    <x v="0"/>
  </r>
  <r>
    <n v="11"/>
    <d v="2007-12-04T00:00:00"/>
    <n v="552.1"/>
    <n v="0"/>
    <n v="0"/>
    <n v="537.1"/>
    <n v="38"/>
    <n v="14.13421052631579"/>
    <n v="15"/>
    <n v="1"/>
    <n v="39"/>
    <n v="15"/>
    <n v="14.156410256410258"/>
    <m/>
    <n v="-1"/>
    <m/>
    <x v="10"/>
    <x v="0"/>
    <x v="1"/>
  </r>
  <r>
    <n v="11"/>
    <d v="2007-12-05T00:00:00"/>
    <n v="1048.5899999999999"/>
    <n v="0"/>
    <n v="0"/>
    <n v="337.8"/>
    <n v="25"/>
    <n v="13.512"/>
    <n v="710.79"/>
    <n v="6"/>
    <n v="31"/>
    <n v="118.46499999999999"/>
    <n v="33.825483870967737"/>
    <m/>
    <n v="1.3"/>
    <m/>
    <x v="10"/>
    <x v="0"/>
    <x v="2"/>
  </r>
  <r>
    <n v="11"/>
    <d v="2007-12-06T00:00:00"/>
    <n v="674.29"/>
    <n v="0"/>
    <n v="0"/>
    <n v="502"/>
    <n v="29"/>
    <n v="17.310344827586206"/>
    <n v="172.29"/>
    <n v="6"/>
    <n v="35"/>
    <n v="28.715"/>
    <n v="19.265428571428572"/>
    <m/>
    <n v="1.4"/>
    <m/>
    <x v="10"/>
    <x v="0"/>
    <x v="3"/>
  </r>
  <r>
    <n v="11"/>
    <d v="2007-12-07T00:00:00"/>
    <n v="1039.42"/>
    <n v="0"/>
    <n v="0"/>
    <n v="826.75"/>
    <n v="42"/>
    <n v="19.68452380952381"/>
    <n v="212.67"/>
    <n v="7"/>
    <n v="49"/>
    <n v="30.381428571428568"/>
    <n v="21.21265306122449"/>
    <m/>
    <n v="1.3"/>
    <m/>
    <x v="10"/>
    <x v="0"/>
    <x v="4"/>
  </r>
  <r>
    <n v="11"/>
    <d v="2007-12-08T00:00:00"/>
    <n v="629.39"/>
    <n v="0"/>
    <n v="0"/>
    <n v="509.35"/>
    <n v="22"/>
    <n v="23.152272727272727"/>
    <n v="120.04"/>
    <n v="4"/>
    <n v="26"/>
    <n v="30.01"/>
    <n v="24.20730769230769"/>
    <m/>
    <n v="0"/>
    <m/>
    <x v="10"/>
    <x v="0"/>
    <x v="5"/>
  </r>
  <r>
    <m/>
    <d v="2007-12-09T00:00:00"/>
    <n v="4468.2400000000007"/>
    <n v="3310.23"/>
    <n v="7778.4700000000012"/>
    <m/>
    <n v="179"/>
    <n v="17.543457199174394"/>
    <n v="1353.49"/>
    <n v="26"/>
    <n v="205"/>
    <n v="47.320238095238096"/>
    <n v="22.274213908723123"/>
    <s v="$2195.98  for Show Society in account"/>
    <m/>
    <m/>
    <x v="11"/>
    <x v="0"/>
    <x v="6"/>
  </r>
  <r>
    <n v="12"/>
    <d v="2007-12-10T00:00:00"/>
    <n v="397.75"/>
    <n v="0"/>
    <n v="0"/>
    <n v="397.75"/>
    <n v="21"/>
    <n v="18.94047619047619"/>
    <n v="0"/>
    <n v="0"/>
    <n v="21"/>
    <n v="0"/>
    <n v="18.94047619047619"/>
    <m/>
    <m/>
    <m/>
    <x v="11"/>
    <x v="0"/>
    <x v="0"/>
  </r>
  <r>
    <n v="12"/>
    <d v="2007-12-11T00:00:00"/>
    <n v="746.36"/>
    <n v="0"/>
    <n v="0"/>
    <n v="514.29999999999995"/>
    <n v="41"/>
    <n v="12.543902439024389"/>
    <n v="232.09"/>
    <n v="4"/>
    <n v="45"/>
    <n v="58.022500000000001"/>
    <n v="16.586444444444446"/>
    <m/>
    <m/>
    <m/>
    <x v="11"/>
    <x v="0"/>
    <x v="1"/>
  </r>
  <r>
    <n v="12"/>
    <d v="2007-12-12T00:00:00"/>
    <n v="575.35"/>
    <n v="0"/>
    <n v="0"/>
    <n v="555.35"/>
    <n v="35"/>
    <n v="15.867142857142857"/>
    <n v="20"/>
    <n v="1"/>
    <n v="36"/>
    <n v="20"/>
    <n v="15.981944444444444"/>
    <m/>
    <m/>
    <m/>
    <x v="11"/>
    <x v="0"/>
    <x v="2"/>
  </r>
  <r>
    <n v="12"/>
    <d v="2007-12-13T00:00:00"/>
    <n v="1971.86"/>
    <n v="0"/>
    <n v="0"/>
    <n v="1144.5999999999999"/>
    <n v="53"/>
    <n v="21.596226415094339"/>
    <n v="827.26"/>
    <n v="10"/>
    <n v="63"/>
    <n v="82.725999999999999"/>
    <n v="31.299365079365078"/>
    <m/>
    <m/>
    <m/>
    <x v="11"/>
    <x v="0"/>
    <x v="3"/>
  </r>
  <r>
    <n v="12"/>
    <d v="2007-12-14T00:00:00"/>
    <n v="1348.73"/>
    <n v="0"/>
    <n v="0"/>
    <n v="1052.1500000000001"/>
    <n v="37"/>
    <n v="28.436486486486491"/>
    <n v="296.58"/>
    <n v="8"/>
    <n v="45"/>
    <n v="37.072499999999998"/>
    <n v="29.971777777777778"/>
    <s v="1094.58 cheque from Laidley Hotel not included in figures."/>
    <m/>
    <m/>
    <x v="11"/>
    <x v="0"/>
    <x v="4"/>
  </r>
  <r>
    <n v="12"/>
    <d v="2007-12-15T00:00:00"/>
    <n v="1191.28"/>
    <n v="0"/>
    <n v="0"/>
    <n v="854.7"/>
    <n v="40"/>
    <n v="21.3675"/>
    <n v="336.58"/>
    <n v="6"/>
    <n v="46"/>
    <n v="56.096666666666664"/>
    <n v="25.897391304347824"/>
    <m/>
    <m/>
    <m/>
    <x v="11"/>
    <x v="0"/>
    <x v="5"/>
  </r>
  <r>
    <m/>
    <d v="2007-12-16T00:00:00"/>
    <n v="6231.329999999999"/>
    <n v="2373.44"/>
    <n v="8604.7699999999986"/>
    <m/>
    <n v="227"/>
    <n v="19.79195573137071"/>
    <n v="1712.5099999999998"/>
    <n v="29"/>
    <n v="256"/>
    <n v="42.319611111111108"/>
    <n v="23.112899873475957"/>
    <m/>
    <m/>
    <m/>
    <x v="12"/>
    <x v="0"/>
    <x v="6"/>
  </r>
  <r>
    <n v="13"/>
    <d v="2007-12-17T00:00:00"/>
    <n v="917"/>
    <n v="0"/>
    <n v="0"/>
    <n v="414.65"/>
    <n v="37"/>
    <n v="11.206756756756755"/>
    <n v="502.35"/>
    <n v="9"/>
    <n v="46"/>
    <n v="55.81666666666667"/>
    <n v="19.934782608695652"/>
    <m/>
    <n v="0.05"/>
    <m/>
    <x v="12"/>
    <x v="0"/>
    <x v="0"/>
  </r>
  <r>
    <n v="13"/>
    <d v="2007-12-18T00:00:00"/>
    <n v="726.08"/>
    <n v="0"/>
    <n v="0"/>
    <n v="688.15"/>
    <n v="46"/>
    <n v="14.959782608695651"/>
    <n v="37.93"/>
    <n v="2"/>
    <n v="48"/>
    <n v="18.965"/>
    <n v="15.126666666666665"/>
    <m/>
    <n v="-0.1"/>
    <m/>
    <x v="12"/>
    <x v="0"/>
    <x v="1"/>
  </r>
  <r>
    <n v="13"/>
    <d v="2007-12-19T00:00:00"/>
    <n v="713.45"/>
    <n v="0"/>
    <n v="0"/>
    <n v="525.15"/>
    <n v="30"/>
    <n v="17.504999999999999"/>
    <n v="188.3"/>
    <n v="5"/>
    <n v="35"/>
    <n v="37.660000000000004"/>
    <n v="20.384285714285717"/>
    <m/>
    <n v="-1.35"/>
    <m/>
    <x v="12"/>
    <x v="0"/>
    <x v="2"/>
  </r>
  <r>
    <n v="13"/>
    <d v="2007-12-20T00:00:00"/>
    <n v="2103.36"/>
    <n v="0"/>
    <n v="0"/>
    <n v="945.75"/>
    <n v="50"/>
    <n v="18.914999999999999"/>
    <n v="1157.6099999999999"/>
    <n v="10"/>
    <n v="60"/>
    <n v="115.761"/>
    <n v="35.055999999999997"/>
    <m/>
    <n v="-7.95"/>
    <m/>
    <x v="12"/>
    <x v="0"/>
    <x v="3"/>
  </r>
  <r>
    <n v="13"/>
    <d v="2007-12-21T00:00:00"/>
    <n v="1941.67"/>
    <n v="0"/>
    <n v="0"/>
    <n v="1557.5"/>
    <n v="60"/>
    <n v="25.958333333333332"/>
    <n v="384.17"/>
    <n v="9"/>
    <n v="69"/>
    <n v="42.68555555555556"/>
    <n v="28.140144927536234"/>
    <m/>
    <n v="0.55000000000000004"/>
    <m/>
    <x v="12"/>
    <x v="0"/>
    <x v="4"/>
  </r>
  <r>
    <n v="13"/>
    <d v="2007-12-22T00:00:00"/>
    <n v="2580.4"/>
    <n v="0"/>
    <n v="0"/>
    <n v="1546.1"/>
    <n v="34"/>
    <n v="45.473529411764702"/>
    <n v="1034.3"/>
    <n v="14"/>
    <n v="48"/>
    <n v="73.878571428571419"/>
    <n v="53.758333333333326"/>
    <m/>
    <n v="3"/>
    <m/>
    <x v="12"/>
    <x v="0"/>
    <x v="5"/>
  </r>
  <r>
    <m/>
    <d v="2007-12-23T00:00:00"/>
    <n v="8981.9599999999991"/>
    <n v="1855.1"/>
    <n v="10837.06"/>
    <m/>
    <n v="257"/>
    <n v="22.336400351758403"/>
    <n v="3304.66"/>
    <n v="49"/>
    <n v="306"/>
    <n v="57.461132275132279"/>
    <n v="28.733368875086267"/>
    <m/>
    <m/>
    <m/>
    <x v="13"/>
    <x v="0"/>
    <x v="6"/>
  </r>
  <r>
    <n v="14"/>
    <d v="2007-12-24T00:00:00"/>
    <n v="2453.61"/>
    <n v="0"/>
    <n v="0"/>
    <n v="1514.3"/>
    <n v="69"/>
    <n v="21.946376811594202"/>
    <n v="939.31"/>
    <n v="18"/>
    <n v="87"/>
    <n v="52.183888888888887"/>
    <n v="28.202413793103446"/>
    <m/>
    <m/>
    <m/>
    <x v="13"/>
    <x v="0"/>
    <x v="0"/>
  </r>
  <r>
    <n v="14"/>
    <d v="2007-12-25T00:00:00"/>
    <n v="0"/>
    <n v="0"/>
    <n v="0"/>
    <n v="0"/>
    <n v="0"/>
    <n v="0"/>
    <n v="0"/>
    <n v="0"/>
    <n v="0"/>
    <n v="0"/>
    <n v="0"/>
    <m/>
    <m/>
    <m/>
    <x v="13"/>
    <x v="0"/>
    <x v="1"/>
  </r>
  <r>
    <n v="14"/>
    <d v="2007-12-26T00:00:00"/>
    <n v="0"/>
    <n v="0"/>
    <n v="0"/>
    <n v="0"/>
    <n v="0"/>
    <n v="0"/>
    <n v="0"/>
    <n v="0"/>
    <n v="0"/>
    <n v="0"/>
    <n v="0"/>
    <m/>
    <m/>
    <m/>
    <x v="13"/>
    <x v="0"/>
    <x v="2"/>
  </r>
  <r>
    <n v="14"/>
    <d v="2007-12-27T00:00:00"/>
    <n v="891.53"/>
    <n v="0"/>
    <n v="0"/>
    <n v="791.5"/>
    <n v="41"/>
    <n v="19.304878048780488"/>
    <n v="100.03"/>
    <n v="4"/>
    <n v="45"/>
    <n v="25.0075"/>
    <n v="19.811777777777777"/>
    <m/>
    <m/>
    <m/>
    <x v="13"/>
    <x v="0"/>
    <x v="3"/>
  </r>
  <r>
    <n v="14"/>
    <d v="2007-12-28T00:00:00"/>
    <n v="1041.8699999999999"/>
    <n v="0"/>
    <n v="0"/>
    <n v="741.9"/>
    <n v="23"/>
    <n v="32.256521739130434"/>
    <n v="299.97000000000003"/>
    <n v="4"/>
    <n v="27"/>
    <n v="74.992500000000007"/>
    <n v="38.587777777777774"/>
    <s v="New motherboard on till customer numbers unknown for cash"/>
    <m/>
    <m/>
    <x v="13"/>
    <x v="0"/>
    <x v="4"/>
  </r>
  <r>
    <n v="14"/>
    <d v="2007-12-29T00:00:00"/>
    <n v="797.97"/>
    <n v="0"/>
    <n v="0"/>
    <n v="407.75"/>
    <n v="24"/>
    <n v="16.989583333333332"/>
    <n v="390.2"/>
    <n v="3"/>
    <n v="27"/>
    <n v="130.06666666666666"/>
    <n v="29.553703703703704"/>
    <m/>
    <m/>
    <m/>
    <x v="13"/>
    <x v="0"/>
    <x v="5"/>
  </r>
  <r>
    <m/>
    <d v="2007-12-30T00:00:00"/>
    <n v="5184.9800000000005"/>
    <n v="1950.28"/>
    <n v="7135.26"/>
    <m/>
    <n v="157"/>
    <n v="15.082893322139741"/>
    <n v="1729.51"/>
    <n v="29"/>
    <n v="186"/>
    <n v="47.041759259259265"/>
    <n v="19.359278842060451"/>
    <m/>
    <m/>
    <m/>
    <x v="14"/>
    <x v="0"/>
    <x v="6"/>
  </r>
  <r>
    <n v="15"/>
    <d v="2007-12-31T00:00:00"/>
    <n v="1160.3499999999999"/>
    <n v="0"/>
    <n v="0"/>
    <n v="818.8"/>
    <n v="51"/>
    <n v="16.054901960784314"/>
    <n v="341.55"/>
    <n v="9"/>
    <n v="60"/>
    <n v="37.950000000000003"/>
    <n v="19.339166666666664"/>
    <m/>
    <n v="-4.8499999999999996"/>
    <m/>
    <x v="14"/>
    <x v="0"/>
    <x v="0"/>
  </r>
  <r>
    <n v="15"/>
    <d v="2008-01-01T00:00:00"/>
    <n v="0"/>
    <n v="0"/>
    <n v="0"/>
    <n v="0"/>
    <n v="0"/>
    <n v="0"/>
    <n v="0"/>
    <n v="0"/>
    <n v="0"/>
    <n v="0"/>
    <n v="0"/>
    <m/>
    <m/>
    <m/>
    <x v="15"/>
    <x v="1"/>
    <x v="1"/>
  </r>
  <r>
    <n v="15"/>
    <d v="2008-01-02T00:00:00"/>
    <n v="858.12"/>
    <n v="0"/>
    <n v="0"/>
    <n v="720.95"/>
    <n v="47"/>
    <n v="15.339361702127661"/>
    <n v="137.16999999999999"/>
    <n v="5"/>
    <n v="52"/>
    <n v="27.433999999999997"/>
    <n v="16.502307692307692"/>
    <m/>
    <n v="-1.95"/>
    <m/>
    <x v="15"/>
    <x v="1"/>
    <x v="2"/>
  </r>
  <r>
    <n v="15"/>
    <d v="2008-01-03T00:00:00"/>
    <n v="414.18"/>
    <n v="0"/>
    <n v="0"/>
    <n v="337.45"/>
    <n v="29"/>
    <n v="11.636206896551723"/>
    <n v="76.73"/>
    <n v="3"/>
    <n v="32"/>
    <n v="25.576666666666668"/>
    <n v="12.943125"/>
    <m/>
    <n v="0"/>
    <m/>
    <x v="15"/>
    <x v="1"/>
    <x v="3"/>
  </r>
  <r>
    <n v="15"/>
    <d v="2008-01-04T00:00:00"/>
    <n v="1825.37"/>
    <n v="0"/>
    <n v="0"/>
    <n v="762.55"/>
    <n v="42"/>
    <n v="18.155952380952378"/>
    <n v="1062.82"/>
    <n v="9"/>
    <n v="51"/>
    <n v="118.0911111111111"/>
    <n v="35.791568627450978"/>
    <s v="Hotel Laidley Cheque $1151.79 not counted in day's takings"/>
    <n v="-0.05"/>
    <m/>
    <x v="15"/>
    <x v="1"/>
    <x v="4"/>
  </r>
  <r>
    <n v="15"/>
    <d v="2008-01-05T00:00:00"/>
    <n v="859.9"/>
    <n v="0"/>
    <n v="0"/>
    <n v="660.43"/>
    <n v="35"/>
    <n v="18.869428571428571"/>
    <n v="199.47"/>
    <n v="3"/>
    <n v="38"/>
    <n v="66.489999999999995"/>
    <n v="22.628947368421052"/>
    <m/>
    <n v="0.05"/>
    <m/>
    <x v="15"/>
    <x v="1"/>
    <x v="5"/>
  </r>
  <r>
    <m/>
    <d v="2008-01-06T00:00:00"/>
    <n v="5117.9199999999992"/>
    <n v="1625.04"/>
    <n v="6742.9599999999991"/>
    <m/>
    <n v="204"/>
    <n v="13.342641918640775"/>
    <n v="1817.74"/>
    <n v="29"/>
    <n v="233"/>
    <n v="45.92362962962963"/>
    <n v="17.86751922580773"/>
    <m/>
    <m/>
    <m/>
    <x v="16"/>
    <x v="1"/>
    <x v="6"/>
  </r>
  <r>
    <n v="16"/>
    <d v="2008-01-07T00:00:00"/>
    <n v="496.25"/>
    <n v="0"/>
    <n v="0"/>
    <n v="314.39999999999998"/>
    <n v="34"/>
    <n v="9.2470588235294109"/>
    <n v="181.85"/>
    <n v="4"/>
    <n v="38"/>
    <n v="45.462499999999999"/>
    <n v="13.059210526315789"/>
    <m/>
    <n v="0"/>
    <m/>
    <x v="16"/>
    <x v="1"/>
    <x v="0"/>
  </r>
  <r>
    <n v="16"/>
    <d v="2008-01-08T00:00:00"/>
    <n v="453.64"/>
    <n v="0"/>
    <n v="0"/>
    <n v="442.25"/>
    <n v="26"/>
    <n v="17.009615384615383"/>
    <n v="11.39"/>
    <n v="1"/>
    <n v="27"/>
    <n v="11.39"/>
    <n v="16.801481481481481"/>
    <m/>
    <n v="-1.75"/>
    <m/>
    <x v="16"/>
    <x v="1"/>
    <x v="1"/>
  </r>
  <r>
    <n v="16"/>
    <d v="2008-01-09T00:00:00"/>
    <n v="841.55"/>
    <n v="0"/>
    <n v="0"/>
    <n v="562.29999999999995"/>
    <n v="35"/>
    <n v="16.065714285714286"/>
    <n v="279.25"/>
    <n v="8"/>
    <n v="43"/>
    <n v="34.90625"/>
    <n v="19.570930232558137"/>
    <s v="Mulgowie Hall's cheque $240 not included in figures"/>
    <n v="0"/>
    <m/>
    <x v="16"/>
    <x v="1"/>
    <x v="2"/>
  </r>
  <r>
    <n v="16"/>
    <d v="2008-01-10T00:00:00"/>
    <n v="669.52"/>
    <n v="0"/>
    <n v="0"/>
    <n v="545.35"/>
    <n v="43"/>
    <n v="12.682558139534883"/>
    <n v="124.17"/>
    <n v="6"/>
    <n v="49"/>
    <n v="20.695"/>
    <n v="13.663673469387755"/>
    <m/>
    <n v="0.55000000000000004"/>
    <m/>
    <x v="16"/>
    <x v="1"/>
    <x v="3"/>
  </r>
  <r>
    <n v="16"/>
    <d v="2008-01-11T00:00:00"/>
    <n v="1582.87"/>
    <n v="0"/>
    <n v="0"/>
    <n v="1099.05"/>
    <n v="68"/>
    <n v="16.162499999999998"/>
    <n v="483.82"/>
    <n v="4"/>
    <n v="72"/>
    <n v="120.955"/>
    <n v="21.984305555555554"/>
    <s v="Exchange hotel cheque not counted in day's takings"/>
    <n v="-2"/>
    <m/>
    <x v="16"/>
    <x v="1"/>
    <x v="4"/>
  </r>
  <r>
    <n v="16"/>
    <d v="2008-01-12T00:00:00"/>
    <n v="529.45000000000005"/>
    <n v="0"/>
    <n v="0"/>
    <n v="529.45000000000005"/>
    <n v="31"/>
    <n v="17.079032258064519"/>
    <n v="0"/>
    <n v="0"/>
    <n v="31"/>
    <n v="0"/>
    <n v="17.079032258064519"/>
    <m/>
    <n v="0"/>
    <m/>
    <x v="16"/>
    <x v="1"/>
    <x v="5"/>
  </r>
  <r>
    <m/>
    <d v="2008-01-13T00:00:00"/>
    <n v="4573.28"/>
    <n v="1872.69"/>
    <n v="6445.9699999999993"/>
    <m/>
    <n v="237"/>
    <n v="14.707746481909746"/>
    <n v="1080.48"/>
    <n v="23"/>
    <n v="260"/>
    <n v="38.901458333333331"/>
    <n v="17.02643892056054"/>
    <m/>
    <m/>
    <m/>
    <x v="17"/>
    <x v="1"/>
    <x v="6"/>
  </r>
  <r>
    <n v="17"/>
    <d v="2008-01-14T00:00:00"/>
    <n v="589.37"/>
    <n v="0"/>
    <n v="0"/>
    <n v="461.65"/>
    <n v="40"/>
    <n v="11.54125"/>
    <n v="127.72"/>
    <n v="5"/>
    <n v="45"/>
    <n v="25.544"/>
    <n v="13.097111111111111"/>
    <m/>
    <n v="0"/>
    <m/>
    <x v="17"/>
    <x v="1"/>
    <x v="0"/>
  </r>
  <r>
    <n v="17"/>
    <d v="2008-01-15T00:00:00"/>
    <n v="638.91999999999996"/>
    <n v="0"/>
    <n v="0"/>
    <n v="571.85"/>
    <n v="45"/>
    <n v="12.707777777777778"/>
    <n v="67.069999999999993"/>
    <n v="4"/>
    <n v="49"/>
    <n v="16.767499999999998"/>
    <n v="13.03918367346939"/>
    <m/>
    <n v="0.2"/>
    <m/>
    <x v="17"/>
    <x v="1"/>
    <x v="1"/>
  </r>
  <r>
    <n v="17"/>
    <d v="2008-01-16T00:00:00"/>
    <n v="1039.48"/>
    <n v="0"/>
    <n v="0"/>
    <n v="796.75"/>
    <n v="42"/>
    <n v="18.970238095238095"/>
    <n v="242.73"/>
    <n v="6"/>
    <n v="48"/>
    <n v="40.454999999999998"/>
    <n v="21.655833333333334"/>
    <m/>
    <n v="-1.85"/>
    <m/>
    <x v="17"/>
    <x v="1"/>
    <x v="2"/>
  </r>
  <r>
    <n v="17"/>
    <d v="2008-01-17T00:00:00"/>
    <n v="930.93"/>
    <n v="0"/>
    <n v="0"/>
    <n v="783.1"/>
    <n v="50"/>
    <n v="15.662000000000001"/>
    <n v="147.83000000000001"/>
    <n v="2"/>
    <n v="52"/>
    <n v="73.915000000000006"/>
    <n v="17.9025"/>
    <m/>
    <n v="-2.0499999999999998"/>
    <m/>
    <x v="17"/>
    <x v="1"/>
    <x v="3"/>
  </r>
  <r>
    <n v="17"/>
    <d v="2008-01-18T00:00:00"/>
    <n v="1178.48"/>
    <n v="0"/>
    <n v="0"/>
    <n v="1044.1500000000001"/>
    <n v="52"/>
    <n v="20.079807692307693"/>
    <n v="134.33000000000001"/>
    <n v="3"/>
    <n v="55"/>
    <n v="44.776666666666671"/>
    <n v="21.426909090909092"/>
    <m/>
    <n v="-0.05"/>
    <m/>
    <x v="17"/>
    <x v="1"/>
    <x v="4"/>
  </r>
  <r>
    <n v="17"/>
    <d v="2008-01-19T00:00:00"/>
    <n v="604.76"/>
    <n v="0"/>
    <n v="0"/>
    <n v="589.4"/>
    <n v="38"/>
    <n v="15.510526315789473"/>
    <n v="15.36"/>
    <n v="1"/>
    <n v="39"/>
    <n v="15.36"/>
    <n v="15.506666666666666"/>
    <m/>
    <n v="0"/>
    <m/>
    <x v="17"/>
    <x v="1"/>
    <x v="5"/>
  </r>
  <r>
    <m/>
    <d v="2008-01-20T00:00:00"/>
    <n v="4981.9400000000005"/>
    <n v="2362.1799999999998"/>
    <n v="7344.1200000000008"/>
    <m/>
    <n v="267"/>
    <n v="15.745266646852173"/>
    <n v="735.04000000000008"/>
    <n v="21"/>
    <n v="288"/>
    <n v="36.136361111111114"/>
    <n v="17.104700645914932"/>
    <m/>
    <m/>
    <m/>
    <x v="18"/>
    <x v="1"/>
    <x v="6"/>
  </r>
  <r>
    <n v="18"/>
    <d v="2008-01-21T00:00:00"/>
    <n v="494.57"/>
    <n v="0"/>
    <n v="0"/>
    <n v="432.65"/>
    <n v="27"/>
    <n v="16.024074074074072"/>
    <n v="61.92"/>
    <n v="2"/>
    <n v="29"/>
    <n v="30.96"/>
    <n v="17.054137931034482"/>
    <s v="Bakery paid 1206.50 for the bill from the 5th onwards while Bill was away. This has been added to the previous weeks when it occurred."/>
    <n v="0.05"/>
    <m/>
    <x v="18"/>
    <x v="1"/>
    <x v="0"/>
  </r>
  <r>
    <n v="18"/>
    <d v="2008-01-22T00:00:00"/>
    <n v="739.43"/>
    <n v="0"/>
    <n v="0"/>
    <n v="594.1"/>
    <n v="39"/>
    <n v="15.233333333333334"/>
    <n v="145.33000000000001"/>
    <n v="5"/>
    <n v="44"/>
    <n v="29.066000000000003"/>
    <n v="16.805227272727276"/>
    <m/>
    <n v="-0.1"/>
    <m/>
    <x v="18"/>
    <x v="1"/>
    <x v="1"/>
  </r>
  <r>
    <n v="18"/>
    <d v="2008-01-23T00:00:00"/>
    <n v="545.32000000000005"/>
    <n v="0"/>
    <n v="0"/>
    <n v="452.9"/>
    <n v="37"/>
    <n v="12.24054054054054"/>
    <n v="92.42"/>
    <n v="4"/>
    <n v="41"/>
    <n v="23.105"/>
    <n v="13.300487804878047"/>
    <m/>
    <n v="-5.2"/>
    <m/>
    <x v="18"/>
    <x v="1"/>
    <x v="2"/>
  </r>
  <r>
    <n v="18"/>
    <d v="2008-01-24T00:00:00"/>
    <n v="1048.98"/>
    <n v="0"/>
    <n v="0"/>
    <n v="917.65"/>
    <n v="64"/>
    <n v="14.33828125"/>
    <n v="131.33000000000001"/>
    <n v="4"/>
    <n v="68"/>
    <n v="32.832500000000003"/>
    <n v="15.426176470588235"/>
    <m/>
    <n v="0.15"/>
    <m/>
    <x v="18"/>
    <x v="1"/>
    <x v="3"/>
  </r>
  <r>
    <n v="18"/>
    <d v="2008-01-25T00:00:00"/>
    <n v="1470.48"/>
    <n v="0"/>
    <n v="0"/>
    <n v="1096.55"/>
    <n v="64"/>
    <n v="17.133593749999999"/>
    <n v="373.93"/>
    <n v="2"/>
    <n v="66"/>
    <n v="186.965"/>
    <n v="22.28"/>
    <m/>
    <n v="0.05"/>
    <m/>
    <x v="18"/>
    <x v="1"/>
    <x v="4"/>
  </r>
  <r>
    <n v="18"/>
    <d v="2008-01-26T00:00:00"/>
    <n v="888.49"/>
    <n v="0"/>
    <n v="0"/>
    <n v="622.54999999999995"/>
    <n v="34"/>
    <n v="18.310294117647057"/>
    <n v="265.94"/>
    <n v="5"/>
    <n v="39"/>
    <n v="53.188000000000002"/>
    <n v="22.781794871794872"/>
    <m/>
    <n v="0"/>
    <m/>
    <x v="18"/>
    <x v="1"/>
    <x v="5"/>
  </r>
  <r>
    <m/>
    <d v="2008-01-27T00:00:00"/>
    <n v="5187.2700000000004"/>
    <n v="1149.5"/>
    <n v="6336.77"/>
    <m/>
    <n v="265"/>
    <n v="15.546686177599168"/>
    <n v="1070.8700000000001"/>
    <n v="22"/>
    <n v="287"/>
    <n v="59.352749999999993"/>
    <n v="17.941304058503817"/>
    <m/>
    <m/>
    <m/>
    <x v="19"/>
    <x v="1"/>
    <x v="6"/>
  </r>
  <r>
    <n v="19"/>
    <d v="2008-01-28T00:00:00"/>
    <n v="0"/>
    <n v="0"/>
    <n v="0"/>
    <n v="0"/>
    <n v="0"/>
    <n v="0"/>
    <n v="0"/>
    <n v="0"/>
    <n v="0"/>
    <n v="0"/>
    <n v="0"/>
    <s v="Australia day"/>
    <m/>
    <m/>
    <x v="19"/>
    <x v="1"/>
    <x v="0"/>
  </r>
  <r>
    <n v="19"/>
    <d v="2008-01-29T00:00:00"/>
    <n v="753.83"/>
    <n v="0"/>
    <n v="0"/>
    <n v="368.6"/>
    <n v="40"/>
    <n v="9.2149999999999999"/>
    <n v="384.23"/>
    <n v="6"/>
    <n v="46"/>
    <n v="64.038333333333341"/>
    <n v="16.365869565217391"/>
    <m/>
    <m/>
    <m/>
    <x v="19"/>
    <x v="1"/>
    <x v="1"/>
  </r>
  <r>
    <n v="19"/>
    <d v="2008-01-30T00:00:00"/>
    <n v="1039.53"/>
    <n v="0"/>
    <n v="0"/>
    <n v="873.15"/>
    <n v="57"/>
    <n v="15.318421052631578"/>
    <n v="113.6"/>
    <n v="5"/>
    <n v="62"/>
    <n v="22.72"/>
    <n v="15.915322580645162"/>
    <s v="Laidley Hotel cheque 1247.29 not counted in takings"/>
    <m/>
    <m/>
    <x v="19"/>
    <x v="1"/>
    <x v="2"/>
  </r>
  <r>
    <n v="19"/>
    <d v="2008-01-31T00:00:00"/>
    <n v="884.22"/>
    <n v="0"/>
    <n v="0"/>
    <n v="732.4"/>
    <n v="43"/>
    <n v="17.032558139534885"/>
    <n v="151.82"/>
    <n v="5"/>
    <n v="48"/>
    <n v="30.363999999999997"/>
    <n v="18.421250000000001"/>
    <m/>
    <m/>
    <m/>
    <x v="19"/>
    <x v="1"/>
    <x v="3"/>
  </r>
  <r>
    <n v="19"/>
    <d v="2008-02-01T00:00:00"/>
    <n v="997.71"/>
    <n v="0"/>
    <n v="0"/>
    <n v="743"/>
    <n v="48"/>
    <n v="15.479166666666666"/>
    <n v="254.71"/>
    <n v="5"/>
    <n v="53"/>
    <n v="50.942"/>
    <n v="18.824716981132077"/>
    <m/>
    <m/>
    <m/>
    <x v="19"/>
    <x v="1"/>
    <x v="4"/>
  </r>
  <r>
    <n v="19"/>
    <d v="2008-02-02T00:00:00"/>
    <n v="462.89"/>
    <n v="0"/>
    <n v="0"/>
    <n v="357.75"/>
    <n v="23"/>
    <n v="15.554347826086957"/>
    <n v="105.14"/>
    <n v="4"/>
    <n v="27"/>
    <n v="26.285"/>
    <n v="17.144074074074073"/>
    <m/>
    <m/>
    <m/>
    <x v="19"/>
    <x v="1"/>
    <x v="5"/>
  </r>
  <r>
    <m/>
    <d v="2008-02-03T00:00:00"/>
    <n v="4138.18"/>
    <n v="1258.68"/>
    <n v="5396.8600000000006"/>
    <m/>
    <n v="211"/>
    <n v="12.099915614153348"/>
    <n v="1009.5000000000001"/>
    <n v="25"/>
    <n v="236"/>
    <n v="32.391555555555556"/>
    <n v="14.44520553351145"/>
    <m/>
    <m/>
    <m/>
    <x v="20"/>
    <x v="1"/>
    <x v="6"/>
  </r>
  <r>
    <n v="20"/>
    <d v="2008-02-04T00:00:00"/>
    <n v="1529.12"/>
    <n v="0"/>
    <n v="0"/>
    <n v="398.95"/>
    <n v="29"/>
    <n v="13.756896551724138"/>
    <n v="1130.17"/>
    <n v="6"/>
    <n v="35"/>
    <n v="188.36166666666668"/>
    <n v="43.689142857142862"/>
    <s v="Hattonvale &amp; Bakery $594.93"/>
    <n v="0.05"/>
    <m/>
    <x v="20"/>
    <x v="1"/>
    <x v="0"/>
  </r>
  <r>
    <n v="20"/>
    <d v="2008-02-05T00:00:00"/>
    <n v="640.14"/>
    <n v="0"/>
    <n v="0"/>
    <n v="579.20000000000005"/>
    <n v="41"/>
    <n v="14.126829268292685"/>
    <n v="60.94"/>
    <n v="3"/>
    <n v="44"/>
    <n v="20.313333333333333"/>
    <n v="14.548636363636366"/>
    <m/>
    <n v="1"/>
    <m/>
    <x v="20"/>
    <x v="1"/>
    <x v="1"/>
  </r>
  <r>
    <n v="20"/>
    <d v="2008-02-06T00:00:00"/>
    <n v="570.14"/>
    <n v="0"/>
    <n v="0"/>
    <n v="418.85"/>
    <n v="33"/>
    <n v="12.692424242424243"/>
    <n v="151.29"/>
    <n v="4"/>
    <n v="37"/>
    <n v="37.822499999999998"/>
    <n v="15.409189189189188"/>
    <m/>
    <n v="1.8"/>
    <m/>
    <x v="20"/>
    <x v="1"/>
    <x v="2"/>
  </r>
  <r>
    <n v="20"/>
    <d v="2008-02-07T00:00:00"/>
    <n v="1083.98"/>
    <n v="0"/>
    <n v="0"/>
    <n v="728.8"/>
    <n v="43"/>
    <n v="16.948837209302326"/>
    <n v="355.18"/>
    <n v="7"/>
    <n v="50"/>
    <n v="50.74"/>
    <n v="21.679600000000001"/>
    <m/>
    <n v="0.8"/>
    <m/>
    <x v="20"/>
    <x v="1"/>
    <x v="3"/>
  </r>
  <r>
    <n v="20"/>
    <d v="2008-02-08T00:00:00"/>
    <n v="865.81"/>
    <n v="0"/>
    <n v="0"/>
    <n v="764.6"/>
    <n v="46"/>
    <n v="16.621739130434783"/>
    <n v="101.21"/>
    <n v="3"/>
    <n v="49"/>
    <n v="33.736666666666665"/>
    <n v="17.669591836734696"/>
    <m/>
    <n v="0.4"/>
    <m/>
    <x v="20"/>
    <x v="1"/>
    <x v="4"/>
  </r>
  <r>
    <n v="20"/>
    <d v="2008-02-09T00:00:00"/>
    <n v="651.19000000000005"/>
    <n v="0"/>
    <n v="0"/>
    <n v="486.1"/>
    <n v="35"/>
    <n v="13.88857142857143"/>
    <n v="165.09"/>
    <n v="5"/>
    <n v="40"/>
    <n v="33.018000000000001"/>
    <n v="16.27975"/>
    <m/>
    <n v="0"/>
    <m/>
    <x v="20"/>
    <x v="1"/>
    <x v="5"/>
  </r>
  <r>
    <m/>
    <d v="2008-02-10T00:00:00"/>
    <n v="5340.3799999999992"/>
    <n v="2044.18"/>
    <n v="7384.56"/>
    <m/>
    <n v="227"/>
    <n v="14.672549638458266"/>
    <n v="1963.88"/>
    <n v="28"/>
    <n v="255"/>
    <n v="60.66536111111111"/>
    <n v="21.545985041117188"/>
    <m/>
    <m/>
    <m/>
    <x v="21"/>
    <x v="1"/>
    <x v="6"/>
  </r>
  <r>
    <n v="21"/>
    <d v="2008-02-11T00:00:00"/>
    <n v="1394.19"/>
    <n v="0"/>
    <n v="0"/>
    <n v="613.95000000000005"/>
    <n v="45"/>
    <n v="13.643333333333334"/>
    <n v="780.24"/>
    <n v="8"/>
    <n v="53"/>
    <n v="97.53"/>
    <n v="26.305471698113209"/>
    <s v="Bakery paid $448.77"/>
    <n v="-0.3"/>
    <m/>
    <x v="21"/>
    <x v="1"/>
    <x v="0"/>
  </r>
  <r>
    <n v="21"/>
    <d v="2008-02-12T00:00:00"/>
    <n v="594.44000000000005"/>
    <n v="0"/>
    <n v="0"/>
    <n v="515.29999999999995"/>
    <n v="38"/>
    <n v="13.560526315789472"/>
    <n v="79.12"/>
    <n v="3"/>
    <n v="41"/>
    <n v="26.373333333333335"/>
    <n v="14.498048780487803"/>
    <m/>
    <n v="0.1"/>
    <m/>
    <x v="21"/>
    <x v="1"/>
    <x v="1"/>
  </r>
  <r>
    <n v="21"/>
    <d v="2008-02-13T00:00:00"/>
    <n v="1164.83"/>
    <n v="0"/>
    <n v="0"/>
    <n v="490.4"/>
    <n v="39"/>
    <n v="12.574358974358974"/>
    <n v="674.43"/>
    <n v="6"/>
    <n v="45"/>
    <n v="112.40499999999999"/>
    <n v="25.885111111111108"/>
    <s v="Plainland cheque$367.26 counted in takings in EFT"/>
    <n v="-0.05"/>
    <m/>
    <x v="21"/>
    <x v="1"/>
    <x v="2"/>
  </r>
  <r>
    <n v="21"/>
    <d v="2008-02-14T00:00:00"/>
    <n v="1283.75"/>
    <n v="0"/>
    <n v="0"/>
    <n v="589"/>
    <n v="31"/>
    <n v="19"/>
    <n v="694.75"/>
    <n v="4"/>
    <n v="35"/>
    <n v="173.6875"/>
    <n v="36.678571428571431"/>
    <m/>
    <n v="0.05"/>
    <m/>
    <x v="21"/>
    <x v="1"/>
    <x v="3"/>
  </r>
  <r>
    <n v="21"/>
    <d v="2008-02-15T00:00:00"/>
    <n v="910.42"/>
    <n v="0"/>
    <n v="0"/>
    <n v="832.1"/>
    <n v="50"/>
    <n v="16.641999999999999"/>
    <n v="78.319999999999993"/>
    <n v="4"/>
    <n v="54"/>
    <n v="19.579999999999998"/>
    <n v="16.85962962962963"/>
    <m/>
    <n v="-10.55"/>
    <m/>
    <x v="21"/>
    <x v="1"/>
    <x v="4"/>
  </r>
  <r>
    <n v="21"/>
    <d v="2008-02-16T00:00:00"/>
    <n v="569.69000000000005"/>
    <n v="0"/>
    <n v="0"/>
    <n v="445.85"/>
    <n v="28"/>
    <n v="15.923214285714286"/>
    <n v="123.84"/>
    <n v="5"/>
    <n v="33"/>
    <n v="24.768000000000001"/>
    <n v="17.263333333333335"/>
    <m/>
    <n v="0"/>
    <m/>
    <x v="21"/>
    <x v="1"/>
    <x v="5"/>
  </r>
  <r>
    <m/>
    <d v="2008-02-17T00:00:00"/>
    <n v="5917.32"/>
    <n v="951.7"/>
    <n v="6869.02"/>
    <m/>
    <n v="231"/>
    <n v="15.223905484866009"/>
    <n v="2430.7000000000003"/>
    <n v="30"/>
    <n v="261"/>
    <n v="75.72397222222223"/>
    <n v="22.915027663541082"/>
    <m/>
    <m/>
    <m/>
    <x v="22"/>
    <x v="1"/>
    <x v="6"/>
  </r>
  <r>
    <n v="22"/>
    <d v="2008-02-18T00:00:00"/>
    <n v="650.74"/>
    <n v="0"/>
    <n v="0"/>
    <n v="465.8"/>
    <n v="34"/>
    <n v="13.700000000000001"/>
    <n v="184.94"/>
    <n v="20"/>
    <n v="54"/>
    <n v="9.2469999999999999"/>
    <n v="12.050740740740741"/>
    <s v="Oxley $88.60 included in takings"/>
    <n v="0.05"/>
    <m/>
    <x v="22"/>
    <x v="1"/>
    <x v="0"/>
  </r>
  <r>
    <n v="22"/>
    <d v="2008-02-19T00:00:00"/>
    <n v="639.87"/>
    <n v="0"/>
    <n v="0"/>
    <n v="335.6"/>
    <n v="36"/>
    <n v="9.3222222222222229"/>
    <n v="304.27"/>
    <n v="5"/>
    <n v="41"/>
    <n v="60.853999999999999"/>
    <n v="15.606585365853659"/>
    <m/>
    <n v="5.05"/>
    <m/>
    <x v="22"/>
    <x v="1"/>
    <x v="1"/>
  </r>
  <r>
    <n v="22"/>
    <d v="2008-02-20T00:00:00"/>
    <n v="1338.96"/>
    <n v="0"/>
    <n v="0"/>
    <n v="521.95000000000005"/>
    <n v="36"/>
    <n v="14.498611111111112"/>
    <n v="817.01"/>
    <n v="6"/>
    <n v="42"/>
    <n v="136.16833333333332"/>
    <n v="31.880000000000003"/>
    <s v="Bakery paid $658.24"/>
    <n v="-0.15"/>
    <m/>
    <x v="22"/>
    <x v="1"/>
    <x v="2"/>
  </r>
  <r>
    <n v="22"/>
    <d v="2008-02-21T00:00:00"/>
    <n v="676.54"/>
    <n v="0"/>
    <n v="0"/>
    <n v="564.79999999999995"/>
    <n v="46"/>
    <n v="12.278260869565216"/>
    <n v="111.74"/>
    <n v="3"/>
    <n v="49"/>
    <n v="37.246666666666663"/>
    <n v="13.806938775510204"/>
    <m/>
    <n v="-4.7"/>
    <m/>
    <x v="22"/>
    <x v="1"/>
    <x v="3"/>
  </r>
  <r>
    <n v="22"/>
    <d v="2008-02-22T00:00:00"/>
    <n v="1061.92"/>
    <n v="0"/>
    <n v="0"/>
    <n v="886.55"/>
    <n v="55"/>
    <n v="16.119090909090907"/>
    <n v="175.37"/>
    <n v="6"/>
    <n v="61"/>
    <n v="29.228333333333335"/>
    <n v="17.408524590163935"/>
    <m/>
    <n v="-2.8"/>
    <m/>
    <x v="22"/>
    <x v="1"/>
    <x v="4"/>
  </r>
  <r>
    <n v="22"/>
    <d v="2008-02-23T00:00:00"/>
    <n v="696.73"/>
    <n v="0"/>
    <n v="0"/>
    <n v="504.95"/>
    <n v="25"/>
    <n v="20.198"/>
    <n v="191.78"/>
    <n v="4"/>
    <n v="29"/>
    <n v="47.945"/>
    <n v="24.025172413793104"/>
    <m/>
    <n v="0"/>
    <m/>
    <x v="22"/>
    <x v="1"/>
    <x v="5"/>
  </r>
  <r>
    <m/>
    <d v="2008-02-24T00:00:00"/>
    <n v="5064.76"/>
    <n v="736.57"/>
    <n v="5801.33"/>
    <m/>
    <n v="232"/>
    <n v="14.352697518664911"/>
    <n v="1785.11"/>
    <n v="44"/>
    <n v="276"/>
    <n v="53.448222222222221"/>
    <n v="19.129660314343607"/>
    <m/>
    <n v="-2.5500000000000007"/>
    <m/>
    <x v="23"/>
    <x v="1"/>
    <x v="6"/>
  </r>
  <r>
    <n v="23"/>
    <d v="2008-02-25T00:00:00"/>
    <n v="615.41999999999996"/>
    <n v="0"/>
    <n v="0"/>
    <n v="530.85"/>
    <n v="25"/>
    <n v="21.234000000000002"/>
    <n v="84.57"/>
    <n v="3"/>
    <n v="28"/>
    <n v="28.189999999999998"/>
    <n v="21.979285714285716"/>
    <m/>
    <n v="0.05"/>
    <m/>
    <x v="23"/>
    <x v="1"/>
    <x v="0"/>
  </r>
  <r>
    <n v="23"/>
    <d v="2008-02-26T00:00:00"/>
    <n v="804.32"/>
    <n v="0"/>
    <n v="0"/>
    <n v="624.04999999999995"/>
    <n v="38"/>
    <n v="16.422368421052632"/>
    <n v="180.27"/>
    <n v="5"/>
    <n v="43"/>
    <n v="36.054000000000002"/>
    <n v="18.705116279069767"/>
    <m/>
    <n v="0.95"/>
    <m/>
    <x v="23"/>
    <x v="1"/>
    <x v="1"/>
  </r>
  <r>
    <n v="23"/>
    <d v="2008-02-27T00:00:00"/>
    <n v="1255.6400000000001"/>
    <n v="0"/>
    <n v="0"/>
    <n v="773.2"/>
    <n v="47"/>
    <n v="16.451063829787234"/>
    <n v="482.44"/>
    <n v="3"/>
    <n v="50"/>
    <n v="160.81333333333333"/>
    <n v="25.112800000000004"/>
    <m/>
    <n v="-0.1"/>
    <m/>
    <x v="23"/>
    <x v="1"/>
    <x v="2"/>
  </r>
  <r>
    <n v="23"/>
    <d v="2008-02-28T00:00:00"/>
    <n v="1512.68"/>
    <n v="0"/>
    <n v="0"/>
    <n v="1343"/>
    <n v="47"/>
    <n v="28.574468085106382"/>
    <n v="168.91"/>
    <n v="3"/>
    <n v="50"/>
    <n v="56.303333333333335"/>
    <n v="30.238200000000003"/>
    <s v="Body and Ruth ($721.10) counted in the figures)"/>
    <n v="-0.9"/>
    <m/>
    <x v="23"/>
    <x v="1"/>
    <x v="3"/>
  </r>
  <r>
    <n v="23"/>
    <d v="2008-02-29T00:00:00"/>
    <n v="1606.99"/>
    <n v="0"/>
    <n v="0"/>
    <n v="871.65"/>
    <n v="51"/>
    <n v="17.091176470588234"/>
    <n v="735.34"/>
    <n v="6"/>
    <n v="57"/>
    <n v="122.55666666666667"/>
    <n v="28.19280701754386"/>
    <m/>
    <n v="-0.9"/>
    <m/>
    <x v="23"/>
    <x v="1"/>
    <x v="4"/>
  </r>
  <r>
    <n v="23"/>
    <d v="2008-03-01T00:00:00"/>
    <n v="758.84"/>
    <n v="0"/>
    <n v="0"/>
    <n v="545.79999999999995"/>
    <n v="26"/>
    <n v="20.992307692307691"/>
    <n v="213.04"/>
    <n v="7"/>
    <n v="33"/>
    <n v="30.434285714285714"/>
    <n v="22.995151515151512"/>
    <m/>
    <n v="0.45"/>
    <m/>
    <x v="23"/>
    <x v="1"/>
    <x v="5"/>
  </r>
  <r>
    <m/>
    <d v="2008-03-02T00:00:00"/>
    <n v="6553.89"/>
    <n v="1013.51"/>
    <n v="7576.1"/>
    <m/>
    <n v="234"/>
    <n v="20.12756408314036"/>
    <n v="1864.57"/>
    <n v="27"/>
    <n v="261"/>
    <n v="72.391936507936506"/>
    <n v="24.537226754341813"/>
    <m/>
    <n v="-0.45"/>
    <m/>
    <x v="24"/>
    <x v="1"/>
    <x v="6"/>
  </r>
  <r>
    <n v="24"/>
    <d v="2008-03-03T00:00:00"/>
    <n v="653.86"/>
    <n v="0"/>
    <n v="0"/>
    <n v="437.2"/>
    <n v="37"/>
    <n v="11.816216216216215"/>
    <n v="214.66"/>
    <n v="7"/>
    <n v="44"/>
    <n v="30.665714285714284"/>
    <n v="14.815"/>
    <s v="Exchange cheque $1004.95 not counted in day's takings"/>
    <n v="-2"/>
    <m/>
    <x v="24"/>
    <x v="1"/>
    <x v="0"/>
  </r>
  <r>
    <n v="24"/>
    <d v="2008-03-04T00:00:00"/>
    <n v="540.57000000000005"/>
    <n v="0"/>
    <n v="0"/>
    <n v="477.3"/>
    <n v="39"/>
    <n v="12.238461538461539"/>
    <n v="63.27"/>
    <n v="3"/>
    <n v="42"/>
    <n v="21.09"/>
    <n v="12.870714285714287"/>
    <m/>
    <n v="-0.05"/>
    <m/>
    <x v="24"/>
    <x v="1"/>
    <x v="1"/>
  </r>
  <r>
    <n v="24"/>
    <d v="2008-03-05T00:00:00"/>
    <n v="1595.08"/>
    <n v="0"/>
    <n v="0"/>
    <n v="641.70000000000005"/>
    <n v="30"/>
    <n v="21.39"/>
    <n v="953.38"/>
    <n v="6"/>
    <n v="36"/>
    <n v="158.89666666666668"/>
    <n v="44.307777777777773"/>
    <s v="Bakery $563.12, Lowline Stud service $329.45"/>
    <n v="0.3"/>
    <m/>
    <x v="24"/>
    <x v="1"/>
    <x v="2"/>
  </r>
  <r>
    <n v="24"/>
    <d v="2008-03-06T00:00:00"/>
    <n v="1355.8"/>
    <n v="0"/>
    <n v="0"/>
    <n v="913.4"/>
    <n v="62"/>
    <n v="14.732258064516129"/>
    <n v="442.4"/>
    <n v="5"/>
    <n v="67"/>
    <n v="88.47999999999999"/>
    <n v="20.235820895522387"/>
    <m/>
    <n v="0.65"/>
    <m/>
    <x v="24"/>
    <x v="1"/>
    <x v="3"/>
  </r>
  <r>
    <n v="24"/>
    <d v="2008-03-07T00:00:00"/>
    <n v="1496.89"/>
    <n v="0"/>
    <n v="0"/>
    <n v="1309.4000000000001"/>
    <n v="57"/>
    <n v="22.971929824561403"/>
    <n v="187.49"/>
    <n v="6"/>
    <n v="63"/>
    <n v="31.248333333333335"/>
    <n v="23.760158730158732"/>
    <m/>
    <n v="0.2"/>
    <m/>
    <x v="24"/>
    <x v="1"/>
    <x v="4"/>
  </r>
  <r>
    <n v="24"/>
    <d v="2008-03-08T00:00:00"/>
    <n v="476.07"/>
    <n v="0"/>
    <n v="0"/>
    <n v="332.55"/>
    <n v="24"/>
    <n v="13.856250000000001"/>
    <n v="143.52000000000001"/>
    <n v="3"/>
    <n v="27"/>
    <n v="47.84"/>
    <n v="17.632222222222225"/>
    <m/>
    <n v="0"/>
    <m/>
    <x v="24"/>
    <x v="1"/>
    <x v="5"/>
  </r>
  <r>
    <m/>
    <d v="2008-03-09T00:00:00"/>
    <n v="6118.27"/>
    <n v="1592"/>
    <n v="7710.27"/>
    <m/>
    <n v="249"/>
    <n v="16.167519273959215"/>
    <n v="2004.72"/>
    <n v="30"/>
    <n v="279"/>
    <n v="63.036785714285713"/>
    <n v="22.270282318565901"/>
    <m/>
    <n v="-0.89999999999999969"/>
    <m/>
    <x v="25"/>
    <x v="1"/>
    <x v="6"/>
  </r>
  <r>
    <n v="25"/>
    <d v="2008-03-10T00:00:00"/>
    <n v="578.67999999999995"/>
    <n v="0"/>
    <n v="0"/>
    <n v="507.25"/>
    <n v="26"/>
    <n v="19.509615384615383"/>
    <n v="71.430000000000007"/>
    <n v="2"/>
    <n v="28"/>
    <n v="35.715000000000003"/>
    <n v="20.66714285714286"/>
    <m/>
    <n v="0"/>
    <m/>
    <x v="25"/>
    <x v="1"/>
    <x v="0"/>
  </r>
  <r>
    <n v="25"/>
    <d v="2008-03-11T00:00:00"/>
    <n v="655.28"/>
    <n v="0"/>
    <n v="0"/>
    <n v="612.85"/>
    <n v="45"/>
    <n v="13.61888888888889"/>
    <n v="42.43"/>
    <n v="2"/>
    <n v="47"/>
    <n v="21.215"/>
    <n v="13.942127659574467"/>
    <m/>
    <n v="-5"/>
    <m/>
    <x v="25"/>
    <x v="1"/>
    <x v="1"/>
  </r>
  <r>
    <n v="25"/>
    <d v="2008-03-12T00:00:00"/>
    <n v="1290.99"/>
    <n v="0"/>
    <n v="0"/>
    <n v="391.5"/>
    <n v="27"/>
    <n v="14.5"/>
    <n v="899.49"/>
    <n v="10"/>
    <n v="37"/>
    <n v="89.948999999999998"/>
    <n v="34.891621621621624"/>
    <m/>
    <n v="-1.3"/>
    <m/>
    <x v="25"/>
    <x v="1"/>
    <x v="2"/>
  </r>
  <r>
    <n v="25"/>
    <d v="2008-03-13T00:00:00"/>
    <n v="1106.0999999999999"/>
    <n v="0"/>
    <n v="0"/>
    <n v="905.55"/>
    <n v="55"/>
    <n v="16.464545454545455"/>
    <n v="200.55"/>
    <n v="5"/>
    <n v="60"/>
    <n v="40.11"/>
    <n v="18.434999999999999"/>
    <m/>
    <n v="0"/>
    <m/>
    <x v="25"/>
    <x v="1"/>
    <x v="3"/>
  </r>
  <r>
    <n v="25"/>
    <d v="2008-03-14T00:00:00"/>
    <n v="1243.9100000000001"/>
    <n v="0"/>
    <n v="0"/>
    <n v="697.95"/>
    <n v="39"/>
    <n v="17.896153846153847"/>
    <n v="545.96"/>
    <n v="8"/>
    <n v="47"/>
    <n v="68.245000000000005"/>
    <n v="26.466170212765959"/>
    <m/>
    <m/>
    <m/>
    <x v="25"/>
    <x v="1"/>
    <x v="4"/>
  </r>
  <r>
    <n v="25"/>
    <d v="2008-03-15T00:00:00"/>
    <n v="1052.83"/>
    <n v="0"/>
    <n v="0"/>
    <n v="773.1"/>
    <n v="30"/>
    <n v="25.77"/>
    <n v="279.73"/>
    <n v="6"/>
    <n v="36"/>
    <n v="46.62166666666667"/>
    <n v="29.245277777777776"/>
    <m/>
    <m/>
    <m/>
    <x v="25"/>
    <x v="1"/>
    <x v="5"/>
  </r>
  <r>
    <m/>
    <d v="2008-03-16T00:00:00"/>
    <n v="5927.79"/>
    <n v="1472.5"/>
    <n v="7400.29"/>
    <m/>
    <n v="222"/>
    <n v="17.959867262367265"/>
    <n v="2039.5900000000001"/>
    <n v="33"/>
    <n v="255"/>
    <n v="50.309277777777787"/>
    <n v="23.941223354813783"/>
    <m/>
    <m/>
    <m/>
    <x v="26"/>
    <x v="1"/>
    <x v="6"/>
  </r>
  <r>
    <n v="26"/>
    <d v="2008-03-17T00:00:00"/>
    <n v="486.96"/>
    <n v="0"/>
    <n v="0"/>
    <n v="411.9"/>
    <n v="39"/>
    <n v="10.561538461538461"/>
    <n v="75.06"/>
    <n v="1"/>
    <n v="40"/>
    <n v="75.06"/>
    <n v="12.173999999999999"/>
    <m/>
    <m/>
    <m/>
    <x v="26"/>
    <x v="1"/>
    <x v="0"/>
  </r>
  <r>
    <n v="26"/>
    <d v="2008-03-18T00:00:00"/>
    <n v="1336.27"/>
    <n v="0"/>
    <n v="0"/>
    <n v="1182.05"/>
    <n v="35"/>
    <n v="33.772857142857141"/>
    <n v="154.22"/>
    <n v="5"/>
    <n v="40"/>
    <n v="30.844000000000001"/>
    <n v="33.406750000000002"/>
    <s v="$664 was the Exchange"/>
    <m/>
    <m/>
    <x v="26"/>
    <x v="1"/>
    <x v="1"/>
  </r>
  <r>
    <n v="26"/>
    <d v="2008-03-19T00:00:00"/>
    <n v="1186.9000000000001"/>
    <n v="0"/>
    <n v="0"/>
    <n v="743.45"/>
    <n v="45"/>
    <n v="16.521111111111111"/>
    <n v="443.45"/>
    <n v="7"/>
    <n v="52"/>
    <n v="63.35"/>
    <n v="22.825000000000003"/>
    <m/>
    <m/>
    <m/>
    <x v="26"/>
    <x v="1"/>
    <x v="2"/>
  </r>
  <r>
    <n v="26"/>
    <d v="2008-03-20T00:00:00"/>
    <n v="2489.0500000000002"/>
    <n v="0"/>
    <n v="0"/>
    <n v="1428.1"/>
    <n v="77"/>
    <n v="18.546753246753244"/>
    <n v="1440.95"/>
    <n v="18"/>
    <n v="95"/>
    <n v="80.052777777777777"/>
    <n v="30.200526315789475"/>
    <s v="Laidley Hotel cheque ($2453.56) not counted in day's takings"/>
    <m/>
    <m/>
    <x v="26"/>
    <x v="1"/>
    <x v="3"/>
  </r>
  <r>
    <n v="26"/>
    <d v="2008-03-21T00:00:00"/>
    <n v="0"/>
    <n v="0"/>
    <n v="0"/>
    <n v="0"/>
    <n v="0"/>
    <n v="0"/>
    <n v="0"/>
    <n v="0"/>
    <n v="0"/>
    <n v="0"/>
    <n v="0"/>
    <s v="Good Friday"/>
    <m/>
    <m/>
    <x v="26"/>
    <x v="1"/>
    <x v="4"/>
  </r>
  <r>
    <n v="26"/>
    <d v="2008-03-22T00:00:00"/>
    <n v="1302.77"/>
    <n v="0"/>
    <n v="0"/>
    <n v="558.20000000000005"/>
    <n v="28"/>
    <n v="19.935714285714287"/>
    <n v="744.57"/>
    <n v="4"/>
    <n v="32"/>
    <n v="186.14250000000001"/>
    <n v="40.711562499999999"/>
    <m/>
    <m/>
    <m/>
    <x v="26"/>
    <x v="1"/>
    <x v="5"/>
  </r>
  <r>
    <m/>
    <d v="2008-03-23T00:00:00"/>
    <n v="6801.9500000000007"/>
    <n v="2029.21"/>
    <n v="8831.16"/>
    <m/>
    <n v="224"/>
    <n v="16.55632904132904"/>
    <n v="2858.2500000000005"/>
    <n v="35"/>
    <n v="259"/>
    <n v="72.574879629629621"/>
    <n v="23.21963980263158"/>
    <m/>
    <m/>
    <m/>
    <x v="27"/>
    <x v="1"/>
    <x v="6"/>
  </r>
  <r>
    <n v="27"/>
    <d v="2008-03-24T00:00:00"/>
    <n v="0"/>
    <n v="0"/>
    <n v="0"/>
    <n v="0"/>
    <n v="0"/>
    <n v="0"/>
    <n v="0"/>
    <n v="0"/>
    <n v="0"/>
    <n v="0"/>
    <n v="0"/>
    <s v="Easter Monday"/>
    <m/>
    <m/>
    <x v="27"/>
    <x v="1"/>
    <x v="0"/>
  </r>
  <r>
    <n v="27"/>
    <d v="2008-03-25T00:00:00"/>
    <n v="614.14"/>
    <n v="0"/>
    <n v="0"/>
    <n v="463.45"/>
    <n v="33"/>
    <n v="14.043939393939393"/>
    <n v="150.69"/>
    <n v="4"/>
    <n v="37"/>
    <n v="37.672499999999999"/>
    <n v="16.598378378378378"/>
    <m/>
    <n v="-0.95"/>
    <m/>
    <x v="27"/>
    <x v="1"/>
    <x v="1"/>
  </r>
  <r>
    <n v="27"/>
    <d v="2008-03-26T00:00:00"/>
    <n v="754.69"/>
    <n v="0"/>
    <n v="0"/>
    <n v="681.95"/>
    <n v="48"/>
    <n v="14.207291666666668"/>
    <n v="72.739999999999995"/>
    <n v="2"/>
    <n v="50"/>
    <n v="36.369999999999997"/>
    <n v="15.093800000000002"/>
    <m/>
    <n v="0.65"/>
    <m/>
    <x v="27"/>
    <x v="1"/>
    <x v="2"/>
  </r>
  <r>
    <n v="27"/>
    <d v="2008-03-27T00:00:00"/>
    <n v="835.38"/>
    <n v="0"/>
    <n v="0"/>
    <n v="722.65"/>
    <n v="45"/>
    <n v="16.058888888888887"/>
    <n v="112.73"/>
    <n v="3"/>
    <n v="48"/>
    <n v="37.576666666666668"/>
    <n v="17.403749999999999"/>
    <m/>
    <n v="0"/>
    <m/>
    <x v="27"/>
    <x v="1"/>
    <x v="3"/>
  </r>
  <r>
    <n v="27"/>
    <d v="2008-03-28T00:00:00"/>
    <n v="970.98"/>
    <n v="0"/>
    <n v="0"/>
    <n v="849.1"/>
    <n v="51"/>
    <n v="16.649019607843137"/>
    <n v="121.88"/>
    <n v="4"/>
    <n v="55"/>
    <n v="30.47"/>
    <n v="17.654181818181819"/>
    <m/>
    <n v="0"/>
    <m/>
    <x v="27"/>
    <x v="1"/>
    <x v="4"/>
  </r>
  <r>
    <n v="27"/>
    <d v="2008-03-29T00:00:00"/>
    <n v="946.88"/>
    <n v="0"/>
    <n v="0"/>
    <n v="693.85"/>
    <n v="43"/>
    <n v="16.136046511627907"/>
    <n v="253.03"/>
    <n v="6"/>
    <n v="49"/>
    <n v="42.171666666666667"/>
    <n v="19.324081632653062"/>
    <m/>
    <n v="0"/>
    <m/>
    <x v="27"/>
    <x v="1"/>
    <x v="5"/>
  </r>
  <r>
    <m/>
    <d v="2008-03-30T00:00:00"/>
    <n v="4122.07"/>
    <n v="1596.3"/>
    <n v="5718.37"/>
    <m/>
    <n v="220"/>
    <n v="12.849197678160998"/>
    <n v="711.07"/>
    <n v="19"/>
    <n v="239"/>
    <n v="30.710138888888888"/>
    <n v="14.34569863820221"/>
    <m/>
    <m/>
    <m/>
    <x v="28"/>
    <x v="1"/>
    <x v="6"/>
  </r>
  <r>
    <n v="28"/>
    <d v="2008-03-31T00:00:00"/>
    <n v="1097.3599999999999"/>
    <n v="0"/>
    <n v="0"/>
    <n v="343.3"/>
    <n v="31"/>
    <n v="11.074193548387097"/>
    <n v="754.06"/>
    <n v="4"/>
    <n v="35"/>
    <n v="188.51499999999999"/>
    <n v="31.353142857142853"/>
    <m/>
    <n v="0"/>
    <m/>
    <x v="28"/>
    <x v="1"/>
    <x v="0"/>
  </r>
  <r>
    <n v="28"/>
    <d v="2008-04-01T00:00:00"/>
    <n v="825.64"/>
    <n v="0"/>
    <n v="0"/>
    <n v="641.29999999999995"/>
    <n v="30"/>
    <n v="21.376666666666665"/>
    <n v="184.34"/>
    <n v="4"/>
    <n v="34"/>
    <n v="46.085000000000001"/>
    <n v="24.283529411764704"/>
    <m/>
    <n v="0"/>
    <m/>
    <x v="28"/>
    <x v="1"/>
    <x v="1"/>
  </r>
  <r>
    <n v="28"/>
    <d v="2008-04-02T00:00:00"/>
    <n v="755.52"/>
    <n v="0"/>
    <n v="0"/>
    <n v="642.4"/>
    <n v="42"/>
    <n v="15.295238095238094"/>
    <n v="113.12"/>
    <n v="3"/>
    <n v="45"/>
    <n v="37.706666666666671"/>
    <n v="16.789333333333332"/>
    <m/>
    <n v="0.35"/>
    <m/>
    <x v="28"/>
    <x v="1"/>
    <x v="2"/>
  </r>
  <r>
    <n v="28"/>
    <d v="2008-04-03T00:00:00"/>
    <n v="756.22"/>
    <n v="0"/>
    <n v="0"/>
    <n v="663"/>
    <n v="49"/>
    <n v="13.530612244897959"/>
    <n v="93.22"/>
    <n v="2"/>
    <n v="51"/>
    <n v="46.61"/>
    <n v="14.827843137254902"/>
    <m/>
    <n v="59.1"/>
    <m/>
    <x v="28"/>
    <x v="1"/>
    <x v="3"/>
  </r>
  <r>
    <n v="28"/>
    <d v="2008-04-04T00:00:00"/>
    <n v="1265.57"/>
    <n v="0"/>
    <n v="0"/>
    <n v="1036.3499999999999"/>
    <n v="53"/>
    <n v="19.55377358490566"/>
    <n v="229.22"/>
    <n v="5"/>
    <n v="58"/>
    <n v="45.844000000000001"/>
    <n v="21.820172413793102"/>
    <m/>
    <n v="-14.95"/>
    <m/>
    <x v="28"/>
    <x v="1"/>
    <x v="4"/>
  </r>
  <r>
    <n v="28"/>
    <d v="2008-04-05T00:00:00"/>
    <n v="888.22"/>
    <n v="0"/>
    <n v="0"/>
    <n v="780.2"/>
    <n v="36"/>
    <n v="21.672222222222224"/>
    <n v="108.02"/>
    <n v="3"/>
    <n v="39"/>
    <n v="36.006666666666668"/>
    <n v="22.774871794871796"/>
    <m/>
    <n v="0"/>
    <m/>
    <x v="28"/>
    <x v="1"/>
    <x v="5"/>
  </r>
  <r>
    <m/>
    <d v="2008-04-06T00:00:00"/>
    <n v="5588.53"/>
    <n v="1989.3"/>
    <n v="7577.83"/>
    <m/>
    <n v="241"/>
    <n v="17.083784393719615"/>
    <n v="1481.98"/>
    <n v="21"/>
    <n v="262"/>
    <n v="66.794555555555561"/>
    <n v="21.974815491360115"/>
    <m/>
    <m/>
    <m/>
    <x v="29"/>
    <x v="1"/>
    <x v="6"/>
  </r>
  <r>
    <n v="29"/>
    <d v="2008-04-07T00:00:00"/>
    <n v="636.20000000000005"/>
    <n v="0"/>
    <n v="0"/>
    <n v="564.35"/>
    <n v="36"/>
    <n v="15.676388888888889"/>
    <n v="71.849999999999994"/>
    <n v="3"/>
    <n v="39"/>
    <n v="23.95"/>
    <n v="16.312820512820515"/>
    <m/>
    <n v="-1.1499999999999999"/>
    <m/>
    <x v="29"/>
    <x v="1"/>
    <x v="0"/>
  </r>
  <r>
    <n v="29"/>
    <d v="2008-04-08T00:00:00"/>
    <n v="1082.0899999999999"/>
    <n v="0"/>
    <n v="0"/>
    <n v="386.25"/>
    <n v="29"/>
    <n v="13.318965517241379"/>
    <n v="695.84"/>
    <n v="5"/>
    <n v="34"/>
    <n v="139.16800000000001"/>
    <n v="31.826176470588241"/>
    <m/>
    <n v="8"/>
    <m/>
    <x v="29"/>
    <x v="1"/>
    <x v="1"/>
  </r>
  <r>
    <n v="29"/>
    <d v="2008-04-09T00:00:00"/>
    <n v="1331.45"/>
    <n v="0"/>
    <n v="0"/>
    <n v="915.9"/>
    <n v="41"/>
    <n v="22.339024390243903"/>
    <n v="415.55"/>
    <n v="4"/>
    <n v="45"/>
    <n v="103.8875"/>
    <n v="29.587777777777777"/>
    <m/>
    <n v="-3.05"/>
    <m/>
    <x v="29"/>
    <x v="1"/>
    <x v="2"/>
  </r>
  <r>
    <n v="29"/>
    <d v="2008-04-10T00:00:00"/>
    <n v="1530.34"/>
    <n v="0"/>
    <n v="0"/>
    <n v="602.35"/>
    <n v="45"/>
    <n v="13.385555555555555"/>
    <n v="927.99"/>
    <n v="9"/>
    <n v="54"/>
    <n v="103.11"/>
    <n v="28.339629629629631"/>
    <m/>
    <n v="-0.05"/>
    <m/>
    <x v="29"/>
    <x v="1"/>
    <x v="3"/>
  </r>
  <r>
    <n v="29"/>
    <d v="2008-04-11T00:00:00"/>
    <n v="1263.4100000000001"/>
    <n v="0"/>
    <n v="0"/>
    <n v="874.35"/>
    <n v="48"/>
    <n v="18.215624999999999"/>
    <n v="389.06"/>
    <n v="5"/>
    <n v="53"/>
    <n v="77.811999999999998"/>
    <n v="23.837924528301887"/>
    <m/>
    <n v="0.6"/>
    <m/>
    <x v="29"/>
    <x v="1"/>
    <x v="4"/>
  </r>
  <r>
    <n v="29"/>
    <d v="2008-04-12T00:00:00"/>
    <n v="377.1"/>
    <n v="0"/>
    <n v="0"/>
    <n v="324.45"/>
    <n v="25"/>
    <n v="12.978"/>
    <n v="52.65"/>
    <n v="3"/>
    <n v="28"/>
    <n v="17.55"/>
    <n v="13.467857142857142"/>
    <m/>
    <n v="0.55000000000000004"/>
    <m/>
    <x v="29"/>
    <x v="1"/>
    <x v="5"/>
  </r>
  <r>
    <m/>
    <d v="2008-04-13T00:00:00"/>
    <n v="6220.59"/>
    <n v="1571.38"/>
    <n v="7791.97"/>
    <m/>
    <n v="224"/>
    <n v="15.985593225321621"/>
    <n v="2552.94"/>
    <n v="29"/>
    <n v="253"/>
    <n v="77.579583333333332"/>
    <n v="23.895364343662532"/>
    <m/>
    <m/>
    <m/>
    <x v="30"/>
    <x v="1"/>
    <x v="6"/>
  </r>
  <r>
    <n v="30"/>
    <d v="2008-04-14T00:00:00"/>
    <n v="604.37"/>
    <n v="0"/>
    <n v="0"/>
    <n v="380.5"/>
    <n v="31"/>
    <n v="12.274193548387096"/>
    <n v="223.87"/>
    <n v="5"/>
    <n v="36"/>
    <n v="44.774000000000001"/>
    <n v="16.788055555555555"/>
    <m/>
    <n v="-3.8"/>
    <m/>
    <x v="30"/>
    <x v="1"/>
    <x v="0"/>
  </r>
  <r>
    <n v="30"/>
    <d v="2008-04-15T00:00:00"/>
    <n v="471.33"/>
    <n v="0"/>
    <n v="0"/>
    <n v="294.5"/>
    <n v="22"/>
    <n v="13.386363636363637"/>
    <n v="176.83"/>
    <n v="6"/>
    <n v="28"/>
    <n v="29.471666666666668"/>
    <n v="16.833214285714288"/>
    <m/>
    <n v="-8.85"/>
    <s v="float up 2.70"/>
    <x v="30"/>
    <x v="1"/>
    <x v="1"/>
  </r>
  <r>
    <n v="30"/>
    <d v="2008-04-16T00:00:00"/>
    <n v="698.67"/>
    <n v="0"/>
    <n v="0"/>
    <n v="643.75"/>
    <n v="34"/>
    <n v="18.933823529411764"/>
    <n v="54.92"/>
    <n v="3"/>
    <n v="37"/>
    <n v="18.306666666666668"/>
    <n v="18.882972972972972"/>
    <m/>
    <n v="-32.450000000000003"/>
    <m/>
    <x v="30"/>
    <x v="1"/>
    <x v="2"/>
  </r>
  <r>
    <n v="30"/>
    <d v="2008-04-17T00:00:00"/>
    <n v="1209.98"/>
    <n v="0"/>
    <n v="0"/>
    <n v="981.7"/>
    <n v="48"/>
    <n v="20.452083333333334"/>
    <n v="228.28"/>
    <n v="7"/>
    <n v="55"/>
    <n v="32.611428571428569"/>
    <n v="21.999636363636363"/>
    <m/>
    <n v="-0.05"/>
    <m/>
    <x v="30"/>
    <x v="1"/>
    <x v="3"/>
  </r>
  <r>
    <n v="30"/>
    <d v="2008-04-18T00:00:00"/>
    <n v="1867.34"/>
    <n v="0"/>
    <n v="0"/>
    <n v="1192.55"/>
    <n v="56"/>
    <n v="21.295535714285712"/>
    <n v="754.79"/>
    <n v="8"/>
    <n v="64"/>
    <n v="94.348749999999995"/>
    <n v="30.427187499999999"/>
    <m/>
    <m/>
    <m/>
    <x v="30"/>
    <x v="1"/>
    <x v="4"/>
  </r>
  <r>
    <n v="30"/>
    <d v="2008-04-19T00:00:00"/>
    <n v="537.95000000000005"/>
    <n v="0"/>
    <n v="0"/>
    <n v="537.95000000000005"/>
    <n v="30"/>
    <n v="17.931666666666668"/>
    <n v="0"/>
    <n v="0"/>
    <n v="30"/>
    <n v="0"/>
    <n v="17.931666666666668"/>
    <m/>
    <m/>
    <m/>
    <x v="30"/>
    <x v="1"/>
    <x v="5"/>
  </r>
  <r>
    <m/>
    <d v="2008-04-20T00:00:00"/>
    <n v="5389.6399999999994"/>
    <n v="1703.67"/>
    <n v="7093.3099999999995"/>
    <m/>
    <n v="221"/>
    <n v="17.378944404741372"/>
    <n v="1438.69"/>
    <n v="29"/>
    <n v="250"/>
    <n v="36.585418650793649"/>
    <n v="20.477122224090976"/>
    <m/>
    <m/>
    <m/>
    <x v="31"/>
    <x v="1"/>
    <x v="6"/>
  </r>
  <r>
    <n v="31"/>
    <d v="2008-04-21T00:00:00"/>
    <n v="993.72"/>
    <n v="0"/>
    <n v="0"/>
    <n v="630.95000000000005"/>
    <n v="40"/>
    <n v="15.773750000000001"/>
    <n v="362.77"/>
    <n v="9"/>
    <n v="49"/>
    <n v="40.307777777777773"/>
    <n v="20.28"/>
    <m/>
    <n v="-0.1"/>
    <m/>
    <x v="31"/>
    <x v="1"/>
    <x v="0"/>
  </r>
  <r>
    <n v="31"/>
    <d v="2008-04-22T00:00:00"/>
    <n v="464.85"/>
    <n v="0"/>
    <n v="0"/>
    <n v="434.75"/>
    <n v="33"/>
    <n v="13.174242424242424"/>
    <n v="30.1"/>
    <n v="1"/>
    <n v="34"/>
    <n v="30.1"/>
    <n v="13.672058823529412"/>
    <m/>
    <n v="0"/>
    <m/>
    <x v="31"/>
    <x v="1"/>
    <x v="1"/>
  </r>
  <r>
    <n v="31"/>
    <d v="2008-04-23T00:00:00"/>
    <n v="952.72"/>
    <n v="0"/>
    <n v="0"/>
    <n v="780.1"/>
    <n v="40"/>
    <n v="19.502500000000001"/>
    <n v="172.62"/>
    <n v="5"/>
    <n v="45"/>
    <n v="34.524000000000001"/>
    <n v="21.171555555555557"/>
    <m/>
    <n v="0.4"/>
    <m/>
    <x v="31"/>
    <x v="1"/>
    <x v="2"/>
  </r>
  <r>
    <n v="31"/>
    <d v="2008-04-24T00:00:00"/>
    <n v="1442.14"/>
    <n v="0"/>
    <n v="0"/>
    <n v="1228.7"/>
    <n v="63"/>
    <n v="19.503174603174603"/>
    <n v="213.44"/>
    <n v="7"/>
    <n v="70"/>
    <n v="30.491428571428571"/>
    <n v="20.602"/>
    <m/>
    <m/>
    <m/>
    <x v="31"/>
    <x v="1"/>
    <x v="3"/>
  </r>
  <r>
    <n v="31"/>
    <d v="2008-04-25T00:00:00"/>
    <n v="0"/>
    <n v="0"/>
    <n v="0"/>
    <n v="0"/>
    <n v="0"/>
    <n v="0"/>
    <n v="0"/>
    <n v="0"/>
    <n v="0"/>
    <n v="0"/>
    <n v="0"/>
    <s v="Anzac day"/>
    <m/>
    <m/>
    <x v="31"/>
    <x v="1"/>
    <x v="4"/>
  </r>
  <r>
    <n v="31"/>
    <d v="2008-04-26T00:00:00"/>
    <n v="991.42"/>
    <n v="0"/>
    <n v="0"/>
    <n v="778.05"/>
    <n v="45"/>
    <n v="17.29"/>
    <n v="213.37"/>
    <n v="9"/>
    <n v="54"/>
    <n v="23.707777777777778"/>
    <n v="18.35962962962963"/>
    <m/>
    <m/>
    <m/>
    <x v="31"/>
    <x v="1"/>
    <x v="5"/>
  </r>
  <r>
    <m/>
    <d v="2008-04-27T00:00:00"/>
    <n v="4844.8500000000004"/>
    <n v="2153.61"/>
    <n v="6998.4600000000009"/>
    <m/>
    <n v="221"/>
    <n v="14.207277837902836"/>
    <n v="992.30000000000007"/>
    <n v="31"/>
    <n v="252"/>
    <n v="26.521830687830686"/>
    <n v="15.680874001452432"/>
    <m/>
    <m/>
    <m/>
    <x v="32"/>
    <x v="1"/>
    <x v="6"/>
  </r>
  <r>
    <n v="32"/>
    <d v="2008-04-28T00:00:00"/>
    <n v="731.32"/>
    <n v="0"/>
    <n v="0"/>
    <n v="410"/>
    <n v="37"/>
    <n v="11.081081081081081"/>
    <n v="321.32"/>
    <n v="2"/>
    <n v="39"/>
    <n v="160.66"/>
    <n v="18.751794871794871"/>
    <m/>
    <n v="0"/>
    <m/>
    <x v="32"/>
    <x v="1"/>
    <x v="0"/>
  </r>
  <r>
    <n v="32"/>
    <d v="2008-04-29T00:00:00"/>
    <n v="1160.7"/>
    <n v="0"/>
    <n v="0"/>
    <n v="668.15"/>
    <n v="39"/>
    <n v="17.132051282051282"/>
    <n v="492.55"/>
    <n v="5"/>
    <n v="44"/>
    <n v="98.51"/>
    <n v="26.379545454545454"/>
    <m/>
    <n v="-6"/>
    <m/>
    <x v="32"/>
    <x v="1"/>
    <x v="1"/>
  </r>
  <r>
    <n v="32"/>
    <d v="2008-04-30T00:00:00"/>
    <n v="856.06"/>
    <n v="0"/>
    <n v="0"/>
    <n v="652.20000000000005"/>
    <n v="45"/>
    <n v="14.493333333333334"/>
    <n v="203.86"/>
    <n v="5"/>
    <n v="50"/>
    <n v="40.772000000000006"/>
    <n v="17.121200000000002"/>
    <m/>
    <n v="-2.1"/>
    <m/>
    <x v="32"/>
    <x v="1"/>
    <x v="2"/>
  </r>
  <r>
    <n v="32"/>
    <d v="2008-05-01T00:00:00"/>
    <n v="1070.53"/>
    <n v="0"/>
    <n v="0"/>
    <n v="967.25"/>
    <n v="49"/>
    <n v="19.739795918367346"/>
    <n v="103.28"/>
    <n v="5"/>
    <n v="54"/>
    <n v="20.655999999999999"/>
    <n v="19.82462962962963"/>
    <m/>
    <n v="-1.2"/>
    <m/>
    <x v="32"/>
    <x v="1"/>
    <x v="3"/>
  </r>
  <r>
    <n v="32"/>
    <d v="2008-05-02T00:00:00"/>
    <n v="1302.0899999999999"/>
    <n v="0"/>
    <n v="0"/>
    <n v="1232.8"/>
    <n v="52"/>
    <n v="23.707692307692305"/>
    <n v="69.290000000000006"/>
    <n v="4"/>
    <n v="56"/>
    <n v="17.322500000000002"/>
    <n v="23.251607142857143"/>
    <m/>
    <n v="0"/>
    <m/>
    <x v="32"/>
    <x v="1"/>
    <x v="4"/>
  </r>
  <r>
    <n v="32"/>
    <d v="2008-05-03T00:00:00"/>
    <n v="1047.97"/>
    <n v="0"/>
    <n v="0"/>
    <n v="790.35"/>
    <n v="46"/>
    <n v="17.181521739130435"/>
    <n v="257.62"/>
    <n v="5"/>
    <n v="51"/>
    <n v="51.524000000000001"/>
    <n v="20.548431372549022"/>
    <m/>
    <n v="0.8"/>
    <m/>
    <x v="32"/>
    <x v="1"/>
    <x v="5"/>
  </r>
  <r>
    <m/>
    <d v="2008-05-04T00:00:00"/>
    <n v="6168.67"/>
    <n v="1954.88"/>
    <n v="8123.55"/>
    <m/>
    <n v="268"/>
    <n v="17.222579276942628"/>
    <n v="1447.92"/>
    <n v="26"/>
    <n v="294"/>
    <n v="64.907416666666663"/>
    <n v="20.979534745229351"/>
    <m/>
    <m/>
    <m/>
    <x v="33"/>
    <x v="1"/>
    <x v="6"/>
  </r>
  <r>
    <n v="33"/>
    <d v="2008-05-05T00:00:00"/>
    <n v="0"/>
    <n v="0"/>
    <n v="0"/>
    <n v="0"/>
    <n v="0"/>
    <n v="0"/>
    <n v="0"/>
    <n v="0"/>
    <n v="0"/>
    <n v="0"/>
    <n v="0"/>
    <s v="Labour fDay"/>
    <m/>
    <m/>
    <x v="33"/>
    <x v="1"/>
    <x v="0"/>
  </r>
  <r>
    <n v="33"/>
    <d v="2008-05-06T00:00:00"/>
    <n v="737.54"/>
    <n v="0"/>
    <n v="0"/>
    <n v="577.35"/>
    <n v="40"/>
    <n v="14.43375"/>
    <n v="160.19"/>
    <n v="4"/>
    <n v="44"/>
    <n v="40.047499999999999"/>
    <n v="16.762272727272727"/>
    <m/>
    <n v="-6.2"/>
    <m/>
    <x v="33"/>
    <x v="1"/>
    <x v="1"/>
  </r>
  <r>
    <n v="33"/>
    <d v="2008-05-07T00:00:00"/>
    <n v="1717.01"/>
    <n v="0"/>
    <n v="0"/>
    <n v="549.95000000000005"/>
    <n v="39"/>
    <n v="14.101282051282052"/>
    <n v="1167.06"/>
    <n v="7"/>
    <n v="46"/>
    <n v="166.72285714285712"/>
    <n v="37.326304347826088"/>
    <m/>
    <n v="0"/>
    <m/>
    <x v="33"/>
    <x v="1"/>
    <x v="2"/>
  </r>
  <r>
    <n v="33"/>
    <d v="2008-05-08T00:00:00"/>
    <n v="1452.99"/>
    <n v="0"/>
    <n v="0"/>
    <n v="791.75"/>
    <n v="45"/>
    <n v="17.594444444444445"/>
    <n v="661.24"/>
    <n v="13"/>
    <n v="58"/>
    <n v="50.864615384615384"/>
    <n v="25.05155172413793"/>
    <m/>
    <n v="-0.55000000000000004"/>
    <m/>
    <x v="33"/>
    <x v="1"/>
    <x v="3"/>
  </r>
  <r>
    <n v="33"/>
    <d v="2008-05-09T00:00:00"/>
    <n v="1250.23"/>
    <n v="0"/>
    <n v="0"/>
    <n v="832.05"/>
    <n v="50"/>
    <n v="16.640999999999998"/>
    <n v="418.18"/>
    <n v="10"/>
    <n v="60"/>
    <n v="41.817999999999998"/>
    <n v="20.837166666666668"/>
    <m/>
    <n v="0.25"/>
    <m/>
    <x v="33"/>
    <x v="1"/>
    <x v="4"/>
  </r>
  <r>
    <n v="33"/>
    <d v="2008-05-10T00:00:00"/>
    <n v="724.95"/>
    <n v="0"/>
    <n v="0"/>
    <n v="690.3"/>
    <n v="30"/>
    <n v="23.009999999999998"/>
    <n v="34.65"/>
    <n v="1"/>
    <n v="31"/>
    <n v="34.65"/>
    <n v="23.38548387096774"/>
    <m/>
    <n v="0"/>
    <m/>
    <x v="33"/>
    <x v="1"/>
    <x v="5"/>
  </r>
  <r>
    <m/>
    <d v="2008-05-11T00:00:00"/>
    <n v="5882.72"/>
    <n v="2237.4699999999998"/>
    <n v="8120.1900000000005"/>
    <m/>
    <n v="204"/>
    <n v="14.296746082621082"/>
    <n v="2441.3200000000002"/>
    <n v="35"/>
    <n v="239"/>
    <n v="55.683828754578741"/>
    <n v="20.560463222811858"/>
    <m/>
    <m/>
    <m/>
    <x v="34"/>
    <x v="1"/>
    <x v="6"/>
  </r>
  <r>
    <n v="34"/>
    <d v="2008-05-12T00:00:00"/>
    <n v="479.74"/>
    <n v="0"/>
    <n v="0"/>
    <n v="420.85"/>
    <n v="31"/>
    <n v="13.575806451612904"/>
    <n v="58.8"/>
    <n v="3"/>
    <n v="34"/>
    <n v="19.599999999999998"/>
    <n v="14.107352941176472"/>
    <m/>
    <n v="1.4"/>
    <m/>
    <x v="34"/>
    <x v="1"/>
    <x v="0"/>
  </r>
  <r>
    <n v="34"/>
    <d v="2008-05-13T00:00:00"/>
    <n v="643.12"/>
    <n v="0"/>
    <n v="0"/>
    <n v="424.8"/>
    <n v="34"/>
    <n v="12.494117647058824"/>
    <n v="218.32"/>
    <n v="4"/>
    <n v="38"/>
    <n v="54.58"/>
    <n v="16.92421052631579"/>
    <m/>
    <n v="12.05"/>
    <m/>
    <x v="34"/>
    <x v="1"/>
    <x v="1"/>
  </r>
  <r>
    <n v="34"/>
    <d v="2008-05-14T00:00:00"/>
    <n v="615.79999999999995"/>
    <n v="0"/>
    <n v="0"/>
    <n v="589.45000000000005"/>
    <n v="36"/>
    <n v="16.373611111111114"/>
    <n v="26.35"/>
    <n v="1"/>
    <n v="37"/>
    <n v="26.35"/>
    <n v="16.643243243243244"/>
    <m/>
    <n v="0.3"/>
    <m/>
    <x v="34"/>
    <x v="1"/>
    <x v="2"/>
  </r>
  <r>
    <n v="34"/>
    <d v="2008-05-15T00:00:00"/>
    <n v="1258.71"/>
    <n v="0"/>
    <n v="0"/>
    <n v="680.6"/>
    <n v="50"/>
    <n v="13.612"/>
    <n v="578.11"/>
    <n v="4"/>
    <n v="54"/>
    <n v="144.5275"/>
    <n v="23.309444444444445"/>
    <m/>
    <n v="-13.55"/>
    <m/>
    <x v="34"/>
    <x v="1"/>
    <x v="3"/>
  </r>
  <r>
    <n v="34"/>
    <d v="2008-05-16T00:00:00"/>
    <n v="1302.3499999999999"/>
    <n v="0"/>
    <n v="0"/>
    <n v="957.5"/>
    <n v="44"/>
    <n v="21.761363636363637"/>
    <n v="344.85"/>
    <n v="7"/>
    <n v="51"/>
    <n v="49.26428571428572"/>
    <n v="25.536274509803921"/>
    <m/>
    <n v="5.7"/>
    <m/>
    <x v="34"/>
    <x v="1"/>
    <x v="4"/>
  </r>
  <r>
    <n v="34"/>
    <d v="2008-05-17T00:00:00"/>
    <n v="837.6"/>
    <n v="0"/>
    <n v="0"/>
    <n v="629.5"/>
    <n v="33"/>
    <n v="19.075757575757574"/>
    <n v="208.1"/>
    <n v="7"/>
    <n v="40"/>
    <n v="29.728571428571428"/>
    <n v="20.94"/>
    <m/>
    <n v="0"/>
    <m/>
    <x v="34"/>
    <x v="1"/>
    <x v="5"/>
  </r>
  <r>
    <m/>
    <d v="2008-05-18T00:00:00"/>
    <n v="5137.32"/>
    <n v="1505.77"/>
    <n v="6643.09"/>
    <m/>
    <n v="228"/>
    <n v="16.148776070317343"/>
    <n v="1434.53"/>
    <n v="26"/>
    <n v="254"/>
    <n v="54.008392857142859"/>
    <n v="19.576754277497312"/>
    <m/>
    <m/>
    <m/>
    <x v="35"/>
    <x v="1"/>
    <x v="6"/>
  </r>
  <r>
    <n v="35"/>
    <d v="2008-05-19T00:00:00"/>
    <n v="1012.78"/>
    <n v="0"/>
    <n v="0"/>
    <n v="606.04999999999995"/>
    <n v="34"/>
    <n v="17.824999999999999"/>
    <n v="406.73"/>
    <n v="1"/>
    <n v="35"/>
    <n v="406.73"/>
    <n v="28.936571428571426"/>
    <s v="Hattonvale paide back bill"/>
    <m/>
    <m/>
    <x v="35"/>
    <x v="1"/>
    <x v="0"/>
  </r>
  <r>
    <n v="35"/>
    <d v="2008-05-20T00:00:00"/>
    <n v="900.08"/>
    <n v="0"/>
    <n v="0"/>
    <n v="763.05"/>
    <n v="47"/>
    <n v="16.235106382978721"/>
    <n v="137.03"/>
    <n v="5"/>
    <n v="52"/>
    <n v="27.405999999999999"/>
    <n v="17.309230769230769"/>
    <m/>
    <m/>
    <m/>
    <x v="35"/>
    <x v="1"/>
    <x v="1"/>
  </r>
  <r>
    <n v="35"/>
    <d v="2008-05-21T00:00:00"/>
    <n v="1218.3699999999999"/>
    <n v="0"/>
    <n v="0"/>
    <n v="409.3"/>
    <n v="32"/>
    <n v="12.790625"/>
    <n v="809.07"/>
    <n v="4"/>
    <n v="36"/>
    <n v="202.26750000000001"/>
    <n v="33.843611111111116"/>
    <s v="side of beef 658.80"/>
    <m/>
    <m/>
    <x v="35"/>
    <x v="1"/>
    <x v="2"/>
  </r>
  <r>
    <n v="35"/>
    <d v="2008-05-22T00:00:00"/>
    <n v="1078.5999999999999"/>
    <n v="0"/>
    <n v="0"/>
    <n v="589.6"/>
    <n v="41"/>
    <n v="14.380487804878049"/>
    <n v="489"/>
    <n v="3"/>
    <n v="44"/>
    <n v="163"/>
    <n v="24.513636363636362"/>
    <m/>
    <n v="-15.8"/>
    <m/>
    <x v="35"/>
    <x v="1"/>
    <x v="3"/>
  </r>
  <r>
    <n v="35"/>
    <d v="2008-05-23T00:00:00"/>
    <n v="1431.57"/>
    <n v="0"/>
    <n v="0"/>
    <n v="784.2"/>
    <n v="45"/>
    <n v="17.426666666666669"/>
    <n v="647.37"/>
    <n v="8"/>
    <n v="53"/>
    <n v="80.921250000000001"/>
    <n v="27.010754716981136"/>
    <m/>
    <n v="0"/>
    <m/>
    <x v="35"/>
    <x v="1"/>
    <x v="4"/>
  </r>
  <r>
    <n v="35"/>
    <d v="2008-05-24T00:00:00"/>
    <n v="802.98"/>
    <n v="0"/>
    <n v="0"/>
    <n v="336.45"/>
    <n v="25"/>
    <n v="13.458"/>
    <n v="466.53"/>
    <n v="6"/>
    <n v="31"/>
    <n v="77.754999999999995"/>
    <n v="25.90258064516129"/>
    <m/>
    <n v="-20"/>
    <m/>
    <x v="35"/>
    <x v="1"/>
    <x v="5"/>
  </r>
  <r>
    <m/>
    <d v="2008-05-25T00:00:00"/>
    <n v="6444.3799999999992"/>
    <n v="1645.44"/>
    <n v="8089.82"/>
    <m/>
    <n v="224"/>
    <n v="15.352647642420573"/>
    <n v="2955.7299999999996"/>
    <n v="27"/>
    <n v="251"/>
    <n v="159.67995833333333"/>
    <n v="26.252730839115348"/>
    <m/>
    <m/>
    <m/>
    <x v="36"/>
    <x v="1"/>
    <x v="6"/>
  </r>
  <r>
    <n v="36"/>
    <d v="2008-05-26T00:00:00"/>
    <n v="499.31"/>
    <n v="0"/>
    <n v="0"/>
    <n v="395.55"/>
    <n v="24"/>
    <n v="16.481249999999999"/>
    <n v="103.76"/>
    <n v="2"/>
    <n v="26"/>
    <n v="51.88"/>
    <n v="19.204230769230769"/>
    <m/>
    <n v="-5.2"/>
    <m/>
    <x v="36"/>
    <x v="1"/>
    <x v="0"/>
  </r>
  <r>
    <n v="36"/>
    <d v="2008-05-27T00:00:00"/>
    <n v="661.12"/>
    <n v="0"/>
    <n v="0"/>
    <n v="582.35"/>
    <n v="36"/>
    <n v="16.176388888888891"/>
    <n v="78.77"/>
    <n v="2"/>
    <n v="38"/>
    <n v="39.384999999999998"/>
    <n v="17.397894736842105"/>
    <m/>
    <n v="-0.6"/>
    <m/>
    <x v="36"/>
    <x v="1"/>
    <x v="1"/>
  </r>
  <r>
    <n v="36"/>
    <d v="2008-05-28T00:00:00"/>
    <n v="521.39"/>
    <n v="0"/>
    <n v="0"/>
    <n v="468.05"/>
    <n v="35"/>
    <n v="13.372857142857143"/>
    <n v="53.34"/>
    <n v="4"/>
    <n v="39"/>
    <n v="13.335000000000001"/>
    <n v="13.368974358974359"/>
    <m/>
    <n v="-4.45"/>
    <m/>
    <x v="36"/>
    <x v="1"/>
    <x v="2"/>
  </r>
  <r>
    <n v="36"/>
    <d v="2008-05-29T00:00:00"/>
    <n v="1770.03"/>
    <n v="0"/>
    <n v="0"/>
    <n v="896.5"/>
    <n v="36"/>
    <n v="24.902777777777779"/>
    <n v="873.53"/>
    <n v="10"/>
    <n v="46"/>
    <n v="87.352999999999994"/>
    <n v="38.478913043478258"/>
    <m/>
    <n v="-10.050000000000001"/>
    <m/>
    <x v="36"/>
    <x v="1"/>
    <x v="3"/>
  </r>
  <r>
    <n v="36"/>
    <d v="2008-05-30T00:00:00"/>
    <n v="1665.54"/>
    <n v="0"/>
    <n v="0"/>
    <n v="1284.5999999999999"/>
    <n v="53"/>
    <n v="24.237735849056602"/>
    <n v="380.94"/>
    <n v="7"/>
    <n v="60"/>
    <n v="54.42"/>
    <n v="27.759"/>
    <m/>
    <n v="-5.4"/>
    <m/>
    <x v="36"/>
    <x v="1"/>
    <x v="4"/>
  </r>
  <r>
    <n v="36"/>
    <d v="2008-05-31T00:00:00"/>
    <n v="792.47"/>
    <n v="0"/>
    <n v="0"/>
    <n v="486.5"/>
    <n v="22"/>
    <n v="22.113636363636363"/>
    <n v="305.97000000000003"/>
    <n v="6"/>
    <n v="28"/>
    <n v="50.995000000000005"/>
    <n v="28.302500000000002"/>
    <m/>
    <n v="6.35"/>
    <m/>
    <x v="36"/>
    <x v="1"/>
    <x v="5"/>
  </r>
  <r>
    <m/>
    <d v="2008-06-01T00:00:00"/>
    <n v="5909.8600000000006"/>
    <n v="1851.11"/>
    <n v="7760.97"/>
    <m/>
    <n v="206"/>
    <n v="19.547441003702797"/>
    <n v="1796.3100000000002"/>
    <n v="31"/>
    <n v="237"/>
    <n v="49.56133333333333"/>
    <n v="24.085252151420917"/>
    <m/>
    <m/>
    <m/>
    <x v="37"/>
    <x v="1"/>
    <x v="6"/>
  </r>
  <r>
    <n v="37"/>
    <d v="2008-06-02T00:00:00"/>
    <n v="453.71"/>
    <n v="0"/>
    <n v="0"/>
    <n v="398.1"/>
    <n v="37"/>
    <n v="10.75945945945946"/>
    <n v="55.61"/>
    <n v="3"/>
    <n v="40"/>
    <n v="18.536666666666665"/>
    <n v="11.342750000000001"/>
    <m/>
    <n v="0"/>
    <m/>
    <x v="37"/>
    <x v="1"/>
    <x v="0"/>
  </r>
  <r>
    <n v="37"/>
    <d v="2008-06-03T00:00:00"/>
    <n v="1041.01"/>
    <n v="0"/>
    <n v="0"/>
    <n v="1003.45"/>
    <n v="35"/>
    <n v="28.67"/>
    <n v="37.56"/>
    <n v="1"/>
    <n v="36"/>
    <n v="37.56"/>
    <n v="28.916944444444443"/>
    <m/>
    <n v="2"/>
    <m/>
    <x v="37"/>
    <x v="1"/>
    <x v="1"/>
  </r>
  <r>
    <n v="37"/>
    <d v="2008-06-04T00:00:00"/>
    <n v="662.69"/>
    <n v="0"/>
    <n v="0"/>
    <n v="424.5"/>
    <n v="35"/>
    <n v="12.128571428571428"/>
    <n v="238.19"/>
    <n v="7"/>
    <n v="42"/>
    <n v="34.027142857142856"/>
    <n v="15.778333333333334"/>
    <m/>
    <n v="-17.8"/>
    <m/>
    <x v="37"/>
    <x v="1"/>
    <x v="2"/>
  </r>
  <r>
    <n v="37"/>
    <d v="2008-06-05T00:00:00"/>
    <n v="1131.8499999999999"/>
    <n v="0"/>
    <n v="0"/>
    <n v="473.9"/>
    <n v="38"/>
    <n v="12.471052631578948"/>
    <n v="657.95"/>
    <n v="5"/>
    <n v="43"/>
    <n v="131.59"/>
    <n v="26.32209302325581"/>
    <m/>
    <m/>
    <m/>
    <x v="37"/>
    <x v="1"/>
    <x v="3"/>
  </r>
  <r>
    <n v="37"/>
    <d v="2008-06-06T00:00:00"/>
    <n v="1009.89"/>
    <n v="0"/>
    <n v="0"/>
    <n v="876.95"/>
    <n v="48"/>
    <n v="18.269791666666666"/>
    <n v="132.94"/>
    <n v="5"/>
    <n v="53"/>
    <n v="26.588000000000001"/>
    <n v="19.054528301886794"/>
    <m/>
    <m/>
    <m/>
    <x v="37"/>
    <x v="1"/>
    <x v="4"/>
  </r>
  <r>
    <n v="37"/>
    <d v="2008-06-07T00:00:00"/>
    <n v="568.23"/>
    <n v="0"/>
    <n v="0"/>
    <n v="393.15"/>
    <n v="26"/>
    <n v="15.121153846153845"/>
    <n v="175.08"/>
    <n v="4"/>
    <n v="30"/>
    <n v="43.77"/>
    <n v="18.940999999999999"/>
    <m/>
    <m/>
    <m/>
    <x v="37"/>
    <x v="1"/>
    <x v="5"/>
  </r>
  <r>
    <m/>
    <d v="2008-06-08T00:00:00"/>
    <n v="4867.3799999999992"/>
    <n v="2519.23"/>
    <n v="7386.6099999999988"/>
    <m/>
    <n v="219"/>
    <n v="16.236671505405059"/>
    <n v="1297.33"/>
    <n v="25"/>
    <n v="244"/>
    <n v="48.67863492063492"/>
    <n v="20.05927485048673"/>
    <m/>
    <m/>
    <m/>
    <x v="38"/>
    <x v="1"/>
    <x v="6"/>
  </r>
  <r>
    <n v="38"/>
    <d v="2008-06-09T00:00:00"/>
    <n v="0"/>
    <n v="0"/>
    <n v="0"/>
    <n v="0"/>
    <n v="0"/>
    <n v="0"/>
    <n v="0"/>
    <n v="0"/>
    <n v="0"/>
    <n v="0"/>
    <n v="0"/>
    <m/>
    <m/>
    <m/>
    <x v="38"/>
    <x v="1"/>
    <x v="0"/>
  </r>
  <r>
    <n v="38"/>
    <d v="2008-06-10T00:00:00"/>
    <n v="933.77"/>
    <n v="0"/>
    <n v="0"/>
    <n v="892.35"/>
    <n v="46"/>
    <n v="19.398913043478263"/>
    <n v="41.42"/>
    <n v="3"/>
    <n v="49"/>
    <n v="13.806666666666667"/>
    <n v="19.056530612244899"/>
    <m/>
    <m/>
    <m/>
    <x v="38"/>
    <x v="1"/>
    <x v="1"/>
  </r>
  <r>
    <n v="38"/>
    <d v="2008-06-11T00:00:00"/>
    <n v="397.88"/>
    <n v="0"/>
    <n v="0"/>
    <n v="380.05"/>
    <n v="34"/>
    <n v="11.177941176470588"/>
    <n v="17.829999999999998"/>
    <n v="1"/>
    <n v="35"/>
    <n v="17.829999999999998"/>
    <n v="11.368"/>
    <m/>
    <m/>
    <m/>
    <x v="38"/>
    <x v="1"/>
    <x v="2"/>
  </r>
  <r>
    <n v="38"/>
    <d v="2008-06-12T00:00:00"/>
    <n v="780.82"/>
    <n v="0"/>
    <n v="0"/>
    <n v="623.65"/>
    <n v="34"/>
    <n v="18.34264705882353"/>
    <n v="167.17"/>
    <n v="4"/>
    <n v="38"/>
    <n v="41.792499999999997"/>
    <n v="20.811052631578946"/>
    <m/>
    <n v="-6.05"/>
    <m/>
    <x v="38"/>
    <x v="1"/>
    <x v="3"/>
  </r>
  <r>
    <n v="38"/>
    <d v="2008-06-13T00:00:00"/>
    <n v="1108.55"/>
    <n v="0"/>
    <n v="0"/>
    <n v="784.6"/>
    <n v="54"/>
    <n v="14.52962962962963"/>
    <n v="323.95"/>
    <n v="7"/>
    <n v="61"/>
    <n v="46.278571428571425"/>
    <n v="18.172950819672131"/>
    <m/>
    <n v="0"/>
    <m/>
    <x v="38"/>
    <x v="1"/>
    <x v="4"/>
  </r>
  <r>
    <n v="38"/>
    <d v="2008-06-14T00:00:00"/>
    <n v="2176.7199999999998"/>
    <n v="0"/>
    <n v="0"/>
    <n v="513.1"/>
    <n v="30"/>
    <n v="17.103333333333335"/>
    <n v="1663.62"/>
    <n v="7"/>
    <n v="37"/>
    <n v="237.66"/>
    <n v="58.830270270270262"/>
    <s v="Bakery, Hattonvale"/>
    <n v="0"/>
    <m/>
    <x v="38"/>
    <x v="1"/>
    <x v="5"/>
  </r>
  <r>
    <m/>
    <d v="2008-06-15T00:00:00"/>
    <n v="5397.74"/>
    <n v="1703.29"/>
    <n v="7101.03"/>
    <m/>
    <n v="198"/>
    <n v="13.425410706955892"/>
    <n v="2213.9899999999998"/>
    <n v="22"/>
    <n v="220"/>
    <n v="59.561289682539687"/>
    <n v="21.373134055627705"/>
    <m/>
    <m/>
    <m/>
    <x v="39"/>
    <x v="1"/>
    <x v="6"/>
  </r>
  <r>
    <n v="39"/>
    <d v="2008-06-16T00:00:00"/>
    <n v="484.44"/>
    <n v="0"/>
    <n v="0"/>
    <n v="425.35"/>
    <n v="35"/>
    <n v="12.152857142857144"/>
    <n v="59.09"/>
    <n v="2"/>
    <n v="37"/>
    <n v="29.545000000000002"/>
    <n v="13.092972972972975"/>
    <m/>
    <n v="-20"/>
    <m/>
    <x v="39"/>
    <x v="1"/>
    <x v="0"/>
  </r>
  <r>
    <n v="39"/>
    <d v="2008-06-17T00:00:00"/>
    <n v="495.39"/>
    <n v="0"/>
    <n v="0"/>
    <n v="414.05"/>
    <n v="34"/>
    <n v="12.177941176470588"/>
    <n v="81.34"/>
    <n v="5"/>
    <n v="39"/>
    <n v="16.268000000000001"/>
    <n v="12.702307692307691"/>
    <m/>
    <n v="-0.05"/>
    <m/>
    <x v="39"/>
    <x v="1"/>
    <x v="1"/>
  </r>
  <r>
    <n v="39"/>
    <d v="2008-06-18T00:00:00"/>
    <n v="862.23"/>
    <n v="0"/>
    <n v="0"/>
    <n v="709.85"/>
    <n v="39"/>
    <n v="18.201282051282053"/>
    <n v="152.38"/>
    <n v="5"/>
    <n v="44"/>
    <n v="30.475999999999999"/>
    <n v="19.596136363636365"/>
    <m/>
    <n v="-2.0499999999999998"/>
    <m/>
    <x v="39"/>
    <x v="1"/>
    <x v="2"/>
  </r>
  <r>
    <n v="39"/>
    <d v="2008-06-19T00:00:00"/>
    <n v="657.27"/>
    <n v="0"/>
    <n v="0"/>
    <n v="549.4"/>
    <n v="33"/>
    <n v="16.648484848484848"/>
    <n v="107.86"/>
    <n v="5"/>
    <n v="38"/>
    <n v="21.571999999999999"/>
    <n v="17.296315789473685"/>
    <m/>
    <n v="0.05"/>
    <m/>
    <x v="39"/>
    <x v="1"/>
    <x v="3"/>
  </r>
  <r>
    <n v="39"/>
    <d v="2008-06-20T00:00:00"/>
    <n v="1253.1400000000001"/>
    <n v="0"/>
    <n v="0"/>
    <n v="770.72"/>
    <n v="46"/>
    <n v="16.754782608695653"/>
    <n v="482.42"/>
    <n v="5"/>
    <n v="51"/>
    <n v="96.484000000000009"/>
    <n v="24.57137254901961"/>
    <s v="Plus Exchange paid $549.08 cash not listed in takings"/>
    <n v="-0.65"/>
    <m/>
    <x v="39"/>
    <x v="1"/>
    <x v="4"/>
  </r>
  <r>
    <n v="39"/>
    <d v="2008-06-21T00:00:00"/>
    <n v="618.09"/>
    <n v="0"/>
    <n v="0"/>
    <n v="446.1"/>
    <n v="25"/>
    <n v="17.844000000000001"/>
    <n v="171.99"/>
    <n v="4"/>
    <n v="29"/>
    <n v="42.997500000000002"/>
    <n v="21.313448275862068"/>
    <m/>
    <n v="0"/>
    <m/>
    <x v="39"/>
    <x v="1"/>
    <x v="5"/>
  </r>
  <r>
    <m/>
    <d v="2008-06-22T00:00:00"/>
    <n v="4370.5600000000004"/>
    <n v="1995.1"/>
    <n v="6365.66"/>
    <m/>
    <n v="212"/>
    <n v="15.629891304631718"/>
    <n v="1055.08"/>
    <n v="26"/>
    <n v="238"/>
    <n v="39.557083333333338"/>
    <n v="18.095425607212068"/>
    <m/>
    <m/>
    <m/>
    <x v="40"/>
    <x v="1"/>
    <x v="6"/>
  </r>
  <r>
    <n v="40"/>
    <d v="2008-06-23T00:00:00"/>
    <n v="645.01"/>
    <n v="0"/>
    <n v="0"/>
    <n v="543.79999999999995"/>
    <n v="37"/>
    <n v="14.697297297297297"/>
    <n v="101.21"/>
    <n v="3"/>
    <n v="40"/>
    <n v="33.736666666666665"/>
    <n v="16.125250000000001"/>
    <m/>
    <n v="-32.200000000000003"/>
    <m/>
    <x v="40"/>
    <x v="1"/>
    <x v="0"/>
  </r>
  <r>
    <n v="40"/>
    <d v="2008-06-24T00:00:00"/>
    <n v="1259.6199999999999"/>
    <n v="0"/>
    <n v="0"/>
    <n v="625.6"/>
    <n v="44"/>
    <n v="14.218181818181819"/>
    <n v="634.02"/>
    <n v="8"/>
    <n v="52"/>
    <n v="79.252499999999998"/>
    <n v="24.223461538461535"/>
    <m/>
    <n v="0.15"/>
    <m/>
    <x v="40"/>
    <x v="1"/>
    <x v="1"/>
  </r>
  <r>
    <n v="40"/>
    <d v="2008-06-25T00:00:00"/>
    <n v="402.69"/>
    <n v="0"/>
    <n v="0"/>
    <n v="328.3"/>
    <n v="32"/>
    <n v="10.259375"/>
    <n v="74.39"/>
    <n v="2"/>
    <n v="34"/>
    <n v="37.195"/>
    <n v="11.843823529411765"/>
    <m/>
    <n v="11.3"/>
    <m/>
    <x v="40"/>
    <x v="1"/>
    <x v="2"/>
  </r>
  <r>
    <n v="40"/>
    <d v="2008-06-26T00:00:00"/>
    <n v="1075.3399999999999"/>
    <n v="0"/>
    <n v="0"/>
    <n v="831.6"/>
    <n v="45"/>
    <n v="18.48"/>
    <n v="243.74"/>
    <n v="7"/>
    <n v="52"/>
    <n v="34.82"/>
    <n v="20.679615384615389"/>
    <m/>
    <n v="1.6"/>
    <m/>
    <x v="40"/>
    <x v="1"/>
    <x v="3"/>
  </r>
  <r>
    <n v="40"/>
    <d v="2008-06-27T00:00:00"/>
    <n v="1949.71"/>
    <n v="0"/>
    <n v="0"/>
    <n v="1424.1"/>
    <n v="51"/>
    <n v="27.923529411764704"/>
    <n v="525.61"/>
    <n v="7"/>
    <n v="58"/>
    <n v="75.087142857142865"/>
    <n v="33.615689655172417"/>
    <m/>
    <n v="-40.049999999999997"/>
    <m/>
    <x v="40"/>
    <x v="1"/>
    <x v="4"/>
  </r>
  <r>
    <n v="40"/>
    <d v="2008-06-28T00:00:00"/>
    <n v="1006.24"/>
    <n v="0"/>
    <n v="0"/>
    <n v="825.95"/>
    <n v="41"/>
    <n v="20.145121951219512"/>
    <n v="180.29"/>
    <n v="5"/>
    <n v="46"/>
    <n v="36.058"/>
    <n v="21.874782608695654"/>
    <m/>
    <n v="0"/>
    <m/>
    <x v="40"/>
    <x v="1"/>
    <x v="5"/>
  </r>
  <r>
    <m/>
    <d v="2008-06-29T00:00:00"/>
    <n v="6338.61"/>
    <n v="1027.95"/>
    <n v="7366.5599999999995"/>
    <m/>
    <n v="250"/>
    <n v="17.620584246410555"/>
    <n v="1759.2600000000002"/>
    <n v="32"/>
    <n v="282"/>
    <n v="49.358218253968253"/>
    <n v="21.393770452726127"/>
    <m/>
    <m/>
    <m/>
    <x v="41"/>
    <x v="1"/>
    <x v="6"/>
  </r>
  <r>
    <n v="41"/>
    <d v="2008-06-30T00:00:00"/>
    <n v="1098.71"/>
    <n v="0"/>
    <n v="0"/>
    <n v="785.3"/>
    <n v="37"/>
    <n v="21.224324324324321"/>
    <n v="313.41000000000003"/>
    <n v="6"/>
    <n v="43"/>
    <n v="52.235000000000007"/>
    <n v="25.551395348837211"/>
    <m/>
    <n v="-46.59"/>
    <m/>
    <x v="41"/>
    <x v="1"/>
    <x v="0"/>
  </r>
  <r>
    <n v="41"/>
    <d v="2008-07-01T00:00:00"/>
    <n v="1079.55"/>
    <n v="0"/>
    <n v="0"/>
    <n v="576"/>
    <n v="41"/>
    <n v="14.048780487804878"/>
    <n v="503.55"/>
    <n v="10"/>
    <n v="51"/>
    <n v="50.355000000000004"/>
    <n v="21.16764705882353"/>
    <m/>
    <n v="13"/>
    <m/>
    <x v="41"/>
    <x v="1"/>
    <x v="1"/>
  </r>
  <r>
    <n v="41"/>
    <d v="2008-07-02T00:00:00"/>
    <n v="469.1"/>
    <n v="0"/>
    <n v="0"/>
    <n v="424.95"/>
    <n v="39"/>
    <n v="10.896153846153846"/>
    <n v="44.15"/>
    <n v="2"/>
    <n v="41"/>
    <n v="22.074999999999999"/>
    <n v="11.441463414634146"/>
    <m/>
    <n v="2.5"/>
    <m/>
    <x v="41"/>
    <x v="1"/>
    <x v="2"/>
  </r>
  <r>
    <n v="41"/>
    <d v="2008-07-03T00:00:00"/>
    <n v="725.9"/>
    <n v="0"/>
    <n v="0"/>
    <n v="634.54999999999995"/>
    <n v="39"/>
    <n v="16.27051282051282"/>
    <n v="91.35"/>
    <n v="4"/>
    <n v="43"/>
    <n v="22.837499999999999"/>
    <n v="16.881395348837209"/>
    <m/>
    <n v="-18.8"/>
    <m/>
    <x v="41"/>
    <x v="1"/>
    <x v="3"/>
  </r>
  <r>
    <n v="41"/>
    <d v="2008-07-04T00:00:00"/>
    <n v="1447"/>
    <n v="0"/>
    <n v="0"/>
    <n v="1373.5"/>
    <n v="57"/>
    <n v="24.096491228070175"/>
    <n v="73.5"/>
    <n v="2"/>
    <n v="59"/>
    <n v="36.75"/>
    <n v="24.525423728813561"/>
    <m/>
    <n v="2.4500000000000002"/>
    <m/>
    <x v="41"/>
    <x v="1"/>
    <x v="4"/>
  </r>
  <r>
    <n v="41"/>
    <d v="2008-07-05T00:00:00"/>
    <n v="925.25"/>
    <n v="0"/>
    <n v="0"/>
    <n v="617.70000000000005"/>
    <n v="32"/>
    <n v="19.303125000000001"/>
    <n v="307.55"/>
    <n v="8"/>
    <n v="40"/>
    <n v="38.443750000000001"/>
    <n v="23.131250000000001"/>
    <m/>
    <n v="0"/>
    <m/>
    <x v="41"/>
    <x v="1"/>
    <x v="5"/>
  </r>
  <r>
    <m/>
    <d v="2008-07-06T00:00:00"/>
    <n v="5745.51"/>
    <n v="1514.55"/>
    <n v="7260.06"/>
    <m/>
    <n v="245"/>
    <n v="17.639897951144338"/>
    <n v="1333.51"/>
    <n v="32"/>
    <n v="277"/>
    <n v="37.116041666666668"/>
    <n v="20.449762483324275"/>
    <m/>
    <m/>
    <m/>
    <x v="42"/>
    <x v="1"/>
    <x v="6"/>
  </r>
  <r>
    <n v="42"/>
    <d v="2008-07-07T00:00:00"/>
    <n v="1771.41"/>
    <n v="0"/>
    <n v="0"/>
    <n v="892.5"/>
    <n v="49"/>
    <n v="18.214285714285715"/>
    <n v="878.91"/>
    <n v="7"/>
    <n v="56"/>
    <n v="125.55857142857143"/>
    <n v="31.632321428571426"/>
    <m/>
    <n v="2"/>
    <m/>
    <x v="42"/>
    <x v="1"/>
    <x v="0"/>
  </r>
  <r>
    <n v="42"/>
    <d v="2008-07-08T00:00:00"/>
    <n v="576.77"/>
    <n v="0"/>
    <n v="0"/>
    <n v="510.2"/>
    <n v="39"/>
    <n v="13.082051282051282"/>
    <n v="66.569999999999993"/>
    <n v="2"/>
    <n v="41"/>
    <n v="33.284999999999997"/>
    <n v="14.067560975609755"/>
    <m/>
    <n v="0"/>
    <m/>
    <x v="42"/>
    <x v="1"/>
    <x v="1"/>
  </r>
  <r>
    <n v="42"/>
    <d v="2008-07-09T00:00:00"/>
    <n v="875.68"/>
    <n v="0"/>
    <n v="0"/>
    <n v="773.65"/>
    <n v="42"/>
    <n v="18.420238095238094"/>
    <n v="102.03"/>
    <n v="3"/>
    <n v="45"/>
    <n v="34.01"/>
    <n v="19.459555555555553"/>
    <m/>
    <n v="0"/>
    <m/>
    <x v="42"/>
    <x v="1"/>
    <x v="2"/>
  </r>
  <r>
    <n v="42"/>
    <d v="2008-07-10T00:00:00"/>
    <n v="558.28"/>
    <n v="0"/>
    <n v="0"/>
    <n v="494.25"/>
    <n v="29"/>
    <n v="17.043103448275861"/>
    <n v="64.03"/>
    <n v="2"/>
    <n v="31"/>
    <n v="32.015000000000001"/>
    <n v="18.009032258064515"/>
    <m/>
    <n v="0"/>
    <m/>
    <x v="42"/>
    <x v="1"/>
    <x v="3"/>
  </r>
  <r>
    <n v="42"/>
    <d v="2008-07-11T00:00:00"/>
    <n v="1542.35"/>
    <n v="0"/>
    <n v="0"/>
    <n v="1177.5999999999999"/>
    <n v="54"/>
    <n v="21.807407407407407"/>
    <n v="364.75"/>
    <n v="5"/>
    <n v="59"/>
    <n v="72.95"/>
    <n v="26.141525423728812"/>
    <m/>
    <n v="-33.65"/>
    <m/>
    <x v="42"/>
    <x v="1"/>
    <x v="4"/>
  </r>
  <r>
    <n v="42"/>
    <d v="2008-07-12T00:00:00"/>
    <n v="657.2"/>
    <n v="0"/>
    <n v="0"/>
    <n v="402.65"/>
    <n v="21"/>
    <n v="19.173809523809524"/>
    <n v="254.55"/>
    <n v="5"/>
    <n v="26"/>
    <n v="50.910000000000004"/>
    <n v="25.276923076923079"/>
    <m/>
    <n v="1"/>
    <m/>
    <x v="42"/>
    <x v="1"/>
    <x v="5"/>
  </r>
  <r>
    <m/>
    <d v="2008-07-13T00:00:00"/>
    <n v="5981.69"/>
    <n v="2000.04"/>
    <n v="7981.73"/>
    <m/>
    <n v="234"/>
    <n v="17.956815911844647"/>
    <n v="1730.84"/>
    <n v="24"/>
    <n v="258"/>
    <n v="58.121428571428567"/>
    <n v="22.431153119742191"/>
    <m/>
    <n v="-30.65"/>
    <m/>
    <x v="43"/>
    <x v="1"/>
    <x v="6"/>
  </r>
  <r>
    <n v="43"/>
    <d v="2008-07-14T00:00:00"/>
    <n v="736.37"/>
    <n v="0"/>
    <n v="0"/>
    <n v="608.4"/>
    <n v="40"/>
    <n v="15.209999999999999"/>
    <n v="127.97"/>
    <n v="3"/>
    <n v="43"/>
    <n v="42.656666666666666"/>
    <n v="17.124883720930232"/>
    <m/>
    <m/>
    <m/>
    <x v="43"/>
    <x v="1"/>
    <x v="0"/>
  </r>
  <r>
    <n v="43"/>
    <d v="2008-07-15T00:00:00"/>
    <n v="516.07000000000005"/>
    <n v="0"/>
    <n v="0"/>
    <n v="420.85"/>
    <n v="34"/>
    <n v="12.377941176470589"/>
    <n v="95.22"/>
    <n v="3"/>
    <n v="37"/>
    <n v="31.74"/>
    <n v="13.94783783783784"/>
    <m/>
    <n v="4.05"/>
    <m/>
    <x v="43"/>
    <x v="1"/>
    <x v="1"/>
  </r>
  <r>
    <n v="43"/>
    <d v="2008-07-16T00:00:00"/>
    <n v="930.84"/>
    <n v="0"/>
    <n v="0"/>
    <n v="608.35"/>
    <n v="42"/>
    <n v="14.484523809523811"/>
    <n v="322.49"/>
    <n v="4"/>
    <n v="46"/>
    <n v="80.622500000000002"/>
    <n v="20.235652173913046"/>
    <m/>
    <n v="-1.4"/>
    <m/>
    <x v="43"/>
    <x v="1"/>
    <x v="2"/>
  </r>
  <r>
    <n v="43"/>
    <d v="2008-07-17T00:00:00"/>
    <n v="719.48"/>
    <n v="0"/>
    <n v="0"/>
    <n v="578.5"/>
    <n v="43"/>
    <n v="13.453488372093023"/>
    <n v="140.97999999999999"/>
    <n v="2"/>
    <n v="45"/>
    <n v="70.489999999999995"/>
    <n v="15.988444444444445"/>
    <m/>
    <n v="-9.1"/>
    <m/>
    <x v="43"/>
    <x v="1"/>
    <x v="3"/>
  </r>
  <r>
    <n v="43"/>
    <d v="2008-07-18T00:00:00"/>
    <n v="968.65"/>
    <n v="0"/>
    <n v="0"/>
    <n v="864.6"/>
    <n v="48"/>
    <n v="18.012499999999999"/>
    <n v="104.35"/>
    <n v="3"/>
    <n v="51"/>
    <n v="34.783333333333331"/>
    <n v="18.999019607843138"/>
    <m/>
    <m/>
    <m/>
    <x v="43"/>
    <x v="1"/>
    <x v="4"/>
  </r>
  <r>
    <n v="43"/>
    <d v="2008-07-19T00:00:00"/>
    <n v="748.23"/>
    <n v="0"/>
    <n v="0"/>
    <n v="407.15"/>
    <n v="31"/>
    <n v="13.133870967741935"/>
    <n v="341.08"/>
    <n v="6"/>
    <n v="37"/>
    <n v="56.846666666666664"/>
    <n v="20.222432432432434"/>
    <m/>
    <n v="4.55"/>
    <m/>
    <x v="43"/>
    <x v="1"/>
    <x v="5"/>
  </r>
  <r>
    <m/>
    <d v="2008-07-20T00:00:00"/>
    <n v="4619.6400000000003"/>
    <n v="1655.25"/>
    <n v="6274.89"/>
    <m/>
    <n v="238"/>
    <n v="14.445387387638226"/>
    <n v="1132.0900000000001"/>
    <n v="21"/>
    <n v="259"/>
    <n v="52.856527777777785"/>
    <n v="17.753045036233519"/>
    <m/>
    <m/>
    <m/>
    <x v="44"/>
    <x v="1"/>
    <x v="6"/>
  </r>
  <r>
    <n v="44"/>
    <d v="2008-07-21T00:00:00"/>
    <n v="775.3"/>
    <n v="0"/>
    <n v="0"/>
    <n v="597.04999999999995"/>
    <n v="39"/>
    <n v="15.308974358974357"/>
    <n v="178.25"/>
    <n v="3"/>
    <n v="42"/>
    <n v="59.416666666666664"/>
    <n v="18.459523809523809"/>
    <m/>
    <n v="0.15"/>
    <m/>
    <x v="44"/>
    <x v="1"/>
    <x v="0"/>
  </r>
  <r>
    <n v="44"/>
    <d v="2008-07-22T00:00:00"/>
    <n v="666.34"/>
    <n v="0"/>
    <n v="0"/>
    <n v="591.6"/>
    <n v="36"/>
    <n v="16.433333333333334"/>
    <n v="74.739999999999995"/>
    <n v="3"/>
    <n v="39"/>
    <n v="24.91333333333333"/>
    <n v="17.085641025641028"/>
    <m/>
    <n v="0"/>
    <m/>
    <x v="44"/>
    <x v="1"/>
    <x v="1"/>
  </r>
  <r>
    <n v="44"/>
    <d v="2008-07-23T00:00:00"/>
    <n v="657.74"/>
    <n v="0"/>
    <n v="0"/>
    <n v="577.85"/>
    <n v="45"/>
    <n v="12.841111111111111"/>
    <n v="79.89"/>
    <n v="3"/>
    <n v="48"/>
    <n v="26.63"/>
    <n v="13.702916666666667"/>
    <m/>
    <n v="5.05"/>
    <m/>
    <x v="44"/>
    <x v="1"/>
    <x v="2"/>
  </r>
  <r>
    <n v="44"/>
    <d v="2008-07-24T00:00:00"/>
    <n v="2907.65"/>
    <n v="0"/>
    <n v="0"/>
    <n v="942.25"/>
    <n v="55"/>
    <n v="17.131818181818183"/>
    <n v="1965.4"/>
    <n v="8"/>
    <n v="63"/>
    <n v="245.67500000000001"/>
    <n v="46.153174603174605"/>
    <s v="bakery"/>
    <n v="0.45"/>
    <s v="Bakery $1713 and Laidley Hotel May account $1097"/>
    <x v="44"/>
    <x v="1"/>
    <x v="3"/>
  </r>
  <r>
    <n v="44"/>
    <d v="2008-07-25T00:00:00"/>
    <n v="1340.52"/>
    <n v="0"/>
    <n v="0"/>
    <n v="950.15"/>
    <n v="55"/>
    <n v="17.275454545454544"/>
    <n v="390.37"/>
    <n v="8"/>
    <n v="63"/>
    <n v="48.796250000000001"/>
    <n v="21.278095238095236"/>
    <m/>
    <n v="-0.05"/>
    <s v="Laidley Hotel paid June account"/>
    <x v="44"/>
    <x v="1"/>
    <x v="4"/>
  </r>
  <r>
    <n v="44"/>
    <d v="2008-07-26T00:00:00"/>
    <n v="799.86"/>
    <n v="0"/>
    <n v="0"/>
    <n v="528.5"/>
    <n v="24"/>
    <n v="22.020833333333332"/>
    <n v="271.36"/>
    <n v="6"/>
    <n v="30"/>
    <n v="45.226666666666667"/>
    <n v="26.661999999999999"/>
    <m/>
    <n v="0"/>
    <m/>
    <x v="44"/>
    <x v="1"/>
    <x v="5"/>
  </r>
  <r>
    <m/>
    <d v="2008-07-27T00:00:00"/>
    <n v="7147.4100000000008"/>
    <n v="1908.35"/>
    <n v="9055.76"/>
    <m/>
    <n v="254"/>
    <n v="16.835254144004143"/>
    <n v="2960.01"/>
    <n v="31"/>
    <n v="285"/>
    <n v="75.109652777777782"/>
    <n v="23.890225223850223"/>
    <m/>
    <m/>
    <m/>
    <x v="45"/>
    <x v="1"/>
    <x v="6"/>
  </r>
  <r>
    <n v="45"/>
    <d v="2008-07-28T00:00:00"/>
    <n v="748.57"/>
    <n v="0"/>
    <n v="0"/>
    <n v="639.45000000000005"/>
    <n v="42"/>
    <n v="15.225000000000001"/>
    <n v="109.12"/>
    <n v="5"/>
    <n v="47"/>
    <n v="21.824000000000002"/>
    <n v="15.927021276595745"/>
    <m/>
    <n v="0"/>
    <m/>
    <x v="45"/>
    <x v="1"/>
    <x v="0"/>
  </r>
  <r>
    <n v="45"/>
    <d v="2008-07-29T00:00:00"/>
    <n v="719.25"/>
    <n v="0"/>
    <n v="0"/>
    <n v="682.25"/>
    <n v="33"/>
    <n v="20.674242424242426"/>
    <n v="37"/>
    <n v="2"/>
    <n v="35"/>
    <n v="18.5"/>
    <n v="20.55"/>
    <m/>
    <n v="-2.85"/>
    <m/>
    <x v="45"/>
    <x v="1"/>
    <x v="1"/>
  </r>
  <r>
    <n v="45"/>
    <d v="2008-07-30T00:00:00"/>
    <n v="828.62"/>
    <n v="0"/>
    <n v="0"/>
    <n v="550.6"/>
    <n v="33"/>
    <n v="16.684848484848487"/>
    <n v="278.02"/>
    <n v="7"/>
    <n v="40"/>
    <n v="39.717142857142854"/>
    <n v="20.715499999999999"/>
    <m/>
    <n v="0"/>
    <m/>
    <x v="45"/>
    <x v="1"/>
    <x v="2"/>
  </r>
  <r>
    <n v="45"/>
    <d v="2008-07-31T00:00:00"/>
    <n v="772.01"/>
    <n v="0"/>
    <n v="0"/>
    <n v="699"/>
    <n v="46"/>
    <n v="15.195652173913043"/>
    <n v="73.010000000000005"/>
    <n v="3"/>
    <n v="49"/>
    <n v="24.33666666666667"/>
    <n v="15.75530612244898"/>
    <m/>
    <n v="0"/>
    <m/>
    <x v="45"/>
    <x v="1"/>
    <x v="3"/>
  </r>
  <r>
    <n v="45"/>
    <d v="2008-08-01T00:00:00"/>
    <n v="1128.03"/>
    <n v="0"/>
    <n v="0"/>
    <n v="617.15"/>
    <n v="45"/>
    <n v="13.714444444444444"/>
    <n v="510.88"/>
    <n v="10"/>
    <n v="55"/>
    <n v="51.088000000000001"/>
    <n v="20.509636363636364"/>
    <m/>
    <n v="0"/>
    <m/>
    <x v="45"/>
    <x v="1"/>
    <x v="4"/>
  </r>
  <r>
    <n v="45"/>
    <d v="2008-08-02T00:00:00"/>
    <n v="1000.28"/>
    <n v="0"/>
    <n v="0"/>
    <n v="716.85"/>
    <n v="30"/>
    <n v="23.895"/>
    <n v="283.43"/>
    <n v="6"/>
    <n v="36"/>
    <n v="47.238333333333337"/>
    <n v="27.785555555555554"/>
    <m/>
    <n v="0.3"/>
    <m/>
    <x v="45"/>
    <x v="1"/>
    <x v="5"/>
  </r>
  <r>
    <m/>
    <d v="2008-08-03T00:00:00"/>
    <n v="5196.7599999999993"/>
    <n v="1192.67"/>
    <n v="6389.4299999999994"/>
    <m/>
    <n v="229"/>
    <n v="17.564864587908065"/>
    <n v="1291.46"/>
    <n v="33"/>
    <n v="262"/>
    <n v="33.784023809523809"/>
    <n v="20.207169886372771"/>
    <m/>
    <m/>
    <m/>
    <x v="46"/>
    <x v="1"/>
    <x v="6"/>
  </r>
  <r>
    <n v="46"/>
    <d v="2008-08-04T00:00:00"/>
    <n v="984.62"/>
    <n v="0"/>
    <n v="0"/>
    <n v="789.6"/>
    <n v="43"/>
    <n v="18.36279069767442"/>
    <n v="195.02"/>
    <n v="4"/>
    <n v="47"/>
    <n v="48.755000000000003"/>
    <n v="20.949361702127661"/>
    <m/>
    <n v="0"/>
    <m/>
    <x v="46"/>
    <x v="1"/>
    <x v="0"/>
  </r>
  <r>
    <n v="46"/>
    <d v="2008-08-05T00:00:00"/>
    <n v="1163.05"/>
    <n v="0"/>
    <n v="0"/>
    <n v="1101.25"/>
    <n v="58"/>
    <n v="18.987068965517242"/>
    <n v="61.8"/>
    <n v="3"/>
    <n v="61"/>
    <n v="20.599999999999998"/>
    <n v="19.06639344262295"/>
    <m/>
    <n v="0.35"/>
    <m/>
    <x v="46"/>
    <x v="1"/>
    <x v="1"/>
  </r>
  <r>
    <n v="46"/>
    <d v="2008-08-06T00:00:00"/>
    <n v="1574.5"/>
    <n v="0"/>
    <n v="0"/>
    <n v="570.95000000000005"/>
    <n v="34"/>
    <n v="16.79264705882353"/>
    <n v="1003.55"/>
    <n v="2"/>
    <n v="36"/>
    <n v="501.77499999999998"/>
    <n v="43.736111111111114"/>
    <s v="Bakery paid $973"/>
    <n v="1.35"/>
    <m/>
    <x v="46"/>
    <x v="1"/>
    <x v="2"/>
  </r>
  <r>
    <n v="46"/>
    <d v="2008-08-07T00:00:00"/>
    <n v="729.11"/>
    <n v="0"/>
    <n v="0"/>
    <n v="633.79999999999995"/>
    <n v="38"/>
    <n v="16.678947368421053"/>
    <n v="95.31"/>
    <n v="5"/>
    <n v="43"/>
    <n v="19.062000000000001"/>
    <n v="16.956046511627903"/>
    <m/>
    <n v="0.45"/>
    <m/>
    <x v="46"/>
    <x v="1"/>
    <x v="3"/>
  </r>
  <r>
    <n v="46"/>
    <d v="2008-08-08T00:00:00"/>
    <n v="2081.42"/>
    <n v="0"/>
    <n v="0"/>
    <n v="1272.0999999999999"/>
    <n v="45"/>
    <n v="28.268888888888888"/>
    <n v="809.32"/>
    <n v="8"/>
    <n v="53"/>
    <n v="101.16500000000001"/>
    <n v="39.272075471698116"/>
    <m/>
    <m/>
    <m/>
    <x v="46"/>
    <x v="1"/>
    <x v="4"/>
  </r>
  <r>
    <n v="46"/>
    <d v="2008-08-09T00:00:00"/>
    <n v="1058.69"/>
    <n v="0"/>
    <n v="0"/>
    <n v="795.6"/>
    <n v="27"/>
    <n v="29.466666666666669"/>
    <n v="263.08999999999997"/>
    <n v="6"/>
    <n v="33"/>
    <n v="43.848333333333329"/>
    <n v="32.081515151515156"/>
    <m/>
    <n v="1.7"/>
    <s v="exchange paid 665.10"/>
    <x v="46"/>
    <x v="1"/>
    <x v="5"/>
  </r>
  <r>
    <m/>
    <d v="2008-08-10T00:00:00"/>
    <n v="7591.3899999999994"/>
    <n v="1547.44"/>
    <n v="9138.83"/>
    <m/>
    <n v="245"/>
    <n v="21.426168274331967"/>
    <n v="2428.09"/>
    <n v="28"/>
    <n v="273"/>
    <n v="122.53422222222223"/>
    <n v="28.676917231783818"/>
    <m/>
    <m/>
    <m/>
    <x v="47"/>
    <x v="1"/>
    <x v="6"/>
  </r>
  <r>
    <n v="47"/>
    <d v="2008-08-11T00:00:00"/>
    <n v="0"/>
    <n v="0"/>
    <n v="0"/>
    <n v="0"/>
    <n v="0"/>
    <n v="0"/>
    <n v="0"/>
    <n v="0"/>
    <n v="0"/>
    <n v="0"/>
    <n v="0"/>
    <m/>
    <m/>
    <m/>
    <x v="47"/>
    <x v="1"/>
    <x v="0"/>
  </r>
  <r>
    <n v="47"/>
    <d v="2008-08-12T00:00:00"/>
    <n v="925.78"/>
    <n v="0"/>
    <n v="0"/>
    <n v="668.35"/>
    <n v="53"/>
    <n v="12.610377358490567"/>
    <n v="257.43"/>
    <n v="7"/>
    <n v="60"/>
    <n v="36.775714285714287"/>
    <n v="15.429666666666666"/>
    <m/>
    <n v="0"/>
    <m/>
    <x v="47"/>
    <x v="1"/>
    <x v="1"/>
  </r>
  <r>
    <n v="47"/>
    <d v="2008-08-13T00:00:00"/>
    <n v="809.6"/>
    <n v="0"/>
    <n v="0"/>
    <n v="646.15"/>
    <n v="38"/>
    <n v="17.003947368421052"/>
    <n v="163.55000000000001"/>
    <n v="7"/>
    <n v="45"/>
    <n v="23.364285714285717"/>
    <n v="17.993333333333336"/>
    <m/>
    <n v="0.1"/>
    <m/>
    <x v="47"/>
    <x v="1"/>
    <x v="2"/>
  </r>
  <r>
    <n v="47"/>
    <d v="2008-08-14T00:00:00"/>
    <n v="1651.69"/>
    <n v="0"/>
    <n v="0"/>
    <n v="713.45"/>
    <n v="41"/>
    <n v="17.401219512195123"/>
    <n v="938.24"/>
    <n v="6"/>
    <n v="47"/>
    <n v="156.37333333333333"/>
    <n v="35.142340425531913"/>
    <m/>
    <n v="0"/>
    <m/>
    <x v="47"/>
    <x v="1"/>
    <x v="3"/>
  </r>
  <r>
    <n v="47"/>
    <d v="2008-08-15T00:00:00"/>
    <n v="1488.83"/>
    <n v="0"/>
    <n v="0"/>
    <n v="1349.6"/>
    <n v="47"/>
    <n v="28.714893617021275"/>
    <n v="139.22999999999999"/>
    <n v="4"/>
    <n v="51"/>
    <n v="34.807499999999997"/>
    <n v="29.192745098039214"/>
    <m/>
    <n v="0.05"/>
    <m/>
    <x v="47"/>
    <x v="1"/>
    <x v="4"/>
  </r>
  <r>
    <n v="47"/>
    <d v="2008-08-16T00:00:00"/>
    <n v="977.27"/>
    <n v="0"/>
    <n v="0"/>
    <n v="764.25"/>
    <n v="39"/>
    <n v="19.596153846153847"/>
    <n v="213.02"/>
    <n v="6"/>
    <n v="45"/>
    <n v="35.503333333333337"/>
    <n v="21.717111111111112"/>
    <m/>
    <n v="0.1"/>
    <m/>
    <x v="47"/>
    <x v="1"/>
    <x v="5"/>
  </r>
  <r>
    <m/>
    <d v="2008-08-17T00:00:00"/>
    <n v="5853.17"/>
    <n v="1821.97"/>
    <n v="7675.14"/>
    <m/>
    <n v="218"/>
    <n v="15.887765283713643"/>
    <n v="1711.47"/>
    <n v="30"/>
    <n v="248"/>
    <n v="47.804027777777776"/>
    <n v="19.91253277244704"/>
    <m/>
    <m/>
    <m/>
    <x v="48"/>
    <x v="1"/>
    <x v="6"/>
  </r>
  <r>
    <n v="48"/>
    <d v="2008-08-18T00:00:00"/>
    <n v="647.36"/>
    <n v="0"/>
    <n v="0"/>
    <n v="516.25"/>
    <n v="43"/>
    <n v="12.005813953488373"/>
    <n v="131.11000000000001"/>
    <n v="5"/>
    <n v="48"/>
    <n v="26.222000000000001"/>
    <n v="13.486666666666666"/>
    <m/>
    <n v="0"/>
    <m/>
    <x v="48"/>
    <x v="1"/>
    <x v="0"/>
  </r>
  <r>
    <n v="48"/>
    <d v="2008-08-19T00:00:00"/>
    <n v="1113.81"/>
    <n v="0"/>
    <n v="0"/>
    <n v="789.55"/>
    <n v="38"/>
    <n v="20.777631578947368"/>
    <n v="324.26"/>
    <n v="5"/>
    <n v="43"/>
    <n v="64.852000000000004"/>
    <n v="25.902558139534882"/>
    <m/>
    <n v="0"/>
    <m/>
    <x v="48"/>
    <x v="1"/>
    <x v="1"/>
  </r>
  <r>
    <n v="48"/>
    <d v="2008-08-20T00:00:00"/>
    <n v="889.65"/>
    <n v="0"/>
    <n v="0"/>
    <n v="655.1"/>
    <n v="39"/>
    <n v="16.797435897435896"/>
    <n v="234.55"/>
    <n v="7"/>
    <n v="46"/>
    <n v="33.50714285714286"/>
    <n v="19.34021739130435"/>
    <m/>
    <n v="2.2000000000000002"/>
    <m/>
    <x v="48"/>
    <x v="1"/>
    <x v="2"/>
  </r>
  <r>
    <n v="48"/>
    <d v="2008-08-21T00:00:00"/>
    <n v="968.04"/>
    <n v="0"/>
    <n v="0"/>
    <n v="756.28"/>
    <n v="42"/>
    <n v="18.006666666666668"/>
    <n v="211.79"/>
    <n v="7"/>
    <n v="49"/>
    <n v="30.255714285714284"/>
    <n v="19.756530612244898"/>
    <m/>
    <n v="0"/>
    <m/>
    <x v="48"/>
    <x v="1"/>
    <x v="3"/>
  </r>
  <r>
    <n v="48"/>
    <d v="2008-08-22T00:00:00"/>
    <n v="1422.87"/>
    <n v="0"/>
    <n v="0"/>
    <n v="1045"/>
    <n v="53"/>
    <n v="19.716981132075471"/>
    <n v="377.87"/>
    <n v="8"/>
    <n v="61"/>
    <n v="47.233750000000001"/>
    <n v="23.32573770491803"/>
    <m/>
    <n v="3"/>
    <m/>
    <x v="48"/>
    <x v="1"/>
    <x v="4"/>
  </r>
  <r>
    <n v="48"/>
    <d v="2008-08-23T00:00:00"/>
    <n v="1159.5999999999999"/>
    <n v="0"/>
    <n v="0"/>
    <n v="751.9"/>
    <n v="35"/>
    <n v="21.482857142857142"/>
    <n v="407.7"/>
    <n v="7"/>
    <n v="42"/>
    <n v="58.24285714285714"/>
    <n v="27.609523809523807"/>
    <m/>
    <n v="-0.2"/>
    <m/>
    <x v="48"/>
    <x v="1"/>
    <x v="5"/>
  </r>
  <r>
    <m/>
    <d v="2008-08-24T00:00:00"/>
    <n v="6201.33"/>
    <n v="2564.69"/>
    <n v="8766.02"/>
    <m/>
    <n v="250"/>
    <n v="18.131231061911823"/>
    <n v="1687.28"/>
    <n v="39"/>
    <n v="289"/>
    <n v="43.385577380952384"/>
    <n v="21.57020572069877"/>
    <m/>
    <m/>
    <m/>
    <x v="49"/>
    <x v="1"/>
    <x v="6"/>
  </r>
  <r>
    <n v="49"/>
    <d v="2008-08-25T00:00:00"/>
    <n v="685.83"/>
    <n v="0"/>
    <n v="0"/>
    <n v="451"/>
    <n v="32"/>
    <n v="14.09375"/>
    <n v="234.83"/>
    <n v="5"/>
    <n v="37"/>
    <n v="46.966000000000001"/>
    <n v="18.535945945945947"/>
    <m/>
    <n v="0"/>
    <m/>
    <x v="49"/>
    <x v="1"/>
    <x v="0"/>
  </r>
  <r>
    <n v="49"/>
    <d v="2008-08-26T00:00:00"/>
    <n v="397.97"/>
    <n v="0"/>
    <n v="0"/>
    <n v="271.55"/>
    <n v="28"/>
    <n v="9.6982142857142861"/>
    <n v="126.42"/>
    <n v="4"/>
    <n v="32"/>
    <n v="31.605"/>
    <n v="12.436562500000001"/>
    <m/>
    <n v="0"/>
    <m/>
    <x v="49"/>
    <x v="1"/>
    <x v="1"/>
  </r>
  <r>
    <n v="49"/>
    <d v="2008-08-27T00:00:00"/>
    <n v="998.23"/>
    <n v="0"/>
    <n v="0"/>
    <n v="354.7"/>
    <n v="29"/>
    <n v="12.23103448275862"/>
    <n v="643.53"/>
    <n v="5"/>
    <n v="34"/>
    <n v="128.70599999999999"/>
    <n v="29.359705882352941"/>
    <m/>
    <n v="-0.9"/>
    <m/>
    <x v="49"/>
    <x v="1"/>
    <x v="2"/>
  </r>
  <r>
    <n v="49"/>
    <d v="2008-08-28T00:00:00"/>
    <n v="784.33"/>
    <n v="0"/>
    <n v="0"/>
    <n v="646.5"/>
    <n v="26"/>
    <n v="24.865384615384617"/>
    <n v="137.83000000000001"/>
    <n v="3"/>
    <n v="29"/>
    <n v="45.943333333333335"/>
    <n v="27.045862068965519"/>
    <m/>
    <n v="0"/>
    <m/>
    <x v="49"/>
    <x v="1"/>
    <x v="3"/>
  </r>
  <r>
    <n v="49"/>
    <d v="2008-08-29T00:00:00"/>
    <n v="1726.38"/>
    <n v="0"/>
    <n v="0"/>
    <n v="1028.5"/>
    <n v="50"/>
    <n v="20.57"/>
    <n v="697.88"/>
    <n v="5"/>
    <n v="55"/>
    <n v="139.57599999999999"/>
    <n v="31.388727272727273"/>
    <m/>
    <n v="0"/>
    <m/>
    <x v="49"/>
    <x v="1"/>
    <x v="4"/>
  </r>
  <r>
    <n v="49"/>
    <d v="2008-08-30T00:00:00"/>
    <n v="665.42"/>
    <n v="0"/>
    <n v="0"/>
    <n v="480.6"/>
    <n v="26"/>
    <n v="18.484615384615385"/>
    <n v="184.83"/>
    <n v="3"/>
    <n v="29"/>
    <n v="61.610000000000007"/>
    <n v="22.945862068965518"/>
    <m/>
    <n v="-0.05"/>
    <m/>
    <x v="49"/>
    <x v="1"/>
    <x v="5"/>
  </r>
  <r>
    <m/>
    <d v="2008-08-31T00:00:00"/>
    <n v="5258.16"/>
    <n v="1423.61"/>
    <n v="6681.7699999999995"/>
    <m/>
    <n v="191"/>
    <n v="16.65716646141215"/>
    <n v="2025.3199999999997"/>
    <n v="25"/>
    <n v="216"/>
    <n v="75.734388888888887"/>
    <n v="23.618777623159531"/>
    <m/>
    <m/>
    <m/>
    <x v="50"/>
    <x v="1"/>
    <x v="6"/>
  </r>
  <r>
    <n v="50"/>
    <d v="2008-09-01T00:00:00"/>
    <n v="1347.57"/>
    <n v="0"/>
    <n v="0"/>
    <n v="463.9"/>
    <n v="36"/>
    <n v="12.886111111111111"/>
    <n v="883.67"/>
    <n v="6"/>
    <n v="42"/>
    <n v="147.27833333333334"/>
    <n v="32.085000000000001"/>
    <m/>
    <n v="-11.75"/>
    <m/>
    <x v="50"/>
    <x v="1"/>
    <x v="0"/>
  </r>
  <r>
    <n v="50"/>
    <d v="2008-09-02T00:00:00"/>
    <n v="533.91999999999996"/>
    <n v="0"/>
    <n v="0"/>
    <n v="464.85"/>
    <n v="32"/>
    <n v="14.526562500000001"/>
    <n v="69.069999999999993"/>
    <n v="3"/>
    <n v="35"/>
    <n v="23.02333333333333"/>
    <n v="15.254857142857144"/>
    <m/>
    <n v="0"/>
    <m/>
    <x v="50"/>
    <x v="1"/>
    <x v="1"/>
  </r>
  <r>
    <n v="50"/>
    <d v="2008-09-03T00:00:00"/>
    <n v="537.30999999999995"/>
    <n v="0"/>
    <n v="0"/>
    <n v="434.15"/>
    <n v="35"/>
    <n v="12.404285714285713"/>
    <n v="103.16"/>
    <n v="3"/>
    <n v="38"/>
    <n v="34.386666666666663"/>
    <n v="14.139736842105261"/>
    <m/>
    <n v="0.8"/>
    <m/>
    <x v="50"/>
    <x v="1"/>
    <x v="2"/>
  </r>
  <r>
    <n v="50"/>
    <d v="2008-09-04T00:00:00"/>
    <n v="877.94"/>
    <n v="0"/>
    <n v="0"/>
    <n v="631.54999999999995"/>
    <n v="44"/>
    <n v="14.353409090909089"/>
    <n v="246.39"/>
    <n v="7"/>
    <n v="51"/>
    <n v="35.198571428571427"/>
    <n v="17.214509803921569"/>
    <m/>
    <n v="-0.4"/>
    <m/>
    <x v="50"/>
    <x v="1"/>
    <x v="3"/>
  </r>
  <r>
    <n v="50"/>
    <d v="2008-09-05T00:00:00"/>
    <n v="1355.3"/>
    <n v="0"/>
    <n v="0"/>
    <n v="1300.3499999999999"/>
    <n v="38"/>
    <n v="34.219736842105263"/>
    <n v="55.3"/>
    <n v="2"/>
    <n v="40"/>
    <n v="27.65"/>
    <n v="33.891249999999999"/>
    <m/>
    <m/>
    <m/>
    <x v="50"/>
    <x v="1"/>
    <x v="4"/>
  </r>
  <r>
    <n v="50"/>
    <d v="2008-09-06T00:00:00"/>
    <n v="1082.01"/>
    <n v="0"/>
    <n v="0"/>
    <n v="0"/>
    <n v="26"/>
    <n v="0"/>
    <n v="0"/>
    <n v="3"/>
    <n v="29"/>
    <n v="0"/>
    <n v="0"/>
    <m/>
    <n v="76.099999999999994"/>
    <m/>
    <x v="50"/>
    <x v="1"/>
    <x v="5"/>
  </r>
  <r>
    <m/>
    <d v="2008-09-07T00:00:00"/>
    <n v="5734.05"/>
    <n v="1309.94"/>
    <n v="7043.99"/>
    <m/>
    <n v="211"/>
    <n v="14.731684209735198"/>
    <n v="1357.59"/>
    <n v="24"/>
    <n v="235"/>
    <n v="44.589484126984125"/>
    <n v="18.764225631480663"/>
    <m/>
    <m/>
    <m/>
    <x v="51"/>
    <x v="1"/>
    <x v="6"/>
  </r>
  <r>
    <n v="51"/>
    <d v="2008-09-08T00:00:00"/>
    <n v="808.85"/>
    <n v="0"/>
    <n v="0"/>
    <n v="697.85"/>
    <n v="46"/>
    <n v="15.170652173913044"/>
    <n v="111"/>
    <n v="2"/>
    <n v="48"/>
    <n v="55.5"/>
    <n v="16.851041666666667"/>
    <m/>
    <n v="-0.5"/>
    <m/>
    <x v="51"/>
    <x v="1"/>
    <x v="0"/>
  </r>
  <r>
    <n v="51"/>
    <d v="2008-09-09T00:00:00"/>
    <n v="897.95"/>
    <n v="0"/>
    <n v="0"/>
    <n v="673.55"/>
    <n v="42"/>
    <n v="16.036904761904761"/>
    <n v="225.45"/>
    <n v="7"/>
    <n v="49"/>
    <n v="32.207142857142856"/>
    <n v="18.346938775510203"/>
    <m/>
    <n v="0"/>
    <m/>
    <x v="51"/>
    <x v="1"/>
    <x v="1"/>
  </r>
  <r>
    <n v="51"/>
    <d v="2008-09-10T00:00:00"/>
    <n v="662.42"/>
    <n v="0"/>
    <n v="0"/>
    <n v="526.15"/>
    <n v="35"/>
    <n v="15.032857142857143"/>
    <n v="136.27000000000001"/>
    <n v="4"/>
    <n v="39"/>
    <n v="34.067500000000003"/>
    <n v="16.985128205128206"/>
    <m/>
    <n v="0"/>
    <m/>
    <x v="51"/>
    <x v="1"/>
    <x v="2"/>
  </r>
  <r>
    <n v="51"/>
    <d v="2008-09-11T00:00:00"/>
    <n v="1571.63"/>
    <n v="0"/>
    <n v="0"/>
    <n v="631.70000000000005"/>
    <n v="35"/>
    <n v="18.048571428571432"/>
    <n v="939.93"/>
    <n v="1"/>
    <n v="36"/>
    <n v="939.93"/>
    <n v="43.656388888888891"/>
    <s v="bakery 939.93"/>
    <n v="0"/>
    <m/>
    <x v="51"/>
    <x v="1"/>
    <x v="3"/>
  </r>
  <r>
    <n v="51"/>
    <d v="2008-09-12T00:00:00"/>
    <n v="2801.26"/>
    <n v="0"/>
    <n v="0"/>
    <n v="2645.4"/>
    <n v="45"/>
    <n v="58.786666666666669"/>
    <n v="155.86000000000001"/>
    <n v="4"/>
    <n v="49"/>
    <n v="38.965000000000003"/>
    <n v="57.168571428571433"/>
    <s v="exchange paid 1354.97 Laidley cheque not counted 1452.08"/>
    <n v="0"/>
    <m/>
    <x v="51"/>
    <x v="1"/>
    <x v="4"/>
  </r>
  <r>
    <n v="51"/>
    <d v="2008-09-13T00:00:00"/>
    <n v="1087.08"/>
    <n v="0"/>
    <n v="0"/>
    <n v="758.05"/>
    <n v="38"/>
    <n v="19.948684210526313"/>
    <n v="329.03"/>
    <n v="5"/>
    <n v="43"/>
    <n v="65.805999999999997"/>
    <n v="25.280930232558138"/>
    <m/>
    <n v="0"/>
    <m/>
    <x v="51"/>
    <x v="1"/>
    <x v="5"/>
  </r>
  <r>
    <m/>
    <d v="2008-09-14T00:00:00"/>
    <n v="7829.1900000000005"/>
    <n v="2262.5300000000002"/>
    <n v="10091.720000000001"/>
    <m/>
    <n v="241"/>
    <n v="23.837389397406564"/>
    <n v="1897.5400000000002"/>
    <n v="23"/>
    <n v="264"/>
    <n v="194.41260714285713"/>
    <n v="29.714833199553922"/>
    <s v="Ewithout Exchange $8737 week"/>
    <m/>
    <m/>
    <x v="52"/>
    <x v="1"/>
    <x v="6"/>
  </r>
  <r>
    <n v="52"/>
    <d v="2008-09-15T00:00:00"/>
    <n v="632.51"/>
    <n v="0"/>
    <n v="0"/>
    <n v="487.8"/>
    <n v="24"/>
    <n v="20.324999999999999"/>
    <n v="144.71"/>
    <n v="4"/>
    <n v="28"/>
    <n v="36.177500000000002"/>
    <n v="22.589642857142856"/>
    <m/>
    <m/>
    <m/>
    <x v="52"/>
    <x v="1"/>
    <x v="0"/>
  </r>
  <r>
    <n v="52"/>
    <d v="2008-09-16T00:00:00"/>
    <n v="1092.29"/>
    <n v="0"/>
    <n v="0"/>
    <n v="558.54999999999995"/>
    <n v="39"/>
    <n v="14.32179487179487"/>
    <n v="533.74"/>
    <n v="5"/>
    <n v="44"/>
    <n v="106.748"/>
    <n v="24.824772727272727"/>
    <m/>
    <m/>
    <m/>
    <x v="52"/>
    <x v="1"/>
    <x v="1"/>
  </r>
  <r>
    <n v="52"/>
    <d v="2008-09-17T00:00:00"/>
    <n v="963.27"/>
    <n v="0"/>
    <n v="0"/>
    <n v="650.25"/>
    <n v="33"/>
    <n v="19.704545454545453"/>
    <n v="313.02"/>
    <n v="10"/>
    <n v="43"/>
    <n v="31.302"/>
    <n v="22.401627906976742"/>
    <m/>
    <m/>
    <m/>
    <x v="52"/>
    <x v="1"/>
    <x v="2"/>
  </r>
  <r>
    <n v="52"/>
    <d v="2008-09-18T00:00:00"/>
    <n v="981.19"/>
    <n v="0"/>
    <n v="0"/>
    <n v="796"/>
    <n v="45"/>
    <n v="17.68888888888889"/>
    <n v="185.19"/>
    <n v="6"/>
    <n v="51"/>
    <n v="30.864999999999998"/>
    <n v="19.239019607843137"/>
    <m/>
    <m/>
    <m/>
    <x v="52"/>
    <x v="1"/>
    <x v="3"/>
  </r>
  <r>
    <n v="52"/>
    <d v="2008-09-19T00:00:00"/>
    <n v="1816.18"/>
    <n v="0"/>
    <n v="0"/>
    <n v="1627.75"/>
    <n v="57"/>
    <n v="28.557017543859651"/>
    <n v="188.43"/>
    <n v="4"/>
    <n v="61"/>
    <n v="47.107500000000002"/>
    <n v="29.773442622950821"/>
    <m/>
    <m/>
    <m/>
    <x v="52"/>
    <x v="1"/>
    <x v="4"/>
  </r>
  <r>
    <n v="52"/>
    <d v="2008-09-20T00:00:00"/>
    <n v="972.37"/>
    <n v="0"/>
    <n v="0"/>
    <n v="652.79999999999995"/>
    <n v="26"/>
    <n v="25.107692307692307"/>
    <n v="319.57"/>
    <n v="7"/>
    <n v="33"/>
    <n v="45.652857142857144"/>
    <n v="29.465757575757571"/>
    <m/>
    <m/>
    <m/>
    <x v="52"/>
    <x v="1"/>
    <x v="5"/>
  </r>
  <r>
    <m/>
    <d v="2008-09-21T00:00:00"/>
    <n v="6457.8099999999995"/>
    <n v="2761.08"/>
    <n v="9218.89"/>
    <m/>
    <n v="224"/>
    <n v="20.95082317779686"/>
    <n v="1684.66"/>
    <n v="36"/>
    <n v="260"/>
    <n v="49.642142857142858"/>
    <n v="24.715710549657306"/>
    <s v="Counting Bakery and MS and exchange"/>
    <m/>
    <m/>
    <x v="0"/>
    <x v="1"/>
    <x v="6"/>
  </r>
  <r>
    <s v="1-01"/>
    <d v="2008-09-22T00:00:00"/>
    <n v="495.02"/>
    <n v="0"/>
    <n v="0"/>
    <n v="354.95"/>
    <n v="33"/>
    <n v="10.756060606060606"/>
    <n v="140.07"/>
    <n v="3"/>
    <n v="36"/>
    <n v="46.69"/>
    <n v="13.750555555555556"/>
    <m/>
    <n v="2"/>
    <m/>
    <x v="0"/>
    <x v="1"/>
    <x v="0"/>
  </r>
  <r>
    <s v="1-01"/>
    <d v="2008-09-23T00:00:00"/>
    <n v="500.46"/>
    <n v="0"/>
    <n v="0"/>
    <n v="357.75"/>
    <n v="24"/>
    <n v="14.90625"/>
    <n v="142.71"/>
    <n v="5"/>
    <n v="29"/>
    <n v="28.542000000000002"/>
    <n v="17.257241379310347"/>
    <m/>
    <n v="0"/>
    <m/>
    <x v="0"/>
    <x v="1"/>
    <x v="1"/>
  </r>
  <r>
    <s v="1-01"/>
    <d v="2008-09-24T00:00:00"/>
    <n v="870.5"/>
    <n v="0"/>
    <n v="0"/>
    <n v="806.3"/>
    <n v="42"/>
    <n v="19.197619047619046"/>
    <n v="64.2"/>
    <n v="3"/>
    <n v="45"/>
    <n v="21.400000000000002"/>
    <n v="19.344444444444445"/>
    <m/>
    <n v="-0.05"/>
    <m/>
    <x v="0"/>
    <x v="1"/>
    <x v="2"/>
  </r>
  <r>
    <s v="1-01"/>
    <d v="2008-09-25T00:00:00"/>
    <n v="726.77"/>
    <n v="0"/>
    <n v="0"/>
    <n v="621.70000000000005"/>
    <n v="35"/>
    <n v="17.762857142857143"/>
    <n v="105.7"/>
    <n v="3"/>
    <n v="38"/>
    <n v="35.233333333333334"/>
    <n v="19.142105263157898"/>
    <m/>
    <n v="0.05"/>
    <m/>
    <x v="0"/>
    <x v="1"/>
    <x v="3"/>
  </r>
  <r>
    <s v="1-01"/>
    <d v="2008-09-26T00:00:00"/>
    <n v="790.88"/>
    <n v="0"/>
    <n v="0"/>
    <n v="673.8"/>
    <n v="40"/>
    <n v="16.844999999999999"/>
    <n v="117.08"/>
    <n v="3"/>
    <n v="43"/>
    <n v="39.026666666666664"/>
    <n v="18.392558139534884"/>
    <m/>
    <n v="2"/>
    <m/>
    <x v="0"/>
    <x v="1"/>
    <x v="4"/>
  </r>
  <r>
    <s v="1-01"/>
    <d v="2008-09-27T00:00:00"/>
    <n v="993.58"/>
    <n v="0"/>
    <n v="0"/>
    <n v="658"/>
    <n v="33"/>
    <n v="19.939393939393938"/>
    <n v="315.01"/>
    <n v="8"/>
    <n v="41"/>
    <n v="39.376249999999999"/>
    <n v="23.731951219512194"/>
    <s v="mulgowie hotel paid back bills "/>
    <m/>
    <m/>
    <x v="0"/>
    <x v="1"/>
    <x v="5"/>
  </r>
  <r>
    <m/>
    <d v="2008-09-28T00:00:00"/>
    <n v="4377.21"/>
    <n v="3090.48"/>
    <n v="7467.6900000000005"/>
    <m/>
    <n v="207"/>
    <n v="16.567863455988455"/>
    <n v="884.77"/>
    <n v="25"/>
    <n v="232"/>
    <n v="35.04470833333334"/>
    <n v="18.603142666919222"/>
    <s v="Counting bakery, exchange. Darts, Rsl MS who pay thru till later"/>
    <m/>
    <m/>
    <x v="1"/>
    <x v="1"/>
    <x v="6"/>
  </r>
  <r>
    <s v="1-02"/>
    <d v="2008-09-29T00:00:00"/>
    <n v="623.9"/>
    <n v="0"/>
    <n v="0"/>
    <n v="430.1"/>
    <n v="34"/>
    <n v="12.65"/>
    <n v="193.8"/>
    <n v="4"/>
    <n v="38"/>
    <n v="48.45"/>
    <n v="16.418421052631583"/>
    <s v="Darts not counted"/>
    <n v="-0.7"/>
    <m/>
    <x v="1"/>
    <x v="1"/>
    <x v="0"/>
  </r>
  <r>
    <s v="1-02"/>
    <d v="2008-09-30T00:00:00"/>
    <n v="577.16"/>
    <n v="0"/>
    <n v="0"/>
    <n v="557.29999999999995"/>
    <n v="38"/>
    <n v="14.665789473684208"/>
    <n v="19.86"/>
    <n v="1"/>
    <n v="39"/>
    <n v="19.86"/>
    <n v="14.798974358974359"/>
    <m/>
    <n v="0"/>
    <m/>
    <x v="1"/>
    <x v="1"/>
    <x v="1"/>
  </r>
  <r>
    <s v="1-02"/>
    <d v="2008-10-01T00:00:00"/>
    <n v="804.93"/>
    <n v="0"/>
    <n v="0"/>
    <n v="540.75"/>
    <n v="35"/>
    <n v="15.45"/>
    <n v="264.18"/>
    <n v="2"/>
    <n v="37"/>
    <n v="132.09"/>
    <n v="21.754864864864867"/>
    <s v="Bakery not counted, service kill of $249.92"/>
    <n v="0.65"/>
    <m/>
    <x v="1"/>
    <x v="1"/>
    <x v="2"/>
  </r>
  <r>
    <s v="1-02"/>
    <d v="2008-10-02T00:00:00"/>
    <n v="711.11"/>
    <n v="0"/>
    <n v="0"/>
    <n v="619.65"/>
    <n v="41"/>
    <n v="15.113414634146341"/>
    <n v="91.46"/>
    <n v="3"/>
    <n v="44"/>
    <n v="30.486666666666665"/>
    <n v="16.161590909090908"/>
    <m/>
    <n v="0.35"/>
    <m/>
    <x v="1"/>
    <x v="1"/>
    <x v="3"/>
  </r>
  <r>
    <s v="1-02"/>
    <d v="2008-10-03T00:00:00"/>
    <n v="1147.3599999999999"/>
    <n v="0"/>
    <n v="0"/>
    <n v="800.2"/>
    <n v="49"/>
    <n v="16.33061224489796"/>
    <n v="347.16"/>
    <n v="7"/>
    <n v="56"/>
    <n v="49.594285714285718"/>
    <n v="20.488571428571429"/>
    <m/>
    <n v="-0.2"/>
    <m/>
    <x v="1"/>
    <x v="1"/>
    <x v="4"/>
  </r>
  <r>
    <s v="1-02"/>
    <d v="2008-10-04T00:00:00"/>
    <n v="1277.96"/>
    <n v="0"/>
    <n v="0"/>
    <n v="1137.75"/>
    <n v="38"/>
    <n v="29.940789473684209"/>
    <n v="140.21"/>
    <n v="3"/>
    <n v="41"/>
    <n v="46.736666666666672"/>
    <n v="31.169756097560978"/>
    <m/>
    <n v="0"/>
    <m/>
    <x v="1"/>
    <x v="1"/>
    <x v="5"/>
  </r>
  <r>
    <m/>
    <d v="2008-10-05T00:00:00"/>
    <n v="5142.42"/>
    <n v="1987.58"/>
    <n v="7130"/>
    <m/>
    <n v="235"/>
    <n v="17.35843430440212"/>
    <n v="1056.67"/>
    <n v="20"/>
    <n v="255"/>
    <n v="54.536269841269842"/>
    <n v="20.132029785282352"/>
    <m/>
    <m/>
    <m/>
    <x v="2"/>
    <x v="1"/>
    <x v="6"/>
  </r>
  <r>
    <s v="1-03"/>
    <d v="2008-10-06T00:00:00"/>
    <n v="513.12"/>
    <n v="0"/>
    <n v="0"/>
    <n v="422.35"/>
    <n v="32"/>
    <n v="13.198437500000001"/>
    <n v="90.77"/>
    <n v="3"/>
    <n v="35"/>
    <n v="30.256666666666664"/>
    <n v="14.660571428571428"/>
    <m/>
    <n v="0.1"/>
    <m/>
    <x v="2"/>
    <x v="1"/>
    <x v="0"/>
  </r>
  <r>
    <s v="1-03"/>
    <d v="2008-10-07T00:00:00"/>
    <n v="1064.8900000000001"/>
    <n v="0"/>
    <n v="0"/>
    <n v="563.65"/>
    <n v="32"/>
    <n v="17.614062499999999"/>
    <n v="501.24"/>
    <n v="6"/>
    <n v="38"/>
    <n v="83.54"/>
    <n v="28.023421052631576"/>
    <m/>
    <n v="0.35"/>
    <m/>
    <x v="2"/>
    <x v="1"/>
    <x v="1"/>
  </r>
  <r>
    <s v="1-03"/>
    <d v="2008-10-08T00:00:00"/>
    <n v="728.44"/>
    <n v="0"/>
    <n v="0"/>
    <n v="546"/>
    <n v="42"/>
    <n v="13"/>
    <n v="182.44"/>
    <n v="9"/>
    <n v="51"/>
    <n v="20.271111111111111"/>
    <n v="14.283137254901963"/>
    <m/>
    <n v="0.3"/>
    <m/>
    <x v="2"/>
    <x v="1"/>
    <x v="2"/>
  </r>
  <r>
    <s v="1-03"/>
    <d v="2008-10-09T00:00:00"/>
    <n v="811.4"/>
    <n v="0"/>
    <n v="0"/>
    <n v="709.15"/>
    <n v="42"/>
    <n v="16.884523809523809"/>
    <n v="102.25"/>
    <n v="2"/>
    <n v="44"/>
    <n v="51.125"/>
    <n v="18.440909090909091"/>
    <m/>
    <n v="0"/>
    <m/>
    <x v="2"/>
    <x v="1"/>
    <x v="3"/>
  </r>
  <r>
    <s v="1-03"/>
    <d v="2008-10-10T00:00:00"/>
    <n v="1395.71"/>
    <n v="0"/>
    <n v="0"/>
    <n v="1130.4000000000001"/>
    <n v="57"/>
    <n v="19.831578947368424"/>
    <n v="265.31"/>
    <n v="3"/>
    <n v="60"/>
    <n v="88.436666666666667"/>
    <n v="23.261833333333335"/>
    <m/>
    <n v="0"/>
    <m/>
    <x v="2"/>
    <x v="1"/>
    <x v="4"/>
  </r>
  <r>
    <s v="1-03"/>
    <d v="2008-10-11T00:00:00"/>
    <n v="1158.17"/>
    <n v="0"/>
    <n v="0"/>
    <n v="846.65"/>
    <n v="39"/>
    <n v="21.708974358974359"/>
    <n v="311.52"/>
    <n v="4"/>
    <n v="43"/>
    <n v="77.88"/>
    <n v="26.934186046511631"/>
    <m/>
    <n v="0"/>
    <m/>
    <x v="2"/>
    <x v="1"/>
    <x v="5"/>
  </r>
  <r>
    <m/>
    <d v="2008-10-12T00:00:00"/>
    <n v="5671.7300000000005"/>
    <n v="2898.79"/>
    <n v="8570.52"/>
    <m/>
    <n v="244"/>
    <n v="17.039596185977768"/>
    <n v="1453.53"/>
    <n v="27"/>
    <n v="271"/>
    <n v="58.584907407407407"/>
    <n v="20.934009701143168"/>
    <m/>
    <m/>
    <m/>
    <x v="3"/>
    <x v="1"/>
    <x v="6"/>
  </r>
  <r>
    <s v="1-04"/>
    <d v="2008-10-13T00:00:00"/>
    <n v="515.54"/>
    <n v="0"/>
    <n v="0"/>
    <n v="277.75"/>
    <n v="28"/>
    <n v="9.9196428571428577"/>
    <n v="237.79"/>
    <n v="6"/>
    <n v="34"/>
    <n v="39.631666666666668"/>
    <n v="15.162941176470587"/>
    <s v="Minus Exchange 597.35, Bakery 764.66 and RSL 117.72 "/>
    <n v="-0.05"/>
    <m/>
    <x v="3"/>
    <x v="1"/>
    <x v="0"/>
  </r>
  <r>
    <s v="1-04"/>
    <d v="2008-10-14T00:00:00"/>
    <n v="399.86"/>
    <n v="0"/>
    <n v="0"/>
    <n v="376.75"/>
    <n v="30"/>
    <n v="12.558333333333334"/>
    <n v="23.11"/>
    <n v="1"/>
    <n v="31"/>
    <n v="23.11"/>
    <n v="12.898709677419355"/>
    <m/>
    <n v="0.05"/>
    <m/>
    <x v="3"/>
    <x v="1"/>
    <x v="1"/>
  </r>
  <r>
    <s v="1-04"/>
    <d v="2008-10-15T00:00:00"/>
    <n v="587.89"/>
    <n v="0"/>
    <n v="0"/>
    <n v="511.25"/>
    <n v="37"/>
    <n v="13.817567567567568"/>
    <n v="86.64"/>
    <n v="3"/>
    <n v="40"/>
    <n v="28.88"/>
    <n v="14.94725"/>
    <s v="    "/>
    <n v="0"/>
    <m/>
    <x v="3"/>
    <x v="1"/>
    <x v="2"/>
  </r>
  <r>
    <s v="1-04"/>
    <d v="2008-10-16T00:00:00"/>
    <n v="828.85"/>
    <n v="0"/>
    <n v="0"/>
    <n v="616.54999999999995"/>
    <n v="40"/>
    <n v="15.413749999999999"/>
    <n v="212.3"/>
    <n v="6"/>
    <n v="46"/>
    <n v="35.383333333333333"/>
    <n v="18.018478260869564"/>
    <m/>
    <m/>
    <m/>
    <x v="3"/>
    <x v="1"/>
    <x v="3"/>
  </r>
  <r>
    <s v="1-04"/>
    <d v="2008-10-17T00:00:00"/>
    <n v="1074.4100000000001"/>
    <n v="0"/>
    <n v="0"/>
    <n v="862.92"/>
    <n v="58"/>
    <n v="14.877931034482758"/>
    <n v="211.49"/>
    <n v="3"/>
    <n v="61"/>
    <n v="70.49666666666667"/>
    <n v="17.613278688524588"/>
    <m/>
    <m/>
    <m/>
    <x v="3"/>
    <x v="1"/>
    <x v="4"/>
  </r>
  <r>
    <s v="1-04"/>
    <d v="2008-10-18T00:00:00"/>
    <n v="912.28"/>
    <n v="0"/>
    <n v="0"/>
    <n v="748.25"/>
    <n v="35"/>
    <n v="21.37857142857143"/>
    <n v="164.03"/>
    <n v="4"/>
    <n v="39"/>
    <n v="41.0075"/>
    <n v="23.391794871794872"/>
    <m/>
    <n v="0"/>
    <m/>
    <x v="3"/>
    <x v="1"/>
    <x v="5"/>
  </r>
  <r>
    <m/>
    <d v="2008-10-19T00:00:00"/>
    <n v="4318.83"/>
    <n v="2271.09"/>
    <n v="6589.92"/>
    <m/>
    <n v="228"/>
    <n v="14.660966036849659"/>
    <n v="935.3599999999999"/>
    <n v="23"/>
    <n v="251"/>
    <n v="39.751527777777774"/>
    <n v="17.005408779179827"/>
    <m/>
    <m/>
    <m/>
    <x v="4"/>
    <x v="1"/>
    <x v="6"/>
  </r>
  <r>
    <s v="1-05"/>
    <d v="2008-10-20T00:00:00"/>
    <n v="851.11"/>
    <n v="0"/>
    <n v="0"/>
    <n v="487.9"/>
    <n v="35"/>
    <n v="13.94"/>
    <n v="363.21"/>
    <n v="5"/>
    <n v="40"/>
    <n v="72.641999999999996"/>
    <n v="21.277749999999997"/>
    <m/>
    <n v="0"/>
    <m/>
    <x v="4"/>
    <x v="1"/>
    <x v="0"/>
  </r>
  <r>
    <s v="1-05"/>
    <d v="2008-10-21T00:00:00"/>
    <n v="757.86"/>
    <n v="0"/>
    <n v="0"/>
    <n v="695.5"/>
    <n v="39"/>
    <n v="17.833333333333332"/>
    <n v="62.36"/>
    <n v="2"/>
    <n v="41"/>
    <n v="31.18"/>
    <n v="18.484390243902439"/>
    <m/>
    <n v="-0.05"/>
    <m/>
    <x v="4"/>
    <x v="1"/>
    <x v="1"/>
  </r>
  <r>
    <s v="1-05"/>
    <d v="2008-10-22T00:00:00"/>
    <n v="594.38"/>
    <n v="0"/>
    <n v="0"/>
    <n v="555.4"/>
    <n v="28"/>
    <n v="19.835714285714285"/>
    <n v="38.979999999999997"/>
    <n v="3"/>
    <n v="31"/>
    <n v="12.993333333333332"/>
    <n v="19.173548387096773"/>
    <m/>
    <n v="0"/>
    <m/>
    <x v="4"/>
    <x v="1"/>
    <x v="2"/>
  </r>
  <r>
    <s v="1-05"/>
    <d v="2008-10-23T00:00:00"/>
    <n v="491.99"/>
    <n v="0"/>
    <n v="0"/>
    <n v="311.05"/>
    <n v="28"/>
    <n v="11.108928571428573"/>
    <n v="180.94"/>
    <n v="6"/>
    <n v="34"/>
    <n v="30.156666666666666"/>
    <n v="14.470294117647059"/>
    <m/>
    <m/>
    <m/>
    <x v="4"/>
    <x v="1"/>
    <x v="3"/>
  </r>
  <r>
    <s v="1-05"/>
    <d v="2008-10-24T00:00:00"/>
    <n v="1026.8599999999999"/>
    <n v="0"/>
    <n v="0"/>
    <n v="735.28"/>
    <n v="55"/>
    <n v="13.368727272727272"/>
    <n v="291.58"/>
    <n v="9"/>
    <n v="64"/>
    <n v="32.397777777777776"/>
    <n v="16.044687499999998"/>
    <s v="Exchange cash 1803.90 not counted in takings"/>
    <m/>
    <m/>
    <x v="4"/>
    <x v="1"/>
    <x v="4"/>
  </r>
  <r>
    <s v="1-05"/>
    <d v="2008-10-25T00:00:00"/>
    <n v="1152.6199999999999"/>
    <n v="0"/>
    <n v="0"/>
    <n v="783.6"/>
    <n v="34"/>
    <n v="23.047058823529412"/>
    <n v="369.02"/>
    <n v="8"/>
    <n v="42"/>
    <n v="46.127499999999998"/>
    <n v="27.443333333333332"/>
    <m/>
    <n v="0.35"/>
    <m/>
    <x v="4"/>
    <x v="1"/>
    <x v="5"/>
  </r>
  <r>
    <m/>
    <d v="2008-10-26T00:00:00"/>
    <n v="4874.82"/>
    <n v="3550.34"/>
    <n v="8425.16"/>
    <m/>
    <n v="219"/>
    <n v="16.522293714455479"/>
    <n v="1306.0899999999999"/>
    <n v="33"/>
    <n v="252"/>
    <n v="37.58287962962963"/>
    <n v="19.482333930329933"/>
    <m/>
    <m/>
    <m/>
    <x v="5"/>
    <x v="1"/>
    <x v="6"/>
  </r>
  <r>
    <s v="1-06"/>
    <d v="2008-10-27T00:00:00"/>
    <n v="744.15"/>
    <n v="0"/>
    <n v="0"/>
    <n v="474.65"/>
    <n v="33"/>
    <n v="14.383333333333333"/>
    <n v="269.47000000000003"/>
    <n v="8"/>
    <n v="41"/>
    <n v="33.683750000000003"/>
    <n v="18.149268292682926"/>
    <m/>
    <n v="-0.1"/>
    <m/>
    <x v="5"/>
    <x v="1"/>
    <x v="0"/>
  </r>
  <r>
    <s v="1-06"/>
    <d v="2008-10-28T00:00:00"/>
    <n v="685.68"/>
    <n v="0"/>
    <n v="0"/>
    <n v="549.1"/>
    <n v="47"/>
    <n v="11.682978723404256"/>
    <n v="136.58000000000001"/>
    <n v="5"/>
    <n v="52"/>
    <n v="27.316000000000003"/>
    <n v="13.186153846153847"/>
    <m/>
    <m/>
    <m/>
    <x v="5"/>
    <x v="1"/>
    <x v="1"/>
  </r>
  <r>
    <s v="1-06"/>
    <d v="2008-10-29T00:00:00"/>
    <n v="718.21"/>
    <n v="0"/>
    <n v="0"/>
    <n v="595.5"/>
    <n v="34"/>
    <n v="17.514705882352942"/>
    <n v="122.71"/>
    <n v="2"/>
    <n v="36"/>
    <n v="61.354999999999997"/>
    <n v="19.950277777777778"/>
    <m/>
    <n v="-0.55000000000000004"/>
    <m/>
    <x v="5"/>
    <x v="1"/>
    <x v="2"/>
  </r>
  <r>
    <s v="1-06"/>
    <d v="2008-10-30T00:00:00"/>
    <n v="1024.96"/>
    <n v="0"/>
    <n v="0"/>
    <n v="815.25"/>
    <n v="37"/>
    <n v="22.033783783783782"/>
    <n v="159.71"/>
    <n v="3"/>
    <n v="40"/>
    <n v="53.236666666666672"/>
    <n v="24.374000000000002"/>
    <m/>
    <m/>
    <m/>
    <x v="5"/>
    <x v="1"/>
    <x v="3"/>
  </r>
  <r>
    <s v="1-06"/>
    <d v="2008-10-31T00:00:00"/>
    <n v="1388.38"/>
    <n v="0"/>
    <n v="0"/>
    <n v="1066"/>
    <n v="47"/>
    <n v="22.680851063829788"/>
    <n v="322.38"/>
    <n v="6"/>
    <n v="53"/>
    <n v="53.73"/>
    <n v="26.195849056603777"/>
    <m/>
    <n v="0"/>
    <m/>
    <x v="5"/>
    <x v="1"/>
    <x v="4"/>
  </r>
  <r>
    <s v="1-06"/>
    <d v="2008-11-01T00:00:00"/>
    <n v="1077.75"/>
    <n v="0"/>
    <n v="0"/>
    <n v="600.35"/>
    <n v="31"/>
    <n v="19.366129032258065"/>
    <n v="855.04"/>
    <n v="9"/>
    <n v="40"/>
    <n v="95.004444444444445"/>
    <n v="36.384749999999997"/>
    <m/>
    <n v="0"/>
    <m/>
    <x v="5"/>
    <x v="1"/>
    <x v="5"/>
  </r>
  <r>
    <m/>
    <d v="2008-11-02T00:00:00"/>
    <n v="5639.13"/>
    <n v="2776.33"/>
    <n v="8415.4599999999991"/>
    <m/>
    <n v="229"/>
    <n v="17.943630303160361"/>
    <n v="1865.89"/>
    <n v="33"/>
    <n v="262"/>
    <n v="54.054310185185187"/>
    <n v="23.040049828869723"/>
    <s v=" "/>
    <m/>
    <m/>
    <x v="6"/>
    <x v="1"/>
    <x v="6"/>
  </r>
  <r>
    <s v="1-07"/>
    <d v="2008-11-03T00:00:00"/>
    <n v="542.61"/>
    <n v="0"/>
    <n v="0"/>
    <n v="378.4"/>
    <n v="29"/>
    <n v="13.048275862068964"/>
    <n v="164.21"/>
    <n v="6"/>
    <n v="35"/>
    <n v="27.368333333333336"/>
    <n v="15.503142857142857"/>
    <m/>
    <n v="-0.6"/>
    <m/>
    <x v="6"/>
    <x v="1"/>
    <x v="0"/>
  </r>
  <r>
    <s v="1-07"/>
    <d v="2008-11-04T00:00:00"/>
    <n v="492.82"/>
    <n v="0"/>
    <n v="0"/>
    <n v="465.6"/>
    <n v="26"/>
    <n v="17.907692307692308"/>
    <n v="27.22"/>
    <n v="1"/>
    <n v="27"/>
    <n v="27.22"/>
    <n v="18.252592592592595"/>
    <m/>
    <n v="0.05"/>
    <m/>
    <x v="6"/>
    <x v="1"/>
    <x v="1"/>
  </r>
  <r>
    <s v="1-07"/>
    <d v="2008-11-05T00:00:00"/>
    <n v="978.8"/>
    <n v="0"/>
    <n v="0"/>
    <n v="898.05"/>
    <n v="49"/>
    <n v="18.327551020408162"/>
    <n v="80.75"/>
    <n v="3"/>
    <n v="52"/>
    <n v="26.916666666666668"/>
    <n v="18.823076923076922"/>
    <s v="Exchange 26/9 not counted in takings"/>
    <n v="1.95"/>
    <m/>
    <x v="6"/>
    <x v="1"/>
    <x v="2"/>
  </r>
  <r>
    <s v="1-07"/>
    <d v="2008-11-06T00:00:00"/>
    <n v="837.6"/>
    <n v="0"/>
    <n v="0"/>
    <n v="723.2"/>
    <n v="36"/>
    <n v="20.088888888888889"/>
    <n v="114.4"/>
    <n v="3"/>
    <n v="39"/>
    <n v="38.133333333333333"/>
    <n v="21.476923076923079"/>
    <m/>
    <n v="0"/>
    <m/>
    <x v="6"/>
    <x v="1"/>
    <x v="3"/>
  </r>
  <r>
    <s v="1-07"/>
    <d v="2008-11-07T00:00:00"/>
    <n v="1176.3399999999999"/>
    <n v="0"/>
    <n v="0"/>
    <n v="953.44"/>
    <n v="47"/>
    <n v="20.285957446808514"/>
    <n v="222.9"/>
    <n v="7"/>
    <n v="54"/>
    <n v="31.842857142857145"/>
    <n v="21.784074074074077"/>
    <s v="Mulgowie Hall cheque not countedi takings"/>
    <n v="0"/>
    <m/>
    <x v="6"/>
    <x v="1"/>
    <x v="4"/>
  </r>
  <r>
    <s v="1-07"/>
    <d v="2008-11-08T00:00:00"/>
    <n v="1277.68"/>
    <n v="0"/>
    <n v="0"/>
    <n v="937.2"/>
    <n v="36"/>
    <n v="26.033333333333335"/>
    <n v="340.48"/>
    <n v="9"/>
    <n v="45"/>
    <n v="37.831111111111113"/>
    <n v="28.392888888888891"/>
    <m/>
    <m/>
    <m/>
    <x v="6"/>
    <x v="1"/>
    <x v="5"/>
  </r>
  <r>
    <m/>
    <d v="2008-11-09T00:00:00"/>
    <n v="5305.85"/>
    <n v="2614.35"/>
    <n v="7920.2000000000007"/>
    <m/>
    <n v="223"/>
    <n v="19.281949809866692"/>
    <n v="949.96"/>
    <n v="29"/>
    <n v="252"/>
    <n v="31.552050264550271"/>
    <n v="20.70544973544974"/>
    <m/>
    <m/>
    <m/>
    <x v="7"/>
    <x v="1"/>
    <x v="6"/>
  </r>
  <r>
    <s v="1-08"/>
    <d v="2008-11-10T00:00:00"/>
    <n v="675.9"/>
    <n v="0"/>
    <n v="0"/>
    <n v="455.05"/>
    <n v="30"/>
    <n v="15.168333333333333"/>
    <n v="220.85"/>
    <n v="6"/>
    <n v="36"/>
    <n v="36.80833333333333"/>
    <n v="18.774999999999999"/>
    <m/>
    <n v="-7"/>
    <m/>
    <x v="7"/>
    <x v="1"/>
    <x v="0"/>
  </r>
  <r>
    <s v="1-08"/>
    <d v="2008-11-11T00:00:00"/>
    <n v="553.37"/>
    <n v="0"/>
    <n v="0"/>
    <n v="471.9"/>
    <n v="41"/>
    <n v="11.509756097560976"/>
    <n v="81.47"/>
    <n v="2"/>
    <n v="43"/>
    <n v="40.734999999999999"/>
    <n v="12.869069767441861"/>
    <m/>
    <n v="-4.95"/>
    <m/>
    <x v="7"/>
    <x v="1"/>
    <x v="1"/>
  </r>
  <r>
    <s v="1-08"/>
    <d v="2008-11-12T00:00:00"/>
    <n v="792.56"/>
    <n v="0"/>
    <n v="0"/>
    <n v="698.35"/>
    <n v="39"/>
    <n v="17.906410256410258"/>
    <n v="94.21"/>
    <n v="4"/>
    <n v="43"/>
    <n v="23.552499999999998"/>
    <n v="18.431627906976747"/>
    <m/>
    <n v="0"/>
    <m/>
    <x v="7"/>
    <x v="1"/>
    <x v="2"/>
  </r>
  <r>
    <s v="1-08"/>
    <d v="2008-11-13T00:00:00"/>
    <n v="913.88"/>
    <n v="0"/>
    <n v="0"/>
    <n v="806.6"/>
    <n v="43"/>
    <n v="18.758139534883721"/>
    <n v="107.28"/>
    <n v="3"/>
    <n v="46"/>
    <n v="35.76"/>
    <n v="19.86695652173913"/>
    <m/>
    <n v="-0.3"/>
    <m/>
    <x v="7"/>
    <x v="1"/>
    <x v="3"/>
  </r>
  <r>
    <s v="1-08"/>
    <d v="2008-11-14T00:00:00"/>
    <n v="1533.64"/>
    <n v="0"/>
    <n v="0"/>
    <n v="1309.8"/>
    <n v="62"/>
    <n v="21.125806451612902"/>
    <n v="223.84"/>
    <n v="4"/>
    <n v="66"/>
    <n v="55.96"/>
    <n v="23.236969696969695"/>
    <m/>
    <n v="0.05"/>
    <m/>
    <x v="7"/>
    <x v="1"/>
    <x v="4"/>
  </r>
  <r>
    <s v="1-08"/>
    <d v="2008-11-15T00:00:00"/>
    <n v="1159.1300000000001"/>
    <n v="0"/>
    <n v="0"/>
    <n v="1037"/>
    <n v="41"/>
    <n v="25.292682926829269"/>
    <n v="122.13"/>
    <n v="4"/>
    <n v="45"/>
    <n v="30.532499999999999"/>
    <n v="25.758444444444446"/>
    <m/>
    <n v="0"/>
    <m/>
    <x v="7"/>
    <x v="1"/>
    <x v="5"/>
  </r>
  <r>
    <m/>
    <d v="2008-11-16T00:00:00"/>
    <n v="5628.4800000000005"/>
    <n v="3059.36"/>
    <n v="8687.84"/>
    <m/>
    <n v="256"/>
    <n v="18.293521433438411"/>
    <n v="849.78"/>
    <n v="23"/>
    <n v="279"/>
    <n v="37.224722222222219"/>
    <n v="19.823011389595312"/>
    <m/>
    <m/>
    <m/>
    <x v="8"/>
    <x v="1"/>
    <x v="6"/>
  </r>
  <r>
    <s v="1-09"/>
    <d v="2008-11-17T00:00:00"/>
    <n v="817.65"/>
    <n v="0"/>
    <n v="0"/>
    <n v="624.15"/>
    <n v="40"/>
    <n v="15.60375"/>
    <n v="193.5"/>
    <n v="5"/>
    <n v="45"/>
    <n v="38.700000000000003"/>
    <n v="18.169999999999998"/>
    <s v="$510.46 Baker taken off figures"/>
    <n v="-1"/>
    <m/>
    <x v="8"/>
    <x v="1"/>
    <x v="0"/>
  </r>
  <r>
    <s v="1-09"/>
    <d v="2008-11-18T00:00:00"/>
    <n v="917.15"/>
    <n v="0"/>
    <n v="0"/>
    <n v="703.55"/>
    <n v="45"/>
    <n v="15.634444444444444"/>
    <n v="213.6"/>
    <n v="5"/>
    <n v="50"/>
    <n v="42.72"/>
    <n v="18.343"/>
    <m/>
    <n v="13.05"/>
    <m/>
    <x v="8"/>
    <x v="1"/>
    <x v="1"/>
  </r>
  <r>
    <s v="1-09"/>
    <d v="2008-11-19T00:00:00"/>
    <n v="925.27"/>
    <n v="0"/>
    <n v="0"/>
    <n v="643.15"/>
    <n v="30"/>
    <n v="21.438333333333333"/>
    <n v="257.12"/>
    <n v="7"/>
    <n v="37"/>
    <n v="36.731428571428573"/>
    <n v="24.331621621621622"/>
    <m/>
    <n v="-25"/>
    <m/>
    <x v="8"/>
    <x v="1"/>
    <x v="2"/>
  </r>
  <r>
    <s v="1-09"/>
    <d v="2008-11-20T00:00:00"/>
    <n v="1107.17"/>
    <n v="0"/>
    <n v="0"/>
    <n v="708.95"/>
    <n v="31"/>
    <n v="22.869354838709679"/>
    <n v="398.22"/>
    <n v="8"/>
    <n v="39"/>
    <n v="49.777500000000003"/>
    <n v="28.388974358974362"/>
    <m/>
    <n v="60.7"/>
    <m/>
    <x v="8"/>
    <x v="1"/>
    <x v="3"/>
  </r>
  <r>
    <s v="1-09"/>
    <d v="2008-11-21T00:00:00"/>
    <n v="1170.1400000000001"/>
    <n v="0"/>
    <n v="0"/>
    <n v="1008.25"/>
    <n v="51"/>
    <n v="19.769607843137255"/>
    <n v="162.18"/>
    <n v="7"/>
    <n v="58"/>
    <n v="23.168571428571429"/>
    <n v="20.179827586206898"/>
    <s v="758.40 exchange taken off cash for day"/>
    <n v="3.1"/>
    <m/>
    <x v="8"/>
    <x v="1"/>
    <x v="4"/>
  </r>
  <r>
    <s v="1-09"/>
    <d v="2008-11-22T00:00:00"/>
    <n v="1238.8499999999999"/>
    <n v="0"/>
    <n v="0"/>
    <n v="825"/>
    <n v="41"/>
    <n v="20.121951219512194"/>
    <n v="413.88"/>
    <n v="7"/>
    <n v="48"/>
    <n v="59.125714285714288"/>
    <n v="25.810000000000002"/>
    <m/>
    <m/>
    <m/>
    <x v="8"/>
    <x v="1"/>
    <x v="5"/>
  </r>
  <r>
    <m/>
    <d v="2008-11-23T00:00:00"/>
    <n v="6176.23"/>
    <n v="3032.6"/>
    <n v="9208.83"/>
    <m/>
    <n v="238"/>
    <n v="19.239573613189485"/>
    <n v="1638.5"/>
    <n v="39"/>
    <n v="277"/>
    <n v="41.703869047619044"/>
    <n v="22.537237261133811"/>
    <m/>
    <m/>
    <m/>
    <x v="9"/>
    <x v="1"/>
    <x v="6"/>
  </r>
  <r>
    <s v="1-10"/>
    <d v="2008-11-24T00:00:00"/>
    <n v="655.65"/>
    <n v="0"/>
    <n v="0"/>
    <n v="402.25"/>
    <n v="36"/>
    <n v="11.173611111111111"/>
    <n v="253.4"/>
    <n v="7"/>
    <n v="43"/>
    <n v="36.200000000000003"/>
    <n v="15.247674418604651"/>
    <s v="Bakery 498.02 not counted in takings"/>
    <n v="0.35"/>
    <m/>
    <x v="9"/>
    <x v="1"/>
    <x v="0"/>
  </r>
  <r>
    <s v="1-10"/>
    <d v="2008-11-25T00:00:00"/>
    <n v="659.35"/>
    <n v="0"/>
    <n v="0"/>
    <n v="530.25"/>
    <n v="46"/>
    <n v="11.527173913043478"/>
    <n v="129.1"/>
    <n v="4"/>
    <n v="50"/>
    <n v="32.274999999999999"/>
    <n v="13.187000000000001"/>
    <m/>
    <n v="3.05"/>
    <m/>
    <x v="9"/>
    <x v="1"/>
    <x v="1"/>
  </r>
  <r>
    <s v="1-10"/>
    <d v="2008-11-26T00:00:00"/>
    <n v="623.82000000000005"/>
    <n v="0"/>
    <n v="0"/>
    <n v="551.20000000000005"/>
    <n v="32"/>
    <n v="17.225000000000001"/>
    <n v="72.62"/>
    <n v="1"/>
    <n v="33"/>
    <n v="72.62"/>
    <n v="18.903636363636366"/>
    <m/>
    <n v="-0.1"/>
    <m/>
    <x v="9"/>
    <x v="1"/>
    <x v="2"/>
  </r>
  <r>
    <s v="1-10"/>
    <d v="2008-11-27T00:00:00"/>
    <n v="930.03"/>
    <n v="0"/>
    <n v="0"/>
    <n v="817.8"/>
    <n v="49"/>
    <n v="16.689795918367345"/>
    <n v="112.23"/>
    <n v="5"/>
    <n v="54"/>
    <n v="22.446000000000002"/>
    <n v="17.222777777777779"/>
    <s v="Laidley Hotel $1212.58 not counted"/>
    <n v="-2.85"/>
    <m/>
    <x v="9"/>
    <x v="1"/>
    <x v="3"/>
  </r>
  <r>
    <s v="1-10"/>
    <d v="2008-11-28T00:00:00"/>
    <n v="1206.69"/>
    <n v="0"/>
    <n v="0"/>
    <n v="908.25"/>
    <n v="42"/>
    <n v="21.625"/>
    <n v="298.44"/>
    <n v="5"/>
    <n v="47"/>
    <n v="59.688000000000002"/>
    <n v="25.674255319148937"/>
    <m/>
    <n v="-0.15"/>
    <m/>
    <x v="9"/>
    <x v="1"/>
    <x v="4"/>
  </r>
  <r>
    <s v="1-10"/>
    <d v="2008-11-29T00:00:00"/>
    <n v="1084.3599999999999"/>
    <n v="0"/>
    <n v="0"/>
    <n v="614.04999999999995"/>
    <n v="36"/>
    <n v="17.056944444444444"/>
    <n v="470.31"/>
    <n v="8"/>
    <n v="44"/>
    <n v="58.78875"/>
    <n v="24.644545454545451"/>
    <m/>
    <n v="29"/>
    <m/>
    <x v="9"/>
    <x v="1"/>
    <x v="5"/>
  </r>
  <r>
    <m/>
    <d v="2008-11-30T00:00:00"/>
    <n v="5159.9000000000005"/>
    <n v="2748.22"/>
    <n v="7908.1200000000008"/>
    <m/>
    <n v="241"/>
    <n v="15.882920897827731"/>
    <n v="1336.1"/>
    <n v="30"/>
    <n v="271"/>
    <n v="47.002958333333332"/>
    <n v="19.146648222285531"/>
    <m/>
    <m/>
    <m/>
    <x v="10"/>
    <x v="1"/>
    <x v="6"/>
  </r>
  <r>
    <s v="1-11"/>
    <d v="2008-12-01T00:00:00"/>
    <n v="771.69"/>
    <n v="0"/>
    <n v="0"/>
    <n v="485.85"/>
    <n v="34"/>
    <n v="14.289705882352942"/>
    <n v="285.83999999999997"/>
    <n v="8"/>
    <n v="42"/>
    <n v="35.729999999999997"/>
    <n v="18.373571428571431"/>
    <m/>
    <n v="0.05"/>
    <m/>
    <x v="10"/>
    <x v="1"/>
    <x v="0"/>
  </r>
  <r>
    <s v="1-11"/>
    <d v="2008-12-02T00:00:00"/>
    <n v="625.49"/>
    <n v="0"/>
    <n v="0"/>
    <n v="491.9"/>
    <n v="43"/>
    <n v="11.439534883720929"/>
    <n v="133.59"/>
    <n v="3"/>
    <n v="46"/>
    <n v="44.53"/>
    <n v="13.597608695652173"/>
    <m/>
    <n v="0"/>
    <m/>
    <x v="10"/>
    <x v="1"/>
    <x v="1"/>
  </r>
  <r>
    <s v="1-11"/>
    <d v="2008-12-03T00:00:00"/>
    <n v="677"/>
    <n v="0"/>
    <n v="0"/>
    <n v="452.45"/>
    <n v="19"/>
    <n v="23.813157894736843"/>
    <n v="224.55"/>
    <n v="6"/>
    <n v="25"/>
    <n v="37.425000000000004"/>
    <n v="27.08"/>
    <m/>
    <n v="1"/>
    <m/>
    <x v="10"/>
    <x v="1"/>
    <x v="2"/>
  </r>
  <r>
    <s v="1-11"/>
    <d v="2008-12-04T00:00:00"/>
    <n v="827.11"/>
    <n v="0"/>
    <n v="0"/>
    <n v="715.2"/>
    <n v="40"/>
    <n v="17.880000000000003"/>
    <n v="111.91"/>
    <n v="1"/>
    <n v="41"/>
    <n v="111.91"/>
    <n v="20.17341463414634"/>
    <m/>
    <n v="-0.05"/>
    <m/>
    <x v="10"/>
    <x v="1"/>
    <x v="3"/>
  </r>
  <r>
    <s v="1-11"/>
    <d v="2008-12-05T00:00:00"/>
    <n v="1496.31"/>
    <n v="0"/>
    <n v="0"/>
    <n v="1033.75"/>
    <n v="66"/>
    <n v="15.662878787878787"/>
    <n v="462.56"/>
    <n v="7"/>
    <n v="73"/>
    <n v="66.08"/>
    <n v="20.497397260273971"/>
    <m/>
    <n v="0"/>
    <m/>
    <x v="10"/>
    <x v="1"/>
    <x v="4"/>
  </r>
  <r>
    <s v="1-11"/>
    <d v="2008-12-06T00:00:00"/>
    <n v="1014.62"/>
    <n v="0"/>
    <n v="0"/>
    <n v="537.15"/>
    <n v="29"/>
    <n v="18.522413793103446"/>
    <n v="477.47"/>
    <n v="8"/>
    <n v="37"/>
    <n v="59.683750000000003"/>
    <n v="27.422162162162163"/>
    <m/>
    <n v="0"/>
    <m/>
    <x v="10"/>
    <x v="1"/>
    <x v="5"/>
  </r>
  <r>
    <m/>
    <d v="2008-12-07T00:00:00"/>
    <n v="5412.22"/>
    <n v="3727.07"/>
    <n v="9139.2900000000009"/>
    <m/>
    <n v="231"/>
    <n v="16.934615206965493"/>
    <n v="1695.92"/>
    <n v="33"/>
    <n v="264"/>
    <n v="59.226458333333333"/>
    <n v="21.190692363467679"/>
    <s v="$1505 Show Society in accounts"/>
    <m/>
    <m/>
    <x v="11"/>
    <x v="1"/>
    <x v="6"/>
  </r>
  <r>
    <s v="1-12"/>
    <d v="2008-12-08T00:00:00"/>
    <n v="608.91999999999996"/>
    <n v="0"/>
    <n v="0"/>
    <n v="418.7"/>
    <n v="34"/>
    <n v="12.314705882352941"/>
    <n v="190.22"/>
    <n v="5"/>
    <n v="39"/>
    <n v="38.043999999999997"/>
    <n v="15.613333333333332"/>
    <m/>
    <n v="0"/>
    <m/>
    <x v="11"/>
    <x v="1"/>
    <x v="0"/>
  </r>
  <r>
    <s v="1-12"/>
    <d v="2008-12-09T00:00:00"/>
    <n v="992.62"/>
    <n v="0"/>
    <n v="0"/>
    <n v="622.6"/>
    <n v="42"/>
    <n v="14.823809523809524"/>
    <n v="370.02"/>
    <n v="9"/>
    <n v="51"/>
    <n v="41.11333333333333"/>
    <n v="19.463137254901962"/>
    <m/>
    <n v="1.05"/>
    <m/>
    <x v="11"/>
    <x v="1"/>
    <x v="1"/>
  </r>
  <r>
    <s v="1-12"/>
    <d v="2008-12-10T00:00:00"/>
    <n v="888.73"/>
    <n v="0"/>
    <n v="0"/>
    <n v="650.15"/>
    <n v="37"/>
    <n v="17.57162162162162"/>
    <n v="238.58"/>
    <n v="6"/>
    <n v="43"/>
    <n v="39.763333333333335"/>
    <n v="20.668139534883721"/>
    <m/>
    <n v="-0.75"/>
    <m/>
    <x v="11"/>
    <x v="1"/>
    <x v="2"/>
  </r>
  <r>
    <s v="1-12"/>
    <d v="2008-12-11T00:00:00"/>
    <n v="1533.94"/>
    <n v="0"/>
    <n v="0"/>
    <n v="1107.9000000000001"/>
    <n v="46"/>
    <n v="24.084782608695654"/>
    <n v="426.04"/>
    <n v="7"/>
    <n v="53"/>
    <n v="60.862857142857145"/>
    <n v="28.942264150943398"/>
    <m/>
    <n v="52.65"/>
    <m/>
    <x v="11"/>
    <x v="1"/>
    <x v="3"/>
  </r>
  <r>
    <s v="1-12"/>
    <d v="2008-12-12T00:00:00"/>
    <n v="841.04"/>
    <n v="0"/>
    <n v="0"/>
    <n v="705.6"/>
    <n v="35"/>
    <n v="20.16"/>
    <n v="135.44"/>
    <n v="2"/>
    <n v="37"/>
    <n v="67.72"/>
    <n v="22.730810810810809"/>
    <m/>
    <n v="1.3"/>
    <m/>
    <x v="11"/>
    <x v="1"/>
    <x v="4"/>
  </r>
  <r>
    <s v="1-12"/>
    <d v="2008-12-13T00:00:00"/>
    <n v="808.35"/>
    <n v="0"/>
    <n v="0"/>
    <n v="568.65"/>
    <n v="26"/>
    <n v="21.871153846153845"/>
    <n v="239.7"/>
    <n v="5"/>
    <n v="31"/>
    <n v="47.94"/>
    <n v="26.075806451612902"/>
    <m/>
    <n v="-5.75"/>
    <m/>
    <x v="11"/>
    <x v="1"/>
    <x v="5"/>
  </r>
  <r>
    <m/>
    <d v="2008-12-14T00:00:00"/>
    <n v="5673.6"/>
    <n v="2602.21"/>
    <n v="8275.8100000000013"/>
    <m/>
    <n v="220"/>
    <n v="18.471012247105595"/>
    <n v="1600.0000000000002"/>
    <n v="34"/>
    <n v="254"/>
    <n v="49.240587301587304"/>
    <n v="22.24891525608102"/>
    <m/>
    <m/>
    <m/>
    <x v="12"/>
    <x v="1"/>
    <x v="6"/>
  </r>
  <r>
    <s v="1-13"/>
    <d v="2008-12-15T00:00:00"/>
    <n v="1007.38"/>
    <n v="0"/>
    <n v="0"/>
    <n v="758.8"/>
    <n v="37"/>
    <n v="20.508108108108107"/>
    <n v="248.58"/>
    <n v="6"/>
    <n v="43"/>
    <n v="41.43"/>
    <n v="23.427441860465116"/>
    <m/>
    <n v="0"/>
    <m/>
    <x v="12"/>
    <x v="1"/>
    <x v="0"/>
  </r>
  <r>
    <s v="1-13"/>
    <d v="2008-12-16T00:00:00"/>
    <n v="818.49"/>
    <n v="0"/>
    <n v="0"/>
    <n v="707.5"/>
    <n v="49"/>
    <n v="14.438775510204081"/>
    <n v="110.99"/>
    <n v="4"/>
    <n v="53"/>
    <n v="27.747499999999999"/>
    <n v="15.443207547169811"/>
    <m/>
    <n v="-0.2"/>
    <m/>
    <x v="12"/>
    <x v="1"/>
    <x v="1"/>
  </r>
  <r>
    <s v="1-13"/>
    <d v="2008-12-17T00:00:00"/>
    <n v="1800.85"/>
    <n v="0"/>
    <n v="0"/>
    <n v="1641.55"/>
    <n v="35"/>
    <n v="46.901428571428568"/>
    <n v="159.30000000000001"/>
    <n v="4"/>
    <n v="39"/>
    <n v="39.825000000000003"/>
    <n v="46.175641025641021"/>
    <m/>
    <n v="0"/>
    <m/>
    <x v="12"/>
    <x v="1"/>
    <x v="2"/>
  </r>
  <r>
    <s v="1-13"/>
    <d v="2008-12-18T00:00:00"/>
    <n v="1294.8900000000001"/>
    <n v="0"/>
    <n v="0"/>
    <n v="911.8"/>
    <n v="37"/>
    <n v="24.643243243243241"/>
    <n v="383.09"/>
    <n v="7"/>
    <n v="44"/>
    <n v="54.727142857142852"/>
    <n v="29.429318181818179"/>
    <m/>
    <n v="0.65"/>
    <m/>
    <x v="12"/>
    <x v="1"/>
    <x v="3"/>
  </r>
  <r>
    <s v="1-13"/>
    <d v="2008-12-19T00:00:00"/>
    <n v="2207.73"/>
    <n v="0"/>
    <n v="0"/>
    <n v="1722.25"/>
    <n v="56"/>
    <n v="30.754464285714285"/>
    <n v="485.49"/>
    <n v="8"/>
    <n v="64"/>
    <n v="60.686250000000001"/>
    <n v="34.495937499999997"/>
    <m/>
    <n v="0"/>
    <m/>
    <x v="12"/>
    <x v="1"/>
    <x v="4"/>
  </r>
  <r>
    <s v="1-13"/>
    <d v="2008-12-20T00:00:00"/>
    <n v="1564.95"/>
    <n v="0"/>
    <n v="0"/>
    <n v="884.6"/>
    <n v="22"/>
    <n v="40.209090909090911"/>
    <n v="680.35"/>
    <n v="9"/>
    <n v="31"/>
    <n v="75.594444444444449"/>
    <n v="50.482258064516131"/>
    <m/>
    <n v="0"/>
    <m/>
    <x v="12"/>
    <x v="1"/>
    <x v="5"/>
  </r>
  <r>
    <m/>
    <d v="2008-12-21T00:00:00"/>
    <n v="8694.2900000000009"/>
    <n v="4311.51"/>
    <n v="13005.800000000001"/>
    <m/>
    <n v="236"/>
    <n v="29.575851771298201"/>
    <n v="2067.8000000000002"/>
    <n v="38"/>
    <n v="274"/>
    <n v="50.001722883597886"/>
    <n v="33.24230069660171"/>
    <m/>
    <m/>
    <m/>
    <x v="13"/>
    <x v="1"/>
    <x v="6"/>
  </r>
  <r>
    <s v="1-14"/>
    <d v="2008-12-22T00:00:00"/>
    <n v="3276.73"/>
    <n v="0"/>
    <n v="0"/>
    <n v="2536.9499999999998"/>
    <n v="72"/>
    <n v="35.235416666666666"/>
    <n v="1189.78"/>
    <n v="19"/>
    <n v="91"/>
    <n v="62.62"/>
    <n v="40.953076923076921"/>
    <m/>
    <n v="0"/>
    <m/>
    <x v="13"/>
    <x v="1"/>
    <x v="0"/>
  </r>
  <r>
    <s v="1-14"/>
    <d v="2008-12-23T00:00:00"/>
    <n v="4367.3599999999997"/>
    <n v="0"/>
    <n v="0"/>
    <n v="2276.6999999999998"/>
    <n v="69"/>
    <n v="32.995652173913044"/>
    <n v="2090.66"/>
    <n v="22"/>
    <n v="91"/>
    <n v="95.029999999999987"/>
    <n v="47.99296703296703"/>
    <m/>
    <n v="0"/>
    <m/>
    <x v="13"/>
    <x v="1"/>
    <x v="1"/>
  </r>
  <r>
    <s v="1-14"/>
    <d v="2008-12-24T00:00:00"/>
    <n v="3250.51"/>
    <n v="0"/>
    <n v="0"/>
    <n v="2824.65"/>
    <n v="83"/>
    <n v="34.031927710843377"/>
    <n v="695.86"/>
    <n v="11"/>
    <n v="94"/>
    <n v="63.26"/>
    <n v="37.452234042553194"/>
    <m/>
    <n v="0"/>
    <m/>
    <x v="13"/>
    <x v="1"/>
    <x v="2"/>
  </r>
  <r>
    <s v="1-14"/>
    <d v="2008-12-25T00:00:00"/>
    <n v="0"/>
    <n v="0"/>
    <n v="0"/>
    <n v="0"/>
    <n v="0"/>
    <n v="0"/>
    <n v="0"/>
    <n v="0"/>
    <n v="0"/>
    <n v="0"/>
    <n v="0"/>
    <m/>
    <m/>
    <m/>
    <x v="13"/>
    <x v="1"/>
    <x v="3"/>
  </r>
  <r>
    <s v="1-14"/>
    <d v="2008-12-26T00:00:00"/>
    <n v="0"/>
    <n v="0"/>
    <n v="0"/>
    <n v="0"/>
    <n v="0"/>
    <n v="0"/>
    <n v="0"/>
    <n v="0"/>
    <n v="0"/>
    <n v="0"/>
    <n v="0"/>
    <m/>
    <m/>
    <m/>
    <x v="13"/>
    <x v="1"/>
    <x v="4"/>
  </r>
  <r>
    <s v="1-14"/>
    <d v="2008-12-27T00:00:00"/>
    <n v="0"/>
    <n v="0"/>
    <n v="0"/>
    <n v="0"/>
    <n v="0"/>
    <n v="0"/>
    <n v="0"/>
    <n v="0"/>
    <n v="0"/>
    <n v="0"/>
    <n v="0"/>
    <m/>
    <m/>
    <m/>
    <x v="13"/>
    <x v="1"/>
    <x v="5"/>
  </r>
  <r>
    <m/>
    <d v="2008-12-28T00:00:00"/>
    <n v="10894.6"/>
    <n v="2923.03"/>
    <n v="13817.630000000001"/>
    <m/>
    <n v="224"/>
    <n v="17.043832758570513"/>
    <n v="3976.2999999999997"/>
    <n v="52"/>
    <n v="276"/>
    <n v="36.818333333333328"/>
    <n v="21.066379666432855"/>
    <m/>
    <m/>
    <m/>
    <x v="14"/>
    <x v="1"/>
    <x v="6"/>
  </r>
  <r>
    <s v="1-15"/>
    <d v="2008-12-29T00:00:00"/>
    <n v="525.95000000000005"/>
    <n v="0"/>
    <n v="0"/>
    <n v="525.95000000000005"/>
    <n v="31"/>
    <n v="16.966129032258067"/>
    <n v="0"/>
    <n v="0"/>
    <n v="31"/>
    <n v="0"/>
    <n v="16.966129032258067"/>
    <m/>
    <m/>
    <m/>
    <x v="14"/>
    <x v="1"/>
    <x v="0"/>
  </r>
  <r>
    <s v="1-15"/>
    <d v="2008-12-30T00:00:00"/>
    <n v="468.72"/>
    <n v="0"/>
    <n v="0"/>
    <n v="400.1"/>
    <n v="26"/>
    <n v="15.38846153846154"/>
    <n v="68.62"/>
    <n v="1"/>
    <n v="27"/>
    <n v="68.62"/>
    <n v="17.36"/>
    <m/>
    <n v="-0.95"/>
    <m/>
    <x v="14"/>
    <x v="1"/>
    <x v="1"/>
  </r>
  <r>
    <s v="1-15"/>
    <d v="2008-12-31T00:00:00"/>
    <n v="1329.95"/>
    <n v="0"/>
    <n v="0"/>
    <n v="729.7"/>
    <n v="46"/>
    <n v="15.86304347826087"/>
    <n v="605.85"/>
    <n v="8"/>
    <n v="54"/>
    <n v="75.731250000000003"/>
    <n v="24.732407407407411"/>
    <s v="Bakery 428.40 taken off"/>
    <n v="0"/>
    <m/>
    <x v="14"/>
    <x v="1"/>
    <x v="2"/>
  </r>
  <r>
    <s v="1-15"/>
    <d v="2009-01-01T00:00:00"/>
    <n v="0"/>
    <n v="0"/>
    <n v="0"/>
    <n v="0"/>
    <n v="0"/>
    <n v="0"/>
    <n v="0"/>
    <n v="0"/>
    <n v="0"/>
    <n v="0"/>
    <n v="0"/>
    <m/>
    <m/>
    <m/>
    <x v="15"/>
    <x v="2"/>
    <x v="3"/>
  </r>
  <r>
    <s v="1-15"/>
    <d v="2009-01-02T00:00:00"/>
    <n v="1121.69"/>
    <n v="0"/>
    <n v="0"/>
    <n v="873.9"/>
    <n v="46"/>
    <n v="18.997826086956522"/>
    <n v="247.79"/>
    <n v="8"/>
    <n v="54"/>
    <n v="30.973749999999999"/>
    <n v="20.772037037037038"/>
    <m/>
    <n v="-1"/>
    <m/>
    <x v="15"/>
    <x v="2"/>
    <x v="4"/>
  </r>
  <r>
    <s v="1-15"/>
    <d v="2009-01-03T00:00:00"/>
    <n v="518.15"/>
    <n v="0"/>
    <n v="0"/>
    <n v="406.3"/>
    <n v="21"/>
    <n v="19.347619047619048"/>
    <n v="111.85"/>
    <n v="3"/>
    <n v="24"/>
    <n v="37.283333333333331"/>
    <n v="21.589583333333334"/>
    <m/>
    <n v="-0.1"/>
    <m/>
    <x v="15"/>
    <x v="2"/>
    <x v="5"/>
  </r>
  <r>
    <m/>
    <d v="2009-01-04T00:00:00"/>
    <n v="3964.46"/>
    <n v="1971.21"/>
    <n v="5935.67"/>
    <m/>
    <n v="170"/>
    <n v="14.427179863926009"/>
    <n v="1034.1099999999999"/>
    <n v="20"/>
    <n v="190"/>
    <n v="35.43472222222222"/>
    <n v="16.903359468339307"/>
    <m/>
    <m/>
    <m/>
    <x v="16"/>
    <x v="2"/>
    <x v="6"/>
  </r>
  <r>
    <s v="1-16"/>
    <d v="2009-01-05T00:00:00"/>
    <n v="656.1"/>
    <n v="0"/>
    <n v="0"/>
    <n v="475"/>
    <n v="34"/>
    <n v="13.970588235294118"/>
    <n v="181.1"/>
    <n v="7"/>
    <n v="41"/>
    <n v="25.87142857142857"/>
    <n v="16.002439024390245"/>
    <m/>
    <n v="-0.1"/>
    <m/>
    <x v="16"/>
    <x v="2"/>
    <x v="0"/>
  </r>
  <r>
    <s v="1-16"/>
    <d v="2009-01-06T00:00:00"/>
    <n v="633.91"/>
    <n v="0"/>
    <n v="0"/>
    <n v="430.1"/>
    <n v="34"/>
    <n v="12.65"/>
    <n v="203.81"/>
    <n v="7"/>
    <n v="41"/>
    <n v="29.115714285714287"/>
    <n v="15.461219512195123"/>
    <m/>
    <n v="4.2"/>
    <m/>
    <x v="16"/>
    <x v="2"/>
    <x v="1"/>
  </r>
  <r>
    <s v="1-16"/>
    <d v="2009-01-07T00:00:00"/>
    <n v="756.9"/>
    <n v="0"/>
    <n v="0"/>
    <n v="477.1"/>
    <n v="32"/>
    <n v="14.909375000000001"/>
    <n v="279.8"/>
    <n v="8"/>
    <n v="40"/>
    <n v="34.975000000000001"/>
    <n v="18.922500000000003"/>
    <m/>
    <n v="0"/>
    <m/>
    <x v="16"/>
    <x v="2"/>
    <x v="2"/>
  </r>
  <r>
    <s v="1-16"/>
    <d v="2009-01-08T00:00:00"/>
    <n v="736.55"/>
    <n v="0"/>
    <n v="0"/>
    <n v="562.5"/>
    <n v="38"/>
    <n v="14.802631578947368"/>
    <n v="174.05"/>
    <n v="4"/>
    <n v="42"/>
    <n v="43.512500000000003"/>
    <n v="17.536904761904761"/>
    <m/>
    <n v="-0.5"/>
    <m/>
    <x v="16"/>
    <x v="2"/>
    <x v="3"/>
  </r>
  <r>
    <s v="1-16"/>
    <d v="2009-01-09T00:00:00"/>
    <n v="1170.69"/>
    <n v="0"/>
    <n v="0"/>
    <n v="983.15"/>
    <n v="52"/>
    <n v="18.906730769230769"/>
    <n v="187.54"/>
    <n v="8"/>
    <n v="60"/>
    <n v="23.442499999999999"/>
    <n v="19.511500000000002"/>
    <m/>
    <n v="-10.050000000000001"/>
    <m/>
    <x v="16"/>
    <x v="2"/>
    <x v="4"/>
  </r>
  <r>
    <s v="1-16"/>
    <d v="2009-01-10T00:00:00"/>
    <n v="1681.52"/>
    <n v="0"/>
    <n v="0"/>
    <n v="988.6"/>
    <n v="37"/>
    <n v="26.71891891891892"/>
    <n v="692.92"/>
    <n v="11"/>
    <n v="48"/>
    <n v="62.992727272727272"/>
    <n v="35.031666666666666"/>
    <m/>
    <m/>
    <m/>
    <x v="16"/>
    <x v="2"/>
    <x v="5"/>
  </r>
  <r>
    <m/>
    <d v="2009-01-11T00:00:00"/>
    <n v="5635.67"/>
    <n v="1987.85"/>
    <n v="7623.52"/>
    <m/>
    <n v="227"/>
    <n v="16.993040750398531"/>
    <n v="1719.2199999999998"/>
    <n v="45"/>
    <n v="272"/>
    <n v="36.651645021645017"/>
    <n v="20.411038327526132"/>
    <m/>
    <m/>
    <m/>
    <x v="17"/>
    <x v="2"/>
    <x v="6"/>
  </r>
  <r>
    <s v="1-17"/>
    <d v="2009-01-12T00:00:00"/>
    <n v="755.46"/>
    <n v="0"/>
    <n v="0"/>
    <n v="584.35"/>
    <n v="35"/>
    <n v="16.695714285714285"/>
    <n v="171.11"/>
    <n v="3"/>
    <n v="38"/>
    <n v="57.036666666666669"/>
    <n v="19.880526315789474"/>
    <m/>
    <n v="5.35"/>
    <m/>
    <x v="17"/>
    <x v="2"/>
    <x v="0"/>
  </r>
  <r>
    <s v="1-17"/>
    <d v="2009-01-13T00:00:00"/>
    <n v="558.72"/>
    <n v="0"/>
    <n v="0"/>
    <n v="456.05"/>
    <n v="30"/>
    <n v="15.201666666666666"/>
    <n v="102.67"/>
    <n v="4"/>
    <n v="34"/>
    <n v="25.6675"/>
    <n v="16.432941176470589"/>
    <m/>
    <n v="0.55000000000000004"/>
    <m/>
    <x v="17"/>
    <x v="2"/>
    <x v="1"/>
  </r>
  <r>
    <s v="1-17"/>
    <d v="2009-01-14T00:00:00"/>
    <n v="640.4"/>
    <n v="0"/>
    <n v="0"/>
    <n v="521.45000000000005"/>
    <n v="28"/>
    <n v="18.623214285714287"/>
    <n v="118.95"/>
    <n v="4"/>
    <n v="32"/>
    <n v="29.737500000000001"/>
    <n v="20.012500000000003"/>
    <m/>
    <n v="0"/>
    <m/>
    <x v="17"/>
    <x v="2"/>
    <x v="2"/>
  </r>
  <r>
    <s v="1-17"/>
    <d v="2009-01-15T00:00:00"/>
    <n v="760.25"/>
    <n v="0"/>
    <n v="0"/>
    <n v="671.2"/>
    <n v="32"/>
    <n v="20.975000000000001"/>
    <n v="89.05"/>
    <n v="3"/>
    <n v="35"/>
    <n v="29.683333333333334"/>
    <n v="21.721428571428572"/>
    <m/>
    <n v="0"/>
    <m/>
    <x v="17"/>
    <x v="2"/>
    <x v="3"/>
  </r>
  <r>
    <s v="1-17"/>
    <d v="2009-01-16T00:00:00"/>
    <n v="1738.24"/>
    <n v="0"/>
    <n v="0"/>
    <n v="1280.29"/>
    <n v="36"/>
    <n v="35.563611111111108"/>
    <n v="457.95"/>
    <n v="8"/>
    <n v="44"/>
    <n v="57.243749999999999"/>
    <n v="39.505454545454548"/>
    <m/>
    <n v="0.2"/>
    <m/>
    <x v="17"/>
    <x v="2"/>
    <x v="4"/>
  </r>
  <r>
    <s v="1-17"/>
    <d v="2009-01-17T00:00:00"/>
    <n v="991.2"/>
    <n v="0"/>
    <n v="0"/>
    <n v="525.95000000000005"/>
    <n v="29"/>
    <n v="18.136206896551727"/>
    <n v="465.25"/>
    <n v="8"/>
    <n v="37"/>
    <n v="58.15625"/>
    <n v="26.789189189189191"/>
    <m/>
    <n v="0"/>
    <m/>
    <x v="17"/>
    <x v="2"/>
    <x v="5"/>
  </r>
  <r>
    <m/>
    <d v="2009-01-18T00:00:00"/>
    <n v="5444.2699999999995"/>
    <n v="2984.04"/>
    <n v="8428.31"/>
    <m/>
    <n v="190"/>
    <n v="20.865902207626345"/>
    <n v="1404.98"/>
    <n v="30"/>
    <n v="220"/>
    <n v="42.920833333333327"/>
    <n v="24.057006633055394"/>
    <m/>
    <m/>
    <m/>
    <x v="18"/>
    <x v="2"/>
    <x v="6"/>
  </r>
  <r>
    <s v="1-18"/>
    <d v="2009-01-19T00:00:00"/>
    <n v="995.01"/>
    <n v="0"/>
    <n v="0"/>
    <n v="687.7"/>
    <n v="33"/>
    <n v="20.83939393939394"/>
    <n v="307.61"/>
    <n v="7"/>
    <n v="40"/>
    <n v="43.944285714285719"/>
    <n v="24.882750000000001"/>
    <m/>
    <n v="0"/>
    <m/>
    <x v="18"/>
    <x v="2"/>
    <x v="0"/>
  </r>
  <r>
    <s v="1-18"/>
    <d v="2009-01-20T00:00:00"/>
    <n v="1034.3399999999999"/>
    <n v="0"/>
    <n v="0"/>
    <n v="574.70000000000005"/>
    <n v="31"/>
    <n v="18.538709677419355"/>
    <n v="459.64"/>
    <n v="9"/>
    <n v="40"/>
    <n v="51.071111111111108"/>
    <n v="25.858500000000003"/>
    <m/>
    <n v="0.35"/>
    <m/>
    <x v="18"/>
    <x v="2"/>
    <x v="1"/>
  </r>
  <r>
    <s v="1-18"/>
    <d v="2009-01-21T00:00:00"/>
    <n v="1055.53"/>
    <n v="0"/>
    <n v="0"/>
    <n v="1044.05"/>
    <n v="33"/>
    <n v="31.637878787878787"/>
    <n v="11.48"/>
    <n v="1"/>
    <n v="34"/>
    <n v="11.48"/>
    <n v="31.044999999999998"/>
    <m/>
    <n v="0.15"/>
    <m/>
    <x v="18"/>
    <x v="2"/>
    <x v="2"/>
  </r>
  <r>
    <s v="1-18"/>
    <d v="2009-01-22T00:00:00"/>
    <n v="806.34"/>
    <n v="0"/>
    <n v="0"/>
    <n v="591.9"/>
    <n v="39"/>
    <n v="15.176923076923076"/>
    <n v="214.44"/>
    <n v="6"/>
    <n v="45"/>
    <n v="35.74"/>
    <n v="17.918666666666663"/>
    <m/>
    <n v="14.3"/>
    <m/>
    <x v="18"/>
    <x v="2"/>
    <x v="3"/>
  </r>
  <r>
    <s v="1-18"/>
    <d v="2009-01-23T00:00:00"/>
    <n v="1072.25"/>
    <n v="0"/>
    <n v="0"/>
    <n v="965.2"/>
    <n v="47"/>
    <n v="20.53617021276596"/>
    <n v="107.05"/>
    <n v="3"/>
    <n v="50"/>
    <n v="35.68333333333333"/>
    <n v="21.445"/>
    <m/>
    <n v="2.15"/>
    <m/>
    <x v="18"/>
    <x v="2"/>
    <x v="4"/>
  </r>
  <r>
    <s v="1-18"/>
    <d v="2009-01-24T00:00:00"/>
    <n v="1540.26"/>
    <n v="0"/>
    <n v="0"/>
    <n v="723.5"/>
    <n v="33"/>
    <n v="21.924242424242426"/>
    <n v="816.76"/>
    <n v="11"/>
    <n v="44"/>
    <n v="74.25090909090909"/>
    <n v="35.005909090909093"/>
    <m/>
    <n v="3.65"/>
    <m/>
    <x v="18"/>
    <x v="2"/>
    <x v="5"/>
  </r>
  <r>
    <m/>
    <d v="2009-01-25T00:00:00"/>
    <n v="6503.7300000000005"/>
    <n v="3874.87"/>
    <n v="10743.89"/>
    <m/>
    <n v="216"/>
    <n v="21.442219686437259"/>
    <n v="1916.98"/>
    <n v="37"/>
    <n v="253"/>
    <n v="42.028273208273212"/>
    <n v="26.025970959595963"/>
    <m/>
    <m/>
    <m/>
    <x v="19"/>
    <x v="2"/>
    <x v="6"/>
  </r>
  <r>
    <s v="1-19"/>
    <d v="2009-01-26T00:00:00"/>
    <n v="0"/>
    <n v="0"/>
    <n v="0"/>
    <n v="0"/>
    <n v="0"/>
    <n v="0"/>
    <n v="0"/>
    <n v="0"/>
    <n v="0"/>
    <n v="0"/>
    <n v="0"/>
    <s v="Ausralia day"/>
    <n v="4.1500000000000004"/>
    <m/>
    <x v="19"/>
    <x v="2"/>
    <x v="0"/>
  </r>
  <r>
    <s v="1-19"/>
    <d v="2009-01-27T00:00:00"/>
    <n v="1166.25"/>
    <n v="0"/>
    <n v="0"/>
    <n v="982.55"/>
    <n v="45"/>
    <n v="21.834444444444443"/>
    <n v="168.68"/>
    <n v="6"/>
    <n v="51"/>
    <n v="28.113333333333333"/>
    <n v="22.573137254901962"/>
    <m/>
    <m/>
    <m/>
    <x v="19"/>
    <x v="2"/>
    <x v="1"/>
  </r>
  <r>
    <s v="1-19"/>
    <d v="2009-01-28T00:00:00"/>
    <n v="741.54"/>
    <n v="0"/>
    <n v="0"/>
    <n v="474.75"/>
    <n v="40"/>
    <n v="11.86875"/>
    <n v="266.74"/>
    <n v="6"/>
    <n v="46"/>
    <n v="44.456666666666671"/>
    <n v="16.119347826086958"/>
    <m/>
    <m/>
    <m/>
    <x v="19"/>
    <x v="2"/>
    <x v="2"/>
  </r>
  <r>
    <s v="1-19"/>
    <d v="2009-01-29T00:00:00"/>
    <n v="663.79"/>
    <n v="0"/>
    <n v="0"/>
    <n v="510.9"/>
    <n v="34"/>
    <n v="15.026470588235293"/>
    <n v="152.88999999999999"/>
    <n v="4"/>
    <n v="38"/>
    <n v="38.222499999999997"/>
    <n v="17.468157894736841"/>
    <m/>
    <m/>
    <m/>
    <x v="19"/>
    <x v="2"/>
    <x v="3"/>
  </r>
  <r>
    <s v="1-19"/>
    <d v="2009-01-30T00:00:00"/>
    <n v="1644.38"/>
    <n v="0"/>
    <n v="0"/>
    <n v="1151"/>
    <n v="53"/>
    <n v="21.716981132075471"/>
    <n v="493.38"/>
    <n v="9"/>
    <n v="62"/>
    <n v="54.82"/>
    <n v="26.52225806451613"/>
    <m/>
    <m/>
    <m/>
    <x v="19"/>
    <x v="2"/>
    <x v="4"/>
  </r>
  <r>
    <s v="1-19"/>
    <d v="2009-01-31T00:00:00"/>
    <n v="1122.0899999999999"/>
    <n v="0"/>
    <n v="0"/>
    <n v="852.2"/>
    <n v="34"/>
    <n v="25.064705882352943"/>
    <n v="269.89999999999998"/>
    <n v="5"/>
    <n v="39"/>
    <n v="53.98"/>
    <n v="28.771794871794871"/>
    <s v="$110.12 taken from EFT as Mulgowie Pub paid 23/1 bill"/>
    <m/>
    <m/>
    <x v="19"/>
    <x v="2"/>
    <x v="5"/>
  </r>
  <r>
    <m/>
    <d v="2009-02-01T00:00:00"/>
    <n v="5338.05"/>
    <n v="2043.82"/>
    <n v="7381.87"/>
    <m/>
    <n v="206"/>
    <n v="15.918558674518025"/>
    <n v="1351.5900000000001"/>
    <n v="30"/>
    <n v="236"/>
    <n v="36.598750000000003"/>
    <n v="18.575782652006126"/>
    <m/>
    <m/>
    <m/>
    <x v="20"/>
    <x v="2"/>
    <x v="6"/>
  </r>
  <r>
    <s v="1-20"/>
    <d v="2009-02-02T00:00:00"/>
    <n v="627.89"/>
    <n v="0"/>
    <n v="0"/>
    <n v="399.5"/>
    <n v="30"/>
    <n v="13.316666666666666"/>
    <n v="228.39"/>
    <n v="4"/>
    <n v="34"/>
    <n v="57.097499999999997"/>
    <n v="18.467352941176472"/>
    <m/>
    <m/>
    <m/>
    <x v="20"/>
    <x v="2"/>
    <x v="0"/>
  </r>
  <r>
    <s v="1-20"/>
    <d v="2009-02-03T00:00:00"/>
    <n v="752.31"/>
    <n v="0"/>
    <n v="0"/>
    <n v="499.4"/>
    <n v="33"/>
    <n v="15.133333333333333"/>
    <n v="252.91"/>
    <n v="7"/>
    <n v="40"/>
    <n v="36.130000000000003"/>
    <n v="18.807749999999999"/>
    <m/>
    <m/>
    <m/>
    <x v="20"/>
    <x v="2"/>
    <x v="1"/>
  </r>
  <r>
    <s v="1-20"/>
    <d v="2009-02-04T00:00:00"/>
    <n v="1456.13"/>
    <n v="0"/>
    <n v="0"/>
    <n v="1172.7"/>
    <n v="31"/>
    <n v="37.829032258064515"/>
    <n v="273.43"/>
    <n v="7"/>
    <n v="38"/>
    <n v="39.061428571428571"/>
    <n v="38.05605263157895"/>
    <m/>
    <m/>
    <m/>
    <x v="20"/>
    <x v="2"/>
    <x v="2"/>
  </r>
  <r>
    <s v="1-20"/>
    <d v="2009-02-05T00:00:00"/>
    <n v="1088.1600000000001"/>
    <n v="0"/>
    <n v="0"/>
    <n v="992.45"/>
    <n v="50"/>
    <n v="19.849"/>
    <n v="95.71"/>
    <n v="3"/>
    <n v="53"/>
    <n v="31.903333333333332"/>
    <n v="20.531320754716983"/>
    <m/>
    <m/>
    <m/>
    <x v="20"/>
    <x v="2"/>
    <x v="3"/>
  </r>
  <r>
    <s v="1-20"/>
    <d v="2009-02-06T00:00:00"/>
    <n v="1350.22"/>
    <n v="0"/>
    <n v="0"/>
    <n v="1112.33"/>
    <n v="29"/>
    <n v="38.356206896551718"/>
    <n v="237.89"/>
    <n v="5"/>
    <n v="34"/>
    <n v="47.577999999999996"/>
    <n v="39.712352941176462"/>
    <s v="minus bakery eft $1003.12"/>
    <m/>
    <m/>
    <x v="20"/>
    <x v="2"/>
    <x v="4"/>
  </r>
  <r>
    <s v="1-20"/>
    <d v="2009-02-07T00:00:00"/>
    <n v="1244.28"/>
    <n v="0"/>
    <n v="0"/>
    <n v="1037"/>
    <n v="42"/>
    <n v="24.69047619047619"/>
    <n v="207.28"/>
    <n v="5"/>
    <n v="47"/>
    <n v="41.456000000000003"/>
    <n v="26.474042553191488"/>
    <m/>
    <m/>
    <m/>
    <x v="20"/>
    <x v="2"/>
    <x v="5"/>
  </r>
  <r>
    <m/>
    <d v="2009-02-08T00:00:00"/>
    <n v="6518.99"/>
    <n v="2791.7"/>
    <n v="9310.6899999999987"/>
    <m/>
    <n v="215"/>
    <n v="24.8624525575154"/>
    <n v="1295.6099999999999"/>
    <n v="31"/>
    <n v="246"/>
    <n v="42.204376984126981"/>
    <n v="27.00814530364006"/>
    <m/>
    <m/>
    <m/>
    <x v="21"/>
    <x v="2"/>
    <x v="6"/>
  </r>
  <r>
    <s v="1-21"/>
    <d v="2009-02-09T00:00:00"/>
    <n v="877.75"/>
    <n v="0"/>
    <n v="0"/>
    <n v="593.9"/>
    <n v="35"/>
    <n v="16.968571428571426"/>
    <n v="278.07"/>
    <n v="6"/>
    <n v="41"/>
    <n v="46.344999999999999"/>
    <n v="21.267560975609758"/>
    <s v="minus Show Society1505 and Mulgowie FC 125.25"/>
    <n v="1.05"/>
    <m/>
    <x v="21"/>
    <x v="2"/>
    <x v="0"/>
  </r>
  <r>
    <s v="1-21"/>
    <d v="2009-02-10T00:00:00"/>
    <n v="953.46"/>
    <n v="0"/>
    <n v="0"/>
    <n v="519.45000000000005"/>
    <n v="31"/>
    <n v="16.756451612903227"/>
    <n v="434.04"/>
    <n v="7"/>
    <n v="38"/>
    <n v="62.005714285714291"/>
    <n v="25.091842105263158"/>
    <s v="minus RSL 59.52"/>
    <m/>
    <m/>
    <x v="21"/>
    <x v="2"/>
    <x v="1"/>
  </r>
  <r>
    <s v="1-21"/>
    <d v="2009-02-11T00:00:00"/>
    <n v="1271.3699999999999"/>
    <n v="0"/>
    <n v="0"/>
    <n v="569"/>
    <n v="33"/>
    <n v="17.242424242424242"/>
    <n v="702.37"/>
    <n v="4"/>
    <n v="37"/>
    <n v="175.5925"/>
    <n v="34.361351351351345"/>
    <m/>
    <n v="-1"/>
    <m/>
    <x v="21"/>
    <x v="2"/>
    <x v="2"/>
  </r>
  <r>
    <s v="1-21"/>
    <d v="2009-02-12T00:00:00"/>
    <n v="673.67"/>
    <n v="0"/>
    <n v="0"/>
    <n v="495.67"/>
    <n v="30"/>
    <n v="16.522333333333332"/>
    <n v="178.32"/>
    <n v="6"/>
    <n v="36"/>
    <n v="29.72"/>
    <n v="18.721944444444446"/>
    <m/>
    <n v="0"/>
    <m/>
    <x v="21"/>
    <x v="2"/>
    <x v="3"/>
  </r>
  <r>
    <s v="1-21"/>
    <d v="2009-02-13T00:00:00"/>
    <n v="1306.9100000000001"/>
    <n v="0"/>
    <n v="0"/>
    <n v="1032"/>
    <n v="50"/>
    <n v="20.64"/>
    <n v="274.91000000000003"/>
    <n v="5"/>
    <n v="55"/>
    <n v="54.982000000000006"/>
    <n v="23.762"/>
    <s v="minus Edmund Park cheque"/>
    <n v="10"/>
    <m/>
    <x v="21"/>
    <x v="2"/>
    <x v="4"/>
  </r>
  <r>
    <s v="1-21"/>
    <d v="2009-02-14T00:00:00"/>
    <n v="2057.91"/>
    <n v="0"/>
    <n v="0"/>
    <n v="816.8"/>
    <n v="36"/>
    <n v="22.688888888888886"/>
    <n v="1241.1099999999999"/>
    <n v="7"/>
    <n v="43"/>
    <n v="177.30142857142854"/>
    <n v="47.858372093023256"/>
    <m/>
    <m/>
    <m/>
    <x v="21"/>
    <x v="2"/>
    <x v="5"/>
  </r>
  <r>
    <m/>
    <d v="2009-02-15T00:00:00"/>
    <n v="7141.07"/>
    <n v="3290.08"/>
    <n v="10431.15"/>
    <m/>
    <n v="215"/>
    <n v="18.469778251020184"/>
    <n v="3108.8199999999997"/>
    <n v="35"/>
    <n v="250"/>
    <n v="90.991107142857132"/>
    <n v="28.510511828281992"/>
    <m/>
    <m/>
    <m/>
    <x v="22"/>
    <x v="2"/>
    <x v="6"/>
  </r>
  <r>
    <s v="1-22"/>
    <d v="2009-02-16T00:00:00"/>
    <n v="561"/>
    <n v="0"/>
    <n v="0"/>
    <n v="350.4"/>
    <n v="32"/>
    <n v="10.95"/>
    <n v="210.6"/>
    <n v="6"/>
    <n v="38"/>
    <n v="35.1"/>
    <n v="14.763157894736842"/>
    <s v="Hotel Laidley cheque taken off figures"/>
    <m/>
    <m/>
    <x v="22"/>
    <x v="2"/>
    <x v="0"/>
  </r>
  <r>
    <s v="1-22"/>
    <d v="2009-02-17T00:00:00"/>
    <n v="1330.23"/>
    <n v="0"/>
    <n v="0"/>
    <n v="611.5"/>
    <n v="44"/>
    <n v="13.897727272727273"/>
    <n v="718.73"/>
    <n v="7"/>
    <n v="51"/>
    <n v="102.67571428571429"/>
    <n v="26.082941176470587"/>
    <m/>
    <m/>
    <m/>
    <x v="22"/>
    <x v="2"/>
    <x v="1"/>
  </r>
  <r>
    <s v="1-22"/>
    <d v="2009-02-18T00:00:00"/>
    <n v="1101.8800000000001"/>
    <n v="0"/>
    <n v="0"/>
    <n v="699.55"/>
    <n v="36"/>
    <n v="19.431944444444444"/>
    <n v="402.33"/>
    <n v="5"/>
    <n v="41"/>
    <n v="80.465999999999994"/>
    <n v="26.875121951219509"/>
    <m/>
    <m/>
    <m/>
    <x v="22"/>
    <x v="2"/>
    <x v="2"/>
  </r>
  <r>
    <s v="1-22"/>
    <d v="2009-02-19T00:00:00"/>
    <n v="1369.12"/>
    <n v="0"/>
    <n v="0"/>
    <n v="1245.3499999999999"/>
    <n v="54"/>
    <n v="23.062037037037037"/>
    <n v="123.77"/>
    <n v="2"/>
    <n v="56"/>
    <n v="61.884999999999998"/>
    <n v="24.448571428571427"/>
    <m/>
    <m/>
    <m/>
    <x v="22"/>
    <x v="2"/>
    <x v="3"/>
  </r>
  <r>
    <s v="1-22"/>
    <d v="2009-02-20T00:00:00"/>
    <n v="1179.55"/>
    <n v="0"/>
    <n v="0"/>
    <n v="905.75"/>
    <n v="48"/>
    <n v="18.869791666666668"/>
    <n v="273.8"/>
    <n v="7"/>
    <n v="55"/>
    <n v="39.114285714285714"/>
    <n v="21.446363636363635"/>
    <m/>
    <m/>
    <m/>
    <x v="22"/>
    <x v="2"/>
    <x v="4"/>
  </r>
  <r>
    <s v="1-22"/>
    <d v="2009-02-21T00:00:00"/>
    <n v="1216.79"/>
    <n v="0"/>
    <n v="0"/>
    <n v="685.8"/>
    <n v="31"/>
    <n v="22.122580645161289"/>
    <n v="530.99"/>
    <n v="9"/>
    <n v="40"/>
    <n v="58.998888888888892"/>
    <n v="30.419750000000001"/>
    <m/>
    <m/>
    <m/>
    <x v="22"/>
    <x v="2"/>
    <x v="5"/>
  </r>
  <r>
    <m/>
    <d v="2009-02-22T00:00:00"/>
    <n v="6758.57"/>
    <n v="3299.38"/>
    <n v="10057.950000000001"/>
    <m/>
    <n v="245"/>
    <n v="18.055680177672787"/>
    <n v="2260.2200000000003"/>
    <n v="36"/>
    <n v="281"/>
    <n v="63.039981481481476"/>
    <n v="24.005984347893669"/>
    <m/>
    <m/>
    <m/>
    <x v="23"/>
    <x v="2"/>
    <x v="6"/>
  </r>
  <r>
    <s v="1-23"/>
    <d v="2009-02-23T00:00:00"/>
    <n v="630.71"/>
    <n v="0"/>
    <n v="0"/>
    <n v="386.35"/>
    <n v="32"/>
    <n v="12.073437500000001"/>
    <n v="244.36"/>
    <n v="7"/>
    <n v="39"/>
    <n v="34.908571428571427"/>
    <n v="16.172051282051282"/>
    <m/>
    <n v="0.15"/>
    <m/>
    <x v="23"/>
    <x v="2"/>
    <x v="0"/>
  </r>
  <r>
    <s v="1-23"/>
    <d v="2009-02-24T00:00:00"/>
    <n v="512.67999999999995"/>
    <n v="0"/>
    <n v="0"/>
    <n v="296.94"/>
    <n v="25"/>
    <n v="11.877599999999999"/>
    <n v="215.74"/>
    <n v="4"/>
    <n v="29"/>
    <n v="53.935000000000002"/>
    <n v="17.678620689655176"/>
    <m/>
    <m/>
    <m/>
    <x v="23"/>
    <x v="2"/>
    <x v="1"/>
  </r>
  <r>
    <s v="1-23"/>
    <d v="2009-02-25T00:00:00"/>
    <n v="834.84"/>
    <n v="0"/>
    <n v="0"/>
    <n v="598.45000000000005"/>
    <n v="27"/>
    <n v="22.164814814814818"/>
    <n v="236.39"/>
    <n v="8"/>
    <n v="35"/>
    <n v="29.548749999999998"/>
    <n v="23.85257142857143"/>
    <m/>
    <m/>
    <m/>
    <x v="23"/>
    <x v="2"/>
    <x v="2"/>
  </r>
  <r>
    <s v="1-23"/>
    <d v="2009-02-26T00:00:00"/>
    <n v="599.84"/>
    <n v="0"/>
    <n v="0"/>
    <n v="447.25"/>
    <n v="37"/>
    <n v="12.087837837837839"/>
    <n v="152.59"/>
    <n v="3"/>
    <n v="40"/>
    <n v="50.863333333333337"/>
    <n v="14.996"/>
    <m/>
    <m/>
    <m/>
    <x v="23"/>
    <x v="2"/>
    <x v="3"/>
  </r>
  <r>
    <s v="1-23"/>
    <d v="2009-02-27T00:00:00"/>
    <n v="1603.73"/>
    <n v="0"/>
    <n v="0"/>
    <n v="915"/>
    <n v="50"/>
    <n v="18.3"/>
    <n v="688.73"/>
    <n v="8"/>
    <n v="58"/>
    <n v="86.091250000000002"/>
    <n v="27.650517241379312"/>
    <m/>
    <m/>
    <m/>
    <x v="23"/>
    <x v="2"/>
    <x v="4"/>
  </r>
  <r>
    <s v="1-23"/>
    <d v="2009-02-28T00:00:00"/>
    <n v="1395.09"/>
    <n v="0"/>
    <n v="0"/>
    <n v="1087"/>
    <n v="37"/>
    <n v="29.378378378378379"/>
    <n v="308.08999999999997"/>
    <n v="7"/>
    <n v="44"/>
    <n v="44.012857142857136"/>
    <n v="31.706590909090906"/>
    <m/>
    <m/>
    <m/>
    <x v="23"/>
    <x v="2"/>
    <x v="5"/>
  </r>
  <r>
    <m/>
    <d v="2009-03-01T00:00:00"/>
    <n v="5576.89"/>
    <n v="3918.01"/>
    <n v="9494.9000000000015"/>
    <m/>
    <n v="208"/>
    <n v="17.647011421838503"/>
    <n v="1845.8999999999999"/>
    <n v="37"/>
    <n v="245"/>
    <n v="49.893293650793652"/>
    <n v="22.009391925124685"/>
    <s v="Edmund park cheque 1620, Bowls club 501.35 not counted"/>
    <m/>
    <m/>
    <x v="24"/>
    <x v="2"/>
    <x v="6"/>
  </r>
  <r>
    <s v="1-24"/>
    <d v="2009-03-02T00:00:00"/>
    <n v="1034.8499999999999"/>
    <n v="0"/>
    <n v="0"/>
    <n v="792.7"/>
    <n v="28"/>
    <n v="28.310714285714287"/>
    <n v="242.15"/>
    <n v="6"/>
    <n v="34"/>
    <n v="40.358333333333334"/>
    <n v="30.436764705882357"/>
    <s v="Darts club cheque $178.44 and Tara Inch $250 payment taken off totals"/>
    <n v="-1.4"/>
    <m/>
    <x v="24"/>
    <x v="2"/>
    <x v="0"/>
  </r>
  <r>
    <s v="1-24"/>
    <d v="2009-03-03T00:00:00"/>
    <n v="648.20000000000005"/>
    <n v="0"/>
    <n v="0"/>
    <n v="648.20000000000005"/>
    <n v="33"/>
    <n v="19.642424242424244"/>
    <n v="0"/>
    <n v="0"/>
    <n v="33"/>
    <n v="0"/>
    <n v="19.642424242424244"/>
    <s v="$342.56 GH Bakery taken from EFT total"/>
    <n v="0.1"/>
    <m/>
    <x v="24"/>
    <x v="2"/>
    <x v="1"/>
  </r>
  <r>
    <s v="1-24"/>
    <d v="2009-03-04T00:00:00"/>
    <n v="837.43"/>
    <n v="0"/>
    <n v="0"/>
    <n v="645"/>
    <n v="34"/>
    <n v="18.970588235294116"/>
    <n v="192.43"/>
    <n v="7"/>
    <n v="41"/>
    <n v="27.490000000000002"/>
    <n v="20.425121951219513"/>
    <m/>
    <n v="-1.8"/>
    <m/>
    <x v="24"/>
    <x v="2"/>
    <x v="2"/>
  </r>
  <r>
    <s v="1-24"/>
    <d v="2009-03-05T00:00:00"/>
    <n v="929.57"/>
    <n v="0"/>
    <n v="0"/>
    <n v="735.4"/>
    <n v="45"/>
    <n v="16.342222222222222"/>
    <n v="194.17"/>
    <n v="4"/>
    <n v="49"/>
    <n v="48.542499999999997"/>
    <n v="18.97081632653061"/>
    <m/>
    <n v="11.2"/>
    <m/>
    <x v="24"/>
    <x v="2"/>
    <x v="3"/>
  </r>
  <r>
    <s v="1-24"/>
    <d v="2009-03-06T00:00:00"/>
    <n v="1221.75"/>
    <n v="0"/>
    <n v="0"/>
    <n v="770.95"/>
    <n v="38"/>
    <n v="20.288157894736845"/>
    <n v="450.8"/>
    <n v="11"/>
    <n v="49"/>
    <n v="40.981818181818184"/>
    <n v="24.933673469387756"/>
    <m/>
    <n v="-0.05"/>
    <m/>
    <x v="24"/>
    <x v="2"/>
    <x v="4"/>
  </r>
  <r>
    <s v="1-24"/>
    <d v="2009-03-07T00:00:00"/>
    <n v="1078.7"/>
    <n v="0"/>
    <n v="0"/>
    <n v="736.2"/>
    <n v="39"/>
    <n v="18.876923076923077"/>
    <n v="342.5"/>
    <n v="8"/>
    <n v="47"/>
    <n v="42.8125"/>
    <n v="22.951063829787234"/>
    <m/>
    <m/>
    <m/>
    <x v="24"/>
    <x v="2"/>
    <x v="5"/>
  </r>
  <r>
    <m/>
    <d v="2009-03-08T00:00:00"/>
    <n v="5750.5"/>
    <n v="2269.5700000000002"/>
    <n v="8020.07"/>
    <m/>
    <n v="217"/>
    <n v="20.405171659552465"/>
    <n v="1422.05"/>
    <n v="36"/>
    <n v="253"/>
    <n v="33.364191919191917"/>
    <n v="22.893310754205288"/>
    <m/>
    <m/>
    <m/>
    <x v="25"/>
    <x v="2"/>
    <x v="6"/>
  </r>
  <r>
    <s v="1-25"/>
    <d v="2009-03-09T00:00:00"/>
    <n v="702"/>
    <n v="0"/>
    <n v="0"/>
    <n v="437.7"/>
    <n v="32"/>
    <n v="13.678125"/>
    <n v="265.27"/>
    <n v="6"/>
    <n v="38"/>
    <n v="44.211666666666666"/>
    <n v="18.499210526315789"/>
    <m/>
    <n v="0.05"/>
    <m/>
    <x v="25"/>
    <x v="2"/>
    <x v="0"/>
  </r>
  <r>
    <s v="1-25"/>
    <d v="2009-03-10T00:00:00"/>
    <n v="807.04"/>
    <n v="0"/>
    <n v="0"/>
    <n v="706.05"/>
    <n v="30"/>
    <n v="23.535"/>
    <n v="100.99"/>
    <n v="2"/>
    <n v="32"/>
    <n v="50.494999999999997"/>
    <n v="25.22"/>
    <m/>
    <n v="0.15"/>
    <m/>
    <x v="25"/>
    <x v="2"/>
    <x v="1"/>
  </r>
  <r>
    <s v="1-25"/>
    <d v="2009-03-11T00:00:00"/>
    <n v="724.14"/>
    <n v="0"/>
    <n v="0"/>
    <n v="561.85"/>
    <n v="26"/>
    <n v="21.609615384615385"/>
    <n v="162.29"/>
    <n v="5"/>
    <n v="31"/>
    <n v="32.457999999999998"/>
    <n v="23.359354838709677"/>
    <m/>
    <m/>
    <m/>
    <x v="25"/>
    <x v="2"/>
    <x v="2"/>
  </r>
  <r>
    <s v="1-25"/>
    <d v="2009-03-12T00:00:00"/>
    <n v="873.66"/>
    <n v="0"/>
    <n v="0"/>
    <n v="762.35"/>
    <n v="41"/>
    <n v="18.59390243902439"/>
    <n v="111.31"/>
    <n v="2"/>
    <n v="43"/>
    <n v="55.655000000000001"/>
    <n v="20.317674418604653"/>
    <m/>
    <n v="-0.15"/>
    <m/>
    <x v="25"/>
    <x v="2"/>
    <x v="3"/>
  </r>
  <r>
    <s v="1-25"/>
    <d v="2009-03-13T00:00:00"/>
    <n v="1886.14"/>
    <n v="0"/>
    <n v="0"/>
    <n v="1521.95"/>
    <n v="61"/>
    <n v="24.95"/>
    <n v="364.19"/>
    <n v="7"/>
    <n v="68"/>
    <n v="52.027142857142856"/>
    <n v="27.737352941176471"/>
    <m/>
    <m/>
    <m/>
    <x v="25"/>
    <x v="2"/>
    <x v="4"/>
  </r>
  <r>
    <s v="1-25"/>
    <d v="2009-03-14T00:00:00"/>
    <n v="1081.96"/>
    <n v="0"/>
    <n v="0"/>
    <n v="577.75"/>
    <n v="27"/>
    <n v="21.398148148148149"/>
    <n v="504.21"/>
    <n v="11"/>
    <n v="38"/>
    <n v="45.837272727272726"/>
    <n v="28.472631578947368"/>
    <m/>
    <n v="-4.95"/>
    <m/>
    <x v="25"/>
    <x v="2"/>
    <x v="5"/>
  </r>
  <r>
    <m/>
    <d v="2009-03-15T00:00:00"/>
    <n v="6074.94"/>
    <n v="2587.75"/>
    <n v="8662.6899999999987"/>
    <m/>
    <n v="217"/>
    <n v="20.627465161964654"/>
    <n v="1508.26"/>
    <n v="33"/>
    <n v="250"/>
    <n v="46.780680375180367"/>
    <n v="23.934370717292325"/>
    <m/>
    <m/>
    <m/>
    <x v="26"/>
    <x v="2"/>
    <x v="6"/>
  </r>
  <r>
    <s v="1-26"/>
    <d v="2009-03-16T00:00:00"/>
    <n v="952.28"/>
    <n v="0"/>
    <n v="0"/>
    <n v="334.65"/>
    <n v="25"/>
    <n v="13.385999999999999"/>
    <n v="617.63"/>
    <n v="8"/>
    <n v="33"/>
    <n v="77.203749999999999"/>
    <n v="28.856969696969696"/>
    <s v="Hotel Laildey Paid 1136.73"/>
    <n v="-0.05"/>
    <m/>
    <x v="26"/>
    <x v="2"/>
    <x v="0"/>
  </r>
  <r>
    <s v="1-26"/>
    <d v="2009-03-17T00:00:00"/>
    <n v="598.61"/>
    <n v="0"/>
    <n v="0"/>
    <n v="354.45"/>
    <n v="28"/>
    <n v="12.658928571428572"/>
    <n v="244.16"/>
    <n v="7"/>
    <n v="35"/>
    <n v="34.880000000000003"/>
    <n v="17.103142857142856"/>
    <m/>
    <m/>
    <m/>
    <x v="26"/>
    <x v="2"/>
    <x v="1"/>
  </r>
  <r>
    <s v="1-26"/>
    <d v="2009-03-18T00:00:00"/>
    <n v="1546.34"/>
    <n v="0"/>
    <n v="0"/>
    <n v="1017.16"/>
    <n v="36"/>
    <n v="28.254444444444445"/>
    <n v="529.19000000000005"/>
    <n v="2"/>
    <n v="38"/>
    <n v="264.59500000000003"/>
    <n v="40.693421052631578"/>
    <s v="Bakery 565.44, Edmund Park 803.86, Laidley HS 95.52"/>
    <m/>
    <m/>
    <x v="26"/>
    <x v="2"/>
    <x v="2"/>
  </r>
  <r>
    <s v="1-26"/>
    <d v="2009-03-19T00:00:00"/>
    <n v="941.45"/>
    <n v="0"/>
    <n v="0"/>
    <n v="539.29999999999995"/>
    <n v="38"/>
    <n v="14.192105263157893"/>
    <n v="402.15"/>
    <n v="7"/>
    <n v="45"/>
    <n v="57.449999999999996"/>
    <n v="20.921111111111109"/>
    <m/>
    <m/>
    <m/>
    <x v="26"/>
    <x v="2"/>
    <x v="3"/>
  </r>
  <r>
    <s v="1-26"/>
    <d v="2009-03-20T00:00:00"/>
    <n v="1568.6"/>
    <n v="0"/>
    <n v="0"/>
    <n v="1049.83"/>
    <n v="42"/>
    <n v="24.995952380952378"/>
    <n v="518.77"/>
    <n v="9"/>
    <n v="51"/>
    <n v="57.641111111111108"/>
    <n v="30.756862745098037"/>
    <s v="Exchange $732.42 from October taken off figures."/>
    <m/>
    <m/>
    <x v="26"/>
    <x v="2"/>
    <x v="4"/>
  </r>
  <r>
    <s v="1-26"/>
    <d v="2009-03-21T00:00:00"/>
    <n v="1032.5"/>
    <n v="0"/>
    <n v="0"/>
    <n v="792.25"/>
    <n v="35"/>
    <n v="22.635714285714286"/>
    <n v="237.25"/>
    <n v="4"/>
    <n v="39"/>
    <n v="59.3125"/>
    <n v="26.397435897435898"/>
    <m/>
    <n v="0"/>
    <m/>
    <x v="26"/>
    <x v="2"/>
    <x v="5"/>
  </r>
  <r>
    <m/>
    <d v="2009-03-22T00:00:00"/>
    <n v="6639.7799999999988"/>
    <n v="3347.74"/>
    <n v="9987.5199999999986"/>
    <m/>
    <n v="204"/>
    <n v="19.353857490949597"/>
    <n v="2549.15"/>
    <n v="37"/>
    <n v="241"/>
    <n v="91.847060185185185"/>
    <n v="27.454823893398196"/>
    <m/>
    <m/>
    <m/>
    <x v="27"/>
    <x v="2"/>
    <x v="6"/>
  </r>
  <r>
    <s v="1-27"/>
    <d v="2009-03-23T00:00:00"/>
    <n v="990.08"/>
    <n v="0"/>
    <n v="0"/>
    <n v="514.54999999999995"/>
    <n v="34"/>
    <n v="15.133823529411764"/>
    <n v="475.53"/>
    <n v="10"/>
    <n v="44"/>
    <n v="47.552999999999997"/>
    <n v="22.50181818181818"/>
    <m/>
    <m/>
    <m/>
    <x v="27"/>
    <x v="2"/>
    <x v="0"/>
  </r>
  <r>
    <s v="1-27"/>
    <d v="2009-03-24T00:00:00"/>
    <n v="499.39"/>
    <n v="0"/>
    <n v="0"/>
    <n v="388.35"/>
    <n v="31"/>
    <n v="12.52741935483871"/>
    <n v="110.04"/>
    <n v="5"/>
    <n v="36"/>
    <n v="22.008000000000003"/>
    <n v="13.844166666666668"/>
    <m/>
    <m/>
    <m/>
    <x v="27"/>
    <x v="2"/>
    <x v="1"/>
  </r>
  <r>
    <s v="1-27"/>
    <d v="2009-03-25T00:00:00"/>
    <n v="1094.25"/>
    <n v="0"/>
    <n v="0"/>
    <n v="717.45"/>
    <n v="41"/>
    <n v="17.498780487804879"/>
    <n v="379.8"/>
    <n v="9"/>
    <n v="50"/>
    <n v="42.2"/>
    <n v="21.945"/>
    <m/>
    <m/>
    <m/>
    <x v="27"/>
    <x v="2"/>
    <x v="2"/>
  </r>
  <r>
    <s v="1-27"/>
    <d v="2009-03-26T00:00:00"/>
    <n v="1116.99"/>
    <n v="0"/>
    <n v="0"/>
    <n v="713.35"/>
    <n v="61"/>
    <n v="11.694262295081968"/>
    <n v="403.64"/>
    <n v="11"/>
    <n v="72"/>
    <n v="36.694545454545455"/>
    <n v="15.51375"/>
    <m/>
    <n v="1"/>
    <m/>
    <x v="27"/>
    <x v="2"/>
    <x v="3"/>
  </r>
  <r>
    <s v="1-27"/>
    <d v="2009-03-27T00:00:00"/>
    <n v="1907.12"/>
    <n v="0"/>
    <n v="0"/>
    <n v="1487.6"/>
    <n v="51"/>
    <n v="29.168627450980392"/>
    <n v="419.52"/>
    <n v="11"/>
    <n v="62"/>
    <n v="38.138181818181813"/>
    <n v="30.759999999999998"/>
    <m/>
    <m/>
    <m/>
    <x v="27"/>
    <x v="2"/>
    <x v="4"/>
  </r>
  <r>
    <s v="1-27"/>
    <d v="2009-03-28T00:00:00"/>
    <n v="1056.68"/>
    <n v="0"/>
    <n v="0"/>
    <n v="636.95000000000005"/>
    <n v="38"/>
    <n v="16.76184210526316"/>
    <n v="419.73"/>
    <n v="8"/>
    <n v="46"/>
    <n v="52.466250000000002"/>
    <n v="22.971304347826088"/>
    <m/>
    <m/>
    <m/>
    <x v="27"/>
    <x v="2"/>
    <x v="5"/>
  </r>
  <r>
    <m/>
    <d v="2009-03-29T00:00:00"/>
    <n v="6664.51"/>
    <n v="4595.6400000000003"/>
    <n v="11260.150000000001"/>
    <m/>
    <n v="256"/>
    <n v="17.130792537230146"/>
    <n v="2208.2599999999998"/>
    <n v="54"/>
    <n v="310"/>
    <n v="39.843329545454544"/>
    <n v="21.256006532718491"/>
    <m/>
    <m/>
    <m/>
    <x v="28"/>
    <x v="2"/>
    <x v="6"/>
  </r>
  <r>
    <s v="1-28"/>
    <d v="2009-03-30T00:00:00"/>
    <n v="1240.6400000000001"/>
    <n v="0"/>
    <n v="0"/>
    <n v="613.6"/>
    <n v="37"/>
    <n v="16.583783783783783"/>
    <n v="628.04"/>
    <n v="11"/>
    <n v="48"/>
    <n v="57.094545454545454"/>
    <n v="25.867499999999996"/>
    <m/>
    <m/>
    <m/>
    <x v="28"/>
    <x v="2"/>
    <x v="0"/>
  </r>
  <r>
    <s v="1-28"/>
    <d v="2009-03-31T00:00:00"/>
    <n v="620.17999999999995"/>
    <n v="0"/>
    <n v="0"/>
    <n v="527.75"/>
    <n v="40"/>
    <n v="13.19375"/>
    <n v="92.43"/>
    <n v="4"/>
    <n v="44"/>
    <n v="23.107500000000002"/>
    <n v="14.095000000000001"/>
    <m/>
    <m/>
    <m/>
    <x v="28"/>
    <x v="2"/>
    <x v="1"/>
  </r>
  <r>
    <s v="1-28"/>
    <d v="2009-04-01T00:00:00"/>
    <n v="837.13"/>
    <n v="0"/>
    <n v="0"/>
    <n v="703.25"/>
    <n v="38"/>
    <n v="18.506578947368421"/>
    <n v="133.88"/>
    <n v="5"/>
    <n v="43"/>
    <n v="26.776"/>
    <n v="19.468139534883722"/>
    <m/>
    <m/>
    <m/>
    <x v="28"/>
    <x v="2"/>
    <x v="2"/>
  </r>
  <r>
    <s v="1-28"/>
    <d v="2009-04-02T00:00:00"/>
    <n v="986.71"/>
    <n v="0"/>
    <n v="0"/>
    <n v="731.1"/>
    <n v="44"/>
    <n v="16.615909090909092"/>
    <n v="255.61"/>
    <n v="7"/>
    <n v="51"/>
    <n v="36.515714285714289"/>
    <n v="19.347254901960785"/>
    <m/>
    <m/>
    <m/>
    <x v="28"/>
    <x v="2"/>
    <x v="3"/>
  </r>
  <r>
    <s v="1-28"/>
    <d v="2009-04-03T00:00:00"/>
    <n v="2101.61"/>
    <n v="0"/>
    <n v="0"/>
    <n v="1142.8499999999999"/>
    <n v="55"/>
    <n v="20.779090909090908"/>
    <n v="958.76"/>
    <n v="10"/>
    <n v="65"/>
    <n v="95.876000000000005"/>
    <n v="32.33246153846153"/>
    <m/>
    <m/>
    <m/>
    <x v="28"/>
    <x v="2"/>
    <x v="4"/>
  </r>
  <r>
    <s v="1-28"/>
    <d v="2009-04-04T00:00:00"/>
    <n v="1124.99"/>
    <n v="0"/>
    <n v="0"/>
    <n v="715.65"/>
    <n v="29"/>
    <n v="24.677586206896549"/>
    <n v="409.27"/>
    <n v="9"/>
    <n v="38"/>
    <n v="45.474444444444444"/>
    <n v="29.603157894736842"/>
    <m/>
    <m/>
    <m/>
    <x v="28"/>
    <x v="2"/>
    <x v="5"/>
  </r>
  <r>
    <m/>
    <d v="2009-04-05T00:00:00"/>
    <n v="6911.26"/>
    <n v="3661.22"/>
    <n v="10572.48"/>
    <m/>
    <n v="243"/>
    <n v="18.392783156341459"/>
    <n v="2477.9900000000002"/>
    <n v="46"/>
    <n v="289"/>
    <n v="47.474034030784033"/>
    <n v="23.452252311673814"/>
    <m/>
    <m/>
    <m/>
    <x v="29"/>
    <x v="2"/>
    <x v="6"/>
  </r>
  <r>
    <s v="1-29"/>
    <d v="2009-04-06T00:00:00"/>
    <n v="958.67"/>
    <n v="0"/>
    <n v="0"/>
    <n v="653.70000000000005"/>
    <n v="39"/>
    <n v="16.761538461538464"/>
    <n v="304.97000000000003"/>
    <n v="8"/>
    <n v="47"/>
    <n v="38.121250000000003"/>
    <n v="20.397234042553194"/>
    <m/>
    <n v="-0.1"/>
    <m/>
    <x v="29"/>
    <x v="2"/>
    <x v="0"/>
  </r>
  <r>
    <s v="1-29"/>
    <d v="2009-04-07T00:00:00"/>
    <n v="995.64"/>
    <n v="0"/>
    <n v="0"/>
    <n v="677.65"/>
    <n v="51"/>
    <n v="13.287254901960784"/>
    <n v="317.99"/>
    <n v="8"/>
    <n v="59"/>
    <n v="39.748750000000001"/>
    <n v="16.875254237288136"/>
    <m/>
    <m/>
    <m/>
    <x v="29"/>
    <x v="2"/>
    <x v="1"/>
  </r>
  <r>
    <s v="1-29"/>
    <d v="2009-04-08T00:00:00"/>
    <n v="1594.95"/>
    <n v="0"/>
    <n v="0"/>
    <n v="1032.3800000000001"/>
    <n v="47"/>
    <n v="21.965531914893621"/>
    <n v="568.57000000000005"/>
    <n v="11"/>
    <n v="58"/>
    <n v="51.688181818181825"/>
    <n v="27.602586206896557"/>
    <s v="$1200.74 EFT Bakery not added in figures"/>
    <m/>
    <m/>
    <x v="29"/>
    <x v="2"/>
    <x v="2"/>
  </r>
  <r>
    <s v="1-29"/>
    <d v="2009-04-09T00:00:00"/>
    <n v="4610.8599999999997"/>
    <n v="0"/>
    <n v="0"/>
    <n v="2459.6"/>
    <n v="100"/>
    <n v="24.596"/>
    <n v="2151.2600000000002"/>
    <n v="29"/>
    <n v="129"/>
    <n v="74.181379310344838"/>
    <n v="35.743100775193803"/>
    <m/>
    <m/>
    <m/>
    <x v="29"/>
    <x v="2"/>
    <x v="3"/>
  </r>
  <r>
    <s v="1-29"/>
    <d v="2009-04-10T00:00:00"/>
    <n v="0"/>
    <n v="0"/>
    <n v="0"/>
    <n v="0"/>
    <n v="0"/>
    <n v="0"/>
    <n v="0"/>
    <n v="0"/>
    <n v="0"/>
    <n v="0"/>
    <n v="0"/>
    <s v="Good Friday"/>
    <m/>
    <m/>
    <x v="29"/>
    <x v="2"/>
    <x v="4"/>
  </r>
  <r>
    <s v="1-29"/>
    <d v="2009-04-11T00:00:00"/>
    <n v="1088.8"/>
    <n v="0"/>
    <n v="0"/>
    <n v="756.15"/>
    <n v="36"/>
    <n v="21.004166666666666"/>
    <n v="332.65"/>
    <n v="6"/>
    <n v="42"/>
    <n v="55.441666666666663"/>
    <n v="25.923809523809524"/>
    <s v="Laidley Hotel cheque and Edmund park cheque not counted in"/>
    <n v="-0.5"/>
    <m/>
    <x v="29"/>
    <x v="2"/>
    <x v="5"/>
  </r>
  <r>
    <m/>
    <d v="2009-04-12T00:00:00"/>
    <n v="9248.92"/>
    <n v="2458.71"/>
    <n v="11707.630000000001"/>
    <m/>
    <n v="273"/>
    <n v="16.269081990843258"/>
    <n v="3675.4400000000005"/>
    <n v="62"/>
    <n v="335"/>
    <n v="43.196871299198882"/>
    <n v="21.090330797623537"/>
    <m/>
    <m/>
    <m/>
    <x v="30"/>
    <x v="2"/>
    <x v="6"/>
  </r>
  <r>
    <s v="1-30"/>
    <d v="2009-04-13T00:00:00"/>
    <n v="0"/>
    <n v="0"/>
    <n v="0"/>
    <n v="0"/>
    <n v="0"/>
    <n v="0"/>
    <n v="0"/>
    <n v="0"/>
    <n v="0"/>
    <n v="0"/>
    <n v="0"/>
    <s v="Easter Monday"/>
    <m/>
    <m/>
    <x v="30"/>
    <x v="2"/>
    <x v="0"/>
  </r>
  <r>
    <s v="1-30"/>
    <d v="2009-04-14T00:00:00"/>
    <n v="1365.03"/>
    <n v="0"/>
    <n v="0"/>
    <n v="857.4"/>
    <n v="51"/>
    <n v="16.811764705882354"/>
    <n v="507.63"/>
    <n v="12"/>
    <n v="63"/>
    <n v="42.302500000000002"/>
    <n v="21.667142857142856"/>
    <m/>
    <n v="-1.1000000000000001"/>
    <m/>
    <x v="30"/>
    <x v="2"/>
    <x v="1"/>
  </r>
  <r>
    <s v="1-30"/>
    <d v="2009-04-15T00:00:00"/>
    <n v="1167.95"/>
    <n v="0"/>
    <n v="0"/>
    <n v="762.9"/>
    <n v="40"/>
    <n v="19.072499999999998"/>
    <n v="405.05"/>
    <n v="11"/>
    <n v="51"/>
    <n v="36.822727272727271"/>
    <n v="22.900980392156864"/>
    <m/>
    <n v="0.2"/>
    <m/>
    <x v="30"/>
    <x v="2"/>
    <x v="2"/>
  </r>
  <r>
    <s v="1-30"/>
    <d v="2009-04-16T00:00:00"/>
    <n v="1364.16"/>
    <n v="0"/>
    <n v="0"/>
    <n v="1004.7"/>
    <n v="41"/>
    <n v="24.50487804878049"/>
    <n v="359.46"/>
    <n v="7"/>
    <n v="48"/>
    <n v="51.351428571428571"/>
    <n v="28.42"/>
    <m/>
    <m/>
    <m/>
    <x v="30"/>
    <x v="2"/>
    <x v="3"/>
  </r>
  <r>
    <s v="1-30"/>
    <d v="2009-04-17T00:00:00"/>
    <n v="1412.78"/>
    <n v="0"/>
    <n v="0"/>
    <n v="893.1"/>
    <n v="52"/>
    <n v="17.175000000000001"/>
    <n v="519.69000000000005"/>
    <n v="9"/>
    <n v="61"/>
    <n v="57.743333333333339"/>
    <n v="23.160491803278688"/>
    <m/>
    <m/>
    <m/>
    <x v="30"/>
    <x v="2"/>
    <x v="4"/>
  </r>
  <r>
    <s v="1-30"/>
    <d v="2009-04-18T00:00:00"/>
    <n v="1095.6199999999999"/>
    <n v="0"/>
    <n v="0"/>
    <n v="666.65"/>
    <n v="35"/>
    <n v="19.047142857142855"/>
    <n v="428.97"/>
    <n v="9"/>
    <n v="44"/>
    <n v="47.663333333333334"/>
    <n v="24.900454545454544"/>
    <m/>
    <n v="0"/>
    <m/>
    <x v="30"/>
    <x v="2"/>
    <x v="5"/>
  </r>
  <r>
    <m/>
    <d v="2009-04-19T00:00:00"/>
    <n v="6405.54"/>
    <n v="3274.08"/>
    <n v="9679.619999999999"/>
    <m/>
    <n v="219"/>
    <n v="16.101880935300951"/>
    <n v="2220.8000000000002"/>
    <n v="48"/>
    <n v="267"/>
    <n v="39.31388708513709"/>
    <n v="20.174844933005492"/>
    <m/>
    <m/>
    <m/>
    <x v="31"/>
    <x v="2"/>
    <x v="6"/>
  </r>
  <r>
    <s v="1-31"/>
    <d v="2009-04-20T00:00:00"/>
    <n v="752.35"/>
    <n v="0"/>
    <n v="0"/>
    <n v="501.71"/>
    <n v="40"/>
    <n v="12.54275"/>
    <n v="250.65"/>
    <n v="9"/>
    <n v="49"/>
    <n v="27.85"/>
    <n v="15.354285714285714"/>
    <s v="Bakery and some of Chris' taken off"/>
    <n v="1.1000000000000001"/>
    <m/>
    <x v="31"/>
    <x v="2"/>
    <x v="0"/>
  </r>
  <r>
    <s v="1-31"/>
    <d v="2009-04-21T00:00:00"/>
    <n v="975.25"/>
    <n v="0"/>
    <n v="0"/>
    <n v="597.15"/>
    <n v="45"/>
    <n v="13.27"/>
    <n v="378.1"/>
    <n v="12"/>
    <n v="57"/>
    <n v="31.508333333333336"/>
    <n v="17.109649122807017"/>
    <m/>
    <n v="0"/>
    <m/>
    <x v="31"/>
    <x v="2"/>
    <x v="1"/>
  </r>
  <r>
    <s v="1-31"/>
    <d v="2009-04-22T00:00:00"/>
    <n v="966.05"/>
    <n v="0"/>
    <n v="0"/>
    <n v="657.65"/>
    <n v="37"/>
    <n v="17.774324324324322"/>
    <n v="308.39999999999998"/>
    <n v="11"/>
    <n v="48"/>
    <n v="28.036363636363635"/>
    <n v="20.126041666666666"/>
    <m/>
    <n v="0.05"/>
    <m/>
    <x v="31"/>
    <x v="2"/>
    <x v="2"/>
  </r>
  <r>
    <s v="1-31"/>
    <d v="2009-04-23T00:00:00"/>
    <n v="1054.6400000000001"/>
    <n v="0"/>
    <n v="0"/>
    <n v="724.15"/>
    <n v="37"/>
    <n v="19.57162162162162"/>
    <n v="330.49"/>
    <n v="7"/>
    <n v="44"/>
    <n v="47.212857142857146"/>
    <n v="23.969090909090905"/>
    <m/>
    <n v="0.05"/>
    <m/>
    <x v="31"/>
    <x v="2"/>
    <x v="3"/>
  </r>
  <r>
    <s v="1-31"/>
    <d v="2009-04-24T00:00:00"/>
    <n v="2067.54"/>
    <n v="0"/>
    <n v="0"/>
    <n v="1556.2"/>
    <n v="64"/>
    <n v="24.315625000000001"/>
    <n v="511.34"/>
    <n v="12"/>
    <n v="76"/>
    <n v="42.611666666666665"/>
    <n v="27.204473684210527"/>
    <m/>
    <m/>
    <m/>
    <x v="31"/>
    <x v="2"/>
    <x v="4"/>
  </r>
  <r>
    <s v="1-31"/>
    <d v="2009-04-25T00:00:00"/>
    <n v="0"/>
    <n v="0"/>
    <n v="0"/>
    <n v="0"/>
    <n v="223"/>
    <n v="0"/>
    <n v="0"/>
    <n v="51"/>
    <n v="274"/>
    <n v="0"/>
    <n v="0"/>
    <s v="Anzac day"/>
    <m/>
    <m/>
    <x v="31"/>
    <x v="2"/>
    <x v="5"/>
  </r>
  <r>
    <m/>
    <d v="2009-04-26T00:00:00"/>
    <n v="5815.83"/>
    <n v="2542.89"/>
    <n v="8358.7199999999993"/>
    <m/>
    <n v="446"/>
    <n v="14.579053490990988"/>
    <n v="1778.9799999999998"/>
    <n v="102"/>
    <n v="548"/>
    <n v="29.536536796536797"/>
    <n v="17.293923516176804"/>
    <m/>
    <m/>
    <m/>
    <x v="32"/>
    <x v="2"/>
    <x v="6"/>
  </r>
  <r>
    <s v="1-32"/>
    <d v="2009-04-27T00:00:00"/>
    <n v="1058.98"/>
    <n v="0"/>
    <n v="0"/>
    <n v="838.1"/>
    <n v="51"/>
    <n v="16.433333333333334"/>
    <n v="220.88"/>
    <n v="6"/>
    <n v="57"/>
    <n v="36.813333333333333"/>
    <n v="18.578596491228069"/>
    <m/>
    <m/>
    <m/>
    <x v="32"/>
    <x v="2"/>
    <x v="0"/>
  </r>
  <r>
    <s v="1-32"/>
    <d v="2009-04-28T00:00:00"/>
    <n v="1679.41"/>
    <n v="0"/>
    <n v="0"/>
    <n v="730.41"/>
    <n v="47"/>
    <n v="15.54063829787234"/>
    <n v="949.04"/>
    <n v="8"/>
    <n v="55"/>
    <n v="118.63"/>
    <n v="30.535454545454542"/>
    <m/>
    <m/>
    <m/>
    <x v="32"/>
    <x v="2"/>
    <x v="1"/>
  </r>
  <r>
    <s v="1-32"/>
    <d v="2009-04-29T00:00:00"/>
    <n v="973.4"/>
    <n v="0"/>
    <n v="0"/>
    <n v="796.35"/>
    <n v="41"/>
    <n v="19.423170731707316"/>
    <n v="177.05"/>
    <n v="7"/>
    <n v="48"/>
    <n v="25.292857142857144"/>
    <n v="20.279166666666669"/>
    <m/>
    <n v="-2.0499999999999998"/>
    <m/>
    <x v="32"/>
    <x v="2"/>
    <x v="2"/>
  </r>
  <r>
    <s v="1-32"/>
    <d v="2009-04-30T00:00:00"/>
    <n v="1691.91"/>
    <n v="0"/>
    <n v="0"/>
    <n v="1097.45"/>
    <n v="55"/>
    <n v="19.953636363636363"/>
    <n v="594.46"/>
    <n v="11"/>
    <n v="66"/>
    <n v="54.041818181818186"/>
    <n v="25.635000000000002"/>
    <s v="Edmund Park $1529.94 and Footy Club $30 off"/>
    <n v="0.75"/>
    <m/>
    <x v="32"/>
    <x v="2"/>
    <x v="3"/>
  </r>
  <r>
    <s v="1-32"/>
    <d v="2009-05-01T00:00:00"/>
    <n v="2760.43"/>
    <n v="0"/>
    <n v="0"/>
    <n v="1289"/>
    <n v="67"/>
    <n v="19.238805970149254"/>
    <n v="1470.93"/>
    <n v="12"/>
    <n v="79"/>
    <n v="122.5775"/>
    <n v="34.935822784810128"/>
    <s v="Bakery 704.73, MS $160 and Darts $284.90 taken off"/>
    <n v="7.55"/>
    <m/>
    <x v="32"/>
    <x v="2"/>
    <x v="4"/>
  </r>
  <r>
    <s v="1-32"/>
    <d v="2009-05-02T00:00:00"/>
    <n v="1678.79"/>
    <n v="0"/>
    <n v="0"/>
    <n v="903.35"/>
    <n v="36"/>
    <n v="25.093055555555555"/>
    <n v="775.44"/>
    <n v="15"/>
    <n v="51"/>
    <n v="51.696000000000005"/>
    <n v="32.917450980392154"/>
    <m/>
    <m/>
    <m/>
    <x v="32"/>
    <x v="2"/>
    <x v="5"/>
  </r>
  <r>
    <m/>
    <d v="2009-05-03T00:00:00"/>
    <n v="9842.9200000000019"/>
    <n v="3099.66"/>
    <n v="12942.580000000002"/>
    <m/>
    <n v="297"/>
    <n v="19.280440042042361"/>
    <n v="4187.8"/>
    <n v="59"/>
    <n v="356"/>
    <n v="68.175251443001443"/>
    <n v="27.146915244758592"/>
    <m/>
    <m/>
    <m/>
    <x v="33"/>
    <x v="2"/>
    <x v="6"/>
  </r>
  <r>
    <s v="1-33"/>
    <d v="2009-05-04T00:00:00"/>
    <n v="0"/>
    <n v="0"/>
    <n v="0"/>
    <n v="0"/>
    <n v="0"/>
    <n v="0"/>
    <n v="0"/>
    <n v="0"/>
    <n v="0"/>
    <n v="0"/>
    <n v="0"/>
    <s v="Labour day"/>
    <m/>
    <m/>
    <x v="33"/>
    <x v="2"/>
    <x v="0"/>
  </r>
  <r>
    <s v="1-33"/>
    <d v="2009-05-05T00:00:00"/>
    <n v="970.74"/>
    <n v="0"/>
    <n v="0"/>
    <n v="802.7"/>
    <n v="53"/>
    <n v="15.145283018867925"/>
    <n v="168.04"/>
    <n v="7"/>
    <n v="60"/>
    <n v="24.005714285714284"/>
    <n v="16.178999999999998"/>
    <m/>
    <m/>
    <m/>
    <x v="33"/>
    <x v="2"/>
    <x v="1"/>
  </r>
  <r>
    <s v="1-33"/>
    <d v="2009-05-06T00:00:00"/>
    <n v="1698.7"/>
    <n v="0"/>
    <n v="0"/>
    <n v="661.65"/>
    <n v="37"/>
    <n v="17.882432432432431"/>
    <n v="1047.07"/>
    <n v="10"/>
    <n v="47"/>
    <n v="104.70699999999999"/>
    <n v="36.35574468085106"/>
    <m/>
    <m/>
    <m/>
    <x v="33"/>
    <x v="2"/>
    <x v="2"/>
  </r>
  <r>
    <s v="1-33"/>
    <d v="2009-05-07T00:00:00"/>
    <n v="1528.57"/>
    <n v="0"/>
    <n v="0"/>
    <n v="759.15"/>
    <n v="46"/>
    <n v="16.503260869565217"/>
    <n v="769.42"/>
    <n v="11"/>
    <n v="57"/>
    <n v="69.947272727272718"/>
    <n v="26.817017543859649"/>
    <m/>
    <m/>
    <m/>
    <x v="33"/>
    <x v="2"/>
    <x v="3"/>
  </r>
  <r>
    <s v="1-33"/>
    <d v="2009-05-08T00:00:00"/>
    <n v="2346.4299999999998"/>
    <n v="0"/>
    <n v="0"/>
    <n v="1182.5999999999999"/>
    <n v="65"/>
    <n v="18.193846153846152"/>
    <n v="1163.83"/>
    <n v="8"/>
    <n v="73"/>
    <n v="145.47874999999999"/>
    <n v="32.142876712328764"/>
    <m/>
    <m/>
    <m/>
    <x v="33"/>
    <x v="2"/>
    <x v="4"/>
  </r>
  <r>
    <s v="1-33"/>
    <d v="2009-05-09T00:00:00"/>
    <n v="1371.8"/>
    <n v="0"/>
    <n v="0"/>
    <n v="1082.52"/>
    <n v="40"/>
    <n v="27.062999999999999"/>
    <n v="286.58999999999997"/>
    <n v="4"/>
    <n v="44"/>
    <n v="71.647499999999994"/>
    <n v="31.116136363636361"/>
    <m/>
    <m/>
    <m/>
    <x v="33"/>
    <x v="2"/>
    <x v="5"/>
  </r>
  <r>
    <m/>
    <d v="2009-05-10T00:00:00"/>
    <n v="7916.2400000000007"/>
    <n v="2449.54"/>
    <n v="10365.780000000001"/>
    <m/>
    <n v="241"/>
    <n v="15.797970412451953"/>
    <n v="3434.95"/>
    <n v="40"/>
    <n v="281"/>
    <n v="69.297706168831169"/>
    <n v="23.768462550112641"/>
    <m/>
    <m/>
    <m/>
    <x v="34"/>
    <x v="2"/>
    <x v="6"/>
  </r>
  <r>
    <s v="1-34"/>
    <d v="2009-05-11T00:00:00"/>
    <n v="1329.05"/>
    <n v="0"/>
    <n v="0"/>
    <n v="921.3"/>
    <n v="36"/>
    <n v="25.591666666666665"/>
    <n v="407.77"/>
    <n v="6"/>
    <n v="42"/>
    <n v="67.961666666666659"/>
    <n v="31.644523809523808"/>
    <m/>
    <m/>
    <m/>
    <x v="34"/>
    <x v="2"/>
    <x v="0"/>
  </r>
  <r>
    <s v="1-34"/>
    <d v="2009-05-12T00:00:00"/>
    <n v="1219.51"/>
    <n v="0"/>
    <n v="0"/>
    <n v="625.70000000000005"/>
    <n v="50"/>
    <n v="12.514000000000001"/>
    <n v="594.32000000000005"/>
    <n v="6"/>
    <n v="56"/>
    <n v="99.053333333333342"/>
    <n v="21.786071428571429"/>
    <m/>
    <m/>
    <m/>
    <x v="34"/>
    <x v="2"/>
    <x v="1"/>
  </r>
  <r>
    <s v="1-34"/>
    <d v="2009-05-13T00:00:00"/>
    <n v="1045.79"/>
    <n v="0"/>
    <n v="0"/>
    <n v="762.55"/>
    <n v="35"/>
    <n v="21.787142857142857"/>
    <n v="283.24"/>
    <n v="9"/>
    <n v="44"/>
    <n v="31.471111111111114"/>
    <n v="23.767954545454543"/>
    <m/>
    <n v="0"/>
    <m/>
    <x v="34"/>
    <x v="2"/>
    <x v="2"/>
  </r>
  <r>
    <s v="1-34"/>
    <d v="2009-05-14T00:00:00"/>
    <n v="794.44"/>
    <n v="0"/>
    <n v="0"/>
    <n v="718.65"/>
    <n v="39"/>
    <n v="18.426923076923078"/>
    <n v="84.8"/>
    <n v="4"/>
    <n v="43"/>
    <n v="21.2"/>
    <n v="18.68488372093023"/>
    <s v="Hotel Laidley cheque 1156.75 off total"/>
    <m/>
    <m/>
    <x v="34"/>
    <x v="2"/>
    <x v="3"/>
  </r>
  <r>
    <s v="1-34"/>
    <d v="2009-05-15T00:00:00"/>
    <n v="3414.11"/>
    <n v="0"/>
    <n v="0"/>
    <n v="1253.8"/>
    <n v="70"/>
    <n v="17.911428571428569"/>
    <n v="2160.31"/>
    <n v="21"/>
    <n v="91"/>
    <n v="102.87190476190476"/>
    <n v="37.517692307692307"/>
    <s v="Mulgowie Hall $240 and Edmund Park $331.94cheques off to"/>
    <m/>
    <m/>
    <x v="34"/>
    <x v="2"/>
    <x v="4"/>
  </r>
  <r>
    <s v="1-34"/>
    <d v="2009-05-16T00:00:00"/>
    <n v="1236.45"/>
    <n v="0"/>
    <n v="0"/>
    <n v="575.75"/>
    <n v="31"/>
    <n v="18.572580645161292"/>
    <n v="660.7"/>
    <n v="11"/>
    <n v="42"/>
    <n v="60.06363636363637"/>
    <n v="29.439285714285717"/>
    <m/>
    <m/>
    <m/>
    <x v="34"/>
    <x v="2"/>
    <x v="5"/>
  </r>
  <r>
    <m/>
    <d v="2009-05-17T00:00:00"/>
    <n v="9039.35"/>
    <n v="3896.23"/>
    <n v="12935.58"/>
    <m/>
    <n v="261"/>
    <n v="19.133956969553743"/>
    <n v="4191.1399999999994"/>
    <n v="57"/>
    <n v="318"/>
    <n v="63.770275372775366"/>
    <n v="27.140068587743006"/>
    <m/>
    <m/>
    <m/>
    <x v="35"/>
    <x v="2"/>
    <x v="6"/>
  </r>
  <r>
    <s v="1-35"/>
    <d v="2009-05-18T00:00:00"/>
    <n v="1067.6199999999999"/>
    <n v="0"/>
    <n v="0"/>
    <n v="690.55"/>
    <n v="38"/>
    <n v="18.172368421052632"/>
    <n v="377.07"/>
    <n v="5"/>
    <n v="43"/>
    <n v="75.414000000000001"/>
    <n v="24.828372093023255"/>
    <m/>
    <m/>
    <m/>
    <x v="35"/>
    <x v="2"/>
    <x v="0"/>
  </r>
  <r>
    <s v="1-35"/>
    <d v="2009-05-19T00:00:00"/>
    <n v="921.54"/>
    <n v="0"/>
    <n v="0"/>
    <n v="692.35"/>
    <n v="42"/>
    <n v="16.484523809523811"/>
    <n v="229.19"/>
    <n v="7"/>
    <n v="49"/>
    <n v="32.741428571428571"/>
    <n v="18.806938775510204"/>
    <m/>
    <m/>
    <m/>
    <x v="35"/>
    <x v="2"/>
    <x v="1"/>
  </r>
  <r>
    <s v="1-35"/>
    <d v="2009-05-20T00:00:00"/>
    <n v="1256.67"/>
    <n v="0"/>
    <n v="0"/>
    <n v="791.2"/>
    <n v="42"/>
    <n v="18.838095238095239"/>
    <n v="465.47"/>
    <n v="9"/>
    <n v="51"/>
    <n v="51.718888888888891"/>
    <n v="24.640588235294118"/>
    <m/>
    <m/>
    <m/>
    <x v="35"/>
    <x v="2"/>
    <x v="2"/>
  </r>
  <r>
    <s v="1-35"/>
    <d v="2009-05-21T00:00:00"/>
    <n v="1242.92"/>
    <n v="0"/>
    <n v="0"/>
    <n v="966.25"/>
    <n v="50"/>
    <n v="19.324999999999999"/>
    <n v="276.67"/>
    <n v="4"/>
    <n v="54"/>
    <n v="69.167500000000004"/>
    <n v="23.017037037037039"/>
    <m/>
    <n v="19.45"/>
    <m/>
    <x v="35"/>
    <x v="2"/>
    <x v="3"/>
  </r>
  <r>
    <s v="1-35"/>
    <d v="2009-05-22T00:00:00"/>
    <n v="2077.27"/>
    <n v="0"/>
    <n v="0"/>
    <n v="770.15"/>
    <n v="43"/>
    <n v="17.91046511627907"/>
    <n v="1307.1199999999999"/>
    <n v="9"/>
    <n v="52"/>
    <n v="145.23555555555555"/>
    <n v="39.947499999999998"/>
    <s v="Bakery not counted"/>
    <m/>
    <m/>
    <x v="35"/>
    <x v="2"/>
    <x v="4"/>
  </r>
  <r>
    <s v="1-35"/>
    <d v="2009-05-23T00:00:00"/>
    <n v="1140.02"/>
    <n v="0"/>
    <n v="0"/>
    <n v="795.15"/>
    <n v="35"/>
    <n v="22.718571428571426"/>
    <n v="344.87"/>
    <n v="8"/>
    <n v="43"/>
    <n v="43.108750000000001"/>
    <n v="26.512093023255815"/>
    <m/>
    <n v="0"/>
    <m/>
    <x v="35"/>
    <x v="2"/>
    <x v="5"/>
  </r>
  <r>
    <m/>
    <d v="2009-05-24T00:00:00"/>
    <n v="7706.0400000000009"/>
    <n v="2484.83"/>
    <n v="10190.870000000001"/>
    <m/>
    <n v="250"/>
    <n v="18.908170668920363"/>
    <n v="3000.39"/>
    <n v="42"/>
    <n v="292"/>
    <n v="69.564353835978835"/>
    <n v="26.292088194020078"/>
    <m/>
    <m/>
    <m/>
    <x v="36"/>
    <x v="2"/>
    <x v="6"/>
  </r>
  <r>
    <s v="1-36"/>
    <d v="2009-05-25T00:00:00"/>
    <n v="1098.5999999999999"/>
    <n v="0"/>
    <n v="0"/>
    <n v="443.55"/>
    <n v="33"/>
    <n v="13.440909090909091"/>
    <n v="654.99"/>
    <n v="7"/>
    <n v="40"/>
    <n v="93.570000000000007"/>
    <n v="27.4635"/>
    <m/>
    <n v="-20"/>
    <m/>
    <x v="36"/>
    <x v="2"/>
    <x v="0"/>
  </r>
  <r>
    <s v="1-36"/>
    <d v="2009-05-26T00:00:00"/>
    <n v="722.87"/>
    <n v="0"/>
    <n v="0"/>
    <n v="552.29999999999995"/>
    <n v="38"/>
    <n v="14.534210526315789"/>
    <n v="170.57"/>
    <n v="4"/>
    <n v="42"/>
    <n v="42.642499999999998"/>
    <n v="17.211190476190474"/>
    <m/>
    <n v="15.3"/>
    <m/>
    <x v="36"/>
    <x v="2"/>
    <x v="1"/>
  </r>
  <r>
    <s v="1-36"/>
    <d v="2009-05-27T00:00:00"/>
    <n v="1991.18"/>
    <n v="0"/>
    <n v="0"/>
    <n v="1604.6"/>
    <n v="44"/>
    <n v="36.468181818181819"/>
    <n v="386.58"/>
    <n v="6"/>
    <n v="50"/>
    <n v="64.429999999999993"/>
    <n v="39.823599999999999"/>
    <m/>
    <m/>
    <m/>
    <x v="36"/>
    <x v="2"/>
    <x v="2"/>
  </r>
  <r>
    <s v="1-36"/>
    <d v="2009-05-28T00:00:00"/>
    <n v="1155.1099999999999"/>
    <n v="0"/>
    <n v="0"/>
    <n v="781.35"/>
    <n v="46"/>
    <n v="16.985869565217392"/>
    <n v="373.76"/>
    <n v="8"/>
    <n v="54"/>
    <n v="46.72"/>
    <n v="21.390925925925927"/>
    <m/>
    <n v="0.15"/>
    <m/>
    <x v="36"/>
    <x v="2"/>
    <x v="3"/>
  </r>
  <r>
    <s v="1-36"/>
    <d v="2009-05-29T00:00:00"/>
    <n v="2177.52"/>
    <n v="0"/>
    <n v="0"/>
    <n v="990.5"/>
    <n v="51"/>
    <n v="19.421568627450981"/>
    <n v="1187.02"/>
    <n v="6"/>
    <n v="57"/>
    <n v="197.83666666666667"/>
    <n v="38.202105263157897"/>
    <m/>
    <m/>
    <m/>
    <x v="36"/>
    <x v="2"/>
    <x v="4"/>
  </r>
  <r>
    <s v="1-36"/>
    <d v="2009-05-30T00:00:00"/>
    <n v="1724.05"/>
    <n v="0"/>
    <n v="0"/>
    <n v="1114.8"/>
    <n v="40"/>
    <n v="27.869999999999997"/>
    <n v="609.25"/>
    <n v="9"/>
    <n v="49"/>
    <n v="67.694444444444443"/>
    <n v="35.18469387755102"/>
    <m/>
    <n v="2.35"/>
    <m/>
    <x v="36"/>
    <x v="2"/>
    <x v="5"/>
  </r>
  <r>
    <m/>
    <d v="2009-05-31T00:00:00"/>
    <n v="8869.3299999999981"/>
    <n v="2242.3000000000002"/>
    <n v="11111.629999999997"/>
    <m/>
    <n v="252"/>
    <n v="21.453456604679175"/>
    <n v="3382.17"/>
    <n v="40"/>
    <n v="292"/>
    <n v="85.482268518518524"/>
    <n v="29.87933592380422"/>
    <m/>
    <m/>
    <m/>
    <x v="37"/>
    <x v="2"/>
    <x v="6"/>
  </r>
  <r>
    <s v="1-37"/>
    <d v="2009-06-01T00:00:00"/>
    <n v="1077.3399999999999"/>
    <n v="0"/>
    <n v="0"/>
    <n v="673.1"/>
    <n v="40"/>
    <n v="16.827500000000001"/>
    <n v="404.24"/>
    <n v="8"/>
    <n v="48"/>
    <n v="50.53"/>
    <n v="22.444583333333338"/>
    <m/>
    <n v="9.75"/>
    <m/>
    <x v="37"/>
    <x v="2"/>
    <x v="0"/>
  </r>
  <r>
    <s v="1-37"/>
    <d v="2009-06-02T00:00:00"/>
    <n v="1321.25"/>
    <n v="0"/>
    <n v="0"/>
    <n v="598.75"/>
    <n v="46"/>
    <n v="13.016304347826088"/>
    <n v="722.35"/>
    <n v="11"/>
    <n v="57"/>
    <n v="65.668181818181822"/>
    <n v="23.177192982456138"/>
    <s v="lockyer darts 177.25 not included"/>
    <n v="3.85"/>
    <m/>
    <x v="37"/>
    <x v="2"/>
    <x v="1"/>
  </r>
  <r>
    <s v="1-37"/>
    <d v="2009-06-03T00:00:00"/>
    <n v="1609.73"/>
    <n v="0"/>
    <n v="0"/>
    <n v="1416.4"/>
    <n v="57"/>
    <n v="24.849122807017544"/>
    <n v="193.33"/>
    <n v="4"/>
    <n v="61"/>
    <n v="48.332500000000003"/>
    <n v="26.389016393442624"/>
    <m/>
    <m/>
    <m/>
    <x v="37"/>
    <x v="2"/>
    <x v="2"/>
  </r>
  <r>
    <s v="1-37"/>
    <d v="2009-06-04T00:00:00"/>
    <n v="725.63"/>
    <n v="0"/>
    <n v="0"/>
    <n v="697"/>
    <n v="39"/>
    <n v="17.871794871794872"/>
    <n v="28.63"/>
    <n v="1"/>
    <n v="40"/>
    <n v="28.63"/>
    <n v="18.140750000000001"/>
    <m/>
    <m/>
    <m/>
    <x v="37"/>
    <x v="2"/>
    <x v="3"/>
  </r>
  <r>
    <s v="1-37"/>
    <d v="2009-06-05T00:00:00"/>
    <n v="2259.54"/>
    <n v="0"/>
    <n v="0"/>
    <n v="775.3"/>
    <n v="39"/>
    <n v="19.879487179487178"/>
    <n v="1484.24"/>
    <n v="11"/>
    <n v="50"/>
    <n v="134.9309090909091"/>
    <n v="45.190799999999996"/>
    <s v="Bakery 1300.44 not included"/>
    <m/>
    <m/>
    <x v="37"/>
    <x v="2"/>
    <x v="4"/>
  </r>
  <r>
    <s v="1-37"/>
    <d v="2009-06-06T00:00:00"/>
    <n v="1690.69"/>
    <n v="0"/>
    <n v="0"/>
    <n v="926.05"/>
    <n v="44"/>
    <n v="21.046590909090909"/>
    <n v="764.64"/>
    <n v="10"/>
    <n v="54"/>
    <n v="76.463999999999999"/>
    <n v="31.309074074074076"/>
    <m/>
    <m/>
    <m/>
    <x v="37"/>
    <x v="2"/>
    <x v="5"/>
  </r>
  <r>
    <m/>
    <d v="2009-06-07T00:00:00"/>
    <n v="8684.18"/>
    <n v="2749.43"/>
    <n v="11433.61"/>
    <m/>
    <n v="265"/>
    <n v="18.915133352536099"/>
    <n v="3597.43"/>
    <n v="45"/>
    <n v="310"/>
    <n v="67.425931818181809"/>
    <n v="27.775236130551026"/>
    <m/>
    <m/>
    <m/>
    <x v="38"/>
    <x v="2"/>
    <x v="6"/>
  </r>
  <r>
    <s v="1-38"/>
    <d v="2009-06-08T00:00:00"/>
    <n v="0"/>
    <n v="0"/>
    <n v="0"/>
    <n v="0"/>
    <n v="0"/>
    <n v="0"/>
    <n v="0"/>
    <n v="0"/>
    <n v="0"/>
    <n v="0"/>
    <n v="0"/>
    <s v="Queen's Birthday"/>
    <m/>
    <m/>
    <x v="38"/>
    <x v="2"/>
    <x v="0"/>
  </r>
  <r>
    <s v="1-38"/>
    <d v="2009-06-09T00:00:00"/>
    <n v="1463.51"/>
    <n v="0"/>
    <n v="0"/>
    <n v="712.4"/>
    <n v="52"/>
    <n v="13.7"/>
    <n v="751.11"/>
    <n v="10"/>
    <n v="62"/>
    <n v="75.111000000000004"/>
    <n v="23.605"/>
    <m/>
    <m/>
    <m/>
    <x v="38"/>
    <x v="2"/>
    <x v="1"/>
  </r>
  <r>
    <s v="1-38"/>
    <d v="2009-06-10T00:00:00"/>
    <n v="1325.08"/>
    <n v="0"/>
    <n v="0"/>
    <n v="1069.25"/>
    <n v="55"/>
    <n v="19.440909090909091"/>
    <n v="255.83"/>
    <n v="7"/>
    <n v="62"/>
    <n v="36.547142857142859"/>
    <n v="21.372258064516128"/>
    <m/>
    <m/>
    <m/>
    <x v="38"/>
    <x v="2"/>
    <x v="2"/>
  </r>
  <r>
    <s v="1-38"/>
    <d v="2009-06-11T00:00:00"/>
    <n v="2467.7600000000002"/>
    <n v="0"/>
    <n v="0"/>
    <n v="950.38"/>
    <n v="55"/>
    <n v="17.279636363636364"/>
    <n v="1717.38"/>
    <n v="17"/>
    <n v="72"/>
    <n v="101.02235294117648"/>
    <n v="37.052222222222227"/>
    <m/>
    <m/>
    <m/>
    <x v="38"/>
    <x v="2"/>
    <x v="3"/>
  </r>
  <r>
    <s v="1-38"/>
    <d v="2009-06-12T00:00:00"/>
    <n v="2729.58"/>
    <n v="0"/>
    <n v="0"/>
    <n v="1283.9000000000001"/>
    <n v="63"/>
    <n v="20.37936507936508"/>
    <n v="1444.98"/>
    <n v="12"/>
    <n v="75"/>
    <n v="120.41500000000001"/>
    <n v="36.385066666666667"/>
    <m/>
    <m/>
    <m/>
    <x v="38"/>
    <x v="2"/>
    <x v="4"/>
  </r>
  <r>
    <s v="1-38"/>
    <d v="2009-06-13T00:00:00"/>
    <n v="928.25"/>
    <n v="0"/>
    <n v="0"/>
    <n v="446.95"/>
    <n v="23"/>
    <n v="19.432608695652174"/>
    <n v="481.3"/>
    <n v="8"/>
    <n v="31"/>
    <n v="60.162500000000001"/>
    <n v="29.943548387096776"/>
    <m/>
    <m/>
    <m/>
    <x v="38"/>
    <x v="2"/>
    <x v="5"/>
  </r>
  <r>
    <m/>
    <d v="2009-06-14T00:00:00"/>
    <n v="8914.18"/>
    <n v="3332.68"/>
    <n v="12246.86"/>
    <m/>
    <n v="248"/>
    <n v="15.038753204927119"/>
    <n v="4650.6000000000004"/>
    <n v="54"/>
    <n v="302"/>
    <n v="65.542999299719895"/>
    <n v="24.726349223416964"/>
    <m/>
    <m/>
    <m/>
    <x v="39"/>
    <x v="2"/>
    <x v="6"/>
  </r>
  <r>
    <s v="1-39"/>
    <d v="2009-06-15T00:00:00"/>
    <n v="860.99"/>
    <n v="0"/>
    <n v="0"/>
    <n v="529.04999999999995"/>
    <n v="39"/>
    <n v="13.565384615384614"/>
    <n v="331.94"/>
    <n v="6"/>
    <n v="45"/>
    <n v="55.323333333333331"/>
    <n v="19.133111111111113"/>
    <m/>
    <m/>
    <m/>
    <x v="39"/>
    <x v="2"/>
    <x v="0"/>
  </r>
  <r>
    <s v="1-39"/>
    <d v="2009-06-16T00:00:00"/>
    <n v="921.32"/>
    <n v="0"/>
    <n v="0"/>
    <n v="749.2"/>
    <n v="43"/>
    <n v="17.423255813953489"/>
    <n v="172.12"/>
    <n v="6"/>
    <n v="49"/>
    <n v="28.686666666666667"/>
    <n v="18.802448979591837"/>
    <m/>
    <m/>
    <m/>
    <x v="39"/>
    <x v="2"/>
    <x v="1"/>
  </r>
  <r>
    <s v="1-39"/>
    <d v="2009-06-17T00:00:00"/>
    <n v="1052.0899999999999"/>
    <n v="0"/>
    <n v="0"/>
    <n v="852.15"/>
    <n v="35"/>
    <n v="24.347142857142856"/>
    <n v="199.94"/>
    <n v="5"/>
    <n v="40"/>
    <n v="39.988"/>
    <n v="26.302249999999997"/>
    <m/>
    <m/>
    <m/>
    <x v="39"/>
    <x v="2"/>
    <x v="2"/>
  </r>
  <r>
    <s v="1-39"/>
    <d v="2009-06-18T00:00:00"/>
    <n v="2142.83"/>
    <n v="0"/>
    <n v="0"/>
    <n v="785"/>
    <n v="43"/>
    <n v="18.255813953488371"/>
    <n v="1357.83"/>
    <n v="8"/>
    <n v="51"/>
    <n v="169.72874999999999"/>
    <n v="42.016274509803921"/>
    <m/>
    <m/>
    <m/>
    <x v="39"/>
    <x v="2"/>
    <x v="3"/>
  </r>
  <r>
    <s v="1-39"/>
    <d v="2009-06-19T00:00:00"/>
    <n v="1236.07"/>
    <n v="0"/>
    <n v="0"/>
    <n v="1009.5"/>
    <n v="48"/>
    <n v="21.03125"/>
    <n v="226.57"/>
    <n v="8"/>
    <n v="56"/>
    <n v="28.321249999999999"/>
    <n v="22.072678571428572"/>
    <m/>
    <m/>
    <m/>
    <x v="39"/>
    <x v="2"/>
    <x v="4"/>
  </r>
  <r>
    <s v="1-39"/>
    <d v="2009-06-20T00:00:00"/>
    <n v="1084.1600000000001"/>
    <n v="0"/>
    <n v="0"/>
    <n v="691.65"/>
    <n v="27"/>
    <n v="25.616666666666667"/>
    <n v="392.51"/>
    <n v="10"/>
    <n v="37"/>
    <n v="39.250999999999998"/>
    <n v="29.301621621621617"/>
    <m/>
    <m/>
    <m/>
    <x v="39"/>
    <x v="2"/>
    <x v="5"/>
  </r>
  <r>
    <m/>
    <d v="2009-06-21T00:00:00"/>
    <n v="7297.4599999999991"/>
    <n v="3209.86"/>
    <n v="10507.32"/>
    <m/>
    <n v="235"/>
    <n v="20.039918984439336"/>
    <n v="2680.91"/>
    <n v="43"/>
    <n v="278"/>
    <n v="60.216499999999996"/>
    <n v="26.271397465592845"/>
    <m/>
    <m/>
    <m/>
    <x v="40"/>
    <x v="2"/>
    <x v="6"/>
  </r>
  <r>
    <s v="1-40"/>
    <d v="2009-06-22T00:00:00"/>
    <n v="1523.42"/>
    <n v="0"/>
    <n v="0"/>
    <n v="501.6"/>
    <n v="38"/>
    <n v="13.200000000000001"/>
    <n v="1221.82"/>
    <n v="9"/>
    <n v="47"/>
    <n v="135.75777777777776"/>
    <n v="36.668510638297874"/>
    <m/>
    <m/>
    <m/>
    <x v="40"/>
    <x v="2"/>
    <x v="0"/>
  </r>
  <r>
    <s v="1-40"/>
    <d v="2009-06-23T00:00:00"/>
    <n v="670.49"/>
    <n v="0"/>
    <n v="0"/>
    <n v="473.15"/>
    <n v="35"/>
    <n v="13.518571428571429"/>
    <n v="197.34"/>
    <n v="5"/>
    <n v="40"/>
    <n v="39.468000000000004"/>
    <n v="16.762250000000002"/>
    <m/>
    <m/>
    <m/>
    <x v="40"/>
    <x v="2"/>
    <x v="1"/>
  </r>
  <r>
    <s v="1-40"/>
    <d v="2009-06-24T00:00:00"/>
    <n v="952.91"/>
    <n v="0"/>
    <n v="0"/>
    <n v="816.35"/>
    <n v="43"/>
    <n v="18.984883720930235"/>
    <n v="136.56"/>
    <n v="5"/>
    <n v="48"/>
    <n v="27.312000000000001"/>
    <n v="19.85229166666667"/>
    <m/>
    <m/>
    <m/>
    <x v="40"/>
    <x v="2"/>
    <x v="2"/>
  </r>
  <r>
    <s v="1-40"/>
    <d v="2009-06-25T00:00:00"/>
    <n v="1482.51"/>
    <n v="0"/>
    <n v="0"/>
    <n v="1103.25"/>
    <n v="61"/>
    <n v="18.08606557377049"/>
    <n v="379.26"/>
    <n v="9"/>
    <n v="70"/>
    <n v="42.14"/>
    <n v="21.178714285714285"/>
    <m/>
    <m/>
    <m/>
    <x v="40"/>
    <x v="2"/>
    <x v="3"/>
  </r>
  <r>
    <s v="1-40"/>
    <d v="2009-06-26T00:00:00"/>
    <n v="2510.59"/>
    <n v="0"/>
    <n v="0"/>
    <n v="1229.55"/>
    <n v="63"/>
    <n v="19.516666666666666"/>
    <n v="1281.04"/>
    <n v="8"/>
    <n v="71"/>
    <n v="160.13"/>
    <n v="35.360422535211271"/>
    <m/>
    <m/>
    <m/>
    <x v="40"/>
    <x v="2"/>
    <x v="4"/>
  </r>
  <r>
    <s v="1-40"/>
    <d v="2009-06-27T00:00:00"/>
    <n v="1300.08"/>
    <n v="0"/>
    <n v="0"/>
    <n v="952.1"/>
    <n v="42"/>
    <n v="22.669047619047621"/>
    <n v="347.99"/>
    <n v="6"/>
    <n v="48"/>
    <n v="57.998333333333335"/>
    <n v="27.085208333333338"/>
    <m/>
    <m/>
    <m/>
    <x v="40"/>
    <x v="2"/>
    <x v="5"/>
  </r>
  <r>
    <m/>
    <d v="2009-06-28T00:00:00"/>
    <n v="8440"/>
    <n v="3254.86"/>
    <n v="11694.86"/>
    <m/>
    <n v="282"/>
    <n v="17.662539168164407"/>
    <n v="3564.0099999999993"/>
    <n v="42"/>
    <n v="324"/>
    <n v="77.134351851851847"/>
    <n v="26.151232909870568"/>
    <m/>
    <m/>
    <m/>
    <x v="41"/>
    <x v="2"/>
    <x v="6"/>
  </r>
  <r>
    <s v="1-41"/>
    <d v="2009-06-29T00:00:00"/>
    <n v="813.14"/>
    <n v="0"/>
    <n v="0"/>
    <n v="689.4"/>
    <n v="42"/>
    <n v="16.414285714285715"/>
    <n v="123.74"/>
    <n v="2"/>
    <n v="44"/>
    <n v="61.87"/>
    <n v="18.480454545454545"/>
    <m/>
    <m/>
    <m/>
    <x v="41"/>
    <x v="2"/>
    <x v="0"/>
  </r>
  <r>
    <s v="1-41"/>
    <d v="2009-06-30T00:00:00"/>
    <n v="953.4"/>
    <n v="0"/>
    <n v="0"/>
    <n v="605.20000000000005"/>
    <n v="46"/>
    <n v="13.156521739130437"/>
    <n v="348.2"/>
    <n v="10"/>
    <n v="56"/>
    <n v="34.82"/>
    <n v="17.025000000000002"/>
    <m/>
    <m/>
    <m/>
    <x v="41"/>
    <x v="2"/>
    <x v="1"/>
  </r>
  <r>
    <s v="1-41"/>
    <d v="2009-07-01T00:00:00"/>
    <n v="1439.44"/>
    <n v="0"/>
    <n v="0"/>
    <n v="543.04999999999995"/>
    <n v="34"/>
    <n v="15.972058823529411"/>
    <n v="896.39"/>
    <n v="8"/>
    <n v="42"/>
    <n v="112.04875"/>
    <n v="34.272380952380956"/>
    <m/>
    <m/>
    <m/>
    <x v="41"/>
    <x v="2"/>
    <x v="2"/>
  </r>
  <r>
    <s v="1-41"/>
    <d v="2009-07-02T00:00:00"/>
    <n v="857.98"/>
    <n v="0"/>
    <n v="0"/>
    <n v="682.5"/>
    <n v="40"/>
    <n v="17.0625"/>
    <n v="175.03"/>
    <n v="2"/>
    <n v="42"/>
    <n v="87.515000000000001"/>
    <n v="20.417380952380952"/>
    <s v="minus Edmund Pk $483.72"/>
    <m/>
    <m/>
    <x v="41"/>
    <x v="2"/>
    <x v="3"/>
  </r>
  <r>
    <s v="1-41"/>
    <d v="2009-07-03T00:00:00"/>
    <n v="3417.27"/>
    <n v="0"/>
    <n v="0"/>
    <n v="1471.05"/>
    <n v="61"/>
    <n v="24.115573770491803"/>
    <n v="1946.22"/>
    <n v="14"/>
    <n v="75"/>
    <n v="139.0157142857143"/>
    <n v="45.563600000000001"/>
    <m/>
    <m/>
    <m/>
    <x v="41"/>
    <x v="2"/>
    <x v="4"/>
  </r>
  <r>
    <s v="1-41"/>
    <d v="2009-07-04T00:00:00"/>
    <n v="766.26"/>
    <n v="0"/>
    <n v="0"/>
    <n v="550.65"/>
    <n v="32"/>
    <n v="17.207812499999999"/>
    <n v="215.61"/>
    <n v="5"/>
    <n v="37"/>
    <n v="43.122"/>
    <n v="20.70972972972973"/>
    <m/>
    <m/>
    <m/>
    <x v="41"/>
    <x v="2"/>
    <x v="5"/>
  </r>
  <r>
    <m/>
    <d v="2009-07-05T00:00:00"/>
    <n v="8247.49"/>
    <n v="3331.59"/>
    <n v="11579.08"/>
    <m/>
    <n v="255"/>
    <n v="17.321458757906228"/>
    <n v="3705.19"/>
    <n v="41"/>
    <n v="296"/>
    <n v="79.731910714285718"/>
    <n v="26.078091029991029"/>
    <m/>
    <m/>
    <m/>
    <x v="42"/>
    <x v="2"/>
    <x v="6"/>
  </r>
  <r>
    <s v="1-42"/>
    <d v="2009-07-06T00:00:00"/>
    <n v="885.08"/>
    <n v="0"/>
    <n v="0"/>
    <n v="567"/>
    <n v="42"/>
    <n v="13.5"/>
    <n v="318.08"/>
    <n v="10"/>
    <n v="52"/>
    <n v="31.808"/>
    <n v="17.020769230769229"/>
    <m/>
    <n v="-0.1"/>
    <m/>
    <x v="42"/>
    <x v="2"/>
    <x v="0"/>
  </r>
  <r>
    <s v="1-42"/>
    <d v="2009-07-07T00:00:00"/>
    <n v="1311.17"/>
    <n v="0"/>
    <n v="0"/>
    <n v="575.29999999999995"/>
    <n v="43"/>
    <n v="13.379069767441859"/>
    <n v="735.87"/>
    <n v="13"/>
    <n v="56"/>
    <n v="56.605384615384615"/>
    <n v="23.41375"/>
    <m/>
    <n v="0.9"/>
    <m/>
    <x v="42"/>
    <x v="2"/>
    <x v="1"/>
  </r>
  <r>
    <s v="1-42"/>
    <d v="2009-07-08T00:00:00"/>
    <n v="1289.3599999999999"/>
    <n v="0"/>
    <n v="0"/>
    <n v="811.1"/>
    <n v="41"/>
    <n v="19.782926829268295"/>
    <n v="478.26"/>
    <n v="11"/>
    <n v="52"/>
    <n v="43.478181818181817"/>
    <n v="24.795384615384616"/>
    <m/>
    <n v="-0.7"/>
    <m/>
    <x v="42"/>
    <x v="2"/>
    <x v="2"/>
  </r>
  <r>
    <s v="1-42"/>
    <d v="2009-07-09T00:00:00"/>
    <n v="1098.07"/>
    <n v="0"/>
    <n v="0"/>
    <n v="973.4"/>
    <n v="47"/>
    <n v="20.71063829787234"/>
    <n v="124.67"/>
    <n v="4"/>
    <n v="51"/>
    <n v="31.1675"/>
    <n v="21.530784313725491"/>
    <s v="minus bakery 634.44"/>
    <n v="0.1"/>
    <m/>
    <x v="42"/>
    <x v="2"/>
    <x v="3"/>
  </r>
  <r>
    <s v="1-42"/>
    <d v="2009-07-10T00:00:00"/>
    <n v="2272.61"/>
    <n v="0"/>
    <n v="0"/>
    <n v="728.85"/>
    <n v="42"/>
    <n v="17.353571428571428"/>
    <n v="1543.76"/>
    <n v="11"/>
    <n v="53"/>
    <n v="140.34181818181818"/>
    <n v="42.879433962264152"/>
    <m/>
    <n v="0.05"/>
    <m/>
    <x v="42"/>
    <x v="2"/>
    <x v="4"/>
  </r>
  <r>
    <s v="1-42"/>
    <d v="2009-07-11T00:00:00"/>
    <n v="1574.43"/>
    <n v="0"/>
    <n v="0"/>
    <n v="735.45"/>
    <n v="26"/>
    <n v="28.286538461538463"/>
    <n v="816.98"/>
    <n v="12"/>
    <n v="38"/>
    <n v="68.081666666666663"/>
    <n v="40.853421052631582"/>
    <m/>
    <n v="0"/>
    <m/>
    <x v="42"/>
    <x v="2"/>
    <x v="5"/>
  </r>
  <r>
    <m/>
    <d v="2009-07-12T00:00:00"/>
    <n v="8430.7199999999993"/>
    <n v="2467.52"/>
    <n v="10898.24"/>
    <m/>
    <n v="241"/>
    <n v="18.835457464115397"/>
    <n v="4017.6200000000003"/>
    <n v="61"/>
    <n v="302"/>
    <n v="61.913758547008541"/>
    <n v="28.415590529129176"/>
    <m/>
    <m/>
    <m/>
    <x v="43"/>
    <x v="2"/>
    <x v="6"/>
  </r>
  <r>
    <s v="1-43"/>
    <d v="2009-07-13T00:00:00"/>
    <n v="1063.23"/>
    <n v="0"/>
    <n v="0"/>
    <n v="579.20000000000005"/>
    <n v="47"/>
    <n v="12.323404255319151"/>
    <n v="483.67"/>
    <n v="4"/>
    <n v="51"/>
    <n v="120.9175"/>
    <n v="20.840588235294121"/>
    <m/>
    <m/>
    <m/>
    <x v="43"/>
    <x v="2"/>
    <x v="0"/>
  </r>
  <r>
    <s v="1-43"/>
    <d v="2009-07-14T00:00:00"/>
    <n v="844.19"/>
    <n v="0"/>
    <n v="0"/>
    <n v="616.4"/>
    <n v="46"/>
    <n v="13.4"/>
    <n v="227.79"/>
    <n v="6"/>
    <n v="52"/>
    <n v="37.964999999999996"/>
    <n v="16.234423076923076"/>
    <m/>
    <m/>
    <m/>
    <x v="43"/>
    <x v="2"/>
    <x v="1"/>
  </r>
  <r>
    <s v="1-43"/>
    <d v="2009-07-15T00:00:00"/>
    <n v="1181.7"/>
    <n v="0"/>
    <n v="0"/>
    <n v="625"/>
    <n v="37"/>
    <n v="16.891891891891891"/>
    <n v="556.70000000000005"/>
    <n v="7"/>
    <n v="44"/>
    <n v="79.528571428571439"/>
    <n v="26.856818181818184"/>
    <m/>
    <m/>
    <m/>
    <x v="43"/>
    <x v="2"/>
    <x v="2"/>
  </r>
  <r>
    <s v="1-43"/>
    <d v="2009-07-16T00:00:00"/>
    <n v="1142.33"/>
    <n v="0"/>
    <n v="0"/>
    <n v="703.75"/>
    <n v="46"/>
    <n v="15.298913043478262"/>
    <n v="438.58"/>
    <n v="10"/>
    <n v="56"/>
    <n v="43.857999999999997"/>
    <n v="20.39875"/>
    <m/>
    <m/>
    <m/>
    <x v="43"/>
    <x v="2"/>
    <x v="3"/>
  </r>
  <r>
    <s v="1-43"/>
    <d v="2009-07-17T00:00:00"/>
    <n v="2519.02"/>
    <n v="0"/>
    <n v="0"/>
    <n v="1208.95"/>
    <n v="50"/>
    <n v="24.179000000000002"/>
    <n v="1310.07"/>
    <n v="11"/>
    <n v="61"/>
    <n v="119.09727272727272"/>
    <n v="41.295409836065573"/>
    <m/>
    <m/>
    <m/>
    <x v="43"/>
    <x v="2"/>
    <x v="4"/>
  </r>
  <r>
    <s v="1-43"/>
    <d v="2009-07-18T00:00:00"/>
    <n v="1149.4000000000001"/>
    <n v="0"/>
    <n v="0"/>
    <n v="744.05"/>
    <n v="36"/>
    <n v="20.668055555555554"/>
    <n v="405.35"/>
    <n v="10"/>
    <n v="46"/>
    <n v="40.535000000000004"/>
    <n v="24.986956521739131"/>
    <m/>
    <m/>
    <m/>
    <x v="43"/>
    <x v="2"/>
    <x v="5"/>
  </r>
  <r>
    <m/>
    <d v="2009-07-19T00:00:00"/>
    <n v="7899.869999999999"/>
    <n v="4514.3900000000003"/>
    <n v="12414.259999999998"/>
    <m/>
    <n v="262"/>
    <n v="17.126877457707476"/>
    <n v="3422.16"/>
    <n v="48"/>
    <n v="310"/>
    <n v="73.650224025974026"/>
    <n v="25.102157641973349"/>
    <m/>
    <m/>
    <m/>
    <x v="44"/>
    <x v="2"/>
    <x v="6"/>
  </r>
  <r>
    <s v="1-44"/>
    <d v="2009-07-20T00:00:00"/>
    <n v="757.72"/>
    <n v="0"/>
    <n v="0"/>
    <n v="695.85"/>
    <n v="40"/>
    <n v="17.396250000000002"/>
    <n v="61.87"/>
    <n v="3"/>
    <n v="43"/>
    <n v="20.623333333333331"/>
    <n v="17.621395348837211"/>
    <m/>
    <m/>
    <m/>
    <x v="44"/>
    <x v="2"/>
    <x v="0"/>
  </r>
  <r>
    <s v="1-44"/>
    <d v="2009-07-21T00:00:00"/>
    <n v="674.1"/>
    <n v="0"/>
    <n v="0"/>
    <n v="603.35"/>
    <n v="38"/>
    <n v="15.877631578947369"/>
    <n v="70.75"/>
    <n v="4"/>
    <n v="42"/>
    <n v="17.6875"/>
    <n v="16.05"/>
    <m/>
    <m/>
    <m/>
    <x v="44"/>
    <x v="2"/>
    <x v="1"/>
  </r>
  <r>
    <s v="1-44"/>
    <d v="2009-07-22T00:00:00"/>
    <n v="1483.74"/>
    <n v="0"/>
    <n v="0"/>
    <n v="1079.6500000000001"/>
    <n v="48"/>
    <n v="22.492708333333336"/>
    <n v="404.09"/>
    <n v="5"/>
    <n v="53"/>
    <n v="80.817999999999998"/>
    <n v="27.995094339622643"/>
    <m/>
    <m/>
    <m/>
    <x v="44"/>
    <x v="2"/>
    <x v="2"/>
  </r>
  <r>
    <s v="1-44"/>
    <d v="2009-07-23T00:00:00"/>
    <n v="1302.69"/>
    <n v="0"/>
    <n v="0"/>
    <n v="1184.4000000000001"/>
    <n v="49"/>
    <n v="24.171428571428574"/>
    <n v="118.19"/>
    <n v="3"/>
    <n v="52"/>
    <n v="39.396666666666668"/>
    <n v="25.049807692307695"/>
    <m/>
    <m/>
    <m/>
    <x v="44"/>
    <x v="2"/>
    <x v="3"/>
  </r>
  <r>
    <s v="1-44"/>
    <d v="2009-07-24T00:00:00"/>
    <n v="2911.99"/>
    <n v="0"/>
    <n v="0"/>
    <n v="688.35"/>
    <n v="47"/>
    <n v="14.645744680851065"/>
    <n v="2223.64"/>
    <n v="11"/>
    <n v="58"/>
    <n v="202.14909090909089"/>
    <n v="50.206724137931033"/>
    <m/>
    <m/>
    <m/>
    <x v="44"/>
    <x v="2"/>
    <x v="4"/>
  </r>
  <r>
    <s v="1-44"/>
    <d v="2009-07-25T00:00:00"/>
    <n v="1960.37"/>
    <n v="0"/>
    <n v="0"/>
    <n v="740.1"/>
    <n v="29"/>
    <n v="25.520689655172415"/>
    <n v="1270.27"/>
    <n v="16"/>
    <n v="45"/>
    <n v="79.391874999999999"/>
    <n v="44.674888888888887"/>
    <m/>
    <m/>
    <m/>
    <x v="44"/>
    <x v="2"/>
    <x v="5"/>
  </r>
  <r>
    <m/>
    <d v="2009-07-26T00:00:00"/>
    <n v="9090.61"/>
    <n v="2978.91"/>
    <n v="12069.52"/>
    <m/>
    <n v="251"/>
    <n v="20.017408803288795"/>
    <n v="4148.8099999999995"/>
    <n v="42"/>
    <n v="293"/>
    <n v="73.34441098484848"/>
    <n v="30.266318401264581"/>
    <m/>
    <m/>
    <m/>
    <x v="45"/>
    <x v="2"/>
    <x v="6"/>
  </r>
  <r>
    <s v="1-45"/>
    <d v="2009-07-27T00:00:00"/>
    <n v="716.63"/>
    <n v="0"/>
    <n v="0"/>
    <n v="499.65"/>
    <n v="36"/>
    <n v="13.879166666666666"/>
    <n v="216.98"/>
    <n v="7"/>
    <n v="43"/>
    <n v="30.997142857142855"/>
    <n v="16.665813953488371"/>
    <s v="Taken of GHB payment of $1575.51"/>
    <m/>
    <m/>
    <x v="45"/>
    <x v="2"/>
    <x v="0"/>
  </r>
  <r>
    <s v="1-45"/>
    <d v="2009-07-28T00:00:00"/>
    <n v="1049.74"/>
    <n v="0"/>
    <n v="0"/>
    <n v="614.65"/>
    <n v="47"/>
    <n v="13.077659574468084"/>
    <n v="435.09"/>
    <n v="6"/>
    <n v="53"/>
    <n v="72.515000000000001"/>
    <n v="19.806415094339624"/>
    <m/>
    <m/>
    <m/>
    <x v="45"/>
    <x v="2"/>
    <x v="1"/>
  </r>
  <r>
    <s v="1-45"/>
    <d v="2009-07-29T00:00:00"/>
    <n v="1344.39"/>
    <n v="0"/>
    <n v="0"/>
    <n v="701.7"/>
    <n v="36"/>
    <n v="19.491666666666667"/>
    <n v="642.69000000000005"/>
    <n v="9"/>
    <n v="45"/>
    <n v="71.410000000000011"/>
    <n v="29.875333333333337"/>
    <m/>
    <m/>
    <m/>
    <x v="45"/>
    <x v="2"/>
    <x v="2"/>
  </r>
  <r>
    <s v="1-45"/>
    <d v="2009-07-30T00:00:00"/>
    <n v="860.25"/>
    <n v="0"/>
    <n v="0"/>
    <n v="773.55"/>
    <n v="50"/>
    <n v="15.470999999999998"/>
    <n v="86.7"/>
    <n v="3"/>
    <n v="53"/>
    <n v="28.900000000000002"/>
    <n v="16.231132075471699"/>
    <m/>
    <m/>
    <m/>
    <x v="45"/>
    <x v="2"/>
    <x v="3"/>
  </r>
  <r>
    <s v="1-45"/>
    <d v="2009-07-31T00:00:00"/>
    <n v="2293.62"/>
    <n v="0"/>
    <n v="0"/>
    <n v="795.2"/>
    <n v="43"/>
    <n v="18.493023255813956"/>
    <n v="1498.42"/>
    <n v="9"/>
    <n v="52"/>
    <n v="166.49111111111111"/>
    <n v="44.108076923076922"/>
    <m/>
    <m/>
    <m/>
    <x v="45"/>
    <x v="2"/>
    <x v="4"/>
  </r>
  <r>
    <s v="1-45"/>
    <d v="2009-08-01T00:00:00"/>
    <n v="1247.99"/>
    <n v="0"/>
    <n v="0"/>
    <n v="542"/>
    <n v="25"/>
    <n v="21.68"/>
    <n v="705.99"/>
    <n v="8"/>
    <n v="33"/>
    <n v="88.248750000000001"/>
    <n v="37.81787878787879"/>
    <m/>
    <m/>
    <m/>
    <x v="45"/>
    <x v="2"/>
    <x v="5"/>
  </r>
  <r>
    <m/>
    <d v="2009-08-02T00:00:00"/>
    <n v="7512.62"/>
    <n v="2484.23"/>
    <n v="9996.85"/>
    <m/>
    <n v="237"/>
    <n v="17.015419360602561"/>
    <n v="3585.87"/>
    <n v="42"/>
    <n v="279"/>
    <n v="76.427000661375658"/>
    <n v="27.417441694598125"/>
    <m/>
    <m/>
    <m/>
    <x v="46"/>
    <x v="2"/>
    <x v="6"/>
  </r>
  <r>
    <s v="1-46"/>
    <d v="2009-08-03T00:00:00"/>
    <n v="668.67"/>
    <n v="0"/>
    <n v="0"/>
    <n v="450.3"/>
    <n v="34"/>
    <n v="13.244117647058824"/>
    <n v="218.37"/>
    <n v="5"/>
    <n v="39"/>
    <n v="43.673999999999999"/>
    <n v="17.145384615384618"/>
    <m/>
    <n v="0.1"/>
    <m/>
    <x v="46"/>
    <x v="2"/>
    <x v="0"/>
  </r>
  <r>
    <s v="1-46"/>
    <d v="2009-08-04T00:00:00"/>
    <n v="1006.21"/>
    <n v="0"/>
    <n v="0"/>
    <n v="617.85"/>
    <n v="39"/>
    <n v="15.842307692307694"/>
    <n v="388.36"/>
    <n v="8"/>
    <n v="47"/>
    <n v="48.545000000000002"/>
    <n v="21.408723404255319"/>
    <m/>
    <n v="-0.15"/>
    <m/>
    <x v="46"/>
    <x v="2"/>
    <x v="1"/>
  </r>
  <r>
    <s v="1-46"/>
    <d v="2009-08-05T00:00:00"/>
    <n v="1179.6500000000001"/>
    <n v="0"/>
    <n v="0"/>
    <n v="705.2"/>
    <n v="36"/>
    <n v="19.588888888888889"/>
    <n v="474.45"/>
    <n v="5"/>
    <n v="41"/>
    <n v="94.89"/>
    <n v="28.771951219512196"/>
    <m/>
    <m/>
    <m/>
    <x v="46"/>
    <x v="2"/>
    <x v="2"/>
  </r>
  <r>
    <s v="1-46"/>
    <d v="2009-08-06T00:00:00"/>
    <n v="1363.86"/>
    <n v="0"/>
    <n v="0"/>
    <n v="857.05"/>
    <n v="44"/>
    <n v="19.478409090909089"/>
    <n v="506.81"/>
    <n v="13"/>
    <n v="57"/>
    <n v="38.985384615384618"/>
    <n v="23.927368421052631"/>
    <m/>
    <m/>
    <m/>
    <x v="46"/>
    <x v="2"/>
    <x v="3"/>
  </r>
  <r>
    <s v="1-46"/>
    <d v="2009-08-07T00:00:00"/>
    <n v="2454.59"/>
    <n v="0"/>
    <n v="0"/>
    <n v="1023.65"/>
    <n v="56"/>
    <n v="18.279464285714287"/>
    <n v="1430.94"/>
    <n v="8"/>
    <n v="64"/>
    <n v="178.86750000000001"/>
    <n v="38.352968750000002"/>
    <m/>
    <m/>
    <m/>
    <x v="46"/>
    <x v="2"/>
    <x v="4"/>
  </r>
  <r>
    <s v="1-46"/>
    <d v="2009-08-08T00:00:00"/>
    <n v="1042.27"/>
    <n v="0"/>
    <n v="0"/>
    <n v="661"/>
    <n v="29"/>
    <n v="22.793103448275861"/>
    <n v="381.34"/>
    <n v="6"/>
    <n v="35"/>
    <n v="63.556666666666665"/>
    <n v="29.781142857142854"/>
    <m/>
    <m/>
    <m/>
    <x v="46"/>
    <x v="2"/>
    <x v="5"/>
  </r>
  <r>
    <m/>
    <d v="2009-08-09T00:00:00"/>
    <n v="7715.25"/>
    <n v="2849.9"/>
    <n v="10565.15"/>
    <m/>
    <n v="238"/>
    <n v="18.20438184219244"/>
    <n v="3400.2700000000004"/>
    <n v="45"/>
    <n v="283"/>
    <n v="78.086425213675213"/>
    <n v="26.564589877891269"/>
    <s v=" "/>
    <m/>
    <m/>
    <x v="47"/>
    <x v="2"/>
    <x v="6"/>
  </r>
  <r>
    <s v="1-47"/>
    <d v="2009-08-10T00:00:00"/>
    <n v="0"/>
    <n v="0"/>
    <n v="0"/>
    <n v="0"/>
    <n v="0"/>
    <n v="0"/>
    <n v="0"/>
    <n v="0"/>
    <n v="0"/>
    <n v="0"/>
    <n v="0"/>
    <s v="SHOW DAY"/>
    <m/>
    <m/>
    <x v="47"/>
    <x v="2"/>
    <x v="0"/>
  </r>
  <r>
    <s v="1-47"/>
    <d v="2009-08-11T00:00:00"/>
    <n v="1811.34"/>
    <n v="0"/>
    <n v="0"/>
    <n v="937.5"/>
    <n v="62"/>
    <n v="15.120967741935484"/>
    <n v="873.84"/>
    <n v="9"/>
    <n v="71"/>
    <n v="97.093333333333334"/>
    <n v="25.511830985915495"/>
    <m/>
    <m/>
    <m/>
    <x v="47"/>
    <x v="2"/>
    <x v="1"/>
  </r>
  <r>
    <s v="1-47"/>
    <d v="2009-08-12T00:00:00"/>
    <n v="1128.44"/>
    <n v="0"/>
    <n v="0"/>
    <n v="864.3"/>
    <n v="39"/>
    <n v="22.161538461538459"/>
    <n v="264.14"/>
    <n v="7"/>
    <n v="46"/>
    <n v="37.734285714285711"/>
    <n v="24.531304347826087"/>
    <m/>
    <m/>
    <m/>
    <x v="47"/>
    <x v="2"/>
    <x v="2"/>
  </r>
  <r>
    <s v="1-47"/>
    <d v="2009-08-13T00:00:00"/>
    <n v="906.69"/>
    <n v="0"/>
    <n v="0"/>
    <n v="641.15"/>
    <n v="37"/>
    <n v="17.328378378378378"/>
    <n v="265.54000000000002"/>
    <n v="5"/>
    <n v="42"/>
    <n v="53.108000000000004"/>
    <n v="21.587857142857143"/>
    <m/>
    <m/>
    <m/>
    <x v="47"/>
    <x v="2"/>
    <x v="3"/>
  </r>
  <r>
    <s v="1-47"/>
    <d v="2009-08-14T00:00:00"/>
    <n v="1635.61"/>
    <n v="0"/>
    <n v="0"/>
    <n v="896.4"/>
    <n v="49"/>
    <n v="18.293877551020408"/>
    <n v="739.21"/>
    <n v="8"/>
    <n v="57"/>
    <n v="92.401250000000005"/>
    <n v="28.694912280701757"/>
    <m/>
    <m/>
    <m/>
    <x v="47"/>
    <x v="2"/>
    <x v="4"/>
  </r>
  <r>
    <s v="1-47"/>
    <d v="2009-08-15T00:00:00"/>
    <n v="1046.26"/>
    <n v="0"/>
    <n v="0"/>
    <n v="541.85"/>
    <n v="24"/>
    <n v="22.577083333333334"/>
    <n v="504.41"/>
    <n v="10"/>
    <n v="34"/>
    <n v="50.441000000000003"/>
    <n v="30.772352941176472"/>
    <m/>
    <m/>
    <m/>
    <x v="47"/>
    <x v="2"/>
    <x v="5"/>
  </r>
  <r>
    <m/>
    <d v="2009-08-16T00:00:00"/>
    <n v="6528.34"/>
    <n v="2653.46"/>
    <n v="9181.7999999999993"/>
    <m/>
    <n v="211"/>
    <n v="15.913640911034342"/>
    <n v="2647.14"/>
    <n v="39"/>
    <n v="250"/>
    <n v="55.129644841269851"/>
    <n v="21.849709616412824"/>
    <m/>
    <m/>
    <m/>
    <x v="48"/>
    <x v="2"/>
    <x v="6"/>
  </r>
  <r>
    <s v="1-48"/>
    <d v="2009-08-17T00:00:00"/>
    <n v="974.07"/>
    <n v="0"/>
    <n v="0"/>
    <n v="571.9"/>
    <n v="33"/>
    <n v="17.330303030303028"/>
    <n v="402.17"/>
    <n v="6"/>
    <n v="39"/>
    <n v="67.028333333333336"/>
    <n v="24.976153846153846"/>
    <m/>
    <n v="0.1"/>
    <m/>
    <x v="48"/>
    <x v="2"/>
    <x v="0"/>
  </r>
  <r>
    <s v="1-48"/>
    <d v="2009-08-18T00:00:00"/>
    <n v="804.31"/>
    <n v="0"/>
    <n v="0"/>
    <n v="380.4"/>
    <n v="29"/>
    <n v="13.117241379310345"/>
    <n v="423.91"/>
    <n v="5"/>
    <n v="34"/>
    <n v="84.782000000000011"/>
    <n v="23.656176470588235"/>
    <m/>
    <n v="0"/>
    <m/>
    <x v="48"/>
    <x v="2"/>
    <x v="1"/>
  </r>
  <r>
    <s v="1-48"/>
    <d v="2009-08-19T00:00:00"/>
    <n v="1068.54"/>
    <n v="0"/>
    <n v="0"/>
    <n v="729.65"/>
    <n v="35"/>
    <n v="20.847142857142856"/>
    <n v="338.89"/>
    <n v="9"/>
    <n v="44"/>
    <n v="37.654444444444444"/>
    <n v="24.285"/>
    <m/>
    <n v="-15.25"/>
    <m/>
    <x v="48"/>
    <x v="2"/>
    <x v="2"/>
  </r>
  <r>
    <s v="1-48"/>
    <d v="2009-08-20T00:00:00"/>
    <n v="1276.71"/>
    <n v="0"/>
    <n v="0"/>
    <n v="923.6"/>
    <n v="48"/>
    <n v="19.241666666666667"/>
    <n v="353.19"/>
    <n v="9"/>
    <n v="57"/>
    <n v="39.243333333333332"/>
    <n v="22.399824561403509"/>
    <m/>
    <n v="0"/>
    <m/>
    <x v="48"/>
    <x v="2"/>
    <x v="3"/>
  </r>
  <r>
    <s v="1-48"/>
    <d v="2009-08-21T00:00:00"/>
    <n v="3717.34"/>
    <n v="0"/>
    <n v="0"/>
    <n v="1372.55"/>
    <n v="57"/>
    <n v="24.079824561403509"/>
    <n v="2344.79"/>
    <n v="10"/>
    <n v="67"/>
    <n v="234.47899999999998"/>
    <n v="55.48268656716418"/>
    <m/>
    <n v="0.05"/>
    <m/>
    <x v="48"/>
    <x v="2"/>
    <x v="4"/>
  </r>
  <r>
    <s v="1-48"/>
    <d v="2009-08-22T00:00:00"/>
    <n v="1203.8399999999999"/>
    <n v="0"/>
    <n v="0"/>
    <n v="683.95"/>
    <n v="30"/>
    <n v="22.798333333333336"/>
    <n v="519.89"/>
    <n v="9"/>
    <n v="39"/>
    <n v="57.765555555555551"/>
    <n v="30.867692307692312"/>
    <m/>
    <m/>
    <m/>
    <x v="48"/>
    <x v="2"/>
    <x v="5"/>
  </r>
  <r>
    <m/>
    <d v="2009-08-23T00:00:00"/>
    <n v="9044.81"/>
    <n v="3636.33"/>
    <n v="12681.14"/>
    <m/>
    <n v="232"/>
    <n v="19.569085304693292"/>
    <n v="4382.84"/>
    <n v="48"/>
    <n v="280"/>
    <n v="86.825444444444443"/>
    <n v="30.277922292167016"/>
    <m/>
    <m/>
    <m/>
    <x v="49"/>
    <x v="2"/>
    <x v="6"/>
  </r>
  <r>
    <s v="1-49"/>
    <d v="2009-08-24T00:00:00"/>
    <n v="589.91999999999996"/>
    <n v="0"/>
    <n v="0"/>
    <n v="379.4"/>
    <n v="28"/>
    <n v="13.549999999999999"/>
    <n v="210.52"/>
    <n v="7"/>
    <n v="35"/>
    <n v="30.074285714285715"/>
    <n v="16.854857142857142"/>
    <m/>
    <n v="0"/>
    <m/>
    <x v="49"/>
    <x v="2"/>
    <x v="0"/>
  </r>
  <r>
    <s v="1-49"/>
    <d v="2009-08-25T00:00:00"/>
    <n v="564.6"/>
    <n v="0"/>
    <n v="0"/>
    <n v="472.3"/>
    <n v="37"/>
    <n v="12.764864864864865"/>
    <n v="92.3"/>
    <n v="2"/>
    <n v="39"/>
    <n v="46.15"/>
    <n v="14.476923076923077"/>
    <m/>
    <n v="0.1"/>
    <m/>
    <x v="49"/>
    <x v="2"/>
    <x v="1"/>
  </r>
  <r>
    <s v="1-49"/>
    <d v="2009-08-26T00:00:00"/>
    <n v="1290.77"/>
    <n v="0"/>
    <n v="0"/>
    <n v="572.20000000000005"/>
    <n v="29"/>
    <n v="19.731034482758623"/>
    <n v="718.57"/>
    <n v="6"/>
    <n v="35"/>
    <n v="119.76166666666667"/>
    <n v="36.87914285714286"/>
    <m/>
    <n v="-1.85"/>
    <m/>
    <x v="49"/>
    <x v="2"/>
    <x v="2"/>
  </r>
  <r>
    <s v="1-49"/>
    <d v="2009-08-27T00:00:00"/>
    <n v="792.68"/>
    <n v="0"/>
    <n v="0"/>
    <n v="639.70000000000005"/>
    <n v="42"/>
    <n v="15.230952380952383"/>
    <n v="152.97999999999999"/>
    <n v="4"/>
    <n v="46"/>
    <n v="38.244999999999997"/>
    <n v="17.232173913043479"/>
    <m/>
    <m/>
    <m/>
    <x v="49"/>
    <x v="2"/>
    <x v="3"/>
  </r>
  <r>
    <s v="1-49"/>
    <d v="2009-08-28T00:00:00"/>
    <n v="2324.39"/>
    <n v="0"/>
    <n v="0"/>
    <n v="698.2"/>
    <n v="38"/>
    <n v="18.373684210526317"/>
    <n v="1626.19"/>
    <n v="13"/>
    <n v="51"/>
    <n v="125.09153846153846"/>
    <n v="45.57627450980393"/>
    <m/>
    <m/>
    <m/>
    <x v="49"/>
    <x v="2"/>
    <x v="4"/>
  </r>
  <r>
    <s v="1-49"/>
    <d v="2009-08-29T00:00:00"/>
    <n v="1200.6099999999999"/>
    <n v="0"/>
    <n v="0"/>
    <n v="446.25"/>
    <n v="20"/>
    <n v="22.3125"/>
    <n v="754.36"/>
    <n v="7"/>
    <n v="27"/>
    <n v="107.76571428571428"/>
    <n v="44.467037037037045"/>
    <s v="$900 added Jamie Halls order"/>
    <m/>
    <m/>
    <x v="49"/>
    <x v="2"/>
    <x v="5"/>
  </r>
  <r>
    <m/>
    <d v="2009-08-30T00:00:00"/>
    <n v="6762.9699999999993"/>
    <n v="4023.36"/>
    <n v="10786.33"/>
    <m/>
    <n v="194"/>
    <n v="16.993839323183696"/>
    <n v="3554.9200000000005"/>
    <n v="39"/>
    <n v="233"/>
    <n v="77.848034188034191"/>
    <n v="29.247734756134591"/>
    <m/>
    <m/>
    <m/>
    <x v="50"/>
    <x v="2"/>
    <x v="6"/>
  </r>
  <r>
    <s v="1-50"/>
    <d v="2009-08-31T00:00:00"/>
    <n v="1213.44"/>
    <n v="0"/>
    <n v="0"/>
    <n v="538.70000000000005"/>
    <n v="39"/>
    <n v="13.812820512820513"/>
    <n v="674.74"/>
    <n v="8"/>
    <n v="47"/>
    <n v="84.342500000000001"/>
    <n v="25.817872340425534"/>
    <m/>
    <m/>
    <m/>
    <x v="50"/>
    <x v="2"/>
    <x v="0"/>
  </r>
  <r>
    <s v="1-50"/>
    <d v="2009-09-01T00:00:00"/>
    <n v="1016.05"/>
    <n v="0"/>
    <n v="0"/>
    <n v="614.79999999999995"/>
    <n v="36"/>
    <n v="17.077777777777776"/>
    <n v="401.25"/>
    <n v="6"/>
    <n v="42"/>
    <n v="66.875"/>
    <n v="24.191666666666666"/>
    <m/>
    <m/>
    <m/>
    <x v="50"/>
    <x v="2"/>
    <x v="1"/>
  </r>
  <r>
    <s v="1-50"/>
    <d v="2009-09-02T00:00:00"/>
    <n v="987.94"/>
    <n v="0"/>
    <n v="0"/>
    <n v="788.37"/>
    <n v="38"/>
    <n v="20.74657894736842"/>
    <n v="199.57"/>
    <n v="6"/>
    <n v="44"/>
    <n v="33.261666666666663"/>
    <n v="22.453181818181818"/>
    <m/>
    <m/>
    <m/>
    <x v="50"/>
    <x v="2"/>
    <x v="2"/>
  </r>
  <r>
    <s v="1-50"/>
    <d v="2009-09-03T00:00:00"/>
    <n v="1336.66"/>
    <n v="0"/>
    <n v="0"/>
    <n v="741.05"/>
    <n v="30"/>
    <n v="24.701666666666664"/>
    <n v="595.61"/>
    <n v="8"/>
    <n v="38"/>
    <n v="74.451250000000002"/>
    <n v="35.175263157894733"/>
    <m/>
    <m/>
    <m/>
    <x v="50"/>
    <x v="2"/>
    <x v="3"/>
  </r>
  <r>
    <s v="1-50"/>
    <d v="2009-09-04T00:00:00"/>
    <n v="2957.11"/>
    <n v="0"/>
    <n v="0"/>
    <n v="1489.7"/>
    <n v="65"/>
    <n v="22.918461538461539"/>
    <n v="1467.4"/>
    <n v="8"/>
    <n v="73"/>
    <n v="183.42500000000001"/>
    <n v="40.5082191780822"/>
    <m/>
    <m/>
    <m/>
    <x v="50"/>
    <x v="2"/>
    <x v="4"/>
  </r>
  <r>
    <s v="1-50"/>
    <d v="2009-09-05T00:00:00"/>
    <n v="1316.77"/>
    <n v="0"/>
    <n v="0"/>
    <n v="625.04999999999995"/>
    <n v="35"/>
    <n v="17.858571428571427"/>
    <n v="691.72"/>
    <n v="10"/>
    <n v="45"/>
    <n v="69.171999999999997"/>
    <n v="29.261555555555557"/>
    <m/>
    <m/>
    <m/>
    <x v="50"/>
    <x v="2"/>
    <x v="5"/>
  </r>
  <r>
    <m/>
    <d v="2009-09-06T00:00:00"/>
    <n v="8827.9700000000012"/>
    <n v="2835"/>
    <n v="11662.970000000001"/>
    <m/>
    <n v="243"/>
    <n v="19.519312811944392"/>
    <n v="4030.29"/>
    <n v="46"/>
    <n v="289"/>
    <n v="85.254569444444442"/>
    <n v="29.56795978613442"/>
    <m/>
    <m/>
    <m/>
    <x v="51"/>
    <x v="2"/>
    <x v="6"/>
  </r>
  <r>
    <s v="1-51"/>
    <d v="2009-09-07T00:00:00"/>
    <n v="1533.74"/>
    <n v="0"/>
    <n v="0"/>
    <n v="615.79"/>
    <n v="39"/>
    <n v="15.789487179487178"/>
    <n v="917.95"/>
    <n v="9"/>
    <n v="48"/>
    <n v="101.99444444444445"/>
    <n v="31.952916666666667"/>
    <m/>
    <m/>
    <m/>
    <x v="51"/>
    <x v="2"/>
    <x v="0"/>
  </r>
  <r>
    <s v="1-51"/>
    <d v="2009-09-08T00:00:00"/>
    <n v="802.18"/>
    <n v="0"/>
    <n v="0"/>
    <n v="659.85"/>
    <n v="40"/>
    <n v="16.49625"/>
    <n v="142.33000000000001"/>
    <n v="6"/>
    <n v="46"/>
    <n v="23.721666666666668"/>
    <n v="17.438695652173916"/>
    <m/>
    <m/>
    <m/>
    <x v="51"/>
    <x v="2"/>
    <x v="1"/>
  </r>
  <r>
    <s v="1-51"/>
    <d v="2009-09-09T00:00:00"/>
    <n v="827.58"/>
    <n v="0"/>
    <n v="0"/>
    <n v="707.8"/>
    <n v="40"/>
    <n v="17.695"/>
    <n v="119.78"/>
    <n v="3"/>
    <n v="43"/>
    <n v="39.926666666666669"/>
    <n v="19.246046511627906"/>
    <m/>
    <m/>
    <m/>
    <x v="51"/>
    <x v="2"/>
    <x v="2"/>
  </r>
  <r>
    <s v="1-51"/>
    <d v="2009-09-10T00:00:00"/>
    <n v="2513.5700000000002"/>
    <n v="0"/>
    <n v="0"/>
    <n v="628.29999999999995"/>
    <n v="40"/>
    <n v="15.7075"/>
    <n v="1885.27"/>
    <n v="7"/>
    <n v="47"/>
    <n v="269.32428571428574"/>
    <n v="53.48021276595744"/>
    <m/>
    <m/>
    <m/>
    <x v="51"/>
    <x v="2"/>
    <x v="3"/>
  </r>
  <r>
    <s v="1-51"/>
    <d v="2009-09-11T00:00:00"/>
    <n v="2111.9"/>
    <n v="0"/>
    <n v="0"/>
    <n v="1490.7"/>
    <n v="57"/>
    <n v="26.152631578947368"/>
    <n v="621.20000000000005"/>
    <n v="15"/>
    <n v="72"/>
    <n v="41.413333333333334"/>
    <n v="29.331944444444446"/>
    <m/>
    <m/>
    <m/>
    <x v="51"/>
    <x v="2"/>
    <x v="4"/>
  </r>
  <r>
    <s v="1-51"/>
    <d v="2009-09-12T00:00:00"/>
    <n v="977.34"/>
    <n v="0"/>
    <n v="0"/>
    <n v="374.45"/>
    <n v="27"/>
    <n v="13.868518518518519"/>
    <n v="602.89"/>
    <n v="11"/>
    <n v="38"/>
    <n v="54.808181818181815"/>
    <n v="25.719473684210524"/>
    <m/>
    <m/>
    <m/>
    <x v="51"/>
    <x v="2"/>
    <x v="5"/>
  </r>
  <r>
    <m/>
    <d v="2009-09-13T00:00:00"/>
    <n v="8766.31"/>
    <n v="3466.23"/>
    <n v="12232.539999999999"/>
    <m/>
    <n v="243"/>
    <n v="17.61823121282551"/>
    <n v="4289.42"/>
    <n v="51"/>
    <n v="294"/>
    <n v="88.531429773929787"/>
    <n v="29.528214954180154"/>
    <m/>
    <m/>
    <m/>
    <x v="52"/>
    <x v="2"/>
    <x v="6"/>
  </r>
  <r>
    <s v="1-52"/>
    <d v="2009-09-14T00:00:00"/>
    <n v="1116.48"/>
    <n v="0"/>
    <n v="0"/>
    <n v="777.5"/>
    <n v="39"/>
    <n v="19.935897435897434"/>
    <n v="338.98"/>
    <n v="6"/>
    <n v="45"/>
    <n v="56.49666666666667"/>
    <n v="24.810666666666666"/>
    <m/>
    <n v="0.85"/>
    <m/>
    <x v="52"/>
    <x v="2"/>
    <x v="0"/>
  </r>
  <r>
    <s v="1-52"/>
    <d v="2009-09-15T00:00:00"/>
    <n v="991.08"/>
    <n v="0"/>
    <n v="0"/>
    <n v="641.08000000000004"/>
    <n v="44"/>
    <n v="14.57"/>
    <n v="349.68"/>
    <n v="11"/>
    <n v="55"/>
    <n v="31.789090909090909"/>
    <n v="18.013818181818181"/>
    <m/>
    <n v="0"/>
    <m/>
    <x v="52"/>
    <x v="2"/>
    <x v="1"/>
  </r>
  <r>
    <s v="1-52"/>
    <d v="2009-09-16T00:00:00"/>
    <n v="969.05"/>
    <n v="0"/>
    <n v="0"/>
    <n v="815.85"/>
    <n v="32"/>
    <n v="25.495312500000001"/>
    <n v="153.19999999999999"/>
    <n v="5"/>
    <n v="37"/>
    <n v="30.639999999999997"/>
    <n v="26.190540540540539"/>
    <m/>
    <n v="0"/>
    <m/>
    <x v="52"/>
    <x v="2"/>
    <x v="2"/>
  </r>
  <r>
    <s v="1-52"/>
    <d v="2009-09-17T00:00:00"/>
    <n v="1502.12"/>
    <n v="0"/>
    <n v="0"/>
    <n v="1256.2"/>
    <n v="68"/>
    <n v="18.473529411764705"/>
    <n v="245.92"/>
    <n v="8"/>
    <n v="76"/>
    <n v="30.74"/>
    <n v="19.764736842105265"/>
    <m/>
    <n v="13.8"/>
    <m/>
    <x v="52"/>
    <x v="2"/>
    <x v="3"/>
  </r>
  <r>
    <s v="1-52"/>
    <d v="2009-09-18T00:00:00"/>
    <n v="1849.22"/>
    <n v="0"/>
    <n v="0"/>
    <n v="1242.45"/>
    <n v="69"/>
    <n v="18.006521739130434"/>
    <n v="606.77"/>
    <n v="14"/>
    <n v="83"/>
    <n v="43.340714285714284"/>
    <n v="22.279759036144579"/>
    <m/>
    <m/>
    <m/>
    <x v="52"/>
    <x v="2"/>
    <x v="4"/>
  </r>
  <r>
    <s v="1-52"/>
    <d v="2009-09-19T00:00:00"/>
    <n v="1457.9"/>
    <n v="0"/>
    <n v="0"/>
    <n v="1150.5"/>
    <n v="35"/>
    <n v="32.871428571428574"/>
    <n v="307.39999999999998"/>
    <n v="5"/>
    <n v="40"/>
    <n v="61.48"/>
    <n v="36.447500000000005"/>
    <m/>
    <m/>
    <m/>
    <x v="52"/>
    <x v="2"/>
    <x v="5"/>
  </r>
  <r>
    <m/>
    <d v="2009-09-20T00:00:00"/>
    <n v="7885.85"/>
    <n v="4447.09"/>
    <n v="12332.94"/>
    <m/>
    <n v="287"/>
    <n v="21.558781609703527"/>
    <n v="2001.9500000000003"/>
    <n v="49"/>
    <n v="336"/>
    <n v="42.414411976911971"/>
    <n v="24.584503544545871"/>
    <m/>
    <m/>
    <m/>
    <x v="0"/>
    <x v="2"/>
    <x v="6"/>
  </r>
  <r>
    <s v="2-01"/>
    <d v="2009-09-21T00:00:00"/>
    <n v="530.15"/>
    <n v="0"/>
    <n v="0"/>
    <n v="352.35"/>
    <n v="30"/>
    <n v="11.745000000000001"/>
    <n v="177.8"/>
    <n v="4"/>
    <n v="34"/>
    <n v="44.45"/>
    <n v="15.592647058823532"/>
    <m/>
    <m/>
    <m/>
    <x v="0"/>
    <x v="2"/>
    <x v="0"/>
  </r>
  <r>
    <s v="2-01"/>
    <d v="2009-09-22T00:00:00"/>
    <n v="1021.38"/>
    <n v="0"/>
    <n v="0"/>
    <n v="711"/>
    <n v="48"/>
    <n v="14.8125"/>
    <n v="310.38"/>
    <n v="6"/>
    <n v="54"/>
    <n v="51.73"/>
    <n v="18.914444444444445"/>
    <m/>
    <m/>
    <m/>
    <x v="0"/>
    <x v="2"/>
    <x v="1"/>
  </r>
  <r>
    <s v="2-01"/>
    <d v="2009-09-23T00:00:00"/>
    <n v="1598.41"/>
    <n v="0"/>
    <n v="0"/>
    <n v="739.85"/>
    <n v="32"/>
    <n v="23.120312500000001"/>
    <n v="858.56"/>
    <n v="7"/>
    <n v="39"/>
    <n v="122.65142857142857"/>
    <n v="40.984871794871793"/>
    <m/>
    <m/>
    <m/>
    <x v="0"/>
    <x v="2"/>
    <x v="2"/>
  </r>
  <r>
    <s v="2-01"/>
    <d v="2009-09-24T00:00:00"/>
    <n v="1029.98"/>
    <n v="0"/>
    <n v="0"/>
    <n v="508.3"/>
    <n v="38"/>
    <n v="13.376315789473685"/>
    <n v="521.67999999999995"/>
    <n v="9"/>
    <n v="47"/>
    <n v="57.964444444444439"/>
    <n v="21.914468085106382"/>
    <m/>
    <m/>
    <m/>
    <x v="0"/>
    <x v="2"/>
    <x v="3"/>
  </r>
  <r>
    <s v="2-01"/>
    <d v="2009-09-25T00:00:00"/>
    <n v="2094.7800000000002"/>
    <n v="0"/>
    <n v="0"/>
    <n v="1046.4000000000001"/>
    <n v="52"/>
    <n v="20.123076923076926"/>
    <n v="1048.3800000000001"/>
    <n v="6"/>
    <n v="58"/>
    <n v="174.73000000000002"/>
    <n v="36.116896551724139"/>
    <m/>
    <m/>
    <m/>
    <x v="0"/>
    <x v="2"/>
    <x v="4"/>
  </r>
  <r>
    <s v="2-01"/>
    <d v="2009-09-26T00:00:00"/>
    <n v="1158.45"/>
    <n v="0"/>
    <n v="0"/>
    <n v="754.55"/>
    <n v="37"/>
    <n v="20.393243243243241"/>
    <n v="403.9"/>
    <n v="8"/>
    <n v="45"/>
    <n v="50.487499999999997"/>
    <n v="25.743333333333329"/>
    <m/>
    <m/>
    <m/>
    <x v="0"/>
    <x v="2"/>
    <x v="5"/>
  </r>
  <r>
    <m/>
    <d v="2009-09-27T00:00:00"/>
    <n v="7433.1500000000005"/>
    <n v="2868.21"/>
    <n v="10301.36"/>
    <m/>
    <n v="237"/>
    <n v="17.261741409298978"/>
    <n v="3320.7000000000003"/>
    <n v="40"/>
    <n v="277"/>
    <n v="83.668895502645498"/>
    <n v="26.544443544717272"/>
    <s v="School holidays"/>
    <m/>
    <m/>
    <x v="1"/>
    <x v="2"/>
    <x v="6"/>
  </r>
  <r>
    <s v="2.02"/>
    <d v="2009-09-28T00:00:00"/>
    <n v="845.22"/>
    <n v="0"/>
    <n v="0"/>
    <n v="644.85"/>
    <n v="38"/>
    <n v="16.969736842105263"/>
    <n v="200.37"/>
    <n v="8"/>
    <n v="46"/>
    <n v="25.046250000000001"/>
    <n v="18.374347826086957"/>
    <m/>
    <m/>
    <m/>
    <x v="1"/>
    <x v="2"/>
    <x v="0"/>
  </r>
  <r>
    <s v="2.02"/>
    <d v="2009-09-29T00:00:00"/>
    <n v="876.2"/>
    <n v="0"/>
    <n v="0"/>
    <n v="504.15"/>
    <n v="37"/>
    <n v="13.625675675675675"/>
    <n v="372.05"/>
    <n v="7"/>
    <n v="44"/>
    <n v="53.15"/>
    <n v="19.913636363636364"/>
    <m/>
    <m/>
    <m/>
    <x v="1"/>
    <x v="2"/>
    <x v="1"/>
  </r>
  <r>
    <s v="2.02"/>
    <d v="2009-09-30T00:00:00"/>
    <n v="999.16"/>
    <n v="0"/>
    <n v="0"/>
    <n v="849.3"/>
    <n v="48"/>
    <n v="17.693749999999998"/>
    <n v="149.86000000000001"/>
    <n v="2"/>
    <n v="50"/>
    <n v="74.930000000000007"/>
    <n v="19.9832"/>
    <m/>
    <m/>
    <m/>
    <x v="1"/>
    <x v="2"/>
    <x v="2"/>
  </r>
  <r>
    <s v="2.02"/>
    <d v="2009-10-01T00:00:00"/>
    <n v="1415.16"/>
    <n v="0"/>
    <n v="0"/>
    <n v="904"/>
    <n v="49"/>
    <n v="18.448979591836736"/>
    <n v="511.16"/>
    <n v="6"/>
    <n v="55"/>
    <n v="85.193333333333342"/>
    <n v="25.730181818181819"/>
    <m/>
    <m/>
    <m/>
    <x v="1"/>
    <x v="2"/>
    <x v="3"/>
  </r>
  <r>
    <s v="2.02"/>
    <d v="2009-10-02T00:00:00"/>
    <n v="2193.98"/>
    <n v="0"/>
    <n v="0"/>
    <n v="1162.3499999999999"/>
    <n v="54"/>
    <n v="21.524999999999999"/>
    <n v="1031.6300000000001"/>
    <n v="11"/>
    <n v="65"/>
    <n v="93.784545454545466"/>
    <n v="33.753538461538461"/>
    <m/>
    <m/>
    <m/>
    <x v="1"/>
    <x v="2"/>
    <x v="4"/>
  </r>
  <r>
    <s v="2.02"/>
    <d v="2009-10-03T00:00:00"/>
    <n v="925.23"/>
    <n v="0"/>
    <n v="0"/>
    <n v="664.55"/>
    <n v="34"/>
    <n v="19.545588235294115"/>
    <n v="260.68"/>
    <n v="7"/>
    <n v="41"/>
    <n v="37.24"/>
    <n v="22.566585365853658"/>
    <m/>
    <m/>
    <m/>
    <x v="1"/>
    <x v="2"/>
    <x v="5"/>
  </r>
  <r>
    <m/>
    <d v="2009-10-04T00:00:00"/>
    <n v="7254.9499999999989"/>
    <n v="3465.39"/>
    <n v="10720.339999999998"/>
    <m/>
    <n v="260"/>
    <n v="17.968121724151963"/>
    <n v="2525.75"/>
    <n v="41"/>
    <n v="301"/>
    <n v="61.557354797979805"/>
    <n v="23.386914972549544"/>
    <s v="Phil Lynagh side added to this week"/>
    <m/>
    <m/>
    <x v="2"/>
    <x v="2"/>
    <x v="6"/>
  </r>
  <r>
    <s v="2.03"/>
    <d v="2009-10-05T00:00:00"/>
    <n v="497.36"/>
    <n v="0"/>
    <n v="0"/>
    <n v="337.55"/>
    <n v="31"/>
    <n v="10.888709677419355"/>
    <n v="159.81"/>
    <n v="7"/>
    <n v="38"/>
    <n v="22.830000000000002"/>
    <n v="13.088421052631579"/>
    <m/>
    <m/>
    <m/>
    <x v="2"/>
    <x v="2"/>
    <x v="0"/>
  </r>
  <r>
    <s v="2.03"/>
    <d v="2009-10-06T00:00:00"/>
    <n v="1276.6199999999999"/>
    <n v="0"/>
    <n v="0"/>
    <n v="623.45000000000005"/>
    <n v="35"/>
    <n v="17.812857142857144"/>
    <n v="653.16999999999996"/>
    <n v="5"/>
    <n v="40"/>
    <n v="130.63399999999999"/>
    <n v="31.915499999999998"/>
    <m/>
    <m/>
    <m/>
    <x v="2"/>
    <x v="2"/>
    <x v="1"/>
  </r>
  <r>
    <s v="2.03"/>
    <d v="2009-10-07T00:00:00"/>
    <n v="767.47"/>
    <n v="0"/>
    <n v="0"/>
    <n v="569.35"/>
    <n v="28"/>
    <n v="20.333928571428572"/>
    <n v="198.72"/>
    <n v="7"/>
    <n v="35"/>
    <n v="28.388571428571428"/>
    <n v="21.944857142857146"/>
    <s v="minus bakery, Mulgowie Hotel and Regeny Downs"/>
    <m/>
    <m/>
    <x v="2"/>
    <x v="2"/>
    <x v="2"/>
  </r>
  <r>
    <s v="2.03"/>
    <d v="2009-10-08T00:00:00"/>
    <n v="653.92999999999995"/>
    <n v="0"/>
    <n v="0"/>
    <n v="580.35"/>
    <n v="37"/>
    <n v="15.685135135135136"/>
    <n v="73.58"/>
    <n v="2"/>
    <n v="39"/>
    <n v="36.79"/>
    <n v="16.767435897435899"/>
    <s v="minus Darts club 267.63"/>
    <m/>
    <m/>
    <x v="2"/>
    <x v="2"/>
    <x v="3"/>
  </r>
  <r>
    <s v="2.03"/>
    <d v="2009-10-09T00:00:00"/>
    <n v="3132.59"/>
    <n v="0"/>
    <n v="0"/>
    <n v="1198.8499999999999"/>
    <n v="58"/>
    <n v="20.669827586206896"/>
    <n v="1933.74"/>
    <n v="18"/>
    <n v="76"/>
    <n v="107.43"/>
    <n v="41.218289473684216"/>
    <m/>
    <m/>
    <m/>
    <x v="2"/>
    <x v="2"/>
    <x v="4"/>
  </r>
  <r>
    <s v="2.03"/>
    <d v="2009-10-10T00:00:00"/>
    <n v="1669.02"/>
    <n v="0"/>
    <n v="0"/>
    <n v="834.75"/>
    <n v="31"/>
    <n v="26.927419354838708"/>
    <n v="834.27"/>
    <n v="14"/>
    <n v="45"/>
    <n v="59.590714285714284"/>
    <n v="37.089333333333336"/>
    <s v="minus 500.15 frm QN"/>
    <m/>
    <m/>
    <x v="2"/>
    <x v="2"/>
    <x v="5"/>
  </r>
  <r>
    <m/>
    <d v="2009-10-11T00:00:00"/>
    <n v="7996.99"/>
    <n v="2837.73"/>
    <n v="10834.72"/>
    <m/>
    <n v="220"/>
    <n v="18.719646244647635"/>
    <n v="3853.29"/>
    <n v="53"/>
    <n v="273"/>
    <n v="64.277214285714294"/>
    <n v="27.003972816657029"/>
    <m/>
    <m/>
    <m/>
    <x v="3"/>
    <x v="2"/>
    <x v="6"/>
  </r>
  <r>
    <s v="2.04"/>
    <d v="2009-10-12T00:00:00"/>
    <n v="947.86"/>
    <n v="0"/>
    <n v="0"/>
    <n v="286.64999999999998"/>
    <n v="29"/>
    <n v="9.8844827586206883"/>
    <n v="661.21"/>
    <n v="8"/>
    <n v="37"/>
    <n v="82.651250000000005"/>
    <n v="25.61783783783784"/>
    <m/>
    <m/>
    <m/>
    <x v="3"/>
    <x v="2"/>
    <x v="0"/>
  </r>
  <r>
    <s v="2.04"/>
    <d v="2009-10-13T00:00:00"/>
    <n v="774.78"/>
    <n v="0"/>
    <n v="0"/>
    <n v="666.75"/>
    <n v="47"/>
    <n v="14.186170212765957"/>
    <n v="108.03"/>
    <n v="6"/>
    <n v="53"/>
    <n v="18.004999999999999"/>
    <n v="14.618490566037735"/>
    <m/>
    <n v="-0.2"/>
    <m/>
    <x v="3"/>
    <x v="2"/>
    <x v="1"/>
  </r>
  <r>
    <s v="2.04"/>
    <d v="2009-10-14T00:00:00"/>
    <n v="810.4"/>
    <n v="0"/>
    <n v="0"/>
    <n v="572.04999999999995"/>
    <n v="32"/>
    <n v="17.876562499999999"/>
    <n v="238.35"/>
    <n v="5"/>
    <n v="37"/>
    <n v="47.67"/>
    <n v="21.902702702702701"/>
    <s v="Mulgowie Softball paid Aug Sep and Oct"/>
    <n v="0.05"/>
    <m/>
    <x v="3"/>
    <x v="2"/>
    <x v="2"/>
  </r>
  <r>
    <s v="2.04"/>
    <d v="2009-10-15T00:00:00"/>
    <n v="1017.74"/>
    <n v="0"/>
    <n v="0"/>
    <n v="806.67"/>
    <n v="43"/>
    <n v="18.759767441860465"/>
    <n v="211.07"/>
    <n v="6"/>
    <n v="49"/>
    <n v="35.178333333333335"/>
    <n v="20.770204081632652"/>
    <s v="minus 340.78 from Exchange and 318.84 from laidley"/>
    <m/>
    <m/>
    <x v="3"/>
    <x v="2"/>
    <x v="3"/>
  </r>
  <r>
    <s v="2.04"/>
    <d v="2009-10-16T00:00:00"/>
    <n v="2953.31"/>
    <n v="0"/>
    <n v="0"/>
    <n v="927.3"/>
    <n v="41"/>
    <n v="22.617073170731707"/>
    <n v="2026.01"/>
    <n v="19"/>
    <n v="60"/>
    <n v="106.6321052631579"/>
    <n v="49.221833333333329"/>
    <m/>
    <m/>
    <m/>
    <x v="3"/>
    <x v="2"/>
    <x v="4"/>
  </r>
  <r>
    <s v="2.04"/>
    <d v="2009-10-17T00:00:00"/>
    <n v="885.76"/>
    <n v="0"/>
    <n v="0"/>
    <n v="392.45"/>
    <n v="21"/>
    <n v="18.688095238095237"/>
    <n v="493.31"/>
    <n v="6"/>
    <n v="27"/>
    <n v="82.218333333333334"/>
    <n v="32.805925925925926"/>
    <s v="Including Frank's $224"/>
    <m/>
    <m/>
    <x v="3"/>
    <x v="2"/>
    <x v="5"/>
  </r>
  <r>
    <m/>
    <d v="2009-10-18T00:00:00"/>
    <n v="7389.85"/>
    <n v="2334.02"/>
    <n v="9723.8700000000008"/>
    <m/>
    <n v="213"/>
    <n v="17.002025220345672"/>
    <n v="3737.98"/>
    <n v="50"/>
    <n v="263"/>
    <n v="62.059170321637431"/>
    <n v="27.489499074578362"/>
    <m/>
    <m/>
    <m/>
    <x v="4"/>
    <x v="2"/>
    <x v="6"/>
  </r>
  <r>
    <s v="2-05"/>
    <d v="2009-10-19T00:00:00"/>
    <n v="559.29"/>
    <n v="0"/>
    <n v="0"/>
    <n v="457.17"/>
    <n v="36"/>
    <n v="12.699166666666667"/>
    <n v="102.12"/>
    <n v="4"/>
    <n v="40"/>
    <n v="25.53"/>
    <n v="13.982249999999999"/>
    <s v="minus Ed Pk 385.92, 75 in vouchers excahnge 53.93"/>
    <m/>
    <m/>
    <x v="4"/>
    <x v="2"/>
    <x v="0"/>
  </r>
  <r>
    <s v="2-05"/>
    <d v="2009-10-20T00:00:00"/>
    <n v="748.27"/>
    <n v="0"/>
    <n v="0"/>
    <n v="654.85"/>
    <n v="41"/>
    <n v="15.971951219512196"/>
    <n v="93.42"/>
    <n v="4"/>
    <n v="45"/>
    <n v="23.355"/>
    <n v="16.62822222222222"/>
    <m/>
    <m/>
    <m/>
    <x v="4"/>
    <x v="2"/>
    <x v="1"/>
  </r>
  <r>
    <s v="2-05"/>
    <d v="2009-10-21T00:00:00"/>
    <n v="1546.94"/>
    <n v="0"/>
    <n v="0"/>
    <n v="772.05"/>
    <n v="28"/>
    <n v="27.573214285714283"/>
    <n v="774.89"/>
    <n v="10"/>
    <n v="38"/>
    <n v="77.489000000000004"/>
    <n v="40.708947368421057"/>
    <s v="minus bowls club 585.51"/>
    <m/>
    <m/>
    <x v="4"/>
    <x v="2"/>
    <x v="2"/>
  </r>
  <r>
    <s v="2-05"/>
    <d v="2009-10-22T00:00:00"/>
    <n v="794.29"/>
    <n v="0"/>
    <n v="0"/>
    <n v="435.55"/>
    <n v="31"/>
    <n v="14.05"/>
    <n v="358.74"/>
    <n v="7"/>
    <n v="38"/>
    <n v="51.248571428571431"/>
    <n v="20.902368421052632"/>
    <s v="minus ghb 583"/>
    <m/>
    <m/>
    <x v="4"/>
    <x v="2"/>
    <x v="3"/>
  </r>
  <r>
    <s v="2-05"/>
    <d v="2009-10-23T00:00:00"/>
    <n v="2237.17"/>
    <n v="0"/>
    <n v="0"/>
    <n v="1103.25"/>
    <n v="52"/>
    <n v="21.216346153846153"/>
    <n v="1133.92"/>
    <n v="11"/>
    <n v="63"/>
    <n v="103.08363636363637"/>
    <n v="35.510634920634921"/>
    <m/>
    <m/>
    <m/>
    <x v="4"/>
    <x v="2"/>
    <x v="4"/>
  </r>
  <r>
    <s v="2-05"/>
    <d v="2009-10-24T00:00:00"/>
    <n v="976.86"/>
    <n v="0"/>
    <n v="0"/>
    <n v="532.15"/>
    <n v="25"/>
    <n v="21.285999999999998"/>
    <n v="441.71"/>
    <n v="9"/>
    <n v="34"/>
    <n v="49.078888888888883"/>
    <n v="28.642941176470586"/>
    <m/>
    <m/>
    <m/>
    <x v="4"/>
    <x v="2"/>
    <x v="5"/>
  </r>
  <r>
    <m/>
    <d v="2009-10-25T00:00:00"/>
    <n v="6862.82"/>
    <n v="3176.99"/>
    <n v="10039.81"/>
    <m/>
    <n v="213"/>
    <n v="18.799446387623217"/>
    <n v="2904.8"/>
    <n v="45"/>
    <n v="258"/>
    <n v="54.964182780182774"/>
    <n v="26.062560684800236"/>
    <m/>
    <m/>
    <m/>
    <x v="5"/>
    <x v="2"/>
    <x v="6"/>
  </r>
  <r>
    <s v="2.06"/>
    <d v="2009-10-26T00:00:00"/>
    <n v="729.78"/>
    <n v="0"/>
    <n v="0"/>
    <n v="491.4"/>
    <n v="34"/>
    <n v="14.452941176470588"/>
    <n v="238.38"/>
    <n v="7"/>
    <n v="41"/>
    <n v="34.054285714285712"/>
    <n v="17.799512195121949"/>
    <m/>
    <n v="0"/>
    <m/>
    <x v="5"/>
    <x v="2"/>
    <x v="0"/>
  </r>
  <r>
    <s v="2.06"/>
    <d v="2009-10-27T00:00:00"/>
    <n v="716.78"/>
    <n v="0"/>
    <n v="0"/>
    <n v="543.20000000000005"/>
    <n v="28"/>
    <n v="19.400000000000002"/>
    <n v="173.58"/>
    <n v="5"/>
    <n v="33"/>
    <n v="34.716000000000001"/>
    <n v="21.720606060606062"/>
    <m/>
    <n v="0"/>
    <m/>
    <x v="5"/>
    <x v="2"/>
    <x v="1"/>
  </r>
  <r>
    <s v="2.06"/>
    <d v="2009-10-28T00:00:00"/>
    <n v="1648.55"/>
    <n v="0"/>
    <n v="0"/>
    <n v="579.29999999999995"/>
    <n v="41"/>
    <n v="14.129268292682926"/>
    <n v="1069.25"/>
    <n v="8"/>
    <n v="49"/>
    <n v="133.65625"/>
    <n v="33.64387755102041"/>
    <m/>
    <n v="6"/>
    <m/>
    <x v="5"/>
    <x v="2"/>
    <x v="2"/>
  </r>
  <r>
    <s v="2.06"/>
    <d v="2009-10-29T00:00:00"/>
    <n v="2145.54"/>
    <n v="0"/>
    <n v="0"/>
    <n v="815.95"/>
    <n v="37"/>
    <n v="22.052702702702703"/>
    <n v="1329.59"/>
    <n v="8"/>
    <n v="45"/>
    <n v="166.19874999999999"/>
    <n v="47.678666666666665"/>
    <m/>
    <n v="0"/>
    <m/>
    <x v="5"/>
    <x v="2"/>
    <x v="3"/>
  </r>
  <r>
    <s v="2.06"/>
    <d v="2009-10-30T00:00:00"/>
    <n v="2257.1799999999998"/>
    <n v="0"/>
    <n v="0"/>
    <n v="1600.5"/>
    <n v="65"/>
    <n v="24.623076923076923"/>
    <n v="364.41"/>
    <n v="9"/>
    <n v="74"/>
    <n v="40.49"/>
    <n v="26.552837837837838"/>
    <m/>
    <n v="-1.7"/>
    <m/>
    <x v="5"/>
    <x v="2"/>
    <x v="4"/>
  </r>
  <r>
    <s v="2.06"/>
    <d v="2009-10-31T00:00:00"/>
    <n v="1143.8900000000001"/>
    <n v="0"/>
    <n v="0"/>
    <n v="628.29999999999995"/>
    <n v="30"/>
    <n v="20.943333333333332"/>
    <n v="515.59"/>
    <n v="12"/>
    <n v="42"/>
    <n v="42.965833333333336"/>
    <n v="27.235476190476188"/>
    <m/>
    <m/>
    <m/>
    <x v="5"/>
    <x v="2"/>
    <x v="5"/>
  </r>
  <r>
    <m/>
    <d v="2009-11-01T00:00:00"/>
    <n v="8641.7199999999993"/>
    <n v="3058.59"/>
    <n v="11700.31"/>
    <m/>
    <n v="235"/>
    <n v="19.266887071377745"/>
    <n v="3690.8"/>
    <n v="49"/>
    <n v="284"/>
    <n v="75.346853174603169"/>
    <n v="29.105162750288187"/>
    <m/>
    <m/>
    <m/>
    <x v="6"/>
    <x v="2"/>
    <x v="6"/>
  </r>
  <r>
    <s v="2-07"/>
    <d v="2009-11-02T00:00:00"/>
    <n v="691.97"/>
    <n v="0"/>
    <n v="0"/>
    <n v="480.15"/>
    <n v="29"/>
    <n v="16.556896551724137"/>
    <n v="211.82"/>
    <n v="4"/>
    <n v="33"/>
    <n v="52.954999999999998"/>
    <n v="20.968787878787879"/>
    <m/>
    <m/>
    <m/>
    <x v="6"/>
    <x v="2"/>
    <x v="0"/>
  </r>
  <r>
    <s v="2-07"/>
    <d v="2009-11-03T00:00:00"/>
    <n v="1540.89"/>
    <n v="0"/>
    <n v="0"/>
    <n v="511.4"/>
    <n v="30"/>
    <n v="17.046666666666667"/>
    <n v="1029.49"/>
    <n v="5"/>
    <n v="35"/>
    <n v="205.898"/>
    <n v="44.02542857142857"/>
    <m/>
    <m/>
    <m/>
    <x v="6"/>
    <x v="2"/>
    <x v="1"/>
  </r>
  <r>
    <s v="2-07"/>
    <d v="2009-11-04T00:00:00"/>
    <n v="749.06"/>
    <n v="0"/>
    <n v="0"/>
    <n v="636.70000000000005"/>
    <n v="40"/>
    <n v="15.9175"/>
    <n v="112.36"/>
    <n v="5"/>
    <n v="45"/>
    <n v="22.472000000000001"/>
    <n v="16.645777777777781"/>
    <m/>
    <m/>
    <m/>
    <x v="6"/>
    <x v="2"/>
    <x v="2"/>
  </r>
  <r>
    <s v="2-07"/>
    <d v="2009-11-05T00:00:00"/>
    <n v="904.46"/>
    <n v="0"/>
    <n v="0"/>
    <n v="829.35"/>
    <n v="44"/>
    <n v="18.848863636363635"/>
    <n v="75.11"/>
    <n v="3"/>
    <n v="47"/>
    <n v="25.036666666666665"/>
    <n v="19.243829787234045"/>
    <m/>
    <m/>
    <m/>
    <x v="6"/>
    <x v="2"/>
    <x v="3"/>
  </r>
  <r>
    <s v="2-07"/>
    <d v="2009-11-06T00:00:00"/>
    <n v="1921.77"/>
    <n v="0"/>
    <n v="0"/>
    <n v="784.06"/>
    <n v="44"/>
    <n v="17.819545454545452"/>
    <n v="1137.72"/>
    <n v="11"/>
    <n v="55"/>
    <n v="103.42909090909092"/>
    <n v="34.941454545454548"/>
    <m/>
    <m/>
    <m/>
    <x v="6"/>
    <x v="2"/>
    <x v="4"/>
  </r>
  <r>
    <s v="2-07"/>
    <d v="2009-11-07T00:00:00"/>
    <n v="1148.4000000000001"/>
    <n v="0"/>
    <n v="0"/>
    <n v="798.4"/>
    <n v="36"/>
    <n v="22.177777777777777"/>
    <n v="310.83"/>
    <n v="8"/>
    <n v="44"/>
    <n v="38.853749999999998"/>
    <n v="25.209772727272728"/>
    <m/>
    <m/>
    <m/>
    <x v="6"/>
    <x v="2"/>
    <x v="5"/>
  </r>
  <r>
    <m/>
    <d v="2009-11-08T00:00:00"/>
    <n v="6956.5499999999993"/>
    <n v="2776.96"/>
    <n v="9733.5099999999984"/>
    <m/>
    <n v="223"/>
    <n v="18.061208347846279"/>
    <n v="2877.33"/>
    <n v="36"/>
    <n v="259"/>
    <n v="74.774084595959593"/>
    <n v="26.83917521465926"/>
    <m/>
    <m/>
    <m/>
    <x v="7"/>
    <x v="2"/>
    <x v="6"/>
  </r>
  <r>
    <s v="2-08"/>
    <d v="2009-11-09T00:00:00"/>
    <n v="1402.3"/>
    <n v="0"/>
    <n v="0"/>
    <n v="694.6"/>
    <n v="28"/>
    <n v="24.807142857142857"/>
    <n v="707.7"/>
    <n v="7"/>
    <n v="35"/>
    <n v="101.10000000000001"/>
    <n v="40.065714285714293"/>
    <m/>
    <n v="0"/>
    <m/>
    <x v="7"/>
    <x v="2"/>
    <x v="0"/>
  </r>
  <r>
    <s v="2-08"/>
    <d v="2009-11-10T00:00:00"/>
    <n v="869.77"/>
    <n v="0"/>
    <n v="0"/>
    <n v="677"/>
    <n v="30"/>
    <n v="22.566666666666666"/>
    <n v="192.77"/>
    <n v="6"/>
    <n v="36"/>
    <n v="32.128333333333337"/>
    <n v="24.160277777777779"/>
    <m/>
    <n v="0"/>
    <m/>
    <x v="7"/>
    <x v="2"/>
    <x v="1"/>
  </r>
  <r>
    <s v="2-08"/>
    <d v="2009-11-11T00:00:00"/>
    <n v="1040.6400000000001"/>
    <n v="0"/>
    <n v="0"/>
    <n v="831.2"/>
    <n v="45"/>
    <n v="18.471111111111114"/>
    <n v="209.44"/>
    <n v="7"/>
    <n v="52"/>
    <n v="29.919999999999998"/>
    <n v="20.012307692307694"/>
    <m/>
    <n v="4.0999999999999996"/>
    <m/>
    <x v="7"/>
    <x v="2"/>
    <x v="2"/>
  </r>
  <r>
    <s v="2-08"/>
    <d v="2009-11-12T00:00:00"/>
    <n v="1326.83"/>
    <n v="0"/>
    <n v="0"/>
    <n v="773.85"/>
    <n v="40"/>
    <n v="19.346250000000001"/>
    <n v="552.98"/>
    <n v="10"/>
    <n v="50"/>
    <n v="55.298000000000002"/>
    <n v="26.5366"/>
    <m/>
    <n v="0.15"/>
    <m/>
    <x v="7"/>
    <x v="2"/>
    <x v="3"/>
  </r>
  <r>
    <s v="2-08"/>
    <d v="2009-11-13T00:00:00"/>
    <n v="2653.52"/>
    <n v="0"/>
    <n v="0"/>
    <n v="1028.55"/>
    <n v="48"/>
    <n v="21.428124999999998"/>
    <n v="1624.97"/>
    <n v="13"/>
    <n v="61"/>
    <n v="124.9976923076923"/>
    <n v="43.500327868852459"/>
    <m/>
    <n v="-0.1"/>
    <m/>
    <x v="7"/>
    <x v="2"/>
    <x v="4"/>
  </r>
  <r>
    <s v="2-08"/>
    <d v="2009-11-14T00:00:00"/>
    <n v="777.3"/>
    <n v="0"/>
    <n v="0"/>
    <n v="446.85"/>
    <n v="24"/>
    <n v="18.618750000000002"/>
    <n v="330.45"/>
    <n v="6"/>
    <n v="30"/>
    <n v="55.074999999999996"/>
    <n v="25.91"/>
    <m/>
    <m/>
    <m/>
    <x v="7"/>
    <x v="2"/>
    <x v="5"/>
  </r>
  <r>
    <m/>
    <d v="2009-11-15T00:00:00"/>
    <n v="8070.36"/>
    <n v="2296.7399999999998"/>
    <n v="10367.099999999999"/>
    <m/>
    <n v="215"/>
    <n v="20.873007605820106"/>
    <n v="3618.31"/>
    <n v="49"/>
    <n v="264"/>
    <n v="66.419837606837604"/>
    <n v="30.030871270775368"/>
    <m/>
    <m/>
    <m/>
    <x v="8"/>
    <x v="2"/>
    <x v="6"/>
  </r>
  <r>
    <s v="2-09"/>
    <d v="2009-11-16T00:00:00"/>
    <n v="1113.01"/>
    <n v="0"/>
    <n v="0"/>
    <n v="573.85"/>
    <n v="28"/>
    <n v="20.494642857142857"/>
    <n v="539.16"/>
    <n v="6"/>
    <n v="34"/>
    <n v="89.86"/>
    <n v="32.735588235294117"/>
    <m/>
    <m/>
    <m/>
    <x v="8"/>
    <x v="2"/>
    <x v="0"/>
  </r>
  <r>
    <s v="2-09"/>
    <d v="2009-11-17T00:00:00"/>
    <n v="577.53"/>
    <n v="0"/>
    <n v="0"/>
    <n v="367.1"/>
    <n v="31"/>
    <n v="11.841935483870968"/>
    <n v="210.43"/>
    <n v="5"/>
    <n v="36"/>
    <n v="42.085999999999999"/>
    <n v="16.0425"/>
    <m/>
    <m/>
    <m/>
    <x v="8"/>
    <x v="2"/>
    <x v="1"/>
  </r>
  <r>
    <s v="2-09"/>
    <d v="2009-11-18T00:00:00"/>
    <n v="986.86"/>
    <n v="0"/>
    <n v="0"/>
    <n v="726.8"/>
    <n v="38"/>
    <n v="19.126315789473683"/>
    <n v="260.06"/>
    <n v="6"/>
    <n v="44"/>
    <n v="43.343333333333334"/>
    <n v="22.428636363636361"/>
    <m/>
    <m/>
    <m/>
    <x v="8"/>
    <x v="2"/>
    <x v="2"/>
  </r>
  <r>
    <s v="2-09"/>
    <d v="2009-11-19T00:00:00"/>
    <n v="1301.74"/>
    <n v="0"/>
    <n v="0"/>
    <n v="603.54999999999995"/>
    <n v="46"/>
    <n v="13.120652173913042"/>
    <n v="698.19"/>
    <n v="3"/>
    <n v="49"/>
    <n v="232.73000000000002"/>
    <n v="26.566122448979591"/>
    <m/>
    <m/>
    <m/>
    <x v="8"/>
    <x v="2"/>
    <x v="3"/>
  </r>
  <r>
    <s v="2-09"/>
    <d v="2009-11-20T00:00:00"/>
    <n v="1450.2"/>
    <n v="0"/>
    <n v="0"/>
    <n v="921.3"/>
    <n v="49"/>
    <n v="18.802040816326528"/>
    <n v="528.9"/>
    <n v="6"/>
    <n v="55"/>
    <n v="88.149999999999991"/>
    <n v="26.367272727272724"/>
    <s v="minus Shanondough and Rodeo cheques"/>
    <n v="-2.9"/>
    <m/>
    <x v="8"/>
    <x v="2"/>
    <x v="4"/>
  </r>
  <r>
    <s v="2-09"/>
    <d v="2009-11-21T00:00:00"/>
    <n v="1183.92"/>
    <n v="0"/>
    <n v="0"/>
    <n v="482.4"/>
    <n v="24"/>
    <n v="20.099999999999998"/>
    <n v="701.52"/>
    <n v="11"/>
    <n v="35"/>
    <n v="63.774545454545454"/>
    <n v="33.826285714285717"/>
    <m/>
    <m/>
    <m/>
    <x v="8"/>
    <x v="2"/>
    <x v="5"/>
  </r>
  <r>
    <m/>
    <d v="2009-11-22T00:00:00"/>
    <n v="6613.26"/>
    <n v="2620.33"/>
    <n v="9233.59"/>
    <m/>
    <n v="216"/>
    <n v="17.247597853454511"/>
    <n v="2938.2599999999998"/>
    <n v="37"/>
    <n v="253"/>
    <n v="93.323979797979803"/>
    <n v="26.327734248244752"/>
    <m/>
    <m/>
    <m/>
    <x v="9"/>
    <x v="2"/>
    <x v="6"/>
  </r>
  <r>
    <s v="2-10"/>
    <d v="2009-11-23T00:00:00"/>
    <n v="590.38"/>
    <n v="0"/>
    <n v="0"/>
    <n v="433.15"/>
    <n v="30"/>
    <n v="14.438333333333333"/>
    <n v="157.22999999999999"/>
    <n v="5"/>
    <n v="35"/>
    <n v="31.445999999999998"/>
    <n v="16.867999999999999"/>
    <m/>
    <m/>
    <m/>
    <x v="9"/>
    <x v="2"/>
    <x v="0"/>
  </r>
  <r>
    <s v="2-10"/>
    <d v="2009-11-24T00:00:00"/>
    <n v="1510.46"/>
    <n v="0"/>
    <n v="0"/>
    <n v="598.35"/>
    <n v="30"/>
    <n v="19.945"/>
    <n v="912.11"/>
    <n v="3"/>
    <n v="33"/>
    <n v="304.03666666666669"/>
    <n v="45.771515151515153"/>
    <m/>
    <m/>
    <m/>
    <x v="9"/>
    <x v="2"/>
    <x v="1"/>
  </r>
  <r>
    <s v="2-10"/>
    <d v="2009-11-25T00:00:00"/>
    <n v="827.16"/>
    <n v="0"/>
    <n v="0"/>
    <n v="755.05"/>
    <n v="40"/>
    <n v="18.876249999999999"/>
    <n v="72.11"/>
    <n v="1"/>
    <n v="41"/>
    <n v="72.11"/>
    <n v="20.174634146341461"/>
    <m/>
    <m/>
    <m/>
    <x v="9"/>
    <x v="2"/>
    <x v="2"/>
  </r>
  <r>
    <s v="2-10"/>
    <d v="2009-11-26T00:00:00"/>
    <n v="1484.67"/>
    <n v="0"/>
    <n v="0"/>
    <n v="502.8"/>
    <n v="37"/>
    <n v="13.58918918918919"/>
    <n v="981.87"/>
    <n v="9"/>
    <n v="46"/>
    <n v="109.09666666666666"/>
    <n v="32.275434782608698"/>
    <m/>
    <m/>
    <m/>
    <x v="9"/>
    <x v="2"/>
    <x v="3"/>
  </r>
  <r>
    <s v="2-10"/>
    <d v="2009-11-27T00:00:00"/>
    <n v="1662.14"/>
    <n v="0"/>
    <n v="0"/>
    <n v="1033.79"/>
    <n v="42"/>
    <n v="24.614047619047618"/>
    <n v="628.35"/>
    <n v="9"/>
    <n v="51"/>
    <n v="69.816666666666663"/>
    <n v="32.590980392156858"/>
    <m/>
    <m/>
    <m/>
    <x v="9"/>
    <x v="2"/>
    <x v="4"/>
  </r>
  <r>
    <s v="2-10"/>
    <d v="2009-11-28T00:00:00"/>
    <n v="826.88"/>
    <n v="0"/>
    <n v="0"/>
    <n v="480.3"/>
    <n v="26"/>
    <n v="18.473076923076924"/>
    <n v="346.58"/>
    <n v="5"/>
    <n v="31"/>
    <n v="69.316000000000003"/>
    <n v="26.673548387096773"/>
    <m/>
    <m/>
    <m/>
    <x v="9"/>
    <x v="2"/>
    <x v="5"/>
  </r>
  <r>
    <m/>
    <d v="2009-11-29T00:00:00"/>
    <n v="6901.6900000000005"/>
    <n v="2774.48"/>
    <n v="9676.17"/>
    <m/>
    <n v="205"/>
    <n v="18.322649510774511"/>
    <n v="3098.2499999999995"/>
    <n v="32"/>
    <n v="237"/>
    <n v="109.30366666666669"/>
    <n v="29.059018809953159"/>
    <m/>
    <m/>
    <m/>
    <x v="10"/>
    <x v="2"/>
    <x v="6"/>
  </r>
  <r>
    <s v="2-11"/>
    <d v="2009-11-30T00:00:00"/>
    <n v="816.31"/>
    <n v="0"/>
    <n v="0"/>
    <n v="645.04999999999995"/>
    <n v="40"/>
    <n v="16.126249999999999"/>
    <n v="171.26"/>
    <n v="4"/>
    <n v="44"/>
    <n v="42.814999999999998"/>
    <n v="18.552499999999998"/>
    <m/>
    <m/>
    <m/>
    <x v="10"/>
    <x v="2"/>
    <x v="0"/>
  </r>
  <r>
    <s v="2-11"/>
    <d v="2009-12-01T00:00:00"/>
    <n v="1009.09"/>
    <n v="0"/>
    <n v="0"/>
    <n v="612.95000000000005"/>
    <n v="29"/>
    <n v="21.136206896551727"/>
    <n v="396.14"/>
    <n v="4"/>
    <n v="33"/>
    <n v="99.034999999999997"/>
    <n v="30.578484848484848"/>
    <m/>
    <m/>
    <m/>
    <x v="10"/>
    <x v="2"/>
    <x v="1"/>
  </r>
  <r>
    <s v="2-11"/>
    <d v="2009-12-02T00:00:00"/>
    <n v="1297.3599999999999"/>
    <n v="0"/>
    <n v="0"/>
    <n v="851.3"/>
    <n v="36"/>
    <n v="23.647222222222222"/>
    <n v="446.06"/>
    <n v="8"/>
    <n v="44"/>
    <n v="55.7575"/>
    <n v="29.485454545454544"/>
    <m/>
    <m/>
    <m/>
    <x v="10"/>
    <x v="2"/>
    <x v="2"/>
  </r>
  <r>
    <s v="2-11"/>
    <d v="2009-12-03T00:00:00"/>
    <n v="1622.37"/>
    <n v="0"/>
    <n v="0"/>
    <n v="634"/>
    <n v="34"/>
    <n v="18.647058823529413"/>
    <n v="88.37"/>
    <n v="7"/>
    <n v="41"/>
    <n v="12.624285714285715"/>
    <n v="17.618780487804877"/>
    <m/>
    <m/>
    <m/>
    <x v="10"/>
    <x v="2"/>
    <x v="3"/>
  </r>
  <r>
    <s v="2-11"/>
    <d v="2009-12-04T00:00:00"/>
    <n v="2708.25"/>
    <n v="0"/>
    <n v="0"/>
    <n v="1096.6500000000001"/>
    <n v="44"/>
    <n v="24.923863636363638"/>
    <n v="1611.6"/>
    <n v="5"/>
    <n v="49"/>
    <n v="322.32"/>
    <n v="55.270408163265309"/>
    <m/>
    <m/>
    <m/>
    <x v="10"/>
    <x v="2"/>
    <x v="4"/>
  </r>
  <r>
    <s v="2-11"/>
    <d v="2009-12-05T00:00:00"/>
    <n v="1975.62"/>
    <n v="0"/>
    <n v="0"/>
    <n v="677.75"/>
    <n v="30"/>
    <n v="22.591666666666665"/>
    <n v="1297.8699999999999"/>
    <n v="11"/>
    <n v="41"/>
    <n v="117.98818181818181"/>
    <n v="48.18585365853658"/>
    <m/>
    <m/>
    <m/>
    <x v="10"/>
    <x v="2"/>
    <x v="5"/>
  </r>
  <r>
    <m/>
    <d v="2009-12-06T00:00:00"/>
    <n v="9429"/>
    <n v="3844.15"/>
    <n v="13273.15"/>
    <m/>
    <n v="213"/>
    <n v="21.178711374222278"/>
    <n v="4011.2999999999997"/>
    <n v="39"/>
    <n v="252"/>
    <n v="108.42332792207792"/>
    <n v="33.281913617257693"/>
    <m/>
    <m/>
    <m/>
    <x v="11"/>
    <x v="2"/>
    <x v="6"/>
  </r>
  <r>
    <s v="2-12"/>
    <d v="2009-12-07T00:00:00"/>
    <n v="918.68"/>
    <n v="0"/>
    <n v="0"/>
    <n v="454.1"/>
    <n v="41"/>
    <n v="11.075609756097561"/>
    <n v="464.58"/>
    <n v="7"/>
    <n v="48"/>
    <n v="66.368571428571428"/>
    <n v="19.139166666666668"/>
    <m/>
    <m/>
    <m/>
    <x v="11"/>
    <x v="2"/>
    <x v="0"/>
  </r>
  <r>
    <s v="2-12"/>
    <d v="2009-12-08T00:00:00"/>
    <n v="856.07"/>
    <n v="0"/>
    <n v="0"/>
    <n v="331.7"/>
    <n v="18"/>
    <n v="18.427777777777777"/>
    <n v="524.37"/>
    <n v="5"/>
    <n v="23"/>
    <n v="104.874"/>
    <n v="37.220434782608692"/>
    <m/>
    <m/>
    <m/>
    <x v="11"/>
    <x v="2"/>
    <x v="1"/>
  </r>
  <r>
    <s v="2-12"/>
    <d v="2009-12-09T00:00:00"/>
    <n v="836.7"/>
    <n v="0"/>
    <n v="0"/>
    <n v="550.45000000000005"/>
    <n v="26"/>
    <n v="21.17115384615385"/>
    <n v="286.25"/>
    <n v="6"/>
    <n v="32"/>
    <n v="47.708333333333336"/>
    <n v="26.146875000000001"/>
    <m/>
    <m/>
    <m/>
    <x v="11"/>
    <x v="2"/>
    <x v="2"/>
  </r>
  <r>
    <s v="2-12"/>
    <d v="2009-12-10T00:00:00"/>
    <n v="786.61"/>
    <n v="0"/>
    <n v="0"/>
    <n v="555.5"/>
    <n v="33"/>
    <n v="16.833333333333332"/>
    <n v="231.11"/>
    <n v="5"/>
    <n v="38"/>
    <n v="46.222000000000001"/>
    <n v="20.700263157894739"/>
    <m/>
    <m/>
    <m/>
    <x v="11"/>
    <x v="2"/>
    <x v="3"/>
  </r>
  <r>
    <s v="2-12"/>
    <d v="2009-12-11T00:00:00"/>
    <n v="2460.52"/>
    <n v="0"/>
    <n v="0"/>
    <n v="417.65"/>
    <n v="27"/>
    <n v="15.468518518518518"/>
    <n v="2042.87"/>
    <n v="19"/>
    <n v="46"/>
    <n v="107.51947368421052"/>
    <n v="53.489565217391302"/>
    <m/>
    <m/>
    <m/>
    <x v="11"/>
    <x v="2"/>
    <x v="4"/>
  </r>
  <r>
    <s v="2-12"/>
    <d v="2009-12-12T00:00:00"/>
    <n v="712.41"/>
    <n v="0"/>
    <n v="0"/>
    <n v="412.5"/>
    <n v="22"/>
    <n v="18.75"/>
    <n v="299.91000000000003"/>
    <n v="8"/>
    <n v="30"/>
    <n v="37.488750000000003"/>
    <n v="23.747000000000003"/>
    <m/>
    <m/>
    <m/>
    <x v="11"/>
    <x v="2"/>
    <x v="5"/>
  </r>
  <r>
    <m/>
    <d v="2009-12-13T00:00:00"/>
    <n v="6570.99"/>
    <n v="3801.8"/>
    <n v="10372.790000000001"/>
    <m/>
    <n v="167"/>
    <n v="16.954398871980175"/>
    <n v="3849.0899999999997"/>
    <n v="50"/>
    <n v="217"/>
    <n v="68.36352140768588"/>
    <n v="30.073884137426905"/>
    <m/>
    <m/>
    <m/>
    <x v="12"/>
    <x v="2"/>
    <x v="6"/>
  </r>
  <r>
    <s v="2-13"/>
    <d v="2009-12-14T00:00:00"/>
    <n v="635.28"/>
    <n v="0"/>
    <n v="0"/>
    <n v="467.55"/>
    <n v="31"/>
    <n v="15.082258064516129"/>
    <n v="167.73"/>
    <n v="6"/>
    <n v="37"/>
    <n v="27.954999999999998"/>
    <n v="17.169729729729728"/>
    <m/>
    <m/>
    <m/>
    <x v="12"/>
    <x v="2"/>
    <x v="0"/>
  </r>
  <r>
    <s v="2-13"/>
    <d v="2009-12-15T00:00:00"/>
    <n v="1723.47"/>
    <n v="0"/>
    <n v="0"/>
    <n v="754.1"/>
    <n v="40"/>
    <n v="18.852499999999999"/>
    <n v="969.37"/>
    <n v="5"/>
    <n v="45"/>
    <n v="193.874"/>
    <n v="38.299333333333337"/>
    <m/>
    <m/>
    <m/>
    <x v="12"/>
    <x v="2"/>
    <x v="1"/>
  </r>
  <r>
    <s v="2-13"/>
    <d v="2009-12-16T00:00:00"/>
    <n v="1365.08"/>
    <n v="0"/>
    <n v="0"/>
    <n v="988.8"/>
    <n v="33"/>
    <n v="29.963636363636361"/>
    <n v="376.28"/>
    <n v="1"/>
    <n v="34"/>
    <n v="376.28"/>
    <n v="40.149411764705881"/>
    <m/>
    <m/>
    <m/>
    <x v="12"/>
    <x v="2"/>
    <x v="2"/>
  </r>
  <r>
    <s v="2-13"/>
    <d v="2009-12-17T00:00:00"/>
    <n v="1498.2"/>
    <n v="0"/>
    <n v="0"/>
    <n v="1274.0999999999999"/>
    <n v="48"/>
    <n v="26.543749999999999"/>
    <n v="224.1"/>
    <n v="5"/>
    <n v="53"/>
    <n v="44.82"/>
    <n v="28.267924528301883"/>
    <m/>
    <m/>
    <m/>
    <x v="12"/>
    <x v="2"/>
    <x v="3"/>
  </r>
  <r>
    <s v="2-13"/>
    <d v="2009-12-18T00:00:00"/>
    <n v="3057.06"/>
    <n v="0"/>
    <n v="0"/>
    <n v="1065.1500000000001"/>
    <n v="42"/>
    <n v="25.360714285714288"/>
    <n v="1991.91"/>
    <n v="16"/>
    <n v="58"/>
    <n v="124.49437500000001"/>
    <n v="52.707931034482769"/>
    <m/>
    <m/>
    <m/>
    <x v="12"/>
    <x v="2"/>
    <x v="4"/>
  </r>
  <r>
    <s v="2-13"/>
    <d v="2009-12-19T00:00:00"/>
    <n v="2621.47"/>
    <n v="0"/>
    <n v="0"/>
    <n v="1964.15"/>
    <n v="52"/>
    <n v="37.77211538461539"/>
    <n v="657.32"/>
    <n v="9"/>
    <n v="61"/>
    <n v="73.035555555555561"/>
    <n v="42.974918032786888"/>
    <m/>
    <m/>
    <m/>
    <x v="12"/>
    <x v="2"/>
    <x v="5"/>
  </r>
  <r>
    <m/>
    <d v="2009-12-20T00:00:00"/>
    <n v="10900.56"/>
    <n v="5231.53"/>
    <n v="16132.09"/>
    <m/>
    <n v="246"/>
    <n v="25.595829016413699"/>
    <n v="4386.71"/>
    <n v="42"/>
    <n v="288"/>
    <n v="140.07648842592593"/>
    <n v="36.594874737223414"/>
    <m/>
    <m/>
    <m/>
    <x v="13"/>
    <x v="2"/>
    <x v="6"/>
  </r>
  <r>
    <s v="2-14"/>
    <d v="2009-12-21T00:00:00"/>
    <n v="1641.07"/>
    <n v="0"/>
    <n v="0"/>
    <n v="1245.8499999999999"/>
    <n v="44"/>
    <n v="28.314772727272725"/>
    <n v="395.22"/>
    <n v="8"/>
    <n v="52"/>
    <n v="49.402500000000003"/>
    <n v="31.55903846153846"/>
    <m/>
    <m/>
    <m/>
    <x v="13"/>
    <x v="2"/>
    <x v="0"/>
  </r>
  <r>
    <s v="2-14"/>
    <d v="2009-12-22T00:00:00"/>
    <n v="2529.5300000000002"/>
    <n v="0"/>
    <n v="0"/>
    <n v="1541.65"/>
    <n v="51"/>
    <n v="30.228431372549021"/>
    <n v="987.88"/>
    <n v="10"/>
    <n v="61"/>
    <n v="98.787999999999997"/>
    <n v="41.467704918032787"/>
    <m/>
    <m/>
    <m/>
    <x v="13"/>
    <x v="2"/>
    <x v="1"/>
  </r>
  <r>
    <s v="2-14"/>
    <d v="2009-12-23T00:00:00"/>
    <n v="5599.07"/>
    <n v="0"/>
    <n v="0"/>
    <n v="3023.9"/>
    <n v="72"/>
    <n v="41.99861111111111"/>
    <n v="2575.17"/>
    <n v="29"/>
    <n v="101"/>
    <n v="88.798965517241385"/>
    <n v="55.436336633663366"/>
    <m/>
    <m/>
    <m/>
    <x v="13"/>
    <x v="2"/>
    <x v="2"/>
  </r>
  <r>
    <s v="2-14"/>
    <d v="2009-12-24T00:00:00"/>
    <n v="7926.29"/>
    <n v="0"/>
    <n v="0"/>
    <n v="4309.8"/>
    <n v="97"/>
    <n v="44.430927835051548"/>
    <n v="3616.49"/>
    <n v="30"/>
    <n v="127"/>
    <n v="120.54966666666665"/>
    <n v="62.411732283464566"/>
    <m/>
    <m/>
    <m/>
    <x v="13"/>
    <x v="2"/>
    <x v="3"/>
  </r>
  <r>
    <s v="2-14"/>
    <d v="2009-12-25T00:00:00"/>
    <n v="0"/>
    <n v="0"/>
    <n v="0"/>
    <n v="0"/>
    <n v="0"/>
    <n v="0"/>
    <n v="0"/>
    <n v="0"/>
    <n v="0"/>
    <n v="0"/>
    <n v="0"/>
    <s v="CHRISTMAS DAY"/>
    <m/>
    <m/>
    <x v="13"/>
    <x v="2"/>
    <x v="4"/>
  </r>
  <r>
    <s v="2-14"/>
    <d v="2009-12-26T00:00:00"/>
    <n v="0"/>
    <n v="0"/>
    <n v="0"/>
    <n v="0"/>
    <n v="0"/>
    <n v="0"/>
    <n v="0"/>
    <n v="0"/>
    <n v="0"/>
    <n v="0"/>
    <n v="0"/>
    <s v="BOXING DAY"/>
    <m/>
    <m/>
    <x v="13"/>
    <x v="2"/>
    <x v="5"/>
  </r>
  <r>
    <m/>
    <d v="2009-12-27T00:00:00"/>
    <n v="17695.96"/>
    <n v="4334.18"/>
    <n v="22030.14"/>
    <m/>
    <n v="264"/>
    <n v="24.162123840997406"/>
    <n v="7574.76"/>
    <n v="77"/>
    <n v="341"/>
    <n v="59.589855363984668"/>
    <n v="31.81246871611653"/>
    <m/>
    <m/>
    <m/>
    <x v="14"/>
    <x v="2"/>
    <x v="6"/>
  </r>
  <r>
    <s v="2-15"/>
    <d v="2009-12-28T00:00:00"/>
    <n v="0"/>
    <n v="0"/>
    <n v="0"/>
    <n v="0"/>
    <n v="0"/>
    <n v="0"/>
    <n v="0"/>
    <n v="0"/>
    <n v="0"/>
    <n v="0"/>
    <n v="0"/>
    <s v="PUBLIC HOLIDAY"/>
    <m/>
    <m/>
    <x v="14"/>
    <x v="2"/>
    <x v="0"/>
  </r>
  <r>
    <s v="2-15"/>
    <d v="2009-12-29T00:00:00"/>
    <n v="837.38"/>
    <n v="0"/>
    <n v="0"/>
    <n v="753.07"/>
    <n v="35"/>
    <n v="21.516285714285715"/>
    <n v="84.31"/>
    <n v="2"/>
    <n v="37"/>
    <n v="42.155000000000001"/>
    <n v="22.631891891891893"/>
    <m/>
    <m/>
    <m/>
    <x v="14"/>
    <x v="2"/>
    <x v="1"/>
  </r>
  <r>
    <s v="2-15"/>
    <d v="2009-12-30T00:00:00"/>
    <n v="962.57"/>
    <n v="0"/>
    <n v="0"/>
    <n v="713.4"/>
    <n v="33"/>
    <n v="21.618181818181817"/>
    <n v="249.17"/>
    <n v="9"/>
    <n v="42"/>
    <n v="27.685555555555553"/>
    <n v="22.918333333333333"/>
    <m/>
    <m/>
    <m/>
    <x v="14"/>
    <x v="2"/>
    <x v="2"/>
  </r>
  <r>
    <s v="2-15"/>
    <d v="2009-12-31T00:00:00"/>
    <n v="2497.13"/>
    <n v="0"/>
    <n v="0"/>
    <n v="1291"/>
    <n v="60"/>
    <n v="21.516666666666666"/>
    <n v="1206.1300000000001"/>
    <n v="16"/>
    <n v="76"/>
    <n v="75.383125000000007"/>
    <n v="32.85697368421053"/>
    <m/>
    <m/>
    <m/>
    <x v="14"/>
    <x v="2"/>
    <x v="3"/>
  </r>
  <r>
    <s v="2-15"/>
    <d v="2010-01-01T00:00:00"/>
    <n v="0"/>
    <n v="0"/>
    <n v="0"/>
    <n v="0"/>
    <n v="128"/>
    <n v="0"/>
    <n v="0"/>
    <n v="27"/>
    <n v="155"/>
    <n v="0"/>
    <n v="0"/>
    <s v="NEW YEARS DAY"/>
    <m/>
    <m/>
    <x v="15"/>
    <x v="3"/>
    <x v="4"/>
  </r>
  <r>
    <s v="2-15"/>
    <d v="2010-01-02T00:00:00"/>
    <n v="0"/>
    <n v="0"/>
    <n v="0"/>
    <n v="0"/>
    <n v="0"/>
    <n v="0"/>
    <n v="0"/>
    <n v="0"/>
    <n v="0"/>
    <n v="0"/>
    <n v="0"/>
    <s v="CLOSED"/>
    <m/>
    <m/>
    <x v="15"/>
    <x v="3"/>
    <x v="5"/>
  </r>
  <r>
    <m/>
    <d v="2010-01-03T00:00:00"/>
    <n v="4297.08"/>
    <n v="2066.98"/>
    <n v="6364.0599999999995"/>
    <m/>
    <n v="256"/>
    <n v="10.775189033189031"/>
    <n v="1539.6100000000001"/>
    <n v="54"/>
    <n v="310"/>
    <n v="24.203946759259264"/>
    <n v="13.067866484905958"/>
    <m/>
    <m/>
    <m/>
    <x v="16"/>
    <x v="3"/>
    <x v="6"/>
  </r>
  <r>
    <s v="2-16"/>
    <d v="2010-01-04T00:00:00"/>
    <n v="752.45"/>
    <n v="0"/>
    <n v="0"/>
    <n v="523.35"/>
    <n v="31"/>
    <n v="16.88225806451613"/>
    <n v="229.1"/>
    <n v="6"/>
    <n v="37"/>
    <n v="38.18333333333333"/>
    <n v="20.336486486486489"/>
    <m/>
    <m/>
    <m/>
    <x v="16"/>
    <x v="3"/>
    <x v="0"/>
  </r>
  <r>
    <s v="2-16"/>
    <d v="2010-01-05T00:00:00"/>
    <n v="2481.9499999999998"/>
    <n v="0"/>
    <n v="0"/>
    <n v="930.55"/>
    <n v="50"/>
    <n v="18.611000000000001"/>
    <n v="1551.4"/>
    <n v="12"/>
    <n v="62"/>
    <n v="129.28333333333333"/>
    <n v="40.031451612903226"/>
    <m/>
    <m/>
    <m/>
    <x v="16"/>
    <x v="3"/>
    <x v="1"/>
  </r>
  <r>
    <s v="2-16"/>
    <d v="2010-01-06T00:00:00"/>
    <n v="1209.07"/>
    <n v="0"/>
    <n v="0"/>
    <n v="938.2"/>
    <n v="33"/>
    <n v="28.430303030303033"/>
    <n v="270.75"/>
    <n v="6"/>
    <n v="39"/>
    <n v="45.125"/>
    <n v="30.99871794871795"/>
    <m/>
    <m/>
    <m/>
    <x v="16"/>
    <x v="3"/>
    <x v="2"/>
  </r>
  <r>
    <s v="2-16"/>
    <d v="2010-01-07T00:00:00"/>
    <n v="1387.11"/>
    <n v="0"/>
    <n v="0"/>
    <n v="753.85"/>
    <n v="33"/>
    <n v="22.843939393939394"/>
    <n v="931.94"/>
    <n v="14"/>
    <n v="47"/>
    <n v="66.567142857142855"/>
    <n v="35.867872340425528"/>
    <m/>
    <m/>
    <m/>
    <x v="16"/>
    <x v="3"/>
    <x v="3"/>
  </r>
  <r>
    <s v="2-16"/>
    <d v="2010-01-08T00:00:00"/>
    <n v="2698.1"/>
    <n v="0"/>
    <n v="0"/>
    <n v="1386.95"/>
    <n v="54"/>
    <n v="25.68425925925926"/>
    <n v="1311.15"/>
    <n v="8"/>
    <n v="62"/>
    <n v="163.89375000000001"/>
    <n v="43.517741935483876"/>
    <m/>
    <m/>
    <m/>
    <x v="16"/>
    <x v="3"/>
    <x v="4"/>
  </r>
  <r>
    <s v="2-16"/>
    <d v="2010-01-09T00:00:00"/>
    <n v="862.76"/>
    <n v="0"/>
    <n v="0"/>
    <n v="407.8"/>
    <n v="21"/>
    <n v="19.419047619047621"/>
    <n v="454.96"/>
    <n v="10"/>
    <n v="31"/>
    <n v="45.495999999999995"/>
    <n v="27.830967741935485"/>
    <m/>
    <m/>
    <m/>
    <x v="16"/>
    <x v="3"/>
    <x v="5"/>
  </r>
  <r>
    <m/>
    <d v="2010-01-10T00:00:00"/>
    <n v="9391.4399999999987"/>
    <n v="2066.98"/>
    <n v="11458.419999999998"/>
    <m/>
    <n v="222"/>
    <n v="21.97846789451091"/>
    <n v="4749.3"/>
    <n v="56"/>
    <n v="278"/>
    <n v="81.424759920634912"/>
    <n v="33.097206344325429"/>
    <m/>
    <m/>
    <m/>
    <x v="17"/>
    <x v="3"/>
    <x v="6"/>
  </r>
  <r>
    <s v="2-17"/>
    <d v="2010-01-11T00:00:00"/>
    <n v="405.59"/>
    <n v="0"/>
    <n v="0"/>
    <n v="283.39999999999998"/>
    <n v="25"/>
    <n v="11.335999999999999"/>
    <n v="122.19"/>
    <n v="5"/>
    <n v="30"/>
    <n v="24.437999999999999"/>
    <n v="13.519666666666666"/>
    <m/>
    <n v="6.3"/>
    <m/>
    <x v="17"/>
    <x v="3"/>
    <x v="0"/>
  </r>
  <r>
    <s v="2-17"/>
    <d v="2010-01-12T00:00:00"/>
    <n v="1286.0999999999999"/>
    <n v="0"/>
    <n v="0"/>
    <n v="404.5"/>
    <n v="27"/>
    <n v="14.981481481481481"/>
    <n v="881.6"/>
    <n v="6"/>
    <n v="33"/>
    <n v="146.93333333333334"/>
    <n v="38.972727272727269"/>
    <m/>
    <n v="0.2"/>
    <m/>
    <x v="17"/>
    <x v="3"/>
    <x v="1"/>
  </r>
  <r>
    <s v="2-17"/>
    <d v="2010-01-13T00:00:00"/>
    <n v="1806.21"/>
    <n v="0"/>
    <n v="0"/>
    <n v="1021.3"/>
    <n v="38"/>
    <n v="26.876315789473683"/>
    <n v="784.65"/>
    <n v="8"/>
    <n v="46"/>
    <n v="98.081249999999997"/>
    <n v="39.259782608695652"/>
    <m/>
    <m/>
    <m/>
    <x v="17"/>
    <x v="3"/>
    <x v="2"/>
  </r>
  <r>
    <s v="2-17"/>
    <d v="2010-01-14T00:00:00"/>
    <n v="741.61"/>
    <n v="0"/>
    <n v="0"/>
    <n v="687.2"/>
    <n v="35"/>
    <n v="19.634285714285717"/>
    <n v="54.41"/>
    <n v="3"/>
    <n v="38"/>
    <n v="18.136666666666667"/>
    <n v="19.516052631578948"/>
    <m/>
    <m/>
    <m/>
    <x v="17"/>
    <x v="3"/>
    <x v="3"/>
  </r>
  <r>
    <s v="2-17"/>
    <d v="2010-01-15T00:00:00"/>
    <n v="2182.09"/>
    <n v="0"/>
    <n v="0"/>
    <n v="1047"/>
    <n v="44"/>
    <n v="23.795454545454547"/>
    <n v="1135.0899999999999"/>
    <n v="9"/>
    <n v="53"/>
    <n v="126.12111111111111"/>
    <n v="41.171509433962264"/>
    <m/>
    <n v="0.45"/>
    <m/>
    <x v="17"/>
    <x v="3"/>
    <x v="4"/>
  </r>
  <r>
    <s v="2-17"/>
    <d v="2010-01-16T00:00:00"/>
    <n v="686.18"/>
    <n v="0"/>
    <n v="0"/>
    <n v="483.75"/>
    <n v="24"/>
    <n v="20.15625"/>
    <n v="202.43"/>
    <n v="5"/>
    <n v="29"/>
    <n v="40.486000000000004"/>
    <n v="23.661379310344831"/>
    <m/>
    <m/>
    <m/>
    <x v="17"/>
    <x v="3"/>
    <x v="5"/>
  </r>
  <r>
    <m/>
    <d v="2010-01-17T00:00:00"/>
    <n v="7107.78"/>
    <n v="2291.3200000000002"/>
    <n v="9399.1"/>
    <m/>
    <n v="193"/>
    <n v="19.463297921782573"/>
    <n v="3180.37"/>
    <n v="36"/>
    <n v="229"/>
    <n v="75.699393518518505"/>
    <n v="29.350186320662605"/>
    <m/>
    <m/>
    <m/>
    <x v="18"/>
    <x v="3"/>
    <x v="6"/>
  </r>
  <r>
    <s v="2-18"/>
    <d v="2010-01-18T00:00:00"/>
    <n v="1279.5899999999999"/>
    <n v="0"/>
    <n v="0"/>
    <n v="496.6"/>
    <n v="30"/>
    <n v="16.553333333333335"/>
    <n v="783.01"/>
    <n v="7"/>
    <n v="37"/>
    <n v="111.85857142857142"/>
    <n v="34.584054054054057"/>
    <m/>
    <m/>
    <m/>
    <x v="18"/>
    <x v="3"/>
    <x v="0"/>
  </r>
  <r>
    <s v="2-18"/>
    <d v="2010-01-19T00:00:00"/>
    <n v="883.93"/>
    <n v="0"/>
    <n v="0"/>
    <n v="833.3"/>
    <n v="41"/>
    <n v="20.324390243902439"/>
    <n v="50.63"/>
    <n v="2"/>
    <n v="43"/>
    <n v="25.315000000000001"/>
    <n v="20.556511627906975"/>
    <m/>
    <m/>
    <m/>
    <x v="18"/>
    <x v="3"/>
    <x v="1"/>
  </r>
  <r>
    <s v="2-18"/>
    <d v="2010-01-20T00:00:00"/>
    <n v="674.29"/>
    <n v="0"/>
    <n v="0"/>
    <n v="383.95"/>
    <n v="19"/>
    <n v="20.207894736842103"/>
    <n v="290.33999999999997"/>
    <n v="8"/>
    <n v="27"/>
    <n v="36.292499999999997"/>
    <n v="24.973703703703702"/>
    <m/>
    <m/>
    <m/>
    <x v="18"/>
    <x v="3"/>
    <x v="2"/>
  </r>
  <r>
    <s v="2-18"/>
    <d v="2010-01-21T00:00:00"/>
    <n v="1788"/>
    <n v="0"/>
    <n v="0"/>
    <n v="682.05"/>
    <n v="32"/>
    <n v="21.314062499999999"/>
    <n v="1105.95"/>
    <n v="9"/>
    <n v="41"/>
    <n v="122.88333333333334"/>
    <n v="43.609756097560975"/>
    <m/>
    <m/>
    <m/>
    <x v="18"/>
    <x v="3"/>
    <x v="3"/>
  </r>
  <r>
    <s v="2-18"/>
    <d v="2010-01-22T00:00:00"/>
    <n v="1658"/>
    <n v="0"/>
    <n v="0"/>
    <n v="1095.3499999999999"/>
    <n v="36"/>
    <n v="30.426388888888887"/>
    <n v="562.65"/>
    <n v="10"/>
    <n v="46"/>
    <n v="56.265000000000001"/>
    <n v="36.043478260869563"/>
    <m/>
    <m/>
    <m/>
    <x v="18"/>
    <x v="3"/>
    <x v="4"/>
  </r>
  <r>
    <s v="2-18"/>
    <d v="2010-01-23T00:00:00"/>
    <n v="1220.4000000000001"/>
    <n v="0"/>
    <n v="0"/>
    <n v="743.75"/>
    <n v="31"/>
    <n v="23.991935483870968"/>
    <n v="476.65"/>
    <n v="11"/>
    <n v="42"/>
    <n v="43.331818181818178"/>
    <n v="29.05714285714286"/>
    <m/>
    <m/>
    <m/>
    <x v="18"/>
    <x v="3"/>
    <x v="5"/>
  </r>
  <r>
    <m/>
    <d v="2010-01-24T00:00:00"/>
    <n v="7504.2099999999991"/>
    <n v="3994.24"/>
    <n v="11498.449999999999"/>
    <m/>
    <n v="189"/>
    <n v="22.136334197806288"/>
    <n v="3269.2300000000005"/>
    <n v="47"/>
    <n v="236"/>
    <n v="65.991037157287153"/>
    <n v="31.470774433539688"/>
    <m/>
    <m/>
    <m/>
    <x v="19"/>
    <x v="3"/>
    <x v="6"/>
  </r>
  <r>
    <s v="2-19"/>
    <d v="2010-01-25T00:00:00"/>
    <n v="1660.94"/>
    <n v="0"/>
    <n v="0"/>
    <n v="1130.3"/>
    <n v="52"/>
    <n v="21.736538461538462"/>
    <n v="530.64"/>
    <n v="9"/>
    <n v="61"/>
    <n v="58.96"/>
    <n v="27.228524590163936"/>
    <m/>
    <m/>
    <m/>
    <x v="19"/>
    <x v="3"/>
    <x v="0"/>
  </r>
  <r>
    <s v="2-19"/>
    <d v="2010-01-26T00:00:00"/>
    <n v="0"/>
    <n v="0"/>
    <n v="0"/>
    <n v="0"/>
    <n v="0"/>
    <n v="0"/>
    <n v="0"/>
    <n v="0"/>
    <n v="0"/>
    <n v="0"/>
    <n v="0"/>
    <m/>
    <m/>
    <m/>
    <x v="19"/>
    <x v="3"/>
    <x v="1"/>
  </r>
  <r>
    <s v="2-19"/>
    <d v="2010-01-27T00:00:00"/>
    <n v="1665.61"/>
    <n v="0"/>
    <n v="0"/>
    <n v="616.70000000000005"/>
    <n v="37"/>
    <n v="16.66756756756757"/>
    <n v="1048.9100000000001"/>
    <n v="9"/>
    <n v="46"/>
    <n v="116.54555555555557"/>
    <n v="36.208913043478262"/>
    <m/>
    <m/>
    <m/>
    <x v="19"/>
    <x v="3"/>
    <x v="2"/>
  </r>
  <r>
    <s v="2-19"/>
    <d v="2010-01-28T00:00:00"/>
    <n v="1139.5999999999999"/>
    <n v="0"/>
    <n v="0"/>
    <n v="911.85"/>
    <n v="37"/>
    <n v="24.644594594594594"/>
    <n v="227.75"/>
    <n v="8"/>
    <n v="45"/>
    <n v="28.46875"/>
    <n v="25.324444444444442"/>
    <m/>
    <m/>
    <m/>
    <x v="19"/>
    <x v="3"/>
    <x v="3"/>
  </r>
  <r>
    <s v="2-19"/>
    <d v="2010-01-29T00:00:00"/>
    <n v="1649.11"/>
    <n v="0"/>
    <n v="0"/>
    <n v="728.65"/>
    <n v="26"/>
    <n v="28.024999999999999"/>
    <n v="720.46"/>
    <n v="3"/>
    <n v="29"/>
    <n v="240.15333333333334"/>
    <n v="49.969310344827591"/>
    <m/>
    <m/>
    <m/>
    <x v="19"/>
    <x v="3"/>
    <x v="4"/>
  </r>
  <r>
    <s v="2-19"/>
    <d v="2010-01-30T00:00:00"/>
    <n v="906.83"/>
    <n v="0"/>
    <n v="0"/>
    <n v="685.85"/>
    <n v="27"/>
    <n v="25.401851851851852"/>
    <n v="220.98"/>
    <n v="5"/>
    <n v="32"/>
    <n v="44.195999999999998"/>
    <n v="28.338437500000001"/>
    <m/>
    <m/>
    <m/>
    <x v="19"/>
    <x v="3"/>
    <x v="5"/>
  </r>
  <r>
    <m/>
    <d v="2010-01-31T00:00:00"/>
    <n v="7022.0899999999992"/>
    <n v="5135.2299999999996"/>
    <n v="12157.32"/>
    <m/>
    <n v="179"/>
    <n v="19.412592079258747"/>
    <n v="2748.7400000000002"/>
    <n v="34"/>
    <n v="213"/>
    <n v="81.387273148148154"/>
    <n v="27.844938320485706"/>
    <m/>
    <m/>
    <m/>
    <x v="20"/>
    <x v="3"/>
    <x v="6"/>
  </r>
  <r>
    <s v="2-20"/>
    <d v="2010-02-01T00:00:00"/>
    <n v="810.42"/>
    <n v="0"/>
    <n v="0"/>
    <n v="605.79999999999995"/>
    <n v="38"/>
    <n v="15.942105263157893"/>
    <n v="204.62"/>
    <n v="4"/>
    <n v="42"/>
    <n v="51.155000000000001"/>
    <n v="19.295714285714286"/>
    <m/>
    <m/>
    <m/>
    <x v="20"/>
    <x v="3"/>
    <x v="0"/>
  </r>
  <r>
    <s v="2-20"/>
    <d v="2010-02-02T00:00:00"/>
    <n v="1457.24"/>
    <n v="0"/>
    <n v="0"/>
    <n v="387.35"/>
    <n v="29"/>
    <n v="13.356896551724139"/>
    <n v="1069.9000000000001"/>
    <n v="13"/>
    <n v="42"/>
    <n v="82.300000000000011"/>
    <n v="34.696428571428569"/>
    <m/>
    <m/>
    <m/>
    <x v="20"/>
    <x v="3"/>
    <x v="1"/>
  </r>
  <r>
    <s v="2-20"/>
    <d v="2010-02-03T00:00:00"/>
    <n v="1195.82"/>
    <n v="0"/>
    <n v="0"/>
    <n v="1101.9000000000001"/>
    <n v="47"/>
    <n v="23.444680851063833"/>
    <n v="93.92"/>
    <n v="5"/>
    <n v="52"/>
    <n v="18.783999999999999"/>
    <n v="22.996538461538464"/>
    <s v="minus Mulgowie Hall Nov Dec Jan 370 amd GHB 611."/>
    <m/>
    <m/>
    <x v="20"/>
    <x v="3"/>
    <x v="2"/>
  </r>
  <r>
    <s v="2-20"/>
    <d v="2010-02-04T00:00:00"/>
    <n v="815.89"/>
    <n v="0"/>
    <n v="0"/>
    <n v="627.35"/>
    <n v="34"/>
    <n v="18.451470588235296"/>
    <n v="188.54"/>
    <n v="6"/>
    <n v="40"/>
    <n v="31.423333333333332"/>
    <n v="20.39725"/>
    <m/>
    <m/>
    <m/>
    <x v="20"/>
    <x v="3"/>
    <x v="3"/>
  </r>
  <r>
    <s v="2-20"/>
    <d v="2010-02-05T00:00:00"/>
    <n v="1832.29"/>
    <n v="0"/>
    <n v="0"/>
    <n v="1382.1"/>
    <n v="53"/>
    <n v="26.077358490566034"/>
    <n v="450.19"/>
    <n v="8"/>
    <n v="61"/>
    <n v="56.27375"/>
    <n v="30.037540983606558"/>
    <m/>
    <m/>
    <m/>
    <x v="20"/>
    <x v="3"/>
    <x v="4"/>
  </r>
  <r>
    <s v="2-20"/>
    <d v="2010-02-06T00:00:00"/>
    <n v="1057.03"/>
    <n v="0"/>
    <n v="0"/>
    <n v="964.45"/>
    <n v="31"/>
    <n v="31.111290322580647"/>
    <n v="92.58"/>
    <n v="3"/>
    <n v="34"/>
    <n v="30.86"/>
    <n v="31.089117647058824"/>
    <m/>
    <m/>
    <m/>
    <x v="20"/>
    <x v="3"/>
    <x v="5"/>
  </r>
  <r>
    <m/>
    <d v="2010-02-07T00:00:00"/>
    <n v="7168.69"/>
    <n v="3359.96"/>
    <n v="10528.65"/>
    <m/>
    <n v="232"/>
    <n v="21.39730034455464"/>
    <n v="2099.75"/>
    <n v="39"/>
    <n v="271"/>
    <n v="45.132680555555559"/>
    <n v="26.418764991557783"/>
    <m/>
    <m/>
    <m/>
    <x v="21"/>
    <x v="3"/>
    <x v="6"/>
  </r>
  <r>
    <s v="2-21"/>
    <d v="2010-02-08T00:00:00"/>
    <n v="593.52"/>
    <n v="0"/>
    <n v="0"/>
    <n v="422.35"/>
    <n v="25"/>
    <n v="16.894000000000002"/>
    <n v="171.17"/>
    <n v="6"/>
    <n v="31"/>
    <n v="28.528333333333332"/>
    <n v="19.145806451612902"/>
    <m/>
    <m/>
    <m/>
    <x v="21"/>
    <x v="3"/>
    <x v="0"/>
  </r>
  <r>
    <s v="2-21"/>
    <d v="2010-02-09T00:00:00"/>
    <n v="730.15"/>
    <n v="0"/>
    <n v="0"/>
    <n v="730.15"/>
    <n v="35"/>
    <n v="20.861428571428572"/>
    <n v="0"/>
    <n v="0"/>
    <n v="35"/>
    <n v="0"/>
    <n v="20.861428571428572"/>
    <m/>
    <m/>
    <m/>
    <x v="21"/>
    <x v="3"/>
    <x v="1"/>
  </r>
  <r>
    <s v="2-21"/>
    <d v="2010-02-10T00:00:00"/>
    <n v="1460.92"/>
    <n v="0"/>
    <n v="0"/>
    <n v="598.45000000000005"/>
    <n v="25"/>
    <n v="23.938000000000002"/>
    <n v="862.47"/>
    <n v="3"/>
    <n v="28"/>
    <n v="287.49"/>
    <n v="52.175714285714285"/>
    <m/>
    <m/>
    <m/>
    <x v="21"/>
    <x v="3"/>
    <x v="2"/>
  </r>
  <r>
    <s v="2-21"/>
    <d v="2010-02-11T00:00:00"/>
    <n v="1387.52"/>
    <n v="0"/>
    <n v="0"/>
    <n v="1120.05"/>
    <n v="43"/>
    <n v="26.04767441860465"/>
    <n v="267.47000000000003"/>
    <n v="7"/>
    <n v="50"/>
    <n v="38.21"/>
    <n v="27.750399999999999"/>
    <m/>
    <m/>
    <m/>
    <x v="21"/>
    <x v="3"/>
    <x v="3"/>
  </r>
  <r>
    <s v="2-21"/>
    <d v="2010-02-12T00:00:00"/>
    <n v="2304.88"/>
    <n v="0"/>
    <n v="0"/>
    <n v="967.3"/>
    <n v="40"/>
    <n v="24.182499999999997"/>
    <n v="1337.58"/>
    <n v="9"/>
    <n v="49"/>
    <n v="148.62"/>
    <n v="47.038367346938777"/>
    <m/>
    <m/>
    <m/>
    <x v="21"/>
    <x v="3"/>
    <x v="4"/>
  </r>
  <r>
    <s v="2-21"/>
    <d v="2010-02-13T00:00:00"/>
    <n v="911.39"/>
    <n v="0"/>
    <n v="0"/>
    <n v="590.04"/>
    <n v="27"/>
    <n v="21.853333333333332"/>
    <n v="320.99"/>
    <n v="7"/>
    <n v="34"/>
    <n v="45.855714285714285"/>
    <n v="26.794999999999998"/>
    <m/>
    <m/>
    <m/>
    <x v="21"/>
    <x v="3"/>
    <x v="5"/>
  </r>
  <r>
    <m/>
    <d v="2010-02-14T00:00:00"/>
    <n v="7388.380000000001"/>
    <n v="3870.59"/>
    <n v="11258.970000000001"/>
    <m/>
    <n v="195"/>
    <n v="22.296156053894425"/>
    <n v="2959.6800000000003"/>
    <n v="32"/>
    <n v="227"/>
    <n v="91.450674603174605"/>
    <n v="32.29445277594909"/>
    <m/>
    <m/>
    <m/>
    <x v="22"/>
    <x v="3"/>
    <x v="6"/>
  </r>
  <r>
    <s v="2-22"/>
    <d v="2010-02-15T00:00:00"/>
    <n v="709.46"/>
    <n v="0"/>
    <n v="0"/>
    <n v="274.95"/>
    <n v="23"/>
    <n v="11.954347826086956"/>
    <n v="434.51"/>
    <n v="9"/>
    <n v="32"/>
    <n v="48.278888888888886"/>
    <n v="22.170625000000001"/>
    <m/>
    <m/>
    <m/>
    <x v="22"/>
    <x v="3"/>
    <x v="0"/>
  </r>
  <r>
    <s v="2-22"/>
    <d v="2010-02-16T00:00:00"/>
    <n v="559.13"/>
    <n v="0"/>
    <n v="0"/>
    <n v="544.70000000000005"/>
    <n v="34"/>
    <n v="16.02058823529412"/>
    <n v="14.43"/>
    <n v="1"/>
    <n v="35"/>
    <n v="14.43"/>
    <n v="15.975142857142856"/>
    <m/>
    <m/>
    <m/>
    <x v="22"/>
    <x v="3"/>
    <x v="1"/>
  </r>
  <r>
    <s v="2-22"/>
    <d v="2010-02-17T00:00:00"/>
    <n v="1431.77"/>
    <n v="0"/>
    <n v="0"/>
    <n v="802.3"/>
    <n v="35"/>
    <n v="22.92285714285714"/>
    <n v="629.47"/>
    <n v="7"/>
    <n v="42"/>
    <n v="89.924285714285716"/>
    <n v="34.089761904761907"/>
    <m/>
    <m/>
    <m/>
    <x v="22"/>
    <x v="3"/>
    <x v="2"/>
  </r>
  <r>
    <s v="2-22"/>
    <d v="2010-02-18T00:00:00"/>
    <n v="2016.09"/>
    <n v="0"/>
    <n v="0"/>
    <n v="1088"/>
    <n v="37"/>
    <n v="29.405405405405407"/>
    <n v="928.09"/>
    <n v="16"/>
    <n v="53"/>
    <n v="58.005625000000002"/>
    <n v="38.039433962264155"/>
    <m/>
    <m/>
    <m/>
    <x v="22"/>
    <x v="3"/>
    <x v="3"/>
  </r>
  <r>
    <s v="2-22"/>
    <d v="2010-02-19T00:00:00"/>
    <n v="3097.11"/>
    <n v="0"/>
    <n v="0"/>
    <n v="925.4"/>
    <n v="39"/>
    <n v="23.728205128205129"/>
    <n v="2171.71"/>
    <n v="11"/>
    <n v="50"/>
    <n v="197.42818181818183"/>
    <n v="61.9422"/>
    <m/>
    <m/>
    <m/>
    <x v="22"/>
    <x v="3"/>
    <x v="4"/>
  </r>
  <r>
    <s v="2-22"/>
    <d v="2010-02-20T00:00:00"/>
    <n v="548.54"/>
    <n v="0"/>
    <n v="0"/>
    <n v="277.89999999999998"/>
    <n v="16"/>
    <n v="17.368749999999999"/>
    <n v="250.64"/>
    <n v="4"/>
    <n v="20"/>
    <n v="62.66"/>
    <n v="26.427"/>
    <m/>
    <m/>
    <m/>
    <x v="22"/>
    <x v="3"/>
    <x v="5"/>
  </r>
  <r>
    <m/>
    <d v="2010-02-21T00:00:00"/>
    <n v="8362.0999999999985"/>
    <n v="3599.09"/>
    <n v="11961.189999999999"/>
    <m/>
    <n v="184"/>
    <n v="20.233358956308123"/>
    <n v="4428.8500000000004"/>
    <n v="48"/>
    <n v="232"/>
    <n v="78.454496903559402"/>
    <n v="33.10736062069482"/>
    <m/>
    <m/>
    <m/>
    <x v="23"/>
    <x v="3"/>
    <x v="6"/>
  </r>
  <r>
    <s v="2-23"/>
    <d v="2010-02-22T00:00:00"/>
    <n v="507.04"/>
    <n v="0"/>
    <n v="0"/>
    <n v="431.45"/>
    <n v="26"/>
    <n v="16.594230769230769"/>
    <n v="75.59"/>
    <n v="3"/>
    <n v="29"/>
    <n v="25.196666666666669"/>
    <n v="17.484137931034482"/>
    <m/>
    <m/>
    <m/>
    <x v="23"/>
    <x v="3"/>
    <x v="0"/>
  </r>
  <r>
    <s v="2-23"/>
    <d v="2010-02-23T00:00:00"/>
    <n v="948"/>
    <n v="0"/>
    <n v="0"/>
    <n v="731.65"/>
    <n v="29"/>
    <n v="25.229310344827585"/>
    <n v="216.35"/>
    <n v="6"/>
    <n v="35"/>
    <n v="36.05833333333333"/>
    <n v="27.085714285714285"/>
    <m/>
    <m/>
    <m/>
    <x v="23"/>
    <x v="3"/>
    <x v="1"/>
  </r>
  <r>
    <s v="2-23"/>
    <d v="2010-02-24T00:00:00"/>
    <n v="1624.83"/>
    <n v="0"/>
    <n v="0"/>
    <n v="873.85"/>
    <n v="33"/>
    <n v="26.48030303030303"/>
    <n v="750.98"/>
    <n v="8"/>
    <n v="41"/>
    <n v="93.872500000000002"/>
    <n v="39.629999999999995"/>
    <m/>
    <m/>
    <m/>
    <x v="23"/>
    <x v="3"/>
    <x v="2"/>
  </r>
  <r>
    <s v="2-23"/>
    <d v="2010-02-25T00:00:00"/>
    <n v="615.02"/>
    <n v="0"/>
    <n v="0"/>
    <n v="537.9"/>
    <n v="35"/>
    <n v="15.368571428571428"/>
    <n v="77.12"/>
    <n v="3"/>
    <n v="38"/>
    <n v="25.706666666666667"/>
    <n v="16.184736842105263"/>
    <m/>
    <m/>
    <m/>
    <x v="23"/>
    <x v="3"/>
    <x v="3"/>
  </r>
  <r>
    <s v="2-23"/>
    <d v="2010-02-26T00:00:00"/>
    <n v="1673.83"/>
    <n v="0"/>
    <n v="0"/>
    <n v="749.1"/>
    <n v="38"/>
    <n v="19.713157894736842"/>
    <n v="924.73"/>
    <n v="13"/>
    <n v="51"/>
    <n v="71.133076923076928"/>
    <n v="32.820196078431373"/>
    <m/>
    <m/>
    <m/>
    <x v="23"/>
    <x v="3"/>
    <x v="4"/>
  </r>
  <r>
    <s v="2-23"/>
    <d v="2010-02-27T00:00:00"/>
    <n v="2195.08"/>
    <n v="0"/>
    <n v="0"/>
    <n v="693.65"/>
    <n v="31"/>
    <n v="22.375806451612902"/>
    <n v="1501.43"/>
    <n v="10"/>
    <n v="41"/>
    <n v="150.143"/>
    <n v="53.538536585365854"/>
    <m/>
    <m/>
    <m/>
    <x v="23"/>
    <x v="3"/>
    <x v="5"/>
  </r>
  <r>
    <m/>
    <d v="2010-02-28T00:00:00"/>
    <n v="7563.7999999999993"/>
    <n v="2624.94"/>
    <n v="10188.74"/>
    <m/>
    <n v="192"/>
    <n v="20.960229986547095"/>
    <n v="3546.2"/>
    <n v="43"/>
    <n v="235"/>
    <n v="67.018373931623941"/>
    <n v="31.123886953775209"/>
    <m/>
    <m/>
    <m/>
    <x v="24"/>
    <x v="3"/>
    <x v="6"/>
  </r>
  <r>
    <s v="2-24"/>
    <d v="2010-03-01T00:00:00"/>
    <n v="480.12"/>
    <n v="0"/>
    <n v="0"/>
    <n v="368.52"/>
    <n v="26"/>
    <n v="14.173846153846153"/>
    <n v="111.6"/>
    <n v="4"/>
    <n v="30"/>
    <n v="27.9"/>
    <n v="16.004000000000001"/>
    <m/>
    <m/>
    <m/>
    <x v="24"/>
    <x v="3"/>
    <x v="0"/>
  </r>
  <r>
    <s v="2-24"/>
    <d v="2010-03-02T00:00:00"/>
    <n v="1287.26"/>
    <n v="0"/>
    <n v="0"/>
    <n v="715.35"/>
    <n v="32"/>
    <n v="22.354687500000001"/>
    <n v="571.91"/>
    <n v="4"/>
    <n v="36"/>
    <n v="142.97749999999999"/>
    <n v="35.757222222222225"/>
    <m/>
    <m/>
    <m/>
    <x v="24"/>
    <x v="3"/>
    <x v="1"/>
  </r>
  <r>
    <s v="2-24"/>
    <d v="2010-03-03T00:00:00"/>
    <n v="814.61"/>
    <n v="0"/>
    <n v="0"/>
    <n v="641.45000000000005"/>
    <n v="31"/>
    <n v="20.691935483870971"/>
    <n v="173.16"/>
    <n v="6"/>
    <n v="37"/>
    <n v="28.86"/>
    <n v="22.016486486486485"/>
    <m/>
    <m/>
    <m/>
    <x v="24"/>
    <x v="3"/>
    <x v="2"/>
  </r>
  <r>
    <s v="2-24"/>
    <d v="2010-03-04T00:00:00"/>
    <n v="1141.94"/>
    <n v="0"/>
    <n v="0"/>
    <n v="903.6"/>
    <n v="41"/>
    <n v="22.039024390243902"/>
    <n v="238.34"/>
    <n v="5"/>
    <n v="46"/>
    <n v="47.667999999999999"/>
    <n v="24.824782608695653"/>
    <m/>
    <m/>
    <m/>
    <x v="24"/>
    <x v="3"/>
    <x v="3"/>
  </r>
  <r>
    <s v="2-24"/>
    <d v="2010-03-05T00:00:00"/>
    <n v="1725.65"/>
    <n v="0"/>
    <n v="0"/>
    <n v="794.75"/>
    <n v="33"/>
    <n v="24.083333333333332"/>
    <n v="930.9"/>
    <n v="10"/>
    <n v="43"/>
    <n v="93.09"/>
    <n v="40.131395348837209"/>
    <m/>
    <m/>
    <m/>
    <x v="24"/>
    <x v="3"/>
    <x v="4"/>
  </r>
  <r>
    <s v="2-24"/>
    <d v="2010-03-06T00:00:00"/>
    <n v="1108.21"/>
    <n v="0"/>
    <n v="0"/>
    <n v="657.7"/>
    <n v="20"/>
    <n v="32.885000000000005"/>
    <n v="450.51"/>
    <n v="9"/>
    <n v="29"/>
    <n v="50.056666666666665"/>
    <n v="38.214137931034486"/>
    <m/>
    <m/>
    <m/>
    <x v="24"/>
    <x v="3"/>
    <x v="5"/>
  </r>
  <r>
    <m/>
    <d v="2010-03-07T00:00:00"/>
    <n v="6557.79"/>
    <n v="3422.85"/>
    <n v="9980.64"/>
    <m/>
    <n v="183"/>
    <n v="22.704637810215729"/>
    <n v="2476.42"/>
    <n v="38"/>
    <n v="221"/>
    <n v="65.092027777777773"/>
    <n v="29.491337432879345"/>
    <m/>
    <m/>
    <m/>
    <x v="25"/>
    <x v="3"/>
    <x v="6"/>
  </r>
  <r>
    <s v="2-25"/>
    <d v="2010-03-08T00:00:00"/>
    <n v="569.20000000000005"/>
    <n v="0"/>
    <n v="0"/>
    <n v="402.95"/>
    <n v="30"/>
    <n v="13.431666666666667"/>
    <n v="166.25"/>
    <n v="8"/>
    <n v="38"/>
    <n v="20.78125"/>
    <n v="14.978947368421053"/>
    <m/>
    <n v="-3"/>
    <m/>
    <x v="25"/>
    <x v="3"/>
    <x v="0"/>
  </r>
  <r>
    <s v="2-25"/>
    <d v="2010-03-09T00:00:00"/>
    <n v="749.98"/>
    <n v="0"/>
    <n v="0"/>
    <n v="548.70000000000005"/>
    <n v="36"/>
    <n v="15.241666666666667"/>
    <n v="201.28"/>
    <n v="6"/>
    <n v="42"/>
    <n v="33.546666666666667"/>
    <n v="17.856666666666666"/>
    <m/>
    <n v="2.1"/>
    <m/>
    <x v="25"/>
    <x v="3"/>
    <x v="1"/>
  </r>
  <r>
    <s v="2-25"/>
    <d v="2010-03-10T00:00:00"/>
    <n v="728.47"/>
    <n v="0"/>
    <n v="0"/>
    <n v="544.04999999999995"/>
    <n v="34"/>
    <n v="16.001470588235293"/>
    <n v="184.42"/>
    <n v="6"/>
    <n v="40"/>
    <n v="30.736666666666665"/>
    <n v="18.211749999999999"/>
    <m/>
    <m/>
    <m/>
    <x v="25"/>
    <x v="3"/>
    <x v="2"/>
  </r>
  <r>
    <s v="2-25"/>
    <d v="2010-03-11T00:00:00"/>
    <n v="977.85"/>
    <n v="0"/>
    <n v="0"/>
    <n v="590.6"/>
    <n v="33"/>
    <n v="17.896969696969698"/>
    <n v="387.25"/>
    <n v="4"/>
    <n v="37"/>
    <n v="96.8125"/>
    <n v="26.42837837837838"/>
    <m/>
    <m/>
    <m/>
    <x v="25"/>
    <x v="3"/>
    <x v="3"/>
  </r>
  <r>
    <s v="2-25"/>
    <d v="2010-03-12T00:00:00"/>
    <n v="2175.11"/>
    <n v="0"/>
    <n v="0"/>
    <n v="957.9"/>
    <n v="38"/>
    <n v="25.207894736842103"/>
    <n v="1217.21"/>
    <n v="11"/>
    <n v="49"/>
    <n v="110.65545454545455"/>
    <n v="44.39"/>
    <m/>
    <m/>
    <m/>
    <x v="25"/>
    <x v="3"/>
    <x v="4"/>
  </r>
  <r>
    <s v="2-25"/>
    <d v="2010-03-13T00:00:00"/>
    <n v="904.71"/>
    <n v="0"/>
    <n v="0"/>
    <n v="437"/>
    <n v="23"/>
    <n v="19"/>
    <n v="467.71"/>
    <n v="11"/>
    <n v="34"/>
    <n v="42.519090909090906"/>
    <n v="26.609117647058824"/>
    <m/>
    <m/>
    <m/>
    <x v="25"/>
    <x v="3"/>
    <x v="5"/>
  </r>
  <r>
    <m/>
    <d v="2010-03-14T00:00:00"/>
    <n v="6105.3200000000006"/>
    <n v="3572.81"/>
    <n v="9678.130000000001"/>
    <m/>
    <n v="194"/>
    <n v="17.796611392563403"/>
    <n v="2624.12"/>
    <n v="46"/>
    <n v="240"/>
    <n v="55.841938131313128"/>
    <n v="24.745810010087485"/>
    <m/>
    <m/>
    <m/>
    <x v="26"/>
    <x v="3"/>
    <x v="6"/>
  </r>
  <r>
    <s v="2-26"/>
    <d v="2010-03-15T00:00:00"/>
    <n v="572.75"/>
    <n v="0"/>
    <n v="0"/>
    <n v="298.7"/>
    <n v="22"/>
    <n v="13.577272727272726"/>
    <n v="274.05"/>
    <n v="6"/>
    <n v="28"/>
    <n v="45.675000000000004"/>
    <n v="20.455357142857142"/>
    <m/>
    <m/>
    <m/>
    <x v="26"/>
    <x v="3"/>
    <x v="0"/>
  </r>
  <r>
    <s v="2-26"/>
    <d v="2010-03-16T00:00:00"/>
    <n v="1269.4000000000001"/>
    <n v="0"/>
    <n v="0"/>
    <n v="663.55"/>
    <n v="35"/>
    <n v="18.958571428571428"/>
    <n v="604.85"/>
    <n v="9"/>
    <n v="44"/>
    <n v="67.205555555555563"/>
    <n v="28.827272727272728"/>
    <m/>
    <m/>
    <m/>
    <x v="26"/>
    <x v="3"/>
    <x v="1"/>
  </r>
  <r>
    <s v="2-26"/>
    <d v="2010-03-17T00:00:00"/>
    <n v="766.25"/>
    <n v="0"/>
    <n v="0"/>
    <n v="696.25"/>
    <n v="24"/>
    <n v="29.010416666666668"/>
    <n v="69.67"/>
    <n v="2"/>
    <n v="26"/>
    <n v="34.835000000000001"/>
    <n v="29.458461538461538"/>
    <m/>
    <m/>
    <m/>
    <x v="26"/>
    <x v="3"/>
    <x v="2"/>
  </r>
  <r>
    <s v="2-26"/>
    <d v="2010-03-18T00:00:00"/>
    <n v="933.3"/>
    <n v="0"/>
    <n v="0"/>
    <n v="796.45"/>
    <n v="38"/>
    <n v="20.95921052631579"/>
    <n v="136.85"/>
    <n v="4"/>
    <n v="42"/>
    <n v="34.212499999999999"/>
    <n v="22.221428571428572"/>
    <m/>
    <m/>
    <m/>
    <x v="26"/>
    <x v="3"/>
    <x v="3"/>
  </r>
  <r>
    <s v="2-26"/>
    <d v="2010-03-19T00:00:00"/>
    <n v="2909.17"/>
    <n v="0"/>
    <n v="0"/>
    <n v="1077"/>
    <n v="53"/>
    <n v="20.320754716981131"/>
    <n v="1832.17"/>
    <n v="15"/>
    <n v="68"/>
    <n v="122.14466666666667"/>
    <n v="42.781911764705882"/>
    <m/>
    <m/>
    <m/>
    <x v="26"/>
    <x v="3"/>
    <x v="4"/>
  </r>
  <r>
    <s v="2-26"/>
    <d v="2010-03-20T00:00:00"/>
    <n v="607.01"/>
    <n v="0"/>
    <n v="0"/>
    <n v="423.7"/>
    <n v="19"/>
    <n v="22.3"/>
    <n v="183.31"/>
    <n v="4"/>
    <n v="23"/>
    <n v="45.827500000000001"/>
    <n v="26.391739130434782"/>
    <m/>
    <m/>
    <m/>
    <x v="26"/>
    <x v="3"/>
    <x v="5"/>
  </r>
  <r>
    <m/>
    <d v="2010-03-21T00:00:00"/>
    <n v="7057.88"/>
    <n v="4821.9399999999996"/>
    <n v="11879.82"/>
    <m/>
    <n v="191"/>
    <n v="20.854371010967956"/>
    <n v="3100.9"/>
    <n v="40"/>
    <n v="231"/>
    <n v="58.316703703703702"/>
    <n v="28.356028479193441"/>
    <m/>
    <m/>
    <m/>
    <x v="27"/>
    <x v="3"/>
    <x v="6"/>
  </r>
  <r>
    <s v="2-27"/>
    <d v="2010-03-22T00:00:00"/>
    <n v="710.58"/>
    <n v="0"/>
    <n v="0"/>
    <n v="427.5"/>
    <n v="26"/>
    <n v="16.442307692307693"/>
    <n v="283.10000000000002"/>
    <n v="6"/>
    <n v="32"/>
    <n v="47.183333333333337"/>
    <n v="22.206250000000001"/>
    <m/>
    <m/>
    <m/>
    <x v="27"/>
    <x v="3"/>
    <x v="0"/>
  </r>
  <r>
    <s v="2-27"/>
    <d v="2010-03-23T00:00:00"/>
    <n v="1495.83"/>
    <n v="0"/>
    <n v="0"/>
    <n v="1000.25"/>
    <n v="38"/>
    <n v="26.32236842105263"/>
    <n v="495.58"/>
    <n v="7"/>
    <n v="45"/>
    <n v="70.797142857142859"/>
    <n v="33.240666666666662"/>
    <m/>
    <m/>
    <m/>
    <x v="27"/>
    <x v="3"/>
    <x v="1"/>
  </r>
  <r>
    <s v="2-27"/>
    <d v="2010-03-24T00:00:00"/>
    <n v="553.70000000000005"/>
    <n v="0"/>
    <n v="0"/>
    <n v="524.6"/>
    <n v="27"/>
    <n v="19.42962962962963"/>
    <n v="28.9"/>
    <n v="2"/>
    <n v="29"/>
    <n v="14.45"/>
    <n v="19.086206896551722"/>
    <m/>
    <m/>
    <m/>
    <x v="27"/>
    <x v="3"/>
    <x v="2"/>
  </r>
  <r>
    <s v="2-27"/>
    <d v="2010-03-25T00:00:00"/>
    <n v="798"/>
    <n v="0"/>
    <n v="0"/>
    <n v="495.55"/>
    <n v="32"/>
    <n v="15.4859375"/>
    <n v="302.45"/>
    <n v="7"/>
    <n v="39"/>
    <n v="43.207142857142856"/>
    <n v="20.46153846153846"/>
    <m/>
    <m/>
    <m/>
    <x v="27"/>
    <x v="3"/>
    <x v="3"/>
  </r>
  <r>
    <s v="2-27"/>
    <d v="2010-03-26T00:00:00"/>
    <n v="2821.25"/>
    <n v="0"/>
    <n v="0"/>
    <n v="1047.9000000000001"/>
    <n v="53"/>
    <n v="19.771698113207549"/>
    <n v="1773.35"/>
    <n v="10"/>
    <n v="63"/>
    <n v="177.33499999999998"/>
    <n v="44.781746031746032"/>
    <m/>
    <m/>
    <m/>
    <x v="27"/>
    <x v="3"/>
    <x v="4"/>
  </r>
  <r>
    <s v="2-27"/>
    <d v="2010-03-27T00:00:00"/>
    <n v="1541.73"/>
    <n v="0"/>
    <n v="0"/>
    <n v="955.65"/>
    <n v="31"/>
    <n v="30.82741935483871"/>
    <n v="586.08000000000004"/>
    <n v="9"/>
    <n v="40"/>
    <n v="65.12"/>
    <n v="38.54325"/>
    <m/>
    <m/>
    <m/>
    <x v="27"/>
    <x v="3"/>
    <x v="5"/>
  </r>
  <r>
    <m/>
    <d v="2010-03-28T00:00:00"/>
    <n v="7921.09"/>
    <n v="3795.94"/>
    <n v="11717.03"/>
    <m/>
    <n v="207"/>
    <n v="21.379893451839369"/>
    <n v="3469.46"/>
    <n v="41"/>
    <n v="248"/>
    <n v="69.682103174603171"/>
    <n v="29.719943009417147"/>
    <m/>
    <m/>
    <m/>
    <x v="28"/>
    <x v="3"/>
    <x v="6"/>
  </r>
  <r>
    <s v="2-28"/>
    <d v="2010-03-29T00:00:00"/>
    <n v="397.58"/>
    <n v="0"/>
    <n v="0"/>
    <n v="262.3"/>
    <n v="22"/>
    <n v="11.922727272727274"/>
    <n v="135.26"/>
    <n v="4"/>
    <n v="26"/>
    <n v="33.814999999999998"/>
    <n v="15.29076923076923"/>
    <m/>
    <m/>
    <m/>
    <x v="28"/>
    <x v="3"/>
    <x v="0"/>
  </r>
  <r>
    <s v="2-28"/>
    <d v="2010-03-30T00:00:00"/>
    <n v="963.12"/>
    <n v="0"/>
    <n v="0"/>
    <n v="390.25"/>
    <n v="26"/>
    <n v="15.009615384615385"/>
    <n v="572.87"/>
    <n v="11"/>
    <n v="37"/>
    <n v="52.079090909090908"/>
    <n v="26.030270270270272"/>
    <m/>
    <m/>
    <m/>
    <x v="28"/>
    <x v="3"/>
    <x v="1"/>
  </r>
  <r>
    <s v="2-28"/>
    <d v="2010-03-31T00:00:00"/>
    <n v="1393.48"/>
    <n v="0"/>
    <n v="0"/>
    <n v="935.2"/>
    <n v="42"/>
    <n v="22.266666666666669"/>
    <n v="458.28"/>
    <n v="7"/>
    <n v="49"/>
    <n v="65.468571428571423"/>
    <n v="28.438367346938776"/>
    <m/>
    <m/>
    <m/>
    <x v="28"/>
    <x v="3"/>
    <x v="2"/>
  </r>
  <r>
    <s v="2-28"/>
    <d v="2010-04-01T00:00:00"/>
    <n v="5091.26"/>
    <n v="0"/>
    <n v="0"/>
    <n v="1985.2"/>
    <n v="84"/>
    <n v="23.633333333333333"/>
    <n v="3106.06"/>
    <n v="28"/>
    <n v="112"/>
    <n v="110.93071428571429"/>
    <n v="45.457678571428573"/>
    <m/>
    <m/>
    <m/>
    <x v="28"/>
    <x v="3"/>
    <x v="3"/>
  </r>
  <r>
    <s v="2-28"/>
    <d v="2010-04-02T00:00:00"/>
    <n v="0"/>
    <n v="0"/>
    <n v="0"/>
    <n v="0"/>
    <n v="0"/>
    <n v="0"/>
    <n v="0"/>
    <n v="0"/>
    <n v="0"/>
    <n v="0"/>
    <n v="0"/>
    <s v="GOOD FRIDAY"/>
    <m/>
    <m/>
    <x v="28"/>
    <x v="3"/>
    <x v="4"/>
  </r>
  <r>
    <s v="2-28"/>
    <d v="2010-04-03T00:00:00"/>
    <n v="0"/>
    <n v="0"/>
    <n v="0"/>
    <n v="0"/>
    <n v="0"/>
    <n v="0"/>
    <n v="0"/>
    <n v="0"/>
    <n v="0"/>
    <n v="0"/>
    <n v="0"/>
    <s v="EASTER SATURDAY"/>
    <m/>
    <m/>
    <x v="28"/>
    <x v="3"/>
    <x v="5"/>
  </r>
  <r>
    <m/>
    <d v="2010-04-04T00:00:00"/>
    <n v="7845.4400000000005"/>
    <n v="1710.85"/>
    <n v="9556.2900000000009"/>
    <m/>
    <n v="174"/>
    <n v="12.138723776223776"/>
    <n v="4272.4699999999993"/>
    <n v="50"/>
    <n v="224"/>
    <n v="43.715562770562769"/>
    <n v="19.202847569901142"/>
    <m/>
    <m/>
    <m/>
    <x v="29"/>
    <x v="3"/>
    <x v="6"/>
  </r>
  <r>
    <s v="2-29"/>
    <d v="2010-04-05T00:00:00"/>
    <n v="0"/>
    <n v="0"/>
    <n v="0"/>
    <n v="0"/>
    <n v="0"/>
    <n v="0"/>
    <n v="0"/>
    <n v="0"/>
    <n v="0"/>
    <n v="0"/>
    <n v="0"/>
    <s v="EASTER MONDAY"/>
    <m/>
    <m/>
    <x v="29"/>
    <x v="3"/>
    <x v="0"/>
  </r>
  <r>
    <s v="2-29"/>
    <d v="2010-04-06T00:00:00"/>
    <n v="745.27"/>
    <n v="0"/>
    <n v="0"/>
    <n v="655.5"/>
    <n v="43"/>
    <n v="15.244186046511627"/>
    <n v="89.77"/>
    <n v="5"/>
    <n v="48"/>
    <n v="17.954000000000001"/>
    <n v="15.526458333333332"/>
    <m/>
    <n v="10.3"/>
    <m/>
    <x v="29"/>
    <x v="3"/>
    <x v="1"/>
  </r>
  <r>
    <s v="2-29"/>
    <d v="2010-04-07T00:00:00"/>
    <n v="726.34"/>
    <n v="0"/>
    <n v="0"/>
    <n v="577.25"/>
    <n v="35"/>
    <n v="16.492857142857144"/>
    <n v="149.09"/>
    <n v="5"/>
    <n v="40"/>
    <n v="29.818000000000001"/>
    <n v="18.1585"/>
    <m/>
    <m/>
    <m/>
    <x v="29"/>
    <x v="3"/>
    <x v="2"/>
  </r>
  <r>
    <s v="2-29"/>
    <d v="2010-04-08T00:00:00"/>
    <n v="976.04"/>
    <n v="0"/>
    <n v="0"/>
    <n v="754.9"/>
    <n v="30"/>
    <n v="25.163333333333334"/>
    <n v="221.14"/>
    <n v="3"/>
    <n v="33"/>
    <n v="73.713333333333324"/>
    <n v="29.576969696969694"/>
    <m/>
    <m/>
    <m/>
    <x v="29"/>
    <x v="3"/>
    <x v="3"/>
  </r>
  <r>
    <s v="2-29"/>
    <d v="2010-04-09T00:00:00"/>
    <n v="2726.06"/>
    <n v="0"/>
    <n v="0"/>
    <n v="1170.95"/>
    <n v="42"/>
    <n v="27.879761904761907"/>
    <n v="1553.11"/>
    <n v="9"/>
    <n v="51"/>
    <n v="172.56777777777776"/>
    <n v="53.412941176470589"/>
    <m/>
    <m/>
    <m/>
    <x v="29"/>
    <x v="3"/>
    <x v="4"/>
  </r>
  <r>
    <s v="2-29"/>
    <d v="2010-04-10T00:00:00"/>
    <n v="922.01"/>
    <n v="0"/>
    <n v="0"/>
    <n v="812.5"/>
    <n v="30"/>
    <n v="27.083333333333332"/>
    <n v="109.51"/>
    <n v="3"/>
    <n v="33"/>
    <n v="36.503333333333337"/>
    <n v="27.939696969696968"/>
    <m/>
    <m/>
    <m/>
    <x v="29"/>
    <x v="3"/>
    <x v="5"/>
  </r>
  <r>
    <m/>
    <d v="2010-04-11T00:00:00"/>
    <n v="6095.72"/>
    <n v="2050.94"/>
    <n v="8146.66"/>
    <m/>
    <n v="180"/>
    <n v="18.64391196013289"/>
    <n v="2122.62"/>
    <n v="25"/>
    <n v="205"/>
    <n v="55.092740740740737"/>
    <n v="24.102427696078433"/>
    <m/>
    <m/>
    <m/>
    <x v="30"/>
    <x v="3"/>
    <x v="6"/>
  </r>
  <r>
    <s v="2-30"/>
    <d v="2010-04-12T00:00:00"/>
    <n v="675.45"/>
    <n v="0"/>
    <n v="0"/>
    <n v="477.7"/>
    <n v="30"/>
    <n v="15.923333333333334"/>
    <n v="197.75"/>
    <n v="6"/>
    <n v="36"/>
    <n v="32.958333333333336"/>
    <n v="18.762500000000003"/>
    <m/>
    <m/>
    <m/>
    <x v="30"/>
    <x v="3"/>
    <x v="0"/>
  </r>
  <r>
    <s v="2-30"/>
    <d v="2010-04-13T00:00:00"/>
    <n v="533.78"/>
    <n v="0"/>
    <n v="0"/>
    <n v="484.74"/>
    <n v="35"/>
    <n v="13.849714285714287"/>
    <n v="49.08"/>
    <n v="3"/>
    <n v="38"/>
    <n v="16.36"/>
    <n v="14.047894736842107"/>
    <m/>
    <m/>
    <m/>
    <x v="30"/>
    <x v="3"/>
    <x v="1"/>
  </r>
  <r>
    <s v="2-30"/>
    <d v="2010-04-14T00:00:00"/>
    <n v="902.54"/>
    <n v="0"/>
    <n v="0"/>
    <n v="607"/>
    <n v="31"/>
    <n v="19.580645161290324"/>
    <n v="295.54000000000002"/>
    <n v="8"/>
    <n v="39"/>
    <n v="36.942500000000003"/>
    <n v="23.14205128205128"/>
    <m/>
    <m/>
    <m/>
    <x v="30"/>
    <x v="3"/>
    <x v="2"/>
  </r>
  <r>
    <s v="2-30"/>
    <d v="2010-04-15T00:00:00"/>
    <n v="1418"/>
    <n v="0"/>
    <n v="0"/>
    <n v="1047.05"/>
    <n v="35"/>
    <n v="29.915714285714284"/>
    <n v="370.95"/>
    <n v="6"/>
    <n v="41"/>
    <n v="61.824999999999996"/>
    <n v="34.585365853658537"/>
    <m/>
    <m/>
    <m/>
    <x v="30"/>
    <x v="3"/>
    <x v="3"/>
  </r>
  <r>
    <s v="2-30"/>
    <d v="2010-04-16T00:00:00"/>
    <n v="3241.98"/>
    <n v="0"/>
    <n v="0"/>
    <n v="667.95"/>
    <n v="38"/>
    <n v="17.577631578947368"/>
    <n v="2844.03"/>
    <n v="12"/>
    <n v="50"/>
    <n v="237.00250000000003"/>
    <n v="70.23960000000001"/>
    <m/>
    <m/>
    <m/>
    <x v="30"/>
    <x v="3"/>
    <x v="4"/>
  </r>
  <r>
    <s v="2-30"/>
    <d v="2010-04-17T00:00:00"/>
    <n v="930.93"/>
    <n v="0"/>
    <n v="0"/>
    <n v="556.95000000000005"/>
    <n v="27"/>
    <n v="20.62777777777778"/>
    <n v="373.98"/>
    <n v="10"/>
    <n v="37"/>
    <n v="37.398000000000003"/>
    <n v="25.160270270270271"/>
    <m/>
    <m/>
    <m/>
    <x v="30"/>
    <x v="3"/>
    <x v="5"/>
  </r>
  <r>
    <m/>
    <d v="2010-04-18T00:00:00"/>
    <n v="7702.68"/>
    <n v="3474.16"/>
    <n v="11176.84"/>
    <m/>
    <n v="196"/>
    <n v="19.579136070462898"/>
    <n v="4131.33"/>
    <n v="45"/>
    <n v="241"/>
    <n v="70.414388888888894"/>
    <n v="30.989613690470375"/>
    <m/>
    <m/>
    <m/>
    <x v="31"/>
    <x v="3"/>
    <x v="6"/>
  </r>
  <r>
    <s v="2-31"/>
    <d v="2010-04-19T00:00:00"/>
    <n v="465.44"/>
    <n v="0"/>
    <n v="0"/>
    <n v="271.45"/>
    <n v="18"/>
    <n v="15.080555555555556"/>
    <n v="193.99"/>
    <n v="5"/>
    <n v="23"/>
    <n v="38.798000000000002"/>
    <n v="20.236521739130435"/>
    <m/>
    <n v="0"/>
    <m/>
    <x v="31"/>
    <x v="3"/>
    <x v="0"/>
  </r>
  <r>
    <s v="2-31"/>
    <d v="2010-04-20T00:00:00"/>
    <n v="1223.08"/>
    <n v="0"/>
    <n v="0"/>
    <n v="633.6"/>
    <n v="46"/>
    <n v="13.773913043478261"/>
    <n v="589.48"/>
    <n v="6"/>
    <n v="52"/>
    <n v="98.24666666666667"/>
    <n v="23.520769230769229"/>
    <m/>
    <n v="0"/>
    <m/>
    <x v="31"/>
    <x v="3"/>
    <x v="1"/>
  </r>
  <r>
    <s v="2-31"/>
    <d v="2010-04-21T00:00:00"/>
    <n v="1062.98"/>
    <n v="0"/>
    <n v="0"/>
    <n v="855.72"/>
    <n v="30"/>
    <n v="28.524000000000001"/>
    <n v="207.26"/>
    <n v="5"/>
    <n v="35"/>
    <n v="41.451999999999998"/>
    <n v="30.370857142857144"/>
    <m/>
    <n v="49.5"/>
    <m/>
    <x v="31"/>
    <x v="3"/>
    <x v="2"/>
  </r>
  <r>
    <s v="2-31"/>
    <d v="2010-04-22T00:00:00"/>
    <n v="1137.57"/>
    <n v="0"/>
    <n v="0"/>
    <n v="656.85"/>
    <n v="35"/>
    <n v="18.767142857142858"/>
    <n v="480.72"/>
    <n v="11"/>
    <n v="46"/>
    <n v="43.701818181818183"/>
    <n v="24.729782608695654"/>
    <m/>
    <n v="-49.25"/>
    <m/>
    <x v="31"/>
    <x v="3"/>
    <x v="3"/>
  </r>
  <r>
    <s v="2-31"/>
    <d v="2010-04-23T00:00:00"/>
    <n v="2848.28"/>
    <n v="0"/>
    <n v="0"/>
    <n v="947.1"/>
    <n v="39"/>
    <n v="24.284615384615385"/>
    <n v="1901.18"/>
    <n v="15"/>
    <n v="54"/>
    <n v="126.74533333333333"/>
    <n v="52.745925925925931"/>
    <m/>
    <n v="0.05"/>
    <m/>
    <x v="31"/>
    <x v="3"/>
    <x v="4"/>
  </r>
  <r>
    <s v="2-31"/>
    <d v="2010-04-24T00:00:00"/>
    <n v="2049.87"/>
    <n v="0"/>
    <n v="0"/>
    <n v="1082.8499999999999"/>
    <n v="29"/>
    <n v="37.339655172413792"/>
    <n v="1588.92"/>
    <n v="15"/>
    <n v="44"/>
    <n v="105.92800000000001"/>
    <n v="60.722045454545452"/>
    <m/>
    <n v="0"/>
    <m/>
    <x v="31"/>
    <x v="3"/>
    <x v="5"/>
  </r>
  <r>
    <m/>
    <d v="2010-04-25T00:00:00"/>
    <n v="8787.2200000000012"/>
    <n v="3214.11"/>
    <n v="12001.330000000002"/>
    <m/>
    <n v="197"/>
    <n v="22.961647002200976"/>
    <n v="4961.55"/>
    <n v="57"/>
    <n v="254"/>
    <n v="75.811969696969697"/>
    <n v="35.387650350320641"/>
    <m/>
    <m/>
    <m/>
    <x v="32"/>
    <x v="3"/>
    <x v="6"/>
  </r>
  <r>
    <s v="2-32"/>
    <d v="2010-04-26T00:00:00"/>
    <n v="0"/>
    <n v="0"/>
    <n v="0"/>
    <n v="0"/>
    <n v="0"/>
    <n v="0"/>
    <n v="0"/>
    <n v="0"/>
    <n v="0"/>
    <n v="0"/>
    <n v="0"/>
    <s v="ANZAC DAY"/>
    <m/>
    <m/>
    <x v="32"/>
    <x v="3"/>
    <x v="0"/>
  </r>
  <r>
    <s v="2-32"/>
    <d v="2010-04-27T00:00:00"/>
    <n v="938.52"/>
    <n v="0"/>
    <n v="0"/>
    <n v="629.4"/>
    <n v="43"/>
    <n v="14.63720930232558"/>
    <n v="309.12"/>
    <n v="5"/>
    <n v="48"/>
    <n v="61.823999999999998"/>
    <n v="19.552499999999998"/>
    <m/>
    <m/>
    <m/>
    <x v="32"/>
    <x v="3"/>
    <x v="1"/>
  </r>
  <r>
    <s v="2-32"/>
    <d v="2010-04-28T00:00:00"/>
    <n v="1221.3699999999999"/>
    <n v="0"/>
    <n v="0"/>
    <n v="794.9"/>
    <n v="37"/>
    <n v="21.483783783783782"/>
    <n v="426.47"/>
    <n v="12"/>
    <n v="49"/>
    <n v="35.539166666666667"/>
    <n v="24.925918367346938"/>
    <m/>
    <m/>
    <m/>
    <x v="32"/>
    <x v="3"/>
    <x v="2"/>
  </r>
  <r>
    <s v="2-32"/>
    <d v="2010-04-29T00:00:00"/>
    <n v="1454.06"/>
    <n v="0"/>
    <n v="0"/>
    <n v="809.35"/>
    <n v="40"/>
    <n v="20.233750000000001"/>
    <n v="644.71"/>
    <n v="9"/>
    <n v="49"/>
    <n v="71.634444444444455"/>
    <n v="29.674693877551018"/>
    <m/>
    <m/>
    <m/>
    <x v="32"/>
    <x v="3"/>
    <x v="3"/>
  </r>
  <r>
    <s v="2-32"/>
    <d v="2010-04-30T00:00:00"/>
    <n v="1408.5"/>
    <n v="0"/>
    <n v="0"/>
    <n v="984.05"/>
    <n v="39"/>
    <n v="25.23205128205128"/>
    <n v="424.45"/>
    <n v="6"/>
    <n v="45"/>
    <n v="70.74166666666666"/>
    <n v="31.3"/>
    <m/>
    <m/>
    <m/>
    <x v="32"/>
    <x v="3"/>
    <x v="4"/>
  </r>
  <r>
    <s v="2-32"/>
    <d v="2010-05-01T00:00:00"/>
    <n v="1219.58"/>
    <n v="0"/>
    <n v="0"/>
    <n v="604.04999999999995"/>
    <n v="24"/>
    <n v="25.168749999999999"/>
    <n v="615.53"/>
    <n v="5"/>
    <n v="29"/>
    <n v="123.10599999999999"/>
    <n v="42.054482758620686"/>
    <s v=" "/>
    <m/>
    <m/>
    <x v="32"/>
    <x v="3"/>
    <x v="5"/>
  </r>
  <r>
    <m/>
    <d v="2010-05-02T00:00:00"/>
    <n v="6242.03"/>
    <n v="3840.77"/>
    <n v="10082.799999999999"/>
    <m/>
    <n v="183"/>
    <n v="17.792590728026774"/>
    <n v="2420.2800000000002"/>
    <n v="37"/>
    <n v="220"/>
    <n v="60.474212962962959"/>
    <n v="24.584599167253106"/>
    <m/>
    <m/>
    <m/>
    <x v="33"/>
    <x v="3"/>
    <x v="6"/>
  </r>
  <r>
    <s v="2-33"/>
    <d v="2010-05-03T00:00:00"/>
    <n v="0"/>
    <n v="0"/>
    <n v="0"/>
    <n v="0"/>
    <n v="0"/>
    <n v="0"/>
    <n v="0"/>
    <n v="0"/>
    <n v="0"/>
    <n v="0"/>
    <n v="0"/>
    <s v="LABOUR DAY"/>
    <m/>
    <m/>
    <x v="33"/>
    <x v="3"/>
    <x v="0"/>
  </r>
  <r>
    <s v="2-33"/>
    <d v="2010-05-04T00:00:00"/>
    <n v="1147.28"/>
    <n v="0"/>
    <n v="0"/>
    <n v="637.9"/>
    <n v="38"/>
    <n v="16.786842105263158"/>
    <n v="509.39"/>
    <n v="14"/>
    <n v="52"/>
    <n v="36.384999999999998"/>
    <n v="22.06326923076923"/>
    <m/>
    <m/>
    <m/>
    <x v="33"/>
    <x v="3"/>
    <x v="1"/>
  </r>
  <r>
    <s v="2-33"/>
    <d v="2010-05-05T00:00:00"/>
    <n v="870.39"/>
    <n v="0"/>
    <n v="0"/>
    <n v="627.4"/>
    <n v="33"/>
    <n v="19.012121212121212"/>
    <n v="242.99"/>
    <n v="9"/>
    <n v="42"/>
    <n v="26.998888888888889"/>
    <n v="20.723571428571429"/>
    <m/>
    <m/>
    <m/>
    <x v="33"/>
    <x v="3"/>
    <x v="2"/>
  </r>
  <r>
    <s v="2-33"/>
    <d v="2010-05-06T00:00:00"/>
    <n v="995.17"/>
    <n v="0"/>
    <n v="0"/>
    <n v="704"/>
    <n v="37"/>
    <n v="19.027027027027028"/>
    <n v="291.17"/>
    <n v="5"/>
    <n v="42"/>
    <n v="58.234000000000002"/>
    <n v="23.694523809523812"/>
    <m/>
    <m/>
    <m/>
    <x v="33"/>
    <x v="3"/>
    <x v="3"/>
  </r>
  <r>
    <s v="2-33"/>
    <d v="2010-05-07T00:00:00"/>
    <n v="2473.96"/>
    <n v="0"/>
    <n v="0"/>
    <n v="938.15"/>
    <n v="49"/>
    <n v="19.145918367346937"/>
    <n v="1535.81"/>
    <n v="8"/>
    <n v="57"/>
    <n v="191.97624999999999"/>
    <n v="43.402807017543857"/>
    <m/>
    <m/>
    <m/>
    <x v="33"/>
    <x v="3"/>
    <x v="4"/>
  </r>
  <r>
    <s v="2-33"/>
    <d v="2010-05-08T00:00:00"/>
    <n v="762.88"/>
    <n v="0"/>
    <n v="0"/>
    <n v="618.95000000000005"/>
    <n v="21"/>
    <n v="29.473809523809525"/>
    <n v="143.93"/>
    <n v="3"/>
    <n v="24"/>
    <n v="47.976666666666667"/>
    <n v="31.786666666666672"/>
    <m/>
    <m/>
    <m/>
    <x v="33"/>
    <x v="3"/>
    <x v="5"/>
  </r>
  <r>
    <m/>
    <d v="2010-05-09T00:00:00"/>
    <n v="6249.68"/>
    <n v="3852.98"/>
    <n v="10102.66"/>
    <m/>
    <n v="178"/>
    <n v="17.24095303926131"/>
    <n v="2723.2899999999995"/>
    <n v="39"/>
    <n v="217"/>
    <n v="60.261800925925932"/>
    <n v="23.611806358845829"/>
    <m/>
    <m/>
    <m/>
    <x v="34"/>
    <x v="3"/>
    <x v="6"/>
  </r>
  <r>
    <s v="2-34"/>
    <d v="2010-05-10T00:00:00"/>
    <n v="619.6"/>
    <n v="0"/>
    <n v="0"/>
    <n v="499.35"/>
    <n v="32"/>
    <n v="15.604687500000001"/>
    <n v="120.25"/>
    <n v="5"/>
    <n v="37"/>
    <n v="24.05"/>
    <n v="16.745945945945948"/>
    <m/>
    <m/>
    <m/>
    <x v="34"/>
    <x v="3"/>
    <x v="0"/>
  </r>
  <r>
    <s v="2-34"/>
    <d v="2010-05-11T00:00:00"/>
    <n v="596.29999999999995"/>
    <n v="0"/>
    <n v="0"/>
    <n v="388.25"/>
    <n v="26"/>
    <n v="14.932692307692308"/>
    <n v="208.05"/>
    <n v="7"/>
    <n v="33"/>
    <n v="29.721428571428572"/>
    <n v="18.069696969696967"/>
    <m/>
    <m/>
    <m/>
    <x v="34"/>
    <x v="3"/>
    <x v="1"/>
  </r>
  <r>
    <s v="2-34"/>
    <d v="2010-05-12T00:00:00"/>
    <n v="1060.0999999999999"/>
    <n v="0"/>
    <n v="0"/>
    <n v="648.9"/>
    <n v="34"/>
    <n v="19.085294117647059"/>
    <n v="411.2"/>
    <n v="11"/>
    <n v="45"/>
    <n v="37.381818181818183"/>
    <n v="23.557777777777776"/>
    <m/>
    <m/>
    <m/>
    <x v="34"/>
    <x v="3"/>
    <x v="2"/>
  </r>
  <r>
    <s v="2-34"/>
    <d v="2010-05-13T00:00:00"/>
    <n v="1295.48"/>
    <n v="0"/>
    <n v="0"/>
    <n v="895.4"/>
    <n v="45"/>
    <n v="19.897777777777776"/>
    <n v="400.08"/>
    <n v="10"/>
    <n v="55"/>
    <n v="40.007999999999996"/>
    <n v="23.554181818181817"/>
    <m/>
    <m/>
    <m/>
    <x v="34"/>
    <x v="3"/>
    <x v="3"/>
  </r>
  <r>
    <s v="2-34"/>
    <d v="2010-05-14T00:00:00"/>
    <n v="2317.65"/>
    <n v="0"/>
    <n v="0"/>
    <n v="911.55"/>
    <n v="44"/>
    <n v="20.717045454545453"/>
    <n v="1406.1"/>
    <n v="15"/>
    <n v="59"/>
    <n v="93.74"/>
    <n v="39.282203389830499"/>
    <m/>
    <m/>
    <m/>
    <x v="34"/>
    <x v="3"/>
    <x v="4"/>
  </r>
  <r>
    <s v="2-34"/>
    <d v="2010-05-15T00:00:00"/>
    <n v="779.84"/>
    <n v="0"/>
    <n v="0"/>
    <n v="400.86"/>
    <n v="21"/>
    <n v="19.088571428571431"/>
    <n v="378.98"/>
    <n v="6"/>
    <n v="27"/>
    <n v="63.163333333333334"/>
    <n v="28.882962962962964"/>
    <m/>
    <m/>
    <m/>
    <x v="34"/>
    <x v="3"/>
    <x v="5"/>
  </r>
  <r>
    <m/>
    <d v="2010-05-16T00:00:00"/>
    <n v="6668.97"/>
    <n v="3301.09"/>
    <n v="9970.0600000000013"/>
    <m/>
    <n v="202"/>
    <n v="18.221011431039006"/>
    <n v="2924.66"/>
    <n v="54"/>
    <n v="256"/>
    <n v="48.010763347763351"/>
    <n v="25.015461477399327"/>
    <m/>
    <m/>
    <m/>
    <x v="35"/>
    <x v="3"/>
    <x v="6"/>
  </r>
  <r>
    <s v="2-35"/>
    <d v="2010-05-17T00:00:00"/>
    <n v="1114.8699999999999"/>
    <n v="0"/>
    <n v="0"/>
    <n v="633.79999999999995"/>
    <n v="40"/>
    <n v="15.844999999999999"/>
    <n v="481.07"/>
    <n v="7"/>
    <n v="47"/>
    <n v="68.724285714285713"/>
    <n v="23.720638297872338"/>
    <m/>
    <m/>
    <m/>
    <x v="35"/>
    <x v="3"/>
    <x v="0"/>
  </r>
  <r>
    <s v="2-35"/>
    <d v="2010-05-18T00:00:00"/>
    <n v="428.27"/>
    <n v="0"/>
    <n v="0"/>
    <n v="375"/>
    <n v="26"/>
    <n v="14.423076923076923"/>
    <n v="53.27"/>
    <n v="5"/>
    <n v="31"/>
    <n v="10.654"/>
    <n v="13.81516129032258"/>
    <m/>
    <m/>
    <m/>
    <x v="35"/>
    <x v="3"/>
    <x v="1"/>
  </r>
  <r>
    <s v="2-35"/>
    <d v="2010-05-19T00:00:00"/>
    <n v="1121.55"/>
    <n v="0"/>
    <n v="0"/>
    <n v="759.55"/>
    <n v="39"/>
    <n v="19.475641025641025"/>
    <n v="362"/>
    <n v="7"/>
    <n v="46"/>
    <n v="51.714285714285715"/>
    <n v="24.381521739130434"/>
    <m/>
    <m/>
    <m/>
    <x v="35"/>
    <x v="3"/>
    <x v="2"/>
  </r>
  <r>
    <s v="2-35"/>
    <d v="2010-05-20T00:00:00"/>
    <n v="896.9"/>
    <n v="0"/>
    <n v="0"/>
    <n v="434.3"/>
    <n v="23"/>
    <n v="18.882608695652173"/>
    <n v="462.6"/>
    <n v="8"/>
    <n v="31"/>
    <n v="57.825000000000003"/>
    <n v="28.93225806451613"/>
    <m/>
    <m/>
    <m/>
    <x v="35"/>
    <x v="3"/>
    <x v="3"/>
  </r>
  <r>
    <s v="2-35"/>
    <d v="2010-05-21T00:00:00"/>
    <n v="1180.1500000000001"/>
    <n v="0"/>
    <n v="0"/>
    <n v="824.73"/>
    <n v="52"/>
    <n v="15.860192307692309"/>
    <n v="355.42"/>
    <n v="8"/>
    <n v="60"/>
    <n v="44.427500000000002"/>
    <n v="19.669166666666669"/>
    <m/>
    <m/>
    <m/>
    <x v="35"/>
    <x v="3"/>
    <x v="4"/>
  </r>
  <r>
    <s v="2-35"/>
    <d v="2010-05-22T00:00:00"/>
    <n v="1107.23"/>
    <n v="0"/>
    <n v="0"/>
    <n v="423.75"/>
    <n v="27"/>
    <n v="15.694444444444445"/>
    <n v="683.48"/>
    <n v="7"/>
    <n v="34"/>
    <n v="97.64"/>
    <n v="32.565588235294115"/>
    <m/>
    <m/>
    <m/>
    <x v="35"/>
    <x v="3"/>
    <x v="5"/>
  </r>
  <r>
    <m/>
    <d v="2010-05-23T00:00:00"/>
    <n v="5848.9699999999993"/>
    <n v="5181.57"/>
    <n v="11030.539999999999"/>
    <m/>
    <n v="207"/>
    <n v="16.696827232751144"/>
    <n v="2397.84"/>
    <n v="42"/>
    <n v="249"/>
    <n v="55.164178571428572"/>
    <n v="23.847389048967045"/>
    <m/>
    <m/>
    <m/>
    <x v="36"/>
    <x v="3"/>
    <x v="6"/>
  </r>
  <r>
    <s v="2-36"/>
    <d v="2010-05-24T00:00:00"/>
    <n v="753.09"/>
    <n v="0"/>
    <n v="0"/>
    <n v="518.25"/>
    <n v="29"/>
    <n v="17.870689655172413"/>
    <n v="234.84"/>
    <n v="6"/>
    <n v="35"/>
    <n v="39.14"/>
    <n v="21.516857142857145"/>
    <m/>
    <m/>
    <m/>
    <x v="36"/>
    <x v="3"/>
    <x v="0"/>
  </r>
  <r>
    <s v="2-36"/>
    <d v="2010-05-25T00:00:00"/>
    <n v="867.72"/>
    <n v="0"/>
    <n v="0"/>
    <n v="525"/>
    <n v="40"/>
    <n v="13.125"/>
    <n v="342.52"/>
    <n v="10"/>
    <n v="50"/>
    <n v="34.251999999999995"/>
    <n v="17.3504"/>
    <m/>
    <m/>
    <m/>
    <x v="36"/>
    <x v="3"/>
    <x v="1"/>
  </r>
  <r>
    <s v="2-36"/>
    <d v="2010-05-26T00:00:00"/>
    <n v="1286.3800000000001"/>
    <n v="0"/>
    <n v="0"/>
    <n v="785.2"/>
    <n v="42"/>
    <n v="18.695238095238096"/>
    <n v="501.18"/>
    <n v="8"/>
    <n v="50"/>
    <n v="62.647500000000001"/>
    <n v="25.727600000000002"/>
    <m/>
    <m/>
    <m/>
    <x v="36"/>
    <x v="3"/>
    <x v="2"/>
  </r>
  <r>
    <s v="2-36"/>
    <d v="2010-05-27T00:00:00"/>
    <n v="1071.3"/>
    <n v="0"/>
    <n v="0"/>
    <n v="964.1"/>
    <n v="42"/>
    <n v="22.954761904761906"/>
    <n v="684.27"/>
    <n v="7"/>
    <n v="49"/>
    <n v="97.752857142857138"/>
    <n v="33.640204081632653"/>
    <m/>
    <m/>
    <m/>
    <x v="36"/>
    <x v="3"/>
    <x v="3"/>
  </r>
  <r>
    <s v="2-36"/>
    <d v="2010-05-28T00:00:00"/>
    <n v="1234.99"/>
    <n v="0"/>
    <n v="0"/>
    <n v="974.1"/>
    <n v="47"/>
    <n v="20.725531914893619"/>
    <n v="260.89"/>
    <n v="6"/>
    <n v="53"/>
    <n v="43.481666666666662"/>
    <n v="23.301698113207546"/>
    <m/>
    <m/>
    <m/>
    <x v="36"/>
    <x v="3"/>
    <x v="4"/>
  </r>
  <r>
    <s v="2-36"/>
    <d v="2010-05-29T00:00:00"/>
    <n v="1037.07"/>
    <n v="0"/>
    <n v="0"/>
    <n v="567.4"/>
    <n v="28"/>
    <n v="20.264285714285712"/>
    <n v="469.67"/>
    <n v="7"/>
    <n v="35"/>
    <n v="67.095714285714294"/>
    <n v="29.630571428571425"/>
    <m/>
    <m/>
    <m/>
    <x v="36"/>
    <x v="3"/>
    <x v="5"/>
  </r>
  <r>
    <m/>
    <d v="2010-05-30T00:00:00"/>
    <n v="6250.5499999999993"/>
    <n v="3449.48"/>
    <n v="9700.0299999999988"/>
    <m/>
    <n v="228"/>
    <n v="18.939251214058626"/>
    <n v="2493.37"/>
    <n v="44"/>
    <n v="272"/>
    <n v="57.394956349206353"/>
    <n v="25.194555127711457"/>
    <m/>
    <m/>
    <m/>
    <x v="37"/>
    <x v="3"/>
    <x v="6"/>
  </r>
  <r>
    <s v="2-37"/>
    <d v="2010-05-31T00:00:00"/>
    <n v="712.95"/>
    <n v="0"/>
    <n v="0"/>
    <n v="404.1"/>
    <n v="35"/>
    <n v="11.545714285714286"/>
    <n v="308.85000000000002"/>
    <n v="11"/>
    <n v="46"/>
    <n v="28.077272727272728"/>
    <n v="15.498913043478263"/>
    <m/>
    <m/>
    <m/>
    <x v="37"/>
    <x v="3"/>
    <x v="0"/>
  </r>
  <r>
    <s v="2-37"/>
    <d v="2010-06-01T00:00:00"/>
    <n v="907.82"/>
    <n v="0"/>
    <n v="0"/>
    <n v="569.20000000000005"/>
    <n v="38"/>
    <n v="14.978947368421053"/>
    <n v="338.62"/>
    <n v="10"/>
    <n v="48"/>
    <n v="33.862000000000002"/>
    <n v="18.912916666666668"/>
    <m/>
    <m/>
    <m/>
    <x v="37"/>
    <x v="3"/>
    <x v="1"/>
  </r>
  <r>
    <s v="2-37"/>
    <d v="2010-06-02T00:00:00"/>
    <n v="698.19"/>
    <n v="0"/>
    <n v="0"/>
    <n v="547.65"/>
    <n v="24"/>
    <n v="22.818749999999998"/>
    <n v="150.54"/>
    <n v="4"/>
    <n v="28"/>
    <n v="37.634999999999998"/>
    <n v="24.935357142857139"/>
    <m/>
    <m/>
    <m/>
    <x v="37"/>
    <x v="3"/>
    <x v="2"/>
  </r>
  <r>
    <s v="2-37"/>
    <d v="2010-06-03T00:00:00"/>
    <n v="1177.23"/>
    <n v="0"/>
    <n v="0"/>
    <n v="530.25"/>
    <n v="31"/>
    <n v="17.10483870967742"/>
    <n v="646.98"/>
    <n v="10"/>
    <n v="41"/>
    <n v="64.698000000000008"/>
    <n v="28.712926829268294"/>
    <m/>
    <m/>
    <m/>
    <x v="37"/>
    <x v="3"/>
    <x v="3"/>
  </r>
  <r>
    <s v="2-37"/>
    <d v="2010-06-04T00:00:00"/>
    <n v="1498.74"/>
    <n v="0"/>
    <n v="0"/>
    <n v="1041.75"/>
    <n v="50"/>
    <n v="20.835000000000001"/>
    <n v="456.99"/>
    <n v="15"/>
    <n v="65"/>
    <n v="30.466000000000001"/>
    <n v="23.05753846153846"/>
    <m/>
    <m/>
    <m/>
    <x v="37"/>
    <x v="3"/>
    <x v="4"/>
  </r>
  <r>
    <s v="2-37"/>
    <d v="2010-06-05T00:00:00"/>
    <n v="645.58000000000004"/>
    <n v="0"/>
    <n v="0"/>
    <n v="284.60000000000002"/>
    <n v="20"/>
    <n v="14.23"/>
    <n v="360.98"/>
    <n v="8"/>
    <n v="28"/>
    <n v="45.122500000000002"/>
    <n v="23.056428571428572"/>
    <m/>
    <m/>
    <m/>
    <x v="37"/>
    <x v="3"/>
    <x v="5"/>
  </r>
  <r>
    <m/>
    <d v="2010-06-06T00:00:00"/>
    <n v="5640.51"/>
    <n v="5339.22"/>
    <n v="10979.73"/>
    <m/>
    <n v="198"/>
    <n v="16.918875060635461"/>
    <n v="2262.96"/>
    <n v="58"/>
    <n v="256"/>
    <n v="39.97679545454546"/>
    <n v="22.362346785872901"/>
    <m/>
    <m/>
    <m/>
    <x v="38"/>
    <x v="3"/>
    <x v="6"/>
  </r>
  <r>
    <s v="2-38"/>
    <d v="2010-06-07T00:00:00"/>
    <n v="767.87"/>
    <n v="0"/>
    <n v="0"/>
    <n v="547.85"/>
    <n v="30"/>
    <n v="18.261666666666667"/>
    <n v="220.02"/>
    <n v="8"/>
    <n v="38"/>
    <n v="27.502500000000001"/>
    <n v="20.207105263157896"/>
    <m/>
    <m/>
    <m/>
    <x v="38"/>
    <x v="3"/>
    <x v="0"/>
  </r>
  <r>
    <s v="2-38"/>
    <d v="2010-06-08T00:00:00"/>
    <n v="554.20000000000005"/>
    <n v="0"/>
    <n v="0"/>
    <n v="554.20000000000005"/>
    <n v="34"/>
    <n v="16.3"/>
    <n v="0"/>
    <n v="0"/>
    <n v="34"/>
    <n v="0"/>
    <n v="16.3"/>
    <m/>
    <m/>
    <m/>
    <x v="38"/>
    <x v="3"/>
    <x v="1"/>
  </r>
  <r>
    <s v="2-38"/>
    <d v="2010-06-09T00:00:00"/>
    <n v="956.37"/>
    <n v="0"/>
    <n v="0"/>
    <n v="704.15"/>
    <n v="35"/>
    <n v="20.118571428571428"/>
    <n v="252.22"/>
    <n v="9"/>
    <n v="44"/>
    <n v="28.024444444444445"/>
    <n v="21.735681818181817"/>
    <m/>
    <m/>
    <m/>
    <x v="38"/>
    <x v="3"/>
    <x v="2"/>
  </r>
  <r>
    <s v="2-38"/>
    <d v="2010-06-10T00:00:00"/>
    <n v="1074.7"/>
    <n v="0"/>
    <n v="0"/>
    <n v="769.05"/>
    <n v="42"/>
    <n v="18.310714285714283"/>
    <n v="305.64999999999998"/>
    <n v="4"/>
    <n v="46"/>
    <n v="76.412499999999994"/>
    <n v="23.363043478260867"/>
    <m/>
    <m/>
    <m/>
    <x v="38"/>
    <x v="3"/>
    <x v="3"/>
  </r>
  <r>
    <s v="2-38"/>
    <d v="2010-06-11T00:00:00"/>
    <n v="1117.29"/>
    <n v="0"/>
    <n v="0"/>
    <n v="756.55"/>
    <n v="38"/>
    <n v="19.909210526315789"/>
    <n v="360.74"/>
    <n v="8"/>
    <n v="46"/>
    <n v="45.092500000000001"/>
    <n v="24.28891304347826"/>
    <m/>
    <m/>
    <m/>
    <x v="38"/>
    <x v="3"/>
    <x v="4"/>
  </r>
  <r>
    <s v="2-38"/>
    <d v="2010-06-12T00:00:00"/>
    <n v="943.36"/>
    <n v="0"/>
    <n v="0"/>
    <n v="405.65"/>
    <n v="31"/>
    <n v="13.085483870967741"/>
    <n v="537.71"/>
    <n v="8"/>
    <n v="39"/>
    <n v="67.213750000000005"/>
    <n v="24.188717948717947"/>
    <m/>
    <m/>
    <m/>
    <x v="38"/>
    <x v="3"/>
    <x v="5"/>
  </r>
  <r>
    <m/>
    <d v="2010-06-13T00:00:00"/>
    <n v="5413.79"/>
    <n v="3686.89"/>
    <n v="9100.68"/>
    <m/>
    <n v="210"/>
    <n v="17.664274463039316"/>
    <n v="1676.3400000000001"/>
    <n v="37"/>
    <n v="247"/>
    <n v="40.707615740740742"/>
    <n v="21.680576925299462"/>
    <m/>
    <m/>
    <m/>
    <x v="39"/>
    <x v="3"/>
    <x v="6"/>
  </r>
  <r>
    <s v="2-39"/>
    <d v="2010-06-14T00:00:00"/>
    <n v="0"/>
    <n v="0"/>
    <n v="0"/>
    <n v="0"/>
    <n v="0"/>
    <n v="0"/>
    <n v="0"/>
    <n v="0"/>
    <n v="0"/>
    <n v="0"/>
    <n v="0"/>
    <s v="QUEENS BIRTHDAY"/>
    <m/>
    <m/>
    <x v="39"/>
    <x v="3"/>
    <x v="0"/>
  </r>
  <r>
    <s v="2-39"/>
    <d v="2010-06-15T00:00:00"/>
    <n v="832.14"/>
    <n v="0"/>
    <n v="0"/>
    <n v="638.29999999999995"/>
    <n v="42"/>
    <n v="15.197619047619046"/>
    <n v="193.84"/>
    <n v="7"/>
    <n v="49"/>
    <n v="27.69142857142857"/>
    <n v="16.982448979591837"/>
    <m/>
    <m/>
    <m/>
    <x v="39"/>
    <x v="3"/>
    <x v="1"/>
  </r>
  <r>
    <s v="2-39"/>
    <d v="2010-06-16T00:00:00"/>
    <n v="918.18"/>
    <n v="0"/>
    <n v="0"/>
    <n v="712.95"/>
    <n v="33"/>
    <n v="21.604545454545455"/>
    <n v="205.23"/>
    <n v="5"/>
    <n v="38"/>
    <n v="41.045999999999999"/>
    <n v="24.162631578947369"/>
    <m/>
    <m/>
    <m/>
    <x v="39"/>
    <x v="3"/>
    <x v="2"/>
  </r>
  <r>
    <s v="2-39"/>
    <d v="2010-06-17T00:00:00"/>
    <n v="1109.9000000000001"/>
    <n v="0"/>
    <n v="0"/>
    <n v="753.15"/>
    <n v="43"/>
    <n v="17.515116279069765"/>
    <n v="356.75"/>
    <n v="8"/>
    <n v="51"/>
    <n v="44.59375"/>
    <n v="21.762745098039218"/>
    <m/>
    <m/>
    <m/>
    <x v="39"/>
    <x v="3"/>
    <x v="3"/>
  </r>
  <r>
    <s v="2-39"/>
    <d v="2010-06-18T00:00:00"/>
    <n v="1173.48"/>
    <n v="0"/>
    <n v="0"/>
    <n v="845.15"/>
    <n v="41"/>
    <n v="20.613414634146341"/>
    <n v="328.33"/>
    <n v="14"/>
    <n v="55"/>
    <n v="23.452142857142857"/>
    <n v="21.336000000000002"/>
    <m/>
    <m/>
    <m/>
    <x v="39"/>
    <x v="3"/>
    <x v="4"/>
  </r>
  <r>
    <s v="2-39"/>
    <d v="2010-06-19T00:00:00"/>
    <n v="756.87"/>
    <n v="0"/>
    <n v="0"/>
    <n v="415.65"/>
    <n v="19"/>
    <n v="21.876315789473683"/>
    <n v="341.22"/>
    <n v="6"/>
    <n v="25"/>
    <n v="56.870000000000005"/>
    <n v="30.274799999999999"/>
    <m/>
    <m/>
    <m/>
    <x v="39"/>
    <x v="3"/>
    <x v="5"/>
  </r>
  <r>
    <m/>
    <d v="2010-06-20T00:00:00"/>
    <n v="4790.5700000000006"/>
    <n v="3887.94"/>
    <n v="8678.51"/>
    <m/>
    <n v="178"/>
    <n v="16.134501867475716"/>
    <n v="1425.37"/>
    <n v="40"/>
    <n v="218"/>
    <n v="32.275553571428567"/>
    <n v="19.086437609429737"/>
    <m/>
    <m/>
    <m/>
    <x v="40"/>
    <x v="3"/>
    <x v="6"/>
  </r>
  <r>
    <s v="2-40"/>
    <d v="2010-06-21T00:00:00"/>
    <n v="809.98"/>
    <n v="0"/>
    <n v="0"/>
    <n v="488.25"/>
    <n v="36"/>
    <n v="13.5625"/>
    <n v="320.73"/>
    <n v="8"/>
    <n v="44"/>
    <n v="40.091250000000002"/>
    <n v="18.385909090909092"/>
    <m/>
    <m/>
    <m/>
    <x v="40"/>
    <x v="3"/>
    <x v="0"/>
  </r>
  <r>
    <s v="2-40"/>
    <d v="2010-06-22T00:00:00"/>
    <n v="957.14"/>
    <n v="0"/>
    <n v="0"/>
    <n v="600.35"/>
    <n v="33"/>
    <n v="18.192424242424241"/>
    <n v="356.79"/>
    <n v="4"/>
    <n v="37"/>
    <n v="89.197500000000005"/>
    <n v="25.868648648648652"/>
    <m/>
    <m/>
    <m/>
    <x v="40"/>
    <x v="3"/>
    <x v="1"/>
  </r>
  <r>
    <s v="2-40"/>
    <d v="2010-06-23T00:00:00"/>
    <n v="1050.93"/>
    <n v="0"/>
    <n v="0"/>
    <n v="751.3"/>
    <n v="35"/>
    <n v="21.465714285714284"/>
    <n v="299.63"/>
    <n v="9"/>
    <n v="44"/>
    <n v="33.292222222222222"/>
    <n v="23.884772727272722"/>
    <m/>
    <m/>
    <m/>
    <x v="40"/>
    <x v="3"/>
    <x v="2"/>
  </r>
  <r>
    <s v="2-40"/>
    <d v="2010-06-24T00:00:00"/>
    <n v="1749.5"/>
    <n v="0"/>
    <n v="0"/>
    <n v="543.70000000000005"/>
    <n v="25"/>
    <n v="21.748000000000001"/>
    <n v="1205.8"/>
    <n v="15"/>
    <n v="40"/>
    <n v="80.38666666666667"/>
    <n v="43.737499999999997"/>
    <s v="Service Kill $615.20"/>
    <m/>
    <m/>
    <x v="40"/>
    <x v="3"/>
    <x v="3"/>
  </r>
  <r>
    <s v="2-40"/>
    <d v="2010-06-25T00:00:00"/>
    <n v="1372.83"/>
    <n v="0"/>
    <n v="0"/>
    <n v="858.2"/>
    <n v="41"/>
    <n v="20.931707317073172"/>
    <n v="514.63"/>
    <n v="10"/>
    <n v="51"/>
    <n v="51.463000000000001"/>
    <n v="26.918235294117647"/>
    <m/>
    <m/>
    <m/>
    <x v="40"/>
    <x v="3"/>
    <x v="4"/>
  </r>
  <r>
    <s v="2-40"/>
    <d v="2010-06-26T00:00:00"/>
    <n v="680.66"/>
    <n v="0"/>
    <n v="0"/>
    <n v="535.25"/>
    <n v="30"/>
    <n v="17.841666666666665"/>
    <n v="145.41"/>
    <n v="4"/>
    <n v="34"/>
    <n v="36.352499999999999"/>
    <n v="20.019411764705882"/>
    <m/>
    <m/>
    <m/>
    <x v="40"/>
    <x v="3"/>
    <x v="5"/>
  </r>
  <r>
    <m/>
    <d v="2010-06-27T00:00:00"/>
    <n v="6621.04"/>
    <n v="3465.34"/>
    <n v="10086.380000000001"/>
    <m/>
    <n v="200"/>
    <n v="18.957002085313061"/>
    <n v="2842.99"/>
    <n v="50"/>
    <n v="250"/>
    <n v="55.13052314814815"/>
    <n v="26.469079587608999"/>
    <m/>
    <m/>
    <m/>
    <x v="41"/>
    <x v="3"/>
    <x v="6"/>
  </r>
  <r>
    <s v="2-41"/>
    <d v="2010-06-28T00:00:00"/>
    <n v="314.38"/>
    <n v="0"/>
    <n v="0"/>
    <n v="284.3"/>
    <n v="21"/>
    <n v="13.538095238095238"/>
    <n v="30.08"/>
    <n v="1"/>
    <n v="22"/>
    <n v="30.08"/>
    <n v="14.29"/>
    <m/>
    <m/>
    <m/>
    <x v="41"/>
    <x v="3"/>
    <x v="0"/>
  </r>
  <r>
    <s v="2-41"/>
    <d v="2010-06-29T00:00:00"/>
    <n v="780.79"/>
    <n v="0"/>
    <n v="0"/>
    <n v="713.1"/>
    <n v="45"/>
    <n v="15.846666666666668"/>
    <n v="67.69"/>
    <n v="3"/>
    <n v="48"/>
    <n v="22.563333333333333"/>
    <n v="16.266458333333333"/>
    <m/>
    <m/>
    <m/>
    <x v="41"/>
    <x v="3"/>
    <x v="1"/>
  </r>
  <r>
    <s v="2-41"/>
    <d v="2010-06-30T00:00:00"/>
    <n v="1047.24"/>
    <n v="0"/>
    <n v="0"/>
    <n v="729.75"/>
    <n v="41"/>
    <n v="17.798780487804876"/>
    <n v="317.49"/>
    <n v="8"/>
    <n v="49"/>
    <n v="39.686250000000001"/>
    <n v="21.372244897959185"/>
    <m/>
    <m/>
    <m/>
    <x v="41"/>
    <x v="3"/>
    <x v="2"/>
  </r>
  <r>
    <s v="2-41"/>
    <d v="2010-07-01T00:00:00"/>
    <n v="1164.06"/>
    <n v="0"/>
    <n v="0"/>
    <n v="592"/>
    <n v="30"/>
    <n v="19.733333333333334"/>
    <n v="572.05999999999995"/>
    <n v="9"/>
    <n v="39"/>
    <n v="63.562222222222218"/>
    <n v="29.847692307692306"/>
    <m/>
    <m/>
    <m/>
    <x v="41"/>
    <x v="3"/>
    <x v="3"/>
  </r>
  <r>
    <s v="2-41"/>
    <d v="2010-07-02T00:00:00"/>
    <n v="978.2"/>
    <n v="0"/>
    <n v="0"/>
    <n v="769.1"/>
    <n v="45"/>
    <n v="17.091111111111111"/>
    <n v="209.1"/>
    <n v="7"/>
    <n v="52"/>
    <n v="29.87142857142857"/>
    <n v="18.811538461538461"/>
    <m/>
    <m/>
    <m/>
    <x v="41"/>
    <x v="3"/>
    <x v="4"/>
  </r>
  <r>
    <s v="2-41"/>
    <d v="2010-07-03T00:00:00"/>
    <n v="793.02"/>
    <n v="0"/>
    <n v="0"/>
    <n v="417.1"/>
    <n v="23"/>
    <n v="18.134782608695652"/>
    <n v="375.92"/>
    <n v="6"/>
    <n v="29"/>
    <n v="62.653333333333336"/>
    <n v="27.345517241379309"/>
    <m/>
    <m/>
    <m/>
    <x v="41"/>
    <x v="3"/>
    <x v="5"/>
  </r>
  <r>
    <m/>
    <d v="2010-07-04T00:00:00"/>
    <n v="5077.6900000000005"/>
    <n v="2981.08"/>
    <n v="8058.77"/>
    <m/>
    <n v="205"/>
    <n v="17.023794907617813"/>
    <n v="1572.34"/>
    <n v="34"/>
    <n v="239"/>
    <n v="41.402761243386244"/>
    <n v="21.32224187365043"/>
    <m/>
    <m/>
    <m/>
    <x v="42"/>
    <x v="3"/>
    <x v="6"/>
  </r>
  <r>
    <s v="2-42"/>
    <d v="2010-07-05T00:00:00"/>
    <n v="544.28"/>
    <n v="0"/>
    <n v="0"/>
    <n v="375.75"/>
    <n v="26"/>
    <n v="14.451923076923077"/>
    <n v="168.53"/>
    <n v="6"/>
    <n v="32"/>
    <n v="28.088333333333335"/>
    <n v="17.008749999999999"/>
    <m/>
    <m/>
    <m/>
    <x v="42"/>
    <x v="3"/>
    <x v="0"/>
  </r>
  <r>
    <s v="2-42"/>
    <d v="2010-07-06T00:00:00"/>
    <n v="1203.58"/>
    <n v="0"/>
    <n v="0"/>
    <n v="838.9"/>
    <n v="41"/>
    <n v="20.460975609756098"/>
    <n v="364.68"/>
    <n v="11"/>
    <n v="52"/>
    <n v="33.152727272727276"/>
    <n v="23.145769230769229"/>
    <m/>
    <m/>
    <m/>
    <x v="42"/>
    <x v="3"/>
    <x v="1"/>
  </r>
  <r>
    <s v="2-42"/>
    <d v="2010-07-07T00:00:00"/>
    <n v="1405.02"/>
    <n v="0"/>
    <n v="0"/>
    <n v="1024.05"/>
    <n v="51"/>
    <n v="20.079411764705881"/>
    <n v="380.97"/>
    <n v="14"/>
    <n v="65"/>
    <n v="27.212142857142858"/>
    <n v="21.615692307692306"/>
    <m/>
    <m/>
    <m/>
    <x v="42"/>
    <x v="3"/>
    <x v="2"/>
  </r>
  <r>
    <s v="2-42"/>
    <d v="2010-07-08T00:00:00"/>
    <n v="1447.62"/>
    <n v="0"/>
    <n v="0"/>
    <n v="972.15"/>
    <n v="44"/>
    <n v="22.094318181818181"/>
    <n v="475.47"/>
    <n v="14"/>
    <n v="58"/>
    <n v="33.962142857142858"/>
    <n v="24.958965517241378"/>
    <m/>
    <m/>
    <m/>
    <x v="42"/>
    <x v="3"/>
    <x v="3"/>
  </r>
  <r>
    <s v="2-42"/>
    <d v="2010-07-09T00:00:00"/>
    <n v="1111.9000000000001"/>
    <n v="0"/>
    <n v="0"/>
    <n v="1007.8"/>
    <n v="52"/>
    <n v="19.380769230769229"/>
    <n v="104.1"/>
    <n v="4"/>
    <n v="56"/>
    <n v="26.024999999999999"/>
    <n v="19.855357142857141"/>
    <m/>
    <m/>
    <m/>
    <x v="42"/>
    <x v="3"/>
    <x v="4"/>
  </r>
  <r>
    <s v="2-42"/>
    <d v="2010-07-10T00:00:00"/>
    <n v="1292.07"/>
    <n v="0"/>
    <n v="0"/>
    <n v="449.3"/>
    <n v="25"/>
    <n v="17.972000000000001"/>
    <n v="842.77"/>
    <n v="12"/>
    <n v="37"/>
    <n v="70.230833333333337"/>
    <n v="34.920810810810806"/>
    <m/>
    <m/>
    <m/>
    <x v="42"/>
    <x v="3"/>
    <x v="5"/>
  </r>
  <r>
    <m/>
    <d v="2010-07-11T00:00:00"/>
    <n v="7004.4699999999993"/>
    <n v="3920.52"/>
    <n v="10924.99"/>
    <m/>
    <n v="239"/>
    <n v="19.073232977328743"/>
    <n v="2336.52"/>
    <n v="61"/>
    <n v="300"/>
    <n v="36.44519660894661"/>
    <n v="23.584224168228474"/>
    <m/>
    <m/>
    <m/>
    <x v="43"/>
    <x v="3"/>
    <x v="6"/>
  </r>
  <r>
    <s v="2-43"/>
    <d v="2010-07-12T00:00:00"/>
    <n v="884.69"/>
    <n v="0"/>
    <n v="0"/>
    <n v="586.54999999999995"/>
    <n v="35"/>
    <n v="16.758571428571429"/>
    <n v="298.14"/>
    <n v="9"/>
    <n v="44"/>
    <n v="33.126666666666665"/>
    <n v="20.106590909090908"/>
    <m/>
    <m/>
    <m/>
    <x v="43"/>
    <x v="3"/>
    <x v="0"/>
  </r>
  <r>
    <s v="2-43"/>
    <d v="2010-07-13T00:00:00"/>
    <n v="505.45"/>
    <n v="0"/>
    <n v="0"/>
    <n v="347.25"/>
    <n v="25"/>
    <n v="13.89"/>
    <n v="158.19999999999999"/>
    <n v="3"/>
    <n v="28"/>
    <n v="52.733333333333327"/>
    <n v="18.051785714285714"/>
    <m/>
    <m/>
    <m/>
    <x v="43"/>
    <x v="3"/>
    <x v="1"/>
  </r>
  <r>
    <s v="2-43"/>
    <d v="2010-07-14T00:00:00"/>
    <n v="1023.92"/>
    <n v="0"/>
    <n v="0"/>
    <n v="520.15"/>
    <n v="27"/>
    <n v="19.264814814814812"/>
    <n v="503.77"/>
    <n v="7"/>
    <n v="34"/>
    <n v="71.967142857142861"/>
    <n v="30.115294117647057"/>
    <m/>
    <m/>
    <m/>
    <x v="43"/>
    <x v="3"/>
    <x v="2"/>
  </r>
  <r>
    <s v="2-43"/>
    <d v="2010-07-15T00:00:00"/>
    <n v="1328.43"/>
    <n v="0"/>
    <n v="0"/>
    <n v="798.6"/>
    <n v="38"/>
    <n v="21.015789473684212"/>
    <n v="529.83000000000004"/>
    <n v="11"/>
    <n v="49"/>
    <n v="48.166363636363641"/>
    <n v="27.110816326530614"/>
    <m/>
    <m/>
    <m/>
    <x v="43"/>
    <x v="3"/>
    <x v="3"/>
  </r>
  <r>
    <s v="2-43"/>
    <d v="2010-07-16T00:00:00"/>
    <n v="1295.9100000000001"/>
    <n v="0"/>
    <n v="0"/>
    <n v="898.25"/>
    <n v="39"/>
    <n v="23.032051282051281"/>
    <n v="397.66"/>
    <n v="11"/>
    <n v="50"/>
    <n v="36.150909090909096"/>
    <n v="25.918200000000002"/>
    <m/>
    <m/>
    <m/>
    <x v="43"/>
    <x v="3"/>
    <x v="4"/>
  </r>
  <r>
    <s v="2-43"/>
    <d v="2010-07-17T00:00:00"/>
    <n v="992.2"/>
    <n v="0"/>
    <n v="0"/>
    <n v="475.75"/>
    <n v="21"/>
    <n v="22.654761904761905"/>
    <n v="516.45000000000005"/>
    <n v="7"/>
    <n v="28"/>
    <n v="73.778571428571439"/>
    <n v="35.43571428571429"/>
    <m/>
    <m/>
    <m/>
    <x v="43"/>
    <x v="3"/>
    <x v="5"/>
  </r>
  <r>
    <m/>
    <d v="2010-07-18T00:00:00"/>
    <n v="6030.5999999999995"/>
    <n v="4708.88"/>
    <n v="10739.48"/>
    <m/>
    <n v="185"/>
    <n v="19.435998150647276"/>
    <n v="2404.0500000000002"/>
    <n v="48"/>
    <n v="233"/>
    <n v="52.653831168831175"/>
    <n v="26.12306689221143"/>
    <m/>
    <m/>
    <m/>
    <x v="44"/>
    <x v="3"/>
    <x v="6"/>
  </r>
  <r>
    <s v="2-44"/>
    <d v="2010-07-19T00:00:00"/>
    <n v="642.16"/>
    <n v="0"/>
    <n v="0"/>
    <n v="546.79999999999995"/>
    <n v="37"/>
    <n v="14.778378378378378"/>
    <n v="95.36"/>
    <n v="3"/>
    <n v="40"/>
    <n v="31.786666666666665"/>
    <n v="16.053999999999998"/>
    <m/>
    <m/>
    <m/>
    <x v="44"/>
    <x v="3"/>
    <x v="0"/>
  </r>
  <r>
    <s v="2-44"/>
    <d v="2010-07-20T00:00:00"/>
    <n v="976.78"/>
    <n v="0"/>
    <n v="0"/>
    <n v="668.52"/>
    <n v="42"/>
    <n v="15.917142857142856"/>
    <n v="308.26"/>
    <n v="6"/>
    <n v="48"/>
    <n v="51.376666666666665"/>
    <n v="20.349583333333332"/>
    <m/>
    <m/>
    <m/>
    <x v="44"/>
    <x v="3"/>
    <x v="1"/>
  </r>
  <r>
    <s v="2-44"/>
    <d v="2010-07-21T00:00:00"/>
    <n v="1499.21"/>
    <n v="0"/>
    <n v="0"/>
    <n v="852.3"/>
    <n v="33"/>
    <n v="25.827272727272724"/>
    <n v="646.91"/>
    <n v="10"/>
    <n v="43"/>
    <n v="64.691000000000003"/>
    <n v="34.865348837209304"/>
    <m/>
    <m/>
    <m/>
    <x v="44"/>
    <x v="3"/>
    <x v="2"/>
  </r>
  <r>
    <s v="2-44"/>
    <d v="2010-07-22T00:00:00"/>
    <n v="1245.77"/>
    <n v="0"/>
    <n v="0"/>
    <n v="851.95"/>
    <n v="41"/>
    <n v="20.779268292682929"/>
    <n v="384.82"/>
    <n v="10"/>
    <n v="51"/>
    <n v="38.481999999999999"/>
    <n v="24.250392156862745"/>
    <m/>
    <m/>
    <m/>
    <x v="44"/>
    <x v="3"/>
    <x v="3"/>
  </r>
  <r>
    <s v="2-44"/>
    <d v="2010-07-23T00:00:00"/>
    <n v="1220.77"/>
    <n v="0"/>
    <n v="0"/>
    <n v="966.3"/>
    <n v="45"/>
    <n v="21.473333333333333"/>
    <n v="253.77"/>
    <n v="6"/>
    <n v="51"/>
    <n v="42.295000000000002"/>
    <n v="23.922941176470587"/>
    <m/>
    <m/>
    <m/>
    <x v="44"/>
    <x v="3"/>
    <x v="4"/>
  </r>
  <r>
    <s v="2-44"/>
    <d v="2010-07-24T00:00:00"/>
    <n v="1306.3900000000001"/>
    <n v="0"/>
    <n v="0"/>
    <n v="622.87"/>
    <n v="30"/>
    <n v="20.762333333333334"/>
    <n v="683.52"/>
    <n v="10"/>
    <n v="40"/>
    <n v="68.352000000000004"/>
    <n v="32.659749999999995"/>
    <m/>
    <m/>
    <m/>
    <x v="44"/>
    <x v="3"/>
    <x v="5"/>
  </r>
  <r>
    <m/>
    <d v="2010-07-25T00:00:00"/>
    <n v="6891.0800000000008"/>
    <n v="4222.05"/>
    <n v="11113.130000000001"/>
    <m/>
    <n v="228"/>
    <n v="19.922954820357258"/>
    <n v="2372.64"/>
    <n v="45"/>
    <n v="273"/>
    <n v="49.497222222222227"/>
    <n v="25.350335917312659"/>
    <m/>
    <m/>
    <m/>
    <x v="45"/>
    <x v="3"/>
    <x v="6"/>
  </r>
  <r>
    <s v="2-45"/>
    <d v="2010-07-26T00:00:00"/>
    <n v="557.29999999999995"/>
    <n v="0"/>
    <n v="0"/>
    <n v="381.4"/>
    <n v="26"/>
    <n v="14.669230769230769"/>
    <n v="175.9"/>
    <n v="5"/>
    <n v="31"/>
    <n v="35.18"/>
    <n v="17.977419354838709"/>
    <m/>
    <m/>
    <m/>
    <x v="45"/>
    <x v="3"/>
    <x v="0"/>
  </r>
  <r>
    <s v="2-45"/>
    <d v="2010-07-27T00:00:00"/>
    <n v="586.36"/>
    <n v="0"/>
    <n v="0"/>
    <n v="527.9"/>
    <n v="39"/>
    <n v="13.535897435897436"/>
    <n v="58.46"/>
    <n v="3"/>
    <n v="42"/>
    <n v="19.486666666666668"/>
    <n v="13.960952380952381"/>
    <m/>
    <m/>
    <m/>
    <x v="45"/>
    <x v="3"/>
    <x v="1"/>
  </r>
  <r>
    <s v="2-45"/>
    <d v="2010-07-28T00:00:00"/>
    <n v="1277.72"/>
    <n v="0"/>
    <n v="0"/>
    <n v="814.95"/>
    <n v="50"/>
    <n v="16.298999999999999"/>
    <n v="462.77"/>
    <n v="8"/>
    <n v="58"/>
    <n v="57.846249999999998"/>
    <n v="22.029655172413793"/>
    <m/>
    <m/>
    <m/>
    <x v="45"/>
    <x v="3"/>
    <x v="2"/>
  </r>
  <r>
    <s v="2-45"/>
    <d v="2010-07-29T00:00:00"/>
    <n v="1123.31"/>
    <n v="0"/>
    <n v="0"/>
    <n v="808.75"/>
    <n v="47"/>
    <n v="17.207446808510639"/>
    <n v="314.56"/>
    <n v="4"/>
    <n v="51"/>
    <n v="78.64"/>
    <n v="22.025686274509802"/>
    <m/>
    <m/>
    <m/>
    <x v="45"/>
    <x v="3"/>
    <x v="3"/>
  </r>
  <r>
    <s v="2-45"/>
    <d v="2010-07-30T00:00:00"/>
    <n v="1425.62"/>
    <n v="0"/>
    <n v="0"/>
    <n v="792.45"/>
    <n v="35"/>
    <n v="22.641428571428573"/>
    <n v="633.16999999999996"/>
    <n v="15"/>
    <n v="50"/>
    <n v="42.211333333333329"/>
    <n v="28.5124"/>
    <m/>
    <m/>
    <m/>
    <x v="45"/>
    <x v="3"/>
    <x v="4"/>
  </r>
  <r>
    <s v="2-45"/>
    <d v="2010-07-31T00:00:00"/>
    <n v="1181.49"/>
    <n v="0"/>
    <n v="0"/>
    <n v="600.65"/>
    <n v="22"/>
    <n v="27.302272727272726"/>
    <n v="580.84"/>
    <n v="10"/>
    <n v="32"/>
    <n v="58.084000000000003"/>
    <n v="36.9215625"/>
    <m/>
    <m/>
    <m/>
    <x v="45"/>
    <x v="3"/>
    <x v="5"/>
  </r>
  <r>
    <m/>
    <d v="2010-08-01T00:00:00"/>
    <n v="6151.7999999999993"/>
    <n v="3789.42"/>
    <n v="9941.2199999999993"/>
    <m/>
    <n v="219"/>
    <n v="18.609212718723356"/>
    <n v="2225.7000000000003"/>
    <n v="45"/>
    <n v="264"/>
    <n v="48.574708333333341"/>
    <n v="23.571279280452448"/>
    <m/>
    <m/>
    <m/>
    <x v="46"/>
    <x v="3"/>
    <x v="6"/>
  </r>
  <r>
    <s v="2-46"/>
    <d v="2010-08-02T00:00:00"/>
    <n v="773.36"/>
    <n v="0"/>
    <n v="0"/>
    <n v="607.5"/>
    <n v="38"/>
    <n v="15.986842105263158"/>
    <n v="165.86"/>
    <n v="5"/>
    <n v="43"/>
    <n v="33.172000000000004"/>
    <n v="17.985116279069768"/>
    <m/>
    <m/>
    <m/>
    <x v="46"/>
    <x v="3"/>
    <x v="0"/>
  </r>
  <r>
    <s v="2-46"/>
    <d v="2010-08-03T00:00:00"/>
    <n v="756.14"/>
    <n v="0"/>
    <n v="0"/>
    <n v="616.04999999999995"/>
    <n v="41"/>
    <n v="15.025609756097559"/>
    <n v="140.09"/>
    <n v="8"/>
    <n v="49"/>
    <n v="17.51125"/>
    <n v="15.431428571428571"/>
    <m/>
    <m/>
    <m/>
    <x v="46"/>
    <x v="3"/>
    <x v="1"/>
  </r>
  <r>
    <s v="2-46"/>
    <d v="2010-08-04T00:00:00"/>
    <n v="835.44"/>
    <n v="0"/>
    <n v="0"/>
    <n v="527.5"/>
    <n v="34"/>
    <n v="15.514705882352942"/>
    <n v="307.94"/>
    <n v="10"/>
    <n v="44"/>
    <n v="30.794"/>
    <n v="18.987272727272728"/>
    <m/>
    <m/>
    <m/>
    <x v="46"/>
    <x v="3"/>
    <x v="2"/>
  </r>
  <r>
    <s v="2-46"/>
    <d v="2010-08-05T00:00:00"/>
    <n v="1117.1199999999999"/>
    <n v="0"/>
    <n v="0"/>
    <n v="914.85"/>
    <n v="45"/>
    <n v="20.330000000000002"/>
    <n v="202.27"/>
    <n v="8"/>
    <n v="53"/>
    <n v="25.283750000000001"/>
    <n v="21.077735849056605"/>
    <m/>
    <m/>
    <m/>
    <x v="46"/>
    <x v="3"/>
    <x v="3"/>
  </r>
  <r>
    <s v="2-46"/>
    <d v="2010-08-06T00:00:00"/>
    <n v="1062.7"/>
    <n v="0"/>
    <n v="0"/>
    <n v="819"/>
    <n v="42"/>
    <n v="19.5"/>
    <n v="243.7"/>
    <n v="9"/>
    <n v="51"/>
    <n v="27.077777777777776"/>
    <n v="20.837254901960787"/>
    <m/>
    <m/>
    <m/>
    <x v="46"/>
    <x v="3"/>
    <x v="4"/>
  </r>
  <r>
    <s v="2-46"/>
    <d v="2010-08-07T00:00:00"/>
    <n v="821.85"/>
    <n v="0"/>
    <n v="0"/>
    <n v="552.54999999999995"/>
    <n v="23"/>
    <n v="24.02391304347826"/>
    <n v="269.3"/>
    <n v="7"/>
    <n v="30"/>
    <n v="38.471428571428575"/>
    <n v="27.394999999999996"/>
    <m/>
    <m/>
    <m/>
    <x v="46"/>
    <x v="3"/>
    <x v="5"/>
  </r>
  <r>
    <m/>
    <d v="2010-08-08T00:00:00"/>
    <n v="4544.76"/>
    <n v="4248.34"/>
    <n v="8793.1"/>
    <m/>
    <n v="223"/>
    <n v="18.396845131198653"/>
    <n v="1329.16"/>
    <n v="47"/>
    <n v="270"/>
    <n v="28.718367724867722"/>
    <n v="20.285634721464742"/>
    <m/>
    <m/>
    <m/>
    <x v="47"/>
    <x v="3"/>
    <x v="6"/>
  </r>
  <r>
    <s v="2-47"/>
    <d v="2010-08-09T00:00:00"/>
    <n v="0"/>
    <n v="0"/>
    <n v="0"/>
    <n v="0"/>
    <n v="0"/>
    <n v="0"/>
    <n v="0"/>
    <n v="0"/>
    <n v="0"/>
    <n v="0"/>
    <n v="0"/>
    <s v="SHOW DAY"/>
    <m/>
    <m/>
    <x v="47"/>
    <x v="3"/>
    <x v="0"/>
  </r>
  <r>
    <s v="2-47"/>
    <d v="2010-08-10T00:00:00"/>
    <n v="1066.58"/>
    <n v="0"/>
    <n v="0"/>
    <n v="876.5"/>
    <n v="53"/>
    <n v="16.537735849056602"/>
    <n v="190.08"/>
    <n v="7"/>
    <n v="60"/>
    <n v="27.154285714285717"/>
    <n v="17.776333333333334"/>
    <m/>
    <m/>
    <m/>
    <x v="47"/>
    <x v="3"/>
    <x v="1"/>
  </r>
  <r>
    <s v="2-47"/>
    <d v="2010-08-11T00:00:00"/>
    <n v="1095.76"/>
    <n v="0"/>
    <n v="0"/>
    <n v="868.6"/>
    <n v="40"/>
    <n v="21.715"/>
    <n v="227.16"/>
    <n v="8"/>
    <n v="48"/>
    <n v="28.395"/>
    <n v="22.828333333333333"/>
    <m/>
    <m/>
    <m/>
    <x v="47"/>
    <x v="3"/>
    <x v="2"/>
  </r>
  <r>
    <s v="2-47"/>
    <d v="2010-08-12T00:00:00"/>
    <n v="1058.1099999999999"/>
    <n v="0"/>
    <n v="0"/>
    <n v="673.6"/>
    <n v="39"/>
    <n v="17.271794871794871"/>
    <n v="384.51"/>
    <n v="13"/>
    <n v="52"/>
    <n v="29.577692307692306"/>
    <n v="20.348269230769233"/>
    <m/>
    <m/>
    <m/>
    <x v="47"/>
    <x v="3"/>
    <x v="3"/>
  </r>
  <r>
    <s v="2-47"/>
    <d v="2010-08-13T00:00:00"/>
    <n v="1683.4"/>
    <n v="0"/>
    <n v="0"/>
    <n v="858.95"/>
    <n v="44"/>
    <n v="19.521590909090911"/>
    <n v="824.45"/>
    <n v="13"/>
    <n v="57"/>
    <n v="63.419230769230772"/>
    <n v="29.533333333333335"/>
    <m/>
    <m/>
    <m/>
    <x v="47"/>
    <x v="3"/>
    <x v="4"/>
  </r>
  <r>
    <s v="2-47"/>
    <d v="2010-08-14T00:00:00"/>
    <n v="779.58"/>
    <n v="0"/>
    <n v="0"/>
    <n v="498.2"/>
    <n v="26"/>
    <n v="19.161538461538463"/>
    <n v="281.38"/>
    <n v="8"/>
    <n v="34"/>
    <n v="35.172499999999999"/>
    <n v="22.928823529411762"/>
    <m/>
    <m/>
    <m/>
    <x v="47"/>
    <x v="3"/>
    <x v="5"/>
  </r>
  <r>
    <m/>
    <d v="2010-08-15T00:00:00"/>
    <n v="5683.43"/>
    <n v="2890.96"/>
    <n v="8574.39"/>
    <m/>
    <n v="202"/>
    <n v="15.701276681913475"/>
    <n v="1907.58"/>
    <n v="49"/>
    <n v="251"/>
    <n v="30.619784798534795"/>
    <n v="18.902515460030166"/>
    <m/>
    <m/>
    <m/>
    <x v="48"/>
    <x v="3"/>
    <x v="6"/>
  </r>
  <r>
    <s v="2-48"/>
    <d v="2010-08-16T00:00:00"/>
    <n v="734.93"/>
    <n v="0"/>
    <n v="0"/>
    <n v="571.4"/>
    <n v="40"/>
    <n v="14.285"/>
    <n v="163.53"/>
    <n v="5"/>
    <n v="45"/>
    <n v="32.706000000000003"/>
    <n v="16.331777777777777"/>
    <m/>
    <m/>
    <m/>
    <x v="48"/>
    <x v="3"/>
    <x v="0"/>
  </r>
  <r>
    <s v="2-48"/>
    <d v="2010-08-17T00:00:00"/>
    <n v="710.49"/>
    <n v="0"/>
    <n v="0"/>
    <n v="535.9"/>
    <n v="32"/>
    <n v="16.746874999999999"/>
    <n v="174.59"/>
    <n v="8"/>
    <n v="40"/>
    <n v="21.82375"/>
    <n v="17.762250000000002"/>
    <m/>
    <m/>
    <m/>
    <x v="48"/>
    <x v="3"/>
    <x v="1"/>
  </r>
  <r>
    <s v="2-48"/>
    <d v="2010-08-18T00:00:00"/>
    <n v="1023.37"/>
    <n v="0"/>
    <n v="0"/>
    <n v="531.15"/>
    <n v="31"/>
    <n v="17.133870967741935"/>
    <n v="491.22"/>
    <n v="12"/>
    <n v="43"/>
    <n v="40.935000000000002"/>
    <n v="23.776046511627907"/>
    <m/>
    <m/>
    <m/>
    <x v="48"/>
    <x v="3"/>
    <x v="2"/>
  </r>
  <r>
    <s v="2-48"/>
    <d v="2010-08-19T00:00:00"/>
    <n v="958.26"/>
    <n v="0"/>
    <n v="0"/>
    <n v="577.15"/>
    <n v="32"/>
    <n v="18.035937499999999"/>
    <n v="381.11"/>
    <n v="5"/>
    <n v="37"/>
    <n v="76.222000000000008"/>
    <n v="25.89891891891892"/>
    <m/>
    <m/>
    <m/>
    <x v="48"/>
    <x v="3"/>
    <x v="3"/>
  </r>
  <r>
    <s v="2-48"/>
    <d v="2010-08-20T00:00:00"/>
    <n v="1469.16"/>
    <n v="0"/>
    <n v="0"/>
    <n v="785.55"/>
    <n v="38"/>
    <n v="20.672368421052632"/>
    <n v="683.61"/>
    <n v="13"/>
    <n v="51"/>
    <n v="52.585384615384619"/>
    <n v="28.80705882352941"/>
    <m/>
    <m/>
    <m/>
    <x v="48"/>
    <x v="3"/>
    <x v="4"/>
  </r>
  <r>
    <s v="2-48"/>
    <d v="2010-08-21T00:00:00"/>
    <n v="1581.06"/>
    <n v="0"/>
    <n v="0"/>
    <n v="745.8"/>
    <n v="35"/>
    <n v="21.308571428571426"/>
    <n v="835.26"/>
    <n v="11"/>
    <n v="46"/>
    <n v="75.932727272727277"/>
    <n v="34.37086956521739"/>
    <m/>
    <m/>
    <m/>
    <x v="48"/>
    <x v="3"/>
    <x v="5"/>
  </r>
  <r>
    <m/>
    <d v="2010-08-22T00:00:00"/>
    <n v="6477.27"/>
    <n v="4099.51"/>
    <n v="10576.78"/>
    <m/>
    <n v="208"/>
    <n v="18.030437219560998"/>
    <n v="2729.3199999999997"/>
    <n v="54"/>
    <n v="262"/>
    <n v="50.034143648018649"/>
    <n v="24.491153599511904"/>
    <m/>
    <m/>
    <m/>
    <x v="49"/>
    <x v="3"/>
    <x v="6"/>
  </r>
  <r>
    <s v="2-49"/>
    <d v="2010-08-23T00:00:00"/>
    <n v="825.19"/>
    <n v="0"/>
    <n v="0"/>
    <n v="327.45"/>
    <n v="21"/>
    <n v="15.592857142857142"/>
    <n v="497.74"/>
    <n v="8"/>
    <n v="29"/>
    <n v="62.217500000000001"/>
    <n v="28.4548275862069"/>
    <m/>
    <m/>
    <m/>
    <x v="49"/>
    <x v="3"/>
    <x v="0"/>
  </r>
  <r>
    <s v="2-49"/>
    <d v="2010-08-24T00:00:00"/>
    <n v="1012.84"/>
    <n v="0"/>
    <n v="0"/>
    <n v="724.45"/>
    <n v="36"/>
    <n v="20.123611111111114"/>
    <n v="288.39"/>
    <n v="7"/>
    <n v="43"/>
    <n v="41.198571428571427"/>
    <n v="23.554418604651165"/>
    <m/>
    <m/>
    <m/>
    <x v="49"/>
    <x v="3"/>
    <x v="1"/>
  </r>
  <r>
    <s v="2-49"/>
    <d v="2010-08-25T00:00:00"/>
    <n v="836.34"/>
    <n v="0"/>
    <n v="0"/>
    <n v="748"/>
    <n v="44"/>
    <n v="17"/>
    <n v="88.34"/>
    <n v="3"/>
    <n v="47"/>
    <n v="29.446666666666669"/>
    <n v="17.794468085106384"/>
    <m/>
    <m/>
    <m/>
    <x v="49"/>
    <x v="3"/>
    <x v="2"/>
  </r>
  <r>
    <s v="2-49"/>
    <d v="2010-08-26T00:00:00"/>
    <n v="597.91"/>
    <n v="0"/>
    <n v="0"/>
    <n v="424.95"/>
    <n v="31"/>
    <n v="13.708064516129031"/>
    <n v="162.96"/>
    <n v="5"/>
    <n v="36"/>
    <n v="32.591999999999999"/>
    <n v="16.330833333333331"/>
    <m/>
    <m/>
    <m/>
    <x v="49"/>
    <x v="3"/>
    <x v="3"/>
  </r>
  <r>
    <s v="2-49"/>
    <d v="2010-08-27T00:00:00"/>
    <n v="1515.91"/>
    <n v="0"/>
    <n v="0"/>
    <n v="1160.75"/>
    <n v="53"/>
    <n v="21.900943396226417"/>
    <n v="355.16"/>
    <n v="9"/>
    <n v="62"/>
    <n v="39.462222222222223"/>
    <n v="24.450161290322583"/>
    <m/>
    <m/>
    <m/>
    <x v="49"/>
    <x v="3"/>
    <x v="4"/>
  </r>
  <r>
    <s v="2-49"/>
    <d v="2010-08-28T00:00:00"/>
    <n v="1319.73"/>
    <n v="0"/>
    <n v="0"/>
    <n v="626.29999999999995"/>
    <n v="26"/>
    <n v="24.088461538461537"/>
    <n v="693.43"/>
    <n v="12"/>
    <n v="38"/>
    <n v="57.785833333333329"/>
    <n v="34.729736842105261"/>
    <m/>
    <m/>
    <m/>
    <x v="49"/>
    <x v="3"/>
    <x v="5"/>
  </r>
  <r>
    <m/>
    <d v="2010-08-29T00:00:00"/>
    <n v="6107.92"/>
    <n v="6518.29"/>
    <n v="12626.21"/>
    <m/>
    <n v="211"/>
    <n v="18.735656284130872"/>
    <n v="2086.02"/>
    <n v="44"/>
    <n v="255"/>
    <n v="43.783798941798942"/>
    <n v="24.219074290287605"/>
    <m/>
    <m/>
    <m/>
    <x v="50"/>
    <x v="3"/>
    <x v="6"/>
  </r>
  <r>
    <s v="2-50"/>
    <d v="2010-08-30T00:00:00"/>
    <n v="1239.1300000000001"/>
    <n v="0"/>
    <n v="0"/>
    <n v="878.6"/>
    <n v="38"/>
    <n v="23.121052631578948"/>
    <n v="360.53"/>
    <n v="11"/>
    <n v="49"/>
    <n v="32.775454545454544"/>
    <n v="25.288367346938777"/>
    <m/>
    <m/>
    <m/>
    <x v="50"/>
    <x v="3"/>
    <x v="0"/>
  </r>
  <r>
    <s v="2-50"/>
    <d v="2010-08-31T00:00:00"/>
    <n v="616.65"/>
    <n v="0"/>
    <n v="0"/>
    <n v="541.79999999999995"/>
    <n v="29"/>
    <n v="18.682758620689654"/>
    <n v="74.849999999999994"/>
    <n v="3"/>
    <n v="32"/>
    <n v="24.95"/>
    <n v="19.270312499999999"/>
    <m/>
    <m/>
    <m/>
    <x v="50"/>
    <x v="3"/>
    <x v="1"/>
  </r>
  <r>
    <s v="2-50"/>
    <d v="2010-09-01T00:00:00"/>
    <n v="840.12"/>
    <n v="0"/>
    <n v="0"/>
    <n v="601.20000000000005"/>
    <n v="28"/>
    <n v="21.471428571428572"/>
    <n v="238.92"/>
    <n v="9"/>
    <n v="37"/>
    <n v="26.546666666666667"/>
    <n v="22.705945945945945"/>
    <m/>
    <m/>
    <m/>
    <x v="50"/>
    <x v="3"/>
    <x v="2"/>
  </r>
  <r>
    <s v="2-50"/>
    <d v="2010-09-02T00:00:00"/>
    <n v="1148.6400000000001"/>
    <n v="0"/>
    <n v="0"/>
    <n v="754.7"/>
    <n v="44"/>
    <n v="17.152272727272727"/>
    <n v="393.94"/>
    <n v="4"/>
    <n v="48"/>
    <n v="98.484999999999999"/>
    <n v="23.930000000000003"/>
    <m/>
    <m/>
    <m/>
    <x v="50"/>
    <x v="3"/>
    <x v="3"/>
  </r>
  <r>
    <s v="2-50"/>
    <d v="2010-09-03T00:00:00"/>
    <n v="1259.6300000000001"/>
    <n v="0"/>
    <n v="0"/>
    <n v="815.4"/>
    <n v="47"/>
    <n v="17.348936170212767"/>
    <n v="444.23"/>
    <n v="11"/>
    <n v="58"/>
    <n v="40.384545454545453"/>
    <n v="21.717758620689658"/>
    <m/>
    <m/>
    <m/>
    <x v="50"/>
    <x v="3"/>
    <x v="4"/>
  </r>
  <r>
    <s v="2-50"/>
    <d v="2010-09-04T00:00:00"/>
    <n v="879.33"/>
    <n v="0"/>
    <n v="0"/>
    <n v="731.75"/>
    <n v="30"/>
    <n v="24.391666666666666"/>
    <n v="147.58000000000001"/>
    <n v="3"/>
    <n v="33"/>
    <n v="49.193333333333335"/>
    <n v="26.646363636363638"/>
    <m/>
    <m/>
    <m/>
    <x v="50"/>
    <x v="3"/>
    <x v="5"/>
  </r>
  <r>
    <m/>
    <d v="2010-09-05T00:00:00"/>
    <n v="5983.5"/>
    <n v="3914.29"/>
    <n v="9897.7900000000009"/>
    <m/>
    <n v="216"/>
    <n v="20.361352564641557"/>
    <n v="1660.05"/>
    <n v="41"/>
    <n v="257"/>
    <n v="45.389166666666661"/>
    <n v="23.259791341656339"/>
    <m/>
    <m/>
    <m/>
    <x v="51"/>
    <x v="3"/>
    <x v="6"/>
  </r>
  <r>
    <s v="2-51"/>
    <d v="2010-09-06T00:00:00"/>
    <n v="1453.02"/>
    <n v="0"/>
    <n v="0"/>
    <n v="575.70000000000005"/>
    <n v="34"/>
    <n v="16.932352941176472"/>
    <n v="877.32"/>
    <n v="7"/>
    <n v="41"/>
    <n v="125.33142857142857"/>
    <n v="35.439512195121949"/>
    <m/>
    <m/>
    <m/>
    <x v="51"/>
    <x v="3"/>
    <x v="0"/>
  </r>
  <r>
    <s v="2-51"/>
    <d v="2010-09-07T00:00:00"/>
    <n v="704.5"/>
    <n v="0"/>
    <n v="0"/>
    <n v="527.54999999999995"/>
    <n v="29"/>
    <n v="18.191379310344825"/>
    <n v="176.95"/>
    <n v="7"/>
    <n v="36"/>
    <n v="25.278571428571428"/>
    <n v="19.569444444444443"/>
    <m/>
    <m/>
    <m/>
    <x v="51"/>
    <x v="3"/>
    <x v="1"/>
  </r>
  <r>
    <s v="2-51"/>
    <d v="2010-09-08T00:00:00"/>
    <n v="1432.99"/>
    <n v="0"/>
    <n v="0"/>
    <n v="953.6"/>
    <n v="49"/>
    <n v="19.461224489795917"/>
    <n v="479.39"/>
    <n v="13"/>
    <n v="62"/>
    <n v="36.876153846153848"/>
    <n v="23.112741935483871"/>
    <m/>
    <m/>
    <m/>
    <x v="51"/>
    <x v="3"/>
    <x v="2"/>
  </r>
  <r>
    <s v="2-51"/>
    <d v="2010-09-09T00:00:00"/>
    <n v="1150.9000000000001"/>
    <n v="0"/>
    <n v="0"/>
    <n v="526.85"/>
    <n v="42"/>
    <n v="12.544047619047619"/>
    <n v="624.04999999999995"/>
    <n v="13"/>
    <n v="55"/>
    <n v="48.003846153846148"/>
    <n v="20.925454545454546"/>
    <m/>
    <m/>
    <m/>
    <x v="51"/>
    <x v="3"/>
    <x v="3"/>
  </r>
  <r>
    <s v="2-51"/>
    <d v="2010-09-10T00:00:00"/>
    <n v="1572.3"/>
    <n v="0"/>
    <n v="0"/>
    <n v="1169.75"/>
    <n v="55"/>
    <n v="21.268181818181819"/>
    <n v="402.55"/>
    <n v="11"/>
    <n v="66"/>
    <n v="36.595454545454544"/>
    <n v="23.822727272727271"/>
    <m/>
    <m/>
    <m/>
    <x v="51"/>
    <x v="3"/>
    <x v="4"/>
  </r>
  <r>
    <s v="2-51"/>
    <d v="2010-09-11T00:00:00"/>
    <n v="877.11"/>
    <n v="0"/>
    <n v="0"/>
    <n v="485.85"/>
    <n v="23"/>
    <n v="21.123913043478261"/>
    <n v="391.26"/>
    <n v="11"/>
    <n v="34"/>
    <n v="35.56909090909091"/>
    <n v="25.79735294117647"/>
    <m/>
    <m/>
    <m/>
    <x v="51"/>
    <x v="3"/>
    <x v="5"/>
  </r>
  <r>
    <m/>
    <d v="2010-09-12T00:00:00"/>
    <n v="7190.82"/>
    <n v="3706.64"/>
    <n v="10897.46"/>
    <m/>
    <n v="232"/>
    <n v="18.253516537004149"/>
    <n v="2951.5200000000004"/>
    <n v="62"/>
    <n v="294"/>
    <n v="51.275757575757581"/>
    <n v="24.777872222401424"/>
    <m/>
    <m/>
    <m/>
    <x v="52"/>
    <x v="3"/>
    <x v="6"/>
  </r>
  <r>
    <s v="2-52"/>
    <d v="2010-09-13T00:00:00"/>
    <n v="900.47"/>
    <n v="0"/>
    <n v="0"/>
    <n v="577.54999999999995"/>
    <n v="38"/>
    <n v="15.198684210526315"/>
    <n v="322.92"/>
    <n v="8"/>
    <n v="46"/>
    <n v="40.365000000000002"/>
    <n v="19.575434782608696"/>
    <m/>
    <m/>
    <m/>
    <x v="52"/>
    <x v="3"/>
    <x v="0"/>
  </r>
  <r>
    <s v="2-52"/>
    <d v="2010-09-14T00:00:00"/>
    <n v="1156.21"/>
    <n v="0"/>
    <n v="0"/>
    <n v="801.95"/>
    <n v="46"/>
    <n v="17.433695652173913"/>
    <n v="354.26"/>
    <n v="8"/>
    <n v="54"/>
    <n v="44.282499999999999"/>
    <n v="21.411296296296296"/>
    <m/>
    <m/>
    <m/>
    <x v="52"/>
    <x v="3"/>
    <x v="1"/>
  </r>
  <r>
    <s v="2-52"/>
    <d v="2010-09-15T00:00:00"/>
    <n v="1017.86"/>
    <n v="0"/>
    <n v="0"/>
    <n v="680.65"/>
    <n v="27"/>
    <n v="25.209259259259259"/>
    <n v="337.21"/>
    <n v="5"/>
    <n v="32"/>
    <n v="67.441999999999993"/>
    <n v="31.808124999999997"/>
    <m/>
    <m/>
    <m/>
    <x v="52"/>
    <x v="3"/>
    <x v="2"/>
  </r>
  <r>
    <s v="2-52"/>
    <d v="2010-09-16T00:00:00"/>
    <n v="1243.68"/>
    <n v="0"/>
    <n v="0"/>
    <n v="973.6"/>
    <n v="41"/>
    <n v="23.746341463414634"/>
    <n v="270.08"/>
    <n v="10"/>
    <n v="51"/>
    <n v="27.007999999999999"/>
    <n v="24.385882352941177"/>
    <m/>
    <m/>
    <m/>
    <x v="52"/>
    <x v="3"/>
    <x v="3"/>
  </r>
  <r>
    <s v="2-52"/>
    <d v="2010-09-17T00:00:00"/>
    <n v="1941.94"/>
    <n v="0"/>
    <n v="0"/>
    <n v="887.31"/>
    <n v="44"/>
    <n v="20.166136363636362"/>
    <n v="1054.6300000000001"/>
    <n v="12"/>
    <n v="56"/>
    <n v="87.885833333333338"/>
    <n v="34.677500000000002"/>
    <m/>
    <m/>
    <m/>
    <x v="52"/>
    <x v="3"/>
    <x v="4"/>
  </r>
  <r>
    <s v="2-52"/>
    <d v="2010-09-18T00:00:00"/>
    <n v="1816.76"/>
    <n v="0"/>
    <n v="0"/>
    <n v="693.63"/>
    <n v="35"/>
    <n v="19.818000000000001"/>
    <n v="1123.1300000000001"/>
    <n v="7"/>
    <n v="42"/>
    <n v="160.44714285714286"/>
    <n v="43.256190476190483"/>
    <m/>
    <m/>
    <m/>
    <x v="52"/>
    <x v="3"/>
    <x v="5"/>
  </r>
  <r>
    <m/>
    <d v="2010-09-19T00:00:00"/>
    <n v="8076.92"/>
    <n v="4345.4399999999996"/>
    <n v="12422.36"/>
    <m/>
    <n v="231"/>
    <n v="20.26201949150175"/>
    <n v="3462.2300000000005"/>
    <n v="50"/>
    <n v="281"/>
    <n v="71.238412698412702"/>
    <n v="29.185738151339439"/>
    <m/>
    <m/>
    <m/>
    <x v="0"/>
    <x v="3"/>
    <x v="6"/>
  </r>
  <r>
    <s v="3-01"/>
    <d v="2010-09-20T00:00:00"/>
    <n v="1099.8"/>
    <n v="0"/>
    <n v="0"/>
    <n v="762.65"/>
    <n v="48"/>
    <n v="15.888541666666667"/>
    <n v="337.15"/>
    <n v="5"/>
    <n v="53"/>
    <n v="67.429999999999993"/>
    <n v="20.750943396226415"/>
    <m/>
    <m/>
    <m/>
    <x v="0"/>
    <x v="3"/>
    <x v="0"/>
  </r>
  <r>
    <s v="3-01"/>
    <d v="2010-09-21T00:00:00"/>
    <n v="777.92"/>
    <n v="0"/>
    <n v="0"/>
    <n v="486.35"/>
    <n v="33"/>
    <n v="14.737878787878788"/>
    <n v="291.57"/>
    <n v="9"/>
    <n v="42"/>
    <n v="32.396666666666668"/>
    <n v="18.521904761904764"/>
    <m/>
    <m/>
    <m/>
    <x v="0"/>
    <x v="3"/>
    <x v="1"/>
  </r>
  <r>
    <s v="3-01"/>
    <d v="2010-09-22T00:00:00"/>
    <n v="734.32"/>
    <n v="0"/>
    <n v="0"/>
    <n v="622.75"/>
    <n v="42"/>
    <n v="14.827380952380953"/>
    <n v="111.57"/>
    <n v="5"/>
    <n v="47"/>
    <n v="22.314"/>
    <n v="15.62382978723404"/>
    <m/>
    <m/>
    <m/>
    <x v="0"/>
    <x v="3"/>
    <x v="2"/>
  </r>
  <r>
    <s v="3-01"/>
    <d v="2010-09-23T00:00:00"/>
    <n v="1195.3800000000001"/>
    <n v="0"/>
    <n v="0"/>
    <n v="674.2"/>
    <n v="45"/>
    <n v="14.982222222222223"/>
    <n v="521.17999999999995"/>
    <n v="11"/>
    <n v="56"/>
    <n v="47.379999999999995"/>
    <n v="21.346071428571431"/>
    <m/>
    <m/>
    <m/>
    <x v="0"/>
    <x v="3"/>
    <x v="3"/>
  </r>
  <r>
    <s v="3-01"/>
    <d v="2010-09-24T00:00:00"/>
    <n v="2244.6799999999998"/>
    <n v="0"/>
    <n v="0"/>
    <n v="1527.9"/>
    <n v="52"/>
    <n v="29.382692307692309"/>
    <n v="716.78"/>
    <n v="14"/>
    <n v="66"/>
    <n v="51.198571428571427"/>
    <n v="34.010303030303035"/>
    <m/>
    <m/>
    <m/>
    <x v="0"/>
    <x v="3"/>
    <x v="4"/>
  </r>
  <r>
    <s v="3-01"/>
    <d v="2010-09-25T00:00:00"/>
    <n v="1254.69"/>
    <n v="0"/>
    <n v="0"/>
    <n v="1057.7"/>
    <n v="43"/>
    <n v="24.597674418604651"/>
    <n v="196.99"/>
    <n v="4"/>
    <n v="47"/>
    <n v="49.247500000000002"/>
    <n v="26.695531914893618"/>
    <m/>
    <m/>
    <m/>
    <x v="0"/>
    <x v="3"/>
    <x v="5"/>
  </r>
  <r>
    <m/>
    <d v="2010-09-26T00:00:00"/>
    <n v="7306.7900000000009"/>
    <n v="4122.72"/>
    <n v="11429.510000000002"/>
    <m/>
    <n v="263"/>
    <n v="19.069398392574264"/>
    <n v="2175.2399999999998"/>
    <n v="48"/>
    <n v="311"/>
    <n v="44.994456349206338"/>
    <n v="22.824764053188886"/>
    <m/>
    <m/>
    <m/>
    <x v="1"/>
    <x v="3"/>
    <x v="6"/>
  </r>
  <r>
    <s v="3-02"/>
    <d v="2010-09-27T00:00:00"/>
    <n v="718.95"/>
    <n v="0"/>
    <n v="0"/>
    <n v="426.8"/>
    <n v="20"/>
    <n v="21.34"/>
    <n v="292.14999999999998"/>
    <n v="7"/>
    <n v="27"/>
    <n v="41.73571428571428"/>
    <n v="26.62777777777778"/>
    <m/>
    <m/>
    <m/>
    <x v="1"/>
    <x v="3"/>
    <x v="0"/>
  </r>
  <r>
    <s v="3-02"/>
    <d v="2010-09-28T00:00:00"/>
    <n v="1025.1600000000001"/>
    <n v="0"/>
    <n v="0"/>
    <n v="748.2"/>
    <n v="49"/>
    <n v="15.269387755102041"/>
    <n v="276.95999999999998"/>
    <n v="8"/>
    <n v="57"/>
    <n v="34.619999999999997"/>
    <n v="17.985263157894739"/>
    <m/>
    <m/>
    <m/>
    <x v="1"/>
    <x v="3"/>
    <x v="1"/>
  </r>
  <r>
    <s v="3-02"/>
    <d v="2010-09-29T00:00:00"/>
    <n v="1068.73"/>
    <n v="0"/>
    <n v="0"/>
    <n v="758"/>
    <n v="40"/>
    <n v="18.95"/>
    <n v="310.73"/>
    <n v="7"/>
    <n v="47"/>
    <n v="44.39"/>
    <n v="22.738936170212767"/>
    <m/>
    <m/>
    <m/>
    <x v="1"/>
    <x v="3"/>
    <x v="2"/>
  </r>
  <r>
    <s v="3-02"/>
    <d v="2010-09-30T00:00:00"/>
    <n v="1444.93"/>
    <n v="0"/>
    <n v="0"/>
    <n v="879.75"/>
    <n v="54"/>
    <n v="16.291666666666668"/>
    <n v="565.17999999999995"/>
    <n v="13"/>
    <n v="67"/>
    <n v="43.475384615384613"/>
    <n v="21.566119402985073"/>
    <m/>
    <m/>
    <m/>
    <x v="1"/>
    <x v="3"/>
    <x v="3"/>
  </r>
  <r>
    <s v="3-02"/>
    <d v="2010-10-01T00:00:00"/>
    <n v="1688.21"/>
    <n v="0"/>
    <n v="0"/>
    <n v="1067.3499999999999"/>
    <n v="42"/>
    <n v="25.413095238095234"/>
    <n v="620.86"/>
    <n v="15"/>
    <n v="57"/>
    <n v="41.390666666666668"/>
    <n v="29.617719298245614"/>
    <m/>
    <m/>
    <m/>
    <x v="1"/>
    <x v="3"/>
    <x v="4"/>
  </r>
  <r>
    <s v="3-02"/>
    <d v="2010-10-02T00:00:00"/>
    <n v="1181.9000000000001"/>
    <n v="0"/>
    <n v="0"/>
    <n v="737.7"/>
    <n v="27"/>
    <n v="27.322222222222223"/>
    <n v="444.2"/>
    <n v="10"/>
    <n v="37"/>
    <n v="44.42"/>
    <n v="31.943243243243245"/>
    <m/>
    <m/>
    <m/>
    <x v="1"/>
    <x v="3"/>
    <x v="5"/>
  </r>
  <r>
    <m/>
    <d v="2010-10-03T00:00:00"/>
    <n v="7127.880000000001"/>
    <n v="3731.96"/>
    <n v="10859.84"/>
    <m/>
    <n v="232"/>
    <n v="20.764395313681028"/>
    <n v="2510.08"/>
    <n v="60"/>
    <n v="292"/>
    <n v="41.671960927960924"/>
    <n v="25.079843175059867"/>
    <m/>
    <m/>
    <m/>
    <x v="2"/>
    <x v="3"/>
    <x v="6"/>
  </r>
  <r>
    <s v="3-03"/>
    <d v="2010-10-04T00:00:00"/>
    <n v="861.71"/>
    <n v="0"/>
    <n v="0"/>
    <n v="699.45"/>
    <n v="38"/>
    <n v="18.406578947368423"/>
    <n v="162.26"/>
    <n v="6"/>
    <n v="44"/>
    <n v="27.043333333333333"/>
    <n v="19.584318181818183"/>
    <m/>
    <m/>
    <m/>
    <x v="2"/>
    <x v="3"/>
    <x v="0"/>
  </r>
  <r>
    <s v="3-03"/>
    <d v="2010-10-05T00:00:00"/>
    <n v="868.09"/>
    <n v="0"/>
    <n v="0"/>
    <n v="742.85"/>
    <n v="40"/>
    <n v="18.571249999999999"/>
    <n v="125.24"/>
    <n v="2"/>
    <n v="42"/>
    <n v="62.62"/>
    <n v="20.668809523809525"/>
    <m/>
    <m/>
    <m/>
    <x v="2"/>
    <x v="3"/>
    <x v="1"/>
  </r>
  <r>
    <s v="3-03"/>
    <d v="2010-10-06T00:00:00"/>
    <n v="1305.04"/>
    <n v="0"/>
    <n v="0"/>
    <n v="836.8"/>
    <n v="43"/>
    <n v="19.460465116279067"/>
    <n v="468.24"/>
    <n v="10"/>
    <n v="53"/>
    <n v="46.823999999999998"/>
    <n v="24.623396226415093"/>
    <m/>
    <m/>
    <m/>
    <x v="2"/>
    <x v="3"/>
    <x v="2"/>
  </r>
  <r>
    <s v="3-03"/>
    <d v="2010-10-07T00:00:00"/>
    <n v="931.86"/>
    <n v="0"/>
    <n v="0"/>
    <n v="533.35"/>
    <n v="39"/>
    <n v="13.675641025641026"/>
    <n v="398.51"/>
    <n v="10"/>
    <n v="49"/>
    <n v="39.850999999999999"/>
    <n v="19.017551020408163"/>
    <m/>
    <m/>
    <m/>
    <x v="2"/>
    <x v="3"/>
    <x v="3"/>
  </r>
  <r>
    <s v="3-03"/>
    <d v="2010-10-08T00:00:00"/>
    <n v="2204.38"/>
    <n v="0"/>
    <n v="0"/>
    <n v="1414.7"/>
    <n v="52"/>
    <n v="27.205769230769231"/>
    <n v="789.68"/>
    <n v="12"/>
    <n v="64"/>
    <n v="65.806666666666658"/>
    <n v="34.443437500000002"/>
    <m/>
    <m/>
    <m/>
    <x v="2"/>
    <x v="3"/>
    <x v="4"/>
  </r>
  <r>
    <s v="3-03"/>
    <d v="2010-10-09T00:00:00"/>
    <n v="1019.24"/>
    <n v="0"/>
    <n v="0"/>
    <n v="647.24"/>
    <n v="26"/>
    <n v="24.893846153846155"/>
    <n v="372.04"/>
    <n v="12"/>
    <n v="38"/>
    <n v="31.003333333333334"/>
    <n v="26.823157894736841"/>
    <m/>
    <m/>
    <m/>
    <x v="2"/>
    <x v="3"/>
    <x v="5"/>
  </r>
  <r>
    <m/>
    <d v="2010-10-10T00:00:00"/>
    <n v="7190.32"/>
    <n v="3489.25"/>
    <n v="10679.57"/>
    <m/>
    <n v="238"/>
    <n v="20.368925078983985"/>
    <n v="2315.9699999999998"/>
    <n v="52"/>
    <n v="290"/>
    <n v="45.524722222222216"/>
    <n v="24.193445057864636"/>
    <m/>
    <m/>
    <m/>
    <x v="3"/>
    <x v="3"/>
    <x v="6"/>
  </r>
  <r>
    <s v="3-04"/>
    <d v="2010-10-11T00:00:00"/>
    <n v="762.89"/>
    <n v="0"/>
    <n v="0"/>
    <n v="549.1"/>
    <n v="37"/>
    <n v="14.840540540540541"/>
    <n v="213.82"/>
    <n v="6"/>
    <n v="43"/>
    <n v="35.636666666666663"/>
    <n v="17.742325581395349"/>
    <m/>
    <m/>
    <m/>
    <x v="3"/>
    <x v="3"/>
    <x v="0"/>
  </r>
  <r>
    <s v="3-04"/>
    <d v="2010-10-12T00:00:00"/>
    <n v="1249.4000000000001"/>
    <n v="0"/>
    <n v="0"/>
    <n v="767.9"/>
    <n v="41"/>
    <n v="18.729268292682928"/>
    <n v="481.5"/>
    <n v="7"/>
    <n v="48"/>
    <n v="68.785714285714292"/>
    <n v="26.029166666666669"/>
    <m/>
    <m/>
    <m/>
    <x v="3"/>
    <x v="3"/>
    <x v="1"/>
  </r>
  <r>
    <s v="3-04"/>
    <d v="2010-10-13T00:00:00"/>
    <n v="1126.08"/>
    <n v="0"/>
    <n v="0"/>
    <n v="592.54999999999995"/>
    <n v="39"/>
    <n v="15.193589743589742"/>
    <n v="533.53"/>
    <n v="7"/>
    <n v="46"/>
    <n v="76.218571428571423"/>
    <n v="24.479999999999997"/>
    <m/>
    <m/>
    <m/>
    <x v="3"/>
    <x v="3"/>
    <x v="2"/>
  </r>
  <r>
    <s v="3-04"/>
    <d v="2010-10-14T00:00:00"/>
    <n v="1098.81"/>
    <n v="0"/>
    <n v="0"/>
    <n v="579.85"/>
    <n v="37"/>
    <n v="15.671621621621622"/>
    <n v="518.96"/>
    <n v="4"/>
    <n v="41"/>
    <n v="129.74"/>
    <n v="26.800243902439021"/>
    <m/>
    <m/>
    <m/>
    <x v="3"/>
    <x v="3"/>
    <x v="3"/>
  </r>
  <r>
    <s v="3-04"/>
    <d v="2010-10-15T00:00:00"/>
    <n v="1886.34"/>
    <n v="0"/>
    <n v="0"/>
    <n v="1285.2"/>
    <n v="59"/>
    <n v="21.783050847457627"/>
    <n v="601.13"/>
    <n v="14"/>
    <n v="73"/>
    <n v="42.937857142857141"/>
    <n v="25.840136986301371"/>
    <m/>
    <m/>
    <m/>
    <x v="3"/>
    <x v="3"/>
    <x v="4"/>
  </r>
  <r>
    <s v="3-04"/>
    <d v="2010-10-16T00:00:00"/>
    <n v="962.09"/>
    <n v="0"/>
    <n v="0"/>
    <n v="583.4"/>
    <n v="22"/>
    <n v="26.518181818181816"/>
    <n v="378.69"/>
    <n v="9"/>
    <n v="31"/>
    <n v="42.076666666666668"/>
    <n v="31.035161290322577"/>
    <m/>
    <m/>
    <m/>
    <x v="3"/>
    <x v="3"/>
    <x v="5"/>
  </r>
  <r>
    <m/>
    <d v="2010-10-17T00:00:00"/>
    <n v="7085.6100000000006"/>
    <n v="2266.5100000000002"/>
    <n v="9352.1200000000008"/>
    <m/>
    <n v="235"/>
    <n v="18.789375477345711"/>
    <n v="2727.63"/>
    <n v="47"/>
    <n v="282"/>
    <n v="65.899246031746031"/>
    <n v="25.321172404520834"/>
    <m/>
    <m/>
    <m/>
    <x v="4"/>
    <x v="3"/>
    <x v="6"/>
  </r>
  <r>
    <s v="3-05"/>
    <d v="2010-10-18T00:00:00"/>
    <n v="768.44"/>
    <n v="0"/>
    <n v="0"/>
    <n v="441.15"/>
    <n v="35"/>
    <n v="12.604285714285714"/>
    <n v="327.29000000000002"/>
    <n v="5"/>
    <n v="40"/>
    <n v="65.457999999999998"/>
    <n v="19.211000000000002"/>
    <m/>
    <m/>
    <m/>
    <x v="4"/>
    <x v="3"/>
    <x v="0"/>
  </r>
  <r>
    <s v="3-05"/>
    <d v="2010-10-19T00:00:00"/>
    <n v="1116.69"/>
    <n v="0"/>
    <n v="0"/>
    <n v="648.25"/>
    <n v="38"/>
    <n v="17.059210526315791"/>
    <n v="468.44"/>
    <n v="10"/>
    <n v="48"/>
    <n v="46.844000000000001"/>
    <n v="23.264375000000001"/>
    <m/>
    <m/>
    <m/>
    <x v="4"/>
    <x v="3"/>
    <x v="1"/>
  </r>
  <r>
    <s v="3-05"/>
    <d v="2010-10-20T00:00:00"/>
    <n v="1155.9000000000001"/>
    <n v="0"/>
    <n v="0"/>
    <n v="671.15"/>
    <n v="34"/>
    <n v="19.73970588235294"/>
    <n v="484.75"/>
    <n v="10"/>
    <n v="44"/>
    <n v="48.475000000000001"/>
    <n v="26.270454545454548"/>
    <m/>
    <m/>
    <m/>
    <x v="4"/>
    <x v="3"/>
    <x v="2"/>
  </r>
  <r>
    <s v="3-05"/>
    <d v="2010-10-21T00:00:00"/>
    <n v="1581.87"/>
    <n v="0"/>
    <n v="0"/>
    <n v="1057"/>
    <n v="49"/>
    <n v="21.571428571428573"/>
    <n v="524.87"/>
    <n v="9"/>
    <n v="58"/>
    <n v="58.318888888888893"/>
    <n v="27.273620689655171"/>
    <m/>
    <m/>
    <m/>
    <x v="4"/>
    <x v="3"/>
    <x v="3"/>
  </r>
  <r>
    <s v="3-05"/>
    <d v="2010-10-22T00:00:00"/>
    <n v="1224.53"/>
    <n v="0"/>
    <n v="0"/>
    <n v="832.75"/>
    <n v="39"/>
    <n v="21.352564102564102"/>
    <n v="391.78"/>
    <n v="10"/>
    <n v="49"/>
    <n v="39.177999999999997"/>
    <n v="24.990408163265304"/>
    <m/>
    <m/>
    <m/>
    <x v="4"/>
    <x v="3"/>
    <x v="4"/>
  </r>
  <r>
    <s v="3-05"/>
    <d v="2010-10-23T00:00:00"/>
    <n v="1086.3699999999999"/>
    <n v="0"/>
    <n v="0"/>
    <n v="761.9"/>
    <n v="30"/>
    <n v="25.396666666666665"/>
    <n v="324.47000000000003"/>
    <n v="8"/>
    <n v="38"/>
    <n v="40.558750000000003"/>
    <n v="28.588684210526313"/>
    <m/>
    <m/>
    <m/>
    <x v="4"/>
    <x v="3"/>
    <x v="5"/>
  </r>
  <r>
    <m/>
    <d v="2010-10-24T00:00:00"/>
    <n v="6933.7999999999993"/>
    <n v="2539.0500000000002"/>
    <n v="9472.8499999999985"/>
    <m/>
    <n v="225"/>
    <n v="19.620643577268961"/>
    <n v="2521.6000000000004"/>
    <n v="52"/>
    <n v="277"/>
    <n v="49.805439814814825"/>
    <n v="24.93309043481689"/>
    <m/>
    <m/>
    <m/>
    <x v="5"/>
    <x v="3"/>
    <x v="6"/>
  </r>
  <r>
    <s v="3-06"/>
    <d v="2010-10-25T00:00:00"/>
    <n v="1282.5999999999999"/>
    <n v="0"/>
    <n v="0"/>
    <n v="981.9"/>
    <n v="55"/>
    <n v="17.852727272727272"/>
    <n v="300.7"/>
    <n v="10"/>
    <n v="65"/>
    <n v="30.07"/>
    <n v="19.732307692307693"/>
    <m/>
    <m/>
    <m/>
    <x v="5"/>
    <x v="3"/>
    <x v="0"/>
  </r>
  <r>
    <s v="3-06"/>
    <d v="2010-10-26T00:00:00"/>
    <n v="729.51"/>
    <n v="0"/>
    <n v="0"/>
    <n v="542.70000000000005"/>
    <n v="34"/>
    <n v="15.961764705882354"/>
    <n v="186.81"/>
    <n v="10"/>
    <n v="44"/>
    <n v="18.681000000000001"/>
    <n v="16.579772727272726"/>
    <m/>
    <m/>
    <m/>
    <x v="5"/>
    <x v="3"/>
    <x v="1"/>
  </r>
  <r>
    <s v="3-06"/>
    <d v="2010-10-27T00:00:00"/>
    <n v="967.97"/>
    <n v="0"/>
    <n v="0"/>
    <n v="781.45"/>
    <n v="39"/>
    <n v="20.03717948717949"/>
    <n v="186.52"/>
    <n v="6"/>
    <n v="45"/>
    <n v="31.08666666666667"/>
    <n v="21.510444444444445"/>
    <m/>
    <m/>
    <m/>
    <x v="5"/>
    <x v="3"/>
    <x v="2"/>
  </r>
  <r>
    <s v="3-06"/>
    <d v="2010-10-28T00:00:00"/>
    <n v="1418.28"/>
    <n v="0"/>
    <n v="0"/>
    <n v="966.55"/>
    <n v="36"/>
    <n v="26.848611111111111"/>
    <n v="451.73"/>
    <n v="14"/>
    <n v="50"/>
    <n v="32.26642857142857"/>
    <n v="28.365600000000001"/>
    <m/>
    <m/>
    <m/>
    <x v="5"/>
    <x v="3"/>
    <x v="3"/>
  </r>
  <r>
    <s v="3-06"/>
    <d v="2010-10-29T00:00:00"/>
    <n v="1977.75"/>
    <n v="0"/>
    <n v="0"/>
    <n v="878.3"/>
    <n v="46"/>
    <n v="19.093478260869563"/>
    <n v="1099.45"/>
    <n v="17"/>
    <n v="63"/>
    <n v="64.673529411764704"/>
    <n v="31.392857142857142"/>
    <m/>
    <m/>
    <m/>
    <x v="5"/>
    <x v="3"/>
    <x v="4"/>
  </r>
  <r>
    <s v="3-06"/>
    <d v="2010-10-30T00:00:00"/>
    <n v="895.06"/>
    <n v="0"/>
    <n v="0"/>
    <n v="591.75"/>
    <n v="23"/>
    <n v="25.728260869565219"/>
    <n v="299.31"/>
    <n v="7"/>
    <n v="30"/>
    <n v="42.758571428571429"/>
    <n v="29.701999999999998"/>
    <m/>
    <m/>
    <m/>
    <x v="5"/>
    <x v="3"/>
    <x v="5"/>
  </r>
  <r>
    <m/>
    <d v="2010-10-31T00:00:00"/>
    <n v="7271.17"/>
    <n v="3730.31"/>
    <n v="11001.48"/>
    <m/>
    <n v="233"/>
    <n v="20.920336951222499"/>
    <n v="2524.52"/>
    <n v="64"/>
    <n v="297"/>
    <n v="36.589366013071896"/>
    <n v="24.547163667813667"/>
    <m/>
    <m/>
    <m/>
    <x v="6"/>
    <x v="3"/>
    <x v="6"/>
  </r>
  <r>
    <s v="3-07"/>
    <d v="2010-11-01T00:00:00"/>
    <n v="726.83"/>
    <n v="0"/>
    <n v="0"/>
    <n v="446.2"/>
    <n v="29"/>
    <n v="15.386206896551723"/>
    <n v="280.63"/>
    <n v="10"/>
    <n v="39"/>
    <n v="28.062999999999999"/>
    <n v="18.636666666666663"/>
    <m/>
    <m/>
    <m/>
    <x v="6"/>
    <x v="3"/>
    <x v="0"/>
  </r>
  <r>
    <s v="3-07"/>
    <d v="2010-11-02T00:00:00"/>
    <n v="585.87"/>
    <n v="0"/>
    <n v="0"/>
    <n v="508.1"/>
    <n v="38"/>
    <n v="13.371052631578948"/>
    <n v="77.77"/>
    <n v="2"/>
    <n v="40"/>
    <n v="38.884999999999998"/>
    <n v="14.646750000000001"/>
    <m/>
    <m/>
    <m/>
    <x v="6"/>
    <x v="3"/>
    <x v="1"/>
  </r>
  <r>
    <s v="3-07"/>
    <d v="2010-11-03T00:00:00"/>
    <n v="1733.55"/>
    <n v="0"/>
    <n v="0"/>
    <n v="1019.1"/>
    <n v="50"/>
    <n v="20.382000000000001"/>
    <n v="714.45"/>
    <n v="9"/>
    <n v="59"/>
    <n v="79.38333333333334"/>
    <n v="29.382203389830511"/>
    <m/>
    <m/>
    <m/>
    <x v="6"/>
    <x v="3"/>
    <x v="2"/>
  </r>
  <r>
    <s v="3-07"/>
    <d v="2010-11-04T00:00:00"/>
    <n v="776.68"/>
    <n v="0"/>
    <n v="0"/>
    <n v="445.85"/>
    <n v="29"/>
    <n v="15.374137931034484"/>
    <n v="330.83"/>
    <n v="8"/>
    <n v="37"/>
    <n v="41.353749999999998"/>
    <n v="20.991351351351351"/>
    <m/>
    <m/>
    <m/>
    <x v="6"/>
    <x v="3"/>
    <x v="3"/>
  </r>
  <r>
    <s v="3-07"/>
    <d v="2010-11-05T00:00:00"/>
    <n v="1892.79"/>
    <n v="0"/>
    <n v="0"/>
    <n v="1289.9000000000001"/>
    <n v="46"/>
    <n v="28.041304347826088"/>
    <n v="602.89"/>
    <n v="14"/>
    <n v="60"/>
    <n v="43.063571428571429"/>
    <n v="31.546499999999998"/>
    <m/>
    <m/>
    <m/>
    <x v="6"/>
    <x v="3"/>
    <x v="4"/>
  </r>
  <r>
    <s v="3-07"/>
    <d v="2010-11-06T00:00:00"/>
    <n v="1067.07"/>
    <n v="0"/>
    <n v="0"/>
    <n v="659.1"/>
    <n v="34"/>
    <n v="19.38529411764706"/>
    <n v="407.97"/>
    <n v="8"/>
    <n v="42"/>
    <n v="50.996250000000003"/>
    <n v="25.406428571428574"/>
    <m/>
    <m/>
    <m/>
    <x v="6"/>
    <x v="3"/>
    <x v="5"/>
  </r>
  <r>
    <m/>
    <d v="2010-11-07T00:00:00"/>
    <n v="6782.7899999999991"/>
    <n v="2591.9699999999998"/>
    <n v="9374.7599999999984"/>
    <m/>
    <n v="226"/>
    <n v="18.65666598743972"/>
    <n v="2414.54"/>
    <n v="51"/>
    <n v="277"/>
    <n v="46.957484126984127"/>
    <n v="23.434983329879515"/>
    <m/>
    <m/>
    <m/>
    <x v="7"/>
    <x v="3"/>
    <x v="6"/>
  </r>
  <r>
    <s v="3-08"/>
    <d v="2010-11-08T00:00:00"/>
    <n v="1067.6500000000001"/>
    <n v="0"/>
    <n v="0"/>
    <n v="919.45"/>
    <n v="52"/>
    <n v="17.681730769230771"/>
    <n v="148.19999999999999"/>
    <n v="6"/>
    <n v="58"/>
    <n v="24.7"/>
    <n v="18.407758620689656"/>
    <m/>
    <m/>
    <m/>
    <x v="7"/>
    <x v="3"/>
    <x v="0"/>
  </r>
  <r>
    <s v="3-08"/>
    <d v="2010-11-09T00:00:00"/>
    <n v="708.35"/>
    <n v="0"/>
    <n v="0"/>
    <n v="540.4"/>
    <n v="48"/>
    <n v="11.258333333333333"/>
    <n v="167.95"/>
    <n v="8"/>
    <n v="56"/>
    <n v="20.993749999999999"/>
    <n v="12.649107142857142"/>
    <m/>
    <m/>
    <m/>
    <x v="7"/>
    <x v="3"/>
    <x v="1"/>
  </r>
  <r>
    <s v="3-08"/>
    <d v="2010-11-10T00:00:00"/>
    <n v="879.21"/>
    <n v="0"/>
    <n v="0"/>
    <n v="696.7"/>
    <n v="37"/>
    <n v="18.829729729729731"/>
    <n v="182.51"/>
    <n v="3"/>
    <n v="40"/>
    <n v="60.836666666666666"/>
    <n v="21.980250000000002"/>
    <m/>
    <m/>
    <m/>
    <x v="7"/>
    <x v="3"/>
    <x v="2"/>
  </r>
  <r>
    <s v="3-08"/>
    <d v="2010-11-11T00:00:00"/>
    <n v="1600.53"/>
    <n v="0"/>
    <n v="0"/>
    <n v="980.45"/>
    <n v="49"/>
    <n v="20.009183673469387"/>
    <n v="620.08000000000004"/>
    <n v="14"/>
    <n v="63"/>
    <n v="44.291428571428575"/>
    <n v="25.405238095238097"/>
    <m/>
    <m/>
    <m/>
    <x v="7"/>
    <x v="3"/>
    <x v="3"/>
  </r>
  <r>
    <s v="3-08"/>
    <d v="2010-11-12T00:00:00"/>
    <n v="2642.23"/>
    <n v="0"/>
    <n v="0"/>
    <n v="1442.75"/>
    <n v="52"/>
    <n v="27.745192307692307"/>
    <n v="1199.48"/>
    <n v="15"/>
    <n v="67"/>
    <n v="79.965333333333334"/>
    <n v="39.436268656716415"/>
    <m/>
    <m/>
    <m/>
    <x v="7"/>
    <x v="3"/>
    <x v="4"/>
  </r>
  <r>
    <s v="3-08"/>
    <d v="2010-11-13T00:00:00"/>
    <n v="1155.99"/>
    <n v="0"/>
    <n v="0"/>
    <n v="586.95000000000005"/>
    <n v="34"/>
    <n v="17.263235294117649"/>
    <n v="569.04"/>
    <n v="11"/>
    <n v="45"/>
    <n v="51.730909090909087"/>
    <n v="25.688666666666666"/>
    <m/>
    <m/>
    <m/>
    <x v="7"/>
    <x v="3"/>
    <x v="5"/>
  </r>
  <r>
    <m/>
    <d v="2010-11-14T00:00:00"/>
    <n v="8053.9599999999991"/>
    <n v="3759.59"/>
    <n v="11813.55"/>
    <m/>
    <n v="272"/>
    <n v="18.797900851262195"/>
    <n v="2887.26"/>
    <n v="57"/>
    <n v="329"/>
    <n v="47.086347943722949"/>
    <n v="23.927881530361329"/>
    <m/>
    <m/>
    <m/>
    <x v="8"/>
    <x v="3"/>
    <x v="6"/>
  </r>
  <r>
    <s v="3-09"/>
    <d v="2010-11-15T00:00:00"/>
    <n v="1114.02"/>
    <n v="0"/>
    <n v="0"/>
    <n v="922.85"/>
    <n v="46"/>
    <n v="20.06195652173913"/>
    <n v="191.17"/>
    <n v="7"/>
    <n v="53"/>
    <n v="27.31"/>
    <n v="21.019245283018869"/>
    <m/>
    <m/>
    <m/>
    <x v="8"/>
    <x v="3"/>
    <x v="0"/>
  </r>
  <r>
    <s v="3-09"/>
    <d v="2010-11-16T00:00:00"/>
    <n v="1077.81"/>
    <n v="0"/>
    <n v="0"/>
    <n v="613.29999999999995"/>
    <n v="42"/>
    <n v="14.602380952380951"/>
    <n v="464.51"/>
    <n v="11"/>
    <n v="53"/>
    <n v="42.228181818181817"/>
    <n v="20.336037735849054"/>
    <m/>
    <m/>
    <m/>
    <x v="8"/>
    <x v="3"/>
    <x v="1"/>
  </r>
  <r>
    <s v="3-09"/>
    <d v="2010-11-17T00:00:00"/>
    <n v="1378.7"/>
    <n v="0"/>
    <n v="0"/>
    <n v="799.5"/>
    <n v="35"/>
    <n v="22.842857142857142"/>
    <n v="579.20000000000005"/>
    <n v="11"/>
    <n v="46"/>
    <n v="52.654545454545456"/>
    <n v="29.971739130434784"/>
    <m/>
    <m/>
    <m/>
    <x v="8"/>
    <x v="3"/>
    <x v="2"/>
  </r>
  <r>
    <s v="3-09"/>
    <d v="2010-11-18T00:00:00"/>
    <n v="1219.8699999999999"/>
    <n v="0"/>
    <n v="0"/>
    <n v="737.3"/>
    <n v="42"/>
    <n v="17.554761904761904"/>
    <n v="482.57"/>
    <n v="8"/>
    <n v="50"/>
    <n v="60.321249999999999"/>
    <n v="24.397399999999998"/>
    <m/>
    <m/>
    <m/>
    <x v="8"/>
    <x v="3"/>
    <x v="3"/>
  </r>
  <r>
    <s v="3-09"/>
    <d v="2010-11-19T00:00:00"/>
    <n v="1579.16"/>
    <n v="0"/>
    <n v="0"/>
    <n v="1037.8499999999999"/>
    <n v="58"/>
    <n v="17.893965517241377"/>
    <n v="541.30999999999995"/>
    <n v="12"/>
    <n v="70"/>
    <n v="45.10916666666666"/>
    <n v="22.559428571428569"/>
    <m/>
    <m/>
    <m/>
    <x v="8"/>
    <x v="3"/>
    <x v="4"/>
  </r>
  <r>
    <s v="3-09"/>
    <d v="2010-11-20T00:00:00"/>
    <n v="2013.14"/>
    <n v="0"/>
    <n v="0"/>
    <n v="1037.8499999999999"/>
    <n v="58"/>
    <n v="17.893965517241377"/>
    <n v="541.30999999999995"/>
    <n v="12"/>
    <n v="70"/>
    <n v="45.10916666666666"/>
    <n v="22.559428571428569"/>
    <m/>
    <m/>
    <m/>
    <x v="8"/>
    <x v="3"/>
    <x v="5"/>
  </r>
  <r>
    <m/>
    <d v="2010-11-21T00:00:00"/>
    <n v="8382.6999999999989"/>
    <n v="2372.42"/>
    <n v="10755.119999999999"/>
    <m/>
    <n v="281"/>
    <n v="18.474981259370313"/>
    <n v="2800.07"/>
    <n v="61"/>
    <n v="342"/>
    <n v="45.455385101010101"/>
    <n v="23.47387988202664"/>
    <m/>
    <m/>
    <m/>
    <x v="9"/>
    <x v="3"/>
    <x v="6"/>
  </r>
  <r>
    <s v="3-10"/>
    <d v="2010-11-22T00:00:00"/>
    <n v="1114.07"/>
    <n v="0"/>
    <n v="0"/>
    <n v="660.25"/>
    <n v="40"/>
    <n v="16.506250000000001"/>
    <n v="453.82"/>
    <n v="15"/>
    <n v="55"/>
    <n v="30.254666666666665"/>
    <n v="20.255818181818182"/>
    <m/>
    <m/>
    <m/>
    <x v="9"/>
    <x v="3"/>
    <x v="0"/>
  </r>
  <r>
    <s v="3-10"/>
    <d v="2010-11-23T00:00:00"/>
    <n v="694.02"/>
    <n v="0"/>
    <n v="0"/>
    <n v="445.55"/>
    <n v="36"/>
    <n v="12.37638888888889"/>
    <n v="248.47"/>
    <n v="7"/>
    <n v="43"/>
    <n v="35.495714285714286"/>
    <n v="16.14"/>
    <m/>
    <m/>
    <m/>
    <x v="9"/>
    <x v="3"/>
    <x v="1"/>
  </r>
  <r>
    <s v="3-10"/>
    <d v="2010-11-24T00:00:00"/>
    <n v="1183.83"/>
    <n v="0"/>
    <n v="0"/>
    <n v="843.55"/>
    <n v="38"/>
    <n v="22.198684210526313"/>
    <n v="340.28"/>
    <n v="10"/>
    <n v="48"/>
    <n v="34.027999999999999"/>
    <n v="24.663124999999997"/>
    <m/>
    <m/>
    <m/>
    <x v="9"/>
    <x v="3"/>
    <x v="2"/>
  </r>
  <r>
    <s v="3-10"/>
    <d v="2010-11-25T00:00:00"/>
    <n v="1111.02"/>
    <n v="0"/>
    <n v="0"/>
    <n v="713.35"/>
    <n v="40"/>
    <n v="17.833750000000002"/>
    <n v="397.67"/>
    <n v="7"/>
    <n v="47"/>
    <n v="56.81"/>
    <n v="23.63872340425532"/>
    <m/>
    <m/>
    <m/>
    <x v="9"/>
    <x v="3"/>
    <x v="3"/>
  </r>
  <r>
    <s v="3-10"/>
    <d v="2010-11-26T00:00:00"/>
    <n v="1952.89"/>
    <n v="0"/>
    <n v="0"/>
    <n v="1145.0999999999999"/>
    <n v="45"/>
    <n v="25.446666666666665"/>
    <n v="807.79"/>
    <n v="13"/>
    <n v="58"/>
    <n v="62.137692307692305"/>
    <n v="33.670517241379308"/>
    <m/>
    <m/>
    <m/>
    <x v="9"/>
    <x v="3"/>
    <x v="4"/>
  </r>
  <r>
    <s v="3-10"/>
    <d v="2010-11-27T00:00:00"/>
    <n v="1035.52"/>
    <n v="0"/>
    <n v="0"/>
    <n v="464.7"/>
    <n v="29"/>
    <n v="16.024137931034481"/>
    <n v="570.82000000000005"/>
    <n v="12"/>
    <n v="41"/>
    <n v="47.568333333333335"/>
    <n v="25.25658536585366"/>
    <m/>
    <m/>
    <m/>
    <x v="9"/>
    <x v="3"/>
    <x v="5"/>
  </r>
  <r>
    <m/>
    <d v="2010-11-28T00:00:00"/>
    <n v="7091.35"/>
    <n v="3300.06"/>
    <n v="10391.41"/>
    <m/>
    <n v="228"/>
    <n v="18.397646282852723"/>
    <n v="2818.85"/>
    <n v="64"/>
    <n v="292"/>
    <n v="44.382401098901106"/>
    <n v="23.937461532217743"/>
    <m/>
    <m/>
    <m/>
    <x v="10"/>
    <x v="3"/>
    <x v="6"/>
  </r>
  <r>
    <s v="3-11"/>
    <d v="2010-11-29T00:00:00"/>
    <n v="1217.6300000000001"/>
    <n v="0"/>
    <n v="0"/>
    <n v="496.75"/>
    <n v="28"/>
    <n v="17.741071428571427"/>
    <n v="720.88"/>
    <n v="12"/>
    <n v="40"/>
    <n v="60.073333333333331"/>
    <n v="30.440750000000001"/>
    <m/>
    <m/>
    <m/>
    <x v="10"/>
    <x v="3"/>
    <x v="0"/>
  </r>
  <r>
    <s v="3-11"/>
    <d v="2010-11-30T00:00:00"/>
    <n v="1002.96"/>
    <n v="0"/>
    <n v="0"/>
    <n v="751"/>
    <n v="45"/>
    <n v="16.68888888888889"/>
    <n v="251.96"/>
    <n v="6"/>
    <n v="51"/>
    <n v="41.993333333333332"/>
    <n v="19.665882352941178"/>
    <m/>
    <m/>
    <m/>
    <x v="10"/>
    <x v="3"/>
    <x v="1"/>
  </r>
  <r>
    <s v="3-11"/>
    <d v="2010-12-01T00:00:00"/>
    <n v="1117.52"/>
    <n v="0"/>
    <n v="0"/>
    <n v="748"/>
    <n v="30"/>
    <n v="24.933333333333334"/>
    <n v="369.52"/>
    <n v="9"/>
    <n v="39"/>
    <n v="41.057777777777773"/>
    <n v="28.654358974358974"/>
    <m/>
    <m/>
    <m/>
    <x v="10"/>
    <x v="3"/>
    <x v="2"/>
  </r>
  <r>
    <s v="3-11"/>
    <d v="2010-12-02T00:00:00"/>
    <n v="1662.84"/>
    <n v="0"/>
    <n v="0"/>
    <n v="1025.5"/>
    <n v="44"/>
    <n v="23.306818181818183"/>
    <n v="637.34"/>
    <n v="7"/>
    <n v="51"/>
    <n v="91.048571428571435"/>
    <n v="32.604705882352945"/>
    <m/>
    <m/>
    <m/>
    <x v="10"/>
    <x v="3"/>
    <x v="3"/>
  </r>
  <r>
    <s v="3-11"/>
    <d v="2010-12-03T00:00:00"/>
    <n v="2220.0500000000002"/>
    <n v="0"/>
    <n v="0"/>
    <n v="1192.75"/>
    <n v="43"/>
    <n v="27.738372093023255"/>
    <n v="1027.3"/>
    <n v="16"/>
    <n v="59"/>
    <n v="64.206249999999997"/>
    <n v="37.627966101694916"/>
    <m/>
    <m/>
    <m/>
    <x v="10"/>
    <x v="3"/>
    <x v="4"/>
  </r>
  <r>
    <s v="3-11"/>
    <d v="2010-12-04T00:00:00"/>
    <n v="1340.16"/>
    <n v="0"/>
    <n v="0"/>
    <n v="732.9"/>
    <n v="27"/>
    <n v="27.144444444444442"/>
    <n v="607.26"/>
    <n v="9"/>
    <n v="36"/>
    <n v="67.473333333333329"/>
    <n v="37.226666666666659"/>
    <m/>
    <m/>
    <m/>
    <x v="10"/>
    <x v="3"/>
    <x v="5"/>
  </r>
  <r>
    <m/>
    <d v="2010-12-05T00:00:00"/>
    <n v="8561.16"/>
    <n v="2938.03"/>
    <n v="11499.19"/>
    <m/>
    <n v="217"/>
    <n v="22.925488061679925"/>
    <n v="3614.26"/>
    <n v="59"/>
    <n v="276"/>
    <n v="60.975433201058195"/>
    <n v="31.036721663002442"/>
    <m/>
    <m/>
    <m/>
    <x v="11"/>
    <x v="3"/>
    <x v="6"/>
  </r>
  <r>
    <s v="3-12"/>
    <d v="2010-12-06T00:00:00"/>
    <n v="1220.73"/>
    <n v="0"/>
    <n v="0"/>
    <n v="458.25"/>
    <n v="28"/>
    <n v="16.366071428571427"/>
    <n v="762.48"/>
    <n v="10"/>
    <n v="38"/>
    <n v="76.248000000000005"/>
    <n v="32.124473684210528"/>
    <m/>
    <m/>
    <m/>
    <x v="11"/>
    <x v="3"/>
    <x v="0"/>
  </r>
  <r>
    <s v="3-12"/>
    <d v="2010-12-07T00:00:00"/>
    <n v="835.05"/>
    <n v="0"/>
    <n v="0"/>
    <n v="374.1"/>
    <n v="33"/>
    <n v="11.336363636363638"/>
    <n v="460.95"/>
    <n v="10"/>
    <n v="43"/>
    <n v="46.094999999999999"/>
    <n v="19.419767441860465"/>
    <m/>
    <m/>
    <m/>
    <x v="11"/>
    <x v="3"/>
    <x v="1"/>
  </r>
  <r>
    <s v="3-12"/>
    <d v="2010-12-08T00:00:00"/>
    <n v="1705.23"/>
    <n v="0"/>
    <n v="0"/>
    <n v="872.95"/>
    <n v="38"/>
    <n v="22.972368421052632"/>
    <n v="832.28"/>
    <n v="15"/>
    <n v="53"/>
    <n v="55.48533333333333"/>
    <n v="32.174150943396228"/>
    <m/>
    <m/>
    <m/>
    <x v="11"/>
    <x v="3"/>
    <x v="2"/>
  </r>
  <r>
    <s v="3-12"/>
    <d v="2010-12-09T00:00:00"/>
    <n v="817.88"/>
    <n v="0"/>
    <n v="0"/>
    <n v="743.45"/>
    <n v="31"/>
    <n v="23.982258064516131"/>
    <n v="74.430000000000007"/>
    <n v="3"/>
    <n v="34"/>
    <n v="24.810000000000002"/>
    <n v="24.055294117647062"/>
    <m/>
    <m/>
    <m/>
    <x v="11"/>
    <x v="3"/>
    <x v="3"/>
  </r>
  <r>
    <s v="3-12"/>
    <d v="2010-12-10T00:00:00"/>
    <n v="1879.73"/>
    <n v="0"/>
    <n v="0"/>
    <n v="1080.3"/>
    <n v="40"/>
    <n v="27.0075"/>
    <n v="799.43"/>
    <n v="8"/>
    <n v="48"/>
    <n v="99.928749999999994"/>
    <n v="39.161041666666669"/>
    <m/>
    <m/>
    <m/>
    <x v="11"/>
    <x v="3"/>
    <x v="4"/>
  </r>
  <r>
    <s v="3-12"/>
    <d v="2010-12-11T00:00:00"/>
    <n v="2998.86"/>
    <n v="0"/>
    <n v="0"/>
    <n v="1227.5999999999999"/>
    <n v="51"/>
    <n v="24.070588235294117"/>
    <n v="1771.26"/>
    <n v="24"/>
    <n v="75"/>
    <n v="73.802499999999995"/>
    <n v="39.984799999999993"/>
    <m/>
    <m/>
    <m/>
    <x v="11"/>
    <x v="3"/>
    <x v="5"/>
  </r>
  <r>
    <m/>
    <d v="2010-12-12T00:00:00"/>
    <n v="9457.48"/>
    <n v="2684.93"/>
    <n v="12142.41"/>
    <m/>
    <n v="221"/>
    <n v="20.955858297632989"/>
    <n v="4700.83"/>
    <n v="70"/>
    <n v="291"/>
    <n v="62.728263888888883"/>
    <n v="31.153254642296826"/>
    <m/>
    <m/>
    <m/>
    <x v="12"/>
    <x v="3"/>
    <x v="6"/>
  </r>
  <r>
    <s v="3-13"/>
    <d v="2010-12-13T00:00:00"/>
    <n v="1998.76"/>
    <n v="0"/>
    <n v="0"/>
    <n v="698.15"/>
    <n v="16"/>
    <n v="43.634374999999999"/>
    <n v="1300.6099999999999"/>
    <n v="13"/>
    <n v="29"/>
    <n v="100.04692307692306"/>
    <n v="68.922758620689649"/>
    <m/>
    <m/>
    <m/>
    <x v="12"/>
    <x v="3"/>
    <x v="0"/>
  </r>
  <r>
    <s v="3-13"/>
    <d v="2010-12-14T00:00:00"/>
    <n v="1597.45"/>
    <n v="0"/>
    <n v="0"/>
    <n v="990.94"/>
    <n v="24"/>
    <n v="41.289166666666667"/>
    <n v="606.51"/>
    <n v="8"/>
    <n v="32"/>
    <n v="75.813749999999999"/>
    <n v="49.920312500000001"/>
    <m/>
    <m/>
    <m/>
    <x v="12"/>
    <x v="3"/>
    <x v="1"/>
  </r>
  <r>
    <s v="3-13"/>
    <d v="2010-12-15T00:00:00"/>
    <n v="2577.14"/>
    <n v="0"/>
    <n v="0"/>
    <n v="1348.76"/>
    <n v="39"/>
    <n v="34.583589743589741"/>
    <n v="1228.3800000000001"/>
    <n v="16"/>
    <n v="55"/>
    <n v="76.773750000000007"/>
    <n v="46.857090909090914"/>
    <m/>
    <m/>
    <m/>
    <x v="12"/>
    <x v="3"/>
    <x v="2"/>
  </r>
  <r>
    <s v="3-13"/>
    <d v="2010-12-16T00:00:00"/>
    <n v="2311.4"/>
    <n v="0"/>
    <n v="0"/>
    <n v="1438.35"/>
    <n v="43"/>
    <n v="33.449999999999996"/>
    <n v="873.05"/>
    <n v="11"/>
    <n v="54"/>
    <n v="79.36818181818181"/>
    <n v="42.803703703703697"/>
    <m/>
    <m/>
    <m/>
    <x v="12"/>
    <x v="3"/>
    <x v="3"/>
  </r>
  <r>
    <s v="3-13"/>
    <d v="2010-12-17T00:00:00"/>
    <n v="2257.9499999999998"/>
    <n v="0"/>
    <n v="0"/>
    <n v="1296.4000000000001"/>
    <n v="45"/>
    <n v="28.808888888888891"/>
    <n v="961.55"/>
    <n v="14"/>
    <n v="59"/>
    <n v="68.68214285714285"/>
    <n v="38.270338983050841"/>
    <m/>
    <m/>
    <m/>
    <x v="12"/>
    <x v="3"/>
    <x v="4"/>
  </r>
  <r>
    <s v="3-13"/>
    <d v="2010-12-18T00:00:00"/>
    <n v="2511.36"/>
    <n v="0"/>
    <n v="0"/>
    <n v="1393.75"/>
    <n v="33"/>
    <n v="42.234848484848484"/>
    <n v="1117.6099999999999"/>
    <n v="13"/>
    <n v="46"/>
    <n v="85.97"/>
    <n v="54.594782608695645"/>
    <m/>
    <m/>
    <m/>
    <x v="12"/>
    <x v="3"/>
    <x v="5"/>
  </r>
  <r>
    <m/>
    <d v="2010-12-19T00:00:00"/>
    <n v="13254.060000000001"/>
    <n v="5202.96"/>
    <n v="18457.02"/>
    <m/>
    <n v="200"/>
    <n v="37.333478130665632"/>
    <n v="6087.71"/>
    <n v="75"/>
    <n v="275"/>
    <n v="81.109124625374633"/>
    <n v="50.228164554205115"/>
    <m/>
    <m/>
    <m/>
    <x v="13"/>
    <x v="3"/>
    <x v="6"/>
  </r>
  <r>
    <s v="3-14"/>
    <d v="2010-12-20T00:00:00"/>
    <n v="2167.5700000000002"/>
    <n v="0"/>
    <n v="0"/>
    <n v="1149.1500000000001"/>
    <n v="32"/>
    <n v="35.910937500000003"/>
    <n v="1018.42"/>
    <n v="13"/>
    <n v="45"/>
    <n v="78.34"/>
    <n v="48.168222222222226"/>
    <m/>
    <m/>
    <m/>
    <x v="13"/>
    <x v="3"/>
    <x v="0"/>
  </r>
  <r>
    <s v="3-14"/>
    <d v="2010-12-21T00:00:00"/>
    <n v="4373.28"/>
    <n v="0"/>
    <n v="0"/>
    <n v="1877.7"/>
    <n v="43"/>
    <n v="43.667441860465118"/>
    <n v="2495.58"/>
    <n v="23"/>
    <n v="66"/>
    <n v="108.50347826086956"/>
    <n v="66.261818181818171"/>
    <m/>
    <m/>
    <m/>
    <x v="13"/>
    <x v="3"/>
    <x v="1"/>
  </r>
  <r>
    <s v="3-14"/>
    <d v="2010-12-22T00:00:00"/>
    <n v="9685.67"/>
    <n v="0"/>
    <n v="0"/>
    <n v="2891.05"/>
    <n v="65"/>
    <n v="44.477692307692308"/>
    <n v="6794.62"/>
    <n v="37"/>
    <n v="102"/>
    <n v="183.63837837837838"/>
    <n v="94.957549019607839"/>
    <m/>
    <m/>
    <m/>
    <x v="13"/>
    <x v="3"/>
    <x v="2"/>
  </r>
  <r>
    <s v="3-14"/>
    <d v="2010-12-23T00:00:00"/>
    <n v="9454.9500000000007"/>
    <n v="0"/>
    <n v="0"/>
    <n v="4248.1499999999996"/>
    <n v="86"/>
    <n v="49.397093023255813"/>
    <n v="5206.8"/>
    <n v="50"/>
    <n v="136"/>
    <n v="104.13600000000001"/>
    <n v="69.521691176470597"/>
    <m/>
    <m/>
    <m/>
    <x v="13"/>
    <x v="3"/>
    <x v="3"/>
  </r>
  <r>
    <s v="3-14"/>
    <d v="2010-12-24T00:00:00"/>
    <n v="4988.6400000000003"/>
    <n v="0"/>
    <n v="0"/>
    <n v="1795.08"/>
    <n v="21"/>
    <n v="85.47999999999999"/>
    <n v="3193.56"/>
    <n v="32"/>
    <n v="53"/>
    <n v="99.798749999999998"/>
    <n v="94.125283018867918"/>
    <m/>
    <m/>
    <m/>
    <x v="13"/>
    <x v="3"/>
    <x v="4"/>
  </r>
  <r>
    <s v="3-14"/>
    <d v="2010-12-25T00:00:00"/>
    <n v="0"/>
    <n v="0"/>
    <n v="0"/>
    <n v="0"/>
    <n v="0"/>
    <n v="0"/>
    <n v="0"/>
    <n v="0"/>
    <n v="0"/>
    <n v="0"/>
    <n v="0"/>
    <s v="CHRISTMAS DAY"/>
    <m/>
    <m/>
    <x v="13"/>
    <x v="3"/>
    <x v="5"/>
  </r>
  <r>
    <m/>
    <d v="2010-12-26T00:00:00"/>
    <n v="30670.11"/>
    <n v="4491.59"/>
    <n v="35161.699999999997"/>
    <m/>
    <n v="247"/>
    <n v="43.155527448568876"/>
    <n v="18708.98"/>
    <n v="155"/>
    <n v="402"/>
    <n v="95.736101106541341"/>
    <n v="62.172427269831132"/>
    <m/>
    <m/>
    <m/>
    <x v="14"/>
    <x v="3"/>
    <x v="6"/>
  </r>
  <r>
    <s v="3-15"/>
    <d v="2010-12-27T00:00:00"/>
    <n v="0"/>
    <n v="0"/>
    <n v="0"/>
    <n v="0"/>
    <n v="0"/>
    <n v="0"/>
    <n v="0"/>
    <n v="0"/>
    <n v="0"/>
    <n v="0"/>
    <n v="0"/>
    <s v="PUBLIC HOLIDAY"/>
    <m/>
    <m/>
    <x v="14"/>
    <x v="3"/>
    <x v="0"/>
  </r>
  <r>
    <s v="3-15"/>
    <d v="2010-12-28T00:00:00"/>
    <n v="0"/>
    <n v="0"/>
    <n v="0"/>
    <n v="0"/>
    <n v="0"/>
    <n v="0"/>
    <n v="0"/>
    <n v="0"/>
    <n v="0"/>
    <n v="0"/>
    <n v="0"/>
    <s v="CLOSED"/>
    <m/>
    <m/>
    <x v="14"/>
    <x v="3"/>
    <x v="1"/>
  </r>
  <r>
    <s v="3-15"/>
    <d v="2010-12-29T00:00:00"/>
    <n v="0"/>
    <n v="0"/>
    <n v="0"/>
    <n v="0"/>
    <n v="0"/>
    <n v="0"/>
    <n v="0"/>
    <n v="0"/>
    <n v="0"/>
    <n v="0"/>
    <n v="0"/>
    <s v="CLOSED"/>
    <m/>
    <m/>
    <x v="14"/>
    <x v="3"/>
    <x v="2"/>
  </r>
  <r>
    <s v="3-15"/>
    <d v="2010-12-30T00:00:00"/>
    <n v="0"/>
    <n v="0"/>
    <n v="0"/>
    <n v="0"/>
    <n v="0"/>
    <n v="0"/>
    <n v="0"/>
    <n v="0"/>
    <n v="0"/>
    <n v="0"/>
    <n v="0"/>
    <s v="CLOSED"/>
    <m/>
    <m/>
    <x v="14"/>
    <x v="3"/>
    <x v="3"/>
  </r>
  <r>
    <s v="3-15"/>
    <d v="2010-12-31T00:00:00"/>
    <n v="0"/>
    <n v="0"/>
    <n v="0"/>
    <n v="0"/>
    <n v="0"/>
    <n v="0"/>
    <n v="0"/>
    <n v="0"/>
    <n v="0"/>
    <n v="0"/>
    <n v="0"/>
    <s v="CLOSED"/>
    <m/>
    <m/>
    <x v="14"/>
    <x v="3"/>
    <x v="4"/>
  </r>
  <r>
    <s v="3-15"/>
    <d v="2011-01-01T00:00:00"/>
    <n v="0"/>
    <n v="0"/>
    <n v="0"/>
    <n v="0"/>
    <n v="0"/>
    <n v="0"/>
    <n v="0"/>
    <n v="0"/>
    <n v="0"/>
    <n v="0"/>
    <n v="0"/>
    <s v="NEW YEARS DAY"/>
    <m/>
    <m/>
    <x v="15"/>
    <x v="4"/>
    <x v="5"/>
  </r>
  <r>
    <m/>
    <d v="2011-01-02T00:00:00"/>
    <m/>
    <m/>
    <n v="0"/>
    <m/>
    <n v="0"/>
    <n v="0"/>
    <n v="0"/>
    <n v="0"/>
    <n v="0"/>
    <n v="0"/>
    <n v="0"/>
    <m/>
    <m/>
    <m/>
    <x v="16"/>
    <x v="4"/>
    <x v="6"/>
  </r>
  <r>
    <s v="3-16"/>
    <d v="2011-01-03T00:00:00"/>
    <n v="0"/>
    <n v="0"/>
    <n v="0"/>
    <n v="0"/>
    <n v="0"/>
    <n v="0"/>
    <n v="0"/>
    <n v="0"/>
    <n v="0"/>
    <n v="0"/>
    <n v="0"/>
    <s v="PUBLIC HOLIDAY"/>
    <m/>
    <m/>
    <x v="16"/>
    <x v="4"/>
    <x v="0"/>
  </r>
  <r>
    <s v="3-16"/>
    <d v="2011-01-04T00:00:00"/>
    <n v="1429.74"/>
    <n v="0"/>
    <n v="0"/>
    <n v="1117.9000000000001"/>
    <n v="36"/>
    <n v="31.052777777777781"/>
    <n v="311.83999999999997"/>
    <n v="9"/>
    <n v="45"/>
    <n v="34.648888888888884"/>
    <n v="31.771999999999998"/>
    <m/>
    <m/>
    <m/>
    <x v="16"/>
    <x v="4"/>
    <x v="1"/>
  </r>
  <r>
    <s v="3-16"/>
    <d v="2011-01-05T00:00:00"/>
    <n v="1080.97"/>
    <n v="0"/>
    <n v="0"/>
    <n v="682.3"/>
    <n v="42"/>
    <n v="16.245238095238093"/>
    <n v="398.67"/>
    <n v="9"/>
    <n v="51"/>
    <n v="44.296666666666667"/>
    <n v="21.195490196078431"/>
    <m/>
    <m/>
    <m/>
    <x v="16"/>
    <x v="4"/>
    <x v="2"/>
  </r>
  <r>
    <s v="3-16"/>
    <d v="2011-01-06T00:00:00"/>
    <n v="1458.32"/>
    <n v="0"/>
    <n v="0"/>
    <n v="1009.85"/>
    <n v="34"/>
    <n v="29.701470588235296"/>
    <n v="448.47"/>
    <n v="8"/>
    <n v="42"/>
    <n v="56.058750000000003"/>
    <n v="34.721904761904767"/>
    <m/>
    <m/>
    <m/>
    <x v="16"/>
    <x v="4"/>
    <x v="3"/>
  </r>
  <r>
    <s v="3-16"/>
    <d v="2011-01-07T00:00:00"/>
    <n v="1535.32"/>
    <n v="0"/>
    <n v="0"/>
    <n v="1160.7"/>
    <n v="58"/>
    <n v="20.012068965517241"/>
    <n v="374.62"/>
    <n v="14"/>
    <n v="72"/>
    <n v="26.758571428571429"/>
    <n v="21.323888888888892"/>
    <m/>
    <m/>
    <m/>
    <x v="16"/>
    <x v="4"/>
    <x v="4"/>
  </r>
  <r>
    <s v="3-16"/>
    <d v="2011-01-08T00:00:00"/>
    <n v="857"/>
    <n v="0"/>
    <n v="0"/>
    <n v="481"/>
    <n v="20"/>
    <n v="24.05"/>
    <n v="376"/>
    <n v="7"/>
    <n v="27"/>
    <n v="53.714285714285715"/>
    <n v="31.74074074074074"/>
    <m/>
    <m/>
    <m/>
    <x v="16"/>
    <x v="4"/>
    <x v="5"/>
  </r>
  <r>
    <m/>
    <d v="2011-01-09T00:00:00"/>
    <n v="6361.3499999999995"/>
    <n v="2076.71"/>
    <n v="8438.06"/>
    <m/>
    <n v="190"/>
    <n v="20.176925904461402"/>
    <n v="1909.6"/>
    <n v="47"/>
    <n v="237"/>
    <n v="35.912860449735454"/>
    <n v="23.459004097935473"/>
    <m/>
    <m/>
    <m/>
    <x v="17"/>
    <x v="4"/>
    <x v="6"/>
  </r>
  <r>
    <s v="3-17"/>
    <d v="2011-01-10T00:00:00"/>
    <n v="1010.01"/>
    <n v="0"/>
    <n v="0"/>
    <n v="793"/>
    <n v="36"/>
    <n v="22.027777777777779"/>
    <n v="217.01"/>
    <n v="6"/>
    <n v="42"/>
    <n v="36.168333333333329"/>
    <n v="24.047857142857143"/>
    <m/>
    <m/>
    <m/>
    <x v="17"/>
    <x v="4"/>
    <x v="0"/>
  </r>
  <r>
    <s v="3-17"/>
    <d v="2011-01-11T00:00:00"/>
    <n v="0"/>
    <n v="0"/>
    <n v="0"/>
    <n v="0"/>
    <n v="0"/>
    <n v="0"/>
    <n v="0"/>
    <n v="0"/>
    <n v="0"/>
    <n v="0"/>
    <n v="0"/>
    <s v="STORM"/>
    <m/>
    <m/>
    <x v="17"/>
    <x v="4"/>
    <x v="1"/>
  </r>
  <r>
    <s v="3-17"/>
    <d v="2011-01-12T00:00:00"/>
    <n v="0"/>
    <n v="0"/>
    <n v="0"/>
    <n v="0"/>
    <n v="0"/>
    <n v="0"/>
    <n v="0"/>
    <n v="0"/>
    <n v="0"/>
    <n v="0"/>
    <n v="0"/>
    <s v="STORM"/>
    <m/>
    <m/>
    <x v="17"/>
    <x v="4"/>
    <x v="2"/>
  </r>
  <r>
    <s v="3-17"/>
    <d v="2011-01-13T00:00:00"/>
    <n v="2940.94"/>
    <n v="0"/>
    <n v="0"/>
    <n v="1216.55"/>
    <n v="48"/>
    <n v="25.344791666666666"/>
    <n v="1724.39"/>
    <n v="31"/>
    <n v="79"/>
    <n v="55.625483870967749"/>
    <n v="37.227088607594936"/>
    <s v="STORM"/>
    <m/>
    <m/>
    <x v="17"/>
    <x v="4"/>
    <x v="3"/>
  </r>
  <r>
    <s v="3-17"/>
    <d v="2011-01-14T00:00:00"/>
    <n v="1195.32"/>
    <n v="0"/>
    <n v="0"/>
    <n v="801.6"/>
    <n v="34"/>
    <n v="23.576470588235296"/>
    <n v="393.72"/>
    <n v="8"/>
    <n v="42"/>
    <n v="49.215000000000003"/>
    <n v="28.460000000000004"/>
    <s v="STORM"/>
    <m/>
    <m/>
    <x v="17"/>
    <x v="4"/>
    <x v="4"/>
  </r>
  <r>
    <s v="3-17"/>
    <d v="2011-01-15T00:00:00"/>
    <n v="652.75"/>
    <n v="0"/>
    <n v="0"/>
    <n v="462.4"/>
    <n v="20"/>
    <n v="23.119999999999997"/>
    <n v="190.35"/>
    <n v="4"/>
    <n v="24"/>
    <n v="47.587499999999999"/>
    <n v="27.197916666666668"/>
    <s v="STORM"/>
    <m/>
    <m/>
    <x v="17"/>
    <x v="4"/>
    <x v="5"/>
  </r>
  <r>
    <m/>
    <d v="2011-01-16T00:00:00"/>
    <n v="5799.0199999999995"/>
    <n v="1912.38"/>
    <n v="7711.4"/>
    <m/>
    <n v="138"/>
    <n v="15.678173338779956"/>
    <n v="2525.4699999999998"/>
    <n v="49"/>
    <n v="187"/>
    <n v="31.432719534050179"/>
    <n v="19.488810402853126"/>
    <s v="STORM"/>
    <m/>
    <m/>
    <x v="18"/>
    <x v="4"/>
    <x v="6"/>
  </r>
  <r>
    <s v="3-18"/>
    <d v="2011-01-17T00:00:00"/>
    <n v="0"/>
    <n v="0"/>
    <n v="0"/>
    <n v="0"/>
    <n v="0"/>
    <n v="0"/>
    <n v="0"/>
    <n v="0"/>
    <n v="0"/>
    <n v="0"/>
    <n v="0"/>
    <s v="STORM"/>
    <m/>
    <m/>
    <x v="18"/>
    <x v="4"/>
    <x v="0"/>
  </r>
  <r>
    <s v="3-18"/>
    <d v="2011-01-18T00:00:00"/>
    <n v="725.43"/>
    <n v="0"/>
    <n v="0"/>
    <n v="612.04999999999995"/>
    <n v="35"/>
    <n v="17.487142857142857"/>
    <n v="113.38"/>
    <n v="4"/>
    <n v="39"/>
    <n v="28.344999999999999"/>
    <n v="18.600769230769231"/>
    <s v="STORM"/>
    <m/>
    <m/>
    <x v="18"/>
    <x v="4"/>
    <x v="1"/>
  </r>
  <r>
    <s v="3-18"/>
    <d v="2011-01-19T00:00:00"/>
    <n v="1241.75"/>
    <n v="0"/>
    <n v="0"/>
    <n v="793.5"/>
    <n v="33"/>
    <n v="24.045454545454547"/>
    <n v="448.25"/>
    <n v="8"/>
    <n v="41"/>
    <n v="56.03125"/>
    <n v="30.286585365853657"/>
    <s v="STORM"/>
    <m/>
    <m/>
    <x v="18"/>
    <x v="4"/>
    <x v="2"/>
  </r>
  <r>
    <s v="3-18"/>
    <d v="2011-01-20T00:00:00"/>
    <n v="1826.79"/>
    <n v="0"/>
    <n v="0"/>
    <n v="1243.8"/>
    <n v="50"/>
    <n v="24.875999999999998"/>
    <n v="582.99"/>
    <n v="14"/>
    <n v="64"/>
    <n v="41.642142857142858"/>
    <n v="28.543593749999999"/>
    <s v="STORM"/>
    <m/>
    <m/>
    <x v="18"/>
    <x v="4"/>
    <x v="3"/>
  </r>
  <r>
    <s v="3-18"/>
    <d v="2011-01-21T00:00:00"/>
    <n v="1464.85"/>
    <n v="0"/>
    <n v="0"/>
    <n v="657"/>
    <n v="40"/>
    <n v="16.425000000000001"/>
    <n v="807.85"/>
    <n v="16"/>
    <n v="56"/>
    <n v="50.490625000000001"/>
    <n v="26.158035714285713"/>
    <s v="STORM"/>
    <m/>
    <m/>
    <x v="18"/>
    <x v="4"/>
    <x v="4"/>
  </r>
  <r>
    <s v="3-18"/>
    <d v="2011-01-22T00:00:00"/>
    <n v="1072.17"/>
    <n v="0"/>
    <n v="0"/>
    <n v="436.45"/>
    <n v="20"/>
    <n v="21.822499999999998"/>
    <n v="635.72"/>
    <n v="12"/>
    <n v="32"/>
    <n v="52.976666666666667"/>
    <n v="33.505312500000002"/>
    <s v="STORM"/>
    <m/>
    <m/>
    <x v="18"/>
    <x v="4"/>
    <x v="5"/>
  </r>
  <r>
    <m/>
    <d v="2011-01-23T00:00:00"/>
    <n v="6330.99"/>
    <n v="2470.96"/>
    <n v="8801.9500000000007"/>
    <m/>
    <n v="178"/>
    <n v="17.442682900432899"/>
    <n v="2588.1899999999996"/>
    <n v="54"/>
    <n v="232"/>
    <n v="38.247614087301585"/>
    <n v="22.849049426818102"/>
    <s v="STORM"/>
    <m/>
    <m/>
    <x v="19"/>
    <x v="4"/>
    <x v="6"/>
  </r>
  <r>
    <s v="3-19"/>
    <d v="2011-01-24T00:00:00"/>
    <n v="0"/>
    <n v="0"/>
    <n v="0"/>
    <n v="0"/>
    <n v="0"/>
    <n v="0"/>
    <n v="0"/>
    <n v="0"/>
    <n v="0"/>
    <n v="0"/>
    <n v="0"/>
    <s v="STORM"/>
    <m/>
    <m/>
    <x v="19"/>
    <x v="4"/>
    <x v="0"/>
  </r>
  <r>
    <s v="3-19"/>
    <d v="2011-01-25T00:00:00"/>
    <n v="0"/>
    <n v="0"/>
    <n v="0"/>
    <n v="0"/>
    <n v="0"/>
    <n v="0"/>
    <n v="0"/>
    <n v="0"/>
    <n v="0"/>
    <n v="0"/>
    <n v="0"/>
    <s v="STORM"/>
    <m/>
    <m/>
    <x v="19"/>
    <x v="4"/>
    <x v="1"/>
  </r>
  <r>
    <s v="3-19"/>
    <d v="2011-01-26T00:00:00"/>
    <n v="0"/>
    <n v="0"/>
    <n v="0"/>
    <n v="0"/>
    <n v="0"/>
    <n v="0"/>
    <n v="0"/>
    <n v="0"/>
    <n v="0"/>
    <n v="0"/>
    <n v="0"/>
    <s v="STORM"/>
    <m/>
    <m/>
    <x v="19"/>
    <x v="4"/>
    <x v="2"/>
  </r>
  <r>
    <s v="3-19"/>
    <d v="2011-01-27T00:00:00"/>
    <n v="0"/>
    <n v="0"/>
    <n v="0"/>
    <n v="0"/>
    <n v="0"/>
    <n v="0"/>
    <n v="0"/>
    <n v="0"/>
    <n v="0"/>
    <n v="0"/>
    <n v="0"/>
    <s v="STORM"/>
    <m/>
    <m/>
    <x v="19"/>
    <x v="4"/>
    <x v="3"/>
  </r>
  <r>
    <s v="3-19"/>
    <d v="2011-01-28T00:00:00"/>
    <n v="0"/>
    <n v="0"/>
    <n v="0"/>
    <n v="0"/>
    <n v="0"/>
    <n v="0"/>
    <n v="0"/>
    <n v="0"/>
    <n v="0"/>
    <n v="0"/>
    <n v="0"/>
    <s v="STORM"/>
    <m/>
    <m/>
    <x v="19"/>
    <x v="4"/>
    <x v="4"/>
  </r>
  <r>
    <s v="3-19"/>
    <d v="2011-01-29T00:00:00"/>
    <n v="0"/>
    <n v="0"/>
    <n v="0"/>
    <n v="0"/>
    <n v="0"/>
    <n v="0"/>
    <n v="0"/>
    <n v="0"/>
    <n v="0"/>
    <n v="0"/>
    <n v="0"/>
    <s v="STORM"/>
    <m/>
    <m/>
    <x v="19"/>
    <x v="4"/>
    <x v="5"/>
  </r>
  <r>
    <m/>
    <d v="2011-01-30T00:00:00"/>
    <m/>
    <n v="4219.83"/>
    <n v="4219.83"/>
    <m/>
    <n v="0"/>
    <n v="0"/>
    <n v="0"/>
    <n v="0"/>
    <n v="0"/>
    <n v="0"/>
    <n v="0"/>
    <m/>
    <m/>
    <m/>
    <x v="20"/>
    <x v="4"/>
    <x v="6"/>
  </r>
  <r>
    <s v="3-20"/>
    <d v="2011-01-31T00:00:00"/>
    <n v="1614.41"/>
    <n v="0"/>
    <n v="0"/>
    <n v="876.4"/>
    <n v="40"/>
    <n v="21.91"/>
    <n v="738.01"/>
    <n v="11"/>
    <n v="51"/>
    <n v="67.091818181818184"/>
    <n v="31.655098039215684"/>
    <m/>
    <m/>
    <m/>
    <x v="20"/>
    <x v="4"/>
    <x v="0"/>
  </r>
  <r>
    <s v="3-20"/>
    <d v="2011-02-01T00:00:00"/>
    <n v="1550.08"/>
    <n v="0"/>
    <n v="0"/>
    <n v="314.25"/>
    <n v="29"/>
    <n v="10.836206896551724"/>
    <n v="1235.83"/>
    <n v="15"/>
    <n v="44"/>
    <n v="82.388666666666666"/>
    <n v="35.229090909090907"/>
    <m/>
    <m/>
    <m/>
    <x v="20"/>
    <x v="4"/>
    <x v="1"/>
  </r>
  <r>
    <s v="3-20"/>
    <d v="2011-02-02T00:00:00"/>
    <n v="778.6"/>
    <n v="0"/>
    <n v="0"/>
    <n v="370.5"/>
    <n v="24"/>
    <n v="15.4375"/>
    <n v="408.1"/>
    <n v="13"/>
    <n v="37"/>
    <n v="31.392307692307693"/>
    <n v="21.043243243243243"/>
    <m/>
    <m/>
    <m/>
    <x v="20"/>
    <x v="4"/>
    <x v="2"/>
  </r>
  <r>
    <s v="3-20"/>
    <d v="2011-02-03T00:00:00"/>
    <n v="921.58"/>
    <n v="0"/>
    <n v="0"/>
    <n v="718.55"/>
    <n v="35"/>
    <n v="20.529999999999998"/>
    <n v="203.03"/>
    <n v="8"/>
    <n v="43"/>
    <n v="25.37875"/>
    <n v="21.432093023255813"/>
    <m/>
    <m/>
    <m/>
    <x v="20"/>
    <x v="4"/>
    <x v="3"/>
  </r>
  <r>
    <s v="3-20"/>
    <d v="2011-02-04T00:00:00"/>
    <n v="1602.57"/>
    <n v="0"/>
    <n v="0"/>
    <n v="991.35"/>
    <n v="52"/>
    <n v="19.064423076923077"/>
    <n v="611.22"/>
    <n v="14"/>
    <n v="66"/>
    <n v="43.658571428571427"/>
    <n v="24.28136363636364"/>
    <m/>
    <m/>
    <m/>
    <x v="20"/>
    <x v="4"/>
    <x v="4"/>
  </r>
  <r>
    <s v="3-20"/>
    <d v="2011-02-05T00:00:00"/>
    <n v="713.36"/>
    <n v="0"/>
    <n v="0"/>
    <n v="479.25"/>
    <n v="24"/>
    <n v="19.96875"/>
    <n v="234.11"/>
    <n v="6"/>
    <n v="30"/>
    <n v="39.018333333333338"/>
    <n v="23.778666666666666"/>
    <m/>
    <m/>
    <m/>
    <x v="20"/>
    <x v="4"/>
    <x v="5"/>
  </r>
  <r>
    <m/>
    <d v="2011-02-06T00:00:00"/>
    <n v="7180.5999999999995"/>
    <n v="3110.4"/>
    <n v="10291"/>
    <m/>
    <n v="204"/>
    <n v="17.957813328912469"/>
    <n v="3430.3000000000006"/>
    <n v="67"/>
    <n v="271"/>
    <n v="48.154741217116218"/>
    <n v="26.236592586305989"/>
    <m/>
    <m/>
    <m/>
    <x v="21"/>
    <x v="4"/>
    <x v="6"/>
  </r>
  <r>
    <s v="3-21"/>
    <d v="2011-02-07T00:00:00"/>
    <n v="791.63"/>
    <n v="0"/>
    <n v="0"/>
    <n v="497.1"/>
    <n v="33"/>
    <n v="15.063636363636364"/>
    <n v="294.52999999999997"/>
    <n v="9"/>
    <n v="42"/>
    <n v="32.725555555555552"/>
    <n v="18.848333333333333"/>
    <m/>
    <m/>
    <m/>
    <x v="21"/>
    <x v="4"/>
    <x v="0"/>
  </r>
  <r>
    <s v="3-21"/>
    <d v="2011-02-08T00:00:00"/>
    <n v="1129.6500000000001"/>
    <n v="0"/>
    <n v="0"/>
    <n v="737.1"/>
    <n v="37"/>
    <n v="19.921621621621622"/>
    <n v="392.55"/>
    <n v="12"/>
    <n v="49"/>
    <n v="32.712499999999999"/>
    <n v="23.054081632653062"/>
    <m/>
    <m/>
    <m/>
    <x v="21"/>
    <x v="4"/>
    <x v="1"/>
  </r>
  <r>
    <s v="3-21"/>
    <d v="2011-02-09T00:00:00"/>
    <n v="815.07"/>
    <n v="0"/>
    <n v="0"/>
    <n v="553.85"/>
    <n v="38"/>
    <n v="14.575000000000001"/>
    <n v="261.22000000000003"/>
    <n v="8"/>
    <n v="46"/>
    <n v="32.652500000000003"/>
    <n v="17.718913043478263"/>
    <m/>
    <m/>
    <m/>
    <x v="21"/>
    <x v="4"/>
    <x v="2"/>
  </r>
  <r>
    <s v="3-21"/>
    <d v="2011-02-10T00:00:00"/>
    <n v="1505.64"/>
    <n v="0"/>
    <n v="0"/>
    <n v="740.1"/>
    <n v="39"/>
    <n v="18.976923076923079"/>
    <n v="765.54"/>
    <n v="12"/>
    <n v="51"/>
    <n v="63.794999999999995"/>
    <n v="29.522352941176468"/>
    <m/>
    <m/>
    <m/>
    <x v="21"/>
    <x v="4"/>
    <x v="3"/>
  </r>
  <r>
    <s v="3-21"/>
    <d v="2011-02-11T00:00:00"/>
    <n v="1662.43"/>
    <n v="0"/>
    <n v="0"/>
    <n v="1015.05"/>
    <n v="39"/>
    <n v="26.026923076923076"/>
    <n v="647.38"/>
    <n v="9"/>
    <n v="48"/>
    <n v="71.931111111111107"/>
    <n v="34.633958333333332"/>
    <m/>
    <m/>
    <m/>
    <x v="21"/>
    <x v="4"/>
    <x v="4"/>
  </r>
  <r>
    <s v="3-21"/>
    <d v="2011-02-12T00:00:00"/>
    <n v="585.32000000000005"/>
    <n v="0"/>
    <n v="0"/>
    <n v="357.4"/>
    <n v="24"/>
    <n v="14.891666666666666"/>
    <n v="227.92"/>
    <n v="8"/>
    <n v="32"/>
    <n v="28.49"/>
    <n v="18.291249999999998"/>
    <m/>
    <m/>
    <m/>
    <x v="21"/>
    <x v="4"/>
    <x v="5"/>
  </r>
  <r>
    <m/>
    <d v="2011-02-13T00:00:00"/>
    <n v="6489.7400000000007"/>
    <n v="2951.14"/>
    <n v="9440.880000000001"/>
    <m/>
    <n v="210"/>
    <n v="18.242628467628471"/>
    <n v="2589.14"/>
    <n v="58"/>
    <n v="268"/>
    <n v="43.717777777777776"/>
    <n v="23.67814821399574"/>
    <m/>
    <m/>
    <m/>
    <x v="22"/>
    <x v="4"/>
    <x v="6"/>
  </r>
  <r>
    <s v="3-22"/>
    <d v="2011-02-14T00:00:00"/>
    <n v="836.93"/>
    <n v="0"/>
    <n v="0"/>
    <n v="577.87"/>
    <n v="33"/>
    <n v="17.511212121212122"/>
    <n v="259.06"/>
    <n v="7"/>
    <n v="40"/>
    <n v="37.008571428571429"/>
    <n v="20.923250000000003"/>
    <m/>
    <m/>
    <m/>
    <x v="22"/>
    <x v="4"/>
    <x v="0"/>
  </r>
  <r>
    <s v="3-22"/>
    <d v="2011-02-15T00:00:00"/>
    <n v="952.54"/>
    <n v="0"/>
    <n v="0"/>
    <n v="521.54999999999995"/>
    <n v="32"/>
    <n v="16.298437499999999"/>
    <n v="430.99"/>
    <n v="7"/>
    <n v="39"/>
    <n v="61.57"/>
    <n v="24.424102564102562"/>
    <m/>
    <m/>
    <m/>
    <x v="22"/>
    <x v="4"/>
    <x v="1"/>
  </r>
  <r>
    <s v="3-22"/>
    <d v="2011-02-16T00:00:00"/>
    <n v="970.97"/>
    <n v="0"/>
    <n v="0"/>
    <n v="845.05"/>
    <n v="38"/>
    <n v="22.23815789473684"/>
    <n v="125.92"/>
    <n v="3"/>
    <n v="41"/>
    <n v="41.973333333333336"/>
    <n v="23.682195121951217"/>
    <m/>
    <m/>
    <m/>
    <x v="22"/>
    <x v="4"/>
    <x v="2"/>
  </r>
  <r>
    <s v="3-22"/>
    <d v="2011-02-17T00:00:00"/>
    <n v="1251.75"/>
    <n v="0"/>
    <n v="0"/>
    <n v="664.95"/>
    <n v="32"/>
    <n v="20.779687500000001"/>
    <n v="586.79999999999995"/>
    <n v="13"/>
    <n v="45"/>
    <n v="45.138461538461534"/>
    <n v="27.816666666666666"/>
    <m/>
    <m/>
    <m/>
    <x v="22"/>
    <x v="4"/>
    <x v="3"/>
  </r>
  <r>
    <s v="3-22"/>
    <d v="2011-02-18T00:00:00"/>
    <n v="1508.5"/>
    <n v="0"/>
    <n v="0"/>
    <n v="844.85"/>
    <n v="36"/>
    <n v="23.468055555555555"/>
    <n v="663.65"/>
    <n v="12"/>
    <n v="48"/>
    <n v="55.304166666666667"/>
    <n v="31.427083333333332"/>
    <m/>
    <m/>
    <m/>
    <x v="22"/>
    <x v="4"/>
    <x v="4"/>
  </r>
  <r>
    <s v="3-22"/>
    <d v="2011-02-19T00:00:00"/>
    <n v="892.43"/>
    <n v="0"/>
    <n v="0"/>
    <n v="656.25"/>
    <n v="28"/>
    <n v="23.4375"/>
    <n v="236.18"/>
    <n v="6"/>
    <n v="34"/>
    <n v="39.363333333333337"/>
    <n v="26.24794117647059"/>
    <m/>
    <m/>
    <m/>
    <x v="22"/>
    <x v="4"/>
    <x v="5"/>
  </r>
  <r>
    <m/>
    <d v="2011-02-20T00:00:00"/>
    <n v="6413.12"/>
    <n v="3256.27"/>
    <n v="9669.39"/>
    <m/>
    <n v="199"/>
    <n v="20.62217509525075"/>
    <n v="2302.6"/>
    <n v="48"/>
    <n v="247"/>
    <n v="46.726311050061049"/>
    <n v="25.75353981042073"/>
    <m/>
    <m/>
    <m/>
    <x v="23"/>
    <x v="4"/>
    <x v="6"/>
  </r>
  <r>
    <s v="3-23"/>
    <d v="2011-02-21T00:00:00"/>
    <n v="837.38"/>
    <n v="0"/>
    <n v="0"/>
    <n v="494.4"/>
    <n v="30"/>
    <n v="16.48"/>
    <n v="342.98"/>
    <n v="9"/>
    <n v="39"/>
    <n v="38.108888888888892"/>
    <n v="21.471282051282053"/>
    <m/>
    <m/>
    <m/>
    <x v="23"/>
    <x v="4"/>
    <x v="0"/>
  </r>
  <r>
    <s v="3-23"/>
    <d v="2011-02-22T00:00:00"/>
    <n v="642.61"/>
    <n v="0"/>
    <n v="0"/>
    <n v="487.65"/>
    <n v="29"/>
    <n v="16.815517241379311"/>
    <n v="136.96"/>
    <n v="5"/>
    <n v="34"/>
    <n v="27.392000000000003"/>
    <n v="18.370882352941177"/>
    <m/>
    <m/>
    <m/>
    <x v="23"/>
    <x v="4"/>
    <x v="1"/>
  </r>
  <r>
    <s v="3-23"/>
    <d v="2011-02-23T00:00:00"/>
    <n v="1069.21"/>
    <n v="0"/>
    <n v="0"/>
    <n v="611.15"/>
    <n v="30"/>
    <n v="20.371666666666666"/>
    <n v="458.06"/>
    <n v="11"/>
    <n v="41"/>
    <n v="41.641818181818181"/>
    <n v="26.078292682926829"/>
    <m/>
    <m/>
    <m/>
    <x v="23"/>
    <x v="4"/>
    <x v="2"/>
  </r>
  <r>
    <s v="3-23"/>
    <d v="2011-02-24T00:00:00"/>
    <n v="1060.2"/>
    <n v="0"/>
    <n v="0"/>
    <n v="568.4"/>
    <n v="34"/>
    <n v="16.71764705882353"/>
    <n v="491.8"/>
    <n v="9"/>
    <n v="43"/>
    <n v="54.644444444444446"/>
    <n v="24.655813953488373"/>
    <m/>
    <m/>
    <m/>
    <x v="23"/>
    <x v="4"/>
    <x v="3"/>
  </r>
  <r>
    <s v="3-23"/>
    <d v="2011-02-25T00:00:00"/>
    <n v="2131.92"/>
    <n v="0"/>
    <n v="0"/>
    <n v="1094.8"/>
    <n v="38"/>
    <n v="28.810526315789474"/>
    <n v="1037.21"/>
    <n v="14"/>
    <n v="52"/>
    <n v="74.08642857142857"/>
    <n v="41.000192307692309"/>
    <m/>
    <m/>
    <m/>
    <x v="23"/>
    <x v="4"/>
    <x v="4"/>
  </r>
  <r>
    <s v="3-23"/>
    <d v="2011-02-26T00:00:00"/>
    <n v="1321.1"/>
    <n v="0"/>
    <n v="0"/>
    <n v="608.15"/>
    <n v="26"/>
    <n v="23.390384615384615"/>
    <n v="712.95"/>
    <n v="11"/>
    <n v="37"/>
    <n v="64.813636363636363"/>
    <n v="35.705405405405401"/>
    <m/>
    <m/>
    <m/>
    <x v="23"/>
    <x v="4"/>
    <x v="5"/>
  </r>
  <r>
    <m/>
    <d v="2011-02-27T00:00:00"/>
    <n v="7062.42"/>
    <n v="2858.25"/>
    <n v="9920.67"/>
    <m/>
    <n v="187"/>
    <n v="20.430956983007267"/>
    <n v="3179.96"/>
    <n v="59"/>
    <n v="246"/>
    <n v="50.114536075036078"/>
    <n v="27.880311458956026"/>
    <m/>
    <m/>
    <m/>
    <x v="24"/>
    <x v="4"/>
    <x v="6"/>
  </r>
  <r>
    <s v="3-24"/>
    <d v="2011-02-28T00:00:00"/>
    <n v="540.20000000000005"/>
    <n v="0"/>
    <n v="0"/>
    <n v="257"/>
    <n v="18"/>
    <n v="14.277777777777779"/>
    <n v="283.2"/>
    <n v="7"/>
    <n v="25"/>
    <n v="40.457142857142856"/>
    <n v="21.608000000000001"/>
    <m/>
    <m/>
    <m/>
    <x v="24"/>
    <x v="4"/>
    <x v="0"/>
  </r>
  <r>
    <s v="3-24"/>
    <d v="2011-03-01T00:00:00"/>
    <n v="762.98"/>
    <n v="0"/>
    <n v="0"/>
    <n v="499.15"/>
    <n v="39"/>
    <n v="12.798717948717949"/>
    <n v="296.83"/>
    <n v="5"/>
    <n v="44"/>
    <n v="59.366"/>
    <n v="18.090454545454545"/>
    <m/>
    <m/>
    <m/>
    <x v="24"/>
    <x v="4"/>
    <x v="1"/>
  </r>
  <r>
    <s v="3-24"/>
    <d v="2011-03-02T00:00:00"/>
    <n v="879.53"/>
    <n v="0"/>
    <n v="0"/>
    <n v="572.15"/>
    <n v="34"/>
    <n v="16.827941176470588"/>
    <n v="307.38"/>
    <n v="7"/>
    <n v="41"/>
    <n v="43.911428571428573"/>
    <n v="21.451951219512196"/>
    <m/>
    <m/>
    <m/>
    <x v="24"/>
    <x v="4"/>
    <x v="2"/>
  </r>
  <r>
    <s v="3-24"/>
    <d v="2011-03-03T00:00:00"/>
    <n v="1810.15"/>
    <n v="0"/>
    <n v="0"/>
    <n v="590.4"/>
    <n v="30"/>
    <n v="19.68"/>
    <n v="1219.75"/>
    <n v="10"/>
    <n v="40"/>
    <n v="121.97499999999999"/>
    <n v="45.253750000000004"/>
    <m/>
    <m/>
    <m/>
    <x v="24"/>
    <x v="4"/>
    <x v="3"/>
  </r>
  <r>
    <s v="3-24"/>
    <d v="2011-03-04T00:00:00"/>
    <n v="2063.5500000000002"/>
    <n v="0"/>
    <n v="0"/>
    <n v="1100.1500000000001"/>
    <n v="53"/>
    <n v="20.757547169811321"/>
    <n v="963.4"/>
    <n v="17"/>
    <n v="70"/>
    <n v="56.670588235294119"/>
    <n v="29.479285714285716"/>
    <m/>
    <m/>
    <m/>
    <x v="24"/>
    <x v="4"/>
    <x v="4"/>
  </r>
  <r>
    <s v="3-24"/>
    <d v="2011-03-05T00:00:00"/>
    <n v="1356.48"/>
    <n v="0"/>
    <n v="0"/>
    <n v="415.45"/>
    <n v="23"/>
    <n v="18.06304347826087"/>
    <n v="941.03"/>
    <n v="12"/>
    <n v="35"/>
    <n v="78.419166666666669"/>
    <n v="38.756571428571426"/>
    <m/>
    <m/>
    <m/>
    <x v="24"/>
    <x v="4"/>
    <x v="5"/>
  </r>
  <r>
    <m/>
    <d v="2011-03-06T00:00:00"/>
    <n v="7412.8899999999994"/>
    <n v="3275.89"/>
    <n v="10688.779999999999"/>
    <m/>
    <n v="197"/>
    <n v="17.06750459183975"/>
    <n v="4011.59"/>
    <n v="58"/>
    <n v="255"/>
    <n v="66.799887721755368"/>
    <n v="29.106668817970647"/>
    <m/>
    <m/>
    <m/>
    <x v="25"/>
    <x v="4"/>
    <x v="6"/>
  </r>
  <r>
    <s v="3-25"/>
    <d v="2011-03-07T00:00:00"/>
    <n v="675.23"/>
    <n v="0"/>
    <n v="0"/>
    <n v="422.23"/>
    <n v="19"/>
    <n v="22.222631578947368"/>
    <n v="253"/>
    <n v="9"/>
    <n v="28"/>
    <n v="28.111111111111111"/>
    <n v="24.115357142857142"/>
    <m/>
    <m/>
    <m/>
    <x v="25"/>
    <x v="4"/>
    <x v="0"/>
  </r>
  <r>
    <s v="3-25"/>
    <d v="2011-03-08T00:00:00"/>
    <n v="876.43"/>
    <n v="0"/>
    <n v="0"/>
    <n v="512.54"/>
    <n v="23"/>
    <n v="22.284347826086954"/>
    <n v="363.89"/>
    <n v="12"/>
    <n v="35"/>
    <n v="30.324166666666667"/>
    <n v="25.040857142857142"/>
    <m/>
    <m/>
    <m/>
    <x v="25"/>
    <x v="4"/>
    <x v="1"/>
  </r>
  <r>
    <s v="3-25"/>
    <d v="2011-03-09T00:00:00"/>
    <n v="1132.56"/>
    <n v="0"/>
    <n v="0"/>
    <n v="765.32"/>
    <n v="27"/>
    <n v="28.345185185185187"/>
    <n v="367.24"/>
    <n v="14"/>
    <n v="41"/>
    <n v="26.231428571428573"/>
    <n v="27.623414634146339"/>
    <m/>
    <m/>
    <m/>
    <x v="25"/>
    <x v="4"/>
    <x v="2"/>
  </r>
  <r>
    <s v="3-25"/>
    <d v="2011-03-10T00:00:00"/>
    <n v="1323.43"/>
    <n v="0"/>
    <n v="0"/>
    <n v="675.34"/>
    <n v="32"/>
    <n v="21.104375000000001"/>
    <n v="648.09"/>
    <n v="12"/>
    <n v="44"/>
    <n v="54.0075"/>
    <n v="30.077954545454546"/>
    <m/>
    <m/>
    <m/>
    <x v="25"/>
    <x v="4"/>
    <x v="3"/>
  </r>
  <r>
    <s v="3-25"/>
    <d v="2011-03-11T00:00:00"/>
    <n v="1817.76"/>
    <n v="0"/>
    <n v="0"/>
    <n v="1217.23"/>
    <n v="52"/>
    <n v="23.408269230769232"/>
    <n v="600.53"/>
    <n v="14"/>
    <n v="66"/>
    <n v="42.894999999999996"/>
    <n v="27.541818181818183"/>
    <m/>
    <m/>
    <m/>
    <x v="25"/>
    <x v="4"/>
    <x v="4"/>
  </r>
  <r>
    <s v="3-25"/>
    <d v="2011-03-12T00:00:00"/>
    <n v="876.45"/>
    <n v="0"/>
    <n v="0"/>
    <n v="523.12"/>
    <n v="22"/>
    <n v="23.778181818181817"/>
    <n v="275.92"/>
    <n v="11"/>
    <n v="33"/>
    <n v="25.083636363636366"/>
    <n v="24.213333333333331"/>
    <m/>
    <m/>
    <m/>
    <x v="25"/>
    <x v="4"/>
    <x v="5"/>
  </r>
  <r>
    <m/>
    <d v="2011-03-13T00:00:00"/>
    <n v="6701.86"/>
    <n v="3232.79"/>
    <n v="9934.65"/>
    <m/>
    <n v="175"/>
    <n v="23.523831773195095"/>
    <n v="2508.67"/>
    <n v="72"/>
    <n v="247"/>
    <n v="34.442140452140457"/>
    <n v="26.435455830077782"/>
    <m/>
    <m/>
    <m/>
    <x v="26"/>
    <x v="4"/>
    <x v="6"/>
  </r>
  <r>
    <s v="3-26"/>
    <d v="2011-03-14T00:00:00"/>
    <n v="1155.56"/>
    <n v="0"/>
    <n v="0"/>
    <n v="671.2"/>
    <n v="21"/>
    <n v="31.961904761904766"/>
    <n v="484.36"/>
    <n v="8"/>
    <n v="29"/>
    <n v="60.545000000000002"/>
    <n v="39.846896551724136"/>
    <m/>
    <m/>
    <m/>
    <x v="26"/>
    <x v="4"/>
    <x v="0"/>
  </r>
  <r>
    <s v="3-26"/>
    <d v="2011-03-15T00:00:00"/>
    <n v="1046.51"/>
    <n v="0"/>
    <n v="0"/>
    <n v="690.95"/>
    <n v="22"/>
    <n v="31.406818181818185"/>
    <n v="355.56"/>
    <n v="9"/>
    <n v="31"/>
    <n v="39.506666666666668"/>
    <n v="33.758387096774193"/>
    <m/>
    <m/>
    <m/>
    <x v="26"/>
    <x v="4"/>
    <x v="1"/>
  </r>
  <r>
    <s v="3-26"/>
    <d v="2011-03-16T00:00:00"/>
    <s v="1031.89.89"/>
    <n v="0"/>
    <n v="0"/>
    <n v="802.20399999999995"/>
    <n v="40"/>
    <n v="20.055099999999999"/>
    <n v="229.69"/>
    <n v="6"/>
    <n v="46"/>
    <n v="38.281666666666666"/>
    <n v="22.432478260869566"/>
    <m/>
    <m/>
    <m/>
    <x v="26"/>
    <x v="4"/>
    <x v="2"/>
  </r>
  <r>
    <s v="3-26"/>
    <d v="2011-03-17T00:00:00"/>
    <n v="1838.49"/>
    <n v="0"/>
    <n v="0"/>
    <n v="1435"/>
    <n v="32"/>
    <n v="44.84375"/>
    <s v="403.49`"/>
    <n v="14"/>
    <n v="46"/>
    <n v="0"/>
    <n v="31.195652173913043"/>
    <m/>
    <m/>
    <m/>
    <x v="26"/>
    <x v="4"/>
    <x v="3"/>
  </r>
  <r>
    <s v="3-26"/>
    <d v="2011-03-18T00:00:00"/>
    <n v="1815.95"/>
    <n v="0"/>
    <n v="0"/>
    <n v="1202.8"/>
    <n v="62"/>
    <n v="19.399999999999999"/>
    <n v="613.15"/>
    <n v="16"/>
    <n v="78"/>
    <n v="38.321874999999999"/>
    <n v="23.281410256410254"/>
    <m/>
    <m/>
    <m/>
    <x v="26"/>
    <x v="4"/>
    <x v="4"/>
  </r>
  <r>
    <s v="3-26"/>
    <d v="2011-03-19T00:00:00"/>
    <n v="1554.27"/>
    <n v="0"/>
    <n v="0"/>
    <n v="393.45"/>
    <n v="18"/>
    <n v="21.858333333333334"/>
    <n v="1160.82"/>
    <n v="16"/>
    <n v="34"/>
    <n v="72.551249999999996"/>
    <n v="45.713823529411762"/>
    <m/>
    <m/>
    <m/>
    <x v="26"/>
    <x v="4"/>
    <x v="5"/>
  </r>
  <r>
    <m/>
    <d v="2011-03-20T00:00:00"/>
    <n v="7410.7799999999988"/>
    <n v="1721.53"/>
    <n v="9132.31"/>
    <m/>
    <n v="195"/>
    <n v="28.25431771284271"/>
    <n v="2843.58"/>
    <n v="69"/>
    <n v="264"/>
    <n v="41.534409722222222"/>
    <n v="32.704774644850495"/>
    <m/>
    <m/>
    <m/>
    <x v="27"/>
    <x v="4"/>
    <x v="6"/>
  </r>
  <r>
    <s v="3-27"/>
    <d v="2011-03-21T00:00:00"/>
    <n v="1179.1099999999999"/>
    <n v="0"/>
    <n v="0"/>
    <n v="969.7"/>
    <n v="41"/>
    <n v="23.651219512195123"/>
    <n v="209.41"/>
    <n v="5"/>
    <n v="46"/>
    <n v="41.881999999999998"/>
    <n v="25.632826086956523"/>
    <m/>
    <m/>
    <m/>
    <x v="27"/>
    <x v="4"/>
    <x v="0"/>
  </r>
  <r>
    <s v="3-27"/>
    <d v="2011-03-22T00:00:00"/>
    <n v="1651.44"/>
    <n v="0"/>
    <n v="0"/>
    <n v="613.95000000000005"/>
    <n v="36"/>
    <n v="17.054166666666667"/>
    <n v="1037.49"/>
    <n v="8"/>
    <n v="44"/>
    <n v="129.68625"/>
    <n v="37.532727272727271"/>
    <m/>
    <m/>
    <m/>
    <x v="27"/>
    <x v="4"/>
    <x v="1"/>
  </r>
  <r>
    <s v="3-27"/>
    <d v="2011-03-23T00:00:00"/>
    <n v="836.85"/>
    <n v="0"/>
    <n v="0"/>
    <n v="580.29999999999995"/>
    <n v="31"/>
    <n v="18.719354838709677"/>
    <n v="256.55"/>
    <n v="7"/>
    <n v="38"/>
    <n v="36.65"/>
    <n v="22.022368421052629"/>
    <m/>
    <m/>
    <m/>
    <x v="27"/>
    <x v="4"/>
    <x v="2"/>
  </r>
  <r>
    <s v="3-27"/>
    <d v="2011-03-24T00:00:00"/>
    <n v="1306.93"/>
    <n v="0"/>
    <n v="0"/>
    <n v="724.3"/>
    <n v="40"/>
    <n v="18.107499999999998"/>
    <n v="582.63"/>
    <n v="10"/>
    <n v="50"/>
    <n v="58.262999999999998"/>
    <n v="26.138599999999997"/>
    <m/>
    <m/>
    <m/>
    <x v="27"/>
    <x v="4"/>
    <x v="3"/>
  </r>
  <r>
    <s v="3-27"/>
    <d v="2011-03-25T00:00:00"/>
    <n v="2504.13"/>
    <n v="0"/>
    <n v="0"/>
    <n v="1387.75"/>
    <n v="45"/>
    <n v="30.838888888888889"/>
    <n v="1116.3800000000001"/>
    <n v="22"/>
    <n v="67"/>
    <n v="50.74454545454546"/>
    <n v="37.375074626865675"/>
    <m/>
    <m/>
    <m/>
    <x v="27"/>
    <x v="4"/>
    <x v="4"/>
  </r>
  <r>
    <s v="3-27"/>
    <d v="2011-03-26T00:00:00"/>
    <n v="1063.47"/>
    <n v="0"/>
    <n v="0"/>
    <n v="658.1"/>
    <n v="32"/>
    <n v="20.565625000000001"/>
    <n v="405.37"/>
    <n v="9"/>
    <n v="41"/>
    <n v="45.041111111111114"/>
    <n v="25.938292682926829"/>
    <m/>
    <m/>
    <m/>
    <x v="27"/>
    <x v="4"/>
    <x v="5"/>
  </r>
  <r>
    <m/>
    <d v="2011-03-27T00:00:00"/>
    <n v="8541.93"/>
    <n v="1393.36"/>
    <n v="9935.2900000000009"/>
    <m/>
    <n v="225"/>
    <n v="21.489459151076726"/>
    <n v="3607.83"/>
    <n v="61"/>
    <n v="286"/>
    <n v="60.377817760942754"/>
    <n v="29.106648181754821"/>
    <m/>
    <m/>
    <m/>
    <x v="28"/>
    <x v="4"/>
    <x v="6"/>
  </r>
  <r>
    <s v="3-28"/>
    <d v="2011-03-28T00:00:00"/>
    <n v="1371.93"/>
    <n v="0"/>
    <n v="0"/>
    <n v="680.1"/>
    <n v="34"/>
    <n v="20.002941176470589"/>
    <n v="681.83"/>
    <n v="10"/>
    <n v="44"/>
    <n v="68.183000000000007"/>
    <n v="30.952954545454546"/>
    <m/>
    <m/>
    <m/>
    <x v="28"/>
    <x v="4"/>
    <x v="0"/>
  </r>
  <r>
    <s v="3-28"/>
    <d v="2011-03-29T00:00:00"/>
    <n v="773.95"/>
    <n v="0"/>
    <n v="0"/>
    <n v="511.45"/>
    <n v="27"/>
    <n v="18.942592592592593"/>
    <n v="262.5"/>
    <n v="9"/>
    <n v="36"/>
    <n v="29.166666666666668"/>
    <n v="21.498611111111114"/>
    <m/>
    <m/>
    <m/>
    <x v="28"/>
    <x v="4"/>
    <x v="1"/>
  </r>
  <r>
    <s v="3-28"/>
    <d v="2011-03-30T00:00:00"/>
    <n v="1651.91"/>
    <n v="0"/>
    <n v="0"/>
    <n v="998.7"/>
    <n v="56"/>
    <n v="17.833928571428572"/>
    <n v="655.20000000000005"/>
    <n v="11"/>
    <n v="67"/>
    <n v="59.56363636363637"/>
    <n v="24.685074626865674"/>
    <m/>
    <m/>
    <m/>
    <x v="28"/>
    <x v="4"/>
    <x v="2"/>
  </r>
  <r>
    <s v="3-28"/>
    <d v="2011-03-31T00:00:00"/>
    <n v="1653.91"/>
    <n v="0"/>
    <n v="0"/>
    <n v="998.7"/>
    <n v="56"/>
    <n v="17.833928571428572"/>
    <n v="655.21"/>
    <n v="11"/>
    <n v="67"/>
    <n v="59.56454545454546"/>
    <n v="24.685223880597015"/>
    <m/>
    <m/>
    <m/>
    <x v="28"/>
    <x v="4"/>
    <x v="3"/>
  </r>
  <r>
    <s v="3-28"/>
    <d v="2011-04-01T00:00:00"/>
    <n v="3200.5"/>
    <n v="0"/>
    <n v="0"/>
    <n v="866.65"/>
    <n v="44"/>
    <n v="19.696590909090908"/>
    <n v="2333.85"/>
    <n v="14"/>
    <n v="58"/>
    <n v="166.70357142857142"/>
    <n v="55.181034482758619"/>
    <m/>
    <m/>
    <m/>
    <x v="28"/>
    <x v="4"/>
    <x v="4"/>
  </r>
  <r>
    <s v="3-28"/>
    <d v="2011-04-02T00:00:00"/>
    <n v="1474.5"/>
    <n v="0"/>
    <n v="0"/>
    <n v="937.7"/>
    <n v="33"/>
    <n v="28.415151515151518"/>
    <n v="536.79999999999995"/>
    <n v="11"/>
    <n v="44"/>
    <n v="48.8"/>
    <n v="33.511363636363633"/>
    <m/>
    <m/>
    <m/>
    <x v="28"/>
    <x v="4"/>
    <x v="5"/>
  </r>
  <r>
    <m/>
    <d v="2011-04-03T00:00:00"/>
    <n v="10126.700000000001"/>
    <n v="1754.77"/>
    <n v="11881.470000000001"/>
    <m/>
    <n v="250"/>
    <n v="20.454188889360459"/>
    <n v="5125.3900000000003"/>
    <n v="66"/>
    <n v="316"/>
    <n v="71.996903318903321"/>
    <n v="31.752377047191761"/>
    <m/>
    <m/>
    <m/>
    <x v="29"/>
    <x v="4"/>
    <x v="6"/>
  </r>
  <r>
    <s v="3-29"/>
    <d v="2011-04-04T00:00:00"/>
    <n v="980.63"/>
    <n v="0"/>
    <n v="0"/>
    <n v="561.29999999999995"/>
    <n v="38"/>
    <n v="14.771052631578947"/>
    <n v="419.33"/>
    <n v="8"/>
    <n v="46"/>
    <n v="52.416249999999998"/>
    <n v="21.318043478260869"/>
    <m/>
    <m/>
    <m/>
    <x v="29"/>
    <x v="4"/>
    <x v="0"/>
  </r>
  <r>
    <s v="3-29"/>
    <d v="2011-04-05T00:00:00"/>
    <n v="947.39"/>
    <n v="0"/>
    <n v="0"/>
    <n v="672.5"/>
    <n v="35"/>
    <n v="19.214285714285715"/>
    <n v="274.89"/>
    <n v="12"/>
    <n v="47"/>
    <n v="22.907499999999999"/>
    <n v="20.157234042553192"/>
    <m/>
    <m/>
    <m/>
    <x v="29"/>
    <x v="4"/>
    <x v="1"/>
  </r>
  <r>
    <s v="3-29"/>
    <d v="2011-04-06T00:00:00"/>
    <n v="1296.52"/>
    <n v="0"/>
    <n v="0"/>
    <n v="460.3"/>
    <n v="31"/>
    <n v="14.848387096774195"/>
    <n v="836.22"/>
    <n v="10"/>
    <n v="41"/>
    <n v="83.622"/>
    <n v="31.622439024390243"/>
    <m/>
    <m/>
    <m/>
    <x v="29"/>
    <x v="4"/>
    <x v="2"/>
  </r>
  <r>
    <s v="3-29"/>
    <d v="2011-04-07T00:00:00"/>
    <n v="1867.31"/>
    <n v="0"/>
    <n v="0"/>
    <n v="865.7"/>
    <n v="41"/>
    <n v="21.114634146341466"/>
    <n v="1001.61"/>
    <n v="23"/>
    <n v="64"/>
    <n v="43.548260869565219"/>
    <n v="29.176718749999999"/>
    <m/>
    <m/>
    <m/>
    <x v="29"/>
    <x v="4"/>
    <x v="3"/>
  </r>
  <r>
    <s v="3-29"/>
    <d v="2011-04-08T00:00:00"/>
    <n v="1806.1"/>
    <n v="0"/>
    <n v="0"/>
    <n v="826.1"/>
    <n v="45"/>
    <n v="18.357777777777777"/>
    <n v="980"/>
    <n v="16"/>
    <n v="61"/>
    <n v="61.25"/>
    <n v="29.608196721311472"/>
    <m/>
    <m/>
    <m/>
    <x v="29"/>
    <x v="4"/>
    <x v="4"/>
  </r>
  <r>
    <s v="3-29"/>
    <d v="2011-04-09T00:00:00"/>
    <n v="1160.21"/>
    <n v="0"/>
    <n v="0"/>
    <n v="629.04999999999995"/>
    <n v="33"/>
    <n v="19.062121212121212"/>
    <n v="531.16"/>
    <n v="11"/>
    <n v="44"/>
    <n v="48.287272727272722"/>
    <n v="26.368409090909093"/>
    <m/>
    <m/>
    <m/>
    <x v="29"/>
    <x v="4"/>
    <x v="5"/>
  </r>
  <r>
    <m/>
    <d v="2011-04-10T00:00:00"/>
    <n v="8058.1600000000008"/>
    <n v="3665.14"/>
    <n v="11723.300000000001"/>
    <m/>
    <n v="223"/>
    <n v="17.894709763146551"/>
    <n v="4043.21"/>
    <n v="80"/>
    <n v="303"/>
    <n v="52.005213932806306"/>
    <n v="26.375173517904148"/>
    <m/>
    <m/>
    <m/>
    <x v="30"/>
    <x v="4"/>
    <x v="6"/>
  </r>
  <r>
    <s v="3-30"/>
    <d v="2011-04-11T00:00:00"/>
    <n v="1132.95"/>
    <n v="0"/>
    <n v="0"/>
    <n v="681.3"/>
    <n v="39"/>
    <n v="17.469230769230769"/>
    <n v="451.65"/>
    <n v="13"/>
    <n v="52"/>
    <n v="34.742307692307691"/>
    <n v="21.787499999999998"/>
    <m/>
    <m/>
    <m/>
    <x v="30"/>
    <x v="4"/>
    <x v="0"/>
  </r>
  <r>
    <s v="3-30"/>
    <d v="2011-04-12T00:00:00"/>
    <n v="1030.03"/>
    <n v="0"/>
    <n v="0"/>
    <n v="677.05"/>
    <n v="39"/>
    <n v="17.360256410256408"/>
    <n v="352.65"/>
    <n v="11"/>
    <n v="50"/>
    <n v="32.059090909090905"/>
    <n v="20.593999999999998"/>
    <m/>
    <m/>
    <m/>
    <x v="30"/>
    <x v="4"/>
    <x v="1"/>
  </r>
  <r>
    <s v="3-30"/>
    <d v="2011-04-13T00:00:00"/>
    <n v="1595.75"/>
    <n v="0"/>
    <n v="0"/>
    <n v="871.1"/>
    <n v="42"/>
    <n v="20.740476190476191"/>
    <n v="724.66"/>
    <n v="14"/>
    <n v="56"/>
    <n v="51.761428571428567"/>
    <n v="28.495714285714286"/>
    <m/>
    <m/>
    <m/>
    <x v="30"/>
    <x v="4"/>
    <x v="2"/>
  </r>
  <r>
    <s v="3-30"/>
    <d v="2011-04-14T00:00:00"/>
    <n v="1952.49"/>
    <n v="0"/>
    <n v="0"/>
    <n v="789.1"/>
    <n v="38"/>
    <n v="20.765789473684212"/>
    <n v="1163.3900000000001"/>
    <n v="16"/>
    <n v="54"/>
    <n v="72.711875000000006"/>
    <n v="36.157222222222224"/>
    <m/>
    <m/>
    <m/>
    <x v="30"/>
    <x v="4"/>
    <x v="3"/>
  </r>
  <r>
    <s v="3-30"/>
    <d v="2011-04-15T00:00:00"/>
    <n v="2706.67"/>
    <n v="0"/>
    <n v="0"/>
    <n v="1362.95"/>
    <n v="47"/>
    <n v="28.998936170212765"/>
    <n v="1373.72"/>
    <n v="10"/>
    <n v="57"/>
    <n v="137.37200000000001"/>
    <n v="48.011754385964913"/>
    <m/>
    <m/>
    <m/>
    <x v="30"/>
    <x v="4"/>
    <x v="4"/>
  </r>
  <r>
    <s v="3-30"/>
    <d v="2011-04-16T00:00:00"/>
    <n v="1676.13"/>
    <n v="0"/>
    <n v="0"/>
    <n v="1149.95"/>
    <n v="47"/>
    <n v="24.467021276595744"/>
    <n v="526.17999999999995"/>
    <n v="8"/>
    <n v="55"/>
    <n v="65.772499999999994"/>
    <n v="30.475090909090913"/>
    <m/>
    <m/>
    <m/>
    <x v="30"/>
    <x v="4"/>
    <x v="5"/>
  </r>
  <r>
    <m/>
    <d v="2011-04-17T00:00:00"/>
    <n v="10094.02"/>
    <n v="2352.63"/>
    <n v="12446.650000000001"/>
    <m/>
    <n v="252"/>
    <n v="21.633618381742679"/>
    <n v="4592.2500000000009"/>
    <n v="72"/>
    <n v="324"/>
    <n v="65.736533695471195"/>
    <n v="30.920213633832052"/>
    <m/>
    <m/>
    <m/>
    <x v="31"/>
    <x v="4"/>
    <x v="6"/>
  </r>
  <r>
    <s v="3-31"/>
    <d v="2011-04-18T00:00:00"/>
    <n v="843.92"/>
    <n v="0"/>
    <n v="0"/>
    <n v="562.85"/>
    <n v="37"/>
    <n v="15.212162162162162"/>
    <n v="281.07"/>
    <n v="7"/>
    <n v="44"/>
    <n v="40.152857142857144"/>
    <n v="19.180000000000003"/>
    <m/>
    <m/>
    <m/>
    <x v="31"/>
    <x v="4"/>
    <x v="0"/>
  </r>
  <r>
    <s v="3-31"/>
    <d v="2011-04-19T00:00:00"/>
    <n v="2175.69"/>
    <n v="0"/>
    <n v="0"/>
    <n v="808.8"/>
    <n v="45"/>
    <n v="17.973333333333333"/>
    <n v="1366.89"/>
    <n v="12"/>
    <n v="57"/>
    <n v="113.90750000000001"/>
    <n v="38.17"/>
    <m/>
    <m/>
    <m/>
    <x v="31"/>
    <x v="4"/>
    <x v="1"/>
  </r>
  <r>
    <s v="3-31"/>
    <d v="2011-04-20T00:00:00"/>
    <n v="2483.17"/>
    <n v="0"/>
    <n v="0"/>
    <n v="1459.5"/>
    <n v="48"/>
    <n v="30.40625"/>
    <n v="1023.67"/>
    <n v="21"/>
    <n v="69"/>
    <n v="48.746190476190478"/>
    <n v="35.987971014492757"/>
    <m/>
    <m/>
    <m/>
    <x v="31"/>
    <x v="4"/>
    <x v="2"/>
  </r>
  <r>
    <s v="3-31"/>
    <d v="2011-04-21T00:00:00"/>
    <n v="5360"/>
    <n v="0"/>
    <n v="0"/>
    <n v="2204.6"/>
    <n v="79"/>
    <n v="27.906329113924048"/>
    <n v="3155.7"/>
    <n v="37"/>
    <n v="116"/>
    <n v="85.289189189189187"/>
    <n v="46.20948275862068"/>
    <m/>
    <m/>
    <m/>
    <x v="31"/>
    <x v="4"/>
    <x v="3"/>
  </r>
  <r>
    <s v="3-31"/>
    <d v="2011-04-22T00:00:00"/>
    <n v="0"/>
    <n v="0"/>
    <n v="0"/>
    <n v="0"/>
    <n v="209"/>
    <n v="0"/>
    <n v="0"/>
    <n v="77"/>
    <n v="286"/>
    <n v="0"/>
    <n v="0"/>
    <s v="GOOD FRIDAY"/>
    <m/>
    <m/>
    <x v="31"/>
    <x v="4"/>
    <x v="4"/>
  </r>
  <r>
    <s v="3-31"/>
    <d v="2011-04-23T00:00:00"/>
    <n v="0"/>
    <n v="0"/>
    <n v="0"/>
    <n v="0"/>
    <n v="0"/>
    <n v="0"/>
    <n v="0"/>
    <n v="0"/>
    <n v="0"/>
    <n v="0"/>
    <n v="0"/>
    <s v="EASTER SATURDAY"/>
    <m/>
    <m/>
    <x v="31"/>
    <x v="4"/>
    <x v="5"/>
  </r>
  <r>
    <m/>
    <d v="2011-04-24T00:00:00"/>
    <n v="10862.78"/>
    <n v="2908.84"/>
    <n v="13771.62"/>
    <m/>
    <n v="418"/>
    <n v="15.249679101569924"/>
    <n v="5827.33"/>
    <n v="154"/>
    <n v="572"/>
    <n v="48.015956134706137"/>
    <n v="23.257908962185571"/>
    <m/>
    <m/>
    <m/>
    <x v="32"/>
    <x v="4"/>
    <x v="6"/>
  </r>
  <r>
    <s v="3-32"/>
    <d v="2011-04-25T00:00:00"/>
    <n v="0"/>
    <n v="0"/>
    <n v="0"/>
    <n v="0"/>
    <n v="0"/>
    <n v="0"/>
    <n v="0"/>
    <n v="0"/>
    <n v="0"/>
    <n v="0"/>
    <n v="0"/>
    <s v="ANZAC DAY"/>
    <m/>
    <m/>
    <x v="32"/>
    <x v="4"/>
    <x v="0"/>
  </r>
  <r>
    <s v="3-32"/>
    <d v="2011-04-26T00:00:00"/>
    <n v="0"/>
    <n v="0"/>
    <n v="0"/>
    <n v="0"/>
    <n v="0"/>
    <n v="0"/>
    <n v="0"/>
    <n v="0"/>
    <n v="0"/>
    <n v="0"/>
    <n v="0"/>
    <s v="PUBLIC HOLIDAY"/>
    <m/>
    <m/>
    <x v="32"/>
    <x v="4"/>
    <x v="1"/>
  </r>
  <r>
    <s v="3-32"/>
    <d v="2011-04-27T00:00:00"/>
    <n v="1418.62"/>
    <n v="0"/>
    <n v="0"/>
    <n v="991.25"/>
    <n v="61"/>
    <n v="16.25"/>
    <n v="427.37"/>
    <n v="8"/>
    <n v="69"/>
    <n v="53.421250000000001"/>
    <n v="20.559710144927536"/>
    <m/>
    <m/>
    <m/>
    <x v="32"/>
    <x v="4"/>
    <x v="2"/>
  </r>
  <r>
    <s v="3-32"/>
    <d v="2011-04-28T00:00:00"/>
    <n v="1321.92"/>
    <n v="0"/>
    <n v="0"/>
    <n v="795.5"/>
    <n v="49"/>
    <n v="16.23469387755102"/>
    <n v="526.41999999999996"/>
    <n v="10"/>
    <n v="59"/>
    <n v="52.641999999999996"/>
    <n v="22.40542372881356"/>
    <m/>
    <m/>
    <m/>
    <x v="32"/>
    <x v="4"/>
    <x v="3"/>
  </r>
  <r>
    <s v="3-32"/>
    <d v="2011-04-29T00:00:00"/>
    <n v="2213.34"/>
    <n v="0"/>
    <n v="0"/>
    <n v="1002.7"/>
    <n v="53"/>
    <n v="18.918867924528303"/>
    <n v="1210.6400000000001"/>
    <n v="12"/>
    <n v="65"/>
    <n v="100.88666666666667"/>
    <n v="34.05138461538462"/>
    <m/>
    <m/>
    <m/>
    <x v="32"/>
    <x v="4"/>
    <x v="4"/>
  </r>
  <r>
    <s v="3-32"/>
    <d v="2011-04-30T00:00:00"/>
    <n v="1249.22"/>
    <n v="0"/>
    <n v="0"/>
    <n v="852.65"/>
    <n v="39"/>
    <n v="21.862820512820512"/>
    <n v="396.57"/>
    <n v="11"/>
    <n v="50"/>
    <n v="36.051818181818184"/>
    <n v="24.984400000000001"/>
    <m/>
    <m/>
    <m/>
    <x v="32"/>
    <x v="4"/>
    <x v="5"/>
  </r>
  <r>
    <m/>
    <d v="2011-05-01T00:00:00"/>
    <n v="6203.1"/>
    <n v="1635.3"/>
    <n v="7838.4000000000005"/>
    <m/>
    <n v="202"/>
    <n v="12.211063719149971"/>
    <n v="2561.0000000000005"/>
    <n v="41"/>
    <n v="243"/>
    <n v="40.500289141414143"/>
    <n v="17.000153081520953"/>
    <m/>
    <m/>
    <m/>
    <x v="33"/>
    <x v="4"/>
    <x v="6"/>
  </r>
  <r>
    <s v="3-33"/>
    <d v="2011-05-02T00:00:00"/>
    <n v="0"/>
    <n v="0"/>
    <n v="0"/>
    <n v="0"/>
    <n v="0"/>
    <n v="0"/>
    <n v="0"/>
    <n v="0"/>
    <n v="0"/>
    <n v="0"/>
    <n v="0"/>
    <s v="LABOUR DAY"/>
    <m/>
    <m/>
    <x v="33"/>
    <x v="4"/>
    <x v="0"/>
  </r>
  <r>
    <s v="3-33"/>
    <d v="2011-05-03T00:00:00"/>
    <n v="1446.48"/>
    <n v="0"/>
    <n v="0"/>
    <n v="897.25"/>
    <n v="55"/>
    <n v="16.313636363636363"/>
    <n v="549.23"/>
    <n v="12"/>
    <n v="67"/>
    <n v="45.769166666666671"/>
    <n v="21.589253731343284"/>
    <m/>
    <m/>
    <m/>
    <x v="33"/>
    <x v="4"/>
    <x v="1"/>
  </r>
  <r>
    <s v="3-33"/>
    <d v="2011-05-04T00:00:00"/>
    <n v="1273.06"/>
    <n v="0"/>
    <n v="0"/>
    <n v="781.35"/>
    <n v="39"/>
    <n v="20.034615384615385"/>
    <n v="491.71"/>
    <n v="12"/>
    <n v="51"/>
    <n v="40.975833333333334"/>
    <n v="24.961960784313725"/>
    <m/>
    <m/>
    <m/>
    <x v="33"/>
    <x v="4"/>
    <x v="2"/>
  </r>
  <r>
    <s v="3-33"/>
    <d v="2011-05-05T00:00:00"/>
    <n v="1293.1600000000001"/>
    <n v="0"/>
    <n v="0"/>
    <n v="751.55"/>
    <n v="45"/>
    <n v="16.701111111111111"/>
    <n v="541.61"/>
    <n v="9"/>
    <n v="54"/>
    <n v="60.178888888888892"/>
    <n v="23.947407407407404"/>
    <m/>
    <m/>
    <m/>
    <x v="33"/>
    <x v="4"/>
    <x v="3"/>
  </r>
  <r>
    <s v="3-33"/>
    <d v="2011-05-06T00:00:00"/>
    <n v="1569.83"/>
    <n v="0"/>
    <n v="0"/>
    <n v="798.2"/>
    <n v="52"/>
    <n v="15.350000000000001"/>
    <n v="771.63"/>
    <n v="18"/>
    <n v="70"/>
    <n v="42.868333333333332"/>
    <n v="22.426142857142857"/>
    <m/>
    <m/>
    <m/>
    <x v="33"/>
    <x v="4"/>
    <x v="4"/>
  </r>
  <r>
    <s v="3-33"/>
    <d v="2011-05-07T00:00:00"/>
    <n v="1040.33"/>
    <n v="0"/>
    <n v="0"/>
    <n v="835.35"/>
    <n v="34"/>
    <n v="24.569117647058825"/>
    <n v="204.98"/>
    <n v="3"/>
    <n v="37"/>
    <n v="68.326666666666668"/>
    <n v="28.117027027027024"/>
    <m/>
    <m/>
    <m/>
    <x v="33"/>
    <x v="4"/>
    <x v="5"/>
  </r>
  <r>
    <m/>
    <d v="2011-05-08T00:00:00"/>
    <n v="6622.86"/>
    <n v="3121.84"/>
    <n v="9744.7000000000007"/>
    <m/>
    <n v="225"/>
    <n v="15.494746751070281"/>
    <n v="2559.1600000000003"/>
    <n v="54"/>
    <n v="279"/>
    <n v="43.019814814814815"/>
    <n v="20.173631967872378"/>
    <m/>
    <m/>
    <m/>
    <x v="34"/>
    <x v="4"/>
    <x v="6"/>
  </r>
  <r>
    <s v="3-34"/>
    <d v="2011-05-09T00:00:00"/>
    <n v="1185.76"/>
    <n v="0"/>
    <n v="0"/>
    <n v="668.1"/>
    <n v="38"/>
    <n v="17.581578947368421"/>
    <n v="517.66"/>
    <n v="13"/>
    <n v="51"/>
    <n v="39.82"/>
    <n v="23.250196078431372"/>
    <m/>
    <m/>
    <m/>
    <x v="34"/>
    <x v="4"/>
    <x v="0"/>
  </r>
  <r>
    <s v="3-34"/>
    <d v="2011-05-10T00:00:00"/>
    <n v="880.15"/>
    <n v="0"/>
    <n v="0"/>
    <n v="557.54999999999995"/>
    <n v="40"/>
    <n v="13.938749999999999"/>
    <n v="322.60000000000002"/>
    <n v="8"/>
    <n v="48"/>
    <n v="40.325000000000003"/>
    <n v="18.336458333333333"/>
    <m/>
    <m/>
    <m/>
    <x v="34"/>
    <x v="4"/>
    <x v="1"/>
  </r>
  <r>
    <s v="3-34"/>
    <d v="2011-05-11T00:00:00"/>
    <n v="1213.6300000000001"/>
    <n v="0"/>
    <n v="0"/>
    <n v="958.6"/>
    <n v="51"/>
    <n v="18.79607843137255"/>
    <n v="255.03"/>
    <n v="7"/>
    <n v="58"/>
    <n v="36.432857142857145"/>
    <n v="20.924655172413797"/>
    <m/>
    <m/>
    <m/>
    <x v="34"/>
    <x v="4"/>
    <x v="2"/>
  </r>
  <r>
    <s v="3-34"/>
    <d v="2011-05-12T00:00:00"/>
    <n v="1253.75"/>
    <n v="0"/>
    <n v="0"/>
    <n v="844.4"/>
    <n v="43"/>
    <n v="19.63720930232558"/>
    <n v="408.35"/>
    <n v="10"/>
    <n v="53"/>
    <n v="40.835000000000001"/>
    <n v="23.636792452830189"/>
    <m/>
    <m/>
    <m/>
    <x v="34"/>
    <x v="4"/>
    <x v="3"/>
  </r>
  <r>
    <s v="3-34"/>
    <d v="2011-05-13T00:00:00"/>
    <n v="1556.14"/>
    <n v="0"/>
    <n v="0"/>
    <n v="920.05"/>
    <n v="51"/>
    <n v="18.040196078431372"/>
    <n v="636.09"/>
    <n v="12"/>
    <n v="63"/>
    <n v="53.0075"/>
    <n v="24.700634920634919"/>
    <m/>
    <m/>
    <m/>
    <x v="34"/>
    <x v="4"/>
    <x v="4"/>
  </r>
  <r>
    <s v="3-34"/>
    <d v="2011-05-14T00:00:00"/>
    <n v="1052.07"/>
    <n v="0"/>
    <n v="0"/>
    <n v="402.45"/>
    <n v="29"/>
    <n v="13.877586206896551"/>
    <n v="649.62"/>
    <n v="9"/>
    <n v="38"/>
    <n v="72.180000000000007"/>
    <n v="27.686052631578946"/>
    <m/>
    <m/>
    <m/>
    <x v="34"/>
    <x v="4"/>
    <x v="5"/>
  </r>
  <r>
    <m/>
    <d v="2011-05-15T00:00:00"/>
    <n v="7141.5"/>
    <n v="2549.79"/>
    <n v="9691.2900000000009"/>
    <m/>
    <n v="252"/>
    <n v="16.978566494399079"/>
    <n v="2789.35"/>
    <n v="59"/>
    <n v="311"/>
    <n v="47.100059523809527"/>
    <n v="23.08913159820376"/>
    <m/>
    <m/>
    <m/>
    <x v="35"/>
    <x v="4"/>
    <x v="6"/>
  </r>
  <r>
    <s v="3-35"/>
    <d v="2011-05-16T00:00:00"/>
    <n v="1315.09"/>
    <n v="0"/>
    <n v="0"/>
    <n v="955.45"/>
    <n v="34"/>
    <n v="28.101470588235294"/>
    <n v="359.64"/>
    <n v="12"/>
    <n v="46"/>
    <n v="29.97"/>
    <n v="28.588913043478264"/>
    <m/>
    <m/>
    <m/>
    <x v="35"/>
    <x v="4"/>
    <x v="0"/>
  </r>
  <r>
    <s v="3-35"/>
    <d v="2011-05-17T00:00:00"/>
    <n v="987.99"/>
    <n v="0"/>
    <n v="0"/>
    <n v="591.85"/>
    <n v="38"/>
    <n v="15.575000000000001"/>
    <n v="396.14"/>
    <n v="9"/>
    <n v="47"/>
    <n v="44.015555555555551"/>
    <n v="21.021063829787234"/>
    <m/>
    <m/>
    <m/>
    <x v="35"/>
    <x v="4"/>
    <x v="1"/>
  </r>
  <r>
    <s v="3-35"/>
    <d v="2011-05-18T00:00:00"/>
    <n v="1242.17"/>
    <n v="0"/>
    <n v="0"/>
    <n v="629.1"/>
    <n v="39"/>
    <n v="16.130769230769232"/>
    <n v="613.07000000000005"/>
    <n v="16"/>
    <n v="55"/>
    <n v="38.316875000000003"/>
    <n v="22.584909090909093"/>
    <m/>
    <m/>
    <m/>
    <x v="35"/>
    <x v="4"/>
    <x v="2"/>
  </r>
  <r>
    <s v="3-35"/>
    <d v="2011-05-19T00:00:00"/>
    <n v="1467.91"/>
    <n v="0"/>
    <n v="0"/>
    <n v="1024.95"/>
    <n v="52"/>
    <n v="19.710576923076925"/>
    <n v="442.96"/>
    <n v="10"/>
    <n v="62"/>
    <n v="44.295999999999999"/>
    <n v="23.675967741935484"/>
    <m/>
    <m/>
    <m/>
    <x v="35"/>
    <x v="4"/>
    <x v="3"/>
  </r>
  <r>
    <s v="3-35"/>
    <d v="2011-05-20T00:00:00"/>
    <n v="2497.65"/>
    <n v="0"/>
    <n v="0"/>
    <n v="1243.75"/>
    <n v="50"/>
    <n v="24.875"/>
    <n v="1253.9000000000001"/>
    <n v="16"/>
    <n v="66"/>
    <n v="78.368750000000006"/>
    <n v="37.843181818181819"/>
    <m/>
    <m/>
    <m/>
    <x v="35"/>
    <x v="4"/>
    <x v="4"/>
  </r>
  <r>
    <s v="3-35"/>
    <d v="2011-05-21T00:00:00"/>
    <n v="726.31"/>
    <n v="0"/>
    <n v="0"/>
    <n v="410.05"/>
    <n v="20"/>
    <n v="20.502500000000001"/>
    <n v="316.26"/>
    <n v="6"/>
    <n v="26"/>
    <n v="52.71"/>
    <n v="27.934999999999999"/>
    <m/>
    <m/>
    <m/>
    <x v="35"/>
    <x v="4"/>
    <x v="5"/>
  </r>
  <r>
    <m/>
    <d v="2011-05-22T00:00:00"/>
    <n v="8237.119999999999"/>
    <n v="3744.05"/>
    <n v="11981.169999999998"/>
    <m/>
    <n v="233"/>
    <n v="20.81588612368024"/>
    <n v="3381.9700000000003"/>
    <n v="69"/>
    <n v="302"/>
    <n v="47.946196759259259"/>
    <n v="26.941505920715315"/>
    <m/>
    <m/>
    <m/>
    <x v="36"/>
    <x v="4"/>
    <x v="6"/>
  </r>
  <r>
    <s v="3-36"/>
    <d v="2011-05-23T00:00:00"/>
    <n v="1079.47"/>
    <n v="0"/>
    <n v="0"/>
    <n v="738.15"/>
    <n v="33"/>
    <n v="22.368181818181817"/>
    <n v="341.32"/>
    <n v="16"/>
    <n v="49"/>
    <n v="21.3325"/>
    <n v="22.03"/>
    <m/>
    <m/>
    <m/>
    <x v="36"/>
    <x v="4"/>
    <x v="0"/>
  </r>
  <r>
    <s v="3-36"/>
    <d v="2011-05-24T00:00:00"/>
    <n v="1203.94"/>
    <n v="0"/>
    <n v="0"/>
    <n v="699.9"/>
    <n v="33"/>
    <n v="21.209090909090907"/>
    <n v="504.04"/>
    <n v="11"/>
    <n v="44"/>
    <n v="45.82181818181818"/>
    <n v="27.362272727272728"/>
    <m/>
    <m/>
    <m/>
    <x v="36"/>
    <x v="4"/>
    <x v="1"/>
  </r>
  <r>
    <s v="3-36"/>
    <d v="2011-05-25T00:00:00"/>
    <n v="1145.8399999999999"/>
    <n v="0"/>
    <n v="0"/>
    <n v="675.4"/>
    <n v="38"/>
    <n v="17.773684210526316"/>
    <n v="470.44"/>
    <n v="10"/>
    <n v="48"/>
    <n v="47.043999999999997"/>
    <n v="23.871666666666666"/>
    <m/>
    <m/>
    <m/>
    <x v="36"/>
    <x v="4"/>
    <x v="2"/>
  </r>
  <r>
    <s v="3-36"/>
    <d v="2011-05-26T00:00:00"/>
    <n v="1503.85"/>
    <n v="0"/>
    <n v="0"/>
    <n v="1259.8"/>
    <n v="48"/>
    <n v="26.245833333333334"/>
    <n v="244.05"/>
    <n v="8"/>
    <n v="56"/>
    <n v="30.506250000000001"/>
    <n v="26.854464285714283"/>
    <m/>
    <m/>
    <m/>
    <x v="36"/>
    <x v="4"/>
    <x v="3"/>
  </r>
  <r>
    <s v="3-36"/>
    <d v="2011-05-27T00:00:00"/>
    <n v="1764.31"/>
    <n v="0"/>
    <n v="0"/>
    <n v="1223.3499999999999"/>
    <n v="48"/>
    <n v="25.486458333333331"/>
    <n v="540.96"/>
    <n v="14"/>
    <n v="62"/>
    <n v="38.64"/>
    <n v="28.456612903225807"/>
    <m/>
    <m/>
    <m/>
    <x v="36"/>
    <x v="4"/>
    <x v="4"/>
  </r>
  <r>
    <s v="3-36"/>
    <d v="2011-05-28T00:00:00"/>
    <n v="885.4"/>
    <n v="0"/>
    <n v="0"/>
    <n v="609.32000000000005"/>
    <n v="32"/>
    <n v="19.041250000000002"/>
    <n v="226.1"/>
    <n v="5"/>
    <n v="37"/>
    <n v="45.22"/>
    <n v="22.578918918918919"/>
    <m/>
    <m/>
    <m/>
    <x v="36"/>
    <x v="4"/>
    <x v="5"/>
  </r>
  <r>
    <m/>
    <d v="2011-05-29T00:00:00"/>
    <n v="7582.8099999999995"/>
    <n v="4074.83"/>
    <n v="11657.64"/>
    <m/>
    <n v="232"/>
    <n v="22.020749767410951"/>
    <n v="2326.91"/>
    <n v="64"/>
    <n v="296"/>
    <n v="38.094094696969698"/>
    <n v="25.192322583633072"/>
    <m/>
    <m/>
    <m/>
    <x v="37"/>
    <x v="4"/>
    <x v="6"/>
  </r>
  <r>
    <s v="3-37"/>
    <d v="2011-05-30T00:00:00"/>
    <n v="1234.45"/>
    <n v="0"/>
    <n v="0"/>
    <n v="487.35"/>
    <n v="35"/>
    <n v="13.924285714285714"/>
    <n v="747.1"/>
    <n v="14"/>
    <n v="49"/>
    <n v="53.364285714285714"/>
    <n v="25.192857142857143"/>
    <m/>
    <m/>
    <m/>
    <x v="37"/>
    <x v="4"/>
    <x v="0"/>
  </r>
  <r>
    <s v="3-37"/>
    <d v="2011-05-31T00:00:00"/>
    <n v="2746.63"/>
    <n v="0"/>
    <n v="0"/>
    <n v="1841.95"/>
    <n v="42"/>
    <n v="43.855952380952381"/>
    <n v="904.68"/>
    <n v="12"/>
    <n v="54"/>
    <n v="75.39"/>
    <n v="50.863518518518518"/>
    <m/>
    <m/>
    <m/>
    <x v="37"/>
    <x v="4"/>
    <x v="1"/>
  </r>
  <r>
    <s v="3-37"/>
    <d v="2011-06-01T00:00:00"/>
    <n v="1977.66"/>
    <n v="0"/>
    <n v="0"/>
    <n v="692"/>
    <n v="38"/>
    <n v="18.210526315789473"/>
    <n v="1286.8599999999999"/>
    <n v="15"/>
    <n v="53"/>
    <n v="85.790666666666667"/>
    <n v="37.336981132075472"/>
    <m/>
    <m/>
    <m/>
    <x v="37"/>
    <x v="4"/>
    <x v="2"/>
  </r>
  <r>
    <s v="3-37"/>
    <d v="2011-06-02T00:00:00"/>
    <n v="2544.81"/>
    <n v="0"/>
    <n v="0"/>
    <n v="771.95"/>
    <n v="39"/>
    <n v="19.793589743589745"/>
    <n v="1772.86"/>
    <n v="11"/>
    <n v="50"/>
    <n v="161.1690909090909"/>
    <n v="50.8962"/>
    <m/>
    <m/>
    <m/>
    <x v="37"/>
    <x v="4"/>
    <x v="3"/>
  </r>
  <r>
    <s v="3-37"/>
    <d v="2011-06-03T00:00:00"/>
    <n v="2412.5500000000002"/>
    <n v="0"/>
    <n v="0"/>
    <n v="1199"/>
    <n v="56"/>
    <n v="21.410714285714285"/>
    <n v="1213.55"/>
    <n v="18"/>
    <n v="74"/>
    <n v="67.419444444444437"/>
    <n v="32.602027027027027"/>
    <m/>
    <m/>
    <m/>
    <x v="37"/>
    <x v="4"/>
    <x v="4"/>
  </r>
  <r>
    <s v="3-37"/>
    <d v="2011-06-04T00:00:00"/>
    <n v="3114.14"/>
    <n v="0"/>
    <n v="0"/>
    <n v="971.85"/>
    <n v="28"/>
    <n v="34.708928571428572"/>
    <n v="2142.29"/>
    <n v="20"/>
    <n v="48"/>
    <n v="107.11449999999999"/>
    <n v="64.877916666666664"/>
    <m/>
    <m/>
    <m/>
    <x v="37"/>
    <x v="4"/>
    <x v="5"/>
  </r>
  <r>
    <m/>
    <d v="2011-06-05T00:00:00"/>
    <n v="14030.239999999998"/>
    <n v="9819.6200000000008"/>
    <n v="23849.86"/>
    <m/>
    <n v="238"/>
    <n v="25.31733283529336"/>
    <n v="8067.34"/>
    <n v="90"/>
    <n v="328"/>
    <n v="91.707997955747942"/>
    <n v="43.628250081190799"/>
    <m/>
    <m/>
    <m/>
    <x v="38"/>
    <x v="4"/>
    <x v="6"/>
  </r>
  <r>
    <s v="3-38"/>
    <d v="2011-06-06T00:00:00"/>
    <n v="0"/>
    <n v="0"/>
    <n v="0"/>
    <n v="0"/>
    <n v="0"/>
    <n v="0"/>
    <n v="0"/>
    <n v="0"/>
    <n v="0"/>
    <n v="0"/>
    <n v="0"/>
    <s v="RENOVATION"/>
    <m/>
    <m/>
    <x v="38"/>
    <x v="4"/>
    <x v="0"/>
  </r>
  <r>
    <s v="3-38"/>
    <d v="2011-06-07T00:00:00"/>
    <n v="0"/>
    <n v="0"/>
    <n v="0"/>
    <n v="0"/>
    <n v="0"/>
    <n v="0"/>
    <n v="0"/>
    <n v="0"/>
    <n v="0"/>
    <n v="0"/>
    <n v="0"/>
    <s v="RENOVATION"/>
    <m/>
    <m/>
    <x v="38"/>
    <x v="4"/>
    <x v="1"/>
  </r>
  <r>
    <s v="3-38"/>
    <d v="2011-06-08T00:00:00"/>
    <n v="0"/>
    <n v="0"/>
    <n v="0"/>
    <n v="0"/>
    <n v="0"/>
    <n v="0"/>
    <n v="0"/>
    <n v="0"/>
    <n v="0"/>
    <n v="0"/>
    <n v="0"/>
    <s v="RENOVATION"/>
    <m/>
    <m/>
    <x v="38"/>
    <x v="4"/>
    <x v="2"/>
  </r>
  <r>
    <s v="3-38"/>
    <d v="2011-06-09T00:00:00"/>
    <n v="0"/>
    <n v="0"/>
    <n v="0"/>
    <n v="0"/>
    <n v="0"/>
    <n v="0"/>
    <n v="0"/>
    <n v="0"/>
    <n v="0"/>
    <n v="0"/>
    <n v="0"/>
    <s v="RENOVATION"/>
    <m/>
    <m/>
    <x v="38"/>
    <x v="4"/>
    <x v="3"/>
  </r>
  <r>
    <s v="3-38"/>
    <d v="2011-06-10T00:00:00"/>
    <n v="0"/>
    <n v="0"/>
    <n v="0"/>
    <n v="0"/>
    <n v="0"/>
    <n v="0"/>
    <n v="0"/>
    <n v="0"/>
    <n v="0"/>
    <n v="0"/>
    <n v="0"/>
    <s v="RENOVATION"/>
    <m/>
    <m/>
    <x v="38"/>
    <x v="4"/>
    <x v="4"/>
  </r>
  <r>
    <s v="3-38"/>
    <d v="2011-06-11T00:00:00"/>
    <n v="0"/>
    <n v="0"/>
    <n v="0"/>
    <n v="0"/>
    <n v="0"/>
    <n v="0"/>
    <n v="0"/>
    <n v="0"/>
    <n v="0"/>
    <n v="0"/>
    <n v="0"/>
    <s v="RENOVATION"/>
    <m/>
    <m/>
    <x v="38"/>
    <x v="4"/>
    <x v="5"/>
  </r>
  <r>
    <m/>
    <d v="2011-06-12T00:00:00"/>
    <m/>
    <m/>
    <n v="0"/>
    <m/>
    <n v="0"/>
    <n v="0"/>
    <n v="0"/>
    <n v="0"/>
    <n v="0"/>
    <n v="0"/>
    <n v="0"/>
    <s v="RENOVATION"/>
    <m/>
    <m/>
    <x v="39"/>
    <x v="4"/>
    <x v="6"/>
  </r>
  <r>
    <s v="3-39"/>
    <d v="2011-06-13T00:00:00"/>
    <n v="0"/>
    <n v="0"/>
    <n v="0"/>
    <n v="0"/>
    <n v="0"/>
    <n v="0"/>
    <n v="0"/>
    <n v="0"/>
    <n v="0"/>
    <n v="0"/>
    <n v="0"/>
    <s v="RENOVATION"/>
    <m/>
    <m/>
    <x v="39"/>
    <x v="4"/>
    <x v="0"/>
  </r>
  <r>
    <s v="3-39"/>
    <d v="2011-06-14T00:00:00"/>
    <n v="0"/>
    <n v="0"/>
    <n v="0"/>
    <n v="0"/>
    <n v="0"/>
    <n v="0"/>
    <n v="0"/>
    <n v="0"/>
    <n v="0"/>
    <n v="0"/>
    <n v="0"/>
    <s v="RENOVATION"/>
    <m/>
    <m/>
    <x v="39"/>
    <x v="4"/>
    <x v="1"/>
  </r>
  <r>
    <s v="3-39"/>
    <d v="2011-06-15T00:00:00"/>
    <n v="0"/>
    <n v="0"/>
    <n v="0"/>
    <n v="0"/>
    <n v="0"/>
    <n v="0"/>
    <n v="0"/>
    <n v="0"/>
    <n v="0"/>
    <n v="0"/>
    <n v="0"/>
    <s v="RENOVATION"/>
    <m/>
    <m/>
    <x v="39"/>
    <x v="4"/>
    <x v="2"/>
  </r>
  <r>
    <s v="3-39"/>
    <d v="2011-06-16T00:00:00"/>
    <n v="0"/>
    <n v="0"/>
    <n v="0"/>
    <n v="0"/>
    <n v="0"/>
    <n v="0"/>
    <n v="0"/>
    <n v="0"/>
    <n v="0"/>
    <n v="0"/>
    <n v="0"/>
    <s v="RENOVATION"/>
    <m/>
    <m/>
    <x v="39"/>
    <x v="4"/>
    <x v="3"/>
  </r>
  <r>
    <s v="3-39"/>
    <d v="2011-06-17T00:00:00"/>
    <n v="0"/>
    <n v="0"/>
    <n v="0"/>
    <n v="0"/>
    <n v="0"/>
    <n v="0"/>
    <n v="0"/>
    <n v="0"/>
    <n v="0"/>
    <n v="0"/>
    <n v="0"/>
    <s v="RENOVATION"/>
    <m/>
    <m/>
    <x v="39"/>
    <x v="4"/>
    <x v="4"/>
  </r>
  <r>
    <s v="3-39"/>
    <d v="2011-06-18T00:00:00"/>
    <n v="0"/>
    <n v="0"/>
    <n v="0"/>
    <n v="0"/>
    <n v="0"/>
    <n v="0"/>
    <n v="0"/>
    <n v="0"/>
    <n v="0"/>
    <n v="0"/>
    <n v="0"/>
    <s v="RENOVATION"/>
    <m/>
    <m/>
    <x v="39"/>
    <x v="4"/>
    <x v="5"/>
  </r>
  <r>
    <m/>
    <d v="2011-06-19T00:00:00"/>
    <m/>
    <m/>
    <n v="0"/>
    <m/>
    <n v="0"/>
    <n v="0"/>
    <n v="0"/>
    <n v="0"/>
    <n v="0"/>
    <n v="0"/>
    <n v="0"/>
    <s v="RENOVATION"/>
    <m/>
    <m/>
    <x v="40"/>
    <x v="4"/>
    <x v="6"/>
  </r>
  <r>
    <s v="3-40"/>
    <d v="2011-06-20T00:00:00"/>
    <n v="0"/>
    <n v="0"/>
    <n v="0"/>
    <n v="0"/>
    <n v="0"/>
    <n v="0"/>
    <n v="0"/>
    <n v="0"/>
    <n v="0"/>
    <n v="0"/>
    <n v="0"/>
    <s v="RENOVATION"/>
    <m/>
    <m/>
    <x v="40"/>
    <x v="4"/>
    <x v="0"/>
  </r>
  <r>
    <s v="3-40"/>
    <d v="2011-06-21T00:00:00"/>
    <n v="0"/>
    <n v="0"/>
    <n v="0"/>
    <n v="0"/>
    <n v="0"/>
    <n v="0"/>
    <n v="0"/>
    <n v="0"/>
    <n v="0"/>
    <n v="0"/>
    <n v="0"/>
    <s v="RENOVATION"/>
    <m/>
    <m/>
    <x v="40"/>
    <x v="4"/>
    <x v="1"/>
  </r>
  <r>
    <s v="3-40"/>
    <d v="2011-06-22T00:00:00"/>
    <n v="0"/>
    <n v="0"/>
    <n v="0"/>
    <n v="0"/>
    <n v="0"/>
    <n v="0"/>
    <n v="0"/>
    <n v="0"/>
    <n v="0"/>
    <n v="0"/>
    <n v="0"/>
    <s v="RENOVATION"/>
    <m/>
    <m/>
    <x v="40"/>
    <x v="4"/>
    <x v="2"/>
  </r>
  <r>
    <s v="3-40"/>
    <d v="2011-06-23T00:00:00"/>
    <n v="0"/>
    <n v="0"/>
    <n v="0"/>
    <n v="0"/>
    <n v="0"/>
    <n v="0"/>
    <n v="0"/>
    <n v="0"/>
    <n v="0"/>
    <n v="0"/>
    <n v="0"/>
    <s v="RENOVATION"/>
    <m/>
    <m/>
    <x v="40"/>
    <x v="4"/>
    <x v="3"/>
  </r>
  <r>
    <s v="3-40"/>
    <d v="2011-06-24T00:00:00"/>
    <n v="0"/>
    <n v="0"/>
    <n v="0"/>
    <n v="0"/>
    <n v="0"/>
    <n v="0"/>
    <n v="0"/>
    <n v="0"/>
    <n v="0"/>
    <n v="0"/>
    <n v="0"/>
    <s v="RENOVATION"/>
    <m/>
    <m/>
    <x v="40"/>
    <x v="4"/>
    <x v="4"/>
  </r>
  <r>
    <s v="3-40"/>
    <d v="2011-06-25T00:00:00"/>
    <n v="0"/>
    <n v="0"/>
    <n v="0"/>
    <n v="0"/>
    <n v="0"/>
    <n v="0"/>
    <n v="0"/>
    <n v="0"/>
    <n v="0"/>
    <n v="0"/>
    <n v="0"/>
    <s v="RENOVATION"/>
    <m/>
    <m/>
    <x v="40"/>
    <x v="4"/>
    <x v="5"/>
  </r>
  <r>
    <m/>
    <d v="2011-06-26T00:00:00"/>
    <m/>
    <m/>
    <n v="0"/>
    <m/>
    <n v="0"/>
    <n v="0"/>
    <n v="0"/>
    <n v="0"/>
    <n v="0"/>
    <n v="0"/>
    <n v="0"/>
    <s v="RENOVATION"/>
    <m/>
    <m/>
    <x v="41"/>
    <x v="4"/>
    <x v="6"/>
  </r>
  <r>
    <s v="3-41"/>
    <d v="2011-06-27T00:00:00"/>
    <n v="0"/>
    <n v="0"/>
    <n v="0"/>
    <n v="0"/>
    <n v="0"/>
    <n v="0"/>
    <n v="0"/>
    <n v="0"/>
    <n v="0"/>
    <n v="0"/>
    <n v="0"/>
    <s v="RENOVATION"/>
    <m/>
    <m/>
    <x v="41"/>
    <x v="4"/>
    <x v="0"/>
  </r>
  <r>
    <s v="3-41"/>
    <d v="2011-06-28T00:00:00"/>
    <n v="0"/>
    <n v="0"/>
    <n v="0"/>
    <n v="0"/>
    <n v="0"/>
    <n v="0"/>
    <n v="0"/>
    <n v="0"/>
    <n v="0"/>
    <n v="0"/>
    <n v="0"/>
    <s v="RENOVATION"/>
    <m/>
    <m/>
    <x v="41"/>
    <x v="4"/>
    <x v="1"/>
  </r>
  <r>
    <s v="3-41"/>
    <d v="2011-06-29T00:00:00"/>
    <n v="0"/>
    <n v="0"/>
    <n v="0"/>
    <n v="0"/>
    <n v="0"/>
    <n v="0"/>
    <n v="0"/>
    <n v="0"/>
    <n v="0"/>
    <n v="0"/>
    <n v="0"/>
    <s v="RENOVATION"/>
    <m/>
    <m/>
    <x v="41"/>
    <x v="4"/>
    <x v="2"/>
  </r>
  <r>
    <s v="3-41"/>
    <d v="2011-06-30T00:00:00"/>
    <n v="0"/>
    <n v="0"/>
    <n v="0"/>
    <n v="0"/>
    <n v="0"/>
    <n v="0"/>
    <n v="0"/>
    <n v="0"/>
    <n v="0"/>
    <n v="0"/>
    <n v="0"/>
    <s v="RENOVATION"/>
    <m/>
    <m/>
    <x v="41"/>
    <x v="4"/>
    <x v="3"/>
  </r>
  <r>
    <s v="3-41"/>
    <d v="2011-07-01T00:00:00"/>
    <n v="0"/>
    <n v="0"/>
    <n v="0"/>
    <n v="0"/>
    <n v="0"/>
    <n v="0"/>
    <n v="0"/>
    <n v="0"/>
    <n v="0"/>
    <n v="0"/>
    <n v="0"/>
    <s v="RENOVATION"/>
    <m/>
    <m/>
    <x v="41"/>
    <x v="4"/>
    <x v="4"/>
  </r>
  <r>
    <s v="3-41"/>
    <d v="2011-07-02T00:00:00"/>
    <n v="0"/>
    <n v="0"/>
    <n v="0"/>
    <n v="0"/>
    <n v="0"/>
    <n v="0"/>
    <n v="0"/>
    <n v="0"/>
    <n v="0"/>
    <n v="0"/>
    <n v="0"/>
    <s v="RENOVATION"/>
    <m/>
    <m/>
    <x v="41"/>
    <x v="4"/>
    <x v="5"/>
  </r>
  <r>
    <m/>
    <d v="2011-07-03T00:00:00"/>
    <m/>
    <m/>
    <n v="0"/>
    <m/>
    <n v="0"/>
    <n v="0"/>
    <n v="0"/>
    <n v="0"/>
    <n v="0"/>
    <n v="0"/>
    <n v="0"/>
    <s v="RENOVATION"/>
    <m/>
    <m/>
    <x v="42"/>
    <x v="4"/>
    <x v="6"/>
  </r>
  <r>
    <s v="3-42"/>
    <d v="2011-07-04T00:00:00"/>
    <n v="0"/>
    <n v="0"/>
    <n v="0"/>
    <n v="0"/>
    <n v="0"/>
    <n v="0"/>
    <n v="0"/>
    <n v="0"/>
    <n v="0"/>
    <n v="0"/>
    <n v="0"/>
    <s v="RENOVATION"/>
    <m/>
    <m/>
    <x v="42"/>
    <x v="4"/>
    <x v="0"/>
  </r>
  <r>
    <s v="3-42"/>
    <d v="2011-07-05T00:00:00"/>
    <n v="0"/>
    <n v="0"/>
    <n v="0"/>
    <n v="0"/>
    <n v="0"/>
    <n v="0"/>
    <n v="0"/>
    <n v="0"/>
    <n v="0"/>
    <n v="0"/>
    <n v="0"/>
    <s v="RENOVATION"/>
    <m/>
    <m/>
    <x v="42"/>
    <x v="4"/>
    <x v="1"/>
  </r>
  <r>
    <s v="3-42"/>
    <d v="2011-07-06T00:00:00"/>
    <n v="0"/>
    <n v="0"/>
    <n v="0"/>
    <n v="0"/>
    <n v="0"/>
    <n v="0"/>
    <n v="0"/>
    <n v="0"/>
    <n v="0"/>
    <n v="0"/>
    <n v="0"/>
    <s v="RENOVATION"/>
    <m/>
    <m/>
    <x v="42"/>
    <x v="4"/>
    <x v="2"/>
  </r>
  <r>
    <s v="3-42"/>
    <d v="2011-07-07T00:00:00"/>
    <n v="0"/>
    <n v="0"/>
    <n v="0"/>
    <n v="0"/>
    <n v="0"/>
    <n v="0"/>
    <n v="0"/>
    <n v="0"/>
    <n v="0"/>
    <n v="0"/>
    <n v="0"/>
    <s v="RENOVATION"/>
    <m/>
    <m/>
    <x v="42"/>
    <x v="4"/>
    <x v="3"/>
  </r>
  <r>
    <s v="3-42"/>
    <d v="2011-07-08T00:00:00"/>
    <n v="0"/>
    <n v="0"/>
    <n v="0"/>
    <n v="0"/>
    <n v="0"/>
    <n v="0"/>
    <n v="0"/>
    <n v="0"/>
    <n v="0"/>
    <n v="0"/>
    <n v="0"/>
    <s v="RENOVATION"/>
    <m/>
    <m/>
    <x v="42"/>
    <x v="4"/>
    <x v="4"/>
  </r>
  <r>
    <s v="3-42"/>
    <d v="2011-07-09T00:00:00"/>
    <n v="0"/>
    <n v="0"/>
    <n v="0"/>
    <n v="0"/>
    <n v="0"/>
    <n v="0"/>
    <n v="0"/>
    <n v="0"/>
    <n v="0"/>
    <n v="0"/>
    <n v="0"/>
    <s v="RENOVATION"/>
    <m/>
    <m/>
    <x v="42"/>
    <x v="4"/>
    <x v="5"/>
  </r>
  <r>
    <m/>
    <d v="2011-07-10T00:00:00"/>
    <m/>
    <m/>
    <n v="0"/>
    <m/>
    <n v="0"/>
    <n v="0"/>
    <n v="0"/>
    <n v="0"/>
    <n v="0"/>
    <n v="0"/>
    <n v="0"/>
    <s v="RENOVATION"/>
    <m/>
    <m/>
    <x v="43"/>
    <x v="4"/>
    <x v="6"/>
  </r>
  <r>
    <s v="3-43"/>
    <d v="2011-07-11T00:00:00"/>
    <n v="0"/>
    <n v="0"/>
    <n v="0"/>
    <n v="0"/>
    <n v="0"/>
    <n v="0"/>
    <n v="0"/>
    <n v="0"/>
    <n v="0"/>
    <n v="0"/>
    <n v="0"/>
    <s v="RENOVATION"/>
    <m/>
    <m/>
    <x v="43"/>
    <x v="4"/>
    <x v="0"/>
  </r>
  <r>
    <s v="3-43"/>
    <d v="2011-07-12T00:00:00"/>
    <n v="0"/>
    <n v="0"/>
    <n v="0"/>
    <n v="0"/>
    <n v="0"/>
    <n v="0"/>
    <n v="0"/>
    <n v="0"/>
    <n v="0"/>
    <n v="0"/>
    <n v="0"/>
    <s v="RENOVATION"/>
    <m/>
    <m/>
    <x v="43"/>
    <x v="4"/>
    <x v="1"/>
  </r>
  <r>
    <s v="3-43"/>
    <d v="2011-07-13T00:00:00"/>
    <n v="0"/>
    <n v="0"/>
    <n v="0"/>
    <n v="0"/>
    <n v="0"/>
    <n v="0"/>
    <n v="0"/>
    <n v="0"/>
    <n v="0"/>
    <n v="0"/>
    <n v="0"/>
    <s v="RENOVATION"/>
    <m/>
    <m/>
    <x v="43"/>
    <x v="4"/>
    <x v="2"/>
  </r>
  <r>
    <s v="3-43"/>
    <d v="2011-07-14T00:00:00"/>
    <n v="0"/>
    <n v="0"/>
    <n v="0"/>
    <n v="0"/>
    <n v="0"/>
    <n v="0"/>
    <n v="0"/>
    <n v="0"/>
    <n v="0"/>
    <n v="0"/>
    <n v="0"/>
    <s v="RENOVATION"/>
    <m/>
    <m/>
    <x v="43"/>
    <x v="4"/>
    <x v="3"/>
  </r>
  <r>
    <s v="3-43"/>
    <d v="2011-07-15T00:00:00"/>
    <n v="0"/>
    <n v="0"/>
    <n v="0"/>
    <n v="0"/>
    <n v="0"/>
    <n v="0"/>
    <n v="0"/>
    <n v="0"/>
    <n v="0"/>
    <n v="0"/>
    <n v="0"/>
    <s v="RENOVATION"/>
    <m/>
    <m/>
    <x v="43"/>
    <x v="4"/>
    <x v="4"/>
  </r>
  <r>
    <s v="3-43"/>
    <d v="2011-07-16T00:00:00"/>
    <n v="0"/>
    <n v="0"/>
    <n v="0"/>
    <n v="0"/>
    <n v="0"/>
    <n v="0"/>
    <n v="0"/>
    <n v="0"/>
    <n v="0"/>
    <n v="0"/>
    <n v="0"/>
    <s v="RENOVATION"/>
    <m/>
    <m/>
    <x v="43"/>
    <x v="4"/>
    <x v="5"/>
  </r>
  <r>
    <m/>
    <d v="2011-07-17T00:00:00"/>
    <m/>
    <m/>
    <n v="0"/>
    <m/>
    <n v="0"/>
    <n v="0"/>
    <n v="0"/>
    <n v="0"/>
    <n v="0"/>
    <n v="0"/>
    <n v="0"/>
    <s v="RENOVATION"/>
    <m/>
    <m/>
    <x v="44"/>
    <x v="4"/>
    <x v="6"/>
  </r>
  <r>
    <s v="3-44"/>
    <d v="2011-07-18T00:00:00"/>
    <n v="0"/>
    <n v="0"/>
    <n v="0"/>
    <n v="0"/>
    <n v="0"/>
    <n v="0"/>
    <n v="0"/>
    <n v="0"/>
    <n v="0"/>
    <n v="0"/>
    <n v="0"/>
    <s v="RENOVATION"/>
    <m/>
    <m/>
    <x v="44"/>
    <x v="4"/>
    <x v="0"/>
  </r>
  <r>
    <s v="3-44"/>
    <d v="2011-07-19T00:00:00"/>
    <n v="0"/>
    <n v="0"/>
    <n v="0"/>
    <n v="0"/>
    <n v="0"/>
    <n v="0"/>
    <n v="0"/>
    <n v="0"/>
    <n v="0"/>
    <n v="0"/>
    <n v="0"/>
    <s v="RENOVATION"/>
    <m/>
    <m/>
    <x v="44"/>
    <x v="4"/>
    <x v="1"/>
  </r>
  <r>
    <s v="3-44"/>
    <d v="2011-07-20T00:00:00"/>
    <n v="1020.43"/>
    <n v="0"/>
    <n v="0"/>
    <n v="447.35"/>
    <n v="19"/>
    <n v="23.544736842105266"/>
    <n v="573.08000000000004"/>
    <n v="10"/>
    <n v="29"/>
    <n v="57.308000000000007"/>
    <n v="35.18724137931035"/>
    <s v="RENOVATION"/>
    <m/>
    <m/>
    <x v="44"/>
    <x v="4"/>
    <x v="2"/>
  </r>
  <r>
    <s v="3-44"/>
    <d v="2011-07-21T00:00:00"/>
    <n v="1112.32"/>
    <n v="0"/>
    <n v="0"/>
    <n v="636"/>
    <n v="33"/>
    <n v="19.272727272727273"/>
    <n v="476.32"/>
    <n v="15"/>
    <n v="48"/>
    <n v="31.754666666666665"/>
    <n v="23.173333333333332"/>
    <s v="RENOVATION"/>
    <m/>
    <m/>
    <x v="44"/>
    <x v="4"/>
    <x v="3"/>
  </r>
  <r>
    <s v="3-44"/>
    <d v="2011-07-22T00:00:00"/>
    <n v="1653.16"/>
    <n v="0"/>
    <n v="0"/>
    <n v="892.45"/>
    <n v="37"/>
    <n v="24.120270270270272"/>
    <n v="760.71"/>
    <n v="17"/>
    <n v="54"/>
    <n v="44.747647058823532"/>
    <n v="30.614074074074075"/>
    <s v="RENOVATION"/>
    <m/>
    <m/>
    <x v="44"/>
    <x v="4"/>
    <x v="4"/>
  </r>
  <r>
    <s v="3-44"/>
    <d v="2011-07-23T00:00:00"/>
    <n v="738.28"/>
    <n v="0"/>
    <n v="0"/>
    <n v="384.5"/>
    <n v="19"/>
    <n v="20.236842105263158"/>
    <n v="353.78"/>
    <n v="9"/>
    <n v="28"/>
    <n v="39.308888888888887"/>
    <n v="26.367142857142856"/>
    <s v="RENOVATION"/>
    <m/>
    <m/>
    <x v="44"/>
    <x v="4"/>
    <x v="5"/>
  </r>
  <r>
    <m/>
    <d v="2011-07-24T00:00:00"/>
    <n v="4524.1899999999996"/>
    <n v="352.37"/>
    <n v="4876.5599999999995"/>
    <m/>
    <n v="108"/>
    <n v="14.529096081727664"/>
    <n v="2163.8900000000003"/>
    <n v="51"/>
    <n v="159"/>
    <n v="28.85320043572985"/>
    <n v="19.223631940643433"/>
    <s v="RENOVATION"/>
    <m/>
    <m/>
    <x v="45"/>
    <x v="4"/>
    <x v="6"/>
  </r>
  <r>
    <s v="3-45"/>
    <d v="2011-07-25T00:00:00"/>
    <n v="2292.89"/>
    <n v="0"/>
    <n v="0"/>
    <n v="636.29999999999995"/>
    <n v="36"/>
    <n v="17.674999999999997"/>
    <n v="1656.59"/>
    <n v="9"/>
    <n v="45"/>
    <n v="184.06555555555553"/>
    <n v="50.953111111111106"/>
    <s v="RENOVATION"/>
    <m/>
    <m/>
    <x v="45"/>
    <x v="4"/>
    <x v="0"/>
  </r>
  <r>
    <s v="3-45"/>
    <d v="2011-07-26T00:00:00"/>
    <n v="999.05"/>
    <n v="0"/>
    <n v="0"/>
    <n v="637.79999999999995"/>
    <n v="42"/>
    <n v="15.185714285714285"/>
    <n v="361.25"/>
    <n v="13"/>
    <n v="55"/>
    <n v="27.78846153846154"/>
    <n v="18.164545454545454"/>
    <s v="RENOVATION"/>
    <m/>
    <m/>
    <x v="45"/>
    <x v="4"/>
    <x v="1"/>
  </r>
  <r>
    <s v="3-45"/>
    <d v="2011-07-27T00:00:00"/>
    <n v="1340.2"/>
    <n v="0"/>
    <n v="0"/>
    <n v="581.20000000000005"/>
    <n v="31"/>
    <n v="18.748387096774195"/>
    <n v="759"/>
    <n v="7"/>
    <n v="38"/>
    <n v="108.42857142857143"/>
    <n v="35.268421052631581"/>
    <s v="RENOVATION"/>
    <m/>
    <m/>
    <x v="45"/>
    <x v="4"/>
    <x v="2"/>
  </r>
  <r>
    <s v="3-45"/>
    <d v="2011-07-28T00:00:00"/>
    <n v="0"/>
    <n v="0"/>
    <n v="0"/>
    <n v="0"/>
    <n v="0"/>
    <n v="0"/>
    <n v="0"/>
    <n v="0"/>
    <n v="0"/>
    <n v="0"/>
    <n v="0"/>
    <s v="RENOVATION"/>
    <m/>
    <m/>
    <x v="45"/>
    <x v="4"/>
    <x v="3"/>
  </r>
  <r>
    <s v="3-45"/>
    <d v="2011-07-29T00:00:00"/>
    <n v="0"/>
    <n v="0"/>
    <n v="0"/>
    <n v="0"/>
    <n v="0"/>
    <n v="0"/>
    <n v="0"/>
    <n v="0"/>
    <n v="0"/>
    <n v="0"/>
    <n v="0"/>
    <s v="RENOVATION"/>
    <m/>
    <m/>
    <x v="45"/>
    <x v="4"/>
    <x v="4"/>
  </r>
  <r>
    <s v="3-45"/>
    <d v="2011-07-30T00:00:00"/>
    <n v="0"/>
    <n v="0"/>
    <n v="0"/>
    <n v="0"/>
    <n v="0"/>
    <n v="0"/>
    <n v="0"/>
    <n v="0"/>
    <n v="0"/>
    <n v="0"/>
    <n v="0"/>
    <s v="RENOVATION"/>
    <m/>
    <m/>
    <x v="45"/>
    <x v="4"/>
    <x v="5"/>
  </r>
  <r>
    <m/>
    <d v="2011-07-31T00:00:00"/>
    <n v="4632.1399999999994"/>
    <n v="3061.33"/>
    <n v="7693.4699999999993"/>
    <m/>
    <n v="109"/>
    <n v="8.601516897081412"/>
    <n v="2776.84"/>
    <n v="29"/>
    <n v="138"/>
    <n v="53.380431420431421"/>
    <n v="17.397679603048022"/>
    <m/>
    <m/>
    <m/>
    <x v="46"/>
    <x v="4"/>
    <x v="6"/>
  </r>
  <r>
    <s v="3-46"/>
    <d v="2011-08-01T00:00:00"/>
    <n v="1244.25"/>
    <n v="0"/>
    <n v="0"/>
    <n v="741.05"/>
    <n v="35"/>
    <n v="21.17285714285714"/>
    <n v="503.2"/>
    <n v="11"/>
    <n v="46"/>
    <n v="45.745454545454542"/>
    <n v="27.048913043478262"/>
    <m/>
    <m/>
    <m/>
    <x v="46"/>
    <x v="4"/>
    <x v="0"/>
  </r>
  <r>
    <s v="3-46"/>
    <d v="2011-08-02T00:00:00"/>
    <n v="1040.28"/>
    <n v="0"/>
    <n v="0"/>
    <n v="603.65"/>
    <n v="39"/>
    <n v="15.478205128205127"/>
    <n v="416.63"/>
    <n v="11"/>
    <n v="50"/>
    <n v="37.875454545454545"/>
    <n v="20.4056"/>
    <m/>
    <m/>
    <m/>
    <x v="46"/>
    <x v="4"/>
    <x v="1"/>
  </r>
  <r>
    <s v="3-46"/>
    <d v="2011-08-03T00:00:00"/>
    <n v="1259.8399999999999"/>
    <n v="0"/>
    <n v="0"/>
    <n v="607.85"/>
    <n v="36"/>
    <n v="16.884722222222223"/>
    <n v="652.79"/>
    <n v="10"/>
    <n v="46"/>
    <n v="65.278999999999996"/>
    <n v="27.405217391304344"/>
    <m/>
    <m/>
    <m/>
    <x v="46"/>
    <x v="4"/>
    <x v="2"/>
  </r>
  <r>
    <s v="3-46"/>
    <d v="2011-08-04T00:00:00"/>
    <n v="1327.44"/>
    <n v="0"/>
    <n v="0"/>
    <n v="928.25"/>
    <n v="18"/>
    <n v="51.569444444444443"/>
    <n v="499.19"/>
    <n v="14"/>
    <n v="32"/>
    <n v="35.65642857142857"/>
    <n v="44.607500000000002"/>
    <m/>
    <m/>
    <m/>
    <x v="46"/>
    <x v="4"/>
    <x v="3"/>
  </r>
  <r>
    <s v="3-46"/>
    <d v="2011-08-05T00:00:00"/>
    <n v="1948.89"/>
    <n v="0"/>
    <n v="0"/>
    <n v="804.15"/>
    <n v="43"/>
    <n v="18.701162790697673"/>
    <n v="1144.74"/>
    <n v="15"/>
    <n v="58"/>
    <n v="76.316000000000003"/>
    <n v="33.601551724137927"/>
    <m/>
    <m/>
    <m/>
    <x v="46"/>
    <x v="4"/>
    <x v="4"/>
  </r>
  <r>
    <s v="3-46"/>
    <d v="2011-08-06T00:00:00"/>
    <n v="1154.22"/>
    <n v="0"/>
    <n v="0"/>
    <n v="352.92"/>
    <n v="23"/>
    <n v="15.344347826086958"/>
    <n v="801.27"/>
    <n v="14"/>
    <n v="37"/>
    <n v="57.23357142857143"/>
    <n v="31.194324324324327"/>
    <m/>
    <m/>
    <m/>
    <x v="46"/>
    <x v="4"/>
    <x v="5"/>
  </r>
  <r>
    <m/>
    <d v="2011-08-07T00:00:00"/>
    <n v="7974.92"/>
    <n v="6216.61"/>
    <n v="14191.529999999999"/>
    <m/>
    <n v="194"/>
    <n v="23.191789925752261"/>
    <n v="4017.82"/>
    <n v="75"/>
    <n v="269"/>
    <n v="53.01765151515152"/>
    <n v="30.710517747207476"/>
    <m/>
    <m/>
    <m/>
    <x v="47"/>
    <x v="4"/>
    <x v="6"/>
  </r>
  <r>
    <s v="3-47"/>
    <d v="2011-08-08T00:00:00"/>
    <n v="1092.1099999999999"/>
    <n v="0"/>
    <n v="0"/>
    <n v="540.04999999999995"/>
    <n v="36"/>
    <n v="15.001388888888888"/>
    <n v="552.05999999999995"/>
    <n v="12"/>
    <n v="48"/>
    <n v="46.004999999999995"/>
    <n v="22.752291666666665"/>
    <m/>
    <m/>
    <m/>
    <x v="47"/>
    <x v="4"/>
    <x v="0"/>
  </r>
  <r>
    <s v="3-47"/>
    <d v="2011-08-09T00:00:00"/>
    <n v="1019.86"/>
    <n v="0"/>
    <n v="0"/>
    <n v="604.45000000000005"/>
    <n v="28"/>
    <n v="21.587500000000002"/>
    <n v="415.41"/>
    <n v="8"/>
    <n v="36"/>
    <n v="51.926250000000003"/>
    <n v="28.329444444444448"/>
    <m/>
    <m/>
    <m/>
    <x v="47"/>
    <x v="4"/>
    <x v="1"/>
  </r>
  <r>
    <s v="3-47"/>
    <d v="2011-08-10T00:00:00"/>
    <n v="940.02"/>
    <n v="0"/>
    <n v="0"/>
    <n v="430.8"/>
    <n v="31"/>
    <n v="13.896774193548387"/>
    <n v="509.22"/>
    <n v="12"/>
    <n v="43"/>
    <n v="42.435000000000002"/>
    <n v="21.86093023255814"/>
    <m/>
    <m/>
    <m/>
    <x v="47"/>
    <x v="4"/>
    <x v="2"/>
  </r>
  <r>
    <s v="3-47"/>
    <d v="2011-08-11T00:00:00"/>
    <n v="967.3"/>
    <n v="0"/>
    <n v="0"/>
    <n v="787.9"/>
    <n v="35"/>
    <n v="22.511428571428571"/>
    <n v="179.4"/>
    <n v="6"/>
    <n v="41"/>
    <n v="29.900000000000002"/>
    <n v="23.592682926829266"/>
    <m/>
    <m/>
    <m/>
    <x v="47"/>
    <x v="4"/>
    <x v="3"/>
  </r>
  <r>
    <s v="3-47"/>
    <d v="2011-08-12T00:00:00"/>
    <n v="2041.6"/>
    <n v="0"/>
    <n v="0"/>
    <n v="1683"/>
    <n v="58"/>
    <n v="29.017241379310345"/>
    <n v="358.6"/>
    <n v="9"/>
    <n v="67"/>
    <n v="39.844444444444449"/>
    <n v="30.471641791044775"/>
    <m/>
    <m/>
    <m/>
    <x v="47"/>
    <x v="4"/>
    <x v="4"/>
  </r>
  <r>
    <s v="3-47"/>
    <d v="2011-08-13T00:00:00"/>
    <n v="1410.01"/>
    <n v="0"/>
    <n v="0"/>
    <n v="831.35"/>
    <n v="30"/>
    <n v="27.711666666666666"/>
    <n v="578.66"/>
    <n v="13"/>
    <n v="43"/>
    <n v="44.512307692307687"/>
    <n v="32.790930232558139"/>
    <m/>
    <m/>
    <m/>
    <x v="47"/>
    <x v="4"/>
    <x v="5"/>
  </r>
  <r>
    <m/>
    <d v="2011-08-14T00:00:00"/>
    <n v="7470.9"/>
    <n v="2006.7"/>
    <n v="9477.6"/>
    <m/>
    <n v="218"/>
    <n v="21.620999949973811"/>
    <n v="2593.35"/>
    <n v="60"/>
    <n v="278"/>
    <n v="42.437167022792018"/>
    <n v="26.632986882350242"/>
    <m/>
    <m/>
    <m/>
    <x v="48"/>
    <x v="4"/>
    <x v="6"/>
  </r>
  <r>
    <s v="3-48"/>
    <d v="2011-08-15T00:00:00"/>
    <n v="0"/>
    <n v="0"/>
    <n v="0"/>
    <n v="0"/>
    <n v="0"/>
    <n v="0"/>
    <n v="0"/>
    <n v="0"/>
    <n v="0"/>
    <n v="0"/>
    <n v="0"/>
    <s v="Show Holiday"/>
    <m/>
    <m/>
    <x v="48"/>
    <x v="4"/>
    <x v="0"/>
  </r>
  <r>
    <s v="3-48"/>
    <d v="2011-08-16T00:00:00"/>
    <n v="1365.18"/>
    <n v="0"/>
    <n v="0"/>
    <n v="1069.7"/>
    <n v="53"/>
    <n v="20.183018867924527"/>
    <n v="295.48"/>
    <n v="10"/>
    <n v="63"/>
    <n v="29.548000000000002"/>
    <n v="21.66952380952381"/>
    <m/>
    <m/>
    <m/>
    <x v="48"/>
    <x v="4"/>
    <x v="1"/>
  </r>
  <r>
    <s v="3-48"/>
    <d v="2011-08-17T00:00:00"/>
    <n v="1337.19"/>
    <n v="0"/>
    <n v="0"/>
    <n v="569.04999999999995"/>
    <n v="31"/>
    <n v="18.356451612903225"/>
    <n v="768.14"/>
    <n v="14"/>
    <n v="45"/>
    <n v="54.867142857142859"/>
    <n v="29.715333333333334"/>
    <m/>
    <m/>
    <m/>
    <x v="48"/>
    <x v="4"/>
    <x v="2"/>
  </r>
  <r>
    <s v="3-48"/>
    <d v="2011-08-18T00:00:00"/>
    <n v="2036.83"/>
    <n v="0"/>
    <n v="0"/>
    <n v="790.85"/>
    <n v="40"/>
    <n v="19.771250000000002"/>
    <n v="1245.98"/>
    <n v="14"/>
    <n v="54"/>
    <n v="88.998571428571424"/>
    <n v="37.719074074074072"/>
    <m/>
    <m/>
    <m/>
    <x v="48"/>
    <x v="4"/>
    <x v="3"/>
  </r>
  <r>
    <s v="3-48"/>
    <d v="2011-08-19T00:00:00"/>
    <n v="2116.5500000000002"/>
    <n v="0"/>
    <n v="0"/>
    <n v="1060.8"/>
    <n v="46"/>
    <n v="23.060869565217391"/>
    <n v="1055.75"/>
    <n v="22"/>
    <n v="68"/>
    <n v="47.988636363636367"/>
    <n v="31.12573529411765"/>
    <m/>
    <m/>
    <m/>
    <x v="48"/>
    <x v="4"/>
    <x v="4"/>
  </r>
  <r>
    <s v="3-48"/>
    <d v="2011-08-20T00:00:00"/>
    <n v="1866.25"/>
    <n v="0"/>
    <n v="0"/>
    <n v="552.20000000000005"/>
    <n v="31"/>
    <n v="17.812903225806455"/>
    <n v="1314.05"/>
    <n v="9"/>
    <n v="40"/>
    <n v="146.00555555555556"/>
    <n v="46.65625"/>
    <m/>
    <m/>
    <m/>
    <x v="48"/>
    <x v="4"/>
    <x v="5"/>
  </r>
  <r>
    <m/>
    <d v="2011-08-21T00:00:00"/>
    <n v="8722"/>
    <n v="1148.27"/>
    <n v="9870.27"/>
    <m/>
    <n v="201"/>
    <n v="16.530748878641933"/>
    <n v="4679.3999999999996"/>
    <n v="69"/>
    <n v="270"/>
    <n v="61.234651034151035"/>
    <n v="27.814319418508145"/>
    <m/>
    <m/>
    <m/>
    <x v="49"/>
    <x v="4"/>
    <x v="6"/>
  </r>
  <r>
    <s v="3-49"/>
    <d v="2011-08-22T00:00:00"/>
    <n v="1416.65"/>
    <n v="0"/>
    <n v="0"/>
    <n v="844.25"/>
    <n v="40"/>
    <n v="21.106249999999999"/>
    <n v="572.4"/>
    <n v="10"/>
    <n v="50"/>
    <n v="57.239999999999995"/>
    <n v="28.333000000000002"/>
    <m/>
    <m/>
    <m/>
    <x v="49"/>
    <x v="4"/>
    <x v="0"/>
  </r>
  <r>
    <s v="3-49"/>
    <d v="2011-08-23T00:00:00"/>
    <n v="777.13"/>
    <n v="0"/>
    <n v="0"/>
    <n v="540.79999999999995"/>
    <n v="37"/>
    <n v="14.616216216216214"/>
    <n v="236.33"/>
    <n v="6"/>
    <n v="43"/>
    <n v="39.388333333333335"/>
    <n v="18.072790697674417"/>
    <m/>
    <m/>
    <m/>
    <x v="49"/>
    <x v="4"/>
    <x v="1"/>
  </r>
  <r>
    <s v="3-49"/>
    <d v="2011-08-24T00:00:00"/>
    <n v="1309.77"/>
    <n v="0"/>
    <n v="0"/>
    <n v="646.75"/>
    <n v="35"/>
    <n v="18.478571428571428"/>
    <n v="663.02"/>
    <n v="12"/>
    <n v="47"/>
    <n v="55.251666666666665"/>
    <n v="27.867446808510639"/>
    <m/>
    <m/>
    <m/>
    <x v="49"/>
    <x v="4"/>
    <x v="2"/>
  </r>
  <r>
    <s v="3-49"/>
    <d v="2011-08-25T00:00:00"/>
    <n v="989.2"/>
    <n v="0"/>
    <n v="0"/>
    <n v="550.79999999999995"/>
    <n v="37"/>
    <n v="14.886486486486485"/>
    <n v="438.4"/>
    <n v="8"/>
    <n v="45"/>
    <n v="54.8"/>
    <n v="21.982222222222219"/>
    <m/>
    <m/>
    <m/>
    <x v="49"/>
    <x v="4"/>
    <x v="3"/>
  </r>
  <r>
    <s v="3-49"/>
    <d v="2011-08-26T00:00:00"/>
    <n v="1719.83"/>
    <n v="0"/>
    <n v="0"/>
    <n v="1020.9"/>
    <n v="43"/>
    <n v="23.741860465116279"/>
    <n v="698.93"/>
    <n v="14"/>
    <n v="57"/>
    <n v="49.923571428571428"/>
    <n v="30.172456140350874"/>
    <m/>
    <m/>
    <m/>
    <x v="49"/>
    <x v="4"/>
    <x v="4"/>
  </r>
  <r>
    <s v="3-49"/>
    <d v="2011-08-27T00:00:00"/>
    <n v="762.46"/>
    <n v="0"/>
    <n v="0"/>
    <n v="485.7"/>
    <n v="20"/>
    <n v="24.285"/>
    <n v="276.76"/>
    <n v="8"/>
    <n v="28"/>
    <n v="34.594999999999999"/>
    <n v="27.230714285714289"/>
    <m/>
    <m/>
    <m/>
    <x v="49"/>
    <x v="4"/>
    <x v="5"/>
  </r>
  <r>
    <m/>
    <d v="2011-08-28T00:00:00"/>
    <n v="6975.04"/>
    <n v="4184.54"/>
    <n v="11159.58"/>
    <m/>
    <n v="212"/>
    <n v="19.519064099398399"/>
    <n v="2885.84"/>
    <n v="58"/>
    <n v="270"/>
    <n v="48.533095238095235"/>
    <n v="25.609771692412071"/>
    <m/>
    <m/>
    <m/>
    <x v="50"/>
    <x v="4"/>
    <x v="6"/>
  </r>
  <r>
    <s v="3-50"/>
    <d v="2011-08-29T00:00:00"/>
    <n v="1018.92"/>
    <n v="0"/>
    <n v="0"/>
    <n v="615.29999999999995"/>
    <n v="37"/>
    <n v="16.629729729729728"/>
    <n v="403.62"/>
    <n v="12"/>
    <n v="49"/>
    <n v="33.634999999999998"/>
    <n v="20.794285714285714"/>
    <m/>
    <m/>
    <m/>
    <x v="50"/>
    <x v="4"/>
    <x v="0"/>
  </r>
  <r>
    <s v="3-50"/>
    <d v="2011-08-30T00:00:00"/>
    <n v="1199.0999999999999"/>
    <n v="0"/>
    <n v="0"/>
    <n v="789.05"/>
    <n v="45"/>
    <n v="17.534444444444443"/>
    <n v="410.05"/>
    <n v="10"/>
    <n v="55"/>
    <n v="41.005000000000003"/>
    <n v="21.801818181818181"/>
    <m/>
    <m/>
    <m/>
    <x v="50"/>
    <x v="4"/>
    <x v="1"/>
  </r>
  <r>
    <s v="3-50"/>
    <d v="2011-08-31T00:00:00"/>
    <n v="860.72"/>
    <n v="0"/>
    <n v="0"/>
    <n v="671.5"/>
    <n v="29"/>
    <n v="23.155172413793103"/>
    <n v="189.22"/>
    <n v="5"/>
    <n v="34"/>
    <n v="37.844000000000001"/>
    <n v="25.31529411764706"/>
    <m/>
    <m/>
    <m/>
    <x v="50"/>
    <x v="4"/>
    <x v="2"/>
  </r>
  <r>
    <s v="3-50"/>
    <d v="2011-09-01T00:00:00"/>
    <n v="1401.63"/>
    <n v="0"/>
    <n v="0"/>
    <n v="871.8"/>
    <n v="38"/>
    <n v="22.942105263157895"/>
    <n v="529.83000000000004"/>
    <n v="12"/>
    <n v="50"/>
    <n v="44.152500000000003"/>
    <n v="28.032600000000002"/>
    <m/>
    <m/>
    <m/>
    <x v="50"/>
    <x v="4"/>
    <x v="3"/>
  </r>
  <r>
    <s v="3-50"/>
    <d v="2011-09-02T00:00:00"/>
    <n v="1521.43"/>
    <n v="0"/>
    <n v="0"/>
    <n v="1075.8499999999999"/>
    <n v="44"/>
    <n v="24.451136363636362"/>
    <n v="445.98"/>
    <n v="10"/>
    <n v="54"/>
    <n v="44.597999999999999"/>
    <n v="28.182037037037034"/>
    <m/>
    <m/>
    <m/>
    <x v="50"/>
    <x v="4"/>
    <x v="4"/>
  </r>
  <r>
    <s v="3-50"/>
    <d v="2011-09-03T00:00:00"/>
    <n v="1769.78"/>
    <n v="0"/>
    <n v="0"/>
    <n v="761.3"/>
    <n v="31"/>
    <n v="24.558064516129029"/>
    <n v="1008.48"/>
    <n v="16"/>
    <n v="47"/>
    <n v="63.03"/>
    <n v="37.654893617021273"/>
    <m/>
    <m/>
    <m/>
    <x v="50"/>
    <x v="4"/>
    <x v="5"/>
  </r>
  <r>
    <m/>
    <d v="2011-09-04T00:00:00"/>
    <n v="7771.58"/>
    <n v="5424.33"/>
    <n v="13195.91"/>
    <m/>
    <n v="224"/>
    <n v="21.545108788481759"/>
    <n v="2987.1800000000003"/>
    <n v="65"/>
    <n v="289"/>
    <n v="44.044083333333333"/>
    <n v="26.963488111301544"/>
    <m/>
    <m/>
    <m/>
    <x v="51"/>
    <x v="4"/>
    <x v="6"/>
  </r>
  <r>
    <s v="3-51"/>
    <d v="2011-09-05T00:00:00"/>
    <n v="871.98"/>
    <n v="0"/>
    <n v="0"/>
    <n v="733.8"/>
    <n v="44"/>
    <n v="16.677272727272726"/>
    <n v="138.18"/>
    <n v="2"/>
    <n v="46"/>
    <n v="69.09"/>
    <n v="18.956086956521741"/>
    <m/>
    <m/>
    <m/>
    <x v="51"/>
    <x v="4"/>
    <x v="0"/>
  </r>
  <r>
    <s v="3-51"/>
    <d v="2011-09-06T00:00:00"/>
    <n v="1031.9100000000001"/>
    <n v="0"/>
    <n v="0"/>
    <n v="362.6"/>
    <n v="27"/>
    <n v="13.42962962962963"/>
    <n v="669.31"/>
    <n v="10"/>
    <n v="37"/>
    <n v="66.930999999999997"/>
    <n v="27.889459459459456"/>
    <m/>
    <m/>
    <m/>
    <x v="51"/>
    <x v="4"/>
    <x v="1"/>
  </r>
  <r>
    <s v="3-51"/>
    <d v="2011-09-07T00:00:00"/>
    <n v="1228.01"/>
    <n v="0"/>
    <n v="0"/>
    <n v="837.9"/>
    <n v="44"/>
    <n v="19.043181818181818"/>
    <n v="390.11"/>
    <n v="7"/>
    <n v="51"/>
    <n v="55.730000000000004"/>
    <n v="24.078627450980392"/>
    <m/>
    <m/>
    <m/>
    <x v="51"/>
    <x v="4"/>
    <x v="2"/>
  </r>
  <r>
    <s v="3-51"/>
    <d v="2011-09-08T00:00:00"/>
    <n v="1429.64"/>
    <n v="0"/>
    <n v="0"/>
    <n v="862.65"/>
    <n v="50"/>
    <n v="17.253"/>
    <n v="566.99"/>
    <n v="13"/>
    <n v="63"/>
    <n v="43.614615384615384"/>
    <n v="22.692698412698412"/>
    <m/>
    <m/>
    <m/>
    <x v="51"/>
    <x v="4"/>
    <x v="3"/>
  </r>
  <r>
    <s v="3-51"/>
    <d v="2011-09-09T00:00:00"/>
    <n v="1982.71"/>
    <n v="0"/>
    <n v="0"/>
    <n v="1053.2"/>
    <n v="50"/>
    <n v="21.064"/>
    <n v="929.51"/>
    <n v="17"/>
    <n v="67"/>
    <n v="54.677058823529414"/>
    <n v="29.592686567164179"/>
    <m/>
    <m/>
    <m/>
    <x v="51"/>
    <x v="4"/>
    <x v="4"/>
  </r>
  <r>
    <s v="3-51"/>
    <d v="2011-09-10T00:00:00"/>
    <n v="677.41"/>
    <n v="0"/>
    <n v="0"/>
    <n v="386.6"/>
    <n v="24"/>
    <n v="16.108333333333334"/>
    <n v="290.81"/>
    <n v="5"/>
    <n v="29"/>
    <n v="58.161999999999999"/>
    <n v="23.358965517241383"/>
    <m/>
    <m/>
    <m/>
    <x v="51"/>
    <x v="4"/>
    <x v="5"/>
  </r>
  <r>
    <m/>
    <d v="2011-09-11T00:00:00"/>
    <n v="7221.66"/>
    <n v="2894.27"/>
    <n v="10115.93"/>
    <m/>
    <n v="239"/>
    <n v="17.262569584736251"/>
    <n v="2984.91"/>
    <n v="54"/>
    <n v="293"/>
    <n v="58.034112368024132"/>
    <n v="24.428087394010927"/>
    <m/>
    <m/>
    <m/>
    <x v="52"/>
    <x v="4"/>
    <x v="6"/>
  </r>
  <r>
    <s v="3-52"/>
    <d v="2011-09-12T00:00:00"/>
    <n v="619.95000000000005"/>
    <n v="0"/>
    <n v="0"/>
    <n v="423.8"/>
    <n v="21"/>
    <n v="20.18095238095238"/>
    <n v="196.15"/>
    <n v="4"/>
    <n v="25"/>
    <n v="49.037500000000001"/>
    <n v="24.798000000000002"/>
    <m/>
    <m/>
    <m/>
    <x v="52"/>
    <x v="4"/>
    <x v="0"/>
  </r>
  <r>
    <s v="3-52"/>
    <d v="2011-09-13T00:00:00"/>
    <n v="1231.42"/>
    <n v="0"/>
    <n v="0"/>
    <n v="821.55"/>
    <n v="41"/>
    <n v="20.037804878048778"/>
    <n v="409.87"/>
    <n v="8"/>
    <n v="49"/>
    <n v="51.233750000000001"/>
    <n v="25.131020408163266"/>
    <m/>
    <m/>
    <m/>
    <x v="52"/>
    <x v="4"/>
    <x v="1"/>
  </r>
  <r>
    <s v="3-52"/>
    <d v="2011-09-14T00:00:00"/>
    <n v="1344.95"/>
    <n v="0"/>
    <n v="0"/>
    <n v="651.65"/>
    <n v="43"/>
    <n v="15.154651162790698"/>
    <n v="693.38"/>
    <n v="11"/>
    <n v="54"/>
    <n v="63.034545454545452"/>
    <n v="24.907962962962962"/>
    <m/>
    <m/>
    <m/>
    <x v="52"/>
    <x v="4"/>
    <x v="2"/>
  </r>
  <r>
    <s v="3-52"/>
    <d v="2011-09-15T00:00:00"/>
    <n v="1163.01"/>
    <n v="0"/>
    <n v="0"/>
    <n v="595.65"/>
    <n v="39"/>
    <n v="15.273076923076923"/>
    <n v="567.36"/>
    <n v="13"/>
    <n v="52"/>
    <n v="43.643076923076926"/>
    <n v="22.365576923076922"/>
    <m/>
    <m/>
    <m/>
    <x v="52"/>
    <x v="4"/>
    <x v="3"/>
  </r>
  <r>
    <s v="3-52"/>
    <d v="2011-09-16T00:00:00"/>
    <n v="1625.39"/>
    <n v="0"/>
    <n v="0"/>
    <n v="691"/>
    <n v="41"/>
    <n v="16.853658536585368"/>
    <n v="934.39"/>
    <n v="19"/>
    <n v="60"/>
    <n v="49.178421052631577"/>
    <n v="27.089833333333331"/>
    <m/>
    <m/>
    <m/>
    <x v="52"/>
    <x v="4"/>
    <x v="4"/>
  </r>
  <r>
    <s v="3-52"/>
    <d v="2011-09-17T00:00:00"/>
    <n v="1010.44"/>
    <n v="0"/>
    <n v="0"/>
    <n v="626.5"/>
    <n v="28"/>
    <n v="22.375"/>
    <n v="383.94"/>
    <n v="10"/>
    <n v="38"/>
    <n v="38.393999999999998"/>
    <n v="26.590526315789475"/>
    <m/>
    <m/>
    <m/>
    <x v="52"/>
    <x v="4"/>
    <x v="5"/>
  </r>
  <r>
    <m/>
    <d v="2011-09-18T00:00:00"/>
    <n v="6995.16"/>
    <n v="3125.56"/>
    <n v="10120.719999999999"/>
    <m/>
    <n v="213"/>
    <n v="18.312523980242357"/>
    <n v="3185.09"/>
    <n v="65"/>
    <n v="278"/>
    <n v="49.086882238375665"/>
    <n v="25.147153323887661"/>
    <m/>
    <m/>
    <m/>
    <x v="0"/>
    <x v="4"/>
    <x v="6"/>
  </r>
  <r>
    <s v="4-01"/>
    <d v="2011-09-19T00:00:00"/>
    <n v="648.55999999999995"/>
    <n v="0"/>
    <n v="0"/>
    <n v="412.4"/>
    <n v="31"/>
    <n v="13.303225806451612"/>
    <n v="236.16"/>
    <n v="7"/>
    <n v="38"/>
    <n v="33.737142857142857"/>
    <n v="17.067368421052631"/>
    <m/>
    <m/>
    <m/>
    <x v="0"/>
    <x v="4"/>
    <x v="0"/>
  </r>
  <r>
    <s v="4-01"/>
    <d v="2011-09-20T00:00:00"/>
    <n v="1059.49"/>
    <n v="0"/>
    <n v="0"/>
    <n v="664.3"/>
    <n v="42"/>
    <n v="15.816666666666666"/>
    <n v="395.19"/>
    <n v="8"/>
    <n v="50"/>
    <n v="49.39875"/>
    <n v="21.189800000000002"/>
    <m/>
    <m/>
    <m/>
    <x v="0"/>
    <x v="4"/>
    <x v="1"/>
  </r>
  <r>
    <s v="3-49"/>
    <d v="2011-09-21T00:00:00"/>
    <n v="1131.19"/>
    <n v="0"/>
    <n v="0"/>
    <n v="763.75"/>
    <n v="36"/>
    <n v="21.215277777777779"/>
    <n v="367.44"/>
    <n v="10"/>
    <n v="46"/>
    <n v="36.744"/>
    <n v="24.591086956521739"/>
    <m/>
    <m/>
    <m/>
    <x v="0"/>
    <x v="4"/>
    <x v="2"/>
  </r>
  <r>
    <s v="3-49"/>
    <d v="2011-09-22T00:00:00"/>
    <n v="1127.19"/>
    <n v="0"/>
    <n v="0"/>
    <n v="830.95"/>
    <n v="41"/>
    <n v="20.26707317073171"/>
    <n v="296.24"/>
    <n v="10"/>
    <n v="51"/>
    <n v="29.624000000000002"/>
    <n v="22.101764705882353"/>
    <m/>
    <m/>
    <m/>
    <x v="0"/>
    <x v="4"/>
    <x v="3"/>
  </r>
  <r>
    <s v="3-49"/>
    <d v="2011-09-23T00:00:00"/>
    <n v="2186.9"/>
    <n v="0"/>
    <n v="0"/>
    <n v="1256.4000000000001"/>
    <n v="52"/>
    <n v="24.161538461538463"/>
    <n v="930.5"/>
    <n v="16"/>
    <n v="68"/>
    <n v="58.15625"/>
    <n v="32.160294117647062"/>
    <m/>
    <m/>
    <m/>
    <x v="0"/>
    <x v="4"/>
    <x v="4"/>
  </r>
  <r>
    <s v="3-49"/>
    <d v="2011-09-24T00:00:00"/>
    <n v="956.24"/>
    <n v="0"/>
    <n v="0"/>
    <n v="566.15"/>
    <n v="25"/>
    <n v="22.646000000000001"/>
    <n v="390.09"/>
    <n v="11"/>
    <n v="36"/>
    <n v="35.462727272727271"/>
    <n v="26.562222222222221"/>
    <m/>
    <m/>
    <m/>
    <x v="0"/>
    <x v="4"/>
    <x v="5"/>
  </r>
  <r>
    <m/>
    <d v="2011-09-25T00:00:00"/>
    <n v="7109.57"/>
    <n v="2896.71"/>
    <n v="10006.279999999999"/>
    <m/>
    <n v="227"/>
    <n v="19.568296980527702"/>
    <n v="2615.62"/>
    <n v="62"/>
    <n v="289"/>
    <n v="40.520478354978358"/>
    <n v="23.945422737221005"/>
    <m/>
    <m/>
    <m/>
    <x v="1"/>
    <x v="4"/>
    <x v="6"/>
  </r>
  <r>
    <s v="3-50"/>
    <d v="2011-09-26T00:00:00"/>
    <n v="1050.0899999999999"/>
    <n v="0"/>
    <n v="0"/>
    <n v="568.5"/>
    <n v="28"/>
    <n v="20.303571428571427"/>
    <n v="481.59"/>
    <n v="12"/>
    <n v="40"/>
    <n v="40.1325"/>
    <n v="26.252249999999997"/>
    <m/>
    <m/>
    <m/>
    <x v="1"/>
    <x v="4"/>
    <x v="0"/>
  </r>
  <r>
    <s v="3-50"/>
    <d v="2011-09-27T00:00:00"/>
    <n v="1269.3599999999999"/>
    <n v="0"/>
    <n v="0"/>
    <n v="1001.75"/>
    <n v="41"/>
    <n v="24.432926829268293"/>
    <n v="267.61"/>
    <n v="9"/>
    <n v="50"/>
    <n v="29.734444444444446"/>
    <n v="25.387200000000004"/>
    <m/>
    <m/>
    <m/>
    <x v="1"/>
    <x v="4"/>
    <x v="1"/>
  </r>
  <r>
    <s v="3-50"/>
    <d v="2011-09-28T00:00:00"/>
    <n v="1159.3499999999999"/>
    <n v="0"/>
    <n v="0"/>
    <n v="516.70000000000005"/>
    <n v="35"/>
    <n v="14.762857142857143"/>
    <n v="642.65"/>
    <n v="12"/>
    <n v="47"/>
    <n v="53.554166666666667"/>
    <n v="24.667021276595744"/>
    <m/>
    <m/>
    <m/>
    <x v="1"/>
    <x v="4"/>
    <x v="2"/>
  </r>
  <r>
    <s v="3-50"/>
    <d v="2011-09-29T00:00:00"/>
    <n v="2415.87"/>
    <n v="0"/>
    <n v="0"/>
    <n v="1125.2"/>
    <n v="45"/>
    <n v="25.004444444444445"/>
    <n v="1340.67"/>
    <n v="14"/>
    <n v="59"/>
    <n v="95.762142857142862"/>
    <n v="41.794406779661017"/>
    <m/>
    <m/>
    <m/>
    <x v="1"/>
    <x v="4"/>
    <x v="3"/>
  </r>
  <r>
    <s v="3-50"/>
    <d v="2011-09-30T00:00:00"/>
    <n v="1792.9"/>
    <n v="0"/>
    <n v="0"/>
    <n v="1133"/>
    <n v="53"/>
    <n v="21.377358490566039"/>
    <n v="659.9"/>
    <n v="9"/>
    <n v="62"/>
    <n v="73.322222222222223"/>
    <n v="28.917741935483871"/>
    <m/>
    <m/>
    <m/>
    <x v="1"/>
    <x v="4"/>
    <x v="4"/>
  </r>
  <r>
    <s v="3-50"/>
    <d v="2011-10-01T00:00:00"/>
    <n v="933.64"/>
    <n v="0"/>
    <n v="0"/>
    <n v="534.1"/>
    <n v="25"/>
    <n v="21.364000000000001"/>
    <n v="399.54"/>
    <n v="7"/>
    <n v="32"/>
    <n v="57.07714285714286"/>
    <n v="29.176250000000003"/>
    <m/>
    <m/>
    <m/>
    <x v="1"/>
    <x v="4"/>
    <x v="5"/>
  </r>
  <r>
    <m/>
    <d v="2011-10-02T00:00:00"/>
    <n v="8621.2099999999991"/>
    <n v="2155.3000000000002"/>
    <n v="10776.509999999998"/>
    <m/>
    <n v="227"/>
    <n v="21.20752638928456"/>
    <n v="3791.96"/>
    <n v="63"/>
    <n v="290"/>
    <n v="58.263769841269841"/>
    <n v="29.365811665290106"/>
    <m/>
    <m/>
    <m/>
    <x v="2"/>
    <x v="4"/>
    <x v="6"/>
  </r>
  <r>
    <s v="3-51"/>
    <d v="2011-10-03T00:00:00"/>
    <n v="863.64"/>
    <n v="0"/>
    <n v="0"/>
    <n v="531.4"/>
    <n v="32"/>
    <n v="16.606249999999999"/>
    <n v="332.24"/>
    <n v="7"/>
    <n v="39"/>
    <n v="47.462857142857146"/>
    <n v="22.144615384615385"/>
    <m/>
    <m/>
    <m/>
    <x v="2"/>
    <x v="4"/>
    <x v="0"/>
  </r>
  <r>
    <s v="3-51"/>
    <d v="2011-10-04T00:00:00"/>
    <n v="1308.6400000000001"/>
    <n v="0"/>
    <n v="0"/>
    <n v="439.65"/>
    <n v="31"/>
    <n v="14.182258064516128"/>
    <n v="868.99"/>
    <n v="14"/>
    <n v="45"/>
    <n v="62.070714285714288"/>
    <n v="29.080888888888886"/>
    <m/>
    <m/>
    <m/>
    <x v="2"/>
    <x v="4"/>
    <x v="1"/>
  </r>
  <r>
    <s v="3-51"/>
    <d v="2011-10-05T00:00:00"/>
    <n v="1179"/>
    <n v="0"/>
    <n v="0"/>
    <n v="612"/>
    <n v="45"/>
    <n v="13.6"/>
    <n v="567"/>
    <n v="9"/>
    <n v="54"/>
    <n v="63"/>
    <n v="21.833333333333332"/>
    <m/>
    <m/>
    <m/>
    <x v="2"/>
    <x v="4"/>
    <x v="2"/>
  </r>
  <r>
    <s v="3-51"/>
    <d v="2011-10-06T00:00:00"/>
    <n v="1750.53"/>
    <n v="0"/>
    <n v="0"/>
    <n v="735.35"/>
    <n v="49"/>
    <n v="15.007142857142858"/>
    <n v="1015.18"/>
    <n v="13"/>
    <n v="62"/>
    <n v="78.090769230769226"/>
    <n v="28.234354838709677"/>
    <m/>
    <m/>
    <m/>
    <x v="2"/>
    <x v="4"/>
    <x v="3"/>
  </r>
  <r>
    <s v="3-51"/>
    <d v="2011-10-07T00:00:00"/>
    <n v="1780.57"/>
    <n v="0"/>
    <n v="0"/>
    <n v="977"/>
    <n v="51"/>
    <n v="19.156862745098039"/>
    <n v="803.57"/>
    <n v="14"/>
    <n v="65"/>
    <n v="57.397857142857148"/>
    <n v="27.393384615384619"/>
    <m/>
    <m/>
    <m/>
    <x v="2"/>
    <x v="4"/>
    <x v="4"/>
  </r>
  <r>
    <s v="3-51"/>
    <d v="2011-10-08T00:00:00"/>
    <n v="1411"/>
    <n v="0"/>
    <n v="0"/>
    <n v="781.65"/>
    <n v="30"/>
    <n v="26.055"/>
    <n v="629.35"/>
    <n v="11"/>
    <n v="41"/>
    <n v="57.213636363636368"/>
    <n v="34.414634146341463"/>
    <m/>
    <m/>
    <m/>
    <x v="2"/>
    <x v="4"/>
    <x v="5"/>
  </r>
  <r>
    <m/>
    <d v="2011-10-09T00:00:00"/>
    <n v="8293.380000000001"/>
    <n v="3359.16"/>
    <n v="11652.54"/>
    <m/>
    <n v="238"/>
    <n v="17.43458561112617"/>
    <n v="4216.33"/>
    <n v="68"/>
    <n v="306"/>
    <n v="60.872639027639025"/>
    <n v="27.183535201212223"/>
    <m/>
    <m/>
    <m/>
    <x v="3"/>
    <x v="4"/>
    <x v="6"/>
  </r>
  <r>
    <s v="3-52"/>
    <d v="2011-10-10T00:00:00"/>
    <n v="1154.52"/>
    <n v="0"/>
    <n v="0"/>
    <n v="764.1"/>
    <n v="35"/>
    <n v="21.831428571428571"/>
    <n v="390.42"/>
    <n v="10"/>
    <n v="45"/>
    <n v="39.042000000000002"/>
    <n v="25.655999999999999"/>
    <m/>
    <m/>
    <m/>
    <x v="3"/>
    <x v="4"/>
    <x v="0"/>
  </r>
  <r>
    <s v="3-52"/>
    <d v="2011-10-11T00:00:00"/>
    <n v="839.02"/>
    <n v="0"/>
    <n v="0"/>
    <n v="341.25"/>
    <n v="27"/>
    <n v="12.638888888888889"/>
    <n v="497.77"/>
    <n v="13"/>
    <n v="40"/>
    <n v="38.29"/>
    <n v="20.9755"/>
    <m/>
    <m/>
    <m/>
    <x v="3"/>
    <x v="4"/>
    <x v="1"/>
  </r>
  <r>
    <s v="3-52"/>
    <d v="2011-10-12T00:00:00"/>
    <n v="1593.72"/>
    <n v="0"/>
    <n v="0"/>
    <n v="791.77"/>
    <n v="44"/>
    <n v="17.994772727272728"/>
    <n v="801.95"/>
    <n v="15"/>
    <n v="59"/>
    <n v="53.463333333333338"/>
    <n v="27.012203389830511"/>
    <m/>
    <m/>
    <m/>
    <x v="3"/>
    <x v="4"/>
    <x v="2"/>
  </r>
  <r>
    <s v="3-52"/>
    <d v="2011-10-13T00:00:00"/>
    <n v="1104.23"/>
    <n v="0"/>
    <n v="0"/>
    <n v="708.4"/>
    <n v="35"/>
    <n v="20.239999999999998"/>
    <n v="395.83"/>
    <n v="13"/>
    <n v="48"/>
    <n v="30.448461538461537"/>
    <n v="23.004791666666666"/>
    <m/>
    <m/>
    <m/>
    <x v="3"/>
    <x v="4"/>
    <x v="3"/>
  </r>
  <r>
    <s v="3-52"/>
    <d v="2011-10-14T00:00:00"/>
    <n v="1637.25"/>
    <n v="0"/>
    <n v="0"/>
    <n v="1223.75"/>
    <n v="37"/>
    <n v="33.074324324324323"/>
    <n v="413.51"/>
    <n v="11"/>
    <n v="48"/>
    <n v="37.591818181818184"/>
    <n v="34.109583333333333"/>
    <m/>
    <m/>
    <m/>
    <x v="3"/>
    <x v="4"/>
    <x v="4"/>
  </r>
  <r>
    <s v="3-52"/>
    <d v="2011-10-15T00:00:00"/>
    <n v="766.64"/>
    <n v="0"/>
    <n v="0"/>
    <n v="500.15"/>
    <n v="24"/>
    <n v="20.839583333333334"/>
    <n v="276.49"/>
    <n v="9"/>
    <n v="33"/>
    <n v="30.721111111111114"/>
    <n v="23.534545454545455"/>
    <m/>
    <m/>
    <m/>
    <x v="3"/>
    <x v="4"/>
    <x v="5"/>
  </r>
  <r>
    <m/>
    <d v="2011-10-16T00:00:00"/>
    <n v="7095.38"/>
    <n v="4478.58"/>
    <n v="11573.96"/>
    <m/>
    <n v="202"/>
    <n v="21.103166307541308"/>
    <n v="2775.9700000000003"/>
    <n v="71"/>
    <n v="273"/>
    <n v="38.259454027454034"/>
    <n v="25.715437307395991"/>
    <m/>
    <m/>
    <m/>
    <x v="4"/>
    <x v="4"/>
    <x v="6"/>
  </r>
  <r>
    <s v="4-01"/>
    <d v="2011-10-17T00:00:00"/>
    <n v="1216.21"/>
    <n v="0"/>
    <n v="0"/>
    <n v="571.15"/>
    <n v="36"/>
    <n v="15.865277777777777"/>
    <n v="645.05999999999995"/>
    <n v="15"/>
    <n v="51"/>
    <n v="43.003999999999998"/>
    <n v="23.847254901960785"/>
    <m/>
    <m/>
    <m/>
    <x v="4"/>
    <x v="4"/>
    <x v="0"/>
  </r>
  <r>
    <s v="4-01"/>
    <d v="2011-10-18T00:00:00"/>
    <n v="2194.16"/>
    <n v="0"/>
    <n v="0"/>
    <n v="592.20000000000005"/>
    <n v="40"/>
    <n v="14.805000000000001"/>
    <n v="1601.96"/>
    <n v="12"/>
    <n v="52"/>
    <n v="133.49666666666667"/>
    <n v="42.195384615384611"/>
    <m/>
    <m/>
    <m/>
    <x v="4"/>
    <x v="4"/>
    <x v="1"/>
  </r>
  <r>
    <s v="4-01"/>
    <d v="2011-10-19T00:00:00"/>
    <n v="961.9"/>
    <n v="0"/>
    <n v="0"/>
    <n v="508"/>
    <n v="27"/>
    <n v="18.814814814814813"/>
    <n v="453.9"/>
    <n v="11"/>
    <n v="38"/>
    <n v="41.263636363636358"/>
    <n v="25.313157894736843"/>
    <m/>
    <m/>
    <m/>
    <x v="4"/>
    <x v="4"/>
    <x v="2"/>
  </r>
  <r>
    <s v="4-01"/>
    <d v="2011-10-20T00:00:00"/>
    <n v="1101.4000000000001"/>
    <n v="0"/>
    <n v="0"/>
    <n v="707.85"/>
    <n v="37"/>
    <n v="19.131081081081081"/>
    <n v="393.55"/>
    <n v="6"/>
    <n v="43"/>
    <n v="65.591666666666669"/>
    <n v="25.613953488372093"/>
    <m/>
    <m/>
    <m/>
    <x v="4"/>
    <x v="4"/>
    <x v="3"/>
  </r>
  <r>
    <s v="4-01"/>
    <d v="2011-10-21T00:00:00"/>
    <n v="1250.71"/>
    <n v="0"/>
    <n v="0"/>
    <n v="798.45"/>
    <n v="45"/>
    <n v="17.743333333333336"/>
    <n v="452.26"/>
    <n v="10"/>
    <n v="55"/>
    <n v="45.225999999999999"/>
    <n v="22.740181818181817"/>
    <m/>
    <m/>
    <m/>
    <x v="4"/>
    <x v="4"/>
    <x v="4"/>
  </r>
  <r>
    <s v="4-01"/>
    <d v="2011-10-22T00:00:00"/>
    <n v="904.04"/>
    <n v="0"/>
    <n v="0"/>
    <n v="535.95000000000005"/>
    <n v="26"/>
    <n v="20.613461538461539"/>
    <n v="368.09"/>
    <n v="11"/>
    <n v="37"/>
    <n v="33.462727272727271"/>
    <n v="24.433513513513514"/>
    <m/>
    <m/>
    <m/>
    <x v="4"/>
    <x v="4"/>
    <x v="5"/>
  </r>
  <r>
    <m/>
    <d v="2011-10-23T00:00:00"/>
    <n v="7628.42"/>
    <n v="2203.52"/>
    <n v="9831.94"/>
    <m/>
    <n v="211"/>
    <n v="17.828828090911426"/>
    <n v="3914.8200000000006"/>
    <n v="65"/>
    <n v="276"/>
    <n v="60.340782828282819"/>
    <n v="27.357241038691608"/>
    <m/>
    <m/>
    <m/>
    <x v="5"/>
    <x v="4"/>
    <x v="6"/>
  </r>
  <r>
    <s v="4-02"/>
    <d v="2011-10-24T00:00:00"/>
    <n v="745.4"/>
    <n v="0"/>
    <n v="0"/>
    <n v="423.1"/>
    <n v="31"/>
    <n v="13.648387096774194"/>
    <n v="322.3"/>
    <n v="9"/>
    <n v="40"/>
    <n v="35.81111111111111"/>
    <n v="18.635000000000002"/>
    <m/>
    <m/>
    <m/>
    <x v="5"/>
    <x v="4"/>
    <x v="0"/>
  </r>
  <r>
    <s v="4-02"/>
    <d v="2011-10-25T00:00:00"/>
    <n v="884.44"/>
    <n v="0"/>
    <n v="0"/>
    <n v="552.54999999999995"/>
    <n v="38"/>
    <n v="14.540789473684208"/>
    <n v="331.89"/>
    <n v="8"/>
    <n v="46"/>
    <n v="41.486249999999998"/>
    <n v="19.22695652173913"/>
    <m/>
    <m/>
    <m/>
    <x v="5"/>
    <x v="4"/>
    <x v="1"/>
  </r>
  <r>
    <s v="4-02"/>
    <d v="2011-10-26T00:00:00"/>
    <n v="1258.99"/>
    <n v="0"/>
    <n v="0"/>
    <n v="602.5"/>
    <n v="40"/>
    <n v="15.0625"/>
    <n v="656.49"/>
    <n v="11"/>
    <n v="51"/>
    <n v="59.68090909090909"/>
    <n v="24.68607843137255"/>
    <m/>
    <m/>
    <m/>
    <x v="5"/>
    <x v="4"/>
    <x v="2"/>
  </r>
  <r>
    <s v="4-02"/>
    <d v="2011-10-27T00:00:00"/>
    <n v="2318.7399999999998"/>
    <n v="0"/>
    <n v="0"/>
    <n v="683.2"/>
    <n v="44"/>
    <n v="15.527272727272729"/>
    <n v="1635.17"/>
    <n v="17"/>
    <n v="61"/>
    <n v="96.186470588235295"/>
    <n v="38.006065573770492"/>
    <m/>
    <m/>
    <m/>
    <x v="5"/>
    <x v="4"/>
    <x v="3"/>
  </r>
  <r>
    <s v="4-02"/>
    <d v="2011-10-28T00:00:00"/>
    <n v="1251.82"/>
    <n v="0"/>
    <n v="0"/>
    <n v="869.05"/>
    <n v="41"/>
    <n v="21.196341463414633"/>
    <n v="382.77"/>
    <n v="7"/>
    <n v="48"/>
    <n v="54.681428571428569"/>
    <n v="26.079583333333332"/>
    <m/>
    <m/>
    <m/>
    <x v="5"/>
    <x v="4"/>
    <x v="4"/>
  </r>
  <r>
    <s v="4-02"/>
    <d v="2011-10-29T00:00:00"/>
    <n v="1779.6"/>
    <n v="0"/>
    <n v="0"/>
    <n v="1039.5"/>
    <n v="30"/>
    <n v="34.65"/>
    <n v="740.1"/>
    <n v="11"/>
    <n v="41"/>
    <n v="67.281818181818181"/>
    <n v="43.404878048780489"/>
    <m/>
    <m/>
    <m/>
    <x v="5"/>
    <x v="4"/>
    <x v="5"/>
  </r>
  <r>
    <m/>
    <d v="2011-10-30T00:00:00"/>
    <n v="8238.99"/>
    <n v="2985.69"/>
    <n v="11224.68"/>
    <m/>
    <n v="224"/>
    <n v="19.104215126857628"/>
    <n v="4068.7200000000003"/>
    <n v="63"/>
    <n v="287"/>
    <n v="59.187997923917045"/>
    <n v="28.339760318165997"/>
    <m/>
    <m/>
    <m/>
    <x v="6"/>
    <x v="4"/>
    <x v="6"/>
  </r>
  <r>
    <s v="4-03"/>
    <d v="2011-10-31T00:00:00"/>
    <n v="961.63"/>
    <n v="0"/>
    <n v="0"/>
    <n v="410.1"/>
    <n v="34"/>
    <n v="12.061764705882354"/>
    <n v="551.53"/>
    <n v="15"/>
    <n v="49"/>
    <n v="36.768666666666668"/>
    <n v="19.625102040816326"/>
    <m/>
    <m/>
    <m/>
    <x v="6"/>
    <x v="4"/>
    <x v="0"/>
  </r>
  <r>
    <s v="4-03"/>
    <d v="2011-11-01T00:00:00"/>
    <n v="1161.92"/>
    <n v="0"/>
    <n v="0"/>
    <n v="795.7"/>
    <n v="44"/>
    <n v="18.084090909090911"/>
    <n v="366.22"/>
    <n v="5"/>
    <n v="49"/>
    <n v="73.244"/>
    <n v="23.71265306122449"/>
    <m/>
    <m/>
    <m/>
    <x v="6"/>
    <x v="4"/>
    <x v="1"/>
  </r>
  <r>
    <s v="4-03"/>
    <d v="2011-11-02T00:00:00"/>
    <n v="1282.49"/>
    <n v="0"/>
    <n v="0"/>
    <n v="608.29999999999995"/>
    <n v="32"/>
    <n v="19.009374999999999"/>
    <n v="674.19"/>
    <n v="14"/>
    <n v="46"/>
    <n v="48.156428571428577"/>
    <n v="27.880217391304349"/>
    <m/>
    <m/>
    <m/>
    <x v="6"/>
    <x v="4"/>
    <x v="2"/>
  </r>
  <r>
    <s v="4-03"/>
    <d v="2011-11-03T00:00:00"/>
    <n v="1608.36"/>
    <n v="0"/>
    <n v="0"/>
    <n v="926.25"/>
    <n v="45"/>
    <n v="20.583333333333332"/>
    <n v="682.11"/>
    <n v="12"/>
    <n v="57"/>
    <n v="56.842500000000001"/>
    <n v="28.216842105263161"/>
    <m/>
    <m/>
    <m/>
    <x v="6"/>
    <x v="4"/>
    <x v="3"/>
  </r>
  <r>
    <s v="4-03"/>
    <d v="2011-11-04T00:00:00"/>
    <n v="1669.24"/>
    <n v="0"/>
    <n v="0"/>
    <n v="753.3"/>
    <n v="42"/>
    <n v="17.935714285714283"/>
    <n v="915.94"/>
    <n v="14"/>
    <n v="56"/>
    <n v="65.424285714285716"/>
    <n v="29.807857142857141"/>
    <m/>
    <m/>
    <m/>
    <x v="6"/>
    <x v="4"/>
    <x v="4"/>
  </r>
  <r>
    <s v="4-03"/>
    <d v="2011-11-05T00:00:00"/>
    <n v="678.16"/>
    <n v="0"/>
    <n v="0"/>
    <n v="465.5"/>
    <n v="24"/>
    <n v="19.395833333333332"/>
    <n v="212.66"/>
    <n v="5"/>
    <n v="29"/>
    <n v="42.531999999999996"/>
    <n v="23.384827586206896"/>
    <m/>
    <m/>
    <m/>
    <x v="6"/>
    <x v="4"/>
    <x v="5"/>
  </r>
  <r>
    <m/>
    <d v="2011-11-06T00:00:00"/>
    <n v="7361.7999999999993"/>
    <n v="3400.12"/>
    <n v="10761.919999999998"/>
    <m/>
    <n v="221"/>
    <n v="17.845018594559033"/>
    <n v="3402.65"/>
    <n v="65"/>
    <n v="286"/>
    <n v="53.827980158730156"/>
    <n v="25.437916554612059"/>
    <m/>
    <m/>
    <m/>
    <x v="7"/>
    <x v="4"/>
    <x v="6"/>
  </r>
  <r>
    <s v="4-04"/>
    <d v="2011-11-07T00:00:00"/>
    <n v="815.51"/>
    <n v="0"/>
    <n v="0"/>
    <n v="422.9"/>
    <n v="40"/>
    <n v="10.5725"/>
    <n v="392.61"/>
    <n v="11"/>
    <n v="51"/>
    <n v="35.691818181818185"/>
    <n v="15.990392156862745"/>
    <m/>
    <m/>
    <m/>
    <x v="7"/>
    <x v="4"/>
    <x v="0"/>
  </r>
  <r>
    <s v="4-04"/>
    <d v="2011-11-08T00:00:00"/>
    <n v="989.81"/>
    <n v="0"/>
    <n v="0"/>
    <n v="677.85"/>
    <n v="28"/>
    <n v="24.208928571428572"/>
    <n v="311.95999999999998"/>
    <n v="7"/>
    <n v="35"/>
    <n v="44.565714285714286"/>
    <n v="28.280285714285714"/>
    <m/>
    <m/>
    <m/>
    <x v="7"/>
    <x v="4"/>
    <x v="1"/>
  </r>
  <r>
    <s v="4-04"/>
    <d v="2011-11-09T00:00:00"/>
    <n v="1059.33"/>
    <n v="0"/>
    <n v="0"/>
    <n v="791.6"/>
    <n v="49"/>
    <n v="16.155102040816328"/>
    <n v="267.73"/>
    <n v="7"/>
    <n v="56"/>
    <n v="38.247142857142862"/>
    <n v="18.916607142857142"/>
    <m/>
    <m/>
    <m/>
    <x v="7"/>
    <x v="4"/>
    <x v="2"/>
  </r>
  <r>
    <s v="4-04"/>
    <d v="2011-11-10T00:00:00"/>
    <n v="1283.26"/>
    <n v="0"/>
    <n v="0"/>
    <n v="614.65"/>
    <n v="37"/>
    <n v="16.612162162162161"/>
    <n v="668.61"/>
    <n v="17"/>
    <n v="54"/>
    <n v="39.33"/>
    <n v="23.764074074074074"/>
    <m/>
    <m/>
    <m/>
    <x v="7"/>
    <x v="4"/>
    <x v="3"/>
  </r>
  <r>
    <s v="4-04"/>
    <d v="2011-11-11T00:00:00"/>
    <n v="1261.26"/>
    <n v="0"/>
    <n v="0"/>
    <n v="684.95"/>
    <n v="31"/>
    <n v="22.095161290322583"/>
    <n v="576.30999999999995"/>
    <n v="9"/>
    <n v="40"/>
    <n v="64.034444444444432"/>
    <n v="31.531500000000001"/>
    <m/>
    <m/>
    <m/>
    <x v="7"/>
    <x v="4"/>
    <x v="4"/>
  </r>
  <r>
    <s v="4-04"/>
    <d v="2011-11-12T00:00:00"/>
    <n v="999.2"/>
    <n v="0"/>
    <n v="0"/>
    <n v="593.1"/>
    <n v="25"/>
    <n v="23.724"/>
    <n v="406.1"/>
    <n v="11"/>
    <n v="36"/>
    <n v="36.918181818181822"/>
    <n v="27.755555555555556"/>
    <m/>
    <m/>
    <m/>
    <x v="7"/>
    <x v="4"/>
    <x v="5"/>
  </r>
  <r>
    <m/>
    <d v="2011-11-13T00:00:00"/>
    <n v="6408.37"/>
    <n v="2239.09"/>
    <n v="8647.4599999999991"/>
    <m/>
    <n v="210"/>
    <n v="18.894642344121607"/>
    <n v="2623.3199999999997"/>
    <n v="62"/>
    <n v="272"/>
    <n v="43.131216931216933"/>
    <n v="24.373069107272539"/>
    <m/>
    <m/>
    <m/>
    <x v="8"/>
    <x v="4"/>
    <x v="6"/>
  </r>
  <r>
    <s v="4-05"/>
    <d v="2011-11-14T00:00:00"/>
    <n v="1003.36"/>
    <n v="0"/>
    <n v="0"/>
    <n v="438.1"/>
    <n v="31"/>
    <n v="14.13225806451613"/>
    <n v="565.26"/>
    <n v="10"/>
    <n v="41"/>
    <n v="56.525999999999996"/>
    <n v="24.47219512195122"/>
    <m/>
    <m/>
    <m/>
    <x v="8"/>
    <x v="4"/>
    <x v="0"/>
  </r>
  <r>
    <s v="4-05"/>
    <d v="2011-11-15T00:00:00"/>
    <n v="668.87"/>
    <n v="0"/>
    <n v="0"/>
    <n v="484.15"/>
    <n v="28"/>
    <n v="17.291071428571428"/>
    <n v="184.72"/>
    <n v="7"/>
    <n v="35"/>
    <n v="26.388571428571428"/>
    <n v="19.110571428571429"/>
    <m/>
    <m/>
    <m/>
    <x v="8"/>
    <x v="4"/>
    <x v="1"/>
  </r>
  <r>
    <s v="4-05"/>
    <d v="2011-11-16T00:00:00"/>
    <n v="1096.68"/>
    <n v="0"/>
    <n v="0"/>
    <n v="682.75"/>
    <n v="37"/>
    <n v="18.452702702702702"/>
    <n v="413.93"/>
    <n v="11"/>
    <n v="48"/>
    <n v="37.630000000000003"/>
    <n v="22.8475"/>
    <m/>
    <m/>
    <m/>
    <x v="8"/>
    <x v="4"/>
    <x v="2"/>
  </r>
  <r>
    <s v="4-05"/>
    <d v="2011-11-17T00:00:00"/>
    <n v="1131.67"/>
    <n v="0"/>
    <n v="0"/>
    <n v="584.95000000000005"/>
    <n v="33"/>
    <n v="17.725757575757576"/>
    <n v="546.72"/>
    <n v="11"/>
    <n v="44"/>
    <n v="49.701818181818183"/>
    <n v="25.71977272727273"/>
    <m/>
    <m/>
    <m/>
    <x v="8"/>
    <x v="4"/>
    <x v="3"/>
  </r>
  <r>
    <s v="4-05"/>
    <d v="2011-11-18T00:00:00"/>
    <n v="1446.46"/>
    <n v="0"/>
    <n v="0"/>
    <n v="869.75"/>
    <n v="33"/>
    <n v="26.356060606060606"/>
    <n v="576.71"/>
    <n v="13"/>
    <n v="46"/>
    <n v="44.362307692307695"/>
    <n v="31.444782608695654"/>
    <m/>
    <m/>
    <m/>
    <x v="8"/>
    <x v="4"/>
    <x v="4"/>
  </r>
  <r>
    <s v="4-05"/>
    <d v="2011-11-19T00:00:00"/>
    <n v="1120.1099999999999"/>
    <n v="0"/>
    <n v="0"/>
    <n v="711.05"/>
    <n v="22"/>
    <n v="32.320454545454545"/>
    <n v="409.06"/>
    <n v="11"/>
    <n v="33"/>
    <n v="37.187272727272727"/>
    <n v="33.942727272727268"/>
    <m/>
    <m/>
    <m/>
    <x v="8"/>
    <x v="4"/>
    <x v="5"/>
  </r>
  <r>
    <m/>
    <d v="2011-11-20T00:00:00"/>
    <n v="6467.15"/>
    <n v="3848.65"/>
    <n v="10315.799999999999"/>
    <m/>
    <n v="184"/>
    <n v="21.046384153843832"/>
    <n v="2696.4"/>
    <n v="63"/>
    <n v="247"/>
    <n v="41.965995004995001"/>
    <n v="26.256258193203049"/>
    <m/>
    <m/>
    <m/>
    <x v="9"/>
    <x v="4"/>
    <x v="6"/>
  </r>
  <r>
    <s v="4-06"/>
    <d v="2011-11-21T00:00:00"/>
    <n v="964.49"/>
    <n v="0"/>
    <n v="0"/>
    <n v="747.3"/>
    <n v="33"/>
    <n v="22.645454545454545"/>
    <n v="217.19"/>
    <n v="6"/>
    <n v="39"/>
    <n v="36.198333333333331"/>
    <n v="24.730512820512821"/>
    <m/>
    <m/>
    <m/>
    <x v="9"/>
    <x v="4"/>
    <x v="0"/>
  </r>
  <r>
    <s v="4-06"/>
    <d v="2011-11-22T00:00:00"/>
    <n v="863.83"/>
    <n v="0"/>
    <n v="0"/>
    <n v="563.25"/>
    <n v="33"/>
    <n v="17.068181818181817"/>
    <n v="300.58"/>
    <n v="7"/>
    <n v="40"/>
    <n v="42.94"/>
    <n v="21.595749999999999"/>
    <m/>
    <m/>
    <m/>
    <x v="9"/>
    <x v="4"/>
    <x v="1"/>
  </r>
  <r>
    <s v="4-06"/>
    <d v="2011-11-23T00:00:00"/>
    <n v="1047.06"/>
    <n v="0"/>
    <n v="0"/>
    <n v="658.95"/>
    <n v="32"/>
    <n v="20.592187500000001"/>
    <n v="388.11"/>
    <n v="15"/>
    <n v="47"/>
    <n v="25.874000000000002"/>
    <n v="22.277872340425532"/>
    <m/>
    <m/>
    <m/>
    <x v="9"/>
    <x v="4"/>
    <x v="2"/>
  </r>
  <r>
    <s v="4-06"/>
    <d v="2011-11-24T00:00:00"/>
    <n v="1095.06"/>
    <n v="0"/>
    <n v="0"/>
    <n v="815.7"/>
    <n v="39"/>
    <n v="20.915384615384617"/>
    <n v="279.36"/>
    <n v="10"/>
    <n v="49"/>
    <n v="27.936"/>
    <n v="22.34816326530612"/>
    <m/>
    <m/>
    <m/>
    <x v="9"/>
    <x v="4"/>
    <x v="3"/>
  </r>
  <r>
    <s v="4-06"/>
    <d v="2011-11-25T00:00:00"/>
    <n v="2702.39"/>
    <n v="0"/>
    <n v="0"/>
    <n v="701.6"/>
    <n v="26"/>
    <n v="26.984615384615385"/>
    <n v="2000.79"/>
    <n v="10"/>
    <n v="36"/>
    <n v="200.07900000000001"/>
    <n v="75.066388888888881"/>
    <m/>
    <m/>
    <m/>
    <x v="9"/>
    <x v="4"/>
    <x v="4"/>
  </r>
  <r>
    <s v="4-06"/>
    <d v="2011-11-26T00:00:00"/>
    <n v="1264.05"/>
    <n v="0"/>
    <n v="0"/>
    <n v="898.9"/>
    <n v="22"/>
    <n v="40.859090909090909"/>
    <n v="365.15"/>
    <n v="7"/>
    <n v="29"/>
    <n v="52.164285714285711"/>
    <n v="43.587931034482757"/>
    <m/>
    <m/>
    <m/>
    <x v="9"/>
    <x v="4"/>
    <x v="5"/>
  </r>
  <r>
    <m/>
    <d v="2011-11-27T00:00:00"/>
    <n v="7936.88"/>
    <n v="2990.31"/>
    <n v="10927.19"/>
    <m/>
    <n v="185"/>
    <n v="24.844152462121212"/>
    <n v="3551.18"/>
    <n v="55"/>
    <n v="240"/>
    <n v="64.198603174603178"/>
    <n v="34.934436391602688"/>
    <m/>
    <m/>
    <m/>
    <x v="10"/>
    <x v="4"/>
    <x v="6"/>
  </r>
  <r>
    <s v="4-07"/>
    <d v="2011-11-28T00:00:00"/>
    <n v="838.17"/>
    <n v="0"/>
    <n v="0"/>
    <n v="609.54999999999995"/>
    <n v="31"/>
    <n v="19.662903225806449"/>
    <n v="228.62"/>
    <n v="7"/>
    <n v="38"/>
    <n v="32.660000000000004"/>
    <n v="22.057105263157894"/>
    <m/>
    <m/>
    <m/>
    <x v="10"/>
    <x v="4"/>
    <x v="0"/>
  </r>
  <r>
    <s v="4-07"/>
    <d v="2011-11-29T00:00:00"/>
    <n v="876.56"/>
    <n v="0"/>
    <n v="0"/>
    <n v="671.5"/>
    <n v="35"/>
    <n v="19.185714285714287"/>
    <n v="205.06"/>
    <n v="7"/>
    <n v="42"/>
    <n v="29.294285714285714"/>
    <n v="20.87047619047619"/>
    <m/>
    <m/>
    <m/>
    <x v="10"/>
    <x v="4"/>
    <x v="1"/>
  </r>
  <r>
    <s v="4-07"/>
    <d v="2011-11-30T00:00:00"/>
    <n v="948.38"/>
    <n v="0"/>
    <n v="0"/>
    <n v="508"/>
    <n v="41"/>
    <n v="12.390243902439025"/>
    <n v="440.38"/>
    <n v="5"/>
    <n v="46"/>
    <n v="88.075999999999993"/>
    <n v="20.61695652173913"/>
    <m/>
    <m/>
    <m/>
    <x v="10"/>
    <x v="4"/>
    <x v="2"/>
  </r>
  <r>
    <s v="4-07"/>
    <d v="2011-12-01T00:00:00"/>
    <n v="826.54"/>
    <n v="0"/>
    <n v="0"/>
    <n v="601.70000000000005"/>
    <n v="32"/>
    <n v="18.803125000000001"/>
    <n v="224.84"/>
    <n v="6"/>
    <n v="38"/>
    <n v="37.473333333333336"/>
    <n v="21.751052631578951"/>
    <m/>
    <m/>
    <m/>
    <x v="10"/>
    <x v="4"/>
    <x v="3"/>
  </r>
  <r>
    <s v="4-07"/>
    <d v="2011-12-02T00:00:00"/>
    <n v="1492.88"/>
    <n v="0"/>
    <n v="0"/>
    <n v="725.85"/>
    <n v="41"/>
    <n v="17.703658536585365"/>
    <n v="707.03"/>
    <n v="17"/>
    <n v="58"/>
    <n v="41.589999999999996"/>
    <n v="24.7048275862069"/>
    <m/>
    <m/>
    <m/>
    <x v="10"/>
    <x v="4"/>
    <x v="4"/>
  </r>
  <r>
    <s v="4-07"/>
    <d v="2011-12-03T00:00:00"/>
    <n v="889.7"/>
    <n v="0"/>
    <n v="0"/>
    <n v="589.70000000000005"/>
    <n v="26"/>
    <n v="22.680769230769233"/>
    <n v="300"/>
    <n v="9"/>
    <n v="35"/>
    <n v="33.333333333333336"/>
    <n v="25.42"/>
    <m/>
    <m/>
    <m/>
    <x v="10"/>
    <x v="4"/>
    <x v="5"/>
  </r>
  <r>
    <m/>
    <d v="2011-12-04T00:00:00"/>
    <n v="5872.2300000000005"/>
    <n v="3032.04"/>
    <n v="8904.27"/>
    <m/>
    <n v="206"/>
    <n v="18.404402363552393"/>
    <n v="2105.9299999999998"/>
    <n v="51"/>
    <n v="257"/>
    <n v="43.737825396825393"/>
    <n v="22.57006969885985"/>
    <m/>
    <m/>
    <m/>
    <x v="11"/>
    <x v="4"/>
    <x v="6"/>
  </r>
  <r>
    <s v="4-08"/>
    <d v="2011-12-05T00:00:00"/>
    <n v="879.5"/>
    <n v="0"/>
    <n v="0"/>
    <n v="698.88"/>
    <n v="31"/>
    <n v="22.544516129032257"/>
    <n v="180.62"/>
    <n v="9"/>
    <n v="40"/>
    <n v="20.068888888888889"/>
    <n v="21.987500000000001"/>
    <m/>
    <m/>
    <m/>
    <x v="11"/>
    <x v="4"/>
    <x v="0"/>
  </r>
  <r>
    <s v="4-08"/>
    <d v="2011-12-06T00:00:00"/>
    <n v="1094.8900000000001"/>
    <n v="0"/>
    <n v="0"/>
    <n v="896"/>
    <n v="36"/>
    <n v="24.888888888888889"/>
    <n v="198.89"/>
    <n v="4"/>
    <n v="40"/>
    <n v="49.722499999999997"/>
    <n v="27.372249999999998"/>
    <m/>
    <m/>
    <m/>
    <x v="11"/>
    <x v="4"/>
    <x v="1"/>
  </r>
  <r>
    <s v="4-08"/>
    <d v="2011-12-07T00:00:00"/>
    <n v="1424.93"/>
    <n v="0"/>
    <n v="0"/>
    <n v="475.65"/>
    <n v="33"/>
    <n v="14.413636363636362"/>
    <n v="949.28"/>
    <n v="11"/>
    <n v="44"/>
    <n v="86.298181818181817"/>
    <n v="32.384772727272725"/>
    <m/>
    <m/>
    <m/>
    <x v="11"/>
    <x v="4"/>
    <x v="2"/>
  </r>
  <r>
    <s v="4-08"/>
    <d v="2011-12-08T00:00:00"/>
    <n v="1780.99"/>
    <n v="0"/>
    <n v="0"/>
    <n v="767.75"/>
    <n v="30"/>
    <n v="25.591666666666665"/>
    <n v="1013.24"/>
    <n v="8"/>
    <n v="38"/>
    <n v="126.655"/>
    <n v="46.868157894736839"/>
    <m/>
    <m/>
    <m/>
    <x v="11"/>
    <x v="4"/>
    <x v="3"/>
  </r>
  <r>
    <s v="4-08"/>
    <d v="2011-12-09T00:00:00"/>
    <n v="1256.71"/>
    <n v="0"/>
    <n v="0"/>
    <n v="608"/>
    <n v="30"/>
    <n v="20.266666666666666"/>
    <n v="648.71"/>
    <n v="15"/>
    <n v="45"/>
    <n v="43.247333333333337"/>
    <n v="27.92688888888889"/>
    <m/>
    <m/>
    <m/>
    <x v="11"/>
    <x v="4"/>
    <x v="4"/>
  </r>
  <r>
    <s v="4-08"/>
    <d v="2011-12-10T00:00:00"/>
    <n v="956.76"/>
    <n v="0"/>
    <n v="0"/>
    <n v="524.33000000000004"/>
    <n v="27"/>
    <n v="19.419629629629632"/>
    <n v="432.43"/>
    <n v="19"/>
    <n v="46"/>
    <n v="22.759473684210526"/>
    <n v="20.799130434782608"/>
    <m/>
    <m/>
    <m/>
    <x v="11"/>
    <x v="4"/>
    <x v="5"/>
  </r>
  <r>
    <m/>
    <d v="2011-12-11T00:00:00"/>
    <n v="7393.7800000000007"/>
    <n v="3486.43"/>
    <n v="10880.210000000001"/>
    <m/>
    <n v="187"/>
    <n v="21.187500724086746"/>
    <n v="3423.1699999999996"/>
    <n v="66"/>
    <n v="253"/>
    <n v="58.125229620769097"/>
    <n v="29.556449990946845"/>
    <m/>
    <m/>
    <m/>
    <x v="12"/>
    <x v="4"/>
    <x v="6"/>
  </r>
  <r>
    <s v="4-09"/>
    <d v="2011-12-12T00:00:00"/>
    <n v="2231.08"/>
    <n v="0"/>
    <n v="0"/>
    <n v="485.35"/>
    <n v="32"/>
    <n v="15.167187500000001"/>
    <n v="1745.73"/>
    <n v="3"/>
    <n v="35"/>
    <n v="581.91"/>
    <n v="63.745142857142852"/>
    <m/>
    <m/>
    <m/>
    <x v="12"/>
    <x v="4"/>
    <x v="0"/>
  </r>
  <r>
    <s v="4-09"/>
    <d v="2011-12-13T00:00:00"/>
    <n v="1078.57"/>
    <n v="0"/>
    <n v="0"/>
    <n v="798.8"/>
    <n v="30"/>
    <n v="26.626666666666665"/>
    <n v="284.77"/>
    <n v="5"/>
    <n v="35"/>
    <n v="56.953999999999994"/>
    <n v="30.959142857142854"/>
    <m/>
    <m/>
    <m/>
    <x v="12"/>
    <x v="4"/>
    <x v="1"/>
  </r>
  <r>
    <s v="4-09"/>
    <d v="2011-12-14T00:00:00"/>
    <n v="1029.1099999999999"/>
    <n v="0"/>
    <n v="0"/>
    <n v="479.8"/>
    <n v="29"/>
    <n v="16.544827586206896"/>
    <n v="549.30999999999995"/>
    <n v="14"/>
    <n v="43"/>
    <n v="39.236428571428569"/>
    <n v="23.932790697674417"/>
    <m/>
    <m/>
    <m/>
    <x v="12"/>
    <x v="4"/>
    <x v="2"/>
  </r>
  <r>
    <s v="4-09"/>
    <d v="2011-12-15T00:00:00"/>
    <n v="1795.31"/>
    <n v="0"/>
    <n v="0"/>
    <n v="793.5"/>
    <n v="33"/>
    <n v="24.045454545454547"/>
    <n v="1001.81"/>
    <n v="18"/>
    <n v="51"/>
    <n v="55.656111111111109"/>
    <n v="35.202156862745099"/>
    <m/>
    <m/>
    <m/>
    <x v="12"/>
    <x v="4"/>
    <x v="3"/>
  </r>
  <r>
    <s v="4-09"/>
    <d v="2011-12-16T00:00:00"/>
    <n v="2230.56"/>
    <n v="0"/>
    <n v="0"/>
    <n v="1213.45"/>
    <n v="51"/>
    <n v="23.793137254901961"/>
    <n v="1017.11"/>
    <n v="14"/>
    <n v="65"/>
    <n v="72.650714285714287"/>
    <n v="34.316307692307689"/>
    <m/>
    <m/>
    <m/>
    <x v="12"/>
    <x v="4"/>
    <x v="4"/>
  </r>
  <r>
    <s v="4-09"/>
    <d v="2011-12-17T00:00:00"/>
    <n v="853.66"/>
    <n v="0"/>
    <n v="0"/>
    <n v="490.85"/>
    <n v="18"/>
    <n v="27.269444444444446"/>
    <n v="362.81"/>
    <n v="8"/>
    <n v="26"/>
    <n v="45.35125"/>
    <n v="32.833076923076923"/>
    <m/>
    <m/>
    <m/>
    <x v="12"/>
    <x v="4"/>
    <x v="5"/>
  </r>
  <r>
    <m/>
    <d v="2011-12-18T00:00:00"/>
    <n v="9218.2899999999991"/>
    <n v="8055.69"/>
    <n v="17273.98"/>
    <m/>
    <n v="193"/>
    <n v="22.241119666279086"/>
    <n v="4961.54"/>
    <n v="62"/>
    <n v="255"/>
    <n v="141.95975066137564"/>
    <n v="36.831436315014976"/>
    <m/>
    <m/>
    <m/>
    <x v="13"/>
    <x v="4"/>
    <x v="6"/>
  </r>
  <r>
    <s v="4-10"/>
    <d v="2011-12-19T00:00:00"/>
    <n v="2537.14"/>
    <n v="0"/>
    <n v="0"/>
    <n v="897.05"/>
    <n v="39"/>
    <n v="23.00128205128205"/>
    <n v="1640.09"/>
    <n v="23"/>
    <n v="62"/>
    <n v="71.308260869565217"/>
    <n v="40.921612903225807"/>
    <m/>
    <m/>
    <m/>
    <x v="13"/>
    <x v="4"/>
    <x v="0"/>
  </r>
  <r>
    <s v="4-10"/>
    <d v="2011-12-20T00:00:00"/>
    <n v="2220.42"/>
    <n v="0"/>
    <n v="0"/>
    <n v="1186.9000000000001"/>
    <n v="37"/>
    <n v="32.078378378378382"/>
    <n v="1033.52"/>
    <n v="15"/>
    <n v="52"/>
    <n v="68.901333333333326"/>
    <n v="42.700384615384614"/>
    <m/>
    <m/>
    <m/>
    <x v="13"/>
    <x v="4"/>
    <x v="1"/>
  </r>
  <r>
    <s v="4-10"/>
    <d v="2011-12-21T00:00:00"/>
    <n v="4221.47"/>
    <n v="0"/>
    <n v="0"/>
    <n v="2116.3000000000002"/>
    <n v="49"/>
    <n v="43.189795918367352"/>
    <n v="2105.17"/>
    <n v="24"/>
    <n v="73"/>
    <n v="87.71541666666667"/>
    <n v="57.828356164383564"/>
    <m/>
    <m/>
    <m/>
    <x v="13"/>
    <x v="4"/>
    <x v="2"/>
  </r>
  <r>
    <s v="4-10"/>
    <d v="2011-12-22T00:00:00"/>
    <n v="6406.77"/>
    <n v="0"/>
    <n v="0"/>
    <n v="1595"/>
    <n v="52"/>
    <n v="30.673076923076923"/>
    <n v="4811.7700000000004"/>
    <n v="29"/>
    <n v="81"/>
    <n v="165.92310344827587"/>
    <n v="79.095925925925926"/>
    <m/>
    <m/>
    <m/>
    <x v="13"/>
    <x v="4"/>
    <x v="3"/>
  </r>
  <r>
    <s v="4-10"/>
    <d v="2011-12-23T00:00:00"/>
    <n v="8423.81"/>
    <n v="0"/>
    <n v="0"/>
    <n v="4399.8999999999996"/>
    <n v="81"/>
    <n v="54.319753086419752"/>
    <n v="4023.91"/>
    <n v="50"/>
    <n v="131"/>
    <n v="80.478200000000001"/>
    <n v="64.303893129770984"/>
    <m/>
    <m/>
    <m/>
    <x v="13"/>
    <x v="4"/>
    <x v="4"/>
  </r>
  <r>
    <s v="4-10"/>
    <d v="2011-12-24T00:00:00"/>
    <n v="3560.97"/>
    <n v="0"/>
    <n v="0"/>
    <n v="2246.5500000000002"/>
    <n v="48"/>
    <n v="46.803125000000001"/>
    <n v="1314.42"/>
    <n v="15"/>
    <n v="63"/>
    <n v="87.628"/>
    <n v="56.523333333333341"/>
    <m/>
    <m/>
    <m/>
    <x v="13"/>
    <x v="4"/>
    <x v="5"/>
  </r>
  <r>
    <m/>
    <d v="2011-12-25T00:00:00"/>
    <n v="23809.61"/>
    <n v="3740.87"/>
    <n v="27550.48"/>
    <m/>
    <n v="306"/>
    <n v="38.344235226254078"/>
    <n v="14928.88"/>
    <n v="156"/>
    <n v="462"/>
    <n v="93.65905238630684"/>
    <n v="56.895584345337376"/>
    <m/>
    <m/>
    <m/>
    <x v="14"/>
    <x v="4"/>
    <x v="6"/>
  </r>
  <r>
    <s v="4-11"/>
    <d v="2011-12-26T00:00:00"/>
    <n v="0"/>
    <n v="0"/>
    <n v="0"/>
    <n v="0"/>
    <n v="0"/>
    <n v="0"/>
    <n v="0"/>
    <n v="0"/>
    <n v="0"/>
    <n v="0"/>
    <n v="0"/>
    <s v="BOXING DAY"/>
    <m/>
    <m/>
    <x v="14"/>
    <x v="4"/>
    <x v="0"/>
  </r>
  <r>
    <s v="4-11"/>
    <d v="2011-12-27T00:00:00"/>
    <n v="0"/>
    <n v="0"/>
    <n v="0"/>
    <n v="0"/>
    <n v="0"/>
    <n v="0"/>
    <n v="0"/>
    <n v="0"/>
    <n v="0"/>
    <n v="0"/>
    <n v="0"/>
    <s v="PUBLIC HOLIDAY"/>
    <m/>
    <m/>
    <x v="14"/>
    <x v="4"/>
    <x v="1"/>
  </r>
  <r>
    <s v="4-11"/>
    <d v="2011-12-28T00:00:00"/>
    <n v="0"/>
    <n v="0"/>
    <n v="0"/>
    <n v="0"/>
    <n v="0"/>
    <n v="0"/>
    <n v="0"/>
    <n v="0"/>
    <n v="0"/>
    <n v="0"/>
    <n v="0"/>
    <s v="CLOSED"/>
    <m/>
    <m/>
    <x v="14"/>
    <x v="4"/>
    <x v="2"/>
  </r>
  <r>
    <s v="4-11"/>
    <d v="2011-12-29T00:00:00"/>
    <n v="0"/>
    <n v="0"/>
    <n v="0"/>
    <n v="0"/>
    <n v="0"/>
    <n v="0"/>
    <n v="0"/>
    <n v="0"/>
    <n v="0"/>
    <n v="0"/>
    <n v="0"/>
    <s v="CLOSED"/>
    <m/>
    <m/>
    <x v="14"/>
    <x v="4"/>
    <x v="3"/>
  </r>
  <r>
    <s v="4-11"/>
    <d v="2011-12-30T00:00:00"/>
    <n v="0"/>
    <n v="0"/>
    <n v="0"/>
    <n v="0"/>
    <n v="0"/>
    <n v="0"/>
    <n v="0"/>
    <n v="0"/>
    <n v="0"/>
    <n v="0"/>
    <n v="0"/>
    <s v="CLOSED"/>
    <m/>
    <m/>
    <x v="14"/>
    <x v="4"/>
    <x v="4"/>
  </r>
  <r>
    <s v="4-11"/>
    <d v="2011-12-31T00:00:00"/>
    <n v="0"/>
    <n v="0"/>
    <n v="0"/>
    <n v="0"/>
    <n v="0"/>
    <n v="0"/>
    <n v="0"/>
    <n v="0"/>
    <n v="0"/>
    <n v="0"/>
    <n v="0"/>
    <s v="CLOSED"/>
    <m/>
    <m/>
    <x v="14"/>
    <x v="4"/>
    <x v="5"/>
  </r>
  <r>
    <m/>
    <d v="2012-01-01T00:00:00"/>
    <n v="0"/>
    <n v="0"/>
    <n v="0"/>
    <m/>
    <n v="0"/>
    <n v="0"/>
    <n v="0"/>
    <n v="0"/>
    <n v="0"/>
    <n v="0"/>
    <n v="0"/>
    <m/>
    <m/>
    <m/>
    <x v="15"/>
    <x v="5"/>
    <x v="6"/>
  </r>
  <r>
    <s v="4-12"/>
    <d v="2012-01-02T00:00:00"/>
    <n v="0"/>
    <n v="0"/>
    <n v="0"/>
    <n v="0"/>
    <n v="0"/>
    <n v="0"/>
    <n v="0"/>
    <n v="0"/>
    <n v="0"/>
    <n v="0"/>
    <n v="0"/>
    <s v="NEW YEARS DAY"/>
    <m/>
    <m/>
    <x v="15"/>
    <x v="5"/>
    <x v="0"/>
  </r>
  <r>
    <s v="4-12"/>
    <d v="2012-01-03T00:00:00"/>
    <n v="789.56"/>
    <n v="0"/>
    <n v="0"/>
    <n v="709.5"/>
    <n v="40"/>
    <n v="17.737500000000001"/>
    <n v="80.06"/>
    <n v="4"/>
    <n v="44"/>
    <n v="20.015000000000001"/>
    <n v="17.944545454545452"/>
    <m/>
    <m/>
    <m/>
    <x v="15"/>
    <x v="5"/>
    <x v="1"/>
  </r>
  <r>
    <s v="4-12"/>
    <d v="2012-01-04T00:00:00"/>
    <n v="932.96"/>
    <n v="0"/>
    <n v="0"/>
    <n v="449.7"/>
    <n v="29"/>
    <n v="15.506896551724138"/>
    <n v="463.26"/>
    <n v="15"/>
    <n v="44"/>
    <n v="30.884"/>
    <n v="20.74909090909091"/>
    <m/>
    <m/>
    <m/>
    <x v="15"/>
    <x v="5"/>
    <x v="2"/>
  </r>
  <r>
    <s v="4-12"/>
    <d v="2012-01-05T00:00:00"/>
    <n v="1370.25"/>
    <n v="0"/>
    <n v="0"/>
    <n v="841.9"/>
    <n v="35"/>
    <n v="24.054285714285715"/>
    <n v="528.35"/>
    <n v="14"/>
    <n v="49"/>
    <n v="37.739285714285714"/>
    <n v="27.964285714285715"/>
    <m/>
    <m/>
    <m/>
    <x v="15"/>
    <x v="5"/>
    <x v="3"/>
  </r>
  <r>
    <s v="4-12"/>
    <d v="2012-01-06T00:00:00"/>
    <n v="1225.19"/>
    <n v="0"/>
    <n v="0"/>
    <n v="667.5"/>
    <n v="26"/>
    <n v="25.673076923076923"/>
    <n v="557.69000000000005"/>
    <n v="12"/>
    <n v="38"/>
    <n v="46.474166666666669"/>
    <n v="32.24184210526316"/>
    <m/>
    <m/>
    <m/>
    <x v="15"/>
    <x v="5"/>
    <x v="4"/>
  </r>
  <r>
    <s v="4-12"/>
    <d v="2012-01-07T00:00:00"/>
    <n v="413.41"/>
    <n v="0"/>
    <n v="0"/>
    <n v="255.3"/>
    <n v="21"/>
    <n v="12.157142857142858"/>
    <n v="158.11000000000001"/>
    <n v="5"/>
    <n v="26"/>
    <n v="31.622000000000003"/>
    <n v="15.900384615384617"/>
    <m/>
    <m/>
    <m/>
    <x v="15"/>
    <x v="5"/>
    <x v="5"/>
  </r>
  <r>
    <m/>
    <d v="2012-01-08T00:00:00"/>
    <n v="4731.37"/>
    <n v="1721.84"/>
    <n v="6453.21"/>
    <m/>
    <n v="151"/>
    <n v="15.854817007704938"/>
    <n v="1787.4700000000003"/>
    <n v="50"/>
    <n v="201"/>
    <n v="27.7890753968254"/>
    <n v="19.133358133094976"/>
    <m/>
    <m/>
    <m/>
    <x v="16"/>
    <x v="5"/>
    <x v="6"/>
  </r>
  <r>
    <s v="4-13"/>
    <d v="2012-01-09T00:00:00"/>
    <n v="1324.56"/>
    <n v="0"/>
    <n v="0"/>
    <n v="942.45"/>
    <n v="34"/>
    <n v="27.719117647058823"/>
    <n v="382.11"/>
    <n v="8"/>
    <n v="42"/>
    <n v="47.763750000000002"/>
    <n v="31.537142857142857"/>
    <m/>
    <m/>
    <m/>
    <x v="16"/>
    <x v="5"/>
    <x v="0"/>
  </r>
  <r>
    <s v="4-13"/>
    <d v="2012-01-10T00:00:00"/>
    <n v="780.38"/>
    <n v="0"/>
    <n v="0"/>
    <n v="555.20000000000005"/>
    <n v="29"/>
    <n v="19.144827586206898"/>
    <n v="225.18"/>
    <n v="5"/>
    <n v="34"/>
    <n v="45.036000000000001"/>
    <n v="22.952352941176475"/>
    <m/>
    <m/>
    <m/>
    <x v="16"/>
    <x v="5"/>
    <x v="1"/>
  </r>
  <r>
    <s v="4-13"/>
    <d v="2012-01-11T00:00:00"/>
    <n v="731.32"/>
    <n v="0"/>
    <n v="0"/>
    <n v="486.7"/>
    <n v="26"/>
    <n v="18.719230769230769"/>
    <n v="244.62"/>
    <n v="8"/>
    <n v="34"/>
    <n v="30.577500000000001"/>
    <n v="21.509411764705881"/>
    <m/>
    <m/>
    <m/>
    <x v="16"/>
    <x v="5"/>
    <x v="2"/>
  </r>
  <r>
    <s v="4-13"/>
    <d v="2012-01-12T00:00:00"/>
    <n v="761.51"/>
    <n v="0"/>
    <n v="0"/>
    <n v="335.05"/>
    <n v="16"/>
    <n v="20.940625000000001"/>
    <n v="426.46"/>
    <n v="10"/>
    <n v="26"/>
    <n v="42.646000000000001"/>
    <n v="29.288846153846155"/>
    <m/>
    <m/>
    <m/>
    <x v="16"/>
    <x v="5"/>
    <x v="3"/>
  </r>
  <r>
    <s v="4-13"/>
    <d v="2012-01-13T00:00:00"/>
    <n v="1312.11"/>
    <n v="0"/>
    <n v="0"/>
    <n v="780.1"/>
    <n v="37"/>
    <n v="21.083783783783783"/>
    <n v="532.01"/>
    <n v="12"/>
    <n v="49"/>
    <n v="44.334166666666668"/>
    <n v="26.777755102040818"/>
    <m/>
    <m/>
    <m/>
    <x v="16"/>
    <x v="5"/>
    <x v="4"/>
  </r>
  <r>
    <s v="4-13"/>
    <d v="2012-01-14T00:00:00"/>
    <n v="765.32"/>
    <n v="0"/>
    <n v="0"/>
    <n v="310.89999999999998"/>
    <n v="19"/>
    <n v="16.36315789473684"/>
    <n v="454.42"/>
    <n v="8"/>
    <n v="27"/>
    <n v="56.802500000000002"/>
    <n v="28.345185185185183"/>
    <m/>
    <m/>
    <m/>
    <x v="16"/>
    <x v="5"/>
    <x v="5"/>
  </r>
  <r>
    <m/>
    <d v="2012-01-15T00:00:00"/>
    <n v="5675.2"/>
    <n v="2942.24"/>
    <n v="8617.4399999999987"/>
    <m/>
    <n v="161"/>
    <n v="20.661790446836186"/>
    <n v="2264.7999999999997"/>
    <n v="51"/>
    <n v="212"/>
    <n v="44.526652777777777"/>
    <n v="26.735115667349561"/>
    <m/>
    <m/>
    <m/>
    <x v="17"/>
    <x v="5"/>
    <x v="6"/>
  </r>
  <r>
    <s v="4-14"/>
    <d v="2012-01-16T00:00:00"/>
    <n v="822.04"/>
    <n v="0"/>
    <n v="0"/>
    <n v="445.75"/>
    <n v="30"/>
    <n v="14.858333333333333"/>
    <n v="376.29"/>
    <n v="11"/>
    <n v="41"/>
    <n v="34.208181818181821"/>
    <n v="20.049756097560973"/>
    <m/>
    <m/>
    <m/>
    <x v="17"/>
    <x v="5"/>
    <x v="0"/>
  </r>
  <r>
    <s v="4-14"/>
    <d v="2012-01-17T00:00:00"/>
    <n v="1084.46"/>
    <n v="0"/>
    <n v="0"/>
    <n v="709.96"/>
    <n v="37"/>
    <n v="19.188108108108111"/>
    <n v="374.5"/>
    <n v="12"/>
    <n v="49"/>
    <n v="31.208333333333332"/>
    <n v="22.131836734693877"/>
    <m/>
    <m/>
    <m/>
    <x v="17"/>
    <x v="5"/>
    <x v="1"/>
  </r>
  <r>
    <s v="4-14"/>
    <d v="2012-01-18T00:00:00"/>
    <n v="872.36"/>
    <n v="0"/>
    <n v="0"/>
    <n v="558.79999999999995"/>
    <n v="21"/>
    <n v="26.609523809523807"/>
    <n v="313.56"/>
    <n v="8"/>
    <n v="29"/>
    <n v="39.195"/>
    <n v="30.081379310344825"/>
    <m/>
    <m/>
    <m/>
    <x v="17"/>
    <x v="5"/>
    <x v="2"/>
  </r>
  <r>
    <s v="4-14"/>
    <d v="2012-01-19T00:00:00"/>
    <n v="1424.24"/>
    <n v="0"/>
    <n v="0"/>
    <n v="853.5"/>
    <n v="40"/>
    <n v="21.337499999999999"/>
    <n v="570.74"/>
    <n v="15"/>
    <n v="55"/>
    <n v="38.049333333333337"/>
    <n v="25.895272727272726"/>
    <m/>
    <m/>
    <m/>
    <x v="17"/>
    <x v="5"/>
    <x v="3"/>
  </r>
  <r>
    <s v="4-14"/>
    <d v="2012-01-20T00:00:00"/>
    <n v="1109.71"/>
    <n v="0"/>
    <n v="0"/>
    <n v="641.70000000000005"/>
    <n v="32"/>
    <n v="20.053125000000001"/>
    <n v="468.01"/>
    <n v="12"/>
    <n v="44"/>
    <n v="39.000833333333333"/>
    <n v="25.22068181818182"/>
    <m/>
    <m/>
    <m/>
    <x v="17"/>
    <x v="5"/>
    <x v="4"/>
  </r>
  <r>
    <s v="4-14"/>
    <d v="2012-01-21T00:00:00"/>
    <n v="997.01"/>
    <n v="0"/>
    <n v="0"/>
    <n v="507.5"/>
    <n v="18"/>
    <n v="28.194444444444443"/>
    <n v="489.51"/>
    <n v="9"/>
    <n v="27"/>
    <n v="54.39"/>
    <n v="36.926296296296293"/>
    <m/>
    <m/>
    <m/>
    <x v="17"/>
    <x v="5"/>
    <x v="5"/>
  </r>
  <r>
    <m/>
    <d v="2012-01-22T00:00:00"/>
    <n v="6309.8200000000006"/>
    <n v="2747.91"/>
    <n v="9057.73"/>
    <m/>
    <n v="178"/>
    <n v="21.706839115901612"/>
    <n v="2592.6099999999997"/>
    <n v="67"/>
    <n v="245"/>
    <n v="39.34194696969697"/>
    <n v="26.717537164058417"/>
    <m/>
    <m/>
    <m/>
    <x v="18"/>
    <x v="5"/>
    <x v="6"/>
  </r>
  <r>
    <s v="4-15"/>
    <d v="2012-01-23T00:00:00"/>
    <n v="688.42"/>
    <n v="0"/>
    <n v="0"/>
    <n v="423"/>
    <n v="22"/>
    <n v="19.227272727272727"/>
    <n v="265.42"/>
    <n v="8"/>
    <n v="30"/>
    <n v="33.177500000000002"/>
    <n v="22.947333333333336"/>
    <m/>
    <m/>
    <m/>
    <x v="18"/>
    <x v="5"/>
    <x v="0"/>
  </r>
  <r>
    <s v="4-15"/>
    <d v="2012-01-24T00:00:00"/>
    <n v="1284.08"/>
    <n v="0"/>
    <n v="0"/>
    <n v="554.20000000000005"/>
    <n v="33"/>
    <n v="16.793939393939397"/>
    <n v="729.88"/>
    <n v="11"/>
    <n v="44"/>
    <n v="66.352727272727279"/>
    <n v="29.183636363636364"/>
    <m/>
    <m/>
    <m/>
    <x v="18"/>
    <x v="5"/>
    <x v="1"/>
  </r>
  <r>
    <s v="4-15"/>
    <d v="2012-01-25T00:00:00"/>
    <n v="2283.02"/>
    <n v="0"/>
    <n v="0"/>
    <n v="1076.55"/>
    <n v="60"/>
    <n v="17.942499999999999"/>
    <n v="1206.47"/>
    <n v="29"/>
    <n v="89"/>
    <n v="41.602413793103452"/>
    <n v="25.651910112359552"/>
    <m/>
    <m/>
    <m/>
    <x v="18"/>
    <x v="5"/>
    <x v="2"/>
  </r>
  <r>
    <s v="4-15"/>
    <d v="2012-01-26T00:00:00"/>
    <n v="0"/>
    <n v="0"/>
    <n v="0"/>
    <n v="0"/>
    <n v="0"/>
    <n v="0"/>
    <n v="0"/>
    <n v="0"/>
    <n v="0"/>
    <n v="0"/>
    <n v="0"/>
    <m/>
    <m/>
    <m/>
    <x v="18"/>
    <x v="5"/>
    <x v="3"/>
  </r>
  <r>
    <s v="4-15"/>
    <d v="2012-01-27T00:00:00"/>
    <n v="1273.03"/>
    <n v="0"/>
    <n v="0"/>
    <n v="863"/>
    <n v="45"/>
    <n v="19.177777777777777"/>
    <n v="410.03"/>
    <n v="10"/>
    <n v="55"/>
    <n v="41.003"/>
    <n v="23.146000000000001"/>
    <m/>
    <m/>
    <m/>
    <x v="18"/>
    <x v="5"/>
    <x v="4"/>
  </r>
  <r>
    <s v="4-15"/>
    <d v="2012-01-28T00:00:00"/>
    <n v="568.77"/>
    <n v="0"/>
    <n v="0"/>
    <n v="298.85000000000002"/>
    <n v="25"/>
    <n v="11.954000000000001"/>
    <n v="269.92"/>
    <n v="7"/>
    <n v="32"/>
    <n v="38.56"/>
    <n v="17.774062499999999"/>
    <m/>
    <m/>
    <m/>
    <x v="18"/>
    <x v="5"/>
    <x v="5"/>
  </r>
  <r>
    <m/>
    <d v="2012-01-29T00:00:00"/>
    <n v="6097.32"/>
    <n v="3506.68"/>
    <n v="9604"/>
    <m/>
    <n v="185"/>
    <n v="14.182581649831652"/>
    <n v="2881.7200000000003"/>
    <n v="65"/>
    <n v="250"/>
    <n v="36.782606844305121"/>
    <n v="19.783823718221541"/>
    <m/>
    <m/>
    <m/>
    <x v="19"/>
    <x v="5"/>
    <x v="6"/>
  </r>
  <r>
    <s v="4-16"/>
    <d v="2012-01-30T00:00:00"/>
    <n v="1031.83"/>
    <n v="0"/>
    <n v="0"/>
    <n v="626.85"/>
    <n v="36"/>
    <n v="17.412500000000001"/>
    <n v="404.98"/>
    <n v="7"/>
    <n v="43"/>
    <n v="57.854285714285716"/>
    <n v="23.996046511627906"/>
    <m/>
    <m/>
    <m/>
    <x v="19"/>
    <x v="5"/>
    <x v="0"/>
  </r>
  <r>
    <s v="4-16"/>
    <d v="2012-01-31T00:00:00"/>
    <n v="460.64"/>
    <n v="0"/>
    <n v="0"/>
    <n v="345.64"/>
    <n v="21"/>
    <n v="16.459047619047617"/>
    <n v="114.94"/>
    <n v="3"/>
    <n v="24"/>
    <n v="38.313333333333333"/>
    <n v="19.190833333333334"/>
    <m/>
    <m/>
    <m/>
    <x v="19"/>
    <x v="5"/>
    <x v="1"/>
  </r>
  <r>
    <s v="4-16"/>
    <d v="2012-02-01T00:00:00"/>
    <n v="848.62"/>
    <n v="0"/>
    <n v="0"/>
    <n v="768.45"/>
    <n v="37"/>
    <n v="20.768918918918921"/>
    <n v="80.17"/>
    <n v="4"/>
    <n v="41"/>
    <n v="20.0425"/>
    <n v="20.698048780487806"/>
    <m/>
    <m/>
    <m/>
    <x v="19"/>
    <x v="5"/>
    <x v="2"/>
  </r>
  <r>
    <s v="4-16"/>
    <d v="2012-02-02T00:00:00"/>
    <n v="1216.76"/>
    <n v="0"/>
    <n v="0"/>
    <n v="784.5"/>
    <n v="36"/>
    <n v="21.791666666666668"/>
    <n v="432.25"/>
    <n v="8"/>
    <n v="44"/>
    <n v="54.03125"/>
    <n v="27.65340909090909"/>
    <m/>
    <m/>
    <m/>
    <x v="19"/>
    <x v="5"/>
    <x v="3"/>
  </r>
  <r>
    <s v="4-16"/>
    <d v="2012-02-03T00:00:00"/>
    <n v="2100.36"/>
    <n v="0"/>
    <n v="0"/>
    <n v="1047.25"/>
    <n v="35"/>
    <n v="29.921428571428571"/>
    <n v="1053.1099999999999"/>
    <n v="19"/>
    <n v="54"/>
    <n v="55.426842105263155"/>
    <n v="38.895555555555546"/>
    <m/>
    <m/>
    <m/>
    <x v="19"/>
    <x v="5"/>
    <x v="4"/>
  </r>
  <r>
    <s v="4-16"/>
    <d v="2012-02-04T00:00:00"/>
    <n v="781.17"/>
    <n v="0"/>
    <n v="0"/>
    <n v="466.45"/>
    <n v="26"/>
    <n v="17.940384615384616"/>
    <n v="314.72000000000003"/>
    <n v="9"/>
    <n v="35"/>
    <n v="34.968888888888891"/>
    <n v="22.319142857142861"/>
    <m/>
    <m/>
    <n v="36.04"/>
    <x v="19"/>
    <x v="5"/>
    <x v="5"/>
  </r>
  <r>
    <m/>
    <d v="2012-02-05T00:00:00"/>
    <n v="6439.3799999999992"/>
    <n v="2542.06"/>
    <n v="8981.4399999999987"/>
    <m/>
    <n v="191"/>
    <n v="20.715657731907733"/>
    <n v="2400.17"/>
    <n v="50"/>
    <n v="241"/>
    <n v="43.439516673628511"/>
    <n v="25.458839354842755"/>
    <m/>
    <m/>
    <n v="30"/>
    <x v="20"/>
    <x v="5"/>
    <x v="6"/>
  </r>
  <r>
    <s v="4-17"/>
    <d v="2012-02-06T00:00:00"/>
    <n v="398.68"/>
    <n v="0"/>
    <n v="0"/>
    <n v="363.9"/>
    <n v="24"/>
    <n v="15.1625"/>
    <n v="34.880000000000003"/>
    <n v="3"/>
    <n v="27"/>
    <n v="11.626666666666667"/>
    <n v="14.769629629629629"/>
    <m/>
    <m/>
    <n v="265.29000000000002"/>
    <x v="20"/>
    <x v="5"/>
    <x v="0"/>
  </r>
  <r>
    <s v="4-17"/>
    <d v="2012-02-07T00:00:00"/>
    <n v="713.17"/>
    <n v="0"/>
    <n v="0"/>
    <n v="492.55"/>
    <n v="31"/>
    <n v="15.888709677419355"/>
    <n v="220.62"/>
    <n v="6"/>
    <n v="37"/>
    <n v="36.770000000000003"/>
    <n v="19.274864864864867"/>
    <m/>
    <m/>
    <n v="405.92"/>
    <x v="20"/>
    <x v="5"/>
    <x v="1"/>
  </r>
  <r>
    <s v="4-17"/>
    <d v="2012-02-08T00:00:00"/>
    <n v="748.28"/>
    <n v="0"/>
    <n v="0"/>
    <n v="363.05"/>
    <n v="25"/>
    <n v="14.522"/>
    <n v="385.43"/>
    <n v="10"/>
    <n v="35"/>
    <n v="38.542999999999999"/>
    <n v="21.385142857142856"/>
    <m/>
    <m/>
    <n v="80.97"/>
    <x v="20"/>
    <x v="5"/>
    <x v="2"/>
  </r>
  <r>
    <s v="4-17"/>
    <d v="2012-02-09T00:00:00"/>
    <n v="900.14"/>
    <n v="0"/>
    <n v="0"/>
    <n v="495.4"/>
    <n v="27"/>
    <n v="18.348148148148148"/>
    <n v="410.74"/>
    <n v="13"/>
    <n v="40"/>
    <n v="31.595384615384617"/>
    <n v="22.653500000000001"/>
    <m/>
    <m/>
    <n v="454.16"/>
    <x v="20"/>
    <x v="5"/>
    <x v="3"/>
  </r>
  <r>
    <s v="4-17"/>
    <d v="2012-02-10T00:00:00"/>
    <n v="1905.61"/>
    <n v="0"/>
    <n v="0"/>
    <n v="927.4"/>
    <n v="36"/>
    <n v="25.761111111111109"/>
    <n v="978.21"/>
    <n v="17"/>
    <n v="53"/>
    <n v="57.541764705882358"/>
    <n v="35.954905660377364"/>
    <m/>
    <m/>
    <n v="158.56"/>
    <x v="20"/>
    <x v="5"/>
    <x v="4"/>
  </r>
  <r>
    <s v="4-17"/>
    <d v="2012-02-11T00:00:00"/>
    <n v="920.89"/>
    <n v="0"/>
    <n v="0"/>
    <n v="628.65"/>
    <n v="30"/>
    <n v="20.954999999999998"/>
    <n v="292.24"/>
    <n v="7"/>
    <n v="37"/>
    <n v="41.748571428571431"/>
    <n v="24.888918918918918"/>
    <m/>
    <m/>
    <n v="66.650000000000006"/>
    <x v="20"/>
    <x v="5"/>
    <x v="5"/>
  </r>
  <r>
    <m/>
    <d v="2012-02-12T00:00:00"/>
    <n v="5586.77"/>
    <n v="2740.44"/>
    <n v="8327.2100000000009"/>
    <m/>
    <n v="173"/>
    <n v="18.439578156113104"/>
    <n v="2322.12"/>
    <n v="56"/>
    <n v="229"/>
    <n v="36.304231236084178"/>
    <n v="23.154493655155608"/>
    <m/>
    <m/>
    <n v="191"/>
    <x v="21"/>
    <x v="5"/>
    <x v="6"/>
  </r>
  <r>
    <s v="4-18"/>
    <d v="2012-02-13T00:00:00"/>
    <n v="655.1"/>
    <n v="0"/>
    <n v="0"/>
    <n v="206"/>
    <n v="28"/>
    <n v="7.3571428571428568"/>
    <n v="233.91"/>
    <n v="7"/>
    <n v="35"/>
    <n v="33.415714285714287"/>
    <n v="12.568857142857143"/>
    <m/>
    <m/>
    <n v="1688.5900000000001"/>
    <x v="21"/>
    <x v="5"/>
    <x v="0"/>
  </r>
  <r>
    <s v="4-18"/>
    <d v="2012-02-14T00:00:00"/>
    <n v="707.19"/>
    <n v="0"/>
    <n v="0"/>
    <n v="358.25"/>
    <n v="25"/>
    <n v="14.33"/>
    <n v="348.94"/>
    <n v="15"/>
    <n v="40"/>
    <n v="23.262666666666668"/>
    <n v="17.679750000000002"/>
    <m/>
    <m/>
    <m/>
    <x v="21"/>
    <x v="5"/>
    <x v="1"/>
  </r>
  <r>
    <s v="4-18"/>
    <d v="2012-02-15T00:00:00"/>
    <n v="655.42"/>
    <n v="0"/>
    <n v="0"/>
    <n v="443"/>
    <n v="33"/>
    <n v="13.424242424242424"/>
    <n v="212.42"/>
    <n v="8"/>
    <n v="41"/>
    <n v="26.552499999999998"/>
    <n v="15.985853658536584"/>
    <m/>
    <m/>
    <m/>
    <x v="21"/>
    <x v="5"/>
    <x v="2"/>
  </r>
  <r>
    <s v="4-18"/>
    <d v="2012-02-16T00:00:00"/>
    <n v="1041.6199999999999"/>
    <n v="0"/>
    <n v="0"/>
    <n v="774.25"/>
    <n v="33"/>
    <n v="23.462121212121211"/>
    <n v="267.37"/>
    <n v="8"/>
    <n v="41"/>
    <n v="33.421250000000001"/>
    <n v="25.405365853658534"/>
    <m/>
    <m/>
    <m/>
    <x v="21"/>
    <x v="5"/>
    <x v="3"/>
  </r>
  <r>
    <s v="4-18"/>
    <d v="2012-02-17T00:00:00"/>
    <n v="1088.96"/>
    <n v="0"/>
    <n v="0"/>
    <n v="793.55"/>
    <n v="33"/>
    <n v="24.046969696969697"/>
    <n v="295.39"/>
    <n v="9"/>
    <n v="42"/>
    <n v="32.821111111111108"/>
    <n v="25.927142857142858"/>
    <m/>
    <m/>
    <m/>
    <x v="21"/>
    <x v="5"/>
    <x v="4"/>
  </r>
  <r>
    <s v="4-18"/>
    <d v="2012-02-18T00:00:00"/>
    <n v="1125.82"/>
    <n v="0"/>
    <n v="0"/>
    <n v="498.8"/>
    <n v="22"/>
    <n v="22.672727272727272"/>
    <n v="627.02"/>
    <n v="7"/>
    <n v="29"/>
    <n v="89.574285714285708"/>
    <n v="38.821379310344824"/>
    <m/>
    <m/>
    <m/>
    <x v="21"/>
    <x v="5"/>
    <x v="5"/>
  </r>
  <r>
    <m/>
    <d v="2012-02-19T00:00:00"/>
    <n v="5274.11"/>
    <n v="3766.59"/>
    <n v="9040.7000000000007"/>
    <m/>
    <n v="174"/>
    <n v="17.548867243867242"/>
    <n v="1985.0499999999997"/>
    <n v="54"/>
    <n v="228"/>
    <n v="39.841254629629631"/>
    <n v="22.731391470423322"/>
    <m/>
    <m/>
    <m/>
    <x v="22"/>
    <x v="5"/>
    <x v="6"/>
  </r>
  <r>
    <s v="4-19"/>
    <d v="2012-02-20T00:00:00"/>
    <n v="578.83000000000004"/>
    <n v="0"/>
    <n v="0"/>
    <n v="432.6"/>
    <n v="20"/>
    <n v="21.630000000000003"/>
    <n v="146.22999999999999"/>
    <n v="5"/>
    <n v="25"/>
    <n v="29.245999999999999"/>
    <n v="23.153200000000002"/>
    <m/>
    <m/>
    <m/>
    <x v="22"/>
    <x v="5"/>
    <x v="0"/>
  </r>
  <r>
    <s v="4-19"/>
    <d v="2012-02-21T00:00:00"/>
    <n v="759.45"/>
    <n v="0"/>
    <n v="0"/>
    <n v="595.4"/>
    <n v="35"/>
    <n v="17.011428571428571"/>
    <n v="164.05"/>
    <n v="5"/>
    <n v="40"/>
    <n v="32.81"/>
    <n v="18.986250000000002"/>
    <m/>
    <m/>
    <m/>
    <x v="22"/>
    <x v="5"/>
    <x v="1"/>
  </r>
  <r>
    <s v="4-19"/>
    <d v="2012-02-22T00:00:00"/>
    <n v="985.96"/>
    <n v="0"/>
    <n v="0"/>
    <n v="649.25"/>
    <n v="30"/>
    <n v="21.641666666666666"/>
    <n v="336.71"/>
    <n v="8"/>
    <n v="38"/>
    <n v="42.088749999999997"/>
    <n v="25.946315789473687"/>
    <m/>
    <m/>
    <m/>
    <x v="22"/>
    <x v="5"/>
    <x v="2"/>
  </r>
  <r>
    <s v="4-19"/>
    <d v="2012-02-23T00:00:00"/>
    <n v="1555.04"/>
    <n v="0"/>
    <n v="0"/>
    <n v="1070.5999999999999"/>
    <n v="42"/>
    <n v="25.490476190476187"/>
    <n v="484.44"/>
    <n v="12"/>
    <n v="54"/>
    <n v="40.369999999999997"/>
    <n v="28.797037037037036"/>
    <m/>
    <m/>
    <m/>
    <x v="22"/>
    <x v="5"/>
    <x v="3"/>
  </r>
  <r>
    <s v="4-19"/>
    <d v="2012-02-24T00:00:00"/>
    <n v="1470.69"/>
    <n v="0"/>
    <n v="0"/>
    <n v="700.8"/>
    <n v="35"/>
    <n v="20.022857142857141"/>
    <n v="679.19"/>
    <n v="18"/>
    <n v="53"/>
    <n v="37.732777777777784"/>
    <n v="26.037547169811322"/>
    <m/>
    <m/>
    <m/>
    <x v="22"/>
    <x v="5"/>
    <x v="4"/>
  </r>
  <r>
    <s v="4-19"/>
    <d v="2012-02-25T00:00:00"/>
    <n v="751.98"/>
    <n v="0"/>
    <n v="0"/>
    <n v="346.9"/>
    <n v="18"/>
    <n v="19.272222222222222"/>
    <n v="405.08"/>
    <n v="11"/>
    <n v="29"/>
    <n v="36.825454545454541"/>
    <n v="25.930344827586207"/>
    <m/>
    <m/>
    <m/>
    <x v="22"/>
    <x v="5"/>
    <x v="5"/>
  </r>
  <r>
    <m/>
    <d v="2012-02-26T00:00:00"/>
    <n v="6101.9500000000007"/>
    <n v="4028.44"/>
    <n v="10130.390000000001"/>
    <m/>
    <n v="180"/>
    <n v="20.844775132275135"/>
    <n v="2215.7000000000003"/>
    <n v="59"/>
    <n v="239"/>
    <n v="36.512163720538716"/>
    <n v="24.808449137318039"/>
    <m/>
    <m/>
    <m/>
    <x v="23"/>
    <x v="5"/>
    <x v="6"/>
  </r>
  <r>
    <s v="4-20"/>
    <d v="2012-02-27T00:00:00"/>
    <n v="752.84"/>
    <n v="0"/>
    <n v="0"/>
    <n v="554.65"/>
    <n v="33"/>
    <n v="16.807575757575759"/>
    <n v="202.19"/>
    <n v="6"/>
    <n v="39"/>
    <n v="33.698333333333331"/>
    <n v="19.406153846153845"/>
    <m/>
    <m/>
    <m/>
    <x v="23"/>
    <x v="5"/>
    <x v="0"/>
  </r>
  <r>
    <s v="4-20"/>
    <d v="2012-02-28T00:00:00"/>
    <n v="663.98"/>
    <n v="0"/>
    <n v="0"/>
    <n v="496.5"/>
    <n v="33"/>
    <n v="15.045454545454545"/>
    <n v="167.48"/>
    <n v="4"/>
    <n v="37"/>
    <n v="41.87"/>
    <n v="17.945405405405406"/>
    <m/>
    <m/>
    <m/>
    <x v="23"/>
    <x v="5"/>
    <x v="1"/>
  </r>
  <r>
    <s v="4-20"/>
    <d v="2012-02-29T00:00:00"/>
    <n v="888.2"/>
    <n v="0"/>
    <n v="0"/>
    <n v="566.65"/>
    <n v="32"/>
    <n v="17.707812499999999"/>
    <n v="321.55"/>
    <n v="11"/>
    <n v="43"/>
    <n v="29.231818181818184"/>
    <n v="20.655813953488373"/>
    <m/>
    <m/>
    <m/>
    <x v="23"/>
    <x v="5"/>
    <x v="2"/>
  </r>
  <r>
    <s v="4-20"/>
    <d v="2012-03-01T00:00:00"/>
    <n v="1250.21"/>
    <n v="0"/>
    <n v="0"/>
    <n v="900.5"/>
    <n v="36"/>
    <n v="25.013888888888889"/>
    <n v="327.71"/>
    <n v="8"/>
    <n v="44"/>
    <n v="40.963749999999997"/>
    <n v="27.913863636363637"/>
    <m/>
    <m/>
    <m/>
    <x v="23"/>
    <x v="5"/>
    <x v="3"/>
  </r>
  <r>
    <s v="4-20"/>
    <d v="2012-03-02T00:00:00"/>
    <n v="1675.17"/>
    <n v="0"/>
    <n v="0"/>
    <n v="612.15"/>
    <n v="28"/>
    <n v="21.862500000000001"/>
    <n v="1063.02"/>
    <n v="13"/>
    <n v="41"/>
    <n v="81.770769230769233"/>
    <n v="40.857804878048782"/>
    <m/>
    <m/>
    <m/>
    <x v="23"/>
    <x v="5"/>
    <x v="4"/>
  </r>
  <r>
    <s v="4-20"/>
    <d v="2012-03-03T00:00:00"/>
    <n v="1577.41"/>
    <n v="0"/>
    <n v="0"/>
    <n v="600"/>
    <n v="33"/>
    <n v="18.181818181818183"/>
    <n v="977.41"/>
    <n v="16"/>
    <n v="49"/>
    <n v="61.088124999999998"/>
    <n v="32.192040816326525"/>
    <m/>
    <m/>
    <m/>
    <x v="23"/>
    <x v="5"/>
    <x v="5"/>
  </r>
  <r>
    <m/>
    <d v="2012-03-04T00:00:00"/>
    <n v="6807.81"/>
    <n v="3213.81"/>
    <n v="10021.620000000001"/>
    <m/>
    <n v="195"/>
    <n v="19.103174978956229"/>
    <n v="3059.3599999999997"/>
    <n v="58"/>
    <n v="253"/>
    <n v="48.103799290986785"/>
    <n v="26.495180422631094"/>
    <m/>
    <m/>
    <m/>
    <x v="24"/>
    <x v="5"/>
    <x v="6"/>
  </r>
  <r>
    <s v="4-21"/>
    <d v="2012-03-05T00:00:00"/>
    <n v="782.65"/>
    <n v="0"/>
    <n v="0"/>
    <n v="532.95000000000005"/>
    <n v="30"/>
    <n v="17.765000000000001"/>
    <n v="249.7"/>
    <n v="11"/>
    <n v="41"/>
    <n v="22.7"/>
    <n v="19.089024390243903"/>
    <m/>
    <m/>
    <m/>
    <x v="24"/>
    <x v="5"/>
    <x v="0"/>
  </r>
  <r>
    <s v="4-21"/>
    <d v="2012-03-06T00:00:00"/>
    <n v="776.26"/>
    <n v="0"/>
    <n v="0"/>
    <n v="375.95"/>
    <n v="25"/>
    <n v="15.038"/>
    <n v="400.31"/>
    <n v="4"/>
    <n v="29"/>
    <n v="100.0775"/>
    <n v="26.767586206896553"/>
    <m/>
    <m/>
    <m/>
    <x v="24"/>
    <x v="5"/>
    <x v="1"/>
  </r>
  <r>
    <s v="4-21"/>
    <d v="2012-03-07T00:00:00"/>
    <n v="1120.96"/>
    <n v="0"/>
    <n v="0"/>
    <n v="700.55"/>
    <n v="31"/>
    <n v="22.598387096774193"/>
    <n v="420.41"/>
    <n v="8"/>
    <n v="39"/>
    <n v="52.551250000000003"/>
    <n v="28.742564102564103"/>
    <m/>
    <m/>
    <m/>
    <x v="24"/>
    <x v="5"/>
    <x v="2"/>
  </r>
  <r>
    <s v="4-21"/>
    <d v="2012-03-08T00:00:00"/>
    <n v="1398.91"/>
    <n v="0"/>
    <n v="0"/>
    <n v="843.4"/>
    <n v="31"/>
    <n v="27.206451612903226"/>
    <n v="555.51"/>
    <n v="13"/>
    <n v="44"/>
    <n v="42.731538461538463"/>
    <n v="31.793409090909087"/>
    <m/>
    <m/>
    <m/>
    <x v="24"/>
    <x v="5"/>
    <x v="3"/>
  </r>
  <r>
    <s v="4-21"/>
    <d v="2012-03-09T00:00:00"/>
    <n v="1822.6"/>
    <n v="0"/>
    <n v="0"/>
    <n v="546.95000000000005"/>
    <n v="34"/>
    <n v="16.086764705882356"/>
    <n v="1275.6500000000001"/>
    <n v="27"/>
    <n v="61"/>
    <n v="47.2462962962963"/>
    <n v="29.878688524590167"/>
    <m/>
    <m/>
    <m/>
    <x v="24"/>
    <x v="5"/>
    <x v="4"/>
  </r>
  <r>
    <s v="4-21"/>
    <d v="2012-03-10T00:00:00"/>
    <n v="1160.1300000000001"/>
    <n v="0"/>
    <n v="0"/>
    <n v="839"/>
    <n v="26"/>
    <n v="32.269230769230766"/>
    <n v="321.13"/>
    <n v="7"/>
    <n v="33"/>
    <n v="45.875714285714288"/>
    <n v="35.155454545454546"/>
    <m/>
    <m/>
    <m/>
    <x v="24"/>
    <x v="5"/>
    <x v="5"/>
  </r>
  <r>
    <m/>
    <d v="2012-03-11T00:00:00"/>
    <n v="7061.5099999999993"/>
    <n v="2313.8000000000002"/>
    <n v="9375.31"/>
    <m/>
    <n v="177"/>
    <n v="21.827305697465089"/>
    <n v="3222.71"/>
    <n v="70"/>
    <n v="247"/>
    <n v="51.863716507258182"/>
    <n v="28.571121143443062"/>
    <m/>
    <m/>
    <m/>
    <x v="25"/>
    <x v="5"/>
    <x v="6"/>
  </r>
  <r>
    <s v="4-22"/>
    <d v="2012-03-12T00:00:00"/>
    <n v="0"/>
    <n v="0"/>
    <n v="0"/>
    <n v="0"/>
    <n v="0"/>
    <n v="0"/>
    <n v="0"/>
    <n v="0"/>
    <n v="0"/>
    <n v="0"/>
    <n v="0"/>
    <m/>
    <m/>
    <m/>
    <x v="25"/>
    <x v="5"/>
    <x v="0"/>
  </r>
  <r>
    <s v="4-22"/>
    <d v="2012-03-13T00:00:00"/>
    <n v="1639.89"/>
    <n v="0"/>
    <n v="0"/>
    <n v="913.55"/>
    <n v="60"/>
    <n v="15.225833333333332"/>
    <n v="726.34"/>
    <n v="21"/>
    <n v="81"/>
    <n v="34.58761904761905"/>
    <n v="20.245555555555555"/>
    <m/>
    <m/>
    <m/>
    <x v="25"/>
    <x v="5"/>
    <x v="1"/>
  </r>
  <r>
    <s v="4-22"/>
    <d v="2012-03-14T00:00:00"/>
    <n v="695.85"/>
    <n v="0"/>
    <n v="0"/>
    <n v="551.65"/>
    <n v="32"/>
    <n v="17.239062499999999"/>
    <n v="144.19999999999999"/>
    <n v="5"/>
    <n v="37"/>
    <n v="28.839999999999996"/>
    <n v="18.806756756756755"/>
    <m/>
    <m/>
    <m/>
    <x v="25"/>
    <x v="5"/>
    <x v="2"/>
  </r>
  <r>
    <s v="4-22"/>
    <d v="2012-03-15T00:00:00"/>
    <n v="1454.58"/>
    <n v="0"/>
    <n v="0"/>
    <n v="845.55"/>
    <n v="33"/>
    <n v="25.622727272727271"/>
    <n v="610.03"/>
    <n v="10"/>
    <n v="43"/>
    <n v="61.003"/>
    <n v="33.850697674418605"/>
    <m/>
    <m/>
    <m/>
    <x v="25"/>
    <x v="5"/>
    <x v="3"/>
  </r>
  <r>
    <s v="4-22"/>
    <d v="2012-03-16T00:00:00"/>
    <n v="1608.65"/>
    <n v="0"/>
    <n v="0"/>
    <n v="1110"/>
    <n v="39"/>
    <n v="28.46153846153846"/>
    <n v="498.65"/>
    <n v="9"/>
    <n v="48"/>
    <n v="55.405555555555551"/>
    <n v="33.513541666666669"/>
    <m/>
    <m/>
    <m/>
    <x v="25"/>
    <x v="5"/>
    <x v="4"/>
  </r>
  <r>
    <s v="4-22"/>
    <d v="2012-03-17T00:00:00"/>
    <n v="899.2"/>
    <n v="0"/>
    <n v="0"/>
    <n v="220"/>
    <n v="11"/>
    <n v="20"/>
    <n v="679.2"/>
    <n v="11"/>
    <n v="22"/>
    <n v="61.74545454545455"/>
    <n v="40.872727272727275"/>
    <m/>
    <m/>
    <m/>
    <x v="25"/>
    <x v="5"/>
    <x v="5"/>
  </r>
  <r>
    <m/>
    <d v="2012-03-18T00:00:00"/>
    <n v="6298.17"/>
    <n v="2923.96"/>
    <n v="9222.130000000001"/>
    <n v="3640.75"/>
    <n v="175"/>
    <n v="17.758193594599845"/>
    <n v="2658.42"/>
    <n v="56"/>
    <n v="231"/>
    <n v="40.263604858104856"/>
    <n v="24.548213154354144"/>
    <m/>
    <m/>
    <m/>
    <x v="26"/>
    <x v="5"/>
    <x v="6"/>
  </r>
  <r>
    <s v="4-23"/>
    <d v="2012-03-19T00:00:00"/>
    <n v="433.23"/>
    <n v="0"/>
    <n v="0"/>
    <n v="409.45"/>
    <n v="29"/>
    <n v="14.11896551724138"/>
    <n v="23.78"/>
    <n v="2"/>
    <n v="31"/>
    <n v="11.89"/>
    <n v="13.975161290322582"/>
    <m/>
    <m/>
    <m/>
    <x v="26"/>
    <x v="5"/>
    <x v="0"/>
  </r>
  <r>
    <s v="4-23"/>
    <d v="2012-03-20T00:00:00"/>
    <n v="593.29"/>
    <n v="0"/>
    <n v="0"/>
    <n v="408.75"/>
    <n v="31"/>
    <n v="13.185483870967742"/>
    <n v="184.54"/>
    <n v="8"/>
    <n v="39"/>
    <n v="23.067499999999999"/>
    <n v="15.212564102564102"/>
    <m/>
    <m/>
    <m/>
    <x v="26"/>
    <x v="5"/>
    <x v="1"/>
  </r>
  <r>
    <s v="4-23"/>
    <d v="2012-03-21T00:00:00"/>
    <n v="1763.47"/>
    <n v="0"/>
    <n v="0"/>
    <n v="607.20000000000005"/>
    <n v="39"/>
    <n v="15.569230769230771"/>
    <n v="1156.27"/>
    <n v="11"/>
    <n v="50"/>
    <n v="105.11545454545454"/>
    <n v="35.269399999999997"/>
    <m/>
    <m/>
    <m/>
    <x v="26"/>
    <x v="5"/>
    <x v="2"/>
  </r>
  <r>
    <s v="4-23"/>
    <d v="2012-03-22T00:00:00"/>
    <n v="1400.19"/>
    <n v="0"/>
    <n v="0"/>
    <n v="884.75"/>
    <n v="39"/>
    <n v="22.685897435897434"/>
    <n v="515.44000000000005"/>
    <n v="12"/>
    <n v="51"/>
    <n v="42.95333333333334"/>
    <n v="27.454705882352943"/>
    <m/>
    <m/>
    <m/>
    <x v="26"/>
    <x v="5"/>
    <x v="3"/>
  </r>
  <r>
    <s v="4-23"/>
    <d v="2012-03-23T00:00:00"/>
    <n v="1576.31"/>
    <n v="0"/>
    <n v="0"/>
    <n v="1044.55"/>
    <n v="40"/>
    <n v="26.11375"/>
    <n v="521.70000000000005"/>
    <n v="12"/>
    <n v="52"/>
    <n v="43.475000000000001"/>
    <n v="30.120192307692307"/>
    <m/>
    <m/>
    <m/>
    <x v="26"/>
    <x v="5"/>
    <x v="4"/>
  </r>
  <r>
    <s v="4-23"/>
    <d v="2012-03-24T00:00:00"/>
    <n v="1169.83"/>
    <n v="0"/>
    <n v="0"/>
    <n v="569.9"/>
    <n v="22"/>
    <n v="25.904545454545453"/>
    <n v="599.92999999999995"/>
    <n v="11"/>
    <n v="33"/>
    <n v="54.539090909090902"/>
    <n v="35.449393939393936"/>
    <m/>
    <m/>
    <m/>
    <x v="26"/>
    <x v="5"/>
    <x v="5"/>
  </r>
  <r>
    <m/>
    <d v="2012-03-25T00:00:00"/>
    <n v="6936.32"/>
    <n v="3850.83"/>
    <n v="10787.15"/>
    <n v="3924.6"/>
    <n v="200"/>
    <n v="19.596312174647128"/>
    <n v="3001.66"/>
    <n v="56"/>
    <n v="256"/>
    <n v="46.840063131313137"/>
    <n v="26.246902920387644"/>
    <m/>
    <m/>
    <m/>
    <x v="27"/>
    <x v="5"/>
    <x v="6"/>
  </r>
  <r>
    <s v="4-24"/>
    <d v="2012-03-26T00:00:00"/>
    <n v="657.86"/>
    <n v="0"/>
    <n v="0"/>
    <n v="452.86"/>
    <n v="22"/>
    <n v="20.584545454545456"/>
    <n v="205"/>
    <n v="9"/>
    <n v="31"/>
    <n v="22.777777777777779"/>
    <n v="21.221290322580646"/>
    <m/>
    <m/>
    <m/>
    <x v="27"/>
    <x v="5"/>
    <x v="0"/>
  </r>
  <r>
    <s v="4-24"/>
    <d v="2012-03-27T00:00:00"/>
    <n v="765.75"/>
    <n v="0"/>
    <n v="0"/>
    <n v="496.67"/>
    <n v="26"/>
    <n v="19.102692307692308"/>
    <n v="269.08"/>
    <n v="13"/>
    <n v="39"/>
    <n v="20.698461538461537"/>
    <n v="19.634615384615383"/>
    <m/>
    <m/>
    <m/>
    <x v="27"/>
    <x v="5"/>
    <x v="1"/>
  </r>
  <r>
    <s v="4-24"/>
    <d v="2012-03-28T00:00:00"/>
    <n v="1345.67"/>
    <n v="0"/>
    <n v="0"/>
    <n v="745.63"/>
    <n v="32"/>
    <n v="23.3009375"/>
    <n v="600.04"/>
    <n v="15"/>
    <n v="47"/>
    <n v="40.002666666666663"/>
    <n v="28.631276595744684"/>
    <m/>
    <m/>
    <m/>
    <x v="27"/>
    <x v="5"/>
    <x v="2"/>
  </r>
  <r>
    <s v="4-24"/>
    <d v="2012-03-29T00:00:00"/>
    <n v="1579.86"/>
    <n v="0"/>
    <n v="0"/>
    <n v="887.96"/>
    <n v="36"/>
    <n v="24.665555555555557"/>
    <n v="691.9"/>
    <n v="14"/>
    <n v="50"/>
    <n v="49.421428571428571"/>
    <n v="31.597200000000001"/>
    <m/>
    <m/>
    <m/>
    <x v="27"/>
    <x v="5"/>
    <x v="3"/>
  </r>
  <r>
    <s v="4-24"/>
    <d v="2012-03-30T00:00:00"/>
    <n v="1987.65"/>
    <n v="0"/>
    <n v="0"/>
    <n v="1276.56"/>
    <n v="32"/>
    <n v="39.892499999999998"/>
    <n v="711.09"/>
    <n v="12"/>
    <n v="44"/>
    <n v="59.2575"/>
    <n v="45.173863636363642"/>
    <m/>
    <m/>
    <m/>
    <x v="27"/>
    <x v="5"/>
    <x v="4"/>
  </r>
  <r>
    <s v="4-24"/>
    <d v="2012-03-31T00:00:00"/>
    <n v="1089.73"/>
    <n v="0"/>
    <n v="0"/>
    <n v="765.46"/>
    <n v="21"/>
    <n v="36.450476190476195"/>
    <n v="324.24"/>
    <n v="12"/>
    <n v="33"/>
    <n v="27.02"/>
    <n v="33.021212121212123"/>
    <m/>
    <m/>
    <m/>
    <x v="27"/>
    <x v="5"/>
    <x v="5"/>
  </r>
  <r>
    <m/>
    <d v="2012-04-01T00:00:00"/>
    <n v="7426.52"/>
    <n v="3668.06"/>
    <n v="11094.58"/>
    <n v="4625.1399999999994"/>
    <n v="169"/>
    <n v="27.332784501378253"/>
    <n v="2801.3500000000004"/>
    <n v="75"/>
    <n v="244"/>
    <n v="36.529639092389097"/>
    <n v="29.879909676752746"/>
    <m/>
    <m/>
    <m/>
    <x v="28"/>
    <x v="5"/>
    <x v="6"/>
  </r>
  <r>
    <s v="4-25"/>
    <d v="2012-04-02T00:00:00"/>
    <n v="869.39"/>
    <n v="0"/>
    <n v="0"/>
    <n v="0"/>
    <n v="30"/>
    <n v="0"/>
    <n v="0"/>
    <n v="12"/>
    <n v="42"/>
    <n v="0"/>
    <n v="0"/>
    <m/>
    <m/>
    <m/>
    <x v="28"/>
    <x v="5"/>
    <x v="0"/>
  </r>
  <r>
    <s v="4-25"/>
    <d v="2012-04-03T00:00:00"/>
    <n v="1410.8"/>
    <n v="0"/>
    <n v="0"/>
    <n v="755.45"/>
    <n v="34"/>
    <n v="22.219117647058823"/>
    <n v="655.35"/>
    <n v="12"/>
    <n v="46"/>
    <n v="54.612500000000004"/>
    <n v="30.669565217391309"/>
    <m/>
    <m/>
    <m/>
    <x v="28"/>
    <x v="5"/>
    <x v="1"/>
  </r>
  <r>
    <s v="4-25"/>
    <d v="2012-04-04T00:00:00"/>
    <n v="1712.54"/>
    <n v="0"/>
    <n v="0"/>
    <n v="1102.55"/>
    <n v="38"/>
    <n v="29.014473684210525"/>
    <n v="609.99"/>
    <n v="13"/>
    <n v="51"/>
    <n v="46.92230769230769"/>
    <n v="33.579215686274509"/>
    <m/>
    <m/>
    <m/>
    <x v="28"/>
    <x v="5"/>
    <x v="2"/>
  </r>
  <r>
    <s v="4-25"/>
    <d v="2012-04-05T00:00:00"/>
    <n v="4109.9799999999996"/>
    <n v="0"/>
    <n v="0"/>
    <n v="2560.65"/>
    <n v="66"/>
    <n v="38.797727272727272"/>
    <n v="1549.33"/>
    <n v="30"/>
    <n v="96"/>
    <n v="51.644333333333329"/>
    <n v="42.81229166666666"/>
    <m/>
    <m/>
    <m/>
    <x v="28"/>
    <x v="5"/>
    <x v="3"/>
  </r>
  <r>
    <s v="4-25"/>
    <d v="2012-04-06T00:00:00"/>
    <n v="0"/>
    <n v="0"/>
    <n v="0"/>
    <n v="0"/>
    <n v="168"/>
    <n v="0"/>
    <n v="0"/>
    <n v="67"/>
    <n v="235"/>
    <n v="0"/>
    <n v="0"/>
    <s v="GOOD FRIDAY"/>
    <m/>
    <m/>
    <x v="28"/>
    <x v="5"/>
    <x v="4"/>
  </r>
  <r>
    <s v="4-25"/>
    <d v="2012-04-07T00:00:00"/>
    <n v="0"/>
    <n v="0"/>
    <n v="0"/>
    <n v="0"/>
    <n v="0"/>
    <n v="0"/>
    <n v="0"/>
    <n v="0"/>
    <n v="0"/>
    <n v="0"/>
    <n v="0"/>
    <s v="CLOSED"/>
    <m/>
    <m/>
    <x v="28"/>
    <x v="5"/>
    <x v="5"/>
  </r>
  <r>
    <m/>
    <d v="2012-04-08T00:00:00"/>
    <n v="8102.7099999999991"/>
    <n v="3535.71"/>
    <n v="11638.419999999998"/>
    <m/>
    <n v="336"/>
    <n v="15.00521976733277"/>
    <n v="2814.67"/>
    <n v="134"/>
    <n v="470"/>
    <n v="25.52985683760684"/>
    <n v="17.843512095055413"/>
    <m/>
    <m/>
    <m/>
    <x v="29"/>
    <x v="5"/>
    <x v="6"/>
  </r>
  <r>
    <s v="4-26"/>
    <d v="2012-04-09T00:00:00"/>
    <n v="0"/>
    <n v="0"/>
    <n v="0"/>
    <n v="0"/>
    <n v="0"/>
    <n v="0"/>
    <n v="0"/>
    <n v="0"/>
    <n v="0"/>
    <n v="0"/>
    <n v="0"/>
    <s v="EASTER MONDAY"/>
    <m/>
    <m/>
    <x v="29"/>
    <x v="5"/>
    <x v="0"/>
  </r>
  <r>
    <s v="4-26"/>
    <d v="2012-04-10T00:00:00"/>
    <n v="924.64"/>
    <n v="0"/>
    <n v="0"/>
    <n v="455.4"/>
    <n v="32"/>
    <n v="14.231249999999999"/>
    <n v="469.24"/>
    <n v="13"/>
    <n v="45"/>
    <n v="36.095384615384617"/>
    <n v="20.547555555555554"/>
    <m/>
    <m/>
    <m/>
    <x v="29"/>
    <x v="5"/>
    <x v="1"/>
  </r>
  <r>
    <s v="4-26"/>
    <d v="2012-04-11T00:00:00"/>
    <n v="959.18"/>
    <n v="0"/>
    <n v="0"/>
    <n v="745.95"/>
    <n v="40"/>
    <n v="18.64875"/>
    <n v="213.23"/>
    <n v="5"/>
    <n v="45"/>
    <n v="42.646000000000001"/>
    <n v="21.315111111111111"/>
    <m/>
    <m/>
    <m/>
    <x v="29"/>
    <x v="5"/>
    <x v="2"/>
  </r>
  <r>
    <s v="4-26"/>
    <d v="2012-04-12T00:00:00"/>
    <n v="1193.3599999999999"/>
    <n v="0"/>
    <n v="0"/>
    <n v="778.85"/>
    <n v="36"/>
    <n v="21.634722222222223"/>
    <n v="414.51"/>
    <n v="12"/>
    <n v="48"/>
    <n v="34.542499999999997"/>
    <n v="24.861666666666668"/>
    <m/>
    <m/>
    <m/>
    <x v="29"/>
    <x v="5"/>
    <x v="3"/>
  </r>
  <r>
    <s v="4-26"/>
    <d v="2012-04-13T00:00:00"/>
    <n v="1765.83"/>
    <n v="0"/>
    <n v="0"/>
    <n v="844.35"/>
    <n v="47"/>
    <n v="17.964893617021279"/>
    <n v="921.48"/>
    <n v="13"/>
    <n v="60"/>
    <n v="70.883076923076928"/>
    <n v="29.430499999999999"/>
    <m/>
    <m/>
    <m/>
    <x v="29"/>
    <x v="5"/>
    <x v="4"/>
  </r>
  <r>
    <s v="4-26"/>
    <d v="2012-04-14T00:00:00"/>
    <n v="911.71"/>
    <n v="0"/>
    <n v="0"/>
    <n v="516.65"/>
    <n v="26"/>
    <n v="19.871153846153845"/>
    <n v="395.06"/>
    <n v="12"/>
    <n v="38"/>
    <n v="32.921666666666667"/>
    <n v="23.992368421052632"/>
    <m/>
    <m/>
    <m/>
    <x v="29"/>
    <x v="5"/>
    <x v="5"/>
  </r>
  <r>
    <m/>
    <d v="2012-04-15T00:00:00"/>
    <n v="5754.72"/>
    <n v="1611.44"/>
    <n v="7366.16"/>
    <m/>
    <n v="181"/>
    <n v="15.391794947566224"/>
    <n v="2413.52"/>
    <n v="55"/>
    <n v="236"/>
    <n v="36.181438034188034"/>
    <n v="20.024533625730992"/>
    <m/>
    <m/>
    <m/>
    <x v="30"/>
    <x v="5"/>
    <x v="6"/>
  </r>
  <r>
    <s v="4-27"/>
    <d v="2012-04-16T00:00:00"/>
    <n v="866.65"/>
    <n v="0"/>
    <n v="0"/>
    <n v="483.55"/>
    <n v="32"/>
    <n v="15.1109375"/>
    <n v="383.1"/>
    <n v="9"/>
    <n v="41"/>
    <n v="42.56666666666667"/>
    <n v="21.137804878048783"/>
    <m/>
    <m/>
    <m/>
    <x v="30"/>
    <x v="5"/>
    <x v="0"/>
  </r>
  <r>
    <s v="4-27"/>
    <d v="2012-04-17T00:00:00"/>
    <n v="770.54"/>
    <n v="0"/>
    <n v="0"/>
    <n v="552.1"/>
    <n v="38"/>
    <n v="14.528947368421052"/>
    <n v="218.44"/>
    <n v="8"/>
    <n v="46"/>
    <n v="27.305"/>
    <n v="16.750869565217389"/>
    <m/>
    <m/>
    <m/>
    <x v="30"/>
    <x v="5"/>
    <x v="1"/>
  </r>
  <r>
    <s v="4-27"/>
    <d v="2012-04-18T00:00:00"/>
    <n v="1557.3"/>
    <n v="0"/>
    <n v="0"/>
    <n v="1025.3"/>
    <n v="45"/>
    <n v="22.784444444444443"/>
    <n v="531.45000000000005"/>
    <n v="17"/>
    <n v="62"/>
    <n v="31.261764705882356"/>
    <n v="25.108870967741936"/>
    <m/>
    <m/>
    <m/>
    <x v="30"/>
    <x v="5"/>
    <x v="2"/>
  </r>
  <r>
    <s v="4-27"/>
    <d v="2012-04-19T00:00:00"/>
    <n v="1207.8499999999999"/>
    <n v="0"/>
    <n v="0"/>
    <n v="334.4"/>
    <n v="16"/>
    <n v="20.9"/>
    <n v="873.45"/>
    <n v="16"/>
    <n v="32"/>
    <n v="54.590625000000003"/>
    <n v="37.745312499999997"/>
    <m/>
    <m/>
    <m/>
    <x v="30"/>
    <x v="5"/>
    <x v="3"/>
  </r>
  <r>
    <s v="4-27"/>
    <d v="2012-04-20T00:00:00"/>
    <n v="2066.64"/>
    <n v="0"/>
    <n v="0"/>
    <n v="1338.3"/>
    <n v="44"/>
    <n v="30.415909090909089"/>
    <n v="728.34"/>
    <n v="14"/>
    <n v="58"/>
    <n v="52.024285714285718"/>
    <n v="35.63172413793103"/>
    <m/>
    <m/>
    <m/>
    <x v="30"/>
    <x v="5"/>
    <x v="4"/>
  </r>
  <r>
    <s v="4-27"/>
    <d v="2012-04-21T00:00:00"/>
    <n v="1209.23"/>
    <n v="0"/>
    <n v="0"/>
    <n v="585.65"/>
    <n v="23"/>
    <n v="25.463043478260868"/>
    <n v="623.58000000000004"/>
    <n v="14"/>
    <n v="37"/>
    <n v="44.541428571428575"/>
    <n v="32.681891891891894"/>
    <m/>
    <m/>
    <m/>
    <x v="30"/>
    <x v="5"/>
    <x v="5"/>
  </r>
  <r>
    <m/>
    <d v="2012-04-22T00:00:00"/>
    <n v="7678.2099999999991"/>
    <n v="3421.75"/>
    <n v="11099.96"/>
    <m/>
    <n v="198"/>
    <n v="21.533880313672572"/>
    <n v="3358.36"/>
    <n v="78"/>
    <n v="276"/>
    <n v="42.048295109710558"/>
    <n v="28.176078990138507"/>
    <m/>
    <m/>
    <m/>
    <x v="31"/>
    <x v="5"/>
    <x v="6"/>
  </r>
  <r>
    <s v="4-28"/>
    <d v="2012-04-23T00:00:00"/>
    <n v="606.48"/>
    <n v="0"/>
    <n v="0"/>
    <n v="244.7"/>
    <n v="21"/>
    <n v="11.652380952380952"/>
    <n v="361.78"/>
    <n v="7"/>
    <n v="28"/>
    <n v="51.682857142857138"/>
    <n v="21.66"/>
    <m/>
    <m/>
    <m/>
    <x v="31"/>
    <x v="5"/>
    <x v="0"/>
  </r>
  <r>
    <s v="4-28"/>
    <d v="2012-04-24T00:00:00"/>
    <n v="1488.35"/>
    <n v="0"/>
    <n v="0"/>
    <n v="865.7"/>
    <n v="43"/>
    <n v="20.132558139534886"/>
    <n v="622.65"/>
    <n v="17"/>
    <n v="60"/>
    <n v="36.626470588235293"/>
    <n v="24.805833333333332"/>
    <m/>
    <m/>
    <m/>
    <x v="31"/>
    <x v="5"/>
    <x v="1"/>
  </r>
  <r>
    <s v="4-28"/>
    <d v="2012-04-25T00:00:00"/>
    <n v="0"/>
    <n v="0"/>
    <n v="0"/>
    <n v="0"/>
    <n v="0"/>
    <n v="0"/>
    <n v="0"/>
    <n v="0"/>
    <n v="0"/>
    <n v="0"/>
    <n v="0"/>
    <s v="ANZAC DAY"/>
    <m/>
    <m/>
    <x v="31"/>
    <x v="5"/>
    <x v="2"/>
  </r>
  <r>
    <s v="4-28"/>
    <d v="2012-04-26T00:00:00"/>
    <n v="1103.73"/>
    <n v="0"/>
    <n v="0"/>
    <n v="703.65"/>
    <n v="37"/>
    <n v="19.017567567567568"/>
    <n v="400.08"/>
    <n v="9"/>
    <n v="46"/>
    <n v="44.453333333333333"/>
    <n v="23.994130434782608"/>
    <m/>
    <m/>
    <m/>
    <x v="31"/>
    <x v="5"/>
    <x v="3"/>
  </r>
  <r>
    <s v="4-28"/>
    <d v="2012-04-27T00:00:00"/>
    <n v="1867.9"/>
    <n v="0"/>
    <n v="0"/>
    <n v="771"/>
    <n v="37"/>
    <n v="20.837837837837839"/>
    <n v="1096.9000000000001"/>
    <n v="19"/>
    <n v="56"/>
    <n v="57.731578947368426"/>
    <n v="33.355357142857144"/>
    <m/>
    <m/>
    <m/>
    <x v="31"/>
    <x v="5"/>
    <x v="4"/>
  </r>
  <r>
    <s v="4-28"/>
    <d v="2012-04-28T00:00:00"/>
    <n v="1061.2"/>
    <n v="0"/>
    <n v="0"/>
    <n v="477.2"/>
    <n v="22"/>
    <n v="21.690909090909091"/>
    <n v="584"/>
    <n v="13"/>
    <n v="35"/>
    <n v="44.92307692307692"/>
    <n v="30.32"/>
    <m/>
    <m/>
    <m/>
    <x v="31"/>
    <x v="5"/>
    <x v="5"/>
  </r>
  <r>
    <m/>
    <d v="2012-04-29T00:00:00"/>
    <n v="6127.66"/>
    <n v="4318.33"/>
    <n v="10445.99"/>
    <m/>
    <n v="160"/>
    <n v="15.555208931371723"/>
    <n v="3065.41"/>
    <n v="65"/>
    <n v="225"/>
    <n v="39.236219489145185"/>
    <n v="22.355886818495517"/>
    <m/>
    <m/>
    <m/>
    <x v="32"/>
    <x v="5"/>
    <x v="6"/>
  </r>
  <r>
    <s v="4-29"/>
    <d v="2012-04-30T00:00:00"/>
    <n v="1096.43"/>
    <n v="0"/>
    <n v="0"/>
    <n v="574.54999999999995"/>
    <n v="31"/>
    <n v="18.533870967741933"/>
    <n v="521.88"/>
    <n v="16"/>
    <n v="47"/>
    <n v="32.6175"/>
    <n v="23.328297872340421"/>
    <m/>
    <m/>
    <m/>
    <x v="32"/>
    <x v="5"/>
    <x v="0"/>
  </r>
  <r>
    <s v="4-29"/>
    <d v="2012-05-01T00:00:00"/>
    <n v="1017.03"/>
    <n v="0"/>
    <n v="0"/>
    <n v="524.5"/>
    <n v="30"/>
    <n v="17.483333333333334"/>
    <n v="492.53"/>
    <n v="10"/>
    <n v="40"/>
    <n v="49.253"/>
    <n v="25.425750000000001"/>
    <m/>
    <m/>
    <m/>
    <x v="32"/>
    <x v="5"/>
    <x v="1"/>
  </r>
  <r>
    <s v="4-29"/>
    <d v="2012-05-02T00:00:00"/>
    <n v="1254.3"/>
    <n v="0"/>
    <n v="0"/>
    <n v="559.95000000000005"/>
    <n v="38"/>
    <n v="14.735526315789475"/>
    <n v="703.35"/>
    <n v="10"/>
    <n v="48"/>
    <n v="70.335000000000008"/>
    <n v="26.318750000000005"/>
    <m/>
    <m/>
    <m/>
    <x v="32"/>
    <x v="5"/>
    <x v="2"/>
  </r>
  <r>
    <s v="4-29"/>
    <d v="2012-05-03T00:00:00"/>
    <n v="1511.46"/>
    <n v="0"/>
    <n v="0"/>
    <n v="850.8"/>
    <n v="32"/>
    <n v="26.587499999999999"/>
    <n v="660.66"/>
    <n v="13"/>
    <n v="45"/>
    <n v="50.82"/>
    <n v="33.588000000000001"/>
    <m/>
    <m/>
    <m/>
    <x v="32"/>
    <x v="5"/>
    <x v="3"/>
  </r>
  <r>
    <s v="4-29"/>
    <d v="2012-05-04T00:00:00"/>
    <n v="1319.31"/>
    <n v="0"/>
    <n v="0"/>
    <n v="821"/>
    <n v="47"/>
    <n v="17.468085106382979"/>
    <n v="498.31"/>
    <n v="15"/>
    <n v="62"/>
    <n v="33.220666666666666"/>
    <n v="21.279193548387095"/>
    <m/>
    <m/>
    <m/>
    <x v="32"/>
    <x v="5"/>
    <x v="4"/>
  </r>
  <r>
    <s v="4-29"/>
    <d v="2012-05-05T00:00:00"/>
    <n v="1484.68"/>
    <n v="0"/>
    <n v="0"/>
    <n v="1277.5999999999999"/>
    <n v="29"/>
    <n v="44.055172413793102"/>
    <n v="207.08"/>
    <n v="4"/>
    <n v="33"/>
    <n v="51.77"/>
    <n v="44.990303030303025"/>
    <m/>
    <m/>
    <m/>
    <x v="32"/>
    <x v="5"/>
    <x v="5"/>
  </r>
  <r>
    <m/>
    <d v="2012-05-06T00:00:00"/>
    <n v="7683.2100000000009"/>
    <n v="4502.38"/>
    <n v="12185.59"/>
    <m/>
    <n v="207"/>
    <n v="23.143914689506801"/>
    <n v="3083.81"/>
    <n v="68"/>
    <n v="275"/>
    <n v="48.002694444444444"/>
    <n v="29.155049075171757"/>
    <m/>
    <m/>
    <m/>
    <x v="33"/>
    <x v="5"/>
    <x v="6"/>
  </r>
  <r>
    <s v="4-30"/>
    <d v="2012-05-07T00:00:00"/>
    <n v="0"/>
    <n v="0"/>
    <n v="0"/>
    <n v="0"/>
    <n v="0"/>
    <n v="0"/>
    <n v="0"/>
    <n v="0"/>
    <n v="0"/>
    <n v="0"/>
    <n v="0"/>
    <s v="LABOUR DAY"/>
    <m/>
    <m/>
    <x v="33"/>
    <x v="5"/>
    <x v="0"/>
  </r>
  <r>
    <s v="4-30"/>
    <d v="2012-05-08T00:00:00"/>
    <n v="941.65"/>
    <n v="0"/>
    <n v="0"/>
    <n v="437.8"/>
    <n v="34"/>
    <n v="12.876470588235295"/>
    <n v="503.85"/>
    <n v="14"/>
    <n v="48"/>
    <n v="35.989285714285714"/>
    <n v="19.617708333333336"/>
    <m/>
    <m/>
    <m/>
    <x v="33"/>
    <x v="5"/>
    <x v="1"/>
  </r>
  <r>
    <s v="4-30"/>
    <d v="2012-05-09T00:00:00"/>
    <n v="1338.72"/>
    <n v="0"/>
    <n v="0"/>
    <n v="691"/>
    <n v="39"/>
    <n v="17.717948717948719"/>
    <n v="647.72"/>
    <n v="15"/>
    <n v="54"/>
    <n v="43.181333333333335"/>
    <n v="24.79111111111111"/>
    <m/>
    <m/>
    <m/>
    <x v="33"/>
    <x v="5"/>
    <x v="2"/>
  </r>
  <r>
    <s v="4-30"/>
    <d v="2012-05-10T00:00:00"/>
    <n v="1473.99"/>
    <n v="0"/>
    <n v="0"/>
    <n v="752.1"/>
    <n v="36"/>
    <n v="20.891666666666666"/>
    <n v="721.89"/>
    <n v="19"/>
    <n v="55"/>
    <n v="37.99421052631579"/>
    <n v="26.799818181818182"/>
    <m/>
    <m/>
    <m/>
    <x v="33"/>
    <x v="5"/>
    <x v="3"/>
  </r>
  <r>
    <s v="4-30"/>
    <d v="2012-05-11T00:00:00"/>
    <n v="1767.81"/>
    <n v="0"/>
    <n v="0"/>
    <n v="1030.05"/>
    <n v="42"/>
    <n v="24.524999999999999"/>
    <n v="737.76"/>
    <n v="11"/>
    <n v="53"/>
    <n v="67.069090909090903"/>
    <n v="33.354905660377355"/>
    <m/>
    <m/>
    <m/>
    <x v="33"/>
    <x v="5"/>
    <x v="4"/>
  </r>
  <r>
    <s v="4-30"/>
    <d v="2012-05-12T00:00:00"/>
    <n v="1024.9100000000001"/>
    <n v="0"/>
    <n v="0"/>
    <n v="464.1"/>
    <n v="22"/>
    <n v="21.095454545454547"/>
    <n v="560.80999999999995"/>
    <n v="10"/>
    <n v="32"/>
    <n v="56.080999999999996"/>
    <n v="32.028437499999995"/>
    <m/>
    <m/>
    <m/>
    <x v="33"/>
    <x v="5"/>
    <x v="5"/>
  </r>
  <r>
    <m/>
    <d v="2012-05-13T00:00:00"/>
    <n v="6547.08"/>
    <n v="2797.84"/>
    <n v="9344.92"/>
    <m/>
    <n v="173"/>
    <n v="16.184423419717536"/>
    <n v="3172.03"/>
    <n v="69"/>
    <n v="242"/>
    <n v="40.052486747170953"/>
    <n v="22.765330131106662"/>
    <m/>
    <m/>
    <m/>
    <x v="34"/>
    <x v="5"/>
    <x v="6"/>
  </r>
  <r>
    <s v="4-31"/>
    <d v="2012-05-14T00:00:00"/>
    <n v="1300.6199999999999"/>
    <n v="0"/>
    <n v="0"/>
    <n v="518.45000000000005"/>
    <n v="40"/>
    <n v="12.961250000000001"/>
    <n v="782.17"/>
    <n v="11"/>
    <n v="51"/>
    <n v="71.106363636363639"/>
    <n v="25.502352941176468"/>
    <m/>
    <m/>
    <m/>
    <x v="34"/>
    <x v="5"/>
    <x v="0"/>
  </r>
  <r>
    <s v="4-31"/>
    <d v="2012-05-15T00:00:00"/>
    <n v="1026.3499999999999"/>
    <n v="0"/>
    <n v="0"/>
    <n v="585.95000000000005"/>
    <n v="32"/>
    <n v="18.310937500000001"/>
    <n v="440.4"/>
    <n v="9"/>
    <n v="41"/>
    <n v="48.93333333333333"/>
    <n v="25.032926829268291"/>
    <m/>
    <m/>
    <m/>
    <x v="34"/>
    <x v="5"/>
    <x v="1"/>
  </r>
  <r>
    <s v="4-31"/>
    <d v="2012-05-16T00:00:00"/>
    <n v="1428.44"/>
    <n v="0"/>
    <n v="0"/>
    <n v="983.25"/>
    <n v="37"/>
    <n v="26.574324324324323"/>
    <n v="445.19"/>
    <n v="10"/>
    <n v="47"/>
    <n v="44.518999999999998"/>
    <n v="30.392340425531916"/>
    <m/>
    <m/>
    <m/>
    <x v="34"/>
    <x v="5"/>
    <x v="2"/>
  </r>
  <r>
    <s v="4-31"/>
    <d v="2012-05-17T00:00:00"/>
    <n v="1497.34"/>
    <n v="0"/>
    <n v="0"/>
    <n v="824.6"/>
    <n v="33"/>
    <n v="24.987878787878788"/>
    <n v="670.74"/>
    <n v="17"/>
    <n v="50"/>
    <n v="39.455294117647057"/>
    <n v="29.906800000000004"/>
    <m/>
    <m/>
    <m/>
    <x v="34"/>
    <x v="5"/>
    <x v="3"/>
  </r>
  <r>
    <s v="4-31"/>
    <d v="2012-05-18T00:00:00"/>
    <n v="1842.79"/>
    <n v="0"/>
    <n v="0"/>
    <n v="946.5"/>
    <n v="46"/>
    <n v="20.576086956521738"/>
    <n v="896.29"/>
    <n v="16"/>
    <n v="62"/>
    <n v="56.018124999999998"/>
    <n v="29.72241935483871"/>
    <m/>
    <m/>
    <m/>
    <x v="34"/>
    <x v="5"/>
    <x v="4"/>
  </r>
  <r>
    <s v="4-31"/>
    <d v="2012-05-19T00:00:00"/>
    <n v="928.07"/>
    <n v="0"/>
    <n v="0"/>
    <n v="376.55"/>
    <n v="18"/>
    <n v="20.919444444444444"/>
    <n v="551.52"/>
    <n v="10"/>
    <n v="28"/>
    <n v="55.152000000000001"/>
    <n v="33.145357142857144"/>
    <m/>
    <m/>
    <m/>
    <x v="34"/>
    <x v="5"/>
    <x v="5"/>
  </r>
  <r>
    <m/>
    <d v="2012-05-20T00:00:00"/>
    <n v="8023.61"/>
    <n v="3084.02"/>
    <n v="11107.63"/>
    <m/>
    <n v="206"/>
    <n v="20.721653668861549"/>
    <n v="3786.31"/>
    <n v="73"/>
    <n v="279"/>
    <n v="52.53068601455734"/>
    <n v="28.950366115612088"/>
    <m/>
    <m/>
    <m/>
    <x v="35"/>
    <x v="5"/>
    <x v="6"/>
  </r>
  <r>
    <s v="4-32"/>
    <d v="2012-05-21T00:00:00"/>
    <n v="811.93"/>
    <n v="0"/>
    <n v="0"/>
    <n v="644.75"/>
    <n v="41"/>
    <n v="15.725609756097562"/>
    <n v="167.18"/>
    <n v="6"/>
    <n v="47"/>
    <n v="27.863333333333333"/>
    <n v="17.275106382978723"/>
    <m/>
    <m/>
    <m/>
    <x v="35"/>
    <x v="5"/>
    <x v="0"/>
  </r>
  <r>
    <s v="4-32"/>
    <d v="2012-05-22T00:00:00"/>
    <n v="984.1"/>
    <n v="0"/>
    <n v="0"/>
    <n v="626.9"/>
    <n v="43"/>
    <n v="14.57906976744186"/>
    <n v="357.2"/>
    <n v="10"/>
    <n v="53"/>
    <n v="35.72"/>
    <n v="18.567924528301884"/>
    <m/>
    <m/>
    <m/>
    <x v="35"/>
    <x v="5"/>
    <x v="1"/>
  </r>
  <r>
    <s v="4-32"/>
    <d v="2012-05-23T00:00:00"/>
    <n v="1074.46"/>
    <n v="0"/>
    <n v="0"/>
    <n v="674.05"/>
    <n v="33"/>
    <n v="20.425757575757576"/>
    <n v="400.41"/>
    <n v="8"/>
    <n v="41"/>
    <n v="50.051250000000003"/>
    <n v="26.206341463414635"/>
    <m/>
    <m/>
    <m/>
    <x v="35"/>
    <x v="5"/>
    <x v="2"/>
  </r>
  <r>
    <s v="4-32"/>
    <d v="2012-05-24T00:00:00"/>
    <n v="1081.3399999999999"/>
    <n v="0"/>
    <n v="0"/>
    <n v="844.45"/>
    <n v="33"/>
    <n v="25.58939393939394"/>
    <n v="236.89"/>
    <n v="0"/>
    <n v="33"/>
    <n v="0"/>
    <n v="32.767878787878793"/>
    <m/>
    <m/>
    <m/>
    <x v="35"/>
    <x v="5"/>
    <x v="3"/>
  </r>
  <r>
    <s v="4-32"/>
    <d v="2012-05-25T00:00:00"/>
    <n v="1563.75"/>
    <n v="0"/>
    <n v="0"/>
    <n v="894.65"/>
    <n v="49"/>
    <n v="18.258163265306123"/>
    <n v="669.1"/>
    <n v="12"/>
    <n v="61"/>
    <n v="55.758333333333333"/>
    <n v="25.635245901639344"/>
    <m/>
    <m/>
    <m/>
    <x v="35"/>
    <x v="5"/>
    <x v="4"/>
  </r>
  <r>
    <s v="4-32"/>
    <d v="2012-05-26T00:00:00"/>
    <n v="889.37"/>
    <n v="0"/>
    <n v="0"/>
    <n v="369.4"/>
    <n v="25"/>
    <n v="14.776"/>
    <n v="519.97"/>
    <n v="16"/>
    <n v="41"/>
    <n v="32.498125000000002"/>
    <n v="21.691951219512195"/>
    <m/>
    <m/>
    <m/>
    <x v="35"/>
    <x v="5"/>
    <x v="5"/>
  </r>
  <r>
    <m/>
    <d v="2012-05-27T00:00:00"/>
    <n v="6404.95"/>
    <n v="3117.59"/>
    <n v="9522.5400000000009"/>
    <m/>
    <n v="224"/>
    <n v="18.225665717332841"/>
    <n v="2350.75"/>
    <n v="52"/>
    <n v="276"/>
    <n v="33.648506944444442"/>
    <n v="23.690741380620924"/>
    <m/>
    <m/>
    <m/>
    <x v="36"/>
    <x v="5"/>
    <x v="6"/>
  </r>
  <r>
    <s v="4-33"/>
    <d v="2012-05-28T00:00:00"/>
    <n v="840.82"/>
    <n v="0"/>
    <n v="0"/>
    <n v="342.95"/>
    <n v="26"/>
    <n v="13.190384615384614"/>
    <n v="497.87"/>
    <n v="10"/>
    <n v="36"/>
    <n v="49.786999999999999"/>
    <n v="23.356111111111108"/>
    <m/>
    <m/>
    <m/>
    <x v="36"/>
    <x v="5"/>
    <x v="0"/>
  </r>
  <r>
    <s v="4-33"/>
    <d v="2012-05-29T00:00:00"/>
    <n v="1126.49"/>
    <n v="0"/>
    <n v="0"/>
    <n v="678.8"/>
    <n v="32"/>
    <n v="21.212499999999999"/>
    <n v="447.69"/>
    <n v="10"/>
    <n v="42"/>
    <n v="44.768999999999998"/>
    <n v="26.821190476190477"/>
    <m/>
    <m/>
    <m/>
    <x v="36"/>
    <x v="5"/>
    <x v="1"/>
  </r>
  <r>
    <s v="4-33"/>
    <d v="2012-05-30T00:00:00"/>
    <n v="924.65"/>
    <n v="0"/>
    <n v="0"/>
    <n v="731.1"/>
    <n v="37"/>
    <n v="19.75945945945946"/>
    <n v="193.55"/>
    <n v="7"/>
    <n v="44"/>
    <n v="27.650000000000002"/>
    <n v="21.014772727272728"/>
    <m/>
    <m/>
    <m/>
    <x v="36"/>
    <x v="5"/>
    <x v="2"/>
  </r>
  <r>
    <s v="4-33"/>
    <d v="2012-05-31T00:00:00"/>
    <n v="1216.83"/>
    <n v="0"/>
    <n v="0"/>
    <n v="908.3"/>
    <n v="29"/>
    <n v="31.320689655172412"/>
    <n v="308.52999999999997"/>
    <n v="6"/>
    <n v="35"/>
    <n v="51.42166666666666"/>
    <n v="34.766571428571424"/>
    <m/>
    <m/>
    <m/>
    <x v="36"/>
    <x v="5"/>
    <x v="3"/>
  </r>
  <r>
    <s v="4-33"/>
    <d v="2012-06-01T00:00:00"/>
    <n v="2232.2399999999998"/>
    <n v="0"/>
    <n v="0"/>
    <n v="1010.5"/>
    <n v="41"/>
    <n v="24.646341463414632"/>
    <n v="1221.74"/>
    <n v="15"/>
    <n v="56"/>
    <n v="81.449333333333328"/>
    <n v="39.861428571428569"/>
    <m/>
    <m/>
    <m/>
    <x v="36"/>
    <x v="5"/>
    <x v="4"/>
  </r>
  <r>
    <s v="4-33"/>
    <d v="2012-06-02T00:00:00"/>
    <n v="1100.4000000000001"/>
    <n v="0"/>
    <n v="0"/>
    <n v="397.1"/>
    <n v="18"/>
    <n v="22.061111111111114"/>
    <n v="703.3"/>
    <n v="16"/>
    <n v="34"/>
    <n v="43.956249999999997"/>
    <n v="32.364705882352943"/>
    <m/>
    <m/>
    <m/>
    <x v="36"/>
    <x v="5"/>
    <x v="5"/>
  </r>
  <r>
    <m/>
    <d v="2012-06-03T00:00:00"/>
    <n v="7441.43"/>
    <n v="3843.46"/>
    <n v="11284.89"/>
    <m/>
    <n v="183"/>
    <n v="22.031747717423702"/>
    <n v="3372.6800000000003"/>
    <n v="64"/>
    <n v="247"/>
    <n v="49.838875000000002"/>
    <n v="29.69746336615454"/>
    <m/>
    <m/>
    <m/>
    <x v="37"/>
    <x v="5"/>
    <x v="6"/>
  </r>
  <r>
    <s v="4-34"/>
    <d v="2012-06-04T00:00:00"/>
    <n v="720.62"/>
    <n v="0"/>
    <n v="0"/>
    <n v="509.8"/>
    <n v="27"/>
    <n v="18.881481481481483"/>
    <n v="210.82"/>
    <n v="8"/>
    <n v="35"/>
    <n v="26.352499999999999"/>
    <n v="20.589142857142857"/>
    <m/>
    <m/>
    <m/>
    <x v="37"/>
    <x v="5"/>
    <x v="0"/>
  </r>
  <r>
    <s v="4-34"/>
    <d v="2012-06-05T00:00:00"/>
    <n v="581.27"/>
    <n v="0"/>
    <n v="0"/>
    <n v="421.55"/>
    <n v="33"/>
    <n v="12.774242424242425"/>
    <n v="159.72"/>
    <n v="6"/>
    <n v="39"/>
    <n v="26.62"/>
    <n v="14.904358974358974"/>
    <m/>
    <m/>
    <m/>
    <x v="37"/>
    <x v="5"/>
    <x v="1"/>
  </r>
  <r>
    <s v="4-34"/>
    <d v="2012-06-06T00:00:00"/>
    <n v="1434.2"/>
    <n v="0"/>
    <n v="0"/>
    <n v="1030.2"/>
    <n v="40"/>
    <n v="25.755000000000003"/>
    <n v="404"/>
    <n v="12"/>
    <n v="52"/>
    <n v="33.666666666666664"/>
    <n v="27.580769230769231"/>
    <m/>
    <m/>
    <m/>
    <x v="37"/>
    <x v="5"/>
    <x v="2"/>
  </r>
  <r>
    <s v="4-34"/>
    <d v="2012-06-07T00:00:00"/>
    <n v="969.68"/>
    <n v="0"/>
    <n v="0"/>
    <n v="847.85"/>
    <n v="43"/>
    <n v="19.717441860465115"/>
    <n v="121.83"/>
    <n v="7"/>
    <n v="50"/>
    <n v="17.404285714285713"/>
    <n v="19.393600000000003"/>
    <m/>
    <m/>
    <m/>
    <x v="37"/>
    <x v="5"/>
    <x v="3"/>
  </r>
  <r>
    <s v="4-34"/>
    <d v="2012-06-08T00:00:00"/>
    <n v="1127.4000000000001"/>
    <n v="0"/>
    <n v="0"/>
    <n v="827.45"/>
    <n v="40"/>
    <n v="20.686250000000001"/>
    <n v="299.95"/>
    <n v="6"/>
    <n v="46"/>
    <n v="49.991666666666667"/>
    <n v="24.508695652173916"/>
    <m/>
    <m/>
    <m/>
    <x v="37"/>
    <x v="5"/>
    <x v="4"/>
  </r>
  <r>
    <s v="4-34"/>
    <d v="2012-06-09T00:00:00"/>
    <n v="1030.72"/>
    <n v="0"/>
    <n v="0"/>
    <n v="738.7"/>
    <n v="31"/>
    <n v="23.829032258064519"/>
    <n v="292.02"/>
    <n v="6"/>
    <n v="37"/>
    <n v="48.669999999999995"/>
    <n v="27.857297297297297"/>
    <m/>
    <m/>
    <m/>
    <x v="37"/>
    <x v="5"/>
    <x v="5"/>
  </r>
  <r>
    <m/>
    <d v="2012-06-10T00:00:00"/>
    <n v="5863.89"/>
    <n v="2693.48"/>
    <n v="8557.3700000000008"/>
    <m/>
    <n v="214"/>
    <n v="20.273908004042259"/>
    <n v="1488.34"/>
    <n v="45"/>
    <n v="259"/>
    <n v="33.784186507936504"/>
    <n v="22.472310668623717"/>
    <m/>
    <m/>
    <m/>
    <x v="38"/>
    <x v="5"/>
    <x v="6"/>
  </r>
  <r>
    <s v="4-35"/>
    <d v="2012-06-11T00:00:00"/>
    <n v="0"/>
    <n v="0"/>
    <n v="0"/>
    <n v="0"/>
    <n v="0"/>
    <n v="0"/>
    <n v="0"/>
    <n v="0"/>
    <n v="0"/>
    <n v="0"/>
    <n v="0"/>
    <s v="QUEENS BIRTHDAY"/>
    <m/>
    <m/>
    <x v="38"/>
    <x v="5"/>
    <x v="0"/>
  </r>
  <r>
    <s v="4-35"/>
    <d v="2012-06-12T00:00:00"/>
    <n v="821.18"/>
    <n v="0"/>
    <n v="0"/>
    <n v="447"/>
    <n v="36"/>
    <n v="12.416666666666666"/>
    <n v="374.18"/>
    <n v="13"/>
    <n v="49"/>
    <n v="28.783076923076923"/>
    <n v="16.758775510204082"/>
    <m/>
    <m/>
    <m/>
    <x v="38"/>
    <x v="5"/>
    <x v="1"/>
  </r>
  <r>
    <s v="4-35"/>
    <d v="2012-06-13T00:00:00"/>
    <n v="636.92999999999995"/>
    <n v="0"/>
    <n v="0"/>
    <n v="469.1"/>
    <n v="31"/>
    <n v="15.13225806451613"/>
    <n v="167.83"/>
    <n v="4"/>
    <n v="35"/>
    <n v="41.957500000000003"/>
    <n v="18.198"/>
    <m/>
    <m/>
    <m/>
    <x v="38"/>
    <x v="5"/>
    <x v="2"/>
  </r>
  <r>
    <s v="4-35"/>
    <d v="2012-06-14T00:00:00"/>
    <n v="975.17"/>
    <n v="0"/>
    <n v="0"/>
    <n v="360.45"/>
    <n v="21"/>
    <n v="17.164285714285715"/>
    <n v="614.72"/>
    <n v="9"/>
    <n v="30"/>
    <n v="68.302222222222227"/>
    <n v="32.50566666666667"/>
    <m/>
    <m/>
    <m/>
    <x v="38"/>
    <x v="5"/>
    <x v="3"/>
  </r>
  <r>
    <s v="4-35"/>
    <d v="2012-06-15T00:00:00"/>
    <n v="1647.42"/>
    <n v="0"/>
    <n v="0"/>
    <n v="1037.0999999999999"/>
    <n v="41"/>
    <n v="25.29512195121951"/>
    <n v="610.32000000000005"/>
    <n v="14"/>
    <n v="55"/>
    <n v="43.594285714285718"/>
    <n v="29.953090909090911"/>
    <m/>
    <m/>
    <m/>
    <x v="38"/>
    <x v="5"/>
    <x v="4"/>
  </r>
  <r>
    <s v="4-35"/>
    <d v="2012-06-16T00:00:00"/>
    <n v="924.89"/>
    <n v="0"/>
    <n v="0"/>
    <n v="318.75"/>
    <n v="20"/>
    <n v="15.9375"/>
    <n v="606.14"/>
    <n v="14"/>
    <n v="34"/>
    <n v="43.295714285714283"/>
    <n v="27.20264705882353"/>
    <m/>
    <m/>
    <m/>
    <x v="38"/>
    <x v="5"/>
    <x v="5"/>
  </r>
  <r>
    <m/>
    <d v="2012-06-17T00:00:00"/>
    <n v="5005.59"/>
    <n v="2680.96"/>
    <n v="7686.55"/>
    <m/>
    <n v="149"/>
    <n v="14.324305399448003"/>
    <n v="2373.19"/>
    <n v="54"/>
    <n v="203"/>
    <n v="37.655466524216529"/>
    <n v="20.769696690797534"/>
    <m/>
    <m/>
    <m/>
    <x v="39"/>
    <x v="5"/>
    <x v="6"/>
  </r>
  <r>
    <s v="4-36"/>
    <d v="2012-06-18T00:00:00"/>
    <n v="798.14"/>
    <n v="0"/>
    <n v="0"/>
    <n v="486.65"/>
    <n v="33"/>
    <n v="14.746969696969696"/>
    <n v="311.49"/>
    <n v="7"/>
    <n v="40"/>
    <n v="44.498571428571431"/>
    <n v="19.953499999999998"/>
    <m/>
    <m/>
    <m/>
    <x v="39"/>
    <x v="5"/>
    <x v="0"/>
  </r>
  <r>
    <s v="4-36"/>
    <d v="2012-06-19T00:00:00"/>
    <n v="749.43"/>
    <n v="0"/>
    <n v="0"/>
    <n v="356.43"/>
    <n v="28"/>
    <n v="12.729642857142858"/>
    <n v="392.93"/>
    <n v="10"/>
    <n v="38"/>
    <n v="39.292999999999999"/>
    <n v="19.72"/>
    <m/>
    <m/>
    <m/>
    <x v="39"/>
    <x v="5"/>
    <x v="1"/>
  </r>
  <r>
    <s v="4-36"/>
    <d v="2012-06-20T00:00:00"/>
    <n v="1057.21"/>
    <n v="0"/>
    <n v="0"/>
    <n v="720.35"/>
    <n v="37"/>
    <n v="19.46891891891892"/>
    <n v="336.86"/>
    <n v="9"/>
    <n v="46"/>
    <n v="37.428888888888892"/>
    <n v="22.982826086956521"/>
    <m/>
    <m/>
    <m/>
    <x v="39"/>
    <x v="5"/>
    <x v="2"/>
  </r>
  <r>
    <s v="4-36"/>
    <d v="2012-06-21T00:00:00"/>
    <n v="1271.23"/>
    <n v="0"/>
    <n v="0"/>
    <n v="821.3"/>
    <n v="41"/>
    <n v="20.03170731707317"/>
    <n v="449.93"/>
    <n v="11"/>
    <n v="52"/>
    <n v="40.902727272727276"/>
    <n v="24.446730769230768"/>
    <m/>
    <m/>
    <m/>
    <x v="39"/>
    <x v="5"/>
    <x v="3"/>
  </r>
  <r>
    <s v="4-36"/>
    <d v="2012-06-22T00:00:00"/>
    <n v="1382.36"/>
    <n v="0"/>
    <n v="0"/>
    <n v="719.36"/>
    <n v="36"/>
    <n v="19.982222222222223"/>
    <n v="662.61"/>
    <n v="13"/>
    <n v="49"/>
    <n v="50.97"/>
    <n v="28.203469387755103"/>
    <m/>
    <m/>
    <m/>
    <x v="39"/>
    <x v="5"/>
    <x v="4"/>
  </r>
  <r>
    <s v="4-36"/>
    <d v="2012-06-23T00:00:00"/>
    <n v="1580.97"/>
    <n v="0"/>
    <n v="0"/>
    <n v="870.2"/>
    <n v="25"/>
    <n v="34.808"/>
    <n v="710.77"/>
    <n v="14"/>
    <n v="39"/>
    <n v="50.769285714285715"/>
    <n v="40.537692307692311"/>
    <m/>
    <m/>
    <m/>
    <x v="39"/>
    <x v="5"/>
    <x v="5"/>
  </r>
  <r>
    <m/>
    <d v="2012-06-24T00:00:00"/>
    <n v="6839.34"/>
    <n v="3625.68"/>
    <n v="10465.02"/>
    <m/>
    <n v="200"/>
    <n v="20.294576835387812"/>
    <n v="2864.59"/>
    <n v="64"/>
    <n v="264"/>
    <n v="43.977078884078885"/>
    <n v="25.974036425272448"/>
    <m/>
    <m/>
    <m/>
    <x v="40"/>
    <x v="5"/>
    <x v="6"/>
  </r>
  <r>
    <s v="4-37"/>
    <d v="2012-06-25T00:00:00"/>
    <n v="865.54"/>
    <n v="0"/>
    <n v="0"/>
    <n v="359.75"/>
    <n v="23"/>
    <n v="15.641304347826088"/>
    <n v="505.79"/>
    <n v="11"/>
    <n v="34"/>
    <n v="45.980909090909094"/>
    <n v="25.457058823529412"/>
    <m/>
    <m/>
    <m/>
    <x v="40"/>
    <x v="5"/>
    <x v="0"/>
  </r>
  <r>
    <s v="4-37"/>
    <d v="2012-06-26T00:00:00"/>
    <n v="431.23"/>
    <n v="0"/>
    <n v="0"/>
    <n v="304.5"/>
    <n v="19"/>
    <n v="16.026315789473685"/>
    <n v="126.73"/>
    <n v="6"/>
    <n v="25"/>
    <n v="21.121666666666666"/>
    <n v="17.249200000000002"/>
    <m/>
    <m/>
    <m/>
    <x v="40"/>
    <x v="5"/>
    <x v="1"/>
  </r>
  <r>
    <s v="4-37"/>
    <d v="2012-06-27T00:00:00"/>
    <n v="1153.76"/>
    <n v="0"/>
    <n v="0"/>
    <n v="576.29999999999995"/>
    <n v="27"/>
    <n v="21.344444444444441"/>
    <n v="577.46"/>
    <n v="13"/>
    <n v="40"/>
    <n v="44.42"/>
    <n v="28.844000000000001"/>
    <m/>
    <m/>
    <m/>
    <x v="40"/>
    <x v="5"/>
    <x v="2"/>
  </r>
  <r>
    <s v="4-37"/>
    <d v="2012-06-28T00:00:00"/>
    <n v="1090.53"/>
    <n v="0"/>
    <n v="0"/>
    <n v="709.4"/>
    <n v="39"/>
    <n v="18.189743589743589"/>
    <n v="381.13"/>
    <n v="8"/>
    <n v="47"/>
    <n v="47.641249999999999"/>
    <n v="23.202765957446807"/>
    <m/>
    <m/>
    <m/>
    <x v="40"/>
    <x v="5"/>
    <x v="3"/>
  </r>
  <r>
    <s v="4-37"/>
    <d v="2012-06-29T00:00:00"/>
    <n v="1309.06"/>
    <n v="0"/>
    <n v="0"/>
    <n v="892.5"/>
    <n v="42"/>
    <n v="21.25"/>
    <n v="416.56"/>
    <n v="10"/>
    <n v="52"/>
    <n v="41.655999999999999"/>
    <n v="25.174230769230768"/>
    <m/>
    <m/>
    <m/>
    <x v="40"/>
    <x v="5"/>
    <x v="4"/>
  </r>
  <r>
    <s v="4-37"/>
    <d v="2012-06-30T00:00:00"/>
    <n v="663.58"/>
    <n v="0"/>
    <n v="0"/>
    <n v="298.14999999999998"/>
    <n v="19"/>
    <n v="15.692105263157893"/>
    <n v="365.43"/>
    <n v="6"/>
    <n v="25"/>
    <n v="60.905000000000001"/>
    <n v="26.543199999999999"/>
    <m/>
    <m/>
    <m/>
    <x v="40"/>
    <x v="5"/>
    <x v="5"/>
  </r>
  <r>
    <m/>
    <d v="2012-07-01T00:00:00"/>
    <n v="5513.6999999999989"/>
    <n v="4022.41"/>
    <n v="9536.1099999999988"/>
    <m/>
    <n v="169"/>
    <n v="18.023985572440949"/>
    <n v="2373.1"/>
    <n v="54"/>
    <n v="223"/>
    <n v="43.6208042929293"/>
    <n v="24.41174259170117"/>
    <m/>
    <m/>
    <m/>
    <x v="41"/>
    <x v="5"/>
    <x v="6"/>
  </r>
  <r>
    <s v="4-38"/>
    <d v="2012-07-02T00:00:00"/>
    <n v="765.12"/>
    <n v="0"/>
    <n v="0"/>
    <n v="571.95000000000005"/>
    <n v="34"/>
    <n v="16.822058823529414"/>
    <n v="193.17"/>
    <n v="6"/>
    <n v="40"/>
    <n v="32.195"/>
    <n v="19.128"/>
    <m/>
    <m/>
    <m/>
    <x v="41"/>
    <x v="5"/>
    <x v="0"/>
  </r>
  <r>
    <s v="4-38"/>
    <d v="2012-07-03T00:00:00"/>
    <n v="1108.71"/>
    <n v="0"/>
    <n v="0"/>
    <n v="697.65"/>
    <n v="48"/>
    <n v="14.534374999999999"/>
    <n v="411.06"/>
    <n v="11"/>
    <n v="59"/>
    <n v="37.369090909090907"/>
    <n v="18.791694915254237"/>
    <m/>
    <m/>
    <m/>
    <x v="41"/>
    <x v="5"/>
    <x v="1"/>
  </r>
  <r>
    <s v="4-38"/>
    <d v="2012-07-04T00:00:00"/>
    <n v="1029.79"/>
    <n v="0"/>
    <n v="0"/>
    <n v="547.54999999999995"/>
    <n v="36"/>
    <n v="15.20972222222222"/>
    <n v="482.24"/>
    <n v="11"/>
    <n v="47"/>
    <n v="43.84"/>
    <n v="21.910425531914893"/>
    <m/>
    <m/>
    <m/>
    <x v="41"/>
    <x v="5"/>
    <x v="2"/>
  </r>
  <r>
    <s v="4-38"/>
    <d v="2012-07-05T00:00:00"/>
    <n v="1065.57"/>
    <n v="0"/>
    <n v="0"/>
    <n v="717.55"/>
    <n v="31"/>
    <n v="23.146774193548385"/>
    <n v="348.02"/>
    <n v="7"/>
    <n v="38"/>
    <n v="49.717142857142854"/>
    <n v="28.041315789473682"/>
    <m/>
    <m/>
    <m/>
    <x v="41"/>
    <x v="5"/>
    <x v="3"/>
  </r>
  <r>
    <s v="4-38"/>
    <d v="2012-07-06T00:00:00"/>
    <n v="1701.62"/>
    <n v="0"/>
    <n v="0"/>
    <n v="1224.95"/>
    <n v="49"/>
    <n v="24.998979591836736"/>
    <n v="476.67"/>
    <n v="10"/>
    <n v="59"/>
    <n v="47.667000000000002"/>
    <n v="28.841016949152543"/>
    <m/>
    <m/>
    <m/>
    <x v="41"/>
    <x v="5"/>
    <x v="4"/>
  </r>
  <r>
    <s v="4-38"/>
    <d v="2012-07-07T00:00:00"/>
    <n v="896.45"/>
    <n v="0"/>
    <n v="0"/>
    <n v="663.9"/>
    <n v="29"/>
    <n v="22.893103448275863"/>
    <n v="232.55"/>
    <n v="7"/>
    <n v="36"/>
    <n v="33.221428571428575"/>
    <n v="24.901388888888889"/>
    <m/>
    <m/>
    <m/>
    <x v="41"/>
    <x v="5"/>
    <x v="5"/>
  </r>
  <r>
    <m/>
    <d v="2012-07-08T00:00:00"/>
    <n v="6567.2599999999993"/>
    <n v="5678.31"/>
    <n v="12245.57"/>
    <m/>
    <n v="227"/>
    <n v="19.600835546568771"/>
    <n v="2143.71"/>
    <n v="52"/>
    <n v="279"/>
    <n v="40.668277056277056"/>
    <n v="23.60230701244738"/>
    <m/>
    <m/>
    <m/>
    <x v="42"/>
    <x v="5"/>
    <x v="6"/>
  </r>
  <r>
    <s v="4-39"/>
    <d v="2012-07-09T00:00:00"/>
    <n v="514.73"/>
    <n v="0"/>
    <n v="0"/>
    <n v="365.95"/>
    <n v="25"/>
    <n v="14.638"/>
    <n v="148.78"/>
    <n v="8"/>
    <n v="33"/>
    <n v="18.5975"/>
    <n v="15.597878787878788"/>
    <m/>
    <m/>
    <m/>
    <x v="42"/>
    <x v="5"/>
    <x v="0"/>
  </r>
  <r>
    <s v="4-39"/>
    <d v="2012-07-10T00:00:00"/>
    <n v="700.44"/>
    <n v="0"/>
    <n v="0"/>
    <n v="441.5"/>
    <n v="34"/>
    <n v="12.985294117647058"/>
    <n v="258.94"/>
    <n v="11"/>
    <n v="45"/>
    <n v="23.54"/>
    <n v="15.565333333333335"/>
    <m/>
    <m/>
    <m/>
    <x v="42"/>
    <x v="5"/>
    <x v="1"/>
  </r>
  <r>
    <s v="4-39"/>
    <d v="2012-07-11T00:00:00"/>
    <n v="1042.76"/>
    <n v="0"/>
    <n v="0"/>
    <n v="764.55"/>
    <n v="38"/>
    <n v="20.119736842105262"/>
    <n v="278.20999999999998"/>
    <n v="6"/>
    <n v="44"/>
    <n v="46.368333333333332"/>
    <n v="23.699090909090909"/>
    <m/>
    <m/>
    <m/>
    <x v="42"/>
    <x v="5"/>
    <x v="2"/>
  </r>
  <r>
    <s v="4-39"/>
    <d v="2012-07-12T00:00:00"/>
    <n v="996.82"/>
    <n v="0"/>
    <n v="0"/>
    <n v="397.35"/>
    <n v="25"/>
    <n v="15.894"/>
    <n v="599.47"/>
    <n v="6"/>
    <n v="31"/>
    <n v="99.911666666666676"/>
    <n v="32.155483870967743"/>
    <m/>
    <m/>
    <m/>
    <x v="42"/>
    <x v="5"/>
    <x v="3"/>
  </r>
  <r>
    <s v="4-39"/>
    <d v="2012-07-13T00:00:00"/>
    <n v="1706.42"/>
    <n v="0"/>
    <n v="0"/>
    <n v="935.3"/>
    <n v="39"/>
    <n v="23.98205128205128"/>
    <n v="771.12"/>
    <n v="17"/>
    <n v="56"/>
    <n v="45.36"/>
    <n v="30.471785714285716"/>
    <m/>
    <m/>
    <m/>
    <x v="42"/>
    <x v="5"/>
    <x v="4"/>
  </r>
  <r>
    <s v="4-39"/>
    <d v="2012-07-14T00:00:00"/>
    <n v="742.93"/>
    <n v="0"/>
    <n v="0"/>
    <n v="441.45"/>
    <n v="26"/>
    <n v="16.978846153846153"/>
    <n v="301.48"/>
    <n v="7"/>
    <n v="33"/>
    <n v="43.068571428571431"/>
    <n v="22.513030303030305"/>
    <m/>
    <m/>
    <m/>
    <x v="42"/>
    <x v="5"/>
    <x v="5"/>
  </r>
  <r>
    <m/>
    <d v="2012-07-15T00:00:00"/>
    <n v="5704.1"/>
    <n v="3459.45"/>
    <n v="9163.5499999999993"/>
    <m/>
    <n v="187"/>
    <n v="17.432988065941625"/>
    <n v="2358"/>
    <n v="55"/>
    <n v="242"/>
    <n v="46.141011904761911"/>
    <n v="23.333767153097796"/>
    <m/>
    <m/>
    <m/>
    <x v="43"/>
    <x v="5"/>
    <x v="6"/>
  </r>
  <r>
    <s v="4-40"/>
    <d v="2012-07-16T00:00:00"/>
    <n v="761.77"/>
    <n v="0"/>
    <n v="0"/>
    <n v="460.8"/>
    <n v="33"/>
    <n v="13.963636363636365"/>
    <n v="300.97000000000003"/>
    <n v="10"/>
    <n v="43"/>
    <n v="30.097000000000001"/>
    <n v="17.715581395348838"/>
    <m/>
    <m/>
    <m/>
    <x v="43"/>
    <x v="5"/>
    <x v="0"/>
  </r>
  <r>
    <s v="4-40"/>
    <d v="2012-07-17T00:00:00"/>
    <n v="951.15"/>
    <n v="0"/>
    <n v="0"/>
    <n v="433.15"/>
    <n v="28"/>
    <n v="15.469642857142857"/>
    <n v="518"/>
    <n v="9"/>
    <n v="37"/>
    <n v="57.555555555555557"/>
    <n v="25.706756756756757"/>
    <m/>
    <m/>
    <m/>
    <x v="43"/>
    <x v="5"/>
    <x v="1"/>
  </r>
  <r>
    <s v="4-40"/>
    <d v="2012-07-18T00:00:00"/>
    <n v="1193.05"/>
    <n v="0"/>
    <n v="0"/>
    <n v="832.7"/>
    <n v="32"/>
    <n v="26.021875000000001"/>
    <n v="360.35"/>
    <n v="12"/>
    <n v="44"/>
    <n v="30.029166666666669"/>
    <n v="27.114772727272733"/>
    <m/>
    <m/>
    <m/>
    <x v="43"/>
    <x v="5"/>
    <x v="2"/>
  </r>
  <r>
    <s v="4-40"/>
    <d v="2012-07-19T00:00:00"/>
    <n v="1606.65"/>
    <n v="0"/>
    <n v="0"/>
    <n v="0"/>
    <n v="0"/>
    <n v="0"/>
    <n v="0"/>
    <n v="5"/>
    <n v="5"/>
    <n v="0"/>
    <n v="0"/>
    <m/>
    <m/>
    <m/>
    <x v="43"/>
    <x v="5"/>
    <x v="3"/>
  </r>
  <r>
    <s v="4-40"/>
    <d v="2012-07-20T00:00:00"/>
    <n v="1921.48"/>
    <n v="0"/>
    <n v="0"/>
    <n v="0"/>
    <n v="80"/>
    <n v="0"/>
    <n v="0"/>
    <n v="10"/>
    <n v="90"/>
    <n v="0"/>
    <n v="0"/>
    <m/>
    <m/>
    <m/>
    <x v="43"/>
    <x v="5"/>
    <x v="4"/>
  </r>
  <r>
    <s v="4-40"/>
    <d v="2012-07-21T00:00:00"/>
    <n v="637.98"/>
    <n v="0"/>
    <n v="0"/>
    <n v="378.75"/>
    <n v="21"/>
    <n v="18.035714285714285"/>
    <n v="259.23"/>
    <n v="9"/>
    <n v="30"/>
    <n v="28.803333333333335"/>
    <n v="21.266000000000002"/>
    <m/>
    <m/>
    <m/>
    <x v="43"/>
    <x v="5"/>
    <x v="5"/>
  </r>
  <r>
    <m/>
    <d v="2012-07-22T00:00:00"/>
    <n v="7072.08"/>
    <n v="3615.01"/>
    <n v="10687.09"/>
    <m/>
    <n v="194"/>
    <n v="12.248478084415586"/>
    <n v="1438.5500000000002"/>
    <n v="55"/>
    <n v="249"/>
    <n v="24.414175925925928"/>
    <n v="15.30051847989639"/>
    <m/>
    <m/>
    <m/>
    <x v="44"/>
    <x v="5"/>
    <x v="6"/>
  </r>
  <r>
    <s v="4-41"/>
    <d v="2012-07-23T00:00:00"/>
    <n v="861.34"/>
    <n v="0"/>
    <n v="0"/>
    <n v="508.6"/>
    <n v="33"/>
    <n v="15.412121212121212"/>
    <n v="352.74"/>
    <n v="8"/>
    <n v="41"/>
    <n v="44.092500000000001"/>
    <n v="21.008292682926829"/>
    <m/>
    <m/>
    <m/>
    <x v="44"/>
    <x v="5"/>
    <x v="0"/>
  </r>
  <r>
    <s v="4-41"/>
    <d v="2012-07-24T00:00:00"/>
    <n v="955.59"/>
    <n v="0"/>
    <n v="0"/>
    <n v="477.75"/>
    <n v="21"/>
    <n v="22.75"/>
    <n v="477.84"/>
    <n v="10"/>
    <n v="31"/>
    <n v="47.783999999999999"/>
    <n v="30.825483870967741"/>
    <m/>
    <m/>
    <m/>
    <x v="44"/>
    <x v="5"/>
    <x v="1"/>
  </r>
  <r>
    <s v="4-41"/>
    <d v="2012-07-25T00:00:00"/>
    <n v="1484.86"/>
    <n v="0"/>
    <n v="0"/>
    <n v="936.6"/>
    <n v="42"/>
    <n v="22.3"/>
    <n v="548.26"/>
    <n v="9"/>
    <n v="51"/>
    <n v="60.917777777777779"/>
    <n v="29.114901960784316"/>
    <m/>
    <m/>
    <m/>
    <x v="44"/>
    <x v="5"/>
    <x v="2"/>
  </r>
  <r>
    <s v="4-41"/>
    <d v="2012-07-26T00:00:00"/>
    <n v="2195"/>
    <n v="0"/>
    <n v="0"/>
    <n v="1577.4"/>
    <n v="31"/>
    <n v="50.883870967741942"/>
    <n v="617.6"/>
    <n v="9"/>
    <n v="40"/>
    <n v="68.62222222222222"/>
    <n v="54.875"/>
    <m/>
    <m/>
    <m/>
    <x v="44"/>
    <x v="5"/>
    <x v="3"/>
  </r>
  <r>
    <s v="4-41"/>
    <d v="2012-07-27T00:00:00"/>
    <n v="2018.2"/>
    <n v="0"/>
    <n v="0"/>
    <n v="1220.4000000000001"/>
    <n v="39"/>
    <n v="31.292307692307695"/>
    <n v="797.8"/>
    <n v="15"/>
    <n v="54"/>
    <n v="53.18666666666666"/>
    <n v="37.374074074074073"/>
    <m/>
    <m/>
    <m/>
    <x v="44"/>
    <x v="5"/>
    <x v="4"/>
  </r>
  <r>
    <s v="4-41"/>
    <d v="2012-07-28T00:00:00"/>
    <n v="1075.82"/>
    <n v="0"/>
    <n v="0"/>
    <n v="491.75"/>
    <n v="24"/>
    <n v="20.489583333333332"/>
    <n v="584.07000000000005"/>
    <n v="14"/>
    <n v="38"/>
    <n v="41.719285714285718"/>
    <n v="28.311052631578953"/>
    <m/>
    <m/>
    <m/>
    <x v="44"/>
    <x v="5"/>
    <x v="5"/>
  </r>
  <r>
    <m/>
    <d v="2012-07-29T00:00:00"/>
    <n v="8590.81"/>
    <n v="4324.6400000000003"/>
    <n v="12915.45"/>
    <m/>
    <n v="190"/>
    <n v="27.187980534250698"/>
    <n v="3378.31"/>
    <n v="65"/>
    <n v="255"/>
    <n v="52.720408730158731"/>
    <n v="33.584800870055318"/>
    <m/>
    <m/>
    <m/>
    <x v="45"/>
    <x v="5"/>
    <x v="6"/>
  </r>
  <r>
    <s v="4-42"/>
    <d v="2012-07-30T00:00:00"/>
    <n v="998.97"/>
    <n v="0"/>
    <n v="0"/>
    <n v="479.2"/>
    <n v="37"/>
    <n v="12.951351351351351"/>
    <n v="519.77"/>
    <n v="13"/>
    <n v="50"/>
    <n v="39.982307692307693"/>
    <n v="19.979400000000002"/>
    <m/>
    <m/>
    <m/>
    <x v="45"/>
    <x v="5"/>
    <x v="0"/>
  </r>
  <r>
    <s v="4-42"/>
    <d v="2012-07-31T00:00:00"/>
    <n v="892.34"/>
    <n v="0"/>
    <n v="0"/>
    <n v="749.15"/>
    <n v="30"/>
    <n v="24.971666666666668"/>
    <n v="143.19"/>
    <n v="5"/>
    <n v="35"/>
    <n v="28.637999999999998"/>
    <n v="25.495428571428569"/>
    <m/>
    <m/>
    <m/>
    <x v="45"/>
    <x v="5"/>
    <x v="1"/>
  </r>
  <r>
    <s v="4-42"/>
    <d v="2012-08-01T00:00:00"/>
    <n v="1200.07"/>
    <n v="0"/>
    <n v="0"/>
    <n v="716.85"/>
    <n v="42"/>
    <n v="17.067857142857143"/>
    <n v="483.22"/>
    <n v="12"/>
    <n v="54"/>
    <n v="40.268333333333338"/>
    <n v="22.223518518518521"/>
    <m/>
    <m/>
    <m/>
    <x v="45"/>
    <x v="5"/>
    <x v="2"/>
  </r>
  <r>
    <s v="4-42"/>
    <d v="2012-08-02T00:00:00"/>
    <n v="1804.65"/>
    <n v="0"/>
    <n v="0"/>
    <n v="780.35"/>
    <n v="32"/>
    <n v="24.385937500000001"/>
    <n v="1024.3"/>
    <n v="15"/>
    <n v="47"/>
    <n v="68.286666666666662"/>
    <n v="38.396808510638301"/>
    <m/>
    <m/>
    <m/>
    <x v="45"/>
    <x v="5"/>
    <x v="3"/>
  </r>
  <r>
    <s v="4-42"/>
    <d v="2012-08-03T00:00:00"/>
    <n v="2022.84"/>
    <n v="0"/>
    <n v="0"/>
    <n v="1525.15"/>
    <n v="53"/>
    <n v="28.776415094339626"/>
    <n v="497.69"/>
    <n v="13"/>
    <n v="66"/>
    <n v="38.283846153846156"/>
    <n v="30.649090909090912"/>
    <m/>
    <m/>
    <m/>
    <x v="45"/>
    <x v="5"/>
    <x v="4"/>
  </r>
  <r>
    <s v="4-42"/>
    <d v="2012-08-04T00:00:00"/>
    <n v="2095.5700000000002"/>
    <n v="0"/>
    <n v="0"/>
    <n v="1099.4000000000001"/>
    <n v="31"/>
    <n v="35.464516129032262"/>
    <n v="996.17"/>
    <n v="8"/>
    <n v="39"/>
    <n v="124.52124999999999"/>
    <n v="53.732564102564105"/>
    <m/>
    <m/>
    <m/>
    <x v="45"/>
    <x v="5"/>
    <x v="5"/>
  </r>
  <r>
    <m/>
    <d v="2012-08-05T00:00:00"/>
    <n v="9014.44"/>
    <n v="2989.36"/>
    <n v="12003.800000000001"/>
    <m/>
    <n v="225"/>
    <n v="23.936290647374506"/>
    <n v="3664.34"/>
    <n v="66"/>
    <n v="291"/>
    <n v="56.663400641025639"/>
    <n v="31.746135102040071"/>
    <m/>
    <m/>
    <m/>
    <x v="46"/>
    <x v="5"/>
    <x v="6"/>
  </r>
  <r>
    <s v="4-43"/>
    <d v="2012-08-06T00:00:00"/>
    <n v="714.96"/>
    <n v="0"/>
    <n v="0"/>
    <n v="407.45"/>
    <n v="23"/>
    <n v="17.715217391304346"/>
    <n v="307.51"/>
    <n v="9"/>
    <n v="32"/>
    <n v="34.167777777777779"/>
    <n v="22.342500000000001"/>
    <m/>
    <m/>
    <m/>
    <x v="46"/>
    <x v="5"/>
    <x v="0"/>
  </r>
  <r>
    <s v="4-43"/>
    <d v="2012-08-07T00:00:00"/>
    <n v="823.11"/>
    <n v="0"/>
    <n v="0"/>
    <n v="580.25"/>
    <n v="28"/>
    <n v="20.723214285714285"/>
    <n v="242.86"/>
    <n v="8"/>
    <n v="36"/>
    <n v="30.357500000000002"/>
    <n v="22.864166666666666"/>
    <m/>
    <m/>
    <m/>
    <x v="46"/>
    <x v="5"/>
    <x v="1"/>
  </r>
  <r>
    <s v="4-43"/>
    <d v="2012-08-08T00:00:00"/>
    <n v="803.68"/>
    <n v="0"/>
    <n v="0"/>
    <n v="403.05"/>
    <n v="27"/>
    <n v="14.927777777777779"/>
    <n v="400.63"/>
    <n v="9"/>
    <n v="36"/>
    <n v="44.514444444444443"/>
    <n v="22.324444444444445"/>
    <m/>
    <m/>
    <m/>
    <x v="46"/>
    <x v="5"/>
    <x v="2"/>
  </r>
  <r>
    <s v="4-43"/>
    <d v="2012-08-09T00:00:00"/>
    <n v="1494.23"/>
    <n v="0"/>
    <n v="0"/>
    <n v="681.7"/>
    <n v="37"/>
    <n v="18.424324324324324"/>
    <n v="812.53"/>
    <n v="10"/>
    <n v="47"/>
    <n v="81.253"/>
    <n v="31.792127659574469"/>
    <m/>
    <m/>
    <m/>
    <x v="46"/>
    <x v="5"/>
    <x v="3"/>
  </r>
  <r>
    <s v="4-43"/>
    <d v="2012-08-10T00:00:00"/>
    <n v="2158.11"/>
    <n v="0"/>
    <n v="0"/>
    <n v="1230.3499999999999"/>
    <n v="46"/>
    <n v="26.746739130434779"/>
    <n v="927.76"/>
    <n v="17"/>
    <n v="63"/>
    <n v="54.57411764705882"/>
    <n v="34.255714285714284"/>
    <m/>
    <m/>
    <m/>
    <x v="46"/>
    <x v="5"/>
    <x v="4"/>
  </r>
  <r>
    <s v="4-43"/>
    <d v="2012-08-11T00:00:00"/>
    <n v="951.96"/>
    <n v="0"/>
    <n v="0"/>
    <n v="407.55"/>
    <n v="20"/>
    <n v="20.377500000000001"/>
    <n v="544.41"/>
    <n v="11"/>
    <n v="31"/>
    <n v="49.491818181818182"/>
    <n v="30.708387096774196"/>
    <m/>
    <m/>
    <m/>
    <x v="46"/>
    <x v="5"/>
    <x v="5"/>
  </r>
  <r>
    <m/>
    <d v="2012-08-12T00:00:00"/>
    <n v="6946.05"/>
    <n v="3652.44"/>
    <n v="10598.49"/>
    <n v="3710.35"/>
    <n v="181"/>
    <n v="19.819128818259248"/>
    <n v="3235.7"/>
    <n v="64"/>
    <n v="245"/>
    <n v="49.059776341849869"/>
    <n v="27.381223358862343"/>
    <m/>
    <m/>
    <m/>
    <x v="47"/>
    <x v="5"/>
    <x v="6"/>
  </r>
  <r>
    <s v="4-44"/>
    <d v="2012-08-13T00:00:00"/>
    <n v="0"/>
    <n v="0"/>
    <n v="0"/>
    <n v="0"/>
    <n v="0"/>
    <n v="0"/>
    <n v="0"/>
    <n v="0"/>
    <n v="0"/>
    <n v="0"/>
    <n v="0"/>
    <s v="SHOW DAY"/>
    <m/>
    <m/>
    <x v="47"/>
    <x v="5"/>
    <x v="0"/>
  </r>
  <r>
    <s v="4-44"/>
    <d v="2012-08-14T00:00:00"/>
    <n v="1287.71"/>
    <n v="0"/>
    <n v="0"/>
    <n v="786.8"/>
    <n v="39"/>
    <n v="20.174358974358974"/>
    <n v="500.91"/>
    <n v="10"/>
    <n v="49"/>
    <n v="50.091000000000001"/>
    <n v="26.279795918367348"/>
    <m/>
    <m/>
    <m/>
    <x v="47"/>
    <x v="5"/>
    <x v="1"/>
  </r>
  <r>
    <s v="4-44"/>
    <d v="2012-08-15T00:00:00"/>
    <n v="1730.13"/>
    <n v="0"/>
    <n v="0"/>
    <n v="827.85"/>
    <n v="36"/>
    <n v="22.995833333333334"/>
    <n v="902.28"/>
    <n v="20"/>
    <n v="56"/>
    <n v="45.113999999999997"/>
    <n v="30.895178571428573"/>
    <m/>
    <m/>
    <m/>
    <x v="47"/>
    <x v="5"/>
    <x v="2"/>
  </r>
  <r>
    <s v="4-44"/>
    <d v="2012-08-16T00:00:00"/>
    <n v="1208.83"/>
    <n v="0"/>
    <n v="0"/>
    <n v="534.9"/>
    <n v="25"/>
    <n v="21.396000000000001"/>
    <n v="673.93"/>
    <n v="8"/>
    <n v="33"/>
    <n v="84.241249999999994"/>
    <n v="36.631212121212116"/>
    <m/>
    <m/>
    <m/>
    <x v="47"/>
    <x v="5"/>
    <x v="3"/>
  </r>
  <r>
    <s v="4-44"/>
    <d v="2012-08-17T00:00:00"/>
    <n v="1819.32"/>
    <n v="0"/>
    <n v="0"/>
    <n v="904.65"/>
    <n v="43"/>
    <n v="21.038372093023256"/>
    <n v="914.67"/>
    <n v="14"/>
    <n v="57"/>
    <n v="65.333571428571432"/>
    <n v="31.917894736842104"/>
    <m/>
    <m/>
    <m/>
    <x v="47"/>
    <x v="5"/>
    <x v="4"/>
  </r>
  <r>
    <s v="4-44"/>
    <d v="2012-08-18T00:00:00"/>
    <n v="920.71"/>
    <n v="0"/>
    <n v="0"/>
    <n v="562.6"/>
    <n v="21"/>
    <n v="26.790476190476191"/>
    <n v="358.11"/>
    <n v="8"/>
    <n v="29"/>
    <n v="44.763750000000002"/>
    <n v="31.748620689655173"/>
    <m/>
    <m/>
    <m/>
    <x v="47"/>
    <x v="5"/>
    <x v="5"/>
  </r>
  <r>
    <m/>
    <d v="2012-08-19T00:00:00"/>
    <n v="6966.7"/>
    <n v="2897.84"/>
    <n v="9864.5400000000009"/>
    <m/>
    <n v="164"/>
    <n v="18.732506765198625"/>
    <n v="3349.9"/>
    <n v="60"/>
    <n v="224"/>
    <n v="48.257261904761911"/>
    <n v="26.24545033958422"/>
    <m/>
    <m/>
    <m/>
    <x v="48"/>
    <x v="5"/>
    <x v="6"/>
  </r>
  <r>
    <s v="4-45"/>
    <d v="2012-08-20T00:00:00"/>
    <n v="943.98"/>
    <n v="0"/>
    <n v="0"/>
    <n v="434.65"/>
    <n v="29"/>
    <n v="14.987931034482758"/>
    <n v="509.33"/>
    <n v="12"/>
    <n v="41"/>
    <n v="42.444166666666668"/>
    <n v="23.02390243902439"/>
    <m/>
    <m/>
    <m/>
    <x v="48"/>
    <x v="5"/>
    <x v="0"/>
  </r>
  <r>
    <s v="4-45"/>
    <d v="2012-08-21T00:00:00"/>
    <n v="879.74"/>
    <n v="0"/>
    <n v="0"/>
    <n v="443.75"/>
    <n v="33"/>
    <n v="13.446969696969697"/>
    <n v="435.99"/>
    <n v="11"/>
    <n v="44"/>
    <n v="39.635454545454543"/>
    <n v="19.994090909090911"/>
    <m/>
    <m/>
    <m/>
    <x v="48"/>
    <x v="5"/>
    <x v="1"/>
  </r>
  <r>
    <s v="4-45"/>
    <d v="2012-08-22T00:00:00"/>
    <n v="846.25"/>
    <n v="0"/>
    <n v="0"/>
    <n v="501.4"/>
    <n v="31"/>
    <n v="16.174193548387095"/>
    <n v="344.85"/>
    <n v="8"/>
    <n v="39"/>
    <n v="43.106250000000003"/>
    <n v="21.698717948717949"/>
    <m/>
    <m/>
    <m/>
    <x v="48"/>
    <x v="5"/>
    <x v="2"/>
  </r>
  <r>
    <s v="4-45"/>
    <d v="2012-08-23T00:00:00"/>
    <n v="1648.43"/>
    <n v="0"/>
    <n v="0"/>
    <n v="605.9"/>
    <n v="25"/>
    <n v="24.236000000000001"/>
    <n v="1079.05"/>
    <n v="10"/>
    <n v="35"/>
    <n v="107.905"/>
    <n v="48.14142857142857"/>
    <m/>
    <m/>
    <m/>
    <x v="48"/>
    <x v="5"/>
    <x v="3"/>
  </r>
  <r>
    <s v="4-45"/>
    <d v="2012-08-24T00:00:00"/>
    <n v="1292.3599999999999"/>
    <n v="0"/>
    <n v="0"/>
    <n v="990.05"/>
    <n v="40"/>
    <n v="24.751249999999999"/>
    <n v="302.31"/>
    <n v="9"/>
    <n v="49"/>
    <n v="33.590000000000003"/>
    <n v="26.374693877551017"/>
    <m/>
    <m/>
    <m/>
    <x v="48"/>
    <x v="5"/>
    <x v="4"/>
  </r>
  <r>
    <s v="4-45"/>
    <d v="2012-08-25T00:00:00"/>
    <n v="1518.96"/>
    <n v="0"/>
    <n v="0"/>
    <n v="833"/>
    <n v="29"/>
    <n v="28.724137931034484"/>
    <n v="685.96"/>
    <n v="13"/>
    <n v="42"/>
    <n v="52.766153846153848"/>
    <n v="36.165714285714287"/>
    <m/>
    <m/>
    <m/>
    <x v="48"/>
    <x v="5"/>
    <x v="5"/>
  </r>
  <r>
    <m/>
    <d v="2012-08-26T00:00:00"/>
    <n v="7129.72"/>
    <n v="4227.5"/>
    <n v="11357.220000000001"/>
    <m/>
    <n v="187"/>
    <n v="20.386747035145675"/>
    <n v="3357.4900000000002"/>
    <n v="63"/>
    <n v="250"/>
    <n v="53.241170843045843"/>
    <n v="29.233091338587855"/>
    <m/>
    <m/>
    <m/>
    <x v="49"/>
    <x v="5"/>
    <x v="6"/>
  </r>
  <r>
    <s v="4-46"/>
    <d v="2012-08-27T00:00:00"/>
    <n v="804.41"/>
    <n v="0"/>
    <n v="0"/>
    <n v="652.95000000000005"/>
    <n v="39"/>
    <n v="16.742307692307694"/>
    <n v="151.46"/>
    <n v="5"/>
    <n v="44"/>
    <n v="30.292000000000002"/>
    <n v="18.282045454545457"/>
    <m/>
    <m/>
    <m/>
    <x v="49"/>
    <x v="5"/>
    <x v="0"/>
  </r>
  <r>
    <s v="4-46"/>
    <d v="2012-08-28T00:00:00"/>
    <n v="1010.64"/>
    <n v="0"/>
    <n v="0"/>
    <n v="471.65"/>
    <n v="29"/>
    <n v="16.263793103448275"/>
    <n v="538.99"/>
    <n v="10"/>
    <n v="39"/>
    <n v="53.899000000000001"/>
    <n v="25.913846153846155"/>
    <m/>
    <m/>
    <m/>
    <x v="49"/>
    <x v="5"/>
    <x v="1"/>
  </r>
  <r>
    <s v="4-46"/>
    <d v="2012-08-29T00:00:00"/>
    <n v="1416.95"/>
    <n v="0"/>
    <n v="0"/>
    <n v="801.8"/>
    <n v="34"/>
    <n v="23.58235294117647"/>
    <n v="615.15"/>
    <n v="12"/>
    <n v="46"/>
    <n v="51.262499999999996"/>
    <n v="30.803260869565214"/>
    <m/>
    <m/>
    <m/>
    <x v="49"/>
    <x v="5"/>
    <x v="2"/>
  </r>
  <r>
    <s v="4-46"/>
    <d v="2012-08-30T00:00:00"/>
    <n v="930.71"/>
    <n v="0"/>
    <n v="0"/>
    <n v="483.2"/>
    <n v="31"/>
    <n v="15.587096774193547"/>
    <n v="447.51"/>
    <n v="10"/>
    <n v="41"/>
    <n v="44.750999999999998"/>
    <n v="22.700243902439027"/>
    <m/>
    <m/>
    <m/>
    <x v="49"/>
    <x v="5"/>
    <x v="3"/>
  </r>
  <r>
    <s v="4-46"/>
    <d v="2012-08-31T00:00:00"/>
    <n v="1336.54"/>
    <n v="0"/>
    <n v="0"/>
    <n v="803.6"/>
    <n v="38"/>
    <n v="21.147368421052633"/>
    <n v="532.94000000000005"/>
    <n v="12"/>
    <n v="50"/>
    <n v="44.411666666666669"/>
    <n v="26.730799999999999"/>
    <m/>
    <m/>
    <m/>
    <x v="49"/>
    <x v="5"/>
    <x v="4"/>
  </r>
  <r>
    <s v="4-46"/>
    <d v="2012-09-01T00:00:00"/>
    <n v="1879.8"/>
    <n v="0"/>
    <n v="0"/>
    <n v="791.1"/>
    <n v="30"/>
    <n v="26.37"/>
    <n v="1088.78"/>
    <n v="12"/>
    <n v="42"/>
    <n v="90.731666666666669"/>
    <n v="44.759047619047621"/>
    <m/>
    <m/>
    <m/>
    <x v="49"/>
    <x v="5"/>
    <x v="5"/>
  </r>
  <r>
    <m/>
    <d v="2012-09-02T00:00:00"/>
    <n v="7379.05"/>
    <n v="4224.28"/>
    <n v="11603.33"/>
    <m/>
    <n v="201"/>
    <n v="19.948819822029769"/>
    <n v="3374.83"/>
    <n v="61"/>
    <n v="262"/>
    <n v="52.557972222222219"/>
    <n v="28.198207333240578"/>
    <m/>
    <m/>
    <m/>
    <x v="50"/>
    <x v="5"/>
    <x v="6"/>
  </r>
  <r>
    <s v="4-47"/>
    <d v="2012-09-03T00:00:00"/>
    <n v="653.25"/>
    <n v="0"/>
    <n v="0"/>
    <n v="329"/>
    <n v="22"/>
    <n v="14.954545454545455"/>
    <n v="324.25"/>
    <n v="10"/>
    <n v="32"/>
    <n v="32.424999999999997"/>
    <n v="20.4140625"/>
    <m/>
    <m/>
    <m/>
    <x v="50"/>
    <x v="5"/>
    <x v="0"/>
  </r>
  <r>
    <s v="4-47"/>
    <d v="2012-09-04T00:00:00"/>
    <n v="1153.29"/>
    <n v="0"/>
    <n v="0"/>
    <n v="437.7"/>
    <n v="21"/>
    <n v="20.842857142857142"/>
    <n v="715.59"/>
    <n v="16"/>
    <n v="37"/>
    <n v="44.724375000000002"/>
    <n v="31.169999999999998"/>
    <m/>
    <m/>
    <m/>
    <x v="50"/>
    <x v="5"/>
    <x v="1"/>
  </r>
  <r>
    <s v="4-47"/>
    <d v="2012-09-05T00:00:00"/>
    <n v="1037.98"/>
    <n v="0"/>
    <n v="0"/>
    <n v="886.25"/>
    <n v="32"/>
    <n v="27.6953125"/>
    <n v="150.78"/>
    <n v="8"/>
    <n v="40"/>
    <n v="18.8475"/>
    <n v="25.925750000000001"/>
    <m/>
    <m/>
    <m/>
    <x v="50"/>
    <x v="5"/>
    <x v="2"/>
  </r>
  <r>
    <s v="4-47"/>
    <d v="2012-09-06T00:00:00"/>
    <n v="1203.6300000000001"/>
    <n v="0"/>
    <n v="0"/>
    <n v="564.95000000000005"/>
    <n v="32"/>
    <n v="17.654687500000001"/>
    <n v="638.67999999999995"/>
    <n v="11"/>
    <n v="43"/>
    <n v="58.061818181818175"/>
    <n v="27.991395348837212"/>
    <m/>
    <m/>
    <m/>
    <x v="50"/>
    <x v="5"/>
    <x v="3"/>
  </r>
  <r>
    <s v="4-47"/>
    <d v="2012-09-07T00:00:00"/>
    <n v="1347.09"/>
    <n v="0"/>
    <n v="0"/>
    <n v="759"/>
    <n v="39"/>
    <n v="19.46153846153846"/>
    <n v="588.09"/>
    <n v="15"/>
    <n v="54"/>
    <n v="39.206000000000003"/>
    <n v="24.946111111111115"/>
    <m/>
    <m/>
    <m/>
    <x v="50"/>
    <x v="5"/>
    <x v="4"/>
  </r>
  <r>
    <s v="4-47"/>
    <d v="2012-09-08T00:00:00"/>
    <n v="854.05"/>
    <n v="0"/>
    <n v="0"/>
    <n v="479.9"/>
    <n v="18"/>
    <n v="26.661111111111111"/>
    <n v="374.15"/>
    <n v="6"/>
    <n v="24"/>
    <n v="62.358333333333327"/>
    <n v="35.585416666666667"/>
    <m/>
    <m/>
    <m/>
    <x v="50"/>
    <x v="5"/>
    <x v="5"/>
  </r>
  <r>
    <m/>
    <d v="2012-09-09T00:00:00"/>
    <n v="6249.29"/>
    <n v="3008.77"/>
    <n v="9258.06"/>
    <m/>
    <n v="164"/>
    <n v="21.211675361675358"/>
    <n v="2791.5400000000004"/>
    <n v="66"/>
    <n v="230"/>
    <n v="42.603837752525251"/>
    <n v="27.672122604435838"/>
    <m/>
    <m/>
    <m/>
    <x v="51"/>
    <x v="5"/>
    <x v="6"/>
  </r>
  <r>
    <s v="4-48"/>
    <d v="2012-09-10T00:00:00"/>
    <n v="771.62"/>
    <n v="0"/>
    <n v="0"/>
    <n v="362.35"/>
    <n v="23"/>
    <n v="15.754347826086958"/>
    <n v="409.27"/>
    <n v="12"/>
    <n v="35"/>
    <n v="34.105833333333329"/>
    <n v="22.046285714285716"/>
    <n v="3"/>
    <m/>
    <m/>
    <x v="51"/>
    <x v="5"/>
    <x v="0"/>
  </r>
  <r>
    <s v="4-48"/>
    <d v="2012-09-11T00:00:00"/>
    <n v="880.74"/>
    <n v="0"/>
    <n v="0"/>
    <n v="480.6"/>
    <n v="28"/>
    <n v="17.164285714285715"/>
    <n v="400.14"/>
    <n v="11"/>
    <n v="39"/>
    <n v="36.376363636363635"/>
    <n v="22.583076923076923"/>
    <n v="10.45"/>
    <m/>
    <m/>
    <x v="51"/>
    <x v="5"/>
    <x v="1"/>
  </r>
  <r>
    <s v="4-48"/>
    <d v="2012-09-12T00:00:00"/>
    <n v="1363.93"/>
    <n v="0"/>
    <n v="0"/>
    <n v="765.1"/>
    <n v="32"/>
    <n v="23.909375000000001"/>
    <n v="598.83000000000004"/>
    <n v="15"/>
    <n v="47"/>
    <n v="39.922000000000004"/>
    <n v="29.019787234042553"/>
    <n v="1.4"/>
    <m/>
    <m/>
    <x v="51"/>
    <x v="5"/>
    <x v="2"/>
  </r>
  <r>
    <s v="4-48"/>
    <d v="2012-09-13T00:00:00"/>
    <n v="1725.17"/>
    <n v="0"/>
    <n v="0"/>
    <n v="993.55"/>
    <n v="38"/>
    <n v="26.146052631578947"/>
    <n v="731.62"/>
    <n v="8"/>
    <n v="46"/>
    <n v="91.452500000000001"/>
    <n v="37.503695652173917"/>
    <n v="20"/>
    <m/>
    <m/>
    <x v="51"/>
    <x v="5"/>
    <x v="3"/>
  </r>
  <r>
    <s v="4-48"/>
    <d v="2012-09-14T00:00:00"/>
    <n v="1231.67"/>
    <n v="0"/>
    <n v="0"/>
    <n v="942.7"/>
    <n v="45"/>
    <n v="20.948888888888892"/>
    <n v="288.97000000000003"/>
    <n v="9"/>
    <n v="54"/>
    <n v="32.107777777777784"/>
    <n v="22.808703703703706"/>
    <n v="3.2"/>
    <m/>
    <m/>
    <x v="51"/>
    <x v="5"/>
    <x v="4"/>
  </r>
  <r>
    <s v="4-48"/>
    <d v="2012-09-15T00:00:00"/>
    <n v="1297.76"/>
    <n v="0"/>
    <n v="0"/>
    <n v="628.5"/>
    <n v="21"/>
    <n v="29.928571428571427"/>
    <n v="669.26"/>
    <n v="11"/>
    <n v="32"/>
    <n v="60.841818181818184"/>
    <n v="40.555"/>
    <m/>
    <m/>
    <m/>
    <x v="51"/>
    <x v="5"/>
    <x v="5"/>
  </r>
  <r>
    <m/>
    <d v="2012-09-16T00:00:00"/>
    <n v="7270.89"/>
    <n v="3643.57"/>
    <n v="10914.460000000001"/>
    <m/>
    <n v="187"/>
    <n v="22.308586914901991"/>
    <n v="3098.09"/>
    <n v="66"/>
    <n v="253"/>
    <n v="49.134382154882154"/>
    <n v="29.086091537880474"/>
    <m/>
    <m/>
    <m/>
    <x v="52"/>
    <x v="5"/>
    <x v="6"/>
  </r>
  <r>
    <s v="4-49"/>
    <d v="2012-09-17T00:00:00"/>
    <n v="929.33"/>
    <n v="0"/>
    <n v="0"/>
    <n v="684.05"/>
    <n v="32"/>
    <n v="21.376562499999999"/>
    <n v="245.28"/>
    <n v="6"/>
    <n v="38"/>
    <n v="40.880000000000003"/>
    <n v="24.456052631578945"/>
    <n v="28.95"/>
    <m/>
    <m/>
    <x v="52"/>
    <x v="5"/>
    <x v="0"/>
  </r>
  <r>
    <s v="4-49"/>
    <d v="2012-09-18T00:00:00"/>
    <n v="1129.5"/>
    <n v="0"/>
    <n v="0"/>
    <n v="406.9"/>
    <n v="20"/>
    <n v="20.344999999999999"/>
    <n v="722.6"/>
    <n v="7"/>
    <n v="27"/>
    <n v="103.22857142857143"/>
    <n v="41.833333333333336"/>
    <n v="18.55"/>
    <m/>
    <m/>
    <x v="52"/>
    <x v="5"/>
    <x v="1"/>
  </r>
  <r>
    <s v="4-49"/>
    <d v="2012-09-19T00:00:00"/>
    <n v="1728.13"/>
    <n v="0"/>
    <n v="0"/>
    <n v="1213.95"/>
    <n v="31"/>
    <n v="39.159677419354843"/>
    <n v="514.17999999999995"/>
    <n v="14"/>
    <n v="45"/>
    <n v="36.727142857142852"/>
    <n v="38.402888888888889"/>
    <n v="16.95"/>
    <m/>
    <m/>
    <x v="52"/>
    <x v="5"/>
    <x v="2"/>
  </r>
  <r>
    <s v="4-49"/>
    <d v="2012-09-20T00:00:00"/>
    <n v="1274.6600000000001"/>
    <n v="0"/>
    <n v="0"/>
    <n v="585.6"/>
    <n v="28"/>
    <n v="20.914285714285715"/>
    <n v="689.06"/>
    <n v="6"/>
    <n v="34"/>
    <n v="114.84333333333332"/>
    <n v="37.489999999999995"/>
    <n v="20"/>
    <m/>
    <m/>
    <x v="52"/>
    <x v="5"/>
    <x v="3"/>
  </r>
  <r>
    <s v="4-49"/>
    <d v="2012-09-21T00:00:00"/>
    <n v="1737.3"/>
    <n v="0"/>
    <n v="0"/>
    <n v="713.15"/>
    <n v="35"/>
    <n v="20.375714285714285"/>
    <n v="1024.1500000000001"/>
    <n v="18"/>
    <n v="53"/>
    <n v="56.897222222222226"/>
    <n v="32.779245283018874"/>
    <n v="1.8"/>
    <m/>
    <m/>
    <x v="52"/>
    <x v="5"/>
    <x v="4"/>
  </r>
  <r>
    <s v="4-49"/>
    <d v="2012-09-22T00:00:00"/>
    <n v="1224.46"/>
    <n v="0"/>
    <n v="0"/>
    <n v="782.25"/>
    <n v="36"/>
    <n v="21.729166666666668"/>
    <n v="442.21"/>
    <n v="9"/>
    <n v="45"/>
    <n v="49.134444444444441"/>
    <n v="27.210222222222225"/>
    <n v="3.59"/>
    <m/>
    <m/>
    <x v="52"/>
    <x v="5"/>
    <x v="5"/>
  </r>
  <r>
    <m/>
    <d v="2012-09-23T00:00:00"/>
    <n v="8023.38"/>
    <n v="1856.17"/>
    <n v="9879.5499999999993"/>
    <m/>
    <n v="182"/>
    <n v="23.983401097670249"/>
    <n v="3637.48"/>
    <n v="60"/>
    <n v="242"/>
    <n v="66.95178571428572"/>
    <n v="33.695290393173714"/>
    <n v="12"/>
    <m/>
    <m/>
    <x v="0"/>
    <x v="5"/>
    <x v="6"/>
  </r>
  <r>
    <s v="4-50"/>
    <d v="2012-09-24T00:00:00"/>
    <n v="607.54999999999995"/>
    <n v="0"/>
    <n v="0"/>
    <n v="501.35"/>
    <n v="25"/>
    <n v="20.054000000000002"/>
    <n v="196.2"/>
    <n v="6"/>
    <n v="31"/>
    <n v="32.699999999999996"/>
    <n v="22.501612903225805"/>
    <m/>
    <m/>
    <m/>
    <x v="0"/>
    <x v="5"/>
    <x v="0"/>
  </r>
  <r>
    <s v="4-50"/>
    <d v="2012-09-25T00:00:00"/>
    <n v="875.95"/>
    <n v="0"/>
    <n v="0"/>
    <n v="678.95"/>
    <n v="30"/>
    <n v="22.631666666666668"/>
    <n v="197"/>
    <n v="7"/>
    <n v="37"/>
    <n v="28.142857142857142"/>
    <n v="23.674324324324324"/>
    <m/>
    <m/>
    <m/>
    <x v="0"/>
    <x v="5"/>
    <x v="1"/>
  </r>
  <r>
    <s v="4-50"/>
    <d v="2012-09-26T00:00:00"/>
    <n v="934.4"/>
    <n v="0"/>
    <n v="0"/>
    <n v="727.85"/>
    <n v="20"/>
    <n v="36.392499999999998"/>
    <n v="206.55"/>
    <n v="7"/>
    <n v="27"/>
    <n v="29.50714285714286"/>
    <n v="34.607407407407408"/>
    <m/>
    <m/>
    <m/>
    <x v="0"/>
    <x v="5"/>
    <x v="2"/>
  </r>
  <r>
    <s v="4-50"/>
    <d v="2012-09-27T00:00:00"/>
    <n v="1272.73"/>
    <n v="0"/>
    <n v="0"/>
    <n v="613.15"/>
    <n v="37"/>
    <n v="16.57162162162162"/>
    <n v="659.58"/>
    <n v="9"/>
    <n v="46"/>
    <n v="73.286666666666676"/>
    <n v="27.66804347826087"/>
    <m/>
    <m/>
    <m/>
    <x v="0"/>
    <x v="5"/>
    <x v="3"/>
  </r>
  <r>
    <s v="4-50"/>
    <d v="2012-09-28T00:00:00"/>
    <n v="1409.95"/>
    <n v="0"/>
    <n v="0"/>
    <n v="683.2"/>
    <n v="38"/>
    <n v="17.978947368421053"/>
    <n v="726.75"/>
    <n v="17"/>
    <n v="55"/>
    <n v="42.75"/>
    <n v="25.635454545454547"/>
    <m/>
    <m/>
    <m/>
    <x v="0"/>
    <x v="5"/>
    <x v="4"/>
  </r>
  <r>
    <s v="4-50"/>
    <d v="2012-09-29T00:00:00"/>
    <n v="1300"/>
    <n v="0"/>
    <n v="0"/>
    <n v="500"/>
    <n v="20"/>
    <n v="25"/>
    <n v="800"/>
    <n v="16"/>
    <n v="36"/>
    <n v="50"/>
    <n v="36.111111111111114"/>
    <m/>
    <m/>
    <m/>
    <x v="0"/>
    <x v="5"/>
    <x v="5"/>
  </r>
  <r>
    <m/>
    <d v="2012-09-30T00:00:00"/>
    <n v="6400.58"/>
    <n v="4295.58"/>
    <n v="10696.16"/>
    <m/>
    <n v="170"/>
    <n v="23.104789276118225"/>
    <n v="2786.08"/>
    <n v="62"/>
    <n v="232"/>
    <n v="42.731111111111112"/>
    <n v="28.366325628297343"/>
    <m/>
    <m/>
    <m/>
    <x v="1"/>
    <x v="5"/>
    <x v="6"/>
  </r>
  <r>
    <s v="4-51"/>
    <d v="2012-10-01T00:00:00"/>
    <n v="0"/>
    <n v="0"/>
    <n v="0"/>
    <n v="0"/>
    <n v="0"/>
    <n v="0"/>
    <n v="0"/>
    <n v="0"/>
    <n v="0"/>
    <n v="0"/>
    <n v="0"/>
    <s v="Mon Tues till combined"/>
    <m/>
    <m/>
    <x v="1"/>
    <x v="5"/>
    <x v="0"/>
  </r>
  <r>
    <s v="4-51"/>
    <d v="2012-10-02T00:00:00"/>
    <n v="1795.24"/>
    <n v="0"/>
    <n v="0"/>
    <n v="1613.9"/>
    <n v="47"/>
    <n v="34.338297872340426"/>
    <n v="181.34"/>
    <n v="10"/>
    <n v="57"/>
    <n v="18.134"/>
    <n v="31.49543859649123"/>
    <m/>
    <m/>
    <m/>
    <x v="1"/>
    <x v="5"/>
    <x v="1"/>
  </r>
  <r>
    <s v="4-51"/>
    <d v="2012-10-03T00:00:00"/>
    <n v="1571.37"/>
    <n v="0"/>
    <n v="0"/>
    <n v="1197.3"/>
    <n v="35"/>
    <n v="34.208571428571425"/>
    <n v="374.07"/>
    <n v="9"/>
    <n v="44"/>
    <n v="41.563333333333333"/>
    <n v="35.712954545454544"/>
    <m/>
    <m/>
    <m/>
    <x v="1"/>
    <x v="5"/>
    <x v="2"/>
  </r>
  <r>
    <s v="4-51"/>
    <d v="2012-10-04T00:00:00"/>
    <n v="1853.11"/>
    <n v="0"/>
    <n v="0"/>
    <n v="732.05"/>
    <n v="29"/>
    <n v="25.243103448275861"/>
    <n v="1121.06"/>
    <n v="11"/>
    <n v="40"/>
    <n v="101.91454545454545"/>
    <n v="46.327749999999995"/>
    <m/>
    <m/>
    <m/>
    <x v="1"/>
    <x v="5"/>
    <x v="3"/>
  </r>
  <r>
    <s v="4-51"/>
    <d v="2012-10-05T00:00:00"/>
    <n v="1714.68"/>
    <n v="0"/>
    <n v="0"/>
    <n v="1159.75"/>
    <n v="53"/>
    <n v="21.882075471698112"/>
    <n v="554.92999999999995"/>
    <n v="12"/>
    <n v="65"/>
    <n v="46.244166666666665"/>
    <n v="26.379692307692306"/>
    <m/>
    <m/>
    <m/>
    <x v="1"/>
    <x v="5"/>
    <x v="4"/>
  </r>
  <r>
    <s v="4-51"/>
    <d v="2012-10-06T00:00:00"/>
    <n v="755.61"/>
    <n v="0"/>
    <n v="0"/>
    <n v="482.35"/>
    <n v="26"/>
    <n v="18.551923076923078"/>
    <n v="273.26"/>
    <n v="6"/>
    <n v="32"/>
    <n v="45.543333333333329"/>
    <n v="23.6128125"/>
    <m/>
    <m/>
    <m/>
    <x v="1"/>
    <x v="5"/>
    <x v="5"/>
  </r>
  <r>
    <m/>
    <d v="2012-10-07T00:00:00"/>
    <n v="7690.0099999999993"/>
    <n v="3343.93"/>
    <n v="11033.939999999999"/>
    <m/>
    <n v="190"/>
    <n v="22.37066188296815"/>
    <n v="2504.66"/>
    <n v="48"/>
    <n v="238"/>
    <n v="42.233229797979796"/>
    <n v="27.254774658273011"/>
    <m/>
    <m/>
    <m/>
    <x v="2"/>
    <x v="5"/>
    <x v="6"/>
  </r>
  <r>
    <s v="4-52"/>
    <d v="2012-10-08T00:00:00"/>
    <n v="516.87"/>
    <n v="0"/>
    <n v="0"/>
    <n v="240.45"/>
    <n v="22"/>
    <n v="10.929545454545455"/>
    <n v="276.42"/>
    <n v="8"/>
    <n v="30"/>
    <n v="34.552500000000002"/>
    <n v="17.228999999999999"/>
    <m/>
    <m/>
    <m/>
    <x v="2"/>
    <x v="5"/>
    <x v="0"/>
  </r>
  <r>
    <s v="4-52"/>
    <d v="2012-10-09T00:00:00"/>
    <n v="659.47"/>
    <n v="0"/>
    <n v="0"/>
    <n v="293.14999999999998"/>
    <n v="22"/>
    <n v="13.324999999999999"/>
    <n v="366.32"/>
    <n v="11"/>
    <n v="33"/>
    <n v="33.301818181818184"/>
    <n v="19.983939393939394"/>
    <m/>
    <m/>
    <m/>
    <x v="2"/>
    <x v="5"/>
    <x v="1"/>
  </r>
  <r>
    <s v="4-52"/>
    <d v="2012-10-10T00:00:00"/>
    <n v="1550.75"/>
    <n v="0"/>
    <n v="0"/>
    <n v="824"/>
    <n v="31"/>
    <n v="26.580645161290324"/>
    <n v="726.75"/>
    <n v="17"/>
    <n v="48"/>
    <n v="42.75"/>
    <n v="32.307291666666664"/>
    <m/>
    <m/>
    <m/>
    <x v="2"/>
    <x v="5"/>
    <x v="2"/>
  </r>
  <r>
    <s v="4-52"/>
    <d v="2012-10-11T00:00:00"/>
    <n v="1627.87"/>
    <n v="0"/>
    <n v="0"/>
    <n v="728.25"/>
    <n v="33"/>
    <n v="22.068181818181817"/>
    <n v="899.62"/>
    <n v="12"/>
    <n v="45"/>
    <n v="74.968333333333334"/>
    <n v="36.174888888888887"/>
    <m/>
    <m/>
    <m/>
    <x v="2"/>
    <x v="5"/>
    <x v="3"/>
  </r>
  <r>
    <s v="4-52"/>
    <d v="2012-10-12T00:00:00"/>
    <n v="1837.06"/>
    <n v="0"/>
    <n v="0"/>
    <n v="854.2"/>
    <n v="36"/>
    <n v="23.727777777777778"/>
    <n v="982.86"/>
    <n v="16"/>
    <n v="52"/>
    <n v="61.428750000000001"/>
    <n v="35.328076923076921"/>
    <m/>
    <m/>
    <m/>
    <x v="2"/>
    <x v="5"/>
    <x v="4"/>
  </r>
  <r>
    <s v="4-52"/>
    <d v="2012-10-13T00:00:00"/>
    <n v="1087.32"/>
    <n v="0"/>
    <n v="0"/>
    <n v="354.6"/>
    <n v="13"/>
    <n v="27.276923076923079"/>
    <n v="732.72"/>
    <n v="9"/>
    <n v="22"/>
    <n v="81.413333333333341"/>
    <n v="49.423636363636369"/>
    <m/>
    <m/>
    <m/>
    <x v="2"/>
    <x v="5"/>
    <x v="5"/>
  </r>
  <r>
    <m/>
    <d v="2012-10-14T00:00:00"/>
    <n v="7279.34"/>
    <n v="2967.45"/>
    <n v="10246.790000000001"/>
    <m/>
    <n v="157"/>
    <n v="20.651345548119743"/>
    <n v="3984.6900000000005"/>
    <n v="73"/>
    <n v="230"/>
    <n v="54.735789141414138"/>
    <n v="31.741138872701374"/>
    <m/>
    <m/>
    <m/>
    <x v="3"/>
    <x v="5"/>
    <x v="6"/>
  </r>
  <r>
    <s v="5-01"/>
    <d v="2012-10-15T00:00:00"/>
    <n v="632.84"/>
    <n v="0"/>
    <n v="0"/>
    <n v="539.9"/>
    <n v="27"/>
    <n v="19.996296296296297"/>
    <n v="92.94"/>
    <n v="5"/>
    <n v="32"/>
    <n v="18.588000000000001"/>
    <n v="19.776249999999997"/>
    <m/>
    <m/>
    <m/>
    <x v="3"/>
    <x v="5"/>
    <x v="0"/>
  </r>
  <r>
    <s v="5-01"/>
    <d v="2012-10-16T00:00:00"/>
    <n v="847.57"/>
    <n v="0"/>
    <n v="0"/>
    <n v="489"/>
    <n v="27"/>
    <n v="18.111111111111111"/>
    <n v="358.57"/>
    <n v="10"/>
    <n v="37"/>
    <n v="35.856999999999999"/>
    <n v="22.907297297297294"/>
    <m/>
    <m/>
    <m/>
    <x v="3"/>
    <x v="5"/>
    <x v="1"/>
  </r>
  <r>
    <s v="5-01"/>
    <d v="2012-10-17T00:00:00"/>
    <n v="1017.11"/>
    <n v="0"/>
    <n v="0"/>
    <n v="895.25"/>
    <n v="33"/>
    <n v="27.128787878787879"/>
    <n v="121.86"/>
    <n v="4"/>
    <n v="37"/>
    <n v="30.465"/>
    <n v="27.489459459459461"/>
    <m/>
    <m/>
    <m/>
    <x v="3"/>
    <x v="5"/>
    <x v="2"/>
  </r>
  <r>
    <s v="5-01"/>
    <d v="2012-10-18T00:00:00"/>
    <n v="1340.81"/>
    <n v="0"/>
    <n v="0"/>
    <n v="496.2"/>
    <n v="32"/>
    <n v="15.50625"/>
    <n v="844.61"/>
    <n v="9"/>
    <n v="41"/>
    <n v="93.845555555555563"/>
    <n v="32.702682926829269"/>
    <m/>
    <m/>
    <m/>
    <x v="3"/>
    <x v="5"/>
    <x v="3"/>
  </r>
  <r>
    <s v="5-01"/>
    <d v="2012-10-19T00:00:00"/>
    <n v="1983.62"/>
    <n v="0"/>
    <n v="0"/>
    <n v="1176.8499999999999"/>
    <n v="47"/>
    <n v="25.039361702127657"/>
    <n v="806.77"/>
    <n v="12"/>
    <n v="59"/>
    <n v="67.230833333333337"/>
    <n v="33.620677966101695"/>
    <m/>
    <m/>
    <m/>
    <x v="3"/>
    <x v="5"/>
    <x v="4"/>
  </r>
  <r>
    <s v="5-01"/>
    <d v="2012-10-20T00:00:00"/>
    <n v="785.86"/>
    <n v="0"/>
    <n v="0"/>
    <n v="654.46"/>
    <n v="19"/>
    <n v="34.445263157894736"/>
    <n v="131.4"/>
    <n v="6"/>
    <n v="25"/>
    <n v="21.900000000000002"/>
    <n v="31.4344"/>
    <m/>
    <m/>
    <m/>
    <x v="3"/>
    <x v="5"/>
    <x v="5"/>
  </r>
  <r>
    <m/>
    <d v="2012-10-21T00:00:00"/>
    <n v="6607.8099999999995"/>
    <n v="2914.18"/>
    <n v="9521.99"/>
    <m/>
    <n v="185"/>
    <n v="23.371178357702945"/>
    <n v="2356.15"/>
    <n v="46"/>
    <n v="231"/>
    <n v="44.647731481481479"/>
    <n v="27.988461274947955"/>
    <m/>
    <m/>
    <m/>
    <x v="4"/>
    <x v="5"/>
    <x v="6"/>
  </r>
  <r>
    <s v="5-02"/>
    <d v="2012-10-22T00:00:00"/>
    <n v="615.29"/>
    <n v="0"/>
    <n v="0"/>
    <n v="254.9"/>
    <n v="19"/>
    <n v="13.41578947368421"/>
    <n v="360.39"/>
    <n v="8"/>
    <n v="27"/>
    <n v="45.048749999999998"/>
    <n v="22.788518518518519"/>
    <m/>
    <m/>
    <m/>
    <x v="4"/>
    <x v="5"/>
    <x v="0"/>
  </r>
  <r>
    <s v="5-02"/>
    <d v="2012-10-23T00:00:00"/>
    <n v="830.03"/>
    <n v="0"/>
    <n v="0"/>
    <n v="375.45"/>
    <n v="23"/>
    <n v="16.32391304347826"/>
    <n v="454.58"/>
    <n v="14"/>
    <n v="37"/>
    <n v="32.47"/>
    <n v="22.433243243243243"/>
    <m/>
    <m/>
    <m/>
    <x v="4"/>
    <x v="5"/>
    <x v="1"/>
  </r>
  <r>
    <s v="5-02"/>
    <d v="2012-10-24T00:00:00"/>
    <n v="527.91"/>
    <n v="0"/>
    <n v="0"/>
    <n v="363.5"/>
    <n v="25"/>
    <n v="14.54"/>
    <n v="164.41"/>
    <n v="6"/>
    <n v="31"/>
    <n v="27.401666666666667"/>
    <n v="17.029354838709676"/>
    <m/>
    <m/>
    <m/>
    <x v="4"/>
    <x v="5"/>
    <x v="2"/>
  </r>
  <r>
    <s v="5-02"/>
    <d v="2012-10-25T00:00:00"/>
    <n v="1511.44"/>
    <n v="0"/>
    <n v="0"/>
    <n v="648.15"/>
    <n v="33"/>
    <n v="19.640909090909091"/>
    <n v="863.29"/>
    <n v="11"/>
    <n v="44"/>
    <n v="78.480909090909094"/>
    <n v="34.350909090909092"/>
    <m/>
    <m/>
    <m/>
    <x v="4"/>
    <x v="5"/>
    <x v="3"/>
  </r>
  <r>
    <s v="5-02"/>
    <d v="2012-10-26T00:00:00"/>
    <n v="1570.41"/>
    <n v="0"/>
    <n v="0"/>
    <n v="714"/>
    <n v="35"/>
    <n v="20.399999999999999"/>
    <n v="856.41"/>
    <n v="8"/>
    <n v="43"/>
    <n v="107.05125"/>
    <n v="36.521162790697673"/>
    <m/>
    <m/>
    <m/>
    <x v="4"/>
    <x v="5"/>
    <x v="4"/>
  </r>
  <r>
    <s v="5-02"/>
    <d v="2012-10-27T00:00:00"/>
    <n v="897.69"/>
    <n v="0"/>
    <n v="0"/>
    <n v="643.45000000000005"/>
    <n v="24"/>
    <n v="26.810416666666669"/>
    <n v="254.24"/>
    <n v="9"/>
    <n v="33"/>
    <n v="28.248888888888889"/>
    <n v="27.202727272727273"/>
    <m/>
    <m/>
    <m/>
    <x v="4"/>
    <x v="5"/>
    <x v="5"/>
  </r>
  <r>
    <m/>
    <d v="2012-10-28T00:00:00"/>
    <n v="5952.77"/>
    <n v="3237.81"/>
    <n v="9190.58"/>
    <m/>
    <n v="159"/>
    <n v="18.521838045789703"/>
    <n v="2953.3199999999997"/>
    <n v="56"/>
    <n v="215"/>
    <n v="53.116910774410769"/>
    <n v="26.720985959134243"/>
    <m/>
    <m/>
    <m/>
    <x v="5"/>
    <x v="5"/>
    <x v="6"/>
  </r>
  <r>
    <s v="5-03"/>
    <d v="2012-10-29T00:00:00"/>
    <n v="701.51"/>
    <n v="0"/>
    <n v="0"/>
    <n v="401.5"/>
    <n v="30"/>
    <n v="13.383333333333333"/>
    <n v="300.01"/>
    <n v="10"/>
    <n v="40"/>
    <n v="30.000999999999998"/>
    <n v="17.537749999999999"/>
    <m/>
    <m/>
    <m/>
    <x v="5"/>
    <x v="5"/>
    <x v="0"/>
  </r>
  <r>
    <s v="5-03"/>
    <d v="2012-10-30T00:00:00"/>
    <n v="600.94000000000005"/>
    <n v="0"/>
    <n v="0"/>
    <n v="271.7"/>
    <n v="22"/>
    <n v="12.35"/>
    <n v="329.24"/>
    <n v="7"/>
    <n v="29"/>
    <n v="47.034285714285716"/>
    <n v="20.722068965517245"/>
    <m/>
    <m/>
    <m/>
    <x v="5"/>
    <x v="5"/>
    <x v="1"/>
  </r>
  <r>
    <s v="5-03"/>
    <d v="2012-10-31T00:00:00"/>
    <n v="1449.28"/>
    <n v="0"/>
    <n v="0"/>
    <n v="716.4"/>
    <n v="34"/>
    <n v="21.070588235294117"/>
    <n v="732.88"/>
    <n v="13"/>
    <n v="47"/>
    <n v="56.375384615384618"/>
    <n v="30.835744680851064"/>
    <m/>
    <m/>
    <m/>
    <x v="5"/>
    <x v="5"/>
    <x v="2"/>
  </r>
  <r>
    <s v="5-03"/>
    <d v="2012-11-01T00:00:00"/>
    <n v="1137.5"/>
    <n v="0"/>
    <n v="0"/>
    <n v="637.16"/>
    <n v="37"/>
    <n v="17.22054054054054"/>
    <n v="500.34"/>
    <n v="9"/>
    <n v="46"/>
    <n v="55.593333333333334"/>
    <n v="24.728260869565219"/>
    <m/>
    <m/>
    <m/>
    <x v="5"/>
    <x v="5"/>
    <x v="3"/>
  </r>
  <r>
    <s v="5-03"/>
    <d v="2012-11-02T00:00:00"/>
    <n v="1955.38"/>
    <n v="0"/>
    <n v="0"/>
    <n v="1277.5"/>
    <n v="43"/>
    <n v="29.709302325581394"/>
    <n v="677.88"/>
    <n v="15"/>
    <n v="58"/>
    <n v="45.192"/>
    <n v="33.713448275862071"/>
    <m/>
    <m/>
    <m/>
    <x v="5"/>
    <x v="5"/>
    <x v="4"/>
  </r>
  <r>
    <s v="5-03"/>
    <d v="2012-11-03T00:00:00"/>
    <n v="875.46"/>
    <n v="0"/>
    <n v="0"/>
    <n v="654.1"/>
    <n v="27"/>
    <n v="24.225925925925928"/>
    <n v="221.36"/>
    <n v="8"/>
    <n v="35"/>
    <n v="27.67"/>
    <n v="25.013142857142856"/>
    <m/>
    <m/>
    <m/>
    <x v="5"/>
    <x v="5"/>
    <x v="5"/>
  </r>
  <r>
    <m/>
    <d v="2012-11-04T00:00:00"/>
    <n v="6720.0700000000006"/>
    <n v="1796.35"/>
    <n v="8516.42"/>
    <m/>
    <n v="193"/>
    <n v="19.659948393445884"/>
    <n v="2761.71"/>
    <n v="62"/>
    <n v="255"/>
    <n v="43.644333943833942"/>
    <n v="25.425069274823077"/>
    <m/>
    <m/>
    <m/>
    <x v="6"/>
    <x v="5"/>
    <x v="6"/>
  </r>
  <r>
    <s v="5-04"/>
    <d v="2012-11-05T00:00:00"/>
    <n v="948.72"/>
    <n v="0"/>
    <n v="0"/>
    <n v="460.15"/>
    <n v="29"/>
    <n v="15.867241379310345"/>
    <n v="488.57"/>
    <n v="7"/>
    <n v="36"/>
    <n v="69.795714285714283"/>
    <n v="26.353333333333335"/>
    <m/>
    <m/>
    <m/>
    <x v="6"/>
    <x v="5"/>
    <x v="0"/>
  </r>
  <r>
    <s v="5-04"/>
    <d v="2012-11-06T00:00:00"/>
    <n v="885.03"/>
    <n v="0"/>
    <n v="0"/>
    <n v="511.6"/>
    <n v="29"/>
    <n v="17.641379310344828"/>
    <n v="373.43"/>
    <n v="11"/>
    <n v="40"/>
    <n v="33.948181818181816"/>
    <n v="22.12575"/>
    <m/>
    <m/>
    <m/>
    <x v="6"/>
    <x v="5"/>
    <x v="1"/>
  </r>
  <r>
    <s v="5-04"/>
    <d v="2012-11-07T00:00:00"/>
    <n v="793.22"/>
    <n v="0"/>
    <n v="0"/>
    <n v="539.65"/>
    <n v="33"/>
    <n v="16.353030303030302"/>
    <n v="253.57"/>
    <n v="9"/>
    <n v="42"/>
    <n v="28.174444444444443"/>
    <n v="18.886190476190478"/>
    <m/>
    <m/>
    <m/>
    <x v="6"/>
    <x v="5"/>
    <x v="2"/>
  </r>
  <r>
    <s v="5-04"/>
    <d v="2012-11-08T00:00:00"/>
    <n v="1800.54"/>
    <n v="0"/>
    <n v="0"/>
    <n v="690.3"/>
    <n v="30"/>
    <n v="23.009999999999998"/>
    <n v="1123.24"/>
    <n v="11"/>
    <n v="41"/>
    <n v="102.11272727272727"/>
    <n v="44.23268292682927"/>
    <m/>
    <m/>
    <m/>
    <x v="6"/>
    <x v="5"/>
    <x v="3"/>
  </r>
  <r>
    <s v="5-04"/>
    <d v="2012-11-09T00:00:00"/>
    <n v="1450.28"/>
    <n v="0"/>
    <n v="0"/>
    <n v="1222.55"/>
    <n v="48"/>
    <n v="25.469791666666666"/>
    <n v="227.73"/>
    <n v="7"/>
    <n v="55"/>
    <n v="32.532857142857139"/>
    <n v="26.368727272727273"/>
    <m/>
    <m/>
    <m/>
    <x v="6"/>
    <x v="5"/>
    <x v="4"/>
  </r>
  <r>
    <s v="5-04"/>
    <d v="2012-11-10T00:00:00"/>
    <n v="1101.58"/>
    <n v="0"/>
    <n v="0"/>
    <n v="497.9"/>
    <n v="23"/>
    <n v="21.64782608695652"/>
    <n v="603.67999999999995"/>
    <n v="11"/>
    <n v="34"/>
    <n v="54.879999999999995"/>
    <n v="32.399411764705881"/>
    <m/>
    <m/>
    <m/>
    <x v="6"/>
    <x v="5"/>
    <x v="5"/>
  </r>
  <r>
    <m/>
    <d v="2012-11-11T00:00:00"/>
    <n v="6979.37"/>
    <n v="2875.24"/>
    <n v="9854.61"/>
    <m/>
    <n v="192"/>
    <n v="19.99821145771811"/>
    <n v="3070.22"/>
    <n v="56"/>
    <n v="248"/>
    <n v="53.573987493987495"/>
    <n v="28.394349295631041"/>
    <m/>
    <m/>
    <m/>
    <x v="7"/>
    <x v="5"/>
    <x v="6"/>
  </r>
  <r>
    <s v="5-05"/>
    <d v="2012-11-12T00:00:00"/>
    <n v="774.36"/>
    <n v="0"/>
    <n v="0"/>
    <n v="465.35"/>
    <n v="28"/>
    <n v="16.619642857142857"/>
    <n v="309.11"/>
    <n v="11"/>
    <n v="39"/>
    <n v="28.100909090909092"/>
    <n v="19.85794871794872"/>
    <m/>
    <m/>
    <m/>
    <x v="7"/>
    <x v="5"/>
    <x v="0"/>
  </r>
  <r>
    <s v="5-05"/>
    <d v="2012-11-13T00:00:00"/>
    <n v="505.82"/>
    <n v="0"/>
    <n v="0"/>
    <n v="334.55"/>
    <n v="24"/>
    <n v="13.939583333333333"/>
    <n v="171.27"/>
    <n v="6"/>
    <n v="30"/>
    <n v="28.545000000000002"/>
    <n v="16.860666666666667"/>
    <m/>
    <m/>
    <m/>
    <x v="7"/>
    <x v="5"/>
    <x v="1"/>
  </r>
  <r>
    <s v="5-05"/>
    <d v="2012-11-14T00:00:00"/>
    <n v="692.18"/>
    <n v="0"/>
    <n v="0"/>
    <n v="443.35"/>
    <n v="24"/>
    <n v="18.472916666666666"/>
    <n v="248.83"/>
    <n v="8"/>
    <n v="32"/>
    <n v="31.103750000000002"/>
    <n v="21.630625000000002"/>
    <m/>
    <m/>
    <m/>
    <x v="7"/>
    <x v="5"/>
    <x v="2"/>
  </r>
  <r>
    <s v="5-05"/>
    <d v="2012-11-15T00:00:00"/>
    <n v="1246.3900000000001"/>
    <n v="0"/>
    <n v="0"/>
    <n v="780.35"/>
    <n v="33"/>
    <n v="23.646969696969698"/>
    <n v="468.94"/>
    <n v="8"/>
    <n v="41"/>
    <n v="58.6175"/>
    <n v="30.470487804878047"/>
    <m/>
    <m/>
    <m/>
    <x v="7"/>
    <x v="5"/>
    <x v="3"/>
  </r>
  <r>
    <s v="5-05"/>
    <d v="2012-11-16T00:00:00"/>
    <n v="1559.71"/>
    <n v="0"/>
    <n v="0"/>
    <n v="717.7"/>
    <n v="30"/>
    <n v="23.923333333333336"/>
    <n v="842.01"/>
    <n v="15"/>
    <n v="45"/>
    <n v="56.134"/>
    <n v="34.660222222222224"/>
    <m/>
    <m/>
    <m/>
    <x v="7"/>
    <x v="5"/>
    <x v="4"/>
  </r>
  <r>
    <s v="5-05"/>
    <d v="2012-11-17T00:00:00"/>
    <n v="1531.69"/>
    <n v="0"/>
    <n v="0"/>
    <n v="573.45000000000005"/>
    <n v="24"/>
    <n v="23.893750000000001"/>
    <n v="958.24"/>
    <n v="14"/>
    <n v="38"/>
    <n v="68.445714285714288"/>
    <n v="40.307631578947372"/>
    <m/>
    <m/>
    <m/>
    <x v="7"/>
    <x v="5"/>
    <x v="5"/>
  </r>
  <r>
    <m/>
    <d v="2012-11-18T00:00:00"/>
    <n v="6310.15"/>
    <n v="5755.16"/>
    <n v="12065.31"/>
    <m/>
    <n v="163"/>
    <n v="20.082699314574313"/>
    <n v="2998.4"/>
    <n v="62"/>
    <n v="225"/>
    <n v="45.157812229437233"/>
    <n v="27.29793033177717"/>
    <m/>
    <m/>
    <m/>
    <x v="8"/>
    <x v="5"/>
    <x v="6"/>
  </r>
  <r>
    <s v="5-06"/>
    <d v="2012-11-19T00:00:00"/>
    <n v="651.77"/>
    <n v="0"/>
    <n v="0"/>
    <n v="340.95"/>
    <n v="27"/>
    <n v="12.627777777777778"/>
    <n v="310.82"/>
    <n v="8"/>
    <n v="35"/>
    <n v="38.852499999999999"/>
    <n v="18.622"/>
    <m/>
    <m/>
    <m/>
    <x v="8"/>
    <x v="5"/>
    <x v="0"/>
  </r>
  <r>
    <s v="5-06"/>
    <d v="2012-11-20T00:00:00"/>
    <n v="876.3"/>
    <n v="0"/>
    <n v="0"/>
    <n v="519.85"/>
    <n v="35"/>
    <n v="14.852857142857143"/>
    <n v="353.45"/>
    <n v="9"/>
    <n v="44"/>
    <n v="39.272222222222219"/>
    <n v="19.847727272727273"/>
    <m/>
    <m/>
    <m/>
    <x v="8"/>
    <x v="5"/>
    <x v="1"/>
  </r>
  <r>
    <s v="5-06"/>
    <d v="2012-11-21T00:00:00"/>
    <n v="589.65"/>
    <n v="0"/>
    <n v="0"/>
    <n v="296.60000000000002"/>
    <n v="16"/>
    <n v="18.537500000000001"/>
    <n v="293.05"/>
    <n v="7"/>
    <n v="23"/>
    <n v="41.864285714285714"/>
    <n v="25.636956521739133"/>
    <m/>
    <m/>
    <m/>
    <x v="8"/>
    <x v="5"/>
    <x v="2"/>
  </r>
  <r>
    <s v="5-06"/>
    <d v="2012-11-22T00:00:00"/>
    <n v="1508.23"/>
    <n v="0"/>
    <n v="0"/>
    <n v="567.4"/>
    <n v="27"/>
    <n v="21.014814814814812"/>
    <n v="940.83"/>
    <n v="11"/>
    <n v="38"/>
    <n v="85.53"/>
    <n v="39.690263157894741"/>
    <m/>
    <m/>
    <m/>
    <x v="8"/>
    <x v="5"/>
    <x v="3"/>
  </r>
  <r>
    <s v="5-06"/>
    <d v="2012-11-23T00:00:00"/>
    <n v="1472.5"/>
    <n v="0"/>
    <n v="0"/>
    <n v="934.1"/>
    <n v="41"/>
    <n v="22.782926829268295"/>
    <n v="538.4"/>
    <n v="12"/>
    <n v="53"/>
    <n v="44.866666666666667"/>
    <n v="27.783018867924529"/>
    <m/>
    <m/>
    <m/>
    <x v="8"/>
    <x v="5"/>
    <x v="4"/>
  </r>
  <r>
    <s v="5-06"/>
    <d v="2012-11-24T00:00:00"/>
    <n v="2456.61"/>
    <n v="0"/>
    <n v="0"/>
    <n v="566.4"/>
    <n v="26"/>
    <n v="21.784615384615385"/>
    <n v="1890.21"/>
    <n v="18"/>
    <n v="44"/>
    <n v="105.01166666666667"/>
    <n v="55.832045454545458"/>
    <m/>
    <m/>
    <m/>
    <x v="8"/>
    <x v="5"/>
    <x v="5"/>
  </r>
  <r>
    <m/>
    <d v="2012-11-25T00:00:00"/>
    <n v="7555.0599999999995"/>
    <n v="1881.2"/>
    <n v="9436.26"/>
    <m/>
    <n v="172"/>
    <n v="18.60008199155557"/>
    <n v="4326.76"/>
    <n v="65"/>
    <n v="237"/>
    <n v="59.232890211640211"/>
    <n v="31.235335212471856"/>
    <m/>
    <m/>
    <m/>
    <x v="9"/>
    <x v="5"/>
    <x v="6"/>
  </r>
  <r>
    <s v="5-07"/>
    <d v="2012-11-26T00:00:00"/>
    <n v="650.29999999999995"/>
    <n v="0"/>
    <n v="0"/>
    <n v="514.9"/>
    <n v="27"/>
    <n v="19.07037037037037"/>
    <n v="135.4"/>
    <n v="4"/>
    <n v="31"/>
    <n v="33.85"/>
    <n v="20.977419354838709"/>
    <m/>
    <m/>
    <m/>
    <x v="9"/>
    <x v="5"/>
    <x v="0"/>
  </r>
  <r>
    <s v="5-07"/>
    <d v="2012-11-27T00:00:00"/>
    <n v="619.22"/>
    <n v="0"/>
    <n v="0"/>
    <n v="455.35"/>
    <n v="25"/>
    <n v="18.214000000000002"/>
    <n v="163.87"/>
    <n v="7"/>
    <n v="32"/>
    <n v="23.41"/>
    <n v="19.350625000000001"/>
    <m/>
    <m/>
    <m/>
    <x v="9"/>
    <x v="5"/>
    <x v="1"/>
  </r>
  <r>
    <s v="5-07"/>
    <d v="2012-11-28T00:00:00"/>
    <n v="924.2"/>
    <n v="0"/>
    <n v="0"/>
    <n v="689.35"/>
    <n v="25"/>
    <n v="27.574000000000002"/>
    <n v="234.85"/>
    <n v="7"/>
    <n v="32"/>
    <n v="33.549999999999997"/>
    <n v="28.881250000000001"/>
    <m/>
    <m/>
    <m/>
    <x v="9"/>
    <x v="5"/>
    <x v="2"/>
  </r>
  <r>
    <s v="5-07"/>
    <d v="2012-11-29T00:00:00"/>
    <n v="1177.1099999999999"/>
    <n v="0"/>
    <n v="0"/>
    <n v="572.04999999999995"/>
    <n v="22"/>
    <n v="26.002272727272725"/>
    <n v="605.05999999999995"/>
    <n v="11"/>
    <n v="33"/>
    <n v="55.00545454545454"/>
    <n v="35.669999999999995"/>
    <m/>
    <m/>
    <m/>
    <x v="9"/>
    <x v="5"/>
    <x v="3"/>
  </r>
  <r>
    <s v="5-07"/>
    <d v="2012-11-30T00:00:00"/>
    <n v="1700.17"/>
    <n v="0"/>
    <n v="0"/>
    <n v="1210"/>
    <n v="43"/>
    <n v="28.13953488372093"/>
    <n v="490.17"/>
    <n v="12"/>
    <n v="55"/>
    <n v="40.847500000000004"/>
    <n v="30.912181818181818"/>
    <m/>
    <m/>
    <m/>
    <x v="9"/>
    <x v="5"/>
    <x v="4"/>
  </r>
  <r>
    <s v="5-07"/>
    <d v="2012-12-01T00:00:00"/>
    <n v="1602.52"/>
    <n v="0"/>
    <n v="0"/>
    <n v="582.75"/>
    <n v="16"/>
    <n v="36.421875"/>
    <n v="1019.77"/>
    <n v="12"/>
    <n v="28"/>
    <n v="84.980833333333337"/>
    <n v="57.232857142857142"/>
    <m/>
    <m/>
    <m/>
    <x v="9"/>
    <x v="5"/>
    <x v="5"/>
  </r>
  <r>
    <m/>
    <d v="2012-12-02T00:00:00"/>
    <n v="6673.52"/>
    <n v="3183.13"/>
    <n v="9856.6500000000015"/>
    <m/>
    <n v="158"/>
    <n v="25.903675496894"/>
    <n v="2649.12"/>
    <n v="53"/>
    <n v="211"/>
    <n v="45.273964646464641"/>
    <n v="32.170722219312943"/>
    <m/>
    <m/>
    <m/>
    <x v="10"/>
    <x v="5"/>
    <x v="6"/>
  </r>
  <r>
    <s v="5-08"/>
    <d v="2012-12-03T00:00:00"/>
    <n v="564.73"/>
    <n v="0"/>
    <n v="0"/>
    <n v="425.25"/>
    <n v="24"/>
    <n v="17.71875"/>
    <n v="139.47999999999999"/>
    <n v="4"/>
    <n v="28"/>
    <n v="34.869999999999997"/>
    <n v="20.168928571428573"/>
    <m/>
    <m/>
    <m/>
    <x v="10"/>
    <x v="5"/>
    <x v="0"/>
  </r>
  <r>
    <s v="5-08"/>
    <d v="2012-12-04T00:00:00"/>
    <n v="759.48"/>
    <n v="0"/>
    <n v="0"/>
    <n v="470.85"/>
    <n v="23"/>
    <n v="20.471739130434784"/>
    <n v="288.63"/>
    <n v="7"/>
    <n v="30"/>
    <n v="41.232857142857142"/>
    <n v="25.315999999999999"/>
    <m/>
    <m/>
    <m/>
    <x v="10"/>
    <x v="5"/>
    <x v="1"/>
  </r>
  <r>
    <s v="5-08"/>
    <d v="2012-12-05T00:00:00"/>
    <n v="1046.69"/>
    <n v="0"/>
    <n v="0"/>
    <n v="718.6"/>
    <n v="35"/>
    <n v="20.531428571428574"/>
    <n v="328.09"/>
    <n v="7"/>
    <n v="42"/>
    <n v="46.87"/>
    <n v="24.921190476190478"/>
    <m/>
    <m/>
    <m/>
    <x v="10"/>
    <x v="5"/>
    <x v="2"/>
  </r>
  <r>
    <s v="5-08"/>
    <d v="2012-12-06T00:00:00"/>
    <n v="2008.26"/>
    <n v="0"/>
    <n v="0"/>
    <n v="804.9"/>
    <n v="31"/>
    <n v="25.964516129032258"/>
    <n v="120.36"/>
    <n v="15"/>
    <n v="46"/>
    <n v="8.0239999999999991"/>
    <n v="20.114347826086956"/>
    <m/>
    <m/>
    <m/>
    <x v="10"/>
    <x v="5"/>
    <x v="3"/>
  </r>
  <r>
    <s v="5-08"/>
    <d v="2012-12-07T00:00:00"/>
    <n v="1442.64"/>
    <n v="0"/>
    <n v="0"/>
    <n v="1253.8800000000001"/>
    <n v="42"/>
    <n v="29.854285714285716"/>
    <n v="188.76"/>
    <n v="6"/>
    <n v="48"/>
    <n v="31.459999999999997"/>
    <n v="30.055000000000003"/>
    <m/>
    <m/>
    <m/>
    <x v="10"/>
    <x v="5"/>
    <x v="4"/>
  </r>
  <r>
    <s v="5-08"/>
    <d v="2012-12-08T00:00:00"/>
    <n v="723.82"/>
    <n v="0"/>
    <n v="0"/>
    <n v="411.45"/>
    <n v="26"/>
    <n v="15.824999999999999"/>
    <n v="312.37"/>
    <n v="7"/>
    <n v="33"/>
    <n v="44.624285714285712"/>
    <n v="21.933939393939394"/>
    <m/>
    <m/>
    <m/>
    <x v="10"/>
    <x v="5"/>
    <x v="5"/>
  </r>
  <r>
    <m/>
    <d v="2012-12-09T00:00:00"/>
    <n v="6545.62"/>
    <n v="4309.8900000000003"/>
    <n v="10855.51"/>
    <m/>
    <n v="181"/>
    <n v="21.727619924196887"/>
    <n v="1377.69"/>
    <n v="46"/>
    <n v="227"/>
    <n v="34.513523809523811"/>
    <n v="23.751567711274234"/>
    <m/>
    <m/>
    <m/>
    <x v="11"/>
    <x v="5"/>
    <x v="6"/>
  </r>
  <r>
    <s v="5-09"/>
    <d v="2012-12-10T00:00:00"/>
    <n v="1439.67"/>
    <n v="0"/>
    <n v="0"/>
    <n v="614.25"/>
    <n v="23"/>
    <n v="26.706521739130434"/>
    <n v="825.42"/>
    <n v="10"/>
    <n v="33"/>
    <n v="82.542000000000002"/>
    <n v="43.626363636363635"/>
    <m/>
    <m/>
    <m/>
    <x v="11"/>
    <x v="5"/>
    <x v="0"/>
  </r>
  <r>
    <s v="5-09"/>
    <d v="2012-12-11T00:00:00"/>
    <n v="831.48"/>
    <n v="0"/>
    <n v="0"/>
    <n v="569.6"/>
    <n v="31"/>
    <n v="18.374193548387098"/>
    <n v="261.88"/>
    <n v="10"/>
    <n v="41"/>
    <n v="26.187999999999999"/>
    <n v="20.28"/>
    <m/>
    <m/>
    <m/>
    <x v="11"/>
    <x v="5"/>
    <x v="1"/>
  </r>
  <r>
    <s v="5-09"/>
    <d v="2012-12-12T00:00:00"/>
    <n v="1092.28"/>
    <n v="0"/>
    <n v="0"/>
    <n v="1064.4000000000001"/>
    <n v="37"/>
    <n v="28.767567567567571"/>
    <n v="27.73"/>
    <n v="2"/>
    <n v="39"/>
    <n v="13.865"/>
    <n v="28.003333333333337"/>
    <m/>
    <m/>
    <m/>
    <x v="11"/>
    <x v="5"/>
    <x v="2"/>
  </r>
  <r>
    <s v="5-09"/>
    <d v="2012-12-13T00:00:00"/>
    <n v="2117.65"/>
    <n v="0"/>
    <n v="0"/>
    <n v="679.35"/>
    <n v="32"/>
    <n v="21.229687500000001"/>
    <n v="1438.3"/>
    <n v="14"/>
    <n v="46"/>
    <n v="102.73571428571428"/>
    <n v="46.035869565217396"/>
    <m/>
    <m/>
    <m/>
    <x v="11"/>
    <x v="5"/>
    <x v="3"/>
  </r>
  <r>
    <s v="5-09"/>
    <d v="2012-12-14T00:00:00"/>
    <n v="2218.2800000000002"/>
    <n v="0"/>
    <n v="0"/>
    <n v="954.1"/>
    <n v="38"/>
    <n v="25.107894736842105"/>
    <n v="1264.18"/>
    <n v="21"/>
    <n v="59"/>
    <n v="60.199047619047619"/>
    <n v="37.597966101694915"/>
    <m/>
    <m/>
    <m/>
    <x v="11"/>
    <x v="5"/>
    <x v="4"/>
  </r>
  <r>
    <s v="5-09"/>
    <d v="2012-12-15T00:00:00"/>
    <n v="1329.54"/>
    <n v="0"/>
    <n v="0"/>
    <n v="719.65"/>
    <n v="24"/>
    <n v="29.985416666666666"/>
    <n v="609.89"/>
    <n v="7"/>
    <n v="31"/>
    <n v="87.127142857142857"/>
    <n v="42.888387096774196"/>
    <m/>
    <m/>
    <m/>
    <x v="11"/>
    <x v="5"/>
    <x v="5"/>
  </r>
  <r>
    <m/>
    <d v="2012-12-16T00:00:00"/>
    <n v="9028.9000000000015"/>
    <n v="3618.25"/>
    <n v="12647.150000000001"/>
    <m/>
    <n v="185"/>
    <n v="25.028546959765645"/>
    <n v="4427.4000000000005"/>
    <n v="64"/>
    <n v="249"/>
    <n v="62.109484126984135"/>
    <n v="36.405319955563904"/>
    <m/>
    <m/>
    <m/>
    <x v="12"/>
    <x v="5"/>
    <x v="6"/>
  </r>
  <r>
    <s v="5-10"/>
    <d v="2012-12-17T00:00:00"/>
    <n v="1192.58"/>
    <n v="0"/>
    <n v="0"/>
    <n v="417.75"/>
    <n v="23"/>
    <n v="18.163043478260871"/>
    <n v="774.83"/>
    <n v="17"/>
    <n v="40"/>
    <n v="45.578235294117647"/>
    <n v="29.814499999999999"/>
    <m/>
    <m/>
    <m/>
    <x v="12"/>
    <x v="5"/>
    <x v="0"/>
  </r>
  <r>
    <s v="5-10"/>
    <d v="2012-12-18T00:00:00"/>
    <n v="1428.85"/>
    <n v="0"/>
    <n v="0"/>
    <n v="459.75"/>
    <n v="28"/>
    <n v="16.419642857142858"/>
    <n v="969.1"/>
    <n v="13"/>
    <n v="41"/>
    <n v="74.546153846153842"/>
    <n v="34.849999999999994"/>
    <m/>
    <m/>
    <m/>
    <x v="12"/>
    <x v="5"/>
    <x v="1"/>
  </r>
  <r>
    <s v="5-10"/>
    <d v="2012-12-19T00:00:00"/>
    <n v="2744"/>
    <n v="0"/>
    <n v="0"/>
    <n v="1174.1500000000001"/>
    <n v="40"/>
    <n v="29.353750000000002"/>
    <n v="1569.85"/>
    <n v="15"/>
    <n v="55"/>
    <n v="104.65666666666667"/>
    <n v="49.890909090909091"/>
    <m/>
    <m/>
    <m/>
    <x v="12"/>
    <x v="5"/>
    <x v="2"/>
  </r>
  <r>
    <s v="5-10"/>
    <d v="2012-12-20T00:00:00"/>
    <n v="3270.9"/>
    <n v="0"/>
    <n v="0"/>
    <n v="1955.7"/>
    <n v="44"/>
    <n v="44.447727272727271"/>
    <n v="1315.2"/>
    <n v="13"/>
    <n v="57"/>
    <n v="101.16923076923078"/>
    <n v="57.38421052631579"/>
    <m/>
    <m/>
    <m/>
    <x v="12"/>
    <x v="5"/>
    <x v="3"/>
  </r>
  <r>
    <s v="5-10"/>
    <d v="2012-12-21T00:00:00"/>
    <n v="5523.73"/>
    <n v="0"/>
    <n v="0"/>
    <n v="1919.1"/>
    <n v="41"/>
    <n v="46.807317073170729"/>
    <n v="3604.63"/>
    <n v="41"/>
    <n v="82"/>
    <n v="87.917804878048784"/>
    <n v="67.362560975609753"/>
    <m/>
    <m/>
    <m/>
    <x v="12"/>
    <x v="5"/>
    <x v="4"/>
  </r>
  <r>
    <s v="5-10"/>
    <d v="2012-12-22T00:00:00"/>
    <n v="5287.06"/>
    <n v="0"/>
    <n v="0"/>
    <n v="2369.3000000000002"/>
    <n v="33"/>
    <n v="71.796969696969697"/>
    <n v="2917.76"/>
    <n v="29"/>
    <n v="62"/>
    <n v="100.61241379310346"/>
    <n v="85.275161290322586"/>
    <m/>
    <m/>
    <m/>
    <x v="12"/>
    <x v="5"/>
    <x v="5"/>
  </r>
  <r>
    <m/>
    <d v="2012-12-23T00:00:00"/>
    <n v="19447.12"/>
    <n v="1879.93"/>
    <n v="21327.05"/>
    <m/>
    <n v="209"/>
    <n v="37.831408396378571"/>
    <n v="11151.37"/>
    <n v="128"/>
    <n v="337"/>
    <n v="85.746750874553527"/>
    <n v="54.096223647192879"/>
    <m/>
    <m/>
    <m/>
    <x v="13"/>
    <x v="5"/>
    <x v="6"/>
  </r>
  <r>
    <s v="5-11"/>
    <d v="2012-12-24T00:00:00"/>
    <n v="6900.1"/>
    <n v="0"/>
    <n v="0"/>
    <n v="3349"/>
    <n v="90"/>
    <n v="37.211111111111109"/>
    <n v="3551.1"/>
    <n v="57"/>
    <n v="147"/>
    <n v="62.3"/>
    <n v="46.939455782312926"/>
    <m/>
    <m/>
    <m/>
    <x v="13"/>
    <x v="5"/>
    <x v="0"/>
  </r>
  <r>
    <s v="5-11"/>
    <d v="2012-12-25T00:00:00"/>
    <n v="0"/>
    <n v="0"/>
    <n v="0"/>
    <n v="0"/>
    <n v="0"/>
    <n v="0"/>
    <n v="0"/>
    <n v="0"/>
    <n v="0"/>
    <n v="0"/>
    <n v="0"/>
    <s v="CHRISTMAS DAY"/>
    <m/>
    <m/>
    <x v="13"/>
    <x v="5"/>
    <x v="1"/>
  </r>
  <r>
    <s v="5-11"/>
    <d v="2012-12-26T00:00:00"/>
    <n v="0"/>
    <n v="0"/>
    <n v="0"/>
    <n v="0"/>
    <n v="0"/>
    <n v="0"/>
    <n v="0"/>
    <n v="0"/>
    <n v="0"/>
    <n v="0"/>
    <n v="0"/>
    <s v="BOXING DAY"/>
    <m/>
    <m/>
    <x v="13"/>
    <x v="5"/>
    <x v="2"/>
  </r>
  <r>
    <s v="5-11"/>
    <d v="2012-12-27T00:00:00"/>
    <n v="0"/>
    <n v="0"/>
    <n v="0"/>
    <n v="0"/>
    <n v="0"/>
    <n v="0"/>
    <n v="0"/>
    <n v="0"/>
    <n v="0"/>
    <n v="0"/>
    <n v="0"/>
    <s v="CLOSED"/>
    <m/>
    <m/>
    <x v="13"/>
    <x v="5"/>
    <x v="3"/>
  </r>
  <r>
    <s v="5-11"/>
    <d v="2012-12-28T00:00:00"/>
    <n v="0"/>
    <n v="0"/>
    <n v="0"/>
    <n v="0"/>
    <n v="0"/>
    <n v="0"/>
    <n v="0"/>
    <n v="0"/>
    <n v="0"/>
    <n v="0"/>
    <n v="0"/>
    <s v="CLOSED"/>
    <m/>
    <m/>
    <x v="13"/>
    <x v="5"/>
    <x v="4"/>
  </r>
  <r>
    <s v="5-11"/>
    <d v="2012-12-29T00:00:00"/>
    <n v="0"/>
    <n v="0"/>
    <n v="0"/>
    <n v="0"/>
    <n v="0"/>
    <n v="0"/>
    <n v="0"/>
    <n v="0"/>
    <n v="0"/>
    <n v="0"/>
    <n v="0"/>
    <s v="CLOSED"/>
    <m/>
    <m/>
    <x v="13"/>
    <x v="5"/>
    <x v="5"/>
  </r>
  <r>
    <m/>
    <d v="2012-12-30T00:00:00"/>
    <n v="6900.1"/>
    <n v="3946.36"/>
    <n v="10846.460000000001"/>
    <m/>
    <n v="90"/>
    <n v="6.2018518518518517"/>
    <n v="3551.1"/>
    <n v="57"/>
    <n v="147"/>
    <n v="10.383333333333333"/>
    <n v="7.8232426303854874"/>
    <m/>
    <m/>
    <m/>
    <x v="14"/>
    <x v="5"/>
    <x v="6"/>
  </r>
  <r>
    <s v="5-12"/>
    <d v="2012-12-31T00:00:00"/>
    <n v="0"/>
    <n v="0"/>
    <n v="0"/>
    <n v="0"/>
    <n v="0"/>
    <n v="0"/>
    <n v="0"/>
    <n v="0"/>
    <n v="0"/>
    <n v="0"/>
    <n v="0"/>
    <s v="CLOSED"/>
    <m/>
    <m/>
    <x v="14"/>
    <x v="5"/>
    <x v="0"/>
  </r>
  <r>
    <s v="5-12"/>
    <d v="2013-01-01T00:00:00"/>
    <n v="0"/>
    <n v="0"/>
    <n v="0"/>
    <n v="0"/>
    <n v="0"/>
    <n v="0"/>
    <n v="0"/>
    <n v="0"/>
    <n v="0"/>
    <n v="0"/>
    <n v="0"/>
    <s v="NEW YEARS DAY"/>
    <m/>
    <m/>
    <x v="15"/>
    <x v="6"/>
    <x v="1"/>
  </r>
  <r>
    <s v="5-12"/>
    <d v="2013-01-02T00:00:00"/>
    <n v="984.45"/>
    <n v="0"/>
    <n v="0"/>
    <n v="646.1"/>
    <n v="27"/>
    <n v="23.92962962962963"/>
    <n v="348.35"/>
    <n v="9"/>
    <n v="36"/>
    <n v="38.705555555555556"/>
    <n v="27.623611111111114"/>
    <m/>
    <m/>
    <m/>
    <x v="15"/>
    <x v="6"/>
    <x v="2"/>
  </r>
  <r>
    <s v="5-12"/>
    <d v="2013-01-03T00:00:00"/>
    <n v="1570.57"/>
    <n v="0"/>
    <n v="0"/>
    <n v="559.79999999999995"/>
    <n v="29"/>
    <n v="19.303448275862067"/>
    <n v="1010.77"/>
    <n v="11"/>
    <n v="40"/>
    <n v="91.88818181818182"/>
    <n v="39.264249999999997"/>
    <m/>
    <m/>
    <m/>
    <x v="15"/>
    <x v="6"/>
    <x v="3"/>
  </r>
  <r>
    <s v="5-12"/>
    <d v="2013-01-04T00:00:00"/>
    <n v="1364.38"/>
    <n v="0"/>
    <n v="0"/>
    <n v="780.35"/>
    <n v="32"/>
    <n v="24.385937500000001"/>
    <n v="584.03"/>
    <n v="12"/>
    <n v="44"/>
    <n v="48.669166666666662"/>
    <n v="31.008636363636366"/>
    <m/>
    <m/>
    <m/>
    <x v="15"/>
    <x v="6"/>
    <x v="4"/>
  </r>
  <r>
    <s v="5-12"/>
    <d v="2013-01-05T00:00:00"/>
    <n v="800.99"/>
    <n v="0"/>
    <n v="0"/>
    <n v="358"/>
    <n v="18"/>
    <n v="19.888888888888889"/>
    <n v="442.99"/>
    <n v="8"/>
    <n v="26"/>
    <n v="55.373750000000001"/>
    <n v="30.807307692307692"/>
    <m/>
    <m/>
    <m/>
    <x v="15"/>
    <x v="6"/>
    <x v="5"/>
  </r>
  <r>
    <m/>
    <d v="2013-01-06T00:00:00"/>
    <n v="4720.3900000000003"/>
    <n v="3683.16"/>
    <n v="8403.5499999999993"/>
    <m/>
    <n v="106"/>
    <n v="14.584650715730097"/>
    <n v="2386.14"/>
    <n v="40"/>
    <n v="146"/>
    <n v="39.106109006734009"/>
    <n v="21.450634194509195"/>
    <m/>
    <m/>
    <m/>
    <x v="16"/>
    <x v="6"/>
    <x v="6"/>
  </r>
  <r>
    <s v="5-13"/>
    <d v="2013-01-07T00:00:00"/>
    <n v="749.73"/>
    <n v="0"/>
    <n v="0"/>
    <n v="490.35"/>
    <n v="22"/>
    <n v="22.288636363636364"/>
    <n v="259.38"/>
    <n v="8"/>
    <n v="30"/>
    <n v="32.422499999999999"/>
    <n v="24.991"/>
    <m/>
    <m/>
    <m/>
    <x v="16"/>
    <x v="6"/>
    <x v="0"/>
  </r>
  <r>
    <s v="5-13"/>
    <d v="2013-01-08T00:00:00"/>
    <n v="511.86"/>
    <n v="0"/>
    <n v="0"/>
    <n v="286.55"/>
    <n v="19"/>
    <n v="15.081578947368422"/>
    <n v="225.31"/>
    <n v="7"/>
    <n v="26"/>
    <n v="32.187142857142859"/>
    <n v="19.686923076923076"/>
    <m/>
    <m/>
    <m/>
    <x v="16"/>
    <x v="6"/>
    <x v="1"/>
  </r>
  <r>
    <s v="5-13"/>
    <d v="2013-01-09T00:00:00"/>
    <n v="979.51"/>
    <n v="0"/>
    <n v="0"/>
    <n v="578.9"/>
    <n v="27"/>
    <n v="21.44074074074074"/>
    <n v="400.61"/>
    <n v="14"/>
    <n v="41"/>
    <n v="28.615000000000002"/>
    <n v="23.890487804878049"/>
    <m/>
    <m/>
    <m/>
    <x v="16"/>
    <x v="6"/>
    <x v="2"/>
  </r>
  <r>
    <s v="5-13"/>
    <d v="2013-01-10T00:00:00"/>
    <n v="1920.69"/>
    <n v="0"/>
    <n v="0"/>
    <n v="619.65"/>
    <n v="20"/>
    <n v="30.982499999999998"/>
    <n v="1301.04"/>
    <n v="12"/>
    <n v="32"/>
    <n v="108.42"/>
    <n v="60.021562500000002"/>
    <m/>
    <m/>
    <m/>
    <x v="16"/>
    <x v="6"/>
    <x v="3"/>
  </r>
  <r>
    <s v="5-13"/>
    <d v="2013-01-11T00:00:00"/>
    <n v="1291.8599999999999"/>
    <n v="0"/>
    <n v="0"/>
    <n v="792.7"/>
    <n v="28"/>
    <n v="28.310714285714287"/>
    <n v="499.16"/>
    <n v="17"/>
    <n v="45"/>
    <n v="29.362352941176471"/>
    <n v="28.708000000000002"/>
    <m/>
    <m/>
    <m/>
    <x v="16"/>
    <x v="6"/>
    <x v="4"/>
  </r>
  <r>
    <s v="5-13"/>
    <d v="2013-01-12T00:00:00"/>
    <n v="620.92999999999995"/>
    <n v="0"/>
    <n v="0"/>
    <n v="384.55"/>
    <n v="24"/>
    <n v="16.022916666666667"/>
    <n v="236.38"/>
    <n v="6"/>
    <n v="30"/>
    <n v="39.396666666666668"/>
    <n v="20.69766666666667"/>
    <m/>
    <m/>
    <m/>
    <x v="16"/>
    <x v="6"/>
    <x v="5"/>
  </r>
  <r>
    <m/>
    <d v="2013-01-13T00:00:00"/>
    <n v="6074.5800000000008"/>
    <n v="1024.99"/>
    <n v="7099.5700000000006"/>
    <m/>
    <n v="140"/>
    <n v="22.354514500687745"/>
    <n v="2921.88"/>
    <n v="64"/>
    <n v="204"/>
    <n v="45.067277077497664"/>
    <n v="29.665940008077968"/>
    <m/>
    <m/>
    <m/>
    <x v="17"/>
    <x v="6"/>
    <x v="6"/>
  </r>
  <r>
    <s v="5-14"/>
    <d v="2013-01-14T00:00:00"/>
    <n v="1549.24"/>
    <n v="0"/>
    <n v="0"/>
    <n v="352.5"/>
    <n v="20"/>
    <n v="17.625"/>
    <n v="1196.74"/>
    <n v="11"/>
    <n v="31"/>
    <n v="108.79454545454546"/>
    <n v="49.975483870967743"/>
    <m/>
    <m/>
    <m/>
    <x v="17"/>
    <x v="6"/>
    <x v="0"/>
  </r>
  <r>
    <s v="5-14"/>
    <d v="2013-01-15T00:00:00"/>
    <n v="678.07"/>
    <n v="0"/>
    <n v="0"/>
    <n v="518.95000000000005"/>
    <n v="21"/>
    <n v="24.711904761904766"/>
    <n v="159.12"/>
    <n v="6"/>
    <n v="27"/>
    <n v="26.52"/>
    <n v="25.113703703703706"/>
    <m/>
    <m/>
    <m/>
    <x v="17"/>
    <x v="6"/>
    <x v="1"/>
  </r>
  <r>
    <s v="5-14"/>
    <d v="2013-01-16T00:00:00"/>
    <n v="1046.1600000000001"/>
    <n v="0"/>
    <n v="0"/>
    <n v="568.9"/>
    <n v="34"/>
    <n v="16.732352941176469"/>
    <n v="477.26"/>
    <n v="10"/>
    <n v="44"/>
    <n v="47.725999999999999"/>
    <n v="23.776363636363634"/>
    <m/>
    <m/>
    <m/>
    <x v="17"/>
    <x v="6"/>
    <x v="2"/>
  </r>
  <r>
    <s v="5-14"/>
    <d v="2013-01-17T00:00:00"/>
    <n v="1260.96"/>
    <n v="0"/>
    <n v="0"/>
    <n v="658.4"/>
    <n v="32"/>
    <n v="20.574999999999999"/>
    <n v="602.55999999999995"/>
    <n v="11"/>
    <n v="43"/>
    <n v="54.778181818181814"/>
    <n v="29.324651162790698"/>
    <m/>
    <m/>
    <m/>
    <x v="17"/>
    <x v="6"/>
    <x v="3"/>
  </r>
  <r>
    <s v="5-14"/>
    <d v="2013-01-18T00:00:00"/>
    <n v="1304.57"/>
    <n v="0"/>
    <n v="0"/>
    <n v="910.5"/>
    <n v="36"/>
    <n v="25.291666666666668"/>
    <n v="394.07"/>
    <n v="11"/>
    <n v="47"/>
    <n v="35.824545454545451"/>
    <n v="27.756808510638297"/>
    <m/>
    <m/>
    <m/>
    <x v="17"/>
    <x v="6"/>
    <x v="4"/>
  </r>
  <r>
    <s v="5-14"/>
    <d v="2013-01-19T00:00:00"/>
    <n v="1007.31"/>
    <n v="0"/>
    <n v="0"/>
    <n v="331.85"/>
    <n v="20"/>
    <n v="16.592500000000001"/>
    <n v="675.46"/>
    <n v="11"/>
    <n v="31"/>
    <n v="61.405454545454546"/>
    <n v="32.493870967741934"/>
    <m/>
    <m/>
    <m/>
    <x v="17"/>
    <x v="6"/>
    <x v="5"/>
  </r>
  <r>
    <m/>
    <d v="2013-01-20T00:00:00"/>
    <n v="6846.3099999999995"/>
    <n v="4915.6099999999997"/>
    <n v="11761.919999999998"/>
    <m/>
    <n v="163"/>
    <n v="20.254737394957985"/>
    <n v="3505.2100000000005"/>
    <n v="60"/>
    <n v="223"/>
    <n v="55.841454545454553"/>
    <n v="31.40681364203434"/>
    <m/>
    <m/>
    <m/>
    <x v="18"/>
    <x v="6"/>
    <x v="6"/>
  </r>
  <r>
    <s v="5-16"/>
    <d v="2013-01-21T00:00:00"/>
    <n v="804.58"/>
    <n v="0"/>
    <n v="0"/>
    <n v="393.4"/>
    <n v="23"/>
    <n v="17.104347826086954"/>
    <n v="411.18"/>
    <n v="10"/>
    <n v="33"/>
    <n v="41.118000000000002"/>
    <n v="24.381212121212119"/>
    <m/>
    <m/>
    <m/>
    <x v="18"/>
    <x v="6"/>
    <x v="0"/>
  </r>
  <r>
    <s v="5-16"/>
    <d v="2013-01-22T00:00:00"/>
    <n v="600.20000000000005"/>
    <n v="0"/>
    <n v="0"/>
    <n v="307.45"/>
    <n v="24"/>
    <n v="12.810416666666667"/>
    <n v="292.75"/>
    <n v="7"/>
    <n v="31"/>
    <n v="41.821428571428569"/>
    <n v="19.361290322580647"/>
    <m/>
    <m/>
    <m/>
    <x v="18"/>
    <x v="6"/>
    <x v="1"/>
  </r>
  <r>
    <s v="5-16"/>
    <d v="2013-01-23T00:00:00"/>
    <n v="670.85"/>
    <n v="0"/>
    <n v="0"/>
    <n v="389.85"/>
    <n v="24"/>
    <n v="16.243750000000002"/>
    <n v="281"/>
    <n v="9"/>
    <n v="33"/>
    <n v="31.222222222222221"/>
    <n v="20.328787878787878"/>
    <m/>
    <m/>
    <m/>
    <x v="18"/>
    <x v="6"/>
    <x v="2"/>
  </r>
  <r>
    <s v="5-16"/>
    <d v="2013-01-24T00:00:00"/>
    <n v="1415.96"/>
    <n v="0"/>
    <n v="0"/>
    <n v="461.2"/>
    <n v="28"/>
    <n v="16.471428571428572"/>
    <n v="954.76"/>
    <n v="9"/>
    <n v="37"/>
    <n v="106.08444444444444"/>
    <n v="38.269189189189191"/>
    <m/>
    <m/>
    <m/>
    <x v="18"/>
    <x v="6"/>
    <x v="3"/>
  </r>
  <r>
    <s v="5-16"/>
    <d v="2013-01-25T00:00:00"/>
    <n v="2264.7800000000002"/>
    <n v="0"/>
    <n v="0"/>
    <n v="1016.45"/>
    <n v="44"/>
    <n v="23.101136363636364"/>
    <n v="1248.33"/>
    <n v="22"/>
    <n v="66"/>
    <n v="56.742272727272727"/>
    <n v="34.314848484848483"/>
    <m/>
    <m/>
    <m/>
    <x v="18"/>
    <x v="6"/>
    <x v="4"/>
  </r>
  <r>
    <s v="5-16"/>
    <d v="2013-01-26T00:00:00"/>
    <n v="996.51"/>
    <n v="0"/>
    <n v="0"/>
    <n v="496.55"/>
    <n v="21"/>
    <n v="23.645238095238096"/>
    <n v="499.96"/>
    <n v="13"/>
    <n v="34"/>
    <n v="38.458461538461535"/>
    <n v="29.309117647058823"/>
    <m/>
    <m/>
    <m/>
    <x v="18"/>
    <x v="6"/>
    <x v="5"/>
  </r>
  <r>
    <m/>
    <d v="2013-01-27T00:00:00"/>
    <n v="6752.880000000001"/>
    <n v="2048.88"/>
    <n v="8801.760000000002"/>
    <m/>
    <n v="164"/>
    <n v="18.22938625384278"/>
    <n v="3687.98"/>
    <n v="70"/>
    <n v="234"/>
    <n v="52.574471583971579"/>
    <n v="27.660740940612857"/>
    <m/>
    <m/>
    <m/>
    <x v="19"/>
    <x v="6"/>
    <x v="6"/>
  </r>
  <r>
    <s v="5-17"/>
    <d v="2013-01-28T00:00:00"/>
    <n v="0"/>
    <n v="0"/>
    <n v="0"/>
    <n v="0"/>
    <n v="0"/>
    <n v="0"/>
    <n v="0"/>
    <n v="0"/>
    <n v="0"/>
    <n v="0"/>
    <n v="0"/>
    <s v="AUST DAY HOLIDAY"/>
    <m/>
    <m/>
    <x v="19"/>
    <x v="6"/>
    <x v="0"/>
  </r>
  <r>
    <s v="5-17"/>
    <d v="2013-01-29T00:00:00"/>
    <n v="0"/>
    <n v="0"/>
    <n v="0"/>
    <n v="0"/>
    <n v="0"/>
    <n v="0"/>
    <n v="0"/>
    <n v="0"/>
    <n v="0"/>
    <n v="0"/>
    <n v="0"/>
    <s v="STORM"/>
    <m/>
    <m/>
    <x v="19"/>
    <x v="6"/>
    <x v="1"/>
  </r>
  <r>
    <s v="5-17"/>
    <d v="2013-01-30T00:00:00"/>
    <n v="0"/>
    <n v="0"/>
    <n v="0"/>
    <n v="0"/>
    <n v="0"/>
    <n v="0"/>
    <n v="0"/>
    <n v="0"/>
    <n v="0"/>
    <n v="0"/>
    <n v="0"/>
    <s v="STORM"/>
    <m/>
    <m/>
    <x v="19"/>
    <x v="6"/>
    <x v="2"/>
  </r>
  <r>
    <s v="5-17"/>
    <d v="2013-01-31T00:00:00"/>
    <n v="0"/>
    <n v="0"/>
    <n v="0"/>
    <n v="0"/>
    <n v="0"/>
    <n v="0"/>
    <n v="0"/>
    <n v="0"/>
    <n v="0"/>
    <n v="0"/>
    <n v="0"/>
    <s v="STORM"/>
    <m/>
    <m/>
    <x v="19"/>
    <x v="6"/>
    <x v="3"/>
  </r>
  <r>
    <s v="5-17"/>
    <d v="2013-02-01T00:00:00"/>
    <n v="0"/>
    <n v="0"/>
    <n v="0"/>
    <n v="0"/>
    <n v="0"/>
    <n v="0"/>
    <n v="0"/>
    <n v="0"/>
    <n v="0"/>
    <n v="0"/>
    <n v="0"/>
    <s v="STORM"/>
    <m/>
    <m/>
    <x v="19"/>
    <x v="6"/>
    <x v="4"/>
  </r>
  <r>
    <s v="5-17"/>
    <d v="2013-02-02T00:00:00"/>
    <n v="0"/>
    <n v="0"/>
    <n v="0"/>
    <n v="0"/>
    <n v="0"/>
    <n v="0"/>
    <n v="0"/>
    <n v="0"/>
    <n v="0"/>
    <n v="0"/>
    <n v="0"/>
    <s v="STORM"/>
    <m/>
    <m/>
    <x v="19"/>
    <x v="6"/>
    <x v="5"/>
  </r>
  <r>
    <m/>
    <d v="2013-02-03T00:00:00"/>
    <n v="0"/>
    <n v="0"/>
    <n v="0"/>
    <m/>
    <n v="0"/>
    <n v="0"/>
    <n v="0"/>
    <n v="0"/>
    <n v="0"/>
    <n v="0"/>
    <n v="0"/>
    <m/>
    <m/>
    <m/>
    <x v="20"/>
    <x v="6"/>
    <x v="6"/>
  </r>
  <r>
    <s v="5-18"/>
    <d v="2013-02-04T00:00:00"/>
    <n v="0"/>
    <n v="0"/>
    <n v="0"/>
    <n v="0"/>
    <n v="0"/>
    <n v="0"/>
    <n v="0"/>
    <n v="0"/>
    <n v="0"/>
    <n v="0"/>
    <n v="0"/>
    <s v="STORM"/>
    <m/>
    <m/>
    <x v="20"/>
    <x v="6"/>
    <x v="0"/>
  </r>
  <r>
    <s v="5-18"/>
    <d v="2013-02-05T00:00:00"/>
    <n v="0"/>
    <n v="0"/>
    <n v="0"/>
    <n v="0"/>
    <n v="0"/>
    <n v="0"/>
    <n v="0"/>
    <n v="0"/>
    <n v="0"/>
    <n v="0"/>
    <n v="0"/>
    <s v="STORM"/>
    <m/>
    <m/>
    <x v="20"/>
    <x v="6"/>
    <x v="1"/>
  </r>
  <r>
    <s v="5-18"/>
    <d v="2013-02-06T00:00:00"/>
    <n v="0"/>
    <n v="0"/>
    <n v="0"/>
    <n v="0"/>
    <n v="0"/>
    <n v="0"/>
    <n v="0"/>
    <n v="0"/>
    <n v="0"/>
    <n v="0"/>
    <n v="0"/>
    <s v="STORM"/>
    <m/>
    <m/>
    <x v="20"/>
    <x v="6"/>
    <x v="2"/>
  </r>
  <r>
    <s v="5-18"/>
    <d v="2013-02-07T00:00:00"/>
    <n v="2035.76"/>
    <n v="0"/>
    <n v="0"/>
    <n v="441.7"/>
    <n v="21"/>
    <n v="21.033333333333331"/>
    <n v="1594.06"/>
    <n v="19"/>
    <n v="40"/>
    <n v="83.897894736842105"/>
    <n v="50.893999999999998"/>
    <m/>
    <m/>
    <m/>
    <x v="20"/>
    <x v="6"/>
    <x v="3"/>
  </r>
  <r>
    <s v="5-18"/>
    <d v="2013-02-08T00:00:00"/>
    <n v="1310.82"/>
    <n v="0"/>
    <n v="0"/>
    <n v="813.35"/>
    <n v="38"/>
    <n v="21.403947368421054"/>
    <n v="497.47"/>
    <n v="14"/>
    <n v="52"/>
    <n v="35.533571428571427"/>
    <n v="25.208076923076927"/>
    <m/>
    <m/>
    <m/>
    <x v="20"/>
    <x v="6"/>
    <x v="4"/>
  </r>
  <r>
    <s v="5-18"/>
    <d v="2013-02-09T00:00:00"/>
    <n v="0"/>
    <n v="0"/>
    <n v="0"/>
    <n v="0"/>
    <n v="0"/>
    <n v="0"/>
    <n v="0"/>
    <n v="0"/>
    <n v="0"/>
    <n v="0"/>
    <n v="0"/>
    <s v="CLOSED"/>
    <m/>
    <m/>
    <x v="20"/>
    <x v="6"/>
    <x v="5"/>
  </r>
  <r>
    <m/>
    <d v="2013-02-10T00:00:00"/>
    <n v="3346.58"/>
    <n v="2275.5"/>
    <n v="5622.08"/>
    <m/>
    <n v="59"/>
    <n v="7.0728801169590652"/>
    <n v="2091.5299999999997"/>
    <n v="33"/>
    <n v="92"/>
    <n v="19.905244360902255"/>
    <n v="12.683679487179488"/>
    <m/>
    <m/>
    <m/>
    <x v="21"/>
    <x v="6"/>
    <x v="6"/>
  </r>
  <r>
    <s v="5-19"/>
    <d v="2013-02-11T00:00:00"/>
    <n v="616.30999999999995"/>
    <n v="0"/>
    <n v="0"/>
    <n v="328.65"/>
    <n v="20"/>
    <n v="16.432499999999997"/>
    <n v="287.66000000000003"/>
    <n v="7"/>
    <n v="27"/>
    <n v="41.094285714285718"/>
    <n v="22.826296296296295"/>
    <m/>
    <m/>
    <m/>
    <x v="21"/>
    <x v="6"/>
    <x v="0"/>
  </r>
  <r>
    <s v="5-19"/>
    <d v="2013-02-12T00:00:00"/>
    <n v="805.91"/>
    <n v="0"/>
    <n v="0"/>
    <n v="492.55"/>
    <n v="26"/>
    <n v="18.944230769230771"/>
    <n v="313.36"/>
    <n v="9"/>
    <n v="35"/>
    <n v="34.817777777777778"/>
    <n v="23.026000000000003"/>
    <m/>
    <m/>
    <m/>
    <x v="21"/>
    <x v="6"/>
    <x v="1"/>
  </r>
  <r>
    <s v="5-19"/>
    <d v="2013-02-13T00:00:00"/>
    <n v="653.25"/>
    <n v="0"/>
    <n v="0"/>
    <n v="409.3"/>
    <n v="26"/>
    <n v="15.742307692307692"/>
    <n v="243.95"/>
    <n v="8"/>
    <n v="34"/>
    <n v="30.493749999999999"/>
    <n v="19.213235294117649"/>
    <m/>
    <m/>
    <m/>
    <x v="21"/>
    <x v="6"/>
    <x v="2"/>
  </r>
  <r>
    <s v="5-19"/>
    <d v="2013-02-14T00:00:00"/>
    <n v="1813.66"/>
    <n v="0"/>
    <n v="0"/>
    <n v="430.25"/>
    <n v="17"/>
    <n v="25.308823529411764"/>
    <n v="1383.41"/>
    <n v="14"/>
    <n v="31"/>
    <n v="98.815000000000012"/>
    <n v="58.505161290322583"/>
    <m/>
    <m/>
    <m/>
    <x v="21"/>
    <x v="6"/>
    <x v="3"/>
  </r>
  <r>
    <s v="5-19"/>
    <d v="2013-02-15T00:00:00"/>
    <n v="895.76"/>
    <n v="0"/>
    <n v="0"/>
    <n v="557.04999999999995"/>
    <n v="26"/>
    <n v="21.424999999999997"/>
    <n v="338.71"/>
    <n v="5"/>
    <n v="31"/>
    <n v="67.74199999999999"/>
    <n v="28.895483870967741"/>
    <m/>
    <m/>
    <m/>
    <x v="21"/>
    <x v="6"/>
    <x v="4"/>
  </r>
  <r>
    <s v="5-19"/>
    <d v="2013-02-16T00:00:00"/>
    <n v="513.49"/>
    <n v="0"/>
    <n v="0"/>
    <n v="196.55"/>
    <n v="8"/>
    <n v="24.568750000000001"/>
    <n v="316.94"/>
    <n v="8"/>
    <n v="16"/>
    <n v="39.6175"/>
    <n v="32.093125000000001"/>
    <m/>
    <m/>
    <m/>
    <x v="21"/>
    <x v="6"/>
    <x v="5"/>
  </r>
  <r>
    <m/>
    <d v="2013-02-17T00:00:00"/>
    <n v="5298.38"/>
    <n v="1396.2"/>
    <n v="6694.58"/>
    <m/>
    <n v="123"/>
    <n v="20.403601998491705"/>
    <n v="2884.03"/>
    <n v="51"/>
    <n v="174"/>
    <n v="52.096718915343907"/>
    <n v="30.759883625284051"/>
    <m/>
    <m/>
    <m/>
    <x v="22"/>
    <x v="6"/>
    <x v="6"/>
  </r>
  <r>
    <s v="5-20"/>
    <d v="2013-02-18T00:00:00"/>
    <n v="2143.94"/>
    <n v="0"/>
    <n v="0"/>
    <n v="788.45"/>
    <n v="34"/>
    <n v="23.189705882352943"/>
    <n v="1355.49"/>
    <n v="11"/>
    <n v="45"/>
    <n v="123.22636363636364"/>
    <n v="47.643111111111111"/>
    <m/>
    <m/>
    <m/>
    <x v="22"/>
    <x v="6"/>
    <x v="0"/>
  </r>
  <r>
    <s v="5-20"/>
    <d v="2013-02-19T00:00:00"/>
    <n v="586.98"/>
    <n v="0"/>
    <n v="0"/>
    <n v="329.15"/>
    <n v="22"/>
    <n v="14.961363636363636"/>
    <n v="257.83"/>
    <n v="5"/>
    <n v="27"/>
    <n v="51.565999999999995"/>
    <n v="21.740000000000002"/>
    <m/>
    <m/>
    <m/>
    <x v="22"/>
    <x v="6"/>
    <x v="1"/>
  </r>
  <r>
    <s v="5-20"/>
    <d v="2013-02-20T00:00:00"/>
    <n v="617.75"/>
    <n v="0"/>
    <n v="0"/>
    <n v="376.85"/>
    <n v="30"/>
    <n v="12.561666666666667"/>
    <n v="240.9"/>
    <n v="7"/>
    <n v="37"/>
    <n v="34.414285714285718"/>
    <n v="16.695945945945947"/>
    <m/>
    <m/>
    <m/>
    <x v="22"/>
    <x v="6"/>
    <x v="2"/>
  </r>
  <r>
    <s v="5-20"/>
    <d v="2013-02-21T00:00:00"/>
    <n v="682.3"/>
    <n v="0"/>
    <n v="0"/>
    <n v="428.1"/>
    <n v="0"/>
    <n v="0"/>
    <n v="154.19999999999999"/>
    <n v="0"/>
    <n v="0"/>
    <n v="0"/>
    <n v="0"/>
    <m/>
    <m/>
    <m/>
    <x v="22"/>
    <x v="6"/>
    <x v="3"/>
  </r>
  <r>
    <s v="5-20"/>
    <d v="2013-02-22T00:00:00"/>
    <n v="1512.69"/>
    <n v="0"/>
    <n v="0"/>
    <n v="762.2"/>
    <n v="61"/>
    <n v="12.495081967213116"/>
    <n v="850.49"/>
    <n v="17"/>
    <n v="78"/>
    <n v="50.028823529411767"/>
    <n v="20.675512820512822"/>
    <m/>
    <m/>
    <m/>
    <x v="22"/>
    <x v="6"/>
    <x v="4"/>
  </r>
  <r>
    <s v="5-20"/>
    <d v="2013-02-23T00:00:00"/>
    <n v="1210.56"/>
    <n v="0"/>
    <n v="0"/>
    <n v="671.9"/>
    <n v="30"/>
    <n v="22.396666666666665"/>
    <n v="538.66"/>
    <n v="17"/>
    <n v="47"/>
    <n v="31.685882352941174"/>
    <n v="25.756595744680851"/>
    <m/>
    <m/>
    <m/>
    <x v="22"/>
    <x v="6"/>
    <x v="5"/>
  </r>
  <r>
    <m/>
    <d v="2013-02-24T00:00:00"/>
    <n v="6754.2199999999993"/>
    <n v="6679.64"/>
    <n v="13433.86"/>
    <m/>
    <n v="177"/>
    <n v="14.26741413654384"/>
    <n v="3397.5699999999997"/>
    <n v="57"/>
    <n v="234"/>
    <n v="48.486892538833722"/>
    <n v="22.085194270375123"/>
    <m/>
    <m/>
    <m/>
    <x v="23"/>
    <x v="6"/>
    <x v="6"/>
  </r>
  <r>
    <s v="5-21"/>
    <d v="2013-02-25T00:00:00"/>
    <n v="474.08"/>
    <n v="0"/>
    <n v="0"/>
    <n v="268.7"/>
    <n v="22"/>
    <n v="12.213636363636363"/>
    <n v="205.38"/>
    <n v="6"/>
    <n v="28"/>
    <n v="34.229999999999997"/>
    <n v="16.931428571428572"/>
    <m/>
    <m/>
    <m/>
    <x v="23"/>
    <x v="6"/>
    <x v="0"/>
  </r>
  <r>
    <s v="5-21"/>
    <d v="2013-02-26T00:00:00"/>
    <n v="1221.3499999999999"/>
    <n v="0"/>
    <n v="0"/>
    <n v="550.54999999999995"/>
    <n v="32"/>
    <n v="17.204687499999999"/>
    <n v="670.8"/>
    <n v="13"/>
    <n v="45"/>
    <n v="51.599999999999994"/>
    <n v="27.141111111111108"/>
    <m/>
    <m/>
    <m/>
    <x v="23"/>
    <x v="6"/>
    <x v="1"/>
  </r>
  <r>
    <s v="5-21"/>
    <d v="2013-02-27T00:00:00"/>
    <n v="705.84"/>
    <n v="0"/>
    <n v="0"/>
    <n v="436.65"/>
    <n v="27"/>
    <n v="16.172222222222221"/>
    <n v="269.19"/>
    <n v="10"/>
    <n v="37"/>
    <n v="26.919"/>
    <n v="19.076756756756755"/>
    <m/>
    <m/>
    <m/>
    <x v="23"/>
    <x v="6"/>
    <x v="2"/>
  </r>
  <r>
    <s v="5-21"/>
    <d v="2013-02-28T00:00:00"/>
    <n v="1052.25"/>
    <n v="0"/>
    <n v="0"/>
    <n v="329.35"/>
    <n v="21"/>
    <n v="15.683333333333334"/>
    <n v="722.9"/>
    <n v="6"/>
    <n v="27"/>
    <n v="120.48333333333333"/>
    <n v="38.972222222222221"/>
    <m/>
    <m/>
    <m/>
    <x v="23"/>
    <x v="6"/>
    <x v="3"/>
  </r>
  <r>
    <s v="5-21"/>
    <d v="2013-03-01T00:00:00"/>
    <n v="1586.14"/>
    <n v="0"/>
    <n v="0"/>
    <n v="1069.05"/>
    <n v="40"/>
    <n v="26.72625"/>
    <n v="517.09"/>
    <n v="11"/>
    <n v="51"/>
    <n v="47.008181818181818"/>
    <n v="31.100784313725487"/>
    <m/>
    <m/>
    <m/>
    <x v="23"/>
    <x v="6"/>
    <x v="4"/>
  </r>
  <r>
    <s v="5-21"/>
    <d v="2013-03-02T00:00:00"/>
    <n v="715.64"/>
    <n v="0"/>
    <n v="0"/>
    <n v="306.45"/>
    <n v="16"/>
    <n v="19.153124999999999"/>
    <n v="379.19"/>
    <n v="7"/>
    <n v="23"/>
    <n v="54.17"/>
    <n v="29.810434782608695"/>
    <m/>
    <m/>
    <m/>
    <x v="23"/>
    <x v="6"/>
    <x v="5"/>
  </r>
  <r>
    <m/>
    <d v="2013-03-03T00:00:00"/>
    <n v="5755.3"/>
    <n v="1979.41"/>
    <n v="7734.71"/>
    <m/>
    <n v="158"/>
    <n v="17.858875736531989"/>
    <n v="2764.55"/>
    <n v="53"/>
    <n v="211"/>
    <n v="55.735085858585855"/>
    <n v="27.172122959642138"/>
    <m/>
    <m/>
    <m/>
    <x v="24"/>
    <x v="6"/>
    <x v="6"/>
  </r>
  <r>
    <s v="5-22"/>
    <d v="2013-03-04T00:00:00"/>
    <n v="677.85"/>
    <n v="0"/>
    <n v="0"/>
    <n v="342.95"/>
    <n v="10"/>
    <n v="34.295000000000002"/>
    <n v="334.9"/>
    <n v="10"/>
    <n v="20"/>
    <n v="33.489999999999995"/>
    <n v="33.892499999999998"/>
    <m/>
    <m/>
    <m/>
    <x v="24"/>
    <x v="6"/>
    <x v="0"/>
  </r>
  <r>
    <s v="5-22"/>
    <d v="2013-03-05T00:00:00"/>
    <n v="648.19000000000005"/>
    <n v="0"/>
    <n v="0"/>
    <n v="356.9"/>
    <n v="20"/>
    <n v="17.844999999999999"/>
    <n v="291.29000000000002"/>
    <n v="9"/>
    <n v="29"/>
    <n v="32.365555555555559"/>
    <n v="22.351379310344829"/>
    <m/>
    <m/>
    <m/>
    <x v="24"/>
    <x v="6"/>
    <x v="1"/>
  </r>
  <r>
    <s v="5-22"/>
    <d v="2013-03-06T00:00:00"/>
    <n v="1031.32"/>
    <n v="0"/>
    <n v="0"/>
    <n v="477.95"/>
    <n v="18"/>
    <n v="26.552777777777777"/>
    <n v="563.37"/>
    <n v="7"/>
    <n v="25"/>
    <n v="80.481428571428566"/>
    <n v="41.652799999999999"/>
    <m/>
    <m/>
    <m/>
    <x v="24"/>
    <x v="6"/>
    <x v="2"/>
  </r>
  <r>
    <s v="5-22"/>
    <d v="2013-03-07T00:00:00"/>
    <n v="610.85"/>
    <n v="0"/>
    <n v="0"/>
    <n v="359.35"/>
    <n v="24"/>
    <n v="14.972916666666668"/>
    <n v="251.5"/>
    <n v="6"/>
    <n v="30"/>
    <n v="41.916666666666664"/>
    <n v="20.361666666666668"/>
    <m/>
    <m/>
    <m/>
    <x v="24"/>
    <x v="6"/>
    <x v="3"/>
  </r>
  <r>
    <s v="5-22"/>
    <d v="2013-03-08T00:00:00"/>
    <n v="1470.59"/>
    <n v="0"/>
    <n v="0"/>
    <n v="971"/>
    <n v="38"/>
    <n v="25.55263157894737"/>
    <n v="499.59"/>
    <n v="6"/>
    <n v="44"/>
    <n v="83.265000000000001"/>
    <n v="33.422499999999999"/>
    <m/>
    <m/>
    <m/>
    <x v="24"/>
    <x v="6"/>
    <x v="4"/>
  </r>
  <r>
    <s v="5-22"/>
    <d v="2013-03-09T00:00:00"/>
    <n v="1175.5"/>
    <n v="0"/>
    <n v="0"/>
    <n v="300"/>
    <n v="14"/>
    <n v="21.428571428571427"/>
    <n v="875.5"/>
    <n v="15"/>
    <n v="29"/>
    <n v="58.366666666666667"/>
    <n v="40.53448275862069"/>
    <m/>
    <m/>
    <m/>
    <x v="24"/>
    <x v="6"/>
    <x v="5"/>
  </r>
  <r>
    <m/>
    <d v="2013-03-10T00:00:00"/>
    <n v="5614.2999999999993"/>
    <n v="3987.16"/>
    <n v="9601.4599999999991"/>
    <m/>
    <n v="124"/>
    <n v="23.441149575327206"/>
    <n v="2816.1499999999996"/>
    <n v="53"/>
    <n v="177"/>
    <n v="54.980886243386244"/>
    <n v="32.035888122605364"/>
    <m/>
    <m/>
    <m/>
    <x v="25"/>
    <x v="6"/>
    <x v="6"/>
  </r>
  <r>
    <s v="5-23"/>
    <d v="2013-03-11T00:00:00"/>
    <n v="551.9"/>
    <n v="0"/>
    <n v="0"/>
    <n v="260.5"/>
    <n v="23"/>
    <n v="11.326086956521738"/>
    <n v="291.39999999999998"/>
    <n v="7"/>
    <n v="30"/>
    <n v="41.628571428571426"/>
    <n v="18.396666666666665"/>
    <m/>
    <m/>
    <m/>
    <x v="25"/>
    <x v="6"/>
    <x v="0"/>
  </r>
  <r>
    <s v="5-23"/>
    <d v="2013-03-12T00:00:00"/>
    <n v="709.01"/>
    <n v="0"/>
    <n v="0"/>
    <n v="422.45"/>
    <n v="23"/>
    <n v="18.367391304347827"/>
    <n v="286.56"/>
    <n v="11"/>
    <n v="34"/>
    <n v="26.050909090909091"/>
    <n v="20.853235294117646"/>
    <m/>
    <m/>
    <m/>
    <x v="25"/>
    <x v="6"/>
    <x v="1"/>
  </r>
  <r>
    <s v="5-23"/>
    <d v="2013-03-13T00:00:00"/>
    <n v="1067.9100000000001"/>
    <n v="0"/>
    <n v="0"/>
    <n v="661.55"/>
    <n v="20"/>
    <n v="33.077500000000001"/>
    <n v="406.36"/>
    <n v="8"/>
    <n v="28"/>
    <n v="50.795000000000002"/>
    <n v="38.139642857142853"/>
    <m/>
    <m/>
    <m/>
    <x v="25"/>
    <x v="6"/>
    <x v="2"/>
  </r>
  <r>
    <s v="5-23"/>
    <d v="2013-03-14T00:00:00"/>
    <n v="1542.38"/>
    <n v="0"/>
    <n v="0"/>
    <n v="440.05"/>
    <n v="21"/>
    <n v="20.954761904761906"/>
    <n v="1102.33"/>
    <n v="16"/>
    <n v="37"/>
    <n v="68.895624999999995"/>
    <n v="41.685945945945946"/>
    <m/>
    <m/>
    <m/>
    <x v="25"/>
    <x v="6"/>
    <x v="3"/>
  </r>
  <r>
    <s v="5-23"/>
    <d v="2013-03-15T00:00:00"/>
    <n v="1147.58"/>
    <n v="0"/>
    <n v="0"/>
    <n v="751.15"/>
    <n v="30"/>
    <n v="25.038333333333334"/>
    <n v="396.43"/>
    <n v="9"/>
    <n v="39"/>
    <n v="44.047777777777782"/>
    <n v="29.425128205128203"/>
    <m/>
    <m/>
    <m/>
    <x v="25"/>
    <x v="6"/>
    <x v="4"/>
  </r>
  <r>
    <s v="5-23"/>
    <d v="2013-03-16T00:00:00"/>
    <n v="492.61"/>
    <n v="0"/>
    <n v="0"/>
    <n v="306.75"/>
    <n v="19"/>
    <n v="16.144736842105264"/>
    <n v="185.86"/>
    <n v="5"/>
    <n v="24"/>
    <n v="37.172000000000004"/>
    <n v="20.525416666666668"/>
    <m/>
    <m/>
    <m/>
    <x v="25"/>
    <x v="6"/>
    <x v="5"/>
  </r>
  <r>
    <m/>
    <d v="2013-03-17T00:00:00"/>
    <n v="5511.3899999999994"/>
    <n v="2465.69"/>
    <n v="7977.08"/>
    <m/>
    <n v="136"/>
    <n v="20.818135056845012"/>
    <n v="2668.94"/>
    <n v="56"/>
    <n v="192"/>
    <n v="44.764980549543054"/>
    <n v="28.171005939278"/>
    <m/>
    <m/>
    <m/>
    <x v="26"/>
    <x v="6"/>
    <x v="6"/>
  </r>
  <r>
    <s v="5-24"/>
    <d v="2013-03-18T00:00:00"/>
    <n v="885.79"/>
    <n v="0"/>
    <n v="0"/>
    <n v="618.35"/>
    <n v="24"/>
    <n v="25.764583333333334"/>
    <n v="267.44"/>
    <n v="8"/>
    <n v="32"/>
    <n v="33.43"/>
    <n v="27.680937499999999"/>
    <m/>
    <m/>
    <m/>
    <x v="26"/>
    <x v="6"/>
    <x v="0"/>
  </r>
  <r>
    <s v="5-24"/>
    <d v="2013-03-19T00:00:00"/>
    <n v="566.52"/>
    <n v="0"/>
    <n v="0"/>
    <n v="449.61"/>
    <n v="16"/>
    <n v="28.100625000000001"/>
    <n v="116.92"/>
    <n v="4"/>
    <n v="20"/>
    <n v="29.23"/>
    <n v="28.326499999999999"/>
    <m/>
    <m/>
    <m/>
    <x v="26"/>
    <x v="6"/>
    <x v="1"/>
  </r>
  <r>
    <s v="5-24"/>
    <d v="2013-03-20T00:00:00"/>
    <n v="1005.51"/>
    <n v="0"/>
    <n v="0"/>
    <n v="779.1"/>
    <n v="35"/>
    <n v="22.26"/>
    <n v="226.41"/>
    <n v="8"/>
    <n v="43"/>
    <n v="28.30125"/>
    <n v="23.383953488372093"/>
    <m/>
    <m/>
    <m/>
    <x v="26"/>
    <x v="6"/>
    <x v="2"/>
  </r>
  <r>
    <s v="5-24"/>
    <d v="2013-03-21T00:00:00"/>
    <n v="1599.25"/>
    <n v="0"/>
    <n v="0"/>
    <n v="764.95"/>
    <n v="25"/>
    <n v="30.598000000000003"/>
    <n v="834.3"/>
    <n v="12"/>
    <n v="37"/>
    <n v="69.524999999999991"/>
    <n v="43.222972972972975"/>
    <m/>
    <m/>
    <m/>
    <x v="26"/>
    <x v="6"/>
    <x v="3"/>
  </r>
  <r>
    <s v="5-24"/>
    <d v="2013-03-22T00:00:00"/>
    <n v="1450.96"/>
    <n v="0"/>
    <n v="0"/>
    <n v="862.35"/>
    <n v="32"/>
    <n v="26.948437500000001"/>
    <n v="588.61"/>
    <n v="6"/>
    <n v="38"/>
    <n v="98.101666666666674"/>
    <n v="38.183157894736844"/>
    <m/>
    <m/>
    <m/>
    <x v="26"/>
    <x v="6"/>
    <x v="4"/>
  </r>
  <r>
    <s v="5-24"/>
    <d v="2013-03-23T00:00:00"/>
    <n v="700"/>
    <n v="0"/>
    <n v="0"/>
    <n v="500"/>
    <n v="15"/>
    <n v="33.333333333333336"/>
    <n v="200"/>
    <n v="6"/>
    <n v="21"/>
    <n v="33.333333333333336"/>
    <n v="33.333333333333336"/>
    <m/>
    <m/>
    <m/>
    <x v="26"/>
    <x v="6"/>
    <x v="5"/>
  </r>
  <r>
    <m/>
    <d v="2013-03-24T00:00:00"/>
    <n v="6208.03"/>
    <n v="3383.54"/>
    <n v="9591.57"/>
    <m/>
    <n v="147"/>
    <n v="27.834163194444447"/>
    <n v="2233.6799999999998"/>
    <n v="44"/>
    <n v="191"/>
    <n v="48.653541666666662"/>
    <n v="32.355142531569207"/>
    <m/>
    <m/>
    <m/>
    <x v="27"/>
    <x v="6"/>
    <x v="6"/>
  </r>
  <r>
    <s v="5-25"/>
    <d v="2013-03-25T00:00:00"/>
    <n v="771.3"/>
    <n v="0"/>
    <n v="0"/>
    <n v="77.2"/>
    <n v="18"/>
    <n v="4.2888888888888888"/>
    <n v="694.1"/>
    <n v="16"/>
    <n v="34"/>
    <n v="43.381250000000001"/>
    <n v="22.685294117647061"/>
    <m/>
    <m/>
    <m/>
    <x v="27"/>
    <x v="6"/>
    <x v="0"/>
  </r>
  <r>
    <s v="5-25"/>
    <d v="2013-03-26T00:00:00"/>
    <n v="774.12"/>
    <n v="0"/>
    <n v="0"/>
    <n v="509.15"/>
    <n v="27"/>
    <n v="18.857407407407408"/>
    <n v="234.97"/>
    <n v="6"/>
    <n v="33"/>
    <n v="39.161666666666669"/>
    <n v="22.549090909090911"/>
    <m/>
    <m/>
    <m/>
    <x v="27"/>
    <x v="6"/>
    <x v="1"/>
  </r>
  <r>
    <s v="5-25"/>
    <d v="2013-03-27T00:00:00"/>
    <n v="2156.9"/>
    <n v="0"/>
    <n v="0"/>
    <n v="849.25"/>
    <n v="35"/>
    <n v="24.264285714285716"/>
    <n v="1298.6500000000001"/>
    <n v="17"/>
    <n v="52"/>
    <n v="76.391176470588235"/>
    <n v="41.305769230769229"/>
    <m/>
    <m/>
    <m/>
    <x v="27"/>
    <x v="6"/>
    <x v="2"/>
  </r>
  <r>
    <s v="5-25"/>
    <d v="2013-03-28T00:00:00"/>
    <n v="2661.52"/>
    <n v="0"/>
    <n v="0"/>
    <n v="1313.85"/>
    <n v="55"/>
    <n v="23.888181818181817"/>
    <n v="1347.67"/>
    <n v="20"/>
    <n v="75"/>
    <n v="67.383499999999998"/>
    <n v="35.486933333333333"/>
    <m/>
    <m/>
    <m/>
    <x v="27"/>
    <x v="6"/>
    <x v="3"/>
  </r>
  <r>
    <s v="5-25"/>
    <d v="2013-03-29T00:00:00"/>
    <n v="0"/>
    <n v="0"/>
    <n v="0"/>
    <n v="0"/>
    <n v="0"/>
    <n v="0"/>
    <n v="0"/>
    <n v="0"/>
    <n v="0"/>
    <n v="0"/>
    <n v="0"/>
    <s v="GOOD FRIDAY"/>
    <m/>
    <m/>
    <x v="27"/>
    <x v="6"/>
    <x v="4"/>
  </r>
  <r>
    <s v="5-25"/>
    <d v="2013-03-30T00:00:00"/>
    <n v="1241.6199999999999"/>
    <n v="0"/>
    <n v="0"/>
    <n v="375.05"/>
    <n v="20"/>
    <n v="18.752500000000001"/>
    <n v="866.57"/>
    <n v="19"/>
    <n v="39"/>
    <n v="45.608947368421056"/>
    <n v="31.836410256410261"/>
    <m/>
    <m/>
    <m/>
    <x v="27"/>
    <x v="6"/>
    <x v="5"/>
  </r>
  <r>
    <m/>
    <d v="2013-03-31T00:00:00"/>
    <n v="7605.46"/>
    <n v="2946.82"/>
    <n v="10552.28"/>
    <m/>
    <n v="155"/>
    <n v="15.008543971460638"/>
    <n v="4441.96"/>
    <n v="78"/>
    <n v="233"/>
    <n v="45.321090084279327"/>
    <n v="25.643916307875131"/>
    <m/>
    <m/>
    <m/>
    <x v="28"/>
    <x v="6"/>
    <x v="6"/>
  </r>
  <r>
    <s v="5-26"/>
    <d v="2013-04-01T00:00:00"/>
    <n v="0"/>
    <n v="0"/>
    <n v="0"/>
    <n v="0"/>
    <n v="0"/>
    <n v="0"/>
    <n v="0"/>
    <n v="0"/>
    <n v="0"/>
    <n v="0"/>
    <n v="0"/>
    <s v="EASTER MONDAY"/>
    <m/>
    <m/>
    <x v="28"/>
    <x v="6"/>
    <x v="0"/>
  </r>
  <r>
    <s v="5-26"/>
    <d v="2013-04-02T00:00:00"/>
    <n v="859.96"/>
    <n v="0"/>
    <n v="0"/>
    <n v="593"/>
    <n v="28"/>
    <n v="21.178571428571427"/>
    <n v="266.95999999999998"/>
    <n v="8"/>
    <n v="36"/>
    <n v="33.369999999999997"/>
    <n v="23.887777777777778"/>
    <m/>
    <m/>
    <m/>
    <x v="28"/>
    <x v="6"/>
    <x v="1"/>
  </r>
  <r>
    <s v="5-26"/>
    <d v="2013-04-03T00:00:00"/>
    <n v="582.89"/>
    <n v="0"/>
    <n v="0"/>
    <n v="468.7"/>
    <n v="25"/>
    <n v="18.748000000000001"/>
    <n v="114.19"/>
    <n v="5"/>
    <n v="30"/>
    <n v="22.838000000000001"/>
    <n v="19.429666666666666"/>
    <m/>
    <m/>
    <m/>
    <x v="28"/>
    <x v="6"/>
    <x v="2"/>
  </r>
  <r>
    <s v="5-26"/>
    <d v="2013-04-04T00:00:00"/>
    <n v="1254.3900000000001"/>
    <n v="0"/>
    <n v="0"/>
    <n v="431.35"/>
    <n v="26"/>
    <n v="16.590384615384615"/>
    <n v="823.04"/>
    <n v="11"/>
    <n v="37"/>
    <n v="74.821818181818173"/>
    <n v="33.902432432432427"/>
    <m/>
    <m/>
    <m/>
    <x v="28"/>
    <x v="6"/>
    <x v="3"/>
  </r>
  <r>
    <s v="5-26"/>
    <d v="2013-04-05T00:00:00"/>
    <n v="1989.66"/>
    <n v="0"/>
    <n v="0"/>
    <n v="1196"/>
    <n v="44"/>
    <n v="27.181818181818183"/>
    <n v="793.66"/>
    <n v="13"/>
    <n v="57"/>
    <n v="61.050769230769227"/>
    <n v="34.90631578947368"/>
    <m/>
    <m/>
    <m/>
    <x v="28"/>
    <x v="6"/>
    <x v="4"/>
  </r>
  <r>
    <s v="5-26"/>
    <d v="2013-04-06T00:00:00"/>
    <n v="1323.97"/>
    <n v="0"/>
    <n v="0"/>
    <n v="500.55"/>
    <n v="20"/>
    <n v="25.0275"/>
    <n v="823.42"/>
    <n v="15"/>
    <n v="35"/>
    <n v="54.894666666666666"/>
    <n v="37.827714285714286"/>
    <m/>
    <m/>
    <m/>
    <x v="28"/>
    <x v="6"/>
    <x v="5"/>
  </r>
  <r>
    <m/>
    <d v="2013-04-07T00:00:00"/>
    <n v="6010.87"/>
    <n v="2324.9699999999998"/>
    <n v="8335.84"/>
    <m/>
    <n v="143"/>
    <n v="18.121045704295707"/>
    <n v="2821.27"/>
    <n v="52"/>
    <n v="195"/>
    <n v="41.162542346542345"/>
    <n v="24.992317825344141"/>
    <m/>
    <m/>
    <m/>
    <x v="29"/>
    <x v="6"/>
    <x v="6"/>
  </r>
  <r>
    <s v="5-27"/>
    <d v="2013-04-08T00:00:00"/>
    <n v="1078.22"/>
    <n v="0"/>
    <n v="0"/>
    <n v="426.85"/>
    <n v="26"/>
    <n v="16.417307692307695"/>
    <n v="651.37"/>
    <n v="12"/>
    <n v="38"/>
    <n v="54.280833333333334"/>
    <n v="28.374210526315789"/>
    <m/>
    <m/>
    <m/>
    <x v="29"/>
    <x v="6"/>
    <x v="0"/>
  </r>
  <r>
    <s v="5-27"/>
    <d v="2013-04-09T00:00:00"/>
    <n v="746.2"/>
    <n v="0"/>
    <n v="0"/>
    <n v="358.57"/>
    <n v="22"/>
    <n v="16.298636363636362"/>
    <n v="387.63"/>
    <n v="10"/>
    <n v="32"/>
    <n v="38.762999999999998"/>
    <n v="23.318750000000001"/>
    <m/>
    <m/>
    <m/>
    <x v="29"/>
    <x v="6"/>
    <x v="1"/>
  </r>
  <r>
    <s v="5-27"/>
    <d v="2013-04-10T00:00:00"/>
    <n v="934.51"/>
    <n v="0"/>
    <n v="0"/>
    <n v="418.4"/>
    <n v="35"/>
    <n v="11.954285714285714"/>
    <n v="516.11"/>
    <n v="15"/>
    <n v="50"/>
    <n v="34.407333333333334"/>
    <n v="18.690200000000001"/>
    <m/>
    <m/>
    <m/>
    <x v="29"/>
    <x v="6"/>
    <x v="2"/>
  </r>
  <r>
    <s v="5-27"/>
    <d v="2013-04-11T00:00:00"/>
    <n v="1038.48"/>
    <n v="0"/>
    <n v="0"/>
    <n v="488.45"/>
    <n v="30"/>
    <n v="16.281666666666666"/>
    <n v="550.03"/>
    <n v="12"/>
    <n v="42"/>
    <n v="45.835833333333333"/>
    <n v="24.725714285714286"/>
    <m/>
    <m/>
    <m/>
    <x v="29"/>
    <x v="6"/>
    <x v="3"/>
  </r>
  <r>
    <s v="5-27"/>
    <d v="2013-04-12T00:00:00"/>
    <n v="1397.95"/>
    <n v="0"/>
    <n v="0"/>
    <n v="753.2"/>
    <n v="31"/>
    <n v="24.296774193548387"/>
    <n v="644.75"/>
    <n v="16"/>
    <n v="47"/>
    <n v="40.296875"/>
    <n v="29.743617021276595"/>
    <m/>
    <m/>
    <m/>
    <x v="29"/>
    <x v="6"/>
    <x v="4"/>
  </r>
  <r>
    <s v="5-27"/>
    <d v="2013-04-13T00:00:00"/>
    <n v="703.58"/>
    <n v="0"/>
    <n v="0"/>
    <n v="227.2"/>
    <n v="13"/>
    <n v="17.476923076923075"/>
    <n v="476.38"/>
    <n v="11"/>
    <n v="24"/>
    <n v="43.307272727272725"/>
    <n v="29.31583333333333"/>
    <m/>
    <m/>
    <m/>
    <x v="29"/>
    <x v="6"/>
    <x v="5"/>
  </r>
  <r>
    <m/>
    <d v="2013-04-14T00:00:00"/>
    <n v="5898.9400000000005"/>
    <n v="4651.34"/>
    <n v="10550.28"/>
    <m/>
    <n v="157"/>
    <n v="17.120932284561317"/>
    <n v="3226.2700000000004"/>
    <n v="76"/>
    <n v="233"/>
    <n v="42.815191287878783"/>
    <n v="25.694720861106664"/>
    <m/>
    <m/>
    <m/>
    <x v="30"/>
    <x v="6"/>
    <x v="6"/>
  </r>
  <r>
    <s v="5-28"/>
    <d v="2013-04-15T00:00:00"/>
    <n v="665.49"/>
    <n v="0"/>
    <n v="0"/>
    <n v="489.95"/>
    <n v="28"/>
    <n v="17.498214285714287"/>
    <n v="175.54"/>
    <n v="7"/>
    <n v="35"/>
    <n v="25.077142857142857"/>
    <n v="19.013999999999999"/>
    <m/>
    <m/>
    <m/>
    <x v="30"/>
    <x v="6"/>
    <x v="0"/>
  </r>
  <r>
    <s v="5-28"/>
    <d v="2013-04-16T00:00:00"/>
    <n v="561.6"/>
    <n v="0"/>
    <n v="0"/>
    <n v="342.4"/>
    <n v="22"/>
    <n v="15.563636363636363"/>
    <n v="219.2"/>
    <n v="6"/>
    <n v="28"/>
    <n v="36.533333333333331"/>
    <n v="20.057142857142853"/>
    <m/>
    <m/>
    <m/>
    <x v="30"/>
    <x v="6"/>
    <x v="1"/>
  </r>
  <r>
    <s v="5-28"/>
    <d v="2013-04-17T00:00:00"/>
    <n v="807.67"/>
    <n v="0"/>
    <n v="0"/>
    <n v="580.6"/>
    <n v="35"/>
    <n v="16.588571428571431"/>
    <n v="227.07"/>
    <n v="9"/>
    <n v="44"/>
    <n v="25.23"/>
    <n v="18.356136363636367"/>
    <m/>
    <m/>
    <m/>
    <x v="30"/>
    <x v="6"/>
    <x v="2"/>
  </r>
  <r>
    <s v="5-28"/>
    <d v="2013-04-18T00:00:00"/>
    <n v="840.52"/>
    <n v="0"/>
    <n v="0"/>
    <n v="609.70000000000005"/>
    <n v="38"/>
    <n v="16.044736842105266"/>
    <n v="533.82000000000005"/>
    <n v="8"/>
    <n v="46"/>
    <n v="66.727500000000006"/>
    <n v="24.859130434782607"/>
    <m/>
    <m/>
    <m/>
    <x v="30"/>
    <x v="6"/>
    <x v="3"/>
  </r>
  <r>
    <s v="5-28"/>
    <d v="2013-04-19T00:00:00"/>
    <n v="2557.0300000000002"/>
    <n v="0"/>
    <n v="0"/>
    <n v="754.45"/>
    <n v="30"/>
    <n v="25.148333333333333"/>
    <n v="1802.58"/>
    <n v="22"/>
    <n v="52"/>
    <n v="81.935454545454547"/>
    <n v="49.17365384615384"/>
    <m/>
    <m/>
    <m/>
    <x v="30"/>
    <x v="6"/>
    <x v="4"/>
  </r>
  <r>
    <s v="5-28"/>
    <d v="2013-04-20T00:00:00"/>
    <n v="650.62"/>
    <n v="0"/>
    <n v="0"/>
    <n v="192.85"/>
    <n v="17"/>
    <n v="11.344117647058823"/>
    <n v="457.77"/>
    <n v="11"/>
    <n v="28"/>
    <n v="41.615454545454547"/>
    <n v="23.236428571428572"/>
    <m/>
    <m/>
    <m/>
    <x v="30"/>
    <x v="6"/>
    <x v="5"/>
  </r>
  <r>
    <m/>
    <d v="2013-04-21T00:00:00"/>
    <n v="6082.93"/>
    <n v="3660.1"/>
    <n v="9743.0300000000007"/>
    <m/>
    <n v="170"/>
    <n v="17.031268316736583"/>
    <n v="3415.98"/>
    <n v="63"/>
    <n v="233"/>
    <n v="46.186480880230881"/>
    <n v="25.782748678857374"/>
    <m/>
    <m/>
    <m/>
    <x v="31"/>
    <x v="6"/>
    <x v="6"/>
  </r>
  <r>
    <s v="5-29"/>
    <d v="2013-04-22T00:00:00"/>
    <n v="865.6"/>
    <n v="0"/>
    <n v="0"/>
    <n v="595.25"/>
    <n v="35"/>
    <n v="17.007142857142856"/>
    <n v="270.35000000000002"/>
    <n v="9"/>
    <n v="44"/>
    <n v="30.038888888888891"/>
    <n v="19.672727272727272"/>
    <m/>
    <m/>
    <m/>
    <x v="31"/>
    <x v="6"/>
    <x v="0"/>
  </r>
  <r>
    <s v="5-29"/>
    <d v="2013-04-23T00:00:00"/>
    <n v="538.04"/>
    <n v="0"/>
    <n v="0"/>
    <n v="405.1"/>
    <n v="15"/>
    <n v="27.006666666666668"/>
    <n v="132.94"/>
    <n v="5"/>
    <n v="20"/>
    <n v="26.588000000000001"/>
    <n v="26.901999999999997"/>
    <m/>
    <m/>
    <m/>
    <x v="31"/>
    <x v="6"/>
    <x v="1"/>
  </r>
  <r>
    <s v="5-29"/>
    <d v="2013-04-24T00:00:00"/>
    <n v="2249.9499999999998"/>
    <n v="0"/>
    <n v="0"/>
    <n v="2069.8000000000002"/>
    <n v="39"/>
    <n v="53.071794871794879"/>
    <n v="180.15"/>
    <n v="10"/>
    <n v="49"/>
    <n v="18.015000000000001"/>
    <n v="45.917346938775516"/>
    <m/>
    <m/>
    <m/>
    <x v="31"/>
    <x v="6"/>
    <x v="2"/>
  </r>
  <r>
    <s v="5-29"/>
    <d v="2013-04-25T00:00:00"/>
    <n v="0"/>
    <n v="0"/>
    <n v="0"/>
    <n v="0"/>
    <n v="0"/>
    <n v="0"/>
    <n v="0"/>
    <n v="0"/>
    <n v="0"/>
    <n v="0"/>
    <n v="0"/>
    <s v="ANZAC DAY"/>
    <m/>
    <m/>
    <x v="31"/>
    <x v="6"/>
    <x v="3"/>
  </r>
  <r>
    <s v="5-29"/>
    <d v="2013-04-26T00:00:00"/>
    <n v="2180.0700000000002"/>
    <n v="0"/>
    <n v="0"/>
    <n v="899.9"/>
    <n v="35"/>
    <n v="25.71142857142857"/>
    <n v="1280.17"/>
    <n v="17"/>
    <n v="52"/>
    <n v="75.304117647058831"/>
    <n v="41.924423076923077"/>
    <m/>
    <m/>
    <m/>
    <x v="31"/>
    <x v="6"/>
    <x v="4"/>
  </r>
  <r>
    <s v="5-29"/>
    <d v="2013-04-27T00:00:00"/>
    <n v="1578.75"/>
    <n v="0"/>
    <n v="0"/>
    <n v="563.15"/>
    <n v="20"/>
    <n v="28.157499999999999"/>
    <n v="1015.6"/>
    <n v="10"/>
    <n v="30"/>
    <n v="101.56"/>
    <n v="52.625"/>
    <m/>
    <m/>
    <m/>
    <x v="31"/>
    <x v="6"/>
    <x v="5"/>
  </r>
  <r>
    <m/>
    <d v="2013-04-28T00:00:00"/>
    <n v="7412.41"/>
    <n v="5275.5"/>
    <n v="12687.91"/>
    <m/>
    <n v="144"/>
    <n v="25.159088827838829"/>
    <n v="2879.21"/>
    <n v="51"/>
    <n v="195"/>
    <n v="41.917667755991289"/>
    <n v="31.173582881404315"/>
    <m/>
    <m/>
    <m/>
    <x v="32"/>
    <x v="6"/>
    <x v="6"/>
  </r>
  <r>
    <s v="5-30"/>
    <d v="2013-04-29T00:00:00"/>
    <n v="791.93"/>
    <n v="0"/>
    <n v="0"/>
    <n v="570.1"/>
    <n v="37"/>
    <n v="15.408108108108109"/>
    <n v="221.83"/>
    <n v="7"/>
    <n v="44"/>
    <n v="31.69"/>
    <n v="17.998409090909092"/>
    <m/>
    <m/>
    <m/>
    <x v="32"/>
    <x v="6"/>
    <x v="0"/>
  </r>
  <r>
    <s v="5-30"/>
    <d v="2013-04-30T00:00:00"/>
    <n v="702.49"/>
    <n v="0"/>
    <n v="0"/>
    <n v="340.25"/>
    <n v="21"/>
    <n v="16.202380952380953"/>
    <n v="362.24"/>
    <n v="9"/>
    <n v="30"/>
    <n v="40.248888888888892"/>
    <n v="23.416333333333334"/>
    <m/>
    <m/>
    <m/>
    <x v="32"/>
    <x v="6"/>
    <x v="1"/>
  </r>
  <r>
    <s v="5-30"/>
    <d v="2013-05-01T00:00:00"/>
    <n v="803.46"/>
    <n v="0"/>
    <n v="0"/>
    <n v="578.6"/>
    <n v="27"/>
    <n v="21.42962962962963"/>
    <n v="224.86"/>
    <n v="8"/>
    <n v="35"/>
    <n v="28.107500000000002"/>
    <n v="22.956"/>
    <m/>
    <m/>
    <m/>
    <x v="32"/>
    <x v="6"/>
    <x v="2"/>
  </r>
  <r>
    <s v="5-30"/>
    <d v="2013-05-02T00:00:00"/>
    <n v="1602.06"/>
    <n v="0"/>
    <n v="0"/>
    <n v="505.25"/>
    <n v="29"/>
    <n v="17.422413793103448"/>
    <n v="1096.81"/>
    <n v="11"/>
    <n v="40"/>
    <n v="99.71"/>
    <n v="40.051499999999997"/>
    <m/>
    <m/>
    <m/>
    <x v="32"/>
    <x v="6"/>
    <x v="3"/>
  </r>
  <r>
    <s v="5-30"/>
    <d v="2013-05-03T00:00:00"/>
    <n v="1543.65"/>
    <n v="0"/>
    <n v="0"/>
    <n v="722.65"/>
    <n v="37"/>
    <n v="19.53108108108108"/>
    <n v="821"/>
    <n v="17"/>
    <n v="54"/>
    <n v="48.294117647058826"/>
    <n v="28.586111111111112"/>
    <m/>
    <m/>
    <m/>
    <x v="32"/>
    <x v="6"/>
    <x v="4"/>
  </r>
  <r>
    <s v="5-30"/>
    <d v="2013-05-04T00:00:00"/>
    <n v="521.29999999999995"/>
    <n v="0"/>
    <n v="0"/>
    <n v="315"/>
    <n v="9"/>
    <n v="35"/>
    <n v="206.3"/>
    <n v="6"/>
    <n v="15"/>
    <n v="34.383333333333333"/>
    <n v="34.75333333333333"/>
    <m/>
    <m/>
    <m/>
    <x v="32"/>
    <x v="6"/>
    <x v="5"/>
  </r>
  <r>
    <m/>
    <d v="2013-05-05T00:00:00"/>
    <n v="5964.89"/>
    <n v="2300.4699999999998"/>
    <n v="8265.36"/>
    <m/>
    <n v="160"/>
    <n v="20.832268927383868"/>
    <n v="2933.04"/>
    <n v="58"/>
    <n v="218"/>
    <n v="47.072306644880172"/>
    <n v="27.960281144781145"/>
    <m/>
    <m/>
    <m/>
    <x v="33"/>
    <x v="6"/>
    <x v="6"/>
  </r>
  <r>
    <s v="5-31"/>
    <d v="2013-05-06T00:00:00"/>
    <n v="558.08000000000004"/>
    <n v="0"/>
    <n v="0"/>
    <n v="304.2"/>
    <n v="20"/>
    <n v="15.209999999999999"/>
    <n v="253.88"/>
    <n v="10"/>
    <n v="30"/>
    <n v="25.387999999999998"/>
    <n v="18.602666666666664"/>
    <m/>
    <m/>
    <m/>
    <x v="33"/>
    <x v="6"/>
    <x v="0"/>
  </r>
  <r>
    <s v="5-31"/>
    <d v="2013-05-07T00:00:00"/>
    <n v="629.67999999999995"/>
    <n v="0"/>
    <n v="0"/>
    <n v="470.8"/>
    <n v="25"/>
    <n v="18.832000000000001"/>
    <n v="158.88"/>
    <n v="7"/>
    <n v="32"/>
    <n v="22.697142857142858"/>
    <n v="19.677500000000002"/>
    <m/>
    <m/>
    <m/>
    <x v="33"/>
    <x v="6"/>
    <x v="1"/>
  </r>
  <r>
    <s v="5-31"/>
    <d v="2013-05-08T00:00:00"/>
    <n v="964.09"/>
    <n v="0"/>
    <n v="0"/>
    <n v="591.45000000000005"/>
    <n v="26"/>
    <n v="22.748076923076926"/>
    <n v="372.64"/>
    <n v="9"/>
    <n v="35"/>
    <n v="41.404444444444444"/>
    <n v="27.545428571428573"/>
    <m/>
    <m/>
    <m/>
    <x v="33"/>
    <x v="6"/>
    <x v="2"/>
  </r>
  <r>
    <s v="5-31"/>
    <d v="2013-05-09T00:00:00"/>
    <n v="1316.25"/>
    <n v="0"/>
    <n v="0"/>
    <n v="658.6"/>
    <n v="22"/>
    <n v="29.936363636363637"/>
    <n v="657.65"/>
    <n v="9"/>
    <n v="31"/>
    <n v="73.072222222222223"/>
    <n v="42.45967741935484"/>
    <m/>
    <m/>
    <m/>
    <x v="33"/>
    <x v="6"/>
    <x v="3"/>
  </r>
  <r>
    <s v="5-31"/>
    <d v="2013-05-10T00:00:00"/>
    <n v="1114.08"/>
    <n v="0"/>
    <n v="0"/>
    <n v="531.95000000000005"/>
    <n v="32"/>
    <n v="16.623437500000001"/>
    <n v="582.13"/>
    <n v="12"/>
    <n v="44"/>
    <n v="48.510833333333331"/>
    <n v="25.319999999999997"/>
    <m/>
    <m/>
    <m/>
    <x v="33"/>
    <x v="6"/>
    <x v="4"/>
  </r>
  <r>
    <s v="5-31"/>
    <d v="2013-05-11T00:00:00"/>
    <n v="771.96"/>
    <n v="0"/>
    <n v="0"/>
    <n v="470.75"/>
    <n v="22"/>
    <n v="21.397727272727273"/>
    <n v="301.20999999999998"/>
    <n v="6"/>
    <n v="28"/>
    <n v="50.201666666666661"/>
    <n v="27.57"/>
    <m/>
    <m/>
    <m/>
    <x v="33"/>
    <x v="6"/>
    <x v="5"/>
  </r>
  <r>
    <m/>
    <d v="2013-05-12T00:00:00"/>
    <n v="5354.14"/>
    <n v="3437.13"/>
    <n v="8791.27"/>
    <m/>
    <n v="147"/>
    <n v="20.791267555361305"/>
    <n v="2326.39"/>
    <n v="53"/>
    <n v="200"/>
    <n v="43.545718253968253"/>
    <n v="26.862545442908345"/>
    <m/>
    <m/>
    <m/>
    <x v="34"/>
    <x v="6"/>
    <x v="6"/>
  </r>
  <r>
    <s v="5-32"/>
    <d v="2013-05-13T00:00:00"/>
    <n v="1533.16"/>
    <n v="0"/>
    <n v="0"/>
    <n v="1168.0999999999999"/>
    <n v="31"/>
    <n v="37.680645161290322"/>
    <n v="365.06"/>
    <n v="7"/>
    <n v="38"/>
    <n v="52.151428571428575"/>
    <n v="40.346315789473678"/>
    <m/>
    <m/>
    <m/>
    <x v="34"/>
    <x v="6"/>
    <x v="0"/>
  </r>
  <r>
    <s v="5-32"/>
    <d v="2013-05-14T00:00:00"/>
    <n v="583.29999999999995"/>
    <n v="0"/>
    <n v="0"/>
    <n v="253.3"/>
    <n v="18"/>
    <n v="14.072222222222223"/>
    <n v="335"/>
    <n v="11"/>
    <n v="29"/>
    <n v="30.454545454545453"/>
    <n v="20.286206896551722"/>
    <m/>
    <m/>
    <m/>
    <x v="34"/>
    <x v="6"/>
    <x v="1"/>
  </r>
  <r>
    <s v="5-32"/>
    <d v="2013-05-15T00:00:00"/>
    <n v="753.99"/>
    <n v="0"/>
    <n v="0"/>
    <n v="510.25"/>
    <n v="23"/>
    <n v="22.184782608695652"/>
    <n v="243.74"/>
    <n v="6"/>
    <n v="29"/>
    <n v="40.623333333333335"/>
    <n v="25.999655172413792"/>
    <m/>
    <m/>
    <m/>
    <x v="34"/>
    <x v="6"/>
    <x v="2"/>
  </r>
  <r>
    <s v="5-32"/>
    <d v="2013-05-16T00:00:00"/>
    <n v="1881.07"/>
    <n v="0"/>
    <n v="0"/>
    <n v="637.54999999999995"/>
    <n v="32"/>
    <n v="19.923437499999999"/>
    <n v="1223.52"/>
    <n v="14"/>
    <n v="46"/>
    <n v="87.394285714285715"/>
    <n v="40.458043478260869"/>
    <m/>
    <m/>
    <m/>
    <x v="34"/>
    <x v="6"/>
    <x v="3"/>
  </r>
  <r>
    <s v="5-32"/>
    <d v="2013-05-17T00:00:00"/>
    <n v="1107.94"/>
    <n v="0"/>
    <n v="0"/>
    <n v="796.3"/>
    <n v="42"/>
    <n v="18.959523809523809"/>
    <n v="311.64"/>
    <n v="8"/>
    <n v="50"/>
    <n v="38.954999999999998"/>
    <n v="22.158799999999999"/>
    <m/>
    <m/>
    <m/>
    <x v="34"/>
    <x v="6"/>
    <x v="4"/>
  </r>
  <r>
    <s v="5-32"/>
    <d v="2013-05-18T00:00:00"/>
    <n v="542.66999999999996"/>
    <n v="0"/>
    <n v="0"/>
    <n v="282.5"/>
    <n v="15"/>
    <n v="18.833333333333332"/>
    <n v="260.17"/>
    <n v="7"/>
    <n v="22"/>
    <n v="37.167142857142856"/>
    <n v="24.666818181818186"/>
    <m/>
    <m/>
    <m/>
    <x v="34"/>
    <x v="6"/>
    <x v="5"/>
  </r>
  <r>
    <m/>
    <d v="2013-05-19T00:00:00"/>
    <n v="6402.1299999999992"/>
    <n v="3976.32"/>
    <n v="10378.449999999999"/>
    <m/>
    <n v="161"/>
    <n v="21.942324105844222"/>
    <n v="2739.1299999999997"/>
    <n v="53"/>
    <n v="214"/>
    <n v="47.790955988455984"/>
    <n v="28.985973253086382"/>
    <m/>
    <m/>
    <m/>
    <x v="35"/>
    <x v="6"/>
    <x v="6"/>
  </r>
  <r>
    <s v="5-33"/>
    <d v="2013-05-20T00:00:00"/>
    <n v="486.65"/>
    <n v="0"/>
    <n v="0"/>
    <n v="391.35"/>
    <n v="30"/>
    <n v="13.045"/>
    <n v="95.3"/>
    <n v="4"/>
    <n v="34"/>
    <n v="23.824999999999999"/>
    <n v="14.313235294117648"/>
    <m/>
    <m/>
    <m/>
    <x v="35"/>
    <x v="6"/>
    <x v="0"/>
  </r>
  <r>
    <s v="5-33"/>
    <d v="2013-05-21T00:00:00"/>
    <n v="1118.05"/>
    <n v="0"/>
    <n v="0"/>
    <n v="784.7"/>
    <n v="31"/>
    <n v="25.312903225806455"/>
    <n v="333.35"/>
    <n v="15"/>
    <n v="46"/>
    <n v="22.223333333333336"/>
    <n v="24.3054347826087"/>
    <m/>
    <m/>
    <m/>
    <x v="35"/>
    <x v="6"/>
    <x v="1"/>
  </r>
  <r>
    <s v="5-33"/>
    <d v="2013-05-22T00:00:00"/>
    <n v="691.01"/>
    <n v="0"/>
    <n v="0"/>
    <n v="600.79999999999995"/>
    <n v="33"/>
    <n v="18.206060606060603"/>
    <n v="90.21"/>
    <n v="4"/>
    <n v="37"/>
    <n v="22.552499999999998"/>
    <n v="18.675945945945944"/>
    <m/>
    <m/>
    <m/>
    <x v="35"/>
    <x v="6"/>
    <x v="2"/>
  </r>
  <r>
    <s v="5-33"/>
    <d v="2013-05-23T00:00:00"/>
    <n v="1334.18"/>
    <n v="0"/>
    <n v="0"/>
    <n v="808.4"/>
    <n v="29"/>
    <n v="27.875862068965517"/>
    <n v="525.78"/>
    <n v="9"/>
    <n v="38"/>
    <n v="58.419999999999995"/>
    <n v="35.109999999999992"/>
    <m/>
    <m/>
    <m/>
    <x v="35"/>
    <x v="6"/>
    <x v="3"/>
  </r>
  <r>
    <s v="5-33"/>
    <d v="2013-05-24T00:00:00"/>
    <n v="1199.55"/>
    <n v="0"/>
    <n v="0"/>
    <n v="757.85"/>
    <n v="41"/>
    <n v="18.484146341463415"/>
    <n v="364.7"/>
    <n v="11"/>
    <n v="52"/>
    <n v="33.154545454545456"/>
    <n v="21.587499999999999"/>
    <m/>
    <m/>
    <m/>
    <x v="35"/>
    <x v="6"/>
    <x v="4"/>
  </r>
  <r>
    <s v="5-33"/>
    <d v="2013-05-25T00:00:00"/>
    <n v="1104.68"/>
    <n v="0"/>
    <n v="0"/>
    <n v="547.75"/>
    <n v="28"/>
    <n v="19.5625"/>
    <n v="556.92999999999995"/>
    <n v="11"/>
    <n v="39"/>
    <n v="50.629999999999995"/>
    <n v="28.325128205128202"/>
    <m/>
    <m/>
    <m/>
    <x v="35"/>
    <x v="6"/>
    <x v="5"/>
  </r>
  <r>
    <m/>
    <d v="2013-05-26T00:00:00"/>
    <n v="5934.1200000000008"/>
    <n v="2502.02"/>
    <n v="8436.1400000000012"/>
    <m/>
    <n v="192"/>
    <n v="20.414412040382665"/>
    <n v="1966.27"/>
    <n v="54"/>
    <n v="246"/>
    <n v="35.134229797979792"/>
    <n v="23.719540704633417"/>
    <m/>
    <m/>
    <m/>
    <x v="36"/>
    <x v="6"/>
    <x v="6"/>
  </r>
  <r>
    <s v="5-34"/>
    <d v="2013-05-27T00:00:00"/>
    <n v="459.51"/>
    <n v="0"/>
    <n v="0"/>
    <n v="372.65"/>
    <n v="22"/>
    <n v="16.938636363636363"/>
    <n v="86.86"/>
    <n v="3"/>
    <n v="25"/>
    <n v="28.953333333333333"/>
    <n v="18.380399999999998"/>
    <m/>
    <m/>
    <m/>
    <x v="36"/>
    <x v="6"/>
    <x v="0"/>
  </r>
  <r>
    <s v="5-34"/>
    <d v="2013-05-28T00:00:00"/>
    <n v="701.8"/>
    <n v="0"/>
    <n v="0"/>
    <n v="407.5"/>
    <n v="31"/>
    <n v="13.14516129032258"/>
    <n v="294.3"/>
    <n v="12"/>
    <n v="43"/>
    <n v="24.525000000000002"/>
    <n v="16.320930232558137"/>
    <m/>
    <m/>
    <m/>
    <x v="36"/>
    <x v="6"/>
    <x v="1"/>
  </r>
  <r>
    <s v="5-34"/>
    <d v="2013-05-29T00:00:00"/>
    <n v="893.45"/>
    <n v="0"/>
    <n v="0"/>
    <n v="456.95"/>
    <n v="25"/>
    <n v="18.277999999999999"/>
    <n v="436.5"/>
    <n v="8"/>
    <n v="33"/>
    <n v="54.5625"/>
    <n v="27.074242424242424"/>
    <m/>
    <m/>
    <m/>
    <x v="36"/>
    <x v="6"/>
    <x v="2"/>
  </r>
  <r>
    <s v="5-34"/>
    <d v="2013-05-30T00:00:00"/>
    <n v="1119.32"/>
    <n v="0"/>
    <n v="0"/>
    <n v="337"/>
    <n v="18"/>
    <n v="18.722222222222221"/>
    <n v="782.32"/>
    <n v="12"/>
    <n v="30"/>
    <n v="65.193333333333342"/>
    <n v="37.31066666666667"/>
    <m/>
    <m/>
    <m/>
    <x v="36"/>
    <x v="6"/>
    <x v="3"/>
  </r>
  <r>
    <s v="5-34"/>
    <d v="2013-05-31T00:00:00"/>
    <n v="1995.92"/>
    <n v="0"/>
    <n v="0"/>
    <n v="1172.4000000000001"/>
    <n v="47"/>
    <n v="24.944680851063833"/>
    <n v="823.52"/>
    <n v="18"/>
    <n v="65"/>
    <n v="45.751111111111108"/>
    <n v="30.706461538461539"/>
    <m/>
    <m/>
    <m/>
    <x v="36"/>
    <x v="6"/>
    <x v="4"/>
  </r>
  <r>
    <s v="5-34"/>
    <d v="2013-06-01T00:00:00"/>
    <n v="787.89"/>
    <n v="0"/>
    <n v="0"/>
    <n v="410.75"/>
    <n v="16"/>
    <n v="25.671875"/>
    <n v="377.14"/>
    <n v="10"/>
    <n v="26"/>
    <n v="37.713999999999999"/>
    <n v="30.303461538461537"/>
    <m/>
    <m/>
    <m/>
    <x v="36"/>
    <x v="6"/>
    <x v="5"/>
  </r>
  <r>
    <m/>
    <d v="2013-06-02T00:00:00"/>
    <n v="5957.89"/>
    <n v="3247.22"/>
    <n v="9205.11"/>
    <m/>
    <n v="159"/>
    <n v="19.616762621207503"/>
    <n v="2800.64"/>
    <n v="63"/>
    <n v="222"/>
    <n v="42.783212962962956"/>
    <n v="26.682693733398384"/>
    <m/>
    <m/>
    <m/>
    <x v="37"/>
    <x v="6"/>
    <x v="6"/>
  </r>
  <r>
    <s v="5-35"/>
    <d v="2013-06-03T00:00:00"/>
    <n v="428"/>
    <n v="0"/>
    <n v="0"/>
    <n v="242.05"/>
    <n v="16"/>
    <n v="15.128125000000001"/>
    <n v="181.95"/>
    <n v="7"/>
    <n v="23"/>
    <n v="25.99285714285714"/>
    <n v="18.434782608695652"/>
    <m/>
    <m/>
    <m/>
    <x v="37"/>
    <x v="6"/>
    <x v="0"/>
  </r>
  <r>
    <s v="5-35"/>
    <d v="2013-06-04T00:00:00"/>
    <n v="598.86"/>
    <n v="0"/>
    <n v="0"/>
    <n v="425.2"/>
    <n v="25"/>
    <n v="17.007999999999999"/>
    <n v="173.66"/>
    <n v="7"/>
    <n v="32"/>
    <n v="24.80857142857143"/>
    <n v="18.714375"/>
    <m/>
    <m/>
    <m/>
    <x v="37"/>
    <x v="6"/>
    <x v="1"/>
  </r>
  <r>
    <s v="5-35"/>
    <d v="2013-06-05T00:00:00"/>
    <n v="578.30999999999995"/>
    <n v="0"/>
    <n v="0"/>
    <n v="260.8"/>
    <n v="21"/>
    <n v="12.419047619047619"/>
    <n v="317.51"/>
    <n v="8"/>
    <n v="29"/>
    <n v="39.688749999999999"/>
    <n v="19.941724137931033"/>
    <m/>
    <m/>
    <m/>
    <x v="37"/>
    <x v="6"/>
    <x v="2"/>
  </r>
  <r>
    <s v="5-35"/>
    <d v="2013-06-06T00:00:00"/>
    <n v="1287.6400000000001"/>
    <n v="0"/>
    <n v="0"/>
    <n v="639.6"/>
    <n v="26"/>
    <n v="24.6"/>
    <n v="648.04"/>
    <n v="11"/>
    <n v="37"/>
    <n v="58.912727272727267"/>
    <n v="34.80108108108108"/>
    <m/>
    <m/>
    <m/>
    <x v="37"/>
    <x v="6"/>
    <x v="3"/>
  </r>
  <r>
    <s v="5-35"/>
    <d v="2013-06-07T00:00:00"/>
    <n v="1610.33"/>
    <n v="0"/>
    <n v="0"/>
    <n v="953.25"/>
    <n v="32"/>
    <n v="29.7890625"/>
    <n v="657.08"/>
    <n v="15"/>
    <n v="47"/>
    <n v="43.805333333333337"/>
    <n v="34.26234042553191"/>
    <m/>
    <m/>
    <m/>
    <x v="37"/>
    <x v="6"/>
    <x v="4"/>
  </r>
  <r>
    <s v="5-35"/>
    <d v="2013-06-08T00:00:00"/>
    <n v="460.18"/>
    <n v="0"/>
    <n v="0"/>
    <n v="302.25"/>
    <n v="16"/>
    <n v="18.890625"/>
    <n v="157.93"/>
    <n v="4"/>
    <n v="20"/>
    <n v="39.482500000000002"/>
    <n v="23.009"/>
    <m/>
    <m/>
    <m/>
    <x v="37"/>
    <x v="6"/>
    <x v="5"/>
  </r>
  <r>
    <m/>
    <d v="2013-06-09T00:00:00"/>
    <n v="4963.3200000000006"/>
    <n v="3295.99"/>
    <n v="8259.3100000000013"/>
    <m/>
    <n v="136"/>
    <n v="19.639143353174603"/>
    <n v="2136.1699999999996"/>
    <n v="52"/>
    <n v="188"/>
    <n v="38.78178986291487"/>
    <n v="24.860550542206614"/>
    <m/>
    <m/>
    <m/>
    <x v="38"/>
    <x v="6"/>
    <x v="6"/>
  </r>
  <r>
    <s v="5-36"/>
    <d v="2013-06-10T00:00:00"/>
    <n v="0"/>
    <n v="0"/>
    <n v="0"/>
    <n v="0"/>
    <n v="0"/>
    <n v="0"/>
    <n v="0"/>
    <n v="0"/>
    <n v="0"/>
    <n v="0"/>
    <n v="0"/>
    <s v="QUEENS BIRTHDAY"/>
    <m/>
    <m/>
    <x v="38"/>
    <x v="6"/>
    <x v="0"/>
  </r>
  <r>
    <s v="5-36"/>
    <d v="2013-06-11T00:00:00"/>
    <n v="855.07"/>
    <n v="0"/>
    <n v="0"/>
    <n v="559.6"/>
    <n v="36"/>
    <n v="15.544444444444444"/>
    <n v="295.47000000000003"/>
    <n v="8"/>
    <n v="44"/>
    <n v="36.933750000000003"/>
    <n v="19.433409090909091"/>
    <m/>
    <m/>
    <m/>
    <x v="38"/>
    <x v="6"/>
    <x v="1"/>
  </r>
  <r>
    <s v="5-36"/>
    <d v="2013-06-12T00:00:00"/>
    <n v="767.91"/>
    <n v="0"/>
    <n v="0"/>
    <n v="468.95"/>
    <n v="20"/>
    <n v="23.447499999999998"/>
    <n v="298.95999999999998"/>
    <n v="10"/>
    <n v="30"/>
    <n v="29.895999999999997"/>
    <n v="25.596999999999998"/>
    <m/>
    <m/>
    <m/>
    <x v="38"/>
    <x v="6"/>
    <x v="2"/>
  </r>
  <r>
    <s v="5-36"/>
    <d v="2013-06-13T00:00:00"/>
    <n v="1572.92"/>
    <n v="0"/>
    <n v="0"/>
    <n v="627"/>
    <n v="26"/>
    <n v="24.115384615384617"/>
    <n v="945.92"/>
    <n v="13"/>
    <n v="39"/>
    <n v="72.763076923076923"/>
    <n v="40.331282051282052"/>
    <m/>
    <m/>
    <m/>
    <x v="38"/>
    <x v="6"/>
    <x v="3"/>
  </r>
  <r>
    <s v="5-36"/>
    <d v="2013-06-14T00:00:00"/>
    <n v="1346.15"/>
    <n v="0"/>
    <n v="0"/>
    <n v="804.7"/>
    <n v="37"/>
    <n v="21.748648648648651"/>
    <n v="546.45000000000005"/>
    <n v="12"/>
    <n v="49"/>
    <n v="45.537500000000001"/>
    <n v="27.574489795918367"/>
    <m/>
    <m/>
    <m/>
    <x v="38"/>
    <x v="6"/>
    <x v="4"/>
  </r>
  <r>
    <s v="5-36"/>
    <d v="2013-06-15T00:00:00"/>
    <n v="863.53"/>
    <n v="0"/>
    <n v="0"/>
    <n v="286"/>
    <n v="16"/>
    <n v="17.875"/>
    <n v="577.53"/>
    <n v="12"/>
    <n v="28"/>
    <n v="48.127499999999998"/>
    <n v="30.84035714285714"/>
    <m/>
    <m/>
    <m/>
    <x v="38"/>
    <x v="6"/>
    <x v="5"/>
  </r>
  <r>
    <m/>
    <d v="2013-06-16T00:00:00"/>
    <n v="5405.58"/>
    <n v="1939.74"/>
    <n v="7345.32"/>
    <m/>
    <n v="135"/>
    <n v="17.121829618079619"/>
    <n v="2664.33"/>
    <n v="55"/>
    <n v="190"/>
    <n v="38.876304487179489"/>
    <n v="23.962756346827774"/>
    <m/>
    <m/>
    <m/>
    <x v="39"/>
    <x v="6"/>
    <x v="6"/>
  </r>
  <r>
    <s v="5-37"/>
    <d v="2013-06-17T00:00:00"/>
    <n v="702.16"/>
    <n v="0"/>
    <n v="0"/>
    <n v="441.15"/>
    <n v="25"/>
    <n v="17.646000000000001"/>
    <n v="261.01"/>
    <n v="9"/>
    <n v="34"/>
    <n v="29.001111111111111"/>
    <n v="20.651764705882353"/>
    <m/>
    <m/>
    <m/>
    <x v="39"/>
    <x v="6"/>
    <x v="0"/>
  </r>
  <r>
    <s v="5-37"/>
    <d v="2013-06-18T00:00:00"/>
    <n v="479.4"/>
    <n v="0"/>
    <n v="0"/>
    <n v="259.25"/>
    <n v="27"/>
    <n v="9.6018518518518512"/>
    <n v="220.15"/>
    <n v="9"/>
    <n v="36"/>
    <n v="24.461111111111112"/>
    <n v="13.316666666666666"/>
    <m/>
    <m/>
    <m/>
    <x v="39"/>
    <x v="6"/>
    <x v="1"/>
  </r>
  <r>
    <s v="5-37"/>
    <d v="2013-06-19T00:00:00"/>
    <n v="733.21"/>
    <n v="0"/>
    <n v="0"/>
    <n v="390.35"/>
    <n v="27"/>
    <n v="14.457407407407409"/>
    <n v="342.86"/>
    <n v="9"/>
    <n v="36"/>
    <n v="38.095555555555556"/>
    <n v="20.366944444444446"/>
    <m/>
    <m/>
    <m/>
    <x v="39"/>
    <x v="6"/>
    <x v="2"/>
  </r>
  <r>
    <s v="5-37"/>
    <d v="2013-06-20T00:00:00"/>
    <n v="2008.96"/>
    <n v="0"/>
    <n v="0"/>
    <n v="1094"/>
    <n v="43"/>
    <n v="25.441860465116278"/>
    <n v="916.46"/>
    <n v="15"/>
    <n v="58"/>
    <n v="61.097333333333339"/>
    <n v="34.663103448275862"/>
    <m/>
    <m/>
    <m/>
    <x v="39"/>
    <x v="6"/>
    <x v="3"/>
  </r>
  <r>
    <s v="5-37"/>
    <d v="2013-06-21T00:00:00"/>
    <n v="1812"/>
    <n v="0"/>
    <n v="0"/>
    <n v="1082.5999999999999"/>
    <n v="35"/>
    <n v="30.931428571428569"/>
    <n v="730.3"/>
    <n v="14"/>
    <n v="49"/>
    <n v="52.164285714285711"/>
    <n v="36.997959183673466"/>
    <m/>
    <m/>
    <m/>
    <x v="39"/>
    <x v="6"/>
    <x v="4"/>
  </r>
  <r>
    <s v="5-37"/>
    <d v="2013-06-22T00:00:00"/>
    <n v="1171.06"/>
    <n v="0"/>
    <n v="0"/>
    <n v="537.75"/>
    <n v="28"/>
    <n v="19.205357142857142"/>
    <n v="633.30999999999995"/>
    <n v="10"/>
    <n v="38"/>
    <n v="63.330999999999996"/>
    <n v="30.817368421052631"/>
    <m/>
    <m/>
    <m/>
    <x v="39"/>
    <x v="6"/>
    <x v="5"/>
  </r>
  <r>
    <m/>
    <d v="2013-06-23T00:00:00"/>
    <n v="6906.7899999999991"/>
    <n v="2875.5"/>
    <n v="9782.2899999999991"/>
    <m/>
    <n v="185"/>
    <n v="19.54731757311021"/>
    <n v="3104.0899999999997"/>
    <n v="66"/>
    <n v="251"/>
    <n v="44.691732804232807"/>
    <n v="26.135634478332573"/>
    <m/>
    <m/>
    <m/>
    <x v="40"/>
    <x v="6"/>
    <x v="6"/>
  </r>
  <r>
    <s v="5-38"/>
    <d v="2013-06-24T00:00:00"/>
    <n v="838.74"/>
    <n v="0"/>
    <n v="0"/>
    <n v="555.6"/>
    <n v="33"/>
    <n v="16.836363636363636"/>
    <n v="283.14"/>
    <n v="8"/>
    <n v="41"/>
    <n v="35.392499999999998"/>
    <n v="20.457073170731707"/>
    <m/>
    <m/>
    <m/>
    <x v="40"/>
    <x v="6"/>
    <x v="0"/>
  </r>
  <r>
    <s v="5-38"/>
    <d v="2013-06-25T00:00:00"/>
    <n v="707.27"/>
    <n v="0"/>
    <n v="0"/>
    <n v="577.91999999999996"/>
    <n v="28"/>
    <n v="20.639999999999997"/>
    <n v="129.35"/>
    <n v="6"/>
    <n v="34"/>
    <n v="21.558333333333334"/>
    <n v="20.802058823529411"/>
    <m/>
    <m/>
    <m/>
    <x v="40"/>
    <x v="6"/>
    <x v="1"/>
  </r>
  <r>
    <s v="5-38"/>
    <d v="2013-06-26T00:00:00"/>
    <n v="748.44"/>
    <n v="0"/>
    <n v="0"/>
    <n v="572.6"/>
    <n v="36"/>
    <n v="15.905555555555557"/>
    <n v="175.84"/>
    <n v="5"/>
    <n v="41"/>
    <n v="35.167999999999999"/>
    <n v="18.254634146341466"/>
    <m/>
    <m/>
    <m/>
    <x v="40"/>
    <x v="6"/>
    <x v="2"/>
  </r>
  <r>
    <s v="5-38"/>
    <d v="2013-06-27T00:00:00"/>
    <n v="1527.18"/>
    <n v="0"/>
    <n v="0"/>
    <n v="450.9"/>
    <n v="28"/>
    <n v="16.103571428571428"/>
    <n v="1076.28"/>
    <n v="10"/>
    <n v="38"/>
    <n v="107.628"/>
    <n v="40.188947368421047"/>
    <m/>
    <m/>
    <m/>
    <x v="40"/>
    <x v="6"/>
    <x v="3"/>
  </r>
  <r>
    <s v="5-38"/>
    <d v="2013-06-28T00:00:00"/>
    <n v="1179.45"/>
    <n v="0"/>
    <n v="0"/>
    <n v="1049.32"/>
    <n v="36"/>
    <n v="29.147777777777776"/>
    <n v="734.37"/>
    <n v="15"/>
    <n v="51"/>
    <n v="48.957999999999998"/>
    <n v="34.974313725490198"/>
    <m/>
    <m/>
    <m/>
    <x v="40"/>
    <x v="6"/>
    <x v="4"/>
  </r>
  <r>
    <s v="5-38"/>
    <d v="2013-06-29T00:00:00"/>
    <n v="1019.5"/>
    <n v="0"/>
    <n v="0"/>
    <n v="563.45000000000005"/>
    <n v="20"/>
    <n v="28.172500000000003"/>
    <n v="456.05"/>
    <n v="9"/>
    <n v="29"/>
    <n v="50.672222222222224"/>
    <n v="35.155172413793103"/>
    <m/>
    <m/>
    <m/>
    <x v="40"/>
    <x v="6"/>
    <x v="5"/>
  </r>
  <r>
    <m/>
    <d v="2013-06-30T00:00:00"/>
    <n v="6020.58"/>
    <n v="2413.0300000000002"/>
    <n v="8433.61"/>
    <m/>
    <n v="181"/>
    <n v="21.134294733044733"/>
    <n v="2855.03"/>
    <n v="53"/>
    <n v="234"/>
    <n v="49.896175925925924"/>
    <n v="28.305366608051155"/>
    <m/>
    <m/>
    <m/>
    <x v="41"/>
    <x v="6"/>
    <x v="6"/>
  </r>
  <r>
    <s v="5-39"/>
    <d v="2013-07-01T00:00:00"/>
    <n v="1005.55"/>
    <n v="0"/>
    <n v="0"/>
    <n v="492.4"/>
    <n v="34"/>
    <n v="14.482352941176471"/>
    <n v="513.15"/>
    <n v="11"/>
    <n v="45"/>
    <n v="46.65"/>
    <n v="22.345555555555556"/>
    <m/>
    <m/>
    <m/>
    <x v="41"/>
    <x v="6"/>
    <x v="0"/>
  </r>
  <r>
    <s v="5-39"/>
    <d v="2013-07-02T00:00:00"/>
    <n v="1041.95"/>
    <n v="0"/>
    <n v="0"/>
    <n v="744"/>
    <n v="29"/>
    <n v="25.655172413793103"/>
    <n v="297.95"/>
    <n v="7"/>
    <n v="36"/>
    <n v="42.56428571428571"/>
    <n v="28.943055555555556"/>
    <m/>
    <m/>
    <m/>
    <x v="41"/>
    <x v="6"/>
    <x v="1"/>
  </r>
  <r>
    <s v="5-39"/>
    <d v="2013-07-03T00:00:00"/>
    <n v="1109.01"/>
    <n v="0"/>
    <n v="0"/>
    <n v="872.75"/>
    <n v="43"/>
    <n v="20.296511627906977"/>
    <n v="236.26"/>
    <n v="7"/>
    <n v="50"/>
    <n v="33.751428571428569"/>
    <n v="22.180199999999999"/>
    <m/>
    <m/>
    <m/>
    <x v="41"/>
    <x v="6"/>
    <x v="2"/>
  </r>
  <r>
    <s v="5-39"/>
    <d v="2013-07-04T00:00:00"/>
    <n v="1820.75"/>
    <n v="0"/>
    <n v="0"/>
    <n v="763.15"/>
    <n v="34"/>
    <n v="22.445588235294117"/>
    <n v="1057.5999999999999"/>
    <n v="13"/>
    <n v="47"/>
    <n v="81.353846153846149"/>
    <n v="38.73936170212766"/>
    <m/>
    <m/>
    <m/>
    <x v="41"/>
    <x v="6"/>
    <x v="3"/>
  </r>
  <r>
    <s v="5-39"/>
    <d v="2013-07-05T00:00:00"/>
    <n v="1434.85"/>
    <n v="0"/>
    <n v="0"/>
    <n v="582.35"/>
    <n v="31"/>
    <n v="18.785483870967742"/>
    <n v="774.5"/>
    <n v="16"/>
    <n v="47"/>
    <n v="48.40625"/>
    <n v="28.869148936170212"/>
    <m/>
    <m/>
    <m/>
    <x v="41"/>
    <x v="6"/>
    <x v="4"/>
  </r>
  <r>
    <s v="5-39"/>
    <d v="2013-07-06T00:00:00"/>
    <n v="491.31"/>
    <n v="0"/>
    <n v="0"/>
    <n v="194.5"/>
    <n v="13"/>
    <n v="14.961538461538462"/>
    <n v="296.81"/>
    <n v="9"/>
    <n v="22"/>
    <n v="32.978888888888889"/>
    <n v="22.332272727272727"/>
    <m/>
    <m/>
    <m/>
    <x v="41"/>
    <x v="6"/>
    <x v="5"/>
  </r>
  <r>
    <m/>
    <d v="2013-07-07T00:00:00"/>
    <n v="6903.420000000001"/>
    <n v="3057.68"/>
    <n v="9961.1"/>
    <m/>
    <n v="184"/>
    <n v="19.43777459177948"/>
    <n v="3176.27"/>
    <n v="63"/>
    <n v="247"/>
    <n v="47.617449888074894"/>
    <n v="27.234932412780285"/>
    <m/>
    <m/>
    <m/>
    <x v="42"/>
    <x v="6"/>
    <x v="6"/>
  </r>
  <r>
    <s v="5-40"/>
    <d v="2013-07-08T00:00:00"/>
    <n v="1124.04"/>
    <n v="0"/>
    <n v="0"/>
    <n v="357.35"/>
    <n v="23"/>
    <n v="15.536956521739132"/>
    <n v="769.69"/>
    <n v="16"/>
    <n v="39"/>
    <n v="48.105625000000003"/>
    <n v="28.898461538461536"/>
    <m/>
    <m/>
    <m/>
    <x v="42"/>
    <x v="6"/>
    <x v="0"/>
  </r>
  <r>
    <s v="5-40"/>
    <d v="2013-07-09T00:00:00"/>
    <n v="911.58"/>
    <n v="0"/>
    <n v="0"/>
    <n v="276.60000000000002"/>
    <n v="19"/>
    <n v="14.557894736842107"/>
    <n v="634.98"/>
    <n v="16"/>
    <n v="35"/>
    <n v="39.686250000000001"/>
    <n v="26.04514285714286"/>
    <m/>
    <m/>
    <m/>
    <x v="42"/>
    <x v="6"/>
    <x v="1"/>
  </r>
  <r>
    <s v="5-40"/>
    <d v="2013-07-10T00:00:00"/>
    <n v="878.96"/>
    <n v="0"/>
    <n v="0"/>
    <n v="618.9"/>
    <n v="36"/>
    <n v="17.191666666666666"/>
    <n v="260.06"/>
    <n v="9"/>
    <n v="45"/>
    <n v="28.895555555555557"/>
    <n v="19.532444444444444"/>
    <m/>
    <m/>
    <m/>
    <x v="42"/>
    <x v="6"/>
    <x v="2"/>
  </r>
  <r>
    <s v="5-40"/>
    <d v="2013-07-11T00:00:00"/>
    <n v="1301.49"/>
    <n v="0"/>
    <n v="0"/>
    <n v="830.55"/>
    <n v="36"/>
    <n v="23.070833333333333"/>
    <n v="470.94"/>
    <n v="11"/>
    <n v="47"/>
    <n v="42.812727272727273"/>
    <n v="27.691276595744682"/>
    <m/>
    <m/>
    <m/>
    <x v="42"/>
    <x v="6"/>
    <x v="3"/>
  </r>
  <r>
    <s v="5-40"/>
    <d v="2013-07-12T00:00:00"/>
    <n v="1864.22"/>
    <n v="0"/>
    <n v="0"/>
    <n v="918.2"/>
    <n v="46"/>
    <n v="19.960869565217394"/>
    <n v="946.02"/>
    <n v="20"/>
    <n v="66"/>
    <n v="47.301000000000002"/>
    <n v="28.245757575757576"/>
    <m/>
    <m/>
    <m/>
    <x v="42"/>
    <x v="6"/>
    <x v="4"/>
  </r>
  <r>
    <s v="5-40"/>
    <d v="2013-07-13T00:00:00"/>
    <n v="1034.26"/>
    <n v="0"/>
    <n v="0"/>
    <n v="432"/>
    <n v="23"/>
    <n v="18.782608695652176"/>
    <n v="602.26"/>
    <n v="14"/>
    <n v="37"/>
    <n v="43.018571428571427"/>
    <n v="27.952972972972972"/>
    <m/>
    <m/>
    <m/>
    <x v="42"/>
    <x v="6"/>
    <x v="5"/>
  </r>
  <r>
    <m/>
    <d v="2013-07-14T00:00:00"/>
    <n v="7114.55"/>
    <n v="1552.06"/>
    <n v="8666.61"/>
    <m/>
    <n v="183"/>
    <n v="18.183471586575134"/>
    <n v="3683.95"/>
    <n v="86"/>
    <n v="269"/>
    <n v="41.636621542809046"/>
    <n v="26.394342664087343"/>
    <m/>
    <m/>
    <m/>
    <x v="43"/>
    <x v="6"/>
    <x v="6"/>
  </r>
  <r>
    <s v="5-41"/>
    <d v="2013-07-15T00:00:00"/>
    <n v="1073.4100000000001"/>
    <n v="0"/>
    <n v="0"/>
    <n v="551.25"/>
    <n v="29"/>
    <n v="19.008620689655171"/>
    <n v="522.16"/>
    <n v="16"/>
    <n v="45"/>
    <n v="32.634999999999998"/>
    <n v="23.853555555555552"/>
    <m/>
    <m/>
    <m/>
    <x v="43"/>
    <x v="6"/>
    <x v="0"/>
  </r>
  <r>
    <s v="5-41"/>
    <d v="2013-07-16T00:00:00"/>
    <n v="516.30999999999995"/>
    <n v="0"/>
    <n v="0"/>
    <n v="367.4"/>
    <n v="28"/>
    <n v="13.12142857142857"/>
    <n v="148.91"/>
    <n v="6"/>
    <n v="34"/>
    <n v="24.818333333333332"/>
    <n v="15.185588235294116"/>
    <m/>
    <m/>
    <m/>
    <x v="43"/>
    <x v="6"/>
    <x v="1"/>
  </r>
  <r>
    <s v="5-41"/>
    <d v="2013-07-17T00:00:00"/>
    <n v="1236.6500000000001"/>
    <n v="0"/>
    <n v="0"/>
    <n v="805.95"/>
    <n v="31"/>
    <n v="25.998387096774195"/>
    <n v="430.7"/>
    <n v="16"/>
    <n v="47"/>
    <n v="26.918749999999999"/>
    <n v="26.311702127659576"/>
    <m/>
    <m/>
    <m/>
    <x v="43"/>
    <x v="6"/>
    <x v="2"/>
  </r>
  <r>
    <s v="5-41"/>
    <d v="2013-07-18T00:00:00"/>
    <n v="1771.91"/>
    <n v="0"/>
    <n v="0"/>
    <n v="657.1"/>
    <n v="28"/>
    <n v="23.467857142857145"/>
    <n v="114.81"/>
    <n v="13"/>
    <n v="41"/>
    <n v="8.8315384615384609"/>
    <n v="18.827073170731708"/>
    <m/>
    <m/>
    <m/>
    <x v="43"/>
    <x v="6"/>
    <x v="3"/>
  </r>
  <r>
    <s v="5-41"/>
    <d v="2013-07-19T00:00:00"/>
    <n v="968.26"/>
    <n v="0"/>
    <n v="0"/>
    <n v="816.3"/>
    <n v="38"/>
    <n v="21.481578947368419"/>
    <n v="151.96"/>
    <n v="6"/>
    <n v="44"/>
    <n v="25.326666666666668"/>
    <n v="22.005909090909089"/>
    <m/>
    <m/>
    <m/>
    <x v="43"/>
    <x v="6"/>
    <x v="4"/>
  </r>
  <r>
    <s v="5-41"/>
    <d v="2013-07-20T00:00:00"/>
    <n v="448.63"/>
    <n v="0"/>
    <n v="0"/>
    <n v="297.14999999999998"/>
    <n v="19"/>
    <n v="15.639473684210525"/>
    <n v="151.47999999999999"/>
    <n v="5"/>
    <n v="24"/>
    <n v="30.295999999999999"/>
    <n v="18.692916666666665"/>
    <m/>
    <m/>
    <m/>
    <x v="43"/>
    <x v="6"/>
    <x v="5"/>
  </r>
  <r>
    <m/>
    <d v="2013-07-21T00:00:00"/>
    <n v="6015.17"/>
    <n v="2808.29"/>
    <n v="8823.4599999999991"/>
    <m/>
    <n v="173"/>
    <n v="19.786224355382338"/>
    <n v="1520.02"/>
    <n v="62"/>
    <n v="235"/>
    <n v="24.804381410256411"/>
    <n v="20.812790807802781"/>
    <m/>
    <m/>
    <m/>
    <x v="44"/>
    <x v="6"/>
    <x v="6"/>
  </r>
  <r>
    <s v="5-42"/>
    <d v="2013-07-22T00:00:00"/>
    <n v="637.29999999999995"/>
    <n v="0"/>
    <n v="0"/>
    <n v="516.4"/>
    <n v="20"/>
    <n v="25.82"/>
    <n v="151.47999999999999"/>
    <n v="5"/>
    <n v="25"/>
    <n v="30.295999999999999"/>
    <n v="26.715199999999999"/>
    <m/>
    <m/>
    <m/>
    <x v="44"/>
    <x v="6"/>
    <x v="0"/>
  </r>
  <r>
    <s v="5-42"/>
    <d v="2013-07-23T00:00:00"/>
    <n v="957.53"/>
    <n v="0"/>
    <n v="0"/>
    <n v="463.8"/>
    <n v="38"/>
    <n v="12.205263157894738"/>
    <n v="493.93"/>
    <n v="8"/>
    <n v="46"/>
    <n v="61.741250000000001"/>
    <n v="20.820217391304347"/>
    <m/>
    <m/>
    <m/>
    <x v="44"/>
    <x v="6"/>
    <x v="1"/>
  </r>
  <r>
    <s v="5-42"/>
    <d v="2013-07-24T00:00:00"/>
    <n v="839.11"/>
    <n v="0"/>
    <n v="0"/>
    <n v="648.75"/>
    <n v="43"/>
    <n v="15.087209302325581"/>
    <n v="190.36"/>
    <n v="8"/>
    <n v="51"/>
    <n v="23.795000000000002"/>
    <n v="16.453137254901961"/>
    <m/>
    <m/>
    <m/>
    <x v="44"/>
    <x v="6"/>
    <x v="2"/>
  </r>
  <r>
    <s v="5-42"/>
    <d v="2013-07-25T00:00:00"/>
    <n v="1443.07"/>
    <n v="0"/>
    <n v="0"/>
    <n v="715.55"/>
    <n v="39"/>
    <n v="18.347435897435897"/>
    <n v="717.52"/>
    <n v="8"/>
    <n v="47"/>
    <n v="89.69"/>
    <n v="30.490851063829787"/>
    <m/>
    <m/>
    <m/>
    <x v="44"/>
    <x v="6"/>
    <x v="3"/>
  </r>
  <r>
    <s v="5-42"/>
    <d v="2013-07-26T00:00:00"/>
    <n v="1725.67"/>
    <n v="0"/>
    <n v="0"/>
    <n v="1234.3"/>
    <n v="50"/>
    <n v="24.686"/>
    <n v="491.37"/>
    <n v="11"/>
    <n v="61"/>
    <n v="44.67"/>
    <n v="28.289672131147544"/>
    <m/>
    <m/>
    <m/>
    <x v="44"/>
    <x v="6"/>
    <x v="4"/>
  </r>
  <r>
    <s v="5-42"/>
    <d v="2013-07-27T00:00:00"/>
    <n v="747.69"/>
    <n v="0"/>
    <n v="0"/>
    <n v="218.6"/>
    <n v="17"/>
    <n v="12.858823529411765"/>
    <n v="529.09"/>
    <n v="14"/>
    <n v="31"/>
    <n v="37.792142857142856"/>
    <n v="24.119032258064518"/>
    <m/>
    <m/>
    <m/>
    <x v="44"/>
    <x v="6"/>
    <x v="5"/>
  </r>
  <r>
    <m/>
    <d v="2013-07-28T00:00:00"/>
    <n v="6350.3700000000008"/>
    <n v="608.47"/>
    <n v="6958.8400000000011"/>
    <m/>
    <n v="207"/>
    <n v="18.167455314511333"/>
    <n v="2573.75"/>
    <n v="54"/>
    <n v="261"/>
    <n v="47.997398809523808"/>
    <n v="24.481351683208029"/>
    <m/>
    <m/>
    <m/>
    <x v="45"/>
    <x v="6"/>
    <x v="6"/>
  </r>
  <r>
    <s v="5-43"/>
    <d v="2013-07-29T00:00:00"/>
    <n v="638.25"/>
    <n v="0"/>
    <n v="0"/>
    <n v="539.1"/>
    <n v="40"/>
    <n v="13.477500000000001"/>
    <n v="99.15"/>
    <n v="5"/>
    <n v="45"/>
    <n v="19.830000000000002"/>
    <n v="14.183333333333334"/>
    <m/>
    <m/>
    <m/>
    <x v="45"/>
    <x v="6"/>
    <x v="0"/>
  </r>
  <r>
    <s v="5-43"/>
    <d v="2013-07-30T00:00:00"/>
    <n v="735.36"/>
    <n v="0"/>
    <n v="0"/>
    <n v="463.3"/>
    <n v="36"/>
    <n v="12.869444444444445"/>
    <n v="272.06"/>
    <n v="11"/>
    <n v="47"/>
    <n v="24.732727272727274"/>
    <n v="15.645957446808511"/>
    <m/>
    <m/>
    <m/>
    <x v="45"/>
    <x v="6"/>
    <x v="1"/>
  </r>
  <r>
    <s v="5-43"/>
    <d v="2013-07-31T00:00:00"/>
    <n v="928.1"/>
    <n v="0"/>
    <n v="0"/>
    <n v="585.6"/>
    <n v="41"/>
    <n v="14.282926829268293"/>
    <n v="342.5"/>
    <n v="13"/>
    <n v="54"/>
    <n v="26.346153846153847"/>
    <n v="17.187037037037037"/>
    <m/>
    <m/>
    <m/>
    <x v="45"/>
    <x v="6"/>
    <x v="2"/>
  </r>
  <r>
    <s v="5-43"/>
    <d v="2013-08-01T00:00:00"/>
    <n v="1241.48"/>
    <n v="0"/>
    <n v="0"/>
    <n v="444.15"/>
    <n v="28"/>
    <n v="15.862499999999999"/>
    <n v="797.33"/>
    <n v="15"/>
    <n v="43"/>
    <n v="53.155333333333338"/>
    <n v="28.871627906976745"/>
    <m/>
    <m/>
    <m/>
    <x v="45"/>
    <x v="6"/>
    <x v="3"/>
  </r>
  <r>
    <s v="5-43"/>
    <d v="2013-08-02T00:00:00"/>
    <n v="1490.61"/>
    <n v="0"/>
    <n v="0"/>
    <n v="1197.8"/>
    <n v="49"/>
    <n v="24.444897959183674"/>
    <n v="292.81"/>
    <n v="12"/>
    <n v="61"/>
    <n v="24.400833333333335"/>
    <n v="24.436229508196721"/>
    <m/>
    <m/>
    <m/>
    <x v="45"/>
    <x v="6"/>
    <x v="4"/>
  </r>
  <r>
    <s v="5-43"/>
    <d v="2013-08-03T00:00:00"/>
    <n v="893.78"/>
    <n v="0"/>
    <n v="0"/>
    <n v="443.95"/>
    <n v="19"/>
    <n v="23.36578947368421"/>
    <n v="449.83"/>
    <n v="11"/>
    <n v="30"/>
    <n v="40.893636363636361"/>
    <n v="29.792666666666666"/>
    <m/>
    <m/>
    <m/>
    <x v="45"/>
    <x v="6"/>
    <x v="5"/>
  </r>
  <r>
    <m/>
    <d v="2013-08-04T00:00:00"/>
    <n v="5927.58"/>
    <n v="2438.14"/>
    <n v="8365.7199999999993"/>
    <m/>
    <n v="213"/>
    <n v="17.383843117763437"/>
    <n v="2253.6799999999998"/>
    <n v="67"/>
    <n v="280"/>
    <n v="31.559780691530694"/>
    <n v="21.686141983169836"/>
    <m/>
    <m/>
    <m/>
    <x v="46"/>
    <x v="6"/>
    <x v="6"/>
  </r>
  <r>
    <s v="5-44"/>
    <d v="2013-08-05T00:00:00"/>
    <n v="580.51"/>
    <n v="0"/>
    <n v="0"/>
    <n v="295.45"/>
    <n v="22"/>
    <n v="13.429545454545455"/>
    <n v="285.06"/>
    <n v="11"/>
    <n v="33"/>
    <n v="25.914545454545454"/>
    <n v="17.59121212121212"/>
    <m/>
    <m/>
    <m/>
    <x v="46"/>
    <x v="6"/>
    <x v="0"/>
  </r>
  <r>
    <s v="5-44"/>
    <d v="2013-08-06T00:00:00"/>
    <n v="501.18"/>
    <n v="0"/>
    <n v="0"/>
    <n v="269.5"/>
    <n v="21"/>
    <n v="12.833333333333334"/>
    <n v="231.68"/>
    <n v="6"/>
    <n v="27"/>
    <n v="38.613333333333337"/>
    <n v="18.562222222222221"/>
    <m/>
    <m/>
    <m/>
    <x v="46"/>
    <x v="6"/>
    <x v="1"/>
  </r>
  <r>
    <s v="5-44"/>
    <d v="2013-08-07T00:00:00"/>
    <n v="782.17"/>
    <n v="0"/>
    <n v="0"/>
    <n v="523.45000000000005"/>
    <n v="27"/>
    <n v="19.38703703703704"/>
    <n v="258.70999999999998"/>
    <n v="10"/>
    <n v="37"/>
    <n v="25.870999999999999"/>
    <n v="21.139459459459463"/>
    <m/>
    <m/>
    <m/>
    <x v="46"/>
    <x v="6"/>
    <x v="2"/>
  </r>
  <r>
    <s v="5-44"/>
    <d v="2013-08-08T00:00:00"/>
    <n v="1469.17"/>
    <n v="0"/>
    <n v="0"/>
    <n v="733.05"/>
    <n v="44"/>
    <n v="16.660227272727273"/>
    <n v="726.12"/>
    <n v="9"/>
    <n v="53"/>
    <n v="80.680000000000007"/>
    <n v="27.531509433962267"/>
    <m/>
    <m/>
    <m/>
    <x v="46"/>
    <x v="6"/>
    <x v="3"/>
  </r>
  <r>
    <s v="5-44"/>
    <d v="2013-08-09T00:00:00"/>
    <n v="1303.31"/>
    <n v="0"/>
    <n v="0"/>
    <n v="932.65"/>
    <n v="36"/>
    <n v="25.906944444444445"/>
    <n v="370.66"/>
    <n v="9"/>
    <n v="45"/>
    <n v="41.184444444444445"/>
    <n v="28.962444444444444"/>
    <m/>
    <m/>
    <m/>
    <x v="46"/>
    <x v="6"/>
    <x v="4"/>
  </r>
  <r>
    <s v="5-44"/>
    <d v="2013-08-10T00:00:00"/>
    <n v="1407.54"/>
    <n v="0"/>
    <n v="0"/>
    <n v="370"/>
    <n v="15"/>
    <n v="24.666666666666668"/>
    <n v="1037.54"/>
    <n v="11"/>
    <n v="26"/>
    <n v="94.321818181818173"/>
    <n v="54.136153846153846"/>
    <m/>
    <m/>
    <m/>
    <x v="46"/>
    <x v="6"/>
    <x v="5"/>
  </r>
  <r>
    <m/>
    <d v="2013-08-11T00:00:00"/>
    <n v="6043.88"/>
    <n v="1617.25"/>
    <n v="7661.13"/>
    <m/>
    <n v="165"/>
    <n v="18.813959034792372"/>
    <n v="2909.7700000000004"/>
    <n v="56"/>
    <n v="221"/>
    <n v="51.097523569023565"/>
    <n v="27.987166921242391"/>
    <m/>
    <m/>
    <m/>
    <x v="47"/>
    <x v="6"/>
    <x v="6"/>
  </r>
  <r>
    <s v="5-45"/>
    <d v="2013-08-12T00:00:00"/>
    <n v="0"/>
    <n v="0"/>
    <n v="0"/>
    <n v="0"/>
    <n v="0"/>
    <n v="0"/>
    <n v="0"/>
    <n v="0"/>
    <n v="0"/>
    <n v="0"/>
    <n v="0"/>
    <s v="SHOW DAY"/>
    <m/>
    <m/>
    <x v="47"/>
    <x v="6"/>
    <x v="0"/>
  </r>
  <r>
    <s v="5-45"/>
    <d v="2013-08-13T00:00:00"/>
    <n v="738.42"/>
    <n v="0"/>
    <n v="0"/>
    <n v="479.25"/>
    <n v="29"/>
    <n v="16.525862068965516"/>
    <n v="259.17"/>
    <n v="10"/>
    <n v="39"/>
    <n v="25.917000000000002"/>
    <n v="18.933846153846154"/>
    <m/>
    <m/>
    <m/>
    <x v="47"/>
    <x v="6"/>
    <x v="1"/>
  </r>
  <r>
    <s v="5-45"/>
    <d v="2013-08-14T00:00:00"/>
    <n v="1231"/>
    <n v="0"/>
    <n v="0"/>
    <n v="850.8"/>
    <n v="38"/>
    <n v="22.389473684210525"/>
    <n v="380.2"/>
    <n v="12"/>
    <n v="50"/>
    <n v="31.683333333333334"/>
    <n v="24.62"/>
    <m/>
    <m/>
    <m/>
    <x v="47"/>
    <x v="6"/>
    <x v="2"/>
  </r>
  <r>
    <s v="5-45"/>
    <d v="2013-08-15T00:00:00"/>
    <n v="1727.17"/>
    <n v="0"/>
    <n v="0"/>
    <n v="954.65"/>
    <n v="53"/>
    <n v="18.012264150943395"/>
    <n v="772.52"/>
    <n v="11"/>
    <n v="64"/>
    <n v="70.229090909090914"/>
    <n v="26.987031250000001"/>
    <m/>
    <m/>
    <m/>
    <x v="47"/>
    <x v="6"/>
    <x v="3"/>
  </r>
  <r>
    <s v="5-45"/>
    <d v="2013-08-16T00:00:00"/>
    <n v="1931.25"/>
    <n v="0"/>
    <n v="0"/>
    <n v="728.6"/>
    <n v="31"/>
    <n v="23.503225806451614"/>
    <n v="1201.6500000000001"/>
    <n v="12"/>
    <n v="43"/>
    <n v="100.1375"/>
    <n v="44.889534883720927"/>
    <m/>
    <m/>
    <m/>
    <x v="47"/>
    <x v="6"/>
    <x v="4"/>
  </r>
  <r>
    <s v="5-45"/>
    <d v="2013-08-17T00:00:00"/>
    <n v="930.05"/>
    <n v="0"/>
    <n v="0"/>
    <n v="419.8"/>
    <n v="14"/>
    <n v="29.985714285714288"/>
    <n v="510.25"/>
    <n v="12"/>
    <n v="26"/>
    <n v="42.520833333333336"/>
    <n v="35.771153846153844"/>
    <m/>
    <m/>
    <m/>
    <x v="47"/>
    <x v="6"/>
    <x v="5"/>
  </r>
  <r>
    <m/>
    <d v="2013-08-18T00:00:00"/>
    <n v="6557.89"/>
    <n v="2010.32"/>
    <n v="8568.2100000000009"/>
    <m/>
    <n v="165"/>
    <n v="18.402756666047555"/>
    <n v="3123.79"/>
    <n v="57"/>
    <n v="222"/>
    <n v="45.081292929292935"/>
    <n v="25.200261022286821"/>
    <m/>
    <m/>
    <m/>
    <x v="48"/>
    <x v="6"/>
    <x v="6"/>
  </r>
  <r>
    <s v="5-46"/>
    <d v="2013-08-19T00:00:00"/>
    <n v="598.26"/>
    <n v="0"/>
    <n v="0"/>
    <n v="267.60000000000002"/>
    <n v="30"/>
    <n v="8.92"/>
    <n v="330.66"/>
    <n v="10"/>
    <n v="40"/>
    <n v="33.066000000000003"/>
    <n v="14.9565"/>
    <m/>
    <m/>
    <m/>
    <x v="48"/>
    <x v="6"/>
    <x v="0"/>
  </r>
  <r>
    <s v="5-46"/>
    <d v="2013-08-20T00:00:00"/>
    <n v="702.7"/>
    <n v="0"/>
    <n v="0"/>
    <n v="283.64999999999998"/>
    <n v="26"/>
    <n v="10.909615384615384"/>
    <n v="419.05"/>
    <n v="14"/>
    <n v="40"/>
    <n v="29.932142857142857"/>
    <n v="17.567500000000003"/>
    <m/>
    <m/>
    <m/>
    <x v="48"/>
    <x v="6"/>
    <x v="1"/>
  </r>
  <r>
    <s v="5-46"/>
    <d v="2013-08-21T00:00:00"/>
    <n v="1163.02"/>
    <n v="0"/>
    <n v="0"/>
    <n v="658.7"/>
    <n v="37"/>
    <n v="17.802702702702703"/>
    <n v="504.32"/>
    <n v="6"/>
    <n v="43"/>
    <n v="84.053333333333327"/>
    <n v="27.046976744186047"/>
    <m/>
    <m/>
    <m/>
    <x v="48"/>
    <x v="6"/>
    <x v="2"/>
  </r>
  <r>
    <s v="5-46"/>
    <d v="2013-08-22T00:00:00"/>
    <n v="1443.46"/>
    <n v="0"/>
    <n v="0"/>
    <n v="496.3"/>
    <n v="29"/>
    <n v="17.113793103448277"/>
    <n v="944.51"/>
    <n v="12"/>
    <n v="41"/>
    <n v="78.709166666666661"/>
    <n v="35.14170731707317"/>
    <m/>
    <m/>
    <m/>
    <x v="48"/>
    <x v="6"/>
    <x v="3"/>
  </r>
  <r>
    <s v="5-46"/>
    <d v="2013-08-23T00:00:00"/>
    <n v="1804.13"/>
    <n v="0"/>
    <n v="0"/>
    <n v="678.3"/>
    <n v="36"/>
    <n v="18.841666666666665"/>
    <n v="1230.68"/>
    <n v="21"/>
    <n v="57"/>
    <n v="58.603809523809524"/>
    <n v="33.49087719298246"/>
    <m/>
    <m/>
    <m/>
    <x v="48"/>
    <x v="6"/>
    <x v="4"/>
  </r>
  <r>
    <s v="5-46"/>
    <d v="2013-08-24T00:00:00"/>
    <n v="1006.84"/>
    <n v="0"/>
    <n v="0"/>
    <n v="570.25"/>
    <n v="25"/>
    <n v="22.81"/>
    <n v="436.59"/>
    <n v="10"/>
    <n v="35"/>
    <n v="43.658999999999999"/>
    <n v="28.766857142857141"/>
    <m/>
    <m/>
    <m/>
    <x v="48"/>
    <x v="6"/>
    <x v="5"/>
  </r>
  <r>
    <m/>
    <d v="2013-08-25T00:00:00"/>
    <n v="6718.41"/>
    <n v="1677.77"/>
    <n v="8396.18"/>
    <m/>
    <n v="183"/>
    <n v="16.06629630957217"/>
    <n v="3865.8100000000004"/>
    <n v="73"/>
    <n v="256"/>
    <n v="54.670575396825392"/>
    <n v="26.161736399516467"/>
    <m/>
    <m/>
    <m/>
    <x v="49"/>
    <x v="6"/>
    <x v="6"/>
  </r>
  <r>
    <s v="5-47"/>
    <d v="2013-08-26T00:00:00"/>
    <n v="897.78"/>
    <n v="0"/>
    <n v="0"/>
    <n v="697.45"/>
    <n v="34"/>
    <n v="20.513235294117649"/>
    <n v="200.7"/>
    <n v="8"/>
    <n v="42"/>
    <n v="25.087499999999999"/>
    <n v="21.384523809523813"/>
    <m/>
    <m/>
    <m/>
    <x v="49"/>
    <x v="6"/>
    <x v="0"/>
  </r>
  <r>
    <s v="5-47"/>
    <d v="2013-08-27T00:00:00"/>
    <n v="504.68"/>
    <n v="0"/>
    <n v="0"/>
    <n v="308.10000000000002"/>
    <n v="25"/>
    <n v="12.324000000000002"/>
    <n v="196.58"/>
    <n v="4"/>
    <n v="29"/>
    <n v="49.145000000000003"/>
    <n v="17.402758620689657"/>
    <m/>
    <m/>
    <m/>
    <x v="49"/>
    <x v="6"/>
    <x v="1"/>
  </r>
  <r>
    <s v="5-47"/>
    <d v="2013-08-28T00:00:00"/>
    <n v="920.06"/>
    <n v="0"/>
    <n v="0"/>
    <n v="661.85"/>
    <n v="42"/>
    <n v="15.758333333333335"/>
    <n v="258.20999999999998"/>
    <n v="8"/>
    <n v="50"/>
    <n v="32.276249999999997"/>
    <n v="18.401199999999999"/>
    <m/>
    <m/>
    <m/>
    <x v="49"/>
    <x v="6"/>
    <x v="2"/>
  </r>
  <r>
    <s v="5-47"/>
    <d v="2013-08-29T00:00:00"/>
    <n v="1921.87"/>
    <n v="0"/>
    <n v="0"/>
    <n v="848.05"/>
    <n v="37"/>
    <n v="22.920270270270269"/>
    <n v="1073.82"/>
    <n v="13"/>
    <n v="50"/>
    <n v="82.601538461538453"/>
    <n v="38.437399999999997"/>
    <m/>
    <m/>
    <m/>
    <x v="49"/>
    <x v="6"/>
    <x v="3"/>
  </r>
  <r>
    <s v="5-47"/>
    <d v="2013-08-30T00:00:00"/>
    <n v="1798.34"/>
    <n v="0"/>
    <n v="0"/>
    <n v="1149.45"/>
    <n v="47"/>
    <n v="24.456382978723404"/>
    <n v="648.89"/>
    <n v="16"/>
    <n v="63"/>
    <n v="40.555624999999999"/>
    <n v="28.545079365079367"/>
    <m/>
    <m/>
    <m/>
    <x v="49"/>
    <x v="6"/>
    <x v="4"/>
  </r>
  <r>
    <s v="5-47"/>
    <d v="2013-08-31T00:00:00"/>
    <n v="1014.97"/>
    <n v="0"/>
    <n v="0"/>
    <n v="552.25"/>
    <n v="28"/>
    <n v="19.723214285714285"/>
    <n v="462.72"/>
    <n v="11"/>
    <n v="39"/>
    <n v="42.06545454545455"/>
    <n v="26.024871794871796"/>
    <m/>
    <m/>
    <m/>
    <x v="49"/>
    <x v="6"/>
    <x v="5"/>
  </r>
  <r>
    <m/>
    <d v="2013-09-01T00:00:00"/>
    <n v="7057.7"/>
    <n v="1922.04"/>
    <n v="8979.74"/>
    <m/>
    <n v="213"/>
    <n v="19.282572693693155"/>
    <n v="2840.92"/>
    <n v="60"/>
    <n v="273"/>
    <n v="45.288561334498837"/>
    <n v="25.032638931694105"/>
    <m/>
    <m/>
    <m/>
    <x v="50"/>
    <x v="6"/>
    <x v="6"/>
  </r>
  <r>
    <s v="5-48"/>
    <d v="2013-09-02T00:00:00"/>
    <n v="1077.51"/>
    <n v="0"/>
    <n v="0"/>
    <n v="670.1"/>
    <n v="34"/>
    <n v="19.708823529411767"/>
    <n v="407.41"/>
    <n v="12"/>
    <n v="46"/>
    <n v="33.950833333333335"/>
    <n v="23.424130434782608"/>
    <m/>
    <m/>
    <m/>
    <x v="50"/>
    <x v="6"/>
    <x v="0"/>
  </r>
  <r>
    <s v="5-48"/>
    <d v="2013-09-03T00:00:00"/>
    <n v="638.61"/>
    <n v="0"/>
    <n v="0"/>
    <n v="354.45"/>
    <n v="29"/>
    <n v="12.222413793103447"/>
    <n v="284.16000000000003"/>
    <n v="13"/>
    <n v="42"/>
    <n v="21.85846153846154"/>
    <n v="15.205"/>
    <m/>
    <m/>
    <m/>
    <x v="50"/>
    <x v="6"/>
    <x v="1"/>
  </r>
  <r>
    <s v="5-48"/>
    <d v="2013-09-04T00:00:00"/>
    <n v="1483.27"/>
    <n v="0"/>
    <n v="0"/>
    <n v="882.8"/>
    <n v="33"/>
    <n v="26.75151515151515"/>
    <n v="600.47"/>
    <n v="16"/>
    <n v="49"/>
    <n v="37.529375000000002"/>
    <n v="30.27081632653061"/>
    <m/>
    <m/>
    <m/>
    <x v="50"/>
    <x v="6"/>
    <x v="2"/>
  </r>
  <r>
    <s v="5-48"/>
    <d v="2013-09-05T00:00:00"/>
    <n v="2110.86"/>
    <n v="0"/>
    <n v="0"/>
    <n v="1004.8"/>
    <n v="53"/>
    <n v="18.958490566037735"/>
    <n v="1106.06"/>
    <n v="9"/>
    <n v="62"/>
    <n v="122.89555555555555"/>
    <n v="34.046129032258058"/>
    <m/>
    <m/>
    <m/>
    <x v="50"/>
    <x v="6"/>
    <x v="3"/>
  </r>
  <r>
    <s v="5-48"/>
    <d v="2013-09-06T00:00:00"/>
    <n v="1269.77"/>
    <n v="0"/>
    <n v="0"/>
    <n v="722.1"/>
    <n v="34"/>
    <n v="21.238235294117647"/>
    <n v="547.66999999999996"/>
    <n v="12"/>
    <n v="46"/>
    <n v="45.639166666666661"/>
    <n v="27.603695652173911"/>
    <m/>
    <m/>
    <m/>
    <x v="50"/>
    <x v="6"/>
    <x v="4"/>
  </r>
  <r>
    <s v="5-48"/>
    <d v="2013-09-07T00:00:00"/>
    <n v="949.36"/>
    <n v="0"/>
    <n v="0"/>
    <n v="470.25"/>
    <n v="23"/>
    <n v="20.445652173913043"/>
    <n v="479.11"/>
    <n v="10"/>
    <n v="33"/>
    <n v="47.911000000000001"/>
    <n v="28.768484848484849"/>
    <m/>
    <m/>
    <m/>
    <x v="50"/>
    <x v="6"/>
    <x v="5"/>
  </r>
  <r>
    <m/>
    <d v="2013-09-08T00:00:00"/>
    <n v="7529.38"/>
    <n v="1937.39"/>
    <n v="9466.77"/>
    <m/>
    <n v="206"/>
    <n v="19.887521751349798"/>
    <n v="3424.88"/>
    <n v="72"/>
    <n v="278"/>
    <n v="51.630732015669516"/>
    <n v="26.553042715705008"/>
    <m/>
    <m/>
    <m/>
    <x v="51"/>
    <x v="6"/>
    <x v="6"/>
  </r>
  <r>
    <s v="5-49"/>
    <d v="2013-09-09T00:00:00"/>
    <n v="606.70000000000005"/>
    <n v="0"/>
    <n v="0"/>
    <n v="338"/>
    <n v="32"/>
    <n v="10.5625"/>
    <n v="268.7"/>
    <n v="5"/>
    <n v="37"/>
    <n v="53.739999999999995"/>
    <n v="16.3972972972973"/>
    <m/>
    <m/>
    <m/>
    <x v="51"/>
    <x v="6"/>
    <x v="0"/>
  </r>
  <r>
    <s v="5-49"/>
    <d v="2013-09-10T00:00:00"/>
    <n v="802.52"/>
    <n v="0"/>
    <n v="0"/>
    <n v="517.85"/>
    <n v="40"/>
    <n v="12.946250000000001"/>
    <n v="284.67"/>
    <n v="9"/>
    <n v="49"/>
    <n v="31.630000000000003"/>
    <n v="16.377959183673468"/>
    <m/>
    <m/>
    <m/>
    <x v="51"/>
    <x v="6"/>
    <x v="1"/>
  </r>
  <r>
    <s v="5-49"/>
    <d v="2013-09-11T00:00:00"/>
    <n v="1261.51"/>
    <n v="0"/>
    <n v="0"/>
    <n v="766.25"/>
    <n v="36"/>
    <n v="21.284722222222221"/>
    <n v="495.26"/>
    <n v="10"/>
    <n v="46"/>
    <n v="49.525999999999996"/>
    <n v="27.424130434782608"/>
    <m/>
    <m/>
    <m/>
    <x v="51"/>
    <x v="6"/>
    <x v="2"/>
  </r>
  <r>
    <s v="5-49"/>
    <d v="2013-09-12T00:00:00"/>
    <n v="1415.14"/>
    <n v="0"/>
    <n v="0"/>
    <n v="704.4"/>
    <n v="47"/>
    <n v="14.98723404255319"/>
    <n v="424.43"/>
    <n v="13"/>
    <n v="60"/>
    <n v="32.64846153846154"/>
    <n v="18.813833333333331"/>
    <m/>
    <m/>
    <m/>
    <x v="51"/>
    <x v="6"/>
    <x v="3"/>
  </r>
  <r>
    <s v="5-49"/>
    <d v="2013-09-13T00:00:00"/>
    <n v="2081.38"/>
    <n v="0"/>
    <n v="0"/>
    <n v="1656.95"/>
    <n v="50"/>
    <n v="33.139000000000003"/>
    <n v="424.43"/>
    <n v="13"/>
    <n v="63"/>
    <n v="32.64846153846154"/>
    <n v="33.037777777777777"/>
    <m/>
    <m/>
    <m/>
    <x v="51"/>
    <x v="6"/>
    <x v="4"/>
  </r>
  <r>
    <s v="5-49"/>
    <d v="2013-09-14T00:00:00"/>
    <n v="1108.51"/>
    <n v="0"/>
    <n v="0"/>
    <n v="692.3"/>
    <n v="22"/>
    <n v="31.468181818181815"/>
    <n v="416.21"/>
    <n v="7"/>
    <n v="29"/>
    <n v="59.458571428571425"/>
    <n v="38.224482758620688"/>
    <m/>
    <m/>
    <m/>
    <x v="51"/>
    <x v="6"/>
    <x v="5"/>
  </r>
  <r>
    <m/>
    <d v="2013-09-15T00:00:00"/>
    <n v="7275.76"/>
    <n v="3310.6"/>
    <n v="10586.36"/>
    <m/>
    <n v="227"/>
    <n v="20.731314680492872"/>
    <n v="2313.7000000000003"/>
    <n v="57"/>
    <n v="284"/>
    <n v="43.275249084249083"/>
    <n v="25.04591346424753"/>
    <m/>
    <m/>
    <m/>
    <x v="52"/>
    <x v="6"/>
    <x v="6"/>
  </r>
  <r>
    <s v="5-50"/>
    <d v="2013-09-16T00:00:00"/>
    <n v="533.17999999999995"/>
    <n v="0"/>
    <n v="0"/>
    <n v="296.64999999999998"/>
    <n v="26"/>
    <n v="11.409615384615384"/>
    <n v="236.52"/>
    <n v="8"/>
    <n v="34"/>
    <n v="29.565000000000001"/>
    <n v="15.681470588235292"/>
    <m/>
    <m/>
    <m/>
    <x v="52"/>
    <x v="6"/>
    <x v="0"/>
  </r>
  <r>
    <s v="5-50"/>
    <d v="2013-09-17T00:00:00"/>
    <n v="696.66"/>
    <n v="0"/>
    <n v="0"/>
    <n v="446.75"/>
    <n v="23"/>
    <n v="19.423913043478262"/>
    <n v="249.91"/>
    <n v="9"/>
    <n v="32"/>
    <n v="27.767777777777777"/>
    <n v="21.770624999999999"/>
    <m/>
    <m/>
    <m/>
    <x v="52"/>
    <x v="6"/>
    <x v="1"/>
  </r>
  <r>
    <s v="5-50"/>
    <d v="2013-09-18T00:00:00"/>
    <n v="1284.04"/>
    <n v="0"/>
    <n v="0"/>
    <n v="823.75"/>
    <n v="42"/>
    <n v="19.613095238095237"/>
    <n v="460.29"/>
    <n v="9"/>
    <n v="51"/>
    <n v="51.143333333333338"/>
    <n v="25.177254901960783"/>
    <m/>
    <m/>
    <m/>
    <x v="52"/>
    <x v="6"/>
    <x v="2"/>
  </r>
  <r>
    <s v="5-50"/>
    <d v="2013-09-19T00:00:00"/>
    <n v="1528.21"/>
    <n v="0"/>
    <n v="0"/>
    <n v="429.2"/>
    <n v="30"/>
    <n v="14.306666666666667"/>
    <n v="1099.01"/>
    <n v="7"/>
    <n v="37"/>
    <n v="157.00142857142856"/>
    <n v="41.302972972972974"/>
    <m/>
    <m/>
    <m/>
    <x v="52"/>
    <x v="6"/>
    <x v="3"/>
  </r>
  <r>
    <s v="5-50"/>
    <d v="2013-09-20T00:00:00"/>
    <n v="1947.39"/>
    <n v="0"/>
    <n v="0"/>
    <n v="918.15"/>
    <n v="46"/>
    <n v="19.959782608695651"/>
    <n v="1029.24"/>
    <n v="18"/>
    <n v="64"/>
    <n v="57.18"/>
    <n v="30.427968749999998"/>
    <m/>
    <m/>
    <m/>
    <x v="52"/>
    <x v="6"/>
    <x v="4"/>
  </r>
  <r>
    <s v="5-50"/>
    <d v="2013-09-21T00:00:00"/>
    <n v="801.72"/>
    <n v="0"/>
    <n v="0"/>
    <n v="485"/>
    <n v="27"/>
    <n v="17.962962962962962"/>
    <n v="336.59"/>
    <n v="7"/>
    <n v="34"/>
    <n v="48.084285714285713"/>
    <n v="24.164411764705878"/>
    <m/>
    <m/>
    <m/>
    <x v="52"/>
    <x v="6"/>
    <x v="5"/>
  </r>
  <r>
    <m/>
    <d v="2013-09-22T00:00:00"/>
    <n v="6791.2000000000007"/>
    <n v="1132.57"/>
    <n v="7923.77"/>
    <m/>
    <n v="194"/>
    <n v="17.112672650752362"/>
    <n v="3411.5600000000004"/>
    <n v="58"/>
    <n v="252"/>
    <n v="61.790304232804239"/>
    <n v="26.420783996312483"/>
    <m/>
    <m/>
    <m/>
    <x v="0"/>
    <x v="6"/>
    <x v="6"/>
  </r>
  <r>
    <s v="5-51"/>
    <d v="2013-09-23T00:00:00"/>
    <n v="691.46"/>
    <n v="0"/>
    <n v="0"/>
    <n v="480"/>
    <n v="29"/>
    <n v="16.551724137931036"/>
    <n v="211.46"/>
    <n v="7"/>
    <n v="36"/>
    <n v="30.208571428571428"/>
    <n v="19.207222222222224"/>
    <m/>
    <m/>
    <m/>
    <x v="0"/>
    <x v="6"/>
    <x v="0"/>
  </r>
  <r>
    <s v="5-51"/>
    <d v="2013-09-24T00:00:00"/>
    <n v="877.78"/>
    <n v="0"/>
    <n v="0"/>
    <n v="632.20000000000005"/>
    <n v="34"/>
    <n v="18.594117647058823"/>
    <n v="245.58"/>
    <n v="7"/>
    <n v="41"/>
    <n v="35.082857142857144"/>
    <n v="21.409268292682928"/>
    <m/>
    <m/>
    <m/>
    <x v="0"/>
    <x v="6"/>
    <x v="1"/>
  </r>
  <r>
    <s v="5-51"/>
    <d v="2013-09-25T00:00:00"/>
    <n v="1291.4000000000001"/>
    <n v="0"/>
    <n v="0"/>
    <n v="796.15"/>
    <n v="31"/>
    <n v="25.682258064516127"/>
    <n v="495.25"/>
    <n v="9"/>
    <n v="40"/>
    <n v="55.027777777777779"/>
    <n v="32.285000000000004"/>
    <m/>
    <m/>
    <m/>
    <x v="0"/>
    <x v="6"/>
    <x v="2"/>
  </r>
  <r>
    <s v="5-51"/>
    <d v="2013-09-26T00:00:00"/>
    <n v="1124.03"/>
    <n v="0"/>
    <n v="0"/>
    <n v="586.9"/>
    <n v="40"/>
    <n v="14.672499999999999"/>
    <n v="537.13"/>
    <n v="9"/>
    <n v="49"/>
    <n v="59.681111111111107"/>
    <n v="22.93938775510204"/>
    <m/>
    <m/>
    <m/>
    <x v="0"/>
    <x v="6"/>
    <x v="3"/>
  </r>
  <r>
    <s v="5-51"/>
    <d v="2013-09-27T00:00:00"/>
    <n v="1090.5"/>
    <n v="0"/>
    <n v="0"/>
    <n v="809.6"/>
    <n v="48"/>
    <n v="16.866666666666667"/>
    <n v="280.89999999999998"/>
    <n v="6"/>
    <n v="54"/>
    <n v="46.816666666666663"/>
    <n v="20.194444444444443"/>
    <m/>
    <m/>
    <m/>
    <x v="0"/>
    <x v="6"/>
    <x v="4"/>
  </r>
  <r>
    <s v="5-51"/>
    <d v="2013-09-28T00:00:00"/>
    <n v="644.16999999999996"/>
    <n v="0"/>
    <n v="0"/>
    <n v="236.9"/>
    <n v="19"/>
    <n v="12.468421052631578"/>
    <n v="407.27"/>
    <n v="11"/>
    <n v="30"/>
    <n v="37.024545454545454"/>
    <n v="21.472333333333331"/>
    <m/>
    <m/>
    <m/>
    <x v="0"/>
    <x v="6"/>
    <x v="5"/>
  </r>
  <r>
    <m/>
    <d v="2013-09-29T00:00:00"/>
    <n v="5719.34"/>
    <n v="2459.61"/>
    <n v="8178.9500000000007"/>
    <m/>
    <n v="201"/>
    <n v="17.472614594800707"/>
    <n v="2177.59"/>
    <n v="49"/>
    <n v="250"/>
    <n v="43.973588263588262"/>
    <n v="22.917942674630833"/>
    <m/>
    <m/>
    <m/>
    <x v="1"/>
    <x v="6"/>
    <x v="6"/>
  </r>
  <r>
    <s v="5-52"/>
    <d v="2013-09-30T00:00:00"/>
    <n v="665.94"/>
    <n v="0"/>
    <n v="0"/>
    <n v="452.7"/>
    <n v="25"/>
    <n v="18.108000000000001"/>
    <n v="213.24"/>
    <n v="5"/>
    <n v="30"/>
    <n v="42.648000000000003"/>
    <n v="22.198"/>
    <m/>
    <m/>
    <m/>
    <x v="1"/>
    <x v="6"/>
    <x v="0"/>
  </r>
  <r>
    <s v="5-52"/>
    <d v="2013-10-01T00:00:00"/>
    <n v="744.7"/>
    <n v="0"/>
    <n v="0"/>
    <n v="554.70000000000005"/>
    <n v="33"/>
    <n v="16.809090909090912"/>
    <n v="190"/>
    <n v="7"/>
    <n v="40"/>
    <n v="27.142857142857142"/>
    <n v="18.6175"/>
    <m/>
    <m/>
    <m/>
    <x v="1"/>
    <x v="6"/>
    <x v="1"/>
  </r>
  <r>
    <s v="5-52"/>
    <d v="2013-10-02T00:00:00"/>
    <n v="766.95"/>
    <n v="0"/>
    <n v="0"/>
    <n v="568.95000000000005"/>
    <n v="34"/>
    <n v="16.733823529411765"/>
    <n v="198.75"/>
    <n v="7"/>
    <n v="41"/>
    <n v="28.392857142857142"/>
    <n v="18.724390243902441"/>
    <m/>
    <m/>
    <m/>
    <x v="1"/>
    <x v="6"/>
    <x v="2"/>
  </r>
  <r>
    <s v="5-52"/>
    <d v="2013-10-03T00:00:00"/>
    <n v="1538.36"/>
    <n v="0"/>
    <n v="0"/>
    <n v="631.54999999999995"/>
    <n v="36"/>
    <n v="17.543055555555554"/>
    <n v="906.81"/>
    <n v="17"/>
    <n v="53"/>
    <n v="53.341764705882348"/>
    <n v="29.025660377358488"/>
    <m/>
    <m/>
    <m/>
    <x v="1"/>
    <x v="6"/>
    <x v="3"/>
  </r>
  <r>
    <s v="5-52"/>
    <d v="2013-10-04T00:00:00"/>
    <n v="1546.82"/>
    <n v="0"/>
    <n v="0"/>
    <n v="839.55"/>
    <n v="43"/>
    <n v="19.52441860465116"/>
    <n v="767.27"/>
    <n v="15"/>
    <n v="58"/>
    <n v="51.151333333333334"/>
    <n v="27.703793103448273"/>
    <m/>
    <m/>
    <m/>
    <x v="1"/>
    <x v="6"/>
    <x v="4"/>
  </r>
  <r>
    <s v="5-52"/>
    <d v="2013-10-05T00:00:00"/>
    <n v="1286.54"/>
    <n v="0"/>
    <n v="0"/>
    <n v="618.15"/>
    <n v="27"/>
    <n v="22.894444444444442"/>
    <n v="668.39"/>
    <n v="11"/>
    <n v="38"/>
    <n v="60.762727272727268"/>
    <n v="33.856315789473683"/>
    <m/>
    <m/>
    <m/>
    <x v="1"/>
    <x v="6"/>
    <x v="5"/>
  </r>
  <r>
    <m/>
    <d v="2013-10-06T00:00:00"/>
    <n v="6549.3099999999995"/>
    <n v="2645.94"/>
    <n v="9195.25"/>
    <m/>
    <n v="198"/>
    <n v="18.60213884052564"/>
    <n v="2944.4599999999996"/>
    <n v="62"/>
    <n v="260"/>
    <n v="43.906589932942872"/>
    <n v="25.020943252363811"/>
    <m/>
    <m/>
    <m/>
    <x v="2"/>
    <x v="6"/>
    <x v="6"/>
  </r>
  <r>
    <s v="6-01"/>
    <d v="2013-10-07T00:00:00"/>
    <n v="0"/>
    <n v="0"/>
    <n v="0"/>
    <n v="0"/>
    <n v="0"/>
    <n v="0"/>
    <n v="0"/>
    <n v="0"/>
    <n v="0"/>
    <n v="0"/>
    <n v="0"/>
    <s v="LABOUR DAY"/>
    <m/>
    <m/>
    <x v="2"/>
    <x v="6"/>
    <x v="0"/>
  </r>
  <r>
    <s v="6-01"/>
    <d v="2013-10-08T00:00:00"/>
    <n v="726.98"/>
    <n v="0"/>
    <n v="0"/>
    <n v="398.6"/>
    <n v="31"/>
    <n v="12.858064516129033"/>
    <n v="328.38"/>
    <n v="8"/>
    <n v="39"/>
    <n v="41.047499999999999"/>
    <n v="18.640512820512821"/>
    <m/>
    <m/>
    <m/>
    <x v="2"/>
    <x v="6"/>
    <x v="1"/>
  </r>
  <r>
    <s v="6-01"/>
    <d v="2013-10-09T00:00:00"/>
    <n v="1050.58"/>
    <n v="0"/>
    <n v="0"/>
    <n v="790.05"/>
    <n v="36"/>
    <n v="21.945833333333333"/>
    <n v="260.52999999999997"/>
    <n v="7"/>
    <n v="43"/>
    <n v="37.218571428571423"/>
    <n v="24.432093023255813"/>
    <m/>
    <m/>
    <m/>
    <x v="2"/>
    <x v="6"/>
    <x v="2"/>
  </r>
  <r>
    <s v="6-01"/>
    <d v="2013-10-10T00:00:00"/>
    <n v="2066.62"/>
    <n v="0"/>
    <n v="0"/>
    <n v="1153.0999999999999"/>
    <n v="45"/>
    <n v="25.624444444444443"/>
    <n v="913.52"/>
    <n v="10"/>
    <n v="55"/>
    <n v="91.352000000000004"/>
    <n v="37.574909090909088"/>
    <m/>
    <m/>
    <m/>
    <x v="2"/>
    <x v="6"/>
    <x v="3"/>
  </r>
  <r>
    <s v="6-01"/>
    <d v="2013-10-11T00:00:00"/>
    <n v="1255.6199999999999"/>
    <n v="0"/>
    <n v="0"/>
    <n v="883.85"/>
    <n v="36"/>
    <n v="24.551388888888891"/>
    <n v="371.77"/>
    <n v="9"/>
    <n v="45"/>
    <n v="41.307777777777773"/>
    <n v="27.902666666666665"/>
    <m/>
    <m/>
    <m/>
    <x v="2"/>
    <x v="6"/>
    <x v="4"/>
  </r>
  <r>
    <s v="6-01"/>
    <d v="2013-10-12T00:00:00"/>
    <n v="951.12"/>
    <n v="0"/>
    <n v="0"/>
    <n v="279.5"/>
    <n v="16"/>
    <n v="17.46875"/>
    <n v="671.62"/>
    <n v="13"/>
    <n v="29"/>
    <n v="51.663076923076922"/>
    <n v="32.797241379310343"/>
    <m/>
    <m/>
    <m/>
    <x v="2"/>
    <x v="6"/>
    <x v="5"/>
  </r>
  <r>
    <m/>
    <d v="2013-10-13T00:00:00"/>
    <n v="6050.9199999999992"/>
    <n v="2097.04"/>
    <n v="8147.9599999999991"/>
    <m/>
    <n v="164"/>
    <n v="17.074746863799284"/>
    <n v="2545.8199999999997"/>
    <n v="47"/>
    <n v="211"/>
    <n v="43.764821021571017"/>
    <n v="23.557903830109122"/>
    <m/>
    <m/>
    <m/>
    <x v="3"/>
    <x v="6"/>
    <x v="6"/>
  </r>
  <r>
    <s v="6-02"/>
    <d v="2013-10-14T00:00:00"/>
    <n v="614.48"/>
    <n v="0"/>
    <n v="0"/>
    <n v="342.5"/>
    <n v="24"/>
    <n v="14.270833333333334"/>
    <n v="271.98"/>
    <n v="10"/>
    <n v="34"/>
    <n v="27.198"/>
    <n v="18.072941176470589"/>
    <m/>
    <m/>
    <m/>
    <x v="3"/>
    <x v="6"/>
    <x v="0"/>
  </r>
  <r>
    <s v="6-02"/>
    <d v="2013-10-15T00:00:00"/>
    <n v="654.29999999999995"/>
    <n v="0"/>
    <n v="0"/>
    <n v="497.5"/>
    <n v="33"/>
    <n v="15.075757575757576"/>
    <n v="156.80000000000001"/>
    <n v="6"/>
    <n v="39"/>
    <n v="26.133333333333336"/>
    <n v="16.776923076923076"/>
    <m/>
    <m/>
    <m/>
    <x v="3"/>
    <x v="6"/>
    <x v="1"/>
  </r>
  <r>
    <s v="6-02"/>
    <d v="2013-10-16T00:00:00"/>
    <n v="958.24"/>
    <n v="0"/>
    <n v="0"/>
    <n v="597.4"/>
    <n v="32"/>
    <n v="18.668749999999999"/>
    <n v="360.84"/>
    <n v="8"/>
    <n v="40"/>
    <n v="45.104999999999997"/>
    <n v="23.956"/>
    <m/>
    <m/>
    <m/>
    <x v="3"/>
    <x v="6"/>
    <x v="2"/>
  </r>
  <r>
    <s v="6-02"/>
    <d v="2013-10-17T00:00:00"/>
    <n v="1676.47"/>
    <n v="0"/>
    <n v="0"/>
    <n v="826.5"/>
    <n v="32"/>
    <n v="25.828125"/>
    <n v="849.97"/>
    <n v="10"/>
    <n v="42"/>
    <n v="84.997"/>
    <n v="39.915952380952383"/>
    <m/>
    <m/>
    <m/>
    <x v="3"/>
    <x v="6"/>
    <x v="3"/>
  </r>
  <r>
    <s v="6-02"/>
    <d v="2013-10-18T00:00:00"/>
    <n v="1863.25"/>
    <n v="0"/>
    <n v="0"/>
    <n v="1195.8499999999999"/>
    <n v="45"/>
    <n v="26.574444444444442"/>
    <n v="669.4"/>
    <n v="15"/>
    <n v="60"/>
    <n v="44.626666666666665"/>
    <n v="31.087499999999999"/>
    <m/>
    <m/>
    <m/>
    <x v="3"/>
    <x v="6"/>
    <x v="4"/>
  </r>
  <r>
    <s v="6-02"/>
    <d v="2013-10-19T00:00:00"/>
    <n v="716.17"/>
    <n v="0"/>
    <n v="0"/>
    <n v="182.7"/>
    <n v="16"/>
    <n v="11.418749999999999"/>
    <n v="533.47"/>
    <n v="11"/>
    <n v="27"/>
    <n v="48.49727272727273"/>
    <n v="26.524814814814818"/>
    <m/>
    <m/>
    <m/>
    <x v="3"/>
    <x v="6"/>
    <x v="5"/>
  </r>
  <r>
    <m/>
    <d v="2013-10-20T00:00:00"/>
    <n v="6482.91"/>
    <n v="1104.02"/>
    <n v="7586.93"/>
    <m/>
    <n v="182"/>
    <n v="18.639443392255892"/>
    <n v="2842.46"/>
    <n v="60"/>
    <n v="242"/>
    <n v="46.092878787878789"/>
    <n v="26.055688574860145"/>
    <m/>
    <m/>
    <m/>
    <x v="4"/>
    <x v="6"/>
    <x v="6"/>
  </r>
  <r>
    <s v="6-03"/>
    <d v="2013-10-21T00:00:00"/>
    <n v="864"/>
    <n v="0"/>
    <n v="0"/>
    <n v="555.35"/>
    <n v="40"/>
    <n v="13.883750000000001"/>
    <n v="308.64999999999998"/>
    <n v="11"/>
    <n v="51"/>
    <n v="28.059090909090909"/>
    <n v="16.941176470588236"/>
    <m/>
    <m/>
    <m/>
    <x v="4"/>
    <x v="6"/>
    <x v="0"/>
  </r>
  <r>
    <s v="6-03"/>
    <d v="2013-10-22T00:00:00"/>
    <n v="1529.25"/>
    <n v="0"/>
    <n v="0"/>
    <n v="846.25"/>
    <n v="36"/>
    <n v="23.506944444444443"/>
    <n v="683"/>
    <n v="11"/>
    <n v="47"/>
    <n v="62.090909090909093"/>
    <n v="32.537234042553195"/>
    <m/>
    <m/>
    <m/>
    <x v="4"/>
    <x v="6"/>
    <x v="1"/>
  </r>
  <r>
    <s v="6-03"/>
    <d v="2013-10-23T00:00:00"/>
    <n v="811.76"/>
    <n v="0"/>
    <n v="0"/>
    <n v="609.9"/>
    <n v="36"/>
    <n v="16.941666666666666"/>
    <n v="201.86"/>
    <n v="7"/>
    <n v="43"/>
    <n v="28.837142857142858"/>
    <n v="18.878139534883722"/>
    <m/>
    <m/>
    <m/>
    <x v="4"/>
    <x v="6"/>
    <x v="2"/>
  </r>
  <r>
    <s v="6-03"/>
    <d v="2013-10-24T00:00:00"/>
    <n v="1417.57"/>
    <n v="0"/>
    <n v="0"/>
    <n v="355.4"/>
    <n v="27"/>
    <n v="13.162962962962963"/>
    <n v="1062.17"/>
    <n v="9"/>
    <n v="36"/>
    <n v="118.0188888888889"/>
    <n v="39.376944444444447"/>
    <m/>
    <m/>
    <m/>
    <x v="4"/>
    <x v="6"/>
    <x v="3"/>
  </r>
  <r>
    <s v="6-03"/>
    <d v="2013-10-25T00:00:00"/>
    <n v="2117.56"/>
    <n v="0"/>
    <n v="0"/>
    <n v="1274.05"/>
    <n v="47"/>
    <n v="27.107446808510637"/>
    <n v="843.51"/>
    <n v="11"/>
    <n v="58"/>
    <n v="76.682727272727277"/>
    <n v="36.509655172413794"/>
    <m/>
    <m/>
    <m/>
    <x v="4"/>
    <x v="6"/>
    <x v="4"/>
  </r>
  <r>
    <s v="6-03"/>
    <d v="2013-10-26T00:00:00"/>
    <n v="723.27"/>
    <n v="0"/>
    <n v="0"/>
    <n v="164.3"/>
    <n v="13"/>
    <n v="12.63846153846154"/>
    <n v="558.97"/>
    <n v="14"/>
    <n v="27"/>
    <n v="39.926428571428573"/>
    <n v="26.787777777777777"/>
    <m/>
    <m/>
    <m/>
    <x v="4"/>
    <x v="6"/>
    <x v="5"/>
  </r>
  <r>
    <m/>
    <d v="2013-10-27T00:00:00"/>
    <n v="7463.41"/>
    <n v="4587.3599999999997"/>
    <n v="12050.77"/>
    <m/>
    <n v="199"/>
    <n v="17.873538736841041"/>
    <n v="3658.1600000000008"/>
    <n v="63"/>
    <n v="262"/>
    <n v="58.935864598364596"/>
    <n v="28.50515457377686"/>
    <m/>
    <m/>
    <m/>
    <x v="5"/>
    <x v="6"/>
    <x v="6"/>
  </r>
  <r>
    <s v="6-04"/>
    <d v="2013-10-28T00:00:00"/>
    <n v="895.27"/>
    <n v="0"/>
    <n v="0"/>
    <n v="665.27"/>
    <n v="32"/>
    <n v="20.789687499999999"/>
    <n v="230.02"/>
    <n v="7"/>
    <n v="39"/>
    <n v="32.86"/>
    <n v="22.956153846153846"/>
    <m/>
    <m/>
    <m/>
    <x v="5"/>
    <x v="6"/>
    <x v="0"/>
  </r>
  <r>
    <s v="6-04"/>
    <d v="2013-10-29T00:00:00"/>
    <n v="1205.26"/>
    <n v="0"/>
    <n v="0"/>
    <n v="586.75"/>
    <n v="35"/>
    <n v="16.764285714285716"/>
    <n v="618.51"/>
    <n v="16"/>
    <n v="51"/>
    <n v="38.656874999999999"/>
    <n v="23.632549019607843"/>
    <m/>
    <m/>
    <m/>
    <x v="5"/>
    <x v="6"/>
    <x v="1"/>
  </r>
  <r>
    <s v="6-04"/>
    <d v="2013-10-30T00:00:00"/>
    <n v="640.95000000000005"/>
    <n v="0"/>
    <n v="0"/>
    <n v="385.4"/>
    <n v="25"/>
    <n v="15.415999999999999"/>
    <n v="255.54"/>
    <n v="6"/>
    <n v="31"/>
    <n v="42.589999999999996"/>
    <n v="20.675483870967739"/>
    <m/>
    <m/>
    <m/>
    <x v="5"/>
    <x v="6"/>
    <x v="2"/>
  </r>
  <r>
    <s v="6-04"/>
    <d v="2013-10-31T00:00:00"/>
    <n v="2260.23"/>
    <n v="0"/>
    <n v="0"/>
    <n v="487.55"/>
    <n v="29"/>
    <n v="16.812068965517241"/>
    <n v="1772.68"/>
    <n v="11"/>
    <n v="40"/>
    <n v="161.15272727272728"/>
    <n v="56.505749999999999"/>
    <m/>
    <m/>
    <m/>
    <x v="5"/>
    <x v="6"/>
    <x v="3"/>
  </r>
  <r>
    <s v="6-04"/>
    <d v="2013-11-01T00:00:00"/>
    <n v="1210.92"/>
    <n v="0"/>
    <n v="0"/>
    <n v="592.90380000000005"/>
    <n v="38"/>
    <n v="15.60273157894737"/>
    <n v="618.02"/>
    <n v="10"/>
    <n v="48"/>
    <n v="61.802"/>
    <n v="25.227579166666668"/>
    <m/>
    <m/>
    <m/>
    <x v="5"/>
    <x v="6"/>
    <x v="4"/>
  </r>
  <r>
    <s v="6-04"/>
    <d v="2013-11-02T00:00:00"/>
    <n v="744.31"/>
    <n v="0"/>
    <n v="0"/>
    <n v="251.95"/>
    <n v="15"/>
    <n v="16.796666666666667"/>
    <n v="492.36"/>
    <n v="10"/>
    <n v="25"/>
    <n v="49.236000000000004"/>
    <n v="29.772399999999998"/>
    <m/>
    <m/>
    <m/>
    <x v="5"/>
    <x v="6"/>
    <x v="5"/>
  </r>
  <r>
    <m/>
    <d v="2013-11-03T00:00:00"/>
    <n v="6956.9399999999987"/>
    <n v="1404.72"/>
    <n v="8361.659999999998"/>
    <m/>
    <n v="174"/>
    <n v="17.030240070902831"/>
    <n v="3987.13"/>
    <n v="60"/>
    <n v="234"/>
    <n v="64.382933712121215"/>
    <n v="29.794985983899348"/>
    <m/>
    <m/>
    <m/>
    <x v="6"/>
    <x v="6"/>
    <x v="6"/>
  </r>
  <r>
    <s v="6-05"/>
    <d v="2013-11-04T00:00:00"/>
    <n v="591.6"/>
    <n v="0"/>
    <n v="0"/>
    <n v="353.38"/>
    <s v="?"/>
    <n v="0"/>
    <n v="238.22"/>
    <n v="7"/>
    <n v="7"/>
    <n v="34.03142857142857"/>
    <n v="84.51428571428572"/>
    <m/>
    <m/>
    <m/>
    <x v="6"/>
    <x v="6"/>
    <x v="0"/>
  </r>
  <r>
    <s v="6-05"/>
    <d v="2013-11-05T00:00:00"/>
    <n v="829.88"/>
    <n v="0"/>
    <n v="0"/>
    <n v="400.35"/>
    <n v="24"/>
    <n v="16.681250000000002"/>
    <n v="429.53"/>
    <n v="9"/>
    <n v="33"/>
    <n v="47.725555555555552"/>
    <n v="25.147878787878788"/>
    <m/>
    <m/>
    <m/>
    <x v="6"/>
    <x v="6"/>
    <x v="1"/>
  </r>
  <r>
    <s v="6-05"/>
    <d v="2013-11-06T00:00:00"/>
    <n v="934.39"/>
    <n v="0"/>
    <n v="0"/>
    <n v="531.4"/>
    <n v="26"/>
    <n v="20.438461538461539"/>
    <n v="402.99"/>
    <n v="9"/>
    <n v="35"/>
    <n v="44.776666666666671"/>
    <n v="26.696857142857141"/>
    <m/>
    <m/>
    <m/>
    <x v="6"/>
    <x v="6"/>
    <x v="2"/>
  </r>
  <r>
    <s v="6-05"/>
    <d v="2013-11-07T00:00:00"/>
    <n v="1662.38"/>
    <n v="0"/>
    <n v="0"/>
    <n v="658.95"/>
    <n v="37"/>
    <n v="17.809459459459461"/>
    <n v="1003.43"/>
    <n v="11"/>
    <n v="48"/>
    <n v="91.220909090909089"/>
    <n v="34.632916666666667"/>
    <m/>
    <m/>
    <m/>
    <x v="6"/>
    <x v="6"/>
    <x v="3"/>
  </r>
  <r>
    <s v="6-05"/>
    <d v="2013-11-08T00:00:00"/>
    <n v="1821.75"/>
    <n v="0"/>
    <n v="0"/>
    <n v="1180.7"/>
    <n v="47"/>
    <n v="25.121276595744682"/>
    <n v="641.04999999999995"/>
    <n v="17"/>
    <n v="64"/>
    <n v="37.70882352941176"/>
    <n v="28.46484375"/>
    <m/>
    <m/>
    <m/>
    <x v="6"/>
    <x v="6"/>
    <x v="4"/>
  </r>
  <r>
    <s v="6-05"/>
    <d v="2013-11-09T00:00:00"/>
    <n v="715.7"/>
    <n v="0"/>
    <n v="0"/>
    <n v="263.05"/>
    <n v="14"/>
    <n v="18.789285714285715"/>
    <n v="452.63"/>
    <n v="7"/>
    <n v="21"/>
    <n v="64.661428571428573"/>
    <n v="34.080000000000005"/>
    <m/>
    <m/>
    <m/>
    <x v="6"/>
    <x v="6"/>
    <x v="5"/>
  </r>
  <r>
    <m/>
    <d v="2013-11-10T00:00:00"/>
    <n v="6555.7"/>
    <n v="1575.62"/>
    <n v="8131.32"/>
    <m/>
    <n v="148"/>
    <n v="16.473288884658569"/>
    <n v="3167.8500000000004"/>
    <n v="60"/>
    <n v="208"/>
    <n v="53.354135330900043"/>
    <n v="38.922797010281386"/>
    <m/>
    <m/>
    <m/>
    <x v="7"/>
    <x v="6"/>
    <x v="6"/>
  </r>
  <r>
    <s v="6-06"/>
    <d v="2013-11-11T00:00:00"/>
    <n v="640.11"/>
    <n v="0"/>
    <n v="0"/>
    <n v="414.75"/>
    <n v="31"/>
    <n v="13.379032258064516"/>
    <n v="225.36"/>
    <n v="8"/>
    <n v="39"/>
    <n v="28.17"/>
    <n v="16.413076923076922"/>
    <m/>
    <m/>
    <m/>
    <x v="7"/>
    <x v="6"/>
    <x v="0"/>
  </r>
  <r>
    <s v="6-06"/>
    <d v="2013-11-12T00:00:00"/>
    <n v="861.97"/>
    <n v="0"/>
    <n v="0"/>
    <n v="669.7"/>
    <n v="33"/>
    <n v="20.293939393939397"/>
    <n v="192.27"/>
    <n v="5"/>
    <n v="38"/>
    <n v="38.454000000000001"/>
    <n v="22.68342105263158"/>
    <m/>
    <m/>
    <m/>
    <x v="7"/>
    <x v="6"/>
    <x v="1"/>
  </r>
  <r>
    <s v="6-06"/>
    <d v="2013-11-13T00:00:00"/>
    <n v="583.72"/>
    <n v="0"/>
    <n v="0"/>
    <n v="274.8"/>
    <n v="22"/>
    <n v="12.490909090909092"/>
    <n v="308.92"/>
    <n v="10"/>
    <n v="32"/>
    <n v="30.892000000000003"/>
    <n v="18.241250000000001"/>
    <m/>
    <m/>
    <m/>
    <x v="7"/>
    <x v="6"/>
    <x v="2"/>
  </r>
  <r>
    <s v="6-06"/>
    <d v="2013-11-14T00:00:00"/>
    <n v="1831.21"/>
    <n v="0"/>
    <n v="0"/>
    <n v="739.05"/>
    <n v="43"/>
    <n v="17.187209302325581"/>
    <n v="1092.1600000000001"/>
    <n v="12"/>
    <n v="55"/>
    <n v="91.013333333333335"/>
    <n v="33.294727272727272"/>
    <m/>
    <m/>
    <m/>
    <x v="7"/>
    <x v="6"/>
    <x v="3"/>
  </r>
  <r>
    <s v="6-06"/>
    <d v="2013-11-15T00:00:00"/>
    <n v="1243.73"/>
    <n v="0"/>
    <n v="0"/>
    <n v="564.75"/>
    <n v="33"/>
    <n v="17.113636363636363"/>
    <n v="678.98"/>
    <n v="15"/>
    <n v="48"/>
    <n v="45.265333333333338"/>
    <n v="25.911041666666666"/>
    <m/>
    <m/>
    <m/>
    <x v="7"/>
    <x v="6"/>
    <x v="4"/>
  </r>
  <r>
    <s v="6-06"/>
    <d v="2013-11-16T00:00:00"/>
    <n v="609.38"/>
    <n v="0"/>
    <n v="0"/>
    <n v="209.6"/>
    <n v="16"/>
    <n v="13.1"/>
    <n v="399.78"/>
    <n v="9"/>
    <n v="25"/>
    <n v="44.419999999999995"/>
    <n v="24.3752"/>
    <m/>
    <m/>
    <m/>
    <x v="7"/>
    <x v="6"/>
    <x v="5"/>
  </r>
  <r>
    <m/>
    <d v="2013-11-17T00:00:00"/>
    <n v="5770.12"/>
    <n v="1192.1199999999999"/>
    <n v="6962.24"/>
    <m/>
    <n v="178"/>
    <n v="15.594121068145823"/>
    <n v="2897.4700000000003"/>
    <n v="59"/>
    <n v="237"/>
    <n v="46.369111111111117"/>
    <n v="23.486452819183739"/>
    <m/>
    <m/>
    <m/>
    <x v="8"/>
    <x v="6"/>
    <x v="6"/>
  </r>
  <r>
    <s v="6-07"/>
    <d v="2013-11-18T00:00:00"/>
    <n v="583.75"/>
    <n v="0"/>
    <n v="0"/>
    <n v="471.95"/>
    <n v="29"/>
    <n v="16.274137931034481"/>
    <n v="111.8"/>
    <n v="5"/>
    <n v="34"/>
    <n v="22.36"/>
    <n v="17.169117647058822"/>
    <m/>
    <m/>
    <m/>
    <x v="8"/>
    <x v="6"/>
    <x v="0"/>
  </r>
  <r>
    <s v="6-07"/>
    <d v="2013-11-19T00:00:00"/>
    <n v="751.52"/>
    <n v="0"/>
    <n v="0"/>
    <n v="378.1"/>
    <n v="24"/>
    <n v="15.754166666666668"/>
    <n v="373.42"/>
    <n v="10"/>
    <n v="34"/>
    <n v="37.341999999999999"/>
    <n v="22.103529411764704"/>
    <m/>
    <m/>
    <m/>
    <x v="8"/>
    <x v="6"/>
    <x v="1"/>
  </r>
  <r>
    <s v="6-07"/>
    <d v="2013-11-20T00:00:00"/>
    <n v="892.87"/>
    <n v="0"/>
    <n v="0"/>
    <n v="567.4"/>
    <n v="25"/>
    <n v="22.695999999999998"/>
    <n v="325.47000000000003"/>
    <n v="10"/>
    <n v="35"/>
    <n v="32.547000000000004"/>
    <n v="25.510571428571428"/>
    <m/>
    <m/>
    <m/>
    <x v="8"/>
    <x v="6"/>
    <x v="2"/>
  </r>
  <r>
    <s v="6-07"/>
    <d v="2013-11-21T00:00:00"/>
    <n v="1329.69"/>
    <n v="0"/>
    <n v="0"/>
    <n v="369.3"/>
    <n v="24"/>
    <n v="15.387500000000001"/>
    <n v="960.39"/>
    <n v="10"/>
    <n v="34"/>
    <n v="96.039000000000001"/>
    <n v="39.108529411764707"/>
    <m/>
    <m/>
    <m/>
    <x v="8"/>
    <x v="6"/>
    <x v="3"/>
  </r>
  <r>
    <s v="6-07"/>
    <d v="2013-11-22T00:00:00"/>
    <n v="1857.14"/>
    <n v="0"/>
    <n v="0"/>
    <n v="1051.55"/>
    <n v="39"/>
    <n v="26.96282051282051"/>
    <n v="805.59"/>
    <n v="15"/>
    <n v="54"/>
    <n v="53.706000000000003"/>
    <n v="34.391481481481478"/>
    <m/>
    <m/>
    <m/>
    <x v="8"/>
    <x v="6"/>
    <x v="4"/>
  </r>
  <r>
    <s v="6-07"/>
    <d v="2013-11-23T00:00:00"/>
    <n v="757.08"/>
    <n v="0"/>
    <n v="0"/>
    <n v="297.95"/>
    <n v="20"/>
    <n v="14.897499999999999"/>
    <n v="459.13"/>
    <n v="8"/>
    <n v="28"/>
    <n v="57.391249999999999"/>
    <n v="27.038571428571426"/>
    <m/>
    <m/>
    <m/>
    <x v="8"/>
    <x v="6"/>
    <x v="5"/>
  </r>
  <r>
    <m/>
    <d v="2013-11-24T00:00:00"/>
    <n v="6172.05"/>
    <n v="2214.63"/>
    <n v="8386.68"/>
    <m/>
    <n v="161"/>
    <n v="18.66202085175361"/>
    <n v="3035.8"/>
    <n v="58"/>
    <n v="219"/>
    <n v="49.897541666666676"/>
    <n v="27.553633468202094"/>
    <m/>
    <m/>
    <m/>
    <x v="9"/>
    <x v="6"/>
    <x v="6"/>
  </r>
  <r>
    <s v="6-08"/>
    <d v="2013-11-25T00:00:00"/>
    <n v="694.03"/>
    <n v="0"/>
    <n v="0"/>
    <n v="376.15"/>
    <n v="23"/>
    <n v="16.354347826086954"/>
    <n v="317.88"/>
    <n v="5"/>
    <n v="28"/>
    <n v="63.576000000000001"/>
    <n v="24.786785714285713"/>
    <m/>
    <m/>
    <m/>
    <x v="9"/>
    <x v="6"/>
    <x v="0"/>
  </r>
  <r>
    <s v="6-08"/>
    <d v="2013-11-26T00:00:00"/>
    <n v="658.5"/>
    <n v="0"/>
    <n v="0"/>
    <n v="324.55"/>
    <n v="27"/>
    <n v="12.020370370370371"/>
    <n v="334.05"/>
    <n v="10"/>
    <n v="37"/>
    <n v="33.405000000000001"/>
    <n v="17.8"/>
    <m/>
    <m/>
    <m/>
    <x v="9"/>
    <x v="6"/>
    <x v="1"/>
  </r>
  <r>
    <s v="6-08"/>
    <d v="2013-11-27T00:00:00"/>
    <n v="1031.58"/>
    <n v="0"/>
    <n v="0"/>
    <n v="639.75"/>
    <n v="28"/>
    <n v="22.848214285714285"/>
    <n v="391.83"/>
    <n v="11"/>
    <n v="39"/>
    <n v="35.620909090909088"/>
    <n v="26.450769230769229"/>
    <m/>
    <m/>
    <m/>
    <x v="9"/>
    <x v="6"/>
    <x v="2"/>
  </r>
  <r>
    <s v="6-08"/>
    <d v="2013-11-28T00:00:00"/>
    <n v="1301.18"/>
    <n v="0"/>
    <n v="0"/>
    <n v="725.75"/>
    <n v="41"/>
    <n v="17.701219512195124"/>
    <n v="575.42999999999995"/>
    <n v="13"/>
    <n v="54"/>
    <n v="44.263846153846153"/>
    <n v="24.095925925925922"/>
    <m/>
    <m/>
    <m/>
    <x v="9"/>
    <x v="6"/>
    <x v="3"/>
  </r>
  <r>
    <s v="6-08"/>
    <d v="2013-11-29T00:00:00"/>
    <n v="1657.91"/>
    <n v="0"/>
    <n v="0"/>
    <n v="1338.35"/>
    <n v="49"/>
    <n v="27.313265306122446"/>
    <n v="319.56"/>
    <n v="9"/>
    <n v="58"/>
    <n v="35.506666666666668"/>
    <n v="28.58465517241379"/>
    <m/>
    <m/>
    <m/>
    <x v="9"/>
    <x v="6"/>
    <x v="4"/>
  </r>
  <r>
    <s v="6-08"/>
    <d v="2013-11-30T00:00:00"/>
    <n v="1175.05"/>
    <n v="0"/>
    <n v="0"/>
    <n v="557.79999999999995"/>
    <n v="23"/>
    <n v="24.252173913043475"/>
    <n v="617.25"/>
    <n v="12"/>
    <n v="35"/>
    <n v="51.4375"/>
    <n v="33.572857142857139"/>
    <m/>
    <m/>
    <m/>
    <x v="9"/>
    <x v="6"/>
    <x v="5"/>
  </r>
  <r>
    <m/>
    <d v="2013-12-01T00:00:00"/>
    <n v="6518.25"/>
    <n v="2107.5300000000002"/>
    <n v="8625.7800000000007"/>
    <m/>
    <n v="191"/>
    <n v="20.081598535588775"/>
    <n v="2556"/>
    <n v="60"/>
    <n v="251"/>
    <n v="43.968320318570314"/>
    <n v="25.881832197708633"/>
    <m/>
    <m/>
    <m/>
    <x v="10"/>
    <x v="6"/>
    <x v="6"/>
  </r>
  <r>
    <s v="6-09"/>
    <d v="2013-12-02T00:00:00"/>
    <n v="633.11"/>
    <n v="0"/>
    <n v="0"/>
    <n v="400.3"/>
    <n v="27"/>
    <n v="14.825925925925926"/>
    <n v="232.87"/>
    <n v="6"/>
    <n v="33"/>
    <n v="38.811666666666667"/>
    <n v="19.186969696969697"/>
    <m/>
    <m/>
    <m/>
    <x v="10"/>
    <x v="6"/>
    <x v="0"/>
  </r>
  <r>
    <s v="6-09"/>
    <d v="2013-12-03T00:00:00"/>
    <n v="806.97"/>
    <n v="0"/>
    <n v="0"/>
    <n v="369.8"/>
    <n v="23"/>
    <n v="16.078260869565216"/>
    <n v="437.17"/>
    <n v="9"/>
    <n v="32"/>
    <n v="48.574444444444445"/>
    <n v="25.217812500000001"/>
    <m/>
    <m/>
    <m/>
    <x v="10"/>
    <x v="6"/>
    <x v="1"/>
  </r>
  <r>
    <s v="6-09"/>
    <d v="2013-12-04T00:00:00"/>
    <n v="1276.9000000000001"/>
    <n v="0"/>
    <n v="0"/>
    <n v="649.79999999999995"/>
    <n v="29"/>
    <n v="22.406896551724138"/>
    <n v="627.1"/>
    <n v="14"/>
    <n v="43"/>
    <n v="44.792857142857144"/>
    <n v="29.695348837209306"/>
    <m/>
    <m/>
    <m/>
    <x v="10"/>
    <x v="6"/>
    <x v="2"/>
  </r>
  <r>
    <s v="6-09"/>
    <d v="2013-12-05T00:00:00"/>
    <n v="1848.77"/>
    <n v="0"/>
    <n v="0"/>
    <n v="1101.4000000000001"/>
    <n v="41"/>
    <n v="26.863414634146345"/>
    <n v="747.37"/>
    <n v="15"/>
    <n v="56"/>
    <n v="49.824666666666666"/>
    <n v="33.013750000000002"/>
    <m/>
    <m/>
    <m/>
    <x v="10"/>
    <x v="6"/>
    <x v="3"/>
  </r>
  <r>
    <s v="6-09"/>
    <d v="2013-12-06T00:00:00"/>
    <n v="880.77"/>
    <n v="0"/>
    <n v="0"/>
    <n v="589.4"/>
    <n v="41"/>
    <n v="14.37560975609756"/>
    <n v="291.37"/>
    <n v="10"/>
    <n v="51"/>
    <n v="29.137"/>
    <n v="17.27"/>
    <m/>
    <m/>
    <m/>
    <x v="10"/>
    <x v="6"/>
    <x v="4"/>
  </r>
  <r>
    <s v="6-09"/>
    <d v="2013-12-07T00:00:00"/>
    <n v="1370.55"/>
    <n v="0"/>
    <n v="0"/>
    <n v="463.55"/>
    <n v="20"/>
    <n v="23.177500000000002"/>
    <n v="907"/>
    <n v="8"/>
    <n v="28"/>
    <n v="113.375"/>
    <n v="48.948214285714286"/>
    <m/>
    <m/>
    <m/>
    <x v="10"/>
    <x v="6"/>
    <x v="5"/>
  </r>
  <r>
    <m/>
    <d v="2013-12-08T00:00:00"/>
    <n v="6817.0700000000006"/>
    <n v="2126.86"/>
    <n v="8943.93"/>
    <m/>
    <n v="181"/>
    <n v="19.621267956243198"/>
    <n v="3242.8799999999997"/>
    <n v="62"/>
    <n v="243"/>
    <n v="54.085939153439163"/>
    <n v="28.888682553315547"/>
    <m/>
    <m/>
    <m/>
    <x v="11"/>
    <x v="6"/>
    <x v="6"/>
  </r>
  <r>
    <s v="6-10"/>
    <d v="2013-12-09T00:00:00"/>
    <n v="407.37"/>
    <n v="0"/>
    <n v="0"/>
    <n v="270.7"/>
    <n v="32"/>
    <n v="8.4593749999999996"/>
    <n v="136.66999999999999"/>
    <n v="5"/>
    <n v="37"/>
    <n v="27.333999999999996"/>
    <n v="11.01"/>
    <m/>
    <m/>
    <m/>
    <x v="11"/>
    <x v="6"/>
    <x v="0"/>
  </r>
  <r>
    <s v="6-10"/>
    <d v="2013-12-10T00:00:00"/>
    <n v="968.97"/>
    <n v="0"/>
    <n v="0"/>
    <n v="419.75"/>
    <n v="28"/>
    <n v="14.991071428571429"/>
    <n v="549.22"/>
    <n v="13"/>
    <n v="41"/>
    <n v="42.247692307692311"/>
    <n v="23.633414634146341"/>
    <m/>
    <m/>
    <m/>
    <x v="11"/>
    <x v="6"/>
    <x v="1"/>
  </r>
  <r>
    <s v="6-10"/>
    <d v="2013-12-11T00:00:00"/>
    <n v="512.94000000000005"/>
    <n v="0"/>
    <n v="0"/>
    <n v="340.16"/>
    <n v="25"/>
    <n v="13.606400000000001"/>
    <n v="172.98"/>
    <n v="10"/>
    <n v="35"/>
    <n v="17.297999999999998"/>
    <n v="14.661142857142856"/>
    <m/>
    <m/>
    <m/>
    <x v="11"/>
    <x v="6"/>
    <x v="2"/>
  </r>
  <r>
    <s v="6-10"/>
    <d v="2013-12-12T00:00:00"/>
    <n v="1774.15"/>
    <n v="0"/>
    <n v="0"/>
    <n v="579.5"/>
    <n v="32"/>
    <n v="18.109375"/>
    <n v="1194.6500000000001"/>
    <n v="15"/>
    <n v="47"/>
    <n v="79.643333333333345"/>
    <n v="37.747872340425531"/>
    <m/>
    <m/>
    <m/>
    <x v="11"/>
    <x v="6"/>
    <x v="3"/>
  </r>
  <r>
    <s v="6-10"/>
    <d v="2013-12-13T00:00:00"/>
    <n v="1520.7"/>
    <n v="0"/>
    <n v="0"/>
    <n v="896.4"/>
    <n v="36"/>
    <n v="24.9"/>
    <n v="624.29999999999995"/>
    <n v="11"/>
    <n v="47"/>
    <n v="56.75454545454545"/>
    <n v="32.355319148936168"/>
    <m/>
    <m/>
    <m/>
    <x v="11"/>
    <x v="6"/>
    <x v="4"/>
  </r>
  <r>
    <s v="6-10"/>
    <d v="2013-12-14T00:00:00"/>
    <n v="1314.83"/>
    <n v="0"/>
    <n v="0"/>
    <n v="400.9"/>
    <n v="16"/>
    <n v="25.056249999999999"/>
    <n v="913.93"/>
    <n v="13"/>
    <n v="29"/>
    <n v="70.302307692307693"/>
    <n v="45.338965517241377"/>
    <m/>
    <m/>
    <m/>
    <x v="11"/>
    <x v="6"/>
    <x v="5"/>
  </r>
  <r>
    <m/>
    <d v="2013-12-15T00:00:00"/>
    <n v="6498.96"/>
    <n v="1943.56"/>
    <n v="8442.52"/>
    <m/>
    <n v="169"/>
    <n v="17.520411904761904"/>
    <n v="3591.7499999999995"/>
    <n v="67"/>
    <n v="236"/>
    <n v="48.929979797979797"/>
    <n v="27.457785749648711"/>
    <m/>
    <m/>
    <m/>
    <x v="12"/>
    <x v="6"/>
    <x v="6"/>
  </r>
  <r>
    <s v="6-11"/>
    <d v="2013-12-16T00:00:00"/>
    <n v="1288.45"/>
    <n v="0"/>
    <n v="0"/>
    <n v="435.95"/>
    <n v="32"/>
    <n v="13.6234375"/>
    <n v="852.5"/>
    <n v="13"/>
    <n v="45"/>
    <n v="65.57692307692308"/>
    <n v="28.632222222222222"/>
    <m/>
    <m/>
    <m/>
    <x v="12"/>
    <x v="6"/>
    <x v="0"/>
  </r>
  <r>
    <s v="6-11"/>
    <d v="2013-12-17T00:00:00"/>
    <n v="1328.35"/>
    <n v="0"/>
    <n v="0"/>
    <n v="602.95000000000005"/>
    <n v="32"/>
    <n v="18.842187500000001"/>
    <n v="725.4"/>
    <n v="13"/>
    <n v="45"/>
    <n v="55.8"/>
    <n v="29.518888888888888"/>
    <m/>
    <m/>
    <m/>
    <x v="12"/>
    <x v="6"/>
    <x v="1"/>
  </r>
  <r>
    <s v="6-11"/>
    <d v="2013-12-18T00:00:00"/>
    <n v="1632.62"/>
    <n v="0"/>
    <n v="0"/>
    <n v="1052.95"/>
    <n v="25"/>
    <n v="42.118000000000002"/>
    <n v="579.66999999999996"/>
    <n v="7"/>
    <n v="32"/>
    <n v="82.809999999999988"/>
    <n v="51.019374999999997"/>
    <m/>
    <m/>
    <m/>
    <x v="12"/>
    <x v="6"/>
    <x v="2"/>
  </r>
  <r>
    <s v="6-11"/>
    <d v="2013-12-19T00:00:00"/>
    <n v="1918.19"/>
    <n v="0"/>
    <n v="0"/>
    <n v="1002.75"/>
    <n v="40"/>
    <n v="25.068750000000001"/>
    <n v="915.44"/>
    <n v="13"/>
    <n v="53"/>
    <n v="70.418461538461543"/>
    <n v="36.192264150943394"/>
    <m/>
    <m/>
    <m/>
    <x v="12"/>
    <x v="6"/>
    <x v="3"/>
  </r>
  <r>
    <s v="6-11"/>
    <d v="2013-12-20T00:00:00"/>
    <n v="3836.82"/>
    <n v="0"/>
    <n v="0"/>
    <n v="1249.45"/>
    <n v="30"/>
    <n v="41.648333333333333"/>
    <n v="2585.37"/>
    <n v="24"/>
    <n v="54"/>
    <n v="107.72375"/>
    <n v="71.015185185185175"/>
    <m/>
    <m/>
    <m/>
    <x v="12"/>
    <x v="6"/>
    <x v="4"/>
  </r>
  <r>
    <s v="6-11"/>
    <d v="2013-12-21T00:00:00"/>
    <n v="2450.65"/>
    <n v="0"/>
    <n v="0"/>
    <n v="347.3"/>
    <n v="23"/>
    <n v="15.1"/>
    <n v="2188.35"/>
    <n v="17"/>
    <n v="40"/>
    <n v="128.72647058823529"/>
    <n v="63.391249999999999"/>
    <m/>
    <m/>
    <m/>
    <x v="12"/>
    <x v="6"/>
    <x v="5"/>
  </r>
  <r>
    <m/>
    <d v="2013-12-22T00:00:00"/>
    <n v="12455.08"/>
    <n v="2546.0100000000002"/>
    <n v="15001.09"/>
    <m/>
    <n v="182"/>
    <n v="26.066784722222224"/>
    <n v="7846.73"/>
    <n v="87"/>
    <n v="269"/>
    <n v="85.175934200603308"/>
    <n v="46.628197574539946"/>
    <m/>
    <m/>
    <m/>
    <x v="13"/>
    <x v="6"/>
    <x v="6"/>
  </r>
  <r>
    <s v="6-12"/>
    <d v="2013-12-23T00:00:00"/>
    <n v="7502.05"/>
    <n v="0"/>
    <n v="0"/>
    <n v="3470.39"/>
    <n v="67"/>
    <n v="51.79686567164179"/>
    <n v="4031.66"/>
    <n v="52"/>
    <n v="119"/>
    <n v="77.531923076923078"/>
    <n v="63.042436974789908"/>
    <m/>
    <m/>
    <m/>
    <x v="13"/>
    <x v="6"/>
    <x v="0"/>
  </r>
  <r>
    <s v="6-12"/>
    <d v="2013-12-24T00:00:00"/>
    <n v="5230.3999999999996"/>
    <n v="0"/>
    <n v="0"/>
    <n v="2445.8000000000002"/>
    <n v="68"/>
    <n v="35.96764705882353"/>
    <n v="2764.6"/>
    <n v="37"/>
    <n v="105"/>
    <n v="74.718918918918916"/>
    <n v="49.622857142857143"/>
    <m/>
    <m/>
    <m/>
    <x v="13"/>
    <x v="6"/>
    <x v="1"/>
  </r>
  <r>
    <s v="6-12"/>
    <d v="2013-12-25T00:00:00"/>
    <n v="0"/>
    <n v="0"/>
    <n v="0"/>
    <n v="0"/>
    <n v="0"/>
    <n v="0"/>
    <n v="0"/>
    <n v="0"/>
    <n v="0"/>
    <n v="0"/>
    <n v="0"/>
    <s v="CHRISTMAS DAY"/>
    <m/>
    <m/>
    <x v="13"/>
    <x v="6"/>
    <x v="2"/>
  </r>
  <r>
    <s v="6-12"/>
    <d v="2013-12-26T00:00:00"/>
    <n v="0"/>
    <n v="0"/>
    <n v="0"/>
    <n v="0"/>
    <n v="0"/>
    <n v="0"/>
    <n v="0"/>
    <n v="0"/>
    <n v="0"/>
    <n v="0"/>
    <n v="0"/>
    <s v="BOXING DAY"/>
    <m/>
    <m/>
    <x v="13"/>
    <x v="6"/>
    <x v="3"/>
  </r>
  <r>
    <s v="6-12"/>
    <d v="2013-12-27T00:00:00"/>
    <n v="0"/>
    <n v="0"/>
    <n v="0"/>
    <n v="0"/>
    <n v="0"/>
    <n v="0"/>
    <n v="0"/>
    <n v="0"/>
    <n v="0"/>
    <n v="0"/>
    <n v="0"/>
    <s v="CLOSED"/>
    <m/>
    <m/>
    <x v="13"/>
    <x v="6"/>
    <x v="4"/>
  </r>
  <r>
    <s v="6-12"/>
    <d v="2013-12-28T00:00:00"/>
    <n v="0"/>
    <n v="0"/>
    <n v="0"/>
    <n v="0"/>
    <n v="0"/>
    <n v="0"/>
    <n v="0"/>
    <n v="0"/>
    <n v="0"/>
    <n v="0"/>
    <n v="0"/>
    <s v="CLOSED"/>
    <m/>
    <m/>
    <x v="13"/>
    <x v="6"/>
    <x v="5"/>
  </r>
  <r>
    <m/>
    <d v="2013-12-29T00:00:00"/>
    <n v="12732.45"/>
    <n v="2037.93"/>
    <n v="14770.380000000001"/>
    <m/>
    <n v="135"/>
    <n v="14.627418788410887"/>
    <n v="6796.26"/>
    <n v="89"/>
    <n v="224"/>
    <n v="25.375140332640331"/>
    <n v="18.777549019607843"/>
    <m/>
    <m/>
    <m/>
    <x v="14"/>
    <x v="6"/>
    <x v="6"/>
  </r>
  <r>
    <s v="6-13"/>
    <d v="2013-12-30T00:00:00"/>
    <n v="0"/>
    <n v="0"/>
    <n v="0"/>
    <n v="0"/>
    <n v="0"/>
    <n v="0"/>
    <n v="0"/>
    <n v="0"/>
    <n v="0"/>
    <n v="0"/>
    <n v="0"/>
    <s v="CLOSED"/>
    <m/>
    <m/>
    <x v="14"/>
    <x v="6"/>
    <x v="0"/>
  </r>
  <r>
    <s v="6-13"/>
    <d v="2013-12-31T00:00:00"/>
    <n v="0"/>
    <n v="0"/>
    <n v="0"/>
    <n v="0"/>
    <n v="0"/>
    <n v="0"/>
    <n v="0"/>
    <n v="0"/>
    <n v="0"/>
    <n v="0"/>
    <n v="0"/>
    <s v="CLOSED"/>
    <m/>
    <m/>
    <x v="14"/>
    <x v="6"/>
    <x v="1"/>
  </r>
  <r>
    <s v="6-13"/>
    <d v="2014-01-01T00:00:00"/>
    <n v="0"/>
    <n v="0"/>
    <n v="0"/>
    <n v="0"/>
    <n v="0"/>
    <n v="0"/>
    <n v="0"/>
    <n v="0"/>
    <n v="0"/>
    <n v="0"/>
    <n v="0"/>
    <s v="NEW YEARS DAY"/>
    <m/>
    <m/>
    <x v="15"/>
    <x v="7"/>
    <x v="2"/>
  </r>
  <r>
    <s v="6-13"/>
    <d v="2014-01-02T00:00:00"/>
    <n v="1621.3"/>
    <n v="0"/>
    <n v="0"/>
    <n v="525.79999999999995"/>
    <n v="29"/>
    <n v="18.131034482758619"/>
    <n v="1095.5"/>
    <n v="9"/>
    <n v="38"/>
    <n v="121.72222222222223"/>
    <n v="42.665789473684207"/>
    <m/>
    <m/>
    <m/>
    <x v="15"/>
    <x v="7"/>
    <x v="3"/>
  </r>
  <r>
    <s v="6-13"/>
    <d v="2014-01-03T00:00:00"/>
    <n v="1089.96"/>
    <n v="0"/>
    <n v="0"/>
    <n v="584.4"/>
    <n v="28"/>
    <n v="20.87142857142857"/>
    <n v="505.56"/>
    <n v="14"/>
    <n v="42"/>
    <n v="36.111428571428569"/>
    <n v="25.951428571428572"/>
    <m/>
    <m/>
    <m/>
    <x v="15"/>
    <x v="7"/>
    <x v="4"/>
  </r>
  <r>
    <s v="6-13"/>
    <d v="2014-01-04T00:00:00"/>
    <n v="520.45000000000005"/>
    <n v="0"/>
    <n v="0"/>
    <n v="520.45000000000005"/>
    <n v="24"/>
    <n v="21.685416666666669"/>
    <n v="0"/>
    <n v="0"/>
    <n v="24"/>
    <n v="0"/>
    <n v="21.685416666666669"/>
    <m/>
    <m/>
    <m/>
    <x v="15"/>
    <x v="7"/>
    <x v="5"/>
  </r>
  <r>
    <m/>
    <d v="2014-01-05T00:00:00"/>
    <n v="3231.71"/>
    <n v="476.36"/>
    <n v="3708.07"/>
    <m/>
    <n v="81"/>
    <n v="10.11464662014231"/>
    <n v="1601.06"/>
    <n v="23"/>
    <n v="104"/>
    <n v="26.305608465608469"/>
    <n v="15.050439118629908"/>
    <m/>
    <m/>
    <m/>
    <x v="16"/>
    <x v="7"/>
    <x v="6"/>
  </r>
  <r>
    <s v="6-14"/>
    <d v="2014-01-06T00:00:00"/>
    <n v="401.3"/>
    <n v="0"/>
    <n v="0"/>
    <n v="401.3"/>
    <n v="28"/>
    <n v="14.332142857142857"/>
    <n v="0"/>
    <n v="0"/>
    <n v="28"/>
    <n v="0"/>
    <n v="14.332142857142857"/>
    <m/>
    <m/>
    <m/>
    <x v="16"/>
    <x v="7"/>
    <x v="0"/>
  </r>
  <r>
    <s v="6-14"/>
    <d v="2014-01-07T00:00:00"/>
    <n v="881.46"/>
    <n v="0"/>
    <n v="0"/>
    <n v="488.5"/>
    <n v="36"/>
    <n v="13.569444444444445"/>
    <n v="392.96"/>
    <n v="14"/>
    <n v="50"/>
    <n v="28.068571428571428"/>
    <n v="17.629200000000001"/>
    <m/>
    <m/>
    <m/>
    <x v="16"/>
    <x v="7"/>
    <x v="1"/>
  </r>
  <r>
    <s v="6-14"/>
    <d v="2014-01-08T00:00:00"/>
    <n v="908.37"/>
    <n v="0"/>
    <n v="0"/>
    <n v="682.4"/>
    <n v="47"/>
    <n v="14.519148936170213"/>
    <n v="225.95"/>
    <n v="7"/>
    <n v="54"/>
    <n v="32.278571428571425"/>
    <n v="16.821296296296296"/>
    <m/>
    <m/>
    <m/>
    <x v="16"/>
    <x v="7"/>
    <x v="2"/>
  </r>
  <r>
    <s v="6-14"/>
    <d v="2014-01-09T00:00:00"/>
    <n v="1741.54"/>
    <n v="0"/>
    <n v="0"/>
    <n v="921.5"/>
    <n v="36"/>
    <n v="25.597222222222221"/>
    <n v="820.04"/>
    <n v="21"/>
    <n v="57"/>
    <n v="39.049523809523805"/>
    <n v="30.553333333333331"/>
    <m/>
    <m/>
    <m/>
    <x v="16"/>
    <x v="7"/>
    <x v="3"/>
  </r>
  <r>
    <s v="6-14"/>
    <d v="2014-01-10T00:00:00"/>
    <n v="1985.57"/>
    <n v="0"/>
    <n v="0"/>
    <n v="770.35"/>
    <n v="34"/>
    <n v="22.65735294117647"/>
    <n v="1215.22"/>
    <n v="18"/>
    <n v="52"/>
    <n v="67.512222222222221"/>
    <n v="38.184038461538464"/>
    <m/>
    <m/>
    <m/>
    <x v="16"/>
    <x v="7"/>
    <x v="4"/>
  </r>
  <r>
    <s v="6-14"/>
    <d v="2014-01-11T00:00:00"/>
    <n v="925.33"/>
    <n v="0"/>
    <n v="0"/>
    <n v="381.8"/>
    <n v="11"/>
    <n v="34.709090909090911"/>
    <n v="543.53"/>
    <n v="11"/>
    <n v="22"/>
    <n v="49.411818181818177"/>
    <n v="42.06045454545454"/>
    <m/>
    <m/>
    <m/>
    <x v="16"/>
    <x v="7"/>
    <x v="5"/>
  </r>
  <r>
    <m/>
    <d v="2014-01-12T00:00:00"/>
    <n v="6843.57"/>
    <n v="1314.44"/>
    <n v="8158.01"/>
    <n v="3645.85"/>
    <n v="192"/>
    <n v="20.897400385041184"/>
    <n v="3197.7"/>
    <n v="71"/>
    <n v="263"/>
    <n v="36.053451178451176"/>
    <n v="26.596744248960917"/>
    <m/>
    <m/>
    <m/>
    <x v="17"/>
    <x v="7"/>
    <x v="6"/>
  </r>
  <r>
    <s v="6-15"/>
    <d v="2014-01-13T00:00:00"/>
    <n v="844"/>
    <n v="0"/>
    <n v="0"/>
    <n v="444.5"/>
    <n v="25"/>
    <n v="17.78"/>
    <n v="399.5"/>
    <n v="12"/>
    <n v="37"/>
    <n v="33.291666666666664"/>
    <n v="22.810810810810811"/>
    <m/>
    <m/>
    <m/>
    <x v="17"/>
    <x v="7"/>
    <x v="0"/>
  </r>
  <r>
    <s v="6-15"/>
    <d v="2014-01-14T00:00:00"/>
    <n v="286.64999999999998"/>
    <n v="0"/>
    <n v="0"/>
    <n v="185.1"/>
    <n v="12"/>
    <n v="15.424999999999999"/>
    <n v="101.55"/>
    <n v="6"/>
    <n v="18"/>
    <n v="16.925000000000001"/>
    <n v="15.924999999999999"/>
    <m/>
    <m/>
    <m/>
    <x v="17"/>
    <x v="7"/>
    <x v="1"/>
  </r>
  <r>
    <s v="6-15"/>
    <d v="2014-01-15T00:00:00"/>
    <n v="1096.26"/>
    <n v="0"/>
    <n v="0"/>
    <n v="793.45"/>
    <n v="34"/>
    <n v="23.336764705882356"/>
    <n v="302.81"/>
    <n v="9"/>
    <n v="43"/>
    <n v="33.645555555555553"/>
    <n v="25.494418604651162"/>
    <m/>
    <m/>
    <m/>
    <x v="17"/>
    <x v="7"/>
    <x v="2"/>
  </r>
  <r>
    <s v="6-15"/>
    <d v="2014-01-16T00:00:00"/>
    <n v="2028.22"/>
    <n v="0"/>
    <n v="0"/>
    <n v="910.65"/>
    <n v="39"/>
    <n v="23.349999999999998"/>
    <n v="1117.57"/>
    <n v="12"/>
    <n v="51"/>
    <n v="93.130833333333328"/>
    <n v="39.769019607843134"/>
    <m/>
    <m/>
    <m/>
    <x v="17"/>
    <x v="7"/>
    <x v="3"/>
  </r>
  <r>
    <s v="6-15"/>
    <d v="2014-01-17T00:00:00"/>
    <n v="1213.56"/>
    <n v="0"/>
    <n v="0"/>
    <n v="854.75"/>
    <n v="29"/>
    <n v="29.474137931034484"/>
    <n v="358.81"/>
    <n v="10"/>
    <n v="39"/>
    <n v="35.881"/>
    <n v="31.116923076923076"/>
    <m/>
    <m/>
    <m/>
    <x v="17"/>
    <x v="7"/>
    <x v="4"/>
  </r>
  <r>
    <s v="6-15"/>
    <d v="2014-01-18T00:00:00"/>
    <n v="714.94"/>
    <n v="0"/>
    <n v="0"/>
    <n v="380"/>
    <n v="18"/>
    <n v="21.111111111111111"/>
    <n v="334.94"/>
    <n v="9"/>
    <n v="27"/>
    <n v="37.215555555555554"/>
    <n v="26.479259259259262"/>
    <m/>
    <m/>
    <m/>
    <x v="17"/>
    <x v="7"/>
    <x v="5"/>
  </r>
  <r>
    <m/>
    <d v="2014-01-19T00:00:00"/>
    <n v="6183.630000000001"/>
    <n v="1334.34"/>
    <n v="7517.9700000000012"/>
    <n v="3568.4500000000003"/>
    <n v="157"/>
    <n v="21.74616895800466"/>
    <n v="2615.1799999999998"/>
    <n v="58"/>
    <n v="215"/>
    <n v="41.681601851851845"/>
    <n v="26.932571893247911"/>
    <m/>
    <m/>
    <m/>
    <x v="18"/>
    <x v="7"/>
    <x v="6"/>
  </r>
  <r>
    <s v="6-16"/>
    <d v="2014-01-20T00:00:00"/>
    <n v="704.17"/>
    <n v="0"/>
    <n v="0"/>
    <n v="457.55"/>
    <n v="23"/>
    <n v="19.893478260869564"/>
    <n v="246.62"/>
    <n v="10"/>
    <n v="33"/>
    <n v="24.661999999999999"/>
    <n v="21.33848484848485"/>
    <m/>
    <m/>
    <m/>
    <x v="18"/>
    <x v="7"/>
    <x v="0"/>
  </r>
  <r>
    <s v="6-16"/>
    <d v="2014-01-21T00:00:00"/>
    <n v="516.4"/>
    <n v="0"/>
    <n v="0"/>
    <n v="285.95"/>
    <n v="23"/>
    <n v="12.432608695652174"/>
    <n v="230.45"/>
    <n v="7"/>
    <n v="30"/>
    <n v="32.921428571428571"/>
    <n v="17.213333333333331"/>
    <m/>
    <m/>
    <m/>
    <x v="18"/>
    <x v="7"/>
    <x v="1"/>
  </r>
  <r>
    <s v="6-16"/>
    <d v="2014-01-22T00:00:00"/>
    <n v="865.97"/>
    <n v="0"/>
    <n v="0"/>
    <n v="318.60000000000002"/>
    <n v="22"/>
    <n v="14.481818181818182"/>
    <n v="547.37"/>
    <n v="14"/>
    <n v="36"/>
    <n v="39.097857142857144"/>
    <n v="24.054722222222225"/>
    <m/>
    <m/>
    <m/>
    <x v="18"/>
    <x v="7"/>
    <x v="2"/>
  </r>
  <r>
    <s v="6-16"/>
    <d v="2014-01-23T00:00:00"/>
    <n v="1322.4"/>
    <n v="0"/>
    <n v="0"/>
    <n v="391.55"/>
    <n v="29"/>
    <n v="13.501724137931035"/>
    <n v="930.85"/>
    <n v="11"/>
    <n v="40"/>
    <n v="84.622727272727275"/>
    <n v="33.06"/>
    <m/>
    <m/>
    <m/>
    <x v="18"/>
    <x v="7"/>
    <x v="3"/>
  </r>
  <r>
    <s v="6-16"/>
    <d v="2014-01-24T00:00:00"/>
    <n v="2493.79"/>
    <n v="0"/>
    <n v="0"/>
    <n v="1462.1"/>
    <n v="42"/>
    <n v="34.811904761904756"/>
    <n v="1031.69"/>
    <n v="15"/>
    <n v="57"/>
    <n v="68.779333333333341"/>
    <n v="43.750701754385965"/>
    <m/>
    <m/>
    <m/>
    <x v="18"/>
    <x v="7"/>
    <x v="4"/>
  </r>
  <r>
    <s v="6-16"/>
    <d v="2014-01-25T00:00:00"/>
    <n v="919.59"/>
    <n v="0"/>
    <n v="0"/>
    <n v="298.8"/>
    <n v="22"/>
    <n v="13.581818181818182"/>
    <n v="620.79"/>
    <n v="16"/>
    <n v="38"/>
    <n v="38.799374999999998"/>
    <n v="24.19973684210526"/>
    <m/>
    <m/>
    <m/>
    <x v="18"/>
    <x v="7"/>
    <x v="5"/>
  </r>
  <r>
    <m/>
    <d v="2014-01-26T00:00:00"/>
    <n v="6822.32"/>
    <n v="1665.76"/>
    <n v="8488.08"/>
    <m/>
    <n v="161"/>
    <n v="18.11722536999898"/>
    <n v="3607.77"/>
    <n v="73"/>
    <n v="234"/>
    <n v="48.147120220057722"/>
    <n v="27.269496500088607"/>
    <m/>
    <m/>
    <m/>
    <x v="19"/>
    <x v="7"/>
    <x v="6"/>
  </r>
  <r>
    <s v="6-17"/>
    <d v="2014-01-27T00:00:00"/>
    <n v="0"/>
    <n v="0"/>
    <n v="0"/>
    <n v="0"/>
    <n v="0"/>
    <n v="0"/>
    <n v="0"/>
    <n v="0"/>
    <n v="0"/>
    <n v="0"/>
    <n v="0"/>
    <s v="AUSTRALIA DAY"/>
    <m/>
    <m/>
    <x v="19"/>
    <x v="7"/>
    <x v="0"/>
  </r>
  <r>
    <s v="6-17"/>
    <d v="2014-01-28T00:00:00"/>
    <n v="809.82"/>
    <n v="0"/>
    <n v="0"/>
    <n v="572.79999999999995"/>
    <n v="33"/>
    <n v="17.357575757575756"/>
    <n v="237.02"/>
    <n v="10"/>
    <n v="43"/>
    <n v="23.702000000000002"/>
    <n v="18.833023255813952"/>
    <m/>
    <m/>
    <m/>
    <x v="19"/>
    <x v="7"/>
    <x v="1"/>
  </r>
  <r>
    <s v="6-17"/>
    <d v="2014-01-29T00:00:00"/>
    <n v="924.34"/>
    <n v="0"/>
    <n v="0"/>
    <n v="626"/>
    <n v="29"/>
    <n v="21.586206896551722"/>
    <n v="298.33999999999997"/>
    <n v="8"/>
    <n v="37"/>
    <n v="37.292499999999997"/>
    <n v="24.982162162162162"/>
    <m/>
    <m/>
    <m/>
    <x v="19"/>
    <x v="7"/>
    <x v="2"/>
  </r>
  <r>
    <s v="6-17"/>
    <d v="2014-01-30T00:00:00"/>
    <n v="2052.0700000000002"/>
    <n v="0"/>
    <n v="0"/>
    <n v="941.95"/>
    <n v="46"/>
    <n v="20.47717391304348"/>
    <n v="1110.1199999999999"/>
    <n v="13"/>
    <n v="59"/>
    <n v="85.393846153846141"/>
    <n v="34.780847457627111"/>
    <m/>
    <m/>
    <m/>
    <x v="19"/>
    <x v="7"/>
    <x v="3"/>
  </r>
  <r>
    <s v="6-17"/>
    <d v="2014-01-31T00:00:00"/>
    <n v="1520.14"/>
    <n v="0"/>
    <n v="0"/>
    <n v="969.5"/>
    <n v="34"/>
    <n v="28.514705882352942"/>
    <n v="555.64"/>
    <n v="15"/>
    <n v="49"/>
    <n v="37.042666666666669"/>
    <n v="31.125306122448976"/>
    <m/>
    <m/>
    <m/>
    <x v="19"/>
    <x v="7"/>
    <x v="4"/>
  </r>
  <r>
    <s v="6-17"/>
    <d v="2014-02-01T00:00:00"/>
    <n v="478.75"/>
    <n v="0"/>
    <n v="0"/>
    <n v="341.95"/>
    <n v="20"/>
    <n v="17.0975"/>
    <n v="136.80000000000001"/>
    <n v="4"/>
    <n v="24"/>
    <n v="34.200000000000003"/>
    <n v="19.947916666666668"/>
    <m/>
    <m/>
    <m/>
    <x v="19"/>
    <x v="7"/>
    <x v="5"/>
  </r>
  <r>
    <m/>
    <d v="2014-02-02T00:00:00"/>
    <n v="5785.1200000000008"/>
    <n v="1114.0899999999999"/>
    <n v="6899.2100000000009"/>
    <m/>
    <n v="162"/>
    <n v="17.50552707492065"/>
    <n v="2337.92"/>
    <n v="50"/>
    <n v="212"/>
    <n v="36.27183547008547"/>
    <n v="21.611542610786476"/>
    <m/>
    <m/>
    <m/>
    <x v="20"/>
    <x v="7"/>
    <x v="6"/>
  </r>
  <r>
    <s v="6-18"/>
    <d v="2014-02-03T00:00:00"/>
    <n v="1041.52"/>
    <n v="0"/>
    <n v="0"/>
    <n v="622.65"/>
    <n v="32"/>
    <n v="19.457812499999999"/>
    <n v="418.87"/>
    <n v="13"/>
    <n v="45"/>
    <n v="32.220769230769228"/>
    <n v="23.14488888888889"/>
    <m/>
    <m/>
    <m/>
    <x v="20"/>
    <x v="7"/>
    <x v="0"/>
  </r>
  <r>
    <s v="6-18"/>
    <d v="2014-02-04T00:00:00"/>
    <n v="889.65"/>
    <n v="0"/>
    <n v="0"/>
    <n v="463.65"/>
    <n v="27"/>
    <n v="17.172222222222221"/>
    <n v="426"/>
    <n v="13"/>
    <n v="40"/>
    <n v="32.769230769230766"/>
    <n v="22.241250000000001"/>
    <m/>
    <m/>
    <m/>
    <x v="20"/>
    <x v="7"/>
    <x v="1"/>
  </r>
  <r>
    <s v="6-18"/>
    <d v="2014-02-05T00:00:00"/>
    <n v="1180.8900000000001"/>
    <n v="0"/>
    <n v="0"/>
    <n v="777.6"/>
    <n v="37"/>
    <n v="21.016216216216218"/>
    <n v="403.29"/>
    <n v="8"/>
    <n v="45"/>
    <n v="50.411250000000003"/>
    <n v="26.242000000000001"/>
    <m/>
    <m/>
    <m/>
    <x v="20"/>
    <x v="7"/>
    <x v="2"/>
  </r>
  <r>
    <s v="6-18"/>
    <d v="2014-02-06T00:00:00"/>
    <n v="1778.57"/>
    <n v="0"/>
    <n v="0"/>
    <n v="782.7"/>
    <n v="35"/>
    <n v="22.362857142857145"/>
    <n v="995.87"/>
    <n v="17"/>
    <n v="52"/>
    <n v="58.580588235294115"/>
    <n v="34.203269230769237"/>
    <m/>
    <m/>
    <m/>
    <x v="20"/>
    <x v="7"/>
    <x v="3"/>
  </r>
  <r>
    <s v="6-18"/>
    <d v="2014-02-07T00:00:00"/>
    <n v="1368.77"/>
    <n v="0"/>
    <n v="0"/>
    <n v="561.45000000000005"/>
    <n v="30"/>
    <n v="18.715"/>
    <n v="807.32"/>
    <n v="16"/>
    <n v="46"/>
    <n v="50.457500000000003"/>
    <n v="29.755869565217392"/>
    <m/>
    <m/>
    <m/>
    <x v="20"/>
    <x v="7"/>
    <x v="4"/>
  </r>
  <r>
    <s v="6-18"/>
    <d v="2014-02-08T00:00:00"/>
    <n v="558.62"/>
    <n v="0"/>
    <n v="0"/>
    <n v="256.25"/>
    <n v="15"/>
    <n v="17.083333333333332"/>
    <n v="302.37"/>
    <n v="7"/>
    <n v="22"/>
    <n v="43.195714285714288"/>
    <n v="25.391818181818181"/>
    <m/>
    <m/>
    <m/>
    <x v="20"/>
    <x v="7"/>
    <x v="5"/>
  </r>
  <r>
    <m/>
    <d v="2014-02-09T00:00:00"/>
    <n v="6818.0199999999995"/>
    <n v="1585.91"/>
    <n v="8403.93"/>
    <m/>
    <n v="176"/>
    <n v="19.301240235771484"/>
    <n v="3353.7200000000003"/>
    <n v="74"/>
    <n v="250"/>
    <n v="44.605842086834734"/>
    <n v="26.829849311115613"/>
    <m/>
    <m/>
    <m/>
    <x v="21"/>
    <x v="7"/>
    <x v="6"/>
  </r>
  <r>
    <s v="6-19"/>
    <d v="2014-02-10T00:00:00"/>
    <n v="820.05"/>
    <n v="0"/>
    <n v="0"/>
    <n v="237.77"/>
    <n v="27"/>
    <n v="8.8062962962962974"/>
    <n v="582.28"/>
    <n v="19"/>
    <n v="46"/>
    <n v="30.646315789473682"/>
    <n v="17.827173913043477"/>
    <m/>
    <m/>
    <m/>
    <x v="21"/>
    <x v="7"/>
    <x v="0"/>
  </r>
  <r>
    <s v="6-19"/>
    <d v="2014-02-11T00:00:00"/>
    <n v="692.49"/>
    <n v="0"/>
    <n v="0"/>
    <n v="296"/>
    <n v="24"/>
    <n v="12.333333333333334"/>
    <n v="396.49"/>
    <n v="11"/>
    <n v="35"/>
    <n v="36.044545454545457"/>
    <n v="19.785428571428572"/>
    <m/>
    <m/>
    <m/>
    <x v="21"/>
    <x v="7"/>
    <x v="1"/>
  </r>
  <r>
    <s v="6-19"/>
    <d v="2014-02-12T00:00:00"/>
    <n v="1125.57"/>
    <n v="0"/>
    <n v="0"/>
    <n v="675.51"/>
    <n v="28"/>
    <n v="24.125357142857144"/>
    <n v="450.06"/>
    <n v="12"/>
    <n v="40"/>
    <n v="37.505000000000003"/>
    <n v="28.139249999999997"/>
    <m/>
    <m/>
    <m/>
    <x v="21"/>
    <x v="7"/>
    <x v="2"/>
  </r>
  <r>
    <s v="6-19"/>
    <d v="2014-02-13T00:00:00"/>
    <n v="1608.41"/>
    <n v="0"/>
    <n v="0"/>
    <n v="805.9"/>
    <n v="37"/>
    <n v="21.78108108108108"/>
    <n v="802.51"/>
    <n v="13"/>
    <n v="50"/>
    <n v="61.731538461538463"/>
    <n v="32.168199999999999"/>
    <m/>
    <m/>
    <m/>
    <x v="21"/>
    <x v="7"/>
    <x v="3"/>
  </r>
  <r>
    <s v="6-19"/>
    <d v="2014-02-14T00:00:00"/>
    <n v="2022.19"/>
    <n v="0"/>
    <n v="0"/>
    <n v="928.03"/>
    <n v="38"/>
    <n v="24.421842105263156"/>
    <n v="1094.0899999999999"/>
    <n v="18"/>
    <n v="56"/>
    <n v="60.782777777777774"/>
    <n v="36.109285714285711"/>
    <m/>
    <m/>
    <m/>
    <x v="21"/>
    <x v="7"/>
    <x v="4"/>
  </r>
  <r>
    <s v="6-19"/>
    <d v="2014-02-15T00:00:00"/>
    <n v="1222.46"/>
    <n v="0"/>
    <n v="0"/>
    <n v="473.4"/>
    <n v="27"/>
    <n v="17.533333333333331"/>
    <n v="749.06"/>
    <n v="13"/>
    <n v="40"/>
    <n v="57.62"/>
    <n v="30.561500000000002"/>
    <m/>
    <m/>
    <m/>
    <x v="21"/>
    <x v="7"/>
    <x v="5"/>
  </r>
  <r>
    <m/>
    <d v="2014-02-16T00:00:00"/>
    <n v="7491.1699999999992"/>
    <n v="1995.07"/>
    <n v="9486.24"/>
    <m/>
    <n v="181"/>
    <n v="18.166873882027392"/>
    <n v="4074.4900000000002"/>
    <n v="86"/>
    <n v="267"/>
    <n v="47.388362913889232"/>
    <n v="27.431806366459625"/>
    <m/>
    <m/>
    <m/>
    <x v="22"/>
    <x v="7"/>
    <x v="6"/>
  </r>
  <r>
    <s v="6-20"/>
    <d v="2014-02-17T00:00:00"/>
    <n v="769.37"/>
    <n v="0"/>
    <n v="0"/>
    <n v="322.14999999999998"/>
    <n v="21"/>
    <n v="15.34047619047619"/>
    <n v="447.22"/>
    <n v="7"/>
    <n v="28"/>
    <n v="63.888571428571431"/>
    <n v="27.477499999999999"/>
    <m/>
    <m/>
    <m/>
    <x v="22"/>
    <x v="7"/>
    <x v="0"/>
  </r>
  <r>
    <s v="6-20"/>
    <d v="2014-02-18T00:00:00"/>
    <n v="733.14"/>
    <n v="0"/>
    <n v="0"/>
    <n v="452"/>
    <n v="26"/>
    <n v="17.384615384615383"/>
    <n v="281.14"/>
    <n v="9"/>
    <n v="35"/>
    <n v="31.237777777777776"/>
    <n v="20.946857142857141"/>
    <m/>
    <m/>
    <m/>
    <x v="22"/>
    <x v="7"/>
    <x v="1"/>
  </r>
  <r>
    <s v="6-20"/>
    <d v="2014-02-19T00:00:00"/>
    <n v="645.95000000000005"/>
    <n v="0"/>
    <n v="0"/>
    <n v="481.4"/>
    <n v="26"/>
    <n v="18.515384615384615"/>
    <n v="164.55"/>
    <n v="11"/>
    <n v="37"/>
    <n v="14.959090909090911"/>
    <n v="17.45810810810811"/>
    <m/>
    <m/>
    <m/>
    <x v="22"/>
    <x v="7"/>
    <x v="2"/>
  </r>
  <r>
    <s v="6-20"/>
    <d v="2014-02-20T00:00:00"/>
    <n v="178.93"/>
    <n v="0"/>
    <n v="0"/>
    <n v="0"/>
    <n v="0"/>
    <n v="0"/>
    <n v="178.93"/>
    <n v="0"/>
    <n v="0"/>
    <n v="0"/>
    <n v="0"/>
    <s v="lost envelope"/>
    <m/>
    <m/>
    <x v="22"/>
    <x v="7"/>
    <x v="3"/>
  </r>
  <r>
    <s v="6-20"/>
    <d v="2014-02-21T00:00:00"/>
    <n v="1248.23"/>
    <n v="0"/>
    <n v="0"/>
    <n v="688.85"/>
    <n v="34"/>
    <n v="20.26029411764706"/>
    <n v="559.38"/>
    <n v="11"/>
    <n v="45"/>
    <n v="50.852727272727272"/>
    <n v="27.738444444444443"/>
    <m/>
    <m/>
    <m/>
    <x v="22"/>
    <x v="7"/>
    <x v="4"/>
  </r>
  <r>
    <s v="6-20"/>
    <d v="2014-02-22T00:00:00"/>
    <n v="1019.71"/>
    <n v="0"/>
    <n v="0"/>
    <n v="275.05"/>
    <n v="9"/>
    <n v="30.561111111111114"/>
    <n v="744.66"/>
    <n v="12"/>
    <n v="21"/>
    <n v="62.055"/>
    <n v="48.557619047619049"/>
    <m/>
    <m/>
    <m/>
    <x v="22"/>
    <x v="7"/>
    <x v="5"/>
  </r>
  <r>
    <m/>
    <d v="2014-02-23T00:00:00"/>
    <n v="4595.33"/>
    <n v="1770.32"/>
    <n v="6365.65"/>
    <m/>
    <n v="116"/>
    <n v="17.010313569872395"/>
    <n v="2375.88"/>
    <n v="50"/>
    <n v="166"/>
    <n v="37.165527898027896"/>
    <n v="23.696421457171457"/>
    <m/>
    <m/>
    <m/>
    <x v="23"/>
    <x v="7"/>
    <x v="6"/>
  </r>
  <r>
    <s v="6-21"/>
    <d v="2014-02-24T00:00:00"/>
    <n v="1114.1600000000001"/>
    <n v="0"/>
    <n v="0"/>
    <n v="443.1"/>
    <n v="34"/>
    <n v="13.032352941176471"/>
    <n v="671.07"/>
    <n v="14"/>
    <n v="48"/>
    <n v="47.933571428571433"/>
    <n v="23.211875000000003"/>
    <m/>
    <m/>
    <m/>
    <x v="23"/>
    <x v="7"/>
    <x v="0"/>
  </r>
  <r>
    <s v="6-21"/>
    <d v="2014-02-25T00:00:00"/>
    <n v="787.75"/>
    <n v="0"/>
    <n v="0"/>
    <n v="404"/>
    <n v="29"/>
    <n v="13.931034482758621"/>
    <n v="383.75"/>
    <n v="7"/>
    <n v="36"/>
    <n v="54.821428571428569"/>
    <n v="21.881944444444443"/>
    <m/>
    <m/>
    <m/>
    <x v="23"/>
    <x v="7"/>
    <x v="1"/>
  </r>
  <r>
    <s v="6-21"/>
    <d v="2014-02-26T00:00:00"/>
    <n v="1389.33"/>
    <n v="0"/>
    <n v="0"/>
    <n v="1061.8"/>
    <n v="42"/>
    <n v="25.280952380952378"/>
    <n v="327.52999999999997"/>
    <n v="7"/>
    <n v="49"/>
    <n v="46.79"/>
    <n v="28.353673469387754"/>
    <m/>
    <m/>
    <m/>
    <x v="23"/>
    <x v="7"/>
    <x v="2"/>
  </r>
  <r>
    <s v="6-21"/>
    <d v="2014-02-27T00:00:00"/>
    <n v="1905.19"/>
    <n v="0"/>
    <n v="0"/>
    <n v="730.4"/>
    <n v="32"/>
    <n v="22.824999999999999"/>
    <n v="1174.79"/>
    <n v="14"/>
    <n v="46"/>
    <n v="83.91357142857143"/>
    <n v="41.417173913043477"/>
    <m/>
    <m/>
    <m/>
    <x v="23"/>
    <x v="7"/>
    <x v="3"/>
  </r>
  <r>
    <s v="6-21"/>
    <d v="2014-02-28T00:00:00"/>
    <n v="1515.41"/>
    <n v="0"/>
    <n v="0"/>
    <n v="863.85"/>
    <n v="41"/>
    <n v="21.069512195121952"/>
    <n v="651.55999999999995"/>
    <n v="18"/>
    <n v="59"/>
    <n v="36.197777777777773"/>
    <n v="25.684915254237286"/>
    <m/>
    <m/>
    <m/>
    <x v="23"/>
    <x v="7"/>
    <x v="4"/>
  </r>
  <r>
    <s v="6-21"/>
    <d v="2014-03-01T00:00:00"/>
    <n v="620.92999999999995"/>
    <n v="0"/>
    <n v="0"/>
    <n v="279.64999999999998"/>
    <n v="22"/>
    <n v="12.711363636363636"/>
    <n v="341.28"/>
    <n v="6"/>
    <n v="28"/>
    <n v="56.879999999999995"/>
    <n v="22.176071428571426"/>
    <m/>
    <m/>
    <m/>
    <x v="23"/>
    <x v="7"/>
    <x v="5"/>
  </r>
  <r>
    <m/>
    <d v="2014-03-02T00:00:00"/>
    <n v="7332.77"/>
    <n v="1710.38"/>
    <n v="9043.1500000000015"/>
    <n v="3782.8"/>
    <n v="200"/>
    <n v="18.141702606062179"/>
    <n v="3549.9800000000005"/>
    <n v="66"/>
    <n v="266"/>
    <n v="54.422724867724867"/>
    <n v="27.120942251614068"/>
    <m/>
    <m/>
    <m/>
    <x v="24"/>
    <x v="7"/>
    <x v="6"/>
  </r>
  <r>
    <s v="6-22"/>
    <d v="2014-03-03T00:00:00"/>
    <n v="1033.3800000000001"/>
    <n v="0"/>
    <n v="0"/>
    <n v="453.9"/>
    <n v="28"/>
    <n v="16.210714285714285"/>
    <n v="579.48"/>
    <n v="10"/>
    <n v="38"/>
    <n v="57.948"/>
    <n v="27.194210526315793"/>
    <m/>
    <m/>
    <m/>
    <x v="24"/>
    <x v="7"/>
    <x v="0"/>
  </r>
  <r>
    <s v="6-22"/>
    <d v="2014-03-04T00:00:00"/>
    <n v="1019.64"/>
    <n v="0"/>
    <n v="0"/>
    <n v="656.35"/>
    <n v="31"/>
    <n v="21.17258064516129"/>
    <n v="363.28"/>
    <n v="13"/>
    <n v="44"/>
    <n v="27.944615384615382"/>
    <n v="23.17340909090909"/>
    <m/>
    <m/>
    <m/>
    <x v="24"/>
    <x v="7"/>
    <x v="1"/>
  </r>
  <r>
    <s v="6-22"/>
    <d v="2014-03-05T00:00:00"/>
    <n v="1117.57"/>
    <n v="0"/>
    <n v="0"/>
    <n v="645.79999999999995"/>
    <n v="30"/>
    <n v="21.526666666666664"/>
    <n v="471.77"/>
    <n v="12"/>
    <n v="42"/>
    <n v="39.314166666666665"/>
    <n v="26.608809523809523"/>
    <m/>
    <m/>
    <m/>
    <x v="24"/>
    <x v="7"/>
    <x v="2"/>
  </r>
  <r>
    <s v="6-22"/>
    <d v="2014-03-06T00:00:00"/>
    <n v="1192.1600000000001"/>
    <n v="0"/>
    <n v="0"/>
    <n v="328.55"/>
    <n v="19"/>
    <n v="17.292105263157897"/>
    <n v="803.61"/>
    <n v="10"/>
    <n v="29"/>
    <n v="80.361000000000004"/>
    <n v="39.040000000000006"/>
    <m/>
    <m/>
    <m/>
    <x v="24"/>
    <x v="7"/>
    <x v="3"/>
  </r>
  <r>
    <s v="6-22"/>
    <d v="2014-03-07T00:00:00"/>
    <n v="2174.5300000000002"/>
    <n v="0"/>
    <n v="0"/>
    <n v="1408.8"/>
    <n v="40"/>
    <n v="35.22"/>
    <n v="765.79"/>
    <n v="15"/>
    <n v="55"/>
    <n v="51.052666666666667"/>
    <n v="39.538000000000004"/>
    <m/>
    <m/>
    <m/>
    <x v="24"/>
    <x v="7"/>
    <x v="4"/>
  </r>
  <r>
    <s v="6-22"/>
    <d v="2014-03-08T00:00:00"/>
    <n v="977.82"/>
    <n v="0"/>
    <n v="0"/>
    <n v="308.14999999999998"/>
    <n v="19"/>
    <n v="16.218421052631577"/>
    <n v="669.67"/>
    <n v="10"/>
    <n v="29"/>
    <n v="66.966999999999999"/>
    <n v="33.71793103448276"/>
    <m/>
    <m/>
    <m/>
    <x v="24"/>
    <x v="7"/>
    <x v="5"/>
  </r>
  <r>
    <m/>
    <d v="2014-03-09T00:00:00"/>
    <n v="7515.1"/>
    <n v="1622.89"/>
    <n v="9137.99"/>
    <n v="3801.5499999999997"/>
    <n v="167"/>
    <n v="21.273414652221955"/>
    <n v="3653.6"/>
    <n v="70"/>
    <n v="237"/>
    <n v="53.931241452991451"/>
    <n v="31.545393362586196"/>
    <m/>
    <m/>
    <m/>
    <x v="25"/>
    <x v="7"/>
    <x v="6"/>
  </r>
  <r>
    <s v="6-23"/>
    <d v="2014-03-10T00:00:00"/>
    <n v="1333.72"/>
    <n v="0"/>
    <n v="0"/>
    <n v="628.45000000000005"/>
    <n v="33"/>
    <n v="19.043939393939397"/>
    <n v="705.27"/>
    <n v="14"/>
    <n v="47"/>
    <n v="50.376428571428569"/>
    <n v="28.377021276595745"/>
    <m/>
    <m/>
    <m/>
    <x v="25"/>
    <x v="7"/>
    <x v="0"/>
  </r>
  <r>
    <s v="6-23"/>
    <d v="2014-03-11T00:00:00"/>
    <n v="869.96"/>
    <n v="0"/>
    <n v="0"/>
    <n v="483.55"/>
    <n v="31"/>
    <n v="15.598387096774195"/>
    <n v="386.41"/>
    <n v="12"/>
    <n v="43"/>
    <n v="32.200833333333335"/>
    <n v="20.231627906976744"/>
    <m/>
    <m/>
    <m/>
    <x v="25"/>
    <x v="7"/>
    <x v="1"/>
  </r>
  <r>
    <s v="6-23"/>
    <d v="2014-03-12T00:00:00"/>
    <n v="1318.32"/>
    <n v="0"/>
    <n v="0"/>
    <n v="701.7"/>
    <n v="29"/>
    <n v="24.196551724137933"/>
    <n v="616.62"/>
    <n v="17"/>
    <n v="46"/>
    <n v="36.271764705882354"/>
    <n v="28.659130434782611"/>
    <m/>
    <m/>
    <m/>
    <x v="25"/>
    <x v="7"/>
    <x v="2"/>
  </r>
  <r>
    <s v="6-23"/>
    <d v="2014-03-13T00:00:00"/>
    <n v="1136.5999999999999"/>
    <n v="0"/>
    <n v="0"/>
    <n v="701.7"/>
    <n v="29"/>
    <n v="24.196551724137933"/>
    <n v="616.62"/>
    <n v="17"/>
    <n v="46"/>
    <n v="36.271764705882354"/>
    <n v="28.659130434782611"/>
    <m/>
    <m/>
    <m/>
    <x v="25"/>
    <x v="7"/>
    <x v="3"/>
  </r>
  <r>
    <s v="6-23"/>
    <d v="2014-03-14T00:00:00"/>
    <n v="2150.8000000000002"/>
    <n v="0"/>
    <n v="0"/>
    <n v="1219.3499999999999"/>
    <n v="45"/>
    <n v="27.096666666666664"/>
    <n v="931.45"/>
    <n v="15"/>
    <n v="60"/>
    <n v="62.096666666666671"/>
    <n v="35.846666666666671"/>
    <m/>
    <m/>
    <m/>
    <x v="25"/>
    <x v="7"/>
    <x v="4"/>
  </r>
  <r>
    <s v="6-23"/>
    <d v="2014-03-15T00:00:00"/>
    <n v="969.64"/>
    <n v="0"/>
    <n v="0"/>
    <n v="406.45"/>
    <n v="24"/>
    <n v="16.935416666666665"/>
    <n v="563.19000000000005"/>
    <n v="13"/>
    <n v="37"/>
    <n v="43.322307692307696"/>
    <n v="26.20648648648649"/>
    <m/>
    <m/>
    <m/>
    <x v="25"/>
    <x v="7"/>
    <x v="5"/>
  </r>
  <r>
    <m/>
    <d v="2014-03-16T00:00:00"/>
    <n v="7779.0400000000009"/>
    <n v="1748.13"/>
    <n v="9527.1700000000019"/>
    <n v="4141.2"/>
    <n v="191"/>
    <n v="21.177918878720465"/>
    <n v="3819.56"/>
    <n v="88"/>
    <n v="279"/>
    <n v="43.423294279250165"/>
    <n v="27.996677201048474"/>
    <m/>
    <m/>
    <m/>
    <x v="26"/>
    <x v="7"/>
    <x v="6"/>
  </r>
  <r>
    <s v="6-24"/>
    <d v="2014-03-17T00:00:00"/>
    <n v="722.74"/>
    <n v="0"/>
    <n v="0"/>
    <n v="265.35000000000002"/>
    <n v="21"/>
    <n v="12.635714285714286"/>
    <n v="457.39"/>
    <n v="6"/>
    <n v="27"/>
    <n v="76.231666666666669"/>
    <n v="26.76814814814815"/>
    <m/>
    <m/>
    <m/>
    <x v="26"/>
    <x v="7"/>
    <x v="0"/>
  </r>
  <r>
    <s v="6-24"/>
    <d v="2014-03-18T00:00:00"/>
    <n v="635.07000000000005"/>
    <n v="0"/>
    <n v="0"/>
    <n v="420.5"/>
    <n v="36"/>
    <n v="11.680555555555555"/>
    <n v="214.57"/>
    <n v="7"/>
    <n v="43"/>
    <n v="30.65285714285714"/>
    <n v="14.769069767441859"/>
    <m/>
    <m/>
    <m/>
    <x v="26"/>
    <x v="7"/>
    <x v="1"/>
  </r>
  <r>
    <s v="6-24"/>
    <d v="2014-03-19T00:00:00"/>
    <n v="949.45"/>
    <n v="0"/>
    <n v="0"/>
    <n v="521.65"/>
    <n v="27"/>
    <n v="19.32037037037037"/>
    <n v="427.8"/>
    <n v="10"/>
    <n v="37"/>
    <n v="42.78"/>
    <n v="25.660810810810812"/>
    <m/>
    <m/>
    <m/>
    <x v="26"/>
    <x v="7"/>
    <x v="2"/>
  </r>
  <r>
    <s v="6-24"/>
    <d v="2014-03-20T00:00:00"/>
    <n v="1185.73"/>
    <n v="0"/>
    <n v="0"/>
    <n v="518.15"/>
    <n v="22"/>
    <n v="23.552272727272726"/>
    <n v="667.58"/>
    <n v="9"/>
    <n v="31"/>
    <n v="74.175555555555562"/>
    <n v="38.249354838709678"/>
    <m/>
    <m/>
    <m/>
    <x v="26"/>
    <x v="7"/>
    <x v="3"/>
  </r>
  <r>
    <s v="6-24"/>
    <d v="2014-03-21T00:00:00"/>
    <n v="1748.21"/>
    <n v="0"/>
    <n v="0"/>
    <n v="1272.2"/>
    <n v="47"/>
    <n v="27.068085106382981"/>
    <n v="476.01"/>
    <n v="9"/>
    <n v="56"/>
    <n v="52.89"/>
    <n v="31.218035714285715"/>
    <m/>
    <m/>
    <m/>
    <x v="26"/>
    <x v="7"/>
    <x v="4"/>
  </r>
  <r>
    <s v="6-24"/>
    <d v="2014-03-22T00:00:00"/>
    <n v="774.48"/>
    <n v="0"/>
    <n v="0"/>
    <n v="203.6"/>
    <n v="17"/>
    <n v="11.976470588235294"/>
    <n v="570.88"/>
    <n v="8"/>
    <n v="25"/>
    <n v="71.36"/>
    <n v="30.979200000000002"/>
    <m/>
    <m/>
    <m/>
    <x v="26"/>
    <x v="7"/>
    <x v="5"/>
  </r>
  <r>
    <m/>
    <d v="2014-03-23T00:00:00"/>
    <n v="6015.68"/>
    <n v="1425.85"/>
    <n v="7441.5300000000007"/>
    <n v="3201.4500000000003"/>
    <n v="170"/>
    <n v="17.705578105588533"/>
    <n v="2814.2300000000005"/>
    <n v="49"/>
    <n v="219"/>
    <n v="58.015013227513229"/>
    <n v="27.940769879899367"/>
    <m/>
    <m/>
    <m/>
    <x v="27"/>
    <x v="7"/>
    <x v="6"/>
  </r>
  <r>
    <s v="6-25"/>
    <d v="2014-03-24T00:00:00"/>
    <n v="812.77"/>
    <n v="0"/>
    <n v="0"/>
    <n v="284.14999999999998"/>
    <n v="23"/>
    <n v="12.354347826086956"/>
    <n v="526.62"/>
    <n v="8"/>
    <n v="31"/>
    <n v="65.827500000000001"/>
    <n v="26.153870967741934"/>
    <m/>
    <m/>
    <m/>
    <x v="27"/>
    <x v="7"/>
    <x v="0"/>
  </r>
  <r>
    <s v="6-25"/>
    <d v="2014-03-25T00:00:00"/>
    <n v="989.77"/>
    <n v="0"/>
    <n v="0"/>
    <n v="582.75"/>
    <n v="30"/>
    <n v="19.425000000000001"/>
    <n v="407.02"/>
    <n v="14"/>
    <n v="44"/>
    <n v="29.072857142857142"/>
    <n v="22.494772727272728"/>
    <m/>
    <m/>
    <m/>
    <x v="27"/>
    <x v="7"/>
    <x v="1"/>
  </r>
  <r>
    <s v="6-25"/>
    <d v="2014-03-26T00:00:00"/>
    <n v="1460.4"/>
    <n v="0"/>
    <n v="0"/>
    <n v="778.25"/>
    <n v="32"/>
    <n v="24.3203125"/>
    <n v="682.15"/>
    <n v="14"/>
    <n v="46"/>
    <n v="48.725000000000001"/>
    <n v="31.747826086956525"/>
    <m/>
    <m/>
    <m/>
    <x v="27"/>
    <x v="7"/>
    <x v="2"/>
  </r>
  <r>
    <s v="6-25"/>
    <d v="2014-03-27T00:00:00"/>
    <n v="1696.92"/>
    <n v="0"/>
    <n v="0"/>
    <n v="598.95000000000005"/>
    <n v="32"/>
    <n v="18.717187500000001"/>
    <n v="1097.97"/>
    <n v="17"/>
    <n v="49"/>
    <n v="64.586470588235301"/>
    <n v="34.631020408163266"/>
    <m/>
    <m/>
    <m/>
    <x v="27"/>
    <x v="7"/>
    <x v="3"/>
  </r>
  <r>
    <s v="6-25"/>
    <d v="2014-03-28T00:00:00"/>
    <n v="2001.06"/>
    <n v="0"/>
    <n v="0"/>
    <n v="1087.1500000000001"/>
    <n v="40"/>
    <n v="27.178750000000001"/>
    <n v="913.91"/>
    <n v="18"/>
    <n v="58"/>
    <n v="50.772777777777776"/>
    <n v="34.50103448275862"/>
    <m/>
    <m/>
    <m/>
    <x v="27"/>
    <x v="7"/>
    <x v="4"/>
  </r>
  <r>
    <s v="6-25"/>
    <d v="2014-03-29T00:00:00"/>
    <n v="971.03"/>
    <n v="0"/>
    <n v="0"/>
    <n v="309.35000000000002"/>
    <n v="17"/>
    <n v="18.197058823529414"/>
    <n v="661.68"/>
    <n v="12"/>
    <n v="29"/>
    <n v="55.139999999999993"/>
    <n v="33.483793103448278"/>
    <m/>
    <m/>
    <m/>
    <x v="27"/>
    <x v="7"/>
    <x v="5"/>
  </r>
  <r>
    <m/>
    <d v="2014-03-30T00:00:00"/>
    <n v="7931.95"/>
    <n v="1762.52"/>
    <n v="9694.4699999999993"/>
    <n v="3640.6000000000004"/>
    <n v="174"/>
    <n v="20.032109441602731"/>
    <n v="4289.3500000000004"/>
    <n v="83"/>
    <n v="257"/>
    <n v="52.354100918145036"/>
    <n v="30.502052962723557"/>
    <m/>
    <m/>
    <m/>
    <x v="28"/>
    <x v="7"/>
    <x v="6"/>
  </r>
  <r>
    <s v="6-26"/>
    <d v="2014-03-31T00:00:00"/>
    <n v="953.58"/>
    <n v="0"/>
    <n v="0"/>
    <n v="570.54999999999995"/>
    <n v="33"/>
    <n v="17.289393939393939"/>
    <n v="383.03"/>
    <n v="9"/>
    <n v="42"/>
    <n v="42.558888888888887"/>
    <n v="22.704285714285714"/>
    <m/>
    <m/>
    <m/>
    <x v="28"/>
    <x v="7"/>
    <x v="0"/>
  </r>
  <r>
    <s v="6-26"/>
    <d v="2014-04-01T00:00:00"/>
    <n v="895.65"/>
    <n v="0"/>
    <n v="0"/>
    <n v="613.9"/>
    <n v="32"/>
    <n v="19.184374999999999"/>
    <n v="281.75"/>
    <n v="9"/>
    <n v="41"/>
    <n v="31.305555555555557"/>
    <n v="21.845121951219511"/>
    <m/>
    <m/>
    <m/>
    <x v="28"/>
    <x v="7"/>
    <x v="1"/>
  </r>
  <r>
    <s v="6-26"/>
    <d v="2014-04-02T00:00:00"/>
    <n v="907.39"/>
    <n v="0"/>
    <n v="0"/>
    <n v="585.79999999999995"/>
    <n v="32"/>
    <n v="18.306249999999999"/>
    <n v="321.58999999999997"/>
    <n v="11"/>
    <n v="43"/>
    <n v="29.235454545454544"/>
    <n v="21.102093023255811"/>
    <m/>
    <m/>
    <m/>
    <x v="28"/>
    <x v="7"/>
    <x v="2"/>
  </r>
  <r>
    <s v="6-26"/>
    <d v="2014-04-03T00:00:00"/>
    <n v="1651.47"/>
    <n v="0"/>
    <n v="0"/>
    <n v="512.15"/>
    <n v="28"/>
    <n v="18.291071428571428"/>
    <n v="1139.32"/>
    <n v="19"/>
    <n v="47"/>
    <n v="59.964210526315789"/>
    <n v="35.137659574468081"/>
    <m/>
    <m/>
    <m/>
    <x v="28"/>
    <x v="7"/>
    <x v="3"/>
  </r>
  <r>
    <s v="6-26"/>
    <d v="2014-04-04T00:00:00"/>
    <n v="1935.26"/>
    <n v="0"/>
    <n v="0"/>
    <n v="1145.8499999999999"/>
    <n v="51"/>
    <n v="22.467647058823527"/>
    <n v="789.41"/>
    <n v="10"/>
    <n v="61"/>
    <n v="78.941000000000003"/>
    <n v="31.725573770491799"/>
    <m/>
    <m/>
    <m/>
    <x v="28"/>
    <x v="7"/>
    <x v="4"/>
  </r>
  <r>
    <s v="6-26"/>
    <d v="2014-04-05T00:00:00"/>
    <n v="555.55999999999995"/>
    <n v="0"/>
    <n v="0"/>
    <n v="291.75"/>
    <n v="21"/>
    <n v="13.892857142857142"/>
    <n v="263.81"/>
    <n v="7"/>
    <n v="28"/>
    <n v="37.687142857142859"/>
    <n v="19.841428571428569"/>
    <m/>
    <m/>
    <m/>
    <x v="28"/>
    <x v="7"/>
    <x v="5"/>
  </r>
  <r>
    <m/>
    <d v="2014-04-06T00:00:00"/>
    <n v="6898.91"/>
    <n v="1906.13"/>
    <n v="8805.0400000000009"/>
    <n v="3719.9999999999995"/>
    <n v="197"/>
    <n v="18.238599094941005"/>
    <n v="3178.9099999999994"/>
    <n v="65"/>
    <n v="262"/>
    <n v="46.615375395559603"/>
    <n v="25.392693767524914"/>
    <m/>
    <m/>
    <m/>
    <x v="29"/>
    <x v="7"/>
    <x v="6"/>
  </r>
  <r>
    <s v="6-27"/>
    <d v="2014-04-07T00:00:00"/>
    <n v="544.96"/>
    <n v="0"/>
    <n v="0"/>
    <n v="375.25"/>
    <n v="28"/>
    <n v="13.401785714285714"/>
    <n v="169.71"/>
    <n v="6"/>
    <n v="34"/>
    <n v="28.285"/>
    <n v="16.02823529411765"/>
    <m/>
    <m/>
    <m/>
    <x v="29"/>
    <x v="7"/>
    <x v="0"/>
  </r>
  <r>
    <s v="6-27"/>
    <d v="2014-04-08T00:00:00"/>
    <n v="735.04"/>
    <n v="0"/>
    <n v="0"/>
    <n v="464.85"/>
    <n v="34"/>
    <n v="13.672058823529412"/>
    <n v="270.19"/>
    <n v="8"/>
    <n v="42"/>
    <n v="33.77375"/>
    <n v="17.500952380952381"/>
    <m/>
    <m/>
    <m/>
    <x v="29"/>
    <x v="7"/>
    <x v="1"/>
  </r>
  <r>
    <s v="6-27"/>
    <d v="2014-04-09T00:00:00"/>
    <n v="859.78"/>
    <n v="0"/>
    <n v="0"/>
    <n v="510.25"/>
    <n v="30"/>
    <n v="17.008333333333333"/>
    <n v="349.53"/>
    <n v="7"/>
    <n v="37"/>
    <n v="49.932857142857138"/>
    <n v="23.237297297297296"/>
    <m/>
    <m/>
    <m/>
    <x v="29"/>
    <x v="7"/>
    <x v="2"/>
  </r>
  <r>
    <s v="6-27"/>
    <d v="2014-04-10T00:00:00"/>
    <n v="1581.42"/>
    <n v="0"/>
    <n v="0"/>
    <n v="662.05"/>
    <n v="28"/>
    <n v="23.644642857142856"/>
    <n v="919.37"/>
    <n v="9"/>
    <n v="37"/>
    <n v="102.15222222222222"/>
    <n v="42.741081081081084"/>
    <m/>
    <m/>
    <m/>
    <x v="29"/>
    <x v="7"/>
    <x v="3"/>
  </r>
  <r>
    <s v="6-27"/>
    <d v="2014-04-11T00:00:00"/>
    <n v="1785.8"/>
    <n v="0"/>
    <n v="0"/>
    <n v="957.85"/>
    <n v="45"/>
    <n v="21.285555555555558"/>
    <n v="827.95"/>
    <n v="21"/>
    <n v="66"/>
    <n v="39.426190476190477"/>
    <n v="27.057575757575762"/>
    <m/>
    <m/>
    <m/>
    <x v="29"/>
    <x v="7"/>
    <x v="4"/>
  </r>
  <r>
    <s v="6-27"/>
    <d v="2014-04-12T00:00:00"/>
    <n v="578.01"/>
    <n v="0"/>
    <n v="0"/>
    <n v="398.8"/>
    <n v="17"/>
    <n v="23.458823529411767"/>
    <n v="179.21"/>
    <n v="3"/>
    <n v="20"/>
    <n v="59.736666666666672"/>
    <n v="28.900500000000001"/>
    <m/>
    <m/>
    <m/>
    <x v="29"/>
    <x v="7"/>
    <x v="5"/>
  </r>
  <r>
    <m/>
    <d v="2014-04-13T00:00:00"/>
    <n v="6085.01"/>
    <n v="1588.55"/>
    <n v="7673.56"/>
    <n v="3369.05"/>
    <n v="182"/>
    <n v="18.745199968876438"/>
    <n v="2715.96"/>
    <n v="54"/>
    <n v="236"/>
    <n v="52.217781084656082"/>
    <n v="25.910940301837361"/>
    <m/>
    <m/>
    <m/>
    <x v="30"/>
    <x v="7"/>
    <x v="6"/>
  </r>
  <r>
    <s v="6-28"/>
    <d v="2014-04-14T00:00:00"/>
    <n v="1166.19"/>
    <n v="0"/>
    <n v="0"/>
    <n v="468.64"/>
    <n v="31"/>
    <n v="15.117419354838709"/>
    <n v="697.55"/>
    <n v="12"/>
    <n v="43"/>
    <n v="58.129166666666663"/>
    <n v="27.120697674418604"/>
    <m/>
    <m/>
    <m/>
    <x v="30"/>
    <x v="7"/>
    <x v="0"/>
  </r>
  <r>
    <s v="6-28"/>
    <d v="2014-04-15T00:00:00"/>
    <n v="1519.11"/>
    <n v="0"/>
    <n v="0"/>
    <n v="625.1"/>
    <n v="34"/>
    <n v="18.38529411764706"/>
    <n v="894.03"/>
    <n v="16"/>
    <n v="50"/>
    <n v="55.876874999999998"/>
    <n v="30.382600000000004"/>
    <m/>
    <m/>
    <m/>
    <x v="30"/>
    <x v="7"/>
    <x v="1"/>
  </r>
  <r>
    <s v="6-28"/>
    <d v="2014-04-16T00:00:00"/>
    <n v="2071.63"/>
    <n v="0"/>
    <n v="0"/>
    <n v="562.03"/>
    <n v="30"/>
    <n v="18.734333333333332"/>
    <n v="1509.5"/>
    <n v="24"/>
    <n v="54"/>
    <n v="62.895833333333336"/>
    <n v="38.361666666666665"/>
    <m/>
    <m/>
    <m/>
    <x v="30"/>
    <x v="7"/>
    <x v="2"/>
  </r>
  <r>
    <s v="6-28"/>
    <d v="2014-04-17T00:00:00"/>
    <n v="3475.93"/>
    <n v="0"/>
    <n v="0"/>
    <n v="1830.79"/>
    <n v="61"/>
    <n v="30.012950819672131"/>
    <n v="1645.14"/>
    <n v="25"/>
    <n v="86"/>
    <n v="65.805599999999998"/>
    <n v="40.41779069767442"/>
    <m/>
    <m/>
    <m/>
    <x v="30"/>
    <x v="7"/>
    <x v="3"/>
  </r>
  <r>
    <s v="6-28"/>
    <d v="2014-04-18T00:00:00"/>
    <n v="0"/>
    <n v="0"/>
    <n v="0"/>
    <n v="0"/>
    <n v="0"/>
    <n v="0"/>
    <n v="0"/>
    <n v="0"/>
    <n v="0"/>
    <n v="0"/>
    <n v="0"/>
    <s v="GOOD FRIDAY"/>
    <m/>
    <m/>
    <x v="30"/>
    <x v="7"/>
    <x v="4"/>
  </r>
  <r>
    <s v="6-28"/>
    <d v="2014-04-19T00:00:00"/>
    <n v="645.79999999999995"/>
    <n v="0"/>
    <n v="0"/>
    <n v="134.55000000000001"/>
    <n v="13"/>
    <n v="10.350000000000001"/>
    <n v="511.25"/>
    <n v="11"/>
    <n v="24"/>
    <n v="46.477272727272727"/>
    <n v="26.908333333333331"/>
    <s v="EASTER SATURDAY"/>
    <m/>
    <m/>
    <x v="30"/>
    <x v="7"/>
    <x v="5"/>
  </r>
  <r>
    <m/>
    <d v="2014-04-20T00:00:00"/>
    <n v="8878.66"/>
    <n v="1954.9"/>
    <n v="10833.56"/>
    <m/>
    <n v="169"/>
    <n v="15.433332937581872"/>
    <n v="5257.47"/>
    <n v="88"/>
    <n v="257"/>
    <n v="48.197457954545456"/>
    <n v="27.19851472868217"/>
    <m/>
    <m/>
    <m/>
    <x v="31"/>
    <x v="7"/>
    <x v="6"/>
  </r>
  <r>
    <s v="6-29"/>
    <d v="2014-04-21T00:00:00"/>
    <n v="0"/>
    <n v="0"/>
    <n v="0"/>
    <n v="0"/>
    <n v="0"/>
    <n v="0"/>
    <n v="0"/>
    <n v="0"/>
    <n v="0"/>
    <n v="0"/>
    <n v="0"/>
    <s v="EASTER MONDAY"/>
    <m/>
    <m/>
    <x v="31"/>
    <x v="7"/>
    <x v="0"/>
  </r>
  <r>
    <s v="6-29"/>
    <d v="2014-04-22T00:00:00"/>
    <n v="1213.32"/>
    <n v="0"/>
    <n v="0"/>
    <n v="831.8"/>
    <n v="25"/>
    <n v="33.271999999999998"/>
    <n v="381.52"/>
    <n v="11"/>
    <n v="36"/>
    <n v="34.68363636363636"/>
    <n v="33.703333333333333"/>
    <m/>
    <m/>
    <m/>
    <x v="31"/>
    <x v="7"/>
    <x v="1"/>
  </r>
  <r>
    <s v="6-29"/>
    <d v="2014-04-23T00:00:00"/>
    <n v="1504.93"/>
    <n v="0"/>
    <n v="0"/>
    <n v="736.9"/>
    <n v="38"/>
    <n v="19.392105263157895"/>
    <n v="768.03"/>
    <n v="13"/>
    <n v="51"/>
    <n v="59.079230769230769"/>
    <n v="29.508431372549015"/>
    <m/>
    <m/>
    <m/>
    <x v="31"/>
    <x v="7"/>
    <x v="2"/>
  </r>
  <r>
    <s v="6-29"/>
    <d v="2014-04-24T00:00:00"/>
    <n v="2769.75"/>
    <n v="0"/>
    <n v="0"/>
    <n v="1116.1500000000001"/>
    <n v="49"/>
    <n v="22.778571428571432"/>
    <n v="1653.6"/>
    <n v="26"/>
    <n v="75"/>
    <n v="63.599999999999994"/>
    <n v="36.93"/>
    <m/>
    <m/>
    <m/>
    <x v="31"/>
    <x v="7"/>
    <x v="3"/>
  </r>
  <r>
    <s v="6-29"/>
    <d v="2014-04-25T00:00:00"/>
    <n v="0"/>
    <n v="0"/>
    <n v="0"/>
    <n v="0"/>
    <n v="0"/>
    <n v="0"/>
    <n v="0"/>
    <n v="0"/>
    <n v="0"/>
    <n v="0"/>
    <n v="0"/>
    <s v="ANZAC DAY"/>
    <m/>
    <m/>
    <x v="31"/>
    <x v="7"/>
    <x v="4"/>
  </r>
  <r>
    <s v="6-29"/>
    <d v="2014-04-26T00:00:00"/>
    <n v="666.84"/>
    <n v="0"/>
    <n v="0"/>
    <n v="258.7"/>
    <n v="17"/>
    <n v="15.217647058823529"/>
    <n v="408.14"/>
    <n v="12"/>
    <n v="29"/>
    <n v="34.011666666666663"/>
    <n v="22.994482758620688"/>
    <m/>
    <m/>
    <m/>
    <x v="31"/>
    <x v="7"/>
    <x v="5"/>
  </r>
  <r>
    <m/>
    <d v="2014-04-27T00:00:00"/>
    <n v="6154.84"/>
    <n v="1436.94"/>
    <n v="7591.7800000000007"/>
    <m/>
    <n v="129"/>
    <n v="15.110053958425476"/>
    <n v="3211.2899999999995"/>
    <n v="62"/>
    <n v="191"/>
    <n v="31.895755633255629"/>
    <n v="20.522707910750505"/>
    <m/>
    <m/>
    <m/>
    <x v="32"/>
    <x v="7"/>
    <x v="6"/>
  </r>
  <r>
    <s v="6-30"/>
    <d v="2014-04-28T00:00:00"/>
    <n v="669.8"/>
    <n v="0"/>
    <n v="0"/>
    <n v="408.45"/>
    <n v="29"/>
    <n v="14.084482758620689"/>
    <n v="261.35000000000002"/>
    <n v="11"/>
    <n v="40"/>
    <n v="23.759090909090911"/>
    <n v="16.744999999999997"/>
    <m/>
    <m/>
    <m/>
    <x v="32"/>
    <x v="7"/>
    <x v="0"/>
  </r>
  <r>
    <s v="6-30"/>
    <d v="2014-04-29T00:00:00"/>
    <n v="809.45"/>
    <n v="0"/>
    <n v="0"/>
    <n v="376.8"/>
    <n v="34"/>
    <n v="11.08235294117647"/>
    <n v="432.65"/>
    <n v="10"/>
    <n v="44"/>
    <n v="43.265000000000001"/>
    <n v="18.396590909090911"/>
    <m/>
    <m/>
    <m/>
    <x v="32"/>
    <x v="7"/>
    <x v="1"/>
  </r>
  <r>
    <s v="6-30"/>
    <d v="2014-04-30T00:00:00"/>
    <n v="971.61"/>
    <n v="0"/>
    <n v="0"/>
    <n v="419.95"/>
    <n v="32"/>
    <n v="13.1234375"/>
    <n v="551.66"/>
    <n v="11"/>
    <n v="43"/>
    <n v="50.150909090909089"/>
    <n v="22.595581395348834"/>
    <m/>
    <m/>
    <m/>
    <x v="32"/>
    <x v="7"/>
    <x v="2"/>
  </r>
  <r>
    <s v="6-30"/>
    <d v="2014-05-01T00:00:00"/>
    <n v="1339.85"/>
    <n v="0"/>
    <n v="0"/>
    <n v="651.9"/>
    <n v="27"/>
    <n v="24.144444444444442"/>
    <n v="687.95"/>
    <n v="14"/>
    <n v="41"/>
    <n v="49.13928571428572"/>
    <n v="32.679268292682927"/>
    <m/>
    <m/>
    <m/>
    <x v="32"/>
    <x v="7"/>
    <x v="3"/>
  </r>
  <r>
    <s v="6-30"/>
    <d v="2014-05-02T00:00:00"/>
    <n v="1676.37"/>
    <n v="0"/>
    <n v="0"/>
    <n v="1198.1500000000001"/>
    <n v="46"/>
    <n v="26.046739130434784"/>
    <n v="478.22"/>
    <n v="13"/>
    <n v="59"/>
    <n v="36.786153846153852"/>
    <n v="28.41305084745763"/>
    <m/>
    <m/>
    <m/>
    <x v="32"/>
    <x v="7"/>
    <x v="4"/>
  </r>
  <r>
    <s v="6-30"/>
    <d v="2014-05-03T00:00:00"/>
    <n v="970.69"/>
    <n v="0"/>
    <n v="0"/>
    <n v="540.6"/>
    <n v="20"/>
    <n v="27.03"/>
    <n v="430.09"/>
    <n v="12"/>
    <n v="32"/>
    <n v="35.840833333333329"/>
    <n v="30.334062500000002"/>
    <m/>
    <m/>
    <m/>
    <x v="32"/>
    <x v="7"/>
    <x v="5"/>
  </r>
  <r>
    <m/>
    <d v="2014-05-04T00:00:00"/>
    <n v="6437.77"/>
    <n v="1565.12"/>
    <n v="8002.89"/>
    <m/>
    <n v="188"/>
    <n v="19.251909462446065"/>
    <n v="2841.92"/>
    <n v="71"/>
    <n v="259"/>
    <n v="39.823545482295494"/>
    <n v="24.860592324096714"/>
    <m/>
    <m/>
    <m/>
    <x v="33"/>
    <x v="7"/>
    <x v="6"/>
  </r>
  <r>
    <s v="6-31"/>
    <d v="2014-05-05T00:00:00"/>
    <n v="661.61"/>
    <n v="0"/>
    <n v="0"/>
    <n v="259.55"/>
    <n v="21"/>
    <n v="12.359523809523811"/>
    <n v="402.06"/>
    <n v="12"/>
    <n v="33"/>
    <n v="33.505000000000003"/>
    <n v="20.048787878787881"/>
    <m/>
    <m/>
    <m/>
    <x v="33"/>
    <x v="7"/>
    <x v="0"/>
  </r>
  <r>
    <s v="6-31"/>
    <d v="2014-05-06T00:00:00"/>
    <n v="622.33000000000004"/>
    <n v="0"/>
    <n v="0"/>
    <n v="381"/>
    <n v="24"/>
    <n v="15.875"/>
    <n v="241.33"/>
    <n v="10"/>
    <n v="34"/>
    <n v="24.133000000000003"/>
    <n v="18.303823529411765"/>
    <m/>
    <m/>
    <m/>
    <x v="33"/>
    <x v="7"/>
    <x v="1"/>
  </r>
  <r>
    <s v="6-31"/>
    <d v="2014-05-07T00:00:00"/>
    <n v="1128"/>
    <n v="0"/>
    <n v="0"/>
    <n v="512"/>
    <n v="30"/>
    <n v="17.066666666666666"/>
    <n v="616"/>
    <n v="13"/>
    <n v="43"/>
    <n v="47.384615384615387"/>
    <n v="26.232558139534884"/>
    <m/>
    <m/>
    <m/>
    <x v="33"/>
    <x v="7"/>
    <x v="2"/>
  </r>
  <r>
    <s v="6-31"/>
    <d v="2014-05-08T00:00:00"/>
    <n v="1525.4"/>
    <n v="0"/>
    <n v="0"/>
    <n v="568.85"/>
    <n v="33"/>
    <n v="17.237878787878788"/>
    <n v="965.55"/>
    <n v="13"/>
    <n v="46"/>
    <n v="74.273076923076914"/>
    <n v="33.356521739130436"/>
    <m/>
    <m/>
    <m/>
    <x v="33"/>
    <x v="7"/>
    <x v="3"/>
  </r>
  <r>
    <s v="6-31"/>
    <d v="2014-05-09T00:00:00"/>
    <n v="2124.4"/>
    <n v="0"/>
    <n v="0"/>
    <n v="1088.4000000000001"/>
    <n v="43"/>
    <n v="25.311627906976746"/>
    <n v="1036"/>
    <n v="21"/>
    <n v="64"/>
    <n v="49.333333333333336"/>
    <n v="33.193750000000001"/>
    <m/>
    <m/>
    <m/>
    <x v="33"/>
    <x v="7"/>
    <x v="4"/>
  </r>
  <r>
    <s v="6-31"/>
    <d v="2014-05-10T00:00:00"/>
    <n v="761.86"/>
    <n v="0"/>
    <n v="0"/>
    <n v="364.7"/>
    <n v="15"/>
    <n v="24.313333333333333"/>
    <n v="397.16"/>
    <n v="8"/>
    <n v="23"/>
    <n v="49.645000000000003"/>
    <n v="33.124347826086954"/>
    <m/>
    <m/>
    <m/>
    <x v="33"/>
    <x v="7"/>
    <x v="5"/>
  </r>
  <r>
    <m/>
    <d v="2014-05-11T00:00:00"/>
    <n v="6823.5999999999995"/>
    <n v="1111.74"/>
    <n v="7935.3399999999992"/>
    <m/>
    <n v="166"/>
    <n v="18.694005084063225"/>
    <n v="3658.0999999999995"/>
    <n v="77"/>
    <n v="243"/>
    <n v="46.379004273504279"/>
    <n v="27.37663151882532"/>
    <m/>
    <m/>
    <m/>
    <x v="34"/>
    <x v="7"/>
    <x v="6"/>
  </r>
  <r>
    <s v="6-32"/>
    <d v="2014-05-12T00:00:00"/>
    <n v="1178.95"/>
    <n v="0"/>
    <n v="0"/>
    <n v="470.55"/>
    <n v="33"/>
    <n v="14.25909090909091"/>
    <n v="708.4"/>
    <n v="17"/>
    <n v="50"/>
    <n v="41.670588235294119"/>
    <n v="23.579000000000001"/>
    <m/>
    <m/>
    <m/>
    <x v="34"/>
    <x v="7"/>
    <x v="0"/>
  </r>
  <r>
    <s v="6-32"/>
    <d v="2014-05-13T00:00:00"/>
    <n v="460.71"/>
    <n v="0"/>
    <n v="0"/>
    <n v="304.25"/>
    <n v="16"/>
    <n v="19.015625"/>
    <n v="156.46"/>
    <n v="7"/>
    <n v="23"/>
    <n v="22.351428571428574"/>
    <n v="20.030869565217394"/>
    <m/>
    <m/>
    <m/>
    <x v="34"/>
    <x v="7"/>
    <x v="1"/>
  </r>
  <r>
    <s v="6-32"/>
    <d v="2014-05-14T00:00:00"/>
    <n v="1597.32"/>
    <n v="0"/>
    <n v="0"/>
    <n v="743.45"/>
    <n v="40"/>
    <n v="18.58625"/>
    <n v="853.87"/>
    <n v="15"/>
    <n v="55"/>
    <n v="56.924666666666667"/>
    <n v="29.04218181818182"/>
    <m/>
    <m/>
    <m/>
    <x v="34"/>
    <x v="7"/>
    <x v="2"/>
  </r>
  <r>
    <s v="6-32"/>
    <d v="2014-05-15T00:00:00"/>
    <n v="1832.38"/>
    <n v="0"/>
    <n v="0"/>
    <n v="585.9"/>
    <n v="30"/>
    <n v="19.529999999999998"/>
    <n v="1246.48"/>
    <n v="18"/>
    <n v="48"/>
    <n v="69.248888888888885"/>
    <n v="38.174583333333338"/>
    <m/>
    <m/>
    <m/>
    <x v="34"/>
    <x v="7"/>
    <x v="3"/>
  </r>
  <r>
    <s v="6-32"/>
    <d v="2014-05-16T00:00:00"/>
    <n v="1816.42"/>
    <n v="0"/>
    <n v="0"/>
    <n v="817.7"/>
    <n v="37"/>
    <n v="22.1"/>
    <n v="998.72"/>
    <n v="22"/>
    <n v="59"/>
    <n v="45.396363636363638"/>
    <n v="30.786779661016951"/>
    <m/>
    <m/>
    <m/>
    <x v="34"/>
    <x v="7"/>
    <x v="4"/>
  </r>
  <r>
    <s v="6-32"/>
    <d v="2014-05-17T00:00:00"/>
    <n v="623.23"/>
    <n v="0"/>
    <n v="0"/>
    <n v="207.85"/>
    <n v="16"/>
    <n v="12.990625"/>
    <n v="415.38"/>
    <n v="11"/>
    <n v="27"/>
    <n v="37.761818181818178"/>
    <n v="23.082592592592594"/>
    <m/>
    <m/>
    <m/>
    <x v="34"/>
    <x v="7"/>
    <x v="5"/>
  </r>
  <r>
    <m/>
    <d v="2014-05-18T00:00:00"/>
    <n v="7509.01"/>
    <n v="2284.77"/>
    <n v="9793.7800000000007"/>
    <m/>
    <n v="172"/>
    <n v="17.746931818181817"/>
    <n v="4379.3100000000004"/>
    <n v="90"/>
    <n v="262"/>
    <n v="45.558959030076686"/>
    <n v="27.449334495057016"/>
    <m/>
    <m/>
    <m/>
    <x v="35"/>
    <x v="7"/>
    <x v="6"/>
  </r>
  <r>
    <s v="6-33"/>
    <d v="2014-05-19T00:00:00"/>
    <n v="1030.51"/>
    <n v="0"/>
    <n v="0"/>
    <n v="239.9"/>
    <n v="19"/>
    <n v="12.626315789473685"/>
    <n v="790.61"/>
    <n v="15"/>
    <n v="34"/>
    <n v="52.707333333333331"/>
    <n v="30.309117647058823"/>
    <m/>
    <m/>
    <m/>
    <x v="35"/>
    <x v="7"/>
    <x v="0"/>
  </r>
  <r>
    <s v="6-33"/>
    <d v="2014-05-20T00:00:00"/>
    <n v="840.04"/>
    <n v="0"/>
    <n v="0"/>
    <n v="528.15"/>
    <n v="31"/>
    <n v="17.037096774193547"/>
    <n v="313.89"/>
    <n v="13"/>
    <n v="44"/>
    <n v="24.145384615384614"/>
    <n v="19.137272727272727"/>
    <m/>
    <m/>
    <m/>
    <x v="35"/>
    <x v="7"/>
    <x v="1"/>
  </r>
  <r>
    <s v="6-33"/>
    <d v="2014-05-21T00:00:00"/>
    <n v="1741.66"/>
    <n v="0"/>
    <n v="0"/>
    <n v="733"/>
    <n v="34"/>
    <n v="21.558823529411764"/>
    <n v="968.66"/>
    <n v="21"/>
    <n v="55"/>
    <n v="46.126666666666665"/>
    <n v="30.939272727272726"/>
    <m/>
    <m/>
    <m/>
    <x v="35"/>
    <x v="7"/>
    <x v="2"/>
  </r>
  <r>
    <s v="6-33"/>
    <d v="2014-05-22T00:00:00"/>
    <n v="1740.89"/>
    <n v="0"/>
    <n v="0"/>
    <n v="833.35"/>
    <n v="39"/>
    <n v="21.367948717948718"/>
    <n v="907.54"/>
    <n v="17"/>
    <n v="56"/>
    <n v="53.384705882352939"/>
    <n v="31.087321428571425"/>
    <m/>
    <m/>
    <m/>
    <x v="35"/>
    <x v="7"/>
    <x v="3"/>
  </r>
  <r>
    <s v="6-33"/>
    <d v="2014-05-23T00:00:00"/>
    <n v="1271.08"/>
    <n v="0"/>
    <n v="0"/>
    <n v="564.15"/>
    <n v="31"/>
    <n v="18.198387096774194"/>
    <n v="706.93"/>
    <n v="13"/>
    <n v="44"/>
    <n v="54.379230769230766"/>
    <n v="28.888181818181817"/>
    <m/>
    <m/>
    <m/>
    <x v="35"/>
    <x v="7"/>
    <x v="4"/>
  </r>
  <r>
    <s v="6-33"/>
    <d v="2014-05-24T00:00:00"/>
    <n v="918.23"/>
    <n v="0"/>
    <n v="0"/>
    <n v="254.2"/>
    <n v="12"/>
    <n v="21.183333333333334"/>
    <n v="664.03"/>
    <n v="14"/>
    <n v="26"/>
    <n v="47.430714285714281"/>
    <n v="35.316538461538464"/>
    <m/>
    <m/>
    <m/>
    <x v="35"/>
    <x v="7"/>
    <x v="5"/>
  </r>
  <r>
    <m/>
    <d v="2014-05-25T00:00:00"/>
    <n v="7542.41"/>
    <n v="1292.8599999999999"/>
    <n v="8835.27"/>
    <m/>
    <n v="166"/>
    <n v="18.661984206855873"/>
    <n v="4351.66"/>
    <n v="93"/>
    <n v="259"/>
    <n v="46.36233925878043"/>
    <n v="29.279617468316001"/>
    <m/>
    <m/>
    <m/>
    <x v="36"/>
    <x v="7"/>
    <x v="6"/>
  </r>
  <r>
    <s v="6-34"/>
    <d v="2014-05-26T00:00:00"/>
    <n v="788.58"/>
    <n v="0"/>
    <n v="0"/>
    <n v="243.6"/>
    <n v="19"/>
    <n v="12.821052631578947"/>
    <n v="544.98"/>
    <n v="15"/>
    <n v="34"/>
    <n v="36.332000000000001"/>
    <n v="23.193529411764708"/>
    <m/>
    <m/>
    <m/>
    <x v="36"/>
    <x v="7"/>
    <x v="0"/>
  </r>
  <r>
    <s v="6-34"/>
    <d v="2014-05-27T00:00:00"/>
    <n v="1222.07"/>
    <n v="0"/>
    <n v="0"/>
    <n v="802.45"/>
    <n v="39"/>
    <n v="20.575641025641026"/>
    <n v="419.62"/>
    <n v="13"/>
    <n v="52"/>
    <n v="32.278461538461542"/>
    <n v="23.501346153846157"/>
    <m/>
    <m/>
    <m/>
    <x v="36"/>
    <x v="7"/>
    <x v="1"/>
  </r>
  <r>
    <s v="6-34"/>
    <d v="2014-05-28T00:00:00"/>
    <n v="1418.97"/>
    <n v="0"/>
    <n v="0"/>
    <n v="882.05"/>
    <n v="36"/>
    <n v="24.501388888888886"/>
    <n v="536.91999999999996"/>
    <n v="22"/>
    <n v="58"/>
    <n v="24.405454545454543"/>
    <n v="24.464999999999996"/>
    <m/>
    <m/>
    <m/>
    <x v="36"/>
    <x v="7"/>
    <x v="2"/>
  </r>
  <r>
    <s v="6-34"/>
    <d v="2014-05-29T00:00:00"/>
    <n v="1370.54"/>
    <n v="0"/>
    <n v="0"/>
    <n v="669.75"/>
    <n v="38"/>
    <n v="17.625"/>
    <n v="700.79"/>
    <n v="11"/>
    <n v="49"/>
    <n v="63.708181818181814"/>
    <n v="27.970204081632652"/>
    <m/>
    <m/>
    <m/>
    <x v="36"/>
    <x v="7"/>
    <x v="3"/>
  </r>
  <r>
    <s v="6-34"/>
    <d v="2014-05-30T00:00:00"/>
    <n v="1621.76"/>
    <n v="0"/>
    <n v="0"/>
    <n v="949.3"/>
    <n v="32"/>
    <n v="29.665624999999999"/>
    <n v="672.46"/>
    <n v="16"/>
    <n v="48"/>
    <n v="42.028750000000002"/>
    <n v="33.786666666666669"/>
    <m/>
    <m/>
    <m/>
    <x v="36"/>
    <x v="7"/>
    <x v="4"/>
  </r>
  <r>
    <s v="6-34"/>
    <d v="2014-05-31T00:00:00"/>
    <n v="619.95000000000005"/>
    <n v="0"/>
    <n v="0"/>
    <n v="261.35000000000002"/>
    <n v="15"/>
    <n v="17.423333333333336"/>
    <n v="358.6"/>
    <n v="12"/>
    <n v="27"/>
    <n v="29.883333333333336"/>
    <n v="22.961111111111112"/>
    <m/>
    <m/>
    <m/>
    <x v="36"/>
    <x v="7"/>
    <x v="5"/>
  </r>
  <r>
    <m/>
    <d v="2014-06-01T00:00:00"/>
    <n v="7041.87"/>
    <n v="2102.81"/>
    <n v="9144.68"/>
    <m/>
    <n v="179"/>
    <n v="20.435340146573697"/>
    <n v="3233.37"/>
    <n v="89"/>
    <n v="268"/>
    <n v="38.106030205905206"/>
    <n v="25.979642904170216"/>
    <m/>
    <m/>
    <m/>
    <x v="37"/>
    <x v="7"/>
    <x v="6"/>
  </r>
  <r>
    <s v="6-35"/>
    <d v="2014-06-02T00:00:00"/>
    <n v="726.68"/>
    <n v="0"/>
    <n v="0"/>
    <n v="443.3"/>
    <n v="21"/>
    <n v="21.109523809523811"/>
    <n v="283.38"/>
    <n v="8"/>
    <n v="29"/>
    <n v="35.422499999999999"/>
    <n v="25.05793103448276"/>
    <m/>
    <m/>
    <m/>
    <x v="37"/>
    <x v="7"/>
    <x v="0"/>
  </r>
  <r>
    <s v="6-35"/>
    <d v="2014-06-03T00:00:00"/>
    <n v="1528.73"/>
    <n v="0"/>
    <n v="0"/>
    <n v="798.3"/>
    <n v="38"/>
    <n v="21.007894736842104"/>
    <n v="730.43"/>
    <n v="16"/>
    <n v="54"/>
    <n v="45.651874999999997"/>
    <n v="28.309814814814814"/>
    <m/>
    <m/>
    <m/>
    <x v="37"/>
    <x v="7"/>
    <x v="1"/>
  </r>
  <r>
    <s v="6-35"/>
    <d v="2014-06-04T00:00:00"/>
    <n v="1513.55"/>
    <n v="0"/>
    <n v="0"/>
    <n v="906.9"/>
    <n v="30"/>
    <n v="30.23"/>
    <n v="605.65"/>
    <n v="15"/>
    <n v="45"/>
    <n v="40.376666666666665"/>
    <n v="33.612222222222222"/>
    <m/>
    <m/>
    <m/>
    <x v="37"/>
    <x v="7"/>
    <x v="2"/>
  </r>
  <r>
    <s v="6-35"/>
    <d v="2014-06-05T00:00:00"/>
    <n v="1625.28"/>
    <n v="0"/>
    <n v="0"/>
    <n v="663.85"/>
    <n v="35"/>
    <n v="18.967142857142857"/>
    <n v="1011.43"/>
    <n v="18"/>
    <n v="53"/>
    <n v="56.190555555555555"/>
    <n v="31.609056603773585"/>
    <m/>
    <m/>
    <m/>
    <x v="37"/>
    <x v="7"/>
    <x v="3"/>
  </r>
  <r>
    <s v="6-35"/>
    <d v="2014-06-06T00:00:00"/>
    <n v="1788.25"/>
    <n v="0"/>
    <n v="0"/>
    <n v="1050.25"/>
    <n v="49"/>
    <n v="21.433673469387756"/>
    <n v="738"/>
    <n v="15"/>
    <n v="64"/>
    <n v="49.2"/>
    <n v="27.94140625"/>
    <m/>
    <m/>
    <m/>
    <x v="37"/>
    <x v="7"/>
    <x v="4"/>
  </r>
  <r>
    <s v="6-35"/>
    <d v="2014-06-07T00:00:00"/>
    <n v="1101.3399999999999"/>
    <n v="0"/>
    <n v="0"/>
    <n v="355.25"/>
    <n v="25"/>
    <n v="14.21"/>
    <n v="751.09"/>
    <n v="15"/>
    <n v="40"/>
    <n v="50.07266666666667"/>
    <n v="27.658500000000004"/>
    <m/>
    <m/>
    <m/>
    <x v="37"/>
    <x v="7"/>
    <x v="5"/>
  </r>
  <r>
    <m/>
    <d v="2014-06-08T00:00:00"/>
    <n v="8283.83"/>
    <n v="1788.32"/>
    <n v="10072.15"/>
    <m/>
    <n v="198"/>
    <n v="21.159705812149422"/>
    <n v="4119.9799999999996"/>
    <n v="87"/>
    <n v="285"/>
    <n v="46.152377314814821"/>
    <n v="29.031488487548899"/>
    <m/>
    <m/>
    <m/>
    <x v="38"/>
    <x v="7"/>
    <x v="6"/>
  </r>
  <r>
    <s v="6-36"/>
    <d v="2014-06-09T00:00:00"/>
    <n v="0"/>
    <n v="0"/>
    <n v="0"/>
    <n v="0"/>
    <n v="0"/>
    <n v="0"/>
    <n v="0"/>
    <n v="0"/>
    <n v="0"/>
    <n v="0"/>
    <n v="0"/>
    <s v="QUEENS BIRTHDAY"/>
    <m/>
    <m/>
    <x v="38"/>
    <x v="7"/>
    <x v="0"/>
  </r>
  <r>
    <s v="6-36"/>
    <d v="2014-06-10T00:00:00"/>
    <n v="1327.67"/>
    <n v="0"/>
    <n v="0"/>
    <n v="686.55"/>
    <n v="33"/>
    <n v="20.804545454545455"/>
    <n v="641.12"/>
    <n v="23"/>
    <n v="56"/>
    <n v="27.874782608695654"/>
    <n v="23.708392857142858"/>
    <m/>
    <m/>
    <m/>
    <x v="38"/>
    <x v="7"/>
    <x v="1"/>
  </r>
  <r>
    <s v="6-36"/>
    <d v="2014-06-11T00:00:00"/>
    <n v="1007.47"/>
    <n v="0"/>
    <n v="0"/>
    <n v="521.5"/>
    <n v="31"/>
    <n v="16.822580645161292"/>
    <n v="485.97"/>
    <n v="15"/>
    <n v="46"/>
    <n v="32.398000000000003"/>
    <n v="21.901521739130434"/>
    <m/>
    <m/>
    <m/>
    <x v="38"/>
    <x v="7"/>
    <x v="2"/>
  </r>
  <r>
    <s v="6-36"/>
    <d v="2014-06-12T00:00:00"/>
    <n v="1427.64"/>
    <n v="0"/>
    <n v="0"/>
    <n v="596.65"/>
    <n v="34"/>
    <n v="17.548529411764704"/>
    <n v="830.99"/>
    <n v="14"/>
    <n v="48"/>
    <n v="59.356428571428573"/>
    <n v="29.742499999999996"/>
    <m/>
    <m/>
    <m/>
    <x v="38"/>
    <x v="7"/>
    <x v="3"/>
  </r>
  <r>
    <s v="6-36"/>
    <d v="2014-06-13T00:00:00"/>
    <n v="1997.48"/>
    <n v="0"/>
    <n v="0"/>
    <n v="1286.05"/>
    <n v="41"/>
    <n v="31.367073170731707"/>
    <n v="711.43"/>
    <n v="15"/>
    <n v="56"/>
    <n v="47.428666666666665"/>
    <n v="35.669285714285714"/>
    <m/>
    <m/>
    <m/>
    <x v="38"/>
    <x v="7"/>
    <x v="4"/>
  </r>
  <r>
    <s v="6-36"/>
    <d v="2014-06-14T00:00:00"/>
    <n v="988.77"/>
    <n v="0"/>
    <n v="0"/>
    <n v="416.85"/>
    <n v="19"/>
    <n v="21.939473684210526"/>
    <n v="571.91999999999996"/>
    <n v="10"/>
    <n v="29"/>
    <n v="57.191999999999993"/>
    <n v="34.095517241379312"/>
    <m/>
    <m/>
    <m/>
    <x v="38"/>
    <x v="7"/>
    <x v="5"/>
  </r>
  <r>
    <m/>
    <d v="2014-06-15T00:00:00"/>
    <n v="6749.0300000000007"/>
    <n v="1966.37"/>
    <n v="8715.4000000000015"/>
    <m/>
    <n v="158"/>
    <n v="18.080367061068944"/>
    <n v="3241.4300000000003"/>
    <n v="77"/>
    <n v="235"/>
    <n v="37.374979641131809"/>
    <n v="24.186202925323055"/>
    <m/>
    <m/>
    <m/>
    <x v="39"/>
    <x v="7"/>
    <x v="6"/>
  </r>
  <r>
    <s v="6-37"/>
    <d v="2014-06-16T00:00:00"/>
    <n v="842.9"/>
    <n v="0"/>
    <n v="0"/>
    <n v="319.7"/>
    <n v="27"/>
    <n v="11.84074074074074"/>
    <n v="523.20000000000005"/>
    <n v="13"/>
    <n v="40"/>
    <n v="40.246153846153852"/>
    <n v="21.072500000000002"/>
    <m/>
    <m/>
    <m/>
    <x v="39"/>
    <x v="7"/>
    <x v="0"/>
  </r>
  <r>
    <s v="6-37"/>
    <d v="2014-06-17T00:00:00"/>
    <n v="1131.1099999999999"/>
    <n v="0"/>
    <n v="0"/>
    <n v="388.2"/>
    <n v="23"/>
    <n v="16.878260869565217"/>
    <n v="742.91"/>
    <n v="21"/>
    <n v="44"/>
    <n v="35.376666666666665"/>
    <n v="25.707045454545451"/>
    <m/>
    <m/>
    <m/>
    <x v="39"/>
    <x v="7"/>
    <x v="1"/>
  </r>
  <r>
    <s v="6-37"/>
    <d v="2014-06-18T00:00:00"/>
    <n v="979.08"/>
    <n v="0"/>
    <n v="0"/>
    <n v="683.4"/>
    <n v="30"/>
    <n v="22.779999999999998"/>
    <n v="295.68"/>
    <n v="8"/>
    <n v="38"/>
    <n v="36.96"/>
    <n v="25.765263157894736"/>
    <m/>
    <m/>
    <m/>
    <x v="39"/>
    <x v="7"/>
    <x v="2"/>
  </r>
  <r>
    <s v="6-37"/>
    <d v="2014-06-19T00:00:00"/>
    <n v="1164.1500000000001"/>
    <n v="0"/>
    <n v="0"/>
    <n v="689"/>
    <n v="44"/>
    <n v="15.659090909090908"/>
    <n v="475.15"/>
    <n v="17"/>
    <n v="61"/>
    <n v="27.95"/>
    <n v="19.0844262295082"/>
    <m/>
    <m/>
    <m/>
    <x v="39"/>
    <x v="7"/>
    <x v="3"/>
  </r>
  <r>
    <s v="6-37"/>
    <d v="2014-06-20T00:00:00"/>
    <n v="2263.6"/>
    <n v="0"/>
    <n v="0"/>
    <n v="1371.2"/>
    <n v="48"/>
    <n v="28.566666666666666"/>
    <n v="892.4"/>
    <n v="18"/>
    <n v="66"/>
    <n v="49.577777777777776"/>
    <n v="34.296969696969697"/>
    <m/>
    <m/>
    <m/>
    <x v="39"/>
    <x v="7"/>
    <x v="4"/>
  </r>
  <r>
    <s v="6-37"/>
    <d v="2014-06-21T00:00:00"/>
    <n v="1193.5"/>
    <n v="0"/>
    <n v="0"/>
    <n v="275.60000000000002"/>
    <n v="15"/>
    <n v="18.373333333333335"/>
    <n v="917.9"/>
    <n v="9"/>
    <n v="24"/>
    <n v="101.98888888888888"/>
    <n v="49.729166666666664"/>
    <m/>
    <m/>
    <m/>
    <x v="39"/>
    <x v="7"/>
    <x v="5"/>
  </r>
  <r>
    <m/>
    <d v="2014-06-22T00:00:00"/>
    <n v="7574.34"/>
    <n v="1111.82"/>
    <n v="8686.16"/>
    <m/>
    <n v="187"/>
    <n v="19.016348753232808"/>
    <n v="3847.2400000000002"/>
    <n v="86"/>
    <n v="273"/>
    <n v="48.683247863247857"/>
    <n v="29.27589520093079"/>
    <m/>
    <m/>
    <m/>
    <x v="40"/>
    <x v="7"/>
    <x v="6"/>
  </r>
  <r>
    <s v="6-38"/>
    <d v="2014-06-23T00:00:00"/>
    <n v="858.5"/>
    <n v="0"/>
    <n v="0"/>
    <n v="431.85"/>
    <n v="25"/>
    <n v="17.274000000000001"/>
    <n v="426.65"/>
    <n v="12"/>
    <n v="37"/>
    <n v="35.554166666666667"/>
    <n v="23.202702702702702"/>
    <m/>
    <m/>
    <m/>
    <x v="40"/>
    <x v="7"/>
    <x v="0"/>
  </r>
  <r>
    <s v="6-38"/>
    <d v="2014-06-24T00:00:00"/>
    <n v="806.2"/>
    <n v="0"/>
    <n v="0"/>
    <n v="332.25"/>
    <n v="29"/>
    <n v="11.456896551724139"/>
    <n v="473.95"/>
    <n v="11"/>
    <n v="40"/>
    <n v="43.086363636363636"/>
    <n v="20.155000000000001"/>
    <m/>
    <m/>
    <m/>
    <x v="40"/>
    <x v="7"/>
    <x v="1"/>
  </r>
  <r>
    <s v="6-38"/>
    <d v="2014-06-25T00:00:00"/>
    <n v="980.93"/>
    <n v="0"/>
    <n v="0"/>
    <n v="503.95"/>
    <n v="29"/>
    <n v="17.377586206896552"/>
    <n v="456.98"/>
    <n v="12"/>
    <n v="41"/>
    <n v="38.081666666666671"/>
    <n v="23.437317073170732"/>
    <m/>
    <m/>
    <m/>
    <x v="40"/>
    <x v="7"/>
    <x v="2"/>
  </r>
  <r>
    <s v="6-38"/>
    <d v="2014-06-26T00:00:00"/>
    <n v="874.3"/>
    <n v="0"/>
    <n v="0"/>
    <n v="423.45"/>
    <n v="28"/>
    <n v="15.123214285714285"/>
    <n v="450.85"/>
    <n v="10"/>
    <n v="38"/>
    <n v="45.085000000000001"/>
    <n v="23.007894736842104"/>
    <m/>
    <m/>
    <m/>
    <x v="40"/>
    <x v="7"/>
    <x v="3"/>
  </r>
  <r>
    <s v="6-38"/>
    <d v="2014-06-27T00:00:00"/>
    <n v="2684.8"/>
    <n v="0"/>
    <n v="0"/>
    <n v="1496"/>
    <n v="45"/>
    <n v="33.244444444444447"/>
    <n v="1188.8"/>
    <n v="16"/>
    <n v="61"/>
    <n v="74.3"/>
    <n v="44.01311475409836"/>
    <m/>
    <m/>
    <m/>
    <x v="40"/>
    <x v="7"/>
    <x v="4"/>
  </r>
  <r>
    <s v="6-38"/>
    <d v="2014-06-28T00:00:00"/>
    <n v="885.78"/>
    <n v="0"/>
    <n v="0"/>
    <n v="345.35"/>
    <n v="21"/>
    <n v="16.445238095238096"/>
    <n v="540.42999999999995"/>
    <n v="9"/>
    <n v="30"/>
    <n v="60.047777777777775"/>
    <n v="29.526"/>
    <m/>
    <m/>
    <m/>
    <x v="40"/>
    <x v="7"/>
    <x v="5"/>
  </r>
  <r>
    <m/>
    <d v="2014-06-29T00:00:00"/>
    <n v="7090.51"/>
    <n v="2710.84"/>
    <n v="9801.35"/>
    <m/>
    <n v="177"/>
    <n v="18.486896597336255"/>
    <n v="3537.6599999999994"/>
    <n v="70"/>
    <n v="247"/>
    <n v="49.359162457912454"/>
    <n v="27.223671544468985"/>
    <m/>
    <m/>
    <m/>
    <x v="41"/>
    <x v="7"/>
    <x v="6"/>
  </r>
  <r>
    <s v="6-39"/>
    <d v="2014-06-30T00:00:00"/>
    <n v="1172.24"/>
    <n v="0"/>
    <n v="0"/>
    <n v="619"/>
    <n v="35"/>
    <n v="17.685714285714287"/>
    <n v="553.24"/>
    <n v="15"/>
    <n v="50"/>
    <n v="36.882666666666665"/>
    <n v="23.444800000000001"/>
    <m/>
    <m/>
    <m/>
    <x v="41"/>
    <x v="7"/>
    <x v="0"/>
  </r>
  <r>
    <s v="6-39"/>
    <d v="2014-07-01T00:00:00"/>
    <n v="1111.72"/>
    <n v="0"/>
    <n v="0"/>
    <n v="556.70000000000005"/>
    <n v="35"/>
    <n v="15.905714285714287"/>
    <n v="555.02"/>
    <n v="14"/>
    <n v="49"/>
    <n v="39.644285714285715"/>
    <n v="22.688163265306123"/>
    <m/>
    <m/>
    <m/>
    <x v="41"/>
    <x v="7"/>
    <x v="1"/>
  </r>
  <r>
    <s v="6-39"/>
    <d v="2014-07-02T00:00:00"/>
    <n v="920.88"/>
    <n v="0"/>
    <n v="0"/>
    <n v="561.54999999999995"/>
    <n v="32"/>
    <n v="17.548437499999999"/>
    <n v="359.33"/>
    <n v="14"/>
    <n v="46"/>
    <n v="25.666428571428572"/>
    <n v="20.019130434782607"/>
    <m/>
    <m/>
    <m/>
    <x v="41"/>
    <x v="7"/>
    <x v="2"/>
  </r>
  <r>
    <s v="6-39"/>
    <d v="2014-07-03T00:00:00"/>
    <n v="1681.67"/>
    <n v="0"/>
    <n v="0"/>
    <n v="761.75"/>
    <n v="44"/>
    <n v="17.3125"/>
    <n v="919.92"/>
    <n v="15"/>
    <n v="59"/>
    <n v="61.327999999999996"/>
    <n v="28.502881355932203"/>
    <m/>
    <m/>
    <m/>
    <x v="41"/>
    <x v="7"/>
    <x v="3"/>
  </r>
  <r>
    <s v="6-39"/>
    <d v="2014-07-04T00:00:00"/>
    <n v="2056.5"/>
    <n v="0"/>
    <n v="0"/>
    <n v="1375.36"/>
    <n v="50"/>
    <n v="27.507199999999997"/>
    <n v="654.65"/>
    <n v="11"/>
    <n v="61"/>
    <n v="59.513636363636358"/>
    <n v="33.278852459016392"/>
    <m/>
    <m/>
    <m/>
    <x v="41"/>
    <x v="7"/>
    <x v="4"/>
  </r>
  <r>
    <s v="6-39"/>
    <d v="2014-07-05T00:00:00"/>
    <n v="820.55"/>
    <n v="0"/>
    <n v="0"/>
    <n v="331.65"/>
    <n v="14"/>
    <n v="23.689285714285713"/>
    <n v="488.9"/>
    <n v="10"/>
    <n v="24"/>
    <n v="48.89"/>
    <n v="34.189583333333331"/>
    <m/>
    <m/>
    <m/>
    <x v="41"/>
    <x v="7"/>
    <x v="5"/>
  </r>
  <r>
    <m/>
    <d v="2014-07-06T00:00:00"/>
    <n v="7763.56"/>
    <n v="1683.78"/>
    <n v="9447.34"/>
    <m/>
    <n v="210"/>
    <n v="19.941475297619046"/>
    <n v="3531.06"/>
    <n v="79"/>
    <n v="289"/>
    <n v="45.320836219336222"/>
    <n v="27.020568474728446"/>
    <m/>
    <m/>
    <m/>
    <x v="42"/>
    <x v="7"/>
    <x v="6"/>
  </r>
  <r>
    <s v="6-40"/>
    <d v="2014-07-07T00:00:00"/>
    <n v="2073.4699999999998"/>
    <n v="0"/>
    <n v="0"/>
    <n v="1537.1"/>
    <n v="42"/>
    <n v="36.597619047619048"/>
    <n v="536.37"/>
    <n v="16"/>
    <n v="58"/>
    <n v="33.523125"/>
    <n v="35.749482758620687"/>
    <m/>
    <m/>
    <m/>
    <x v="42"/>
    <x v="7"/>
    <x v="0"/>
  </r>
  <r>
    <s v="6-40"/>
    <d v="2014-07-08T00:00:00"/>
    <n v="968.39"/>
    <n v="0"/>
    <n v="0"/>
    <n v="571.70000000000005"/>
    <n v="28"/>
    <n v="20.417857142857144"/>
    <n v="396.69"/>
    <n v="14"/>
    <n v="42"/>
    <n v="28.335000000000001"/>
    <n v="23.056904761904764"/>
    <m/>
    <m/>
    <m/>
    <x v="42"/>
    <x v="7"/>
    <x v="1"/>
  </r>
  <r>
    <s v="6-40"/>
    <d v="2014-07-09T00:00:00"/>
    <n v="1099.81"/>
    <n v="0"/>
    <n v="0"/>
    <n v="472"/>
    <n v="31"/>
    <n v="15.225806451612904"/>
    <n v="627.80999999999995"/>
    <n v="15"/>
    <n v="46"/>
    <n v="41.853999999999999"/>
    <n v="23.908913043478261"/>
    <m/>
    <m/>
    <m/>
    <x v="42"/>
    <x v="7"/>
    <x v="2"/>
  </r>
  <r>
    <s v="6-40"/>
    <d v="2014-07-10T00:00:00"/>
    <n v="1012.59"/>
    <n v="0"/>
    <n v="0"/>
    <n v="396.15"/>
    <n v="31"/>
    <n v="12.779032258064515"/>
    <n v="616.44000000000005"/>
    <n v="12"/>
    <n v="43"/>
    <n v="51.370000000000005"/>
    <n v="23.54860465116279"/>
    <m/>
    <m/>
    <m/>
    <x v="42"/>
    <x v="7"/>
    <x v="3"/>
  </r>
  <r>
    <s v="6-40"/>
    <d v="2014-07-11T00:00:00"/>
    <n v="1850.9"/>
    <n v="0"/>
    <n v="0"/>
    <n v="887.8"/>
    <n v="43"/>
    <n v="20.646511627906975"/>
    <n v="963.1"/>
    <n v="20"/>
    <n v="63"/>
    <n v="48.155000000000001"/>
    <n v="29.37936507936508"/>
    <m/>
    <m/>
    <m/>
    <x v="42"/>
    <x v="7"/>
    <x v="4"/>
  </r>
  <r>
    <s v="6-40"/>
    <d v="2014-07-12T00:00:00"/>
    <n v="1213.72"/>
    <n v="0"/>
    <n v="0"/>
    <n v="191.15"/>
    <n v="11"/>
    <n v="17.377272727272729"/>
    <n v="1022.57"/>
    <n v="21"/>
    <n v="32"/>
    <n v="48.693809523809527"/>
    <n v="37.928750000000001"/>
    <m/>
    <m/>
    <m/>
    <x v="42"/>
    <x v="7"/>
    <x v="5"/>
  </r>
  <r>
    <m/>
    <d v="2014-07-13T00:00:00"/>
    <n v="8218.8799999999992"/>
    <n v="1948.46"/>
    <n v="10167.34"/>
    <m/>
    <n v="186"/>
    <n v="20.507349875888885"/>
    <n v="4162.9799999999996"/>
    <n v="98"/>
    <n v="284"/>
    <n v="41.988489087301595"/>
    <n v="28.928670049088598"/>
    <m/>
    <m/>
    <m/>
    <x v="43"/>
    <x v="7"/>
    <x v="6"/>
  </r>
  <r>
    <s v="6-41"/>
    <d v="2014-07-14T00:00:00"/>
    <n v="1040.53"/>
    <n v="0"/>
    <n v="0"/>
    <n v="442.25"/>
    <n v="24"/>
    <n v="18.427083333333332"/>
    <n v="598.28"/>
    <n v="14"/>
    <n v="38"/>
    <n v="42.734285714285711"/>
    <n v="27.382368421052632"/>
    <m/>
    <m/>
    <m/>
    <x v="43"/>
    <x v="7"/>
    <x v="0"/>
  </r>
  <r>
    <s v="6-41"/>
    <d v="2014-07-15T00:00:00"/>
    <n v="1183.06"/>
    <n v="0"/>
    <n v="0"/>
    <n v="484.05"/>
    <n v="27"/>
    <n v="17.927777777777777"/>
    <n v="699.01"/>
    <n v="19"/>
    <n v="46"/>
    <n v="36.79"/>
    <n v="25.718695652173913"/>
    <m/>
    <m/>
    <m/>
    <x v="43"/>
    <x v="7"/>
    <x v="1"/>
  </r>
  <r>
    <s v="6-41"/>
    <d v="2014-07-16T00:00:00"/>
    <n v="1504.57"/>
    <n v="0"/>
    <n v="0"/>
    <n v="777.1"/>
    <n v="36"/>
    <n v="21.586111111111112"/>
    <n v="727.47"/>
    <n v="20"/>
    <n v="56"/>
    <n v="36.3735"/>
    <n v="26.867321428571433"/>
    <m/>
    <m/>
    <m/>
    <x v="43"/>
    <x v="7"/>
    <x v="2"/>
  </r>
  <r>
    <s v="6-41"/>
    <d v="2014-07-17T00:00:00"/>
    <n v="1602.97"/>
    <n v="0"/>
    <n v="0"/>
    <n v="827.45"/>
    <n v="38"/>
    <n v="21.775000000000002"/>
    <n v="775.52"/>
    <n v="14"/>
    <n v="52"/>
    <n v="55.394285714285715"/>
    <n v="30.826346153846153"/>
    <m/>
    <m/>
    <m/>
    <x v="43"/>
    <x v="7"/>
    <x v="3"/>
  </r>
  <r>
    <s v="6-41"/>
    <d v="2014-07-18T00:00:00"/>
    <n v="3096.05"/>
    <n v="0"/>
    <n v="0"/>
    <n v="1736.5"/>
    <n v="45"/>
    <n v="38.588888888888889"/>
    <n v="1359.55"/>
    <n v="18"/>
    <n v="63"/>
    <n v="75.530555555555551"/>
    <n v="49.143650793650799"/>
    <m/>
    <m/>
    <m/>
    <x v="43"/>
    <x v="7"/>
    <x v="4"/>
  </r>
  <r>
    <s v="6-41"/>
    <d v="2014-07-19T00:00:00"/>
    <n v="721.9"/>
    <n v="0"/>
    <n v="0"/>
    <n v="326.60000000000002"/>
    <n v="25"/>
    <n v="13.064"/>
    <n v="395.3"/>
    <n v="12"/>
    <n v="37"/>
    <n v="32.94166666666667"/>
    <n v="19.510810810810813"/>
    <m/>
    <m/>
    <m/>
    <x v="43"/>
    <x v="7"/>
    <x v="5"/>
  </r>
  <r>
    <m/>
    <d v="2014-07-20T00:00:00"/>
    <n v="9149.08"/>
    <n v="2084"/>
    <n v="11233.08"/>
    <m/>
    <n v="195"/>
    <n v="21.894810185185182"/>
    <n v="4555.13"/>
    <n v="97"/>
    <n v="292"/>
    <n v="46.627382275132277"/>
    <n v="29.908198876684295"/>
    <m/>
    <m/>
    <m/>
    <x v="44"/>
    <x v="7"/>
    <x v="6"/>
  </r>
  <r>
    <s v="6-42"/>
    <d v="2014-07-21T00:00:00"/>
    <n v="724.69"/>
    <n v="0"/>
    <n v="0"/>
    <n v="304.35000000000002"/>
    <n v="23"/>
    <n v="13.232608695652175"/>
    <n v="420.4"/>
    <n v="12"/>
    <n v="35"/>
    <n v="35.033333333333331"/>
    <n v="20.707142857142856"/>
    <m/>
    <m/>
    <m/>
    <x v="44"/>
    <x v="7"/>
    <x v="0"/>
  </r>
  <r>
    <s v="6-42"/>
    <d v="2014-07-22T00:00:00"/>
    <n v="933.81"/>
    <n v="0"/>
    <n v="0"/>
    <n v="500.3"/>
    <n v="28"/>
    <n v="17.867857142857144"/>
    <n v="433.51"/>
    <n v="11"/>
    <n v="39"/>
    <n v="39.409999999999997"/>
    <n v="23.943846153846152"/>
    <m/>
    <m/>
    <m/>
    <x v="44"/>
    <x v="7"/>
    <x v="1"/>
  </r>
  <r>
    <s v="6-42"/>
    <d v="2014-07-23T00:00:00"/>
    <n v="1400.82"/>
    <n v="0"/>
    <n v="0"/>
    <n v="658.55"/>
    <n v="34"/>
    <n v="19.369117647058822"/>
    <n v="742.27"/>
    <n v="17"/>
    <n v="51"/>
    <n v="43.662941176470589"/>
    <n v="27.46705882352941"/>
    <m/>
    <m/>
    <m/>
    <x v="44"/>
    <x v="7"/>
    <x v="2"/>
  </r>
  <r>
    <s v="6-42"/>
    <d v="2014-07-24T00:00:00"/>
    <n v="1203.0999999999999"/>
    <n v="0"/>
    <n v="0"/>
    <n v="779.35"/>
    <n v="32"/>
    <n v="24.354687500000001"/>
    <n v="423.75"/>
    <n v="11"/>
    <n v="43"/>
    <n v="38.522727272727273"/>
    <n v="27.979069767441857"/>
    <m/>
    <m/>
    <m/>
    <x v="44"/>
    <x v="7"/>
    <x v="3"/>
  </r>
  <r>
    <s v="6-42"/>
    <d v="2014-07-25T00:00:00"/>
    <n v="1740.3"/>
    <n v="0"/>
    <n v="0"/>
    <n v="924"/>
    <n v="41"/>
    <n v="22.536585365853657"/>
    <n v="816.3"/>
    <n v="13"/>
    <n v="54"/>
    <n v="62.792307692307688"/>
    <n v="32.227777777777774"/>
    <m/>
    <m/>
    <m/>
    <x v="44"/>
    <x v="7"/>
    <x v="4"/>
  </r>
  <r>
    <s v="6-42"/>
    <d v="2014-07-26T00:00:00"/>
    <n v="852.3"/>
    <n v="0"/>
    <n v="0"/>
    <n v="155.4"/>
    <n v="10"/>
    <n v="15.540000000000001"/>
    <n v="696.9"/>
    <n v="13"/>
    <n v="23"/>
    <n v="53.607692307692304"/>
    <n v="37.056521739130432"/>
    <m/>
    <m/>
    <m/>
    <x v="44"/>
    <x v="7"/>
    <x v="5"/>
  </r>
  <r>
    <m/>
    <d v="2014-07-27T00:00:00"/>
    <n v="6855.02"/>
    <n v="1566.24"/>
    <n v="8421.26"/>
    <m/>
    <n v="168"/>
    <n v="18.816809391903632"/>
    <n v="3533.1299999999997"/>
    <n v="77"/>
    <n v="245"/>
    <n v="45.504833630421864"/>
    <n v="28.230236186478081"/>
    <m/>
    <m/>
    <m/>
    <x v="45"/>
    <x v="7"/>
    <x v="6"/>
  </r>
  <r>
    <s v="6-43"/>
    <d v="2014-07-28T00:00:00"/>
    <n v="1592.85"/>
    <n v="0"/>
    <n v="0"/>
    <n v="434.1"/>
    <n v="25"/>
    <n v="17.364000000000001"/>
    <n v="1158.75"/>
    <n v="17"/>
    <n v="42"/>
    <n v="68.161764705882348"/>
    <n v="37.924999999999997"/>
    <m/>
    <m/>
    <m/>
    <x v="45"/>
    <x v="7"/>
    <x v="0"/>
  </r>
  <r>
    <s v="6-43"/>
    <d v="2014-07-29T00:00:00"/>
    <n v="995.25"/>
    <n v="0"/>
    <n v="0"/>
    <n v="473.9"/>
    <n v="29"/>
    <n v="16.341379310344827"/>
    <n v="521.35"/>
    <n v="15"/>
    <n v="44"/>
    <n v="34.756666666666668"/>
    <n v="22.619318181818183"/>
    <m/>
    <m/>
    <m/>
    <x v="45"/>
    <x v="7"/>
    <x v="1"/>
  </r>
  <r>
    <s v="6-43"/>
    <d v="2014-07-30T00:00:00"/>
    <n v="1325.71"/>
    <n v="0"/>
    <n v="0"/>
    <n v="1042.2"/>
    <n v="29"/>
    <n v="35.937931034482759"/>
    <n v="283.51"/>
    <n v="11"/>
    <n v="40"/>
    <n v="25.773636363636363"/>
    <n v="33.142749999999999"/>
    <m/>
    <m/>
    <m/>
    <x v="45"/>
    <x v="7"/>
    <x v="2"/>
  </r>
  <r>
    <s v="6-43"/>
    <d v="2014-07-31T00:00:00"/>
    <n v="1137.3900000000001"/>
    <n v="0"/>
    <n v="0"/>
    <n v="807"/>
    <n v="35"/>
    <n v="23.057142857142857"/>
    <n v="330.39"/>
    <n v="6"/>
    <n v="41"/>
    <n v="55.064999999999998"/>
    <n v="27.741219512195119"/>
    <m/>
    <m/>
    <m/>
    <x v="45"/>
    <x v="7"/>
    <x v="3"/>
  </r>
  <r>
    <s v="6-43"/>
    <d v="2014-08-01T00:00:00"/>
    <n v="1892.98"/>
    <n v="0"/>
    <n v="0"/>
    <n v="659.2"/>
    <n v="36"/>
    <n v="18.311111111111114"/>
    <n v="1233.78"/>
    <n v="18"/>
    <n v="54"/>
    <n v="68.543333333333337"/>
    <n v="35.055185185185188"/>
    <m/>
    <m/>
    <m/>
    <x v="45"/>
    <x v="7"/>
    <x v="4"/>
  </r>
  <r>
    <s v="6-43"/>
    <d v="2014-08-02T00:00:00"/>
    <n v="1583.87"/>
    <n v="0"/>
    <n v="0"/>
    <n v="433.8"/>
    <n v="20"/>
    <n v="21.69"/>
    <n v="1150.07"/>
    <n v="12"/>
    <n v="32"/>
    <n v="95.839166666666657"/>
    <n v="49.495937499999997"/>
    <m/>
    <m/>
    <m/>
    <x v="45"/>
    <x v="7"/>
    <x v="5"/>
  </r>
  <r>
    <m/>
    <d v="2014-08-03T00:00:00"/>
    <n v="8528.0499999999993"/>
    <n v="1541.59"/>
    <n v="10069.64"/>
    <m/>
    <n v="174"/>
    <n v="22.116927385513595"/>
    <n v="4677.8499999999995"/>
    <n v="79"/>
    <n v="253"/>
    <n v="58.023261289364228"/>
    <n v="34.329901729866414"/>
    <m/>
    <m/>
    <m/>
    <x v="46"/>
    <x v="7"/>
    <x v="6"/>
  </r>
  <r>
    <s v="6-44"/>
    <d v="2014-08-04T00:00:00"/>
    <n v="776.76"/>
    <n v="0"/>
    <n v="0"/>
    <n v="436"/>
    <n v="23"/>
    <n v="18.956521739130434"/>
    <n v="340.76"/>
    <n v="12"/>
    <n v="35"/>
    <n v="28.396666666666665"/>
    <n v="22.193142857142856"/>
    <m/>
    <m/>
    <m/>
    <x v="46"/>
    <x v="7"/>
    <x v="0"/>
  </r>
  <r>
    <s v="6-44"/>
    <d v="2014-08-05T00:00:00"/>
    <n v="783.2"/>
    <n v="0"/>
    <n v="0"/>
    <n v="543.25"/>
    <n v="37"/>
    <n v="14.682432432432432"/>
    <n v="239.95"/>
    <n v="14"/>
    <n v="51"/>
    <n v="17.139285714285712"/>
    <n v="15.35686274509804"/>
    <m/>
    <m/>
    <m/>
    <x v="46"/>
    <x v="7"/>
    <x v="1"/>
  </r>
  <r>
    <s v="6-44"/>
    <d v="2014-08-06T00:00:00"/>
    <n v="893.17"/>
    <n v="0"/>
    <n v="0"/>
    <n v="706.85"/>
    <n v="42"/>
    <n v="16.829761904761906"/>
    <n v="186.32"/>
    <n v="6"/>
    <n v="48"/>
    <n v="31.053333333333331"/>
    <n v="18.607708333333335"/>
    <m/>
    <m/>
    <m/>
    <x v="46"/>
    <x v="7"/>
    <x v="2"/>
  </r>
  <r>
    <s v="6-44"/>
    <d v="2014-08-07T00:00:00"/>
    <n v="1466.12"/>
    <n v="0"/>
    <n v="0"/>
    <n v="581.85"/>
    <n v="42"/>
    <n v="13.85357142857143"/>
    <n v="884.27"/>
    <n v="16"/>
    <n v="58"/>
    <n v="55.266874999999999"/>
    <n v="25.277931034482755"/>
    <m/>
    <m/>
    <m/>
    <x v="46"/>
    <x v="7"/>
    <x v="3"/>
  </r>
  <r>
    <s v="6-44"/>
    <d v="2014-08-08T00:00:00"/>
    <n v="2055.88"/>
    <n v="0"/>
    <n v="0"/>
    <n v="1371.4"/>
    <n v="47"/>
    <n v="29.178723404255322"/>
    <n v="684.48"/>
    <n v="8"/>
    <n v="55"/>
    <n v="85.56"/>
    <n v="37.379636363636365"/>
    <m/>
    <m/>
    <m/>
    <x v="46"/>
    <x v="7"/>
    <x v="4"/>
  </r>
  <r>
    <s v="6-44"/>
    <d v="2014-08-09T00:00:00"/>
    <n v="1922.51"/>
    <n v="0"/>
    <n v="0"/>
    <n v="621.5"/>
    <n v="23"/>
    <n v="27.021739130434781"/>
    <n v="1301.01"/>
    <n v="23"/>
    <n v="46"/>
    <n v="56.565652173913044"/>
    <n v="41.793695652173916"/>
    <m/>
    <m/>
    <m/>
    <x v="46"/>
    <x v="7"/>
    <x v="5"/>
  </r>
  <r>
    <m/>
    <d v="2014-08-10T00:00:00"/>
    <n v="7897.64"/>
    <n v="1593.56"/>
    <n v="9491.2000000000007"/>
    <m/>
    <n v="214"/>
    <n v="20.087125006597716"/>
    <n v="3636.79"/>
    <n v="79"/>
    <n v="293"/>
    <n v="45.663635481366462"/>
    <n v="26.768162830977875"/>
    <m/>
    <m/>
    <m/>
    <x v="47"/>
    <x v="7"/>
    <x v="6"/>
  </r>
  <r>
    <s v="6-45"/>
    <d v="2014-08-11T00:00:00"/>
    <n v="0"/>
    <n v="0"/>
    <n v="0"/>
    <n v="0"/>
    <n v="0"/>
    <n v="0"/>
    <n v="0"/>
    <n v="0"/>
    <n v="0"/>
    <n v="0"/>
    <n v="0"/>
    <m/>
    <m/>
    <m/>
    <x v="47"/>
    <x v="7"/>
    <x v="0"/>
  </r>
  <r>
    <s v="6-45"/>
    <d v="2014-08-12T00:00:00"/>
    <n v="1131.42"/>
    <n v="0"/>
    <n v="0"/>
    <n v="495.2"/>
    <n v="35"/>
    <n v="14.148571428571428"/>
    <n v="636.22"/>
    <n v="11"/>
    <n v="46"/>
    <n v="57.838181818181823"/>
    <n v="24.596086956521741"/>
    <m/>
    <m/>
    <m/>
    <x v="47"/>
    <x v="7"/>
    <x v="1"/>
  </r>
  <r>
    <s v="6-45"/>
    <d v="2014-08-13T00:00:00"/>
    <n v="1505.02"/>
    <n v="0"/>
    <n v="0"/>
    <n v="663.4"/>
    <n v="35"/>
    <n v="18.954285714285714"/>
    <n v="841.62"/>
    <n v="25"/>
    <n v="60"/>
    <n v="33.6648"/>
    <n v="25.083666666666666"/>
    <m/>
    <m/>
    <m/>
    <x v="47"/>
    <x v="7"/>
    <x v="2"/>
  </r>
  <r>
    <s v="6-45"/>
    <d v="2014-08-14T00:00:00"/>
    <n v="1846.63"/>
    <n v="0"/>
    <n v="0"/>
    <n v="747.55"/>
    <n v="35"/>
    <n v="21.358571428571427"/>
    <n v="1099.08"/>
    <n v="25"/>
    <n v="60"/>
    <n v="43.963200000000001"/>
    <n v="30.777166666666666"/>
    <m/>
    <m/>
    <m/>
    <x v="47"/>
    <x v="7"/>
    <x v="3"/>
  </r>
  <r>
    <s v="6-45"/>
    <d v="2014-08-15T00:00:00"/>
    <n v="1841.74"/>
    <n v="0"/>
    <n v="0"/>
    <n v="1020.15"/>
    <n v="44"/>
    <n v="23.185227272727271"/>
    <n v="821.59"/>
    <n v="16"/>
    <n v="60"/>
    <n v="51.349375000000002"/>
    <n v="30.695666666666668"/>
    <m/>
    <m/>
    <m/>
    <x v="47"/>
    <x v="7"/>
    <x v="4"/>
  </r>
  <r>
    <s v="6-45"/>
    <d v="2014-08-16T00:00:00"/>
    <n v="2248.25"/>
    <n v="0"/>
    <n v="0"/>
    <n v="545.1"/>
    <n v="27"/>
    <n v="20.18888888888889"/>
    <n v="1703.15"/>
    <n v="18"/>
    <n v="45"/>
    <n v="94.619444444444454"/>
    <n v="49.961111111111109"/>
    <m/>
    <m/>
    <m/>
    <x v="47"/>
    <x v="7"/>
    <x v="5"/>
  </r>
  <r>
    <m/>
    <d v="2014-08-17T00:00:00"/>
    <n v="8573.06"/>
    <n v="2076.29"/>
    <n v="10649.349999999999"/>
    <m/>
    <n v="176"/>
    <n v="16.305924122174122"/>
    <n v="5101.66"/>
    <n v="95"/>
    <n v="271"/>
    <n v="46.905833543771053"/>
    <n v="26.852283011272146"/>
    <m/>
    <m/>
    <m/>
    <x v="48"/>
    <x v="7"/>
    <x v="6"/>
  </r>
  <r>
    <s v="6-46"/>
    <d v="2014-08-18T00:00:00"/>
    <n v="543.13"/>
    <n v="0"/>
    <n v="0"/>
    <n v="374.08"/>
    <n v="28"/>
    <n v="13.36"/>
    <n v="169.05"/>
    <n v="6"/>
    <n v="34"/>
    <n v="28.175000000000001"/>
    <n v="15.974411764705883"/>
    <m/>
    <m/>
    <m/>
    <x v="48"/>
    <x v="7"/>
    <x v="0"/>
  </r>
  <r>
    <s v="6-46"/>
    <d v="2014-08-19T00:00:00"/>
    <n v="534.36"/>
    <n v="0"/>
    <n v="0"/>
    <n v="374.07"/>
    <n v="28"/>
    <n v="13.359642857142857"/>
    <n v="160.28"/>
    <n v="7"/>
    <n v="35"/>
    <n v="22.897142857142857"/>
    <n v="15.267142857142858"/>
    <m/>
    <m/>
    <m/>
    <x v="48"/>
    <x v="7"/>
    <x v="1"/>
  </r>
  <r>
    <s v="6-46"/>
    <d v="2014-08-20T00:00:00"/>
    <n v="671.1"/>
    <n v="0"/>
    <n v="0"/>
    <n v="371"/>
    <n v="25"/>
    <n v="14.84"/>
    <n v="300.10000000000002"/>
    <n v="11"/>
    <n v="36"/>
    <n v="27.281818181818185"/>
    <n v="18.641666666666666"/>
    <m/>
    <m/>
    <m/>
    <x v="48"/>
    <x v="7"/>
    <x v="2"/>
  </r>
  <r>
    <s v="6-46"/>
    <d v="2014-08-21T00:00:00"/>
    <n v="1463.13"/>
    <n v="0"/>
    <n v="0"/>
    <n v="425.45"/>
    <n v="29"/>
    <n v="14.670689655172414"/>
    <n v="1037.68"/>
    <n v="12"/>
    <n v="41"/>
    <n v="86.473333333333343"/>
    <n v="35.686097560975611"/>
    <m/>
    <m/>
    <m/>
    <x v="48"/>
    <x v="7"/>
    <x v="3"/>
  </r>
  <r>
    <s v="6-46"/>
    <d v="2014-08-22T00:00:00"/>
    <n v="2219.2199999999998"/>
    <n v="0"/>
    <n v="0"/>
    <n v="1325.85"/>
    <n v="49"/>
    <n v="27.058163265306121"/>
    <n v="893.37"/>
    <n v="18"/>
    <n v="67"/>
    <n v="49.631666666666668"/>
    <n v="33.122686567164173"/>
    <m/>
    <m/>
    <m/>
    <x v="48"/>
    <x v="7"/>
    <x v="4"/>
  </r>
  <r>
    <s v="6-46"/>
    <d v="2014-08-23T00:00:00"/>
    <n v="1021.95"/>
    <n v="0"/>
    <n v="0"/>
    <n v="494.7"/>
    <n v="21"/>
    <n v="23.557142857142857"/>
    <n v="527.25"/>
    <n v="8"/>
    <n v="29"/>
    <n v="65.90625"/>
    <n v="35.239655172413798"/>
    <m/>
    <m/>
    <m/>
    <x v="48"/>
    <x v="7"/>
    <x v="5"/>
  </r>
  <r>
    <m/>
    <d v="2014-08-24T00:00:00"/>
    <n v="6452.89"/>
    <n v="1494.9"/>
    <n v="7947.7900000000009"/>
    <m/>
    <n v="180"/>
    <n v="17.807606439127373"/>
    <n v="3087.73"/>
    <n v="62"/>
    <n v="242"/>
    <n v="46.72753517316017"/>
    <n v="25.655276764844832"/>
    <m/>
    <m/>
    <m/>
    <x v="49"/>
    <x v="7"/>
    <x v="6"/>
  </r>
  <r>
    <s v="6-47"/>
    <d v="2014-08-25T00:00:00"/>
    <n v="712.5"/>
    <n v="0"/>
    <n v="0"/>
    <n v="474.4"/>
    <n v="31"/>
    <n v="15.303225806451612"/>
    <n v="236.1"/>
    <n v="7"/>
    <n v="38"/>
    <n v="33.728571428571428"/>
    <n v="18.69736842105263"/>
    <m/>
    <m/>
    <m/>
    <x v="49"/>
    <x v="7"/>
    <x v="0"/>
  </r>
  <r>
    <s v="6-47"/>
    <d v="2014-08-26T00:00:00"/>
    <n v="891.99"/>
    <n v="0"/>
    <n v="0"/>
    <n v="486.45"/>
    <n v="33"/>
    <n v="14.74090909090909"/>
    <n v="405.54"/>
    <n v="13"/>
    <n v="46"/>
    <n v="31.195384615384619"/>
    <n v="19.39108695652174"/>
    <m/>
    <m/>
    <m/>
    <x v="49"/>
    <x v="7"/>
    <x v="1"/>
  </r>
  <r>
    <s v="6-47"/>
    <d v="2014-08-27T00:00:00"/>
    <n v="863.29"/>
    <n v="0"/>
    <n v="0"/>
    <n v="561.5"/>
    <n v="29"/>
    <n v="19.362068965517242"/>
    <n v="301.79000000000002"/>
    <n v="8"/>
    <n v="37"/>
    <n v="37.723750000000003"/>
    <n v="23.33216216216216"/>
    <m/>
    <m/>
    <m/>
    <x v="49"/>
    <x v="7"/>
    <x v="2"/>
  </r>
  <r>
    <s v="6-47"/>
    <d v="2014-08-28T00:00:00"/>
    <n v="1245.25"/>
    <n v="0"/>
    <n v="0"/>
    <n v="518.6"/>
    <n v="33"/>
    <n v="15.715151515151517"/>
    <n v="726.65"/>
    <n v="17"/>
    <n v="50"/>
    <n v="42.744117647058822"/>
    <n v="24.905000000000001"/>
    <m/>
    <m/>
    <m/>
    <x v="49"/>
    <x v="7"/>
    <x v="3"/>
  </r>
  <r>
    <s v="6-47"/>
    <d v="2014-08-29T00:00:00"/>
    <n v="1977.03"/>
    <n v="0"/>
    <n v="0"/>
    <n v="917.1"/>
    <n v="45"/>
    <n v="20.38"/>
    <n v="1059.93"/>
    <n v="22"/>
    <n v="67"/>
    <n v="48.178636363636365"/>
    <n v="29.507910447761198"/>
    <m/>
    <m/>
    <m/>
    <x v="49"/>
    <x v="7"/>
    <x v="4"/>
  </r>
  <r>
    <s v="6-47"/>
    <d v="2014-08-30T00:00:00"/>
    <n v="733.6"/>
    <n v="0"/>
    <n v="0"/>
    <n v="273.05"/>
    <n v="16"/>
    <n v="17.065625000000001"/>
    <n v="460.55"/>
    <n v="14"/>
    <n v="30"/>
    <n v="32.896428571428572"/>
    <n v="24.453333333333333"/>
    <m/>
    <m/>
    <m/>
    <x v="49"/>
    <x v="7"/>
    <x v="5"/>
  </r>
  <r>
    <m/>
    <d v="2014-08-31T00:00:00"/>
    <n v="6423.66"/>
    <n v="2033.86"/>
    <n v="8457.52"/>
    <m/>
    <n v="187"/>
    <n v="17.094496729671576"/>
    <n v="3190.5600000000004"/>
    <n v="81"/>
    <n v="268"/>
    <n v="37.744481437679973"/>
    <n v="23.381143553471844"/>
    <m/>
    <m/>
    <m/>
    <x v="50"/>
    <x v="7"/>
    <x v="6"/>
  </r>
  <r>
    <s v="6-48"/>
    <d v="2014-09-01T00:00:00"/>
    <n v="1084.57"/>
    <n v="0"/>
    <n v="0"/>
    <n v="710.45"/>
    <n v="34"/>
    <n v="20.89558823529412"/>
    <n v="374.12"/>
    <n v="13"/>
    <n v="47"/>
    <n v="28.778461538461539"/>
    <n v="23.075957446808513"/>
    <m/>
    <m/>
    <m/>
    <x v="50"/>
    <x v="7"/>
    <x v="0"/>
  </r>
  <r>
    <s v="6-48"/>
    <d v="2014-09-02T00:00:00"/>
    <n v="773.46"/>
    <n v="0"/>
    <n v="0"/>
    <n v="445.8"/>
    <n v="27"/>
    <n v="16.511111111111113"/>
    <n v="327.66000000000003"/>
    <n v="9"/>
    <n v="36"/>
    <n v="36.406666666666666"/>
    <n v="21.484999999999999"/>
    <m/>
    <m/>
    <m/>
    <x v="50"/>
    <x v="7"/>
    <x v="1"/>
  </r>
  <r>
    <s v="6-48"/>
    <d v="2014-09-03T00:00:00"/>
    <n v="1200.18"/>
    <n v="0"/>
    <n v="0"/>
    <n v="563.9"/>
    <n v="33"/>
    <n v="17.087878787878786"/>
    <n v="636.28"/>
    <n v="8"/>
    <n v="41"/>
    <n v="79.534999999999997"/>
    <n v="29.272682926829265"/>
    <m/>
    <m/>
    <m/>
    <x v="50"/>
    <x v="7"/>
    <x v="2"/>
  </r>
  <r>
    <s v="6-48"/>
    <d v="2014-09-04T00:00:00"/>
    <n v="1162.58"/>
    <n v="0"/>
    <n v="0"/>
    <n v="587.20000000000005"/>
    <n v="32"/>
    <n v="18.350000000000001"/>
    <n v="575.38"/>
    <n v="9"/>
    <n v="41"/>
    <n v="63.931111111111107"/>
    <n v="28.355609756097561"/>
    <m/>
    <m/>
    <m/>
    <x v="50"/>
    <x v="7"/>
    <x v="3"/>
  </r>
  <r>
    <s v="6-48"/>
    <d v="2014-09-05T00:00:00"/>
    <n v="2578.21"/>
    <n v="0"/>
    <n v="0"/>
    <n v="1408.75"/>
    <n v="50"/>
    <n v="28.175000000000001"/>
    <n v="1169.46"/>
    <n v="20"/>
    <n v="70"/>
    <n v="58.472999999999999"/>
    <n v="36.831571428571429"/>
    <m/>
    <m/>
    <m/>
    <x v="50"/>
    <x v="7"/>
    <x v="4"/>
  </r>
  <r>
    <s v="6-48"/>
    <d v="2014-09-06T00:00:00"/>
    <n v="1089.04"/>
    <n v="0"/>
    <n v="0"/>
    <n v="571.95000000000005"/>
    <n v="25"/>
    <n v="22.878"/>
    <n v="517.09"/>
    <n v="12"/>
    <n v="37"/>
    <n v="43.090833333333336"/>
    <n v="29.433513513513514"/>
    <m/>
    <m/>
    <m/>
    <x v="50"/>
    <x v="7"/>
    <x v="5"/>
  </r>
  <r>
    <m/>
    <d v="2014-09-07T00:00:00"/>
    <n v="7888.04"/>
    <n v="1897.28"/>
    <n v="9785.32"/>
    <m/>
    <n v="201"/>
    <n v="20.649596355714003"/>
    <n v="3599.9900000000002"/>
    <n v="71"/>
    <n v="272"/>
    <n v="51.702512108262113"/>
    <n v="28.075722511970046"/>
    <m/>
    <m/>
    <m/>
    <x v="51"/>
    <x v="7"/>
    <x v="6"/>
  </r>
  <r>
    <s v="6-49"/>
    <d v="2014-09-08T00:00:00"/>
    <n v="798.65"/>
    <n v="0"/>
    <n v="0"/>
    <n v="321.2"/>
    <n v="19"/>
    <n v="16.905263157894737"/>
    <n v="477.45"/>
    <n v="15"/>
    <n v="34"/>
    <n v="31.83"/>
    <n v="23.48970588235294"/>
    <m/>
    <m/>
    <m/>
    <x v="51"/>
    <x v="7"/>
    <x v="0"/>
  </r>
  <r>
    <s v="6-49"/>
    <d v="2014-09-09T00:00:00"/>
    <n v="981.53"/>
    <n v="0"/>
    <n v="0"/>
    <n v="425.5"/>
    <n v="28"/>
    <n v="15.196428571428571"/>
    <n v="556.03"/>
    <n v="13"/>
    <n v="41"/>
    <n v="42.771538461538462"/>
    <n v="23.939756097560974"/>
    <m/>
    <m/>
    <m/>
    <x v="51"/>
    <x v="7"/>
    <x v="1"/>
  </r>
  <r>
    <s v="6-49"/>
    <d v="2014-09-10T00:00:00"/>
    <n v="1071.19"/>
    <n v="0"/>
    <n v="0"/>
    <n v="722.05"/>
    <n v="32"/>
    <n v="22.564062499999999"/>
    <n v="394.14"/>
    <n v="10"/>
    <n v="42"/>
    <n v="39.414000000000001"/>
    <n v="26.575952380952383"/>
    <m/>
    <m/>
    <m/>
    <x v="51"/>
    <x v="7"/>
    <x v="2"/>
  </r>
  <r>
    <s v="6-49"/>
    <d v="2014-09-11T00:00:00"/>
    <n v="1614.84"/>
    <n v="0"/>
    <n v="0"/>
    <n v="594.79999999999995"/>
    <n v="37"/>
    <n v="16.075675675675676"/>
    <n v="1020.04"/>
    <n v="16"/>
    <n v="53"/>
    <n v="63.752499999999998"/>
    <n v="30.468679245283017"/>
    <m/>
    <m/>
    <m/>
    <x v="51"/>
    <x v="7"/>
    <x v="3"/>
  </r>
  <r>
    <s v="6-49"/>
    <d v="2014-09-12T00:00:00"/>
    <n v="2240.7199999999998"/>
    <n v="0"/>
    <n v="0"/>
    <n v="1197.8"/>
    <n v="48"/>
    <n v="24.954166666666666"/>
    <n v="1042.92"/>
    <n v="18"/>
    <n v="66"/>
    <n v="57.940000000000005"/>
    <n v="33.950303030303033"/>
    <m/>
    <m/>
    <m/>
    <x v="51"/>
    <x v="7"/>
    <x v="4"/>
  </r>
  <r>
    <s v="6-49"/>
    <d v="2014-09-13T00:00:00"/>
    <n v="882.86"/>
    <n v="0"/>
    <n v="0"/>
    <n v="628.95000000000005"/>
    <n v="23"/>
    <n v="27.345652173913045"/>
    <n v="253.91"/>
    <n v="9"/>
    <n v="32"/>
    <n v="28.212222222222223"/>
    <n v="27.589375"/>
    <m/>
    <m/>
    <m/>
    <x v="51"/>
    <x v="7"/>
    <x v="5"/>
  </r>
  <r>
    <m/>
    <d v="2014-09-14T00:00:00"/>
    <n v="7589.79"/>
    <n v="1933.1"/>
    <n v="9522.89"/>
    <m/>
    <n v="187"/>
    <n v="20.506874790929782"/>
    <n v="3744.49"/>
    <n v="81"/>
    <n v="268"/>
    <n v="43.986710113960122"/>
    <n v="27.668961939408721"/>
    <m/>
    <m/>
    <m/>
    <x v="52"/>
    <x v="7"/>
    <x v="6"/>
  </r>
  <r>
    <s v="6-50"/>
    <d v="2014-09-15T00:00:00"/>
    <n v="990.98"/>
    <n v="0"/>
    <n v="0"/>
    <n v="547.79999999999995"/>
    <n v="32"/>
    <n v="17.118749999999999"/>
    <n v="443.18"/>
    <n v="13"/>
    <n v="45"/>
    <n v="34.090769230769233"/>
    <n v="22.021777777777778"/>
    <m/>
    <m/>
    <m/>
    <x v="52"/>
    <x v="7"/>
    <x v="0"/>
  </r>
  <r>
    <s v="6-50"/>
    <d v="2014-09-16T00:00:00"/>
    <n v="762.98"/>
    <n v="0"/>
    <n v="0"/>
    <n v="357.35"/>
    <n v="21"/>
    <n v="17.016666666666669"/>
    <n v="405.64"/>
    <n v="15"/>
    <n v="36"/>
    <n v="27.042666666666666"/>
    <n v="21.194166666666668"/>
    <m/>
    <m/>
    <m/>
    <x v="52"/>
    <x v="7"/>
    <x v="1"/>
  </r>
  <r>
    <s v="6-50"/>
    <d v="2014-09-17T00:00:00"/>
    <n v="1049.78"/>
    <n v="0"/>
    <n v="0"/>
    <n v="529.54999999999995"/>
    <n v="25"/>
    <n v="21.181999999999999"/>
    <n v="520.23"/>
    <n v="16"/>
    <n v="41"/>
    <n v="32.514375000000001"/>
    <n v="25.60439024390244"/>
    <m/>
    <m/>
    <m/>
    <x v="52"/>
    <x v="7"/>
    <x v="2"/>
  </r>
  <r>
    <s v="6-50"/>
    <d v="2014-09-18T00:00:00"/>
    <n v="1811.15"/>
    <n v="0"/>
    <n v="0"/>
    <n v="483.05"/>
    <n v="33"/>
    <n v="14.637878787878789"/>
    <n v="1328.1"/>
    <n v="12"/>
    <n v="45"/>
    <n v="110.675"/>
    <n v="40.247777777777777"/>
    <m/>
    <m/>
    <m/>
    <x v="52"/>
    <x v="7"/>
    <x v="3"/>
  </r>
  <r>
    <s v="6-50"/>
    <d v="2014-09-19T00:00:00"/>
    <n v="1782.71"/>
    <n v="0"/>
    <n v="0"/>
    <n v="1192.8499999999999"/>
    <n v="39"/>
    <n v="30.585897435897433"/>
    <n v="589.86"/>
    <n v="11"/>
    <n v="50"/>
    <n v="53.623636363636365"/>
    <n v="35.654200000000003"/>
    <m/>
    <m/>
    <m/>
    <x v="52"/>
    <x v="7"/>
    <x v="4"/>
  </r>
  <r>
    <s v="6-50"/>
    <d v="2014-09-20T00:00:00"/>
    <n v="859.59"/>
    <n v="0"/>
    <n v="0"/>
    <n v="164.9"/>
    <n v="11"/>
    <n v="14.990909090909092"/>
    <n v="649.69000000000005"/>
    <n v="13"/>
    <n v="24"/>
    <n v="49.976153846153849"/>
    <n v="33.941250000000004"/>
    <m/>
    <m/>
    <m/>
    <x v="52"/>
    <x v="7"/>
    <x v="5"/>
  </r>
  <r>
    <m/>
    <d v="2014-09-21T00:00:00"/>
    <n v="7257.19"/>
    <n v="2626.62"/>
    <n v="9883.81"/>
    <m/>
    <n v="161"/>
    <n v="19.25535033022533"/>
    <n v="3936.7"/>
    <n v="80"/>
    <n v="241"/>
    <n v="51.320433517871017"/>
    <n v="29.777260411020777"/>
    <m/>
    <m/>
    <m/>
    <x v="0"/>
    <x v="7"/>
    <x v="6"/>
  </r>
  <r>
    <s v="6-51"/>
    <d v="2014-09-22T00:00:00"/>
    <n v="656.59"/>
    <n v="0"/>
    <n v="0"/>
    <n v="383.25"/>
    <n v="27"/>
    <n v="14.194444444444445"/>
    <n v="273.33999999999997"/>
    <n v="6"/>
    <n v="33"/>
    <n v="45.556666666666665"/>
    <n v="19.896666666666665"/>
    <m/>
    <m/>
    <m/>
    <x v="0"/>
    <x v="7"/>
    <x v="0"/>
  </r>
  <r>
    <s v="6-51"/>
    <d v="2014-09-23T00:00:00"/>
    <n v="600.58000000000004"/>
    <n v="0"/>
    <n v="0"/>
    <n v="307.89999999999998"/>
    <n v="28"/>
    <n v="10.99642857142857"/>
    <n v="292.68"/>
    <n v="12"/>
    <n v="40"/>
    <n v="24.39"/>
    <n v="15.014499999999998"/>
    <m/>
    <m/>
    <m/>
    <x v="0"/>
    <x v="7"/>
    <x v="1"/>
  </r>
  <r>
    <s v="6-51"/>
    <d v="2014-09-24T00:00:00"/>
    <n v="720.09"/>
    <n v="0"/>
    <n v="0"/>
    <n v="343.8"/>
    <n v="23"/>
    <n v="14.947826086956523"/>
    <n v="376.29"/>
    <n v="10"/>
    <n v="33"/>
    <n v="37.629000000000005"/>
    <n v="21.82090909090909"/>
    <m/>
    <m/>
    <m/>
    <x v="0"/>
    <x v="7"/>
    <x v="2"/>
  </r>
  <r>
    <s v="6-51"/>
    <d v="2014-09-25T00:00:00"/>
    <n v="1548.1"/>
    <n v="0"/>
    <n v="0"/>
    <n v="1389.5"/>
    <n v="37"/>
    <n v="37.554054054054056"/>
    <n v="158.6"/>
    <n v="8"/>
    <n v="45"/>
    <n v="19.824999999999999"/>
    <n v="34.402222222222221"/>
    <m/>
    <m/>
    <m/>
    <x v="0"/>
    <x v="7"/>
    <x v="3"/>
  </r>
  <r>
    <s v="6-51"/>
    <d v="2014-09-26T00:00:00"/>
    <n v="3117.71"/>
    <n v="0"/>
    <n v="0"/>
    <n v="1286.05"/>
    <n v="39"/>
    <n v="32.975641025641025"/>
    <n v="1831.66"/>
    <n v="16"/>
    <n v="55"/>
    <n v="114.47875000000001"/>
    <n v="56.685636363636362"/>
    <m/>
    <m/>
    <m/>
    <x v="0"/>
    <x v="7"/>
    <x v="4"/>
  </r>
  <r>
    <s v="6-51"/>
    <d v="2014-09-27T00:00:00"/>
    <n v="826.74"/>
    <n v="0"/>
    <n v="0"/>
    <n v="404"/>
    <n v="25"/>
    <n v="16.16"/>
    <n v="422.74"/>
    <n v="11"/>
    <n v="36"/>
    <n v="38.43090909090909"/>
    <n v="22.965"/>
    <m/>
    <m/>
    <m/>
    <x v="0"/>
    <x v="7"/>
    <x v="5"/>
  </r>
  <r>
    <m/>
    <d v="2014-09-28T00:00:00"/>
    <n v="7469.8099999999995"/>
    <n v="1585.17"/>
    <n v="9054.98"/>
    <m/>
    <n v="179"/>
    <n v="21.138065697087438"/>
    <n v="3355.3099999999995"/>
    <n v="63"/>
    <n v="242"/>
    <n v="46.718387626262626"/>
    <n v="28.464155723905723"/>
    <m/>
    <m/>
    <m/>
    <x v="1"/>
    <x v="7"/>
    <x v="6"/>
  </r>
  <r>
    <s v="6-52"/>
    <d v="2014-09-29T00:00:00"/>
    <n v="815.21"/>
    <n v="0"/>
    <n v="0"/>
    <n v="281.95"/>
    <n v="22"/>
    <n v="12.81590909090909"/>
    <n v="533.26"/>
    <n v="12"/>
    <n v="34"/>
    <n v="44.438333333333333"/>
    <n v="23.976764705882353"/>
    <m/>
    <m/>
    <m/>
    <x v="1"/>
    <x v="7"/>
    <x v="0"/>
  </r>
  <r>
    <s v="6-52"/>
    <d v="2014-09-30T00:00:00"/>
    <n v="827.54"/>
    <n v="0"/>
    <n v="0"/>
    <n v="631.04999999999995"/>
    <n v="35"/>
    <n v="18.029999999999998"/>
    <n v="196.49"/>
    <n v="9"/>
    <n v="44"/>
    <n v="21.832222222222224"/>
    <n v="18.807727272727274"/>
    <m/>
    <m/>
    <m/>
    <x v="1"/>
    <x v="7"/>
    <x v="1"/>
  </r>
  <r>
    <s v="6-52"/>
    <d v="2014-10-01T00:00:00"/>
    <n v="802.29"/>
    <n v="0"/>
    <n v="0"/>
    <n v="529.1"/>
    <n v="30"/>
    <n v="17.636666666666667"/>
    <n v="273.19"/>
    <n v="10"/>
    <n v="40"/>
    <n v="27.318999999999999"/>
    <n v="20.05725"/>
    <m/>
    <m/>
    <m/>
    <x v="1"/>
    <x v="7"/>
    <x v="2"/>
  </r>
  <r>
    <s v="6-52"/>
    <d v="2014-10-02T00:00:00"/>
    <n v="1096.1199999999999"/>
    <n v="0"/>
    <n v="0"/>
    <n v="548.6"/>
    <n v="32"/>
    <n v="17.143750000000001"/>
    <n v="547.52"/>
    <n v="12"/>
    <n v="44"/>
    <n v="45.626666666666665"/>
    <n v="24.91181818181818"/>
    <m/>
    <m/>
    <m/>
    <x v="1"/>
    <x v="7"/>
    <x v="3"/>
  </r>
  <r>
    <s v="6-52"/>
    <d v="2014-10-03T00:00:00"/>
    <n v="1773.94"/>
    <n v="0"/>
    <n v="0"/>
    <n v="865.45"/>
    <n v="40"/>
    <n v="21.63625"/>
    <n v="908.49"/>
    <n v="18"/>
    <n v="58"/>
    <n v="50.471666666666664"/>
    <n v="30.585172413793103"/>
    <m/>
    <m/>
    <m/>
    <x v="1"/>
    <x v="7"/>
    <x v="4"/>
  </r>
  <r>
    <s v="6-52"/>
    <d v="2014-10-04T00:00:00"/>
    <n v="1645.5"/>
    <n v="0"/>
    <n v="0"/>
    <n v="1157.5"/>
    <n v="38"/>
    <n v="30.460526315789473"/>
    <n v="488.44"/>
    <n v="8"/>
    <n v="46"/>
    <n v="61.055"/>
    <n v="35.781304347826087"/>
    <m/>
    <m/>
    <m/>
    <x v="1"/>
    <x v="7"/>
    <x v="5"/>
  </r>
  <r>
    <m/>
    <d v="2014-10-05T00:00:00"/>
    <n v="6960.6"/>
    <n v="2016.23"/>
    <n v="8976.83"/>
    <m/>
    <n v="197"/>
    <n v="19.620517012227538"/>
    <n v="2947.39"/>
    <n v="69"/>
    <n v="266"/>
    <n v="41.790481481481486"/>
    <n v="25.686672820341162"/>
    <m/>
    <m/>
    <m/>
    <x v="2"/>
    <x v="7"/>
    <x v="6"/>
  </r>
  <r>
    <s v="7-01"/>
    <d v="2014-10-06T00:00:00"/>
    <n v="0"/>
    <n v="0"/>
    <n v="0"/>
    <n v="0"/>
    <n v="0"/>
    <n v="0"/>
    <n v="0"/>
    <n v="0"/>
    <n v="0"/>
    <n v="0"/>
    <n v="0"/>
    <s v="LABOUR DAY"/>
    <m/>
    <m/>
    <x v="2"/>
    <x v="7"/>
    <x v="0"/>
  </r>
  <r>
    <s v="7-01"/>
    <d v="2014-10-07T00:00:00"/>
    <n v="737.07"/>
    <n v="0"/>
    <n v="0"/>
    <n v="440.3"/>
    <n v="35"/>
    <n v="12.58"/>
    <n v="296.98"/>
    <n v="11"/>
    <n v="46"/>
    <n v="26.99818181818182"/>
    <n v="16.027826086956519"/>
    <m/>
    <m/>
    <m/>
    <x v="2"/>
    <x v="7"/>
    <x v="1"/>
  </r>
  <r>
    <s v="7-01"/>
    <d v="2014-10-08T00:00:00"/>
    <n v="661.09"/>
    <n v="0"/>
    <n v="0"/>
    <n v="348.75"/>
    <n v="27"/>
    <n v="12.916666666666666"/>
    <n v="312.33999999999997"/>
    <n v="12"/>
    <n v="39"/>
    <n v="26.028333333333332"/>
    <n v="16.951025641025637"/>
    <m/>
    <m/>
    <m/>
    <x v="2"/>
    <x v="7"/>
    <x v="2"/>
  </r>
  <r>
    <s v="7-01"/>
    <d v="2014-10-09T00:00:00"/>
    <n v="1175.28"/>
    <n v="0"/>
    <n v="0"/>
    <n v="540.65"/>
    <n v="27"/>
    <n v="20.024074074074072"/>
    <n v="634.63"/>
    <n v="11"/>
    <n v="38"/>
    <n v="57.693636363636365"/>
    <n v="30.928421052631577"/>
    <m/>
    <m/>
    <m/>
    <x v="2"/>
    <x v="7"/>
    <x v="3"/>
  </r>
  <r>
    <s v="7-01"/>
    <d v="2014-10-10T00:00:00"/>
    <n v="2837.63"/>
    <n v="0"/>
    <n v="0"/>
    <n v="1507.15"/>
    <n v="46"/>
    <n v="32.764130434782608"/>
    <n v="1330.48"/>
    <n v="23"/>
    <n v="69"/>
    <n v="57.846956521739131"/>
    <n v="41.12507246376812"/>
    <m/>
    <m/>
    <m/>
    <x v="2"/>
    <x v="7"/>
    <x v="4"/>
  </r>
  <r>
    <s v="7-01"/>
    <d v="2014-10-11T00:00:00"/>
    <n v="1243.98"/>
    <n v="0"/>
    <n v="0"/>
    <n v="402.5"/>
    <n v="20"/>
    <n v="20.125"/>
    <n v="841.48"/>
    <n v="15"/>
    <n v="35"/>
    <n v="56.098666666666666"/>
    <n v="35.542285714285718"/>
    <m/>
    <m/>
    <m/>
    <x v="2"/>
    <x v="7"/>
    <x v="5"/>
  </r>
  <r>
    <m/>
    <d v="2014-10-12T00:00:00"/>
    <n v="6655.0499999999993"/>
    <n v="1543.41"/>
    <n v="8198.4599999999991"/>
    <m/>
    <n v="155"/>
    <n v="16.401645195920555"/>
    <n v="3415.91"/>
    <n v="72"/>
    <n v="227"/>
    <n v="37.444295783926222"/>
    <n v="23.429105159777929"/>
    <m/>
    <m/>
    <m/>
    <x v="3"/>
    <x v="7"/>
    <x v="6"/>
  </r>
  <r>
    <s v="7-02"/>
    <d v="2014-10-13T00:00:00"/>
    <n v="874.65"/>
    <n v="0"/>
    <n v="0"/>
    <n v="468.45"/>
    <n v="27"/>
    <n v="17.349999999999998"/>
    <n v="406.2"/>
    <n v="13"/>
    <n v="40"/>
    <n v="31.246153846153845"/>
    <n v="21.866250000000001"/>
    <m/>
    <m/>
    <m/>
    <x v="3"/>
    <x v="7"/>
    <x v="0"/>
  </r>
  <r>
    <s v="7-02"/>
    <d v="2014-10-14T00:00:00"/>
    <n v="624.11"/>
    <n v="0"/>
    <n v="0"/>
    <n v="446.35"/>
    <n v="28"/>
    <n v="15.94107142857143"/>
    <n v="167.76"/>
    <n v="6"/>
    <n v="34"/>
    <n v="27.959999999999997"/>
    <n v="18.062058823529412"/>
    <m/>
    <m/>
    <m/>
    <x v="3"/>
    <x v="7"/>
    <x v="1"/>
  </r>
  <r>
    <s v="7-02"/>
    <d v="2014-10-15T00:00:00"/>
    <n v="813.56"/>
    <n v="0"/>
    <n v="0"/>
    <n v="481.9"/>
    <n v="33"/>
    <n v="14.603030303030302"/>
    <n v="331.66"/>
    <n v="10"/>
    <n v="43"/>
    <n v="33.166000000000004"/>
    <n v="18.919999999999998"/>
    <m/>
    <m/>
    <m/>
    <x v="3"/>
    <x v="7"/>
    <x v="2"/>
  </r>
  <r>
    <s v="7-02"/>
    <d v="2014-10-16T00:00:00"/>
    <n v="1910.53"/>
    <n v="0"/>
    <n v="0"/>
    <n v="610.79999999999995"/>
    <n v="34"/>
    <n v="17.964705882352941"/>
    <n v="1300.73"/>
    <n v="15"/>
    <n v="49"/>
    <n v="86.715333333333334"/>
    <n v="39.010816326530609"/>
    <m/>
    <m/>
    <m/>
    <x v="3"/>
    <x v="7"/>
    <x v="3"/>
  </r>
  <r>
    <s v="7-02"/>
    <d v="2014-10-17T00:00:00"/>
    <n v="1559.21"/>
    <n v="0"/>
    <n v="0"/>
    <n v="850.2"/>
    <n v="29"/>
    <n v="29.317241379310346"/>
    <n v="709.01"/>
    <n v="17"/>
    <n v="46"/>
    <n v="41.706470588235291"/>
    <n v="33.895869565217389"/>
    <m/>
    <m/>
    <m/>
    <x v="3"/>
    <x v="7"/>
    <x v="4"/>
  </r>
  <r>
    <s v="7-02"/>
    <d v="2014-10-18T00:00:00"/>
    <n v="741.81"/>
    <n v="0"/>
    <n v="0"/>
    <n v="380.55"/>
    <n v="20"/>
    <n v="19.0275"/>
    <n v="361.26"/>
    <n v="6"/>
    <n v="26"/>
    <n v="60.21"/>
    <n v="28.531153846153845"/>
    <m/>
    <m/>
    <m/>
    <x v="3"/>
    <x v="7"/>
    <x v="5"/>
  </r>
  <r>
    <m/>
    <d v="2014-10-19T00:00:00"/>
    <n v="6523.869999999999"/>
    <n v="1529.56"/>
    <n v="8053.4299999999985"/>
    <m/>
    <n v="171"/>
    <n v="19.033924832210836"/>
    <n v="3276.6200000000008"/>
    <n v="67"/>
    <n v="238"/>
    <n v="46.833992961287073"/>
    <n v="26.714358093571875"/>
    <m/>
    <m/>
    <m/>
    <x v="4"/>
    <x v="7"/>
    <x v="6"/>
  </r>
  <r>
    <s v="7-03"/>
    <d v="2014-10-20T00:00:00"/>
    <n v="538.84"/>
    <n v="0"/>
    <n v="0"/>
    <n v="271.25"/>
    <n v="15"/>
    <n v="18.083333333333332"/>
    <n v="267.58999999999997"/>
    <n v="12"/>
    <n v="27"/>
    <n v="22.299166666666665"/>
    <n v="19.957037037037033"/>
    <m/>
    <m/>
    <m/>
    <x v="4"/>
    <x v="7"/>
    <x v="0"/>
  </r>
  <r>
    <s v="7-03"/>
    <d v="2014-10-21T00:00:00"/>
    <n v="826.6"/>
    <n v="0"/>
    <n v="0"/>
    <n v="557.70000000000005"/>
    <n v="24"/>
    <n v="23.237500000000001"/>
    <n v="268.89999999999998"/>
    <n v="10"/>
    <n v="34"/>
    <n v="26.889999999999997"/>
    <n v="24.311764705882354"/>
    <m/>
    <m/>
    <m/>
    <x v="4"/>
    <x v="7"/>
    <x v="1"/>
  </r>
  <r>
    <s v="7-03"/>
    <d v="2014-10-22T00:00:00"/>
    <n v="841.9"/>
    <n v="0"/>
    <n v="0"/>
    <n v="324.55"/>
    <n v="21"/>
    <n v="15.454761904761906"/>
    <n v="517.35"/>
    <n v="12"/>
    <n v="33"/>
    <n v="43.112500000000004"/>
    <n v="25.512121212121215"/>
    <m/>
    <m/>
    <m/>
    <x v="4"/>
    <x v="7"/>
    <x v="2"/>
  </r>
  <r>
    <s v="7-03"/>
    <d v="2014-10-23T00:00:00"/>
    <n v="1591.86"/>
    <n v="0"/>
    <n v="0"/>
    <n v="545.54999999999995"/>
    <n v="29"/>
    <n v="18.812068965517241"/>
    <n v="1046.31"/>
    <n v="10"/>
    <n v="39"/>
    <n v="104.631"/>
    <n v="40.816923076923075"/>
    <m/>
    <m/>
    <m/>
    <x v="4"/>
    <x v="7"/>
    <x v="3"/>
  </r>
  <r>
    <s v="7-03"/>
    <d v="2014-10-24T00:00:00"/>
    <n v="1951.32"/>
    <n v="0"/>
    <n v="0"/>
    <n v="1314.75"/>
    <n v="40"/>
    <n v="32.868749999999999"/>
    <n v="636.57000000000005"/>
    <n v="15"/>
    <n v="55"/>
    <n v="42.438000000000002"/>
    <n v="35.478545454545454"/>
    <m/>
    <m/>
    <m/>
    <x v="4"/>
    <x v="7"/>
    <x v="4"/>
  </r>
  <r>
    <s v="7-03"/>
    <d v="2014-10-25T00:00:00"/>
    <n v="667.22"/>
    <n v="0"/>
    <n v="0"/>
    <n v="262.64999999999998"/>
    <n v="21"/>
    <n v="12.507142857142856"/>
    <n v="404.57"/>
    <n v="9"/>
    <n v="30"/>
    <n v="44.952222222222218"/>
    <n v="22.240666666666666"/>
    <m/>
    <m/>
    <m/>
    <x v="4"/>
    <x v="7"/>
    <x v="5"/>
  </r>
  <r>
    <m/>
    <d v="2014-10-26T00:00:00"/>
    <n v="6417.74"/>
    <n v="1791.8"/>
    <n v="8209.5399999999991"/>
    <m/>
    <n v="150"/>
    <n v="20.16059284345922"/>
    <n v="3141.2900000000004"/>
    <n v="68"/>
    <n v="218"/>
    <n v="47.38714814814815"/>
    <n v="28.052843025529299"/>
    <m/>
    <m/>
    <m/>
    <x v="5"/>
    <x v="7"/>
    <x v="6"/>
  </r>
  <r>
    <s v="7-04"/>
    <d v="2014-10-27T00:00:00"/>
    <n v="568.29999999999995"/>
    <n v="0"/>
    <n v="0"/>
    <n v="185.95"/>
    <n v="11"/>
    <n v="16.904545454545453"/>
    <n v="382.35"/>
    <n v="8"/>
    <n v="19"/>
    <n v="47.793750000000003"/>
    <n v="29.910526315789472"/>
    <m/>
    <m/>
    <m/>
    <x v="5"/>
    <x v="7"/>
    <x v="0"/>
  </r>
  <r>
    <s v="7-04"/>
    <d v="2014-10-28T00:00:00"/>
    <n v="777.13"/>
    <n v="0"/>
    <n v="0"/>
    <n v="609.9"/>
    <n v="27"/>
    <n v="22.588888888888889"/>
    <n v="167.23"/>
    <n v="8"/>
    <n v="35"/>
    <n v="20.903749999999999"/>
    <n v="22.203714285714284"/>
    <m/>
    <m/>
    <m/>
    <x v="5"/>
    <x v="7"/>
    <x v="1"/>
  </r>
  <r>
    <s v="7-04"/>
    <d v="2014-10-29T00:00:00"/>
    <n v="903.26"/>
    <n v="0"/>
    <n v="0"/>
    <n v="504.25"/>
    <n v="26"/>
    <n v="19.39423076923077"/>
    <n v="399.01"/>
    <n v="11"/>
    <n v="37"/>
    <n v="36.273636363636363"/>
    <n v="24.412432432432432"/>
    <m/>
    <m/>
    <m/>
    <x v="5"/>
    <x v="7"/>
    <x v="2"/>
  </r>
  <r>
    <s v="7-04"/>
    <d v="2014-10-30T00:00:00"/>
    <n v="1161.0999999999999"/>
    <n v="0"/>
    <n v="0"/>
    <n v="405.25"/>
    <n v="24"/>
    <n v="16.885416666666668"/>
    <n v="755.85"/>
    <n v="12"/>
    <n v="36"/>
    <n v="62.987500000000004"/>
    <n v="32.252777777777773"/>
    <m/>
    <m/>
    <m/>
    <x v="5"/>
    <x v="7"/>
    <x v="3"/>
  </r>
  <r>
    <s v="7-04"/>
    <d v="2014-10-31T00:00:00"/>
    <n v="897.6"/>
    <n v="0"/>
    <n v="0"/>
    <n v="511.35"/>
    <n v="29"/>
    <n v="17.632758620689657"/>
    <n v="386.25"/>
    <n v="14"/>
    <n v="43"/>
    <n v="27.589285714285715"/>
    <n v="20.874418604651165"/>
    <m/>
    <m/>
    <m/>
    <x v="5"/>
    <x v="7"/>
    <x v="4"/>
  </r>
  <r>
    <s v="7-04"/>
    <d v="2014-11-01T00:00:00"/>
    <n v="799.58"/>
    <n v="0"/>
    <n v="0"/>
    <n v="329.35"/>
    <n v="20"/>
    <n v="16.467500000000001"/>
    <n v="470.23"/>
    <n v="15"/>
    <n v="35"/>
    <n v="31.348666666666666"/>
    <n v="22.845142857142857"/>
    <m/>
    <m/>
    <m/>
    <x v="5"/>
    <x v="7"/>
    <x v="5"/>
  </r>
  <r>
    <m/>
    <d v="2014-11-02T00:00:00"/>
    <n v="5106.9699999999993"/>
    <n v="2166.77"/>
    <n v="7273.74"/>
    <m/>
    <n v="137"/>
    <n v="18.312223400003575"/>
    <n v="2560.92"/>
    <n v="68"/>
    <n v="205"/>
    <n v="37.816098124098126"/>
    <n v="25.416502045584664"/>
    <m/>
    <m/>
    <m/>
    <x v="6"/>
    <x v="7"/>
    <x v="6"/>
  </r>
  <r>
    <s v="7-05"/>
    <d v="2014-11-03T00:00:00"/>
    <n v="0"/>
    <n v="0"/>
    <n v="0"/>
    <n v="0"/>
    <n v="0"/>
    <n v="0"/>
    <n v="0"/>
    <n v="0"/>
    <n v="0"/>
    <n v="0"/>
    <n v="0"/>
    <m/>
    <m/>
    <m/>
    <x v="6"/>
    <x v="7"/>
    <x v="0"/>
  </r>
  <r>
    <s v="7-05"/>
    <d v="2014-11-04T00:00:00"/>
    <n v="0"/>
    <n v="0"/>
    <n v="0"/>
    <n v="0"/>
    <n v="0"/>
    <n v="0"/>
    <n v="0"/>
    <n v="0"/>
    <n v="0"/>
    <n v="0"/>
    <n v="0"/>
    <m/>
    <m/>
    <m/>
    <x v="6"/>
    <x v="7"/>
    <x v="1"/>
  </r>
  <r>
    <s v="7-05"/>
    <d v="2014-11-05T00:00:00"/>
    <n v="0"/>
    <n v="0"/>
    <n v="0"/>
    <n v="0"/>
    <n v="0"/>
    <n v="0"/>
    <n v="0"/>
    <n v="0"/>
    <n v="0"/>
    <n v="0"/>
    <n v="0"/>
    <m/>
    <m/>
    <m/>
    <x v="6"/>
    <x v="7"/>
    <x v="2"/>
  </r>
  <r>
    <s v="7-05"/>
    <d v="2014-11-06T00:00:00"/>
    <n v="0"/>
    <n v="0"/>
    <n v="0"/>
    <n v="0"/>
    <n v="0"/>
    <n v="0"/>
    <n v="0"/>
    <n v="0"/>
    <n v="0"/>
    <n v="0"/>
    <n v="0"/>
    <m/>
    <m/>
    <m/>
    <x v="6"/>
    <x v="7"/>
    <x v="3"/>
  </r>
  <r>
    <s v="7-05"/>
    <d v="2014-11-07T00:00:00"/>
    <n v="0"/>
    <n v="0"/>
    <n v="0"/>
    <n v="0"/>
    <n v="0"/>
    <n v="0"/>
    <n v="0"/>
    <n v="0"/>
    <n v="0"/>
    <n v="0"/>
    <n v="0"/>
    <m/>
    <m/>
    <m/>
    <x v="6"/>
    <x v="7"/>
    <x v="4"/>
  </r>
  <r>
    <s v="7-05"/>
    <d v="2014-11-08T00:00:00"/>
    <n v="0"/>
    <n v="0"/>
    <n v="0"/>
    <n v="0"/>
    <n v="0"/>
    <n v="0"/>
    <n v="0"/>
    <n v="0"/>
    <n v="0"/>
    <n v="0"/>
    <n v="0"/>
    <m/>
    <m/>
    <m/>
    <x v="6"/>
    <x v="7"/>
    <x v="5"/>
  </r>
  <r>
    <m/>
    <d v="2014-11-09T00:00:00"/>
    <n v="0"/>
    <m/>
    <n v="0"/>
    <m/>
    <n v="0"/>
    <n v="0"/>
    <n v="0"/>
    <n v="0"/>
    <n v="0"/>
    <n v="0"/>
    <n v="0"/>
    <m/>
    <m/>
    <m/>
    <x v="7"/>
    <x v="7"/>
    <x v="6"/>
  </r>
  <r>
    <s v="7-06"/>
    <d v="2014-11-10T00:00:00"/>
    <n v="0"/>
    <n v="0"/>
    <n v="0"/>
    <n v="0"/>
    <n v="0"/>
    <n v="0"/>
    <n v="0"/>
    <n v="0"/>
    <n v="0"/>
    <n v="0"/>
    <n v="0"/>
    <m/>
    <m/>
    <m/>
    <x v="7"/>
    <x v="7"/>
    <x v="0"/>
  </r>
  <r>
    <s v="7-06"/>
    <d v="2014-11-11T00:00:00"/>
    <n v="0"/>
    <n v="0"/>
    <n v="0"/>
    <n v="0"/>
    <n v="0"/>
    <n v="0"/>
    <n v="0"/>
    <n v="0"/>
    <n v="0"/>
    <n v="0"/>
    <n v="0"/>
    <m/>
    <m/>
    <m/>
    <x v="7"/>
    <x v="7"/>
    <x v="1"/>
  </r>
  <r>
    <s v="7-06"/>
    <d v="2014-11-12T00:00:00"/>
    <n v="0"/>
    <n v="0"/>
    <n v="0"/>
    <n v="0"/>
    <n v="0"/>
    <n v="0"/>
    <n v="0"/>
    <n v="0"/>
    <n v="0"/>
    <n v="0"/>
    <n v="0"/>
    <m/>
    <m/>
    <m/>
    <x v="7"/>
    <x v="7"/>
    <x v="2"/>
  </r>
  <r>
    <s v="7-06"/>
    <d v="2014-11-13T00:00:00"/>
    <n v="0"/>
    <n v="0"/>
    <n v="0"/>
    <n v="0"/>
    <n v="0"/>
    <n v="0"/>
    <n v="0"/>
    <n v="0"/>
    <n v="0"/>
    <n v="0"/>
    <n v="0"/>
    <m/>
    <m/>
    <m/>
    <x v="7"/>
    <x v="7"/>
    <x v="3"/>
  </r>
  <r>
    <s v="7-06"/>
    <d v="2014-11-14T00:00:00"/>
    <n v="0"/>
    <n v="0"/>
    <n v="0"/>
    <n v="0"/>
    <n v="0"/>
    <n v="0"/>
    <n v="0"/>
    <n v="0"/>
    <n v="0"/>
    <n v="0"/>
    <n v="0"/>
    <m/>
    <m/>
    <m/>
    <x v="7"/>
    <x v="7"/>
    <x v="4"/>
  </r>
  <r>
    <s v="7-06"/>
    <d v="2014-11-15T00:00:00"/>
    <n v="0"/>
    <n v="0"/>
    <n v="0"/>
    <n v="0"/>
    <n v="0"/>
    <n v="0"/>
    <n v="0"/>
    <n v="0"/>
    <n v="0"/>
    <n v="0"/>
    <n v="0"/>
    <m/>
    <m/>
    <m/>
    <x v="7"/>
    <x v="7"/>
    <x v="5"/>
  </r>
  <r>
    <m/>
    <d v="2014-11-16T00:00:00"/>
    <n v="0"/>
    <m/>
    <n v="0"/>
    <m/>
    <n v="0"/>
    <n v="0"/>
    <n v="0"/>
    <n v="0"/>
    <n v="0"/>
    <n v="0"/>
    <n v="0"/>
    <m/>
    <m/>
    <m/>
    <x v="8"/>
    <x v="7"/>
    <x v="6"/>
  </r>
  <r>
    <s v="7-07"/>
    <d v="2014-11-17T00:00:00"/>
    <n v="0"/>
    <n v="0"/>
    <n v="0"/>
    <n v="0"/>
    <n v="0"/>
    <n v="0"/>
    <n v="0"/>
    <n v="0"/>
    <n v="0"/>
    <n v="0"/>
    <n v="0"/>
    <m/>
    <m/>
    <m/>
    <x v="8"/>
    <x v="7"/>
    <x v="0"/>
  </r>
  <r>
    <s v="7-07"/>
    <d v="2014-11-18T00:00:00"/>
    <n v="0"/>
    <n v="0"/>
    <n v="0"/>
    <n v="0"/>
    <n v="0"/>
    <n v="0"/>
    <n v="0"/>
    <n v="0"/>
    <n v="0"/>
    <n v="0"/>
    <n v="0"/>
    <m/>
    <m/>
    <m/>
    <x v="8"/>
    <x v="7"/>
    <x v="1"/>
  </r>
  <r>
    <s v="7-07"/>
    <d v="2014-11-19T00:00:00"/>
    <n v="0"/>
    <n v="0"/>
    <n v="0"/>
    <n v="0"/>
    <n v="0"/>
    <n v="0"/>
    <n v="0"/>
    <n v="0"/>
    <n v="0"/>
    <n v="0"/>
    <n v="0"/>
    <m/>
    <m/>
    <m/>
    <x v="8"/>
    <x v="7"/>
    <x v="2"/>
  </r>
  <r>
    <s v="7-07"/>
    <d v="2014-11-20T00:00:00"/>
    <n v="0"/>
    <n v="0"/>
    <n v="0"/>
    <n v="0"/>
    <n v="0"/>
    <n v="0"/>
    <n v="0"/>
    <n v="0"/>
    <n v="0"/>
    <n v="0"/>
    <n v="0"/>
    <m/>
    <m/>
    <m/>
    <x v="8"/>
    <x v="7"/>
    <x v="3"/>
  </r>
  <r>
    <s v="7-07"/>
    <d v="2014-11-21T00:00:00"/>
    <n v="0"/>
    <n v="0"/>
    <n v="0"/>
    <n v="0"/>
    <n v="0"/>
    <n v="0"/>
    <n v="0"/>
    <n v="0"/>
    <n v="0"/>
    <n v="0"/>
    <n v="0"/>
    <m/>
    <m/>
    <m/>
    <x v="8"/>
    <x v="7"/>
    <x v="4"/>
  </r>
  <r>
    <s v="7-07"/>
    <d v="2014-11-22T00:00:00"/>
    <n v="0"/>
    <n v="0"/>
    <n v="0"/>
    <n v="0"/>
    <n v="0"/>
    <n v="0"/>
    <n v="0"/>
    <n v="0"/>
    <n v="0"/>
    <n v="0"/>
    <n v="0"/>
    <m/>
    <m/>
    <m/>
    <x v="8"/>
    <x v="7"/>
    <x v="5"/>
  </r>
  <r>
    <m/>
    <d v="2014-11-23T00:00:00"/>
    <n v="0"/>
    <m/>
    <n v="0"/>
    <m/>
    <n v="0"/>
    <n v="0"/>
    <n v="0"/>
    <n v="0"/>
    <n v="0"/>
    <n v="0"/>
    <n v="0"/>
    <m/>
    <m/>
    <m/>
    <x v="9"/>
    <x v="7"/>
    <x v="6"/>
  </r>
  <r>
    <s v="7-08"/>
    <d v="2014-11-24T00:00:00"/>
    <n v="0"/>
    <n v="0"/>
    <n v="0"/>
    <n v="0"/>
    <n v="0"/>
    <n v="0"/>
    <n v="0"/>
    <n v="0"/>
    <n v="0"/>
    <n v="0"/>
    <n v="0"/>
    <m/>
    <m/>
    <m/>
    <x v="9"/>
    <x v="7"/>
    <x v="0"/>
  </r>
  <r>
    <s v="7-08"/>
    <d v="2014-11-25T00:00:00"/>
    <n v="0"/>
    <n v="0"/>
    <n v="0"/>
    <n v="0"/>
    <n v="0"/>
    <n v="0"/>
    <n v="0"/>
    <n v="0"/>
    <n v="0"/>
    <n v="0"/>
    <n v="0"/>
    <m/>
    <m/>
    <m/>
    <x v="9"/>
    <x v="7"/>
    <x v="1"/>
  </r>
  <r>
    <s v="7-08"/>
    <d v="2014-11-26T00:00:00"/>
    <n v="0"/>
    <n v="0"/>
    <n v="0"/>
    <n v="0"/>
    <n v="0"/>
    <n v="0"/>
    <n v="0"/>
    <n v="0"/>
    <n v="0"/>
    <n v="0"/>
    <n v="0"/>
    <m/>
    <m/>
    <m/>
    <x v="9"/>
    <x v="7"/>
    <x v="2"/>
  </r>
  <r>
    <s v="7-08"/>
    <d v="2014-11-27T00:00:00"/>
    <n v="0"/>
    <n v="0"/>
    <n v="0"/>
    <n v="0"/>
    <n v="0"/>
    <n v="0"/>
    <n v="0"/>
    <n v="0"/>
    <n v="0"/>
    <n v="0"/>
    <n v="0"/>
    <m/>
    <m/>
    <m/>
    <x v="9"/>
    <x v="7"/>
    <x v="3"/>
  </r>
  <r>
    <s v="7-08"/>
    <d v="2014-11-28T00:00:00"/>
    <n v="0"/>
    <n v="0"/>
    <n v="0"/>
    <n v="0"/>
    <n v="0"/>
    <n v="0"/>
    <n v="0"/>
    <n v="0"/>
    <n v="0"/>
    <n v="0"/>
    <n v="0"/>
    <m/>
    <m/>
    <m/>
    <x v="9"/>
    <x v="7"/>
    <x v="4"/>
  </r>
  <r>
    <s v="7-08"/>
    <d v="2014-11-29T00:00:00"/>
    <n v="0"/>
    <n v="0"/>
    <n v="0"/>
    <n v="0"/>
    <n v="0"/>
    <n v="0"/>
    <n v="0"/>
    <n v="0"/>
    <n v="0"/>
    <n v="0"/>
    <n v="0"/>
    <m/>
    <m/>
    <m/>
    <x v="9"/>
    <x v="7"/>
    <x v="5"/>
  </r>
  <r>
    <m/>
    <d v="2014-11-30T00:00:00"/>
    <n v="0"/>
    <m/>
    <n v="0"/>
    <m/>
    <n v="0"/>
    <n v="0"/>
    <n v="0"/>
    <n v="0"/>
    <n v="0"/>
    <n v="0"/>
    <n v="0"/>
    <m/>
    <m/>
    <m/>
    <x v="10"/>
    <x v="7"/>
    <x v="6"/>
  </r>
  <r>
    <s v="7-09"/>
    <d v="2014-12-01T00:00:00"/>
    <n v="0"/>
    <n v="0"/>
    <n v="0"/>
    <n v="0"/>
    <n v="0"/>
    <n v="0"/>
    <n v="0"/>
    <n v="0"/>
    <n v="0"/>
    <n v="0"/>
    <n v="0"/>
    <m/>
    <m/>
    <m/>
    <x v="10"/>
    <x v="7"/>
    <x v="0"/>
  </r>
  <r>
    <s v="7-09"/>
    <d v="2014-12-02T00:00:00"/>
    <n v="0"/>
    <n v="0"/>
    <n v="0"/>
    <n v="0"/>
    <n v="0"/>
    <n v="0"/>
    <n v="0"/>
    <n v="0"/>
    <n v="0"/>
    <n v="0"/>
    <n v="0"/>
    <m/>
    <m/>
    <m/>
    <x v="10"/>
    <x v="7"/>
    <x v="1"/>
  </r>
  <r>
    <s v="7-09"/>
    <d v="2014-12-03T00:00:00"/>
    <n v="0"/>
    <n v="0"/>
    <n v="0"/>
    <n v="0"/>
    <n v="0"/>
    <n v="0"/>
    <n v="0"/>
    <n v="0"/>
    <n v="0"/>
    <n v="0"/>
    <n v="0"/>
    <m/>
    <m/>
    <m/>
    <x v="10"/>
    <x v="7"/>
    <x v="2"/>
  </r>
  <r>
    <s v="7-09"/>
    <d v="2014-12-04T00:00:00"/>
    <n v="0"/>
    <n v="0"/>
    <n v="0"/>
    <n v="0"/>
    <n v="0"/>
    <n v="0"/>
    <n v="0"/>
    <n v="0"/>
    <n v="0"/>
    <n v="0"/>
    <n v="0"/>
    <m/>
    <m/>
    <m/>
    <x v="10"/>
    <x v="7"/>
    <x v="3"/>
  </r>
  <r>
    <s v="7-09"/>
    <d v="2014-12-05T00:00:00"/>
    <n v="0"/>
    <n v="0"/>
    <n v="0"/>
    <n v="0"/>
    <n v="0"/>
    <n v="0"/>
    <n v="0"/>
    <n v="0"/>
    <n v="0"/>
    <n v="0"/>
    <n v="0"/>
    <m/>
    <m/>
    <m/>
    <x v="10"/>
    <x v="7"/>
    <x v="4"/>
  </r>
  <r>
    <s v="7-09"/>
    <d v="2014-12-06T00:00:00"/>
    <n v="0"/>
    <n v="0"/>
    <n v="0"/>
    <n v="0"/>
    <n v="0"/>
    <n v="0"/>
    <n v="0"/>
    <n v="0"/>
    <n v="0"/>
    <n v="0"/>
    <n v="0"/>
    <m/>
    <m/>
    <m/>
    <x v="10"/>
    <x v="7"/>
    <x v="5"/>
  </r>
  <r>
    <m/>
    <d v="2014-12-07T00:00:00"/>
    <n v="0"/>
    <m/>
    <n v="0"/>
    <m/>
    <n v="0"/>
    <n v="0"/>
    <n v="0"/>
    <n v="0"/>
    <n v="0"/>
    <n v="0"/>
    <n v="0"/>
    <m/>
    <m/>
    <m/>
    <x v="11"/>
    <x v="7"/>
    <x v="6"/>
  </r>
  <r>
    <s v="7-10"/>
    <d v="2014-12-08T00:00:00"/>
    <n v="0"/>
    <n v="0"/>
    <n v="0"/>
    <n v="0"/>
    <n v="0"/>
    <n v="0"/>
    <n v="0"/>
    <n v="0"/>
    <n v="0"/>
    <n v="0"/>
    <n v="0"/>
    <m/>
    <m/>
    <m/>
    <x v="11"/>
    <x v="7"/>
    <x v="0"/>
  </r>
  <r>
    <s v="7-10"/>
    <d v="2014-12-09T00:00:00"/>
    <n v="0"/>
    <n v="0"/>
    <n v="0"/>
    <n v="0"/>
    <n v="0"/>
    <n v="0"/>
    <n v="0"/>
    <n v="0"/>
    <n v="0"/>
    <n v="0"/>
    <n v="0"/>
    <m/>
    <m/>
    <m/>
    <x v="11"/>
    <x v="7"/>
    <x v="1"/>
  </r>
  <r>
    <s v="7-10"/>
    <d v="2014-12-10T00:00:00"/>
    <n v="0"/>
    <n v="0"/>
    <n v="0"/>
    <n v="0"/>
    <n v="0"/>
    <n v="0"/>
    <n v="0"/>
    <n v="0"/>
    <n v="0"/>
    <n v="0"/>
    <n v="0"/>
    <m/>
    <m/>
    <m/>
    <x v="11"/>
    <x v="7"/>
    <x v="2"/>
  </r>
  <r>
    <s v="7-10"/>
    <d v="2014-12-11T00:00:00"/>
    <n v="0"/>
    <n v="0"/>
    <n v="0"/>
    <n v="0"/>
    <n v="0"/>
    <n v="0"/>
    <n v="0"/>
    <n v="0"/>
    <n v="0"/>
    <n v="0"/>
    <n v="0"/>
    <m/>
    <m/>
    <m/>
    <x v="11"/>
    <x v="7"/>
    <x v="3"/>
  </r>
  <r>
    <s v="7-10"/>
    <d v="2014-12-12T00:00:00"/>
    <n v="0"/>
    <n v="0"/>
    <n v="0"/>
    <n v="0"/>
    <n v="0"/>
    <n v="0"/>
    <n v="0"/>
    <n v="0"/>
    <n v="0"/>
    <n v="0"/>
    <n v="0"/>
    <m/>
    <m/>
    <m/>
    <x v="11"/>
    <x v="7"/>
    <x v="4"/>
  </r>
  <r>
    <s v="7-10"/>
    <d v="2014-12-13T00:00:00"/>
    <n v="0"/>
    <n v="0"/>
    <n v="0"/>
    <n v="0"/>
    <n v="0"/>
    <n v="0"/>
    <n v="0"/>
    <n v="0"/>
    <n v="0"/>
    <n v="0"/>
    <n v="0"/>
    <m/>
    <m/>
    <m/>
    <x v="11"/>
    <x v="7"/>
    <x v="5"/>
  </r>
  <r>
    <m/>
    <d v="2014-12-14T00:00:00"/>
    <n v="0"/>
    <m/>
    <n v="0"/>
    <m/>
    <n v="0"/>
    <n v="0"/>
    <n v="0"/>
    <n v="0"/>
    <n v="0"/>
    <n v="0"/>
    <n v="0"/>
    <m/>
    <m/>
    <m/>
    <x v="12"/>
    <x v="7"/>
    <x v="6"/>
  </r>
  <r>
    <s v="7-11"/>
    <d v="2014-12-15T00:00:00"/>
    <n v="0"/>
    <n v="0"/>
    <n v="0"/>
    <n v="0"/>
    <n v="0"/>
    <n v="0"/>
    <n v="0"/>
    <n v="0"/>
    <n v="0"/>
    <n v="0"/>
    <n v="0"/>
    <m/>
    <m/>
    <m/>
    <x v="12"/>
    <x v="7"/>
    <x v="0"/>
  </r>
  <r>
    <s v="7-11"/>
    <d v="2014-12-16T00:00:00"/>
    <n v="0"/>
    <n v="0"/>
    <n v="0"/>
    <n v="0"/>
    <n v="0"/>
    <n v="0"/>
    <n v="0"/>
    <n v="0"/>
    <n v="0"/>
    <n v="0"/>
    <n v="0"/>
    <m/>
    <m/>
    <m/>
    <x v="12"/>
    <x v="7"/>
    <x v="1"/>
  </r>
  <r>
    <s v="7-11"/>
    <d v="2014-12-17T00:00:00"/>
    <n v="0"/>
    <n v="0"/>
    <n v="0"/>
    <n v="0"/>
    <n v="0"/>
    <n v="0"/>
    <n v="0"/>
    <n v="0"/>
    <n v="0"/>
    <n v="0"/>
    <n v="0"/>
    <m/>
    <m/>
    <m/>
    <x v="12"/>
    <x v="7"/>
    <x v="2"/>
  </r>
  <r>
    <s v="7-11"/>
    <d v="2014-12-18T00:00:00"/>
    <n v="0"/>
    <n v="0"/>
    <n v="0"/>
    <n v="0"/>
    <n v="0"/>
    <n v="0"/>
    <n v="0"/>
    <n v="0"/>
    <n v="0"/>
    <n v="0"/>
    <n v="0"/>
    <m/>
    <m/>
    <m/>
    <x v="12"/>
    <x v="7"/>
    <x v="3"/>
  </r>
  <r>
    <s v="7-11"/>
    <d v="2014-12-19T00:00:00"/>
    <n v="0"/>
    <n v="0"/>
    <n v="0"/>
    <n v="0"/>
    <n v="0"/>
    <n v="0"/>
    <n v="0"/>
    <n v="0"/>
    <n v="0"/>
    <n v="0"/>
    <n v="0"/>
    <m/>
    <m/>
    <m/>
    <x v="12"/>
    <x v="7"/>
    <x v="4"/>
  </r>
  <r>
    <s v="7-11"/>
    <d v="2014-12-20T00:00:00"/>
    <n v="0"/>
    <n v="0"/>
    <n v="0"/>
    <n v="0"/>
    <n v="0"/>
    <n v="0"/>
    <n v="0"/>
    <n v="0"/>
    <n v="0"/>
    <n v="0"/>
    <n v="0"/>
    <m/>
    <m/>
    <m/>
    <x v="12"/>
    <x v="7"/>
    <x v="5"/>
  </r>
  <r>
    <m/>
    <d v="2014-12-21T00:00:00"/>
    <n v="0"/>
    <m/>
    <n v="0"/>
    <m/>
    <n v="0"/>
    <n v="0"/>
    <n v="0"/>
    <n v="0"/>
    <n v="0"/>
    <n v="0"/>
    <n v="0"/>
    <m/>
    <m/>
    <m/>
    <x v="13"/>
    <x v="7"/>
    <x v="6"/>
  </r>
  <r>
    <s v="7-12"/>
    <d v="2014-12-22T00:00:00"/>
    <n v="0"/>
    <n v="0"/>
    <n v="0"/>
    <n v="0"/>
    <n v="0"/>
    <n v="0"/>
    <n v="0"/>
    <n v="0"/>
    <n v="0"/>
    <n v="0"/>
    <n v="0"/>
    <m/>
    <m/>
    <m/>
    <x v="13"/>
    <x v="7"/>
    <x v="0"/>
  </r>
  <r>
    <s v="7-12"/>
    <d v="2014-12-23T00:00:00"/>
    <n v="0"/>
    <n v="0"/>
    <n v="0"/>
    <n v="0"/>
    <n v="0"/>
    <n v="0"/>
    <n v="0"/>
    <n v="0"/>
    <n v="0"/>
    <n v="0"/>
    <n v="0"/>
    <m/>
    <m/>
    <m/>
    <x v="13"/>
    <x v="7"/>
    <x v="1"/>
  </r>
  <r>
    <s v="7-12"/>
    <d v="2014-12-24T00:00:00"/>
    <n v="0"/>
    <n v="0"/>
    <n v="0"/>
    <n v="0"/>
    <n v="0"/>
    <n v="0"/>
    <n v="0"/>
    <n v="0"/>
    <n v="0"/>
    <n v="0"/>
    <n v="0"/>
    <m/>
    <m/>
    <m/>
    <x v="13"/>
    <x v="7"/>
    <x v="2"/>
  </r>
  <r>
    <s v="7-12"/>
    <d v="2014-12-25T00:00:00"/>
    <n v="0"/>
    <n v="0"/>
    <n v="0"/>
    <n v="0"/>
    <n v="0"/>
    <n v="0"/>
    <n v="0"/>
    <n v="0"/>
    <n v="0"/>
    <n v="0"/>
    <n v="0"/>
    <s v="CHRISTMAS DAY"/>
    <m/>
    <m/>
    <x v="13"/>
    <x v="7"/>
    <x v="3"/>
  </r>
  <r>
    <s v="7-12"/>
    <d v="2014-12-26T00:00:00"/>
    <n v="0"/>
    <n v="0"/>
    <n v="0"/>
    <n v="0"/>
    <n v="0"/>
    <n v="0"/>
    <n v="0"/>
    <n v="0"/>
    <n v="0"/>
    <n v="0"/>
    <n v="0"/>
    <s v="BOXING DAY"/>
    <m/>
    <m/>
    <x v="13"/>
    <x v="7"/>
    <x v="4"/>
  </r>
  <r>
    <s v="7-12"/>
    <d v="2014-12-27T00:00:00"/>
    <n v="0"/>
    <n v="0"/>
    <n v="0"/>
    <n v="0"/>
    <n v="0"/>
    <n v="0"/>
    <n v="0"/>
    <n v="0"/>
    <n v="0"/>
    <n v="0"/>
    <n v="0"/>
    <s v="CLOSED"/>
    <m/>
    <m/>
    <x v="13"/>
    <x v="7"/>
    <x v="5"/>
  </r>
  <r>
    <m/>
    <d v="2014-12-28T00:00:00"/>
    <n v="0"/>
    <m/>
    <n v="0"/>
    <m/>
    <n v="0"/>
    <n v="0"/>
    <n v="0"/>
    <n v="0"/>
    <n v="0"/>
    <n v="0"/>
    <n v="0"/>
    <m/>
    <m/>
    <m/>
    <x v="14"/>
    <x v="7"/>
    <x v="6"/>
  </r>
  <r>
    <s v="7-13"/>
    <d v="2014-12-29T00:00:00"/>
    <n v="0"/>
    <n v="0"/>
    <n v="0"/>
    <n v="0"/>
    <n v="0"/>
    <n v="0"/>
    <n v="0"/>
    <n v="0"/>
    <n v="0"/>
    <n v="0"/>
    <n v="0"/>
    <m/>
    <m/>
    <m/>
    <x v="14"/>
    <x v="7"/>
    <x v="0"/>
  </r>
  <r>
    <s v="7-13"/>
    <d v="2014-12-30T00:00:00"/>
    <n v="0"/>
    <n v="0"/>
    <n v="0"/>
    <n v="0"/>
    <n v="0"/>
    <n v="0"/>
    <n v="0"/>
    <n v="0"/>
    <n v="0"/>
    <n v="0"/>
    <n v="0"/>
    <m/>
    <m/>
    <m/>
    <x v="14"/>
    <x v="7"/>
    <x v="1"/>
  </r>
  <r>
    <s v="7-13"/>
    <d v="2014-12-31T00:00:00"/>
    <n v="0"/>
    <n v="0"/>
    <n v="0"/>
    <n v="0"/>
    <n v="0"/>
    <n v="0"/>
    <n v="0"/>
    <n v="0"/>
    <n v="0"/>
    <n v="0"/>
    <n v="0"/>
    <m/>
    <m/>
    <m/>
    <x v="14"/>
    <x v="7"/>
    <x v="2"/>
  </r>
  <r>
    <s v="7-13"/>
    <d v="2015-01-01T00:00:00"/>
    <n v="0"/>
    <n v="0"/>
    <n v="0"/>
    <n v="0"/>
    <n v="0"/>
    <n v="0"/>
    <n v="0"/>
    <n v="0"/>
    <n v="0"/>
    <n v="0"/>
    <n v="0"/>
    <s v="NEW YEARS DAY"/>
    <m/>
    <m/>
    <x v="15"/>
    <x v="8"/>
    <x v="3"/>
  </r>
  <r>
    <s v="7-13"/>
    <d v="2015-01-02T00:00:00"/>
    <n v="0"/>
    <n v="0"/>
    <n v="0"/>
    <n v="0"/>
    <n v="0"/>
    <n v="0"/>
    <n v="0"/>
    <n v="0"/>
    <n v="0"/>
    <n v="0"/>
    <n v="0"/>
    <m/>
    <m/>
    <m/>
    <x v="15"/>
    <x v="8"/>
    <x v="4"/>
  </r>
  <r>
    <s v="7-13"/>
    <d v="2015-01-03T00:00:00"/>
    <n v="0"/>
    <n v="0"/>
    <n v="0"/>
    <n v="0"/>
    <n v="0"/>
    <n v="0"/>
    <n v="0"/>
    <n v="0"/>
    <n v="0"/>
    <n v="0"/>
    <n v="0"/>
    <m/>
    <m/>
    <m/>
    <x v="15"/>
    <x v="8"/>
    <x v="5"/>
  </r>
  <r>
    <m/>
    <d v="2015-01-04T00:00:00"/>
    <n v="0"/>
    <m/>
    <n v="0"/>
    <m/>
    <n v="0"/>
    <n v="0"/>
    <n v="0"/>
    <n v="0"/>
    <n v="0"/>
    <n v="0"/>
    <n v="0"/>
    <m/>
    <m/>
    <m/>
    <x v="16"/>
    <x v="8"/>
    <x v="6"/>
  </r>
  <r>
    <s v="7-14"/>
    <d v="2015-01-05T00:00:00"/>
    <n v="0"/>
    <n v="0"/>
    <n v="0"/>
    <n v="0"/>
    <n v="0"/>
    <n v="0"/>
    <n v="0"/>
    <n v="0"/>
    <n v="0"/>
    <n v="0"/>
    <n v="0"/>
    <m/>
    <m/>
    <m/>
    <x v="16"/>
    <x v="8"/>
    <x v="0"/>
  </r>
  <r>
    <s v="7-14"/>
    <d v="2015-01-06T00:00:00"/>
    <n v="0"/>
    <n v="0"/>
    <n v="0"/>
    <n v="0"/>
    <n v="0"/>
    <n v="0"/>
    <n v="0"/>
    <n v="0"/>
    <n v="0"/>
    <n v="0"/>
    <n v="0"/>
    <m/>
    <m/>
    <m/>
    <x v="16"/>
    <x v="8"/>
    <x v="1"/>
  </r>
  <r>
    <s v="7-14"/>
    <d v="2015-01-07T00:00:00"/>
    <n v="0"/>
    <n v="0"/>
    <n v="0"/>
    <n v="0"/>
    <n v="0"/>
    <n v="0"/>
    <n v="0"/>
    <n v="0"/>
    <n v="0"/>
    <n v="0"/>
    <n v="0"/>
    <m/>
    <m/>
    <m/>
    <x v="16"/>
    <x v="8"/>
    <x v="2"/>
  </r>
  <r>
    <s v="7-14"/>
    <d v="2015-01-08T00:00:00"/>
    <n v="0"/>
    <n v="0"/>
    <n v="0"/>
    <n v="0"/>
    <n v="0"/>
    <n v="0"/>
    <n v="0"/>
    <n v="0"/>
    <n v="0"/>
    <n v="0"/>
    <n v="0"/>
    <m/>
    <m/>
    <m/>
    <x v="16"/>
    <x v="8"/>
    <x v="3"/>
  </r>
  <r>
    <s v="7-14"/>
    <d v="2015-01-09T00:00:00"/>
    <n v="0"/>
    <n v="0"/>
    <n v="0"/>
    <n v="0"/>
    <n v="0"/>
    <n v="0"/>
    <n v="0"/>
    <n v="0"/>
    <n v="0"/>
    <n v="0"/>
    <n v="0"/>
    <m/>
    <m/>
    <m/>
    <x v="16"/>
    <x v="8"/>
    <x v="4"/>
  </r>
  <r>
    <s v="7-14"/>
    <d v="2015-01-10T00:00:00"/>
    <n v="0"/>
    <n v="0"/>
    <n v="0"/>
    <n v="0"/>
    <n v="0"/>
    <n v="0"/>
    <n v="0"/>
    <n v="0"/>
    <n v="0"/>
    <n v="0"/>
    <n v="0"/>
    <m/>
    <m/>
    <m/>
    <x v="16"/>
    <x v="8"/>
    <x v="5"/>
  </r>
  <r>
    <m/>
    <d v="2015-01-11T00:00:00"/>
    <n v="0"/>
    <m/>
    <n v="0"/>
    <m/>
    <n v="0"/>
    <n v="0"/>
    <n v="0"/>
    <n v="0"/>
    <n v="0"/>
    <n v="0"/>
    <n v="0"/>
    <m/>
    <m/>
    <m/>
    <x v="17"/>
    <x v="8"/>
    <x v="6"/>
  </r>
  <r>
    <s v="7-15"/>
    <d v="2015-01-12T00:00:00"/>
    <n v="0"/>
    <n v="0"/>
    <n v="0"/>
    <n v="0"/>
    <n v="0"/>
    <n v="0"/>
    <n v="0"/>
    <n v="0"/>
    <n v="0"/>
    <n v="0"/>
    <n v="0"/>
    <m/>
    <m/>
    <m/>
    <x v="17"/>
    <x v="8"/>
    <x v="0"/>
  </r>
  <r>
    <s v="7-15"/>
    <d v="2015-01-13T00:00:00"/>
    <n v="0"/>
    <n v="0"/>
    <n v="0"/>
    <n v="0"/>
    <n v="0"/>
    <n v="0"/>
    <n v="0"/>
    <n v="0"/>
    <n v="0"/>
    <n v="0"/>
    <n v="0"/>
    <m/>
    <m/>
    <m/>
    <x v="17"/>
    <x v="8"/>
    <x v="1"/>
  </r>
  <r>
    <s v="7-15"/>
    <d v="2015-01-14T00:00:00"/>
    <n v="0"/>
    <n v="0"/>
    <n v="0"/>
    <n v="0"/>
    <n v="0"/>
    <n v="0"/>
    <n v="0"/>
    <n v="0"/>
    <n v="0"/>
    <n v="0"/>
    <n v="0"/>
    <m/>
    <m/>
    <m/>
    <x v="17"/>
    <x v="8"/>
    <x v="2"/>
  </r>
  <r>
    <s v="7-15"/>
    <d v="2015-01-15T00:00:00"/>
    <n v="0"/>
    <n v="0"/>
    <n v="0"/>
    <n v="0"/>
    <n v="0"/>
    <n v="0"/>
    <n v="0"/>
    <n v="0"/>
    <n v="0"/>
    <n v="0"/>
    <n v="0"/>
    <m/>
    <m/>
    <m/>
    <x v="17"/>
    <x v="8"/>
    <x v="3"/>
  </r>
  <r>
    <s v="7-15"/>
    <d v="2015-01-16T00:00:00"/>
    <n v="0"/>
    <n v="0"/>
    <n v="0"/>
    <n v="0"/>
    <n v="0"/>
    <n v="0"/>
    <n v="0"/>
    <n v="0"/>
    <n v="0"/>
    <n v="0"/>
    <n v="0"/>
    <m/>
    <m/>
    <m/>
    <x v="17"/>
    <x v="8"/>
    <x v="4"/>
  </r>
  <r>
    <s v="7-15"/>
    <d v="2015-01-17T00:00:00"/>
    <n v="0"/>
    <n v="0"/>
    <n v="0"/>
    <n v="0"/>
    <n v="0"/>
    <n v="0"/>
    <n v="0"/>
    <n v="0"/>
    <n v="0"/>
    <n v="0"/>
    <n v="0"/>
    <m/>
    <m/>
    <m/>
    <x v="17"/>
    <x v="8"/>
    <x v="5"/>
  </r>
  <r>
    <m/>
    <d v="2015-01-18T00:00:00"/>
    <n v="0"/>
    <m/>
    <n v="0"/>
    <m/>
    <n v="0"/>
    <n v="0"/>
    <n v="0"/>
    <n v="0"/>
    <n v="0"/>
    <n v="0"/>
    <n v="0"/>
    <m/>
    <m/>
    <m/>
    <x v="18"/>
    <x v="8"/>
    <x v="6"/>
  </r>
  <r>
    <s v="7-16"/>
    <d v="2015-01-19T00:00:00"/>
    <n v="0"/>
    <n v="0"/>
    <n v="0"/>
    <n v="0"/>
    <n v="0"/>
    <n v="0"/>
    <n v="0"/>
    <n v="0"/>
    <n v="0"/>
    <n v="0"/>
    <n v="0"/>
    <m/>
    <m/>
    <m/>
    <x v="18"/>
    <x v="8"/>
    <x v="0"/>
  </r>
  <r>
    <s v="7-16"/>
    <d v="2015-01-20T00:00:00"/>
    <n v="0"/>
    <n v="0"/>
    <n v="0"/>
    <n v="0"/>
    <n v="0"/>
    <n v="0"/>
    <n v="0"/>
    <n v="0"/>
    <n v="0"/>
    <n v="0"/>
    <n v="0"/>
    <m/>
    <m/>
    <m/>
    <x v="18"/>
    <x v="8"/>
    <x v="1"/>
  </r>
  <r>
    <s v="7-16"/>
    <d v="2015-01-21T00:00:00"/>
    <n v="0"/>
    <n v="0"/>
    <n v="0"/>
    <n v="0"/>
    <n v="0"/>
    <n v="0"/>
    <n v="0"/>
    <n v="0"/>
    <n v="0"/>
    <n v="0"/>
    <n v="0"/>
    <m/>
    <m/>
    <m/>
    <x v="18"/>
    <x v="8"/>
    <x v="2"/>
  </r>
  <r>
    <s v="7-16"/>
    <d v="2015-01-22T00:00:00"/>
    <n v="0"/>
    <n v="0"/>
    <n v="0"/>
    <n v="0"/>
    <n v="0"/>
    <n v="0"/>
    <n v="0"/>
    <n v="0"/>
    <n v="0"/>
    <n v="0"/>
    <n v="0"/>
    <m/>
    <m/>
    <m/>
    <x v="18"/>
    <x v="8"/>
    <x v="3"/>
  </r>
  <r>
    <s v="7-16"/>
    <d v="2015-01-23T00:00:00"/>
    <n v="0"/>
    <n v="0"/>
    <n v="0"/>
    <n v="0"/>
    <n v="0"/>
    <n v="0"/>
    <n v="0"/>
    <n v="0"/>
    <n v="0"/>
    <n v="0"/>
    <n v="0"/>
    <m/>
    <m/>
    <m/>
    <x v="18"/>
    <x v="8"/>
    <x v="4"/>
  </r>
  <r>
    <s v="7-16"/>
    <d v="2015-01-24T00:00:00"/>
    <n v="0"/>
    <n v="0"/>
    <n v="0"/>
    <n v="0"/>
    <n v="0"/>
    <n v="0"/>
    <n v="0"/>
    <n v="0"/>
    <n v="0"/>
    <n v="0"/>
    <n v="0"/>
    <m/>
    <m/>
    <m/>
    <x v="18"/>
    <x v="8"/>
    <x v="5"/>
  </r>
  <r>
    <m/>
    <d v="2015-01-25T00:00:00"/>
    <n v="0"/>
    <m/>
    <n v="0"/>
    <m/>
    <n v="0"/>
    <n v="0"/>
    <n v="0"/>
    <n v="0"/>
    <n v="0"/>
    <n v="0"/>
    <n v="0"/>
    <m/>
    <m/>
    <m/>
    <x v="19"/>
    <x v="8"/>
    <x v="6"/>
  </r>
  <r>
    <s v="7-17"/>
    <d v="2015-01-26T00:00:00"/>
    <n v="0"/>
    <n v="0"/>
    <n v="0"/>
    <n v="0"/>
    <n v="0"/>
    <n v="0"/>
    <n v="0"/>
    <n v="0"/>
    <n v="0"/>
    <n v="0"/>
    <n v="0"/>
    <m/>
    <m/>
    <m/>
    <x v="19"/>
    <x v="8"/>
    <x v="0"/>
  </r>
  <r>
    <s v="7-17"/>
    <d v="2015-01-27T00:00:00"/>
    <n v="0"/>
    <n v="0"/>
    <n v="0"/>
    <n v="0"/>
    <n v="0"/>
    <n v="0"/>
    <n v="0"/>
    <n v="0"/>
    <n v="0"/>
    <n v="0"/>
    <n v="0"/>
    <m/>
    <m/>
    <m/>
    <x v="19"/>
    <x v="8"/>
    <x v="1"/>
  </r>
  <r>
    <s v="7-17"/>
    <d v="2015-01-28T00:00:00"/>
    <n v="0"/>
    <n v="0"/>
    <n v="0"/>
    <n v="0"/>
    <n v="0"/>
    <n v="0"/>
    <n v="0"/>
    <n v="0"/>
    <n v="0"/>
    <n v="0"/>
    <n v="0"/>
    <m/>
    <m/>
    <m/>
    <x v="19"/>
    <x v="8"/>
    <x v="2"/>
  </r>
  <r>
    <s v="7-17"/>
    <d v="2015-01-29T00:00:00"/>
    <n v="0"/>
    <n v="0"/>
    <n v="0"/>
    <n v="0"/>
    <n v="0"/>
    <n v="0"/>
    <n v="0"/>
    <n v="0"/>
    <n v="0"/>
    <n v="0"/>
    <n v="0"/>
    <m/>
    <m/>
    <m/>
    <x v="19"/>
    <x v="8"/>
    <x v="3"/>
  </r>
  <r>
    <s v="7-17"/>
    <d v="2015-01-30T00:00:00"/>
    <n v="0"/>
    <n v="0"/>
    <n v="0"/>
    <n v="0"/>
    <n v="0"/>
    <n v="0"/>
    <n v="0"/>
    <n v="0"/>
    <n v="0"/>
    <n v="0"/>
    <n v="0"/>
    <m/>
    <m/>
    <m/>
    <x v="19"/>
    <x v="8"/>
    <x v="4"/>
  </r>
  <r>
    <s v="7-17"/>
    <d v="2015-01-31T00:00:00"/>
    <n v="0"/>
    <n v="0"/>
    <n v="0"/>
    <n v="0"/>
    <n v="0"/>
    <n v="0"/>
    <n v="0"/>
    <n v="0"/>
    <n v="0"/>
    <n v="0"/>
    <n v="0"/>
    <m/>
    <m/>
    <m/>
    <x v="19"/>
    <x v="8"/>
    <x v="5"/>
  </r>
  <r>
    <m/>
    <d v="2015-02-01T00:00:00"/>
    <n v="0"/>
    <m/>
    <n v="0"/>
    <m/>
    <n v="0"/>
    <n v="0"/>
    <n v="0"/>
    <n v="0"/>
    <n v="0"/>
    <n v="0"/>
    <n v="0"/>
    <m/>
    <m/>
    <m/>
    <x v="20"/>
    <x v="8"/>
    <x v="6"/>
  </r>
  <r>
    <s v="7-18"/>
    <d v="2015-02-02T00:00:00"/>
    <n v="0"/>
    <n v="0"/>
    <n v="0"/>
    <n v="0"/>
    <n v="0"/>
    <n v="0"/>
    <n v="0"/>
    <n v="0"/>
    <n v="0"/>
    <n v="0"/>
    <n v="0"/>
    <m/>
    <m/>
    <m/>
    <x v="20"/>
    <x v="8"/>
    <x v="0"/>
  </r>
  <r>
    <s v="7-18"/>
    <d v="2015-02-03T00:00:00"/>
    <n v="0"/>
    <n v="0"/>
    <n v="0"/>
    <n v="0"/>
    <n v="0"/>
    <n v="0"/>
    <n v="0"/>
    <n v="0"/>
    <n v="0"/>
    <n v="0"/>
    <n v="0"/>
    <m/>
    <m/>
    <m/>
    <x v="20"/>
    <x v="8"/>
    <x v="1"/>
  </r>
  <r>
    <s v="7-18"/>
    <d v="2015-02-04T00:00:00"/>
    <n v="0"/>
    <n v="0"/>
    <n v="0"/>
    <n v="0"/>
    <n v="0"/>
    <n v="0"/>
    <n v="0"/>
    <n v="0"/>
    <n v="0"/>
    <n v="0"/>
    <n v="0"/>
    <m/>
    <m/>
    <m/>
    <x v="20"/>
    <x v="8"/>
    <x v="2"/>
  </r>
  <r>
    <s v="7-18"/>
    <d v="2015-02-05T00:00:00"/>
    <n v="0"/>
    <n v="0"/>
    <n v="0"/>
    <n v="0"/>
    <n v="0"/>
    <n v="0"/>
    <n v="0"/>
    <n v="0"/>
    <n v="0"/>
    <n v="0"/>
    <n v="0"/>
    <m/>
    <m/>
    <m/>
    <x v="20"/>
    <x v="8"/>
    <x v="3"/>
  </r>
  <r>
    <s v="7-18"/>
    <d v="2015-02-06T00:00:00"/>
    <n v="0"/>
    <n v="0"/>
    <n v="0"/>
    <n v="0"/>
    <n v="0"/>
    <n v="0"/>
    <n v="0"/>
    <n v="0"/>
    <n v="0"/>
    <n v="0"/>
    <n v="0"/>
    <m/>
    <m/>
    <m/>
    <x v="20"/>
    <x v="8"/>
    <x v="4"/>
  </r>
  <r>
    <s v="7-18"/>
    <d v="2015-02-07T00:00:00"/>
    <n v="0"/>
    <n v="0"/>
    <n v="0"/>
    <n v="0"/>
    <n v="0"/>
    <n v="0"/>
    <n v="0"/>
    <n v="0"/>
    <n v="0"/>
    <n v="0"/>
    <n v="0"/>
    <m/>
    <m/>
    <m/>
    <x v="20"/>
    <x v="8"/>
    <x v="5"/>
  </r>
  <r>
    <m/>
    <d v="2015-02-08T00:00:00"/>
    <n v="0"/>
    <m/>
    <n v="0"/>
    <m/>
    <n v="0"/>
    <n v="0"/>
    <n v="0"/>
    <n v="0"/>
    <n v="0"/>
    <n v="0"/>
    <n v="0"/>
    <m/>
    <m/>
    <m/>
    <x v="21"/>
    <x v="8"/>
    <x v="6"/>
  </r>
  <r>
    <s v="7-19"/>
    <d v="2015-02-09T00:00:00"/>
    <n v="0"/>
    <n v="0"/>
    <n v="0"/>
    <n v="0"/>
    <n v="0"/>
    <n v="0"/>
    <n v="0"/>
    <n v="0"/>
    <n v="0"/>
    <n v="0"/>
    <n v="0"/>
    <m/>
    <m/>
    <m/>
    <x v="21"/>
    <x v="8"/>
    <x v="0"/>
  </r>
  <r>
    <s v="7-19"/>
    <d v="2015-02-10T00:00:00"/>
    <n v="0"/>
    <n v="0"/>
    <n v="0"/>
    <n v="0"/>
    <n v="0"/>
    <n v="0"/>
    <n v="0"/>
    <n v="0"/>
    <n v="0"/>
    <n v="0"/>
    <n v="0"/>
    <m/>
    <m/>
    <m/>
    <x v="21"/>
    <x v="8"/>
    <x v="1"/>
  </r>
  <r>
    <s v="7-19"/>
    <d v="2015-02-11T00:00:00"/>
    <n v="0"/>
    <n v="0"/>
    <n v="0"/>
    <n v="0"/>
    <n v="0"/>
    <n v="0"/>
    <n v="0"/>
    <n v="0"/>
    <n v="0"/>
    <n v="0"/>
    <n v="0"/>
    <m/>
    <m/>
    <m/>
    <x v="21"/>
    <x v="8"/>
    <x v="2"/>
  </r>
  <r>
    <s v="7-19"/>
    <d v="2015-02-12T00:00:00"/>
    <n v="0"/>
    <n v="0"/>
    <n v="0"/>
    <n v="0"/>
    <n v="0"/>
    <n v="0"/>
    <n v="0"/>
    <n v="0"/>
    <n v="0"/>
    <n v="0"/>
    <n v="0"/>
    <m/>
    <m/>
    <m/>
    <x v="21"/>
    <x v="8"/>
    <x v="3"/>
  </r>
  <r>
    <s v="7-19"/>
    <d v="2015-02-13T00:00:00"/>
    <n v="0"/>
    <n v="0"/>
    <n v="0"/>
    <n v="0"/>
    <n v="0"/>
    <n v="0"/>
    <n v="0"/>
    <n v="0"/>
    <n v="0"/>
    <n v="0"/>
    <n v="0"/>
    <m/>
    <m/>
    <m/>
    <x v="21"/>
    <x v="8"/>
    <x v="4"/>
  </r>
  <r>
    <s v="7-19"/>
    <d v="2015-02-14T00:00:00"/>
    <n v="0"/>
    <n v="0"/>
    <n v="0"/>
    <n v="0"/>
    <n v="0"/>
    <n v="0"/>
    <n v="0"/>
    <n v="0"/>
    <n v="0"/>
    <n v="0"/>
    <n v="0"/>
    <m/>
    <m/>
    <m/>
    <x v="21"/>
    <x v="8"/>
    <x v="5"/>
  </r>
  <r>
    <m/>
    <d v="2015-02-15T00:00:00"/>
    <n v="0"/>
    <m/>
    <n v="0"/>
    <m/>
    <n v="0"/>
    <n v="0"/>
    <n v="0"/>
    <n v="0"/>
    <n v="0"/>
    <n v="0"/>
    <n v="0"/>
    <m/>
    <m/>
    <m/>
    <x v="22"/>
    <x v="8"/>
    <x v="6"/>
  </r>
  <r>
    <s v="7-20"/>
    <d v="2015-02-16T00:00:00"/>
    <n v="0"/>
    <n v="0"/>
    <n v="0"/>
    <n v="0"/>
    <n v="0"/>
    <n v="0"/>
    <n v="0"/>
    <n v="0"/>
    <n v="0"/>
    <n v="0"/>
    <n v="0"/>
    <m/>
    <m/>
    <m/>
    <x v="22"/>
    <x v="8"/>
    <x v="0"/>
  </r>
  <r>
    <s v="7-20"/>
    <d v="2015-02-17T00:00:00"/>
    <n v="0"/>
    <n v="0"/>
    <n v="0"/>
    <n v="0"/>
    <n v="0"/>
    <n v="0"/>
    <n v="0"/>
    <n v="0"/>
    <n v="0"/>
    <n v="0"/>
    <n v="0"/>
    <m/>
    <m/>
    <m/>
    <x v="22"/>
    <x v="8"/>
    <x v="1"/>
  </r>
  <r>
    <s v="7-20"/>
    <d v="2015-02-18T00:00:00"/>
    <n v="0"/>
    <n v="0"/>
    <n v="0"/>
    <n v="0"/>
    <n v="0"/>
    <n v="0"/>
    <n v="0"/>
    <n v="0"/>
    <n v="0"/>
    <n v="0"/>
    <n v="0"/>
    <m/>
    <m/>
    <m/>
    <x v="22"/>
    <x v="8"/>
    <x v="2"/>
  </r>
  <r>
    <s v="7-20"/>
    <d v="2015-02-19T00:00:00"/>
    <n v="0"/>
    <n v="0"/>
    <n v="0"/>
    <n v="0"/>
    <n v="0"/>
    <n v="0"/>
    <n v="0"/>
    <n v="0"/>
    <n v="0"/>
    <n v="0"/>
    <n v="0"/>
    <m/>
    <m/>
    <m/>
    <x v="22"/>
    <x v="8"/>
    <x v="3"/>
  </r>
  <r>
    <s v="7-20"/>
    <d v="2015-02-20T00:00:00"/>
    <n v="0"/>
    <n v="0"/>
    <n v="0"/>
    <n v="0"/>
    <n v="0"/>
    <n v="0"/>
    <n v="0"/>
    <n v="0"/>
    <n v="0"/>
    <n v="0"/>
    <n v="0"/>
    <m/>
    <m/>
    <m/>
    <x v="22"/>
    <x v="8"/>
    <x v="4"/>
  </r>
  <r>
    <s v="7-20"/>
    <d v="2015-02-21T00:00:00"/>
    <n v="0"/>
    <n v="0"/>
    <n v="0"/>
    <n v="0"/>
    <n v="0"/>
    <n v="0"/>
    <n v="0"/>
    <n v="0"/>
    <n v="0"/>
    <n v="0"/>
    <n v="0"/>
    <m/>
    <m/>
    <m/>
    <x v="22"/>
    <x v="8"/>
    <x v="5"/>
  </r>
  <r>
    <m/>
    <d v="2015-02-22T00:00:00"/>
    <n v="0"/>
    <m/>
    <n v="0"/>
    <m/>
    <n v="0"/>
    <n v="0"/>
    <n v="0"/>
    <n v="0"/>
    <n v="0"/>
    <n v="0"/>
    <n v="0"/>
    <m/>
    <m/>
    <m/>
    <x v="23"/>
    <x v="8"/>
    <x v="6"/>
  </r>
  <r>
    <s v="7-21"/>
    <d v="2015-02-23T00:00:00"/>
    <n v="0"/>
    <n v="0"/>
    <n v="0"/>
    <n v="0"/>
    <n v="0"/>
    <n v="0"/>
    <n v="0"/>
    <n v="0"/>
    <n v="0"/>
    <n v="0"/>
    <n v="0"/>
    <m/>
    <m/>
    <m/>
    <x v="23"/>
    <x v="8"/>
    <x v="0"/>
  </r>
  <r>
    <s v="7-21"/>
    <d v="2015-02-24T00:00:00"/>
    <n v="0"/>
    <n v="0"/>
    <n v="0"/>
    <n v="0"/>
    <n v="0"/>
    <n v="0"/>
    <n v="0"/>
    <n v="0"/>
    <n v="0"/>
    <n v="0"/>
    <n v="0"/>
    <m/>
    <m/>
    <m/>
    <x v="23"/>
    <x v="8"/>
    <x v="1"/>
  </r>
  <r>
    <s v="7-21"/>
    <d v="2015-02-25T00:00:00"/>
    <n v="0"/>
    <n v="0"/>
    <n v="0"/>
    <n v="0"/>
    <n v="0"/>
    <n v="0"/>
    <n v="0"/>
    <n v="0"/>
    <n v="0"/>
    <n v="0"/>
    <n v="0"/>
    <m/>
    <m/>
    <m/>
    <x v="23"/>
    <x v="8"/>
    <x v="2"/>
  </r>
  <r>
    <s v="7-21"/>
    <d v="2015-02-26T00:00:00"/>
    <n v="0"/>
    <n v="0"/>
    <n v="0"/>
    <n v="0"/>
    <n v="0"/>
    <n v="0"/>
    <n v="0"/>
    <n v="0"/>
    <n v="0"/>
    <n v="0"/>
    <n v="0"/>
    <m/>
    <m/>
    <m/>
    <x v="23"/>
    <x v="8"/>
    <x v="3"/>
  </r>
  <r>
    <s v="7-21"/>
    <d v="2015-02-27T00:00:00"/>
    <n v="0"/>
    <n v="0"/>
    <n v="0"/>
    <n v="0"/>
    <n v="0"/>
    <n v="0"/>
    <n v="0"/>
    <n v="0"/>
    <n v="0"/>
    <n v="0"/>
    <n v="0"/>
    <m/>
    <m/>
    <m/>
    <x v="23"/>
    <x v="8"/>
    <x v="4"/>
  </r>
  <r>
    <s v="7-21"/>
    <d v="2015-02-28T00:00:00"/>
    <n v="0"/>
    <n v="0"/>
    <n v="0"/>
    <n v="0"/>
    <n v="0"/>
    <n v="0"/>
    <n v="0"/>
    <n v="0"/>
    <n v="0"/>
    <n v="0"/>
    <n v="0"/>
    <m/>
    <m/>
    <m/>
    <x v="23"/>
    <x v="8"/>
    <x v="5"/>
  </r>
  <r>
    <m/>
    <d v="2015-03-01T00:00:00"/>
    <n v="0"/>
    <m/>
    <n v="0"/>
    <m/>
    <n v="0"/>
    <n v="0"/>
    <n v="0"/>
    <n v="0"/>
    <n v="0"/>
    <n v="0"/>
    <n v="0"/>
    <m/>
    <m/>
    <m/>
    <x v="24"/>
    <x v="8"/>
    <x v="6"/>
  </r>
  <r>
    <s v="7-22"/>
    <d v="2015-03-02T00:00:00"/>
    <n v="0"/>
    <n v="0"/>
    <n v="0"/>
    <n v="0"/>
    <n v="0"/>
    <n v="0"/>
    <n v="0"/>
    <n v="0"/>
    <n v="0"/>
    <n v="0"/>
    <n v="0"/>
    <m/>
    <m/>
    <m/>
    <x v="24"/>
    <x v="8"/>
    <x v="0"/>
  </r>
  <r>
    <s v="7-22"/>
    <d v="2015-03-03T00:00:00"/>
    <n v="0"/>
    <n v="0"/>
    <n v="0"/>
    <n v="0"/>
    <n v="0"/>
    <n v="0"/>
    <n v="0"/>
    <n v="0"/>
    <n v="0"/>
    <n v="0"/>
    <n v="0"/>
    <m/>
    <m/>
    <m/>
    <x v="24"/>
    <x v="8"/>
    <x v="1"/>
  </r>
  <r>
    <s v="7-22"/>
    <d v="2015-03-04T00:00:00"/>
    <n v="0"/>
    <n v="0"/>
    <n v="0"/>
    <n v="0"/>
    <n v="0"/>
    <n v="0"/>
    <n v="0"/>
    <n v="0"/>
    <n v="0"/>
    <n v="0"/>
    <n v="0"/>
    <m/>
    <m/>
    <m/>
    <x v="24"/>
    <x v="8"/>
    <x v="2"/>
  </r>
  <r>
    <s v="7-22"/>
    <d v="2015-03-05T00:00:00"/>
    <n v="0"/>
    <n v="0"/>
    <n v="0"/>
    <n v="0"/>
    <n v="0"/>
    <n v="0"/>
    <n v="0"/>
    <n v="0"/>
    <n v="0"/>
    <n v="0"/>
    <n v="0"/>
    <m/>
    <m/>
    <m/>
    <x v="24"/>
    <x v="8"/>
    <x v="3"/>
  </r>
  <r>
    <s v="7-22"/>
    <d v="2015-03-06T00:00:00"/>
    <n v="0"/>
    <n v="0"/>
    <n v="0"/>
    <n v="0"/>
    <n v="0"/>
    <n v="0"/>
    <n v="0"/>
    <n v="0"/>
    <n v="0"/>
    <n v="0"/>
    <n v="0"/>
    <m/>
    <m/>
    <m/>
    <x v="24"/>
    <x v="8"/>
    <x v="4"/>
  </r>
  <r>
    <s v="7-22"/>
    <d v="2015-03-07T00:00:00"/>
    <n v="0"/>
    <n v="0"/>
    <n v="0"/>
    <n v="0"/>
    <n v="0"/>
    <n v="0"/>
    <n v="0"/>
    <n v="0"/>
    <n v="0"/>
    <n v="0"/>
    <n v="0"/>
    <m/>
    <m/>
    <m/>
    <x v="24"/>
    <x v="8"/>
    <x v="5"/>
  </r>
  <r>
    <m/>
    <d v="2015-03-08T00:00:00"/>
    <n v="0"/>
    <m/>
    <n v="0"/>
    <m/>
    <n v="0"/>
    <n v="0"/>
    <n v="0"/>
    <n v="0"/>
    <n v="0"/>
    <n v="0"/>
    <n v="0"/>
    <m/>
    <m/>
    <m/>
    <x v="25"/>
    <x v="8"/>
    <x v="6"/>
  </r>
  <r>
    <s v="7-23"/>
    <d v="2015-03-09T00:00:00"/>
    <n v="0"/>
    <n v="0"/>
    <n v="0"/>
    <n v="0"/>
    <n v="0"/>
    <n v="0"/>
    <n v="0"/>
    <n v="0"/>
    <n v="0"/>
    <n v="0"/>
    <n v="0"/>
    <m/>
    <m/>
    <m/>
    <x v="25"/>
    <x v="8"/>
    <x v="0"/>
  </r>
  <r>
    <s v="7-23"/>
    <d v="2015-03-10T00:00:00"/>
    <n v="0"/>
    <n v="0"/>
    <n v="0"/>
    <n v="0"/>
    <n v="0"/>
    <n v="0"/>
    <n v="0"/>
    <n v="0"/>
    <n v="0"/>
    <n v="0"/>
    <n v="0"/>
    <m/>
    <m/>
    <m/>
    <x v="25"/>
    <x v="8"/>
    <x v="1"/>
  </r>
  <r>
    <s v="7-23"/>
    <d v="2015-03-11T00:00:00"/>
    <n v="0"/>
    <n v="0"/>
    <n v="0"/>
    <n v="0"/>
    <n v="0"/>
    <n v="0"/>
    <n v="0"/>
    <n v="0"/>
    <n v="0"/>
    <n v="0"/>
    <n v="0"/>
    <m/>
    <m/>
    <m/>
    <x v="25"/>
    <x v="8"/>
    <x v="2"/>
  </r>
  <r>
    <s v="7-23"/>
    <d v="2015-03-12T00:00:00"/>
    <n v="0"/>
    <n v="0"/>
    <n v="0"/>
    <n v="0"/>
    <n v="0"/>
    <n v="0"/>
    <n v="0"/>
    <n v="0"/>
    <n v="0"/>
    <n v="0"/>
    <n v="0"/>
    <m/>
    <m/>
    <m/>
    <x v="25"/>
    <x v="8"/>
    <x v="3"/>
  </r>
  <r>
    <s v="7-23"/>
    <d v="2015-03-13T00:00:00"/>
    <n v="0"/>
    <n v="0"/>
    <n v="0"/>
    <n v="0"/>
    <n v="0"/>
    <n v="0"/>
    <n v="0"/>
    <n v="0"/>
    <n v="0"/>
    <n v="0"/>
    <n v="0"/>
    <m/>
    <m/>
    <m/>
    <x v="25"/>
    <x v="8"/>
    <x v="4"/>
  </r>
  <r>
    <s v="7-23"/>
    <d v="2015-03-14T00:00:00"/>
    <n v="0"/>
    <n v="0"/>
    <n v="0"/>
    <n v="0"/>
    <n v="0"/>
    <n v="0"/>
    <n v="0"/>
    <n v="0"/>
    <n v="0"/>
    <n v="0"/>
    <n v="0"/>
    <m/>
    <m/>
    <m/>
    <x v="25"/>
    <x v="8"/>
    <x v="5"/>
  </r>
  <r>
    <m/>
    <d v="2015-03-15T00:00:00"/>
    <n v="0"/>
    <m/>
    <n v="0"/>
    <m/>
    <n v="0"/>
    <n v="0"/>
    <n v="0"/>
    <n v="0"/>
    <n v="0"/>
    <n v="0"/>
    <n v="0"/>
    <m/>
    <m/>
    <m/>
    <x v="26"/>
    <x v="8"/>
    <x v="6"/>
  </r>
  <r>
    <s v="7-24"/>
    <d v="2015-03-16T00:00:00"/>
    <n v="0"/>
    <n v="0"/>
    <n v="0"/>
    <n v="0"/>
    <n v="0"/>
    <n v="0"/>
    <n v="0"/>
    <n v="0"/>
    <n v="0"/>
    <n v="0"/>
    <n v="0"/>
    <m/>
    <m/>
    <m/>
    <x v="26"/>
    <x v="8"/>
    <x v="0"/>
  </r>
  <r>
    <s v="7-24"/>
    <d v="2015-03-17T00:00:00"/>
    <n v="0"/>
    <n v="0"/>
    <n v="0"/>
    <n v="0"/>
    <n v="0"/>
    <n v="0"/>
    <n v="0"/>
    <n v="0"/>
    <n v="0"/>
    <n v="0"/>
    <n v="0"/>
    <m/>
    <m/>
    <m/>
    <x v="26"/>
    <x v="8"/>
    <x v="1"/>
  </r>
  <r>
    <s v="7-24"/>
    <d v="2015-03-18T00:00:00"/>
    <n v="0"/>
    <n v="0"/>
    <n v="0"/>
    <n v="0"/>
    <n v="0"/>
    <n v="0"/>
    <n v="0"/>
    <n v="0"/>
    <n v="0"/>
    <n v="0"/>
    <n v="0"/>
    <m/>
    <m/>
    <m/>
    <x v="26"/>
    <x v="8"/>
    <x v="2"/>
  </r>
  <r>
    <s v="7-24"/>
    <d v="2015-03-19T00:00:00"/>
    <n v="0"/>
    <n v="0"/>
    <n v="0"/>
    <n v="0"/>
    <n v="0"/>
    <n v="0"/>
    <n v="0"/>
    <n v="0"/>
    <n v="0"/>
    <n v="0"/>
    <n v="0"/>
    <m/>
    <m/>
    <m/>
    <x v="26"/>
    <x v="8"/>
    <x v="3"/>
  </r>
  <r>
    <s v="7-24"/>
    <d v="2015-03-20T00:00:00"/>
    <n v="0"/>
    <n v="0"/>
    <n v="0"/>
    <n v="0"/>
    <n v="0"/>
    <n v="0"/>
    <n v="0"/>
    <n v="0"/>
    <n v="0"/>
    <n v="0"/>
    <n v="0"/>
    <m/>
    <m/>
    <m/>
    <x v="26"/>
    <x v="8"/>
    <x v="4"/>
  </r>
  <r>
    <s v="7-24"/>
    <d v="2015-03-21T00:00:00"/>
    <n v="0"/>
    <n v="0"/>
    <n v="0"/>
    <n v="0"/>
    <n v="0"/>
    <n v="0"/>
    <n v="0"/>
    <n v="0"/>
    <n v="0"/>
    <n v="0"/>
    <n v="0"/>
    <m/>
    <m/>
    <m/>
    <x v="26"/>
    <x v="8"/>
    <x v="5"/>
  </r>
  <r>
    <m/>
    <d v="2015-03-22T00:00:00"/>
    <n v="0"/>
    <m/>
    <n v="0"/>
    <m/>
    <n v="0"/>
    <n v="0"/>
    <n v="0"/>
    <n v="0"/>
    <n v="0"/>
    <n v="0"/>
    <n v="0"/>
    <m/>
    <m/>
    <m/>
    <x v="27"/>
    <x v="8"/>
    <x v="6"/>
  </r>
  <r>
    <s v="7-25"/>
    <d v="2015-03-23T00:00:00"/>
    <n v="0"/>
    <n v="0"/>
    <n v="0"/>
    <n v="0"/>
    <n v="0"/>
    <n v="0"/>
    <n v="0"/>
    <n v="0"/>
    <n v="0"/>
    <n v="0"/>
    <n v="0"/>
    <m/>
    <m/>
    <m/>
    <x v="27"/>
    <x v="8"/>
    <x v="0"/>
  </r>
  <r>
    <s v="7-25"/>
    <d v="2015-03-24T00:00:00"/>
    <n v="0"/>
    <n v="0"/>
    <n v="0"/>
    <n v="0"/>
    <n v="0"/>
    <n v="0"/>
    <n v="0"/>
    <n v="0"/>
    <n v="0"/>
    <n v="0"/>
    <n v="0"/>
    <m/>
    <m/>
    <m/>
    <x v="27"/>
    <x v="8"/>
    <x v="1"/>
  </r>
  <r>
    <s v="7-25"/>
    <d v="2015-03-25T00:00:00"/>
    <n v="0"/>
    <n v="0"/>
    <n v="0"/>
    <n v="0"/>
    <n v="0"/>
    <n v="0"/>
    <n v="0"/>
    <n v="0"/>
    <n v="0"/>
    <n v="0"/>
    <n v="0"/>
    <m/>
    <m/>
    <m/>
    <x v="27"/>
    <x v="8"/>
    <x v="2"/>
  </r>
  <r>
    <s v="7-25"/>
    <d v="2015-03-26T00:00:00"/>
    <n v="0"/>
    <n v="0"/>
    <n v="0"/>
    <n v="0"/>
    <n v="0"/>
    <n v="0"/>
    <n v="0"/>
    <n v="0"/>
    <n v="0"/>
    <n v="0"/>
    <n v="0"/>
    <m/>
    <m/>
    <m/>
    <x v="27"/>
    <x v="8"/>
    <x v="3"/>
  </r>
  <r>
    <s v="7-25"/>
    <d v="2015-03-27T00:00:00"/>
    <n v="0"/>
    <n v="0"/>
    <n v="0"/>
    <n v="0"/>
    <n v="0"/>
    <n v="0"/>
    <n v="0"/>
    <n v="0"/>
    <n v="0"/>
    <n v="0"/>
    <n v="0"/>
    <m/>
    <m/>
    <m/>
    <x v="27"/>
    <x v="8"/>
    <x v="4"/>
  </r>
  <r>
    <s v="7-25"/>
    <d v="2015-03-28T00:00:00"/>
    <n v="0"/>
    <n v="0"/>
    <n v="0"/>
    <n v="0"/>
    <n v="0"/>
    <n v="0"/>
    <n v="0"/>
    <n v="0"/>
    <n v="0"/>
    <n v="0"/>
    <n v="0"/>
    <m/>
    <m/>
    <m/>
    <x v="27"/>
    <x v="8"/>
    <x v="5"/>
  </r>
  <r>
    <m/>
    <d v="2015-03-29T00:00:00"/>
    <n v="0"/>
    <m/>
    <n v="0"/>
    <m/>
    <n v="0"/>
    <n v="0"/>
    <n v="0"/>
    <n v="0"/>
    <n v="0"/>
    <n v="0"/>
    <n v="0"/>
    <m/>
    <m/>
    <m/>
    <x v="28"/>
    <x v="8"/>
    <x v="6"/>
  </r>
  <r>
    <s v="7-26"/>
    <d v="2015-03-30T00:00:00"/>
    <n v="0"/>
    <n v="0"/>
    <n v="0"/>
    <n v="0"/>
    <n v="0"/>
    <n v="0"/>
    <n v="0"/>
    <n v="0"/>
    <n v="0"/>
    <n v="0"/>
    <n v="0"/>
    <m/>
    <m/>
    <m/>
    <x v="28"/>
    <x v="8"/>
    <x v="0"/>
  </r>
  <r>
    <s v="7-26"/>
    <d v="2015-03-31T00:00:00"/>
    <n v="0"/>
    <n v="0"/>
    <n v="0"/>
    <n v="0"/>
    <n v="0"/>
    <n v="0"/>
    <n v="0"/>
    <n v="0"/>
    <n v="0"/>
    <n v="0"/>
    <n v="0"/>
    <m/>
    <m/>
    <m/>
    <x v="28"/>
    <x v="8"/>
    <x v="1"/>
  </r>
  <r>
    <s v="7-26"/>
    <d v="2015-04-01T00:00:00"/>
    <n v="0"/>
    <n v="0"/>
    <n v="0"/>
    <n v="0"/>
    <n v="0"/>
    <n v="0"/>
    <n v="0"/>
    <n v="0"/>
    <n v="0"/>
    <n v="0"/>
    <n v="0"/>
    <m/>
    <m/>
    <m/>
    <x v="28"/>
    <x v="8"/>
    <x v="2"/>
  </r>
  <r>
    <s v="7-26"/>
    <d v="2015-04-02T00:00:00"/>
    <n v="0"/>
    <n v="0"/>
    <n v="0"/>
    <n v="0"/>
    <n v="0"/>
    <n v="0"/>
    <n v="0"/>
    <n v="0"/>
    <n v="0"/>
    <n v="0"/>
    <n v="0"/>
    <m/>
    <m/>
    <m/>
    <x v="28"/>
    <x v="8"/>
    <x v="3"/>
  </r>
  <r>
    <s v="7-26"/>
    <d v="2015-04-03T00:00:00"/>
    <n v="0"/>
    <n v="0"/>
    <n v="0"/>
    <n v="0"/>
    <n v="0"/>
    <n v="0"/>
    <n v="0"/>
    <n v="0"/>
    <n v="0"/>
    <n v="0"/>
    <n v="0"/>
    <m/>
    <m/>
    <m/>
    <x v="28"/>
    <x v="8"/>
    <x v="4"/>
  </r>
  <r>
    <s v="7-26"/>
    <d v="2015-04-04T00:00:00"/>
    <n v="0"/>
    <n v="0"/>
    <n v="0"/>
    <n v="0"/>
    <n v="0"/>
    <n v="0"/>
    <n v="0"/>
    <n v="0"/>
    <n v="0"/>
    <n v="0"/>
    <n v="0"/>
    <m/>
    <m/>
    <m/>
    <x v="28"/>
    <x v="8"/>
    <x v="5"/>
  </r>
  <r>
    <m/>
    <d v="2015-04-05T00:00:00"/>
    <n v="0"/>
    <m/>
    <n v="0"/>
    <m/>
    <n v="0"/>
    <n v="0"/>
    <n v="0"/>
    <n v="0"/>
    <n v="0"/>
    <n v="0"/>
    <n v="0"/>
    <m/>
    <m/>
    <m/>
    <x v="29"/>
    <x v="8"/>
    <x v="6"/>
  </r>
  <r>
    <s v="7-27"/>
    <d v="2015-04-06T00:00:00"/>
    <n v="0"/>
    <n v="0"/>
    <n v="0"/>
    <n v="0"/>
    <n v="0"/>
    <n v="0"/>
    <n v="0"/>
    <n v="0"/>
    <n v="0"/>
    <n v="0"/>
    <n v="0"/>
    <m/>
    <m/>
    <m/>
    <x v="29"/>
    <x v="8"/>
    <x v="0"/>
  </r>
  <r>
    <s v="7-27"/>
    <d v="2015-04-07T00:00:00"/>
    <n v="0"/>
    <n v="0"/>
    <n v="0"/>
    <n v="0"/>
    <n v="0"/>
    <n v="0"/>
    <n v="0"/>
    <n v="0"/>
    <n v="0"/>
    <n v="0"/>
    <n v="0"/>
    <m/>
    <m/>
    <m/>
    <x v="29"/>
    <x v="8"/>
    <x v="1"/>
  </r>
  <r>
    <s v="7-27"/>
    <d v="2015-04-08T00:00:00"/>
    <n v="0"/>
    <n v="0"/>
    <n v="0"/>
    <n v="0"/>
    <n v="0"/>
    <n v="0"/>
    <n v="0"/>
    <n v="0"/>
    <n v="0"/>
    <n v="0"/>
    <n v="0"/>
    <m/>
    <m/>
    <m/>
    <x v="29"/>
    <x v="8"/>
    <x v="2"/>
  </r>
  <r>
    <s v="7-27"/>
    <d v="2015-04-09T00:00:00"/>
    <n v="0"/>
    <n v="0"/>
    <n v="0"/>
    <n v="0"/>
    <n v="0"/>
    <n v="0"/>
    <n v="0"/>
    <n v="0"/>
    <n v="0"/>
    <n v="0"/>
    <n v="0"/>
    <m/>
    <m/>
    <m/>
    <x v="29"/>
    <x v="8"/>
    <x v="3"/>
  </r>
  <r>
    <s v="7-27"/>
    <d v="2015-04-10T00:00:00"/>
    <n v="0"/>
    <n v="0"/>
    <n v="0"/>
    <n v="0"/>
    <n v="0"/>
    <n v="0"/>
    <n v="0"/>
    <n v="0"/>
    <n v="0"/>
    <n v="0"/>
    <n v="0"/>
    <m/>
    <m/>
    <m/>
    <x v="29"/>
    <x v="8"/>
    <x v="4"/>
  </r>
  <r>
    <s v="7-27"/>
    <d v="2015-04-11T00:00:00"/>
    <n v="0"/>
    <n v="0"/>
    <n v="0"/>
    <n v="0"/>
    <n v="0"/>
    <n v="0"/>
    <n v="0"/>
    <n v="0"/>
    <n v="0"/>
    <n v="0"/>
    <n v="0"/>
    <m/>
    <m/>
    <m/>
    <x v="29"/>
    <x v="8"/>
    <x v="5"/>
  </r>
  <r>
    <m/>
    <d v="2015-04-12T00:00:00"/>
    <n v="0"/>
    <m/>
    <n v="0"/>
    <m/>
    <n v="0"/>
    <n v="0"/>
    <n v="0"/>
    <n v="0"/>
    <n v="0"/>
    <n v="0"/>
    <n v="0"/>
    <m/>
    <m/>
    <m/>
    <x v="30"/>
    <x v="8"/>
    <x v="6"/>
  </r>
  <r>
    <s v="7-28"/>
    <d v="2015-04-13T00:00:00"/>
    <n v="0"/>
    <n v="0"/>
    <n v="0"/>
    <n v="0"/>
    <n v="0"/>
    <n v="0"/>
    <n v="0"/>
    <n v="0"/>
    <n v="0"/>
    <n v="0"/>
    <n v="0"/>
    <m/>
    <m/>
    <m/>
    <x v="30"/>
    <x v="8"/>
    <x v="0"/>
  </r>
  <r>
    <s v="7-28"/>
    <d v="2015-04-14T00:00:00"/>
    <n v="0"/>
    <n v="0"/>
    <n v="0"/>
    <n v="0"/>
    <n v="0"/>
    <n v="0"/>
    <n v="0"/>
    <n v="0"/>
    <n v="0"/>
    <n v="0"/>
    <n v="0"/>
    <m/>
    <m/>
    <m/>
    <x v="30"/>
    <x v="8"/>
    <x v="1"/>
  </r>
  <r>
    <s v="7-28"/>
    <d v="2015-04-15T00:00:00"/>
    <n v="0"/>
    <n v="0"/>
    <n v="0"/>
    <n v="0"/>
    <n v="0"/>
    <n v="0"/>
    <n v="0"/>
    <n v="0"/>
    <n v="0"/>
    <n v="0"/>
    <n v="0"/>
    <m/>
    <m/>
    <m/>
    <x v="30"/>
    <x v="8"/>
    <x v="2"/>
  </r>
  <r>
    <s v="7-28"/>
    <d v="2015-04-16T00:00:00"/>
    <n v="0"/>
    <n v="0"/>
    <n v="0"/>
    <n v="0"/>
    <n v="0"/>
    <n v="0"/>
    <n v="0"/>
    <n v="0"/>
    <n v="0"/>
    <n v="0"/>
    <n v="0"/>
    <m/>
    <m/>
    <m/>
    <x v="30"/>
    <x v="8"/>
    <x v="3"/>
  </r>
  <r>
    <s v="7-28"/>
    <d v="2015-04-17T00:00:00"/>
    <n v="0"/>
    <n v="0"/>
    <n v="0"/>
    <n v="0"/>
    <n v="0"/>
    <n v="0"/>
    <n v="0"/>
    <n v="0"/>
    <n v="0"/>
    <n v="0"/>
    <n v="0"/>
    <m/>
    <m/>
    <m/>
    <x v="30"/>
    <x v="8"/>
    <x v="4"/>
  </r>
  <r>
    <s v="7-28"/>
    <d v="2015-04-18T00:00:00"/>
    <n v="0"/>
    <n v="0"/>
    <n v="0"/>
    <n v="0"/>
    <n v="0"/>
    <n v="0"/>
    <n v="0"/>
    <n v="0"/>
    <n v="0"/>
    <n v="0"/>
    <n v="0"/>
    <m/>
    <m/>
    <m/>
    <x v="30"/>
    <x v="8"/>
    <x v="5"/>
  </r>
  <r>
    <m/>
    <d v="2015-04-19T00:00:00"/>
    <n v="0"/>
    <m/>
    <n v="0"/>
    <m/>
    <n v="0"/>
    <n v="0"/>
    <n v="0"/>
    <n v="0"/>
    <n v="0"/>
    <n v="0"/>
    <n v="0"/>
    <m/>
    <m/>
    <m/>
    <x v="31"/>
    <x v="8"/>
    <x v="6"/>
  </r>
  <r>
    <s v="7-29"/>
    <d v="2015-04-20T00:00:00"/>
    <n v="0"/>
    <n v="0"/>
    <n v="0"/>
    <n v="0"/>
    <n v="0"/>
    <n v="0"/>
    <n v="0"/>
    <n v="0"/>
    <n v="0"/>
    <n v="0"/>
    <n v="0"/>
    <m/>
    <m/>
    <m/>
    <x v="31"/>
    <x v="8"/>
    <x v="0"/>
  </r>
  <r>
    <s v="7-29"/>
    <d v="2015-04-21T00:00:00"/>
    <n v="0"/>
    <n v="0"/>
    <n v="0"/>
    <n v="0"/>
    <n v="0"/>
    <n v="0"/>
    <n v="0"/>
    <n v="0"/>
    <n v="0"/>
    <n v="0"/>
    <n v="0"/>
    <m/>
    <m/>
    <m/>
    <x v="31"/>
    <x v="8"/>
    <x v="1"/>
  </r>
  <r>
    <s v="7-29"/>
    <d v="2015-04-22T00:00:00"/>
    <n v="0"/>
    <n v="0"/>
    <n v="0"/>
    <n v="0"/>
    <n v="0"/>
    <n v="0"/>
    <n v="0"/>
    <n v="0"/>
    <n v="0"/>
    <n v="0"/>
    <n v="0"/>
    <m/>
    <m/>
    <m/>
    <x v="31"/>
    <x v="8"/>
    <x v="2"/>
  </r>
  <r>
    <s v="7-29"/>
    <d v="2015-04-23T00:00:00"/>
    <n v="0"/>
    <n v="0"/>
    <n v="0"/>
    <n v="0"/>
    <n v="0"/>
    <n v="0"/>
    <n v="0"/>
    <n v="0"/>
    <n v="0"/>
    <n v="0"/>
    <n v="0"/>
    <m/>
    <m/>
    <m/>
    <x v="31"/>
    <x v="8"/>
    <x v="3"/>
  </r>
  <r>
    <s v="7-29"/>
    <d v="2015-04-24T00:00:00"/>
    <n v="0"/>
    <n v="0"/>
    <n v="0"/>
    <n v="0"/>
    <n v="0"/>
    <n v="0"/>
    <n v="0"/>
    <n v="0"/>
    <n v="0"/>
    <n v="0"/>
    <n v="0"/>
    <m/>
    <m/>
    <m/>
    <x v="31"/>
    <x v="8"/>
    <x v="4"/>
  </r>
  <r>
    <s v="7-29"/>
    <d v="2015-04-25T00:00:00"/>
    <n v="0"/>
    <n v="0"/>
    <n v="0"/>
    <n v="0"/>
    <n v="0"/>
    <n v="0"/>
    <n v="0"/>
    <n v="0"/>
    <n v="0"/>
    <n v="0"/>
    <n v="0"/>
    <m/>
    <m/>
    <m/>
    <x v="31"/>
    <x v="8"/>
    <x v="5"/>
  </r>
  <r>
    <m/>
    <d v="2015-04-26T00:00:00"/>
    <n v="0"/>
    <m/>
    <n v="0"/>
    <m/>
    <n v="0"/>
    <n v="0"/>
    <n v="0"/>
    <n v="0"/>
    <n v="0"/>
    <n v="0"/>
    <n v="0"/>
    <m/>
    <m/>
    <m/>
    <x v="32"/>
    <x v="8"/>
    <x v="6"/>
  </r>
  <r>
    <s v="7-30"/>
    <d v="2015-04-27T00:00:00"/>
    <n v="0"/>
    <n v="0"/>
    <n v="0"/>
    <n v="0"/>
    <n v="0"/>
    <n v="0"/>
    <n v="0"/>
    <n v="0"/>
    <n v="0"/>
    <n v="0"/>
    <n v="0"/>
    <m/>
    <m/>
    <m/>
    <x v="32"/>
    <x v="8"/>
    <x v="0"/>
  </r>
  <r>
    <s v="7-30"/>
    <d v="2015-04-28T00:00:00"/>
    <n v="0"/>
    <n v="0"/>
    <n v="0"/>
    <n v="0"/>
    <n v="0"/>
    <n v="0"/>
    <n v="0"/>
    <n v="0"/>
    <n v="0"/>
    <n v="0"/>
    <n v="0"/>
    <m/>
    <m/>
    <m/>
    <x v="32"/>
    <x v="8"/>
    <x v="1"/>
  </r>
  <r>
    <s v="7-30"/>
    <d v="2015-04-29T00:00:00"/>
    <n v="0"/>
    <n v="0"/>
    <n v="0"/>
    <n v="0"/>
    <n v="0"/>
    <n v="0"/>
    <n v="0"/>
    <n v="0"/>
    <n v="0"/>
    <n v="0"/>
    <n v="0"/>
    <m/>
    <m/>
    <m/>
    <x v="32"/>
    <x v="8"/>
    <x v="2"/>
  </r>
  <r>
    <s v="7-30"/>
    <d v="2015-04-30T00:00:00"/>
    <n v="0"/>
    <n v="0"/>
    <n v="0"/>
    <n v="0"/>
    <n v="0"/>
    <n v="0"/>
    <n v="0"/>
    <n v="0"/>
    <n v="0"/>
    <n v="0"/>
    <n v="0"/>
    <m/>
    <m/>
    <m/>
    <x v="32"/>
    <x v="8"/>
    <x v="3"/>
  </r>
  <r>
    <s v="7-30"/>
    <d v="2015-05-01T00:00:00"/>
    <n v="0"/>
    <n v="0"/>
    <n v="0"/>
    <n v="0"/>
    <n v="0"/>
    <n v="0"/>
    <n v="0"/>
    <n v="0"/>
    <n v="0"/>
    <n v="0"/>
    <n v="0"/>
    <m/>
    <m/>
    <m/>
    <x v="32"/>
    <x v="8"/>
    <x v="4"/>
  </r>
  <r>
    <s v="7-30"/>
    <d v="2015-05-02T00:00:00"/>
    <n v="0"/>
    <n v="0"/>
    <n v="0"/>
    <n v="0"/>
    <n v="0"/>
    <n v="0"/>
    <n v="0"/>
    <n v="0"/>
    <n v="0"/>
    <n v="0"/>
    <n v="0"/>
    <m/>
    <m/>
    <m/>
    <x v="32"/>
    <x v="8"/>
    <x v="5"/>
  </r>
  <r>
    <m/>
    <d v="2015-05-03T00:00:00"/>
    <n v="0"/>
    <m/>
    <n v="0"/>
    <m/>
    <n v="0"/>
    <n v="0"/>
    <n v="0"/>
    <n v="0"/>
    <n v="0"/>
    <n v="0"/>
    <n v="0"/>
    <m/>
    <m/>
    <m/>
    <x v="33"/>
    <x v="8"/>
    <x v="6"/>
  </r>
  <r>
    <s v="7-31"/>
    <d v="2015-05-04T00:00:00"/>
    <n v="0"/>
    <n v="0"/>
    <n v="0"/>
    <n v="0"/>
    <n v="0"/>
    <n v="0"/>
    <n v="0"/>
    <n v="0"/>
    <n v="0"/>
    <n v="0"/>
    <n v="0"/>
    <m/>
    <m/>
    <m/>
    <x v="33"/>
    <x v="8"/>
    <x v="0"/>
  </r>
  <r>
    <s v="7-31"/>
    <d v="2015-05-05T00:00:00"/>
    <n v="0"/>
    <n v="0"/>
    <n v="0"/>
    <n v="0"/>
    <n v="0"/>
    <n v="0"/>
    <n v="0"/>
    <n v="0"/>
    <n v="0"/>
    <n v="0"/>
    <n v="0"/>
    <m/>
    <m/>
    <m/>
    <x v="33"/>
    <x v="8"/>
    <x v="1"/>
  </r>
  <r>
    <s v="7-31"/>
    <d v="2015-05-06T00:00:00"/>
    <n v="0"/>
    <n v="0"/>
    <n v="0"/>
    <n v="0"/>
    <n v="0"/>
    <n v="0"/>
    <n v="0"/>
    <n v="0"/>
    <n v="0"/>
    <n v="0"/>
    <n v="0"/>
    <m/>
    <m/>
    <m/>
    <x v="33"/>
    <x v="8"/>
    <x v="2"/>
  </r>
  <r>
    <s v="7-31"/>
    <d v="2015-05-07T00:00:00"/>
    <n v="0"/>
    <n v="0"/>
    <n v="0"/>
    <n v="0"/>
    <n v="0"/>
    <n v="0"/>
    <n v="0"/>
    <n v="0"/>
    <n v="0"/>
    <n v="0"/>
    <n v="0"/>
    <m/>
    <m/>
    <m/>
    <x v="33"/>
    <x v="8"/>
    <x v="3"/>
  </r>
  <r>
    <s v="7-31"/>
    <d v="2015-05-08T00:00:00"/>
    <n v="0"/>
    <n v="0"/>
    <n v="0"/>
    <n v="0"/>
    <n v="0"/>
    <n v="0"/>
    <n v="0"/>
    <n v="0"/>
    <n v="0"/>
    <n v="0"/>
    <n v="0"/>
    <m/>
    <m/>
    <m/>
    <x v="33"/>
    <x v="8"/>
    <x v="4"/>
  </r>
  <r>
    <s v="7-31"/>
    <d v="2015-05-09T00:00:00"/>
    <n v="0"/>
    <n v="0"/>
    <n v="0"/>
    <n v="0"/>
    <n v="0"/>
    <n v="0"/>
    <n v="0"/>
    <n v="0"/>
    <n v="0"/>
    <n v="0"/>
    <n v="0"/>
    <m/>
    <m/>
    <m/>
    <x v="33"/>
    <x v="8"/>
    <x v="5"/>
  </r>
  <r>
    <m/>
    <d v="2015-05-10T00:00:00"/>
    <n v="0"/>
    <m/>
    <n v="0"/>
    <m/>
    <n v="0"/>
    <n v="0"/>
    <n v="0"/>
    <n v="0"/>
    <n v="0"/>
    <n v="0"/>
    <n v="0"/>
    <m/>
    <m/>
    <m/>
    <x v="34"/>
    <x v="8"/>
    <x v="6"/>
  </r>
  <r>
    <s v="7-32"/>
    <d v="2015-05-11T00:00:00"/>
    <n v="0"/>
    <n v="0"/>
    <n v="0"/>
    <n v="0"/>
    <n v="0"/>
    <n v="0"/>
    <n v="0"/>
    <n v="0"/>
    <n v="0"/>
    <n v="0"/>
    <n v="0"/>
    <m/>
    <m/>
    <m/>
    <x v="34"/>
    <x v="8"/>
    <x v="0"/>
  </r>
  <r>
    <s v="7-32"/>
    <d v="2015-05-12T00:00:00"/>
    <n v="0"/>
    <n v="0"/>
    <n v="0"/>
    <n v="0"/>
    <n v="0"/>
    <n v="0"/>
    <n v="0"/>
    <n v="0"/>
    <n v="0"/>
    <n v="0"/>
    <n v="0"/>
    <m/>
    <m/>
    <m/>
    <x v="34"/>
    <x v="8"/>
    <x v="1"/>
  </r>
  <r>
    <s v="7-32"/>
    <d v="2015-05-13T00:00:00"/>
    <n v="0"/>
    <n v="0"/>
    <n v="0"/>
    <n v="0"/>
    <n v="0"/>
    <n v="0"/>
    <n v="0"/>
    <n v="0"/>
    <n v="0"/>
    <n v="0"/>
    <n v="0"/>
    <m/>
    <m/>
    <m/>
    <x v="34"/>
    <x v="8"/>
    <x v="2"/>
  </r>
  <r>
    <s v="7-32"/>
    <d v="2015-05-14T00:00:00"/>
    <n v="0"/>
    <n v="0"/>
    <n v="0"/>
    <n v="0"/>
    <n v="0"/>
    <n v="0"/>
    <n v="0"/>
    <n v="0"/>
    <n v="0"/>
    <n v="0"/>
    <n v="0"/>
    <m/>
    <m/>
    <m/>
    <x v="34"/>
    <x v="8"/>
    <x v="3"/>
  </r>
  <r>
    <s v="7-32"/>
    <d v="2015-05-15T00:00:00"/>
    <n v="0"/>
    <n v="0"/>
    <n v="0"/>
    <n v="0"/>
    <n v="0"/>
    <n v="0"/>
    <n v="0"/>
    <n v="0"/>
    <n v="0"/>
    <n v="0"/>
    <n v="0"/>
    <m/>
    <m/>
    <m/>
    <x v="34"/>
    <x v="8"/>
    <x v="4"/>
  </r>
  <r>
    <s v="7-32"/>
    <d v="2015-05-16T00:00:00"/>
    <n v="0"/>
    <n v="0"/>
    <n v="0"/>
    <n v="0"/>
    <n v="0"/>
    <n v="0"/>
    <n v="0"/>
    <n v="0"/>
    <n v="0"/>
    <n v="0"/>
    <n v="0"/>
    <m/>
    <m/>
    <m/>
    <x v="34"/>
    <x v="8"/>
    <x v="5"/>
  </r>
  <r>
    <m/>
    <d v="2015-05-17T00:00:00"/>
    <n v="0"/>
    <m/>
    <n v="0"/>
    <m/>
    <n v="0"/>
    <n v="0"/>
    <n v="0"/>
    <n v="0"/>
    <n v="0"/>
    <n v="0"/>
    <n v="0"/>
    <m/>
    <m/>
    <m/>
    <x v="35"/>
    <x v="8"/>
    <x v="6"/>
  </r>
  <r>
    <s v="7-33"/>
    <d v="2015-05-18T00:00:00"/>
    <n v="0"/>
    <n v="0"/>
    <n v="0"/>
    <n v="0"/>
    <n v="0"/>
    <n v="0"/>
    <n v="0"/>
    <n v="0"/>
    <n v="0"/>
    <n v="0"/>
    <n v="0"/>
    <m/>
    <m/>
    <m/>
    <x v="35"/>
    <x v="8"/>
    <x v="0"/>
  </r>
  <r>
    <s v="7-33"/>
    <d v="2015-05-19T00:00:00"/>
    <n v="0"/>
    <n v="0"/>
    <n v="0"/>
    <n v="0"/>
    <n v="0"/>
    <n v="0"/>
    <n v="0"/>
    <n v="0"/>
    <n v="0"/>
    <n v="0"/>
    <n v="0"/>
    <m/>
    <m/>
    <m/>
    <x v="35"/>
    <x v="8"/>
    <x v="1"/>
  </r>
  <r>
    <s v="7-33"/>
    <d v="2015-05-20T00:00:00"/>
    <n v="0"/>
    <n v="0"/>
    <n v="0"/>
    <n v="0"/>
    <n v="0"/>
    <n v="0"/>
    <n v="0"/>
    <n v="0"/>
    <n v="0"/>
    <n v="0"/>
    <n v="0"/>
    <m/>
    <m/>
    <m/>
    <x v="35"/>
    <x v="8"/>
    <x v="2"/>
  </r>
  <r>
    <s v="7-33"/>
    <d v="2015-05-21T00:00:00"/>
    <n v="0"/>
    <n v="0"/>
    <n v="0"/>
    <n v="0"/>
    <n v="0"/>
    <n v="0"/>
    <n v="0"/>
    <n v="0"/>
    <n v="0"/>
    <n v="0"/>
    <n v="0"/>
    <m/>
    <m/>
    <m/>
    <x v="35"/>
    <x v="8"/>
    <x v="3"/>
  </r>
  <r>
    <s v="7-33"/>
    <d v="2015-05-22T00:00:00"/>
    <n v="0"/>
    <n v="0"/>
    <n v="0"/>
    <n v="0"/>
    <n v="0"/>
    <n v="0"/>
    <n v="0"/>
    <n v="0"/>
    <n v="0"/>
    <n v="0"/>
    <n v="0"/>
    <m/>
    <m/>
    <m/>
    <x v="35"/>
    <x v="8"/>
    <x v="4"/>
  </r>
  <r>
    <s v="7-33"/>
    <d v="2015-05-23T00:00:00"/>
    <n v="0"/>
    <n v="0"/>
    <n v="0"/>
    <n v="0"/>
    <n v="0"/>
    <n v="0"/>
    <n v="0"/>
    <n v="0"/>
    <n v="0"/>
    <n v="0"/>
    <n v="0"/>
    <m/>
    <m/>
    <m/>
    <x v="35"/>
    <x v="8"/>
    <x v="5"/>
  </r>
  <r>
    <m/>
    <d v="2015-05-24T00:00:00"/>
    <n v="0"/>
    <m/>
    <n v="0"/>
    <m/>
    <n v="0"/>
    <n v="0"/>
    <n v="0"/>
    <n v="0"/>
    <n v="0"/>
    <n v="0"/>
    <n v="0"/>
    <m/>
    <m/>
    <m/>
    <x v="36"/>
    <x v="8"/>
    <x v="6"/>
  </r>
  <r>
    <s v="7-34"/>
    <d v="2015-05-25T00:00:00"/>
    <n v="0"/>
    <n v="0"/>
    <n v="0"/>
    <n v="0"/>
    <n v="0"/>
    <n v="0"/>
    <n v="0"/>
    <n v="0"/>
    <n v="0"/>
    <n v="0"/>
    <n v="0"/>
    <m/>
    <m/>
    <m/>
    <x v="36"/>
    <x v="8"/>
    <x v="0"/>
  </r>
  <r>
    <s v="7-34"/>
    <d v="2015-05-26T00:00:00"/>
    <n v="0"/>
    <n v="0"/>
    <n v="0"/>
    <n v="0"/>
    <n v="0"/>
    <n v="0"/>
    <n v="0"/>
    <n v="0"/>
    <n v="0"/>
    <n v="0"/>
    <n v="0"/>
    <m/>
    <m/>
    <m/>
    <x v="36"/>
    <x v="8"/>
    <x v="1"/>
  </r>
  <r>
    <s v="7-34"/>
    <d v="2015-05-27T00:00:00"/>
    <n v="0"/>
    <n v="0"/>
    <n v="0"/>
    <n v="0"/>
    <n v="0"/>
    <n v="0"/>
    <n v="0"/>
    <n v="0"/>
    <n v="0"/>
    <n v="0"/>
    <n v="0"/>
    <m/>
    <m/>
    <m/>
    <x v="36"/>
    <x v="8"/>
    <x v="2"/>
  </r>
  <r>
    <s v="7-34"/>
    <d v="2015-05-28T00:00:00"/>
    <n v="0"/>
    <n v="0"/>
    <n v="0"/>
    <n v="0"/>
    <n v="0"/>
    <n v="0"/>
    <n v="0"/>
    <n v="0"/>
    <n v="0"/>
    <n v="0"/>
    <n v="0"/>
    <m/>
    <m/>
    <m/>
    <x v="36"/>
    <x v="8"/>
    <x v="3"/>
  </r>
  <r>
    <s v="7-34"/>
    <d v="2015-05-29T00:00:00"/>
    <n v="0"/>
    <n v="0"/>
    <n v="0"/>
    <n v="0"/>
    <n v="0"/>
    <n v="0"/>
    <n v="0"/>
    <n v="0"/>
    <n v="0"/>
    <n v="0"/>
    <n v="0"/>
    <m/>
    <m/>
    <m/>
    <x v="36"/>
    <x v="8"/>
    <x v="4"/>
  </r>
  <r>
    <s v="7-34"/>
    <d v="2015-05-30T00:00:00"/>
    <n v="0"/>
    <n v="0"/>
    <n v="0"/>
    <n v="0"/>
    <n v="0"/>
    <n v="0"/>
    <n v="0"/>
    <n v="0"/>
    <n v="0"/>
    <n v="0"/>
    <n v="0"/>
    <m/>
    <m/>
    <m/>
    <x v="36"/>
    <x v="8"/>
    <x v="5"/>
  </r>
  <r>
    <m/>
    <d v="2015-05-31T00:00:00"/>
    <n v="0"/>
    <m/>
    <n v="0"/>
    <m/>
    <n v="0"/>
    <n v="0"/>
    <n v="0"/>
    <n v="0"/>
    <n v="0"/>
    <n v="0"/>
    <n v="0"/>
    <m/>
    <m/>
    <m/>
    <x v="37"/>
    <x v="8"/>
    <x v="6"/>
  </r>
  <r>
    <s v="7-35"/>
    <d v="2015-06-01T00:00:00"/>
    <n v="0"/>
    <n v="0"/>
    <n v="0"/>
    <n v="0"/>
    <n v="0"/>
    <n v="0"/>
    <n v="0"/>
    <n v="0"/>
    <n v="0"/>
    <n v="0"/>
    <n v="0"/>
    <m/>
    <m/>
    <m/>
    <x v="37"/>
    <x v="8"/>
    <x v="0"/>
  </r>
  <r>
    <s v="7-35"/>
    <d v="2015-06-02T00:00:00"/>
    <n v="0"/>
    <n v="0"/>
    <n v="0"/>
    <n v="0"/>
    <n v="0"/>
    <n v="0"/>
    <n v="0"/>
    <n v="0"/>
    <n v="0"/>
    <n v="0"/>
    <n v="0"/>
    <m/>
    <m/>
    <m/>
    <x v="37"/>
    <x v="8"/>
    <x v="1"/>
  </r>
  <r>
    <s v="7-35"/>
    <d v="2015-06-03T00:00:00"/>
    <n v="0"/>
    <n v="0"/>
    <n v="0"/>
    <n v="0"/>
    <n v="0"/>
    <n v="0"/>
    <n v="0"/>
    <n v="0"/>
    <n v="0"/>
    <n v="0"/>
    <n v="0"/>
    <m/>
    <m/>
    <m/>
    <x v="37"/>
    <x v="8"/>
    <x v="2"/>
  </r>
  <r>
    <s v="7-35"/>
    <d v="2015-06-04T00:00:00"/>
    <n v="0"/>
    <n v="0"/>
    <n v="0"/>
    <n v="0"/>
    <n v="0"/>
    <n v="0"/>
    <n v="0"/>
    <n v="0"/>
    <n v="0"/>
    <n v="0"/>
    <n v="0"/>
    <m/>
    <m/>
    <m/>
    <x v="37"/>
    <x v="8"/>
    <x v="3"/>
  </r>
  <r>
    <s v="7-35"/>
    <d v="2015-06-05T00:00:00"/>
    <n v="0"/>
    <n v="0"/>
    <n v="0"/>
    <n v="0"/>
    <n v="0"/>
    <n v="0"/>
    <n v="0"/>
    <n v="0"/>
    <n v="0"/>
    <n v="0"/>
    <n v="0"/>
    <m/>
    <m/>
    <m/>
    <x v="37"/>
    <x v="8"/>
    <x v="4"/>
  </r>
  <r>
    <s v="7-35"/>
    <d v="2015-06-06T00:00:00"/>
    <n v="0"/>
    <n v="0"/>
    <n v="0"/>
    <n v="0"/>
    <n v="0"/>
    <n v="0"/>
    <n v="0"/>
    <n v="0"/>
    <n v="0"/>
    <n v="0"/>
    <n v="0"/>
    <m/>
    <m/>
    <m/>
    <x v="37"/>
    <x v="8"/>
    <x v="5"/>
  </r>
  <r>
    <m/>
    <d v="2015-06-07T00:00:00"/>
    <n v="0"/>
    <m/>
    <n v="0"/>
    <m/>
    <n v="0"/>
    <n v="0"/>
    <n v="0"/>
    <n v="0"/>
    <n v="0"/>
    <n v="0"/>
    <n v="0"/>
    <m/>
    <m/>
    <m/>
    <x v="38"/>
    <x v="8"/>
    <x v="6"/>
  </r>
  <r>
    <s v="7-36"/>
    <d v="2015-06-08T00:00:00"/>
    <n v="0"/>
    <n v="0"/>
    <n v="0"/>
    <n v="0"/>
    <n v="0"/>
    <n v="0"/>
    <n v="0"/>
    <n v="0"/>
    <n v="0"/>
    <n v="0"/>
    <n v="0"/>
    <m/>
    <m/>
    <m/>
    <x v="38"/>
    <x v="8"/>
    <x v="0"/>
  </r>
  <r>
    <s v="7-36"/>
    <d v="2015-06-09T00:00:00"/>
    <n v="0"/>
    <n v="0"/>
    <n v="0"/>
    <n v="0"/>
    <n v="0"/>
    <n v="0"/>
    <n v="0"/>
    <n v="0"/>
    <n v="0"/>
    <n v="0"/>
    <n v="0"/>
    <m/>
    <m/>
    <m/>
    <x v="38"/>
    <x v="8"/>
    <x v="1"/>
  </r>
  <r>
    <s v="7-36"/>
    <d v="2015-06-10T00:00:00"/>
    <n v="0"/>
    <n v="0"/>
    <n v="0"/>
    <n v="0"/>
    <n v="0"/>
    <n v="0"/>
    <n v="0"/>
    <n v="0"/>
    <n v="0"/>
    <n v="0"/>
    <n v="0"/>
    <m/>
    <m/>
    <m/>
    <x v="38"/>
    <x v="8"/>
    <x v="2"/>
  </r>
  <r>
    <s v="7-36"/>
    <d v="2015-06-11T00:00:00"/>
    <n v="0"/>
    <n v="0"/>
    <n v="0"/>
    <n v="0"/>
    <n v="0"/>
    <n v="0"/>
    <n v="0"/>
    <n v="0"/>
    <n v="0"/>
    <n v="0"/>
    <n v="0"/>
    <m/>
    <m/>
    <m/>
    <x v="38"/>
    <x v="8"/>
    <x v="3"/>
  </r>
  <r>
    <s v="7-36"/>
    <d v="2015-06-12T00:00:00"/>
    <n v="0"/>
    <n v="0"/>
    <n v="0"/>
    <n v="0"/>
    <n v="0"/>
    <n v="0"/>
    <n v="0"/>
    <n v="0"/>
    <n v="0"/>
    <n v="0"/>
    <n v="0"/>
    <m/>
    <m/>
    <m/>
    <x v="38"/>
    <x v="8"/>
    <x v="4"/>
  </r>
  <r>
    <s v="7-36"/>
    <d v="2015-06-13T00:00:00"/>
    <n v="0"/>
    <n v="0"/>
    <n v="0"/>
    <n v="0"/>
    <n v="0"/>
    <n v="0"/>
    <n v="0"/>
    <n v="0"/>
    <n v="0"/>
    <n v="0"/>
    <n v="0"/>
    <m/>
    <m/>
    <m/>
    <x v="38"/>
    <x v="8"/>
    <x v="5"/>
  </r>
  <r>
    <m/>
    <d v="2015-06-14T00:00:00"/>
    <n v="0"/>
    <m/>
    <n v="0"/>
    <m/>
    <n v="0"/>
    <n v="0"/>
    <n v="0"/>
    <n v="0"/>
    <n v="0"/>
    <n v="0"/>
    <n v="0"/>
    <m/>
    <m/>
    <m/>
    <x v="39"/>
    <x v="8"/>
    <x v="6"/>
  </r>
  <r>
    <s v="7-37"/>
    <d v="2015-06-15T00:00:00"/>
    <n v="0"/>
    <n v="0"/>
    <n v="0"/>
    <n v="0"/>
    <n v="0"/>
    <n v="0"/>
    <n v="0"/>
    <n v="0"/>
    <n v="0"/>
    <n v="0"/>
    <n v="0"/>
    <m/>
    <m/>
    <m/>
    <x v="39"/>
    <x v="8"/>
    <x v="0"/>
  </r>
  <r>
    <s v="7-37"/>
    <d v="2015-06-16T00:00:00"/>
    <n v="0"/>
    <n v="0"/>
    <n v="0"/>
    <n v="0"/>
    <n v="0"/>
    <n v="0"/>
    <n v="0"/>
    <n v="0"/>
    <n v="0"/>
    <n v="0"/>
    <n v="0"/>
    <m/>
    <m/>
    <m/>
    <x v="39"/>
    <x v="8"/>
    <x v="1"/>
  </r>
  <r>
    <s v="7-37"/>
    <d v="2015-06-17T00:00:00"/>
    <n v="0"/>
    <n v="0"/>
    <n v="0"/>
    <n v="0"/>
    <n v="0"/>
    <n v="0"/>
    <n v="0"/>
    <n v="0"/>
    <n v="0"/>
    <n v="0"/>
    <n v="0"/>
    <m/>
    <m/>
    <m/>
    <x v="39"/>
    <x v="8"/>
    <x v="2"/>
  </r>
  <r>
    <s v="7-37"/>
    <d v="2015-06-18T00:00:00"/>
    <n v="0"/>
    <n v="0"/>
    <n v="0"/>
    <n v="0"/>
    <n v="0"/>
    <n v="0"/>
    <n v="0"/>
    <n v="0"/>
    <n v="0"/>
    <n v="0"/>
    <n v="0"/>
    <m/>
    <m/>
    <m/>
    <x v="39"/>
    <x v="8"/>
    <x v="3"/>
  </r>
  <r>
    <s v="7-37"/>
    <d v="2015-06-19T00:00:00"/>
    <n v="0"/>
    <n v="0"/>
    <n v="0"/>
    <n v="0"/>
    <n v="0"/>
    <n v="0"/>
    <n v="0"/>
    <n v="0"/>
    <n v="0"/>
    <n v="0"/>
    <n v="0"/>
    <m/>
    <m/>
    <m/>
    <x v="39"/>
    <x v="8"/>
    <x v="4"/>
  </r>
  <r>
    <s v="7-37"/>
    <d v="2015-06-20T00:00:00"/>
    <n v="0"/>
    <n v="0"/>
    <n v="0"/>
    <n v="0"/>
    <n v="0"/>
    <n v="0"/>
    <n v="0"/>
    <n v="0"/>
    <n v="0"/>
    <n v="0"/>
    <n v="0"/>
    <m/>
    <m/>
    <m/>
    <x v="39"/>
    <x v="8"/>
    <x v="5"/>
  </r>
  <r>
    <m/>
    <d v="2015-06-21T00:00:00"/>
    <n v="0"/>
    <m/>
    <n v="0"/>
    <m/>
    <n v="0"/>
    <n v="0"/>
    <n v="0"/>
    <n v="0"/>
    <n v="0"/>
    <n v="0"/>
    <n v="0"/>
    <m/>
    <m/>
    <m/>
    <x v="40"/>
    <x v="8"/>
    <x v="6"/>
  </r>
  <r>
    <s v="7-38"/>
    <d v="2015-06-22T00:00:00"/>
    <n v="0"/>
    <n v="0"/>
    <n v="0"/>
    <n v="0"/>
    <n v="0"/>
    <n v="0"/>
    <n v="0"/>
    <n v="0"/>
    <n v="0"/>
    <n v="0"/>
    <n v="0"/>
    <m/>
    <m/>
    <m/>
    <x v="40"/>
    <x v="8"/>
    <x v="0"/>
  </r>
  <r>
    <s v="7-38"/>
    <d v="2015-06-23T00:00:00"/>
    <n v="0"/>
    <n v="0"/>
    <n v="0"/>
    <n v="0"/>
    <n v="0"/>
    <n v="0"/>
    <n v="0"/>
    <n v="0"/>
    <n v="0"/>
    <n v="0"/>
    <n v="0"/>
    <m/>
    <m/>
    <m/>
    <x v="40"/>
    <x v="8"/>
    <x v="1"/>
  </r>
  <r>
    <s v="7-38"/>
    <d v="2015-06-24T00:00:00"/>
    <n v="0"/>
    <n v="0"/>
    <n v="0"/>
    <n v="0"/>
    <n v="0"/>
    <n v="0"/>
    <n v="0"/>
    <n v="0"/>
    <n v="0"/>
    <n v="0"/>
    <n v="0"/>
    <m/>
    <m/>
    <m/>
    <x v="40"/>
    <x v="8"/>
    <x v="2"/>
  </r>
  <r>
    <s v="7-38"/>
    <d v="2015-06-25T00:00:00"/>
    <n v="0"/>
    <n v="0"/>
    <n v="0"/>
    <n v="0"/>
    <n v="0"/>
    <n v="0"/>
    <n v="0"/>
    <n v="0"/>
    <n v="0"/>
    <n v="0"/>
    <n v="0"/>
    <m/>
    <m/>
    <m/>
    <x v="40"/>
    <x v="8"/>
    <x v="3"/>
  </r>
  <r>
    <s v="7-38"/>
    <d v="2015-06-26T00:00:00"/>
    <n v="0"/>
    <n v="0"/>
    <n v="0"/>
    <n v="0"/>
    <n v="0"/>
    <n v="0"/>
    <n v="0"/>
    <n v="0"/>
    <n v="0"/>
    <n v="0"/>
    <n v="0"/>
    <m/>
    <m/>
    <m/>
    <x v="40"/>
    <x v="8"/>
    <x v="4"/>
  </r>
  <r>
    <s v="7-38"/>
    <d v="2015-06-27T00:00:00"/>
    <n v="0"/>
    <n v="0"/>
    <n v="0"/>
    <n v="0"/>
    <n v="0"/>
    <n v="0"/>
    <n v="0"/>
    <n v="0"/>
    <n v="0"/>
    <n v="0"/>
    <n v="0"/>
    <m/>
    <m/>
    <m/>
    <x v="40"/>
    <x v="8"/>
    <x v="5"/>
  </r>
  <r>
    <m/>
    <d v="2015-06-28T00:00:00"/>
    <n v="0"/>
    <m/>
    <n v="0"/>
    <m/>
    <n v="0"/>
    <n v="0"/>
    <n v="0"/>
    <n v="0"/>
    <n v="0"/>
    <n v="0"/>
    <n v="0"/>
    <m/>
    <m/>
    <m/>
    <x v="41"/>
    <x v="8"/>
    <x v="6"/>
  </r>
  <r>
    <s v="7-39"/>
    <d v="2015-06-29T00:00:00"/>
    <n v="0"/>
    <n v="0"/>
    <n v="0"/>
    <n v="0"/>
    <n v="0"/>
    <n v="0"/>
    <n v="0"/>
    <n v="0"/>
    <n v="0"/>
    <n v="0"/>
    <n v="0"/>
    <m/>
    <m/>
    <m/>
    <x v="41"/>
    <x v="8"/>
    <x v="0"/>
  </r>
  <r>
    <s v="7-39"/>
    <d v="2015-06-30T00:00:00"/>
    <n v="0"/>
    <n v="0"/>
    <n v="0"/>
    <n v="0"/>
    <n v="0"/>
    <n v="0"/>
    <n v="0"/>
    <n v="0"/>
    <n v="0"/>
    <n v="0"/>
    <n v="0"/>
    <m/>
    <m/>
    <m/>
    <x v="41"/>
    <x v="8"/>
    <x v="1"/>
  </r>
  <r>
    <s v="7-39"/>
    <d v="2015-07-01T00:00:00"/>
    <n v="0"/>
    <n v="0"/>
    <n v="0"/>
    <n v="0"/>
    <n v="0"/>
    <n v="0"/>
    <n v="0"/>
    <n v="0"/>
    <n v="0"/>
    <n v="0"/>
    <n v="0"/>
    <m/>
    <m/>
    <m/>
    <x v="41"/>
    <x v="8"/>
    <x v="2"/>
  </r>
  <r>
    <s v="7-39"/>
    <d v="2015-07-02T00:00:00"/>
    <n v="0"/>
    <n v="0"/>
    <n v="0"/>
    <n v="0"/>
    <n v="0"/>
    <n v="0"/>
    <n v="0"/>
    <n v="0"/>
    <n v="0"/>
    <n v="0"/>
    <n v="0"/>
    <m/>
    <m/>
    <m/>
    <x v="41"/>
    <x v="8"/>
    <x v="3"/>
  </r>
  <r>
    <s v="7-39"/>
    <d v="2015-07-03T00:00:00"/>
    <n v="0"/>
    <n v="0"/>
    <n v="0"/>
    <n v="0"/>
    <n v="0"/>
    <n v="0"/>
    <n v="0"/>
    <n v="0"/>
    <n v="0"/>
    <n v="0"/>
    <n v="0"/>
    <m/>
    <m/>
    <m/>
    <x v="41"/>
    <x v="8"/>
    <x v="4"/>
  </r>
  <r>
    <s v="7-39"/>
    <d v="2015-07-04T00:00:00"/>
    <n v="0"/>
    <n v="0"/>
    <n v="0"/>
    <n v="0"/>
    <n v="0"/>
    <n v="0"/>
    <n v="0"/>
    <n v="0"/>
    <n v="0"/>
    <n v="0"/>
    <n v="0"/>
    <m/>
    <m/>
    <m/>
    <x v="41"/>
    <x v="8"/>
    <x v="5"/>
  </r>
  <r>
    <m/>
    <d v="2015-07-05T00:00:00"/>
    <n v="0"/>
    <m/>
    <n v="0"/>
    <m/>
    <n v="0"/>
    <n v="0"/>
    <n v="0"/>
    <n v="0"/>
    <n v="0"/>
    <n v="0"/>
    <n v="0"/>
    <m/>
    <m/>
    <m/>
    <x v="42"/>
    <x v="8"/>
    <x v="6"/>
  </r>
  <r>
    <s v="7-40"/>
    <d v="2015-07-06T00:00:00"/>
    <n v="0"/>
    <n v="0"/>
    <n v="0"/>
    <n v="0"/>
    <n v="0"/>
    <n v="0"/>
    <n v="0"/>
    <n v="0"/>
    <n v="0"/>
    <n v="0"/>
    <n v="0"/>
    <m/>
    <m/>
    <m/>
    <x v="42"/>
    <x v="8"/>
    <x v="0"/>
  </r>
  <r>
    <s v="7-40"/>
    <d v="2015-07-07T00:00:00"/>
    <n v="0"/>
    <n v="0"/>
    <n v="0"/>
    <n v="0"/>
    <n v="0"/>
    <n v="0"/>
    <n v="0"/>
    <n v="0"/>
    <n v="0"/>
    <n v="0"/>
    <n v="0"/>
    <m/>
    <m/>
    <m/>
    <x v="42"/>
    <x v="8"/>
    <x v="1"/>
  </r>
  <r>
    <s v="7-40"/>
    <d v="2015-07-08T00:00:00"/>
    <n v="0"/>
    <n v="0"/>
    <n v="0"/>
    <n v="0"/>
    <n v="0"/>
    <n v="0"/>
    <n v="0"/>
    <n v="0"/>
    <n v="0"/>
    <n v="0"/>
    <n v="0"/>
    <m/>
    <m/>
    <m/>
    <x v="42"/>
    <x v="8"/>
    <x v="2"/>
  </r>
  <r>
    <s v="7-40"/>
    <d v="2015-07-09T00:00:00"/>
    <n v="0"/>
    <n v="0"/>
    <n v="0"/>
    <n v="0"/>
    <n v="0"/>
    <n v="0"/>
    <n v="0"/>
    <n v="0"/>
    <n v="0"/>
    <n v="0"/>
    <n v="0"/>
    <m/>
    <m/>
    <m/>
    <x v="42"/>
    <x v="8"/>
    <x v="3"/>
  </r>
  <r>
    <s v="7-40"/>
    <d v="2015-07-10T00:00:00"/>
    <n v="0"/>
    <n v="0"/>
    <n v="0"/>
    <n v="0"/>
    <n v="0"/>
    <n v="0"/>
    <n v="0"/>
    <n v="0"/>
    <n v="0"/>
    <n v="0"/>
    <n v="0"/>
    <m/>
    <m/>
    <m/>
    <x v="42"/>
    <x v="8"/>
    <x v="4"/>
  </r>
  <r>
    <s v="7-40"/>
    <d v="2015-07-11T00:00:00"/>
    <n v="0"/>
    <n v="0"/>
    <n v="0"/>
    <n v="0"/>
    <n v="0"/>
    <n v="0"/>
    <n v="0"/>
    <n v="0"/>
    <n v="0"/>
    <n v="0"/>
    <n v="0"/>
    <m/>
    <m/>
    <m/>
    <x v="42"/>
    <x v="8"/>
    <x v="5"/>
  </r>
  <r>
    <m/>
    <d v="2015-07-12T00:00:00"/>
    <n v="0"/>
    <m/>
    <n v="0"/>
    <m/>
    <n v="0"/>
    <n v="0"/>
    <n v="0"/>
    <n v="0"/>
    <n v="0"/>
    <n v="0"/>
    <n v="0"/>
    <m/>
    <m/>
    <m/>
    <x v="43"/>
    <x v="8"/>
    <x v="6"/>
  </r>
  <r>
    <s v="7-41"/>
    <d v="2015-07-13T00:00:00"/>
    <n v="0"/>
    <n v="0"/>
    <n v="0"/>
    <n v="0"/>
    <n v="0"/>
    <n v="0"/>
    <n v="0"/>
    <n v="0"/>
    <n v="0"/>
    <n v="0"/>
    <n v="0"/>
    <m/>
    <m/>
    <m/>
    <x v="43"/>
    <x v="8"/>
    <x v="0"/>
  </r>
  <r>
    <s v="7-41"/>
    <d v="2015-07-14T00:00:00"/>
    <n v="0"/>
    <n v="0"/>
    <n v="0"/>
    <n v="0"/>
    <n v="0"/>
    <n v="0"/>
    <n v="0"/>
    <n v="0"/>
    <n v="0"/>
    <n v="0"/>
    <n v="0"/>
    <m/>
    <m/>
    <m/>
    <x v="43"/>
    <x v="8"/>
    <x v="1"/>
  </r>
  <r>
    <s v="7-41"/>
    <d v="2015-07-15T00:00:00"/>
    <n v="0"/>
    <n v="0"/>
    <n v="0"/>
    <n v="0"/>
    <n v="0"/>
    <n v="0"/>
    <n v="0"/>
    <n v="0"/>
    <n v="0"/>
    <n v="0"/>
    <n v="0"/>
    <m/>
    <m/>
    <m/>
    <x v="43"/>
    <x v="8"/>
    <x v="2"/>
  </r>
  <r>
    <s v="7-41"/>
    <d v="2015-07-16T00:00:00"/>
    <n v="0"/>
    <n v="0"/>
    <n v="0"/>
    <n v="0"/>
    <n v="0"/>
    <n v="0"/>
    <n v="0"/>
    <n v="0"/>
    <n v="0"/>
    <n v="0"/>
    <n v="0"/>
    <m/>
    <m/>
    <m/>
    <x v="43"/>
    <x v="8"/>
    <x v="3"/>
  </r>
  <r>
    <s v="7-41"/>
    <d v="2015-07-17T00:00:00"/>
    <n v="0"/>
    <n v="0"/>
    <n v="0"/>
    <n v="0"/>
    <n v="0"/>
    <n v="0"/>
    <n v="0"/>
    <n v="0"/>
    <n v="0"/>
    <n v="0"/>
    <n v="0"/>
    <m/>
    <m/>
    <m/>
    <x v="43"/>
    <x v="8"/>
    <x v="4"/>
  </r>
  <r>
    <s v="7-41"/>
    <d v="2015-07-18T00:00:00"/>
    <n v="0"/>
    <n v="0"/>
    <n v="0"/>
    <n v="0"/>
    <n v="0"/>
    <n v="0"/>
    <n v="0"/>
    <n v="0"/>
    <n v="0"/>
    <n v="0"/>
    <n v="0"/>
    <m/>
    <m/>
    <m/>
    <x v="43"/>
    <x v="8"/>
    <x v="5"/>
  </r>
  <r>
    <m/>
    <d v="2015-07-19T00:00:00"/>
    <n v="0"/>
    <m/>
    <n v="0"/>
    <m/>
    <n v="0"/>
    <n v="0"/>
    <n v="0"/>
    <n v="0"/>
    <n v="0"/>
    <n v="0"/>
    <n v="0"/>
    <m/>
    <m/>
    <m/>
    <x v="44"/>
    <x v="8"/>
    <x v="6"/>
  </r>
  <r>
    <s v="7-42"/>
    <d v="2015-07-20T00:00:00"/>
    <n v="0"/>
    <n v="0"/>
    <n v="0"/>
    <n v="0"/>
    <n v="0"/>
    <n v="0"/>
    <n v="0"/>
    <n v="0"/>
    <n v="0"/>
    <n v="0"/>
    <n v="0"/>
    <m/>
    <m/>
    <m/>
    <x v="44"/>
    <x v="8"/>
    <x v="0"/>
  </r>
  <r>
    <s v="7-42"/>
    <d v="2015-07-21T00:00:00"/>
    <n v="0"/>
    <n v="0"/>
    <n v="0"/>
    <n v="0"/>
    <n v="0"/>
    <n v="0"/>
    <n v="0"/>
    <n v="0"/>
    <n v="0"/>
    <n v="0"/>
    <n v="0"/>
    <m/>
    <m/>
    <m/>
    <x v="44"/>
    <x v="8"/>
    <x v="1"/>
  </r>
  <r>
    <s v="7-42"/>
    <d v="2015-07-22T00:00:00"/>
    <n v="0"/>
    <n v="0"/>
    <n v="0"/>
    <n v="0"/>
    <n v="0"/>
    <n v="0"/>
    <n v="0"/>
    <n v="0"/>
    <n v="0"/>
    <n v="0"/>
    <n v="0"/>
    <m/>
    <m/>
    <m/>
    <x v="44"/>
    <x v="8"/>
    <x v="2"/>
  </r>
  <r>
    <s v="7-42"/>
    <d v="2015-07-23T00:00:00"/>
    <n v="0"/>
    <n v="0"/>
    <n v="0"/>
    <n v="0"/>
    <n v="0"/>
    <n v="0"/>
    <n v="0"/>
    <n v="0"/>
    <n v="0"/>
    <n v="0"/>
    <n v="0"/>
    <m/>
    <m/>
    <m/>
    <x v="44"/>
    <x v="8"/>
    <x v="3"/>
  </r>
  <r>
    <s v="7-42"/>
    <d v="2015-07-24T00:00:00"/>
    <n v="0"/>
    <n v="0"/>
    <n v="0"/>
    <n v="0"/>
    <n v="0"/>
    <n v="0"/>
    <n v="0"/>
    <n v="0"/>
    <n v="0"/>
    <n v="0"/>
    <n v="0"/>
    <m/>
    <m/>
    <m/>
    <x v="44"/>
    <x v="8"/>
    <x v="4"/>
  </r>
  <r>
    <s v="7-42"/>
    <d v="2015-07-25T00:00:00"/>
    <n v="0"/>
    <n v="0"/>
    <n v="0"/>
    <n v="0"/>
    <n v="0"/>
    <n v="0"/>
    <n v="0"/>
    <n v="0"/>
    <n v="0"/>
    <n v="0"/>
    <n v="0"/>
    <m/>
    <m/>
    <m/>
    <x v="44"/>
    <x v="8"/>
    <x v="5"/>
  </r>
  <r>
    <m/>
    <d v="2015-07-26T00:00:00"/>
    <n v="0"/>
    <m/>
    <n v="0"/>
    <m/>
    <n v="0"/>
    <n v="0"/>
    <n v="0"/>
    <n v="0"/>
    <n v="0"/>
    <n v="0"/>
    <n v="0"/>
    <m/>
    <m/>
    <m/>
    <x v="45"/>
    <x v="8"/>
    <x v="6"/>
  </r>
  <r>
    <s v="7-43"/>
    <d v="2015-07-27T00:00:00"/>
    <n v="0"/>
    <n v="0"/>
    <n v="0"/>
    <n v="0"/>
    <n v="0"/>
    <n v="0"/>
    <n v="0"/>
    <n v="0"/>
    <n v="0"/>
    <n v="0"/>
    <n v="0"/>
    <m/>
    <m/>
    <m/>
    <x v="45"/>
    <x v="8"/>
    <x v="0"/>
  </r>
  <r>
    <s v="7-43"/>
    <d v="2015-07-28T00:00:00"/>
    <n v="0"/>
    <n v="0"/>
    <n v="0"/>
    <n v="0"/>
    <n v="0"/>
    <n v="0"/>
    <n v="0"/>
    <n v="0"/>
    <n v="0"/>
    <n v="0"/>
    <n v="0"/>
    <m/>
    <m/>
    <m/>
    <x v="45"/>
    <x v="8"/>
    <x v="1"/>
  </r>
  <r>
    <s v="7-43"/>
    <d v="2015-07-29T00:00:00"/>
    <n v="0"/>
    <n v="0"/>
    <n v="0"/>
    <n v="0"/>
    <n v="0"/>
    <n v="0"/>
    <n v="0"/>
    <n v="0"/>
    <n v="0"/>
    <n v="0"/>
    <n v="0"/>
    <m/>
    <m/>
    <m/>
    <x v="45"/>
    <x v="8"/>
    <x v="2"/>
  </r>
  <r>
    <s v="7-43"/>
    <d v="2015-07-30T00:00:00"/>
    <n v="0"/>
    <n v="0"/>
    <n v="0"/>
    <n v="0"/>
    <n v="0"/>
    <n v="0"/>
    <n v="0"/>
    <n v="0"/>
    <n v="0"/>
    <n v="0"/>
    <n v="0"/>
    <m/>
    <m/>
    <m/>
    <x v="45"/>
    <x v="8"/>
    <x v="3"/>
  </r>
  <r>
    <s v="7-43"/>
    <d v="2015-07-31T00:00:00"/>
    <n v="0"/>
    <n v="0"/>
    <n v="0"/>
    <n v="0"/>
    <n v="0"/>
    <n v="0"/>
    <n v="0"/>
    <n v="0"/>
    <n v="0"/>
    <n v="0"/>
    <n v="0"/>
    <m/>
    <m/>
    <m/>
    <x v="45"/>
    <x v="8"/>
    <x v="4"/>
  </r>
  <r>
    <s v="7-43"/>
    <d v="2015-08-01T00:00:00"/>
    <n v="0"/>
    <n v="0"/>
    <n v="0"/>
    <n v="0"/>
    <n v="0"/>
    <n v="0"/>
    <n v="0"/>
    <n v="0"/>
    <n v="0"/>
    <n v="0"/>
    <n v="0"/>
    <m/>
    <m/>
    <m/>
    <x v="45"/>
    <x v="8"/>
    <x v="5"/>
  </r>
  <r>
    <m/>
    <d v="2015-08-02T00:00:00"/>
    <n v="0"/>
    <m/>
    <n v="0"/>
    <m/>
    <n v="0"/>
    <n v="0"/>
    <n v="0"/>
    <n v="0"/>
    <n v="0"/>
    <n v="0"/>
    <n v="0"/>
    <m/>
    <m/>
    <m/>
    <x v="46"/>
    <x v="8"/>
    <x v="6"/>
  </r>
  <r>
    <s v="7-44"/>
    <d v="2015-08-03T00:00:00"/>
    <n v="0"/>
    <n v="0"/>
    <n v="0"/>
    <n v="0"/>
    <n v="0"/>
    <n v="0"/>
    <n v="0"/>
    <n v="0"/>
    <n v="0"/>
    <n v="0"/>
    <n v="0"/>
    <m/>
    <m/>
    <m/>
    <x v="46"/>
    <x v="8"/>
    <x v="0"/>
  </r>
  <r>
    <s v="7-44"/>
    <d v="2015-08-04T00:00:00"/>
    <n v="0"/>
    <n v="0"/>
    <n v="0"/>
    <n v="0"/>
    <n v="0"/>
    <n v="0"/>
    <n v="0"/>
    <n v="0"/>
    <n v="0"/>
    <n v="0"/>
    <n v="0"/>
    <m/>
    <m/>
    <m/>
    <x v="46"/>
    <x v="8"/>
    <x v="1"/>
  </r>
  <r>
    <s v="7-44"/>
    <d v="2015-08-05T00:00:00"/>
    <n v="0"/>
    <n v="0"/>
    <n v="0"/>
    <n v="0"/>
    <n v="0"/>
    <n v="0"/>
    <n v="0"/>
    <n v="0"/>
    <n v="0"/>
    <n v="0"/>
    <n v="0"/>
    <m/>
    <m/>
    <m/>
    <x v="46"/>
    <x v="8"/>
    <x v="2"/>
  </r>
  <r>
    <s v="7-44"/>
    <d v="2015-08-06T00:00:00"/>
    <n v="0"/>
    <n v="0"/>
    <n v="0"/>
    <n v="0"/>
    <n v="0"/>
    <n v="0"/>
    <n v="0"/>
    <n v="0"/>
    <n v="0"/>
    <n v="0"/>
    <n v="0"/>
    <m/>
    <m/>
    <m/>
    <x v="46"/>
    <x v="8"/>
    <x v="3"/>
  </r>
  <r>
    <s v="7-44"/>
    <d v="2015-08-07T00:00:00"/>
    <n v="0"/>
    <n v="0"/>
    <n v="0"/>
    <n v="0"/>
    <n v="0"/>
    <n v="0"/>
    <n v="0"/>
    <n v="0"/>
    <n v="0"/>
    <n v="0"/>
    <n v="0"/>
    <m/>
    <m/>
    <m/>
    <x v="46"/>
    <x v="8"/>
    <x v="4"/>
  </r>
  <r>
    <s v="7-44"/>
    <d v="2015-08-08T00:00:00"/>
    <n v="0"/>
    <n v="0"/>
    <n v="0"/>
    <n v="0"/>
    <n v="0"/>
    <n v="0"/>
    <n v="0"/>
    <n v="0"/>
    <n v="0"/>
    <n v="0"/>
    <n v="0"/>
    <m/>
    <m/>
    <m/>
    <x v="46"/>
    <x v="8"/>
    <x v="5"/>
  </r>
  <r>
    <m/>
    <d v="2015-08-09T00:00:00"/>
    <n v="0"/>
    <m/>
    <n v="0"/>
    <m/>
    <n v="0"/>
    <n v="0"/>
    <n v="0"/>
    <n v="0"/>
    <n v="0"/>
    <n v="0"/>
    <n v="0"/>
    <m/>
    <m/>
    <m/>
    <x v="47"/>
    <x v="8"/>
    <x v="6"/>
  </r>
  <r>
    <s v="7-45"/>
    <d v="2015-08-10T00:00:00"/>
    <n v="0"/>
    <n v="0"/>
    <n v="0"/>
    <n v="0"/>
    <n v="0"/>
    <n v="0"/>
    <n v="0"/>
    <n v="0"/>
    <n v="0"/>
    <n v="0"/>
    <n v="0"/>
    <m/>
    <m/>
    <m/>
    <x v="47"/>
    <x v="8"/>
    <x v="0"/>
  </r>
  <r>
    <s v="7-45"/>
    <d v="2015-08-11T00:00:00"/>
    <n v="0"/>
    <n v="0"/>
    <n v="0"/>
    <n v="0"/>
    <n v="0"/>
    <n v="0"/>
    <n v="0"/>
    <n v="0"/>
    <n v="0"/>
    <n v="0"/>
    <n v="0"/>
    <m/>
    <m/>
    <m/>
    <x v="47"/>
    <x v="8"/>
    <x v="1"/>
  </r>
  <r>
    <s v="7-45"/>
    <d v="2015-08-12T00:00:00"/>
    <n v="0"/>
    <n v="0"/>
    <n v="0"/>
    <n v="0"/>
    <n v="0"/>
    <n v="0"/>
    <n v="0"/>
    <n v="0"/>
    <n v="0"/>
    <n v="0"/>
    <n v="0"/>
    <m/>
    <m/>
    <m/>
    <x v="47"/>
    <x v="8"/>
    <x v="2"/>
  </r>
  <r>
    <s v="7-45"/>
    <d v="2015-08-13T00:00:00"/>
    <n v="0"/>
    <n v="0"/>
    <n v="0"/>
    <n v="0"/>
    <n v="0"/>
    <n v="0"/>
    <n v="0"/>
    <n v="0"/>
    <n v="0"/>
    <n v="0"/>
    <n v="0"/>
    <m/>
    <m/>
    <m/>
    <x v="47"/>
    <x v="8"/>
    <x v="3"/>
  </r>
  <r>
    <s v="7-45"/>
    <d v="2015-08-14T00:00:00"/>
    <n v="0"/>
    <n v="0"/>
    <n v="0"/>
    <n v="0"/>
    <n v="0"/>
    <n v="0"/>
    <n v="0"/>
    <n v="0"/>
    <n v="0"/>
    <n v="0"/>
    <n v="0"/>
    <m/>
    <m/>
    <m/>
    <x v="47"/>
    <x v="8"/>
    <x v="4"/>
  </r>
  <r>
    <s v="7-45"/>
    <d v="2015-08-15T00:00:00"/>
    <n v="0"/>
    <n v="0"/>
    <n v="0"/>
    <n v="0"/>
    <n v="0"/>
    <n v="0"/>
    <n v="0"/>
    <n v="0"/>
    <n v="0"/>
    <n v="0"/>
    <n v="0"/>
    <m/>
    <m/>
    <m/>
    <x v="47"/>
    <x v="8"/>
    <x v="5"/>
  </r>
  <r>
    <m/>
    <d v="2015-08-16T00:00:00"/>
    <n v="0"/>
    <m/>
    <n v="0"/>
    <m/>
    <n v="0"/>
    <n v="0"/>
    <n v="0"/>
    <n v="0"/>
    <n v="0"/>
    <n v="0"/>
    <n v="0"/>
    <m/>
    <m/>
    <m/>
    <x v="48"/>
    <x v="8"/>
    <x v="6"/>
  </r>
  <r>
    <s v="7-46"/>
    <d v="2015-08-17T00:00:00"/>
    <n v="0"/>
    <n v="0"/>
    <n v="0"/>
    <n v="0"/>
    <n v="0"/>
    <n v="0"/>
    <n v="0"/>
    <n v="0"/>
    <n v="0"/>
    <n v="0"/>
    <n v="0"/>
    <m/>
    <m/>
    <m/>
    <x v="48"/>
    <x v="8"/>
    <x v="0"/>
  </r>
  <r>
    <s v="7-46"/>
    <d v="2015-08-18T00:00:00"/>
    <n v="0"/>
    <n v="0"/>
    <n v="0"/>
    <n v="0"/>
    <n v="0"/>
    <n v="0"/>
    <n v="0"/>
    <n v="0"/>
    <n v="0"/>
    <n v="0"/>
    <n v="0"/>
    <m/>
    <m/>
    <m/>
    <x v="48"/>
    <x v="8"/>
    <x v="1"/>
  </r>
  <r>
    <s v="7-46"/>
    <d v="2015-08-19T00:00:00"/>
    <n v="0"/>
    <n v="0"/>
    <n v="0"/>
    <n v="0"/>
    <n v="0"/>
    <n v="0"/>
    <n v="0"/>
    <n v="0"/>
    <n v="0"/>
    <n v="0"/>
    <n v="0"/>
    <m/>
    <m/>
    <m/>
    <x v="48"/>
    <x v="8"/>
    <x v="2"/>
  </r>
  <r>
    <s v="7-46"/>
    <d v="2015-08-20T00:00:00"/>
    <n v="0"/>
    <n v="0"/>
    <n v="0"/>
    <n v="0"/>
    <n v="0"/>
    <n v="0"/>
    <n v="0"/>
    <n v="0"/>
    <n v="0"/>
    <n v="0"/>
    <n v="0"/>
    <m/>
    <m/>
    <m/>
    <x v="48"/>
    <x v="8"/>
    <x v="3"/>
  </r>
  <r>
    <s v="7-46"/>
    <d v="2015-08-21T00:00:00"/>
    <n v="0"/>
    <n v="0"/>
    <n v="0"/>
    <n v="0"/>
    <n v="0"/>
    <n v="0"/>
    <n v="0"/>
    <n v="0"/>
    <n v="0"/>
    <n v="0"/>
    <n v="0"/>
    <m/>
    <m/>
    <m/>
    <x v="48"/>
    <x v="8"/>
    <x v="4"/>
  </r>
  <r>
    <s v="7-46"/>
    <d v="2015-08-22T00:00:00"/>
    <n v="0"/>
    <n v="0"/>
    <n v="0"/>
    <n v="0"/>
    <n v="0"/>
    <n v="0"/>
    <n v="0"/>
    <n v="0"/>
    <n v="0"/>
    <n v="0"/>
    <n v="0"/>
    <m/>
    <m/>
    <m/>
    <x v="48"/>
    <x v="8"/>
    <x v="5"/>
  </r>
  <r>
    <m/>
    <d v="2015-08-23T00:00:00"/>
    <n v="0"/>
    <m/>
    <n v="0"/>
    <m/>
    <n v="0"/>
    <n v="0"/>
    <n v="0"/>
    <n v="0"/>
    <n v="0"/>
    <n v="0"/>
    <n v="0"/>
    <m/>
    <m/>
    <m/>
    <x v="49"/>
    <x v="8"/>
    <x v="6"/>
  </r>
  <r>
    <s v="7-47"/>
    <d v="2015-08-24T00:00:00"/>
    <n v="0"/>
    <n v="0"/>
    <n v="0"/>
    <n v="0"/>
    <n v="0"/>
    <n v="0"/>
    <n v="0"/>
    <n v="0"/>
    <n v="0"/>
    <n v="0"/>
    <n v="0"/>
    <m/>
    <m/>
    <m/>
    <x v="49"/>
    <x v="8"/>
    <x v="0"/>
  </r>
  <r>
    <s v="7-47"/>
    <d v="2015-08-25T00:00:00"/>
    <n v="0"/>
    <n v="0"/>
    <n v="0"/>
    <n v="0"/>
    <n v="0"/>
    <n v="0"/>
    <n v="0"/>
    <n v="0"/>
    <n v="0"/>
    <n v="0"/>
    <n v="0"/>
    <m/>
    <m/>
    <m/>
    <x v="49"/>
    <x v="8"/>
    <x v="1"/>
  </r>
  <r>
    <s v="7-47"/>
    <d v="2015-08-26T00:00:00"/>
    <n v="0"/>
    <n v="0"/>
    <n v="0"/>
    <n v="0"/>
    <n v="0"/>
    <n v="0"/>
    <n v="0"/>
    <n v="0"/>
    <n v="0"/>
    <n v="0"/>
    <n v="0"/>
    <m/>
    <m/>
    <m/>
    <x v="49"/>
    <x v="8"/>
    <x v="2"/>
  </r>
  <r>
    <s v="7-47"/>
    <d v="2015-08-27T00:00:00"/>
    <n v="0"/>
    <n v="0"/>
    <n v="0"/>
    <n v="0"/>
    <n v="0"/>
    <n v="0"/>
    <n v="0"/>
    <n v="0"/>
    <n v="0"/>
    <n v="0"/>
    <n v="0"/>
    <m/>
    <m/>
    <m/>
    <x v="49"/>
    <x v="8"/>
    <x v="3"/>
  </r>
  <r>
    <s v="7-47"/>
    <d v="2015-08-28T00:00:00"/>
    <n v="0"/>
    <n v="0"/>
    <n v="0"/>
    <n v="0"/>
    <n v="0"/>
    <n v="0"/>
    <n v="0"/>
    <n v="0"/>
    <n v="0"/>
    <n v="0"/>
    <n v="0"/>
    <m/>
    <m/>
    <m/>
    <x v="49"/>
    <x v="8"/>
    <x v="4"/>
  </r>
  <r>
    <s v="7-47"/>
    <d v="2015-08-29T00:00:00"/>
    <n v="0"/>
    <n v="0"/>
    <n v="0"/>
    <n v="0"/>
    <n v="0"/>
    <n v="0"/>
    <n v="0"/>
    <n v="0"/>
    <n v="0"/>
    <n v="0"/>
    <n v="0"/>
    <m/>
    <m/>
    <m/>
    <x v="49"/>
    <x v="8"/>
    <x v="5"/>
  </r>
  <r>
    <m/>
    <d v="2015-08-30T00:00:00"/>
    <n v="0"/>
    <m/>
    <n v="0"/>
    <m/>
    <n v="0"/>
    <n v="0"/>
    <n v="0"/>
    <n v="0"/>
    <n v="0"/>
    <n v="0"/>
    <n v="0"/>
    <m/>
    <m/>
    <m/>
    <x v="50"/>
    <x v="8"/>
    <x v="6"/>
  </r>
  <r>
    <s v="7-48"/>
    <d v="2015-08-31T00:00:00"/>
    <n v="0"/>
    <n v="0"/>
    <n v="0"/>
    <n v="0"/>
    <n v="0"/>
    <n v="0"/>
    <n v="0"/>
    <n v="0"/>
    <n v="0"/>
    <n v="0"/>
    <n v="0"/>
    <m/>
    <m/>
    <m/>
    <x v="50"/>
    <x v="8"/>
    <x v="0"/>
  </r>
  <r>
    <s v="7-48"/>
    <d v="2015-09-01T00:00:00"/>
    <n v="0"/>
    <n v="0"/>
    <n v="0"/>
    <n v="0"/>
    <n v="0"/>
    <n v="0"/>
    <n v="0"/>
    <n v="0"/>
    <n v="0"/>
    <n v="0"/>
    <n v="0"/>
    <m/>
    <m/>
    <m/>
    <x v="50"/>
    <x v="8"/>
    <x v="1"/>
  </r>
  <r>
    <s v="7-48"/>
    <d v="2015-09-02T00:00:00"/>
    <n v="0"/>
    <n v="0"/>
    <n v="0"/>
    <n v="0"/>
    <n v="0"/>
    <n v="0"/>
    <n v="0"/>
    <n v="0"/>
    <n v="0"/>
    <n v="0"/>
    <n v="0"/>
    <m/>
    <m/>
    <m/>
    <x v="50"/>
    <x v="8"/>
    <x v="2"/>
  </r>
  <r>
    <s v="7-48"/>
    <d v="2015-09-03T00:00:00"/>
    <n v="0"/>
    <n v="0"/>
    <n v="0"/>
    <n v="0"/>
    <n v="0"/>
    <n v="0"/>
    <n v="0"/>
    <n v="0"/>
    <n v="0"/>
    <n v="0"/>
    <n v="0"/>
    <m/>
    <m/>
    <m/>
    <x v="50"/>
    <x v="8"/>
    <x v="3"/>
  </r>
  <r>
    <s v="7-48"/>
    <d v="2015-09-04T00:00:00"/>
    <n v="0"/>
    <n v="0"/>
    <n v="0"/>
    <n v="0"/>
    <n v="0"/>
    <n v="0"/>
    <n v="0"/>
    <n v="0"/>
    <n v="0"/>
    <n v="0"/>
    <n v="0"/>
    <m/>
    <m/>
    <m/>
    <x v="50"/>
    <x v="8"/>
    <x v="4"/>
  </r>
  <r>
    <s v="7-48"/>
    <d v="2015-09-05T00:00:00"/>
    <n v="0"/>
    <n v="0"/>
    <n v="0"/>
    <n v="0"/>
    <n v="0"/>
    <n v="0"/>
    <n v="0"/>
    <n v="0"/>
    <n v="0"/>
    <n v="0"/>
    <n v="0"/>
    <m/>
    <m/>
    <m/>
    <x v="50"/>
    <x v="8"/>
    <x v="5"/>
  </r>
  <r>
    <m/>
    <d v="2015-09-06T00:00:00"/>
    <n v="0"/>
    <m/>
    <n v="0"/>
    <m/>
    <n v="0"/>
    <n v="0"/>
    <n v="0"/>
    <n v="0"/>
    <n v="0"/>
    <n v="0"/>
    <n v="0"/>
    <m/>
    <m/>
    <m/>
    <x v="51"/>
    <x v="8"/>
    <x v="6"/>
  </r>
  <r>
    <s v="7-49"/>
    <d v="2015-09-07T00:00:00"/>
    <n v="0"/>
    <n v="0"/>
    <n v="0"/>
    <n v="0"/>
    <n v="0"/>
    <n v="0"/>
    <n v="0"/>
    <n v="0"/>
    <n v="0"/>
    <n v="0"/>
    <n v="0"/>
    <m/>
    <m/>
    <m/>
    <x v="51"/>
    <x v="8"/>
    <x v="0"/>
  </r>
  <r>
    <s v="7-49"/>
    <d v="2015-09-08T00:00:00"/>
    <n v="0"/>
    <n v="0"/>
    <n v="0"/>
    <n v="0"/>
    <n v="0"/>
    <n v="0"/>
    <n v="0"/>
    <n v="0"/>
    <n v="0"/>
    <n v="0"/>
    <n v="0"/>
    <m/>
    <m/>
    <m/>
    <x v="51"/>
    <x v="8"/>
    <x v="1"/>
  </r>
  <r>
    <s v="7-49"/>
    <d v="2015-09-09T00:00:00"/>
    <n v="0"/>
    <n v="0"/>
    <n v="0"/>
    <n v="0"/>
    <n v="0"/>
    <n v="0"/>
    <n v="0"/>
    <n v="0"/>
    <n v="0"/>
    <n v="0"/>
    <n v="0"/>
    <m/>
    <m/>
    <m/>
    <x v="51"/>
    <x v="8"/>
    <x v="2"/>
  </r>
  <r>
    <s v="7-49"/>
    <d v="2015-09-10T00:00:00"/>
    <n v="0"/>
    <n v="0"/>
    <n v="0"/>
    <n v="0"/>
    <n v="0"/>
    <n v="0"/>
    <n v="0"/>
    <n v="0"/>
    <n v="0"/>
    <n v="0"/>
    <n v="0"/>
    <m/>
    <m/>
    <m/>
    <x v="51"/>
    <x v="8"/>
    <x v="3"/>
  </r>
  <r>
    <s v="7-49"/>
    <d v="2015-09-11T00:00:00"/>
    <n v="0"/>
    <n v="0"/>
    <n v="0"/>
    <n v="0"/>
    <n v="0"/>
    <n v="0"/>
    <n v="0"/>
    <n v="0"/>
    <n v="0"/>
    <n v="0"/>
    <n v="0"/>
    <m/>
    <m/>
    <m/>
    <x v="51"/>
    <x v="8"/>
    <x v="4"/>
  </r>
  <r>
    <s v="7-49"/>
    <d v="2015-09-12T00:00:00"/>
    <n v="0"/>
    <n v="0"/>
    <n v="0"/>
    <n v="0"/>
    <n v="0"/>
    <n v="0"/>
    <n v="0"/>
    <n v="0"/>
    <n v="0"/>
    <n v="0"/>
    <n v="0"/>
    <m/>
    <m/>
    <m/>
    <x v="51"/>
    <x v="8"/>
    <x v="5"/>
  </r>
  <r>
    <m/>
    <d v="2015-09-13T00:00:00"/>
    <n v="0"/>
    <m/>
    <n v="0"/>
    <m/>
    <n v="0"/>
    <n v="0"/>
    <n v="0"/>
    <n v="0"/>
    <n v="0"/>
    <n v="0"/>
    <n v="0"/>
    <m/>
    <m/>
    <m/>
    <x v="52"/>
    <x v="8"/>
    <x v="6"/>
  </r>
  <r>
    <s v="7-50"/>
    <d v="2015-09-14T00:00:00"/>
    <n v="0"/>
    <n v="0"/>
    <n v="0"/>
    <n v="0"/>
    <n v="0"/>
    <n v="0"/>
    <n v="0"/>
    <n v="0"/>
    <n v="0"/>
    <n v="0"/>
    <n v="0"/>
    <m/>
    <m/>
    <m/>
    <x v="52"/>
    <x v="8"/>
    <x v="0"/>
  </r>
  <r>
    <s v="7-50"/>
    <d v="2015-09-15T00:00:00"/>
    <n v="0"/>
    <n v="0"/>
    <n v="0"/>
    <n v="0"/>
    <n v="0"/>
    <n v="0"/>
    <n v="0"/>
    <n v="0"/>
    <n v="0"/>
    <n v="0"/>
    <n v="0"/>
    <m/>
    <m/>
    <m/>
    <x v="52"/>
    <x v="8"/>
    <x v="1"/>
  </r>
  <r>
    <s v="7-50"/>
    <d v="2015-09-16T00:00:00"/>
    <n v="0"/>
    <n v="0"/>
    <n v="0"/>
    <n v="0"/>
    <n v="0"/>
    <n v="0"/>
    <n v="0"/>
    <n v="0"/>
    <n v="0"/>
    <n v="0"/>
    <n v="0"/>
    <m/>
    <m/>
    <m/>
    <x v="52"/>
    <x v="8"/>
    <x v="2"/>
  </r>
  <r>
    <s v="7-50"/>
    <d v="2015-09-17T00:00:00"/>
    <n v="0"/>
    <n v="0"/>
    <n v="0"/>
    <n v="0"/>
    <n v="0"/>
    <n v="0"/>
    <n v="0"/>
    <n v="0"/>
    <n v="0"/>
    <n v="0"/>
    <n v="0"/>
    <m/>
    <m/>
    <m/>
    <x v="52"/>
    <x v="8"/>
    <x v="3"/>
  </r>
  <r>
    <s v="7-50"/>
    <d v="2015-09-18T00:00:00"/>
    <n v="0"/>
    <n v="0"/>
    <n v="0"/>
    <n v="0"/>
    <n v="0"/>
    <n v="0"/>
    <n v="0"/>
    <n v="0"/>
    <n v="0"/>
    <n v="0"/>
    <n v="0"/>
    <m/>
    <m/>
    <m/>
    <x v="52"/>
    <x v="8"/>
    <x v="4"/>
  </r>
  <r>
    <s v="7-50"/>
    <d v="2015-09-19T00:00:00"/>
    <n v="0"/>
    <n v="0"/>
    <n v="0"/>
    <n v="0"/>
    <n v="0"/>
    <n v="0"/>
    <n v="0"/>
    <n v="0"/>
    <n v="0"/>
    <n v="0"/>
    <n v="0"/>
    <m/>
    <m/>
    <m/>
    <x v="52"/>
    <x v="8"/>
    <x v="5"/>
  </r>
  <r>
    <m/>
    <d v="2015-09-20T00:00:00"/>
    <n v="0"/>
    <m/>
    <n v="0"/>
    <m/>
    <n v="0"/>
    <n v="0"/>
    <n v="0"/>
    <n v="0"/>
    <n v="0"/>
    <n v="0"/>
    <n v="0"/>
    <m/>
    <m/>
    <m/>
    <x v="0"/>
    <x v="8"/>
    <x v="6"/>
  </r>
  <r>
    <s v="7-51"/>
    <d v="2015-09-21T00:00:00"/>
    <n v="0"/>
    <n v="0"/>
    <n v="0"/>
    <n v="0"/>
    <n v="0"/>
    <n v="0"/>
    <n v="0"/>
    <n v="0"/>
    <n v="0"/>
    <n v="0"/>
    <n v="0"/>
    <m/>
    <m/>
    <m/>
    <x v="0"/>
    <x v="8"/>
    <x v="0"/>
  </r>
  <r>
    <s v="7-51"/>
    <d v="2015-09-22T00:00:00"/>
    <n v="0"/>
    <n v="0"/>
    <n v="0"/>
    <n v="0"/>
    <n v="0"/>
    <n v="0"/>
    <n v="0"/>
    <n v="0"/>
    <n v="0"/>
    <n v="0"/>
    <n v="0"/>
    <m/>
    <m/>
    <m/>
    <x v="0"/>
    <x v="8"/>
    <x v="1"/>
  </r>
  <r>
    <s v="7-51"/>
    <d v="2015-09-23T00:00:00"/>
    <n v="0"/>
    <n v="0"/>
    <n v="0"/>
    <n v="0"/>
    <n v="0"/>
    <n v="0"/>
    <n v="0"/>
    <n v="0"/>
    <n v="0"/>
    <n v="0"/>
    <n v="0"/>
    <m/>
    <m/>
    <m/>
    <x v="0"/>
    <x v="8"/>
    <x v="2"/>
  </r>
  <r>
    <s v="7-51"/>
    <d v="2015-09-24T00:00:00"/>
    <n v="0"/>
    <n v="0"/>
    <n v="0"/>
    <n v="0"/>
    <n v="0"/>
    <n v="0"/>
    <n v="0"/>
    <n v="0"/>
    <n v="0"/>
    <n v="0"/>
    <n v="0"/>
    <m/>
    <m/>
    <m/>
    <x v="0"/>
    <x v="8"/>
    <x v="3"/>
  </r>
  <r>
    <s v="7-51"/>
    <d v="2015-09-25T00:00:00"/>
    <n v="0"/>
    <n v="0"/>
    <n v="0"/>
    <n v="0"/>
    <n v="0"/>
    <n v="0"/>
    <n v="0"/>
    <n v="0"/>
    <n v="0"/>
    <n v="0"/>
    <n v="0"/>
    <m/>
    <m/>
    <m/>
    <x v="0"/>
    <x v="8"/>
    <x v="4"/>
  </r>
  <r>
    <s v="7-51"/>
    <d v="2015-09-26T00:00:00"/>
    <n v="0"/>
    <n v="0"/>
    <n v="0"/>
    <n v="0"/>
    <n v="0"/>
    <n v="0"/>
    <n v="0"/>
    <n v="0"/>
    <n v="0"/>
    <n v="0"/>
    <n v="0"/>
    <m/>
    <m/>
    <m/>
    <x v="0"/>
    <x v="8"/>
    <x v="5"/>
  </r>
  <r>
    <m/>
    <d v="2015-09-27T00:00:00"/>
    <n v="0"/>
    <m/>
    <n v="0"/>
    <m/>
    <n v="0"/>
    <n v="0"/>
    <n v="0"/>
    <n v="0"/>
    <n v="0"/>
    <n v="0"/>
    <n v="0"/>
    <m/>
    <m/>
    <m/>
    <x v="1"/>
    <x v="8"/>
    <x v="6"/>
  </r>
  <r>
    <s v="7-52"/>
    <d v="2015-09-28T00:00:00"/>
    <n v="0"/>
    <n v="0"/>
    <n v="0"/>
    <n v="0"/>
    <n v="0"/>
    <n v="0"/>
    <n v="0"/>
    <n v="0"/>
    <n v="0"/>
    <n v="0"/>
    <n v="0"/>
    <m/>
    <m/>
    <m/>
    <x v="1"/>
    <x v="8"/>
    <x v="0"/>
  </r>
  <r>
    <s v="7-52"/>
    <d v="2015-09-29T00:00:00"/>
    <n v="0"/>
    <n v="0"/>
    <n v="0"/>
    <n v="0"/>
    <n v="0"/>
    <n v="0"/>
    <n v="0"/>
    <n v="0"/>
    <n v="0"/>
    <n v="0"/>
    <n v="0"/>
    <m/>
    <m/>
    <m/>
    <x v="1"/>
    <x v="8"/>
    <x v="1"/>
  </r>
  <r>
    <s v="7-52"/>
    <d v="2015-09-30T00:00:00"/>
    <n v="0"/>
    <n v="0"/>
    <n v="0"/>
    <n v="0"/>
    <n v="0"/>
    <n v="0"/>
    <n v="0"/>
    <n v="0"/>
    <n v="0"/>
    <n v="0"/>
    <n v="0"/>
    <m/>
    <m/>
    <m/>
    <x v="1"/>
    <x v="8"/>
    <x v="2"/>
  </r>
  <r>
    <s v="7-52"/>
    <d v="2015-10-01T00:00:00"/>
    <n v="0"/>
    <n v="0"/>
    <n v="0"/>
    <n v="0"/>
    <n v="0"/>
    <n v="0"/>
    <n v="0"/>
    <n v="0"/>
    <n v="0"/>
    <n v="0"/>
    <n v="0"/>
    <m/>
    <m/>
    <m/>
    <x v="1"/>
    <x v="8"/>
    <x v="3"/>
  </r>
  <r>
    <s v="7-52"/>
    <d v="2015-10-02T00:00:00"/>
    <n v="0"/>
    <n v="0"/>
    <n v="0"/>
    <n v="0"/>
    <n v="0"/>
    <n v="0"/>
    <n v="0"/>
    <n v="0"/>
    <n v="0"/>
    <n v="0"/>
    <n v="0"/>
    <m/>
    <m/>
    <m/>
    <x v="1"/>
    <x v="8"/>
    <x v="4"/>
  </r>
  <r>
    <s v="7-52"/>
    <d v="2015-10-03T00:00:00"/>
    <n v="0"/>
    <n v="0"/>
    <n v="0"/>
    <n v="0"/>
    <n v="0"/>
    <n v="0"/>
    <n v="0"/>
    <n v="0"/>
    <n v="0"/>
    <n v="0"/>
    <n v="0"/>
    <m/>
    <m/>
    <m/>
    <x v="1"/>
    <x v="8"/>
    <x v="5"/>
  </r>
  <r>
    <m/>
    <d v="2015-10-04T00:00:00"/>
    <n v="0"/>
    <m/>
    <n v="0"/>
    <m/>
    <n v="0"/>
    <n v="0"/>
    <n v="0"/>
    <n v="0"/>
    <n v="0"/>
    <n v="0"/>
    <n v="0"/>
    <m/>
    <m/>
    <m/>
    <x v="2"/>
    <x v="8"/>
    <x v="6"/>
  </r>
  <r>
    <s v="8-01"/>
    <d v="2015-10-05T00:00:00"/>
    <n v="0"/>
    <n v="0"/>
    <n v="0"/>
    <n v="0"/>
    <n v="0"/>
    <n v="0"/>
    <n v="0"/>
    <n v="0"/>
    <n v="0"/>
    <n v="0"/>
    <n v="0"/>
    <m/>
    <m/>
    <m/>
    <x v="2"/>
    <x v="8"/>
    <x v="0"/>
  </r>
  <r>
    <s v="8-01"/>
    <d v="2015-10-06T00:00:00"/>
    <n v="0"/>
    <n v="0"/>
    <n v="0"/>
    <n v="0"/>
    <n v="0"/>
    <n v="0"/>
    <n v="0"/>
    <n v="0"/>
    <n v="0"/>
    <n v="0"/>
    <n v="0"/>
    <m/>
    <m/>
    <m/>
    <x v="2"/>
    <x v="8"/>
    <x v="1"/>
  </r>
  <r>
    <s v="8-01"/>
    <d v="2015-10-07T00:00:00"/>
    <n v="0"/>
    <n v="0"/>
    <n v="0"/>
    <n v="0"/>
    <n v="0"/>
    <n v="0"/>
    <n v="0"/>
    <n v="0"/>
    <n v="0"/>
    <n v="0"/>
    <n v="0"/>
    <m/>
    <m/>
    <m/>
    <x v="2"/>
    <x v="8"/>
    <x v="2"/>
  </r>
  <r>
    <s v="8-01"/>
    <d v="2015-10-08T00:00:00"/>
    <n v="0"/>
    <n v="0"/>
    <n v="0"/>
    <n v="0"/>
    <n v="0"/>
    <n v="0"/>
    <n v="0"/>
    <n v="0"/>
    <n v="0"/>
    <n v="0"/>
    <n v="0"/>
    <m/>
    <m/>
    <m/>
    <x v="2"/>
    <x v="8"/>
    <x v="3"/>
  </r>
  <r>
    <s v="8-01"/>
    <d v="2015-10-09T00:00:00"/>
    <n v="0"/>
    <n v="0"/>
    <n v="0"/>
    <n v="0"/>
    <n v="0"/>
    <n v="0"/>
    <n v="0"/>
    <n v="0"/>
    <n v="0"/>
    <n v="0"/>
    <n v="0"/>
    <m/>
    <m/>
    <m/>
    <x v="2"/>
    <x v="8"/>
    <x v="4"/>
  </r>
  <r>
    <s v="8-01"/>
    <d v="2015-10-10T00:00:00"/>
    <n v="0"/>
    <n v="0"/>
    <n v="0"/>
    <n v="0"/>
    <n v="0"/>
    <n v="0"/>
    <n v="0"/>
    <n v="0"/>
    <n v="0"/>
    <n v="0"/>
    <n v="0"/>
    <m/>
    <m/>
    <m/>
    <x v="2"/>
    <x v="8"/>
    <x v="5"/>
  </r>
  <r>
    <m/>
    <d v="2015-10-11T00:00:00"/>
    <n v="0"/>
    <m/>
    <n v="0"/>
    <m/>
    <n v="0"/>
    <n v="0"/>
    <n v="0"/>
    <n v="0"/>
    <n v="0"/>
    <n v="0"/>
    <n v="0"/>
    <m/>
    <m/>
    <m/>
    <x v="3"/>
    <x v="8"/>
    <x v="6"/>
  </r>
  <r>
    <s v="8-02"/>
    <d v="2015-10-12T00:00:00"/>
    <n v="0"/>
    <n v="0"/>
    <n v="0"/>
    <n v="0"/>
    <n v="0"/>
    <n v="0"/>
    <n v="0"/>
    <n v="0"/>
    <n v="0"/>
    <n v="0"/>
    <n v="0"/>
    <m/>
    <m/>
    <m/>
    <x v="3"/>
    <x v="8"/>
    <x v="0"/>
  </r>
  <r>
    <s v="8-02"/>
    <d v="2015-10-13T00:00:00"/>
    <n v="0"/>
    <n v="0"/>
    <n v="0"/>
    <n v="0"/>
    <n v="0"/>
    <n v="0"/>
    <n v="0"/>
    <n v="0"/>
    <n v="0"/>
    <n v="0"/>
    <n v="0"/>
    <m/>
    <m/>
    <m/>
    <x v="3"/>
    <x v="8"/>
    <x v="1"/>
  </r>
  <r>
    <s v="8-02"/>
    <d v="2015-10-14T00:00:00"/>
    <n v="0"/>
    <n v="0"/>
    <n v="0"/>
    <n v="0"/>
    <n v="0"/>
    <n v="0"/>
    <n v="0"/>
    <n v="0"/>
    <n v="0"/>
    <n v="0"/>
    <n v="0"/>
    <m/>
    <m/>
    <m/>
    <x v="3"/>
    <x v="8"/>
    <x v="2"/>
  </r>
  <r>
    <s v="8-02"/>
    <d v="2015-10-15T00:00:00"/>
    <n v="0"/>
    <n v="0"/>
    <n v="0"/>
    <n v="0"/>
    <n v="0"/>
    <n v="0"/>
    <n v="0"/>
    <n v="0"/>
    <n v="0"/>
    <n v="0"/>
    <n v="0"/>
    <m/>
    <m/>
    <m/>
    <x v="3"/>
    <x v="8"/>
    <x v="3"/>
  </r>
  <r>
    <s v="8-02"/>
    <d v="2015-10-16T00:00:00"/>
    <n v="0"/>
    <n v="0"/>
    <n v="0"/>
    <n v="0"/>
    <n v="0"/>
    <n v="0"/>
    <n v="0"/>
    <n v="0"/>
    <n v="0"/>
    <n v="0"/>
    <n v="0"/>
    <m/>
    <m/>
    <m/>
    <x v="3"/>
    <x v="8"/>
    <x v="4"/>
  </r>
  <r>
    <s v="8-02"/>
    <d v="2015-10-17T00:00:00"/>
    <n v="0"/>
    <n v="0"/>
    <n v="0"/>
    <n v="0"/>
    <n v="0"/>
    <n v="0"/>
    <n v="0"/>
    <n v="0"/>
    <n v="0"/>
    <n v="0"/>
    <n v="0"/>
    <m/>
    <m/>
    <m/>
    <x v="3"/>
    <x v="8"/>
    <x v="5"/>
  </r>
  <r>
    <m/>
    <d v="2015-10-18T00:00:00"/>
    <n v="0"/>
    <m/>
    <n v="0"/>
    <m/>
    <n v="0"/>
    <n v="0"/>
    <n v="0"/>
    <n v="0"/>
    <n v="0"/>
    <n v="0"/>
    <n v="0"/>
    <m/>
    <m/>
    <m/>
    <x v="4"/>
    <x v="8"/>
    <x v="6"/>
  </r>
  <r>
    <s v="8-03"/>
    <d v="2015-10-19T00:00:00"/>
    <n v="0"/>
    <n v="0"/>
    <n v="0"/>
    <n v="0"/>
    <n v="0"/>
    <n v="0"/>
    <n v="0"/>
    <n v="0"/>
    <n v="0"/>
    <n v="0"/>
    <n v="0"/>
    <m/>
    <m/>
    <m/>
    <x v="4"/>
    <x v="8"/>
    <x v="0"/>
  </r>
  <r>
    <s v="8-03"/>
    <d v="2015-10-20T00:00:00"/>
    <n v="0"/>
    <n v="0"/>
    <n v="0"/>
    <n v="0"/>
    <n v="0"/>
    <n v="0"/>
    <n v="0"/>
    <n v="0"/>
    <n v="0"/>
    <n v="0"/>
    <n v="0"/>
    <m/>
    <m/>
    <m/>
    <x v="4"/>
    <x v="8"/>
    <x v="1"/>
  </r>
  <r>
    <s v="8-03"/>
    <d v="2015-10-21T00:00:00"/>
    <n v="0"/>
    <n v="0"/>
    <n v="0"/>
    <n v="0"/>
    <n v="0"/>
    <n v="0"/>
    <n v="0"/>
    <n v="0"/>
    <n v="0"/>
    <n v="0"/>
    <n v="0"/>
    <m/>
    <m/>
    <m/>
    <x v="4"/>
    <x v="8"/>
    <x v="2"/>
  </r>
  <r>
    <s v="8-03"/>
    <d v="2015-10-22T00:00:00"/>
    <n v="0"/>
    <n v="0"/>
    <n v="0"/>
    <n v="0"/>
    <n v="0"/>
    <n v="0"/>
    <n v="0"/>
    <n v="0"/>
    <n v="0"/>
    <n v="0"/>
    <n v="0"/>
    <m/>
    <m/>
    <m/>
    <x v="4"/>
    <x v="8"/>
    <x v="3"/>
  </r>
  <r>
    <s v="8-03"/>
    <d v="2015-10-23T00:00:00"/>
    <n v="0"/>
    <n v="0"/>
    <n v="0"/>
    <n v="0"/>
    <n v="0"/>
    <n v="0"/>
    <n v="0"/>
    <n v="0"/>
    <n v="0"/>
    <n v="0"/>
    <n v="0"/>
    <m/>
    <m/>
    <m/>
    <x v="4"/>
    <x v="8"/>
    <x v="4"/>
  </r>
  <r>
    <s v="8-03"/>
    <d v="2015-10-24T00:00:00"/>
    <n v="0"/>
    <n v="0"/>
    <n v="0"/>
    <n v="0"/>
    <n v="0"/>
    <n v="0"/>
    <n v="0"/>
    <n v="0"/>
    <n v="0"/>
    <n v="0"/>
    <n v="0"/>
    <m/>
    <m/>
    <m/>
    <x v="4"/>
    <x v="8"/>
    <x v="5"/>
  </r>
  <r>
    <m/>
    <d v="2015-10-25T00:00:00"/>
    <n v="0"/>
    <m/>
    <n v="0"/>
    <m/>
    <n v="0"/>
    <n v="0"/>
    <n v="0"/>
    <n v="0"/>
    <n v="0"/>
    <n v="0"/>
    <n v="0"/>
    <m/>
    <m/>
    <m/>
    <x v="5"/>
    <x v="8"/>
    <x v="6"/>
  </r>
  <r>
    <s v="8-04"/>
    <d v="2015-10-26T00:00:00"/>
    <n v="0"/>
    <n v="0"/>
    <n v="0"/>
    <n v="0"/>
    <n v="0"/>
    <n v="0"/>
    <n v="0"/>
    <n v="0"/>
    <n v="0"/>
    <n v="0"/>
    <n v="0"/>
    <m/>
    <m/>
    <m/>
    <x v="5"/>
    <x v="8"/>
    <x v="0"/>
  </r>
  <r>
    <s v="8-04"/>
    <d v="2015-10-27T00:00:00"/>
    <n v="0"/>
    <n v="0"/>
    <n v="0"/>
    <n v="0"/>
    <n v="0"/>
    <n v="0"/>
    <n v="0"/>
    <n v="0"/>
    <n v="0"/>
    <n v="0"/>
    <n v="0"/>
    <m/>
    <m/>
    <m/>
    <x v="5"/>
    <x v="8"/>
    <x v="1"/>
  </r>
  <r>
    <s v="8-04"/>
    <d v="2015-10-28T00:00:00"/>
    <n v="0"/>
    <n v="0"/>
    <n v="0"/>
    <n v="0"/>
    <n v="0"/>
    <n v="0"/>
    <n v="0"/>
    <n v="0"/>
    <n v="0"/>
    <n v="0"/>
    <n v="0"/>
    <m/>
    <m/>
    <m/>
    <x v="5"/>
    <x v="8"/>
    <x v="2"/>
  </r>
  <r>
    <s v="8-04"/>
    <d v="2015-10-29T00:00:00"/>
    <n v="0"/>
    <n v="0"/>
    <n v="0"/>
    <n v="0"/>
    <n v="0"/>
    <n v="0"/>
    <n v="0"/>
    <n v="0"/>
    <n v="0"/>
    <n v="0"/>
    <n v="0"/>
    <m/>
    <m/>
    <m/>
    <x v="5"/>
    <x v="8"/>
    <x v="3"/>
  </r>
  <r>
    <s v="8-04"/>
    <d v="2015-10-30T00:00:00"/>
    <n v="0"/>
    <n v="0"/>
    <n v="0"/>
    <n v="0"/>
    <n v="0"/>
    <n v="0"/>
    <n v="0"/>
    <n v="0"/>
    <n v="0"/>
    <n v="0"/>
    <n v="0"/>
    <m/>
    <m/>
    <m/>
    <x v="5"/>
    <x v="8"/>
    <x v="4"/>
  </r>
  <r>
    <s v="8-04"/>
    <d v="2015-10-31T00:00:00"/>
    <n v="0"/>
    <n v="0"/>
    <n v="0"/>
    <n v="0"/>
    <n v="0"/>
    <n v="0"/>
    <n v="0"/>
    <n v="0"/>
    <n v="0"/>
    <n v="0"/>
    <n v="0"/>
    <m/>
    <m/>
    <m/>
    <x v="5"/>
    <x v="8"/>
    <x v="5"/>
  </r>
  <r>
    <m/>
    <d v="2015-11-01T00:00:00"/>
    <n v="0"/>
    <m/>
    <n v="0"/>
    <m/>
    <n v="0"/>
    <n v="0"/>
    <n v="0"/>
    <n v="0"/>
    <n v="0"/>
    <n v="0"/>
    <n v="0"/>
    <m/>
    <m/>
    <m/>
    <x v="6"/>
    <x v="8"/>
    <x v="6"/>
  </r>
  <r>
    <s v="8-05"/>
    <d v="2015-11-02T00:00:00"/>
    <n v="0"/>
    <n v="0"/>
    <n v="0"/>
    <n v="0"/>
    <n v="0"/>
    <n v="0"/>
    <n v="0"/>
    <n v="0"/>
    <n v="0"/>
    <n v="0"/>
    <n v="0"/>
    <m/>
    <m/>
    <m/>
    <x v="6"/>
    <x v="8"/>
    <x v="0"/>
  </r>
  <r>
    <s v="8-05"/>
    <d v="2015-11-03T00:00:00"/>
    <n v="0"/>
    <n v="0"/>
    <n v="0"/>
    <n v="0"/>
    <n v="0"/>
    <n v="0"/>
    <n v="0"/>
    <n v="0"/>
    <n v="0"/>
    <n v="0"/>
    <n v="0"/>
    <m/>
    <m/>
    <m/>
    <x v="6"/>
    <x v="8"/>
    <x v="1"/>
  </r>
  <r>
    <s v="8-05"/>
    <d v="2015-11-04T00:00:00"/>
    <n v="0"/>
    <n v="0"/>
    <n v="0"/>
    <n v="0"/>
    <n v="0"/>
    <n v="0"/>
    <n v="0"/>
    <n v="0"/>
    <n v="0"/>
    <n v="0"/>
    <n v="0"/>
    <m/>
    <m/>
    <m/>
    <x v="6"/>
    <x v="8"/>
    <x v="2"/>
  </r>
  <r>
    <s v="8-05"/>
    <d v="2015-11-05T00:00:00"/>
    <n v="0"/>
    <n v="0"/>
    <n v="0"/>
    <n v="0"/>
    <n v="0"/>
    <n v="0"/>
    <n v="0"/>
    <n v="0"/>
    <n v="0"/>
    <n v="0"/>
    <n v="0"/>
    <m/>
    <m/>
    <m/>
    <x v="6"/>
    <x v="8"/>
    <x v="3"/>
  </r>
  <r>
    <s v="8-05"/>
    <d v="2015-11-06T00:00:00"/>
    <n v="0"/>
    <n v="0"/>
    <n v="0"/>
    <n v="0"/>
    <n v="0"/>
    <n v="0"/>
    <n v="0"/>
    <n v="0"/>
    <n v="0"/>
    <n v="0"/>
    <n v="0"/>
    <m/>
    <m/>
    <m/>
    <x v="6"/>
    <x v="8"/>
    <x v="4"/>
  </r>
  <r>
    <s v="8-05"/>
    <d v="2015-11-07T00:00:00"/>
    <n v="0"/>
    <n v="0"/>
    <n v="0"/>
    <n v="0"/>
    <n v="0"/>
    <n v="0"/>
    <n v="0"/>
    <n v="0"/>
    <n v="0"/>
    <n v="0"/>
    <n v="0"/>
    <m/>
    <m/>
    <m/>
    <x v="6"/>
    <x v="8"/>
    <x v="5"/>
  </r>
  <r>
    <m/>
    <d v="2015-11-08T00:00:00"/>
    <n v="0"/>
    <m/>
    <n v="0"/>
    <m/>
    <n v="0"/>
    <n v="0"/>
    <n v="0"/>
    <n v="0"/>
    <n v="0"/>
    <n v="0"/>
    <n v="0"/>
    <m/>
    <m/>
    <m/>
    <x v="7"/>
    <x v="8"/>
    <x v="6"/>
  </r>
  <r>
    <s v="8-06"/>
    <d v="2015-11-09T00:00:00"/>
    <n v="0"/>
    <n v="0"/>
    <n v="0"/>
    <n v="0"/>
    <n v="0"/>
    <n v="0"/>
    <n v="0"/>
    <n v="0"/>
    <n v="0"/>
    <n v="0"/>
    <n v="0"/>
    <m/>
    <m/>
    <m/>
    <x v="7"/>
    <x v="8"/>
    <x v="0"/>
  </r>
  <r>
    <s v="8-06"/>
    <d v="2015-11-10T00:00:00"/>
    <n v="0"/>
    <n v="0"/>
    <n v="0"/>
    <n v="0"/>
    <n v="0"/>
    <n v="0"/>
    <n v="0"/>
    <n v="0"/>
    <n v="0"/>
    <n v="0"/>
    <n v="0"/>
    <m/>
    <m/>
    <m/>
    <x v="7"/>
    <x v="8"/>
    <x v="1"/>
  </r>
  <r>
    <s v="8-06"/>
    <d v="2015-11-11T00:00:00"/>
    <n v="0"/>
    <n v="0"/>
    <n v="0"/>
    <n v="0"/>
    <n v="0"/>
    <n v="0"/>
    <n v="0"/>
    <n v="0"/>
    <n v="0"/>
    <n v="0"/>
    <n v="0"/>
    <m/>
    <m/>
    <m/>
    <x v="7"/>
    <x v="8"/>
    <x v="2"/>
  </r>
  <r>
    <s v="8-06"/>
    <d v="2015-11-12T00:00:00"/>
    <n v="0"/>
    <n v="0"/>
    <n v="0"/>
    <n v="0"/>
    <n v="0"/>
    <n v="0"/>
    <n v="0"/>
    <n v="0"/>
    <n v="0"/>
    <n v="0"/>
    <n v="0"/>
    <m/>
    <m/>
    <m/>
    <x v="7"/>
    <x v="8"/>
    <x v="3"/>
  </r>
  <r>
    <s v="8-06"/>
    <d v="2015-11-13T00:00:00"/>
    <n v="0"/>
    <n v="0"/>
    <n v="0"/>
    <n v="0"/>
    <n v="0"/>
    <n v="0"/>
    <n v="0"/>
    <n v="0"/>
    <n v="0"/>
    <n v="0"/>
    <n v="0"/>
    <m/>
    <m/>
    <m/>
    <x v="7"/>
    <x v="8"/>
    <x v="4"/>
  </r>
  <r>
    <s v="8-06"/>
    <d v="2015-11-14T00:00:00"/>
    <n v="0"/>
    <n v="0"/>
    <n v="0"/>
    <n v="0"/>
    <n v="0"/>
    <n v="0"/>
    <n v="0"/>
    <n v="0"/>
    <n v="0"/>
    <n v="0"/>
    <n v="0"/>
    <m/>
    <m/>
    <m/>
    <x v="7"/>
    <x v="8"/>
    <x v="5"/>
  </r>
  <r>
    <m/>
    <d v="2015-11-15T00:00:00"/>
    <n v="0"/>
    <m/>
    <n v="0"/>
    <m/>
    <n v="0"/>
    <n v="0"/>
    <n v="0"/>
    <n v="0"/>
    <n v="0"/>
    <n v="0"/>
    <n v="0"/>
    <m/>
    <m/>
    <m/>
    <x v="8"/>
    <x v="8"/>
    <x v="6"/>
  </r>
  <r>
    <s v="8-07"/>
    <d v="2015-11-16T00:00:00"/>
    <n v="0"/>
    <n v="0"/>
    <n v="0"/>
    <n v="0"/>
    <n v="0"/>
    <n v="0"/>
    <n v="0"/>
    <n v="0"/>
    <n v="0"/>
    <n v="0"/>
    <n v="0"/>
    <m/>
    <m/>
    <m/>
    <x v="8"/>
    <x v="8"/>
    <x v="0"/>
  </r>
  <r>
    <s v="8-07"/>
    <d v="2015-11-17T00:00:00"/>
    <n v="0"/>
    <n v="0"/>
    <n v="0"/>
    <n v="0"/>
    <n v="0"/>
    <n v="0"/>
    <n v="0"/>
    <n v="0"/>
    <n v="0"/>
    <n v="0"/>
    <n v="0"/>
    <m/>
    <m/>
    <m/>
    <x v="8"/>
    <x v="8"/>
    <x v="1"/>
  </r>
  <r>
    <s v="8-07"/>
    <d v="2015-11-18T00:00:00"/>
    <n v="0"/>
    <n v="0"/>
    <n v="0"/>
    <n v="0"/>
    <n v="0"/>
    <n v="0"/>
    <n v="0"/>
    <n v="0"/>
    <n v="0"/>
    <n v="0"/>
    <n v="0"/>
    <m/>
    <m/>
    <m/>
    <x v="8"/>
    <x v="8"/>
    <x v="2"/>
  </r>
  <r>
    <s v="8-07"/>
    <d v="2015-11-19T00:00:00"/>
    <n v="0"/>
    <n v="0"/>
    <n v="0"/>
    <n v="0"/>
    <n v="0"/>
    <n v="0"/>
    <n v="0"/>
    <n v="0"/>
    <n v="0"/>
    <n v="0"/>
    <n v="0"/>
    <m/>
    <m/>
    <m/>
    <x v="8"/>
    <x v="8"/>
    <x v="3"/>
  </r>
  <r>
    <s v="8-07"/>
    <d v="2015-11-20T00:00:00"/>
    <n v="0"/>
    <n v="0"/>
    <n v="0"/>
    <n v="0"/>
    <n v="0"/>
    <n v="0"/>
    <n v="0"/>
    <n v="0"/>
    <n v="0"/>
    <n v="0"/>
    <n v="0"/>
    <m/>
    <m/>
    <m/>
    <x v="8"/>
    <x v="8"/>
    <x v="4"/>
  </r>
  <r>
    <s v="8-07"/>
    <d v="2015-11-21T00:00:00"/>
    <n v="0"/>
    <n v="0"/>
    <n v="0"/>
    <n v="0"/>
    <n v="0"/>
    <n v="0"/>
    <n v="0"/>
    <n v="0"/>
    <n v="0"/>
    <n v="0"/>
    <n v="0"/>
    <m/>
    <m/>
    <m/>
    <x v="8"/>
    <x v="8"/>
    <x v="5"/>
  </r>
  <r>
    <m/>
    <d v="2015-11-22T00:00:00"/>
    <n v="0"/>
    <m/>
    <n v="0"/>
    <m/>
    <n v="0"/>
    <n v="0"/>
    <n v="0"/>
    <n v="0"/>
    <n v="0"/>
    <n v="0"/>
    <n v="0"/>
    <m/>
    <m/>
    <m/>
    <x v="9"/>
    <x v="8"/>
    <x v="6"/>
  </r>
  <r>
    <s v="8-08"/>
    <d v="2015-11-23T00:00:00"/>
    <n v="0"/>
    <n v="0"/>
    <n v="0"/>
    <n v="0"/>
    <n v="0"/>
    <n v="0"/>
    <n v="0"/>
    <n v="0"/>
    <n v="0"/>
    <n v="0"/>
    <n v="0"/>
    <m/>
    <m/>
    <m/>
    <x v="9"/>
    <x v="8"/>
    <x v="0"/>
  </r>
  <r>
    <s v="8-08"/>
    <d v="2015-11-24T00:00:00"/>
    <n v="0"/>
    <n v="0"/>
    <n v="0"/>
    <n v="0"/>
    <n v="0"/>
    <n v="0"/>
    <n v="0"/>
    <n v="0"/>
    <n v="0"/>
    <n v="0"/>
    <n v="0"/>
    <m/>
    <m/>
    <m/>
    <x v="9"/>
    <x v="8"/>
    <x v="1"/>
  </r>
  <r>
    <s v="8-08"/>
    <d v="2015-11-25T00:00:00"/>
    <n v="0"/>
    <n v="0"/>
    <n v="0"/>
    <n v="0"/>
    <n v="0"/>
    <n v="0"/>
    <n v="0"/>
    <n v="0"/>
    <n v="0"/>
    <n v="0"/>
    <n v="0"/>
    <m/>
    <m/>
    <m/>
    <x v="9"/>
    <x v="8"/>
    <x v="2"/>
  </r>
  <r>
    <s v="8-08"/>
    <d v="2015-11-26T00:00:00"/>
    <n v="0"/>
    <n v="0"/>
    <n v="0"/>
    <n v="0"/>
    <n v="0"/>
    <n v="0"/>
    <n v="0"/>
    <n v="0"/>
    <n v="0"/>
    <n v="0"/>
    <n v="0"/>
    <m/>
    <m/>
    <m/>
    <x v="9"/>
    <x v="8"/>
    <x v="3"/>
  </r>
  <r>
    <s v="8-08"/>
    <d v="2015-11-27T00:00:00"/>
    <n v="0"/>
    <n v="0"/>
    <n v="0"/>
    <n v="0"/>
    <n v="0"/>
    <n v="0"/>
    <n v="0"/>
    <n v="0"/>
    <n v="0"/>
    <n v="0"/>
    <n v="0"/>
    <m/>
    <m/>
    <m/>
    <x v="9"/>
    <x v="8"/>
    <x v="4"/>
  </r>
  <r>
    <s v="8-08"/>
    <d v="2015-11-28T00:00:00"/>
    <n v="0"/>
    <n v="0"/>
    <n v="0"/>
    <n v="0"/>
    <n v="0"/>
    <n v="0"/>
    <n v="0"/>
    <n v="0"/>
    <n v="0"/>
    <n v="0"/>
    <n v="0"/>
    <m/>
    <m/>
    <m/>
    <x v="9"/>
    <x v="8"/>
    <x v="5"/>
  </r>
  <r>
    <m/>
    <d v="2015-11-29T00:00:00"/>
    <n v="0"/>
    <m/>
    <n v="0"/>
    <m/>
    <n v="0"/>
    <n v="0"/>
    <n v="0"/>
    <n v="0"/>
    <n v="0"/>
    <n v="0"/>
    <n v="0"/>
    <m/>
    <m/>
    <m/>
    <x v="10"/>
    <x v="8"/>
    <x v="6"/>
  </r>
  <r>
    <s v="8-09"/>
    <d v="2015-11-30T00:00:00"/>
    <n v="0"/>
    <n v="0"/>
    <n v="0"/>
    <n v="0"/>
    <n v="0"/>
    <n v="0"/>
    <n v="0"/>
    <n v="0"/>
    <n v="0"/>
    <n v="0"/>
    <n v="0"/>
    <m/>
    <m/>
    <m/>
    <x v="10"/>
    <x v="8"/>
    <x v="0"/>
  </r>
  <r>
    <s v="8-09"/>
    <d v="2015-12-01T00:00:00"/>
    <n v="0"/>
    <n v="0"/>
    <n v="0"/>
    <n v="0"/>
    <n v="0"/>
    <n v="0"/>
    <n v="0"/>
    <n v="0"/>
    <n v="0"/>
    <n v="0"/>
    <n v="0"/>
    <m/>
    <m/>
    <m/>
    <x v="10"/>
    <x v="8"/>
    <x v="1"/>
  </r>
  <r>
    <s v="8-09"/>
    <d v="2015-12-02T00:00:00"/>
    <n v="0"/>
    <n v="0"/>
    <n v="0"/>
    <n v="0"/>
    <n v="0"/>
    <n v="0"/>
    <n v="0"/>
    <n v="0"/>
    <n v="0"/>
    <n v="0"/>
    <n v="0"/>
    <m/>
    <m/>
    <m/>
    <x v="10"/>
    <x v="8"/>
    <x v="2"/>
  </r>
  <r>
    <s v="8-09"/>
    <d v="2015-12-03T00:00:00"/>
    <n v="0"/>
    <n v="0"/>
    <n v="0"/>
    <n v="0"/>
    <n v="0"/>
    <n v="0"/>
    <n v="0"/>
    <n v="0"/>
    <n v="0"/>
    <n v="0"/>
    <n v="0"/>
    <m/>
    <m/>
    <m/>
    <x v="10"/>
    <x v="8"/>
    <x v="3"/>
  </r>
  <r>
    <s v="8-09"/>
    <d v="2015-12-04T00:00:00"/>
    <n v="0"/>
    <n v="0"/>
    <n v="0"/>
    <n v="0"/>
    <n v="0"/>
    <n v="0"/>
    <n v="0"/>
    <n v="0"/>
    <n v="0"/>
    <n v="0"/>
    <n v="0"/>
    <m/>
    <m/>
    <m/>
    <x v="10"/>
    <x v="8"/>
    <x v="4"/>
  </r>
  <r>
    <s v="8-09"/>
    <d v="2015-12-05T00:00:00"/>
    <n v="0"/>
    <n v="0"/>
    <n v="0"/>
    <n v="0"/>
    <n v="0"/>
    <n v="0"/>
    <n v="0"/>
    <n v="0"/>
    <n v="0"/>
    <n v="0"/>
    <n v="0"/>
    <m/>
    <m/>
    <m/>
    <x v="10"/>
    <x v="8"/>
    <x v="5"/>
  </r>
  <r>
    <m/>
    <d v="2015-12-06T00:00:00"/>
    <n v="0"/>
    <m/>
    <n v="0"/>
    <m/>
    <n v="0"/>
    <n v="0"/>
    <n v="0"/>
    <n v="0"/>
    <n v="0"/>
    <n v="0"/>
    <n v="0"/>
    <m/>
    <m/>
    <m/>
    <x v="11"/>
    <x v="8"/>
    <x v="6"/>
  </r>
  <r>
    <s v="8-10"/>
    <d v="2015-12-07T00:00:00"/>
    <n v="0"/>
    <n v="0"/>
    <n v="0"/>
    <n v="0"/>
    <n v="0"/>
    <n v="0"/>
    <n v="0"/>
    <n v="0"/>
    <n v="0"/>
    <n v="0"/>
    <n v="0"/>
    <m/>
    <m/>
    <m/>
    <x v="11"/>
    <x v="8"/>
    <x v="0"/>
  </r>
  <r>
    <s v="8-10"/>
    <d v="2015-12-08T00:00:00"/>
    <n v="0"/>
    <n v="0"/>
    <n v="0"/>
    <n v="0"/>
    <n v="0"/>
    <n v="0"/>
    <n v="0"/>
    <n v="0"/>
    <n v="0"/>
    <n v="0"/>
    <n v="0"/>
    <m/>
    <m/>
    <m/>
    <x v="11"/>
    <x v="8"/>
    <x v="1"/>
  </r>
  <r>
    <s v="8-10"/>
    <d v="2015-12-09T00:00:00"/>
    <n v="0"/>
    <n v="0"/>
    <n v="0"/>
    <n v="0"/>
    <n v="0"/>
    <n v="0"/>
    <n v="0"/>
    <n v="0"/>
    <n v="0"/>
    <n v="0"/>
    <n v="0"/>
    <m/>
    <m/>
    <m/>
    <x v="11"/>
    <x v="8"/>
    <x v="2"/>
  </r>
  <r>
    <s v="8-10"/>
    <d v="2015-12-10T00:00:00"/>
    <n v="0"/>
    <n v="0"/>
    <n v="0"/>
    <n v="0"/>
    <n v="0"/>
    <n v="0"/>
    <n v="0"/>
    <n v="0"/>
    <n v="0"/>
    <n v="0"/>
    <n v="0"/>
    <m/>
    <m/>
    <m/>
    <x v="11"/>
    <x v="8"/>
    <x v="3"/>
  </r>
  <r>
    <s v="8-10"/>
    <d v="2015-12-11T00:00:00"/>
    <n v="0"/>
    <n v="0"/>
    <n v="0"/>
    <n v="0"/>
    <n v="0"/>
    <n v="0"/>
    <n v="0"/>
    <n v="0"/>
    <n v="0"/>
    <n v="0"/>
    <n v="0"/>
    <m/>
    <m/>
    <m/>
    <x v="11"/>
    <x v="8"/>
    <x v="4"/>
  </r>
  <r>
    <s v="8-10"/>
    <d v="2015-12-12T00:00:00"/>
    <n v="0"/>
    <n v="0"/>
    <n v="0"/>
    <n v="0"/>
    <n v="0"/>
    <n v="0"/>
    <n v="0"/>
    <n v="0"/>
    <n v="0"/>
    <n v="0"/>
    <n v="0"/>
    <m/>
    <m/>
    <m/>
    <x v="11"/>
    <x v="8"/>
    <x v="5"/>
  </r>
  <r>
    <m/>
    <d v="2015-12-13T00:00:00"/>
    <n v="0"/>
    <m/>
    <n v="0"/>
    <m/>
    <n v="0"/>
    <n v="0"/>
    <n v="0"/>
    <n v="0"/>
    <n v="0"/>
    <n v="0"/>
    <n v="0"/>
    <m/>
    <m/>
    <m/>
    <x v="12"/>
    <x v="8"/>
    <x v="6"/>
  </r>
  <r>
    <s v="8-11"/>
    <d v="2015-12-14T00:00:00"/>
    <n v="0"/>
    <n v="0"/>
    <n v="0"/>
    <n v="0"/>
    <n v="0"/>
    <n v="0"/>
    <n v="0"/>
    <n v="0"/>
    <n v="0"/>
    <n v="0"/>
    <n v="0"/>
    <m/>
    <m/>
    <m/>
    <x v="12"/>
    <x v="8"/>
    <x v="0"/>
  </r>
  <r>
    <s v="8-11"/>
    <d v="2015-12-15T00:00:00"/>
    <n v="0"/>
    <n v="0"/>
    <n v="0"/>
    <n v="0"/>
    <n v="0"/>
    <n v="0"/>
    <n v="0"/>
    <n v="0"/>
    <n v="0"/>
    <n v="0"/>
    <n v="0"/>
    <m/>
    <m/>
    <m/>
    <x v="12"/>
    <x v="8"/>
    <x v="1"/>
  </r>
  <r>
    <s v="8-11"/>
    <d v="2015-12-16T00:00:00"/>
    <n v="0"/>
    <n v="0"/>
    <n v="0"/>
    <n v="0"/>
    <n v="0"/>
    <n v="0"/>
    <n v="0"/>
    <n v="0"/>
    <n v="0"/>
    <n v="0"/>
    <n v="0"/>
    <m/>
    <m/>
    <m/>
    <x v="12"/>
    <x v="8"/>
    <x v="2"/>
  </r>
  <r>
    <s v="8-11"/>
    <d v="2015-12-17T00:00:00"/>
    <n v="0"/>
    <n v="0"/>
    <n v="0"/>
    <n v="0"/>
    <n v="0"/>
    <n v="0"/>
    <n v="0"/>
    <n v="0"/>
    <n v="0"/>
    <n v="0"/>
    <n v="0"/>
    <m/>
    <m/>
    <m/>
    <x v="12"/>
    <x v="8"/>
    <x v="3"/>
  </r>
  <r>
    <s v="8-11"/>
    <d v="2015-12-18T00:00:00"/>
    <n v="0"/>
    <n v="0"/>
    <n v="0"/>
    <n v="0"/>
    <n v="0"/>
    <n v="0"/>
    <n v="0"/>
    <n v="0"/>
    <n v="0"/>
    <n v="0"/>
    <n v="0"/>
    <m/>
    <m/>
    <m/>
    <x v="12"/>
    <x v="8"/>
    <x v="4"/>
  </r>
  <r>
    <s v="8-11"/>
    <d v="2015-12-19T00:00:00"/>
    <n v="0"/>
    <n v="0"/>
    <n v="0"/>
    <n v="0"/>
    <n v="0"/>
    <n v="0"/>
    <n v="0"/>
    <n v="0"/>
    <n v="0"/>
    <n v="0"/>
    <n v="0"/>
    <m/>
    <m/>
    <m/>
    <x v="12"/>
    <x v="8"/>
    <x v="5"/>
  </r>
  <r>
    <m/>
    <d v="2015-12-20T00:00:00"/>
    <n v="0"/>
    <m/>
    <n v="0"/>
    <m/>
    <n v="0"/>
    <n v="0"/>
    <n v="0"/>
    <n v="0"/>
    <n v="0"/>
    <n v="0"/>
    <n v="0"/>
    <m/>
    <m/>
    <m/>
    <x v="13"/>
    <x v="8"/>
    <x v="6"/>
  </r>
  <r>
    <s v="8-12"/>
    <d v="2015-12-21T00:00:00"/>
    <n v="0"/>
    <n v="0"/>
    <n v="0"/>
    <n v="0"/>
    <n v="0"/>
    <n v="0"/>
    <n v="0"/>
    <n v="0"/>
    <n v="0"/>
    <n v="0"/>
    <n v="0"/>
    <m/>
    <m/>
    <m/>
    <x v="13"/>
    <x v="8"/>
    <x v="0"/>
  </r>
  <r>
    <s v="8-12"/>
    <d v="2015-12-22T00:00:00"/>
    <n v="0"/>
    <n v="0"/>
    <n v="0"/>
    <n v="0"/>
    <n v="0"/>
    <n v="0"/>
    <n v="0"/>
    <n v="0"/>
    <n v="0"/>
    <n v="0"/>
    <n v="0"/>
    <m/>
    <m/>
    <m/>
    <x v="13"/>
    <x v="8"/>
    <x v="1"/>
  </r>
  <r>
    <s v="8-12"/>
    <d v="2015-12-23T00:00:00"/>
    <n v="0"/>
    <n v="0"/>
    <n v="0"/>
    <n v="0"/>
    <n v="0"/>
    <n v="0"/>
    <n v="0"/>
    <n v="0"/>
    <n v="0"/>
    <n v="0"/>
    <n v="0"/>
    <m/>
    <m/>
    <m/>
    <x v="13"/>
    <x v="8"/>
    <x v="2"/>
  </r>
  <r>
    <s v="8-12"/>
    <d v="2015-12-24T00:00:00"/>
    <n v="0"/>
    <n v="0"/>
    <n v="0"/>
    <n v="0"/>
    <n v="0"/>
    <n v="0"/>
    <n v="0"/>
    <n v="0"/>
    <n v="0"/>
    <n v="0"/>
    <n v="0"/>
    <m/>
    <m/>
    <m/>
    <x v="13"/>
    <x v="8"/>
    <x v="3"/>
  </r>
  <r>
    <s v="8-12"/>
    <d v="2015-12-25T00:00:00"/>
    <n v="0"/>
    <n v="0"/>
    <n v="0"/>
    <n v="0"/>
    <n v="0"/>
    <n v="0"/>
    <n v="0"/>
    <n v="0"/>
    <n v="0"/>
    <n v="0"/>
    <n v="0"/>
    <m/>
    <m/>
    <m/>
    <x v="13"/>
    <x v="8"/>
    <x v="4"/>
  </r>
  <r>
    <s v="8-12"/>
    <d v="2015-12-26T00:00:00"/>
    <n v="0"/>
    <n v="0"/>
    <n v="0"/>
    <n v="0"/>
    <n v="0"/>
    <n v="0"/>
    <n v="0"/>
    <n v="0"/>
    <n v="0"/>
    <n v="0"/>
    <n v="0"/>
    <m/>
    <m/>
    <m/>
    <x v="13"/>
    <x v="8"/>
    <x v="5"/>
  </r>
  <r>
    <m/>
    <d v="2015-12-27T00:00:00"/>
    <n v="0"/>
    <m/>
    <n v="0"/>
    <m/>
    <n v="0"/>
    <n v="0"/>
    <n v="0"/>
    <n v="0"/>
    <n v="0"/>
    <n v="0"/>
    <n v="0"/>
    <m/>
    <m/>
    <m/>
    <x v="14"/>
    <x v="8"/>
    <x v="6"/>
  </r>
  <r>
    <s v="8-13"/>
    <d v="2015-12-28T00:00:00"/>
    <n v="0"/>
    <n v="0"/>
    <n v="0"/>
    <n v="0"/>
    <n v="0"/>
    <n v="0"/>
    <n v="0"/>
    <n v="0"/>
    <n v="0"/>
    <n v="0"/>
    <n v="0"/>
    <m/>
    <m/>
    <m/>
    <x v="14"/>
    <x v="8"/>
    <x v="0"/>
  </r>
  <r>
    <s v="8-13"/>
    <d v="2015-12-29T00:00:00"/>
    <n v="0"/>
    <n v="0"/>
    <n v="0"/>
    <n v="0"/>
    <n v="0"/>
    <n v="0"/>
    <n v="0"/>
    <n v="0"/>
    <n v="0"/>
    <n v="0"/>
    <n v="0"/>
    <m/>
    <m/>
    <m/>
    <x v="14"/>
    <x v="8"/>
    <x v="1"/>
  </r>
  <r>
    <s v="8-13"/>
    <d v="2015-12-30T00:00:00"/>
    <n v="0"/>
    <n v="0"/>
    <n v="0"/>
    <n v="0"/>
    <n v="0"/>
    <n v="0"/>
    <n v="0"/>
    <n v="0"/>
    <n v="0"/>
    <n v="0"/>
    <n v="0"/>
    <m/>
    <m/>
    <m/>
    <x v="14"/>
    <x v="8"/>
    <x v="2"/>
  </r>
  <r>
    <s v="8-13"/>
    <d v="2015-12-31T00:00:00"/>
    <n v="0"/>
    <n v="0"/>
    <n v="0"/>
    <n v="0"/>
    <n v="0"/>
    <n v="0"/>
    <n v="0"/>
    <n v="0"/>
    <n v="0"/>
    <n v="0"/>
    <n v="0"/>
    <m/>
    <m/>
    <m/>
    <x v="14"/>
    <x v="8"/>
    <x v="3"/>
  </r>
  <r>
    <s v="8-13"/>
    <d v="2016-01-01T00:00:00"/>
    <n v="0"/>
    <n v="0"/>
    <n v="0"/>
    <n v="0"/>
    <n v="0"/>
    <n v="0"/>
    <n v="0"/>
    <n v="0"/>
    <n v="0"/>
    <n v="0"/>
    <n v="0"/>
    <m/>
    <m/>
    <m/>
    <x v="15"/>
    <x v="9"/>
    <x v="4"/>
  </r>
  <r>
    <s v="8-13"/>
    <d v="2016-01-02T00:00:00"/>
    <n v="0"/>
    <n v="0"/>
    <n v="0"/>
    <n v="0"/>
    <n v="0"/>
    <n v="0"/>
    <n v="0"/>
    <n v="0"/>
    <n v="0"/>
    <n v="0"/>
    <n v="0"/>
    <m/>
    <m/>
    <m/>
    <x v="15"/>
    <x v="9"/>
    <x v="5"/>
  </r>
  <r>
    <m/>
    <d v="2016-01-03T00:00:00"/>
    <n v="0"/>
    <m/>
    <n v="0"/>
    <m/>
    <n v="0"/>
    <n v="0"/>
    <n v="0"/>
    <n v="0"/>
    <n v="0"/>
    <n v="0"/>
    <n v="0"/>
    <m/>
    <m/>
    <m/>
    <x v="16"/>
    <x v="9"/>
    <x v="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24">
  <r>
    <n v="1"/>
    <d v="2007-09-24T00:00:00"/>
    <n v="535"/>
    <n v="0"/>
    <n v="0"/>
    <n v="535"/>
    <n v="26"/>
    <n v="20.576923076923077"/>
    <n v="0"/>
    <n v="0"/>
    <n v="26"/>
    <n v="0"/>
    <n v="20.576923076923077"/>
    <m/>
    <m/>
    <m/>
    <n v="39"/>
    <x v="0"/>
    <x v="0"/>
    <s v="2007-39"/>
    <x v="0"/>
  </r>
  <r>
    <n v="1"/>
    <d v="2007-09-25T00:00:00"/>
    <n v="650"/>
    <n v="0"/>
    <n v="0"/>
    <n v="650"/>
    <n v="42"/>
    <n v="15.476190476190476"/>
    <n v="0"/>
    <n v="0"/>
    <n v="42"/>
    <n v="0"/>
    <n v="15.476190476190476"/>
    <m/>
    <m/>
    <m/>
    <n v="39"/>
    <x v="0"/>
    <x v="1"/>
    <s v="2007-39"/>
    <x v="0"/>
  </r>
  <r>
    <n v="1"/>
    <d v="2007-09-26T00:00:00"/>
    <n v="575"/>
    <n v="0"/>
    <n v="0"/>
    <n v="575"/>
    <n v="38"/>
    <n v="15.131578947368421"/>
    <n v="0"/>
    <n v="0"/>
    <n v="38"/>
    <n v="0"/>
    <n v="15.131578947368421"/>
    <m/>
    <m/>
    <m/>
    <n v="39"/>
    <x v="0"/>
    <x v="2"/>
    <s v="2007-39"/>
    <x v="0"/>
  </r>
  <r>
    <n v="1"/>
    <d v="2007-09-27T00:00:00"/>
    <n v="620"/>
    <n v="0"/>
    <n v="0"/>
    <n v="620"/>
    <n v="35"/>
    <n v="17.714285714285715"/>
    <n v="0"/>
    <n v="0"/>
    <n v="35"/>
    <n v="0"/>
    <n v="17.714285714285715"/>
    <m/>
    <m/>
    <m/>
    <n v="39"/>
    <x v="0"/>
    <x v="3"/>
    <s v="2007-39"/>
    <x v="0"/>
  </r>
  <r>
    <n v="1"/>
    <d v="2007-09-28T00:00:00"/>
    <n v="1070"/>
    <n v="0"/>
    <n v="0"/>
    <n v="1070"/>
    <n v="52"/>
    <n v="20.576923076923077"/>
    <n v="0"/>
    <n v="0"/>
    <n v="52"/>
    <n v="0"/>
    <n v="20.576923076923077"/>
    <m/>
    <m/>
    <m/>
    <n v="39"/>
    <x v="0"/>
    <x v="4"/>
    <s v="2007-39"/>
    <x v="0"/>
  </r>
  <r>
    <n v="1"/>
    <d v="2007-09-29T00:00:00"/>
    <n v="260"/>
    <n v="0"/>
    <n v="0"/>
    <n v="260"/>
    <n v="15"/>
    <n v="17.333333333333332"/>
    <n v="0"/>
    <n v="0"/>
    <n v="15"/>
    <n v="0"/>
    <n v="17.333333333333332"/>
    <m/>
    <m/>
    <m/>
    <n v="39"/>
    <x v="0"/>
    <x v="5"/>
    <s v="2007-39"/>
    <x v="0"/>
  </r>
  <r>
    <m/>
    <d v="2007-09-30T00:00:00"/>
    <n v="3710"/>
    <n v="1395.56"/>
    <n v="5105.5599999999995"/>
    <m/>
    <n v="208"/>
    <n v="17.801539104170683"/>
    <n v="0"/>
    <n v="0"/>
    <n v="208"/>
    <n v="0"/>
    <n v="17.801539104170683"/>
    <m/>
    <m/>
    <m/>
    <n v="40"/>
    <x v="0"/>
    <x v="6"/>
    <s v="2007-40"/>
    <x v="0"/>
  </r>
  <r>
    <n v="2"/>
    <d v="2007-10-01T00:00:00"/>
    <n v="330"/>
    <n v="0"/>
    <n v="0"/>
    <n v="330"/>
    <n v="20"/>
    <n v="16.5"/>
    <n v="0"/>
    <n v="0"/>
    <n v="20"/>
    <n v="0"/>
    <n v="16.5"/>
    <m/>
    <m/>
    <m/>
    <n v="40"/>
    <x v="0"/>
    <x v="0"/>
    <s v="2007-40"/>
    <x v="0"/>
  </r>
  <r>
    <n v="2"/>
    <d v="2007-10-02T00:00:00"/>
    <n v="510"/>
    <n v="0"/>
    <n v="0"/>
    <n v="510"/>
    <n v="36"/>
    <n v="14.166666666666666"/>
    <n v="0"/>
    <n v="0"/>
    <n v="36"/>
    <n v="0"/>
    <n v="14.166666666666666"/>
    <m/>
    <m/>
    <m/>
    <n v="40"/>
    <x v="0"/>
    <x v="1"/>
    <s v="2007-40"/>
    <x v="0"/>
  </r>
  <r>
    <n v="2"/>
    <d v="2007-10-03T00:00:00"/>
    <n v="620"/>
    <n v="0"/>
    <n v="0"/>
    <n v="620"/>
    <n v="45"/>
    <n v="13.777777777777779"/>
    <n v="0"/>
    <n v="0"/>
    <n v="45"/>
    <n v="0"/>
    <n v="13.777777777777779"/>
    <m/>
    <m/>
    <m/>
    <n v="40"/>
    <x v="0"/>
    <x v="2"/>
    <s v="2007-40"/>
    <x v="0"/>
  </r>
  <r>
    <n v="2"/>
    <d v="2007-10-04T00:00:00"/>
    <n v="780"/>
    <n v="0"/>
    <n v="0"/>
    <n v="780"/>
    <n v="39"/>
    <n v="20"/>
    <n v="0"/>
    <n v="0"/>
    <n v="39"/>
    <n v="0"/>
    <n v="20"/>
    <m/>
    <m/>
    <m/>
    <n v="40"/>
    <x v="0"/>
    <x v="3"/>
    <s v="2007-40"/>
    <x v="0"/>
  </r>
  <r>
    <n v="2"/>
    <d v="2007-10-05T00:00:00"/>
    <n v="2409.61"/>
    <n v="0"/>
    <n v="0"/>
    <n v="2409.61"/>
    <n v="41"/>
    <n v="58.7709756097561"/>
    <n v="0"/>
    <n v="0"/>
    <n v="41"/>
    <n v="0"/>
    <n v="58.7709756097561"/>
    <s v="(inc $1250 killer)"/>
    <m/>
    <m/>
    <n v="40"/>
    <x v="0"/>
    <x v="4"/>
    <s v="2007-40"/>
    <x v="0"/>
  </r>
  <r>
    <n v="2"/>
    <d v="2007-10-06T00:00:00"/>
    <n v="294.35000000000002"/>
    <n v="0"/>
    <n v="0"/>
    <n v="294.35000000000002"/>
    <n v="15"/>
    <n v="19.623333333333335"/>
    <n v="0"/>
    <n v="0"/>
    <n v="15"/>
    <n v="0"/>
    <n v="19.623333333333335"/>
    <m/>
    <m/>
    <m/>
    <n v="40"/>
    <x v="0"/>
    <x v="5"/>
    <s v="2007-40"/>
    <x v="0"/>
  </r>
  <r>
    <m/>
    <d v="2007-10-07T00:00:00"/>
    <n v="4943.9600000000009"/>
    <n v="1245.24"/>
    <n v="6189.2000000000007"/>
    <m/>
    <n v="196"/>
    <n v="23.806458897922312"/>
    <n v="0"/>
    <n v="0"/>
    <n v="196"/>
    <n v="0"/>
    <n v="23.806458897922312"/>
    <m/>
    <m/>
    <m/>
    <n v="41"/>
    <x v="0"/>
    <x v="6"/>
    <s v="2007-41"/>
    <x v="0"/>
  </r>
  <r>
    <n v="3"/>
    <d v="2007-10-08T00:00:00"/>
    <n v="674.84"/>
    <n v="0"/>
    <n v="0"/>
    <n v="674.84"/>
    <n v="42"/>
    <n v="16.067619047619047"/>
    <n v="0"/>
    <n v="0"/>
    <n v="42"/>
    <n v="0"/>
    <n v="16.067619047619047"/>
    <s v="New Till"/>
    <m/>
    <m/>
    <n v="41"/>
    <x v="0"/>
    <x v="0"/>
    <s v="2007-41"/>
    <x v="0"/>
  </r>
  <r>
    <n v="3"/>
    <d v="2007-10-09T00:00:00"/>
    <n v="617.16"/>
    <n v="0"/>
    <n v="0"/>
    <n v="574.65"/>
    <n v="42"/>
    <n v="13.682142857142857"/>
    <n v="42.51"/>
    <n v="3"/>
    <n v="45"/>
    <n v="14.17"/>
    <n v="13.714666666666666"/>
    <m/>
    <m/>
    <m/>
    <n v="41"/>
    <x v="0"/>
    <x v="1"/>
    <s v="2007-41"/>
    <x v="0"/>
  </r>
  <r>
    <n v="3"/>
    <d v="2007-10-10T00:00:00"/>
    <n v="580.70000000000005"/>
    <n v="0"/>
    <n v="0"/>
    <n v="561.85"/>
    <n v="29"/>
    <n v="19.374137931034483"/>
    <n v="18.899999999999999"/>
    <n v="1"/>
    <n v="30"/>
    <n v="18.899999999999999"/>
    <n v="19.358333333333334"/>
    <m/>
    <m/>
    <m/>
    <n v="41"/>
    <x v="0"/>
    <x v="2"/>
    <s v="2007-41"/>
    <x v="0"/>
  </r>
  <r>
    <n v="3"/>
    <d v="2007-10-11T00:00:00"/>
    <n v="946.22"/>
    <n v="0"/>
    <n v="0"/>
    <n v="855.15"/>
    <n v="51"/>
    <n v="16.767647058823528"/>
    <n v="91.07"/>
    <n v="2"/>
    <n v="53"/>
    <n v="45.534999999999997"/>
    <n v="17.853207547169813"/>
    <m/>
    <m/>
    <m/>
    <n v="41"/>
    <x v="0"/>
    <x v="3"/>
    <s v="2007-41"/>
    <x v="0"/>
  </r>
  <r>
    <n v="3"/>
    <d v="2007-10-12T00:00:00"/>
    <n v="1682.46"/>
    <n v="0"/>
    <n v="0"/>
    <n v="1588.15"/>
    <n v="52"/>
    <n v="30.541346153846156"/>
    <n v="94.31"/>
    <n v="4"/>
    <n v="56"/>
    <n v="23.577500000000001"/>
    <n v="30.043928571428573"/>
    <m/>
    <m/>
    <m/>
    <n v="41"/>
    <x v="0"/>
    <x v="4"/>
    <s v="2007-41"/>
    <x v="0"/>
  </r>
  <r>
    <n v="3"/>
    <d v="2007-10-13T00:00:00"/>
    <n v="970.95"/>
    <n v="0"/>
    <n v="0"/>
    <n v="917"/>
    <n v="30"/>
    <n v="30.566666666666666"/>
    <n v="53.95"/>
    <n v="3"/>
    <n v="33"/>
    <n v="17.983333333333334"/>
    <n v="29.422727272727276"/>
    <m/>
    <m/>
    <m/>
    <n v="41"/>
    <x v="0"/>
    <x v="5"/>
    <s v="2007-41"/>
    <x v="0"/>
  </r>
  <r>
    <m/>
    <d v="2007-10-14T00:00:00"/>
    <n v="5472.33"/>
    <n v="1594.07"/>
    <n v="7067.07"/>
    <m/>
    <n v="246"/>
    <n v="21.166593285855456"/>
    <n v="300.74"/>
    <n v="13"/>
    <n v="259"/>
    <n v="20.027638888888887"/>
    <n v="21.076747073157453"/>
    <m/>
    <m/>
    <m/>
    <n v="42"/>
    <x v="0"/>
    <x v="6"/>
    <s v="2007-42"/>
    <x v="0"/>
  </r>
  <r>
    <n v="4"/>
    <d v="2007-10-15T00:00:00"/>
    <n v="664.51"/>
    <n v="0"/>
    <n v="0"/>
    <n v="606.95000000000005"/>
    <n v="44"/>
    <n v="13.794318181818182"/>
    <n v="57.56"/>
    <n v="1"/>
    <n v="45"/>
    <n v="57.56"/>
    <n v="14.766888888888889"/>
    <m/>
    <m/>
    <m/>
    <n v="42"/>
    <x v="0"/>
    <x v="0"/>
    <s v="2007-42"/>
    <x v="0"/>
  </r>
  <r>
    <n v="4"/>
    <d v="2007-10-16T00:00:00"/>
    <n v="410.35"/>
    <n v="0"/>
    <n v="0"/>
    <n v="400.35"/>
    <n v="29"/>
    <n v="13.805172413793104"/>
    <n v="10"/>
    <n v="1"/>
    <n v="30"/>
    <n v="10"/>
    <n v="13.678333333333335"/>
    <m/>
    <m/>
    <m/>
    <n v="42"/>
    <x v="0"/>
    <x v="1"/>
    <s v="2007-42"/>
    <x v="0"/>
  </r>
  <r>
    <n v="4"/>
    <d v="2007-10-17T00:00:00"/>
    <n v="1019.87"/>
    <n v="0"/>
    <n v="0"/>
    <n v="984.9"/>
    <n v="39"/>
    <n v="25.253846153846155"/>
    <n v="34.97"/>
    <n v="2"/>
    <n v="41"/>
    <n v="17.484999999999999"/>
    <n v="24.874878048780488"/>
    <m/>
    <m/>
    <m/>
    <n v="42"/>
    <x v="0"/>
    <x v="2"/>
    <s v="2007-42"/>
    <x v="0"/>
  </r>
  <r>
    <n v="4"/>
    <d v="2007-10-18T00:00:00"/>
    <n v="851.63"/>
    <n v="0"/>
    <n v="0"/>
    <n v="840"/>
    <s v="?"/>
    <n v="0"/>
    <n v="11.63"/>
    <n v="1"/>
    <n v="1"/>
    <n v="11.63"/>
    <n v="851.63"/>
    <m/>
    <m/>
    <m/>
    <n v="42"/>
    <x v="0"/>
    <x v="3"/>
    <s v="2007-42"/>
    <x v="0"/>
  </r>
  <r>
    <n v="4"/>
    <d v="2007-10-19T00:00:00"/>
    <n v="2294.0500000000002"/>
    <n v="0"/>
    <n v="0"/>
    <n v="1563.4"/>
    <n v="32"/>
    <n v="48.856250000000003"/>
    <n v="730.65"/>
    <n v="2"/>
    <n v="34"/>
    <n v="365.32499999999999"/>
    <n v="67.472058823529423"/>
    <s v="(inc 1/2 side)"/>
    <m/>
    <m/>
    <n v="42"/>
    <x v="0"/>
    <x v="4"/>
    <s v="2007-42"/>
    <x v="0"/>
  </r>
  <r>
    <n v="4"/>
    <d v="2007-10-20T00:00:00"/>
    <n v="736.61"/>
    <n v="0"/>
    <n v="0"/>
    <n v="534.9"/>
    <n v="24"/>
    <n v="22.287499999999998"/>
    <n v="201.71"/>
    <n v="6"/>
    <n v="30"/>
    <n v="33.618333333333332"/>
    <n v="24.553666666666668"/>
    <m/>
    <m/>
    <m/>
    <n v="42"/>
    <x v="0"/>
    <x v="5"/>
    <s v="2007-42"/>
    <x v="0"/>
  </r>
  <r>
    <m/>
    <d v="2007-10-21T00:00:00"/>
    <n v="5977.0199999999995"/>
    <n v="627.85"/>
    <n v="6604.88"/>
    <m/>
    <n v="168"/>
    <n v="20.666181124909574"/>
    <n v="1046.52"/>
    <n v="13"/>
    <n v="181"/>
    <n v="82.603055555555557"/>
    <n v="166.16263762686648"/>
    <m/>
    <m/>
    <m/>
    <n v="43"/>
    <x v="0"/>
    <x v="6"/>
    <s v="2007-43"/>
    <x v="0"/>
  </r>
  <r>
    <n v="5"/>
    <d v="2007-10-22T00:00:00"/>
    <n v="782.78"/>
    <n v="0"/>
    <n v="0"/>
    <n v="611.79999999999995"/>
    <n v="45"/>
    <n v="13.595555555555555"/>
    <n v="170.98"/>
    <n v="3"/>
    <n v="48"/>
    <n v="56.993333333333332"/>
    <n v="16.307916666666667"/>
    <m/>
    <m/>
    <m/>
    <n v="43"/>
    <x v="0"/>
    <x v="0"/>
    <s v="2007-43"/>
    <x v="0"/>
  </r>
  <r>
    <n v="5"/>
    <d v="2007-10-23T00:00:00"/>
    <n v="511.6"/>
    <n v="0"/>
    <n v="0"/>
    <n v="395.25"/>
    <n v="36"/>
    <n v="10.979166666666666"/>
    <n v="116.35"/>
    <n v="2"/>
    <n v="38"/>
    <n v="58.174999999999997"/>
    <n v="13.463157894736844"/>
    <m/>
    <m/>
    <m/>
    <n v="43"/>
    <x v="0"/>
    <x v="1"/>
    <s v="2007-43"/>
    <x v="0"/>
  </r>
  <r>
    <n v="5"/>
    <d v="2007-10-24T00:00:00"/>
    <n v="587.42999999999995"/>
    <n v="0"/>
    <n v="0"/>
    <n v="525.25"/>
    <n v="40"/>
    <n v="13.13125"/>
    <n v="62.18"/>
    <n v="2"/>
    <n v="42"/>
    <n v="31.09"/>
    <n v="13.98642857142857"/>
    <m/>
    <m/>
    <m/>
    <n v="43"/>
    <x v="0"/>
    <x v="2"/>
    <s v="2007-43"/>
    <x v="0"/>
  </r>
  <r>
    <n v="5"/>
    <d v="2007-10-25T00:00:00"/>
    <n v="1098.25"/>
    <n v="0"/>
    <n v="0"/>
    <n v="1068.25"/>
    <n v="40"/>
    <n v="26.706250000000001"/>
    <n v="30"/>
    <n v="1"/>
    <n v="41"/>
    <n v="30"/>
    <n v="26.786585365853657"/>
    <m/>
    <m/>
    <m/>
    <n v="43"/>
    <x v="0"/>
    <x v="3"/>
    <s v="2007-43"/>
    <x v="0"/>
  </r>
  <r>
    <n v="5"/>
    <d v="2007-10-26T00:00:00"/>
    <n v="1731.5"/>
    <n v="0"/>
    <n v="0"/>
    <n v="1339.85"/>
    <n v="52"/>
    <n v="25.76634615384615"/>
    <n v="391.65"/>
    <n v="7"/>
    <n v="59"/>
    <n v="55.949999999999996"/>
    <n v="29.347457627118644"/>
    <m/>
    <m/>
    <m/>
    <n v="43"/>
    <x v="0"/>
    <x v="4"/>
    <s v="2007-43"/>
    <x v="0"/>
  </r>
  <r>
    <n v="5"/>
    <d v="2007-10-27T00:00:00"/>
    <n v="1166.47"/>
    <n v="0"/>
    <n v="0"/>
    <n v="1023.95"/>
    <n v="38"/>
    <n v="26.946052631578947"/>
    <n v="142.52000000000001"/>
    <n v="5"/>
    <n v="43"/>
    <n v="28.504000000000001"/>
    <n v="27.127209302325582"/>
    <m/>
    <m/>
    <m/>
    <n v="43"/>
    <x v="0"/>
    <x v="5"/>
    <s v="2007-43"/>
    <x v="0"/>
  </r>
  <r>
    <m/>
    <d v="2007-10-28T00:00:00"/>
    <n v="5878.03"/>
    <n v="1097.04"/>
    <n v="6975.07"/>
    <m/>
    <n v="251"/>
    <n v="19.520770167941219"/>
    <n v="913.68"/>
    <n v="20"/>
    <n v="271"/>
    <n v="43.452055555555553"/>
    <n v="21.169792571354993"/>
    <m/>
    <m/>
    <m/>
    <n v="44"/>
    <x v="0"/>
    <x v="6"/>
    <s v="2007-44"/>
    <x v="0"/>
  </r>
  <r>
    <n v="6"/>
    <d v="2007-10-29T00:00:00"/>
    <n v="726.47"/>
    <n v="0"/>
    <n v="0"/>
    <n v="621.26"/>
    <n v="44"/>
    <n v="14.119545454545454"/>
    <n v="105.21"/>
    <n v="4"/>
    <n v="48"/>
    <n v="26.302499999999998"/>
    <n v="15.134791666666667"/>
    <s v="Darts cheque $240.49 not inc in figures"/>
    <m/>
    <m/>
    <n v="44"/>
    <x v="0"/>
    <x v="0"/>
    <s v="2007-44"/>
    <x v="0"/>
  </r>
  <r>
    <n v="6"/>
    <d v="2007-10-30T00:00:00"/>
    <n v="1063.42"/>
    <n v="0"/>
    <n v="0"/>
    <n v="951.09"/>
    <n v="54"/>
    <n v="17.612777777777779"/>
    <n v="112.33"/>
    <n v="3"/>
    <n v="57"/>
    <n v="37.443333333333335"/>
    <n v="18.656491228070177"/>
    <s v="Hotel cheque $1380.46 not inc in figures"/>
    <m/>
    <m/>
    <n v="44"/>
    <x v="0"/>
    <x v="1"/>
    <s v="2007-44"/>
    <x v="0"/>
  </r>
  <r>
    <n v="6"/>
    <d v="2007-10-31T00:00:00"/>
    <n v="546.11"/>
    <n v="0"/>
    <n v="0"/>
    <n v="459.25"/>
    <n v="30"/>
    <n v="15.308333333333334"/>
    <n v="86.86"/>
    <n v="2"/>
    <n v="32"/>
    <n v="43.43"/>
    <n v="17.0659375"/>
    <s v="Mulgowie Hall paid $150 not included in days total"/>
    <m/>
    <m/>
    <n v="44"/>
    <x v="0"/>
    <x v="2"/>
    <s v="2007-44"/>
    <x v="0"/>
  </r>
  <r>
    <n v="6"/>
    <d v="2007-11-01T00:00:00"/>
    <n v="1720.81"/>
    <n v="0"/>
    <n v="0"/>
    <n v="1461.35"/>
    <n v="55"/>
    <n v="26.569999999999997"/>
    <n v="259.45999999999998"/>
    <n v="7"/>
    <n v="62"/>
    <n v="37.065714285714286"/>
    <n v="27.754999999999999"/>
    <s v="$386 G.R.Day  Service kill inc"/>
    <m/>
    <m/>
    <n v="44"/>
    <x v="0"/>
    <x v="3"/>
    <s v="2007-44"/>
    <x v="0"/>
  </r>
  <r>
    <n v="6"/>
    <d v="2007-11-02T00:00:00"/>
    <n v="1461.11"/>
    <n v="0"/>
    <n v="0"/>
    <n v="1006.7"/>
    <n v="33"/>
    <n v="30.506060606060608"/>
    <n v="454.41"/>
    <n v="8"/>
    <n v="41"/>
    <n v="56.801250000000003"/>
    <n v="35.636829268292686"/>
    <s v="$243.13 cheque Margo Hayes inc"/>
    <m/>
    <m/>
    <n v="44"/>
    <x v="0"/>
    <x v="4"/>
    <s v="2007-44"/>
    <x v="0"/>
  </r>
  <r>
    <n v="6"/>
    <d v="2007-11-03T00:00:00"/>
    <n v="1090.73"/>
    <n v="0"/>
    <n v="0"/>
    <n v="869.1"/>
    <n v="39"/>
    <n v="22.284615384615385"/>
    <n v="221.63"/>
    <n v="5"/>
    <n v="44"/>
    <n v="44.326000000000001"/>
    <n v="24.789318181818182"/>
    <m/>
    <m/>
    <m/>
    <n v="44"/>
    <x v="0"/>
    <x v="5"/>
    <s v="2007-44"/>
    <x v="0"/>
  </r>
  <r>
    <m/>
    <d v="2007-11-04T00:00:00"/>
    <n v="6608.65"/>
    <n v="620.71"/>
    <n v="7229.36"/>
    <m/>
    <n v="255"/>
    <n v="21.06688875938876"/>
    <n v="1239.9000000000001"/>
    <n v="29"/>
    <n v="284"/>
    <n v="40.894799603174604"/>
    <n v="23.173061307474615"/>
    <m/>
    <m/>
    <m/>
    <n v="45"/>
    <x v="0"/>
    <x v="6"/>
    <s v="2007-45"/>
    <x v="0"/>
  </r>
  <r>
    <n v="7"/>
    <d v="2007-11-05T00:00:00"/>
    <n v="824.39"/>
    <n v="0"/>
    <n v="0"/>
    <n v="410.35"/>
    <n v="36"/>
    <n v="11.398611111111112"/>
    <n v="414.04"/>
    <n v="3"/>
    <n v="39"/>
    <n v="138.01333333333335"/>
    <n v="21.138205128205129"/>
    <m/>
    <n v="0"/>
    <m/>
    <n v="45"/>
    <x v="0"/>
    <x v="0"/>
    <s v="2007-45"/>
    <x v="0"/>
  </r>
  <r>
    <n v="7"/>
    <d v="2007-11-06T00:00:00"/>
    <n v="515.70000000000005"/>
    <n v="0"/>
    <n v="0"/>
    <n v="409.3"/>
    <n v="29"/>
    <n v="14.113793103448277"/>
    <n v="106.4"/>
    <n v="4"/>
    <n v="33"/>
    <n v="26.6"/>
    <n v="15.627272727272729"/>
    <m/>
    <n v="-10"/>
    <m/>
    <n v="45"/>
    <x v="0"/>
    <x v="1"/>
    <s v="2007-45"/>
    <x v="0"/>
  </r>
  <r>
    <n v="7"/>
    <d v="2007-11-07T00:00:00"/>
    <n v="1124.8699999999999"/>
    <n v="0"/>
    <n v="0"/>
    <n v="664.45"/>
    <n v="42"/>
    <n v="15.820238095238096"/>
    <n v="460.42"/>
    <n v="8"/>
    <n v="50"/>
    <n v="57.552500000000002"/>
    <n v="22.497400000000003"/>
    <m/>
    <n v="-0.05"/>
    <m/>
    <n v="45"/>
    <x v="0"/>
    <x v="2"/>
    <s v="2007-45"/>
    <x v="0"/>
  </r>
  <r>
    <n v="7"/>
    <d v="2007-11-08T00:00:00"/>
    <n v="1480.67"/>
    <n v="0"/>
    <n v="0"/>
    <n v="902.35"/>
    <n v="43"/>
    <n v="20.984883720930235"/>
    <n v="578.32000000000005"/>
    <n v="8"/>
    <n v="51"/>
    <n v="72.290000000000006"/>
    <n v="29.032745098039218"/>
    <m/>
    <n v="1"/>
    <m/>
    <n v="45"/>
    <x v="0"/>
    <x v="3"/>
    <s v="2007-45"/>
    <x v="0"/>
  </r>
  <r>
    <n v="7"/>
    <d v="2007-11-09T00:00:00"/>
    <n v="1286.5999999999999"/>
    <n v="0"/>
    <n v="0"/>
    <n v="1181.8"/>
    <n v="75"/>
    <n v="15.757333333333333"/>
    <n v="104.8"/>
    <n v="3"/>
    <n v="78"/>
    <n v="34.93333333333333"/>
    <n v="16.494871794871795"/>
    <m/>
    <n v="-17.899999999999999"/>
    <m/>
    <n v="45"/>
    <x v="0"/>
    <x v="4"/>
    <s v="2007-45"/>
    <x v="0"/>
  </r>
  <r>
    <n v="7"/>
    <d v="2007-11-10T00:00:00"/>
    <n v="839.89"/>
    <n v="0"/>
    <n v="0"/>
    <n v="416.45"/>
    <n v="24"/>
    <n v="17.352083333333333"/>
    <n v="423.44"/>
    <n v="6"/>
    <n v="30"/>
    <n v="70.573333333333338"/>
    <n v="27.996333333333332"/>
    <m/>
    <m/>
    <m/>
    <n v="45"/>
    <x v="0"/>
    <x v="5"/>
    <s v="2007-45"/>
    <x v="0"/>
  </r>
  <r>
    <m/>
    <d v="2007-11-11T00:00:00"/>
    <n v="6072.12"/>
    <n v="1569.1"/>
    <n v="7641.2199999999993"/>
    <m/>
    <n v="249"/>
    <n v="15.904490449565733"/>
    <n v="2087.42"/>
    <n v="32"/>
    <n v="281"/>
    <n v="66.660416666666677"/>
    <n v="22.131138013620369"/>
    <n v="281"/>
    <m/>
    <m/>
    <n v="46"/>
    <x v="0"/>
    <x v="6"/>
    <s v="2007-46"/>
    <x v="0"/>
  </r>
  <r>
    <n v="8"/>
    <d v="2007-11-12T00:00:00"/>
    <n v="715.47"/>
    <n v="0"/>
    <n v="0"/>
    <n v="673.2"/>
    <n v="46"/>
    <n v="14.634782608695653"/>
    <n v="42.27"/>
    <n v="2"/>
    <n v="48"/>
    <n v="21.135000000000002"/>
    <n v="14.905625000000001"/>
    <m/>
    <m/>
    <m/>
    <n v="46"/>
    <x v="0"/>
    <x v="0"/>
    <s v="2007-46"/>
    <x v="0"/>
  </r>
  <r>
    <n v="8"/>
    <d v="2007-11-13T00:00:00"/>
    <n v="579.65"/>
    <n v="0"/>
    <n v="0"/>
    <n v="508.15"/>
    <n v="45"/>
    <n v="11.292222222222222"/>
    <n v="71.5"/>
    <n v="1"/>
    <n v="46"/>
    <n v="71.5"/>
    <n v="12.601086956521739"/>
    <m/>
    <m/>
    <m/>
    <n v="46"/>
    <x v="0"/>
    <x v="1"/>
    <s v="2007-46"/>
    <x v="0"/>
  </r>
  <r>
    <n v="8"/>
    <d v="2007-11-14T00:00:00"/>
    <n v="739.31"/>
    <n v="0"/>
    <n v="0"/>
    <n v="652.6"/>
    <n v="42"/>
    <n v="15.538095238095238"/>
    <n v="86.71"/>
    <n v="5"/>
    <n v="47"/>
    <n v="17.341999999999999"/>
    <n v="15.73"/>
    <m/>
    <m/>
    <m/>
    <n v="46"/>
    <x v="0"/>
    <x v="2"/>
    <s v="2007-46"/>
    <x v="0"/>
  </r>
  <r>
    <n v="8"/>
    <d v="2007-11-15T00:00:00"/>
    <n v="1313.74"/>
    <n v="0"/>
    <n v="0"/>
    <n v="1001.5"/>
    <n v="50"/>
    <n v="20.03"/>
    <n v="312.24"/>
    <n v="6"/>
    <n v="56"/>
    <n v="52.04"/>
    <n v="23.459642857142857"/>
    <m/>
    <m/>
    <m/>
    <n v="46"/>
    <x v="0"/>
    <x v="3"/>
    <s v="2007-46"/>
    <x v="0"/>
  </r>
  <r>
    <n v="8"/>
    <d v="2007-11-16T00:00:00"/>
    <n v="884.96"/>
    <n v="0"/>
    <n v="0"/>
    <n v="530.25"/>
    <n v="37"/>
    <n v="14.331081081081081"/>
    <n v="354.71"/>
    <n v="6"/>
    <n v="43"/>
    <n v="59.118333333333332"/>
    <n v="20.580465116279072"/>
    <m/>
    <m/>
    <m/>
    <n v="46"/>
    <x v="0"/>
    <x v="4"/>
    <s v="2007-46"/>
    <x v="0"/>
  </r>
  <r>
    <n v="8"/>
    <d v="2007-11-17T00:00:00"/>
    <n v="745.56"/>
    <n v="0"/>
    <n v="0"/>
    <n v="540.4"/>
    <n v="31"/>
    <n v="17.432258064516127"/>
    <n v="205.16"/>
    <n v="9"/>
    <n v="40"/>
    <n v="22.795555555555556"/>
    <n v="18.638999999999999"/>
    <m/>
    <m/>
    <m/>
    <n v="46"/>
    <x v="0"/>
    <x v="5"/>
    <s v="2007-46"/>
    <x v="0"/>
  </r>
  <r>
    <m/>
    <d v="2007-11-18T00:00:00"/>
    <n v="4978.6900000000005"/>
    <n v="1393.57"/>
    <n v="6372.26"/>
    <m/>
    <n v="251"/>
    <n v="15.543073202435053"/>
    <n v="1072.5900000000001"/>
    <n v="29"/>
    <n v="280"/>
    <n v="40.65514814814815"/>
    <n v="17.652636654990612"/>
    <n v="280"/>
    <m/>
    <m/>
    <n v="47"/>
    <x v="0"/>
    <x v="6"/>
    <s v="2007-47"/>
    <x v="0"/>
  </r>
  <r>
    <n v="9"/>
    <d v="2007-11-19T00:00:00"/>
    <n v="647.28"/>
    <n v="0"/>
    <n v="0"/>
    <n v="552.4"/>
    <n v="39"/>
    <n v="14.164102564102564"/>
    <n v="94.88"/>
    <n v="3"/>
    <n v="42"/>
    <n v="31.626666666666665"/>
    <n v="15.411428571428571"/>
    <m/>
    <n v="-2.1"/>
    <m/>
    <n v="47"/>
    <x v="0"/>
    <x v="0"/>
    <s v="2007-47"/>
    <x v="0"/>
  </r>
  <r>
    <n v="9"/>
    <d v="2007-11-20T00:00:00"/>
    <n v="556.84"/>
    <n v="0"/>
    <n v="0"/>
    <n v="481.95"/>
    <n v="38"/>
    <n v="12.682894736842105"/>
    <n v="74.89"/>
    <n v="3"/>
    <n v="41"/>
    <n v="24.963333333333335"/>
    <n v="13.581463414634147"/>
    <m/>
    <n v="-15.9"/>
    <m/>
    <n v="47"/>
    <x v="0"/>
    <x v="1"/>
    <s v="2007-47"/>
    <x v="0"/>
  </r>
  <r>
    <n v="9"/>
    <d v="2007-11-21T00:00:00"/>
    <n v="552.45000000000005"/>
    <n v="0"/>
    <n v="0"/>
    <n v="532.45000000000005"/>
    <n v="25"/>
    <n v="21.298000000000002"/>
    <n v="20"/>
    <n v="1"/>
    <n v="26"/>
    <n v="20"/>
    <n v="21.248076923076926"/>
    <s v="$255.11 of this was the bakery"/>
    <n v="0"/>
    <m/>
    <n v="47"/>
    <x v="0"/>
    <x v="2"/>
    <s v="2007-47"/>
    <x v="0"/>
  </r>
  <r>
    <n v="9"/>
    <d v="2007-11-22T00:00:00"/>
    <n v="667.77"/>
    <n v="0"/>
    <n v="0"/>
    <n v="572.45000000000005"/>
    <n v="45"/>
    <n v="12.721111111111112"/>
    <n v="95.32"/>
    <n v="5"/>
    <n v="50"/>
    <n v="19.064"/>
    <n v="13.355399999999999"/>
    <m/>
    <n v="-5.6"/>
    <m/>
    <n v="47"/>
    <x v="0"/>
    <x v="3"/>
    <s v="2007-47"/>
    <x v="0"/>
  </r>
  <r>
    <n v="9"/>
    <d v="2007-11-23T00:00:00"/>
    <n v="732.17"/>
    <n v="0"/>
    <n v="0"/>
    <n v="702.25"/>
    <n v="42"/>
    <n v="16.720238095238095"/>
    <n v="29.92"/>
    <n v="1"/>
    <n v="43"/>
    <n v="29.92"/>
    <n v="17.027209302325581"/>
    <s v="$1357.35 cheque from Laidley Hotel not included in days total"/>
    <n v="2.1"/>
    <m/>
    <n v="47"/>
    <x v="0"/>
    <x v="4"/>
    <s v="2007-47"/>
    <x v="0"/>
  </r>
  <r>
    <n v="9"/>
    <d v="2007-11-24T00:00:00"/>
    <n v="1016.35"/>
    <n v="0"/>
    <n v="0"/>
    <n v="535.75"/>
    <n v="30"/>
    <n v="17.858333333333334"/>
    <n v="480.6"/>
    <n v="8"/>
    <n v="38"/>
    <n v="60.075000000000003"/>
    <n v="26.746052631578948"/>
    <s v="$143 payment by Mulgowie Hotel included in takings"/>
    <n v="0"/>
    <m/>
    <n v="47"/>
    <x v="0"/>
    <x v="5"/>
    <s v="2007-47"/>
    <x v="0"/>
  </r>
  <r>
    <m/>
    <d v="2007-11-25T00:00:00"/>
    <n v="4172.8600000000006"/>
    <n v="1837.01"/>
    <n v="6009.8700000000008"/>
    <m/>
    <n v="219"/>
    <n v="15.907446640104537"/>
    <n v="795.61"/>
    <n v="21"/>
    <n v="240"/>
    <n v="30.941500000000001"/>
    <n v="17.894938473840696"/>
    <m/>
    <m/>
    <m/>
    <n v="48"/>
    <x v="0"/>
    <x v="6"/>
    <s v="2007-48"/>
    <x v="0"/>
  </r>
  <r>
    <n v="10"/>
    <d v="2007-11-26T00:00:00"/>
    <n v="866.29"/>
    <n v="0"/>
    <n v="0"/>
    <n v="394.2"/>
    <n v="42"/>
    <n v="9.3857142857142861"/>
    <n v="472.09"/>
    <n v="5"/>
    <n v="47"/>
    <n v="94.417999999999992"/>
    <n v="18.431702127659573"/>
    <s v="Bakery $349.94"/>
    <s v="Till playing up"/>
    <m/>
    <n v="48"/>
    <x v="0"/>
    <x v="0"/>
    <s v="2007-48"/>
    <x v="0"/>
  </r>
  <r>
    <n v="10"/>
    <d v="2007-11-27T00:00:00"/>
    <n v="285.55"/>
    <n v="0"/>
    <n v="0"/>
    <n v="265.55"/>
    <n v="31"/>
    <n v="8.5661290322580648"/>
    <n v="20"/>
    <n v="1"/>
    <n v="32"/>
    <n v="20"/>
    <n v="8.9234375000000004"/>
    <m/>
    <s v="Till playing up"/>
    <m/>
    <n v="48"/>
    <x v="0"/>
    <x v="1"/>
    <s v="2007-48"/>
    <x v="0"/>
  </r>
  <r>
    <n v="10"/>
    <d v="2007-11-28T00:00:00"/>
    <n v="901.71"/>
    <n v="0"/>
    <n v="0"/>
    <n v="416.6"/>
    <n v="38"/>
    <n v="10.963157894736844"/>
    <n v="485.11"/>
    <n v="0"/>
    <n v="38"/>
    <n v="0"/>
    <n v="23.729210526315789"/>
    <m/>
    <s v="Till playing up"/>
    <m/>
    <n v="48"/>
    <x v="0"/>
    <x v="2"/>
    <s v="2007-48"/>
    <x v="0"/>
  </r>
  <r>
    <n v="10"/>
    <d v="2007-11-29T00:00:00"/>
    <n v="1388.5"/>
    <n v="0"/>
    <n v="0"/>
    <n v="817.05"/>
    <n v="42"/>
    <n v="19.453571428571429"/>
    <n v="571.45000000000005"/>
    <n v="0"/>
    <n v="42"/>
    <n v="0"/>
    <n v="33.05952380952381"/>
    <m/>
    <s v="Till playing up"/>
    <m/>
    <n v="48"/>
    <x v="0"/>
    <x v="3"/>
    <s v="2007-48"/>
    <x v="0"/>
  </r>
  <r>
    <n v="10"/>
    <d v="2007-11-30T00:00:00"/>
    <n v="1649.05"/>
    <n v="0"/>
    <n v="0"/>
    <n v="895.55"/>
    <n v="43"/>
    <n v="20.826744186046511"/>
    <n v="753.54"/>
    <n v="8"/>
    <n v="51"/>
    <n v="94.192499999999995"/>
    <n v="32.335098039215687"/>
    <m/>
    <n v="-20.05"/>
    <m/>
    <n v="48"/>
    <x v="0"/>
    <x v="4"/>
    <s v="2007-48"/>
    <x v="0"/>
  </r>
  <r>
    <n v="10"/>
    <d v="2007-12-01T00:00:00"/>
    <n v="591.36"/>
    <n v="0"/>
    <n v="0"/>
    <n v="386.9"/>
    <n v="27"/>
    <n v="14.329629629629629"/>
    <n v="204.46"/>
    <n v="7"/>
    <n v="34"/>
    <n v="29.208571428571428"/>
    <n v="17.39294117647059"/>
    <m/>
    <m/>
    <m/>
    <n v="48"/>
    <x v="0"/>
    <x v="5"/>
    <s v="2007-48"/>
    <x v="1"/>
  </r>
  <r>
    <m/>
    <d v="2007-12-02T00:00:00"/>
    <n v="5682.46"/>
    <n v="1681.25"/>
    <n v="7363.71"/>
    <m/>
    <n v="223"/>
    <n v="13.920824409492795"/>
    <n v="2506.65"/>
    <n v="21"/>
    <n v="244"/>
    <n v="39.636511904761903"/>
    <n v="22.311985529864245"/>
    <m/>
    <m/>
    <m/>
    <n v="49"/>
    <x v="0"/>
    <x v="6"/>
    <s v="2007-49"/>
    <x v="1"/>
  </r>
  <r>
    <n v="11"/>
    <d v="2007-12-03T00:00:00"/>
    <n v="524.45000000000005"/>
    <n v="0"/>
    <n v="0"/>
    <n v="401.75"/>
    <n v="23"/>
    <n v="17.467391304347824"/>
    <n v="122.7"/>
    <n v="2"/>
    <n v="25"/>
    <n v="61.35"/>
    <n v="20.978000000000002"/>
    <m/>
    <n v="4.95"/>
    <m/>
    <n v="49"/>
    <x v="0"/>
    <x v="0"/>
    <s v="2007-49"/>
    <x v="1"/>
  </r>
  <r>
    <n v="11"/>
    <d v="2007-12-04T00:00:00"/>
    <n v="552.1"/>
    <n v="0"/>
    <n v="0"/>
    <n v="537.1"/>
    <n v="38"/>
    <n v="14.13421052631579"/>
    <n v="15"/>
    <n v="1"/>
    <n v="39"/>
    <n v="15"/>
    <n v="14.156410256410258"/>
    <m/>
    <n v="-1"/>
    <m/>
    <n v="49"/>
    <x v="0"/>
    <x v="1"/>
    <s v="2007-49"/>
    <x v="1"/>
  </r>
  <r>
    <n v="11"/>
    <d v="2007-12-05T00:00:00"/>
    <n v="1048.5899999999999"/>
    <n v="0"/>
    <n v="0"/>
    <n v="337.8"/>
    <n v="25"/>
    <n v="13.512"/>
    <n v="710.79"/>
    <n v="6"/>
    <n v="31"/>
    <n v="118.46499999999999"/>
    <n v="33.825483870967737"/>
    <m/>
    <n v="1.3"/>
    <m/>
    <n v="49"/>
    <x v="0"/>
    <x v="2"/>
    <s v="2007-49"/>
    <x v="1"/>
  </r>
  <r>
    <n v="11"/>
    <d v="2007-12-06T00:00:00"/>
    <n v="674.29"/>
    <n v="0"/>
    <n v="0"/>
    <n v="502"/>
    <n v="29"/>
    <n v="17.310344827586206"/>
    <n v="172.29"/>
    <n v="6"/>
    <n v="35"/>
    <n v="28.715"/>
    <n v="19.265428571428572"/>
    <m/>
    <n v="1.4"/>
    <m/>
    <n v="49"/>
    <x v="0"/>
    <x v="3"/>
    <s v="2007-49"/>
    <x v="1"/>
  </r>
  <r>
    <n v="11"/>
    <d v="2007-12-07T00:00:00"/>
    <n v="1039.42"/>
    <n v="0"/>
    <n v="0"/>
    <n v="826.75"/>
    <n v="42"/>
    <n v="19.68452380952381"/>
    <n v="212.67"/>
    <n v="7"/>
    <n v="49"/>
    <n v="30.381428571428568"/>
    <n v="21.21265306122449"/>
    <m/>
    <n v="1.3"/>
    <m/>
    <n v="49"/>
    <x v="0"/>
    <x v="4"/>
    <s v="2007-49"/>
    <x v="1"/>
  </r>
  <r>
    <n v="11"/>
    <d v="2007-12-08T00:00:00"/>
    <n v="629.39"/>
    <n v="0"/>
    <n v="0"/>
    <n v="509.35"/>
    <n v="22"/>
    <n v="23.152272727272727"/>
    <n v="120.04"/>
    <n v="4"/>
    <n v="26"/>
    <n v="30.01"/>
    <n v="24.20730769230769"/>
    <m/>
    <n v="0"/>
    <m/>
    <n v="49"/>
    <x v="0"/>
    <x v="5"/>
    <s v="2007-49"/>
    <x v="1"/>
  </r>
  <r>
    <m/>
    <d v="2007-12-09T00:00:00"/>
    <n v="4468.2400000000007"/>
    <n v="3310.23"/>
    <n v="7778.4700000000012"/>
    <m/>
    <n v="179"/>
    <n v="17.543457199174394"/>
    <n v="1353.49"/>
    <n v="26"/>
    <n v="205"/>
    <n v="47.320238095238096"/>
    <n v="22.274213908723123"/>
    <s v="$2195.98  for Show Society in account"/>
    <m/>
    <m/>
    <n v="50"/>
    <x v="0"/>
    <x v="6"/>
    <s v="2007-50"/>
    <x v="1"/>
  </r>
  <r>
    <n v="12"/>
    <d v="2007-12-10T00:00:00"/>
    <n v="397.75"/>
    <n v="0"/>
    <n v="0"/>
    <n v="397.75"/>
    <n v="21"/>
    <n v="18.94047619047619"/>
    <n v="0"/>
    <n v="0"/>
    <n v="21"/>
    <n v="0"/>
    <n v="18.94047619047619"/>
    <m/>
    <m/>
    <m/>
    <n v="50"/>
    <x v="0"/>
    <x v="0"/>
    <s v="2007-50"/>
    <x v="1"/>
  </r>
  <r>
    <n v="12"/>
    <d v="2007-12-11T00:00:00"/>
    <n v="746.36"/>
    <n v="0"/>
    <n v="0"/>
    <n v="514.29999999999995"/>
    <n v="41"/>
    <n v="12.543902439024389"/>
    <n v="232.09"/>
    <n v="4"/>
    <n v="45"/>
    <n v="58.022500000000001"/>
    <n v="16.586444444444446"/>
    <m/>
    <m/>
    <m/>
    <n v="50"/>
    <x v="0"/>
    <x v="1"/>
    <s v="2007-50"/>
    <x v="1"/>
  </r>
  <r>
    <n v="12"/>
    <d v="2007-12-12T00:00:00"/>
    <n v="575.35"/>
    <n v="0"/>
    <n v="0"/>
    <n v="555.35"/>
    <n v="35"/>
    <n v="15.867142857142857"/>
    <n v="20"/>
    <n v="1"/>
    <n v="36"/>
    <n v="20"/>
    <n v="15.981944444444444"/>
    <m/>
    <m/>
    <m/>
    <n v="50"/>
    <x v="0"/>
    <x v="2"/>
    <s v="2007-50"/>
    <x v="1"/>
  </r>
  <r>
    <n v="12"/>
    <d v="2007-12-13T00:00:00"/>
    <n v="1971.86"/>
    <n v="0"/>
    <n v="0"/>
    <n v="1144.5999999999999"/>
    <n v="53"/>
    <n v="21.596226415094339"/>
    <n v="827.26"/>
    <n v="10"/>
    <n v="63"/>
    <n v="82.725999999999999"/>
    <n v="31.299365079365078"/>
    <m/>
    <m/>
    <m/>
    <n v="50"/>
    <x v="0"/>
    <x v="3"/>
    <s v="2007-50"/>
    <x v="1"/>
  </r>
  <r>
    <n v="12"/>
    <d v="2007-12-14T00:00:00"/>
    <n v="1348.73"/>
    <n v="0"/>
    <n v="0"/>
    <n v="1052.1500000000001"/>
    <n v="37"/>
    <n v="28.436486486486491"/>
    <n v="296.58"/>
    <n v="8"/>
    <n v="45"/>
    <n v="37.072499999999998"/>
    <n v="29.971777777777778"/>
    <s v="1094.58 cheque from Laidley Hotel not included in figures."/>
    <m/>
    <m/>
    <n v="50"/>
    <x v="0"/>
    <x v="4"/>
    <s v="2007-50"/>
    <x v="1"/>
  </r>
  <r>
    <n v="12"/>
    <d v="2007-12-15T00:00:00"/>
    <n v="1191.28"/>
    <n v="0"/>
    <n v="0"/>
    <n v="854.7"/>
    <n v="40"/>
    <n v="21.3675"/>
    <n v="336.58"/>
    <n v="6"/>
    <n v="46"/>
    <n v="56.096666666666664"/>
    <n v="25.897391304347824"/>
    <m/>
    <m/>
    <m/>
    <n v="50"/>
    <x v="0"/>
    <x v="5"/>
    <s v="2007-50"/>
    <x v="1"/>
  </r>
  <r>
    <m/>
    <d v="2007-12-16T00:00:00"/>
    <n v="6231.329999999999"/>
    <n v="2373.44"/>
    <n v="8604.7699999999986"/>
    <m/>
    <n v="227"/>
    <n v="19.79195573137071"/>
    <n v="1712.5099999999998"/>
    <n v="29"/>
    <n v="256"/>
    <n v="42.319611111111108"/>
    <n v="23.112899873475957"/>
    <m/>
    <m/>
    <m/>
    <n v="51"/>
    <x v="0"/>
    <x v="6"/>
    <s v="2007-51"/>
    <x v="1"/>
  </r>
  <r>
    <n v="13"/>
    <d v="2007-12-17T00:00:00"/>
    <n v="917"/>
    <n v="0"/>
    <n v="0"/>
    <n v="414.65"/>
    <n v="37"/>
    <n v="11.206756756756755"/>
    <n v="502.35"/>
    <n v="9"/>
    <n v="46"/>
    <n v="55.81666666666667"/>
    <n v="19.934782608695652"/>
    <m/>
    <n v="0.05"/>
    <m/>
    <n v="51"/>
    <x v="0"/>
    <x v="0"/>
    <s v="2007-51"/>
    <x v="1"/>
  </r>
  <r>
    <n v="13"/>
    <d v="2007-12-18T00:00:00"/>
    <n v="726.08"/>
    <n v="0"/>
    <n v="0"/>
    <n v="688.15"/>
    <n v="46"/>
    <n v="14.959782608695651"/>
    <n v="37.93"/>
    <n v="2"/>
    <n v="48"/>
    <n v="18.965"/>
    <n v="15.126666666666665"/>
    <m/>
    <n v="-0.1"/>
    <m/>
    <n v="51"/>
    <x v="0"/>
    <x v="1"/>
    <s v="2007-51"/>
    <x v="1"/>
  </r>
  <r>
    <n v="13"/>
    <d v="2007-12-19T00:00:00"/>
    <n v="713.45"/>
    <n v="0"/>
    <n v="0"/>
    <n v="525.15"/>
    <n v="30"/>
    <n v="17.504999999999999"/>
    <n v="188.3"/>
    <n v="5"/>
    <n v="35"/>
    <n v="37.660000000000004"/>
    <n v="20.384285714285717"/>
    <m/>
    <n v="-1.35"/>
    <m/>
    <n v="51"/>
    <x v="0"/>
    <x v="2"/>
    <s v="2007-51"/>
    <x v="1"/>
  </r>
  <r>
    <n v="13"/>
    <d v="2007-12-20T00:00:00"/>
    <n v="2103.36"/>
    <n v="0"/>
    <n v="0"/>
    <n v="945.75"/>
    <n v="50"/>
    <n v="18.914999999999999"/>
    <n v="1157.6099999999999"/>
    <n v="10"/>
    <n v="60"/>
    <n v="115.761"/>
    <n v="35.055999999999997"/>
    <m/>
    <n v="-7.95"/>
    <m/>
    <n v="51"/>
    <x v="0"/>
    <x v="3"/>
    <s v="2007-51"/>
    <x v="1"/>
  </r>
  <r>
    <n v="13"/>
    <d v="2007-12-21T00:00:00"/>
    <n v="1941.67"/>
    <n v="0"/>
    <n v="0"/>
    <n v="1557.5"/>
    <n v="60"/>
    <n v="25.958333333333332"/>
    <n v="384.17"/>
    <n v="9"/>
    <n v="69"/>
    <n v="42.68555555555556"/>
    <n v="28.140144927536234"/>
    <m/>
    <n v="0.55000000000000004"/>
    <m/>
    <n v="51"/>
    <x v="0"/>
    <x v="4"/>
    <s v="2007-51"/>
    <x v="1"/>
  </r>
  <r>
    <n v="13"/>
    <d v="2007-12-22T00:00:00"/>
    <n v="2580.4"/>
    <n v="0"/>
    <n v="0"/>
    <n v="1546.1"/>
    <n v="34"/>
    <n v="45.473529411764702"/>
    <n v="1034.3"/>
    <n v="14"/>
    <n v="48"/>
    <n v="73.878571428571419"/>
    <n v="53.758333333333326"/>
    <m/>
    <n v="3"/>
    <m/>
    <n v="51"/>
    <x v="0"/>
    <x v="5"/>
    <s v="2007-51"/>
    <x v="1"/>
  </r>
  <r>
    <m/>
    <d v="2007-12-23T00:00:00"/>
    <n v="8981.9599999999991"/>
    <n v="1855.1"/>
    <n v="10837.06"/>
    <m/>
    <n v="257"/>
    <n v="22.336400351758403"/>
    <n v="3304.66"/>
    <n v="49"/>
    <n v="306"/>
    <n v="57.461132275132279"/>
    <n v="28.733368875086267"/>
    <m/>
    <m/>
    <m/>
    <n v="52"/>
    <x v="0"/>
    <x v="6"/>
    <s v="2007-52"/>
    <x v="1"/>
  </r>
  <r>
    <n v="14"/>
    <d v="2007-12-24T00:00:00"/>
    <n v="2453.61"/>
    <n v="0"/>
    <n v="0"/>
    <n v="1514.3"/>
    <n v="69"/>
    <n v="21.946376811594202"/>
    <n v="939.31"/>
    <n v="18"/>
    <n v="87"/>
    <n v="52.183888888888887"/>
    <n v="28.202413793103446"/>
    <m/>
    <m/>
    <m/>
    <n v="52"/>
    <x v="0"/>
    <x v="0"/>
    <s v="2007-52"/>
    <x v="1"/>
  </r>
  <r>
    <n v="14"/>
    <d v="2007-12-25T00:00:00"/>
    <n v="0"/>
    <n v="0"/>
    <n v="0"/>
    <n v="0"/>
    <n v="0"/>
    <n v="0"/>
    <n v="0"/>
    <n v="0"/>
    <n v="0"/>
    <n v="0"/>
    <n v="0"/>
    <m/>
    <m/>
    <m/>
    <n v="52"/>
    <x v="0"/>
    <x v="1"/>
    <s v="2007-52"/>
    <x v="1"/>
  </r>
  <r>
    <n v="14"/>
    <d v="2007-12-26T00:00:00"/>
    <n v="0"/>
    <n v="0"/>
    <n v="0"/>
    <n v="0"/>
    <n v="0"/>
    <n v="0"/>
    <n v="0"/>
    <n v="0"/>
    <n v="0"/>
    <n v="0"/>
    <n v="0"/>
    <m/>
    <m/>
    <m/>
    <n v="52"/>
    <x v="0"/>
    <x v="2"/>
    <s v="2007-52"/>
    <x v="0"/>
  </r>
  <r>
    <n v="14"/>
    <d v="2007-12-27T00:00:00"/>
    <n v="891.53"/>
    <n v="0"/>
    <n v="0"/>
    <n v="791.5"/>
    <n v="41"/>
    <n v="19.304878048780488"/>
    <n v="100.03"/>
    <n v="4"/>
    <n v="45"/>
    <n v="25.0075"/>
    <n v="19.811777777777777"/>
    <m/>
    <m/>
    <m/>
    <n v="52"/>
    <x v="0"/>
    <x v="3"/>
    <s v="2007-52"/>
    <x v="0"/>
  </r>
  <r>
    <n v="14"/>
    <d v="2007-12-28T00:00:00"/>
    <n v="1041.8699999999999"/>
    <n v="0"/>
    <n v="0"/>
    <n v="741.9"/>
    <n v="23"/>
    <n v="32.256521739130434"/>
    <n v="299.97000000000003"/>
    <n v="4"/>
    <n v="27"/>
    <n v="74.992500000000007"/>
    <n v="38.587777777777774"/>
    <s v="New motherboard on till customer numbers unknown for cash"/>
    <m/>
    <m/>
    <n v="52"/>
    <x v="0"/>
    <x v="4"/>
    <s v="2007-52"/>
    <x v="0"/>
  </r>
  <r>
    <n v="14"/>
    <d v="2007-12-29T00:00:00"/>
    <n v="797.97"/>
    <n v="0"/>
    <n v="0"/>
    <n v="407.75"/>
    <n v="24"/>
    <n v="16.989583333333332"/>
    <n v="390.2"/>
    <n v="3"/>
    <n v="27"/>
    <n v="130.06666666666666"/>
    <n v="29.553703703703704"/>
    <m/>
    <m/>
    <m/>
    <n v="52"/>
    <x v="0"/>
    <x v="5"/>
    <s v="2007-52"/>
    <x v="0"/>
  </r>
  <r>
    <m/>
    <d v="2007-12-30T00:00:00"/>
    <n v="5184.9800000000005"/>
    <n v="1950.28"/>
    <n v="7135.26"/>
    <m/>
    <n v="157"/>
    <n v="15.082893322139741"/>
    <n v="1729.51"/>
    <n v="29"/>
    <n v="186"/>
    <n v="47.041759259259265"/>
    <n v="19.359278842060451"/>
    <m/>
    <m/>
    <m/>
    <n v="53"/>
    <x v="0"/>
    <x v="6"/>
    <s v="2007-53"/>
    <x v="0"/>
  </r>
  <r>
    <n v="15"/>
    <d v="2007-12-31T00:00:00"/>
    <n v="1160.3499999999999"/>
    <n v="0"/>
    <n v="0"/>
    <n v="818.8"/>
    <n v="51"/>
    <n v="16.054901960784314"/>
    <n v="341.55"/>
    <n v="9"/>
    <n v="60"/>
    <n v="37.950000000000003"/>
    <n v="19.339166666666664"/>
    <m/>
    <n v="-4.8499999999999996"/>
    <m/>
    <n v="53"/>
    <x v="0"/>
    <x v="0"/>
    <s v="2007-53"/>
    <x v="0"/>
  </r>
  <r>
    <n v="15"/>
    <d v="2008-01-01T00:00:00"/>
    <n v="0"/>
    <n v="0"/>
    <n v="0"/>
    <n v="0"/>
    <n v="0"/>
    <n v="0"/>
    <n v="0"/>
    <n v="0"/>
    <n v="0"/>
    <n v="0"/>
    <n v="0"/>
    <m/>
    <m/>
    <m/>
    <n v="1"/>
    <x v="1"/>
    <x v="1"/>
    <s v="2008-1"/>
    <x v="0"/>
  </r>
  <r>
    <n v="15"/>
    <d v="2008-01-02T00:00:00"/>
    <n v="858.12"/>
    <n v="0"/>
    <n v="0"/>
    <n v="720.95"/>
    <n v="47"/>
    <n v="15.339361702127661"/>
    <n v="137.16999999999999"/>
    <n v="5"/>
    <n v="52"/>
    <n v="27.433999999999997"/>
    <n v="16.502307692307692"/>
    <m/>
    <n v="-1.95"/>
    <m/>
    <n v="1"/>
    <x v="1"/>
    <x v="2"/>
    <s v="2008-1"/>
    <x v="0"/>
  </r>
  <r>
    <n v="15"/>
    <d v="2008-01-03T00:00:00"/>
    <n v="414.18"/>
    <n v="0"/>
    <n v="0"/>
    <n v="337.45"/>
    <n v="29"/>
    <n v="11.636206896551723"/>
    <n v="76.73"/>
    <n v="3"/>
    <n v="32"/>
    <n v="25.576666666666668"/>
    <n v="12.943125"/>
    <m/>
    <n v="0"/>
    <m/>
    <n v="1"/>
    <x v="1"/>
    <x v="3"/>
    <s v="2008-1"/>
    <x v="0"/>
  </r>
  <r>
    <n v="15"/>
    <d v="2008-01-04T00:00:00"/>
    <n v="1825.37"/>
    <n v="0"/>
    <n v="0"/>
    <n v="762.55"/>
    <n v="42"/>
    <n v="18.155952380952378"/>
    <n v="1062.82"/>
    <n v="9"/>
    <n v="51"/>
    <n v="118.0911111111111"/>
    <n v="35.791568627450978"/>
    <s v="Hotel Laidley Cheque $1151.79 not counted in day's takings"/>
    <n v="-0.05"/>
    <m/>
    <n v="1"/>
    <x v="1"/>
    <x v="4"/>
    <s v="2008-1"/>
    <x v="0"/>
  </r>
  <r>
    <n v="15"/>
    <d v="2008-01-05T00:00:00"/>
    <n v="859.9"/>
    <n v="0"/>
    <n v="0"/>
    <n v="660.43"/>
    <n v="35"/>
    <n v="18.869428571428571"/>
    <n v="199.47"/>
    <n v="3"/>
    <n v="38"/>
    <n v="66.489999999999995"/>
    <n v="22.628947368421052"/>
    <m/>
    <n v="0.05"/>
    <m/>
    <n v="1"/>
    <x v="1"/>
    <x v="5"/>
    <s v="2008-1"/>
    <x v="0"/>
  </r>
  <r>
    <m/>
    <d v="2008-01-06T00:00:00"/>
    <n v="5117.9199999999992"/>
    <n v="1625.04"/>
    <n v="6742.9599999999991"/>
    <m/>
    <n v="204"/>
    <n v="13.342641918640775"/>
    <n v="1817.74"/>
    <n v="29"/>
    <n v="233"/>
    <n v="45.92362962962963"/>
    <n v="17.86751922580773"/>
    <m/>
    <m/>
    <m/>
    <n v="2"/>
    <x v="1"/>
    <x v="6"/>
    <s v="2008-2"/>
    <x v="0"/>
  </r>
  <r>
    <n v="16"/>
    <d v="2008-01-07T00:00:00"/>
    <n v="496.25"/>
    <n v="0"/>
    <n v="0"/>
    <n v="314.39999999999998"/>
    <n v="34"/>
    <n v="9.2470588235294109"/>
    <n v="181.85"/>
    <n v="4"/>
    <n v="38"/>
    <n v="45.462499999999999"/>
    <n v="13.059210526315789"/>
    <m/>
    <n v="0"/>
    <m/>
    <n v="2"/>
    <x v="1"/>
    <x v="0"/>
    <s v="2008-2"/>
    <x v="0"/>
  </r>
  <r>
    <n v="16"/>
    <d v="2008-01-08T00:00:00"/>
    <n v="453.64"/>
    <n v="0"/>
    <n v="0"/>
    <n v="442.25"/>
    <n v="26"/>
    <n v="17.009615384615383"/>
    <n v="11.39"/>
    <n v="1"/>
    <n v="27"/>
    <n v="11.39"/>
    <n v="16.801481481481481"/>
    <m/>
    <n v="-1.75"/>
    <m/>
    <n v="2"/>
    <x v="1"/>
    <x v="1"/>
    <s v="2008-2"/>
    <x v="0"/>
  </r>
  <r>
    <n v="16"/>
    <d v="2008-01-09T00:00:00"/>
    <n v="841.55"/>
    <n v="0"/>
    <n v="0"/>
    <n v="562.29999999999995"/>
    <n v="35"/>
    <n v="16.065714285714286"/>
    <n v="279.25"/>
    <n v="8"/>
    <n v="43"/>
    <n v="34.90625"/>
    <n v="19.570930232558137"/>
    <s v="Mulgowie Hall's cheque $240 not included in figures"/>
    <n v="0"/>
    <m/>
    <n v="2"/>
    <x v="1"/>
    <x v="2"/>
    <s v="2008-2"/>
    <x v="0"/>
  </r>
  <r>
    <n v="16"/>
    <d v="2008-01-10T00:00:00"/>
    <n v="669.52"/>
    <n v="0"/>
    <n v="0"/>
    <n v="545.35"/>
    <n v="43"/>
    <n v="12.682558139534883"/>
    <n v="124.17"/>
    <n v="6"/>
    <n v="49"/>
    <n v="20.695"/>
    <n v="13.663673469387755"/>
    <m/>
    <n v="0.55000000000000004"/>
    <m/>
    <n v="2"/>
    <x v="1"/>
    <x v="3"/>
    <s v="2008-2"/>
    <x v="0"/>
  </r>
  <r>
    <n v="16"/>
    <d v="2008-01-11T00:00:00"/>
    <n v="1582.87"/>
    <n v="0"/>
    <n v="0"/>
    <n v="1099.05"/>
    <n v="68"/>
    <n v="16.162499999999998"/>
    <n v="483.82"/>
    <n v="4"/>
    <n v="72"/>
    <n v="120.955"/>
    <n v="21.984305555555554"/>
    <s v="Exchange hotel cheque not counted in day's takings"/>
    <n v="-2"/>
    <m/>
    <n v="2"/>
    <x v="1"/>
    <x v="4"/>
    <s v="2008-2"/>
    <x v="0"/>
  </r>
  <r>
    <n v="16"/>
    <d v="2008-01-12T00:00:00"/>
    <n v="529.45000000000005"/>
    <n v="0"/>
    <n v="0"/>
    <n v="529.45000000000005"/>
    <n v="31"/>
    <n v="17.079032258064519"/>
    <n v="0"/>
    <n v="0"/>
    <n v="31"/>
    <n v="0"/>
    <n v="17.079032258064519"/>
    <m/>
    <n v="0"/>
    <m/>
    <n v="2"/>
    <x v="1"/>
    <x v="5"/>
    <s v="2008-2"/>
    <x v="0"/>
  </r>
  <r>
    <m/>
    <d v="2008-01-13T00:00:00"/>
    <n v="4573.28"/>
    <n v="1872.69"/>
    <n v="6445.9699999999993"/>
    <m/>
    <n v="237"/>
    <n v="14.707746481909746"/>
    <n v="1080.48"/>
    <n v="23"/>
    <n v="260"/>
    <n v="38.901458333333331"/>
    <n v="17.02643892056054"/>
    <m/>
    <m/>
    <m/>
    <n v="3"/>
    <x v="1"/>
    <x v="6"/>
    <s v="2008-3"/>
    <x v="0"/>
  </r>
  <r>
    <n v="17"/>
    <d v="2008-01-14T00:00:00"/>
    <n v="589.37"/>
    <n v="0"/>
    <n v="0"/>
    <n v="461.65"/>
    <n v="40"/>
    <n v="11.54125"/>
    <n v="127.72"/>
    <n v="5"/>
    <n v="45"/>
    <n v="25.544"/>
    <n v="13.097111111111111"/>
    <m/>
    <n v="0"/>
    <m/>
    <n v="3"/>
    <x v="1"/>
    <x v="0"/>
    <s v="2008-3"/>
    <x v="0"/>
  </r>
  <r>
    <n v="17"/>
    <d v="2008-01-15T00:00:00"/>
    <n v="638.91999999999996"/>
    <n v="0"/>
    <n v="0"/>
    <n v="571.85"/>
    <n v="45"/>
    <n v="12.707777777777778"/>
    <n v="67.069999999999993"/>
    <n v="4"/>
    <n v="49"/>
    <n v="16.767499999999998"/>
    <n v="13.03918367346939"/>
    <m/>
    <n v="0.2"/>
    <m/>
    <n v="3"/>
    <x v="1"/>
    <x v="1"/>
    <s v="2008-3"/>
    <x v="0"/>
  </r>
  <r>
    <n v="17"/>
    <d v="2008-01-16T00:00:00"/>
    <n v="1039.48"/>
    <n v="0"/>
    <n v="0"/>
    <n v="796.75"/>
    <n v="42"/>
    <n v="18.970238095238095"/>
    <n v="242.73"/>
    <n v="6"/>
    <n v="48"/>
    <n v="40.454999999999998"/>
    <n v="21.655833333333334"/>
    <m/>
    <n v="-1.85"/>
    <m/>
    <n v="3"/>
    <x v="1"/>
    <x v="2"/>
    <s v="2008-3"/>
    <x v="0"/>
  </r>
  <r>
    <n v="17"/>
    <d v="2008-01-17T00:00:00"/>
    <n v="930.93"/>
    <n v="0"/>
    <n v="0"/>
    <n v="783.1"/>
    <n v="50"/>
    <n v="15.662000000000001"/>
    <n v="147.83000000000001"/>
    <n v="2"/>
    <n v="52"/>
    <n v="73.915000000000006"/>
    <n v="17.9025"/>
    <m/>
    <n v="-2.0499999999999998"/>
    <m/>
    <n v="3"/>
    <x v="1"/>
    <x v="3"/>
    <s v="2008-3"/>
    <x v="0"/>
  </r>
  <r>
    <n v="17"/>
    <d v="2008-01-18T00:00:00"/>
    <n v="1178.48"/>
    <n v="0"/>
    <n v="0"/>
    <n v="1044.1500000000001"/>
    <n v="52"/>
    <n v="20.079807692307693"/>
    <n v="134.33000000000001"/>
    <n v="3"/>
    <n v="55"/>
    <n v="44.776666666666671"/>
    <n v="21.426909090909092"/>
    <m/>
    <n v="-0.05"/>
    <m/>
    <n v="3"/>
    <x v="1"/>
    <x v="4"/>
    <s v="2008-3"/>
    <x v="0"/>
  </r>
  <r>
    <n v="17"/>
    <d v="2008-01-19T00:00:00"/>
    <n v="604.76"/>
    <n v="0"/>
    <n v="0"/>
    <n v="589.4"/>
    <n v="38"/>
    <n v="15.510526315789473"/>
    <n v="15.36"/>
    <n v="1"/>
    <n v="39"/>
    <n v="15.36"/>
    <n v="15.506666666666666"/>
    <m/>
    <n v="0"/>
    <m/>
    <n v="3"/>
    <x v="1"/>
    <x v="5"/>
    <s v="2008-3"/>
    <x v="0"/>
  </r>
  <r>
    <m/>
    <d v="2008-01-20T00:00:00"/>
    <n v="4981.9400000000005"/>
    <n v="2362.1799999999998"/>
    <n v="7344.1200000000008"/>
    <m/>
    <n v="267"/>
    <n v="15.745266646852173"/>
    <n v="735.04000000000008"/>
    <n v="21"/>
    <n v="288"/>
    <n v="36.136361111111114"/>
    <n v="17.104700645914932"/>
    <m/>
    <m/>
    <m/>
    <n v="4"/>
    <x v="1"/>
    <x v="6"/>
    <s v="2008-4"/>
    <x v="0"/>
  </r>
  <r>
    <n v="18"/>
    <d v="2008-01-21T00:00:00"/>
    <n v="494.57"/>
    <n v="0"/>
    <n v="0"/>
    <n v="432.65"/>
    <n v="27"/>
    <n v="16.024074074074072"/>
    <n v="61.92"/>
    <n v="2"/>
    <n v="29"/>
    <n v="30.96"/>
    <n v="17.054137931034482"/>
    <s v="Bakery paid 1206.50 for the bill from the 5th onwards while Bill was away. This has been added to the previous weeks when it occurred."/>
    <n v="0.05"/>
    <m/>
    <n v="4"/>
    <x v="1"/>
    <x v="0"/>
    <s v="2008-4"/>
    <x v="0"/>
  </r>
  <r>
    <n v="18"/>
    <d v="2008-01-22T00:00:00"/>
    <n v="739.43"/>
    <n v="0"/>
    <n v="0"/>
    <n v="594.1"/>
    <n v="39"/>
    <n v="15.233333333333334"/>
    <n v="145.33000000000001"/>
    <n v="5"/>
    <n v="44"/>
    <n v="29.066000000000003"/>
    <n v="16.805227272727276"/>
    <m/>
    <n v="-0.1"/>
    <m/>
    <n v="4"/>
    <x v="1"/>
    <x v="1"/>
    <s v="2008-4"/>
    <x v="0"/>
  </r>
  <r>
    <n v="18"/>
    <d v="2008-01-23T00:00:00"/>
    <n v="545.32000000000005"/>
    <n v="0"/>
    <n v="0"/>
    <n v="452.9"/>
    <n v="37"/>
    <n v="12.24054054054054"/>
    <n v="92.42"/>
    <n v="4"/>
    <n v="41"/>
    <n v="23.105"/>
    <n v="13.300487804878047"/>
    <m/>
    <n v="-5.2"/>
    <m/>
    <n v="4"/>
    <x v="1"/>
    <x v="2"/>
    <s v="2008-4"/>
    <x v="0"/>
  </r>
  <r>
    <n v="18"/>
    <d v="2008-01-24T00:00:00"/>
    <n v="1048.98"/>
    <n v="0"/>
    <n v="0"/>
    <n v="917.65"/>
    <n v="64"/>
    <n v="14.33828125"/>
    <n v="131.33000000000001"/>
    <n v="4"/>
    <n v="68"/>
    <n v="32.832500000000003"/>
    <n v="15.426176470588235"/>
    <m/>
    <n v="0.15"/>
    <m/>
    <n v="4"/>
    <x v="1"/>
    <x v="3"/>
    <s v="2008-4"/>
    <x v="0"/>
  </r>
  <r>
    <n v="18"/>
    <d v="2008-01-25T00:00:00"/>
    <n v="1470.48"/>
    <n v="0"/>
    <n v="0"/>
    <n v="1096.55"/>
    <n v="64"/>
    <n v="17.133593749999999"/>
    <n v="373.93"/>
    <n v="2"/>
    <n v="66"/>
    <n v="186.965"/>
    <n v="22.28"/>
    <m/>
    <n v="0.05"/>
    <m/>
    <n v="4"/>
    <x v="1"/>
    <x v="4"/>
    <s v="2008-4"/>
    <x v="0"/>
  </r>
  <r>
    <n v="18"/>
    <d v="2008-01-26T00:00:00"/>
    <n v="888.49"/>
    <n v="0"/>
    <n v="0"/>
    <n v="622.54999999999995"/>
    <n v="34"/>
    <n v="18.310294117647057"/>
    <n v="265.94"/>
    <n v="5"/>
    <n v="39"/>
    <n v="53.188000000000002"/>
    <n v="22.781794871794872"/>
    <m/>
    <n v="0"/>
    <m/>
    <n v="4"/>
    <x v="1"/>
    <x v="5"/>
    <s v="2008-4"/>
    <x v="0"/>
  </r>
  <r>
    <m/>
    <d v="2008-01-27T00:00:00"/>
    <n v="5187.2700000000004"/>
    <n v="1149.5"/>
    <n v="6336.77"/>
    <m/>
    <n v="265"/>
    <n v="15.546686177599168"/>
    <n v="1070.8700000000001"/>
    <n v="22"/>
    <n v="287"/>
    <n v="59.352749999999993"/>
    <n v="17.941304058503817"/>
    <m/>
    <m/>
    <m/>
    <n v="5"/>
    <x v="1"/>
    <x v="6"/>
    <s v="2008-5"/>
    <x v="0"/>
  </r>
  <r>
    <n v="19"/>
    <d v="2008-01-28T00:00:00"/>
    <n v="0"/>
    <n v="0"/>
    <n v="0"/>
    <n v="0"/>
    <n v="0"/>
    <n v="0"/>
    <n v="0"/>
    <n v="0"/>
    <n v="0"/>
    <n v="0"/>
    <n v="0"/>
    <s v="Australia day"/>
    <m/>
    <m/>
    <n v="5"/>
    <x v="1"/>
    <x v="0"/>
    <s v="2008-5"/>
    <x v="0"/>
  </r>
  <r>
    <n v="19"/>
    <d v="2008-01-29T00:00:00"/>
    <n v="753.83"/>
    <n v="0"/>
    <n v="0"/>
    <n v="368.6"/>
    <n v="40"/>
    <n v="9.2149999999999999"/>
    <n v="384.23"/>
    <n v="6"/>
    <n v="46"/>
    <n v="64.038333333333341"/>
    <n v="16.365869565217391"/>
    <m/>
    <m/>
    <m/>
    <n v="5"/>
    <x v="1"/>
    <x v="1"/>
    <s v="2008-5"/>
    <x v="0"/>
  </r>
  <r>
    <n v="19"/>
    <d v="2008-01-30T00:00:00"/>
    <n v="1039.53"/>
    <n v="0"/>
    <n v="0"/>
    <n v="873.15"/>
    <n v="57"/>
    <n v="15.318421052631578"/>
    <n v="113.6"/>
    <n v="5"/>
    <n v="62"/>
    <n v="22.72"/>
    <n v="15.915322580645162"/>
    <s v="Laidley Hotel cheque 1247.29 not counted in takings"/>
    <m/>
    <m/>
    <n v="5"/>
    <x v="1"/>
    <x v="2"/>
    <s v="2008-5"/>
    <x v="0"/>
  </r>
  <r>
    <n v="19"/>
    <d v="2008-01-31T00:00:00"/>
    <n v="884.22"/>
    <n v="0"/>
    <n v="0"/>
    <n v="732.4"/>
    <n v="43"/>
    <n v="17.032558139534885"/>
    <n v="151.82"/>
    <n v="5"/>
    <n v="48"/>
    <n v="30.363999999999997"/>
    <n v="18.421250000000001"/>
    <m/>
    <m/>
    <m/>
    <n v="5"/>
    <x v="1"/>
    <x v="3"/>
    <s v="2008-5"/>
    <x v="0"/>
  </r>
  <r>
    <n v="19"/>
    <d v="2008-02-01T00:00:00"/>
    <n v="997.71"/>
    <n v="0"/>
    <n v="0"/>
    <n v="743"/>
    <n v="48"/>
    <n v="15.479166666666666"/>
    <n v="254.71"/>
    <n v="5"/>
    <n v="53"/>
    <n v="50.942"/>
    <n v="18.824716981132077"/>
    <m/>
    <m/>
    <m/>
    <n v="5"/>
    <x v="1"/>
    <x v="4"/>
    <s v="2008-5"/>
    <x v="0"/>
  </r>
  <r>
    <n v="19"/>
    <d v="2008-02-02T00:00:00"/>
    <n v="462.89"/>
    <n v="0"/>
    <n v="0"/>
    <n v="357.75"/>
    <n v="23"/>
    <n v="15.554347826086957"/>
    <n v="105.14"/>
    <n v="4"/>
    <n v="27"/>
    <n v="26.285"/>
    <n v="17.144074074074073"/>
    <m/>
    <m/>
    <m/>
    <n v="5"/>
    <x v="1"/>
    <x v="5"/>
    <s v="2008-5"/>
    <x v="0"/>
  </r>
  <r>
    <m/>
    <d v="2008-02-03T00:00:00"/>
    <n v="4138.18"/>
    <n v="1258.68"/>
    <n v="5396.8600000000006"/>
    <m/>
    <n v="211"/>
    <n v="12.099915614153348"/>
    <n v="1009.5000000000001"/>
    <n v="25"/>
    <n v="236"/>
    <n v="32.391555555555556"/>
    <n v="14.44520553351145"/>
    <m/>
    <m/>
    <m/>
    <n v="6"/>
    <x v="1"/>
    <x v="6"/>
    <s v="2008-6"/>
    <x v="0"/>
  </r>
  <r>
    <n v="20"/>
    <d v="2008-02-04T00:00:00"/>
    <n v="1529.12"/>
    <n v="0"/>
    <n v="0"/>
    <n v="398.95"/>
    <n v="29"/>
    <n v="13.756896551724138"/>
    <n v="1130.17"/>
    <n v="6"/>
    <n v="35"/>
    <n v="188.36166666666668"/>
    <n v="43.689142857142862"/>
    <s v="Hattonvale &amp; Bakery $594.93"/>
    <n v="0.05"/>
    <m/>
    <n v="6"/>
    <x v="1"/>
    <x v="0"/>
    <s v="2008-6"/>
    <x v="0"/>
  </r>
  <r>
    <n v="20"/>
    <d v="2008-02-05T00:00:00"/>
    <n v="640.14"/>
    <n v="0"/>
    <n v="0"/>
    <n v="579.20000000000005"/>
    <n v="41"/>
    <n v="14.126829268292685"/>
    <n v="60.94"/>
    <n v="3"/>
    <n v="44"/>
    <n v="20.313333333333333"/>
    <n v="14.548636363636366"/>
    <m/>
    <n v="1"/>
    <m/>
    <n v="6"/>
    <x v="1"/>
    <x v="1"/>
    <s v="2008-6"/>
    <x v="0"/>
  </r>
  <r>
    <n v="20"/>
    <d v="2008-02-06T00:00:00"/>
    <n v="570.14"/>
    <n v="0"/>
    <n v="0"/>
    <n v="418.85"/>
    <n v="33"/>
    <n v="12.692424242424243"/>
    <n v="151.29"/>
    <n v="4"/>
    <n v="37"/>
    <n v="37.822499999999998"/>
    <n v="15.409189189189188"/>
    <m/>
    <n v="1.8"/>
    <m/>
    <n v="6"/>
    <x v="1"/>
    <x v="2"/>
    <s v="2008-6"/>
    <x v="0"/>
  </r>
  <r>
    <n v="20"/>
    <d v="2008-02-07T00:00:00"/>
    <n v="1083.98"/>
    <n v="0"/>
    <n v="0"/>
    <n v="728.8"/>
    <n v="43"/>
    <n v="16.948837209302326"/>
    <n v="355.18"/>
    <n v="7"/>
    <n v="50"/>
    <n v="50.74"/>
    <n v="21.679600000000001"/>
    <m/>
    <n v="0.8"/>
    <m/>
    <n v="6"/>
    <x v="1"/>
    <x v="3"/>
    <s v="2008-6"/>
    <x v="0"/>
  </r>
  <r>
    <n v="20"/>
    <d v="2008-02-08T00:00:00"/>
    <n v="865.81"/>
    <n v="0"/>
    <n v="0"/>
    <n v="764.6"/>
    <n v="46"/>
    <n v="16.621739130434783"/>
    <n v="101.21"/>
    <n v="3"/>
    <n v="49"/>
    <n v="33.736666666666665"/>
    <n v="17.669591836734696"/>
    <m/>
    <n v="0.4"/>
    <m/>
    <n v="6"/>
    <x v="1"/>
    <x v="4"/>
    <s v="2008-6"/>
    <x v="0"/>
  </r>
  <r>
    <n v="20"/>
    <d v="2008-02-09T00:00:00"/>
    <n v="651.19000000000005"/>
    <n v="0"/>
    <n v="0"/>
    <n v="486.1"/>
    <n v="35"/>
    <n v="13.88857142857143"/>
    <n v="165.09"/>
    <n v="5"/>
    <n v="40"/>
    <n v="33.018000000000001"/>
    <n v="16.27975"/>
    <m/>
    <n v="0"/>
    <m/>
    <n v="6"/>
    <x v="1"/>
    <x v="5"/>
    <s v="2008-6"/>
    <x v="0"/>
  </r>
  <r>
    <m/>
    <d v="2008-02-10T00:00:00"/>
    <n v="5340.3799999999992"/>
    <n v="2044.18"/>
    <n v="7384.56"/>
    <m/>
    <n v="227"/>
    <n v="14.672549638458266"/>
    <n v="1963.88"/>
    <n v="28"/>
    <n v="255"/>
    <n v="60.66536111111111"/>
    <n v="21.545985041117188"/>
    <m/>
    <m/>
    <m/>
    <n v="7"/>
    <x v="1"/>
    <x v="6"/>
    <s v="2008-7"/>
    <x v="0"/>
  </r>
  <r>
    <n v="21"/>
    <d v="2008-02-11T00:00:00"/>
    <n v="1394.19"/>
    <n v="0"/>
    <n v="0"/>
    <n v="613.95000000000005"/>
    <n v="45"/>
    <n v="13.643333333333334"/>
    <n v="780.24"/>
    <n v="8"/>
    <n v="53"/>
    <n v="97.53"/>
    <n v="26.305471698113209"/>
    <s v="Bakery paid $448.77"/>
    <n v="-0.3"/>
    <m/>
    <n v="7"/>
    <x v="1"/>
    <x v="0"/>
    <s v="2008-7"/>
    <x v="0"/>
  </r>
  <r>
    <n v="21"/>
    <d v="2008-02-12T00:00:00"/>
    <n v="594.44000000000005"/>
    <n v="0"/>
    <n v="0"/>
    <n v="515.29999999999995"/>
    <n v="38"/>
    <n v="13.560526315789472"/>
    <n v="79.12"/>
    <n v="3"/>
    <n v="41"/>
    <n v="26.373333333333335"/>
    <n v="14.498048780487803"/>
    <m/>
    <n v="0.1"/>
    <m/>
    <n v="7"/>
    <x v="1"/>
    <x v="1"/>
    <s v="2008-7"/>
    <x v="0"/>
  </r>
  <r>
    <n v="21"/>
    <d v="2008-02-13T00:00:00"/>
    <n v="1164.83"/>
    <n v="0"/>
    <n v="0"/>
    <n v="490.4"/>
    <n v="39"/>
    <n v="12.574358974358974"/>
    <n v="674.43"/>
    <n v="6"/>
    <n v="45"/>
    <n v="112.40499999999999"/>
    <n v="25.885111111111108"/>
    <s v="Plainland cheque$367.26 counted in takings in EFT"/>
    <n v="-0.05"/>
    <m/>
    <n v="7"/>
    <x v="1"/>
    <x v="2"/>
    <s v="2008-7"/>
    <x v="0"/>
  </r>
  <r>
    <n v="21"/>
    <d v="2008-02-14T00:00:00"/>
    <n v="1283.75"/>
    <n v="0"/>
    <n v="0"/>
    <n v="589"/>
    <n v="31"/>
    <n v="19"/>
    <n v="694.75"/>
    <n v="4"/>
    <n v="35"/>
    <n v="173.6875"/>
    <n v="36.678571428571431"/>
    <m/>
    <n v="0.05"/>
    <m/>
    <n v="7"/>
    <x v="1"/>
    <x v="3"/>
    <s v="2008-7"/>
    <x v="0"/>
  </r>
  <r>
    <n v="21"/>
    <d v="2008-02-15T00:00:00"/>
    <n v="910.42"/>
    <n v="0"/>
    <n v="0"/>
    <n v="832.1"/>
    <n v="50"/>
    <n v="16.641999999999999"/>
    <n v="78.319999999999993"/>
    <n v="4"/>
    <n v="54"/>
    <n v="19.579999999999998"/>
    <n v="16.85962962962963"/>
    <m/>
    <n v="-10.55"/>
    <m/>
    <n v="7"/>
    <x v="1"/>
    <x v="4"/>
    <s v="2008-7"/>
    <x v="0"/>
  </r>
  <r>
    <n v="21"/>
    <d v="2008-02-16T00:00:00"/>
    <n v="569.69000000000005"/>
    <n v="0"/>
    <n v="0"/>
    <n v="445.85"/>
    <n v="28"/>
    <n v="15.923214285714286"/>
    <n v="123.84"/>
    <n v="5"/>
    <n v="33"/>
    <n v="24.768000000000001"/>
    <n v="17.263333333333335"/>
    <m/>
    <n v="0"/>
    <m/>
    <n v="7"/>
    <x v="1"/>
    <x v="5"/>
    <s v="2008-7"/>
    <x v="0"/>
  </r>
  <r>
    <m/>
    <d v="2008-02-17T00:00:00"/>
    <n v="5917.32"/>
    <n v="951.7"/>
    <n v="6869.02"/>
    <m/>
    <n v="231"/>
    <n v="15.223905484866009"/>
    <n v="2430.7000000000003"/>
    <n v="30"/>
    <n v="261"/>
    <n v="75.72397222222223"/>
    <n v="22.915027663541082"/>
    <m/>
    <m/>
    <m/>
    <n v="8"/>
    <x v="1"/>
    <x v="6"/>
    <s v="2008-8"/>
    <x v="0"/>
  </r>
  <r>
    <n v="22"/>
    <d v="2008-02-18T00:00:00"/>
    <n v="650.74"/>
    <n v="0"/>
    <n v="0"/>
    <n v="465.8"/>
    <n v="34"/>
    <n v="13.700000000000001"/>
    <n v="184.94"/>
    <n v="20"/>
    <n v="54"/>
    <n v="9.2469999999999999"/>
    <n v="12.050740740740741"/>
    <s v="Oxley $88.60 included in takings"/>
    <n v="0.05"/>
    <m/>
    <n v="8"/>
    <x v="1"/>
    <x v="0"/>
    <s v="2008-8"/>
    <x v="0"/>
  </r>
  <r>
    <n v="22"/>
    <d v="2008-02-19T00:00:00"/>
    <n v="639.87"/>
    <n v="0"/>
    <n v="0"/>
    <n v="335.6"/>
    <n v="36"/>
    <n v="9.3222222222222229"/>
    <n v="304.27"/>
    <n v="5"/>
    <n v="41"/>
    <n v="60.853999999999999"/>
    <n v="15.606585365853659"/>
    <m/>
    <n v="5.05"/>
    <m/>
    <n v="8"/>
    <x v="1"/>
    <x v="1"/>
    <s v="2008-8"/>
    <x v="0"/>
  </r>
  <r>
    <n v="22"/>
    <d v="2008-02-20T00:00:00"/>
    <n v="1338.96"/>
    <n v="0"/>
    <n v="0"/>
    <n v="521.95000000000005"/>
    <n v="36"/>
    <n v="14.498611111111112"/>
    <n v="817.01"/>
    <n v="6"/>
    <n v="42"/>
    <n v="136.16833333333332"/>
    <n v="31.880000000000003"/>
    <s v="Bakery paid $658.24"/>
    <n v="-0.15"/>
    <m/>
    <n v="8"/>
    <x v="1"/>
    <x v="2"/>
    <s v="2008-8"/>
    <x v="0"/>
  </r>
  <r>
    <n v="22"/>
    <d v="2008-02-21T00:00:00"/>
    <n v="676.54"/>
    <n v="0"/>
    <n v="0"/>
    <n v="564.79999999999995"/>
    <n v="46"/>
    <n v="12.278260869565216"/>
    <n v="111.74"/>
    <n v="3"/>
    <n v="49"/>
    <n v="37.246666666666663"/>
    <n v="13.806938775510204"/>
    <m/>
    <n v="-4.7"/>
    <m/>
    <n v="8"/>
    <x v="1"/>
    <x v="3"/>
    <s v="2008-8"/>
    <x v="0"/>
  </r>
  <r>
    <n v="22"/>
    <d v="2008-02-22T00:00:00"/>
    <n v="1061.92"/>
    <n v="0"/>
    <n v="0"/>
    <n v="886.55"/>
    <n v="55"/>
    <n v="16.119090909090907"/>
    <n v="175.37"/>
    <n v="6"/>
    <n v="61"/>
    <n v="29.228333333333335"/>
    <n v="17.408524590163935"/>
    <m/>
    <n v="-2.8"/>
    <m/>
    <n v="8"/>
    <x v="1"/>
    <x v="4"/>
    <s v="2008-8"/>
    <x v="0"/>
  </r>
  <r>
    <n v="22"/>
    <d v="2008-02-23T00:00:00"/>
    <n v="696.73"/>
    <n v="0"/>
    <n v="0"/>
    <n v="504.95"/>
    <n v="25"/>
    <n v="20.198"/>
    <n v="191.78"/>
    <n v="4"/>
    <n v="29"/>
    <n v="47.945"/>
    <n v="24.025172413793104"/>
    <m/>
    <n v="0"/>
    <m/>
    <n v="8"/>
    <x v="1"/>
    <x v="5"/>
    <s v="2008-8"/>
    <x v="0"/>
  </r>
  <r>
    <m/>
    <d v="2008-02-24T00:00:00"/>
    <n v="5064.76"/>
    <n v="736.57"/>
    <n v="5801.33"/>
    <m/>
    <n v="232"/>
    <n v="14.352697518664911"/>
    <n v="1785.11"/>
    <n v="44"/>
    <n v="276"/>
    <n v="53.448222222222221"/>
    <n v="19.129660314343607"/>
    <m/>
    <n v="-2.5500000000000007"/>
    <m/>
    <n v="9"/>
    <x v="1"/>
    <x v="6"/>
    <s v="2008-9"/>
    <x v="0"/>
  </r>
  <r>
    <n v="23"/>
    <d v="2008-02-25T00:00:00"/>
    <n v="615.41999999999996"/>
    <n v="0"/>
    <n v="0"/>
    <n v="530.85"/>
    <n v="25"/>
    <n v="21.234000000000002"/>
    <n v="84.57"/>
    <n v="3"/>
    <n v="28"/>
    <n v="28.189999999999998"/>
    <n v="21.979285714285716"/>
    <m/>
    <n v="0.05"/>
    <m/>
    <n v="9"/>
    <x v="1"/>
    <x v="0"/>
    <s v="2008-9"/>
    <x v="0"/>
  </r>
  <r>
    <n v="23"/>
    <d v="2008-02-26T00:00:00"/>
    <n v="804.32"/>
    <n v="0"/>
    <n v="0"/>
    <n v="624.04999999999995"/>
    <n v="38"/>
    <n v="16.422368421052632"/>
    <n v="180.27"/>
    <n v="5"/>
    <n v="43"/>
    <n v="36.054000000000002"/>
    <n v="18.705116279069767"/>
    <m/>
    <n v="0.95"/>
    <m/>
    <n v="9"/>
    <x v="1"/>
    <x v="1"/>
    <s v="2008-9"/>
    <x v="0"/>
  </r>
  <r>
    <n v="23"/>
    <d v="2008-02-27T00:00:00"/>
    <n v="1255.6400000000001"/>
    <n v="0"/>
    <n v="0"/>
    <n v="773.2"/>
    <n v="47"/>
    <n v="16.451063829787234"/>
    <n v="482.44"/>
    <n v="3"/>
    <n v="50"/>
    <n v="160.81333333333333"/>
    <n v="25.112800000000004"/>
    <m/>
    <n v="-0.1"/>
    <m/>
    <n v="9"/>
    <x v="1"/>
    <x v="2"/>
    <s v="2008-9"/>
    <x v="0"/>
  </r>
  <r>
    <n v="23"/>
    <d v="2008-02-28T00:00:00"/>
    <n v="1512.68"/>
    <n v="0"/>
    <n v="0"/>
    <n v="1343"/>
    <n v="47"/>
    <n v="28.574468085106382"/>
    <n v="168.91"/>
    <n v="3"/>
    <n v="50"/>
    <n v="56.303333333333335"/>
    <n v="30.238200000000003"/>
    <s v="Body and Ruth ($721.10) counted in the figures)"/>
    <n v="-0.9"/>
    <m/>
    <n v="9"/>
    <x v="1"/>
    <x v="3"/>
    <s v="2008-9"/>
    <x v="0"/>
  </r>
  <r>
    <n v="23"/>
    <d v="2008-02-29T00:00:00"/>
    <n v="1606.99"/>
    <n v="0"/>
    <n v="0"/>
    <n v="871.65"/>
    <n v="51"/>
    <n v="17.091176470588234"/>
    <n v="735.34"/>
    <n v="6"/>
    <n v="57"/>
    <n v="122.55666666666667"/>
    <n v="28.19280701754386"/>
    <m/>
    <n v="-0.9"/>
    <m/>
    <n v="9"/>
    <x v="1"/>
    <x v="4"/>
    <s v="2008-9"/>
    <x v="0"/>
  </r>
  <r>
    <n v="23"/>
    <d v="2008-03-01T00:00:00"/>
    <n v="758.84"/>
    <n v="0"/>
    <n v="0"/>
    <n v="545.79999999999995"/>
    <n v="26"/>
    <n v="20.992307692307691"/>
    <n v="213.04"/>
    <n v="7"/>
    <n v="33"/>
    <n v="30.434285714285714"/>
    <n v="22.995151515151512"/>
    <m/>
    <n v="0.45"/>
    <m/>
    <n v="9"/>
    <x v="1"/>
    <x v="5"/>
    <s v="2008-9"/>
    <x v="0"/>
  </r>
  <r>
    <m/>
    <d v="2008-03-02T00:00:00"/>
    <n v="6553.89"/>
    <n v="1013.51"/>
    <n v="7576.1"/>
    <m/>
    <n v="234"/>
    <n v="20.12756408314036"/>
    <n v="1864.57"/>
    <n v="27"/>
    <n v="261"/>
    <n v="72.391936507936506"/>
    <n v="24.537226754341813"/>
    <m/>
    <n v="-0.45"/>
    <m/>
    <n v="10"/>
    <x v="1"/>
    <x v="6"/>
    <s v="2008-10"/>
    <x v="0"/>
  </r>
  <r>
    <n v="24"/>
    <d v="2008-03-03T00:00:00"/>
    <n v="653.86"/>
    <n v="0"/>
    <n v="0"/>
    <n v="437.2"/>
    <n v="37"/>
    <n v="11.816216216216215"/>
    <n v="214.66"/>
    <n v="7"/>
    <n v="44"/>
    <n v="30.665714285714284"/>
    <n v="14.815"/>
    <s v="Exchange cheque $1004.95 not counted in day's takings"/>
    <n v="-2"/>
    <m/>
    <n v="10"/>
    <x v="1"/>
    <x v="0"/>
    <s v="2008-10"/>
    <x v="0"/>
  </r>
  <r>
    <n v="24"/>
    <d v="2008-03-04T00:00:00"/>
    <n v="540.57000000000005"/>
    <n v="0"/>
    <n v="0"/>
    <n v="477.3"/>
    <n v="39"/>
    <n v="12.238461538461539"/>
    <n v="63.27"/>
    <n v="3"/>
    <n v="42"/>
    <n v="21.09"/>
    <n v="12.870714285714287"/>
    <m/>
    <n v="-0.05"/>
    <m/>
    <n v="10"/>
    <x v="1"/>
    <x v="1"/>
    <s v="2008-10"/>
    <x v="0"/>
  </r>
  <r>
    <n v="24"/>
    <d v="2008-03-05T00:00:00"/>
    <n v="1595.08"/>
    <n v="0"/>
    <n v="0"/>
    <n v="641.70000000000005"/>
    <n v="30"/>
    <n v="21.39"/>
    <n v="953.38"/>
    <n v="6"/>
    <n v="36"/>
    <n v="158.89666666666668"/>
    <n v="44.307777777777773"/>
    <s v="Bakery $563.12, Lowline Stud service $329.45"/>
    <n v="0.3"/>
    <m/>
    <n v="10"/>
    <x v="1"/>
    <x v="2"/>
    <s v="2008-10"/>
    <x v="0"/>
  </r>
  <r>
    <n v="24"/>
    <d v="2008-03-06T00:00:00"/>
    <n v="1355.8"/>
    <n v="0"/>
    <n v="0"/>
    <n v="913.4"/>
    <n v="62"/>
    <n v="14.732258064516129"/>
    <n v="442.4"/>
    <n v="5"/>
    <n v="67"/>
    <n v="88.47999999999999"/>
    <n v="20.235820895522387"/>
    <m/>
    <n v="0.65"/>
    <m/>
    <n v="10"/>
    <x v="1"/>
    <x v="3"/>
    <s v="2008-10"/>
    <x v="0"/>
  </r>
  <r>
    <n v="24"/>
    <d v="2008-03-07T00:00:00"/>
    <n v="1496.89"/>
    <n v="0"/>
    <n v="0"/>
    <n v="1309.4000000000001"/>
    <n v="57"/>
    <n v="22.971929824561403"/>
    <n v="187.49"/>
    <n v="6"/>
    <n v="63"/>
    <n v="31.248333333333335"/>
    <n v="23.760158730158732"/>
    <m/>
    <n v="0.2"/>
    <m/>
    <n v="10"/>
    <x v="1"/>
    <x v="4"/>
    <s v="2008-10"/>
    <x v="0"/>
  </r>
  <r>
    <n v="24"/>
    <d v="2008-03-08T00:00:00"/>
    <n v="476.07"/>
    <n v="0"/>
    <n v="0"/>
    <n v="332.55"/>
    <n v="24"/>
    <n v="13.856250000000001"/>
    <n v="143.52000000000001"/>
    <n v="3"/>
    <n v="27"/>
    <n v="47.84"/>
    <n v="17.632222222222225"/>
    <m/>
    <n v="0"/>
    <m/>
    <n v="10"/>
    <x v="1"/>
    <x v="5"/>
    <s v="2008-10"/>
    <x v="0"/>
  </r>
  <r>
    <m/>
    <d v="2008-03-09T00:00:00"/>
    <n v="6118.27"/>
    <n v="1592"/>
    <n v="7710.27"/>
    <m/>
    <n v="249"/>
    <n v="16.167519273959215"/>
    <n v="2004.72"/>
    <n v="30"/>
    <n v="279"/>
    <n v="63.036785714285713"/>
    <n v="22.270282318565901"/>
    <m/>
    <n v="-0.89999999999999969"/>
    <m/>
    <n v="11"/>
    <x v="1"/>
    <x v="6"/>
    <s v="2008-11"/>
    <x v="0"/>
  </r>
  <r>
    <n v="25"/>
    <d v="2008-03-10T00:00:00"/>
    <n v="578.67999999999995"/>
    <n v="0"/>
    <n v="0"/>
    <n v="507.25"/>
    <n v="26"/>
    <n v="19.509615384615383"/>
    <n v="71.430000000000007"/>
    <n v="2"/>
    <n v="28"/>
    <n v="35.715000000000003"/>
    <n v="20.66714285714286"/>
    <m/>
    <n v="0"/>
    <m/>
    <n v="11"/>
    <x v="1"/>
    <x v="0"/>
    <s v="2008-11"/>
    <x v="0"/>
  </r>
  <r>
    <n v="25"/>
    <d v="2008-03-11T00:00:00"/>
    <n v="655.28"/>
    <n v="0"/>
    <n v="0"/>
    <n v="612.85"/>
    <n v="45"/>
    <n v="13.61888888888889"/>
    <n v="42.43"/>
    <n v="2"/>
    <n v="47"/>
    <n v="21.215"/>
    <n v="13.942127659574467"/>
    <m/>
    <n v="-5"/>
    <m/>
    <n v="11"/>
    <x v="1"/>
    <x v="1"/>
    <s v="2008-11"/>
    <x v="0"/>
  </r>
  <r>
    <n v="25"/>
    <d v="2008-03-12T00:00:00"/>
    <n v="1290.99"/>
    <n v="0"/>
    <n v="0"/>
    <n v="391.5"/>
    <n v="27"/>
    <n v="14.5"/>
    <n v="899.49"/>
    <n v="10"/>
    <n v="37"/>
    <n v="89.948999999999998"/>
    <n v="34.891621621621624"/>
    <m/>
    <n v="-1.3"/>
    <m/>
    <n v="11"/>
    <x v="1"/>
    <x v="2"/>
    <s v="2008-11"/>
    <x v="0"/>
  </r>
  <r>
    <n v="25"/>
    <d v="2008-03-13T00:00:00"/>
    <n v="1106.0999999999999"/>
    <n v="0"/>
    <n v="0"/>
    <n v="905.55"/>
    <n v="55"/>
    <n v="16.464545454545455"/>
    <n v="200.55"/>
    <n v="5"/>
    <n v="60"/>
    <n v="40.11"/>
    <n v="18.434999999999999"/>
    <m/>
    <n v="0"/>
    <m/>
    <n v="11"/>
    <x v="1"/>
    <x v="3"/>
    <s v="2008-11"/>
    <x v="0"/>
  </r>
  <r>
    <n v="25"/>
    <d v="2008-03-14T00:00:00"/>
    <n v="1243.9100000000001"/>
    <n v="0"/>
    <n v="0"/>
    <n v="697.95"/>
    <n v="39"/>
    <n v="17.896153846153847"/>
    <n v="545.96"/>
    <n v="8"/>
    <n v="47"/>
    <n v="68.245000000000005"/>
    <n v="26.466170212765959"/>
    <m/>
    <m/>
    <m/>
    <n v="11"/>
    <x v="1"/>
    <x v="4"/>
    <s v="2008-11"/>
    <x v="0"/>
  </r>
  <r>
    <n v="25"/>
    <d v="2008-03-15T00:00:00"/>
    <n v="1052.83"/>
    <n v="0"/>
    <n v="0"/>
    <n v="773.1"/>
    <n v="30"/>
    <n v="25.77"/>
    <n v="279.73"/>
    <n v="6"/>
    <n v="36"/>
    <n v="46.62166666666667"/>
    <n v="29.245277777777776"/>
    <m/>
    <m/>
    <m/>
    <n v="11"/>
    <x v="1"/>
    <x v="5"/>
    <s v="2008-11"/>
    <x v="0"/>
  </r>
  <r>
    <m/>
    <d v="2008-03-16T00:00:00"/>
    <n v="5927.79"/>
    <n v="1472.5"/>
    <n v="7400.29"/>
    <m/>
    <n v="222"/>
    <n v="17.959867262367265"/>
    <n v="2039.5900000000001"/>
    <n v="33"/>
    <n v="255"/>
    <n v="50.309277777777787"/>
    <n v="23.941223354813783"/>
    <m/>
    <m/>
    <m/>
    <n v="12"/>
    <x v="1"/>
    <x v="6"/>
    <s v="2008-12"/>
    <x v="0"/>
  </r>
  <r>
    <n v="26"/>
    <d v="2008-03-17T00:00:00"/>
    <n v="486.96"/>
    <n v="0"/>
    <n v="0"/>
    <n v="411.9"/>
    <n v="39"/>
    <n v="10.561538461538461"/>
    <n v="75.06"/>
    <n v="1"/>
    <n v="40"/>
    <n v="75.06"/>
    <n v="12.173999999999999"/>
    <m/>
    <m/>
    <m/>
    <n v="12"/>
    <x v="1"/>
    <x v="0"/>
    <s v="2008-12"/>
    <x v="0"/>
  </r>
  <r>
    <n v="26"/>
    <d v="2008-03-18T00:00:00"/>
    <n v="1336.27"/>
    <n v="0"/>
    <n v="0"/>
    <n v="1182.05"/>
    <n v="35"/>
    <n v="33.772857142857141"/>
    <n v="154.22"/>
    <n v="5"/>
    <n v="40"/>
    <n v="30.844000000000001"/>
    <n v="33.406750000000002"/>
    <s v="$664 was the Exchange"/>
    <m/>
    <m/>
    <n v="12"/>
    <x v="1"/>
    <x v="1"/>
    <s v="2008-12"/>
    <x v="0"/>
  </r>
  <r>
    <n v="26"/>
    <d v="2008-03-19T00:00:00"/>
    <n v="1186.9000000000001"/>
    <n v="0"/>
    <n v="0"/>
    <n v="743.45"/>
    <n v="45"/>
    <n v="16.521111111111111"/>
    <n v="443.45"/>
    <n v="7"/>
    <n v="52"/>
    <n v="63.35"/>
    <n v="22.825000000000003"/>
    <m/>
    <m/>
    <m/>
    <n v="12"/>
    <x v="1"/>
    <x v="2"/>
    <s v="2008-12"/>
    <x v="0"/>
  </r>
  <r>
    <n v="26"/>
    <d v="2008-03-20T00:00:00"/>
    <n v="2489.0500000000002"/>
    <n v="0"/>
    <n v="0"/>
    <n v="1428.1"/>
    <n v="77"/>
    <n v="18.546753246753244"/>
    <n v="1440.95"/>
    <n v="18"/>
    <n v="95"/>
    <n v="80.052777777777777"/>
    <n v="30.200526315789475"/>
    <s v="Laidley Hotel cheque ($2453.56) not counted in day's takings"/>
    <m/>
    <m/>
    <n v="12"/>
    <x v="1"/>
    <x v="3"/>
    <s v="2008-12"/>
    <x v="0"/>
  </r>
  <r>
    <n v="26"/>
    <d v="2008-03-21T00:00:00"/>
    <n v="0"/>
    <n v="0"/>
    <n v="0"/>
    <n v="0"/>
    <n v="0"/>
    <n v="0"/>
    <n v="0"/>
    <n v="0"/>
    <n v="0"/>
    <n v="0"/>
    <n v="0"/>
    <s v="Good Friday"/>
    <m/>
    <m/>
    <n v="12"/>
    <x v="1"/>
    <x v="4"/>
    <s v="2008-12"/>
    <x v="0"/>
  </r>
  <r>
    <n v="26"/>
    <d v="2008-03-22T00:00:00"/>
    <n v="1302.77"/>
    <n v="0"/>
    <n v="0"/>
    <n v="558.20000000000005"/>
    <n v="28"/>
    <n v="19.935714285714287"/>
    <n v="744.57"/>
    <n v="4"/>
    <n v="32"/>
    <n v="186.14250000000001"/>
    <n v="40.711562499999999"/>
    <m/>
    <m/>
    <m/>
    <n v="12"/>
    <x v="1"/>
    <x v="5"/>
    <s v="2008-12"/>
    <x v="0"/>
  </r>
  <r>
    <m/>
    <d v="2008-03-23T00:00:00"/>
    <n v="6801.9500000000007"/>
    <n v="2029.21"/>
    <n v="8831.16"/>
    <m/>
    <n v="224"/>
    <n v="16.55632904132904"/>
    <n v="2858.2500000000005"/>
    <n v="35"/>
    <n v="259"/>
    <n v="72.574879629629621"/>
    <n v="23.21963980263158"/>
    <m/>
    <m/>
    <m/>
    <n v="13"/>
    <x v="1"/>
    <x v="6"/>
    <s v="2008-13"/>
    <x v="0"/>
  </r>
  <r>
    <n v="27"/>
    <d v="2008-03-24T00:00:00"/>
    <n v="0"/>
    <n v="0"/>
    <n v="0"/>
    <n v="0"/>
    <n v="0"/>
    <n v="0"/>
    <n v="0"/>
    <n v="0"/>
    <n v="0"/>
    <n v="0"/>
    <n v="0"/>
    <s v="Easter Monday"/>
    <m/>
    <m/>
    <n v="13"/>
    <x v="1"/>
    <x v="0"/>
    <s v="2008-13"/>
    <x v="0"/>
  </r>
  <r>
    <n v="27"/>
    <d v="2008-03-25T00:00:00"/>
    <n v="614.14"/>
    <n v="0"/>
    <n v="0"/>
    <n v="463.45"/>
    <n v="33"/>
    <n v="14.043939393939393"/>
    <n v="150.69"/>
    <n v="4"/>
    <n v="37"/>
    <n v="37.672499999999999"/>
    <n v="16.598378378378378"/>
    <m/>
    <n v="-0.95"/>
    <m/>
    <n v="13"/>
    <x v="1"/>
    <x v="1"/>
    <s v="2008-13"/>
    <x v="0"/>
  </r>
  <r>
    <n v="27"/>
    <d v="2008-03-26T00:00:00"/>
    <n v="754.69"/>
    <n v="0"/>
    <n v="0"/>
    <n v="681.95"/>
    <n v="48"/>
    <n v="14.207291666666668"/>
    <n v="72.739999999999995"/>
    <n v="2"/>
    <n v="50"/>
    <n v="36.369999999999997"/>
    <n v="15.093800000000002"/>
    <m/>
    <n v="0.65"/>
    <m/>
    <n v="13"/>
    <x v="1"/>
    <x v="2"/>
    <s v="2008-13"/>
    <x v="0"/>
  </r>
  <r>
    <n v="27"/>
    <d v="2008-03-27T00:00:00"/>
    <n v="835.38"/>
    <n v="0"/>
    <n v="0"/>
    <n v="722.65"/>
    <n v="45"/>
    <n v="16.058888888888887"/>
    <n v="112.73"/>
    <n v="3"/>
    <n v="48"/>
    <n v="37.576666666666668"/>
    <n v="17.403749999999999"/>
    <m/>
    <n v="0"/>
    <m/>
    <n v="13"/>
    <x v="1"/>
    <x v="3"/>
    <s v="2008-13"/>
    <x v="0"/>
  </r>
  <r>
    <n v="27"/>
    <d v="2008-03-28T00:00:00"/>
    <n v="970.98"/>
    <n v="0"/>
    <n v="0"/>
    <n v="849.1"/>
    <n v="51"/>
    <n v="16.649019607843137"/>
    <n v="121.88"/>
    <n v="4"/>
    <n v="55"/>
    <n v="30.47"/>
    <n v="17.654181818181819"/>
    <m/>
    <n v="0"/>
    <m/>
    <n v="13"/>
    <x v="1"/>
    <x v="4"/>
    <s v="2008-13"/>
    <x v="0"/>
  </r>
  <r>
    <n v="27"/>
    <d v="2008-03-29T00:00:00"/>
    <n v="946.88"/>
    <n v="0"/>
    <n v="0"/>
    <n v="693.85"/>
    <n v="43"/>
    <n v="16.136046511627907"/>
    <n v="253.03"/>
    <n v="6"/>
    <n v="49"/>
    <n v="42.171666666666667"/>
    <n v="19.324081632653062"/>
    <m/>
    <n v="0"/>
    <m/>
    <n v="13"/>
    <x v="1"/>
    <x v="5"/>
    <s v="2008-13"/>
    <x v="0"/>
  </r>
  <r>
    <m/>
    <d v="2008-03-30T00:00:00"/>
    <n v="4122.07"/>
    <n v="1596.3"/>
    <n v="5718.37"/>
    <m/>
    <n v="220"/>
    <n v="12.849197678160998"/>
    <n v="711.07"/>
    <n v="19"/>
    <n v="239"/>
    <n v="30.710138888888888"/>
    <n v="14.34569863820221"/>
    <m/>
    <m/>
    <m/>
    <n v="14"/>
    <x v="1"/>
    <x v="6"/>
    <s v="2008-14"/>
    <x v="0"/>
  </r>
  <r>
    <n v="28"/>
    <d v="2008-03-31T00:00:00"/>
    <n v="1097.3599999999999"/>
    <n v="0"/>
    <n v="0"/>
    <n v="343.3"/>
    <n v="31"/>
    <n v="11.074193548387097"/>
    <n v="754.06"/>
    <n v="4"/>
    <n v="35"/>
    <n v="188.51499999999999"/>
    <n v="31.353142857142853"/>
    <m/>
    <n v="0"/>
    <m/>
    <n v="14"/>
    <x v="1"/>
    <x v="0"/>
    <s v="2008-14"/>
    <x v="0"/>
  </r>
  <r>
    <n v="28"/>
    <d v="2008-04-01T00:00:00"/>
    <n v="825.64"/>
    <n v="0"/>
    <n v="0"/>
    <n v="641.29999999999995"/>
    <n v="30"/>
    <n v="21.376666666666665"/>
    <n v="184.34"/>
    <n v="4"/>
    <n v="34"/>
    <n v="46.085000000000001"/>
    <n v="24.283529411764704"/>
    <m/>
    <n v="0"/>
    <m/>
    <n v="14"/>
    <x v="1"/>
    <x v="1"/>
    <s v="2008-14"/>
    <x v="0"/>
  </r>
  <r>
    <n v="28"/>
    <d v="2008-04-02T00:00:00"/>
    <n v="755.52"/>
    <n v="0"/>
    <n v="0"/>
    <n v="642.4"/>
    <n v="42"/>
    <n v="15.295238095238094"/>
    <n v="113.12"/>
    <n v="3"/>
    <n v="45"/>
    <n v="37.706666666666671"/>
    <n v="16.789333333333332"/>
    <m/>
    <n v="0.35"/>
    <m/>
    <n v="14"/>
    <x v="1"/>
    <x v="2"/>
    <s v="2008-14"/>
    <x v="0"/>
  </r>
  <r>
    <n v="28"/>
    <d v="2008-04-03T00:00:00"/>
    <n v="756.22"/>
    <n v="0"/>
    <n v="0"/>
    <n v="663"/>
    <n v="49"/>
    <n v="13.530612244897959"/>
    <n v="93.22"/>
    <n v="2"/>
    <n v="51"/>
    <n v="46.61"/>
    <n v="14.827843137254902"/>
    <m/>
    <n v="59.1"/>
    <m/>
    <n v="14"/>
    <x v="1"/>
    <x v="3"/>
    <s v="2008-14"/>
    <x v="0"/>
  </r>
  <r>
    <n v="28"/>
    <d v="2008-04-04T00:00:00"/>
    <n v="1265.57"/>
    <n v="0"/>
    <n v="0"/>
    <n v="1036.3499999999999"/>
    <n v="53"/>
    <n v="19.55377358490566"/>
    <n v="229.22"/>
    <n v="5"/>
    <n v="58"/>
    <n v="45.844000000000001"/>
    <n v="21.820172413793102"/>
    <m/>
    <n v="-14.95"/>
    <m/>
    <n v="14"/>
    <x v="1"/>
    <x v="4"/>
    <s v="2008-14"/>
    <x v="0"/>
  </r>
  <r>
    <n v="28"/>
    <d v="2008-04-05T00:00:00"/>
    <n v="888.22"/>
    <n v="0"/>
    <n v="0"/>
    <n v="780.2"/>
    <n v="36"/>
    <n v="21.672222222222224"/>
    <n v="108.02"/>
    <n v="3"/>
    <n v="39"/>
    <n v="36.006666666666668"/>
    <n v="22.774871794871796"/>
    <m/>
    <n v="0"/>
    <m/>
    <n v="14"/>
    <x v="1"/>
    <x v="5"/>
    <s v="2008-14"/>
    <x v="0"/>
  </r>
  <r>
    <m/>
    <d v="2008-04-06T00:00:00"/>
    <n v="5588.53"/>
    <n v="1989.3"/>
    <n v="7577.83"/>
    <m/>
    <n v="241"/>
    <n v="17.083784393719615"/>
    <n v="1481.98"/>
    <n v="21"/>
    <n v="262"/>
    <n v="66.794555555555561"/>
    <n v="21.974815491360115"/>
    <m/>
    <m/>
    <m/>
    <n v="15"/>
    <x v="1"/>
    <x v="6"/>
    <s v="2008-15"/>
    <x v="0"/>
  </r>
  <r>
    <n v="29"/>
    <d v="2008-04-07T00:00:00"/>
    <n v="636.20000000000005"/>
    <n v="0"/>
    <n v="0"/>
    <n v="564.35"/>
    <n v="36"/>
    <n v="15.676388888888889"/>
    <n v="71.849999999999994"/>
    <n v="3"/>
    <n v="39"/>
    <n v="23.95"/>
    <n v="16.312820512820515"/>
    <m/>
    <n v="-1.1499999999999999"/>
    <m/>
    <n v="15"/>
    <x v="1"/>
    <x v="0"/>
    <s v="2008-15"/>
    <x v="0"/>
  </r>
  <r>
    <n v="29"/>
    <d v="2008-04-08T00:00:00"/>
    <n v="1082.0899999999999"/>
    <n v="0"/>
    <n v="0"/>
    <n v="386.25"/>
    <n v="29"/>
    <n v="13.318965517241379"/>
    <n v="695.84"/>
    <n v="5"/>
    <n v="34"/>
    <n v="139.16800000000001"/>
    <n v="31.826176470588241"/>
    <m/>
    <n v="8"/>
    <m/>
    <n v="15"/>
    <x v="1"/>
    <x v="1"/>
    <s v="2008-15"/>
    <x v="0"/>
  </r>
  <r>
    <n v="29"/>
    <d v="2008-04-09T00:00:00"/>
    <n v="1331.45"/>
    <n v="0"/>
    <n v="0"/>
    <n v="915.9"/>
    <n v="41"/>
    <n v="22.339024390243903"/>
    <n v="415.55"/>
    <n v="4"/>
    <n v="45"/>
    <n v="103.8875"/>
    <n v="29.587777777777777"/>
    <m/>
    <n v="-3.05"/>
    <m/>
    <n v="15"/>
    <x v="1"/>
    <x v="2"/>
    <s v="2008-15"/>
    <x v="0"/>
  </r>
  <r>
    <n v="29"/>
    <d v="2008-04-10T00:00:00"/>
    <n v="1530.34"/>
    <n v="0"/>
    <n v="0"/>
    <n v="602.35"/>
    <n v="45"/>
    <n v="13.385555555555555"/>
    <n v="927.99"/>
    <n v="9"/>
    <n v="54"/>
    <n v="103.11"/>
    <n v="28.339629629629631"/>
    <m/>
    <n v="-0.05"/>
    <m/>
    <n v="15"/>
    <x v="1"/>
    <x v="3"/>
    <s v="2008-15"/>
    <x v="0"/>
  </r>
  <r>
    <n v="29"/>
    <d v="2008-04-11T00:00:00"/>
    <n v="1263.4100000000001"/>
    <n v="0"/>
    <n v="0"/>
    <n v="874.35"/>
    <n v="48"/>
    <n v="18.215624999999999"/>
    <n v="389.06"/>
    <n v="5"/>
    <n v="53"/>
    <n v="77.811999999999998"/>
    <n v="23.837924528301887"/>
    <m/>
    <n v="0.6"/>
    <m/>
    <n v="15"/>
    <x v="1"/>
    <x v="4"/>
    <s v="2008-15"/>
    <x v="0"/>
  </r>
  <r>
    <n v="29"/>
    <d v="2008-04-12T00:00:00"/>
    <n v="377.1"/>
    <n v="0"/>
    <n v="0"/>
    <n v="324.45"/>
    <n v="25"/>
    <n v="12.978"/>
    <n v="52.65"/>
    <n v="3"/>
    <n v="28"/>
    <n v="17.55"/>
    <n v="13.467857142857142"/>
    <m/>
    <n v="0.55000000000000004"/>
    <m/>
    <n v="15"/>
    <x v="1"/>
    <x v="5"/>
    <s v="2008-15"/>
    <x v="0"/>
  </r>
  <r>
    <m/>
    <d v="2008-04-13T00:00:00"/>
    <n v="6220.59"/>
    <n v="1571.38"/>
    <n v="7791.97"/>
    <m/>
    <n v="224"/>
    <n v="15.985593225321621"/>
    <n v="2552.94"/>
    <n v="29"/>
    <n v="253"/>
    <n v="77.579583333333332"/>
    <n v="23.895364343662532"/>
    <m/>
    <m/>
    <m/>
    <n v="16"/>
    <x v="1"/>
    <x v="6"/>
    <s v="2008-16"/>
    <x v="0"/>
  </r>
  <r>
    <n v="30"/>
    <d v="2008-04-14T00:00:00"/>
    <n v="604.37"/>
    <n v="0"/>
    <n v="0"/>
    <n v="380.5"/>
    <n v="31"/>
    <n v="12.274193548387096"/>
    <n v="223.87"/>
    <n v="5"/>
    <n v="36"/>
    <n v="44.774000000000001"/>
    <n v="16.788055555555555"/>
    <m/>
    <n v="-3.8"/>
    <m/>
    <n v="16"/>
    <x v="1"/>
    <x v="0"/>
    <s v="2008-16"/>
    <x v="0"/>
  </r>
  <r>
    <n v="30"/>
    <d v="2008-04-15T00:00:00"/>
    <n v="471.33"/>
    <n v="0"/>
    <n v="0"/>
    <n v="294.5"/>
    <n v="22"/>
    <n v="13.386363636363637"/>
    <n v="176.83"/>
    <n v="6"/>
    <n v="28"/>
    <n v="29.471666666666668"/>
    <n v="16.833214285714288"/>
    <m/>
    <n v="-8.85"/>
    <s v="float up 2.70"/>
    <n v="16"/>
    <x v="1"/>
    <x v="1"/>
    <s v="2008-16"/>
    <x v="0"/>
  </r>
  <r>
    <n v="30"/>
    <d v="2008-04-16T00:00:00"/>
    <n v="698.67"/>
    <n v="0"/>
    <n v="0"/>
    <n v="643.75"/>
    <n v="34"/>
    <n v="18.933823529411764"/>
    <n v="54.92"/>
    <n v="3"/>
    <n v="37"/>
    <n v="18.306666666666668"/>
    <n v="18.882972972972972"/>
    <m/>
    <n v="-32.450000000000003"/>
    <m/>
    <n v="16"/>
    <x v="1"/>
    <x v="2"/>
    <s v="2008-16"/>
    <x v="0"/>
  </r>
  <r>
    <n v="30"/>
    <d v="2008-04-17T00:00:00"/>
    <n v="1209.98"/>
    <n v="0"/>
    <n v="0"/>
    <n v="981.7"/>
    <n v="48"/>
    <n v="20.452083333333334"/>
    <n v="228.28"/>
    <n v="7"/>
    <n v="55"/>
    <n v="32.611428571428569"/>
    <n v="21.999636363636363"/>
    <m/>
    <n v="-0.05"/>
    <m/>
    <n v="16"/>
    <x v="1"/>
    <x v="3"/>
    <s v="2008-16"/>
    <x v="0"/>
  </r>
  <r>
    <n v="30"/>
    <d v="2008-04-18T00:00:00"/>
    <n v="1867.34"/>
    <n v="0"/>
    <n v="0"/>
    <n v="1192.55"/>
    <n v="56"/>
    <n v="21.295535714285712"/>
    <n v="754.79"/>
    <n v="8"/>
    <n v="64"/>
    <n v="94.348749999999995"/>
    <n v="30.427187499999999"/>
    <m/>
    <m/>
    <m/>
    <n v="16"/>
    <x v="1"/>
    <x v="4"/>
    <s v="2008-16"/>
    <x v="0"/>
  </r>
  <r>
    <n v="30"/>
    <d v="2008-04-19T00:00:00"/>
    <n v="537.95000000000005"/>
    <n v="0"/>
    <n v="0"/>
    <n v="537.95000000000005"/>
    <n v="30"/>
    <n v="17.931666666666668"/>
    <n v="0"/>
    <n v="0"/>
    <n v="30"/>
    <n v="0"/>
    <n v="17.931666666666668"/>
    <m/>
    <m/>
    <m/>
    <n v="16"/>
    <x v="1"/>
    <x v="5"/>
    <s v="2008-16"/>
    <x v="0"/>
  </r>
  <r>
    <m/>
    <d v="2008-04-20T00:00:00"/>
    <n v="5389.6399999999994"/>
    <n v="1703.67"/>
    <n v="7093.3099999999995"/>
    <m/>
    <n v="221"/>
    <n v="17.378944404741372"/>
    <n v="1438.69"/>
    <n v="29"/>
    <n v="250"/>
    <n v="36.585418650793649"/>
    <n v="20.477122224090976"/>
    <m/>
    <m/>
    <m/>
    <n v="17"/>
    <x v="1"/>
    <x v="6"/>
    <s v="2008-17"/>
    <x v="0"/>
  </r>
  <r>
    <n v="31"/>
    <d v="2008-04-21T00:00:00"/>
    <n v="993.72"/>
    <n v="0"/>
    <n v="0"/>
    <n v="630.95000000000005"/>
    <n v="40"/>
    <n v="15.773750000000001"/>
    <n v="362.77"/>
    <n v="9"/>
    <n v="49"/>
    <n v="40.307777777777773"/>
    <n v="20.28"/>
    <m/>
    <n v="-0.1"/>
    <m/>
    <n v="17"/>
    <x v="1"/>
    <x v="0"/>
    <s v="2008-17"/>
    <x v="0"/>
  </r>
  <r>
    <n v="31"/>
    <d v="2008-04-22T00:00:00"/>
    <n v="464.85"/>
    <n v="0"/>
    <n v="0"/>
    <n v="434.75"/>
    <n v="33"/>
    <n v="13.174242424242424"/>
    <n v="30.1"/>
    <n v="1"/>
    <n v="34"/>
    <n v="30.1"/>
    <n v="13.672058823529412"/>
    <m/>
    <n v="0"/>
    <m/>
    <n v="17"/>
    <x v="1"/>
    <x v="1"/>
    <s v="2008-17"/>
    <x v="0"/>
  </r>
  <r>
    <n v="31"/>
    <d v="2008-04-23T00:00:00"/>
    <n v="952.72"/>
    <n v="0"/>
    <n v="0"/>
    <n v="780.1"/>
    <n v="40"/>
    <n v="19.502500000000001"/>
    <n v="172.62"/>
    <n v="5"/>
    <n v="45"/>
    <n v="34.524000000000001"/>
    <n v="21.171555555555557"/>
    <m/>
    <n v="0.4"/>
    <m/>
    <n v="17"/>
    <x v="1"/>
    <x v="2"/>
    <s v="2008-17"/>
    <x v="0"/>
  </r>
  <r>
    <n v="31"/>
    <d v="2008-04-24T00:00:00"/>
    <n v="1442.14"/>
    <n v="0"/>
    <n v="0"/>
    <n v="1228.7"/>
    <n v="63"/>
    <n v="19.503174603174603"/>
    <n v="213.44"/>
    <n v="7"/>
    <n v="70"/>
    <n v="30.491428571428571"/>
    <n v="20.602"/>
    <m/>
    <m/>
    <m/>
    <n v="17"/>
    <x v="1"/>
    <x v="3"/>
    <s v="2008-17"/>
    <x v="0"/>
  </r>
  <r>
    <n v="31"/>
    <d v="2008-04-25T00:00:00"/>
    <n v="0"/>
    <n v="0"/>
    <n v="0"/>
    <n v="0"/>
    <n v="0"/>
    <n v="0"/>
    <n v="0"/>
    <n v="0"/>
    <n v="0"/>
    <n v="0"/>
    <n v="0"/>
    <s v="Anzac day"/>
    <m/>
    <m/>
    <n v="17"/>
    <x v="1"/>
    <x v="4"/>
    <s v="2008-17"/>
    <x v="0"/>
  </r>
  <r>
    <n v="31"/>
    <d v="2008-04-26T00:00:00"/>
    <n v="991.42"/>
    <n v="0"/>
    <n v="0"/>
    <n v="778.05"/>
    <n v="45"/>
    <n v="17.29"/>
    <n v="213.37"/>
    <n v="9"/>
    <n v="54"/>
    <n v="23.707777777777778"/>
    <n v="18.35962962962963"/>
    <m/>
    <m/>
    <m/>
    <n v="17"/>
    <x v="1"/>
    <x v="5"/>
    <s v="2008-17"/>
    <x v="0"/>
  </r>
  <r>
    <m/>
    <d v="2008-04-27T00:00:00"/>
    <n v="4844.8500000000004"/>
    <n v="2153.61"/>
    <n v="6998.4600000000009"/>
    <m/>
    <n v="221"/>
    <n v="14.207277837902836"/>
    <n v="992.30000000000007"/>
    <n v="31"/>
    <n v="252"/>
    <n v="26.521830687830686"/>
    <n v="15.680874001452432"/>
    <m/>
    <m/>
    <m/>
    <n v="18"/>
    <x v="1"/>
    <x v="6"/>
    <s v="2008-18"/>
    <x v="0"/>
  </r>
  <r>
    <n v="32"/>
    <d v="2008-04-28T00:00:00"/>
    <n v="731.32"/>
    <n v="0"/>
    <n v="0"/>
    <n v="410"/>
    <n v="37"/>
    <n v="11.081081081081081"/>
    <n v="321.32"/>
    <n v="2"/>
    <n v="39"/>
    <n v="160.66"/>
    <n v="18.751794871794871"/>
    <m/>
    <n v="0"/>
    <m/>
    <n v="18"/>
    <x v="1"/>
    <x v="0"/>
    <s v="2008-18"/>
    <x v="0"/>
  </r>
  <r>
    <n v="32"/>
    <d v="2008-04-29T00:00:00"/>
    <n v="1160.7"/>
    <n v="0"/>
    <n v="0"/>
    <n v="668.15"/>
    <n v="39"/>
    <n v="17.132051282051282"/>
    <n v="492.55"/>
    <n v="5"/>
    <n v="44"/>
    <n v="98.51"/>
    <n v="26.379545454545454"/>
    <m/>
    <n v="-6"/>
    <m/>
    <n v="18"/>
    <x v="1"/>
    <x v="1"/>
    <s v="2008-18"/>
    <x v="0"/>
  </r>
  <r>
    <n v="32"/>
    <d v="2008-04-30T00:00:00"/>
    <n v="856.06"/>
    <n v="0"/>
    <n v="0"/>
    <n v="652.20000000000005"/>
    <n v="45"/>
    <n v="14.493333333333334"/>
    <n v="203.86"/>
    <n v="5"/>
    <n v="50"/>
    <n v="40.772000000000006"/>
    <n v="17.121200000000002"/>
    <m/>
    <n v="-2.1"/>
    <m/>
    <n v="18"/>
    <x v="1"/>
    <x v="2"/>
    <s v="2008-18"/>
    <x v="0"/>
  </r>
  <r>
    <n v="32"/>
    <d v="2008-05-01T00:00:00"/>
    <n v="1070.53"/>
    <n v="0"/>
    <n v="0"/>
    <n v="967.25"/>
    <n v="49"/>
    <n v="19.739795918367346"/>
    <n v="103.28"/>
    <n v="5"/>
    <n v="54"/>
    <n v="20.655999999999999"/>
    <n v="19.82462962962963"/>
    <m/>
    <n v="-1.2"/>
    <m/>
    <n v="18"/>
    <x v="1"/>
    <x v="3"/>
    <s v="2008-18"/>
    <x v="0"/>
  </r>
  <r>
    <n v="32"/>
    <d v="2008-05-02T00:00:00"/>
    <n v="1302.0899999999999"/>
    <n v="0"/>
    <n v="0"/>
    <n v="1232.8"/>
    <n v="52"/>
    <n v="23.707692307692305"/>
    <n v="69.290000000000006"/>
    <n v="4"/>
    <n v="56"/>
    <n v="17.322500000000002"/>
    <n v="23.251607142857143"/>
    <m/>
    <n v="0"/>
    <m/>
    <n v="18"/>
    <x v="1"/>
    <x v="4"/>
    <s v="2008-18"/>
    <x v="0"/>
  </r>
  <r>
    <n v="32"/>
    <d v="2008-05-03T00:00:00"/>
    <n v="1047.97"/>
    <n v="0"/>
    <n v="0"/>
    <n v="790.35"/>
    <n v="46"/>
    <n v="17.181521739130435"/>
    <n v="257.62"/>
    <n v="5"/>
    <n v="51"/>
    <n v="51.524000000000001"/>
    <n v="20.548431372549022"/>
    <m/>
    <n v="0.8"/>
    <m/>
    <n v="18"/>
    <x v="1"/>
    <x v="5"/>
    <s v="2008-18"/>
    <x v="0"/>
  </r>
  <r>
    <m/>
    <d v="2008-05-04T00:00:00"/>
    <n v="6168.67"/>
    <n v="1954.88"/>
    <n v="8123.55"/>
    <m/>
    <n v="268"/>
    <n v="17.222579276942628"/>
    <n v="1447.92"/>
    <n v="26"/>
    <n v="294"/>
    <n v="64.907416666666663"/>
    <n v="20.979534745229351"/>
    <m/>
    <m/>
    <m/>
    <n v="19"/>
    <x v="1"/>
    <x v="6"/>
    <s v="2008-19"/>
    <x v="0"/>
  </r>
  <r>
    <n v="33"/>
    <d v="2008-05-05T00:00:00"/>
    <n v="0"/>
    <n v="0"/>
    <n v="0"/>
    <n v="0"/>
    <n v="0"/>
    <n v="0"/>
    <n v="0"/>
    <n v="0"/>
    <n v="0"/>
    <n v="0"/>
    <n v="0"/>
    <s v="Labour fDay"/>
    <m/>
    <m/>
    <n v="19"/>
    <x v="1"/>
    <x v="0"/>
    <s v="2008-19"/>
    <x v="0"/>
  </r>
  <r>
    <n v="33"/>
    <d v="2008-05-06T00:00:00"/>
    <n v="737.54"/>
    <n v="0"/>
    <n v="0"/>
    <n v="577.35"/>
    <n v="40"/>
    <n v="14.43375"/>
    <n v="160.19"/>
    <n v="4"/>
    <n v="44"/>
    <n v="40.047499999999999"/>
    <n v="16.762272727272727"/>
    <m/>
    <n v="-6.2"/>
    <m/>
    <n v="19"/>
    <x v="1"/>
    <x v="1"/>
    <s v="2008-19"/>
    <x v="0"/>
  </r>
  <r>
    <n v="33"/>
    <d v="2008-05-07T00:00:00"/>
    <n v="1717.01"/>
    <n v="0"/>
    <n v="0"/>
    <n v="549.95000000000005"/>
    <n v="39"/>
    <n v="14.101282051282052"/>
    <n v="1167.06"/>
    <n v="7"/>
    <n v="46"/>
    <n v="166.72285714285712"/>
    <n v="37.326304347826088"/>
    <m/>
    <n v="0"/>
    <m/>
    <n v="19"/>
    <x v="1"/>
    <x v="2"/>
    <s v="2008-19"/>
    <x v="0"/>
  </r>
  <r>
    <n v="33"/>
    <d v="2008-05-08T00:00:00"/>
    <n v="1452.99"/>
    <n v="0"/>
    <n v="0"/>
    <n v="791.75"/>
    <n v="45"/>
    <n v="17.594444444444445"/>
    <n v="661.24"/>
    <n v="13"/>
    <n v="58"/>
    <n v="50.864615384615384"/>
    <n v="25.05155172413793"/>
    <m/>
    <n v="-0.55000000000000004"/>
    <m/>
    <n v="19"/>
    <x v="1"/>
    <x v="3"/>
    <s v="2008-19"/>
    <x v="0"/>
  </r>
  <r>
    <n v="33"/>
    <d v="2008-05-09T00:00:00"/>
    <n v="1250.23"/>
    <n v="0"/>
    <n v="0"/>
    <n v="832.05"/>
    <n v="50"/>
    <n v="16.640999999999998"/>
    <n v="418.18"/>
    <n v="10"/>
    <n v="60"/>
    <n v="41.817999999999998"/>
    <n v="20.837166666666668"/>
    <m/>
    <n v="0.25"/>
    <m/>
    <n v="19"/>
    <x v="1"/>
    <x v="4"/>
    <s v="2008-19"/>
    <x v="0"/>
  </r>
  <r>
    <n v="33"/>
    <d v="2008-05-10T00:00:00"/>
    <n v="724.95"/>
    <n v="0"/>
    <n v="0"/>
    <n v="690.3"/>
    <n v="30"/>
    <n v="23.009999999999998"/>
    <n v="34.65"/>
    <n v="1"/>
    <n v="31"/>
    <n v="34.65"/>
    <n v="23.38548387096774"/>
    <m/>
    <n v="0"/>
    <m/>
    <n v="19"/>
    <x v="1"/>
    <x v="5"/>
    <s v="2008-19"/>
    <x v="0"/>
  </r>
  <r>
    <m/>
    <d v="2008-05-11T00:00:00"/>
    <n v="5882.72"/>
    <n v="2237.4699999999998"/>
    <n v="8120.1900000000005"/>
    <m/>
    <n v="204"/>
    <n v="14.296746082621082"/>
    <n v="2441.3200000000002"/>
    <n v="35"/>
    <n v="239"/>
    <n v="55.683828754578741"/>
    <n v="20.560463222811858"/>
    <m/>
    <m/>
    <m/>
    <n v="20"/>
    <x v="1"/>
    <x v="6"/>
    <s v="2008-20"/>
    <x v="0"/>
  </r>
  <r>
    <n v="34"/>
    <d v="2008-05-12T00:00:00"/>
    <n v="479.74"/>
    <n v="0"/>
    <n v="0"/>
    <n v="420.85"/>
    <n v="31"/>
    <n v="13.575806451612904"/>
    <n v="58.8"/>
    <n v="3"/>
    <n v="34"/>
    <n v="19.599999999999998"/>
    <n v="14.107352941176472"/>
    <m/>
    <n v="1.4"/>
    <m/>
    <n v="20"/>
    <x v="1"/>
    <x v="0"/>
    <s v="2008-20"/>
    <x v="0"/>
  </r>
  <r>
    <n v="34"/>
    <d v="2008-05-13T00:00:00"/>
    <n v="643.12"/>
    <n v="0"/>
    <n v="0"/>
    <n v="424.8"/>
    <n v="34"/>
    <n v="12.494117647058824"/>
    <n v="218.32"/>
    <n v="4"/>
    <n v="38"/>
    <n v="54.58"/>
    <n v="16.92421052631579"/>
    <m/>
    <n v="12.05"/>
    <m/>
    <n v="20"/>
    <x v="1"/>
    <x v="1"/>
    <s v="2008-20"/>
    <x v="0"/>
  </r>
  <r>
    <n v="34"/>
    <d v="2008-05-14T00:00:00"/>
    <n v="615.79999999999995"/>
    <n v="0"/>
    <n v="0"/>
    <n v="589.45000000000005"/>
    <n v="36"/>
    <n v="16.373611111111114"/>
    <n v="26.35"/>
    <n v="1"/>
    <n v="37"/>
    <n v="26.35"/>
    <n v="16.643243243243244"/>
    <m/>
    <n v="0.3"/>
    <m/>
    <n v="20"/>
    <x v="1"/>
    <x v="2"/>
    <s v="2008-20"/>
    <x v="0"/>
  </r>
  <r>
    <n v="34"/>
    <d v="2008-05-15T00:00:00"/>
    <n v="1258.71"/>
    <n v="0"/>
    <n v="0"/>
    <n v="680.6"/>
    <n v="50"/>
    <n v="13.612"/>
    <n v="578.11"/>
    <n v="4"/>
    <n v="54"/>
    <n v="144.5275"/>
    <n v="23.309444444444445"/>
    <m/>
    <n v="-13.55"/>
    <m/>
    <n v="20"/>
    <x v="1"/>
    <x v="3"/>
    <s v="2008-20"/>
    <x v="0"/>
  </r>
  <r>
    <n v="34"/>
    <d v="2008-05-16T00:00:00"/>
    <n v="1302.3499999999999"/>
    <n v="0"/>
    <n v="0"/>
    <n v="957.5"/>
    <n v="44"/>
    <n v="21.761363636363637"/>
    <n v="344.85"/>
    <n v="7"/>
    <n v="51"/>
    <n v="49.26428571428572"/>
    <n v="25.536274509803921"/>
    <m/>
    <n v="5.7"/>
    <m/>
    <n v="20"/>
    <x v="1"/>
    <x v="4"/>
    <s v="2008-20"/>
    <x v="0"/>
  </r>
  <r>
    <n v="34"/>
    <d v="2008-05-17T00:00:00"/>
    <n v="837.6"/>
    <n v="0"/>
    <n v="0"/>
    <n v="629.5"/>
    <n v="33"/>
    <n v="19.075757575757574"/>
    <n v="208.1"/>
    <n v="7"/>
    <n v="40"/>
    <n v="29.728571428571428"/>
    <n v="20.94"/>
    <m/>
    <n v="0"/>
    <m/>
    <n v="20"/>
    <x v="1"/>
    <x v="5"/>
    <s v="2008-20"/>
    <x v="0"/>
  </r>
  <r>
    <m/>
    <d v="2008-05-18T00:00:00"/>
    <n v="5137.32"/>
    <n v="1505.77"/>
    <n v="6643.09"/>
    <m/>
    <n v="228"/>
    <n v="16.148776070317343"/>
    <n v="1434.53"/>
    <n v="26"/>
    <n v="254"/>
    <n v="54.008392857142859"/>
    <n v="19.576754277497312"/>
    <m/>
    <m/>
    <m/>
    <n v="21"/>
    <x v="1"/>
    <x v="6"/>
    <s v="2008-21"/>
    <x v="0"/>
  </r>
  <r>
    <n v="35"/>
    <d v="2008-05-19T00:00:00"/>
    <n v="1012.78"/>
    <n v="0"/>
    <n v="0"/>
    <n v="606.04999999999995"/>
    <n v="34"/>
    <n v="17.824999999999999"/>
    <n v="406.73"/>
    <n v="1"/>
    <n v="35"/>
    <n v="406.73"/>
    <n v="28.936571428571426"/>
    <s v="Hattonvale paide back bill"/>
    <m/>
    <m/>
    <n v="21"/>
    <x v="1"/>
    <x v="0"/>
    <s v="2008-21"/>
    <x v="0"/>
  </r>
  <r>
    <n v="35"/>
    <d v="2008-05-20T00:00:00"/>
    <n v="900.08"/>
    <n v="0"/>
    <n v="0"/>
    <n v="763.05"/>
    <n v="47"/>
    <n v="16.235106382978721"/>
    <n v="137.03"/>
    <n v="5"/>
    <n v="52"/>
    <n v="27.405999999999999"/>
    <n v="17.309230769230769"/>
    <m/>
    <m/>
    <m/>
    <n v="21"/>
    <x v="1"/>
    <x v="1"/>
    <s v="2008-21"/>
    <x v="0"/>
  </r>
  <r>
    <n v="35"/>
    <d v="2008-05-21T00:00:00"/>
    <n v="1218.3699999999999"/>
    <n v="0"/>
    <n v="0"/>
    <n v="409.3"/>
    <n v="32"/>
    <n v="12.790625"/>
    <n v="809.07"/>
    <n v="4"/>
    <n v="36"/>
    <n v="202.26750000000001"/>
    <n v="33.843611111111116"/>
    <s v="side of beef 658.80"/>
    <m/>
    <m/>
    <n v="21"/>
    <x v="1"/>
    <x v="2"/>
    <s v="2008-21"/>
    <x v="0"/>
  </r>
  <r>
    <n v="35"/>
    <d v="2008-05-22T00:00:00"/>
    <n v="1078.5999999999999"/>
    <n v="0"/>
    <n v="0"/>
    <n v="589.6"/>
    <n v="41"/>
    <n v="14.380487804878049"/>
    <n v="489"/>
    <n v="3"/>
    <n v="44"/>
    <n v="163"/>
    <n v="24.513636363636362"/>
    <m/>
    <n v="-15.8"/>
    <m/>
    <n v="21"/>
    <x v="1"/>
    <x v="3"/>
    <s v="2008-21"/>
    <x v="0"/>
  </r>
  <r>
    <n v="35"/>
    <d v="2008-05-23T00:00:00"/>
    <n v="1431.57"/>
    <n v="0"/>
    <n v="0"/>
    <n v="784.2"/>
    <n v="45"/>
    <n v="17.426666666666669"/>
    <n v="647.37"/>
    <n v="8"/>
    <n v="53"/>
    <n v="80.921250000000001"/>
    <n v="27.010754716981136"/>
    <m/>
    <n v="0"/>
    <m/>
    <n v="21"/>
    <x v="1"/>
    <x v="4"/>
    <s v="2008-21"/>
    <x v="0"/>
  </r>
  <r>
    <n v="35"/>
    <d v="2008-05-24T00:00:00"/>
    <n v="802.98"/>
    <n v="0"/>
    <n v="0"/>
    <n v="336.45"/>
    <n v="25"/>
    <n v="13.458"/>
    <n v="466.53"/>
    <n v="6"/>
    <n v="31"/>
    <n v="77.754999999999995"/>
    <n v="25.90258064516129"/>
    <m/>
    <n v="-20"/>
    <m/>
    <n v="21"/>
    <x v="1"/>
    <x v="5"/>
    <s v="2008-21"/>
    <x v="0"/>
  </r>
  <r>
    <m/>
    <d v="2008-05-25T00:00:00"/>
    <n v="6444.3799999999992"/>
    <n v="1645.44"/>
    <n v="8089.82"/>
    <m/>
    <n v="224"/>
    <n v="15.352647642420573"/>
    <n v="2955.7299999999996"/>
    <n v="27"/>
    <n v="251"/>
    <n v="159.67995833333333"/>
    <n v="26.252730839115348"/>
    <m/>
    <m/>
    <m/>
    <n v="22"/>
    <x v="1"/>
    <x v="6"/>
    <s v="2008-22"/>
    <x v="0"/>
  </r>
  <r>
    <n v="36"/>
    <d v="2008-05-26T00:00:00"/>
    <n v="499.31"/>
    <n v="0"/>
    <n v="0"/>
    <n v="395.55"/>
    <n v="24"/>
    <n v="16.481249999999999"/>
    <n v="103.76"/>
    <n v="2"/>
    <n v="26"/>
    <n v="51.88"/>
    <n v="19.204230769230769"/>
    <m/>
    <n v="-5.2"/>
    <m/>
    <n v="22"/>
    <x v="1"/>
    <x v="0"/>
    <s v="2008-22"/>
    <x v="0"/>
  </r>
  <r>
    <n v="36"/>
    <d v="2008-05-27T00:00:00"/>
    <n v="661.12"/>
    <n v="0"/>
    <n v="0"/>
    <n v="582.35"/>
    <n v="36"/>
    <n v="16.176388888888891"/>
    <n v="78.77"/>
    <n v="2"/>
    <n v="38"/>
    <n v="39.384999999999998"/>
    <n v="17.397894736842105"/>
    <m/>
    <n v="-0.6"/>
    <m/>
    <n v="22"/>
    <x v="1"/>
    <x v="1"/>
    <s v="2008-22"/>
    <x v="0"/>
  </r>
  <r>
    <n v="36"/>
    <d v="2008-05-28T00:00:00"/>
    <n v="521.39"/>
    <n v="0"/>
    <n v="0"/>
    <n v="468.05"/>
    <n v="35"/>
    <n v="13.372857142857143"/>
    <n v="53.34"/>
    <n v="4"/>
    <n v="39"/>
    <n v="13.335000000000001"/>
    <n v="13.368974358974359"/>
    <m/>
    <n v="-4.45"/>
    <m/>
    <n v="22"/>
    <x v="1"/>
    <x v="2"/>
    <s v="2008-22"/>
    <x v="0"/>
  </r>
  <r>
    <n v="36"/>
    <d v="2008-05-29T00:00:00"/>
    <n v="1770.03"/>
    <n v="0"/>
    <n v="0"/>
    <n v="896.5"/>
    <n v="36"/>
    <n v="24.902777777777779"/>
    <n v="873.53"/>
    <n v="10"/>
    <n v="46"/>
    <n v="87.352999999999994"/>
    <n v="38.478913043478258"/>
    <m/>
    <n v="-10.050000000000001"/>
    <m/>
    <n v="22"/>
    <x v="1"/>
    <x v="3"/>
    <s v="2008-22"/>
    <x v="0"/>
  </r>
  <r>
    <n v="36"/>
    <d v="2008-05-30T00:00:00"/>
    <n v="1665.54"/>
    <n v="0"/>
    <n v="0"/>
    <n v="1284.5999999999999"/>
    <n v="53"/>
    <n v="24.237735849056602"/>
    <n v="380.94"/>
    <n v="7"/>
    <n v="60"/>
    <n v="54.42"/>
    <n v="27.759"/>
    <m/>
    <n v="-5.4"/>
    <m/>
    <n v="22"/>
    <x v="1"/>
    <x v="4"/>
    <s v="2008-22"/>
    <x v="0"/>
  </r>
  <r>
    <n v="36"/>
    <d v="2008-05-31T00:00:00"/>
    <n v="792.47"/>
    <n v="0"/>
    <n v="0"/>
    <n v="486.5"/>
    <n v="22"/>
    <n v="22.113636363636363"/>
    <n v="305.97000000000003"/>
    <n v="6"/>
    <n v="28"/>
    <n v="50.995000000000005"/>
    <n v="28.302500000000002"/>
    <m/>
    <n v="6.35"/>
    <m/>
    <n v="22"/>
    <x v="1"/>
    <x v="5"/>
    <s v="2008-22"/>
    <x v="0"/>
  </r>
  <r>
    <m/>
    <d v="2008-06-01T00:00:00"/>
    <n v="5909.8600000000006"/>
    <n v="1851.11"/>
    <n v="7760.97"/>
    <m/>
    <n v="206"/>
    <n v="19.547441003702797"/>
    <n v="1796.3100000000002"/>
    <n v="31"/>
    <n v="237"/>
    <n v="49.56133333333333"/>
    <n v="24.085252151420917"/>
    <m/>
    <m/>
    <m/>
    <n v="23"/>
    <x v="1"/>
    <x v="6"/>
    <s v="2008-23"/>
    <x v="0"/>
  </r>
  <r>
    <n v="37"/>
    <d v="2008-06-02T00:00:00"/>
    <n v="453.71"/>
    <n v="0"/>
    <n v="0"/>
    <n v="398.1"/>
    <n v="37"/>
    <n v="10.75945945945946"/>
    <n v="55.61"/>
    <n v="3"/>
    <n v="40"/>
    <n v="18.536666666666665"/>
    <n v="11.342750000000001"/>
    <m/>
    <n v="0"/>
    <m/>
    <n v="23"/>
    <x v="1"/>
    <x v="0"/>
    <s v="2008-23"/>
    <x v="0"/>
  </r>
  <r>
    <n v="37"/>
    <d v="2008-06-03T00:00:00"/>
    <n v="1041.01"/>
    <n v="0"/>
    <n v="0"/>
    <n v="1003.45"/>
    <n v="35"/>
    <n v="28.67"/>
    <n v="37.56"/>
    <n v="1"/>
    <n v="36"/>
    <n v="37.56"/>
    <n v="28.916944444444443"/>
    <m/>
    <n v="2"/>
    <m/>
    <n v="23"/>
    <x v="1"/>
    <x v="1"/>
    <s v="2008-23"/>
    <x v="0"/>
  </r>
  <r>
    <n v="37"/>
    <d v="2008-06-04T00:00:00"/>
    <n v="662.69"/>
    <n v="0"/>
    <n v="0"/>
    <n v="424.5"/>
    <n v="35"/>
    <n v="12.128571428571428"/>
    <n v="238.19"/>
    <n v="7"/>
    <n v="42"/>
    <n v="34.027142857142856"/>
    <n v="15.778333333333334"/>
    <m/>
    <n v="-17.8"/>
    <m/>
    <n v="23"/>
    <x v="1"/>
    <x v="2"/>
    <s v="2008-23"/>
    <x v="0"/>
  </r>
  <r>
    <n v="37"/>
    <d v="2008-06-05T00:00:00"/>
    <n v="1131.8499999999999"/>
    <n v="0"/>
    <n v="0"/>
    <n v="473.9"/>
    <n v="38"/>
    <n v="12.471052631578948"/>
    <n v="657.95"/>
    <n v="5"/>
    <n v="43"/>
    <n v="131.59"/>
    <n v="26.32209302325581"/>
    <m/>
    <m/>
    <m/>
    <n v="23"/>
    <x v="1"/>
    <x v="3"/>
    <s v="2008-23"/>
    <x v="0"/>
  </r>
  <r>
    <n v="37"/>
    <d v="2008-06-06T00:00:00"/>
    <n v="1009.89"/>
    <n v="0"/>
    <n v="0"/>
    <n v="876.95"/>
    <n v="48"/>
    <n v="18.269791666666666"/>
    <n v="132.94"/>
    <n v="5"/>
    <n v="53"/>
    <n v="26.588000000000001"/>
    <n v="19.054528301886794"/>
    <m/>
    <m/>
    <m/>
    <n v="23"/>
    <x v="1"/>
    <x v="4"/>
    <s v="2008-23"/>
    <x v="0"/>
  </r>
  <r>
    <n v="37"/>
    <d v="2008-06-07T00:00:00"/>
    <n v="568.23"/>
    <n v="0"/>
    <n v="0"/>
    <n v="393.15"/>
    <n v="26"/>
    <n v="15.121153846153845"/>
    <n v="175.08"/>
    <n v="4"/>
    <n v="30"/>
    <n v="43.77"/>
    <n v="18.940999999999999"/>
    <m/>
    <m/>
    <m/>
    <n v="23"/>
    <x v="1"/>
    <x v="5"/>
    <s v="2008-23"/>
    <x v="0"/>
  </r>
  <r>
    <m/>
    <d v="2008-06-08T00:00:00"/>
    <n v="4867.3799999999992"/>
    <n v="2519.23"/>
    <n v="7386.6099999999988"/>
    <m/>
    <n v="219"/>
    <n v="16.236671505405059"/>
    <n v="1297.33"/>
    <n v="25"/>
    <n v="244"/>
    <n v="48.67863492063492"/>
    <n v="20.05927485048673"/>
    <m/>
    <m/>
    <m/>
    <n v="24"/>
    <x v="1"/>
    <x v="6"/>
    <s v="2008-24"/>
    <x v="0"/>
  </r>
  <r>
    <n v="38"/>
    <d v="2008-06-09T00:00:00"/>
    <n v="0"/>
    <n v="0"/>
    <n v="0"/>
    <n v="0"/>
    <n v="0"/>
    <n v="0"/>
    <n v="0"/>
    <n v="0"/>
    <n v="0"/>
    <n v="0"/>
    <n v="0"/>
    <m/>
    <m/>
    <m/>
    <n v="24"/>
    <x v="1"/>
    <x v="0"/>
    <s v="2008-24"/>
    <x v="0"/>
  </r>
  <r>
    <n v="38"/>
    <d v="2008-06-10T00:00:00"/>
    <n v="933.77"/>
    <n v="0"/>
    <n v="0"/>
    <n v="892.35"/>
    <n v="46"/>
    <n v="19.398913043478263"/>
    <n v="41.42"/>
    <n v="3"/>
    <n v="49"/>
    <n v="13.806666666666667"/>
    <n v="19.056530612244899"/>
    <m/>
    <m/>
    <m/>
    <n v="24"/>
    <x v="1"/>
    <x v="1"/>
    <s v="2008-24"/>
    <x v="0"/>
  </r>
  <r>
    <n v="38"/>
    <d v="2008-06-11T00:00:00"/>
    <n v="397.88"/>
    <n v="0"/>
    <n v="0"/>
    <n v="380.05"/>
    <n v="34"/>
    <n v="11.177941176470588"/>
    <n v="17.829999999999998"/>
    <n v="1"/>
    <n v="35"/>
    <n v="17.829999999999998"/>
    <n v="11.368"/>
    <m/>
    <m/>
    <m/>
    <n v="24"/>
    <x v="1"/>
    <x v="2"/>
    <s v="2008-24"/>
    <x v="0"/>
  </r>
  <r>
    <n v="38"/>
    <d v="2008-06-12T00:00:00"/>
    <n v="780.82"/>
    <n v="0"/>
    <n v="0"/>
    <n v="623.65"/>
    <n v="34"/>
    <n v="18.34264705882353"/>
    <n v="167.17"/>
    <n v="4"/>
    <n v="38"/>
    <n v="41.792499999999997"/>
    <n v="20.811052631578946"/>
    <m/>
    <n v="-6.05"/>
    <m/>
    <n v="24"/>
    <x v="1"/>
    <x v="3"/>
    <s v="2008-24"/>
    <x v="0"/>
  </r>
  <r>
    <n v="38"/>
    <d v="2008-06-13T00:00:00"/>
    <n v="1108.55"/>
    <n v="0"/>
    <n v="0"/>
    <n v="784.6"/>
    <n v="54"/>
    <n v="14.52962962962963"/>
    <n v="323.95"/>
    <n v="7"/>
    <n v="61"/>
    <n v="46.278571428571425"/>
    <n v="18.172950819672131"/>
    <m/>
    <n v="0"/>
    <m/>
    <n v="24"/>
    <x v="1"/>
    <x v="4"/>
    <s v="2008-24"/>
    <x v="0"/>
  </r>
  <r>
    <n v="38"/>
    <d v="2008-06-14T00:00:00"/>
    <n v="2176.7199999999998"/>
    <n v="0"/>
    <n v="0"/>
    <n v="513.1"/>
    <n v="30"/>
    <n v="17.103333333333335"/>
    <n v="1663.62"/>
    <n v="7"/>
    <n v="37"/>
    <n v="237.66"/>
    <n v="58.830270270270262"/>
    <s v="Bakery, Hattonvale"/>
    <n v="0"/>
    <m/>
    <n v="24"/>
    <x v="1"/>
    <x v="5"/>
    <s v="2008-24"/>
    <x v="0"/>
  </r>
  <r>
    <m/>
    <d v="2008-06-15T00:00:00"/>
    <n v="5397.74"/>
    <n v="1703.29"/>
    <n v="7101.03"/>
    <m/>
    <n v="198"/>
    <n v="13.425410706955892"/>
    <n v="2213.9899999999998"/>
    <n v="22"/>
    <n v="220"/>
    <n v="59.561289682539687"/>
    <n v="21.373134055627705"/>
    <m/>
    <m/>
    <m/>
    <n v="25"/>
    <x v="1"/>
    <x v="6"/>
    <s v="2008-25"/>
    <x v="0"/>
  </r>
  <r>
    <n v="39"/>
    <d v="2008-06-16T00:00:00"/>
    <n v="484.44"/>
    <n v="0"/>
    <n v="0"/>
    <n v="425.35"/>
    <n v="35"/>
    <n v="12.152857142857144"/>
    <n v="59.09"/>
    <n v="2"/>
    <n v="37"/>
    <n v="29.545000000000002"/>
    <n v="13.092972972972975"/>
    <m/>
    <n v="-20"/>
    <m/>
    <n v="25"/>
    <x v="1"/>
    <x v="0"/>
    <s v="2008-25"/>
    <x v="0"/>
  </r>
  <r>
    <n v="39"/>
    <d v="2008-06-17T00:00:00"/>
    <n v="495.39"/>
    <n v="0"/>
    <n v="0"/>
    <n v="414.05"/>
    <n v="34"/>
    <n v="12.177941176470588"/>
    <n v="81.34"/>
    <n v="5"/>
    <n v="39"/>
    <n v="16.268000000000001"/>
    <n v="12.702307692307691"/>
    <m/>
    <n v="-0.05"/>
    <m/>
    <n v="25"/>
    <x v="1"/>
    <x v="1"/>
    <s v="2008-25"/>
    <x v="0"/>
  </r>
  <r>
    <n v="39"/>
    <d v="2008-06-18T00:00:00"/>
    <n v="862.23"/>
    <n v="0"/>
    <n v="0"/>
    <n v="709.85"/>
    <n v="39"/>
    <n v="18.201282051282053"/>
    <n v="152.38"/>
    <n v="5"/>
    <n v="44"/>
    <n v="30.475999999999999"/>
    <n v="19.596136363636365"/>
    <m/>
    <n v="-2.0499999999999998"/>
    <m/>
    <n v="25"/>
    <x v="1"/>
    <x v="2"/>
    <s v="2008-25"/>
    <x v="0"/>
  </r>
  <r>
    <n v="39"/>
    <d v="2008-06-19T00:00:00"/>
    <n v="657.27"/>
    <n v="0"/>
    <n v="0"/>
    <n v="549.4"/>
    <n v="33"/>
    <n v="16.648484848484848"/>
    <n v="107.86"/>
    <n v="5"/>
    <n v="38"/>
    <n v="21.571999999999999"/>
    <n v="17.296315789473685"/>
    <m/>
    <n v="0.05"/>
    <m/>
    <n v="25"/>
    <x v="1"/>
    <x v="3"/>
    <s v="2008-25"/>
    <x v="0"/>
  </r>
  <r>
    <n v="39"/>
    <d v="2008-06-20T00:00:00"/>
    <n v="1253.1400000000001"/>
    <n v="0"/>
    <n v="0"/>
    <n v="770.72"/>
    <n v="46"/>
    <n v="16.754782608695653"/>
    <n v="482.42"/>
    <n v="5"/>
    <n v="51"/>
    <n v="96.484000000000009"/>
    <n v="24.57137254901961"/>
    <s v="Plus Exchange paid $549.08 cash not listed in takings"/>
    <n v="-0.65"/>
    <m/>
    <n v="25"/>
    <x v="1"/>
    <x v="4"/>
    <s v="2008-25"/>
    <x v="0"/>
  </r>
  <r>
    <n v="39"/>
    <d v="2008-06-21T00:00:00"/>
    <n v="618.09"/>
    <n v="0"/>
    <n v="0"/>
    <n v="446.1"/>
    <n v="25"/>
    <n v="17.844000000000001"/>
    <n v="171.99"/>
    <n v="4"/>
    <n v="29"/>
    <n v="42.997500000000002"/>
    <n v="21.313448275862068"/>
    <m/>
    <n v="0"/>
    <m/>
    <n v="25"/>
    <x v="1"/>
    <x v="5"/>
    <s v="2008-25"/>
    <x v="0"/>
  </r>
  <r>
    <m/>
    <d v="2008-06-22T00:00:00"/>
    <n v="4370.5600000000004"/>
    <n v="1995.1"/>
    <n v="6365.66"/>
    <m/>
    <n v="212"/>
    <n v="15.629891304631718"/>
    <n v="1055.08"/>
    <n v="26"/>
    <n v="238"/>
    <n v="39.557083333333338"/>
    <n v="18.095425607212068"/>
    <m/>
    <m/>
    <m/>
    <n v="26"/>
    <x v="1"/>
    <x v="6"/>
    <s v="2008-26"/>
    <x v="0"/>
  </r>
  <r>
    <n v="40"/>
    <d v="2008-06-23T00:00:00"/>
    <n v="645.01"/>
    <n v="0"/>
    <n v="0"/>
    <n v="543.79999999999995"/>
    <n v="37"/>
    <n v="14.697297297297297"/>
    <n v="101.21"/>
    <n v="3"/>
    <n v="40"/>
    <n v="33.736666666666665"/>
    <n v="16.125250000000001"/>
    <m/>
    <n v="-32.200000000000003"/>
    <m/>
    <n v="26"/>
    <x v="1"/>
    <x v="0"/>
    <s v="2008-26"/>
    <x v="0"/>
  </r>
  <r>
    <n v="40"/>
    <d v="2008-06-24T00:00:00"/>
    <n v="1259.6199999999999"/>
    <n v="0"/>
    <n v="0"/>
    <n v="625.6"/>
    <n v="44"/>
    <n v="14.218181818181819"/>
    <n v="634.02"/>
    <n v="8"/>
    <n v="52"/>
    <n v="79.252499999999998"/>
    <n v="24.223461538461535"/>
    <m/>
    <n v="0.15"/>
    <m/>
    <n v="26"/>
    <x v="1"/>
    <x v="1"/>
    <s v="2008-26"/>
    <x v="0"/>
  </r>
  <r>
    <n v="40"/>
    <d v="2008-06-25T00:00:00"/>
    <n v="402.69"/>
    <n v="0"/>
    <n v="0"/>
    <n v="328.3"/>
    <n v="32"/>
    <n v="10.259375"/>
    <n v="74.39"/>
    <n v="2"/>
    <n v="34"/>
    <n v="37.195"/>
    <n v="11.843823529411765"/>
    <m/>
    <n v="11.3"/>
    <m/>
    <n v="26"/>
    <x v="1"/>
    <x v="2"/>
    <s v="2008-26"/>
    <x v="0"/>
  </r>
  <r>
    <n v="40"/>
    <d v="2008-06-26T00:00:00"/>
    <n v="1075.3399999999999"/>
    <n v="0"/>
    <n v="0"/>
    <n v="831.6"/>
    <n v="45"/>
    <n v="18.48"/>
    <n v="243.74"/>
    <n v="7"/>
    <n v="52"/>
    <n v="34.82"/>
    <n v="20.679615384615389"/>
    <m/>
    <n v="1.6"/>
    <m/>
    <n v="26"/>
    <x v="1"/>
    <x v="3"/>
    <s v="2008-26"/>
    <x v="0"/>
  </r>
  <r>
    <n v="40"/>
    <d v="2008-06-27T00:00:00"/>
    <n v="1949.71"/>
    <n v="0"/>
    <n v="0"/>
    <n v="1424.1"/>
    <n v="51"/>
    <n v="27.923529411764704"/>
    <n v="525.61"/>
    <n v="7"/>
    <n v="58"/>
    <n v="75.087142857142865"/>
    <n v="33.615689655172417"/>
    <m/>
    <n v="-40.049999999999997"/>
    <m/>
    <n v="26"/>
    <x v="1"/>
    <x v="4"/>
    <s v="2008-26"/>
    <x v="0"/>
  </r>
  <r>
    <n v="40"/>
    <d v="2008-06-28T00:00:00"/>
    <n v="1006.24"/>
    <n v="0"/>
    <n v="0"/>
    <n v="825.95"/>
    <n v="41"/>
    <n v="20.145121951219512"/>
    <n v="180.29"/>
    <n v="5"/>
    <n v="46"/>
    <n v="36.058"/>
    <n v="21.874782608695654"/>
    <m/>
    <n v="0"/>
    <m/>
    <n v="26"/>
    <x v="1"/>
    <x v="5"/>
    <s v="2008-26"/>
    <x v="0"/>
  </r>
  <r>
    <m/>
    <d v="2008-06-29T00:00:00"/>
    <n v="6338.61"/>
    <n v="1027.95"/>
    <n v="7366.5599999999995"/>
    <m/>
    <n v="250"/>
    <n v="17.620584246410555"/>
    <n v="1759.2600000000002"/>
    <n v="32"/>
    <n v="282"/>
    <n v="49.358218253968253"/>
    <n v="21.393770452726127"/>
    <m/>
    <m/>
    <m/>
    <n v="27"/>
    <x v="1"/>
    <x v="6"/>
    <s v="2008-27"/>
    <x v="0"/>
  </r>
  <r>
    <n v="41"/>
    <d v="2008-06-30T00:00:00"/>
    <n v="1098.71"/>
    <n v="0"/>
    <n v="0"/>
    <n v="785.3"/>
    <n v="37"/>
    <n v="21.224324324324321"/>
    <n v="313.41000000000003"/>
    <n v="6"/>
    <n v="43"/>
    <n v="52.235000000000007"/>
    <n v="25.551395348837211"/>
    <m/>
    <n v="-46.59"/>
    <m/>
    <n v="27"/>
    <x v="1"/>
    <x v="0"/>
    <s v="2008-27"/>
    <x v="0"/>
  </r>
  <r>
    <n v="41"/>
    <d v="2008-07-01T00:00:00"/>
    <n v="1079.55"/>
    <n v="0"/>
    <n v="0"/>
    <n v="576"/>
    <n v="41"/>
    <n v="14.048780487804878"/>
    <n v="503.55"/>
    <n v="10"/>
    <n v="51"/>
    <n v="50.355000000000004"/>
    <n v="21.16764705882353"/>
    <m/>
    <n v="13"/>
    <m/>
    <n v="27"/>
    <x v="1"/>
    <x v="1"/>
    <s v="2008-27"/>
    <x v="0"/>
  </r>
  <r>
    <n v="41"/>
    <d v="2008-07-02T00:00:00"/>
    <n v="469.1"/>
    <n v="0"/>
    <n v="0"/>
    <n v="424.95"/>
    <n v="39"/>
    <n v="10.896153846153846"/>
    <n v="44.15"/>
    <n v="2"/>
    <n v="41"/>
    <n v="22.074999999999999"/>
    <n v="11.441463414634146"/>
    <m/>
    <n v="2.5"/>
    <m/>
    <n v="27"/>
    <x v="1"/>
    <x v="2"/>
    <s v="2008-27"/>
    <x v="0"/>
  </r>
  <r>
    <n v="41"/>
    <d v="2008-07-03T00:00:00"/>
    <n v="725.9"/>
    <n v="0"/>
    <n v="0"/>
    <n v="634.54999999999995"/>
    <n v="39"/>
    <n v="16.27051282051282"/>
    <n v="91.35"/>
    <n v="4"/>
    <n v="43"/>
    <n v="22.837499999999999"/>
    <n v="16.881395348837209"/>
    <m/>
    <n v="-18.8"/>
    <m/>
    <n v="27"/>
    <x v="1"/>
    <x v="3"/>
    <s v="2008-27"/>
    <x v="0"/>
  </r>
  <r>
    <n v="41"/>
    <d v="2008-07-04T00:00:00"/>
    <n v="1447"/>
    <n v="0"/>
    <n v="0"/>
    <n v="1373.5"/>
    <n v="57"/>
    <n v="24.096491228070175"/>
    <n v="73.5"/>
    <n v="2"/>
    <n v="59"/>
    <n v="36.75"/>
    <n v="24.525423728813561"/>
    <m/>
    <n v="2.4500000000000002"/>
    <m/>
    <n v="27"/>
    <x v="1"/>
    <x v="4"/>
    <s v="2008-27"/>
    <x v="0"/>
  </r>
  <r>
    <n v="41"/>
    <d v="2008-07-05T00:00:00"/>
    <n v="925.25"/>
    <n v="0"/>
    <n v="0"/>
    <n v="617.70000000000005"/>
    <n v="32"/>
    <n v="19.303125000000001"/>
    <n v="307.55"/>
    <n v="8"/>
    <n v="40"/>
    <n v="38.443750000000001"/>
    <n v="23.131250000000001"/>
    <m/>
    <n v="0"/>
    <m/>
    <n v="27"/>
    <x v="1"/>
    <x v="5"/>
    <s v="2008-27"/>
    <x v="0"/>
  </r>
  <r>
    <m/>
    <d v="2008-07-06T00:00:00"/>
    <n v="5745.51"/>
    <n v="1514.55"/>
    <n v="7260.06"/>
    <m/>
    <n v="245"/>
    <n v="17.639897951144338"/>
    <n v="1333.51"/>
    <n v="32"/>
    <n v="277"/>
    <n v="37.116041666666668"/>
    <n v="20.449762483324275"/>
    <m/>
    <m/>
    <m/>
    <n v="28"/>
    <x v="1"/>
    <x v="6"/>
    <s v="2008-28"/>
    <x v="0"/>
  </r>
  <r>
    <n v="42"/>
    <d v="2008-07-07T00:00:00"/>
    <n v="1771.41"/>
    <n v="0"/>
    <n v="0"/>
    <n v="892.5"/>
    <n v="49"/>
    <n v="18.214285714285715"/>
    <n v="878.91"/>
    <n v="7"/>
    <n v="56"/>
    <n v="125.55857142857143"/>
    <n v="31.632321428571426"/>
    <m/>
    <n v="2"/>
    <m/>
    <n v="28"/>
    <x v="1"/>
    <x v="0"/>
    <s v="2008-28"/>
    <x v="0"/>
  </r>
  <r>
    <n v="42"/>
    <d v="2008-07-08T00:00:00"/>
    <n v="576.77"/>
    <n v="0"/>
    <n v="0"/>
    <n v="510.2"/>
    <n v="39"/>
    <n v="13.082051282051282"/>
    <n v="66.569999999999993"/>
    <n v="2"/>
    <n v="41"/>
    <n v="33.284999999999997"/>
    <n v="14.067560975609755"/>
    <m/>
    <n v="0"/>
    <m/>
    <n v="28"/>
    <x v="1"/>
    <x v="1"/>
    <s v="2008-28"/>
    <x v="0"/>
  </r>
  <r>
    <n v="42"/>
    <d v="2008-07-09T00:00:00"/>
    <n v="875.68"/>
    <n v="0"/>
    <n v="0"/>
    <n v="773.65"/>
    <n v="42"/>
    <n v="18.420238095238094"/>
    <n v="102.03"/>
    <n v="3"/>
    <n v="45"/>
    <n v="34.01"/>
    <n v="19.459555555555553"/>
    <m/>
    <n v="0"/>
    <m/>
    <n v="28"/>
    <x v="1"/>
    <x v="2"/>
    <s v="2008-28"/>
    <x v="0"/>
  </r>
  <r>
    <n v="42"/>
    <d v="2008-07-10T00:00:00"/>
    <n v="558.28"/>
    <n v="0"/>
    <n v="0"/>
    <n v="494.25"/>
    <n v="29"/>
    <n v="17.043103448275861"/>
    <n v="64.03"/>
    <n v="2"/>
    <n v="31"/>
    <n v="32.015000000000001"/>
    <n v="18.009032258064515"/>
    <m/>
    <n v="0"/>
    <m/>
    <n v="28"/>
    <x v="1"/>
    <x v="3"/>
    <s v="2008-28"/>
    <x v="0"/>
  </r>
  <r>
    <n v="42"/>
    <d v="2008-07-11T00:00:00"/>
    <n v="1542.35"/>
    <n v="0"/>
    <n v="0"/>
    <n v="1177.5999999999999"/>
    <n v="54"/>
    <n v="21.807407407407407"/>
    <n v="364.75"/>
    <n v="5"/>
    <n v="59"/>
    <n v="72.95"/>
    <n v="26.141525423728812"/>
    <m/>
    <n v="-33.65"/>
    <m/>
    <n v="28"/>
    <x v="1"/>
    <x v="4"/>
    <s v="2008-28"/>
    <x v="0"/>
  </r>
  <r>
    <n v="42"/>
    <d v="2008-07-12T00:00:00"/>
    <n v="657.2"/>
    <n v="0"/>
    <n v="0"/>
    <n v="402.65"/>
    <n v="21"/>
    <n v="19.173809523809524"/>
    <n v="254.55"/>
    <n v="5"/>
    <n v="26"/>
    <n v="50.910000000000004"/>
    <n v="25.276923076923079"/>
    <m/>
    <n v="1"/>
    <m/>
    <n v="28"/>
    <x v="1"/>
    <x v="5"/>
    <s v="2008-28"/>
    <x v="0"/>
  </r>
  <r>
    <m/>
    <d v="2008-07-13T00:00:00"/>
    <n v="5981.69"/>
    <n v="2000.04"/>
    <n v="7981.73"/>
    <m/>
    <n v="234"/>
    <n v="17.956815911844647"/>
    <n v="1730.84"/>
    <n v="24"/>
    <n v="258"/>
    <n v="58.121428571428567"/>
    <n v="22.431153119742191"/>
    <m/>
    <n v="-30.65"/>
    <m/>
    <n v="29"/>
    <x v="1"/>
    <x v="6"/>
    <s v="2008-29"/>
    <x v="0"/>
  </r>
  <r>
    <n v="43"/>
    <d v="2008-07-14T00:00:00"/>
    <n v="736.37"/>
    <n v="0"/>
    <n v="0"/>
    <n v="608.4"/>
    <n v="40"/>
    <n v="15.209999999999999"/>
    <n v="127.97"/>
    <n v="3"/>
    <n v="43"/>
    <n v="42.656666666666666"/>
    <n v="17.124883720930232"/>
    <m/>
    <m/>
    <m/>
    <n v="29"/>
    <x v="1"/>
    <x v="0"/>
    <s v="2008-29"/>
    <x v="0"/>
  </r>
  <r>
    <n v="43"/>
    <d v="2008-07-15T00:00:00"/>
    <n v="516.07000000000005"/>
    <n v="0"/>
    <n v="0"/>
    <n v="420.85"/>
    <n v="34"/>
    <n v="12.377941176470589"/>
    <n v="95.22"/>
    <n v="3"/>
    <n v="37"/>
    <n v="31.74"/>
    <n v="13.94783783783784"/>
    <m/>
    <n v="4.05"/>
    <m/>
    <n v="29"/>
    <x v="1"/>
    <x v="1"/>
    <s v="2008-29"/>
    <x v="0"/>
  </r>
  <r>
    <n v="43"/>
    <d v="2008-07-16T00:00:00"/>
    <n v="930.84"/>
    <n v="0"/>
    <n v="0"/>
    <n v="608.35"/>
    <n v="42"/>
    <n v="14.484523809523811"/>
    <n v="322.49"/>
    <n v="4"/>
    <n v="46"/>
    <n v="80.622500000000002"/>
    <n v="20.235652173913046"/>
    <m/>
    <n v="-1.4"/>
    <m/>
    <n v="29"/>
    <x v="1"/>
    <x v="2"/>
    <s v="2008-29"/>
    <x v="0"/>
  </r>
  <r>
    <n v="43"/>
    <d v="2008-07-17T00:00:00"/>
    <n v="719.48"/>
    <n v="0"/>
    <n v="0"/>
    <n v="578.5"/>
    <n v="43"/>
    <n v="13.453488372093023"/>
    <n v="140.97999999999999"/>
    <n v="2"/>
    <n v="45"/>
    <n v="70.489999999999995"/>
    <n v="15.988444444444445"/>
    <m/>
    <n v="-9.1"/>
    <m/>
    <n v="29"/>
    <x v="1"/>
    <x v="3"/>
    <s v="2008-29"/>
    <x v="0"/>
  </r>
  <r>
    <n v="43"/>
    <d v="2008-07-18T00:00:00"/>
    <n v="968.65"/>
    <n v="0"/>
    <n v="0"/>
    <n v="864.6"/>
    <n v="48"/>
    <n v="18.012499999999999"/>
    <n v="104.35"/>
    <n v="3"/>
    <n v="51"/>
    <n v="34.783333333333331"/>
    <n v="18.999019607843138"/>
    <m/>
    <m/>
    <m/>
    <n v="29"/>
    <x v="1"/>
    <x v="4"/>
    <s v="2008-29"/>
    <x v="0"/>
  </r>
  <r>
    <n v="43"/>
    <d v="2008-07-19T00:00:00"/>
    <n v="748.23"/>
    <n v="0"/>
    <n v="0"/>
    <n v="407.15"/>
    <n v="31"/>
    <n v="13.133870967741935"/>
    <n v="341.08"/>
    <n v="6"/>
    <n v="37"/>
    <n v="56.846666666666664"/>
    <n v="20.222432432432434"/>
    <m/>
    <n v="4.55"/>
    <m/>
    <n v="29"/>
    <x v="1"/>
    <x v="5"/>
    <s v="2008-29"/>
    <x v="0"/>
  </r>
  <r>
    <m/>
    <d v="2008-07-20T00:00:00"/>
    <n v="4619.6400000000003"/>
    <n v="1655.25"/>
    <n v="6274.89"/>
    <m/>
    <n v="238"/>
    <n v="14.445387387638226"/>
    <n v="1132.0900000000001"/>
    <n v="21"/>
    <n v="259"/>
    <n v="52.856527777777785"/>
    <n v="17.753045036233519"/>
    <m/>
    <m/>
    <m/>
    <n v="30"/>
    <x v="1"/>
    <x v="6"/>
    <s v="2008-30"/>
    <x v="0"/>
  </r>
  <r>
    <n v="44"/>
    <d v="2008-07-21T00:00:00"/>
    <n v="775.3"/>
    <n v="0"/>
    <n v="0"/>
    <n v="597.04999999999995"/>
    <n v="39"/>
    <n v="15.308974358974357"/>
    <n v="178.25"/>
    <n v="3"/>
    <n v="42"/>
    <n v="59.416666666666664"/>
    <n v="18.459523809523809"/>
    <m/>
    <n v="0.15"/>
    <m/>
    <n v="30"/>
    <x v="1"/>
    <x v="0"/>
    <s v="2008-30"/>
    <x v="0"/>
  </r>
  <r>
    <n v="44"/>
    <d v="2008-07-22T00:00:00"/>
    <n v="666.34"/>
    <n v="0"/>
    <n v="0"/>
    <n v="591.6"/>
    <n v="36"/>
    <n v="16.433333333333334"/>
    <n v="74.739999999999995"/>
    <n v="3"/>
    <n v="39"/>
    <n v="24.91333333333333"/>
    <n v="17.085641025641028"/>
    <m/>
    <n v="0"/>
    <m/>
    <n v="30"/>
    <x v="1"/>
    <x v="1"/>
    <s v="2008-30"/>
    <x v="0"/>
  </r>
  <r>
    <n v="44"/>
    <d v="2008-07-23T00:00:00"/>
    <n v="657.74"/>
    <n v="0"/>
    <n v="0"/>
    <n v="577.85"/>
    <n v="45"/>
    <n v="12.841111111111111"/>
    <n v="79.89"/>
    <n v="3"/>
    <n v="48"/>
    <n v="26.63"/>
    <n v="13.702916666666667"/>
    <m/>
    <n v="5.05"/>
    <m/>
    <n v="30"/>
    <x v="1"/>
    <x v="2"/>
    <s v="2008-30"/>
    <x v="0"/>
  </r>
  <r>
    <n v="44"/>
    <d v="2008-07-24T00:00:00"/>
    <n v="2907.65"/>
    <n v="0"/>
    <n v="0"/>
    <n v="942.25"/>
    <n v="55"/>
    <n v="17.131818181818183"/>
    <n v="1965.4"/>
    <n v="8"/>
    <n v="63"/>
    <n v="245.67500000000001"/>
    <n v="46.153174603174605"/>
    <s v="bakery"/>
    <n v="0.45"/>
    <s v="Bakery $1713 and Laidley Hotel May account $1097"/>
    <n v="30"/>
    <x v="1"/>
    <x v="3"/>
    <s v="2008-30"/>
    <x v="0"/>
  </r>
  <r>
    <n v="44"/>
    <d v="2008-07-25T00:00:00"/>
    <n v="1340.52"/>
    <n v="0"/>
    <n v="0"/>
    <n v="950.15"/>
    <n v="55"/>
    <n v="17.275454545454544"/>
    <n v="390.37"/>
    <n v="8"/>
    <n v="63"/>
    <n v="48.796250000000001"/>
    <n v="21.278095238095236"/>
    <m/>
    <n v="-0.05"/>
    <s v="Laidley Hotel paid June account"/>
    <n v="30"/>
    <x v="1"/>
    <x v="4"/>
    <s v="2008-30"/>
    <x v="0"/>
  </r>
  <r>
    <n v="44"/>
    <d v="2008-07-26T00:00:00"/>
    <n v="799.86"/>
    <n v="0"/>
    <n v="0"/>
    <n v="528.5"/>
    <n v="24"/>
    <n v="22.020833333333332"/>
    <n v="271.36"/>
    <n v="6"/>
    <n v="30"/>
    <n v="45.226666666666667"/>
    <n v="26.661999999999999"/>
    <m/>
    <n v="0"/>
    <m/>
    <n v="30"/>
    <x v="1"/>
    <x v="5"/>
    <s v="2008-30"/>
    <x v="0"/>
  </r>
  <r>
    <m/>
    <d v="2008-07-27T00:00:00"/>
    <n v="7147.4100000000008"/>
    <n v="1908.35"/>
    <n v="9055.76"/>
    <m/>
    <n v="254"/>
    <n v="16.835254144004143"/>
    <n v="2960.01"/>
    <n v="31"/>
    <n v="285"/>
    <n v="75.109652777777782"/>
    <n v="23.890225223850223"/>
    <m/>
    <m/>
    <m/>
    <n v="31"/>
    <x v="1"/>
    <x v="6"/>
    <s v="2008-31"/>
    <x v="0"/>
  </r>
  <r>
    <n v="45"/>
    <d v="2008-07-28T00:00:00"/>
    <n v="748.57"/>
    <n v="0"/>
    <n v="0"/>
    <n v="639.45000000000005"/>
    <n v="42"/>
    <n v="15.225000000000001"/>
    <n v="109.12"/>
    <n v="5"/>
    <n v="47"/>
    <n v="21.824000000000002"/>
    <n v="15.927021276595745"/>
    <m/>
    <n v="0"/>
    <m/>
    <n v="31"/>
    <x v="1"/>
    <x v="0"/>
    <s v="2008-31"/>
    <x v="0"/>
  </r>
  <r>
    <n v="45"/>
    <d v="2008-07-29T00:00:00"/>
    <n v="719.25"/>
    <n v="0"/>
    <n v="0"/>
    <n v="682.25"/>
    <n v="33"/>
    <n v="20.674242424242426"/>
    <n v="37"/>
    <n v="2"/>
    <n v="35"/>
    <n v="18.5"/>
    <n v="20.55"/>
    <m/>
    <n v="-2.85"/>
    <m/>
    <n v="31"/>
    <x v="1"/>
    <x v="1"/>
    <s v="2008-31"/>
    <x v="0"/>
  </r>
  <r>
    <n v="45"/>
    <d v="2008-07-30T00:00:00"/>
    <n v="828.62"/>
    <n v="0"/>
    <n v="0"/>
    <n v="550.6"/>
    <n v="33"/>
    <n v="16.684848484848487"/>
    <n v="278.02"/>
    <n v="7"/>
    <n v="40"/>
    <n v="39.717142857142854"/>
    <n v="20.715499999999999"/>
    <m/>
    <n v="0"/>
    <m/>
    <n v="31"/>
    <x v="1"/>
    <x v="2"/>
    <s v="2008-31"/>
    <x v="0"/>
  </r>
  <r>
    <n v="45"/>
    <d v="2008-07-31T00:00:00"/>
    <n v="772.01"/>
    <n v="0"/>
    <n v="0"/>
    <n v="699"/>
    <n v="46"/>
    <n v="15.195652173913043"/>
    <n v="73.010000000000005"/>
    <n v="3"/>
    <n v="49"/>
    <n v="24.33666666666667"/>
    <n v="15.75530612244898"/>
    <m/>
    <n v="0"/>
    <m/>
    <n v="31"/>
    <x v="1"/>
    <x v="3"/>
    <s v="2008-31"/>
    <x v="0"/>
  </r>
  <r>
    <n v="45"/>
    <d v="2008-08-01T00:00:00"/>
    <n v="1128.03"/>
    <n v="0"/>
    <n v="0"/>
    <n v="617.15"/>
    <n v="45"/>
    <n v="13.714444444444444"/>
    <n v="510.88"/>
    <n v="10"/>
    <n v="55"/>
    <n v="51.088000000000001"/>
    <n v="20.509636363636364"/>
    <m/>
    <n v="0"/>
    <m/>
    <n v="31"/>
    <x v="1"/>
    <x v="4"/>
    <s v="2008-31"/>
    <x v="0"/>
  </r>
  <r>
    <n v="45"/>
    <d v="2008-08-02T00:00:00"/>
    <n v="1000.28"/>
    <n v="0"/>
    <n v="0"/>
    <n v="716.85"/>
    <n v="30"/>
    <n v="23.895"/>
    <n v="283.43"/>
    <n v="6"/>
    <n v="36"/>
    <n v="47.238333333333337"/>
    <n v="27.785555555555554"/>
    <m/>
    <n v="0.3"/>
    <m/>
    <n v="31"/>
    <x v="1"/>
    <x v="5"/>
    <s v="2008-31"/>
    <x v="0"/>
  </r>
  <r>
    <m/>
    <d v="2008-08-03T00:00:00"/>
    <n v="5196.7599999999993"/>
    <n v="1192.67"/>
    <n v="6389.4299999999994"/>
    <m/>
    <n v="229"/>
    <n v="17.564864587908065"/>
    <n v="1291.46"/>
    <n v="33"/>
    <n v="262"/>
    <n v="33.784023809523809"/>
    <n v="20.207169886372771"/>
    <m/>
    <m/>
    <m/>
    <n v="32"/>
    <x v="1"/>
    <x v="6"/>
    <s v="2008-32"/>
    <x v="0"/>
  </r>
  <r>
    <n v="46"/>
    <d v="2008-08-04T00:00:00"/>
    <n v="984.62"/>
    <n v="0"/>
    <n v="0"/>
    <n v="789.6"/>
    <n v="43"/>
    <n v="18.36279069767442"/>
    <n v="195.02"/>
    <n v="4"/>
    <n v="47"/>
    <n v="48.755000000000003"/>
    <n v="20.949361702127661"/>
    <m/>
    <n v="0"/>
    <m/>
    <n v="32"/>
    <x v="1"/>
    <x v="0"/>
    <s v="2008-32"/>
    <x v="0"/>
  </r>
  <r>
    <n v="46"/>
    <d v="2008-08-05T00:00:00"/>
    <n v="1163.05"/>
    <n v="0"/>
    <n v="0"/>
    <n v="1101.25"/>
    <n v="58"/>
    <n v="18.987068965517242"/>
    <n v="61.8"/>
    <n v="3"/>
    <n v="61"/>
    <n v="20.599999999999998"/>
    <n v="19.06639344262295"/>
    <m/>
    <n v="0.35"/>
    <m/>
    <n v="32"/>
    <x v="1"/>
    <x v="1"/>
    <s v="2008-32"/>
    <x v="0"/>
  </r>
  <r>
    <n v="46"/>
    <d v="2008-08-06T00:00:00"/>
    <n v="1574.5"/>
    <n v="0"/>
    <n v="0"/>
    <n v="570.95000000000005"/>
    <n v="34"/>
    <n v="16.79264705882353"/>
    <n v="1003.55"/>
    <n v="2"/>
    <n v="36"/>
    <n v="501.77499999999998"/>
    <n v="43.736111111111114"/>
    <s v="Bakery paid $973"/>
    <n v="1.35"/>
    <m/>
    <n v="32"/>
    <x v="1"/>
    <x v="2"/>
    <s v="2008-32"/>
    <x v="0"/>
  </r>
  <r>
    <n v="46"/>
    <d v="2008-08-07T00:00:00"/>
    <n v="729.11"/>
    <n v="0"/>
    <n v="0"/>
    <n v="633.79999999999995"/>
    <n v="38"/>
    <n v="16.678947368421053"/>
    <n v="95.31"/>
    <n v="5"/>
    <n v="43"/>
    <n v="19.062000000000001"/>
    <n v="16.956046511627903"/>
    <m/>
    <n v="0.45"/>
    <m/>
    <n v="32"/>
    <x v="1"/>
    <x v="3"/>
    <s v="2008-32"/>
    <x v="0"/>
  </r>
  <r>
    <n v="46"/>
    <d v="2008-08-08T00:00:00"/>
    <n v="2081.42"/>
    <n v="0"/>
    <n v="0"/>
    <n v="1272.0999999999999"/>
    <n v="45"/>
    <n v="28.268888888888888"/>
    <n v="809.32"/>
    <n v="8"/>
    <n v="53"/>
    <n v="101.16500000000001"/>
    <n v="39.272075471698116"/>
    <m/>
    <m/>
    <m/>
    <n v="32"/>
    <x v="1"/>
    <x v="4"/>
    <s v="2008-32"/>
    <x v="0"/>
  </r>
  <r>
    <n v="46"/>
    <d v="2008-08-09T00:00:00"/>
    <n v="1058.69"/>
    <n v="0"/>
    <n v="0"/>
    <n v="795.6"/>
    <n v="27"/>
    <n v="29.466666666666669"/>
    <n v="263.08999999999997"/>
    <n v="6"/>
    <n v="33"/>
    <n v="43.848333333333329"/>
    <n v="32.081515151515156"/>
    <m/>
    <n v="1.7"/>
    <s v="exchange paid 665.10"/>
    <n v="32"/>
    <x v="1"/>
    <x v="5"/>
    <s v="2008-32"/>
    <x v="0"/>
  </r>
  <r>
    <m/>
    <d v="2008-08-10T00:00:00"/>
    <n v="7591.3899999999994"/>
    <n v="1547.44"/>
    <n v="9138.83"/>
    <m/>
    <n v="245"/>
    <n v="21.426168274331967"/>
    <n v="2428.09"/>
    <n v="28"/>
    <n v="273"/>
    <n v="122.53422222222223"/>
    <n v="28.676917231783818"/>
    <m/>
    <m/>
    <m/>
    <n v="33"/>
    <x v="1"/>
    <x v="6"/>
    <s v="2008-33"/>
    <x v="0"/>
  </r>
  <r>
    <n v="47"/>
    <d v="2008-08-11T00:00:00"/>
    <n v="0"/>
    <n v="0"/>
    <n v="0"/>
    <n v="0"/>
    <n v="0"/>
    <n v="0"/>
    <n v="0"/>
    <n v="0"/>
    <n v="0"/>
    <n v="0"/>
    <n v="0"/>
    <m/>
    <m/>
    <m/>
    <n v="33"/>
    <x v="1"/>
    <x v="0"/>
    <s v="2008-33"/>
    <x v="0"/>
  </r>
  <r>
    <n v="47"/>
    <d v="2008-08-12T00:00:00"/>
    <n v="925.78"/>
    <n v="0"/>
    <n v="0"/>
    <n v="668.35"/>
    <n v="53"/>
    <n v="12.610377358490567"/>
    <n v="257.43"/>
    <n v="7"/>
    <n v="60"/>
    <n v="36.775714285714287"/>
    <n v="15.429666666666666"/>
    <m/>
    <n v="0"/>
    <m/>
    <n v="33"/>
    <x v="1"/>
    <x v="1"/>
    <s v="2008-33"/>
    <x v="0"/>
  </r>
  <r>
    <n v="47"/>
    <d v="2008-08-13T00:00:00"/>
    <n v="809.6"/>
    <n v="0"/>
    <n v="0"/>
    <n v="646.15"/>
    <n v="38"/>
    <n v="17.003947368421052"/>
    <n v="163.55000000000001"/>
    <n v="7"/>
    <n v="45"/>
    <n v="23.364285714285717"/>
    <n v="17.993333333333336"/>
    <m/>
    <n v="0.1"/>
    <m/>
    <n v="33"/>
    <x v="1"/>
    <x v="2"/>
    <s v="2008-33"/>
    <x v="0"/>
  </r>
  <r>
    <n v="47"/>
    <d v="2008-08-14T00:00:00"/>
    <n v="1651.69"/>
    <n v="0"/>
    <n v="0"/>
    <n v="713.45"/>
    <n v="41"/>
    <n v="17.401219512195123"/>
    <n v="938.24"/>
    <n v="6"/>
    <n v="47"/>
    <n v="156.37333333333333"/>
    <n v="35.142340425531913"/>
    <m/>
    <n v="0"/>
    <m/>
    <n v="33"/>
    <x v="1"/>
    <x v="3"/>
    <s v="2008-33"/>
    <x v="0"/>
  </r>
  <r>
    <n v="47"/>
    <d v="2008-08-15T00:00:00"/>
    <n v="1488.83"/>
    <n v="0"/>
    <n v="0"/>
    <n v="1349.6"/>
    <n v="47"/>
    <n v="28.714893617021275"/>
    <n v="139.22999999999999"/>
    <n v="4"/>
    <n v="51"/>
    <n v="34.807499999999997"/>
    <n v="29.192745098039214"/>
    <m/>
    <n v="0.05"/>
    <m/>
    <n v="33"/>
    <x v="1"/>
    <x v="4"/>
    <s v="2008-33"/>
    <x v="0"/>
  </r>
  <r>
    <n v="47"/>
    <d v="2008-08-16T00:00:00"/>
    <n v="977.27"/>
    <n v="0"/>
    <n v="0"/>
    <n v="764.25"/>
    <n v="39"/>
    <n v="19.596153846153847"/>
    <n v="213.02"/>
    <n v="6"/>
    <n v="45"/>
    <n v="35.503333333333337"/>
    <n v="21.717111111111112"/>
    <m/>
    <n v="0.1"/>
    <m/>
    <n v="33"/>
    <x v="1"/>
    <x v="5"/>
    <s v="2008-33"/>
    <x v="0"/>
  </r>
  <r>
    <m/>
    <d v="2008-08-17T00:00:00"/>
    <n v="5853.17"/>
    <n v="1821.97"/>
    <n v="7675.14"/>
    <m/>
    <n v="218"/>
    <n v="15.887765283713643"/>
    <n v="1711.47"/>
    <n v="30"/>
    <n v="248"/>
    <n v="47.804027777777776"/>
    <n v="19.91253277244704"/>
    <m/>
    <m/>
    <m/>
    <n v="34"/>
    <x v="1"/>
    <x v="6"/>
    <s v="2008-34"/>
    <x v="0"/>
  </r>
  <r>
    <n v="48"/>
    <d v="2008-08-18T00:00:00"/>
    <n v="647.36"/>
    <n v="0"/>
    <n v="0"/>
    <n v="516.25"/>
    <n v="43"/>
    <n v="12.005813953488373"/>
    <n v="131.11000000000001"/>
    <n v="5"/>
    <n v="48"/>
    <n v="26.222000000000001"/>
    <n v="13.486666666666666"/>
    <m/>
    <n v="0"/>
    <m/>
    <n v="34"/>
    <x v="1"/>
    <x v="0"/>
    <s v="2008-34"/>
    <x v="0"/>
  </r>
  <r>
    <n v="48"/>
    <d v="2008-08-19T00:00:00"/>
    <n v="1113.81"/>
    <n v="0"/>
    <n v="0"/>
    <n v="789.55"/>
    <n v="38"/>
    <n v="20.777631578947368"/>
    <n v="324.26"/>
    <n v="5"/>
    <n v="43"/>
    <n v="64.852000000000004"/>
    <n v="25.902558139534882"/>
    <m/>
    <n v="0"/>
    <m/>
    <n v="34"/>
    <x v="1"/>
    <x v="1"/>
    <s v="2008-34"/>
    <x v="0"/>
  </r>
  <r>
    <n v="48"/>
    <d v="2008-08-20T00:00:00"/>
    <n v="889.65"/>
    <n v="0"/>
    <n v="0"/>
    <n v="655.1"/>
    <n v="39"/>
    <n v="16.797435897435896"/>
    <n v="234.55"/>
    <n v="7"/>
    <n v="46"/>
    <n v="33.50714285714286"/>
    <n v="19.34021739130435"/>
    <m/>
    <n v="2.2000000000000002"/>
    <m/>
    <n v="34"/>
    <x v="1"/>
    <x v="2"/>
    <s v="2008-34"/>
    <x v="0"/>
  </r>
  <r>
    <n v="48"/>
    <d v="2008-08-21T00:00:00"/>
    <n v="968.04"/>
    <n v="0"/>
    <n v="0"/>
    <n v="756.28"/>
    <n v="42"/>
    <n v="18.006666666666668"/>
    <n v="211.79"/>
    <n v="7"/>
    <n v="49"/>
    <n v="30.255714285714284"/>
    <n v="19.756530612244898"/>
    <m/>
    <n v="0"/>
    <m/>
    <n v="34"/>
    <x v="1"/>
    <x v="3"/>
    <s v="2008-34"/>
    <x v="0"/>
  </r>
  <r>
    <n v="48"/>
    <d v="2008-08-22T00:00:00"/>
    <n v="1422.87"/>
    <n v="0"/>
    <n v="0"/>
    <n v="1045"/>
    <n v="53"/>
    <n v="19.716981132075471"/>
    <n v="377.87"/>
    <n v="8"/>
    <n v="61"/>
    <n v="47.233750000000001"/>
    <n v="23.32573770491803"/>
    <m/>
    <n v="3"/>
    <m/>
    <n v="34"/>
    <x v="1"/>
    <x v="4"/>
    <s v="2008-34"/>
    <x v="0"/>
  </r>
  <r>
    <n v="48"/>
    <d v="2008-08-23T00:00:00"/>
    <n v="1159.5999999999999"/>
    <n v="0"/>
    <n v="0"/>
    <n v="751.9"/>
    <n v="35"/>
    <n v="21.482857142857142"/>
    <n v="407.7"/>
    <n v="7"/>
    <n v="42"/>
    <n v="58.24285714285714"/>
    <n v="27.609523809523807"/>
    <m/>
    <n v="-0.2"/>
    <m/>
    <n v="34"/>
    <x v="1"/>
    <x v="5"/>
    <s v="2008-34"/>
    <x v="0"/>
  </r>
  <r>
    <m/>
    <d v="2008-08-24T00:00:00"/>
    <n v="6201.33"/>
    <n v="2564.69"/>
    <n v="8766.02"/>
    <m/>
    <n v="250"/>
    <n v="18.131231061911823"/>
    <n v="1687.28"/>
    <n v="39"/>
    <n v="289"/>
    <n v="43.385577380952384"/>
    <n v="21.57020572069877"/>
    <m/>
    <m/>
    <m/>
    <n v="35"/>
    <x v="1"/>
    <x v="6"/>
    <s v="2008-35"/>
    <x v="0"/>
  </r>
  <r>
    <n v="49"/>
    <d v="2008-08-25T00:00:00"/>
    <n v="685.83"/>
    <n v="0"/>
    <n v="0"/>
    <n v="451"/>
    <n v="32"/>
    <n v="14.09375"/>
    <n v="234.83"/>
    <n v="5"/>
    <n v="37"/>
    <n v="46.966000000000001"/>
    <n v="18.535945945945947"/>
    <m/>
    <n v="0"/>
    <m/>
    <n v="35"/>
    <x v="1"/>
    <x v="0"/>
    <s v="2008-35"/>
    <x v="0"/>
  </r>
  <r>
    <n v="49"/>
    <d v="2008-08-26T00:00:00"/>
    <n v="397.97"/>
    <n v="0"/>
    <n v="0"/>
    <n v="271.55"/>
    <n v="28"/>
    <n v="9.6982142857142861"/>
    <n v="126.42"/>
    <n v="4"/>
    <n v="32"/>
    <n v="31.605"/>
    <n v="12.436562500000001"/>
    <m/>
    <n v="0"/>
    <m/>
    <n v="35"/>
    <x v="1"/>
    <x v="1"/>
    <s v="2008-35"/>
    <x v="0"/>
  </r>
  <r>
    <n v="49"/>
    <d v="2008-08-27T00:00:00"/>
    <n v="998.23"/>
    <n v="0"/>
    <n v="0"/>
    <n v="354.7"/>
    <n v="29"/>
    <n v="12.23103448275862"/>
    <n v="643.53"/>
    <n v="5"/>
    <n v="34"/>
    <n v="128.70599999999999"/>
    <n v="29.359705882352941"/>
    <m/>
    <n v="-0.9"/>
    <m/>
    <n v="35"/>
    <x v="1"/>
    <x v="2"/>
    <s v="2008-35"/>
    <x v="0"/>
  </r>
  <r>
    <n v="49"/>
    <d v="2008-08-28T00:00:00"/>
    <n v="784.33"/>
    <n v="0"/>
    <n v="0"/>
    <n v="646.5"/>
    <n v="26"/>
    <n v="24.865384615384617"/>
    <n v="137.83000000000001"/>
    <n v="3"/>
    <n v="29"/>
    <n v="45.943333333333335"/>
    <n v="27.045862068965519"/>
    <m/>
    <n v="0"/>
    <m/>
    <n v="35"/>
    <x v="1"/>
    <x v="3"/>
    <s v="2008-35"/>
    <x v="0"/>
  </r>
  <r>
    <n v="49"/>
    <d v="2008-08-29T00:00:00"/>
    <n v="1726.38"/>
    <n v="0"/>
    <n v="0"/>
    <n v="1028.5"/>
    <n v="50"/>
    <n v="20.57"/>
    <n v="697.88"/>
    <n v="5"/>
    <n v="55"/>
    <n v="139.57599999999999"/>
    <n v="31.388727272727273"/>
    <m/>
    <n v="0"/>
    <m/>
    <n v="35"/>
    <x v="1"/>
    <x v="4"/>
    <s v="2008-35"/>
    <x v="0"/>
  </r>
  <r>
    <n v="49"/>
    <d v="2008-08-30T00:00:00"/>
    <n v="665.42"/>
    <n v="0"/>
    <n v="0"/>
    <n v="480.6"/>
    <n v="26"/>
    <n v="18.484615384615385"/>
    <n v="184.83"/>
    <n v="3"/>
    <n v="29"/>
    <n v="61.610000000000007"/>
    <n v="22.945862068965518"/>
    <m/>
    <n v="-0.05"/>
    <m/>
    <n v="35"/>
    <x v="1"/>
    <x v="5"/>
    <s v="2008-35"/>
    <x v="0"/>
  </r>
  <r>
    <m/>
    <d v="2008-08-31T00:00:00"/>
    <n v="5258.16"/>
    <n v="1423.61"/>
    <n v="6681.7699999999995"/>
    <m/>
    <n v="191"/>
    <n v="16.65716646141215"/>
    <n v="2025.3199999999997"/>
    <n v="25"/>
    <n v="216"/>
    <n v="75.734388888888887"/>
    <n v="23.618777623159531"/>
    <m/>
    <m/>
    <m/>
    <n v="36"/>
    <x v="1"/>
    <x v="6"/>
    <s v="2008-36"/>
    <x v="0"/>
  </r>
  <r>
    <n v="50"/>
    <d v="2008-09-01T00:00:00"/>
    <n v="1347.57"/>
    <n v="0"/>
    <n v="0"/>
    <n v="463.9"/>
    <n v="36"/>
    <n v="12.886111111111111"/>
    <n v="883.67"/>
    <n v="6"/>
    <n v="42"/>
    <n v="147.27833333333334"/>
    <n v="32.085000000000001"/>
    <m/>
    <n v="-11.75"/>
    <m/>
    <n v="36"/>
    <x v="1"/>
    <x v="0"/>
    <s v="2008-36"/>
    <x v="0"/>
  </r>
  <r>
    <n v="50"/>
    <d v="2008-09-02T00:00:00"/>
    <n v="533.91999999999996"/>
    <n v="0"/>
    <n v="0"/>
    <n v="464.85"/>
    <n v="32"/>
    <n v="14.526562500000001"/>
    <n v="69.069999999999993"/>
    <n v="3"/>
    <n v="35"/>
    <n v="23.02333333333333"/>
    <n v="15.254857142857144"/>
    <m/>
    <n v="0"/>
    <m/>
    <n v="36"/>
    <x v="1"/>
    <x v="1"/>
    <s v="2008-36"/>
    <x v="0"/>
  </r>
  <r>
    <n v="50"/>
    <d v="2008-09-03T00:00:00"/>
    <n v="537.30999999999995"/>
    <n v="0"/>
    <n v="0"/>
    <n v="434.15"/>
    <n v="35"/>
    <n v="12.404285714285713"/>
    <n v="103.16"/>
    <n v="3"/>
    <n v="38"/>
    <n v="34.386666666666663"/>
    <n v="14.139736842105261"/>
    <m/>
    <n v="0.8"/>
    <m/>
    <n v="36"/>
    <x v="1"/>
    <x v="2"/>
    <s v="2008-36"/>
    <x v="0"/>
  </r>
  <r>
    <n v="50"/>
    <d v="2008-09-04T00:00:00"/>
    <n v="877.94"/>
    <n v="0"/>
    <n v="0"/>
    <n v="631.54999999999995"/>
    <n v="44"/>
    <n v="14.353409090909089"/>
    <n v="246.39"/>
    <n v="7"/>
    <n v="51"/>
    <n v="35.198571428571427"/>
    <n v="17.214509803921569"/>
    <m/>
    <n v="-0.4"/>
    <m/>
    <n v="36"/>
    <x v="1"/>
    <x v="3"/>
    <s v="2008-36"/>
    <x v="0"/>
  </r>
  <r>
    <n v="50"/>
    <d v="2008-09-05T00:00:00"/>
    <n v="1355.3"/>
    <n v="0"/>
    <n v="0"/>
    <n v="1300.3499999999999"/>
    <n v="38"/>
    <n v="34.219736842105263"/>
    <n v="55.3"/>
    <n v="2"/>
    <n v="40"/>
    <n v="27.65"/>
    <n v="33.891249999999999"/>
    <m/>
    <m/>
    <m/>
    <n v="36"/>
    <x v="1"/>
    <x v="4"/>
    <s v="2008-36"/>
    <x v="0"/>
  </r>
  <r>
    <n v="50"/>
    <d v="2008-09-06T00:00:00"/>
    <n v="1082.01"/>
    <n v="0"/>
    <n v="0"/>
    <n v="0"/>
    <n v="26"/>
    <n v="0"/>
    <n v="0"/>
    <n v="3"/>
    <n v="29"/>
    <n v="0"/>
    <n v="0"/>
    <m/>
    <n v="76.099999999999994"/>
    <m/>
    <n v="36"/>
    <x v="1"/>
    <x v="5"/>
    <s v="2008-36"/>
    <x v="0"/>
  </r>
  <r>
    <m/>
    <d v="2008-09-07T00:00:00"/>
    <n v="5734.05"/>
    <n v="1309.94"/>
    <n v="7043.99"/>
    <m/>
    <n v="211"/>
    <n v="14.731684209735198"/>
    <n v="1357.59"/>
    <n v="24"/>
    <n v="235"/>
    <n v="44.589484126984125"/>
    <n v="18.764225631480663"/>
    <m/>
    <m/>
    <m/>
    <n v="37"/>
    <x v="1"/>
    <x v="6"/>
    <s v="2008-37"/>
    <x v="0"/>
  </r>
  <r>
    <n v="51"/>
    <d v="2008-09-08T00:00:00"/>
    <n v="808.85"/>
    <n v="0"/>
    <n v="0"/>
    <n v="697.85"/>
    <n v="46"/>
    <n v="15.170652173913044"/>
    <n v="111"/>
    <n v="2"/>
    <n v="48"/>
    <n v="55.5"/>
    <n v="16.851041666666667"/>
    <m/>
    <n v="-0.5"/>
    <m/>
    <n v="37"/>
    <x v="1"/>
    <x v="0"/>
    <s v="2008-37"/>
    <x v="0"/>
  </r>
  <r>
    <n v="51"/>
    <d v="2008-09-09T00:00:00"/>
    <n v="897.95"/>
    <n v="0"/>
    <n v="0"/>
    <n v="673.55"/>
    <n v="42"/>
    <n v="16.036904761904761"/>
    <n v="225.45"/>
    <n v="7"/>
    <n v="49"/>
    <n v="32.207142857142856"/>
    <n v="18.346938775510203"/>
    <m/>
    <n v="0"/>
    <m/>
    <n v="37"/>
    <x v="1"/>
    <x v="1"/>
    <s v="2008-37"/>
    <x v="0"/>
  </r>
  <r>
    <n v="51"/>
    <d v="2008-09-10T00:00:00"/>
    <n v="662.42"/>
    <n v="0"/>
    <n v="0"/>
    <n v="526.15"/>
    <n v="35"/>
    <n v="15.032857142857143"/>
    <n v="136.27000000000001"/>
    <n v="4"/>
    <n v="39"/>
    <n v="34.067500000000003"/>
    <n v="16.985128205128206"/>
    <m/>
    <n v="0"/>
    <m/>
    <n v="37"/>
    <x v="1"/>
    <x v="2"/>
    <s v="2008-37"/>
    <x v="0"/>
  </r>
  <r>
    <n v="51"/>
    <d v="2008-09-11T00:00:00"/>
    <n v="1571.63"/>
    <n v="0"/>
    <n v="0"/>
    <n v="631.70000000000005"/>
    <n v="35"/>
    <n v="18.048571428571432"/>
    <n v="939.93"/>
    <n v="1"/>
    <n v="36"/>
    <n v="939.93"/>
    <n v="43.656388888888891"/>
    <s v="bakery 939.93"/>
    <n v="0"/>
    <m/>
    <n v="37"/>
    <x v="1"/>
    <x v="3"/>
    <s v="2008-37"/>
    <x v="0"/>
  </r>
  <r>
    <n v="51"/>
    <d v="2008-09-12T00:00:00"/>
    <n v="2801.26"/>
    <n v="0"/>
    <n v="0"/>
    <n v="2645.4"/>
    <n v="45"/>
    <n v="58.786666666666669"/>
    <n v="155.86000000000001"/>
    <n v="4"/>
    <n v="49"/>
    <n v="38.965000000000003"/>
    <n v="57.168571428571433"/>
    <s v="exchange paid 1354.97 Laidley cheque not counted 1452.08"/>
    <n v="0"/>
    <m/>
    <n v="37"/>
    <x v="1"/>
    <x v="4"/>
    <s v="2008-37"/>
    <x v="0"/>
  </r>
  <r>
    <n v="51"/>
    <d v="2008-09-13T00:00:00"/>
    <n v="1087.08"/>
    <n v="0"/>
    <n v="0"/>
    <n v="758.05"/>
    <n v="38"/>
    <n v="19.948684210526313"/>
    <n v="329.03"/>
    <n v="5"/>
    <n v="43"/>
    <n v="65.805999999999997"/>
    <n v="25.280930232558138"/>
    <m/>
    <n v="0"/>
    <m/>
    <n v="37"/>
    <x v="1"/>
    <x v="5"/>
    <s v="2008-37"/>
    <x v="0"/>
  </r>
  <r>
    <m/>
    <d v="2008-09-14T00:00:00"/>
    <n v="7829.1900000000005"/>
    <n v="2262.5300000000002"/>
    <n v="10091.720000000001"/>
    <m/>
    <n v="241"/>
    <n v="23.837389397406564"/>
    <n v="1897.5400000000002"/>
    <n v="23"/>
    <n v="264"/>
    <n v="194.41260714285713"/>
    <n v="29.714833199553922"/>
    <s v="Ewithout Exchange $8737 week"/>
    <m/>
    <m/>
    <n v="38"/>
    <x v="1"/>
    <x v="6"/>
    <s v="2008-38"/>
    <x v="0"/>
  </r>
  <r>
    <n v="52"/>
    <d v="2008-09-15T00:00:00"/>
    <n v="632.51"/>
    <n v="0"/>
    <n v="0"/>
    <n v="487.8"/>
    <n v="24"/>
    <n v="20.324999999999999"/>
    <n v="144.71"/>
    <n v="4"/>
    <n v="28"/>
    <n v="36.177500000000002"/>
    <n v="22.589642857142856"/>
    <m/>
    <m/>
    <m/>
    <n v="38"/>
    <x v="1"/>
    <x v="0"/>
    <s v="2008-38"/>
    <x v="0"/>
  </r>
  <r>
    <n v="52"/>
    <d v="2008-09-16T00:00:00"/>
    <n v="1092.29"/>
    <n v="0"/>
    <n v="0"/>
    <n v="558.54999999999995"/>
    <n v="39"/>
    <n v="14.32179487179487"/>
    <n v="533.74"/>
    <n v="5"/>
    <n v="44"/>
    <n v="106.748"/>
    <n v="24.824772727272727"/>
    <m/>
    <m/>
    <m/>
    <n v="38"/>
    <x v="1"/>
    <x v="1"/>
    <s v="2008-38"/>
    <x v="0"/>
  </r>
  <r>
    <n v="52"/>
    <d v="2008-09-17T00:00:00"/>
    <n v="963.27"/>
    <n v="0"/>
    <n v="0"/>
    <n v="650.25"/>
    <n v="33"/>
    <n v="19.704545454545453"/>
    <n v="313.02"/>
    <n v="10"/>
    <n v="43"/>
    <n v="31.302"/>
    <n v="22.401627906976742"/>
    <m/>
    <m/>
    <m/>
    <n v="38"/>
    <x v="1"/>
    <x v="2"/>
    <s v="2008-38"/>
    <x v="0"/>
  </r>
  <r>
    <n v="52"/>
    <d v="2008-09-18T00:00:00"/>
    <n v="981.19"/>
    <n v="0"/>
    <n v="0"/>
    <n v="796"/>
    <n v="45"/>
    <n v="17.68888888888889"/>
    <n v="185.19"/>
    <n v="6"/>
    <n v="51"/>
    <n v="30.864999999999998"/>
    <n v="19.239019607843137"/>
    <m/>
    <m/>
    <m/>
    <n v="38"/>
    <x v="1"/>
    <x v="3"/>
    <s v="2008-38"/>
    <x v="0"/>
  </r>
  <r>
    <n v="52"/>
    <d v="2008-09-19T00:00:00"/>
    <n v="1816.18"/>
    <n v="0"/>
    <n v="0"/>
    <n v="1627.75"/>
    <n v="57"/>
    <n v="28.557017543859651"/>
    <n v="188.43"/>
    <n v="4"/>
    <n v="61"/>
    <n v="47.107500000000002"/>
    <n v="29.773442622950821"/>
    <m/>
    <m/>
    <m/>
    <n v="38"/>
    <x v="1"/>
    <x v="4"/>
    <s v="2008-38"/>
    <x v="0"/>
  </r>
  <r>
    <n v="52"/>
    <d v="2008-09-20T00:00:00"/>
    <n v="972.37"/>
    <n v="0"/>
    <n v="0"/>
    <n v="652.79999999999995"/>
    <n v="26"/>
    <n v="25.107692307692307"/>
    <n v="319.57"/>
    <n v="7"/>
    <n v="33"/>
    <n v="45.652857142857144"/>
    <n v="29.465757575757571"/>
    <m/>
    <m/>
    <m/>
    <n v="38"/>
    <x v="1"/>
    <x v="5"/>
    <s v="2008-38"/>
    <x v="0"/>
  </r>
  <r>
    <m/>
    <d v="2008-09-21T00:00:00"/>
    <n v="6457.8099999999995"/>
    <n v="2761.08"/>
    <n v="9218.89"/>
    <m/>
    <n v="224"/>
    <n v="20.95082317779686"/>
    <n v="1684.66"/>
    <n v="36"/>
    <n v="260"/>
    <n v="49.642142857142858"/>
    <n v="24.715710549657306"/>
    <s v="Counting Bakery and MS and exchange"/>
    <m/>
    <m/>
    <n v="39"/>
    <x v="1"/>
    <x v="6"/>
    <s v="2008-39"/>
    <x v="0"/>
  </r>
  <r>
    <s v="1-01"/>
    <d v="2008-09-22T00:00:00"/>
    <n v="495.02"/>
    <n v="0"/>
    <n v="0"/>
    <n v="354.95"/>
    <n v="33"/>
    <n v="10.756060606060606"/>
    <n v="140.07"/>
    <n v="3"/>
    <n v="36"/>
    <n v="46.69"/>
    <n v="13.750555555555556"/>
    <m/>
    <n v="2"/>
    <m/>
    <n v="39"/>
    <x v="1"/>
    <x v="0"/>
    <s v="2008-39"/>
    <x v="0"/>
  </r>
  <r>
    <s v="1-01"/>
    <d v="2008-09-23T00:00:00"/>
    <n v="500.46"/>
    <n v="0"/>
    <n v="0"/>
    <n v="357.75"/>
    <n v="24"/>
    <n v="14.90625"/>
    <n v="142.71"/>
    <n v="5"/>
    <n v="29"/>
    <n v="28.542000000000002"/>
    <n v="17.257241379310347"/>
    <m/>
    <n v="0"/>
    <m/>
    <n v="39"/>
    <x v="1"/>
    <x v="1"/>
    <s v="2008-39"/>
    <x v="0"/>
  </r>
  <r>
    <s v="1-01"/>
    <d v="2008-09-24T00:00:00"/>
    <n v="870.5"/>
    <n v="0"/>
    <n v="0"/>
    <n v="806.3"/>
    <n v="42"/>
    <n v="19.197619047619046"/>
    <n v="64.2"/>
    <n v="3"/>
    <n v="45"/>
    <n v="21.400000000000002"/>
    <n v="19.344444444444445"/>
    <m/>
    <n v="-0.05"/>
    <m/>
    <n v="39"/>
    <x v="1"/>
    <x v="2"/>
    <s v="2008-39"/>
    <x v="0"/>
  </r>
  <r>
    <s v="1-01"/>
    <d v="2008-09-25T00:00:00"/>
    <n v="726.77"/>
    <n v="0"/>
    <n v="0"/>
    <n v="621.70000000000005"/>
    <n v="35"/>
    <n v="17.762857142857143"/>
    <n v="105.7"/>
    <n v="3"/>
    <n v="38"/>
    <n v="35.233333333333334"/>
    <n v="19.142105263157898"/>
    <m/>
    <n v="0.05"/>
    <m/>
    <n v="39"/>
    <x v="1"/>
    <x v="3"/>
    <s v="2008-39"/>
    <x v="0"/>
  </r>
  <r>
    <s v="1-01"/>
    <d v="2008-09-26T00:00:00"/>
    <n v="790.88"/>
    <n v="0"/>
    <n v="0"/>
    <n v="673.8"/>
    <n v="40"/>
    <n v="16.844999999999999"/>
    <n v="117.08"/>
    <n v="3"/>
    <n v="43"/>
    <n v="39.026666666666664"/>
    <n v="18.392558139534884"/>
    <m/>
    <n v="2"/>
    <m/>
    <n v="39"/>
    <x v="1"/>
    <x v="4"/>
    <s v="2008-39"/>
    <x v="0"/>
  </r>
  <r>
    <s v="1-01"/>
    <d v="2008-09-27T00:00:00"/>
    <n v="993.58"/>
    <n v="0"/>
    <n v="0"/>
    <n v="658"/>
    <n v="33"/>
    <n v="19.939393939393938"/>
    <n v="315.01"/>
    <n v="8"/>
    <n v="41"/>
    <n v="39.376249999999999"/>
    <n v="23.731951219512194"/>
    <s v="mulgowie hotel paid back bills "/>
    <m/>
    <m/>
    <n v="39"/>
    <x v="1"/>
    <x v="5"/>
    <s v="2008-39"/>
    <x v="0"/>
  </r>
  <r>
    <m/>
    <d v="2008-09-28T00:00:00"/>
    <n v="4377.21"/>
    <n v="3090.48"/>
    <n v="7467.6900000000005"/>
    <m/>
    <n v="207"/>
    <n v="16.567863455988455"/>
    <n v="884.77"/>
    <n v="25"/>
    <n v="232"/>
    <n v="35.04470833333334"/>
    <n v="18.603142666919222"/>
    <s v="Counting bakery, exchange. Darts, Rsl MS who pay thru till later"/>
    <m/>
    <m/>
    <n v="40"/>
    <x v="1"/>
    <x v="6"/>
    <s v="2008-40"/>
    <x v="0"/>
  </r>
  <r>
    <s v="1-02"/>
    <d v="2008-09-29T00:00:00"/>
    <n v="623.9"/>
    <n v="0"/>
    <n v="0"/>
    <n v="430.1"/>
    <n v="34"/>
    <n v="12.65"/>
    <n v="193.8"/>
    <n v="4"/>
    <n v="38"/>
    <n v="48.45"/>
    <n v="16.418421052631583"/>
    <s v="Darts not counted"/>
    <n v="-0.7"/>
    <m/>
    <n v="40"/>
    <x v="1"/>
    <x v="0"/>
    <s v="2008-40"/>
    <x v="0"/>
  </r>
  <r>
    <s v="1-02"/>
    <d v="2008-09-30T00:00:00"/>
    <n v="577.16"/>
    <n v="0"/>
    <n v="0"/>
    <n v="557.29999999999995"/>
    <n v="38"/>
    <n v="14.665789473684208"/>
    <n v="19.86"/>
    <n v="1"/>
    <n v="39"/>
    <n v="19.86"/>
    <n v="14.798974358974359"/>
    <m/>
    <n v="0"/>
    <m/>
    <n v="40"/>
    <x v="1"/>
    <x v="1"/>
    <s v="2008-40"/>
    <x v="0"/>
  </r>
  <r>
    <s v="1-02"/>
    <d v="2008-10-01T00:00:00"/>
    <n v="804.93"/>
    <n v="0"/>
    <n v="0"/>
    <n v="540.75"/>
    <n v="35"/>
    <n v="15.45"/>
    <n v="264.18"/>
    <n v="2"/>
    <n v="37"/>
    <n v="132.09"/>
    <n v="21.754864864864867"/>
    <s v="Bakery not counted, service kill of $249.92"/>
    <n v="0.65"/>
    <m/>
    <n v="40"/>
    <x v="1"/>
    <x v="2"/>
    <s v="2008-40"/>
    <x v="0"/>
  </r>
  <r>
    <s v="1-02"/>
    <d v="2008-10-02T00:00:00"/>
    <n v="711.11"/>
    <n v="0"/>
    <n v="0"/>
    <n v="619.65"/>
    <n v="41"/>
    <n v="15.113414634146341"/>
    <n v="91.46"/>
    <n v="3"/>
    <n v="44"/>
    <n v="30.486666666666665"/>
    <n v="16.161590909090908"/>
    <m/>
    <n v="0.35"/>
    <m/>
    <n v="40"/>
    <x v="1"/>
    <x v="3"/>
    <s v="2008-40"/>
    <x v="0"/>
  </r>
  <r>
    <s v="1-02"/>
    <d v="2008-10-03T00:00:00"/>
    <n v="1147.3599999999999"/>
    <n v="0"/>
    <n v="0"/>
    <n v="800.2"/>
    <n v="49"/>
    <n v="16.33061224489796"/>
    <n v="347.16"/>
    <n v="7"/>
    <n v="56"/>
    <n v="49.594285714285718"/>
    <n v="20.488571428571429"/>
    <m/>
    <n v="-0.2"/>
    <m/>
    <n v="40"/>
    <x v="1"/>
    <x v="4"/>
    <s v="2008-40"/>
    <x v="0"/>
  </r>
  <r>
    <s v="1-02"/>
    <d v="2008-10-04T00:00:00"/>
    <n v="1277.96"/>
    <n v="0"/>
    <n v="0"/>
    <n v="1137.75"/>
    <n v="38"/>
    <n v="29.940789473684209"/>
    <n v="140.21"/>
    <n v="3"/>
    <n v="41"/>
    <n v="46.736666666666672"/>
    <n v="31.169756097560978"/>
    <m/>
    <n v="0"/>
    <m/>
    <n v="40"/>
    <x v="1"/>
    <x v="5"/>
    <s v="2008-40"/>
    <x v="0"/>
  </r>
  <r>
    <m/>
    <d v="2008-10-05T00:00:00"/>
    <n v="5142.42"/>
    <n v="1987.58"/>
    <n v="7130"/>
    <m/>
    <n v="235"/>
    <n v="17.35843430440212"/>
    <n v="1056.67"/>
    <n v="20"/>
    <n v="255"/>
    <n v="54.536269841269842"/>
    <n v="20.132029785282352"/>
    <m/>
    <m/>
    <m/>
    <n v="41"/>
    <x v="1"/>
    <x v="6"/>
    <s v="2008-41"/>
    <x v="0"/>
  </r>
  <r>
    <s v="1-03"/>
    <d v="2008-10-06T00:00:00"/>
    <n v="513.12"/>
    <n v="0"/>
    <n v="0"/>
    <n v="422.35"/>
    <n v="32"/>
    <n v="13.198437500000001"/>
    <n v="90.77"/>
    <n v="3"/>
    <n v="35"/>
    <n v="30.256666666666664"/>
    <n v="14.660571428571428"/>
    <m/>
    <n v="0.1"/>
    <m/>
    <n v="41"/>
    <x v="1"/>
    <x v="0"/>
    <s v="2008-41"/>
    <x v="0"/>
  </r>
  <r>
    <s v="1-03"/>
    <d v="2008-10-07T00:00:00"/>
    <n v="1064.8900000000001"/>
    <n v="0"/>
    <n v="0"/>
    <n v="563.65"/>
    <n v="32"/>
    <n v="17.614062499999999"/>
    <n v="501.24"/>
    <n v="6"/>
    <n v="38"/>
    <n v="83.54"/>
    <n v="28.023421052631576"/>
    <m/>
    <n v="0.35"/>
    <m/>
    <n v="41"/>
    <x v="1"/>
    <x v="1"/>
    <s v="2008-41"/>
    <x v="0"/>
  </r>
  <r>
    <s v="1-03"/>
    <d v="2008-10-08T00:00:00"/>
    <n v="728.44"/>
    <n v="0"/>
    <n v="0"/>
    <n v="546"/>
    <n v="42"/>
    <n v="13"/>
    <n v="182.44"/>
    <n v="9"/>
    <n v="51"/>
    <n v="20.271111111111111"/>
    <n v="14.283137254901963"/>
    <m/>
    <n v="0.3"/>
    <m/>
    <n v="41"/>
    <x v="1"/>
    <x v="2"/>
    <s v="2008-41"/>
    <x v="0"/>
  </r>
  <r>
    <s v="1-03"/>
    <d v="2008-10-09T00:00:00"/>
    <n v="811.4"/>
    <n v="0"/>
    <n v="0"/>
    <n v="709.15"/>
    <n v="42"/>
    <n v="16.884523809523809"/>
    <n v="102.25"/>
    <n v="2"/>
    <n v="44"/>
    <n v="51.125"/>
    <n v="18.440909090909091"/>
    <m/>
    <n v="0"/>
    <m/>
    <n v="41"/>
    <x v="1"/>
    <x v="3"/>
    <s v="2008-41"/>
    <x v="0"/>
  </r>
  <r>
    <s v="1-03"/>
    <d v="2008-10-10T00:00:00"/>
    <n v="1395.71"/>
    <n v="0"/>
    <n v="0"/>
    <n v="1130.4000000000001"/>
    <n v="57"/>
    <n v="19.831578947368424"/>
    <n v="265.31"/>
    <n v="3"/>
    <n v="60"/>
    <n v="88.436666666666667"/>
    <n v="23.261833333333335"/>
    <m/>
    <n v="0"/>
    <m/>
    <n v="41"/>
    <x v="1"/>
    <x v="4"/>
    <s v="2008-41"/>
    <x v="0"/>
  </r>
  <r>
    <s v="1-03"/>
    <d v="2008-10-11T00:00:00"/>
    <n v="1158.17"/>
    <n v="0"/>
    <n v="0"/>
    <n v="846.65"/>
    <n v="39"/>
    <n v="21.708974358974359"/>
    <n v="311.52"/>
    <n v="4"/>
    <n v="43"/>
    <n v="77.88"/>
    <n v="26.934186046511631"/>
    <m/>
    <n v="0"/>
    <m/>
    <n v="41"/>
    <x v="1"/>
    <x v="5"/>
    <s v="2008-41"/>
    <x v="0"/>
  </r>
  <r>
    <m/>
    <d v="2008-10-12T00:00:00"/>
    <n v="5671.7300000000005"/>
    <n v="2898.79"/>
    <n v="8570.52"/>
    <m/>
    <n v="244"/>
    <n v="17.039596185977768"/>
    <n v="1453.53"/>
    <n v="27"/>
    <n v="271"/>
    <n v="58.584907407407407"/>
    <n v="20.934009701143168"/>
    <m/>
    <m/>
    <m/>
    <n v="42"/>
    <x v="1"/>
    <x v="6"/>
    <s v="2008-42"/>
    <x v="0"/>
  </r>
  <r>
    <s v="1-04"/>
    <d v="2008-10-13T00:00:00"/>
    <n v="515.54"/>
    <n v="0"/>
    <n v="0"/>
    <n v="277.75"/>
    <n v="28"/>
    <n v="9.9196428571428577"/>
    <n v="237.79"/>
    <n v="6"/>
    <n v="34"/>
    <n v="39.631666666666668"/>
    <n v="15.162941176470587"/>
    <s v="Minus Exchange 597.35, Bakery 764.66 and RSL 117.72 "/>
    <n v="-0.05"/>
    <m/>
    <n v="42"/>
    <x v="1"/>
    <x v="0"/>
    <s v="2008-42"/>
    <x v="0"/>
  </r>
  <r>
    <s v="1-04"/>
    <d v="2008-10-14T00:00:00"/>
    <n v="399.86"/>
    <n v="0"/>
    <n v="0"/>
    <n v="376.75"/>
    <n v="30"/>
    <n v="12.558333333333334"/>
    <n v="23.11"/>
    <n v="1"/>
    <n v="31"/>
    <n v="23.11"/>
    <n v="12.898709677419355"/>
    <m/>
    <n v="0.05"/>
    <m/>
    <n v="42"/>
    <x v="1"/>
    <x v="1"/>
    <s v="2008-42"/>
    <x v="0"/>
  </r>
  <r>
    <s v="1-04"/>
    <d v="2008-10-15T00:00:00"/>
    <n v="587.89"/>
    <n v="0"/>
    <n v="0"/>
    <n v="511.25"/>
    <n v="37"/>
    <n v="13.817567567567568"/>
    <n v="86.64"/>
    <n v="3"/>
    <n v="40"/>
    <n v="28.88"/>
    <n v="14.94725"/>
    <s v="    "/>
    <n v="0"/>
    <m/>
    <n v="42"/>
    <x v="1"/>
    <x v="2"/>
    <s v="2008-42"/>
    <x v="0"/>
  </r>
  <r>
    <s v="1-04"/>
    <d v="2008-10-16T00:00:00"/>
    <n v="828.85"/>
    <n v="0"/>
    <n v="0"/>
    <n v="616.54999999999995"/>
    <n v="40"/>
    <n v="15.413749999999999"/>
    <n v="212.3"/>
    <n v="6"/>
    <n v="46"/>
    <n v="35.383333333333333"/>
    <n v="18.018478260869564"/>
    <m/>
    <m/>
    <m/>
    <n v="42"/>
    <x v="1"/>
    <x v="3"/>
    <s v="2008-42"/>
    <x v="0"/>
  </r>
  <r>
    <s v="1-04"/>
    <d v="2008-10-17T00:00:00"/>
    <n v="1074.4100000000001"/>
    <n v="0"/>
    <n v="0"/>
    <n v="862.92"/>
    <n v="58"/>
    <n v="14.877931034482758"/>
    <n v="211.49"/>
    <n v="3"/>
    <n v="61"/>
    <n v="70.49666666666667"/>
    <n v="17.613278688524588"/>
    <m/>
    <m/>
    <m/>
    <n v="42"/>
    <x v="1"/>
    <x v="4"/>
    <s v="2008-42"/>
    <x v="0"/>
  </r>
  <r>
    <s v="1-04"/>
    <d v="2008-10-18T00:00:00"/>
    <n v="912.28"/>
    <n v="0"/>
    <n v="0"/>
    <n v="748.25"/>
    <n v="35"/>
    <n v="21.37857142857143"/>
    <n v="164.03"/>
    <n v="4"/>
    <n v="39"/>
    <n v="41.0075"/>
    <n v="23.391794871794872"/>
    <m/>
    <n v="0"/>
    <m/>
    <n v="42"/>
    <x v="1"/>
    <x v="5"/>
    <s v="2008-42"/>
    <x v="0"/>
  </r>
  <r>
    <m/>
    <d v="2008-10-19T00:00:00"/>
    <n v="4318.83"/>
    <n v="2271.09"/>
    <n v="6589.92"/>
    <m/>
    <n v="228"/>
    <n v="14.660966036849659"/>
    <n v="935.3599999999999"/>
    <n v="23"/>
    <n v="251"/>
    <n v="39.751527777777774"/>
    <n v="17.005408779179827"/>
    <m/>
    <m/>
    <m/>
    <n v="43"/>
    <x v="1"/>
    <x v="6"/>
    <s v="2008-43"/>
    <x v="0"/>
  </r>
  <r>
    <s v="1-05"/>
    <d v="2008-10-20T00:00:00"/>
    <n v="851.11"/>
    <n v="0"/>
    <n v="0"/>
    <n v="487.9"/>
    <n v="35"/>
    <n v="13.94"/>
    <n v="363.21"/>
    <n v="5"/>
    <n v="40"/>
    <n v="72.641999999999996"/>
    <n v="21.277749999999997"/>
    <m/>
    <n v="0"/>
    <m/>
    <n v="43"/>
    <x v="1"/>
    <x v="0"/>
    <s v="2008-43"/>
    <x v="0"/>
  </r>
  <r>
    <s v="1-05"/>
    <d v="2008-10-21T00:00:00"/>
    <n v="757.86"/>
    <n v="0"/>
    <n v="0"/>
    <n v="695.5"/>
    <n v="39"/>
    <n v="17.833333333333332"/>
    <n v="62.36"/>
    <n v="2"/>
    <n v="41"/>
    <n v="31.18"/>
    <n v="18.484390243902439"/>
    <m/>
    <n v="-0.05"/>
    <m/>
    <n v="43"/>
    <x v="1"/>
    <x v="1"/>
    <s v="2008-43"/>
    <x v="0"/>
  </r>
  <r>
    <s v="1-05"/>
    <d v="2008-10-22T00:00:00"/>
    <n v="594.38"/>
    <n v="0"/>
    <n v="0"/>
    <n v="555.4"/>
    <n v="28"/>
    <n v="19.835714285714285"/>
    <n v="38.979999999999997"/>
    <n v="3"/>
    <n v="31"/>
    <n v="12.993333333333332"/>
    <n v="19.173548387096773"/>
    <m/>
    <n v="0"/>
    <m/>
    <n v="43"/>
    <x v="1"/>
    <x v="2"/>
    <s v="2008-43"/>
    <x v="0"/>
  </r>
  <r>
    <s v="1-05"/>
    <d v="2008-10-23T00:00:00"/>
    <n v="491.99"/>
    <n v="0"/>
    <n v="0"/>
    <n v="311.05"/>
    <n v="28"/>
    <n v="11.108928571428573"/>
    <n v="180.94"/>
    <n v="6"/>
    <n v="34"/>
    <n v="30.156666666666666"/>
    <n v="14.470294117647059"/>
    <m/>
    <m/>
    <m/>
    <n v="43"/>
    <x v="1"/>
    <x v="3"/>
    <s v="2008-43"/>
    <x v="0"/>
  </r>
  <r>
    <s v="1-05"/>
    <d v="2008-10-24T00:00:00"/>
    <n v="1026.8599999999999"/>
    <n v="0"/>
    <n v="0"/>
    <n v="735.28"/>
    <n v="55"/>
    <n v="13.368727272727272"/>
    <n v="291.58"/>
    <n v="9"/>
    <n v="64"/>
    <n v="32.397777777777776"/>
    <n v="16.044687499999998"/>
    <s v="Exchange cash 1803.90 not counted in takings"/>
    <m/>
    <m/>
    <n v="43"/>
    <x v="1"/>
    <x v="4"/>
    <s v="2008-43"/>
    <x v="0"/>
  </r>
  <r>
    <s v="1-05"/>
    <d v="2008-10-25T00:00:00"/>
    <n v="1152.6199999999999"/>
    <n v="0"/>
    <n v="0"/>
    <n v="783.6"/>
    <n v="34"/>
    <n v="23.047058823529412"/>
    <n v="369.02"/>
    <n v="8"/>
    <n v="42"/>
    <n v="46.127499999999998"/>
    <n v="27.443333333333332"/>
    <m/>
    <n v="0.35"/>
    <m/>
    <n v="43"/>
    <x v="1"/>
    <x v="5"/>
    <s v="2008-43"/>
    <x v="0"/>
  </r>
  <r>
    <m/>
    <d v="2008-10-26T00:00:00"/>
    <n v="4874.82"/>
    <n v="3550.34"/>
    <n v="8425.16"/>
    <m/>
    <n v="219"/>
    <n v="16.522293714455479"/>
    <n v="1306.0899999999999"/>
    <n v="33"/>
    <n v="252"/>
    <n v="37.58287962962963"/>
    <n v="19.482333930329933"/>
    <m/>
    <m/>
    <m/>
    <n v="44"/>
    <x v="1"/>
    <x v="6"/>
    <s v="2008-44"/>
    <x v="0"/>
  </r>
  <r>
    <s v="1-06"/>
    <d v="2008-10-27T00:00:00"/>
    <n v="744.15"/>
    <n v="0"/>
    <n v="0"/>
    <n v="474.65"/>
    <n v="33"/>
    <n v="14.383333333333333"/>
    <n v="269.47000000000003"/>
    <n v="8"/>
    <n v="41"/>
    <n v="33.683750000000003"/>
    <n v="18.149268292682926"/>
    <m/>
    <n v="-0.1"/>
    <m/>
    <n v="44"/>
    <x v="1"/>
    <x v="0"/>
    <s v="2008-44"/>
    <x v="0"/>
  </r>
  <r>
    <s v="1-06"/>
    <d v="2008-10-28T00:00:00"/>
    <n v="685.68"/>
    <n v="0"/>
    <n v="0"/>
    <n v="549.1"/>
    <n v="47"/>
    <n v="11.682978723404256"/>
    <n v="136.58000000000001"/>
    <n v="5"/>
    <n v="52"/>
    <n v="27.316000000000003"/>
    <n v="13.186153846153847"/>
    <m/>
    <m/>
    <m/>
    <n v="44"/>
    <x v="1"/>
    <x v="1"/>
    <s v="2008-44"/>
    <x v="0"/>
  </r>
  <r>
    <s v="1-06"/>
    <d v="2008-10-29T00:00:00"/>
    <n v="718.21"/>
    <n v="0"/>
    <n v="0"/>
    <n v="595.5"/>
    <n v="34"/>
    <n v="17.514705882352942"/>
    <n v="122.71"/>
    <n v="2"/>
    <n v="36"/>
    <n v="61.354999999999997"/>
    <n v="19.950277777777778"/>
    <m/>
    <n v="-0.55000000000000004"/>
    <m/>
    <n v="44"/>
    <x v="1"/>
    <x v="2"/>
    <s v="2008-44"/>
    <x v="0"/>
  </r>
  <r>
    <s v="1-06"/>
    <d v="2008-10-30T00:00:00"/>
    <n v="1024.96"/>
    <n v="0"/>
    <n v="0"/>
    <n v="815.25"/>
    <n v="37"/>
    <n v="22.033783783783782"/>
    <n v="159.71"/>
    <n v="3"/>
    <n v="40"/>
    <n v="53.236666666666672"/>
    <n v="24.374000000000002"/>
    <m/>
    <m/>
    <m/>
    <n v="44"/>
    <x v="1"/>
    <x v="3"/>
    <s v="2008-44"/>
    <x v="0"/>
  </r>
  <r>
    <s v="1-06"/>
    <d v="2008-10-31T00:00:00"/>
    <n v="1388.38"/>
    <n v="0"/>
    <n v="0"/>
    <n v="1066"/>
    <n v="47"/>
    <n v="22.680851063829788"/>
    <n v="322.38"/>
    <n v="6"/>
    <n v="53"/>
    <n v="53.73"/>
    <n v="26.195849056603777"/>
    <m/>
    <n v="0"/>
    <m/>
    <n v="44"/>
    <x v="1"/>
    <x v="4"/>
    <s v="2008-44"/>
    <x v="0"/>
  </r>
  <r>
    <s v="1-06"/>
    <d v="2008-11-01T00:00:00"/>
    <n v="1077.75"/>
    <n v="0"/>
    <n v="0"/>
    <n v="600.35"/>
    <n v="31"/>
    <n v="19.366129032258065"/>
    <n v="855.04"/>
    <n v="9"/>
    <n v="40"/>
    <n v="95.004444444444445"/>
    <n v="36.384749999999997"/>
    <m/>
    <n v="0"/>
    <m/>
    <n v="44"/>
    <x v="1"/>
    <x v="5"/>
    <s v="2008-44"/>
    <x v="0"/>
  </r>
  <r>
    <m/>
    <d v="2008-11-02T00:00:00"/>
    <n v="5639.13"/>
    <n v="2776.33"/>
    <n v="8415.4599999999991"/>
    <m/>
    <n v="229"/>
    <n v="17.943630303160361"/>
    <n v="1865.89"/>
    <n v="33"/>
    <n v="262"/>
    <n v="54.054310185185187"/>
    <n v="23.040049828869723"/>
    <s v=" "/>
    <m/>
    <m/>
    <n v="45"/>
    <x v="1"/>
    <x v="6"/>
    <s v="2008-45"/>
    <x v="0"/>
  </r>
  <r>
    <s v="1-07"/>
    <d v="2008-11-03T00:00:00"/>
    <n v="542.61"/>
    <n v="0"/>
    <n v="0"/>
    <n v="378.4"/>
    <n v="29"/>
    <n v="13.048275862068964"/>
    <n v="164.21"/>
    <n v="6"/>
    <n v="35"/>
    <n v="27.368333333333336"/>
    <n v="15.503142857142857"/>
    <m/>
    <n v="-0.6"/>
    <m/>
    <n v="45"/>
    <x v="1"/>
    <x v="0"/>
    <s v="2008-45"/>
    <x v="0"/>
  </r>
  <r>
    <s v="1-07"/>
    <d v="2008-11-04T00:00:00"/>
    <n v="492.82"/>
    <n v="0"/>
    <n v="0"/>
    <n v="465.6"/>
    <n v="26"/>
    <n v="17.907692307692308"/>
    <n v="27.22"/>
    <n v="1"/>
    <n v="27"/>
    <n v="27.22"/>
    <n v="18.252592592592595"/>
    <m/>
    <n v="0.05"/>
    <m/>
    <n v="45"/>
    <x v="1"/>
    <x v="1"/>
    <s v="2008-45"/>
    <x v="0"/>
  </r>
  <r>
    <s v="1-07"/>
    <d v="2008-11-05T00:00:00"/>
    <n v="978.8"/>
    <n v="0"/>
    <n v="0"/>
    <n v="898.05"/>
    <n v="49"/>
    <n v="18.327551020408162"/>
    <n v="80.75"/>
    <n v="3"/>
    <n v="52"/>
    <n v="26.916666666666668"/>
    <n v="18.823076923076922"/>
    <s v="Exchange 26/9 not counted in takings"/>
    <n v="1.95"/>
    <m/>
    <n v="45"/>
    <x v="1"/>
    <x v="2"/>
    <s v="2008-45"/>
    <x v="0"/>
  </r>
  <r>
    <s v="1-07"/>
    <d v="2008-11-06T00:00:00"/>
    <n v="837.6"/>
    <n v="0"/>
    <n v="0"/>
    <n v="723.2"/>
    <n v="36"/>
    <n v="20.088888888888889"/>
    <n v="114.4"/>
    <n v="3"/>
    <n v="39"/>
    <n v="38.133333333333333"/>
    <n v="21.476923076923079"/>
    <m/>
    <n v="0"/>
    <m/>
    <n v="45"/>
    <x v="1"/>
    <x v="3"/>
    <s v="2008-45"/>
    <x v="0"/>
  </r>
  <r>
    <s v="1-07"/>
    <d v="2008-11-07T00:00:00"/>
    <n v="1176.3399999999999"/>
    <n v="0"/>
    <n v="0"/>
    <n v="953.44"/>
    <n v="47"/>
    <n v="20.285957446808514"/>
    <n v="222.9"/>
    <n v="7"/>
    <n v="54"/>
    <n v="31.842857142857145"/>
    <n v="21.784074074074077"/>
    <s v="Mulgowie Hall cheque not countedi takings"/>
    <n v="0"/>
    <m/>
    <n v="45"/>
    <x v="1"/>
    <x v="4"/>
    <s v="2008-45"/>
    <x v="0"/>
  </r>
  <r>
    <s v="1-07"/>
    <d v="2008-11-08T00:00:00"/>
    <n v="1277.68"/>
    <n v="0"/>
    <n v="0"/>
    <n v="937.2"/>
    <n v="36"/>
    <n v="26.033333333333335"/>
    <n v="340.48"/>
    <n v="9"/>
    <n v="45"/>
    <n v="37.831111111111113"/>
    <n v="28.392888888888891"/>
    <m/>
    <m/>
    <m/>
    <n v="45"/>
    <x v="1"/>
    <x v="5"/>
    <s v="2008-45"/>
    <x v="0"/>
  </r>
  <r>
    <m/>
    <d v="2008-11-09T00:00:00"/>
    <n v="5305.85"/>
    <n v="2614.35"/>
    <n v="7920.2000000000007"/>
    <m/>
    <n v="223"/>
    <n v="19.281949809866692"/>
    <n v="949.96"/>
    <n v="29"/>
    <n v="252"/>
    <n v="31.552050264550271"/>
    <n v="20.70544973544974"/>
    <m/>
    <m/>
    <m/>
    <n v="46"/>
    <x v="1"/>
    <x v="6"/>
    <s v="2008-46"/>
    <x v="0"/>
  </r>
  <r>
    <s v="1-08"/>
    <d v="2008-11-10T00:00:00"/>
    <n v="675.9"/>
    <n v="0"/>
    <n v="0"/>
    <n v="455.05"/>
    <n v="30"/>
    <n v="15.168333333333333"/>
    <n v="220.85"/>
    <n v="6"/>
    <n v="36"/>
    <n v="36.80833333333333"/>
    <n v="18.774999999999999"/>
    <m/>
    <n v="-7"/>
    <m/>
    <n v="46"/>
    <x v="1"/>
    <x v="0"/>
    <s v="2008-46"/>
    <x v="0"/>
  </r>
  <r>
    <s v="1-08"/>
    <d v="2008-11-11T00:00:00"/>
    <n v="553.37"/>
    <n v="0"/>
    <n v="0"/>
    <n v="471.9"/>
    <n v="41"/>
    <n v="11.509756097560976"/>
    <n v="81.47"/>
    <n v="2"/>
    <n v="43"/>
    <n v="40.734999999999999"/>
    <n v="12.869069767441861"/>
    <m/>
    <n v="-4.95"/>
    <m/>
    <n v="46"/>
    <x v="1"/>
    <x v="1"/>
    <s v="2008-46"/>
    <x v="0"/>
  </r>
  <r>
    <s v="1-08"/>
    <d v="2008-11-12T00:00:00"/>
    <n v="792.56"/>
    <n v="0"/>
    <n v="0"/>
    <n v="698.35"/>
    <n v="39"/>
    <n v="17.906410256410258"/>
    <n v="94.21"/>
    <n v="4"/>
    <n v="43"/>
    <n v="23.552499999999998"/>
    <n v="18.431627906976747"/>
    <m/>
    <n v="0"/>
    <m/>
    <n v="46"/>
    <x v="1"/>
    <x v="2"/>
    <s v="2008-46"/>
    <x v="0"/>
  </r>
  <r>
    <s v="1-08"/>
    <d v="2008-11-13T00:00:00"/>
    <n v="913.88"/>
    <n v="0"/>
    <n v="0"/>
    <n v="806.6"/>
    <n v="43"/>
    <n v="18.758139534883721"/>
    <n v="107.28"/>
    <n v="3"/>
    <n v="46"/>
    <n v="35.76"/>
    <n v="19.86695652173913"/>
    <m/>
    <n v="-0.3"/>
    <m/>
    <n v="46"/>
    <x v="1"/>
    <x v="3"/>
    <s v="2008-46"/>
    <x v="0"/>
  </r>
  <r>
    <s v="1-08"/>
    <d v="2008-11-14T00:00:00"/>
    <n v="1533.64"/>
    <n v="0"/>
    <n v="0"/>
    <n v="1309.8"/>
    <n v="62"/>
    <n v="21.125806451612902"/>
    <n v="223.84"/>
    <n v="4"/>
    <n v="66"/>
    <n v="55.96"/>
    <n v="23.236969696969695"/>
    <m/>
    <n v="0.05"/>
    <m/>
    <n v="46"/>
    <x v="1"/>
    <x v="4"/>
    <s v="2008-46"/>
    <x v="0"/>
  </r>
  <r>
    <s v="1-08"/>
    <d v="2008-11-15T00:00:00"/>
    <n v="1159.1300000000001"/>
    <n v="0"/>
    <n v="0"/>
    <n v="1037"/>
    <n v="41"/>
    <n v="25.292682926829269"/>
    <n v="122.13"/>
    <n v="4"/>
    <n v="45"/>
    <n v="30.532499999999999"/>
    <n v="25.758444444444446"/>
    <m/>
    <n v="0"/>
    <m/>
    <n v="46"/>
    <x v="1"/>
    <x v="5"/>
    <s v="2008-46"/>
    <x v="0"/>
  </r>
  <r>
    <m/>
    <d v="2008-11-16T00:00:00"/>
    <n v="5628.4800000000005"/>
    <n v="3059.36"/>
    <n v="8687.84"/>
    <m/>
    <n v="256"/>
    <n v="18.293521433438411"/>
    <n v="849.78"/>
    <n v="23"/>
    <n v="279"/>
    <n v="37.224722222222219"/>
    <n v="19.823011389595312"/>
    <m/>
    <m/>
    <m/>
    <n v="47"/>
    <x v="1"/>
    <x v="6"/>
    <s v="2008-47"/>
    <x v="0"/>
  </r>
  <r>
    <s v="1-09"/>
    <d v="2008-11-17T00:00:00"/>
    <n v="817.65"/>
    <n v="0"/>
    <n v="0"/>
    <n v="624.15"/>
    <n v="40"/>
    <n v="15.60375"/>
    <n v="193.5"/>
    <n v="5"/>
    <n v="45"/>
    <n v="38.700000000000003"/>
    <n v="18.169999999999998"/>
    <s v="$510.46 Baker taken off figures"/>
    <n v="-1"/>
    <m/>
    <n v="47"/>
    <x v="1"/>
    <x v="0"/>
    <s v="2008-47"/>
    <x v="0"/>
  </r>
  <r>
    <s v="1-09"/>
    <d v="2008-11-18T00:00:00"/>
    <n v="917.15"/>
    <n v="0"/>
    <n v="0"/>
    <n v="703.55"/>
    <n v="45"/>
    <n v="15.634444444444444"/>
    <n v="213.6"/>
    <n v="5"/>
    <n v="50"/>
    <n v="42.72"/>
    <n v="18.343"/>
    <m/>
    <n v="13.05"/>
    <m/>
    <n v="47"/>
    <x v="1"/>
    <x v="1"/>
    <s v="2008-47"/>
    <x v="0"/>
  </r>
  <r>
    <s v="1-09"/>
    <d v="2008-11-19T00:00:00"/>
    <n v="925.27"/>
    <n v="0"/>
    <n v="0"/>
    <n v="643.15"/>
    <n v="30"/>
    <n v="21.438333333333333"/>
    <n v="257.12"/>
    <n v="7"/>
    <n v="37"/>
    <n v="36.731428571428573"/>
    <n v="24.331621621621622"/>
    <m/>
    <n v="-25"/>
    <m/>
    <n v="47"/>
    <x v="1"/>
    <x v="2"/>
    <s v="2008-47"/>
    <x v="0"/>
  </r>
  <r>
    <s v="1-09"/>
    <d v="2008-11-20T00:00:00"/>
    <n v="1107.17"/>
    <n v="0"/>
    <n v="0"/>
    <n v="708.95"/>
    <n v="31"/>
    <n v="22.869354838709679"/>
    <n v="398.22"/>
    <n v="8"/>
    <n v="39"/>
    <n v="49.777500000000003"/>
    <n v="28.388974358974362"/>
    <m/>
    <n v="60.7"/>
    <m/>
    <n v="47"/>
    <x v="1"/>
    <x v="3"/>
    <s v="2008-47"/>
    <x v="0"/>
  </r>
  <r>
    <s v="1-09"/>
    <d v="2008-11-21T00:00:00"/>
    <n v="1170.1400000000001"/>
    <n v="0"/>
    <n v="0"/>
    <n v="1008.25"/>
    <n v="51"/>
    <n v="19.769607843137255"/>
    <n v="162.18"/>
    <n v="7"/>
    <n v="58"/>
    <n v="23.168571428571429"/>
    <n v="20.179827586206898"/>
    <s v="758.40 exchange taken off cash for day"/>
    <n v="3.1"/>
    <m/>
    <n v="47"/>
    <x v="1"/>
    <x v="4"/>
    <s v="2008-47"/>
    <x v="0"/>
  </r>
  <r>
    <s v="1-09"/>
    <d v="2008-11-22T00:00:00"/>
    <n v="1238.8499999999999"/>
    <n v="0"/>
    <n v="0"/>
    <n v="825"/>
    <n v="41"/>
    <n v="20.121951219512194"/>
    <n v="413.88"/>
    <n v="7"/>
    <n v="48"/>
    <n v="59.125714285714288"/>
    <n v="25.810000000000002"/>
    <m/>
    <m/>
    <m/>
    <n v="47"/>
    <x v="1"/>
    <x v="5"/>
    <s v="2008-47"/>
    <x v="0"/>
  </r>
  <r>
    <m/>
    <d v="2008-11-23T00:00:00"/>
    <n v="6176.23"/>
    <n v="3032.6"/>
    <n v="9208.83"/>
    <m/>
    <n v="238"/>
    <n v="19.239573613189485"/>
    <n v="1638.5"/>
    <n v="39"/>
    <n v="277"/>
    <n v="41.703869047619044"/>
    <n v="22.537237261133811"/>
    <m/>
    <m/>
    <m/>
    <n v="48"/>
    <x v="1"/>
    <x v="6"/>
    <s v="2008-48"/>
    <x v="0"/>
  </r>
  <r>
    <s v="1-10"/>
    <d v="2008-11-24T00:00:00"/>
    <n v="655.65"/>
    <n v="0"/>
    <n v="0"/>
    <n v="402.25"/>
    <n v="36"/>
    <n v="11.173611111111111"/>
    <n v="253.4"/>
    <n v="7"/>
    <n v="43"/>
    <n v="36.200000000000003"/>
    <n v="15.247674418604651"/>
    <s v="Bakery 498.02 not counted in takings"/>
    <n v="0.35"/>
    <m/>
    <n v="48"/>
    <x v="1"/>
    <x v="0"/>
    <s v="2008-48"/>
    <x v="0"/>
  </r>
  <r>
    <s v="1-10"/>
    <d v="2008-11-25T00:00:00"/>
    <n v="659.35"/>
    <n v="0"/>
    <n v="0"/>
    <n v="530.25"/>
    <n v="46"/>
    <n v="11.527173913043478"/>
    <n v="129.1"/>
    <n v="4"/>
    <n v="50"/>
    <n v="32.274999999999999"/>
    <n v="13.187000000000001"/>
    <m/>
    <n v="3.05"/>
    <m/>
    <n v="48"/>
    <x v="1"/>
    <x v="1"/>
    <s v="2008-48"/>
    <x v="0"/>
  </r>
  <r>
    <s v="1-10"/>
    <d v="2008-11-26T00:00:00"/>
    <n v="623.82000000000005"/>
    <n v="0"/>
    <n v="0"/>
    <n v="551.20000000000005"/>
    <n v="32"/>
    <n v="17.225000000000001"/>
    <n v="72.62"/>
    <n v="1"/>
    <n v="33"/>
    <n v="72.62"/>
    <n v="18.903636363636366"/>
    <m/>
    <n v="-0.1"/>
    <m/>
    <n v="48"/>
    <x v="1"/>
    <x v="2"/>
    <s v="2008-48"/>
    <x v="0"/>
  </r>
  <r>
    <s v="1-10"/>
    <d v="2008-11-27T00:00:00"/>
    <n v="930.03"/>
    <n v="0"/>
    <n v="0"/>
    <n v="817.8"/>
    <n v="49"/>
    <n v="16.689795918367345"/>
    <n v="112.23"/>
    <n v="5"/>
    <n v="54"/>
    <n v="22.446000000000002"/>
    <n v="17.222777777777779"/>
    <s v="Laidley Hotel $1212.58 not counted"/>
    <n v="-2.85"/>
    <m/>
    <n v="48"/>
    <x v="1"/>
    <x v="3"/>
    <s v="2008-48"/>
    <x v="0"/>
  </r>
  <r>
    <s v="1-10"/>
    <d v="2008-11-28T00:00:00"/>
    <n v="1206.69"/>
    <n v="0"/>
    <n v="0"/>
    <n v="908.25"/>
    <n v="42"/>
    <n v="21.625"/>
    <n v="298.44"/>
    <n v="5"/>
    <n v="47"/>
    <n v="59.688000000000002"/>
    <n v="25.674255319148937"/>
    <m/>
    <n v="-0.15"/>
    <m/>
    <n v="48"/>
    <x v="1"/>
    <x v="4"/>
    <s v="2008-48"/>
    <x v="0"/>
  </r>
  <r>
    <s v="1-10"/>
    <d v="2008-11-29T00:00:00"/>
    <n v="1084.3599999999999"/>
    <n v="0"/>
    <n v="0"/>
    <n v="614.04999999999995"/>
    <n v="36"/>
    <n v="17.056944444444444"/>
    <n v="470.31"/>
    <n v="8"/>
    <n v="44"/>
    <n v="58.78875"/>
    <n v="24.644545454545451"/>
    <m/>
    <n v="29"/>
    <m/>
    <n v="48"/>
    <x v="1"/>
    <x v="5"/>
    <s v="2008-48"/>
    <x v="0"/>
  </r>
  <r>
    <m/>
    <d v="2008-11-30T00:00:00"/>
    <n v="5159.9000000000005"/>
    <n v="2748.22"/>
    <n v="7908.1200000000008"/>
    <m/>
    <n v="241"/>
    <n v="15.882920897827731"/>
    <n v="1336.1"/>
    <n v="30"/>
    <n v="271"/>
    <n v="47.002958333333332"/>
    <n v="19.146648222285531"/>
    <m/>
    <m/>
    <m/>
    <n v="49"/>
    <x v="1"/>
    <x v="6"/>
    <s v="2008-49"/>
    <x v="0"/>
  </r>
  <r>
    <s v="1-11"/>
    <d v="2008-12-01T00:00:00"/>
    <n v="771.69"/>
    <n v="0"/>
    <n v="0"/>
    <n v="485.85"/>
    <n v="34"/>
    <n v="14.289705882352942"/>
    <n v="285.83999999999997"/>
    <n v="8"/>
    <n v="42"/>
    <n v="35.729999999999997"/>
    <n v="18.373571428571431"/>
    <m/>
    <n v="0.05"/>
    <m/>
    <n v="49"/>
    <x v="1"/>
    <x v="0"/>
    <s v="2008-49"/>
    <x v="1"/>
  </r>
  <r>
    <s v="1-11"/>
    <d v="2008-12-02T00:00:00"/>
    <n v="625.49"/>
    <n v="0"/>
    <n v="0"/>
    <n v="491.9"/>
    <n v="43"/>
    <n v="11.439534883720929"/>
    <n v="133.59"/>
    <n v="3"/>
    <n v="46"/>
    <n v="44.53"/>
    <n v="13.597608695652173"/>
    <m/>
    <n v="0"/>
    <m/>
    <n v="49"/>
    <x v="1"/>
    <x v="1"/>
    <s v="2008-49"/>
    <x v="1"/>
  </r>
  <r>
    <s v="1-11"/>
    <d v="2008-12-03T00:00:00"/>
    <n v="677"/>
    <n v="0"/>
    <n v="0"/>
    <n v="452.45"/>
    <n v="19"/>
    <n v="23.813157894736843"/>
    <n v="224.55"/>
    <n v="6"/>
    <n v="25"/>
    <n v="37.425000000000004"/>
    <n v="27.08"/>
    <m/>
    <n v="1"/>
    <m/>
    <n v="49"/>
    <x v="1"/>
    <x v="2"/>
    <s v="2008-49"/>
    <x v="1"/>
  </r>
  <r>
    <s v="1-11"/>
    <d v="2008-12-04T00:00:00"/>
    <n v="827.11"/>
    <n v="0"/>
    <n v="0"/>
    <n v="715.2"/>
    <n v="40"/>
    <n v="17.880000000000003"/>
    <n v="111.91"/>
    <n v="1"/>
    <n v="41"/>
    <n v="111.91"/>
    <n v="20.17341463414634"/>
    <m/>
    <n v="-0.05"/>
    <m/>
    <n v="49"/>
    <x v="1"/>
    <x v="3"/>
    <s v="2008-49"/>
    <x v="1"/>
  </r>
  <r>
    <s v="1-11"/>
    <d v="2008-12-05T00:00:00"/>
    <n v="1496.31"/>
    <n v="0"/>
    <n v="0"/>
    <n v="1033.75"/>
    <n v="66"/>
    <n v="15.662878787878787"/>
    <n v="462.56"/>
    <n v="7"/>
    <n v="73"/>
    <n v="66.08"/>
    <n v="20.497397260273971"/>
    <m/>
    <n v="0"/>
    <m/>
    <n v="49"/>
    <x v="1"/>
    <x v="4"/>
    <s v="2008-49"/>
    <x v="1"/>
  </r>
  <r>
    <s v="1-11"/>
    <d v="2008-12-06T00:00:00"/>
    <n v="1014.62"/>
    <n v="0"/>
    <n v="0"/>
    <n v="537.15"/>
    <n v="29"/>
    <n v="18.522413793103446"/>
    <n v="477.47"/>
    <n v="8"/>
    <n v="37"/>
    <n v="59.683750000000003"/>
    <n v="27.422162162162163"/>
    <m/>
    <n v="0"/>
    <m/>
    <n v="49"/>
    <x v="1"/>
    <x v="5"/>
    <s v="2008-49"/>
    <x v="1"/>
  </r>
  <r>
    <m/>
    <d v="2008-12-07T00:00:00"/>
    <n v="5412.22"/>
    <n v="3727.07"/>
    <n v="9139.2900000000009"/>
    <m/>
    <n v="231"/>
    <n v="16.934615206965493"/>
    <n v="1695.92"/>
    <n v="33"/>
    <n v="264"/>
    <n v="59.226458333333333"/>
    <n v="21.190692363467679"/>
    <s v="$1505 Show Society in accounts"/>
    <m/>
    <m/>
    <n v="50"/>
    <x v="1"/>
    <x v="6"/>
    <s v="2008-50"/>
    <x v="1"/>
  </r>
  <r>
    <s v="1-12"/>
    <d v="2008-12-08T00:00:00"/>
    <n v="608.91999999999996"/>
    <n v="0"/>
    <n v="0"/>
    <n v="418.7"/>
    <n v="34"/>
    <n v="12.314705882352941"/>
    <n v="190.22"/>
    <n v="5"/>
    <n v="39"/>
    <n v="38.043999999999997"/>
    <n v="15.613333333333332"/>
    <m/>
    <n v="0"/>
    <m/>
    <n v="50"/>
    <x v="1"/>
    <x v="0"/>
    <s v="2008-50"/>
    <x v="1"/>
  </r>
  <r>
    <s v="1-12"/>
    <d v="2008-12-09T00:00:00"/>
    <n v="992.62"/>
    <n v="0"/>
    <n v="0"/>
    <n v="622.6"/>
    <n v="42"/>
    <n v="14.823809523809524"/>
    <n v="370.02"/>
    <n v="9"/>
    <n v="51"/>
    <n v="41.11333333333333"/>
    <n v="19.463137254901962"/>
    <m/>
    <n v="1.05"/>
    <m/>
    <n v="50"/>
    <x v="1"/>
    <x v="1"/>
    <s v="2008-50"/>
    <x v="1"/>
  </r>
  <r>
    <s v="1-12"/>
    <d v="2008-12-10T00:00:00"/>
    <n v="888.73"/>
    <n v="0"/>
    <n v="0"/>
    <n v="650.15"/>
    <n v="37"/>
    <n v="17.57162162162162"/>
    <n v="238.58"/>
    <n v="6"/>
    <n v="43"/>
    <n v="39.763333333333335"/>
    <n v="20.668139534883721"/>
    <m/>
    <n v="-0.75"/>
    <m/>
    <n v="50"/>
    <x v="1"/>
    <x v="2"/>
    <s v="2008-50"/>
    <x v="1"/>
  </r>
  <r>
    <s v="1-12"/>
    <d v="2008-12-11T00:00:00"/>
    <n v="1533.94"/>
    <n v="0"/>
    <n v="0"/>
    <n v="1107.9000000000001"/>
    <n v="46"/>
    <n v="24.084782608695654"/>
    <n v="426.04"/>
    <n v="7"/>
    <n v="53"/>
    <n v="60.862857142857145"/>
    <n v="28.942264150943398"/>
    <m/>
    <n v="52.65"/>
    <m/>
    <n v="50"/>
    <x v="1"/>
    <x v="3"/>
    <s v="2008-50"/>
    <x v="1"/>
  </r>
  <r>
    <s v="1-12"/>
    <d v="2008-12-12T00:00:00"/>
    <n v="841.04"/>
    <n v="0"/>
    <n v="0"/>
    <n v="705.6"/>
    <n v="35"/>
    <n v="20.16"/>
    <n v="135.44"/>
    <n v="2"/>
    <n v="37"/>
    <n v="67.72"/>
    <n v="22.730810810810809"/>
    <m/>
    <n v="1.3"/>
    <m/>
    <n v="50"/>
    <x v="1"/>
    <x v="4"/>
    <s v="2008-50"/>
    <x v="1"/>
  </r>
  <r>
    <s v="1-12"/>
    <d v="2008-12-13T00:00:00"/>
    <n v="808.35"/>
    <n v="0"/>
    <n v="0"/>
    <n v="568.65"/>
    <n v="26"/>
    <n v="21.871153846153845"/>
    <n v="239.7"/>
    <n v="5"/>
    <n v="31"/>
    <n v="47.94"/>
    <n v="26.075806451612902"/>
    <m/>
    <n v="-5.75"/>
    <m/>
    <n v="50"/>
    <x v="1"/>
    <x v="5"/>
    <s v="2008-50"/>
    <x v="1"/>
  </r>
  <r>
    <m/>
    <d v="2008-12-14T00:00:00"/>
    <n v="5673.6"/>
    <n v="2602.21"/>
    <n v="8275.8100000000013"/>
    <m/>
    <n v="220"/>
    <n v="18.471012247105595"/>
    <n v="1600.0000000000002"/>
    <n v="34"/>
    <n v="254"/>
    <n v="49.240587301587304"/>
    <n v="22.24891525608102"/>
    <m/>
    <m/>
    <m/>
    <n v="51"/>
    <x v="1"/>
    <x v="6"/>
    <s v="2008-51"/>
    <x v="1"/>
  </r>
  <r>
    <s v="1-13"/>
    <d v="2008-12-15T00:00:00"/>
    <n v="1007.38"/>
    <n v="0"/>
    <n v="0"/>
    <n v="758.8"/>
    <n v="37"/>
    <n v="20.508108108108107"/>
    <n v="248.58"/>
    <n v="6"/>
    <n v="43"/>
    <n v="41.43"/>
    <n v="23.427441860465116"/>
    <m/>
    <n v="0"/>
    <m/>
    <n v="51"/>
    <x v="1"/>
    <x v="0"/>
    <s v="2008-51"/>
    <x v="1"/>
  </r>
  <r>
    <s v="1-13"/>
    <d v="2008-12-16T00:00:00"/>
    <n v="818.49"/>
    <n v="0"/>
    <n v="0"/>
    <n v="707.5"/>
    <n v="49"/>
    <n v="14.438775510204081"/>
    <n v="110.99"/>
    <n v="4"/>
    <n v="53"/>
    <n v="27.747499999999999"/>
    <n v="15.443207547169811"/>
    <m/>
    <n v="-0.2"/>
    <m/>
    <n v="51"/>
    <x v="1"/>
    <x v="1"/>
    <s v="2008-51"/>
    <x v="1"/>
  </r>
  <r>
    <s v="1-13"/>
    <d v="2008-12-17T00:00:00"/>
    <n v="1800.85"/>
    <n v="0"/>
    <n v="0"/>
    <n v="1641.55"/>
    <n v="35"/>
    <n v="46.901428571428568"/>
    <n v="159.30000000000001"/>
    <n v="4"/>
    <n v="39"/>
    <n v="39.825000000000003"/>
    <n v="46.175641025641021"/>
    <m/>
    <n v="0"/>
    <m/>
    <n v="51"/>
    <x v="1"/>
    <x v="2"/>
    <s v="2008-51"/>
    <x v="1"/>
  </r>
  <r>
    <s v="1-13"/>
    <d v="2008-12-18T00:00:00"/>
    <n v="1294.8900000000001"/>
    <n v="0"/>
    <n v="0"/>
    <n v="911.8"/>
    <n v="37"/>
    <n v="24.643243243243241"/>
    <n v="383.09"/>
    <n v="7"/>
    <n v="44"/>
    <n v="54.727142857142852"/>
    <n v="29.429318181818179"/>
    <m/>
    <n v="0.65"/>
    <m/>
    <n v="51"/>
    <x v="1"/>
    <x v="3"/>
    <s v="2008-51"/>
    <x v="1"/>
  </r>
  <r>
    <s v="1-13"/>
    <d v="2008-12-19T00:00:00"/>
    <n v="2207.73"/>
    <n v="0"/>
    <n v="0"/>
    <n v="1722.25"/>
    <n v="56"/>
    <n v="30.754464285714285"/>
    <n v="485.49"/>
    <n v="8"/>
    <n v="64"/>
    <n v="60.686250000000001"/>
    <n v="34.495937499999997"/>
    <m/>
    <n v="0"/>
    <m/>
    <n v="51"/>
    <x v="1"/>
    <x v="4"/>
    <s v="2008-51"/>
    <x v="1"/>
  </r>
  <r>
    <s v="1-13"/>
    <d v="2008-12-20T00:00:00"/>
    <n v="1564.95"/>
    <n v="0"/>
    <n v="0"/>
    <n v="884.6"/>
    <n v="22"/>
    <n v="40.209090909090911"/>
    <n v="680.35"/>
    <n v="9"/>
    <n v="31"/>
    <n v="75.594444444444449"/>
    <n v="50.482258064516131"/>
    <m/>
    <n v="0"/>
    <m/>
    <n v="51"/>
    <x v="1"/>
    <x v="5"/>
    <s v="2008-51"/>
    <x v="1"/>
  </r>
  <r>
    <m/>
    <d v="2008-12-21T00:00:00"/>
    <n v="8694.2900000000009"/>
    <n v="4311.51"/>
    <n v="13005.800000000001"/>
    <m/>
    <n v="236"/>
    <n v="29.575851771298201"/>
    <n v="2067.8000000000002"/>
    <n v="38"/>
    <n v="274"/>
    <n v="50.001722883597886"/>
    <n v="33.24230069660171"/>
    <m/>
    <m/>
    <m/>
    <n v="52"/>
    <x v="1"/>
    <x v="6"/>
    <s v="2008-52"/>
    <x v="1"/>
  </r>
  <r>
    <s v="1-14"/>
    <d v="2008-12-22T00:00:00"/>
    <n v="3276.73"/>
    <n v="0"/>
    <n v="0"/>
    <n v="2536.9499999999998"/>
    <n v="72"/>
    <n v="35.235416666666666"/>
    <n v="1189.78"/>
    <n v="19"/>
    <n v="91"/>
    <n v="62.62"/>
    <n v="40.953076923076921"/>
    <m/>
    <n v="0"/>
    <m/>
    <n v="52"/>
    <x v="1"/>
    <x v="0"/>
    <s v="2008-52"/>
    <x v="1"/>
  </r>
  <r>
    <s v="1-14"/>
    <d v="2008-12-23T00:00:00"/>
    <n v="4367.3599999999997"/>
    <n v="0"/>
    <n v="0"/>
    <n v="2276.6999999999998"/>
    <n v="69"/>
    <n v="32.995652173913044"/>
    <n v="2090.66"/>
    <n v="22"/>
    <n v="91"/>
    <n v="95.029999999999987"/>
    <n v="47.99296703296703"/>
    <m/>
    <n v="0"/>
    <m/>
    <n v="52"/>
    <x v="1"/>
    <x v="1"/>
    <s v="2008-52"/>
    <x v="1"/>
  </r>
  <r>
    <s v="1-14"/>
    <d v="2008-12-24T00:00:00"/>
    <n v="3250.51"/>
    <n v="0"/>
    <n v="0"/>
    <n v="2824.65"/>
    <n v="83"/>
    <n v="34.031927710843377"/>
    <n v="695.86"/>
    <n v="11"/>
    <n v="94"/>
    <n v="63.26"/>
    <n v="37.452234042553194"/>
    <m/>
    <n v="0"/>
    <m/>
    <n v="52"/>
    <x v="1"/>
    <x v="2"/>
    <s v="2008-52"/>
    <x v="1"/>
  </r>
  <r>
    <s v="1-14"/>
    <d v="2008-12-25T00:00:00"/>
    <n v="0"/>
    <n v="0"/>
    <n v="0"/>
    <n v="0"/>
    <n v="0"/>
    <n v="0"/>
    <n v="0"/>
    <n v="0"/>
    <n v="0"/>
    <n v="0"/>
    <n v="0"/>
    <m/>
    <m/>
    <m/>
    <n v="52"/>
    <x v="1"/>
    <x v="3"/>
    <s v="2008-52"/>
    <x v="1"/>
  </r>
  <r>
    <s v="1-14"/>
    <d v="2008-12-26T00:00:00"/>
    <n v="0"/>
    <n v="0"/>
    <n v="0"/>
    <n v="0"/>
    <n v="0"/>
    <n v="0"/>
    <n v="0"/>
    <n v="0"/>
    <n v="0"/>
    <n v="0"/>
    <n v="0"/>
    <m/>
    <m/>
    <m/>
    <n v="52"/>
    <x v="1"/>
    <x v="4"/>
    <s v="2008-52"/>
    <x v="0"/>
  </r>
  <r>
    <s v="1-14"/>
    <d v="2008-12-27T00:00:00"/>
    <n v="0"/>
    <n v="0"/>
    <n v="0"/>
    <n v="0"/>
    <n v="0"/>
    <n v="0"/>
    <n v="0"/>
    <n v="0"/>
    <n v="0"/>
    <n v="0"/>
    <n v="0"/>
    <m/>
    <m/>
    <m/>
    <n v="52"/>
    <x v="1"/>
    <x v="5"/>
    <s v="2008-52"/>
    <x v="0"/>
  </r>
  <r>
    <m/>
    <d v="2008-12-28T00:00:00"/>
    <n v="10894.6"/>
    <n v="2923.03"/>
    <n v="13817.630000000001"/>
    <m/>
    <n v="224"/>
    <n v="17.043832758570513"/>
    <n v="3976.2999999999997"/>
    <n v="52"/>
    <n v="276"/>
    <n v="36.818333333333328"/>
    <n v="21.066379666432855"/>
    <m/>
    <m/>
    <m/>
    <n v="53"/>
    <x v="1"/>
    <x v="6"/>
    <s v="2008-53"/>
    <x v="0"/>
  </r>
  <r>
    <s v="1-15"/>
    <d v="2008-12-29T00:00:00"/>
    <n v="525.95000000000005"/>
    <n v="0"/>
    <n v="0"/>
    <n v="525.95000000000005"/>
    <n v="31"/>
    <n v="16.966129032258067"/>
    <n v="0"/>
    <n v="0"/>
    <n v="31"/>
    <n v="0"/>
    <n v="16.966129032258067"/>
    <m/>
    <m/>
    <m/>
    <n v="53"/>
    <x v="1"/>
    <x v="0"/>
    <s v="2008-53"/>
    <x v="0"/>
  </r>
  <r>
    <s v="1-15"/>
    <d v="2008-12-30T00:00:00"/>
    <n v="468.72"/>
    <n v="0"/>
    <n v="0"/>
    <n v="400.1"/>
    <n v="26"/>
    <n v="15.38846153846154"/>
    <n v="68.62"/>
    <n v="1"/>
    <n v="27"/>
    <n v="68.62"/>
    <n v="17.36"/>
    <m/>
    <n v="-0.95"/>
    <m/>
    <n v="53"/>
    <x v="1"/>
    <x v="1"/>
    <s v="2008-53"/>
    <x v="0"/>
  </r>
  <r>
    <s v="1-15"/>
    <d v="2008-12-31T00:00:00"/>
    <n v="1329.95"/>
    <n v="0"/>
    <n v="0"/>
    <n v="729.7"/>
    <n v="46"/>
    <n v="15.86304347826087"/>
    <n v="605.85"/>
    <n v="8"/>
    <n v="54"/>
    <n v="75.731250000000003"/>
    <n v="24.732407407407411"/>
    <s v="Bakery 428.40 taken off"/>
    <n v="0"/>
    <m/>
    <n v="53"/>
    <x v="1"/>
    <x v="2"/>
    <s v="2008-53"/>
    <x v="0"/>
  </r>
  <r>
    <s v="1-15"/>
    <d v="2009-01-01T00:00:00"/>
    <n v="0"/>
    <n v="0"/>
    <n v="0"/>
    <n v="0"/>
    <n v="0"/>
    <n v="0"/>
    <n v="0"/>
    <n v="0"/>
    <n v="0"/>
    <n v="0"/>
    <n v="0"/>
    <m/>
    <m/>
    <m/>
    <n v="1"/>
    <x v="2"/>
    <x v="3"/>
    <s v="2009-1"/>
    <x v="0"/>
  </r>
  <r>
    <s v="1-15"/>
    <d v="2009-01-02T00:00:00"/>
    <n v="1121.69"/>
    <n v="0"/>
    <n v="0"/>
    <n v="873.9"/>
    <n v="46"/>
    <n v="18.997826086956522"/>
    <n v="247.79"/>
    <n v="8"/>
    <n v="54"/>
    <n v="30.973749999999999"/>
    <n v="20.772037037037038"/>
    <m/>
    <n v="-1"/>
    <m/>
    <n v="1"/>
    <x v="2"/>
    <x v="4"/>
    <s v="2009-1"/>
    <x v="0"/>
  </r>
  <r>
    <s v="1-15"/>
    <d v="2009-01-03T00:00:00"/>
    <n v="518.15"/>
    <n v="0"/>
    <n v="0"/>
    <n v="406.3"/>
    <n v="21"/>
    <n v="19.347619047619048"/>
    <n v="111.85"/>
    <n v="3"/>
    <n v="24"/>
    <n v="37.283333333333331"/>
    <n v="21.589583333333334"/>
    <m/>
    <n v="-0.1"/>
    <m/>
    <n v="1"/>
    <x v="2"/>
    <x v="5"/>
    <s v="2009-1"/>
    <x v="0"/>
  </r>
  <r>
    <m/>
    <d v="2009-01-04T00:00:00"/>
    <n v="3964.46"/>
    <n v="1971.21"/>
    <n v="5935.67"/>
    <m/>
    <n v="170"/>
    <n v="14.427179863926009"/>
    <n v="1034.1099999999999"/>
    <n v="20"/>
    <n v="190"/>
    <n v="35.43472222222222"/>
    <n v="16.903359468339307"/>
    <m/>
    <m/>
    <m/>
    <n v="2"/>
    <x v="2"/>
    <x v="6"/>
    <s v="2009-2"/>
    <x v="0"/>
  </r>
  <r>
    <s v="1-16"/>
    <d v="2009-01-05T00:00:00"/>
    <n v="656.1"/>
    <n v="0"/>
    <n v="0"/>
    <n v="475"/>
    <n v="34"/>
    <n v="13.970588235294118"/>
    <n v="181.1"/>
    <n v="7"/>
    <n v="41"/>
    <n v="25.87142857142857"/>
    <n v="16.002439024390245"/>
    <m/>
    <n v="-0.1"/>
    <m/>
    <n v="2"/>
    <x v="2"/>
    <x v="0"/>
    <s v="2009-2"/>
    <x v="0"/>
  </r>
  <r>
    <s v="1-16"/>
    <d v="2009-01-06T00:00:00"/>
    <n v="633.91"/>
    <n v="0"/>
    <n v="0"/>
    <n v="430.1"/>
    <n v="34"/>
    <n v="12.65"/>
    <n v="203.81"/>
    <n v="7"/>
    <n v="41"/>
    <n v="29.115714285714287"/>
    <n v="15.461219512195123"/>
    <m/>
    <n v="4.2"/>
    <m/>
    <n v="2"/>
    <x v="2"/>
    <x v="1"/>
    <s v="2009-2"/>
    <x v="0"/>
  </r>
  <r>
    <s v="1-16"/>
    <d v="2009-01-07T00:00:00"/>
    <n v="756.9"/>
    <n v="0"/>
    <n v="0"/>
    <n v="477.1"/>
    <n v="32"/>
    <n v="14.909375000000001"/>
    <n v="279.8"/>
    <n v="8"/>
    <n v="40"/>
    <n v="34.975000000000001"/>
    <n v="18.922500000000003"/>
    <m/>
    <n v="0"/>
    <m/>
    <n v="2"/>
    <x v="2"/>
    <x v="2"/>
    <s v="2009-2"/>
    <x v="0"/>
  </r>
  <r>
    <s v="1-16"/>
    <d v="2009-01-08T00:00:00"/>
    <n v="736.55"/>
    <n v="0"/>
    <n v="0"/>
    <n v="562.5"/>
    <n v="38"/>
    <n v="14.802631578947368"/>
    <n v="174.05"/>
    <n v="4"/>
    <n v="42"/>
    <n v="43.512500000000003"/>
    <n v="17.536904761904761"/>
    <m/>
    <n v="-0.5"/>
    <m/>
    <n v="2"/>
    <x v="2"/>
    <x v="3"/>
    <s v="2009-2"/>
    <x v="0"/>
  </r>
  <r>
    <s v="1-16"/>
    <d v="2009-01-09T00:00:00"/>
    <n v="1170.69"/>
    <n v="0"/>
    <n v="0"/>
    <n v="983.15"/>
    <n v="52"/>
    <n v="18.906730769230769"/>
    <n v="187.54"/>
    <n v="8"/>
    <n v="60"/>
    <n v="23.442499999999999"/>
    <n v="19.511500000000002"/>
    <m/>
    <n v="-10.050000000000001"/>
    <m/>
    <n v="2"/>
    <x v="2"/>
    <x v="4"/>
    <s v="2009-2"/>
    <x v="0"/>
  </r>
  <r>
    <s v="1-16"/>
    <d v="2009-01-10T00:00:00"/>
    <n v="1681.52"/>
    <n v="0"/>
    <n v="0"/>
    <n v="988.6"/>
    <n v="37"/>
    <n v="26.71891891891892"/>
    <n v="692.92"/>
    <n v="11"/>
    <n v="48"/>
    <n v="62.992727272727272"/>
    <n v="35.031666666666666"/>
    <m/>
    <m/>
    <m/>
    <n v="2"/>
    <x v="2"/>
    <x v="5"/>
    <s v="2009-2"/>
    <x v="0"/>
  </r>
  <r>
    <m/>
    <d v="2009-01-11T00:00:00"/>
    <n v="5635.67"/>
    <n v="1987.85"/>
    <n v="7623.52"/>
    <m/>
    <n v="227"/>
    <n v="16.993040750398531"/>
    <n v="1719.2199999999998"/>
    <n v="45"/>
    <n v="272"/>
    <n v="36.651645021645017"/>
    <n v="20.411038327526132"/>
    <m/>
    <m/>
    <m/>
    <n v="3"/>
    <x v="2"/>
    <x v="6"/>
    <s v="2009-3"/>
    <x v="0"/>
  </r>
  <r>
    <s v="1-17"/>
    <d v="2009-01-12T00:00:00"/>
    <n v="755.46"/>
    <n v="0"/>
    <n v="0"/>
    <n v="584.35"/>
    <n v="35"/>
    <n v="16.695714285714285"/>
    <n v="171.11"/>
    <n v="3"/>
    <n v="38"/>
    <n v="57.036666666666669"/>
    <n v="19.880526315789474"/>
    <m/>
    <n v="5.35"/>
    <m/>
    <n v="3"/>
    <x v="2"/>
    <x v="0"/>
    <s v="2009-3"/>
    <x v="0"/>
  </r>
  <r>
    <s v="1-17"/>
    <d v="2009-01-13T00:00:00"/>
    <n v="558.72"/>
    <n v="0"/>
    <n v="0"/>
    <n v="456.05"/>
    <n v="30"/>
    <n v="15.201666666666666"/>
    <n v="102.67"/>
    <n v="4"/>
    <n v="34"/>
    <n v="25.6675"/>
    <n v="16.432941176470589"/>
    <m/>
    <n v="0.55000000000000004"/>
    <m/>
    <n v="3"/>
    <x v="2"/>
    <x v="1"/>
    <s v="2009-3"/>
    <x v="0"/>
  </r>
  <r>
    <s v="1-17"/>
    <d v="2009-01-14T00:00:00"/>
    <n v="640.4"/>
    <n v="0"/>
    <n v="0"/>
    <n v="521.45000000000005"/>
    <n v="28"/>
    <n v="18.623214285714287"/>
    <n v="118.95"/>
    <n v="4"/>
    <n v="32"/>
    <n v="29.737500000000001"/>
    <n v="20.012500000000003"/>
    <m/>
    <n v="0"/>
    <m/>
    <n v="3"/>
    <x v="2"/>
    <x v="2"/>
    <s v="2009-3"/>
    <x v="0"/>
  </r>
  <r>
    <s v="1-17"/>
    <d v="2009-01-15T00:00:00"/>
    <n v="760.25"/>
    <n v="0"/>
    <n v="0"/>
    <n v="671.2"/>
    <n v="32"/>
    <n v="20.975000000000001"/>
    <n v="89.05"/>
    <n v="3"/>
    <n v="35"/>
    <n v="29.683333333333334"/>
    <n v="21.721428571428572"/>
    <m/>
    <n v="0"/>
    <m/>
    <n v="3"/>
    <x v="2"/>
    <x v="3"/>
    <s v="2009-3"/>
    <x v="0"/>
  </r>
  <r>
    <s v="1-17"/>
    <d v="2009-01-16T00:00:00"/>
    <n v="1738.24"/>
    <n v="0"/>
    <n v="0"/>
    <n v="1280.29"/>
    <n v="36"/>
    <n v="35.563611111111108"/>
    <n v="457.95"/>
    <n v="8"/>
    <n v="44"/>
    <n v="57.243749999999999"/>
    <n v="39.505454545454548"/>
    <m/>
    <n v="0.2"/>
    <m/>
    <n v="3"/>
    <x v="2"/>
    <x v="4"/>
    <s v="2009-3"/>
    <x v="0"/>
  </r>
  <r>
    <s v="1-17"/>
    <d v="2009-01-17T00:00:00"/>
    <n v="991.2"/>
    <n v="0"/>
    <n v="0"/>
    <n v="525.95000000000005"/>
    <n v="29"/>
    <n v="18.136206896551727"/>
    <n v="465.25"/>
    <n v="8"/>
    <n v="37"/>
    <n v="58.15625"/>
    <n v="26.789189189189191"/>
    <m/>
    <n v="0"/>
    <m/>
    <n v="3"/>
    <x v="2"/>
    <x v="5"/>
    <s v="2009-3"/>
    <x v="0"/>
  </r>
  <r>
    <m/>
    <d v="2009-01-18T00:00:00"/>
    <n v="5444.2699999999995"/>
    <n v="2984.04"/>
    <n v="8428.31"/>
    <m/>
    <n v="190"/>
    <n v="20.865902207626345"/>
    <n v="1404.98"/>
    <n v="30"/>
    <n v="220"/>
    <n v="42.920833333333327"/>
    <n v="24.057006633055394"/>
    <m/>
    <m/>
    <m/>
    <n v="4"/>
    <x v="2"/>
    <x v="6"/>
    <s v="2009-4"/>
    <x v="0"/>
  </r>
  <r>
    <s v="1-18"/>
    <d v="2009-01-19T00:00:00"/>
    <n v="995.01"/>
    <n v="0"/>
    <n v="0"/>
    <n v="687.7"/>
    <n v="33"/>
    <n v="20.83939393939394"/>
    <n v="307.61"/>
    <n v="7"/>
    <n v="40"/>
    <n v="43.944285714285719"/>
    <n v="24.882750000000001"/>
    <m/>
    <n v="0"/>
    <m/>
    <n v="4"/>
    <x v="2"/>
    <x v="0"/>
    <s v="2009-4"/>
    <x v="0"/>
  </r>
  <r>
    <s v="1-18"/>
    <d v="2009-01-20T00:00:00"/>
    <n v="1034.3399999999999"/>
    <n v="0"/>
    <n v="0"/>
    <n v="574.70000000000005"/>
    <n v="31"/>
    <n v="18.538709677419355"/>
    <n v="459.64"/>
    <n v="9"/>
    <n v="40"/>
    <n v="51.071111111111108"/>
    <n v="25.858500000000003"/>
    <m/>
    <n v="0.35"/>
    <m/>
    <n v="4"/>
    <x v="2"/>
    <x v="1"/>
    <s v="2009-4"/>
    <x v="0"/>
  </r>
  <r>
    <s v="1-18"/>
    <d v="2009-01-21T00:00:00"/>
    <n v="1055.53"/>
    <n v="0"/>
    <n v="0"/>
    <n v="1044.05"/>
    <n v="33"/>
    <n v="31.637878787878787"/>
    <n v="11.48"/>
    <n v="1"/>
    <n v="34"/>
    <n v="11.48"/>
    <n v="31.044999999999998"/>
    <m/>
    <n v="0.15"/>
    <m/>
    <n v="4"/>
    <x v="2"/>
    <x v="2"/>
    <s v="2009-4"/>
    <x v="0"/>
  </r>
  <r>
    <s v="1-18"/>
    <d v="2009-01-22T00:00:00"/>
    <n v="806.34"/>
    <n v="0"/>
    <n v="0"/>
    <n v="591.9"/>
    <n v="39"/>
    <n v="15.176923076923076"/>
    <n v="214.44"/>
    <n v="6"/>
    <n v="45"/>
    <n v="35.74"/>
    <n v="17.918666666666663"/>
    <m/>
    <n v="14.3"/>
    <m/>
    <n v="4"/>
    <x v="2"/>
    <x v="3"/>
    <s v="2009-4"/>
    <x v="0"/>
  </r>
  <r>
    <s v="1-18"/>
    <d v="2009-01-23T00:00:00"/>
    <n v="1072.25"/>
    <n v="0"/>
    <n v="0"/>
    <n v="965.2"/>
    <n v="47"/>
    <n v="20.53617021276596"/>
    <n v="107.05"/>
    <n v="3"/>
    <n v="50"/>
    <n v="35.68333333333333"/>
    <n v="21.445"/>
    <m/>
    <n v="2.15"/>
    <m/>
    <n v="4"/>
    <x v="2"/>
    <x v="4"/>
    <s v="2009-4"/>
    <x v="0"/>
  </r>
  <r>
    <s v="1-18"/>
    <d v="2009-01-24T00:00:00"/>
    <n v="1540.26"/>
    <n v="0"/>
    <n v="0"/>
    <n v="723.5"/>
    <n v="33"/>
    <n v="21.924242424242426"/>
    <n v="816.76"/>
    <n v="11"/>
    <n v="44"/>
    <n v="74.25090909090909"/>
    <n v="35.005909090909093"/>
    <m/>
    <n v="3.65"/>
    <m/>
    <n v="4"/>
    <x v="2"/>
    <x v="5"/>
    <s v="2009-4"/>
    <x v="0"/>
  </r>
  <r>
    <m/>
    <d v="2009-01-25T00:00:00"/>
    <n v="6503.7300000000005"/>
    <n v="3874.87"/>
    <n v="10743.89"/>
    <m/>
    <n v="216"/>
    <n v="21.442219686437259"/>
    <n v="1916.98"/>
    <n v="37"/>
    <n v="253"/>
    <n v="42.028273208273212"/>
    <n v="26.025970959595963"/>
    <m/>
    <m/>
    <m/>
    <n v="5"/>
    <x v="2"/>
    <x v="6"/>
    <s v="2009-5"/>
    <x v="0"/>
  </r>
  <r>
    <s v="1-19"/>
    <d v="2009-01-26T00:00:00"/>
    <n v="0"/>
    <n v="0"/>
    <n v="0"/>
    <n v="0"/>
    <n v="0"/>
    <n v="0"/>
    <n v="0"/>
    <n v="0"/>
    <n v="0"/>
    <n v="0"/>
    <n v="0"/>
    <s v="Ausralia day"/>
    <n v="4.1500000000000004"/>
    <m/>
    <n v="5"/>
    <x v="2"/>
    <x v="0"/>
    <s v="2009-5"/>
    <x v="0"/>
  </r>
  <r>
    <s v="1-19"/>
    <d v="2009-01-27T00:00:00"/>
    <n v="1166.25"/>
    <n v="0"/>
    <n v="0"/>
    <n v="982.55"/>
    <n v="45"/>
    <n v="21.834444444444443"/>
    <n v="168.68"/>
    <n v="6"/>
    <n v="51"/>
    <n v="28.113333333333333"/>
    <n v="22.573137254901962"/>
    <m/>
    <m/>
    <m/>
    <n v="5"/>
    <x v="2"/>
    <x v="1"/>
    <s v="2009-5"/>
    <x v="0"/>
  </r>
  <r>
    <s v="1-19"/>
    <d v="2009-01-28T00:00:00"/>
    <n v="741.54"/>
    <n v="0"/>
    <n v="0"/>
    <n v="474.75"/>
    <n v="40"/>
    <n v="11.86875"/>
    <n v="266.74"/>
    <n v="6"/>
    <n v="46"/>
    <n v="44.456666666666671"/>
    <n v="16.119347826086958"/>
    <m/>
    <m/>
    <m/>
    <n v="5"/>
    <x v="2"/>
    <x v="2"/>
    <s v="2009-5"/>
    <x v="0"/>
  </r>
  <r>
    <s v="1-19"/>
    <d v="2009-01-29T00:00:00"/>
    <n v="663.79"/>
    <n v="0"/>
    <n v="0"/>
    <n v="510.9"/>
    <n v="34"/>
    <n v="15.026470588235293"/>
    <n v="152.88999999999999"/>
    <n v="4"/>
    <n v="38"/>
    <n v="38.222499999999997"/>
    <n v="17.468157894736841"/>
    <m/>
    <m/>
    <m/>
    <n v="5"/>
    <x v="2"/>
    <x v="3"/>
    <s v="2009-5"/>
    <x v="0"/>
  </r>
  <r>
    <s v="1-19"/>
    <d v="2009-01-30T00:00:00"/>
    <n v="1644.38"/>
    <n v="0"/>
    <n v="0"/>
    <n v="1151"/>
    <n v="53"/>
    <n v="21.716981132075471"/>
    <n v="493.38"/>
    <n v="9"/>
    <n v="62"/>
    <n v="54.82"/>
    <n v="26.52225806451613"/>
    <m/>
    <m/>
    <m/>
    <n v="5"/>
    <x v="2"/>
    <x v="4"/>
    <s v="2009-5"/>
    <x v="0"/>
  </r>
  <r>
    <s v="1-19"/>
    <d v="2009-01-31T00:00:00"/>
    <n v="1122.0899999999999"/>
    <n v="0"/>
    <n v="0"/>
    <n v="852.2"/>
    <n v="34"/>
    <n v="25.064705882352943"/>
    <n v="269.89999999999998"/>
    <n v="5"/>
    <n v="39"/>
    <n v="53.98"/>
    <n v="28.771794871794871"/>
    <s v="$110.12 taken from EFT as Mulgowie Pub paid 23/1 bill"/>
    <m/>
    <m/>
    <n v="5"/>
    <x v="2"/>
    <x v="5"/>
    <s v="2009-5"/>
    <x v="0"/>
  </r>
  <r>
    <m/>
    <d v="2009-02-01T00:00:00"/>
    <n v="5338.05"/>
    <n v="2043.82"/>
    <n v="7381.87"/>
    <m/>
    <n v="206"/>
    <n v="15.918558674518025"/>
    <n v="1351.5900000000001"/>
    <n v="30"/>
    <n v="236"/>
    <n v="36.598750000000003"/>
    <n v="18.575782652006126"/>
    <m/>
    <m/>
    <m/>
    <n v="6"/>
    <x v="2"/>
    <x v="6"/>
    <s v="2009-6"/>
    <x v="0"/>
  </r>
  <r>
    <s v="1-20"/>
    <d v="2009-02-02T00:00:00"/>
    <n v="627.89"/>
    <n v="0"/>
    <n v="0"/>
    <n v="399.5"/>
    <n v="30"/>
    <n v="13.316666666666666"/>
    <n v="228.39"/>
    <n v="4"/>
    <n v="34"/>
    <n v="57.097499999999997"/>
    <n v="18.467352941176472"/>
    <m/>
    <m/>
    <m/>
    <n v="6"/>
    <x v="2"/>
    <x v="0"/>
    <s v="2009-6"/>
    <x v="0"/>
  </r>
  <r>
    <s v="1-20"/>
    <d v="2009-02-03T00:00:00"/>
    <n v="752.31"/>
    <n v="0"/>
    <n v="0"/>
    <n v="499.4"/>
    <n v="33"/>
    <n v="15.133333333333333"/>
    <n v="252.91"/>
    <n v="7"/>
    <n v="40"/>
    <n v="36.130000000000003"/>
    <n v="18.807749999999999"/>
    <m/>
    <m/>
    <m/>
    <n v="6"/>
    <x v="2"/>
    <x v="1"/>
    <s v="2009-6"/>
    <x v="0"/>
  </r>
  <r>
    <s v="1-20"/>
    <d v="2009-02-04T00:00:00"/>
    <n v="1456.13"/>
    <n v="0"/>
    <n v="0"/>
    <n v="1172.7"/>
    <n v="31"/>
    <n v="37.829032258064515"/>
    <n v="273.43"/>
    <n v="7"/>
    <n v="38"/>
    <n v="39.061428571428571"/>
    <n v="38.05605263157895"/>
    <m/>
    <m/>
    <m/>
    <n v="6"/>
    <x v="2"/>
    <x v="2"/>
    <s v="2009-6"/>
    <x v="0"/>
  </r>
  <r>
    <s v="1-20"/>
    <d v="2009-02-05T00:00:00"/>
    <n v="1088.1600000000001"/>
    <n v="0"/>
    <n v="0"/>
    <n v="992.45"/>
    <n v="50"/>
    <n v="19.849"/>
    <n v="95.71"/>
    <n v="3"/>
    <n v="53"/>
    <n v="31.903333333333332"/>
    <n v="20.531320754716983"/>
    <m/>
    <m/>
    <m/>
    <n v="6"/>
    <x v="2"/>
    <x v="3"/>
    <s v="2009-6"/>
    <x v="0"/>
  </r>
  <r>
    <s v="1-20"/>
    <d v="2009-02-06T00:00:00"/>
    <n v="1350.22"/>
    <n v="0"/>
    <n v="0"/>
    <n v="1112.33"/>
    <n v="29"/>
    <n v="38.356206896551718"/>
    <n v="237.89"/>
    <n v="5"/>
    <n v="34"/>
    <n v="47.577999999999996"/>
    <n v="39.712352941176462"/>
    <s v="minus bakery eft $1003.12"/>
    <m/>
    <m/>
    <n v="6"/>
    <x v="2"/>
    <x v="4"/>
    <s v="2009-6"/>
    <x v="0"/>
  </r>
  <r>
    <s v="1-20"/>
    <d v="2009-02-07T00:00:00"/>
    <n v="1244.28"/>
    <n v="0"/>
    <n v="0"/>
    <n v="1037"/>
    <n v="42"/>
    <n v="24.69047619047619"/>
    <n v="207.28"/>
    <n v="5"/>
    <n v="47"/>
    <n v="41.456000000000003"/>
    <n v="26.474042553191488"/>
    <m/>
    <m/>
    <m/>
    <n v="6"/>
    <x v="2"/>
    <x v="5"/>
    <s v="2009-6"/>
    <x v="0"/>
  </r>
  <r>
    <m/>
    <d v="2009-02-08T00:00:00"/>
    <n v="6518.99"/>
    <n v="2791.7"/>
    <n v="9310.6899999999987"/>
    <m/>
    <n v="215"/>
    <n v="24.8624525575154"/>
    <n v="1295.6099999999999"/>
    <n v="31"/>
    <n v="246"/>
    <n v="42.204376984126981"/>
    <n v="27.00814530364006"/>
    <m/>
    <m/>
    <m/>
    <n v="7"/>
    <x v="2"/>
    <x v="6"/>
    <s v="2009-7"/>
    <x v="0"/>
  </r>
  <r>
    <s v="1-21"/>
    <d v="2009-02-09T00:00:00"/>
    <n v="877.75"/>
    <n v="0"/>
    <n v="0"/>
    <n v="593.9"/>
    <n v="35"/>
    <n v="16.968571428571426"/>
    <n v="278.07"/>
    <n v="6"/>
    <n v="41"/>
    <n v="46.344999999999999"/>
    <n v="21.267560975609758"/>
    <s v="minus Show Society1505 and Mulgowie FC 125.25"/>
    <n v="1.05"/>
    <m/>
    <n v="7"/>
    <x v="2"/>
    <x v="0"/>
    <s v="2009-7"/>
    <x v="0"/>
  </r>
  <r>
    <s v="1-21"/>
    <d v="2009-02-10T00:00:00"/>
    <n v="953.46"/>
    <n v="0"/>
    <n v="0"/>
    <n v="519.45000000000005"/>
    <n v="31"/>
    <n v="16.756451612903227"/>
    <n v="434.04"/>
    <n v="7"/>
    <n v="38"/>
    <n v="62.005714285714291"/>
    <n v="25.091842105263158"/>
    <s v="minus RSL 59.52"/>
    <m/>
    <m/>
    <n v="7"/>
    <x v="2"/>
    <x v="1"/>
    <s v="2009-7"/>
    <x v="0"/>
  </r>
  <r>
    <s v="1-21"/>
    <d v="2009-02-11T00:00:00"/>
    <n v="1271.3699999999999"/>
    <n v="0"/>
    <n v="0"/>
    <n v="569"/>
    <n v="33"/>
    <n v="17.242424242424242"/>
    <n v="702.37"/>
    <n v="4"/>
    <n v="37"/>
    <n v="175.5925"/>
    <n v="34.361351351351345"/>
    <m/>
    <n v="-1"/>
    <m/>
    <n v="7"/>
    <x v="2"/>
    <x v="2"/>
    <s v="2009-7"/>
    <x v="0"/>
  </r>
  <r>
    <s v="1-21"/>
    <d v="2009-02-12T00:00:00"/>
    <n v="673.67"/>
    <n v="0"/>
    <n v="0"/>
    <n v="495.67"/>
    <n v="30"/>
    <n v="16.522333333333332"/>
    <n v="178.32"/>
    <n v="6"/>
    <n v="36"/>
    <n v="29.72"/>
    <n v="18.721944444444446"/>
    <m/>
    <n v="0"/>
    <m/>
    <n v="7"/>
    <x v="2"/>
    <x v="3"/>
    <s v="2009-7"/>
    <x v="0"/>
  </r>
  <r>
    <s v="1-21"/>
    <d v="2009-02-13T00:00:00"/>
    <n v="1306.9100000000001"/>
    <n v="0"/>
    <n v="0"/>
    <n v="1032"/>
    <n v="50"/>
    <n v="20.64"/>
    <n v="274.91000000000003"/>
    <n v="5"/>
    <n v="55"/>
    <n v="54.982000000000006"/>
    <n v="23.762"/>
    <s v="minus Edmund Park cheque"/>
    <n v="10"/>
    <m/>
    <n v="7"/>
    <x v="2"/>
    <x v="4"/>
    <s v="2009-7"/>
    <x v="0"/>
  </r>
  <r>
    <s v="1-21"/>
    <d v="2009-02-14T00:00:00"/>
    <n v="2057.91"/>
    <n v="0"/>
    <n v="0"/>
    <n v="816.8"/>
    <n v="36"/>
    <n v="22.688888888888886"/>
    <n v="1241.1099999999999"/>
    <n v="7"/>
    <n v="43"/>
    <n v="177.30142857142854"/>
    <n v="47.858372093023256"/>
    <m/>
    <m/>
    <m/>
    <n v="7"/>
    <x v="2"/>
    <x v="5"/>
    <s v="2009-7"/>
    <x v="0"/>
  </r>
  <r>
    <m/>
    <d v="2009-02-15T00:00:00"/>
    <n v="7141.07"/>
    <n v="3290.08"/>
    <n v="10431.15"/>
    <m/>
    <n v="215"/>
    <n v="18.469778251020184"/>
    <n v="3108.8199999999997"/>
    <n v="35"/>
    <n v="250"/>
    <n v="90.991107142857132"/>
    <n v="28.510511828281992"/>
    <m/>
    <m/>
    <m/>
    <n v="8"/>
    <x v="2"/>
    <x v="6"/>
    <s v="2009-8"/>
    <x v="0"/>
  </r>
  <r>
    <s v="1-22"/>
    <d v="2009-02-16T00:00:00"/>
    <n v="561"/>
    <n v="0"/>
    <n v="0"/>
    <n v="350.4"/>
    <n v="32"/>
    <n v="10.95"/>
    <n v="210.6"/>
    <n v="6"/>
    <n v="38"/>
    <n v="35.1"/>
    <n v="14.763157894736842"/>
    <s v="Hotel Laidley cheque taken off figures"/>
    <m/>
    <m/>
    <n v="8"/>
    <x v="2"/>
    <x v="0"/>
    <s v="2009-8"/>
    <x v="0"/>
  </r>
  <r>
    <s v="1-22"/>
    <d v="2009-02-17T00:00:00"/>
    <n v="1330.23"/>
    <n v="0"/>
    <n v="0"/>
    <n v="611.5"/>
    <n v="44"/>
    <n v="13.897727272727273"/>
    <n v="718.73"/>
    <n v="7"/>
    <n v="51"/>
    <n v="102.67571428571429"/>
    <n v="26.082941176470587"/>
    <m/>
    <m/>
    <m/>
    <n v="8"/>
    <x v="2"/>
    <x v="1"/>
    <s v="2009-8"/>
    <x v="0"/>
  </r>
  <r>
    <s v="1-22"/>
    <d v="2009-02-18T00:00:00"/>
    <n v="1101.8800000000001"/>
    <n v="0"/>
    <n v="0"/>
    <n v="699.55"/>
    <n v="36"/>
    <n v="19.431944444444444"/>
    <n v="402.33"/>
    <n v="5"/>
    <n v="41"/>
    <n v="80.465999999999994"/>
    <n v="26.875121951219509"/>
    <m/>
    <m/>
    <m/>
    <n v="8"/>
    <x v="2"/>
    <x v="2"/>
    <s v="2009-8"/>
    <x v="0"/>
  </r>
  <r>
    <s v="1-22"/>
    <d v="2009-02-19T00:00:00"/>
    <n v="1369.12"/>
    <n v="0"/>
    <n v="0"/>
    <n v="1245.3499999999999"/>
    <n v="54"/>
    <n v="23.062037037037037"/>
    <n v="123.77"/>
    <n v="2"/>
    <n v="56"/>
    <n v="61.884999999999998"/>
    <n v="24.448571428571427"/>
    <m/>
    <m/>
    <m/>
    <n v="8"/>
    <x v="2"/>
    <x v="3"/>
    <s v="2009-8"/>
    <x v="0"/>
  </r>
  <r>
    <s v="1-22"/>
    <d v="2009-02-20T00:00:00"/>
    <n v="1179.55"/>
    <n v="0"/>
    <n v="0"/>
    <n v="905.75"/>
    <n v="48"/>
    <n v="18.869791666666668"/>
    <n v="273.8"/>
    <n v="7"/>
    <n v="55"/>
    <n v="39.114285714285714"/>
    <n v="21.446363636363635"/>
    <m/>
    <m/>
    <m/>
    <n v="8"/>
    <x v="2"/>
    <x v="4"/>
    <s v="2009-8"/>
    <x v="0"/>
  </r>
  <r>
    <s v="1-22"/>
    <d v="2009-02-21T00:00:00"/>
    <n v="1216.79"/>
    <n v="0"/>
    <n v="0"/>
    <n v="685.8"/>
    <n v="31"/>
    <n v="22.122580645161289"/>
    <n v="530.99"/>
    <n v="9"/>
    <n v="40"/>
    <n v="58.998888888888892"/>
    <n v="30.419750000000001"/>
    <m/>
    <m/>
    <m/>
    <n v="8"/>
    <x v="2"/>
    <x v="5"/>
    <s v="2009-8"/>
    <x v="0"/>
  </r>
  <r>
    <m/>
    <d v="2009-02-22T00:00:00"/>
    <n v="6758.57"/>
    <n v="3299.38"/>
    <n v="10057.950000000001"/>
    <m/>
    <n v="245"/>
    <n v="18.055680177672787"/>
    <n v="2260.2200000000003"/>
    <n v="36"/>
    <n v="281"/>
    <n v="63.039981481481476"/>
    <n v="24.005984347893669"/>
    <m/>
    <m/>
    <m/>
    <n v="9"/>
    <x v="2"/>
    <x v="6"/>
    <s v="2009-9"/>
    <x v="0"/>
  </r>
  <r>
    <s v="1-23"/>
    <d v="2009-02-23T00:00:00"/>
    <n v="630.71"/>
    <n v="0"/>
    <n v="0"/>
    <n v="386.35"/>
    <n v="32"/>
    <n v="12.073437500000001"/>
    <n v="244.36"/>
    <n v="7"/>
    <n v="39"/>
    <n v="34.908571428571427"/>
    <n v="16.172051282051282"/>
    <m/>
    <n v="0.15"/>
    <m/>
    <n v="9"/>
    <x v="2"/>
    <x v="0"/>
    <s v="2009-9"/>
    <x v="0"/>
  </r>
  <r>
    <s v="1-23"/>
    <d v="2009-02-24T00:00:00"/>
    <n v="512.67999999999995"/>
    <n v="0"/>
    <n v="0"/>
    <n v="296.94"/>
    <n v="25"/>
    <n v="11.877599999999999"/>
    <n v="215.74"/>
    <n v="4"/>
    <n v="29"/>
    <n v="53.935000000000002"/>
    <n v="17.678620689655176"/>
    <m/>
    <m/>
    <m/>
    <n v="9"/>
    <x v="2"/>
    <x v="1"/>
    <s v="2009-9"/>
    <x v="0"/>
  </r>
  <r>
    <s v="1-23"/>
    <d v="2009-02-25T00:00:00"/>
    <n v="834.84"/>
    <n v="0"/>
    <n v="0"/>
    <n v="598.45000000000005"/>
    <n v="27"/>
    <n v="22.164814814814818"/>
    <n v="236.39"/>
    <n v="8"/>
    <n v="35"/>
    <n v="29.548749999999998"/>
    <n v="23.85257142857143"/>
    <m/>
    <m/>
    <m/>
    <n v="9"/>
    <x v="2"/>
    <x v="2"/>
    <s v="2009-9"/>
    <x v="0"/>
  </r>
  <r>
    <s v="1-23"/>
    <d v="2009-02-26T00:00:00"/>
    <n v="599.84"/>
    <n v="0"/>
    <n v="0"/>
    <n v="447.25"/>
    <n v="37"/>
    <n v="12.087837837837839"/>
    <n v="152.59"/>
    <n v="3"/>
    <n v="40"/>
    <n v="50.863333333333337"/>
    <n v="14.996"/>
    <m/>
    <m/>
    <m/>
    <n v="9"/>
    <x v="2"/>
    <x v="3"/>
    <s v="2009-9"/>
    <x v="0"/>
  </r>
  <r>
    <s v="1-23"/>
    <d v="2009-02-27T00:00:00"/>
    <n v="1603.73"/>
    <n v="0"/>
    <n v="0"/>
    <n v="915"/>
    <n v="50"/>
    <n v="18.3"/>
    <n v="688.73"/>
    <n v="8"/>
    <n v="58"/>
    <n v="86.091250000000002"/>
    <n v="27.650517241379312"/>
    <m/>
    <m/>
    <m/>
    <n v="9"/>
    <x v="2"/>
    <x v="4"/>
    <s v="2009-9"/>
    <x v="0"/>
  </r>
  <r>
    <s v="1-23"/>
    <d v="2009-02-28T00:00:00"/>
    <n v="1395.09"/>
    <n v="0"/>
    <n v="0"/>
    <n v="1087"/>
    <n v="37"/>
    <n v="29.378378378378379"/>
    <n v="308.08999999999997"/>
    <n v="7"/>
    <n v="44"/>
    <n v="44.012857142857136"/>
    <n v="31.706590909090906"/>
    <m/>
    <m/>
    <m/>
    <n v="9"/>
    <x v="2"/>
    <x v="5"/>
    <s v="2009-9"/>
    <x v="0"/>
  </r>
  <r>
    <m/>
    <d v="2009-03-01T00:00:00"/>
    <n v="5576.89"/>
    <n v="3918.01"/>
    <n v="9494.9000000000015"/>
    <m/>
    <n v="208"/>
    <n v="17.647011421838503"/>
    <n v="1845.8999999999999"/>
    <n v="37"/>
    <n v="245"/>
    <n v="49.893293650793652"/>
    <n v="22.009391925124685"/>
    <s v="Edmund park cheque 1620, Bowls club 501.35 not counted"/>
    <m/>
    <m/>
    <n v="10"/>
    <x v="2"/>
    <x v="6"/>
    <s v="2009-10"/>
    <x v="0"/>
  </r>
  <r>
    <s v="1-24"/>
    <d v="2009-03-02T00:00:00"/>
    <n v="1034.8499999999999"/>
    <n v="0"/>
    <n v="0"/>
    <n v="792.7"/>
    <n v="28"/>
    <n v="28.310714285714287"/>
    <n v="242.15"/>
    <n v="6"/>
    <n v="34"/>
    <n v="40.358333333333334"/>
    <n v="30.436764705882357"/>
    <s v="Darts club cheque $178.44 and Tara Inch $250 payment taken off totals"/>
    <n v="-1.4"/>
    <m/>
    <n v="10"/>
    <x v="2"/>
    <x v="0"/>
    <s v="2009-10"/>
    <x v="0"/>
  </r>
  <r>
    <s v="1-24"/>
    <d v="2009-03-03T00:00:00"/>
    <n v="648.20000000000005"/>
    <n v="0"/>
    <n v="0"/>
    <n v="648.20000000000005"/>
    <n v="33"/>
    <n v="19.642424242424244"/>
    <n v="0"/>
    <n v="0"/>
    <n v="33"/>
    <n v="0"/>
    <n v="19.642424242424244"/>
    <s v="$342.56 GH Bakery taken from EFT total"/>
    <n v="0.1"/>
    <m/>
    <n v="10"/>
    <x v="2"/>
    <x v="1"/>
    <s v="2009-10"/>
    <x v="0"/>
  </r>
  <r>
    <s v="1-24"/>
    <d v="2009-03-04T00:00:00"/>
    <n v="837.43"/>
    <n v="0"/>
    <n v="0"/>
    <n v="645"/>
    <n v="34"/>
    <n v="18.970588235294116"/>
    <n v="192.43"/>
    <n v="7"/>
    <n v="41"/>
    <n v="27.490000000000002"/>
    <n v="20.425121951219513"/>
    <m/>
    <n v="-1.8"/>
    <m/>
    <n v="10"/>
    <x v="2"/>
    <x v="2"/>
    <s v="2009-10"/>
    <x v="0"/>
  </r>
  <r>
    <s v="1-24"/>
    <d v="2009-03-05T00:00:00"/>
    <n v="929.57"/>
    <n v="0"/>
    <n v="0"/>
    <n v="735.4"/>
    <n v="45"/>
    <n v="16.342222222222222"/>
    <n v="194.17"/>
    <n v="4"/>
    <n v="49"/>
    <n v="48.542499999999997"/>
    <n v="18.97081632653061"/>
    <m/>
    <n v="11.2"/>
    <m/>
    <n v="10"/>
    <x v="2"/>
    <x v="3"/>
    <s v="2009-10"/>
    <x v="0"/>
  </r>
  <r>
    <s v="1-24"/>
    <d v="2009-03-06T00:00:00"/>
    <n v="1221.75"/>
    <n v="0"/>
    <n v="0"/>
    <n v="770.95"/>
    <n v="38"/>
    <n v="20.288157894736845"/>
    <n v="450.8"/>
    <n v="11"/>
    <n v="49"/>
    <n v="40.981818181818184"/>
    <n v="24.933673469387756"/>
    <m/>
    <n v="-0.05"/>
    <m/>
    <n v="10"/>
    <x v="2"/>
    <x v="4"/>
    <s v="2009-10"/>
    <x v="0"/>
  </r>
  <r>
    <s v="1-24"/>
    <d v="2009-03-07T00:00:00"/>
    <n v="1078.7"/>
    <n v="0"/>
    <n v="0"/>
    <n v="736.2"/>
    <n v="39"/>
    <n v="18.876923076923077"/>
    <n v="342.5"/>
    <n v="8"/>
    <n v="47"/>
    <n v="42.8125"/>
    <n v="22.951063829787234"/>
    <m/>
    <m/>
    <m/>
    <n v="10"/>
    <x v="2"/>
    <x v="5"/>
    <s v="2009-10"/>
    <x v="0"/>
  </r>
  <r>
    <m/>
    <d v="2009-03-08T00:00:00"/>
    <n v="5750.5"/>
    <n v="2269.5700000000002"/>
    <n v="8020.07"/>
    <m/>
    <n v="217"/>
    <n v="20.405171659552465"/>
    <n v="1422.05"/>
    <n v="36"/>
    <n v="253"/>
    <n v="33.364191919191917"/>
    <n v="22.893310754205288"/>
    <m/>
    <m/>
    <m/>
    <n v="11"/>
    <x v="2"/>
    <x v="6"/>
    <s v="2009-11"/>
    <x v="0"/>
  </r>
  <r>
    <s v="1-25"/>
    <d v="2009-03-09T00:00:00"/>
    <n v="702"/>
    <n v="0"/>
    <n v="0"/>
    <n v="437.7"/>
    <n v="32"/>
    <n v="13.678125"/>
    <n v="265.27"/>
    <n v="6"/>
    <n v="38"/>
    <n v="44.211666666666666"/>
    <n v="18.499210526315789"/>
    <m/>
    <n v="0.05"/>
    <m/>
    <n v="11"/>
    <x v="2"/>
    <x v="0"/>
    <s v="2009-11"/>
    <x v="0"/>
  </r>
  <r>
    <s v="1-25"/>
    <d v="2009-03-10T00:00:00"/>
    <n v="807.04"/>
    <n v="0"/>
    <n v="0"/>
    <n v="706.05"/>
    <n v="30"/>
    <n v="23.535"/>
    <n v="100.99"/>
    <n v="2"/>
    <n v="32"/>
    <n v="50.494999999999997"/>
    <n v="25.22"/>
    <m/>
    <n v="0.15"/>
    <m/>
    <n v="11"/>
    <x v="2"/>
    <x v="1"/>
    <s v="2009-11"/>
    <x v="0"/>
  </r>
  <r>
    <s v="1-25"/>
    <d v="2009-03-11T00:00:00"/>
    <n v="724.14"/>
    <n v="0"/>
    <n v="0"/>
    <n v="561.85"/>
    <n v="26"/>
    <n v="21.609615384615385"/>
    <n v="162.29"/>
    <n v="5"/>
    <n v="31"/>
    <n v="32.457999999999998"/>
    <n v="23.359354838709677"/>
    <m/>
    <m/>
    <m/>
    <n v="11"/>
    <x v="2"/>
    <x v="2"/>
    <s v="2009-11"/>
    <x v="0"/>
  </r>
  <r>
    <s v="1-25"/>
    <d v="2009-03-12T00:00:00"/>
    <n v="873.66"/>
    <n v="0"/>
    <n v="0"/>
    <n v="762.35"/>
    <n v="41"/>
    <n v="18.59390243902439"/>
    <n v="111.31"/>
    <n v="2"/>
    <n v="43"/>
    <n v="55.655000000000001"/>
    <n v="20.317674418604653"/>
    <m/>
    <n v="-0.15"/>
    <m/>
    <n v="11"/>
    <x v="2"/>
    <x v="3"/>
    <s v="2009-11"/>
    <x v="0"/>
  </r>
  <r>
    <s v="1-25"/>
    <d v="2009-03-13T00:00:00"/>
    <n v="1886.14"/>
    <n v="0"/>
    <n v="0"/>
    <n v="1521.95"/>
    <n v="61"/>
    <n v="24.95"/>
    <n v="364.19"/>
    <n v="7"/>
    <n v="68"/>
    <n v="52.027142857142856"/>
    <n v="27.737352941176471"/>
    <m/>
    <m/>
    <m/>
    <n v="11"/>
    <x v="2"/>
    <x v="4"/>
    <s v="2009-11"/>
    <x v="0"/>
  </r>
  <r>
    <s v="1-25"/>
    <d v="2009-03-14T00:00:00"/>
    <n v="1081.96"/>
    <n v="0"/>
    <n v="0"/>
    <n v="577.75"/>
    <n v="27"/>
    <n v="21.398148148148149"/>
    <n v="504.21"/>
    <n v="11"/>
    <n v="38"/>
    <n v="45.837272727272726"/>
    <n v="28.472631578947368"/>
    <m/>
    <n v="-4.95"/>
    <m/>
    <n v="11"/>
    <x v="2"/>
    <x v="5"/>
    <s v="2009-11"/>
    <x v="0"/>
  </r>
  <r>
    <m/>
    <d v="2009-03-15T00:00:00"/>
    <n v="6074.94"/>
    <n v="2587.75"/>
    <n v="8662.6899999999987"/>
    <m/>
    <n v="217"/>
    <n v="20.627465161964654"/>
    <n v="1508.26"/>
    <n v="33"/>
    <n v="250"/>
    <n v="46.780680375180367"/>
    <n v="23.934370717292325"/>
    <m/>
    <m/>
    <m/>
    <n v="12"/>
    <x v="2"/>
    <x v="6"/>
    <s v="2009-12"/>
    <x v="0"/>
  </r>
  <r>
    <s v="1-26"/>
    <d v="2009-03-16T00:00:00"/>
    <n v="952.28"/>
    <n v="0"/>
    <n v="0"/>
    <n v="334.65"/>
    <n v="25"/>
    <n v="13.385999999999999"/>
    <n v="617.63"/>
    <n v="8"/>
    <n v="33"/>
    <n v="77.203749999999999"/>
    <n v="28.856969696969696"/>
    <s v="Hotel Laildey Paid 1136.73"/>
    <n v="-0.05"/>
    <m/>
    <n v="12"/>
    <x v="2"/>
    <x v="0"/>
    <s v="2009-12"/>
    <x v="0"/>
  </r>
  <r>
    <s v="1-26"/>
    <d v="2009-03-17T00:00:00"/>
    <n v="598.61"/>
    <n v="0"/>
    <n v="0"/>
    <n v="354.45"/>
    <n v="28"/>
    <n v="12.658928571428572"/>
    <n v="244.16"/>
    <n v="7"/>
    <n v="35"/>
    <n v="34.880000000000003"/>
    <n v="17.103142857142856"/>
    <m/>
    <m/>
    <m/>
    <n v="12"/>
    <x v="2"/>
    <x v="1"/>
    <s v="2009-12"/>
    <x v="0"/>
  </r>
  <r>
    <s v="1-26"/>
    <d v="2009-03-18T00:00:00"/>
    <n v="1546.34"/>
    <n v="0"/>
    <n v="0"/>
    <n v="1017.16"/>
    <n v="36"/>
    <n v="28.254444444444445"/>
    <n v="529.19000000000005"/>
    <n v="2"/>
    <n v="38"/>
    <n v="264.59500000000003"/>
    <n v="40.693421052631578"/>
    <s v="Bakery 565.44, Edmund Park 803.86, Laidley HS 95.52"/>
    <m/>
    <m/>
    <n v="12"/>
    <x v="2"/>
    <x v="2"/>
    <s v="2009-12"/>
    <x v="0"/>
  </r>
  <r>
    <s v="1-26"/>
    <d v="2009-03-19T00:00:00"/>
    <n v="941.45"/>
    <n v="0"/>
    <n v="0"/>
    <n v="539.29999999999995"/>
    <n v="38"/>
    <n v="14.192105263157893"/>
    <n v="402.15"/>
    <n v="7"/>
    <n v="45"/>
    <n v="57.449999999999996"/>
    <n v="20.921111111111109"/>
    <m/>
    <m/>
    <m/>
    <n v="12"/>
    <x v="2"/>
    <x v="3"/>
    <s v="2009-12"/>
    <x v="0"/>
  </r>
  <r>
    <s v="1-26"/>
    <d v="2009-03-20T00:00:00"/>
    <n v="1568.6"/>
    <n v="0"/>
    <n v="0"/>
    <n v="1049.83"/>
    <n v="42"/>
    <n v="24.995952380952378"/>
    <n v="518.77"/>
    <n v="9"/>
    <n v="51"/>
    <n v="57.641111111111108"/>
    <n v="30.756862745098037"/>
    <s v="Exchange $732.42 from October taken off figures."/>
    <m/>
    <m/>
    <n v="12"/>
    <x v="2"/>
    <x v="4"/>
    <s v="2009-12"/>
    <x v="0"/>
  </r>
  <r>
    <s v="1-26"/>
    <d v="2009-03-21T00:00:00"/>
    <n v="1032.5"/>
    <n v="0"/>
    <n v="0"/>
    <n v="792.25"/>
    <n v="35"/>
    <n v="22.635714285714286"/>
    <n v="237.25"/>
    <n v="4"/>
    <n v="39"/>
    <n v="59.3125"/>
    <n v="26.397435897435898"/>
    <m/>
    <n v="0"/>
    <m/>
    <n v="12"/>
    <x v="2"/>
    <x v="5"/>
    <s v="2009-12"/>
    <x v="0"/>
  </r>
  <r>
    <m/>
    <d v="2009-03-22T00:00:00"/>
    <n v="6639.7799999999988"/>
    <n v="3347.74"/>
    <n v="9987.5199999999986"/>
    <m/>
    <n v="204"/>
    <n v="19.353857490949597"/>
    <n v="2549.15"/>
    <n v="37"/>
    <n v="241"/>
    <n v="91.847060185185185"/>
    <n v="27.454823893398196"/>
    <m/>
    <m/>
    <m/>
    <n v="13"/>
    <x v="2"/>
    <x v="6"/>
    <s v="2009-13"/>
    <x v="0"/>
  </r>
  <r>
    <s v="1-27"/>
    <d v="2009-03-23T00:00:00"/>
    <n v="990.08"/>
    <n v="0"/>
    <n v="0"/>
    <n v="514.54999999999995"/>
    <n v="34"/>
    <n v="15.133823529411764"/>
    <n v="475.53"/>
    <n v="10"/>
    <n v="44"/>
    <n v="47.552999999999997"/>
    <n v="22.50181818181818"/>
    <m/>
    <m/>
    <m/>
    <n v="13"/>
    <x v="2"/>
    <x v="0"/>
    <s v="2009-13"/>
    <x v="0"/>
  </r>
  <r>
    <s v="1-27"/>
    <d v="2009-03-24T00:00:00"/>
    <n v="499.39"/>
    <n v="0"/>
    <n v="0"/>
    <n v="388.35"/>
    <n v="31"/>
    <n v="12.52741935483871"/>
    <n v="110.04"/>
    <n v="5"/>
    <n v="36"/>
    <n v="22.008000000000003"/>
    <n v="13.844166666666668"/>
    <m/>
    <m/>
    <m/>
    <n v="13"/>
    <x v="2"/>
    <x v="1"/>
    <s v="2009-13"/>
    <x v="0"/>
  </r>
  <r>
    <s v="1-27"/>
    <d v="2009-03-25T00:00:00"/>
    <n v="1094.25"/>
    <n v="0"/>
    <n v="0"/>
    <n v="717.45"/>
    <n v="41"/>
    <n v="17.498780487804879"/>
    <n v="379.8"/>
    <n v="9"/>
    <n v="50"/>
    <n v="42.2"/>
    <n v="21.945"/>
    <m/>
    <m/>
    <m/>
    <n v="13"/>
    <x v="2"/>
    <x v="2"/>
    <s v="2009-13"/>
    <x v="0"/>
  </r>
  <r>
    <s v="1-27"/>
    <d v="2009-03-26T00:00:00"/>
    <n v="1116.99"/>
    <n v="0"/>
    <n v="0"/>
    <n v="713.35"/>
    <n v="61"/>
    <n v="11.694262295081968"/>
    <n v="403.64"/>
    <n v="11"/>
    <n v="72"/>
    <n v="36.694545454545455"/>
    <n v="15.51375"/>
    <m/>
    <n v="1"/>
    <m/>
    <n v="13"/>
    <x v="2"/>
    <x v="3"/>
    <s v="2009-13"/>
    <x v="0"/>
  </r>
  <r>
    <s v="1-27"/>
    <d v="2009-03-27T00:00:00"/>
    <n v="1907.12"/>
    <n v="0"/>
    <n v="0"/>
    <n v="1487.6"/>
    <n v="51"/>
    <n v="29.168627450980392"/>
    <n v="419.52"/>
    <n v="11"/>
    <n v="62"/>
    <n v="38.138181818181813"/>
    <n v="30.759999999999998"/>
    <m/>
    <m/>
    <m/>
    <n v="13"/>
    <x v="2"/>
    <x v="4"/>
    <s v="2009-13"/>
    <x v="0"/>
  </r>
  <r>
    <s v="1-27"/>
    <d v="2009-03-28T00:00:00"/>
    <n v="1056.68"/>
    <n v="0"/>
    <n v="0"/>
    <n v="636.95000000000005"/>
    <n v="38"/>
    <n v="16.76184210526316"/>
    <n v="419.73"/>
    <n v="8"/>
    <n v="46"/>
    <n v="52.466250000000002"/>
    <n v="22.971304347826088"/>
    <m/>
    <m/>
    <m/>
    <n v="13"/>
    <x v="2"/>
    <x v="5"/>
    <s v="2009-13"/>
    <x v="0"/>
  </r>
  <r>
    <m/>
    <d v="2009-03-29T00:00:00"/>
    <n v="6664.51"/>
    <n v="4595.6400000000003"/>
    <n v="11260.150000000001"/>
    <m/>
    <n v="256"/>
    <n v="17.130792537230146"/>
    <n v="2208.2599999999998"/>
    <n v="54"/>
    <n v="310"/>
    <n v="39.843329545454544"/>
    <n v="21.256006532718491"/>
    <m/>
    <m/>
    <m/>
    <n v="14"/>
    <x v="2"/>
    <x v="6"/>
    <s v="2009-14"/>
    <x v="0"/>
  </r>
  <r>
    <s v="1-28"/>
    <d v="2009-03-30T00:00:00"/>
    <n v="1240.6400000000001"/>
    <n v="0"/>
    <n v="0"/>
    <n v="613.6"/>
    <n v="37"/>
    <n v="16.583783783783783"/>
    <n v="628.04"/>
    <n v="11"/>
    <n v="48"/>
    <n v="57.094545454545454"/>
    <n v="25.867499999999996"/>
    <m/>
    <m/>
    <m/>
    <n v="14"/>
    <x v="2"/>
    <x v="0"/>
    <s v="2009-14"/>
    <x v="0"/>
  </r>
  <r>
    <s v="1-28"/>
    <d v="2009-03-31T00:00:00"/>
    <n v="620.17999999999995"/>
    <n v="0"/>
    <n v="0"/>
    <n v="527.75"/>
    <n v="40"/>
    <n v="13.19375"/>
    <n v="92.43"/>
    <n v="4"/>
    <n v="44"/>
    <n v="23.107500000000002"/>
    <n v="14.095000000000001"/>
    <m/>
    <m/>
    <m/>
    <n v="14"/>
    <x v="2"/>
    <x v="1"/>
    <s v="2009-14"/>
    <x v="0"/>
  </r>
  <r>
    <s v="1-28"/>
    <d v="2009-04-01T00:00:00"/>
    <n v="837.13"/>
    <n v="0"/>
    <n v="0"/>
    <n v="703.25"/>
    <n v="38"/>
    <n v="18.506578947368421"/>
    <n v="133.88"/>
    <n v="5"/>
    <n v="43"/>
    <n v="26.776"/>
    <n v="19.468139534883722"/>
    <m/>
    <m/>
    <m/>
    <n v="14"/>
    <x v="2"/>
    <x v="2"/>
    <s v="2009-14"/>
    <x v="0"/>
  </r>
  <r>
    <s v="1-28"/>
    <d v="2009-04-02T00:00:00"/>
    <n v="986.71"/>
    <n v="0"/>
    <n v="0"/>
    <n v="731.1"/>
    <n v="44"/>
    <n v="16.615909090909092"/>
    <n v="255.61"/>
    <n v="7"/>
    <n v="51"/>
    <n v="36.515714285714289"/>
    <n v="19.347254901960785"/>
    <m/>
    <m/>
    <m/>
    <n v="14"/>
    <x v="2"/>
    <x v="3"/>
    <s v="2009-14"/>
    <x v="0"/>
  </r>
  <r>
    <s v="1-28"/>
    <d v="2009-04-03T00:00:00"/>
    <n v="2101.61"/>
    <n v="0"/>
    <n v="0"/>
    <n v="1142.8499999999999"/>
    <n v="55"/>
    <n v="20.779090909090908"/>
    <n v="958.76"/>
    <n v="10"/>
    <n v="65"/>
    <n v="95.876000000000005"/>
    <n v="32.33246153846153"/>
    <m/>
    <m/>
    <m/>
    <n v="14"/>
    <x v="2"/>
    <x v="4"/>
    <s v="2009-14"/>
    <x v="0"/>
  </r>
  <r>
    <s v="1-28"/>
    <d v="2009-04-04T00:00:00"/>
    <n v="1124.99"/>
    <n v="0"/>
    <n v="0"/>
    <n v="715.65"/>
    <n v="29"/>
    <n v="24.677586206896549"/>
    <n v="409.27"/>
    <n v="9"/>
    <n v="38"/>
    <n v="45.474444444444444"/>
    <n v="29.603157894736842"/>
    <m/>
    <m/>
    <m/>
    <n v="14"/>
    <x v="2"/>
    <x v="5"/>
    <s v="2009-14"/>
    <x v="0"/>
  </r>
  <r>
    <m/>
    <d v="2009-04-05T00:00:00"/>
    <n v="6911.26"/>
    <n v="3661.22"/>
    <n v="10572.48"/>
    <m/>
    <n v="243"/>
    <n v="18.392783156341459"/>
    <n v="2477.9900000000002"/>
    <n v="46"/>
    <n v="289"/>
    <n v="47.474034030784033"/>
    <n v="23.452252311673814"/>
    <m/>
    <m/>
    <m/>
    <n v="15"/>
    <x v="2"/>
    <x v="6"/>
    <s v="2009-15"/>
    <x v="0"/>
  </r>
  <r>
    <s v="1-29"/>
    <d v="2009-04-06T00:00:00"/>
    <n v="958.67"/>
    <n v="0"/>
    <n v="0"/>
    <n v="653.70000000000005"/>
    <n v="39"/>
    <n v="16.761538461538464"/>
    <n v="304.97000000000003"/>
    <n v="8"/>
    <n v="47"/>
    <n v="38.121250000000003"/>
    <n v="20.397234042553194"/>
    <m/>
    <n v="-0.1"/>
    <m/>
    <n v="15"/>
    <x v="2"/>
    <x v="0"/>
    <s v="2009-15"/>
    <x v="0"/>
  </r>
  <r>
    <s v="1-29"/>
    <d v="2009-04-07T00:00:00"/>
    <n v="995.64"/>
    <n v="0"/>
    <n v="0"/>
    <n v="677.65"/>
    <n v="51"/>
    <n v="13.287254901960784"/>
    <n v="317.99"/>
    <n v="8"/>
    <n v="59"/>
    <n v="39.748750000000001"/>
    <n v="16.875254237288136"/>
    <m/>
    <m/>
    <m/>
    <n v="15"/>
    <x v="2"/>
    <x v="1"/>
    <s v="2009-15"/>
    <x v="0"/>
  </r>
  <r>
    <s v="1-29"/>
    <d v="2009-04-08T00:00:00"/>
    <n v="1594.95"/>
    <n v="0"/>
    <n v="0"/>
    <n v="1032.3800000000001"/>
    <n v="47"/>
    <n v="21.965531914893621"/>
    <n v="568.57000000000005"/>
    <n v="11"/>
    <n v="58"/>
    <n v="51.688181818181825"/>
    <n v="27.602586206896557"/>
    <s v="$1200.74 EFT Bakery not added in figures"/>
    <m/>
    <m/>
    <n v="15"/>
    <x v="2"/>
    <x v="2"/>
    <s v="2009-15"/>
    <x v="0"/>
  </r>
  <r>
    <s v="1-29"/>
    <d v="2009-04-09T00:00:00"/>
    <n v="4610.8599999999997"/>
    <n v="0"/>
    <n v="0"/>
    <n v="2459.6"/>
    <n v="100"/>
    <n v="24.596"/>
    <n v="2151.2600000000002"/>
    <n v="29"/>
    <n v="129"/>
    <n v="74.181379310344838"/>
    <n v="35.743100775193803"/>
    <m/>
    <m/>
    <m/>
    <n v="15"/>
    <x v="2"/>
    <x v="3"/>
    <s v="2009-15"/>
    <x v="0"/>
  </r>
  <r>
    <s v="1-29"/>
    <d v="2009-04-10T00:00:00"/>
    <n v="0"/>
    <n v="0"/>
    <n v="0"/>
    <n v="0"/>
    <n v="0"/>
    <n v="0"/>
    <n v="0"/>
    <n v="0"/>
    <n v="0"/>
    <n v="0"/>
    <n v="0"/>
    <s v="Good Friday"/>
    <m/>
    <m/>
    <n v="15"/>
    <x v="2"/>
    <x v="4"/>
    <s v="2009-15"/>
    <x v="0"/>
  </r>
  <r>
    <s v="1-29"/>
    <d v="2009-04-11T00:00:00"/>
    <n v="1088.8"/>
    <n v="0"/>
    <n v="0"/>
    <n v="756.15"/>
    <n v="36"/>
    <n v="21.004166666666666"/>
    <n v="332.65"/>
    <n v="6"/>
    <n v="42"/>
    <n v="55.441666666666663"/>
    <n v="25.923809523809524"/>
    <s v="Laidley Hotel cheque and Edmund park cheque not counted in"/>
    <n v="-0.5"/>
    <m/>
    <n v="15"/>
    <x v="2"/>
    <x v="5"/>
    <s v="2009-15"/>
    <x v="0"/>
  </r>
  <r>
    <m/>
    <d v="2009-04-12T00:00:00"/>
    <n v="9248.92"/>
    <n v="2458.71"/>
    <n v="11707.630000000001"/>
    <m/>
    <n v="273"/>
    <n v="16.269081990843258"/>
    <n v="3675.4400000000005"/>
    <n v="62"/>
    <n v="335"/>
    <n v="43.196871299198882"/>
    <n v="21.090330797623537"/>
    <m/>
    <m/>
    <m/>
    <n v="16"/>
    <x v="2"/>
    <x v="6"/>
    <s v="2009-16"/>
    <x v="0"/>
  </r>
  <r>
    <s v="1-30"/>
    <d v="2009-04-13T00:00:00"/>
    <n v="0"/>
    <n v="0"/>
    <n v="0"/>
    <n v="0"/>
    <n v="0"/>
    <n v="0"/>
    <n v="0"/>
    <n v="0"/>
    <n v="0"/>
    <n v="0"/>
    <n v="0"/>
    <s v="Easter Monday"/>
    <m/>
    <m/>
    <n v="16"/>
    <x v="2"/>
    <x v="0"/>
    <s v="2009-16"/>
    <x v="0"/>
  </r>
  <r>
    <s v="1-30"/>
    <d v="2009-04-14T00:00:00"/>
    <n v="1365.03"/>
    <n v="0"/>
    <n v="0"/>
    <n v="857.4"/>
    <n v="51"/>
    <n v="16.811764705882354"/>
    <n v="507.63"/>
    <n v="12"/>
    <n v="63"/>
    <n v="42.302500000000002"/>
    <n v="21.667142857142856"/>
    <m/>
    <n v="-1.1000000000000001"/>
    <m/>
    <n v="16"/>
    <x v="2"/>
    <x v="1"/>
    <s v="2009-16"/>
    <x v="0"/>
  </r>
  <r>
    <s v="1-30"/>
    <d v="2009-04-15T00:00:00"/>
    <n v="1167.95"/>
    <n v="0"/>
    <n v="0"/>
    <n v="762.9"/>
    <n v="40"/>
    <n v="19.072499999999998"/>
    <n v="405.05"/>
    <n v="11"/>
    <n v="51"/>
    <n v="36.822727272727271"/>
    <n v="22.900980392156864"/>
    <m/>
    <n v="0.2"/>
    <m/>
    <n v="16"/>
    <x v="2"/>
    <x v="2"/>
    <s v="2009-16"/>
    <x v="0"/>
  </r>
  <r>
    <s v="1-30"/>
    <d v="2009-04-16T00:00:00"/>
    <n v="1364.16"/>
    <n v="0"/>
    <n v="0"/>
    <n v="1004.7"/>
    <n v="41"/>
    <n v="24.50487804878049"/>
    <n v="359.46"/>
    <n v="7"/>
    <n v="48"/>
    <n v="51.351428571428571"/>
    <n v="28.42"/>
    <m/>
    <m/>
    <m/>
    <n v="16"/>
    <x v="2"/>
    <x v="3"/>
    <s v="2009-16"/>
    <x v="0"/>
  </r>
  <r>
    <s v="1-30"/>
    <d v="2009-04-17T00:00:00"/>
    <n v="1412.78"/>
    <n v="0"/>
    <n v="0"/>
    <n v="893.1"/>
    <n v="52"/>
    <n v="17.175000000000001"/>
    <n v="519.69000000000005"/>
    <n v="9"/>
    <n v="61"/>
    <n v="57.743333333333339"/>
    <n v="23.160491803278688"/>
    <m/>
    <m/>
    <m/>
    <n v="16"/>
    <x v="2"/>
    <x v="4"/>
    <s v="2009-16"/>
    <x v="0"/>
  </r>
  <r>
    <s v="1-30"/>
    <d v="2009-04-18T00:00:00"/>
    <n v="1095.6199999999999"/>
    <n v="0"/>
    <n v="0"/>
    <n v="666.65"/>
    <n v="35"/>
    <n v="19.047142857142855"/>
    <n v="428.97"/>
    <n v="9"/>
    <n v="44"/>
    <n v="47.663333333333334"/>
    <n v="24.900454545454544"/>
    <m/>
    <n v="0"/>
    <m/>
    <n v="16"/>
    <x v="2"/>
    <x v="5"/>
    <s v="2009-16"/>
    <x v="0"/>
  </r>
  <r>
    <m/>
    <d v="2009-04-19T00:00:00"/>
    <n v="6405.54"/>
    <n v="3274.08"/>
    <n v="9679.619999999999"/>
    <m/>
    <n v="219"/>
    <n v="16.101880935300951"/>
    <n v="2220.8000000000002"/>
    <n v="48"/>
    <n v="267"/>
    <n v="39.31388708513709"/>
    <n v="20.174844933005492"/>
    <m/>
    <m/>
    <m/>
    <n v="17"/>
    <x v="2"/>
    <x v="6"/>
    <s v="2009-17"/>
    <x v="0"/>
  </r>
  <r>
    <s v="1-31"/>
    <d v="2009-04-20T00:00:00"/>
    <n v="752.35"/>
    <n v="0"/>
    <n v="0"/>
    <n v="501.71"/>
    <n v="40"/>
    <n v="12.54275"/>
    <n v="250.65"/>
    <n v="9"/>
    <n v="49"/>
    <n v="27.85"/>
    <n v="15.354285714285714"/>
    <s v="Bakery and some of Chris' taken off"/>
    <n v="1.1000000000000001"/>
    <m/>
    <n v="17"/>
    <x v="2"/>
    <x v="0"/>
    <s v="2009-17"/>
    <x v="0"/>
  </r>
  <r>
    <s v="1-31"/>
    <d v="2009-04-21T00:00:00"/>
    <n v="975.25"/>
    <n v="0"/>
    <n v="0"/>
    <n v="597.15"/>
    <n v="45"/>
    <n v="13.27"/>
    <n v="378.1"/>
    <n v="12"/>
    <n v="57"/>
    <n v="31.508333333333336"/>
    <n v="17.109649122807017"/>
    <m/>
    <n v="0"/>
    <m/>
    <n v="17"/>
    <x v="2"/>
    <x v="1"/>
    <s v="2009-17"/>
    <x v="0"/>
  </r>
  <r>
    <s v="1-31"/>
    <d v="2009-04-22T00:00:00"/>
    <n v="966.05"/>
    <n v="0"/>
    <n v="0"/>
    <n v="657.65"/>
    <n v="37"/>
    <n v="17.774324324324322"/>
    <n v="308.39999999999998"/>
    <n v="11"/>
    <n v="48"/>
    <n v="28.036363636363635"/>
    <n v="20.126041666666666"/>
    <m/>
    <n v="0.05"/>
    <m/>
    <n v="17"/>
    <x v="2"/>
    <x v="2"/>
    <s v="2009-17"/>
    <x v="0"/>
  </r>
  <r>
    <s v="1-31"/>
    <d v="2009-04-23T00:00:00"/>
    <n v="1054.6400000000001"/>
    <n v="0"/>
    <n v="0"/>
    <n v="724.15"/>
    <n v="37"/>
    <n v="19.57162162162162"/>
    <n v="330.49"/>
    <n v="7"/>
    <n v="44"/>
    <n v="47.212857142857146"/>
    <n v="23.969090909090905"/>
    <m/>
    <n v="0.05"/>
    <m/>
    <n v="17"/>
    <x v="2"/>
    <x v="3"/>
    <s v="2009-17"/>
    <x v="0"/>
  </r>
  <r>
    <s v="1-31"/>
    <d v="2009-04-24T00:00:00"/>
    <n v="2067.54"/>
    <n v="0"/>
    <n v="0"/>
    <n v="1556.2"/>
    <n v="64"/>
    <n v="24.315625000000001"/>
    <n v="511.34"/>
    <n v="12"/>
    <n v="76"/>
    <n v="42.611666666666665"/>
    <n v="27.204473684210527"/>
    <m/>
    <m/>
    <m/>
    <n v="17"/>
    <x v="2"/>
    <x v="4"/>
    <s v="2009-17"/>
    <x v="0"/>
  </r>
  <r>
    <s v="1-31"/>
    <d v="2009-04-25T00:00:00"/>
    <n v="0"/>
    <n v="0"/>
    <n v="0"/>
    <n v="0"/>
    <n v="223"/>
    <n v="0"/>
    <n v="0"/>
    <n v="51"/>
    <n v="274"/>
    <n v="0"/>
    <n v="0"/>
    <s v="Anzac day"/>
    <m/>
    <m/>
    <n v="17"/>
    <x v="2"/>
    <x v="5"/>
    <s v="2009-17"/>
    <x v="0"/>
  </r>
  <r>
    <m/>
    <d v="2009-04-26T00:00:00"/>
    <n v="5815.83"/>
    <n v="2542.89"/>
    <n v="8358.7199999999993"/>
    <m/>
    <n v="446"/>
    <n v="14.579053490990988"/>
    <n v="1778.9799999999998"/>
    <n v="102"/>
    <n v="548"/>
    <n v="29.536536796536797"/>
    <n v="17.293923516176804"/>
    <m/>
    <m/>
    <m/>
    <n v="18"/>
    <x v="2"/>
    <x v="6"/>
    <s v="2009-18"/>
    <x v="0"/>
  </r>
  <r>
    <s v="1-32"/>
    <d v="2009-04-27T00:00:00"/>
    <n v="1058.98"/>
    <n v="0"/>
    <n v="0"/>
    <n v="838.1"/>
    <n v="51"/>
    <n v="16.433333333333334"/>
    <n v="220.88"/>
    <n v="6"/>
    <n v="57"/>
    <n v="36.813333333333333"/>
    <n v="18.578596491228069"/>
    <m/>
    <m/>
    <m/>
    <n v="18"/>
    <x v="2"/>
    <x v="0"/>
    <s v="2009-18"/>
    <x v="0"/>
  </r>
  <r>
    <s v="1-32"/>
    <d v="2009-04-28T00:00:00"/>
    <n v="1679.41"/>
    <n v="0"/>
    <n v="0"/>
    <n v="730.41"/>
    <n v="47"/>
    <n v="15.54063829787234"/>
    <n v="949.04"/>
    <n v="8"/>
    <n v="55"/>
    <n v="118.63"/>
    <n v="30.535454545454542"/>
    <m/>
    <m/>
    <m/>
    <n v="18"/>
    <x v="2"/>
    <x v="1"/>
    <s v="2009-18"/>
    <x v="0"/>
  </r>
  <r>
    <s v="1-32"/>
    <d v="2009-04-29T00:00:00"/>
    <n v="973.4"/>
    <n v="0"/>
    <n v="0"/>
    <n v="796.35"/>
    <n v="41"/>
    <n v="19.423170731707316"/>
    <n v="177.05"/>
    <n v="7"/>
    <n v="48"/>
    <n v="25.292857142857144"/>
    <n v="20.279166666666669"/>
    <m/>
    <n v="-2.0499999999999998"/>
    <m/>
    <n v="18"/>
    <x v="2"/>
    <x v="2"/>
    <s v="2009-18"/>
    <x v="0"/>
  </r>
  <r>
    <s v="1-32"/>
    <d v="2009-04-30T00:00:00"/>
    <n v="1691.91"/>
    <n v="0"/>
    <n v="0"/>
    <n v="1097.45"/>
    <n v="55"/>
    <n v="19.953636363636363"/>
    <n v="594.46"/>
    <n v="11"/>
    <n v="66"/>
    <n v="54.041818181818186"/>
    <n v="25.635000000000002"/>
    <s v="Edmund Park $1529.94 and Footy Club $30 off"/>
    <n v="0.75"/>
    <m/>
    <n v="18"/>
    <x v="2"/>
    <x v="3"/>
    <s v="2009-18"/>
    <x v="0"/>
  </r>
  <r>
    <s v="1-32"/>
    <d v="2009-05-01T00:00:00"/>
    <n v="2760.43"/>
    <n v="0"/>
    <n v="0"/>
    <n v="1289"/>
    <n v="67"/>
    <n v="19.238805970149254"/>
    <n v="1470.93"/>
    <n v="12"/>
    <n v="79"/>
    <n v="122.5775"/>
    <n v="34.935822784810128"/>
    <s v="Bakery 704.73, MS $160 and Darts $284.90 taken off"/>
    <n v="7.55"/>
    <m/>
    <n v="18"/>
    <x v="2"/>
    <x v="4"/>
    <s v="2009-18"/>
    <x v="0"/>
  </r>
  <r>
    <s v="1-32"/>
    <d v="2009-05-02T00:00:00"/>
    <n v="1678.79"/>
    <n v="0"/>
    <n v="0"/>
    <n v="903.35"/>
    <n v="36"/>
    <n v="25.093055555555555"/>
    <n v="775.44"/>
    <n v="15"/>
    <n v="51"/>
    <n v="51.696000000000005"/>
    <n v="32.917450980392154"/>
    <m/>
    <m/>
    <m/>
    <n v="18"/>
    <x v="2"/>
    <x v="5"/>
    <s v="2009-18"/>
    <x v="0"/>
  </r>
  <r>
    <m/>
    <d v="2009-05-03T00:00:00"/>
    <n v="9842.9200000000019"/>
    <n v="3099.66"/>
    <n v="12942.580000000002"/>
    <m/>
    <n v="297"/>
    <n v="19.280440042042361"/>
    <n v="4187.8"/>
    <n v="59"/>
    <n v="356"/>
    <n v="68.175251443001443"/>
    <n v="27.146915244758592"/>
    <m/>
    <m/>
    <m/>
    <n v="19"/>
    <x v="2"/>
    <x v="6"/>
    <s v="2009-19"/>
    <x v="0"/>
  </r>
  <r>
    <s v="1-33"/>
    <d v="2009-05-04T00:00:00"/>
    <n v="0"/>
    <n v="0"/>
    <n v="0"/>
    <n v="0"/>
    <n v="0"/>
    <n v="0"/>
    <n v="0"/>
    <n v="0"/>
    <n v="0"/>
    <n v="0"/>
    <n v="0"/>
    <s v="Labour day"/>
    <m/>
    <m/>
    <n v="19"/>
    <x v="2"/>
    <x v="0"/>
    <s v="2009-19"/>
    <x v="0"/>
  </r>
  <r>
    <s v="1-33"/>
    <d v="2009-05-05T00:00:00"/>
    <n v="970.74"/>
    <n v="0"/>
    <n v="0"/>
    <n v="802.7"/>
    <n v="53"/>
    <n v="15.145283018867925"/>
    <n v="168.04"/>
    <n v="7"/>
    <n v="60"/>
    <n v="24.005714285714284"/>
    <n v="16.178999999999998"/>
    <m/>
    <m/>
    <m/>
    <n v="19"/>
    <x v="2"/>
    <x v="1"/>
    <s v="2009-19"/>
    <x v="0"/>
  </r>
  <r>
    <s v="1-33"/>
    <d v="2009-05-06T00:00:00"/>
    <n v="1698.7"/>
    <n v="0"/>
    <n v="0"/>
    <n v="661.65"/>
    <n v="37"/>
    <n v="17.882432432432431"/>
    <n v="1047.07"/>
    <n v="10"/>
    <n v="47"/>
    <n v="104.70699999999999"/>
    <n v="36.35574468085106"/>
    <m/>
    <m/>
    <m/>
    <n v="19"/>
    <x v="2"/>
    <x v="2"/>
    <s v="2009-19"/>
    <x v="0"/>
  </r>
  <r>
    <s v="1-33"/>
    <d v="2009-05-07T00:00:00"/>
    <n v="1528.57"/>
    <n v="0"/>
    <n v="0"/>
    <n v="759.15"/>
    <n v="46"/>
    <n v="16.503260869565217"/>
    <n v="769.42"/>
    <n v="11"/>
    <n v="57"/>
    <n v="69.947272727272718"/>
    <n v="26.817017543859649"/>
    <m/>
    <m/>
    <m/>
    <n v="19"/>
    <x v="2"/>
    <x v="3"/>
    <s v="2009-19"/>
    <x v="0"/>
  </r>
  <r>
    <s v="1-33"/>
    <d v="2009-05-08T00:00:00"/>
    <n v="2346.4299999999998"/>
    <n v="0"/>
    <n v="0"/>
    <n v="1182.5999999999999"/>
    <n v="65"/>
    <n v="18.193846153846152"/>
    <n v="1163.83"/>
    <n v="8"/>
    <n v="73"/>
    <n v="145.47874999999999"/>
    <n v="32.142876712328764"/>
    <m/>
    <m/>
    <m/>
    <n v="19"/>
    <x v="2"/>
    <x v="4"/>
    <s v="2009-19"/>
    <x v="0"/>
  </r>
  <r>
    <s v="1-33"/>
    <d v="2009-05-09T00:00:00"/>
    <n v="1371.8"/>
    <n v="0"/>
    <n v="0"/>
    <n v="1082.52"/>
    <n v="40"/>
    <n v="27.062999999999999"/>
    <n v="286.58999999999997"/>
    <n v="4"/>
    <n v="44"/>
    <n v="71.647499999999994"/>
    <n v="31.116136363636361"/>
    <m/>
    <m/>
    <m/>
    <n v="19"/>
    <x v="2"/>
    <x v="5"/>
    <s v="2009-19"/>
    <x v="0"/>
  </r>
  <r>
    <m/>
    <d v="2009-05-10T00:00:00"/>
    <n v="7916.2400000000007"/>
    <n v="2449.54"/>
    <n v="10365.780000000001"/>
    <m/>
    <n v="241"/>
    <n v="15.797970412451953"/>
    <n v="3434.95"/>
    <n v="40"/>
    <n v="281"/>
    <n v="69.297706168831169"/>
    <n v="23.768462550112641"/>
    <m/>
    <m/>
    <m/>
    <n v="20"/>
    <x v="2"/>
    <x v="6"/>
    <s v="2009-20"/>
    <x v="0"/>
  </r>
  <r>
    <s v="1-34"/>
    <d v="2009-05-11T00:00:00"/>
    <n v="1329.05"/>
    <n v="0"/>
    <n v="0"/>
    <n v="921.3"/>
    <n v="36"/>
    <n v="25.591666666666665"/>
    <n v="407.77"/>
    <n v="6"/>
    <n v="42"/>
    <n v="67.961666666666659"/>
    <n v="31.644523809523808"/>
    <m/>
    <m/>
    <m/>
    <n v="20"/>
    <x v="2"/>
    <x v="0"/>
    <s v="2009-20"/>
    <x v="0"/>
  </r>
  <r>
    <s v="1-34"/>
    <d v="2009-05-12T00:00:00"/>
    <n v="1219.51"/>
    <n v="0"/>
    <n v="0"/>
    <n v="625.70000000000005"/>
    <n v="50"/>
    <n v="12.514000000000001"/>
    <n v="594.32000000000005"/>
    <n v="6"/>
    <n v="56"/>
    <n v="99.053333333333342"/>
    <n v="21.786071428571429"/>
    <m/>
    <m/>
    <m/>
    <n v="20"/>
    <x v="2"/>
    <x v="1"/>
    <s v="2009-20"/>
    <x v="0"/>
  </r>
  <r>
    <s v="1-34"/>
    <d v="2009-05-13T00:00:00"/>
    <n v="1045.79"/>
    <n v="0"/>
    <n v="0"/>
    <n v="762.55"/>
    <n v="35"/>
    <n v="21.787142857142857"/>
    <n v="283.24"/>
    <n v="9"/>
    <n v="44"/>
    <n v="31.471111111111114"/>
    <n v="23.767954545454543"/>
    <m/>
    <n v="0"/>
    <m/>
    <n v="20"/>
    <x v="2"/>
    <x v="2"/>
    <s v="2009-20"/>
    <x v="0"/>
  </r>
  <r>
    <s v="1-34"/>
    <d v="2009-05-14T00:00:00"/>
    <n v="794.44"/>
    <n v="0"/>
    <n v="0"/>
    <n v="718.65"/>
    <n v="39"/>
    <n v="18.426923076923078"/>
    <n v="84.8"/>
    <n v="4"/>
    <n v="43"/>
    <n v="21.2"/>
    <n v="18.68488372093023"/>
    <s v="Hotel Laidley cheque 1156.75 off total"/>
    <m/>
    <m/>
    <n v="20"/>
    <x v="2"/>
    <x v="3"/>
    <s v="2009-20"/>
    <x v="0"/>
  </r>
  <r>
    <s v="1-34"/>
    <d v="2009-05-15T00:00:00"/>
    <n v="3414.11"/>
    <n v="0"/>
    <n v="0"/>
    <n v="1253.8"/>
    <n v="70"/>
    <n v="17.911428571428569"/>
    <n v="2160.31"/>
    <n v="21"/>
    <n v="91"/>
    <n v="102.87190476190476"/>
    <n v="37.517692307692307"/>
    <s v="Mulgowie Hall $240 and Edmund Park $331.94cheques off to"/>
    <m/>
    <m/>
    <n v="20"/>
    <x v="2"/>
    <x v="4"/>
    <s v="2009-20"/>
    <x v="0"/>
  </r>
  <r>
    <s v="1-34"/>
    <d v="2009-05-16T00:00:00"/>
    <n v="1236.45"/>
    <n v="0"/>
    <n v="0"/>
    <n v="575.75"/>
    <n v="31"/>
    <n v="18.572580645161292"/>
    <n v="660.7"/>
    <n v="11"/>
    <n v="42"/>
    <n v="60.06363636363637"/>
    <n v="29.439285714285717"/>
    <m/>
    <m/>
    <m/>
    <n v="20"/>
    <x v="2"/>
    <x v="5"/>
    <s v="2009-20"/>
    <x v="0"/>
  </r>
  <r>
    <m/>
    <d v="2009-05-17T00:00:00"/>
    <n v="9039.35"/>
    <n v="3896.23"/>
    <n v="12935.58"/>
    <m/>
    <n v="261"/>
    <n v="19.133956969553743"/>
    <n v="4191.1399999999994"/>
    <n v="57"/>
    <n v="318"/>
    <n v="63.770275372775366"/>
    <n v="27.140068587743006"/>
    <m/>
    <m/>
    <m/>
    <n v="21"/>
    <x v="2"/>
    <x v="6"/>
    <s v="2009-21"/>
    <x v="0"/>
  </r>
  <r>
    <s v="1-35"/>
    <d v="2009-05-18T00:00:00"/>
    <n v="1067.6199999999999"/>
    <n v="0"/>
    <n v="0"/>
    <n v="690.55"/>
    <n v="38"/>
    <n v="18.172368421052632"/>
    <n v="377.07"/>
    <n v="5"/>
    <n v="43"/>
    <n v="75.414000000000001"/>
    <n v="24.828372093023255"/>
    <m/>
    <m/>
    <m/>
    <n v="21"/>
    <x v="2"/>
    <x v="0"/>
    <s v="2009-21"/>
    <x v="0"/>
  </r>
  <r>
    <s v="1-35"/>
    <d v="2009-05-19T00:00:00"/>
    <n v="921.54"/>
    <n v="0"/>
    <n v="0"/>
    <n v="692.35"/>
    <n v="42"/>
    <n v="16.484523809523811"/>
    <n v="229.19"/>
    <n v="7"/>
    <n v="49"/>
    <n v="32.741428571428571"/>
    <n v="18.806938775510204"/>
    <m/>
    <m/>
    <m/>
    <n v="21"/>
    <x v="2"/>
    <x v="1"/>
    <s v="2009-21"/>
    <x v="0"/>
  </r>
  <r>
    <s v="1-35"/>
    <d v="2009-05-20T00:00:00"/>
    <n v="1256.67"/>
    <n v="0"/>
    <n v="0"/>
    <n v="791.2"/>
    <n v="42"/>
    <n v="18.838095238095239"/>
    <n v="465.47"/>
    <n v="9"/>
    <n v="51"/>
    <n v="51.718888888888891"/>
    <n v="24.640588235294118"/>
    <m/>
    <m/>
    <m/>
    <n v="21"/>
    <x v="2"/>
    <x v="2"/>
    <s v="2009-21"/>
    <x v="0"/>
  </r>
  <r>
    <s v="1-35"/>
    <d v="2009-05-21T00:00:00"/>
    <n v="1242.92"/>
    <n v="0"/>
    <n v="0"/>
    <n v="966.25"/>
    <n v="50"/>
    <n v="19.324999999999999"/>
    <n v="276.67"/>
    <n v="4"/>
    <n v="54"/>
    <n v="69.167500000000004"/>
    <n v="23.017037037037039"/>
    <m/>
    <n v="19.45"/>
    <m/>
    <n v="21"/>
    <x v="2"/>
    <x v="3"/>
    <s v="2009-21"/>
    <x v="0"/>
  </r>
  <r>
    <s v="1-35"/>
    <d v="2009-05-22T00:00:00"/>
    <n v="2077.27"/>
    <n v="0"/>
    <n v="0"/>
    <n v="770.15"/>
    <n v="43"/>
    <n v="17.91046511627907"/>
    <n v="1307.1199999999999"/>
    <n v="9"/>
    <n v="52"/>
    <n v="145.23555555555555"/>
    <n v="39.947499999999998"/>
    <s v="Bakery not counted"/>
    <m/>
    <m/>
    <n v="21"/>
    <x v="2"/>
    <x v="4"/>
    <s v="2009-21"/>
    <x v="0"/>
  </r>
  <r>
    <s v="1-35"/>
    <d v="2009-05-23T00:00:00"/>
    <n v="1140.02"/>
    <n v="0"/>
    <n v="0"/>
    <n v="795.15"/>
    <n v="35"/>
    <n v="22.718571428571426"/>
    <n v="344.87"/>
    <n v="8"/>
    <n v="43"/>
    <n v="43.108750000000001"/>
    <n v="26.512093023255815"/>
    <m/>
    <n v="0"/>
    <m/>
    <n v="21"/>
    <x v="2"/>
    <x v="5"/>
    <s v="2009-21"/>
    <x v="0"/>
  </r>
  <r>
    <m/>
    <d v="2009-05-24T00:00:00"/>
    <n v="7706.0400000000009"/>
    <n v="2484.83"/>
    <n v="10190.870000000001"/>
    <m/>
    <n v="250"/>
    <n v="18.908170668920363"/>
    <n v="3000.39"/>
    <n v="42"/>
    <n v="292"/>
    <n v="69.564353835978835"/>
    <n v="26.292088194020078"/>
    <m/>
    <m/>
    <m/>
    <n v="22"/>
    <x v="2"/>
    <x v="6"/>
    <s v="2009-22"/>
    <x v="0"/>
  </r>
  <r>
    <s v="1-36"/>
    <d v="2009-05-25T00:00:00"/>
    <n v="1098.5999999999999"/>
    <n v="0"/>
    <n v="0"/>
    <n v="443.55"/>
    <n v="33"/>
    <n v="13.440909090909091"/>
    <n v="654.99"/>
    <n v="7"/>
    <n v="40"/>
    <n v="93.570000000000007"/>
    <n v="27.4635"/>
    <m/>
    <n v="-20"/>
    <m/>
    <n v="22"/>
    <x v="2"/>
    <x v="0"/>
    <s v="2009-22"/>
    <x v="0"/>
  </r>
  <r>
    <s v="1-36"/>
    <d v="2009-05-26T00:00:00"/>
    <n v="722.87"/>
    <n v="0"/>
    <n v="0"/>
    <n v="552.29999999999995"/>
    <n v="38"/>
    <n v="14.534210526315789"/>
    <n v="170.57"/>
    <n v="4"/>
    <n v="42"/>
    <n v="42.642499999999998"/>
    <n v="17.211190476190474"/>
    <m/>
    <n v="15.3"/>
    <m/>
    <n v="22"/>
    <x v="2"/>
    <x v="1"/>
    <s v="2009-22"/>
    <x v="0"/>
  </r>
  <r>
    <s v="1-36"/>
    <d v="2009-05-27T00:00:00"/>
    <n v="1991.18"/>
    <n v="0"/>
    <n v="0"/>
    <n v="1604.6"/>
    <n v="44"/>
    <n v="36.468181818181819"/>
    <n v="386.58"/>
    <n v="6"/>
    <n v="50"/>
    <n v="64.429999999999993"/>
    <n v="39.823599999999999"/>
    <m/>
    <m/>
    <m/>
    <n v="22"/>
    <x v="2"/>
    <x v="2"/>
    <s v="2009-22"/>
    <x v="0"/>
  </r>
  <r>
    <s v="1-36"/>
    <d v="2009-05-28T00:00:00"/>
    <n v="1155.1099999999999"/>
    <n v="0"/>
    <n v="0"/>
    <n v="781.35"/>
    <n v="46"/>
    <n v="16.985869565217392"/>
    <n v="373.76"/>
    <n v="8"/>
    <n v="54"/>
    <n v="46.72"/>
    <n v="21.390925925925927"/>
    <m/>
    <n v="0.15"/>
    <m/>
    <n v="22"/>
    <x v="2"/>
    <x v="3"/>
    <s v="2009-22"/>
    <x v="0"/>
  </r>
  <r>
    <s v="1-36"/>
    <d v="2009-05-29T00:00:00"/>
    <n v="2177.52"/>
    <n v="0"/>
    <n v="0"/>
    <n v="990.5"/>
    <n v="51"/>
    <n v="19.421568627450981"/>
    <n v="1187.02"/>
    <n v="6"/>
    <n v="57"/>
    <n v="197.83666666666667"/>
    <n v="38.202105263157897"/>
    <m/>
    <m/>
    <m/>
    <n v="22"/>
    <x v="2"/>
    <x v="4"/>
    <s v="2009-22"/>
    <x v="0"/>
  </r>
  <r>
    <s v="1-36"/>
    <d v="2009-05-30T00:00:00"/>
    <n v="1724.05"/>
    <n v="0"/>
    <n v="0"/>
    <n v="1114.8"/>
    <n v="40"/>
    <n v="27.869999999999997"/>
    <n v="609.25"/>
    <n v="9"/>
    <n v="49"/>
    <n v="67.694444444444443"/>
    <n v="35.18469387755102"/>
    <m/>
    <n v="2.35"/>
    <m/>
    <n v="22"/>
    <x v="2"/>
    <x v="5"/>
    <s v="2009-22"/>
    <x v="0"/>
  </r>
  <r>
    <m/>
    <d v="2009-05-31T00:00:00"/>
    <n v="8869.3299999999981"/>
    <n v="2242.3000000000002"/>
    <n v="11111.629999999997"/>
    <m/>
    <n v="252"/>
    <n v="21.453456604679175"/>
    <n v="3382.17"/>
    <n v="40"/>
    <n v="292"/>
    <n v="85.482268518518524"/>
    <n v="29.87933592380422"/>
    <m/>
    <m/>
    <m/>
    <n v="23"/>
    <x v="2"/>
    <x v="6"/>
    <s v="2009-23"/>
    <x v="0"/>
  </r>
  <r>
    <s v="1-37"/>
    <d v="2009-06-01T00:00:00"/>
    <n v="1077.3399999999999"/>
    <n v="0"/>
    <n v="0"/>
    <n v="673.1"/>
    <n v="40"/>
    <n v="16.827500000000001"/>
    <n v="404.24"/>
    <n v="8"/>
    <n v="48"/>
    <n v="50.53"/>
    <n v="22.444583333333338"/>
    <m/>
    <n v="9.75"/>
    <m/>
    <n v="23"/>
    <x v="2"/>
    <x v="0"/>
    <s v="2009-23"/>
    <x v="0"/>
  </r>
  <r>
    <s v="1-37"/>
    <d v="2009-06-02T00:00:00"/>
    <n v="1321.25"/>
    <n v="0"/>
    <n v="0"/>
    <n v="598.75"/>
    <n v="46"/>
    <n v="13.016304347826088"/>
    <n v="722.35"/>
    <n v="11"/>
    <n v="57"/>
    <n v="65.668181818181822"/>
    <n v="23.177192982456138"/>
    <s v="lockyer darts 177.25 not included"/>
    <n v="3.85"/>
    <m/>
    <n v="23"/>
    <x v="2"/>
    <x v="1"/>
    <s v="2009-23"/>
    <x v="0"/>
  </r>
  <r>
    <s v="1-37"/>
    <d v="2009-06-03T00:00:00"/>
    <n v="1609.73"/>
    <n v="0"/>
    <n v="0"/>
    <n v="1416.4"/>
    <n v="57"/>
    <n v="24.849122807017544"/>
    <n v="193.33"/>
    <n v="4"/>
    <n v="61"/>
    <n v="48.332500000000003"/>
    <n v="26.389016393442624"/>
    <m/>
    <m/>
    <m/>
    <n v="23"/>
    <x v="2"/>
    <x v="2"/>
    <s v="2009-23"/>
    <x v="0"/>
  </r>
  <r>
    <s v="1-37"/>
    <d v="2009-06-04T00:00:00"/>
    <n v="725.63"/>
    <n v="0"/>
    <n v="0"/>
    <n v="697"/>
    <n v="39"/>
    <n v="17.871794871794872"/>
    <n v="28.63"/>
    <n v="1"/>
    <n v="40"/>
    <n v="28.63"/>
    <n v="18.140750000000001"/>
    <m/>
    <m/>
    <m/>
    <n v="23"/>
    <x v="2"/>
    <x v="3"/>
    <s v="2009-23"/>
    <x v="0"/>
  </r>
  <r>
    <s v="1-37"/>
    <d v="2009-06-05T00:00:00"/>
    <n v="2259.54"/>
    <n v="0"/>
    <n v="0"/>
    <n v="775.3"/>
    <n v="39"/>
    <n v="19.879487179487178"/>
    <n v="1484.24"/>
    <n v="11"/>
    <n v="50"/>
    <n v="134.9309090909091"/>
    <n v="45.190799999999996"/>
    <s v="Bakery 1300.44 not included"/>
    <m/>
    <m/>
    <n v="23"/>
    <x v="2"/>
    <x v="4"/>
    <s v="2009-23"/>
    <x v="0"/>
  </r>
  <r>
    <s v="1-37"/>
    <d v="2009-06-06T00:00:00"/>
    <n v="1690.69"/>
    <n v="0"/>
    <n v="0"/>
    <n v="926.05"/>
    <n v="44"/>
    <n v="21.046590909090909"/>
    <n v="764.64"/>
    <n v="10"/>
    <n v="54"/>
    <n v="76.463999999999999"/>
    <n v="31.309074074074076"/>
    <m/>
    <m/>
    <m/>
    <n v="23"/>
    <x v="2"/>
    <x v="5"/>
    <s v="2009-23"/>
    <x v="0"/>
  </r>
  <r>
    <m/>
    <d v="2009-06-07T00:00:00"/>
    <n v="8684.18"/>
    <n v="2749.43"/>
    <n v="11433.61"/>
    <m/>
    <n v="265"/>
    <n v="18.915133352536099"/>
    <n v="3597.43"/>
    <n v="45"/>
    <n v="310"/>
    <n v="67.425931818181809"/>
    <n v="27.775236130551026"/>
    <m/>
    <m/>
    <m/>
    <n v="24"/>
    <x v="2"/>
    <x v="6"/>
    <s v="2009-24"/>
    <x v="0"/>
  </r>
  <r>
    <s v="1-38"/>
    <d v="2009-06-08T00:00:00"/>
    <n v="0"/>
    <n v="0"/>
    <n v="0"/>
    <n v="0"/>
    <n v="0"/>
    <n v="0"/>
    <n v="0"/>
    <n v="0"/>
    <n v="0"/>
    <n v="0"/>
    <n v="0"/>
    <s v="Queen's Birthday"/>
    <m/>
    <m/>
    <n v="24"/>
    <x v="2"/>
    <x v="0"/>
    <s v="2009-24"/>
    <x v="0"/>
  </r>
  <r>
    <s v="1-38"/>
    <d v="2009-06-09T00:00:00"/>
    <n v="1463.51"/>
    <n v="0"/>
    <n v="0"/>
    <n v="712.4"/>
    <n v="52"/>
    <n v="13.7"/>
    <n v="751.11"/>
    <n v="10"/>
    <n v="62"/>
    <n v="75.111000000000004"/>
    <n v="23.605"/>
    <m/>
    <m/>
    <m/>
    <n v="24"/>
    <x v="2"/>
    <x v="1"/>
    <s v="2009-24"/>
    <x v="0"/>
  </r>
  <r>
    <s v="1-38"/>
    <d v="2009-06-10T00:00:00"/>
    <n v="1325.08"/>
    <n v="0"/>
    <n v="0"/>
    <n v="1069.25"/>
    <n v="55"/>
    <n v="19.440909090909091"/>
    <n v="255.83"/>
    <n v="7"/>
    <n v="62"/>
    <n v="36.547142857142859"/>
    <n v="21.372258064516128"/>
    <m/>
    <m/>
    <m/>
    <n v="24"/>
    <x v="2"/>
    <x v="2"/>
    <s v="2009-24"/>
    <x v="0"/>
  </r>
  <r>
    <s v="1-38"/>
    <d v="2009-06-11T00:00:00"/>
    <n v="2467.7600000000002"/>
    <n v="0"/>
    <n v="0"/>
    <n v="950.38"/>
    <n v="55"/>
    <n v="17.279636363636364"/>
    <n v="1717.38"/>
    <n v="17"/>
    <n v="72"/>
    <n v="101.02235294117648"/>
    <n v="37.052222222222227"/>
    <m/>
    <m/>
    <m/>
    <n v="24"/>
    <x v="2"/>
    <x v="3"/>
    <s v="2009-24"/>
    <x v="0"/>
  </r>
  <r>
    <s v="1-38"/>
    <d v="2009-06-12T00:00:00"/>
    <n v="2729.58"/>
    <n v="0"/>
    <n v="0"/>
    <n v="1283.9000000000001"/>
    <n v="63"/>
    <n v="20.37936507936508"/>
    <n v="1444.98"/>
    <n v="12"/>
    <n v="75"/>
    <n v="120.41500000000001"/>
    <n v="36.385066666666667"/>
    <m/>
    <m/>
    <m/>
    <n v="24"/>
    <x v="2"/>
    <x v="4"/>
    <s v="2009-24"/>
    <x v="0"/>
  </r>
  <r>
    <s v="1-38"/>
    <d v="2009-06-13T00:00:00"/>
    <n v="928.25"/>
    <n v="0"/>
    <n v="0"/>
    <n v="446.95"/>
    <n v="23"/>
    <n v="19.432608695652174"/>
    <n v="481.3"/>
    <n v="8"/>
    <n v="31"/>
    <n v="60.162500000000001"/>
    <n v="29.943548387096776"/>
    <m/>
    <m/>
    <m/>
    <n v="24"/>
    <x v="2"/>
    <x v="5"/>
    <s v="2009-24"/>
    <x v="0"/>
  </r>
  <r>
    <m/>
    <d v="2009-06-14T00:00:00"/>
    <n v="8914.18"/>
    <n v="3332.68"/>
    <n v="12246.86"/>
    <m/>
    <n v="248"/>
    <n v="15.038753204927119"/>
    <n v="4650.6000000000004"/>
    <n v="54"/>
    <n v="302"/>
    <n v="65.542999299719895"/>
    <n v="24.726349223416964"/>
    <m/>
    <m/>
    <m/>
    <n v="25"/>
    <x v="2"/>
    <x v="6"/>
    <s v="2009-25"/>
    <x v="0"/>
  </r>
  <r>
    <s v="1-39"/>
    <d v="2009-06-15T00:00:00"/>
    <n v="860.99"/>
    <n v="0"/>
    <n v="0"/>
    <n v="529.04999999999995"/>
    <n v="39"/>
    <n v="13.565384615384614"/>
    <n v="331.94"/>
    <n v="6"/>
    <n v="45"/>
    <n v="55.323333333333331"/>
    <n v="19.133111111111113"/>
    <m/>
    <m/>
    <m/>
    <n v="25"/>
    <x v="2"/>
    <x v="0"/>
    <s v="2009-25"/>
    <x v="0"/>
  </r>
  <r>
    <s v="1-39"/>
    <d v="2009-06-16T00:00:00"/>
    <n v="921.32"/>
    <n v="0"/>
    <n v="0"/>
    <n v="749.2"/>
    <n v="43"/>
    <n v="17.423255813953489"/>
    <n v="172.12"/>
    <n v="6"/>
    <n v="49"/>
    <n v="28.686666666666667"/>
    <n v="18.802448979591837"/>
    <m/>
    <m/>
    <m/>
    <n v="25"/>
    <x v="2"/>
    <x v="1"/>
    <s v="2009-25"/>
    <x v="0"/>
  </r>
  <r>
    <s v="1-39"/>
    <d v="2009-06-17T00:00:00"/>
    <n v="1052.0899999999999"/>
    <n v="0"/>
    <n v="0"/>
    <n v="852.15"/>
    <n v="35"/>
    <n v="24.347142857142856"/>
    <n v="199.94"/>
    <n v="5"/>
    <n v="40"/>
    <n v="39.988"/>
    <n v="26.302249999999997"/>
    <m/>
    <m/>
    <m/>
    <n v="25"/>
    <x v="2"/>
    <x v="2"/>
    <s v="2009-25"/>
    <x v="0"/>
  </r>
  <r>
    <s v="1-39"/>
    <d v="2009-06-18T00:00:00"/>
    <n v="2142.83"/>
    <n v="0"/>
    <n v="0"/>
    <n v="785"/>
    <n v="43"/>
    <n v="18.255813953488371"/>
    <n v="1357.83"/>
    <n v="8"/>
    <n v="51"/>
    <n v="169.72874999999999"/>
    <n v="42.016274509803921"/>
    <m/>
    <m/>
    <m/>
    <n v="25"/>
    <x v="2"/>
    <x v="3"/>
    <s v="2009-25"/>
    <x v="0"/>
  </r>
  <r>
    <s v="1-39"/>
    <d v="2009-06-19T00:00:00"/>
    <n v="1236.07"/>
    <n v="0"/>
    <n v="0"/>
    <n v="1009.5"/>
    <n v="48"/>
    <n v="21.03125"/>
    <n v="226.57"/>
    <n v="8"/>
    <n v="56"/>
    <n v="28.321249999999999"/>
    <n v="22.072678571428572"/>
    <m/>
    <m/>
    <m/>
    <n v="25"/>
    <x v="2"/>
    <x v="4"/>
    <s v="2009-25"/>
    <x v="0"/>
  </r>
  <r>
    <s v="1-39"/>
    <d v="2009-06-20T00:00:00"/>
    <n v="1084.1600000000001"/>
    <n v="0"/>
    <n v="0"/>
    <n v="691.65"/>
    <n v="27"/>
    <n v="25.616666666666667"/>
    <n v="392.51"/>
    <n v="10"/>
    <n v="37"/>
    <n v="39.250999999999998"/>
    <n v="29.301621621621617"/>
    <m/>
    <m/>
    <m/>
    <n v="25"/>
    <x v="2"/>
    <x v="5"/>
    <s v="2009-25"/>
    <x v="0"/>
  </r>
  <r>
    <m/>
    <d v="2009-06-21T00:00:00"/>
    <n v="7297.4599999999991"/>
    <n v="3209.86"/>
    <n v="10507.32"/>
    <m/>
    <n v="235"/>
    <n v="20.039918984439336"/>
    <n v="2680.91"/>
    <n v="43"/>
    <n v="278"/>
    <n v="60.216499999999996"/>
    <n v="26.271397465592845"/>
    <m/>
    <m/>
    <m/>
    <n v="26"/>
    <x v="2"/>
    <x v="6"/>
    <s v="2009-26"/>
    <x v="0"/>
  </r>
  <r>
    <s v="1-40"/>
    <d v="2009-06-22T00:00:00"/>
    <n v="1523.42"/>
    <n v="0"/>
    <n v="0"/>
    <n v="501.6"/>
    <n v="38"/>
    <n v="13.200000000000001"/>
    <n v="1221.82"/>
    <n v="9"/>
    <n v="47"/>
    <n v="135.75777777777776"/>
    <n v="36.668510638297874"/>
    <m/>
    <m/>
    <m/>
    <n v="26"/>
    <x v="2"/>
    <x v="0"/>
    <s v="2009-26"/>
    <x v="0"/>
  </r>
  <r>
    <s v="1-40"/>
    <d v="2009-06-23T00:00:00"/>
    <n v="670.49"/>
    <n v="0"/>
    <n v="0"/>
    <n v="473.15"/>
    <n v="35"/>
    <n v="13.518571428571429"/>
    <n v="197.34"/>
    <n v="5"/>
    <n v="40"/>
    <n v="39.468000000000004"/>
    <n v="16.762250000000002"/>
    <m/>
    <m/>
    <m/>
    <n v="26"/>
    <x v="2"/>
    <x v="1"/>
    <s v="2009-26"/>
    <x v="0"/>
  </r>
  <r>
    <s v="1-40"/>
    <d v="2009-06-24T00:00:00"/>
    <n v="952.91"/>
    <n v="0"/>
    <n v="0"/>
    <n v="816.35"/>
    <n v="43"/>
    <n v="18.984883720930235"/>
    <n v="136.56"/>
    <n v="5"/>
    <n v="48"/>
    <n v="27.312000000000001"/>
    <n v="19.85229166666667"/>
    <m/>
    <m/>
    <m/>
    <n v="26"/>
    <x v="2"/>
    <x v="2"/>
    <s v="2009-26"/>
    <x v="0"/>
  </r>
  <r>
    <s v="1-40"/>
    <d v="2009-06-25T00:00:00"/>
    <n v="1482.51"/>
    <n v="0"/>
    <n v="0"/>
    <n v="1103.25"/>
    <n v="61"/>
    <n v="18.08606557377049"/>
    <n v="379.26"/>
    <n v="9"/>
    <n v="70"/>
    <n v="42.14"/>
    <n v="21.178714285714285"/>
    <m/>
    <m/>
    <m/>
    <n v="26"/>
    <x v="2"/>
    <x v="3"/>
    <s v="2009-26"/>
    <x v="0"/>
  </r>
  <r>
    <s v="1-40"/>
    <d v="2009-06-26T00:00:00"/>
    <n v="2510.59"/>
    <n v="0"/>
    <n v="0"/>
    <n v="1229.55"/>
    <n v="63"/>
    <n v="19.516666666666666"/>
    <n v="1281.04"/>
    <n v="8"/>
    <n v="71"/>
    <n v="160.13"/>
    <n v="35.360422535211271"/>
    <m/>
    <m/>
    <m/>
    <n v="26"/>
    <x v="2"/>
    <x v="4"/>
    <s v="2009-26"/>
    <x v="0"/>
  </r>
  <r>
    <s v="1-40"/>
    <d v="2009-06-27T00:00:00"/>
    <n v="1300.08"/>
    <n v="0"/>
    <n v="0"/>
    <n v="952.1"/>
    <n v="42"/>
    <n v="22.669047619047621"/>
    <n v="347.99"/>
    <n v="6"/>
    <n v="48"/>
    <n v="57.998333333333335"/>
    <n v="27.085208333333338"/>
    <m/>
    <m/>
    <m/>
    <n v="26"/>
    <x v="2"/>
    <x v="5"/>
    <s v="2009-26"/>
    <x v="0"/>
  </r>
  <r>
    <m/>
    <d v="2009-06-28T00:00:00"/>
    <n v="8440"/>
    <n v="3254.86"/>
    <n v="11694.86"/>
    <m/>
    <n v="282"/>
    <n v="17.662539168164407"/>
    <n v="3564.0099999999993"/>
    <n v="42"/>
    <n v="324"/>
    <n v="77.134351851851847"/>
    <n v="26.151232909870568"/>
    <m/>
    <m/>
    <m/>
    <n v="27"/>
    <x v="2"/>
    <x v="6"/>
    <s v="2009-27"/>
    <x v="0"/>
  </r>
  <r>
    <s v="1-41"/>
    <d v="2009-06-29T00:00:00"/>
    <n v="813.14"/>
    <n v="0"/>
    <n v="0"/>
    <n v="689.4"/>
    <n v="42"/>
    <n v="16.414285714285715"/>
    <n v="123.74"/>
    <n v="2"/>
    <n v="44"/>
    <n v="61.87"/>
    <n v="18.480454545454545"/>
    <m/>
    <m/>
    <m/>
    <n v="27"/>
    <x v="2"/>
    <x v="0"/>
    <s v="2009-27"/>
    <x v="0"/>
  </r>
  <r>
    <s v="1-41"/>
    <d v="2009-06-30T00:00:00"/>
    <n v="953.4"/>
    <n v="0"/>
    <n v="0"/>
    <n v="605.20000000000005"/>
    <n v="46"/>
    <n v="13.156521739130437"/>
    <n v="348.2"/>
    <n v="10"/>
    <n v="56"/>
    <n v="34.82"/>
    <n v="17.025000000000002"/>
    <m/>
    <m/>
    <m/>
    <n v="27"/>
    <x v="2"/>
    <x v="1"/>
    <s v="2009-27"/>
    <x v="0"/>
  </r>
  <r>
    <s v="1-41"/>
    <d v="2009-07-01T00:00:00"/>
    <n v="1439.44"/>
    <n v="0"/>
    <n v="0"/>
    <n v="543.04999999999995"/>
    <n v="34"/>
    <n v="15.972058823529411"/>
    <n v="896.39"/>
    <n v="8"/>
    <n v="42"/>
    <n v="112.04875"/>
    <n v="34.272380952380956"/>
    <m/>
    <m/>
    <m/>
    <n v="27"/>
    <x v="2"/>
    <x v="2"/>
    <s v="2009-27"/>
    <x v="0"/>
  </r>
  <r>
    <s v="1-41"/>
    <d v="2009-07-02T00:00:00"/>
    <n v="857.98"/>
    <n v="0"/>
    <n v="0"/>
    <n v="682.5"/>
    <n v="40"/>
    <n v="17.0625"/>
    <n v="175.03"/>
    <n v="2"/>
    <n v="42"/>
    <n v="87.515000000000001"/>
    <n v="20.417380952380952"/>
    <s v="minus Edmund Pk $483.72"/>
    <m/>
    <m/>
    <n v="27"/>
    <x v="2"/>
    <x v="3"/>
    <s v="2009-27"/>
    <x v="0"/>
  </r>
  <r>
    <s v="1-41"/>
    <d v="2009-07-03T00:00:00"/>
    <n v="3417.27"/>
    <n v="0"/>
    <n v="0"/>
    <n v="1471.05"/>
    <n v="61"/>
    <n v="24.115573770491803"/>
    <n v="1946.22"/>
    <n v="14"/>
    <n v="75"/>
    <n v="139.0157142857143"/>
    <n v="45.563600000000001"/>
    <m/>
    <m/>
    <m/>
    <n v="27"/>
    <x v="2"/>
    <x v="4"/>
    <s v="2009-27"/>
    <x v="0"/>
  </r>
  <r>
    <s v="1-41"/>
    <d v="2009-07-04T00:00:00"/>
    <n v="766.26"/>
    <n v="0"/>
    <n v="0"/>
    <n v="550.65"/>
    <n v="32"/>
    <n v="17.207812499999999"/>
    <n v="215.61"/>
    <n v="5"/>
    <n v="37"/>
    <n v="43.122"/>
    <n v="20.70972972972973"/>
    <m/>
    <m/>
    <m/>
    <n v="27"/>
    <x v="2"/>
    <x v="5"/>
    <s v="2009-27"/>
    <x v="0"/>
  </r>
  <r>
    <m/>
    <d v="2009-07-05T00:00:00"/>
    <n v="8247.49"/>
    <n v="3331.59"/>
    <n v="11579.08"/>
    <m/>
    <n v="255"/>
    <n v="17.321458757906228"/>
    <n v="3705.19"/>
    <n v="41"/>
    <n v="296"/>
    <n v="79.731910714285718"/>
    <n v="26.078091029991029"/>
    <m/>
    <m/>
    <m/>
    <n v="28"/>
    <x v="2"/>
    <x v="6"/>
    <s v="2009-28"/>
    <x v="0"/>
  </r>
  <r>
    <s v="1-42"/>
    <d v="2009-07-06T00:00:00"/>
    <n v="885.08"/>
    <n v="0"/>
    <n v="0"/>
    <n v="567"/>
    <n v="42"/>
    <n v="13.5"/>
    <n v="318.08"/>
    <n v="10"/>
    <n v="52"/>
    <n v="31.808"/>
    <n v="17.020769230769229"/>
    <m/>
    <n v="-0.1"/>
    <m/>
    <n v="28"/>
    <x v="2"/>
    <x v="0"/>
    <s v="2009-28"/>
    <x v="0"/>
  </r>
  <r>
    <s v="1-42"/>
    <d v="2009-07-07T00:00:00"/>
    <n v="1311.17"/>
    <n v="0"/>
    <n v="0"/>
    <n v="575.29999999999995"/>
    <n v="43"/>
    <n v="13.379069767441859"/>
    <n v="735.87"/>
    <n v="13"/>
    <n v="56"/>
    <n v="56.605384615384615"/>
    <n v="23.41375"/>
    <m/>
    <n v="0.9"/>
    <m/>
    <n v="28"/>
    <x v="2"/>
    <x v="1"/>
    <s v="2009-28"/>
    <x v="0"/>
  </r>
  <r>
    <s v="1-42"/>
    <d v="2009-07-08T00:00:00"/>
    <n v="1289.3599999999999"/>
    <n v="0"/>
    <n v="0"/>
    <n v="811.1"/>
    <n v="41"/>
    <n v="19.782926829268295"/>
    <n v="478.26"/>
    <n v="11"/>
    <n v="52"/>
    <n v="43.478181818181817"/>
    <n v="24.795384615384616"/>
    <m/>
    <n v="-0.7"/>
    <m/>
    <n v="28"/>
    <x v="2"/>
    <x v="2"/>
    <s v="2009-28"/>
    <x v="0"/>
  </r>
  <r>
    <s v="1-42"/>
    <d v="2009-07-09T00:00:00"/>
    <n v="1098.07"/>
    <n v="0"/>
    <n v="0"/>
    <n v="973.4"/>
    <n v="47"/>
    <n v="20.71063829787234"/>
    <n v="124.67"/>
    <n v="4"/>
    <n v="51"/>
    <n v="31.1675"/>
    <n v="21.530784313725491"/>
    <s v="minus bakery 634.44"/>
    <n v="0.1"/>
    <m/>
    <n v="28"/>
    <x v="2"/>
    <x v="3"/>
    <s v="2009-28"/>
    <x v="0"/>
  </r>
  <r>
    <s v="1-42"/>
    <d v="2009-07-10T00:00:00"/>
    <n v="2272.61"/>
    <n v="0"/>
    <n v="0"/>
    <n v="728.85"/>
    <n v="42"/>
    <n v="17.353571428571428"/>
    <n v="1543.76"/>
    <n v="11"/>
    <n v="53"/>
    <n v="140.34181818181818"/>
    <n v="42.879433962264152"/>
    <m/>
    <n v="0.05"/>
    <m/>
    <n v="28"/>
    <x v="2"/>
    <x v="4"/>
    <s v="2009-28"/>
    <x v="0"/>
  </r>
  <r>
    <s v="1-42"/>
    <d v="2009-07-11T00:00:00"/>
    <n v="1574.43"/>
    <n v="0"/>
    <n v="0"/>
    <n v="735.45"/>
    <n v="26"/>
    <n v="28.286538461538463"/>
    <n v="816.98"/>
    <n v="12"/>
    <n v="38"/>
    <n v="68.081666666666663"/>
    <n v="40.853421052631582"/>
    <m/>
    <n v="0"/>
    <m/>
    <n v="28"/>
    <x v="2"/>
    <x v="5"/>
    <s v="2009-28"/>
    <x v="0"/>
  </r>
  <r>
    <m/>
    <d v="2009-07-12T00:00:00"/>
    <n v="8430.7199999999993"/>
    <n v="2467.52"/>
    <n v="10898.24"/>
    <m/>
    <n v="241"/>
    <n v="18.835457464115397"/>
    <n v="4017.6200000000003"/>
    <n v="61"/>
    <n v="302"/>
    <n v="61.913758547008541"/>
    <n v="28.415590529129176"/>
    <m/>
    <m/>
    <m/>
    <n v="29"/>
    <x v="2"/>
    <x v="6"/>
    <s v="2009-29"/>
    <x v="0"/>
  </r>
  <r>
    <s v="1-43"/>
    <d v="2009-07-13T00:00:00"/>
    <n v="1063.23"/>
    <n v="0"/>
    <n v="0"/>
    <n v="579.20000000000005"/>
    <n v="47"/>
    <n v="12.323404255319151"/>
    <n v="483.67"/>
    <n v="4"/>
    <n v="51"/>
    <n v="120.9175"/>
    <n v="20.840588235294121"/>
    <m/>
    <m/>
    <m/>
    <n v="29"/>
    <x v="2"/>
    <x v="0"/>
    <s v="2009-29"/>
    <x v="0"/>
  </r>
  <r>
    <s v="1-43"/>
    <d v="2009-07-14T00:00:00"/>
    <n v="844.19"/>
    <n v="0"/>
    <n v="0"/>
    <n v="616.4"/>
    <n v="46"/>
    <n v="13.4"/>
    <n v="227.79"/>
    <n v="6"/>
    <n v="52"/>
    <n v="37.964999999999996"/>
    <n v="16.234423076923076"/>
    <m/>
    <m/>
    <m/>
    <n v="29"/>
    <x v="2"/>
    <x v="1"/>
    <s v="2009-29"/>
    <x v="0"/>
  </r>
  <r>
    <s v="1-43"/>
    <d v="2009-07-15T00:00:00"/>
    <n v="1181.7"/>
    <n v="0"/>
    <n v="0"/>
    <n v="625"/>
    <n v="37"/>
    <n v="16.891891891891891"/>
    <n v="556.70000000000005"/>
    <n v="7"/>
    <n v="44"/>
    <n v="79.528571428571439"/>
    <n v="26.856818181818184"/>
    <m/>
    <m/>
    <m/>
    <n v="29"/>
    <x v="2"/>
    <x v="2"/>
    <s v="2009-29"/>
    <x v="0"/>
  </r>
  <r>
    <s v="1-43"/>
    <d v="2009-07-16T00:00:00"/>
    <n v="1142.33"/>
    <n v="0"/>
    <n v="0"/>
    <n v="703.75"/>
    <n v="46"/>
    <n v="15.298913043478262"/>
    <n v="438.58"/>
    <n v="10"/>
    <n v="56"/>
    <n v="43.857999999999997"/>
    <n v="20.39875"/>
    <m/>
    <m/>
    <m/>
    <n v="29"/>
    <x v="2"/>
    <x v="3"/>
    <s v="2009-29"/>
    <x v="0"/>
  </r>
  <r>
    <s v="1-43"/>
    <d v="2009-07-17T00:00:00"/>
    <n v="2519.02"/>
    <n v="0"/>
    <n v="0"/>
    <n v="1208.95"/>
    <n v="50"/>
    <n v="24.179000000000002"/>
    <n v="1310.07"/>
    <n v="11"/>
    <n v="61"/>
    <n v="119.09727272727272"/>
    <n v="41.295409836065573"/>
    <m/>
    <m/>
    <m/>
    <n v="29"/>
    <x v="2"/>
    <x v="4"/>
    <s v="2009-29"/>
    <x v="0"/>
  </r>
  <r>
    <s v="1-43"/>
    <d v="2009-07-18T00:00:00"/>
    <n v="1149.4000000000001"/>
    <n v="0"/>
    <n v="0"/>
    <n v="744.05"/>
    <n v="36"/>
    <n v="20.668055555555554"/>
    <n v="405.35"/>
    <n v="10"/>
    <n v="46"/>
    <n v="40.535000000000004"/>
    <n v="24.986956521739131"/>
    <m/>
    <m/>
    <m/>
    <n v="29"/>
    <x v="2"/>
    <x v="5"/>
    <s v="2009-29"/>
    <x v="0"/>
  </r>
  <r>
    <m/>
    <d v="2009-07-19T00:00:00"/>
    <n v="7899.869999999999"/>
    <n v="4514.3900000000003"/>
    <n v="12414.259999999998"/>
    <m/>
    <n v="262"/>
    <n v="17.126877457707476"/>
    <n v="3422.16"/>
    <n v="48"/>
    <n v="310"/>
    <n v="73.650224025974026"/>
    <n v="25.102157641973349"/>
    <m/>
    <m/>
    <m/>
    <n v="30"/>
    <x v="2"/>
    <x v="6"/>
    <s v="2009-30"/>
    <x v="0"/>
  </r>
  <r>
    <s v="1-44"/>
    <d v="2009-07-20T00:00:00"/>
    <n v="757.72"/>
    <n v="0"/>
    <n v="0"/>
    <n v="695.85"/>
    <n v="40"/>
    <n v="17.396250000000002"/>
    <n v="61.87"/>
    <n v="3"/>
    <n v="43"/>
    <n v="20.623333333333331"/>
    <n v="17.621395348837211"/>
    <m/>
    <m/>
    <m/>
    <n v="30"/>
    <x v="2"/>
    <x v="0"/>
    <s v="2009-30"/>
    <x v="0"/>
  </r>
  <r>
    <s v="1-44"/>
    <d v="2009-07-21T00:00:00"/>
    <n v="674.1"/>
    <n v="0"/>
    <n v="0"/>
    <n v="603.35"/>
    <n v="38"/>
    <n v="15.877631578947369"/>
    <n v="70.75"/>
    <n v="4"/>
    <n v="42"/>
    <n v="17.6875"/>
    <n v="16.05"/>
    <m/>
    <m/>
    <m/>
    <n v="30"/>
    <x v="2"/>
    <x v="1"/>
    <s v="2009-30"/>
    <x v="0"/>
  </r>
  <r>
    <s v="1-44"/>
    <d v="2009-07-22T00:00:00"/>
    <n v="1483.74"/>
    <n v="0"/>
    <n v="0"/>
    <n v="1079.6500000000001"/>
    <n v="48"/>
    <n v="22.492708333333336"/>
    <n v="404.09"/>
    <n v="5"/>
    <n v="53"/>
    <n v="80.817999999999998"/>
    <n v="27.995094339622643"/>
    <m/>
    <m/>
    <m/>
    <n v="30"/>
    <x v="2"/>
    <x v="2"/>
    <s v="2009-30"/>
    <x v="0"/>
  </r>
  <r>
    <s v="1-44"/>
    <d v="2009-07-23T00:00:00"/>
    <n v="1302.69"/>
    <n v="0"/>
    <n v="0"/>
    <n v="1184.4000000000001"/>
    <n v="49"/>
    <n v="24.171428571428574"/>
    <n v="118.19"/>
    <n v="3"/>
    <n v="52"/>
    <n v="39.396666666666668"/>
    <n v="25.049807692307695"/>
    <m/>
    <m/>
    <m/>
    <n v="30"/>
    <x v="2"/>
    <x v="3"/>
    <s v="2009-30"/>
    <x v="0"/>
  </r>
  <r>
    <s v="1-44"/>
    <d v="2009-07-24T00:00:00"/>
    <n v="2911.99"/>
    <n v="0"/>
    <n v="0"/>
    <n v="688.35"/>
    <n v="47"/>
    <n v="14.645744680851065"/>
    <n v="2223.64"/>
    <n v="11"/>
    <n v="58"/>
    <n v="202.14909090909089"/>
    <n v="50.206724137931033"/>
    <m/>
    <m/>
    <m/>
    <n v="30"/>
    <x v="2"/>
    <x v="4"/>
    <s v="2009-30"/>
    <x v="0"/>
  </r>
  <r>
    <s v="1-44"/>
    <d v="2009-07-25T00:00:00"/>
    <n v="1960.37"/>
    <n v="0"/>
    <n v="0"/>
    <n v="740.1"/>
    <n v="29"/>
    <n v="25.520689655172415"/>
    <n v="1270.27"/>
    <n v="16"/>
    <n v="45"/>
    <n v="79.391874999999999"/>
    <n v="44.674888888888887"/>
    <m/>
    <m/>
    <m/>
    <n v="30"/>
    <x v="2"/>
    <x v="5"/>
    <s v="2009-30"/>
    <x v="0"/>
  </r>
  <r>
    <m/>
    <d v="2009-07-26T00:00:00"/>
    <n v="9090.61"/>
    <n v="2978.91"/>
    <n v="12069.52"/>
    <m/>
    <n v="251"/>
    <n v="20.017408803288795"/>
    <n v="4148.8099999999995"/>
    <n v="42"/>
    <n v="293"/>
    <n v="73.34441098484848"/>
    <n v="30.266318401264581"/>
    <m/>
    <m/>
    <m/>
    <n v="31"/>
    <x v="2"/>
    <x v="6"/>
    <s v="2009-31"/>
    <x v="0"/>
  </r>
  <r>
    <s v="1-45"/>
    <d v="2009-07-27T00:00:00"/>
    <n v="716.63"/>
    <n v="0"/>
    <n v="0"/>
    <n v="499.65"/>
    <n v="36"/>
    <n v="13.879166666666666"/>
    <n v="216.98"/>
    <n v="7"/>
    <n v="43"/>
    <n v="30.997142857142855"/>
    <n v="16.665813953488371"/>
    <s v="Taken of GHB payment of $1575.51"/>
    <m/>
    <m/>
    <n v="31"/>
    <x v="2"/>
    <x v="0"/>
    <s v="2009-31"/>
    <x v="0"/>
  </r>
  <r>
    <s v="1-45"/>
    <d v="2009-07-28T00:00:00"/>
    <n v="1049.74"/>
    <n v="0"/>
    <n v="0"/>
    <n v="614.65"/>
    <n v="47"/>
    <n v="13.077659574468084"/>
    <n v="435.09"/>
    <n v="6"/>
    <n v="53"/>
    <n v="72.515000000000001"/>
    <n v="19.806415094339624"/>
    <m/>
    <m/>
    <m/>
    <n v="31"/>
    <x v="2"/>
    <x v="1"/>
    <s v="2009-31"/>
    <x v="0"/>
  </r>
  <r>
    <s v="1-45"/>
    <d v="2009-07-29T00:00:00"/>
    <n v="1344.39"/>
    <n v="0"/>
    <n v="0"/>
    <n v="701.7"/>
    <n v="36"/>
    <n v="19.491666666666667"/>
    <n v="642.69000000000005"/>
    <n v="9"/>
    <n v="45"/>
    <n v="71.410000000000011"/>
    <n v="29.875333333333337"/>
    <m/>
    <m/>
    <m/>
    <n v="31"/>
    <x v="2"/>
    <x v="2"/>
    <s v="2009-31"/>
    <x v="0"/>
  </r>
  <r>
    <s v="1-45"/>
    <d v="2009-07-30T00:00:00"/>
    <n v="860.25"/>
    <n v="0"/>
    <n v="0"/>
    <n v="773.55"/>
    <n v="50"/>
    <n v="15.470999999999998"/>
    <n v="86.7"/>
    <n v="3"/>
    <n v="53"/>
    <n v="28.900000000000002"/>
    <n v="16.231132075471699"/>
    <m/>
    <m/>
    <m/>
    <n v="31"/>
    <x v="2"/>
    <x v="3"/>
    <s v="2009-31"/>
    <x v="0"/>
  </r>
  <r>
    <s v="1-45"/>
    <d v="2009-07-31T00:00:00"/>
    <n v="2293.62"/>
    <n v="0"/>
    <n v="0"/>
    <n v="795.2"/>
    <n v="43"/>
    <n v="18.493023255813956"/>
    <n v="1498.42"/>
    <n v="9"/>
    <n v="52"/>
    <n v="166.49111111111111"/>
    <n v="44.108076923076922"/>
    <m/>
    <m/>
    <m/>
    <n v="31"/>
    <x v="2"/>
    <x v="4"/>
    <s v="2009-31"/>
    <x v="0"/>
  </r>
  <r>
    <s v="1-45"/>
    <d v="2009-08-01T00:00:00"/>
    <n v="1247.99"/>
    <n v="0"/>
    <n v="0"/>
    <n v="542"/>
    <n v="25"/>
    <n v="21.68"/>
    <n v="705.99"/>
    <n v="8"/>
    <n v="33"/>
    <n v="88.248750000000001"/>
    <n v="37.81787878787879"/>
    <m/>
    <m/>
    <m/>
    <n v="31"/>
    <x v="2"/>
    <x v="5"/>
    <s v="2009-31"/>
    <x v="0"/>
  </r>
  <r>
    <m/>
    <d v="2009-08-02T00:00:00"/>
    <n v="7512.62"/>
    <n v="2484.23"/>
    <n v="9996.85"/>
    <m/>
    <n v="237"/>
    <n v="17.015419360602561"/>
    <n v="3585.87"/>
    <n v="42"/>
    <n v="279"/>
    <n v="76.427000661375658"/>
    <n v="27.417441694598125"/>
    <m/>
    <m/>
    <m/>
    <n v="32"/>
    <x v="2"/>
    <x v="6"/>
    <s v="2009-32"/>
    <x v="0"/>
  </r>
  <r>
    <s v="1-46"/>
    <d v="2009-08-03T00:00:00"/>
    <n v="668.67"/>
    <n v="0"/>
    <n v="0"/>
    <n v="450.3"/>
    <n v="34"/>
    <n v="13.244117647058824"/>
    <n v="218.37"/>
    <n v="5"/>
    <n v="39"/>
    <n v="43.673999999999999"/>
    <n v="17.145384615384618"/>
    <m/>
    <n v="0.1"/>
    <m/>
    <n v="32"/>
    <x v="2"/>
    <x v="0"/>
    <s v="2009-32"/>
    <x v="0"/>
  </r>
  <r>
    <s v="1-46"/>
    <d v="2009-08-04T00:00:00"/>
    <n v="1006.21"/>
    <n v="0"/>
    <n v="0"/>
    <n v="617.85"/>
    <n v="39"/>
    <n v="15.842307692307694"/>
    <n v="388.36"/>
    <n v="8"/>
    <n v="47"/>
    <n v="48.545000000000002"/>
    <n v="21.408723404255319"/>
    <m/>
    <n v="-0.15"/>
    <m/>
    <n v="32"/>
    <x v="2"/>
    <x v="1"/>
    <s v="2009-32"/>
    <x v="0"/>
  </r>
  <r>
    <s v="1-46"/>
    <d v="2009-08-05T00:00:00"/>
    <n v="1179.6500000000001"/>
    <n v="0"/>
    <n v="0"/>
    <n v="705.2"/>
    <n v="36"/>
    <n v="19.588888888888889"/>
    <n v="474.45"/>
    <n v="5"/>
    <n v="41"/>
    <n v="94.89"/>
    <n v="28.771951219512196"/>
    <m/>
    <m/>
    <m/>
    <n v="32"/>
    <x v="2"/>
    <x v="2"/>
    <s v="2009-32"/>
    <x v="0"/>
  </r>
  <r>
    <s v="1-46"/>
    <d v="2009-08-06T00:00:00"/>
    <n v="1363.86"/>
    <n v="0"/>
    <n v="0"/>
    <n v="857.05"/>
    <n v="44"/>
    <n v="19.478409090909089"/>
    <n v="506.81"/>
    <n v="13"/>
    <n v="57"/>
    <n v="38.985384615384618"/>
    <n v="23.927368421052631"/>
    <m/>
    <m/>
    <m/>
    <n v="32"/>
    <x v="2"/>
    <x v="3"/>
    <s v="2009-32"/>
    <x v="0"/>
  </r>
  <r>
    <s v="1-46"/>
    <d v="2009-08-07T00:00:00"/>
    <n v="2454.59"/>
    <n v="0"/>
    <n v="0"/>
    <n v="1023.65"/>
    <n v="56"/>
    <n v="18.279464285714287"/>
    <n v="1430.94"/>
    <n v="8"/>
    <n v="64"/>
    <n v="178.86750000000001"/>
    <n v="38.352968750000002"/>
    <m/>
    <m/>
    <m/>
    <n v="32"/>
    <x v="2"/>
    <x v="4"/>
    <s v="2009-32"/>
    <x v="0"/>
  </r>
  <r>
    <s v="1-46"/>
    <d v="2009-08-08T00:00:00"/>
    <n v="1042.27"/>
    <n v="0"/>
    <n v="0"/>
    <n v="661"/>
    <n v="29"/>
    <n v="22.793103448275861"/>
    <n v="381.34"/>
    <n v="6"/>
    <n v="35"/>
    <n v="63.556666666666665"/>
    <n v="29.781142857142854"/>
    <m/>
    <m/>
    <m/>
    <n v="32"/>
    <x v="2"/>
    <x v="5"/>
    <s v="2009-32"/>
    <x v="0"/>
  </r>
  <r>
    <m/>
    <d v="2009-08-09T00:00:00"/>
    <n v="7715.25"/>
    <n v="2849.9"/>
    <n v="10565.15"/>
    <m/>
    <n v="238"/>
    <n v="18.20438184219244"/>
    <n v="3400.2700000000004"/>
    <n v="45"/>
    <n v="283"/>
    <n v="78.086425213675213"/>
    <n v="26.564589877891269"/>
    <s v=" "/>
    <m/>
    <m/>
    <n v="33"/>
    <x v="2"/>
    <x v="6"/>
    <s v="2009-33"/>
    <x v="0"/>
  </r>
  <r>
    <s v="1-47"/>
    <d v="2009-08-10T00:00:00"/>
    <n v="0"/>
    <n v="0"/>
    <n v="0"/>
    <n v="0"/>
    <n v="0"/>
    <n v="0"/>
    <n v="0"/>
    <n v="0"/>
    <n v="0"/>
    <n v="0"/>
    <n v="0"/>
    <s v="SHOW DAY"/>
    <m/>
    <m/>
    <n v="33"/>
    <x v="2"/>
    <x v="0"/>
    <s v="2009-33"/>
    <x v="0"/>
  </r>
  <r>
    <s v="1-47"/>
    <d v="2009-08-11T00:00:00"/>
    <n v="1811.34"/>
    <n v="0"/>
    <n v="0"/>
    <n v="937.5"/>
    <n v="62"/>
    <n v="15.120967741935484"/>
    <n v="873.84"/>
    <n v="9"/>
    <n v="71"/>
    <n v="97.093333333333334"/>
    <n v="25.511830985915495"/>
    <m/>
    <m/>
    <m/>
    <n v="33"/>
    <x v="2"/>
    <x v="1"/>
    <s v="2009-33"/>
    <x v="0"/>
  </r>
  <r>
    <s v="1-47"/>
    <d v="2009-08-12T00:00:00"/>
    <n v="1128.44"/>
    <n v="0"/>
    <n v="0"/>
    <n v="864.3"/>
    <n v="39"/>
    <n v="22.161538461538459"/>
    <n v="264.14"/>
    <n v="7"/>
    <n v="46"/>
    <n v="37.734285714285711"/>
    <n v="24.531304347826087"/>
    <m/>
    <m/>
    <m/>
    <n v="33"/>
    <x v="2"/>
    <x v="2"/>
    <s v="2009-33"/>
    <x v="0"/>
  </r>
  <r>
    <s v="1-47"/>
    <d v="2009-08-13T00:00:00"/>
    <n v="906.69"/>
    <n v="0"/>
    <n v="0"/>
    <n v="641.15"/>
    <n v="37"/>
    <n v="17.328378378378378"/>
    <n v="265.54000000000002"/>
    <n v="5"/>
    <n v="42"/>
    <n v="53.108000000000004"/>
    <n v="21.587857142857143"/>
    <m/>
    <m/>
    <m/>
    <n v="33"/>
    <x v="2"/>
    <x v="3"/>
    <s v="2009-33"/>
    <x v="0"/>
  </r>
  <r>
    <s v="1-47"/>
    <d v="2009-08-14T00:00:00"/>
    <n v="1635.61"/>
    <n v="0"/>
    <n v="0"/>
    <n v="896.4"/>
    <n v="49"/>
    <n v="18.293877551020408"/>
    <n v="739.21"/>
    <n v="8"/>
    <n v="57"/>
    <n v="92.401250000000005"/>
    <n v="28.694912280701757"/>
    <m/>
    <m/>
    <m/>
    <n v="33"/>
    <x v="2"/>
    <x v="4"/>
    <s v="2009-33"/>
    <x v="0"/>
  </r>
  <r>
    <s v="1-47"/>
    <d v="2009-08-15T00:00:00"/>
    <n v="1046.26"/>
    <n v="0"/>
    <n v="0"/>
    <n v="541.85"/>
    <n v="24"/>
    <n v="22.577083333333334"/>
    <n v="504.41"/>
    <n v="10"/>
    <n v="34"/>
    <n v="50.441000000000003"/>
    <n v="30.772352941176472"/>
    <m/>
    <m/>
    <m/>
    <n v="33"/>
    <x v="2"/>
    <x v="5"/>
    <s v="2009-33"/>
    <x v="0"/>
  </r>
  <r>
    <m/>
    <d v="2009-08-16T00:00:00"/>
    <n v="6528.34"/>
    <n v="2653.46"/>
    <n v="9181.7999999999993"/>
    <m/>
    <n v="211"/>
    <n v="15.913640911034342"/>
    <n v="2647.14"/>
    <n v="39"/>
    <n v="250"/>
    <n v="55.129644841269851"/>
    <n v="21.849709616412824"/>
    <m/>
    <m/>
    <m/>
    <n v="34"/>
    <x v="2"/>
    <x v="6"/>
    <s v="2009-34"/>
    <x v="0"/>
  </r>
  <r>
    <s v="1-48"/>
    <d v="2009-08-17T00:00:00"/>
    <n v="974.07"/>
    <n v="0"/>
    <n v="0"/>
    <n v="571.9"/>
    <n v="33"/>
    <n v="17.330303030303028"/>
    <n v="402.17"/>
    <n v="6"/>
    <n v="39"/>
    <n v="67.028333333333336"/>
    <n v="24.976153846153846"/>
    <m/>
    <n v="0.1"/>
    <m/>
    <n v="34"/>
    <x v="2"/>
    <x v="0"/>
    <s v="2009-34"/>
    <x v="0"/>
  </r>
  <r>
    <s v="1-48"/>
    <d v="2009-08-18T00:00:00"/>
    <n v="804.31"/>
    <n v="0"/>
    <n v="0"/>
    <n v="380.4"/>
    <n v="29"/>
    <n v="13.117241379310345"/>
    <n v="423.91"/>
    <n v="5"/>
    <n v="34"/>
    <n v="84.782000000000011"/>
    <n v="23.656176470588235"/>
    <m/>
    <n v="0"/>
    <m/>
    <n v="34"/>
    <x v="2"/>
    <x v="1"/>
    <s v="2009-34"/>
    <x v="0"/>
  </r>
  <r>
    <s v="1-48"/>
    <d v="2009-08-19T00:00:00"/>
    <n v="1068.54"/>
    <n v="0"/>
    <n v="0"/>
    <n v="729.65"/>
    <n v="35"/>
    <n v="20.847142857142856"/>
    <n v="338.89"/>
    <n v="9"/>
    <n v="44"/>
    <n v="37.654444444444444"/>
    <n v="24.285"/>
    <m/>
    <n v="-15.25"/>
    <m/>
    <n v="34"/>
    <x v="2"/>
    <x v="2"/>
    <s v="2009-34"/>
    <x v="0"/>
  </r>
  <r>
    <s v="1-48"/>
    <d v="2009-08-20T00:00:00"/>
    <n v="1276.71"/>
    <n v="0"/>
    <n v="0"/>
    <n v="923.6"/>
    <n v="48"/>
    <n v="19.241666666666667"/>
    <n v="353.19"/>
    <n v="9"/>
    <n v="57"/>
    <n v="39.243333333333332"/>
    <n v="22.399824561403509"/>
    <m/>
    <n v="0"/>
    <m/>
    <n v="34"/>
    <x v="2"/>
    <x v="3"/>
    <s v="2009-34"/>
    <x v="0"/>
  </r>
  <r>
    <s v="1-48"/>
    <d v="2009-08-21T00:00:00"/>
    <n v="3717.34"/>
    <n v="0"/>
    <n v="0"/>
    <n v="1372.55"/>
    <n v="57"/>
    <n v="24.079824561403509"/>
    <n v="2344.79"/>
    <n v="10"/>
    <n v="67"/>
    <n v="234.47899999999998"/>
    <n v="55.48268656716418"/>
    <m/>
    <n v="0.05"/>
    <m/>
    <n v="34"/>
    <x v="2"/>
    <x v="4"/>
    <s v="2009-34"/>
    <x v="0"/>
  </r>
  <r>
    <s v="1-48"/>
    <d v="2009-08-22T00:00:00"/>
    <n v="1203.8399999999999"/>
    <n v="0"/>
    <n v="0"/>
    <n v="683.95"/>
    <n v="30"/>
    <n v="22.798333333333336"/>
    <n v="519.89"/>
    <n v="9"/>
    <n v="39"/>
    <n v="57.765555555555551"/>
    <n v="30.867692307692312"/>
    <m/>
    <m/>
    <m/>
    <n v="34"/>
    <x v="2"/>
    <x v="5"/>
    <s v="2009-34"/>
    <x v="0"/>
  </r>
  <r>
    <m/>
    <d v="2009-08-23T00:00:00"/>
    <n v="9044.81"/>
    <n v="3636.33"/>
    <n v="12681.14"/>
    <m/>
    <n v="232"/>
    <n v="19.569085304693292"/>
    <n v="4382.84"/>
    <n v="48"/>
    <n v="280"/>
    <n v="86.825444444444443"/>
    <n v="30.277922292167016"/>
    <m/>
    <m/>
    <m/>
    <n v="35"/>
    <x v="2"/>
    <x v="6"/>
    <s v="2009-35"/>
    <x v="0"/>
  </r>
  <r>
    <s v="1-49"/>
    <d v="2009-08-24T00:00:00"/>
    <n v="589.91999999999996"/>
    <n v="0"/>
    <n v="0"/>
    <n v="379.4"/>
    <n v="28"/>
    <n v="13.549999999999999"/>
    <n v="210.52"/>
    <n v="7"/>
    <n v="35"/>
    <n v="30.074285714285715"/>
    <n v="16.854857142857142"/>
    <m/>
    <n v="0"/>
    <m/>
    <n v="35"/>
    <x v="2"/>
    <x v="0"/>
    <s v="2009-35"/>
    <x v="0"/>
  </r>
  <r>
    <s v="1-49"/>
    <d v="2009-08-25T00:00:00"/>
    <n v="564.6"/>
    <n v="0"/>
    <n v="0"/>
    <n v="472.3"/>
    <n v="37"/>
    <n v="12.764864864864865"/>
    <n v="92.3"/>
    <n v="2"/>
    <n v="39"/>
    <n v="46.15"/>
    <n v="14.476923076923077"/>
    <m/>
    <n v="0.1"/>
    <m/>
    <n v="35"/>
    <x v="2"/>
    <x v="1"/>
    <s v="2009-35"/>
    <x v="0"/>
  </r>
  <r>
    <s v="1-49"/>
    <d v="2009-08-26T00:00:00"/>
    <n v="1290.77"/>
    <n v="0"/>
    <n v="0"/>
    <n v="572.20000000000005"/>
    <n v="29"/>
    <n v="19.731034482758623"/>
    <n v="718.57"/>
    <n v="6"/>
    <n v="35"/>
    <n v="119.76166666666667"/>
    <n v="36.87914285714286"/>
    <m/>
    <n v="-1.85"/>
    <m/>
    <n v="35"/>
    <x v="2"/>
    <x v="2"/>
    <s v="2009-35"/>
    <x v="0"/>
  </r>
  <r>
    <s v="1-49"/>
    <d v="2009-08-27T00:00:00"/>
    <n v="792.68"/>
    <n v="0"/>
    <n v="0"/>
    <n v="639.70000000000005"/>
    <n v="42"/>
    <n v="15.230952380952383"/>
    <n v="152.97999999999999"/>
    <n v="4"/>
    <n v="46"/>
    <n v="38.244999999999997"/>
    <n v="17.232173913043479"/>
    <m/>
    <m/>
    <m/>
    <n v="35"/>
    <x v="2"/>
    <x v="3"/>
    <s v="2009-35"/>
    <x v="0"/>
  </r>
  <r>
    <s v="1-49"/>
    <d v="2009-08-28T00:00:00"/>
    <n v="2324.39"/>
    <n v="0"/>
    <n v="0"/>
    <n v="698.2"/>
    <n v="38"/>
    <n v="18.373684210526317"/>
    <n v="1626.19"/>
    <n v="13"/>
    <n v="51"/>
    <n v="125.09153846153846"/>
    <n v="45.57627450980393"/>
    <m/>
    <m/>
    <m/>
    <n v="35"/>
    <x v="2"/>
    <x v="4"/>
    <s v="2009-35"/>
    <x v="0"/>
  </r>
  <r>
    <s v="1-49"/>
    <d v="2009-08-29T00:00:00"/>
    <n v="1200.6099999999999"/>
    <n v="0"/>
    <n v="0"/>
    <n v="446.25"/>
    <n v="20"/>
    <n v="22.3125"/>
    <n v="754.36"/>
    <n v="7"/>
    <n v="27"/>
    <n v="107.76571428571428"/>
    <n v="44.467037037037045"/>
    <s v="$900 added Jamie Halls order"/>
    <m/>
    <m/>
    <n v="35"/>
    <x v="2"/>
    <x v="5"/>
    <s v="2009-35"/>
    <x v="0"/>
  </r>
  <r>
    <m/>
    <d v="2009-08-30T00:00:00"/>
    <n v="6762.9699999999993"/>
    <n v="4023.36"/>
    <n v="10786.33"/>
    <m/>
    <n v="194"/>
    <n v="16.993839323183696"/>
    <n v="3554.9200000000005"/>
    <n v="39"/>
    <n v="233"/>
    <n v="77.848034188034191"/>
    <n v="29.247734756134591"/>
    <m/>
    <m/>
    <m/>
    <n v="36"/>
    <x v="2"/>
    <x v="6"/>
    <s v="2009-36"/>
    <x v="0"/>
  </r>
  <r>
    <s v="1-50"/>
    <d v="2009-08-31T00:00:00"/>
    <n v="1213.44"/>
    <n v="0"/>
    <n v="0"/>
    <n v="538.70000000000005"/>
    <n v="39"/>
    <n v="13.812820512820513"/>
    <n v="674.74"/>
    <n v="8"/>
    <n v="47"/>
    <n v="84.342500000000001"/>
    <n v="25.817872340425534"/>
    <m/>
    <m/>
    <m/>
    <n v="36"/>
    <x v="2"/>
    <x v="0"/>
    <s v="2009-36"/>
    <x v="0"/>
  </r>
  <r>
    <s v="1-50"/>
    <d v="2009-09-01T00:00:00"/>
    <n v="1016.05"/>
    <n v="0"/>
    <n v="0"/>
    <n v="614.79999999999995"/>
    <n v="36"/>
    <n v="17.077777777777776"/>
    <n v="401.25"/>
    <n v="6"/>
    <n v="42"/>
    <n v="66.875"/>
    <n v="24.191666666666666"/>
    <m/>
    <m/>
    <m/>
    <n v="36"/>
    <x v="2"/>
    <x v="1"/>
    <s v="2009-36"/>
    <x v="0"/>
  </r>
  <r>
    <s v="1-50"/>
    <d v="2009-09-02T00:00:00"/>
    <n v="987.94"/>
    <n v="0"/>
    <n v="0"/>
    <n v="788.37"/>
    <n v="38"/>
    <n v="20.74657894736842"/>
    <n v="199.57"/>
    <n v="6"/>
    <n v="44"/>
    <n v="33.261666666666663"/>
    <n v="22.453181818181818"/>
    <m/>
    <m/>
    <m/>
    <n v="36"/>
    <x v="2"/>
    <x v="2"/>
    <s v="2009-36"/>
    <x v="0"/>
  </r>
  <r>
    <s v="1-50"/>
    <d v="2009-09-03T00:00:00"/>
    <n v="1336.66"/>
    <n v="0"/>
    <n v="0"/>
    <n v="741.05"/>
    <n v="30"/>
    <n v="24.701666666666664"/>
    <n v="595.61"/>
    <n v="8"/>
    <n v="38"/>
    <n v="74.451250000000002"/>
    <n v="35.175263157894733"/>
    <m/>
    <m/>
    <m/>
    <n v="36"/>
    <x v="2"/>
    <x v="3"/>
    <s v="2009-36"/>
    <x v="0"/>
  </r>
  <r>
    <s v="1-50"/>
    <d v="2009-09-04T00:00:00"/>
    <n v="2957.11"/>
    <n v="0"/>
    <n v="0"/>
    <n v="1489.7"/>
    <n v="65"/>
    <n v="22.918461538461539"/>
    <n v="1467.4"/>
    <n v="8"/>
    <n v="73"/>
    <n v="183.42500000000001"/>
    <n v="40.5082191780822"/>
    <m/>
    <m/>
    <m/>
    <n v="36"/>
    <x v="2"/>
    <x v="4"/>
    <s v="2009-36"/>
    <x v="0"/>
  </r>
  <r>
    <s v="1-50"/>
    <d v="2009-09-05T00:00:00"/>
    <n v="1316.77"/>
    <n v="0"/>
    <n v="0"/>
    <n v="625.04999999999995"/>
    <n v="35"/>
    <n v="17.858571428571427"/>
    <n v="691.72"/>
    <n v="10"/>
    <n v="45"/>
    <n v="69.171999999999997"/>
    <n v="29.261555555555557"/>
    <m/>
    <m/>
    <m/>
    <n v="36"/>
    <x v="2"/>
    <x v="5"/>
    <s v="2009-36"/>
    <x v="0"/>
  </r>
  <r>
    <m/>
    <d v="2009-09-06T00:00:00"/>
    <n v="8827.9700000000012"/>
    <n v="2835"/>
    <n v="11662.970000000001"/>
    <m/>
    <n v="243"/>
    <n v="19.519312811944392"/>
    <n v="4030.29"/>
    <n v="46"/>
    <n v="289"/>
    <n v="85.254569444444442"/>
    <n v="29.56795978613442"/>
    <m/>
    <m/>
    <m/>
    <n v="37"/>
    <x v="2"/>
    <x v="6"/>
    <s v="2009-37"/>
    <x v="0"/>
  </r>
  <r>
    <s v="1-51"/>
    <d v="2009-09-07T00:00:00"/>
    <n v="1533.74"/>
    <n v="0"/>
    <n v="0"/>
    <n v="615.79"/>
    <n v="39"/>
    <n v="15.789487179487178"/>
    <n v="917.95"/>
    <n v="9"/>
    <n v="48"/>
    <n v="101.99444444444445"/>
    <n v="31.952916666666667"/>
    <m/>
    <m/>
    <m/>
    <n v="37"/>
    <x v="2"/>
    <x v="0"/>
    <s v="2009-37"/>
    <x v="0"/>
  </r>
  <r>
    <s v="1-51"/>
    <d v="2009-09-08T00:00:00"/>
    <n v="802.18"/>
    <n v="0"/>
    <n v="0"/>
    <n v="659.85"/>
    <n v="40"/>
    <n v="16.49625"/>
    <n v="142.33000000000001"/>
    <n v="6"/>
    <n v="46"/>
    <n v="23.721666666666668"/>
    <n v="17.438695652173916"/>
    <m/>
    <m/>
    <m/>
    <n v="37"/>
    <x v="2"/>
    <x v="1"/>
    <s v="2009-37"/>
    <x v="0"/>
  </r>
  <r>
    <s v="1-51"/>
    <d v="2009-09-09T00:00:00"/>
    <n v="827.58"/>
    <n v="0"/>
    <n v="0"/>
    <n v="707.8"/>
    <n v="40"/>
    <n v="17.695"/>
    <n v="119.78"/>
    <n v="3"/>
    <n v="43"/>
    <n v="39.926666666666669"/>
    <n v="19.246046511627906"/>
    <m/>
    <m/>
    <m/>
    <n v="37"/>
    <x v="2"/>
    <x v="2"/>
    <s v="2009-37"/>
    <x v="0"/>
  </r>
  <r>
    <s v="1-51"/>
    <d v="2009-09-10T00:00:00"/>
    <n v="2513.5700000000002"/>
    <n v="0"/>
    <n v="0"/>
    <n v="628.29999999999995"/>
    <n v="40"/>
    <n v="15.7075"/>
    <n v="1885.27"/>
    <n v="7"/>
    <n v="47"/>
    <n v="269.32428571428574"/>
    <n v="53.48021276595744"/>
    <m/>
    <m/>
    <m/>
    <n v="37"/>
    <x v="2"/>
    <x v="3"/>
    <s v="2009-37"/>
    <x v="0"/>
  </r>
  <r>
    <s v="1-51"/>
    <d v="2009-09-11T00:00:00"/>
    <n v="2111.9"/>
    <n v="0"/>
    <n v="0"/>
    <n v="1490.7"/>
    <n v="57"/>
    <n v="26.152631578947368"/>
    <n v="621.20000000000005"/>
    <n v="15"/>
    <n v="72"/>
    <n v="41.413333333333334"/>
    <n v="29.331944444444446"/>
    <m/>
    <m/>
    <m/>
    <n v="37"/>
    <x v="2"/>
    <x v="4"/>
    <s v="2009-37"/>
    <x v="0"/>
  </r>
  <r>
    <s v="1-51"/>
    <d v="2009-09-12T00:00:00"/>
    <n v="977.34"/>
    <n v="0"/>
    <n v="0"/>
    <n v="374.45"/>
    <n v="27"/>
    <n v="13.868518518518519"/>
    <n v="602.89"/>
    <n v="11"/>
    <n v="38"/>
    <n v="54.808181818181815"/>
    <n v="25.719473684210524"/>
    <m/>
    <m/>
    <m/>
    <n v="37"/>
    <x v="2"/>
    <x v="5"/>
    <s v="2009-37"/>
    <x v="0"/>
  </r>
  <r>
    <m/>
    <d v="2009-09-13T00:00:00"/>
    <n v="8766.31"/>
    <n v="3466.23"/>
    <n v="12232.539999999999"/>
    <m/>
    <n v="243"/>
    <n v="17.61823121282551"/>
    <n v="4289.42"/>
    <n v="51"/>
    <n v="294"/>
    <n v="88.531429773929787"/>
    <n v="29.528214954180154"/>
    <m/>
    <m/>
    <m/>
    <n v="38"/>
    <x v="2"/>
    <x v="6"/>
    <s v="2009-38"/>
    <x v="0"/>
  </r>
  <r>
    <s v="1-52"/>
    <d v="2009-09-14T00:00:00"/>
    <n v="1116.48"/>
    <n v="0"/>
    <n v="0"/>
    <n v="777.5"/>
    <n v="39"/>
    <n v="19.935897435897434"/>
    <n v="338.98"/>
    <n v="6"/>
    <n v="45"/>
    <n v="56.49666666666667"/>
    <n v="24.810666666666666"/>
    <m/>
    <n v="0.85"/>
    <m/>
    <n v="38"/>
    <x v="2"/>
    <x v="0"/>
    <s v="2009-38"/>
    <x v="0"/>
  </r>
  <r>
    <s v="1-52"/>
    <d v="2009-09-15T00:00:00"/>
    <n v="991.08"/>
    <n v="0"/>
    <n v="0"/>
    <n v="641.08000000000004"/>
    <n v="44"/>
    <n v="14.57"/>
    <n v="349.68"/>
    <n v="11"/>
    <n v="55"/>
    <n v="31.789090909090909"/>
    <n v="18.013818181818181"/>
    <m/>
    <n v="0"/>
    <m/>
    <n v="38"/>
    <x v="2"/>
    <x v="1"/>
    <s v="2009-38"/>
    <x v="0"/>
  </r>
  <r>
    <s v="1-52"/>
    <d v="2009-09-16T00:00:00"/>
    <n v="969.05"/>
    <n v="0"/>
    <n v="0"/>
    <n v="815.85"/>
    <n v="32"/>
    <n v="25.495312500000001"/>
    <n v="153.19999999999999"/>
    <n v="5"/>
    <n v="37"/>
    <n v="30.639999999999997"/>
    <n v="26.190540540540539"/>
    <m/>
    <n v="0"/>
    <m/>
    <n v="38"/>
    <x v="2"/>
    <x v="2"/>
    <s v="2009-38"/>
    <x v="0"/>
  </r>
  <r>
    <s v="1-52"/>
    <d v="2009-09-17T00:00:00"/>
    <n v="1502.12"/>
    <n v="0"/>
    <n v="0"/>
    <n v="1256.2"/>
    <n v="68"/>
    <n v="18.473529411764705"/>
    <n v="245.92"/>
    <n v="8"/>
    <n v="76"/>
    <n v="30.74"/>
    <n v="19.764736842105265"/>
    <m/>
    <n v="13.8"/>
    <m/>
    <n v="38"/>
    <x v="2"/>
    <x v="3"/>
    <s v="2009-38"/>
    <x v="0"/>
  </r>
  <r>
    <s v="1-52"/>
    <d v="2009-09-18T00:00:00"/>
    <n v="1849.22"/>
    <n v="0"/>
    <n v="0"/>
    <n v="1242.45"/>
    <n v="69"/>
    <n v="18.006521739130434"/>
    <n v="606.77"/>
    <n v="14"/>
    <n v="83"/>
    <n v="43.340714285714284"/>
    <n v="22.279759036144579"/>
    <m/>
    <m/>
    <m/>
    <n v="38"/>
    <x v="2"/>
    <x v="4"/>
    <s v="2009-38"/>
    <x v="0"/>
  </r>
  <r>
    <s v="1-52"/>
    <d v="2009-09-19T00:00:00"/>
    <n v="1457.9"/>
    <n v="0"/>
    <n v="0"/>
    <n v="1150.5"/>
    <n v="35"/>
    <n v="32.871428571428574"/>
    <n v="307.39999999999998"/>
    <n v="5"/>
    <n v="40"/>
    <n v="61.48"/>
    <n v="36.447500000000005"/>
    <m/>
    <m/>
    <m/>
    <n v="38"/>
    <x v="2"/>
    <x v="5"/>
    <s v="2009-38"/>
    <x v="0"/>
  </r>
  <r>
    <m/>
    <d v="2009-09-20T00:00:00"/>
    <n v="7885.85"/>
    <n v="4447.09"/>
    <n v="12332.94"/>
    <m/>
    <n v="287"/>
    <n v="21.558781609703527"/>
    <n v="2001.9500000000003"/>
    <n v="49"/>
    <n v="336"/>
    <n v="42.414411976911971"/>
    <n v="24.584503544545871"/>
    <m/>
    <m/>
    <m/>
    <n v="39"/>
    <x v="2"/>
    <x v="6"/>
    <s v="2009-39"/>
    <x v="0"/>
  </r>
  <r>
    <s v="2-01"/>
    <d v="2009-09-21T00:00:00"/>
    <n v="530.15"/>
    <n v="0"/>
    <n v="0"/>
    <n v="352.35"/>
    <n v="30"/>
    <n v="11.745000000000001"/>
    <n v="177.8"/>
    <n v="4"/>
    <n v="34"/>
    <n v="44.45"/>
    <n v="15.592647058823532"/>
    <m/>
    <m/>
    <m/>
    <n v="39"/>
    <x v="2"/>
    <x v="0"/>
    <s v="2009-39"/>
    <x v="0"/>
  </r>
  <r>
    <s v="2-01"/>
    <d v="2009-09-22T00:00:00"/>
    <n v="1021.38"/>
    <n v="0"/>
    <n v="0"/>
    <n v="711"/>
    <n v="48"/>
    <n v="14.8125"/>
    <n v="310.38"/>
    <n v="6"/>
    <n v="54"/>
    <n v="51.73"/>
    <n v="18.914444444444445"/>
    <m/>
    <m/>
    <m/>
    <n v="39"/>
    <x v="2"/>
    <x v="1"/>
    <s v="2009-39"/>
    <x v="0"/>
  </r>
  <r>
    <s v="2-01"/>
    <d v="2009-09-23T00:00:00"/>
    <n v="1598.41"/>
    <n v="0"/>
    <n v="0"/>
    <n v="739.85"/>
    <n v="32"/>
    <n v="23.120312500000001"/>
    <n v="858.56"/>
    <n v="7"/>
    <n v="39"/>
    <n v="122.65142857142857"/>
    <n v="40.984871794871793"/>
    <m/>
    <m/>
    <m/>
    <n v="39"/>
    <x v="2"/>
    <x v="2"/>
    <s v="2009-39"/>
    <x v="0"/>
  </r>
  <r>
    <s v="2-01"/>
    <d v="2009-09-24T00:00:00"/>
    <n v="1029.98"/>
    <n v="0"/>
    <n v="0"/>
    <n v="508.3"/>
    <n v="38"/>
    <n v="13.376315789473685"/>
    <n v="521.67999999999995"/>
    <n v="9"/>
    <n v="47"/>
    <n v="57.964444444444439"/>
    <n v="21.914468085106382"/>
    <m/>
    <m/>
    <m/>
    <n v="39"/>
    <x v="2"/>
    <x v="3"/>
    <s v="2009-39"/>
    <x v="0"/>
  </r>
  <r>
    <s v="2-01"/>
    <d v="2009-09-25T00:00:00"/>
    <n v="2094.7800000000002"/>
    <n v="0"/>
    <n v="0"/>
    <n v="1046.4000000000001"/>
    <n v="52"/>
    <n v="20.123076923076926"/>
    <n v="1048.3800000000001"/>
    <n v="6"/>
    <n v="58"/>
    <n v="174.73000000000002"/>
    <n v="36.116896551724139"/>
    <m/>
    <m/>
    <m/>
    <n v="39"/>
    <x v="2"/>
    <x v="4"/>
    <s v="2009-39"/>
    <x v="0"/>
  </r>
  <r>
    <s v="2-01"/>
    <d v="2009-09-26T00:00:00"/>
    <n v="1158.45"/>
    <n v="0"/>
    <n v="0"/>
    <n v="754.55"/>
    <n v="37"/>
    <n v="20.393243243243241"/>
    <n v="403.9"/>
    <n v="8"/>
    <n v="45"/>
    <n v="50.487499999999997"/>
    <n v="25.743333333333329"/>
    <m/>
    <m/>
    <m/>
    <n v="39"/>
    <x v="2"/>
    <x v="5"/>
    <s v="2009-39"/>
    <x v="0"/>
  </r>
  <r>
    <m/>
    <d v="2009-09-27T00:00:00"/>
    <n v="7433.1500000000005"/>
    <n v="2868.21"/>
    <n v="10301.36"/>
    <m/>
    <n v="237"/>
    <n v="17.261741409298978"/>
    <n v="3320.7000000000003"/>
    <n v="40"/>
    <n v="277"/>
    <n v="83.668895502645498"/>
    <n v="26.544443544717272"/>
    <s v="School holidays"/>
    <m/>
    <m/>
    <n v="40"/>
    <x v="2"/>
    <x v="6"/>
    <s v="2009-40"/>
    <x v="0"/>
  </r>
  <r>
    <s v="2.02"/>
    <d v="2009-09-28T00:00:00"/>
    <n v="845.22"/>
    <n v="0"/>
    <n v="0"/>
    <n v="644.85"/>
    <n v="38"/>
    <n v="16.969736842105263"/>
    <n v="200.37"/>
    <n v="8"/>
    <n v="46"/>
    <n v="25.046250000000001"/>
    <n v="18.374347826086957"/>
    <m/>
    <m/>
    <m/>
    <n v="40"/>
    <x v="2"/>
    <x v="0"/>
    <s v="2009-40"/>
    <x v="0"/>
  </r>
  <r>
    <s v="2.02"/>
    <d v="2009-09-29T00:00:00"/>
    <n v="876.2"/>
    <n v="0"/>
    <n v="0"/>
    <n v="504.15"/>
    <n v="37"/>
    <n v="13.625675675675675"/>
    <n v="372.05"/>
    <n v="7"/>
    <n v="44"/>
    <n v="53.15"/>
    <n v="19.913636363636364"/>
    <m/>
    <m/>
    <m/>
    <n v="40"/>
    <x v="2"/>
    <x v="1"/>
    <s v="2009-40"/>
    <x v="0"/>
  </r>
  <r>
    <s v="2.02"/>
    <d v="2009-09-30T00:00:00"/>
    <n v="999.16"/>
    <n v="0"/>
    <n v="0"/>
    <n v="849.3"/>
    <n v="48"/>
    <n v="17.693749999999998"/>
    <n v="149.86000000000001"/>
    <n v="2"/>
    <n v="50"/>
    <n v="74.930000000000007"/>
    <n v="19.9832"/>
    <m/>
    <m/>
    <m/>
    <n v="40"/>
    <x v="2"/>
    <x v="2"/>
    <s v="2009-40"/>
    <x v="0"/>
  </r>
  <r>
    <s v="2.02"/>
    <d v="2009-10-01T00:00:00"/>
    <n v="1415.16"/>
    <n v="0"/>
    <n v="0"/>
    <n v="904"/>
    <n v="49"/>
    <n v="18.448979591836736"/>
    <n v="511.16"/>
    <n v="6"/>
    <n v="55"/>
    <n v="85.193333333333342"/>
    <n v="25.730181818181819"/>
    <m/>
    <m/>
    <m/>
    <n v="40"/>
    <x v="2"/>
    <x v="3"/>
    <s v="2009-40"/>
    <x v="0"/>
  </r>
  <r>
    <s v="2.02"/>
    <d v="2009-10-02T00:00:00"/>
    <n v="2193.98"/>
    <n v="0"/>
    <n v="0"/>
    <n v="1162.3499999999999"/>
    <n v="54"/>
    <n v="21.524999999999999"/>
    <n v="1031.6300000000001"/>
    <n v="11"/>
    <n v="65"/>
    <n v="93.784545454545466"/>
    <n v="33.753538461538461"/>
    <m/>
    <m/>
    <m/>
    <n v="40"/>
    <x v="2"/>
    <x v="4"/>
    <s v="2009-40"/>
    <x v="0"/>
  </r>
  <r>
    <s v="2.02"/>
    <d v="2009-10-03T00:00:00"/>
    <n v="925.23"/>
    <n v="0"/>
    <n v="0"/>
    <n v="664.55"/>
    <n v="34"/>
    <n v="19.545588235294115"/>
    <n v="260.68"/>
    <n v="7"/>
    <n v="41"/>
    <n v="37.24"/>
    <n v="22.566585365853658"/>
    <m/>
    <m/>
    <m/>
    <n v="40"/>
    <x v="2"/>
    <x v="5"/>
    <s v="2009-40"/>
    <x v="0"/>
  </r>
  <r>
    <m/>
    <d v="2009-10-04T00:00:00"/>
    <n v="7254.9499999999989"/>
    <n v="3465.39"/>
    <n v="10720.339999999998"/>
    <m/>
    <n v="260"/>
    <n v="17.968121724151963"/>
    <n v="2525.75"/>
    <n v="41"/>
    <n v="301"/>
    <n v="61.557354797979805"/>
    <n v="23.386914972549544"/>
    <s v="Phil Lynagh side added to this week"/>
    <m/>
    <m/>
    <n v="41"/>
    <x v="2"/>
    <x v="6"/>
    <s v="2009-41"/>
    <x v="0"/>
  </r>
  <r>
    <s v="2.03"/>
    <d v="2009-10-05T00:00:00"/>
    <n v="497.36"/>
    <n v="0"/>
    <n v="0"/>
    <n v="337.55"/>
    <n v="31"/>
    <n v="10.888709677419355"/>
    <n v="159.81"/>
    <n v="7"/>
    <n v="38"/>
    <n v="22.830000000000002"/>
    <n v="13.088421052631579"/>
    <m/>
    <m/>
    <m/>
    <n v="41"/>
    <x v="2"/>
    <x v="0"/>
    <s v="2009-41"/>
    <x v="0"/>
  </r>
  <r>
    <s v="2.03"/>
    <d v="2009-10-06T00:00:00"/>
    <n v="1276.6199999999999"/>
    <n v="0"/>
    <n v="0"/>
    <n v="623.45000000000005"/>
    <n v="35"/>
    <n v="17.812857142857144"/>
    <n v="653.16999999999996"/>
    <n v="5"/>
    <n v="40"/>
    <n v="130.63399999999999"/>
    <n v="31.915499999999998"/>
    <m/>
    <m/>
    <m/>
    <n v="41"/>
    <x v="2"/>
    <x v="1"/>
    <s v="2009-41"/>
    <x v="0"/>
  </r>
  <r>
    <s v="2.03"/>
    <d v="2009-10-07T00:00:00"/>
    <n v="767.47"/>
    <n v="0"/>
    <n v="0"/>
    <n v="569.35"/>
    <n v="28"/>
    <n v="20.333928571428572"/>
    <n v="198.72"/>
    <n v="7"/>
    <n v="35"/>
    <n v="28.388571428571428"/>
    <n v="21.944857142857146"/>
    <s v="minus bakery, Mulgowie Hotel and Regeny Downs"/>
    <m/>
    <m/>
    <n v="41"/>
    <x v="2"/>
    <x v="2"/>
    <s v="2009-41"/>
    <x v="0"/>
  </r>
  <r>
    <s v="2.03"/>
    <d v="2009-10-08T00:00:00"/>
    <n v="653.92999999999995"/>
    <n v="0"/>
    <n v="0"/>
    <n v="580.35"/>
    <n v="37"/>
    <n v="15.685135135135136"/>
    <n v="73.58"/>
    <n v="2"/>
    <n v="39"/>
    <n v="36.79"/>
    <n v="16.767435897435899"/>
    <s v="minus Darts club 267.63"/>
    <m/>
    <m/>
    <n v="41"/>
    <x v="2"/>
    <x v="3"/>
    <s v="2009-41"/>
    <x v="0"/>
  </r>
  <r>
    <s v="2.03"/>
    <d v="2009-10-09T00:00:00"/>
    <n v="3132.59"/>
    <n v="0"/>
    <n v="0"/>
    <n v="1198.8499999999999"/>
    <n v="58"/>
    <n v="20.669827586206896"/>
    <n v="1933.74"/>
    <n v="18"/>
    <n v="76"/>
    <n v="107.43"/>
    <n v="41.218289473684216"/>
    <m/>
    <m/>
    <m/>
    <n v="41"/>
    <x v="2"/>
    <x v="4"/>
    <s v="2009-41"/>
    <x v="0"/>
  </r>
  <r>
    <s v="2.03"/>
    <d v="2009-10-10T00:00:00"/>
    <n v="1669.02"/>
    <n v="0"/>
    <n v="0"/>
    <n v="834.75"/>
    <n v="31"/>
    <n v="26.927419354838708"/>
    <n v="834.27"/>
    <n v="14"/>
    <n v="45"/>
    <n v="59.590714285714284"/>
    <n v="37.089333333333336"/>
    <s v="minus 500.15 frm QN"/>
    <m/>
    <m/>
    <n v="41"/>
    <x v="2"/>
    <x v="5"/>
    <s v="2009-41"/>
    <x v="0"/>
  </r>
  <r>
    <m/>
    <d v="2009-10-11T00:00:00"/>
    <n v="7996.99"/>
    <n v="2837.73"/>
    <n v="10834.72"/>
    <m/>
    <n v="220"/>
    <n v="18.719646244647635"/>
    <n v="3853.29"/>
    <n v="53"/>
    <n v="273"/>
    <n v="64.277214285714294"/>
    <n v="27.003972816657029"/>
    <m/>
    <m/>
    <m/>
    <n v="42"/>
    <x v="2"/>
    <x v="6"/>
    <s v="2009-42"/>
    <x v="0"/>
  </r>
  <r>
    <s v="2.04"/>
    <d v="2009-10-12T00:00:00"/>
    <n v="947.86"/>
    <n v="0"/>
    <n v="0"/>
    <n v="286.64999999999998"/>
    <n v="29"/>
    <n v="9.8844827586206883"/>
    <n v="661.21"/>
    <n v="8"/>
    <n v="37"/>
    <n v="82.651250000000005"/>
    <n v="25.61783783783784"/>
    <m/>
    <m/>
    <m/>
    <n v="42"/>
    <x v="2"/>
    <x v="0"/>
    <s v="2009-42"/>
    <x v="0"/>
  </r>
  <r>
    <s v="2.04"/>
    <d v="2009-10-13T00:00:00"/>
    <n v="774.78"/>
    <n v="0"/>
    <n v="0"/>
    <n v="666.75"/>
    <n v="47"/>
    <n v="14.186170212765957"/>
    <n v="108.03"/>
    <n v="6"/>
    <n v="53"/>
    <n v="18.004999999999999"/>
    <n v="14.618490566037735"/>
    <m/>
    <n v="-0.2"/>
    <m/>
    <n v="42"/>
    <x v="2"/>
    <x v="1"/>
    <s v="2009-42"/>
    <x v="0"/>
  </r>
  <r>
    <s v="2.04"/>
    <d v="2009-10-14T00:00:00"/>
    <n v="810.4"/>
    <n v="0"/>
    <n v="0"/>
    <n v="572.04999999999995"/>
    <n v="32"/>
    <n v="17.876562499999999"/>
    <n v="238.35"/>
    <n v="5"/>
    <n v="37"/>
    <n v="47.67"/>
    <n v="21.902702702702701"/>
    <s v="Mulgowie Softball paid Aug Sep and Oct"/>
    <n v="0.05"/>
    <m/>
    <n v="42"/>
    <x v="2"/>
    <x v="2"/>
    <s v="2009-42"/>
    <x v="0"/>
  </r>
  <r>
    <s v="2.04"/>
    <d v="2009-10-15T00:00:00"/>
    <n v="1017.74"/>
    <n v="0"/>
    <n v="0"/>
    <n v="806.67"/>
    <n v="43"/>
    <n v="18.759767441860465"/>
    <n v="211.07"/>
    <n v="6"/>
    <n v="49"/>
    <n v="35.178333333333335"/>
    <n v="20.770204081632652"/>
    <s v="minus 340.78 from Exchange and 318.84 from laidley"/>
    <m/>
    <m/>
    <n v="42"/>
    <x v="2"/>
    <x v="3"/>
    <s v="2009-42"/>
    <x v="0"/>
  </r>
  <r>
    <s v="2.04"/>
    <d v="2009-10-16T00:00:00"/>
    <n v="2953.31"/>
    <n v="0"/>
    <n v="0"/>
    <n v="927.3"/>
    <n v="41"/>
    <n v="22.617073170731707"/>
    <n v="2026.01"/>
    <n v="19"/>
    <n v="60"/>
    <n v="106.6321052631579"/>
    <n v="49.221833333333329"/>
    <m/>
    <m/>
    <m/>
    <n v="42"/>
    <x v="2"/>
    <x v="4"/>
    <s v="2009-42"/>
    <x v="0"/>
  </r>
  <r>
    <s v="2.04"/>
    <d v="2009-10-17T00:00:00"/>
    <n v="885.76"/>
    <n v="0"/>
    <n v="0"/>
    <n v="392.45"/>
    <n v="21"/>
    <n v="18.688095238095237"/>
    <n v="493.31"/>
    <n v="6"/>
    <n v="27"/>
    <n v="82.218333333333334"/>
    <n v="32.805925925925926"/>
    <s v="Including Frank's $224"/>
    <m/>
    <m/>
    <n v="42"/>
    <x v="2"/>
    <x v="5"/>
    <s v="2009-42"/>
    <x v="0"/>
  </r>
  <r>
    <m/>
    <d v="2009-10-18T00:00:00"/>
    <n v="7389.85"/>
    <n v="2334.02"/>
    <n v="9723.8700000000008"/>
    <m/>
    <n v="213"/>
    <n v="17.002025220345672"/>
    <n v="3737.98"/>
    <n v="50"/>
    <n v="263"/>
    <n v="62.059170321637431"/>
    <n v="27.489499074578362"/>
    <m/>
    <m/>
    <m/>
    <n v="43"/>
    <x v="2"/>
    <x v="6"/>
    <s v="2009-43"/>
    <x v="0"/>
  </r>
  <r>
    <s v="2-05"/>
    <d v="2009-10-19T00:00:00"/>
    <n v="559.29"/>
    <n v="0"/>
    <n v="0"/>
    <n v="457.17"/>
    <n v="36"/>
    <n v="12.699166666666667"/>
    <n v="102.12"/>
    <n v="4"/>
    <n v="40"/>
    <n v="25.53"/>
    <n v="13.982249999999999"/>
    <s v="minus Ed Pk 385.92, 75 in vouchers excahnge 53.93"/>
    <m/>
    <m/>
    <n v="43"/>
    <x v="2"/>
    <x v="0"/>
    <s v="2009-43"/>
    <x v="0"/>
  </r>
  <r>
    <s v="2-05"/>
    <d v="2009-10-20T00:00:00"/>
    <n v="748.27"/>
    <n v="0"/>
    <n v="0"/>
    <n v="654.85"/>
    <n v="41"/>
    <n v="15.971951219512196"/>
    <n v="93.42"/>
    <n v="4"/>
    <n v="45"/>
    <n v="23.355"/>
    <n v="16.62822222222222"/>
    <m/>
    <m/>
    <m/>
    <n v="43"/>
    <x v="2"/>
    <x v="1"/>
    <s v="2009-43"/>
    <x v="0"/>
  </r>
  <r>
    <s v="2-05"/>
    <d v="2009-10-21T00:00:00"/>
    <n v="1546.94"/>
    <n v="0"/>
    <n v="0"/>
    <n v="772.05"/>
    <n v="28"/>
    <n v="27.573214285714283"/>
    <n v="774.89"/>
    <n v="10"/>
    <n v="38"/>
    <n v="77.489000000000004"/>
    <n v="40.708947368421057"/>
    <s v="minus bowls club 585.51"/>
    <m/>
    <m/>
    <n v="43"/>
    <x v="2"/>
    <x v="2"/>
    <s v="2009-43"/>
    <x v="0"/>
  </r>
  <r>
    <s v="2-05"/>
    <d v="2009-10-22T00:00:00"/>
    <n v="794.29"/>
    <n v="0"/>
    <n v="0"/>
    <n v="435.55"/>
    <n v="31"/>
    <n v="14.05"/>
    <n v="358.74"/>
    <n v="7"/>
    <n v="38"/>
    <n v="51.248571428571431"/>
    <n v="20.902368421052632"/>
    <s v="minus ghb 583"/>
    <m/>
    <m/>
    <n v="43"/>
    <x v="2"/>
    <x v="3"/>
    <s v="2009-43"/>
    <x v="0"/>
  </r>
  <r>
    <s v="2-05"/>
    <d v="2009-10-23T00:00:00"/>
    <n v="2237.17"/>
    <n v="0"/>
    <n v="0"/>
    <n v="1103.25"/>
    <n v="52"/>
    <n v="21.216346153846153"/>
    <n v="1133.92"/>
    <n v="11"/>
    <n v="63"/>
    <n v="103.08363636363637"/>
    <n v="35.510634920634921"/>
    <m/>
    <m/>
    <m/>
    <n v="43"/>
    <x v="2"/>
    <x v="4"/>
    <s v="2009-43"/>
    <x v="0"/>
  </r>
  <r>
    <s v="2-05"/>
    <d v="2009-10-24T00:00:00"/>
    <n v="976.86"/>
    <n v="0"/>
    <n v="0"/>
    <n v="532.15"/>
    <n v="25"/>
    <n v="21.285999999999998"/>
    <n v="441.71"/>
    <n v="9"/>
    <n v="34"/>
    <n v="49.078888888888883"/>
    <n v="28.642941176470586"/>
    <m/>
    <m/>
    <m/>
    <n v="43"/>
    <x v="2"/>
    <x v="5"/>
    <s v="2009-43"/>
    <x v="0"/>
  </r>
  <r>
    <m/>
    <d v="2009-10-25T00:00:00"/>
    <n v="6862.82"/>
    <n v="3176.99"/>
    <n v="10039.81"/>
    <m/>
    <n v="213"/>
    <n v="18.799446387623217"/>
    <n v="2904.8"/>
    <n v="45"/>
    <n v="258"/>
    <n v="54.964182780182774"/>
    <n v="26.062560684800236"/>
    <m/>
    <m/>
    <m/>
    <n v="44"/>
    <x v="2"/>
    <x v="6"/>
    <s v="2009-44"/>
    <x v="0"/>
  </r>
  <r>
    <s v="2.06"/>
    <d v="2009-10-26T00:00:00"/>
    <n v="729.78"/>
    <n v="0"/>
    <n v="0"/>
    <n v="491.4"/>
    <n v="34"/>
    <n v="14.452941176470588"/>
    <n v="238.38"/>
    <n v="7"/>
    <n v="41"/>
    <n v="34.054285714285712"/>
    <n v="17.799512195121949"/>
    <m/>
    <n v="0"/>
    <m/>
    <n v="44"/>
    <x v="2"/>
    <x v="0"/>
    <s v="2009-44"/>
    <x v="0"/>
  </r>
  <r>
    <s v="2.06"/>
    <d v="2009-10-27T00:00:00"/>
    <n v="716.78"/>
    <n v="0"/>
    <n v="0"/>
    <n v="543.20000000000005"/>
    <n v="28"/>
    <n v="19.400000000000002"/>
    <n v="173.58"/>
    <n v="5"/>
    <n v="33"/>
    <n v="34.716000000000001"/>
    <n v="21.720606060606062"/>
    <m/>
    <n v="0"/>
    <m/>
    <n v="44"/>
    <x v="2"/>
    <x v="1"/>
    <s v="2009-44"/>
    <x v="0"/>
  </r>
  <r>
    <s v="2.06"/>
    <d v="2009-10-28T00:00:00"/>
    <n v="1648.55"/>
    <n v="0"/>
    <n v="0"/>
    <n v="579.29999999999995"/>
    <n v="41"/>
    <n v="14.129268292682926"/>
    <n v="1069.25"/>
    <n v="8"/>
    <n v="49"/>
    <n v="133.65625"/>
    <n v="33.64387755102041"/>
    <m/>
    <n v="6"/>
    <m/>
    <n v="44"/>
    <x v="2"/>
    <x v="2"/>
    <s v="2009-44"/>
    <x v="0"/>
  </r>
  <r>
    <s v="2.06"/>
    <d v="2009-10-29T00:00:00"/>
    <n v="2145.54"/>
    <n v="0"/>
    <n v="0"/>
    <n v="815.95"/>
    <n v="37"/>
    <n v="22.052702702702703"/>
    <n v="1329.59"/>
    <n v="8"/>
    <n v="45"/>
    <n v="166.19874999999999"/>
    <n v="47.678666666666665"/>
    <m/>
    <n v="0"/>
    <m/>
    <n v="44"/>
    <x v="2"/>
    <x v="3"/>
    <s v="2009-44"/>
    <x v="0"/>
  </r>
  <r>
    <s v="2.06"/>
    <d v="2009-10-30T00:00:00"/>
    <n v="2257.1799999999998"/>
    <n v="0"/>
    <n v="0"/>
    <n v="1600.5"/>
    <n v="65"/>
    <n v="24.623076923076923"/>
    <n v="364.41"/>
    <n v="9"/>
    <n v="74"/>
    <n v="40.49"/>
    <n v="26.552837837837838"/>
    <m/>
    <n v="-1.7"/>
    <m/>
    <n v="44"/>
    <x v="2"/>
    <x v="4"/>
    <s v="2009-44"/>
    <x v="0"/>
  </r>
  <r>
    <s v="2.06"/>
    <d v="2009-10-31T00:00:00"/>
    <n v="1143.8900000000001"/>
    <n v="0"/>
    <n v="0"/>
    <n v="628.29999999999995"/>
    <n v="30"/>
    <n v="20.943333333333332"/>
    <n v="515.59"/>
    <n v="12"/>
    <n v="42"/>
    <n v="42.965833333333336"/>
    <n v="27.235476190476188"/>
    <m/>
    <m/>
    <m/>
    <n v="44"/>
    <x v="2"/>
    <x v="5"/>
    <s v="2009-44"/>
    <x v="0"/>
  </r>
  <r>
    <m/>
    <d v="2009-11-01T00:00:00"/>
    <n v="8641.7199999999993"/>
    <n v="3058.59"/>
    <n v="11700.31"/>
    <m/>
    <n v="235"/>
    <n v="19.266887071377745"/>
    <n v="3690.8"/>
    <n v="49"/>
    <n v="284"/>
    <n v="75.346853174603169"/>
    <n v="29.105162750288187"/>
    <m/>
    <m/>
    <m/>
    <n v="45"/>
    <x v="2"/>
    <x v="6"/>
    <s v="2009-45"/>
    <x v="0"/>
  </r>
  <r>
    <s v="2-07"/>
    <d v="2009-11-02T00:00:00"/>
    <n v="691.97"/>
    <n v="0"/>
    <n v="0"/>
    <n v="480.15"/>
    <n v="29"/>
    <n v="16.556896551724137"/>
    <n v="211.82"/>
    <n v="4"/>
    <n v="33"/>
    <n v="52.954999999999998"/>
    <n v="20.968787878787879"/>
    <m/>
    <m/>
    <m/>
    <n v="45"/>
    <x v="2"/>
    <x v="0"/>
    <s v="2009-45"/>
    <x v="0"/>
  </r>
  <r>
    <s v="2-07"/>
    <d v="2009-11-03T00:00:00"/>
    <n v="1540.89"/>
    <n v="0"/>
    <n v="0"/>
    <n v="511.4"/>
    <n v="30"/>
    <n v="17.046666666666667"/>
    <n v="1029.49"/>
    <n v="5"/>
    <n v="35"/>
    <n v="205.898"/>
    <n v="44.02542857142857"/>
    <m/>
    <m/>
    <m/>
    <n v="45"/>
    <x v="2"/>
    <x v="1"/>
    <s v="2009-45"/>
    <x v="0"/>
  </r>
  <r>
    <s v="2-07"/>
    <d v="2009-11-04T00:00:00"/>
    <n v="749.06"/>
    <n v="0"/>
    <n v="0"/>
    <n v="636.70000000000005"/>
    <n v="40"/>
    <n v="15.9175"/>
    <n v="112.36"/>
    <n v="5"/>
    <n v="45"/>
    <n v="22.472000000000001"/>
    <n v="16.645777777777781"/>
    <m/>
    <m/>
    <m/>
    <n v="45"/>
    <x v="2"/>
    <x v="2"/>
    <s v="2009-45"/>
    <x v="0"/>
  </r>
  <r>
    <s v="2-07"/>
    <d v="2009-11-05T00:00:00"/>
    <n v="904.46"/>
    <n v="0"/>
    <n v="0"/>
    <n v="829.35"/>
    <n v="44"/>
    <n v="18.848863636363635"/>
    <n v="75.11"/>
    <n v="3"/>
    <n v="47"/>
    <n v="25.036666666666665"/>
    <n v="19.243829787234045"/>
    <m/>
    <m/>
    <m/>
    <n v="45"/>
    <x v="2"/>
    <x v="3"/>
    <s v="2009-45"/>
    <x v="0"/>
  </r>
  <r>
    <s v="2-07"/>
    <d v="2009-11-06T00:00:00"/>
    <n v="1921.77"/>
    <n v="0"/>
    <n v="0"/>
    <n v="784.06"/>
    <n v="44"/>
    <n v="17.819545454545452"/>
    <n v="1137.72"/>
    <n v="11"/>
    <n v="55"/>
    <n v="103.42909090909092"/>
    <n v="34.941454545454548"/>
    <m/>
    <m/>
    <m/>
    <n v="45"/>
    <x v="2"/>
    <x v="4"/>
    <s v="2009-45"/>
    <x v="0"/>
  </r>
  <r>
    <s v="2-07"/>
    <d v="2009-11-07T00:00:00"/>
    <n v="1148.4000000000001"/>
    <n v="0"/>
    <n v="0"/>
    <n v="798.4"/>
    <n v="36"/>
    <n v="22.177777777777777"/>
    <n v="310.83"/>
    <n v="8"/>
    <n v="44"/>
    <n v="38.853749999999998"/>
    <n v="25.209772727272728"/>
    <m/>
    <m/>
    <m/>
    <n v="45"/>
    <x v="2"/>
    <x v="5"/>
    <s v="2009-45"/>
    <x v="0"/>
  </r>
  <r>
    <m/>
    <d v="2009-11-08T00:00:00"/>
    <n v="6956.5499999999993"/>
    <n v="2776.96"/>
    <n v="9733.5099999999984"/>
    <m/>
    <n v="223"/>
    <n v="18.061208347846279"/>
    <n v="2877.33"/>
    <n v="36"/>
    <n v="259"/>
    <n v="74.774084595959593"/>
    <n v="26.83917521465926"/>
    <m/>
    <m/>
    <m/>
    <n v="46"/>
    <x v="2"/>
    <x v="6"/>
    <s v="2009-46"/>
    <x v="0"/>
  </r>
  <r>
    <s v="2-08"/>
    <d v="2009-11-09T00:00:00"/>
    <n v="1402.3"/>
    <n v="0"/>
    <n v="0"/>
    <n v="694.6"/>
    <n v="28"/>
    <n v="24.807142857142857"/>
    <n v="707.7"/>
    <n v="7"/>
    <n v="35"/>
    <n v="101.10000000000001"/>
    <n v="40.065714285714293"/>
    <m/>
    <n v="0"/>
    <m/>
    <n v="46"/>
    <x v="2"/>
    <x v="0"/>
    <s v="2009-46"/>
    <x v="0"/>
  </r>
  <r>
    <s v="2-08"/>
    <d v="2009-11-10T00:00:00"/>
    <n v="869.77"/>
    <n v="0"/>
    <n v="0"/>
    <n v="677"/>
    <n v="30"/>
    <n v="22.566666666666666"/>
    <n v="192.77"/>
    <n v="6"/>
    <n v="36"/>
    <n v="32.128333333333337"/>
    <n v="24.160277777777779"/>
    <m/>
    <n v="0"/>
    <m/>
    <n v="46"/>
    <x v="2"/>
    <x v="1"/>
    <s v="2009-46"/>
    <x v="0"/>
  </r>
  <r>
    <s v="2-08"/>
    <d v="2009-11-11T00:00:00"/>
    <n v="1040.6400000000001"/>
    <n v="0"/>
    <n v="0"/>
    <n v="831.2"/>
    <n v="45"/>
    <n v="18.471111111111114"/>
    <n v="209.44"/>
    <n v="7"/>
    <n v="52"/>
    <n v="29.919999999999998"/>
    <n v="20.012307692307694"/>
    <m/>
    <n v="4.0999999999999996"/>
    <m/>
    <n v="46"/>
    <x v="2"/>
    <x v="2"/>
    <s v="2009-46"/>
    <x v="0"/>
  </r>
  <r>
    <s v="2-08"/>
    <d v="2009-11-12T00:00:00"/>
    <n v="1326.83"/>
    <n v="0"/>
    <n v="0"/>
    <n v="773.85"/>
    <n v="40"/>
    <n v="19.346250000000001"/>
    <n v="552.98"/>
    <n v="10"/>
    <n v="50"/>
    <n v="55.298000000000002"/>
    <n v="26.5366"/>
    <m/>
    <n v="0.15"/>
    <m/>
    <n v="46"/>
    <x v="2"/>
    <x v="3"/>
    <s v="2009-46"/>
    <x v="0"/>
  </r>
  <r>
    <s v="2-08"/>
    <d v="2009-11-13T00:00:00"/>
    <n v="2653.52"/>
    <n v="0"/>
    <n v="0"/>
    <n v="1028.55"/>
    <n v="48"/>
    <n v="21.428124999999998"/>
    <n v="1624.97"/>
    <n v="13"/>
    <n v="61"/>
    <n v="124.9976923076923"/>
    <n v="43.500327868852459"/>
    <m/>
    <n v="-0.1"/>
    <m/>
    <n v="46"/>
    <x v="2"/>
    <x v="4"/>
    <s v="2009-46"/>
    <x v="0"/>
  </r>
  <r>
    <s v="2-08"/>
    <d v="2009-11-14T00:00:00"/>
    <n v="777.3"/>
    <n v="0"/>
    <n v="0"/>
    <n v="446.85"/>
    <n v="24"/>
    <n v="18.618750000000002"/>
    <n v="330.45"/>
    <n v="6"/>
    <n v="30"/>
    <n v="55.074999999999996"/>
    <n v="25.91"/>
    <m/>
    <m/>
    <m/>
    <n v="46"/>
    <x v="2"/>
    <x v="5"/>
    <s v="2009-46"/>
    <x v="0"/>
  </r>
  <r>
    <m/>
    <d v="2009-11-15T00:00:00"/>
    <n v="8070.36"/>
    <n v="2296.7399999999998"/>
    <n v="10367.099999999999"/>
    <m/>
    <n v="215"/>
    <n v="20.873007605820106"/>
    <n v="3618.31"/>
    <n v="49"/>
    <n v="264"/>
    <n v="66.419837606837604"/>
    <n v="30.030871270775368"/>
    <m/>
    <m/>
    <m/>
    <n v="47"/>
    <x v="2"/>
    <x v="6"/>
    <s v="2009-47"/>
    <x v="0"/>
  </r>
  <r>
    <s v="2-09"/>
    <d v="2009-11-16T00:00:00"/>
    <n v="1113.01"/>
    <n v="0"/>
    <n v="0"/>
    <n v="573.85"/>
    <n v="28"/>
    <n v="20.494642857142857"/>
    <n v="539.16"/>
    <n v="6"/>
    <n v="34"/>
    <n v="89.86"/>
    <n v="32.735588235294117"/>
    <m/>
    <m/>
    <m/>
    <n v="47"/>
    <x v="2"/>
    <x v="0"/>
    <s v="2009-47"/>
    <x v="0"/>
  </r>
  <r>
    <s v="2-09"/>
    <d v="2009-11-17T00:00:00"/>
    <n v="577.53"/>
    <n v="0"/>
    <n v="0"/>
    <n v="367.1"/>
    <n v="31"/>
    <n v="11.841935483870968"/>
    <n v="210.43"/>
    <n v="5"/>
    <n v="36"/>
    <n v="42.085999999999999"/>
    <n v="16.0425"/>
    <m/>
    <m/>
    <m/>
    <n v="47"/>
    <x v="2"/>
    <x v="1"/>
    <s v="2009-47"/>
    <x v="0"/>
  </r>
  <r>
    <s v="2-09"/>
    <d v="2009-11-18T00:00:00"/>
    <n v="986.86"/>
    <n v="0"/>
    <n v="0"/>
    <n v="726.8"/>
    <n v="38"/>
    <n v="19.126315789473683"/>
    <n v="260.06"/>
    <n v="6"/>
    <n v="44"/>
    <n v="43.343333333333334"/>
    <n v="22.428636363636361"/>
    <m/>
    <m/>
    <m/>
    <n v="47"/>
    <x v="2"/>
    <x v="2"/>
    <s v="2009-47"/>
    <x v="0"/>
  </r>
  <r>
    <s v="2-09"/>
    <d v="2009-11-19T00:00:00"/>
    <n v="1301.74"/>
    <n v="0"/>
    <n v="0"/>
    <n v="603.54999999999995"/>
    <n v="46"/>
    <n v="13.120652173913042"/>
    <n v="698.19"/>
    <n v="3"/>
    <n v="49"/>
    <n v="232.73000000000002"/>
    <n v="26.566122448979591"/>
    <m/>
    <m/>
    <m/>
    <n v="47"/>
    <x v="2"/>
    <x v="3"/>
    <s v="2009-47"/>
    <x v="0"/>
  </r>
  <r>
    <s v="2-09"/>
    <d v="2009-11-20T00:00:00"/>
    <n v="1450.2"/>
    <n v="0"/>
    <n v="0"/>
    <n v="921.3"/>
    <n v="49"/>
    <n v="18.802040816326528"/>
    <n v="528.9"/>
    <n v="6"/>
    <n v="55"/>
    <n v="88.149999999999991"/>
    <n v="26.367272727272724"/>
    <s v="minus Shanondough and Rodeo cheques"/>
    <n v="-2.9"/>
    <m/>
    <n v="47"/>
    <x v="2"/>
    <x v="4"/>
    <s v="2009-47"/>
    <x v="0"/>
  </r>
  <r>
    <s v="2-09"/>
    <d v="2009-11-21T00:00:00"/>
    <n v="1183.92"/>
    <n v="0"/>
    <n v="0"/>
    <n v="482.4"/>
    <n v="24"/>
    <n v="20.099999999999998"/>
    <n v="701.52"/>
    <n v="11"/>
    <n v="35"/>
    <n v="63.774545454545454"/>
    <n v="33.826285714285717"/>
    <m/>
    <m/>
    <m/>
    <n v="47"/>
    <x v="2"/>
    <x v="5"/>
    <s v="2009-47"/>
    <x v="0"/>
  </r>
  <r>
    <m/>
    <d v="2009-11-22T00:00:00"/>
    <n v="6613.26"/>
    <n v="2620.33"/>
    <n v="9233.59"/>
    <m/>
    <n v="216"/>
    <n v="17.247597853454511"/>
    <n v="2938.2599999999998"/>
    <n v="37"/>
    <n v="253"/>
    <n v="93.323979797979803"/>
    <n v="26.327734248244752"/>
    <m/>
    <m/>
    <m/>
    <n v="48"/>
    <x v="2"/>
    <x v="6"/>
    <s v="2009-48"/>
    <x v="0"/>
  </r>
  <r>
    <s v="2-10"/>
    <d v="2009-11-23T00:00:00"/>
    <n v="590.38"/>
    <n v="0"/>
    <n v="0"/>
    <n v="433.15"/>
    <n v="30"/>
    <n v="14.438333333333333"/>
    <n v="157.22999999999999"/>
    <n v="5"/>
    <n v="35"/>
    <n v="31.445999999999998"/>
    <n v="16.867999999999999"/>
    <m/>
    <m/>
    <m/>
    <n v="48"/>
    <x v="2"/>
    <x v="0"/>
    <s v="2009-48"/>
    <x v="0"/>
  </r>
  <r>
    <s v="2-10"/>
    <d v="2009-11-24T00:00:00"/>
    <n v="1510.46"/>
    <n v="0"/>
    <n v="0"/>
    <n v="598.35"/>
    <n v="30"/>
    <n v="19.945"/>
    <n v="912.11"/>
    <n v="3"/>
    <n v="33"/>
    <n v="304.03666666666669"/>
    <n v="45.771515151515153"/>
    <m/>
    <m/>
    <m/>
    <n v="48"/>
    <x v="2"/>
    <x v="1"/>
    <s v="2009-48"/>
    <x v="0"/>
  </r>
  <r>
    <s v="2-10"/>
    <d v="2009-11-25T00:00:00"/>
    <n v="827.16"/>
    <n v="0"/>
    <n v="0"/>
    <n v="755.05"/>
    <n v="40"/>
    <n v="18.876249999999999"/>
    <n v="72.11"/>
    <n v="1"/>
    <n v="41"/>
    <n v="72.11"/>
    <n v="20.174634146341461"/>
    <m/>
    <m/>
    <m/>
    <n v="48"/>
    <x v="2"/>
    <x v="2"/>
    <s v="2009-48"/>
    <x v="0"/>
  </r>
  <r>
    <s v="2-10"/>
    <d v="2009-11-26T00:00:00"/>
    <n v="1484.67"/>
    <n v="0"/>
    <n v="0"/>
    <n v="502.8"/>
    <n v="37"/>
    <n v="13.58918918918919"/>
    <n v="981.87"/>
    <n v="9"/>
    <n v="46"/>
    <n v="109.09666666666666"/>
    <n v="32.275434782608698"/>
    <m/>
    <m/>
    <m/>
    <n v="48"/>
    <x v="2"/>
    <x v="3"/>
    <s v="2009-48"/>
    <x v="0"/>
  </r>
  <r>
    <s v="2-10"/>
    <d v="2009-11-27T00:00:00"/>
    <n v="1662.14"/>
    <n v="0"/>
    <n v="0"/>
    <n v="1033.79"/>
    <n v="42"/>
    <n v="24.614047619047618"/>
    <n v="628.35"/>
    <n v="9"/>
    <n v="51"/>
    <n v="69.816666666666663"/>
    <n v="32.590980392156858"/>
    <m/>
    <m/>
    <m/>
    <n v="48"/>
    <x v="2"/>
    <x v="4"/>
    <s v="2009-48"/>
    <x v="0"/>
  </r>
  <r>
    <s v="2-10"/>
    <d v="2009-11-28T00:00:00"/>
    <n v="826.88"/>
    <n v="0"/>
    <n v="0"/>
    <n v="480.3"/>
    <n v="26"/>
    <n v="18.473076923076924"/>
    <n v="346.58"/>
    <n v="5"/>
    <n v="31"/>
    <n v="69.316000000000003"/>
    <n v="26.673548387096773"/>
    <m/>
    <m/>
    <m/>
    <n v="48"/>
    <x v="2"/>
    <x v="5"/>
    <s v="2009-48"/>
    <x v="0"/>
  </r>
  <r>
    <m/>
    <d v="2009-11-29T00:00:00"/>
    <n v="6901.6900000000005"/>
    <n v="2774.48"/>
    <n v="9676.17"/>
    <m/>
    <n v="205"/>
    <n v="18.322649510774511"/>
    <n v="3098.2499999999995"/>
    <n v="32"/>
    <n v="237"/>
    <n v="109.30366666666669"/>
    <n v="29.059018809953159"/>
    <m/>
    <m/>
    <m/>
    <n v="49"/>
    <x v="2"/>
    <x v="6"/>
    <s v="2009-49"/>
    <x v="0"/>
  </r>
  <r>
    <s v="2-11"/>
    <d v="2009-11-30T00:00:00"/>
    <n v="816.31"/>
    <n v="0"/>
    <n v="0"/>
    <n v="645.04999999999995"/>
    <n v="40"/>
    <n v="16.126249999999999"/>
    <n v="171.26"/>
    <n v="4"/>
    <n v="44"/>
    <n v="42.814999999999998"/>
    <n v="18.552499999999998"/>
    <m/>
    <m/>
    <m/>
    <n v="49"/>
    <x v="2"/>
    <x v="0"/>
    <s v="2009-49"/>
    <x v="0"/>
  </r>
  <r>
    <s v="2-11"/>
    <d v="2009-12-01T00:00:00"/>
    <n v="1009.09"/>
    <n v="0"/>
    <n v="0"/>
    <n v="612.95000000000005"/>
    <n v="29"/>
    <n v="21.136206896551727"/>
    <n v="396.14"/>
    <n v="4"/>
    <n v="33"/>
    <n v="99.034999999999997"/>
    <n v="30.578484848484848"/>
    <m/>
    <m/>
    <m/>
    <n v="49"/>
    <x v="2"/>
    <x v="1"/>
    <s v="2009-49"/>
    <x v="1"/>
  </r>
  <r>
    <s v="2-11"/>
    <d v="2009-12-02T00:00:00"/>
    <n v="1297.3599999999999"/>
    <n v="0"/>
    <n v="0"/>
    <n v="851.3"/>
    <n v="36"/>
    <n v="23.647222222222222"/>
    <n v="446.06"/>
    <n v="8"/>
    <n v="44"/>
    <n v="55.7575"/>
    <n v="29.485454545454544"/>
    <m/>
    <m/>
    <m/>
    <n v="49"/>
    <x v="2"/>
    <x v="2"/>
    <s v="2009-49"/>
    <x v="1"/>
  </r>
  <r>
    <s v="2-11"/>
    <d v="2009-12-03T00:00:00"/>
    <n v="1622.37"/>
    <n v="0"/>
    <n v="0"/>
    <n v="634"/>
    <n v="34"/>
    <n v="18.647058823529413"/>
    <n v="88.37"/>
    <n v="7"/>
    <n v="41"/>
    <n v="12.624285714285715"/>
    <n v="17.618780487804877"/>
    <m/>
    <m/>
    <m/>
    <n v="49"/>
    <x v="2"/>
    <x v="3"/>
    <s v="2009-49"/>
    <x v="1"/>
  </r>
  <r>
    <s v="2-11"/>
    <d v="2009-12-04T00:00:00"/>
    <n v="2708.25"/>
    <n v="0"/>
    <n v="0"/>
    <n v="1096.6500000000001"/>
    <n v="44"/>
    <n v="24.923863636363638"/>
    <n v="1611.6"/>
    <n v="5"/>
    <n v="49"/>
    <n v="322.32"/>
    <n v="55.270408163265309"/>
    <m/>
    <m/>
    <m/>
    <n v="49"/>
    <x v="2"/>
    <x v="4"/>
    <s v="2009-49"/>
    <x v="1"/>
  </r>
  <r>
    <s v="2-11"/>
    <d v="2009-12-05T00:00:00"/>
    <n v="1975.62"/>
    <n v="0"/>
    <n v="0"/>
    <n v="677.75"/>
    <n v="30"/>
    <n v="22.591666666666665"/>
    <n v="1297.8699999999999"/>
    <n v="11"/>
    <n v="41"/>
    <n v="117.98818181818181"/>
    <n v="48.18585365853658"/>
    <m/>
    <m/>
    <m/>
    <n v="49"/>
    <x v="2"/>
    <x v="5"/>
    <s v="2009-49"/>
    <x v="1"/>
  </r>
  <r>
    <m/>
    <d v="2009-12-06T00:00:00"/>
    <n v="9429"/>
    <n v="3844.15"/>
    <n v="13273.15"/>
    <m/>
    <n v="213"/>
    <n v="21.178711374222278"/>
    <n v="4011.2999999999997"/>
    <n v="39"/>
    <n v="252"/>
    <n v="108.42332792207792"/>
    <n v="33.281913617257693"/>
    <m/>
    <m/>
    <m/>
    <n v="50"/>
    <x v="2"/>
    <x v="6"/>
    <s v="2009-50"/>
    <x v="1"/>
  </r>
  <r>
    <s v="2-12"/>
    <d v="2009-12-07T00:00:00"/>
    <n v="918.68"/>
    <n v="0"/>
    <n v="0"/>
    <n v="454.1"/>
    <n v="41"/>
    <n v="11.075609756097561"/>
    <n v="464.58"/>
    <n v="7"/>
    <n v="48"/>
    <n v="66.368571428571428"/>
    <n v="19.139166666666668"/>
    <m/>
    <m/>
    <m/>
    <n v="50"/>
    <x v="2"/>
    <x v="0"/>
    <s v="2009-50"/>
    <x v="1"/>
  </r>
  <r>
    <s v="2-12"/>
    <d v="2009-12-08T00:00:00"/>
    <n v="856.07"/>
    <n v="0"/>
    <n v="0"/>
    <n v="331.7"/>
    <n v="18"/>
    <n v="18.427777777777777"/>
    <n v="524.37"/>
    <n v="5"/>
    <n v="23"/>
    <n v="104.874"/>
    <n v="37.220434782608692"/>
    <m/>
    <m/>
    <m/>
    <n v="50"/>
    <x v="2"/>
    <x v="1"/>
    <s v="2009-50"/>
    <x v="1"/>
  </r>
  <r>
    <s v="2-12"/>
    <d v="2009-12-09T00:00:00"/>
    <n v="836.7"/>
    <n v="0"/>
    <n v="0"/>
    <n v="550.45000000000005"/>
    <n v="26"/>
    <n v="21.17115384615385"/>
    <n v="286.25"/>
    <n v="6"/>
    <n v="32"/>
    <n v="47.708333333333336"/>
    <n v="26.146875000000001"/>
    <m/>
    <m/>
    <m/>
    <n v="50"/>
    <x v="2"/>
    <x v="2"/>
    <s v="2009-50"/>
    <x v="1"/>
  </r>
  <r>
    <s v="2-12"/>
    <d v="2009-12-10T00:00:00"/>
    <n v="786.61"/>
    <n v="0"/>
    <n v="0"/>
    <n v="555.5"/>
    <n v="33"/>
    <n v="16.833333333333332"/>
    <n v="231.11"/>
    <n v="5"/>
    <n v="38"/>
    <n v="46.222000000000001"/>
    <n v="20.700263157894739"/>
    <m/>
    <m/>
    <m/>
    <n v="50"/>
    <x v="2"/>
    <x v="3"/>
    <s v="2009-50"/>
    <x v="1"/>
  </r>
  <r>
    <s v="2-12"/>
    <d v="2009-12-11T00:00:00"/>
    <n v="2460.52"/>
    <n v="0"/>
    <n v="0"/>
    <n v="417.65"/>
    <n v="27"/>
    <n v="15.468518518518518"/>
    <n v="2042.87"/>
    <n v="19"/>
    <n v="46"/>
    <n v="107.51947368421052"/>
    <n v="53.489565217391302"/>
    <m/>
    <m/>
    <m/>
    <n v="50"/>
    <x v="2"/>
    <x v="4"/>
    <s v="2009-50"/>
    <x v="1"/>
  </r>
  <r>
    <s v="2-12"/>
    <d v="2009-12-12T00:00:00"/>
    <n v="712.41"/>
    <n v="0"/>
    <n v="0"/>
    <n v="412.5"/>
    <n v="22"/>
    <n v="18.75"/>
    <n v="299.91000000000003"/>
    <n v="8"/>
    <n v="30"/>
    <n v="37.488750000000003"/>
    <n v="23.747000000000003"/>
    <m/>
    <m/>
    <m/>
    <n v="50"/>
    <x v="2"/>
    <x v="5"/>
    <s v="2009-50"/>
    <x v="1"/>
  </r>
  <r>
    <m/>
    <d v="2009-12-13T00:00:00"/>
    <n v="6570.99"/>
    <n v="3801.8"/>
    <n v="10372.790000000001"/>
    <m/>
    <n v="167"/>
    <n v="16.954398871980175"/>
    <n v="3849.0899999999997"/>
    <n v="50"/>
    <n v="217"/>
    <n v="68.36352140768588"/>
    <n v="30.073884137426905"/>
    <m/>
    <m/>
    <m/>
    <n v="51"/>
    <x v="2"/>
    <x v="6"/>
    <s v="2009-51"/>
    <x v="1"/>
  </r>
  <r>
    <s v="2-13"/>
    <d v="2009-12-14T00:00:00"/>
    <n v="635.28"/>
    <n v="0"/>
    <n v="0"/>
    <n v="467.55"/>
    <n v="31"/>
    <n v="15.082258064516129"/>
    <n v="167.73"/>
    <n v="6"/>
    <n v="37"/>
    <n v="27.954999999999998"/>
    <n v="17.169729729729728"/>
    <m/>
    <m/>
    <m/>
    <n v="51"/>
    <x v="2"/>
    <x v="0"/>
    <s v="2009-51"/>
    <x v="1"/>
  </r>
  <r>
    <s v="2-13"/>
    <d v="2009-12-15T00:00:00"/>
    <n v="1723.47"/>
    <n v="0"/>
    <n v="0"/>
    <n v="754.1"/>
    <n v="40"/>
    <n v="18.852499999999999"/>
    <n v="969.37"/>
    <n v="5"/>
    <n v="45"/>
    <n v="193.874"/>
    <n v="38.299333333333337"/>
    <m/>
    <m/>
    <m/>
    <n v="51"/>
    <x v="2"/>
    <x v="1"/>
    <s v="2009-51"/>
    <x v="1"/>
  </r>
  <r>
    <s v="2-13"/>
    <d v="2009-12-16T00:00:00"/>
    <n v="1365.08"/>
    <n v="0"/>
    <n v="0"/>
    <n v="988.8"/>
    <n v="33"/>
    <n v="29.963636363636361"/>
    <n v="376.28"/>
    <n v="1"/>
    <n v="34"/>
    <n v="376.28"/>
    <n v="40.149411764705881"/>
    <m/>
    <m/>
    <m/>
    <n v="51"/>
    <x v="2"/>
    <x v="2"/>
    <s v="2009-51"/>
    <x v="1"/>
  </r>
  <r>
    <s v="2-13"/>
    <d v="2009-12-17T00:00:00"/>
    <n v="1498.2"/>
    <n v="0"/>
    <n v="0"/>
    <n v="1274.0999999999999"/>
    <n v="48"/>
    <n v="26.543749999999999"/>
    <n v="224.1"/>
    <n v="5"/>
    <n v="53"/>
    <n v="44.82"/>
    <n v="28.267924528301883"/>
    <m/>
    <m/>
    <m/>
    <n v="51"/>
    <x v="2"/>
    <x v="3"/>
    <s v="2009-51"/>
    <x v="1"/>
  </r>
  <r>
    <s v="2-13"/>
    <d v="2009-12-18T00:00:00"/>
    <n v="3057.06"/>
    <n v="0"/>
    <n v="0"/>
    <n v="1065.1500000000001"/>
    <n v="42"/>
    <n v="25.360714285714288"/>
    <n v="1991.91"/>
    <n v="16"/>
    <n v="58"/>
    <n v="124.49437500000001"/>
    <n v="52.707931034482769"/>
    <m/>
    <m/>
    <m/>
    <n v="51"/>
    <x v="2"/>
    <x v="4"/>
    <s v="2009-51"/>
    <x v="1"/>
  </r>
  <r>
    <s v="2-13"/>
    <d v="2009-12-19T00:00:00"/>
    <n v="2621.47"/>
    <n v="0"/>
    <n v="0"/>
    <n v="1964.15"/>
    <n v="52"/>
    <n v="37.77211538461539"/>
    <n v="657.32"/>
    <n v="9"/>
    <n v="61"/>
    <n v="73.035555555555561"/>
    <n v="42.974918032786888"/>
    <m/>
    <m/>
    <m/>
    <n v="51"/>
    <x v="2"/>
    <x v="5"/>
    <s v="2009-51"/>
    <x v="1"/>
  </r>
  <r>
    <m/>
    <d v="2009-12-20T00:00:00"/>
    <n v="10900.56"/>
    <n v="5231.53"/>
    <n v="16132.09"/>
    <m/>
    <n v="246"/>
    <n v="25.595829016413699"/>
    <n v="4386.71"/>
    <n v="42"/>
    <n v="288"/>
    <n v="140.07648842592593"/>
    <n v="36.594874737223414"/>
    <m/>
    <m/>
    <m/>
    <n v="52"/>
    <x v="2"/>
    <x v="6"/>
    <s v="2009-52"/>
    <x v="1"/>
  </r>
  <r>
    <s v="2-14"/>
    <d v="2009-12-21T00:00:00"/>
    <n v="1641.07"/>
    <n v="0"/>
    <n v="0"/>
    <n v="1245.8499999999999"/>
    <n v="44"/>
    <n v="28.314772727272725"/>
    <n v="395.22"/>
    <n v="8"/>
    <n v="52"/>
    <n v="49.402500000000003"/>
    <n v="31.55903846153846"/>
    <m/>
    <m/>
    <m/>
    <n v="52"/>
    <x v="2"/>
    <x v="0"/>
    <s v="2009-52"/>
    <x v="1"/>
  </r>
  <r>
    <s v="2-14"/>
    <d v="2009-12-22T00:00:00"/>
    <n v="2529.5300000000002"/>
    <n v="0"/>
    <n v="0"/>
    <n v="1541.65"/>
    <n v="51"/>
    <n v="30.228431372549021"/>
    <n v="987.88"/>
    <n v="10"/>
    <n v="61"/>
    <n v="98.787999999999997"/>
    <n v="41.467704918032787"/>
    <m/>
    <m/>
    <m/>
    <n v="52"/>
    <x v="2"/>
    <x v="1"/>
    <s v="2009-52"/>
    <x v="1"/>
  </r>
  <r>
    <s v="2-14"/>
    <d v="2009-12-23T00:00:00"/>
    <n v="5599.07"/>
    <n v="0"/>
    <n v="0"/>
    <n v="3023.9"/>
    <n v="72"/>
    <n v="41.99861111111111"/>
    <n v="2575.17"/>
    <n v="29"/>
    <n v="101"/>
    <n v="88.798965517241385"/>
    <n v="55.436336633663366"/>
    <m/>
    <m/>
    <m/>
    <n v="52"/>
    <x v="2"/>
    <x v="2"/>
    <s v="2009-52"/>
    <x v="1"/>
  </r>
  <r>
    <s v="2-14"/>
    <d v="2009-12-24T00:00:00"/>
    <n v="7926.29"/>
    <n v="0"/>
    <n v="0"/>
    <n v="4309.8"/>
    <n v="97"/>
    <n v="44.430927835051548"/>
    <n v="3616.49"/>
    <n v="30"/>
    <n v="127"/>
    <n v="120.54966666666665"/>
    <n v="62.411732283464566"/>
    <m/>
    <m/>
    <m/>
    <n v="52"/>
    <x v="2"/>
    <x v="3"/>
    <s v="2009-52"/>
    <x v="1"/>
  </r>
  <r>
    <s v="2-14"/>
    <d v="2009-12-25T00:00:00"/>
    <n v="0"/>
    <n v="0"/>
    <n v="0"/>
    <n v="0"/>
    <n v="0"/>
    <n v="0"/>
    <n v="0"/>
    <n v="0"/>
    <n v="0"/>
    <n v="0"/>
    <n v="0"/>
    <s v="CHRISTMAS DAY"/>
    <m/>
    <m/>
    <n v="52"/>
    <x v="2"/>
    <x v="4"/>
    <s v="2009-52"/>
    <x v="1"/>
  </r>
  <r>
    <s v="2-14"/>
    <d v="2009-12-26T00:00:00"/>
    <n v="0"/>
    <n v="0"/>
    <n v="0"/>
    <n v="0"/>
    <n v="0"/>
    <n v="0"/>
    <n v="0"/>
    <n v="0"/>
    <n v="0"/>
    <n v="0"/>
    <n v="0"/>
    <s v="BOXING DAY"/>
    <m/>
    <m/>
    <n v="52"/>
    <x v="2"/>
    <x v="5"/>
    <s v="2009-52"/>
    <x v="0"/>
  </r>
  <r>
    <m/>
    <d v="2009-12-27T00:00:00"/>
    <n v="17695.96"/>
    <n v="4334.18"/>
    <n v="22030.14"/>
    <m/>
    <n v="264"/>
    <n v="24.162123840997406"/>
    <n v="7574.76"/>
    <n v="77"/>
    <n v="341"/>
    <n v="59.589855363984668"/>
    <n v="31.81246871611653"/>
    <m/>
    <m/>
    <m/>
    <n v="53"/>
    <x v="2"/>
    <x v="6"/>
    <s v="2009-53"/>
    <x v="0"/>
  </r>
  <r>
    <s v="2-15"/>
    <d v="2009-12-28T00:00:00"/>
    <n v="0"/>
    <n v="0"/>
    <n v="0"/>
    <n v="0"/>
    <n v="0"/>
    <n v="0"/>
    <n v="0"/>
    <n v="0"/>
    <n v="0"/>
    <n v="0"/>
    <n v="0"/>
    <s v="PUBLIC HOLIDAY"/>
    <m/>
    <m/>
    <n v="53"/>
    <x v="2"/>
    <x v="0"/>
    <s v="2009-53"/>
    <x v="0"/>
  </r>
  <r>
    <s v="2-15"/>
    <d v="2009-12-29T00:00:00"/>
    <n v="837.38"/>
    <n v="0"/>
    <n v="0"/>
    <n v="753.07"/>
    <n v="35"/>
    <n v="21.516285714285715"/>
    <n v="84.31"/>
    <n v="2"/>
    <n v="37"/>
    <n v="42.155000000000001"/>
    <n v="22.631891891891893"/>
    <m/>
    <m/>
    <m/>
    <n v="53"/>
    <x v="2"/>
    <x v="1"/>
    <s v="2009-53"/>
    <x v="0"/>
  </r>
  <r>
    <s v="2-15"/>
    <d v="2009-12-30T00:00:00"/>
    <n v="962.57"/>
    <n v="0"/>
    <n v="0"/>
    <n v="713.4"/>
    <n v="33"/>
    <n v="21.618181818181817"/>
    <n v="249.17"/>
    <n v="9"/>
    <n v="42"/>
    <n v="27.685555555555553"/>
    <n v="22.918333333333333"/>
    <m/>
    <m/>
    <m/>
    <n v="53"/>
    <x v="2"/>
    <x v="2"/>
    <s v="2009-53"/>
    <x v="0"/>
  </r>
  <r>
    <s v="2-15"/>
    <d v="2009-12-31T00:00:00"/>
    <n v="2497.13"/>
    <n v="0"/>
    <n v="0"/>
    <n v="1291"/>
    <n v="60"/>
    <n v="21.516666666666666"/>
    <n v="1206.1300000000001"/>
    <n v="16"/>
    <n v="76"/>
    <n v="75.383125000000007"/>
    <n v="32.85697368421053"/>
    <m/>
    <m/>
    <m/>
    <n v="53"/>
    <x v="2"/>
    <x v="3"/>
    <s v="2009-53"/>
    <x v="0"/>
  </r>
  <r>
    <s v="2-15"/>
    <d v="2010-01-01T00:00:00"/>
    <n v="0"/>
    <n v="0"/>
    <n v="0"/>
    <n v="0"/>
    <n v="128"/>
    <n v="0"/>
    <n v="0"/>
    <n v="27"/>
    <n v="155"/>
    <n v="0"/>
    <n v="0"/>
    <s v="NEW YEARS DAY"/>
    <m/>
    <m/>
    <n v="1"/>
    <x v="3"/>
    <x v="4"/>
    <s v="2010-1"/>
    <x v="0"/>
  </r>
  <r>
    <s v="2-15"/>
    <d v="2010-01-02T00:00:00"/>
    <n v="0"/>
    <n v="0"/>
    <n v="0"/>
    <n v="0"/>
    <n v="0"/>
    <n v="0"/>
    <n v="0"/>
    <n v="0"/>
    <n v="0"/>
    <n v="0"/>
    <n v="0"/>
    <s v="CLOSED"/>
    <m/>
    <m/>
    <n v="1"/>
    <x v="3"/>
    <x v="5"/>
    <s v="2010-1"/>
    <x v="0"/>
  </r>
  <r>
    <m/>
    <d v="2010-01-03T00:00:00"/>
    <n v="4297.08"/>
    <n v="2066.98"/>
    <n v="6364.0599999999995"/>
    <m/>
    <n v="256"/>
    <n v="10.775189033189031"/>
    <n v="1539.6100000000001"/>
    <n v="54"/>
    <n v="310"/>
    <n v="24.203946759259264"/>
    <n v="13.067866484905958"/>
    <m/>
    <m/>
    <m/>
    <n v="2"/>
    <x v="3"/>
    <x v="6"/>
    <s v="2010-2"/>
    <x v="0"/>
  </r>
  <r>
    <s v="2-16"/>
    <d v="2010-01-04T00:00:00"/>
    <n v="752.45"/>
    <n v="0"/>
    <n v="0"/>
    <n v="523.35"/>
    <n v="31"/>
    <n v="16.88225806451613"/>
    <n v="229.1"/>
    <n v="6"/>
    <n v="37"/>
    <n v="38.18333333333333"/>
    <n v="20.336486486486489"/>
    <m/>
    <m/>
    <m/>
    <n v="2"/>
    <x v="3"/>
    <x v="0"/>
    <s v="2010-2"/>
    <x v="0"/>
  </r>
  <r>
    <s v="2-16"/>
    <d v="2010-01-05T00:00:00"/>
    <n v="2481.9499999999998"/>
    <n v="0"/>
    <n v="0"/>
    <n v="930.55"/>
    <n v="50"/>
    <n v="18.611000000000001"/>
    <n v="1551.4"/>
    <n v="12"/>
    <n v="62"/>
    <n v="129.28333333333333"/>
    <n v="40.031451612903226"/>
    <m/>
    <m/>
    <m/>
    <n v="2"/>
    <x v="3"/>
    <x v="1"/>
    <s v="2010-2"/>
    <x v="0"/>
  </r>
  <r>
    <s v="2-16"/>
    <d v="2010-01-06T00:00:00"/>
    <n v="1209.07"/>
    <n v="0"/>
    <n v="0"/>
    <n v="938.2"/>
    <n v="33"/>
    <n v="28.430303030303033"/>
    <n v="270.75"/>
    <n v="6"/>
    <n v="39"/>
    <n v="45.125"/>
    <n v="30.99871794871795"/>
    <m/>
    <m/>
    <m/>
    <n v="2"/>
    <x v="3"/>
    <x v="2"/>
    <s v="2010-2"/>
    <x v="0"/>
  </r>
  <r>
    <s v="2-16"/>
    <d v="2010-01-07T00:00:00"/>
    <n v="1387.11"/>
    <n v="0"/>
    <n v="0"/>
    <n v="753.85"/>
    <n v="33"/>
    <n v="22.843939393939394"/>
    <n v="931.94"/>
    <n v="14"/>
    <n v="47"/>
    <n v="66.567142857142855"/>
    <n v="35.867872340425528"/>
    <m/>
    <m/>
    <m/>
    <n v="2"/>
    <x v="3"/>
    <x v="3"/>
    <s v="2010-2"/>
    <x v="0"/>
  </r>
  <r>
    <s v="2-16"/>
    <d v="2010-01-08T00:00:00"/>
    <n v="2698.1"/>
    <n v="0"/>
    <n v="0"/>
    <n v="1386.95"/>
    <n v="54"/>
    <n v="25.68425925925926"/>
    <n v="1311.15"/>
    <n v="8"/>
    <n v="62"/>
    <n v="163.89375000000001"/>
    <n v="43.517741935483876"/>
    <m/>
    <m/>
    <m/>
    <n v="2"/>
    <x v="3"/>
    <x v="4"/>
    <s v="2010-2"/>
    <x v="0"/>
  </r>
  <r>
    <s v="2-16"/>
    <d v="2010-01-09T00:00:00"/>
    <n v="862.76"/>
    <n v="0"/>
    <n v="0"/>
    <n v="407.8"/>
    <n v="21"/>
    <n v="19.419047619047621"/>
    <n v="454.96"/>
    <n v="10"/>
    <n v="31"/>
    <n v="45.495999999999995"/>
    <n v="27.830967741935485"/>
    <m/>
    <m/>
    <m/>
    <n v="2"/>
    <x v="3"/>
    <x v="5"/>
    <s v="2010-2"/>
    <x v="0"/>
  </r>
  <r>
    <m/>
    <d v="2010-01-10T00:00:00"/>
    <n v="9391.4399999999987"/>
    <n v="2066.98"/>
    <n v="11458.419999999998"/>
    <m/>
    <n v="222"/>
    <n v="21.97846789451091"/>
    <n v="4749.3"/>
    <n v="56"/>
    <n v="278"/>
    <n v="81.424759920634912"/>
    <n v="33.097206344325429"/>
    <m/>
    <m/>
    <m/>
    <n v="3"/>
    <x v="3"/>
    <x v="6"/>
    <s v="2010-3"/>
    <x v="0"/>
  </r>
  <r>
    <s v="2-17"/>
    <d v="2010-01-11T00:00:00"/>
    <n v="405.59"/>
    <n v="0"/>
    <n v="0"/>
    <n v="283.39999999999998"/>
    <n v="25"/>
    <n v="11.335999999999999"/>
    <n v="122.19"/>
    <n v="5"/>
    <n v="30"/>
    <n v="24.437999999999999"/>
    <n v="13.519666666666666"/>
    <m/>
    <n v="6.3"/>
    <m/>
    <n v="3"/>
    <x v="3"/>
    <x v="0"/>
    <s v="2010-3"/>
    <x v="0"/>
  </r>
  <r>
    <s v="2-17"/>
    <d v="2010-01-12T00:00:00"/>
    <n v="1286.0999999999999"/>
    <n v="0"/>
    <n v="0"/>
    <n v="404.5"/>
    <n v="27"/>
    <n v="14.981481481481481"/>
    <n v="881.6"/>
    <n v="6"/>
    <n v="33"/>
    <n v="146.93333333333334"/>
    <n v="38.972727272727269"/>
    <m/>
    <n v="0.2"/>
    <m/>
    <n v="3"/>
    <x v="3"/>
    <x v="1"/>
    <s v="2010-3"/>
    <x v="0"/>
  </r>
  <r>
    <s v="2-17"/>
    <d v="2010-01-13T00:00:00"/>
    <n v="1806.21"/>
    <n v="0"/>
    <n v="0"/>
    <n v="1021.3"/>
    <n v="38"/>
    <n v="26.876315789473683"/>
    <n v="784.65"/>
    <n v="8"/>
    <n v="46"/>
    <n v="98.081249999999997"/>
    <n v="39.259782608695652"/>
    <m/>
    <m/>
    <m/>
    <n v="3"/>
    <x v="3"/>
    <x v="2"/>
    <s v="2010-3"/>
    <x v="0"/>
  </r>
  <r>
    <s v="2-17"/>
    <d v="2010-01-14T00:00:00"/>
    <n v="741.61"/>
    <n v="0"/>
    <n v="0"/>
    <n v="687.2"/>
    <n v="35"/>
    <n v="19.634285714285717"/>
    <n v="54.41"/>
    <n v="3"/>
    <n v="38"/>
    <n v="18.136666666666667"/>
    <n v="19.516052631578948"/>
    <m/>
    <m/>
    <m/>
    <n v="3"/>
    <x v="3"/>
    <x v="3"/>
    <s v="2010-3"/>
    <x v="0"/>
  </r>
  <r>
    <s v="2-17"/>
    <d v="2010-01-15T00:00:00"/>
    <n v="2182.09"/>
    <n v="0"/>
    <n v="0"/>
    <n v="1047"/>
    <n v="44"/>
    <n v="23.795454545454547"/>
    <n v="1135.0899999999999"/>
    <n v="9"/>
    <n v="53"/>
    <n v="126.12111111111111"/>
    <n v="41.171509433962264"/>
    <m/>
    <n v="0.45"/>
    <m/>
    <n v="3"/>
    <x v="3"/>
    <x v="4"/>
    <s v="2010-3"/>
    <x v="0"/>
  </r>
  <r>
    <s v="2-17"/>
    <d v="2010-01-16T00:00:00"/>
    <n v="686.18"/>
    <n v="0"/>
    <n v="0"/>
    <n v="483.75"/>
    <n v="24"/>
    <n v="20.15625"/>
    <n v="202.43"/>
    <n v="5"/>
    <n v="29"/>
    <n v="40.486000000000004"/>
    <n v="23.661379310344831"/>
    <m/>
    <m/>
    <m/>
    <n v="3"/>
    <x v="3"/>
    <x v="5"/>
    <s v="2010-3"/>
    <x v="0"/>
  </r>
  <r>
    <m/>
    <d v="2010-01-17T00:00:00"/>
    <n v="7107.78"/>
    <n v="2291.3200000000002"/>
    <n v="9399.1"/>
    <m/>
    <n v="193"/>
    <n v="19.463297921782573"/>
    <n v="3180.37"/>
    <n v="36"/>
    <n v="229"/>
    <n v="75.699393518518505"/>
    <n v="29.350186320662605"/>
    <m/>
    <m/>
    <m/>
    <n v="4"/>
    <x v="3"/>
    <x v="6"/>
    <s v="2010-4"/>
    <x v="0"/>
  </r>
  <r>
    <s v="2-18"/>
    <d v="2010-01-18T00:00:00"/>
    <n v="1279.5899999999999"/>
    <n v="0"/>
    <n v="0"/>
    <n v="496.6"/>
    <n v="30"/>
    <n v="16.553333333333335"/>
    <n v="783.01"/>
    <n v="7"/>
    <n v="37"/>
    <n v="111.85857142857142"/>
    <n v="34.584054054054057"/>
    <m/>
    <m/>
    <m/>
    <n v="4"/>
    <x v="3"/>
    <x v="0"/>
    <s v="2010-4"/>
    <x v="0"/>
  </r>
  <r>
    <s v="2-18"/>
    <d v="2010-01-19T00:00:00"/>
    <n v="883.93"/>
    <n v="0"/>
    <n v="0"/>
    <n v="833.3"/>
    <n v="41"/>
    <n v="20.324390243902439"/>
    <n v="50.63"/>
    <n v="2"/>
    <n v="43"/>
    <n v="25.315000000000001"/>
    <n v="20.556511627906975"/>
    <m/>
    <m/>
    <m/>
    <n v="4"/>
    <x v="3"/>
    <x v="1"/>
    <s v="2010-4"/>
    <x v="0"/>
  </r>
  <r>
    <s v="2-18"/>
    <d v="2010-01-20T00:00:00"/>
    <n v="674.29"/>
    <n v="0"/>
    <n v="0"/>
    <n v="383.95"/>
    <n v="19"/>
    <n v="20.207894736842103"/>
    <n v="290.33999999999997"/>
    <n v="8"/>
    <n v="27"/>
    <n v="36.292499999999997"/>
    <n v="24.973703703703702"/>
    <m/>
    <m/>
    <m/>
    <n v="4"/>
    <x v="3"/>
    <x v="2"/>
    <s v="2010-4"/>
    <x v="0"/>
  </r>
  <r>
    <s v="2-18"/>
    <d v="2010-01-21T00:00:00"/>
    <n v="1788"/>
    <n v="0"/>
    <n v="0"/>
    <n v="682.05"/>
    <n v="32"/>
    <n v="21.314062499999999"/>
    <n v="1105.95"/>
    <n v="9"/>
    <n v="41"/>
    <n v="122.88333333333334"/>
    <n v="43.609756097560975"/>
    <m/>
    <m/>
    <m/>
    <n v="4"/>
    <x v="3"/>
    <x v="3"/>
    <s v="2010-4"/>
    <x v="0"/>
  </r>
  <r>
    <s v="2-18"/>
    <d v="2010-01-22T00:00:00"/>
    <n v="1658"/>
    <n v="0"/>
    <n v="0"/>
    <n v="1095.3499999999999"/>
    <n v="36"/>
    <n v="30.426388888888887"/>
    <n v="562.65"/>
    <n v="10"/>
    <n v="46"/>
    <n v="56.265000000000001"/>
    <n v="36.043478260869563"/>
    <m/>
    <m/>
    <m/>
    <n v="4"/>
    <x v="3"/>
    <x v="4"/>
    <s v="2010-4"/>
    <x v="0"/>
  </r>
  <r>
    <s v="2-18"/>
    <d v="2010-01-23T00:00:00"/>
    <n v="1220.4000000000001"/>
    <n v="0"/>
    <n v="0"/>
    <n v="743.75"/>
    <n v="31"/>
    <n v="23.991935483870968"/>
    <n v="476.65"/>
    <n v="11"/>
    <n v="42"/>
    <n v="43.331818181818178"/>
    <n v="29.05714285714286"/>
    <m/>
    <m/>
    <m/>
    <n v="4"/>
    <x v="3"/>
    <x v="5"/>
    <s v="2010-4"/>
    <x v="0"/>
  </r>
  <r>
    <m/>
    <d v="2010-01-24T00:00:00"/>
    <n v="7504.2099999999991"/>
    <n v="3994.24"/>
    <n v="11498.449999999999"/>
    <m/>
    <n v="189"/>
    <n v="22.136334197806288"/>
    <n v="3269.2300000000005"/>
    <n v="47"/>
    <n v="236"/>
    <n v="65.991037157287153"/>
    <n v="31.470774433539688"/>
    <m/>
    <m/>
    <m/>
    <n v="5"/>
    <x v="3"/>
    <x v="6"/>
    <s v="2010-5"/>
    <x v="0"/>
  </r>
  <r>
    <s v="2-19"/>
    <d v="2010-01-25T00:00:00"/>
    <n v="1660.94"/>
    <n v="0"/>
    <n v="0"/>
    <n v="1130.3"/>
    <n v="52"/>
    <n v="21.736538461538462"/>
    <n v="530.64"/>
    <n v="9"/>
    <n v="61"/>
    <n v="58.96"/>
    <n v="27.228524590163936"/>
    <m/>
    <m/>
    <m/>
    <n v="5"/>
    <x v="3"/>
    <x v="0"/>
    <s v="2010-5"/>
    <x v="0"/>
  </r>
  <r>
    <s v="2-19"/>
    <d v="2010-01-26T00:00:00"/>
    <n v="0"/>
    <n v="0"/>
    <n v="0"/>
    <n v="0"/>
    <n v="0"/>
    <n v="0"/>
    <n v="0"/>
    <n v="0"/>
    <n v="0"/>
    <n v="0"/>
    <n v="0"/>
    <m/>
    <m/>
    <m/>
    <n v="5"/>
    <x v="3"/>
    <x v="1"/>
    <s v="2010-5"/>
    <x v="0"/>
  </r>
  <r>
    <s v="2-19"/>
    <d v="2010-01-27T00:00:00"/>
    <n v="1665.61"/>
    <n v="0"/>
    <n v="0"/>
    <n v="616.70000000000005"/>
    <n v="37"/>
    <n v="16.66756756756757"/>
    <n v="1048.9100000000001"/>
    <n v="9"/>
    <n v="46"/>
    <n v="116.54555555555557"/>
    <n v="36.208913043478262"/>
    <m/>
    <m/>
    <m/>
    <n v="5"/>
    <x v="3"/>
    <x v="2"/>
    <s v="2010-5"/>
    <x v="0"/>
  </r>
  <r>
    <s v="2-19"/>
    <d v="2010-01-28T00:00:00"/>
    <n v="1139.5999999999999"/>
    <n v="0"/>
    <n v="0"/>
    <n v="911.85"/>
    <n v="37"/>
    <n v="24.644594594594594"/>
    <n v="227.75"/>
    <n v="8"/>
    <n v="45"/>
    <n v="28.46875"/>
    <n v="25.324444444444442"/>
    <m/>
    <m/>
    <m/>
    <n v="5"/>
    <x v="3"/>
    <x v="3"/>
    <s v="2010-5"/>
    <x v="0"/>
  </r>
  <r>
    <s v="2-19"/>
    <d v="2010-01-29T00:00:00"/>
    <n v="1649.11"/>
    <n v="0"/>
    <n v="0"/>
    <n v="728.65"/>
    <n v="26"/>
    <n v="28.024999999999999"/>
    <n v="720.46"/>
    <n v="3"/>
    <n v="29"/>
    <n v="240.15333333333334"/>
    <n v="49.969310344827591"/>
    <m/>
    <m/>
    <m/>
    <n v="5"/>
    <x v="3"/>
    <x v="4"/>
    <s v="2010-5"/>
    <x v="0"/>
  </r>
  <r>
    <s v="2-19"/>
    <d v="2010-01-30T00:00:00"/>
    <n v="906.83"/>
    <n v="0"/>
    <n v="0"/>
    <n v="685.85"/>
    <n v="27"/>
    <n v="25.401851851851852"/>
    <n v="220.98"/>
    <n v="5"/>
    <n v="32"/>
    <n v="44.195999999999998"/>
    <n v="28.338437500000001"/>
    <m/>
    <m/>
    <m/>
    <n v="5"/>
    <x v="3"/>
    <x v="5"/>
    <s v="2010-5"/>
    <x v="0"/>
  </r>
  <r>
    <m/>
    <d v="2010-01-31T00:00:00"/>
    <n v="7022.0899999999992"/>
    <n v="5135.2299999999996"/>
    <n v="12157.32"/>
    <m/>
    <n v="179"/>
    <n v="19.412592079258747"/>
    <n v="2748.7400000000002"/>
    <n v="34"/>
    <n v="213"/>
    <n v="81.387273148148154"/>
    <n v="27.844938320485706"/>
    <m/>
    <m/>
    <m/>
    <n v="6"/>
    <x v="3"/>
    <x v="6"/>
    <s v="2010-6"/>
    <x v="0"/>
  </r>
  <r>
    <s v="2-20"/>
    <d v="2010-02-01T00:00:00"/>
    <n v="810.42"/>
    <n v="0"/>
    <n v="0"/>
    <n v="605.79999999999995"/>
    <n v="38"/>
    <n v="15.942105263157893"/>
    <n v="204.62"/>
    <n v="4"/>
    <n v="42"/>
    <n v="51.155000000000001"/>
    <n v="19.295714285714286"/>
    <m/>
    <m/>
    <m/>
    <n v="6"/>
    <x v="3"/>
    <x v="0"/>
    <s v="2010-6"/>
    <x v="0"/>
  </r>
  <r>
    <s v="2-20"/>
    <d v="2010-02-02T00:00:00"/>
    <n v="1457.24"/>
    <n v="0"/>
    <n v="0"/>
    <n v="387.35"/>
    <n v="29"/>
    <n v="13.356896551724139"/>
    <n v="1069.9000000000001"/>
    <n v="13"/>
    <n v="42"/>
    <n v="82.300000000000011"/>
    <n v="34.696428571428569"/>
    <m/>
    <m/>
    <m/>
    <n v="6"/>
    <x v="3"/>
    <x v="1"/>
    <s v="2010-6"/>
    <x v="0"/>
  </r>
  <r>
    <s v="2-20"/>
    <d v="2010-02-03T00:00:00"/>
    <n v="1195.82"/>
    <n v="0"/>
    <n v="0"/>
    <n v="1101.9000000000001"/>
    <n v="47"/>
    <n v="23.444680851063833"/>
    <n v="93.92"/>
    <n v="5"/>
    <n v="52"/>
    <n v="18.783999999999999"/>
    <n v="22.996538461538464"/>
    <s v="minus Mulgowie Hall Nov Dec Jan 370 amd GHB 611."/>
    <m/>
    <m/>
    <n v="6"/>
    <x v="3"/>
    <x v="2"/>
    <s v="2010-6"/>
    <x v="0"/>
  </r>
  <r>
    <s v="2-20"/>
    <d v="2010-02-04T00:00:00"/>
    <n v="815.89"/>
    <n v="0"/>
    <n v="0"/>
    <n v="627.35"/>
    <n v="34"/>
    <n v="18.451470588235296"/>
    <n v="188.54"/>
    <n v="6"/>
    <n v="40"/>
    <n v="31.423333333333332"/>
    <n v="20.39725"/>
    <m/>
    <m/>
    <m/>
    <n v="6"/>
    <x v="3"/>
    <x v="3"/>
    <s v="2010-6"/>
    <x v="0"/>
  </r>
  <r>
    <s v="2-20"/>
    <d v="2010-02-05T00:00:00"/>
    <n v="1832.29"/>
    <n v="0"/>
    <n v="0"/>
    <n v="1382.1"/>
    <n v="53"/>
    <n v="26.077358490566034"/>
    <n v="450.19"/>
    <n v="8"/>
    <n v="61"/>
    <n v="56.27375"/>
    <n v="30.037540983606558"/>
    <m/>
    <m/>
    <m/>
    <n v="6"/>
    <x v="3"/>
    <x v="4"/>
    <s v="2010-6"/>
    <x v="0"/>
  </r>
  <r>
    <s v="2-20"/>
    <d v="2010-02-06T00:00:00"/>
    <n v="1057.03"/>
    <n v="0"/>
    <n v="0"/>
    <n v="964.45"/>
    <n v="31"/>
    <n v="31.111290322580647"/>
    <n v="92.58"/>
    <n v="3"/>
    <n v="34"/>
    <n v="30.86"/>
    <n v="31.089117647058824"/>
    <m/>
    <m/>
    <m/>
    <n v="6"/>
    <x v="3"/>
    <x v="5"/>
    <s v="2010-6"/>
    <x v="0"/>
  </r>
  <r>
    <m/>
    <d v="2010-02-07T00:00:00"/>
    <n v="7168.69"/>
    <n v="3359.96"/>
    <n v="10528.65"/>
    <m/>
    <n v="232"/>
    <n v="21.39730034455464"/>
    <n v="2099.75"/>
    <n v="39"/>
    <n v="271"/>
    <n v="45.132680555555559"/>
    <n v="26.418764991557783"/>
    <m/>
    <m/>
    <m/>
    <n v="7"/>
    <x v="3"/>
    <x v="6"/>
    <s v="2010-7"/>
    <x v="0"/>
  </r>
  <r>
    <s v="2-21"/>
    <d v="2010-02-08T00:00:00"/>
    <n v="593.52"/>
    <n v="0"/>
    <n v="0"/>
    <n v="422.35"/>
    <n v="25"/>
    <n v="16.894000000000002"/>
    <n v="171.17"/>
    <n v="6"/>
    <n v="31"/>
    <n v="28.528333333333332"/>
    <n v="19.145806451612902"/>
    <m/>
    <m/>
    <m/>
    <n v="7"/>
    <x v="3"/>
    <x v="0"/>
    <s v="2010-7"/>
    <x v="0"/>
  </r>
  <r>
    <s v="2-21"/>
    <d v="2010-02-09T00:00:00"/>
    <n v="730.15"/>
    <n v="0"/>
    <n v="0"/>
    <n v="730.15"/>
    <n v="35"/>
    <n v="20.861428571428572"/>
    <n v="0"/>
    <n v="0"/>
    <n v="35"/>
    <n v="0"/>
    <n v="20.861428571428572"/>
    <m/>
    <m/>
    <m/>
    <n v="7"/>
    <x v="3"/>
    <x v="1"/>
    <s v="2010-7"/>
    <x v="0"/>
  </r>
  <r>
    <s v="2-21"/>
    <d v="2010-02-10T00:00:00"/>
    <n v="1460.92"/>
    <n v="0"/>
    <n v="0"/>
    <n v="598.45000000000005"/>
    <n v="25"/>
    <n v="23.938000000000002"/>
    <n v="862.47"/>
    <n v="3"/>
    <n v="28"/>
    <n v="287.49"/>
    <n v="52.175714285714285"/>
    <m/>
    <m/>
    <m/>
    <n v="7"/>
    <x v="3"/>
    <x v="2"/>
    <s v="2010-7"/>
    <x v="0"/>
  </r>
  <r>
    <s v="2-21"/>
    <d v="2010-02-11T00:00:00"/>
    <n v="1387.52"/>
    <n v="0"/>
    <n v="0"/>
    <n v="1120.05"/>
    <n v="43"/>
    <n v="26.04767441860465"/>
    <n v="267.47000000000003"/>
    <n v="7"/>
    <n v="50"/>
    <n v="38.21"/>
    <n v="27.750399999999999"/>
    <m/>
    <m/>
    <m/>
    <n v="7"/>
    <x v="3"/>
    <x v="3"/>
    <s v="2010-7"/>
    <x v="0"/>
  </r>
  <r>
    <s v="2-21"/>
    <d v="2010-02-12T00:00:00"/>
    <n v="2304.88"/>
    <n v="0"/>
    <n v="0"/>
    <n v="967.3"/>
    <n v="40"/>
    <n v="24.182499999999997"/>
    <n v="1337.58"/>
    <n v="9"/>
    <n v="49"/>
    <n v="148.62"/>
    <n v="47.038367346938777"/>
    <m/>
    <m/>
    <m/>
    <n v="7"/>
    <x v="3"/>
    <x v="4"/>
    <s v="2010-7"/>
    <x v="0"/>
  </r>
  <r>
    <s v="2-21"/>
    <d v="2010-02-13T00:00:00"/>
    <n v="911.39"/>
    <n v="0"/>
    <n v="0"/>
    <n v="590.04"/>
    <n v="27"/>
    <n v="21.853333333333332"/>
    <n v="320.99"/>
    <n v="7"/>
    <n v="34"/>
    <n v="45.855714285714285"/>
    <n v="26.794999999999998"/>
    <m/>
    <m/>
    <m/>
    <n v="7"/>
    <x v="3"/>
    <x v="5"/>
    <s v="2010-7"/>
    <x v="0"/>
  </r>
  <r>
    <m/>
    <d v="2010-02-14T00:00:00"/>
    <n v="7388.380000000001"/>
    <n v="3870.59"/>
    <n v="11258.970000000001"/>
    <m/>
    <n v="195"/>
    <n v="22.296156053894425"/>
    <n v="2959.6800000000003"/>
    <n v="32"/>
    <n v="227"/>
    <n v="91.450674603174605"/>
    <n v="32.29445277594909"/>
    <m/>
    <m/>
    <m/>
    <n v="8"/>
    <x v="3"/>
    <x v="6"/>
    <s v="2010-8"/>
    <x v="0"/>
  </r>
  <r>
    <s v="2-22"/>
    <d v="2010-02-15T00:00:00"/>
    <n v="709.46"/>
    <n v="0"/>
    <n v="0"/>
    <n v="274.95"/>
    <n v="23"/>
    <n v="11.954347826086956"/>
    <n v="434.51"/>
    <n v="9"/>
    <n v="32"/>
    <n v="48.278888888888886"/>
    <n v="22.170625000000001"/>
    <m/>
    <m/>
    <m/>
    <n v="8"/>
    <x v="3"/>
    <x v="0"/>
    <s v="2010-8"/>
    <x v="0"/>
  </r>
  <r>
    <s v="2-22"/>
    <d v="2010-02-16T00:00:00"/>
    <n v="559.13"/>
    <n v="0"/>
    <n v="0"/>
    <n v="544.70000000000005"/>
    <n v="34"/>
    <n v="16.02058823529412"/>
    <n v="14.43"/>
    <n v="1"/>
    <n v="35"/>
    <n v="14.43"/>
    <n v="15.975142857142856"/>
    <m/>
    <m/>
    <m/>
    <n v="8"/>
    <x v="3"/>
    <x v="1"/>
    <s v="2010-8"/>
    <x v="0"/>
  </r>
  <r>
    <s v="2-22"/>
    <d v="2010-02-17T00:00:00"/>
    <n v="1431.77"/>
    <n v="0"/>
    <n v="0"/>
    <n v="802.3"/>
    <n v="35"/>
    <n v="22.92285714285714"/>
    <n v="629.47"/>
    <n v="7"/>
    <n v="42"/>
    <n v="89.924285714285716"/>
    <n v="34.089761904761907"/>
    <m/>
    <m/>
    <m/>
    <n v="8"/>
    <x v="3"/>
    <x v="2"/>
    <s v="2010-8"/>
    <x v="0"/>
  </r>
  <r>
    <s v="2-22"/>
    <d v="2010-02-18T00:00:00"/>
    <n v="2016.09"/>
    <n v="0"/>
    <n v="0"/>
    <n v="1088"/>
    <n v="37"/>
    <n v="29.405405405405407"/>
    <n v="928.09"/>
    <n v="16"/>
    <n v="53"/>
    <n v="58.005625000000002"/>
    <n v="38.039433962264155"/>
    <m/>
    <m/>
    <m/>
    <n v="8"/>
    <x v="3"/>
    <x v="3"/>
    <s v="2010-8"/>
    <x v="0"/>
  </r>
  <r>
    <s v="2-22"/>
    <d v="2010-02-19T00:00:00"/>
    <n v="3097.11"/>
    <n v="0"/>
    <n v="0"/>
    <n v="925.4"/>
    <n v="39"/>
    <n v="23.728205128205129"/>
    <n v="2171.71"/>
    <n v="11"/>
    <n v="50"/>
    <n v="197.42818181818183"/>
    <n v="61.9422"/>
    <m/>
    <m/>
    <m/>
    <n v="8"/>
    <x v="3"/>
    <x v="4"/>
    <s v="2010-8"/>
    <x v="0"/>
  </r>
  <r>
    <s v="2-22"/>
    <d v="2010-02-20T00:00:00"/>
    <n v="548.54"/>
    <n v="0"/>
    <n v="0"/>
    <n v="277.89999999999998"/>
    <n v="16"/>
    <n v="17.368749999999999"/>
    <n v="250.64"/>
    <n v="4"/>
    <n v="20"/>
    <n v="62.66"/>
    <n v="26.427"/>
    <m/>
    <m/>
    <m/>
    <n v="8"/>
    <x v="3"/>
    <x v="5"/>
    <s v="2010-8"/>
    <x v="0"/>
  </r>
  <r>
    <m/>
    <d v="2010-02-21T00:00:00"/>
    <n v="8362.0999999999985"/>
    <n v="3599.09"/>
    <n v="11961.189999999999"/>
    <m/>
    <n v="184"/>
    <n v="20.233358956308123"/>
    <n v="4428.8500000000004"/>
    <n v="48"/>
    <n v="232"/>
    <n v="78.454496903559402"/>
    <n v="33.10736062069482"/>
    <m/>
    <m/>
    <m/>
    <n v="9"/>
    <x v="3"/>
    <x v="6"/>
    <s v="2010-9"/>
    <x v="0"/>
  </r>
  <r>
    <s v="2-23"/>
    <d v="2010-02-22T00:00:00"/>
    <n v="507.04"/>
    <n v="0"/>
    <n v="0"/>
    <n v="431.45"/>
    <n v="26"/>
    <n v="16.594230769230769"/>
    <n v="75.59"/>
    <n v="3"/>
    <n v="29"/>
    <n v="25.196666666666669"/>
    <n v="17.484137931034482"/>
    <m/>
    <m/>
    <m/>
    <n v="9"/>
    <x v="3"/>
    <x v="0"/>
    <s v="2010-9"/>
    <x v="0"/>
  </r>
  <r>
    <s v="2-23"/>
    <d v="2010-02-23T00:00:00"/>
    <n v="948"/>
    <n v="0"/>
    <n v="0"/>
    <n v="731.65"/>
    <n v="29"/>
    <n v="25.229310344827585"/>
    <n v="216.35"/>
    <n v="6"/>
    <n v="35"/>
    <n v="36.05833333333333"/>
    <n v="27.085714285714285"/>
    <m/>
    <m/>
    <m/>
    <n v="9"/>
    <x v="3"/>
    <x v="1"/>
    <s v="2010-9"/>
    <x v="0"/>
  </r>
  <r>
    <s v="2-23"/>
    <d v="2010-02-24T00:00:00"/>
    <n v="1624.83"/>
    <n v="0"/>
    <n v="0"/>
    <n v="873.85"/>
    <n v="33"/>
    <n v="26.48030303030303"/>
    <n v="750.98"/>
    <n v="8"/>
    <n v="41"/>
    <n v="93.872500000000002"/>
    <n v="39.629999999999995"/>
    <m/>
    <m/>
    <m/>
    <n v="9"/>
    <x v="3"/>
    <x v="2"/>
    <s v="2010-9"/>
    <x v="0"/>
  </r>
  <r>
    <s v="2-23"/>
    <d v="2010-02-25T00:00:00"/>
    <n v="615.02"/>
    <n v="0"/>
    <n v="0"/>
    <n v="537.9"/>
    <n v="35"/>
    <n v="15.368571428571428"/>
    <n v="77.12"/>
    <n v="3"/>
    <n v="38"/>
    <n v="25.706666666666667"/>
    <n v="16.184736842105263"/>
    <m/>
    <m/>
    <m/>
    <n v="9"/>
    <x v="3"/>
    <x v="3"/>
    <s v="2010-9"/>
    <x v="0"/>
  </r>
  <r>
    <s v="2-23"/>
    <d v="2010-02-26T00:00:00"/>
    <n v="1673.83"/>
    <n v="0"/>
    <n v="0"/>
    <n v="749.1"/>
    <n v="38"/>
    <n v="19.713157894736842"/>
    <n v="924.73"/>
    <n v="13"/>
    <n v="51"/>
    <n v="71.133076923076928"/>
    <n v="32.820196078431373"/>
    <m/>
    <m/>
    <m/>
    <n v="9"/>
    <x v="3"/>
    <x v="4"/>
    <s v="2010-9"/>
    <x v="0"/>
  </r>
  <r>
    <s v="2-23"/>
    <d v="2010-02-27T00:00:00"/>
    <n v="2195.08"/>
    <n v="0"/>
    <n v="0"/>
    <n v="693.65"/>
    <n v="31"/>
    <n v="22.375806451612902"/>
    <n v="1501.43"/>
    <n v="10"/>
    <n v="41"/>
    <n v="150.143"/>
    <n v="53.538536585365854"/>
    <m/>
    <m/>
    <m/>
    <n v="9"/>
    <x v="3"/>
    <x v="5"/>
    <s v="2010-9"/>
    <x v="0"/>
  </r>
  <r>
    <m/>
    <d v="2010-02-28T00:00:00"/>
    <n v="7563.7999999999993"/>
    <n v="2624.94"/>
    <n v="10188.74"/>
    <m/>
    <n v="192"/>
    <n v="20.960229986547095"/>
    <n v="3546.2"/>
    <n v="43"/>
    <n v="235"/>
    <n v="67.018373931623941"/>
    <n v="31.123886953775209"/>
    <m/>
    <m/>
    <m/>
    <n v="10"/>
    <x v="3"/>
    <x v="6"/>
    <s v="2010-10"/>
    <x v="0"/>
  </r>
  <r>
    <s v="2-24"/>
    <d v="2010-03-01T00:00:00"/>
    <n v="480.12"/>
    <n v="0"/>
    <n v="0"/>
    <n v="368.52"/>
    <n v="26"/>
    <n v="14.173846153846153"/>
    <n v="111.6"/>
    <n v="4"/>
    <n v="30"/>
    <n v="27.9"/>
    <n v="16.004000000000001"/>
    <m/>
    <m/>
    <m/>
    <n v="10"/>
    <x v="3"/>
    <x v="0"/>
    <s v="2010-10"/>
    <x v="0"/>
  </r>
  <r>
    <s v="2-24"/>
    <d v="2010-03-02T00:00:00"/>
    <n v="1287.26"/>
    <n v="0"/>
    <n v="0"/>
    <n v="715.35"/>
    <n v="32"/>
    <n v="22.354687500000001"/>
    <n v="571.91"/>
    <n v="4"/>
    <n v="36"/>
    <n v="142.97749999999999"/>
    <n v="35.757222222222225"/>
    <m/>
    <m/>
    <m/>
    <n v="10"/>
    <x v="3"/>
    <x v="1"/>
    <s v="2010-10"/>
    <x v="0"/>
  </r>
  <r>
    <s v="2-24"/>
    <d v="2010-03-03T00:00:00"/>
    <n v="814.61"/>
    <n v="0"/>
    <n v="0"/>
    <n v="641.45000000000005"/>
    <n v="31"/>
    <n v="20.691935483870971"/>
    <n v="173.16"/>
    <n v="6"/>
    <n v="37"/>
    <n v="28.86"/>
    <n v="22.016486486486485"/>
    <m/>
    <m/>
    <m/>
    <n v="10"/>
    <x v="3"/>
    <x v="2"/>
    <s v="2010-10"/>
    <x v="0"/>
  </r>
  <r>
    <s v="2-24"/>
    <d v="2010-03-04T00:00:00"/>
    <n v="1141.94"/>
    <n v="0"/>
    <n v="0"/>
    <n v="903.6"/>
    <n v="41"/>
    <n v="22.039024390243902"/>
    <n v="238.34"/>
    <n v="5"/>
    <n v="46"/>
    <n v="47.667999999999999"/>
    <n v="24.824782608695653"/>
    <m/>
    <m/>
    <m/>
    <n v="10"/>
    <x v="3"/>
    <x v="3"/>
    <s v="2010-10"/>
    <x v="0"/>
  </r>
  <r>
    <s v="2-24"/>
    <d v="2010-03-05T00:00:00"/>
    <n v="1725.65"/>
    <n v="0"/>
    <n v="0"/>
    <n v="794.75"/>
    <n v="33"/>
    <n v="24.083333333333332"/>
    <n v="930.9"/>
    <n v="10"/>
    <n v="43"/>
    <n v="93.09"/>
    <n v="40.131395348837209"/>
    <m/>
    <m/>
    <m/>
    <n v="10"/>
    <x v="3"/>
    <x v="4"/>
    <s v="2010-10"/>
    <x v="0"/>
  </r>
  <r>
    <s v="2-24"/>
    <d v="2010-03-06T00:00:00"/>
    <n v="1108.21"/>
    <n v="0"/>
    <n v="0"/>
    <n v="657.7"/>
    <n v="20"/>
    <n v="32.885000000000005"/>
    <n v="450.51"/>
    <n v="9"/>
    <n v="29"/>
    <n v="50.056666666666665"/>
    <n v="38.214137931034486"/>
    <m/>
    <m/>
    <m/>
    <n v="10"/>
    <x v="3"/>
    <x v="5"/>
    <s v="2010-10"/>
    <x v="0"/>
  </r>
  <r>
    <m/>
    <d v="2010-03-07T00:00:00"/>
    <n v="6557.79"/>
    <n v="3422.85"/>
    <n v="9980.64"/>
    <m/>
    <n v="183"/>
    <n v="22.704637810215729"/>
    <n v="2476.42"/>
    <n v="38"/>
    <n v="221"/>
    <n v="65.092027777777773"/>
    <n v="29.491337432879345"/>
    <m/>
    <m/>
    <m/>
    <n v="11"/>
    <x v="3"/>
    <x v="6"/>
    <s v="2010-11"/>
    <x v="0"/>
  </r>
  <r>
    <s v="2-25"/>
    <d v="2010-03-08T00:00:00"/>
    <n v="569.20000000000005"/>
    <n v="0"/>
    <n v="0"/>
    <n v="402.95"/>
    <n v="30"/>
    <n v="13.431666666666667"/>
    <n v="166.25"/>
    <n v="8"/>
    <n v="38"/>
    <n v="20.78125"/>
    <n v="14.978947368421053"/>
    <m/>
    <n v="-3"/>
    <m/>
    <n v="11"/>
    <x v="3"/>
    <x v="0"/>
    <s v="2010-11"/>
    <x v="0"/>
  </r>
  <r>
    <s v="2-25"/>
    <d v="2010-03-09T00:00:00"/>
    <n v="749.98"/>
    <n v="0"/>
    <n v="0"/>
    <n v="548.70000000000005"/>
    <n v="36"/>
    <n v="15.241666666666667"/>
    <n v="201.28"/>
    <n v="6"/>
    <n v="42"/>
    <n v="33.546666666666667"/>
    <n v="17.856666666666666"/>
    <m/>
    <n v="2.1"/>
    <m/>
    <n v="11"/>
    <x v="3"/>
    <x v="1"/>
    <s v="2010-11"/>
    <x v="0"/>
  </r>
  <r>
    <s v="2-25"/>
    <d v="2010-03-10T00:00:00"/>
    <n v="728.47"/>
    <n v="0"/>
    <n v="0"/>
    <n v="544.04999999999995"/>
    <n v="34"/>
    <n v="16.001470588235293"/>
    <n v="184.42"/>
    <n v="6"/>
    <n v="40"/>
    <n v="30.736666666666665"/>
    <n v="18.211749999999999"/>
    <m/>
    <m/>
    <m/>
    <n v="11"/>
    <x v="3"/>
    <x v="2"/>
    <s v="2010-11"/>
    <x v="0"/>
  </r>
  <r>
    <s v="2-25"/>
    <d v="2010-03-11T00:00:00"/>
    <n v="977.85"/>
    <n v="0"/>
    <n v="0"/>
    <n v="590.6"/>
    <n v="33"/>
    <n v="17.896969696969698"/>
    <n v="387.25"/>
    <n v="4"/>
    <n v="37"/>
    <n v="96.8125"/>
    <n v="26.42837837837838"/>
    <m/>
    <m/>
    <m/>
    <n v="11"/>
    <x v="3"/>
    <x v="3"/>
    <s v="2010-11"/>
    <x v="0"/>
  </r>
  <r>
    <s v="2-25"/>
    <d v="2010-03-12T00:00:00"/>
    <n v="2175.11"/>
    <n v="0"/>
    <n v="0"/>
    <n v="957.9"/>
    <n v="38"/>
    <n v="25.207894736842103"/>
    <n v="1217.21"/>
    <n v="11"/>
    <n v="49"/>
    <n v="110.65545454545455"/>
    <n v="44.39"/>
    <m/>
    <m/>
    <m/>
    <n v="11"/>
    <x v="3"/>
    <x v="4"/>
    <s v="2010-11"/>
    <x v="0"/>
  </r>
  <r>
    <s v="2-25"/>
    <d v="2010-03-13T00:00:00"/>
    <n v="904.71"/>
    <n v="0"/>
    <n v="0"/>
    <n v="437"/>
    <n v="23"/>
    <n v="19"/>
    <n v="467.71"/>
    <n v="11"/>
    <n v="34"/>
    <n v="42.519090909090906"/>
    <n v="26.609117647058824"/>
    <m/>
    <m/>
    <m/>
    <n v="11"/>
    <x v="3"/>
    <x v="5"/>
    <s v="2010-11"/>
    <x v="0"/>
  </r>
  <r>
    <m/>
    <d v="2010-03-14T00:00:00"/>
    <n v="6105.3200000000006"/>
    <n v="3572.81"/>
    <n v="9678.130000000001"/>
    <m/>
    <n v="194"/>
    <n v="17.796611392563403"/>
    <n v="2624.12"/>
    <n v="46"/>
    <n v="240"/>
    <n v="55.841938131313128"/>
    <n v="24.745810010087485"/>
    <m/>
    <m/>
    <m/>
    <n v="12"/>
    <x v="3"/>
    <x v="6"/>
    <s v="2010-12"/>
    <x v="0"/>
  </r>
  <r>
    <s v="2-26"/>
    <d v="2010-03-15T00:00:00"/>
    <n v="572.75"/>
    <n v="0"/>
    <n v="0"/>
    <n v="298.7"/>
    <n v="22"/>
    <n v="13.577272727272726"/>
    <n v="274.05"/>
    <n v="6"/>
    <n v="28"/>
    <n v="45.675000000000004"/>
    <n v="20.455357142857142"/>
    <m/>
    <m/>
    <m/>
    <n v="12"/>
    <x v="3"/>
    <x v="0"/>
    <s v="2010-12"/>
    <x v="0"/>
  </r>
  <r>
    <s v="2-26"/>
    <d v="2010-03-16T00:00:00"/>
    <n v="1269.4000000000001"/>
    <n v="0"/>
    <n v="0"/>
    <n v="663.55"/>
    <n v="35"/>
    <n v="18.958571428571428"/>
    <n v="604.85"/>
    <n v="9"/>
    <n v="44"/>
    <n v="67.205555555555563"/>
    <n v="28.827272727272728"/>
    <m/>
    <m/>
    <m/>
    <n v="12"/>
    <x v="3"/>
    <x v="1"/>
    <s v="2010-12"/>
    <x v="0"/>
  </r>
  <r>
    <s v="2-26"/>
    <d v="2010-03-17T00:00:00"/>
    <n v="766.25"/>
    <n v="0"/>
    <n v="0"/>
    <n v="696.25"/>
    <n v="24"/>
    <n v="29.010416666666668"/>
    <n v="69.67"/>
    <n v="2"/>
    <n v="26"/>
    <n v="34.835000000000001"/>
    <n v="29.458461538461538"/>
    <m/>
    <m/>
    <m/>
    <n v="12"/>
    <x v="3"/>
    <x v="2"/>
    <s v="2010-12"/>
    <x v="0"/>
  </r>
  <r>
    <s v="2-26"/>
    <d v="2010-03-18T00:00:00"/>
    <n v="933.3"/>
    <n v="0"/>
    <n v="0"/>
    <n v="796.45"/>
    <n v="38"/>
    <n v="20.95921052631579"/>
    <n v="136.85"/>
    <n v="4"/>
    <n v="42"/>
    <n v="34.212499999999999"/>
    <n v="22.221428571428572"/>
    <m/>
    <m/>
    <m/>
    <n v="12"/>
    <x v="3"/>
    <x v="3"/>
    <s v="2010-12"/>
    <x v="0"/>
  </r>
  <r>
    <s v="2-26"/>
    <d v="2010-03-19T00:00:00"/>
    <n v="2909.17"/>
    <n v="0"/>
    <n v="0"/>
    <n v="1077"/>
    <n v="53"/>
    <n v="20.320754716981131"/>
    <n v="1832.17"/>
    <n v="15"/>
    <n v="68"/>
    <n v="122.14466666666667"/>
    <n v="42.781911764705882"/>
    <m/>
    <m/>
    <m/>
    <n v="12"/>
    <x v="3"/>
    <x v="4"/>
    <s v="2010-12"/>
    <x v="0"/>
  </r>
  <r>
    <s v="2-26"/>
    <d v="2010-03-20T00:00:00"/>
    <n v="607.01"/>
    <n v="0"/>
    <n v="0"/>
    <n v="423.7"/>
    <n v="19"/>
    <n v="22.3"/>
    <n v="183.31"/>
    <n v="4"/>
    <n v="23"/>
    <n v="45.827500000000001"/>
    <n v="26.391739130434782"/>
    <m/>
    <m/>
    <m/>
    <n v="12"/>
    <x v="3"/>
    <x v="5"/>
    <s v="2010-12"/>
    <x v="0"/>
  </r>
  <r>
    <m/>
    <d v="2010-03-21T00:00:00"/>
    <n v="7057.88"/>
    <n v="4821.9399999999996"/>
    <n v="11879.82"/>
    <m/>
    <n v="191"/>
    <n v="20.854371010967956"/>
    <n v="3100.9"/>
    <n v="40"/>
    <n v="231"/>
    <n v="58.316703703703702"/>
    <n v="28.356028479193441"/>
    <m/>
    <m/>
    <m/>
    <n v="13"/>
    <x v="3"/>
    <x v="6"/>
    <s v="2010-13"/>
    <x v="0"/>
  </r>
  <r>
    <s v="2-27"/>
    <d v="2010-03-22T00:00:00"/>
    <n v="710.58"/>
    <n v="0"/>
    <n v="0"/>
    <n v="427.5"/>
    <n v="26"/>
    <n v="16.442307692307693"/>
    <n v="283.10000000000002"/>
    <n v="6"/>
    <n v="32"/>
    <n v="47.183333333333337"/>
    <n v="22.206250000000001"/>
    <m/>
    <m/>
    <m/>
    <n v="13"/>
    <x v="3"/>
    <x v="0"/>
    <s v="2010-13"/>
    <x v="0"/>
  </r>
  <r>
    <s v="2-27"/>
    <d v="2010-03-23T00:00:00"/>
    <n v="1495.83"/>
    <n v="0"/>
    <n v="0"/>
    <n v="1000.25"/>
    <n v="38"/>
    <n v="26.32236842105263"/>
    <n v="495.58"/>
    <n v="7"/>
    <n v="45"/>
    <n v="70.797142857142859"/>
    <n v="33.240666666666662"/>
    <m/>
    <m/>
    <m/>
    <n v="13"/>
    <x v="3"/>
    <x v="1"/>
    <s v="2010-13"/>
    <x v="0"/>
  </r>
  <r>
    <s v="2-27"/>
    <d v="2010-03-24T00:00:00"/>
    <n v="553.70000000000005"/>
    <n v="0"/>
    <n v="0"/>
    <n v="524.6"/>
    <n v="27"/>
    <n v="19.42962962962963"/>
    <n v="28.9"/>
    <n v="2"/>
    <n v="29"/>
    <n v="14.45"/>
    <n v="19.086206896551722"/>
    <m/>
    <m/>
    <m/>
    <n v="13"/>
    <x v="3"/>
    <x v="2"/>
    <s v="2010-13"/>
    <x v="0"/>
  </r>
  <r>
    <s v="2-27"/>
    <d v="2010-03-25T00:00:00"/>
    <n v="798"/>
    <n v="0"/>
    <n v="0"/>
    <n v="495.55"/>
    <n v="32"/>
    <n v="15.4859375"/>
    <n v="302.45"/>
    <n v="7"/>
    <n v="39"/>
    <n v="43.207142857142856"/>
    <n v="20.46153846153846"/>
    <m/>
    <m/>
    <m/>
    <n v="13"/>
    <x v="3"/>
    <x v="3"/>
    <s v="2010-13"/>
    <x v="0"/>
  </r>
  <r>
    <s v="2-27"/>
    <d v="2010-03-26T00:00:00"/>
    <n v="2821.25"/>
    <n v="0"/>
    <n v="0"/>
    <n v="1047.9000000000001"/>
    <n v="53"/>
    <n v="19.771698113207549"/>
    <n v="1773.35"/>
    <n v="10"/>
    <n v="63"/>
    <n v="177.33499999999998"/>
    <n v="44.781746031746032"/>
    <m/>
    <m/>
    <m/>
    <n v="13"/>
    <x v="3"/>
    <x v="4"/>
    <s v="2010-13"/>
    <x v="0"/>
  </r>
  <r>
    <s v="2-27"/>
    <d v="2010-03-27T00:00:00"/>
    <n v="1541.73"/>
    <n v="0"/>
    <n v="0"/>
    <n v="955.65"/>
    <n v="31"/>
    <n v="30.82741935483871"/>
    <n v="586.08000000000004"/>
    <n v="9"/>
    <n v="40"/>
    <n v="65.12"/>
    <n v="38.54325"/>
    <m/>
    <m/>
    <m/>
    <n v="13"/>
    <x v="3"/>
    <x v="5"/>
    <s v="2010-13"/>
    <x v="0"/>
  </r>
  <r>
    <m/>
    <d v="2010-03-28T00:00:00"/>
    <n v="7921.09"/>
    <n v="3795.94"/>
    <n v="11717.03"/>
    <m/>
    <n v="207"/>
    <n v="21.379893451839369"/>
    <n v="3469.46"/>
    <n v="41"/>
    <n v="248"/>
    <n v="69.682103174603171"/>
    <n v="29.719943009417147"/>
    <m/>
    <m/>
    <m/>
    <n v="14"/>
    <x v="3"/>
    <x v="6"/>
    <s v="2010-14"/>
    <x v="0"/>
  </r>
  <r>
    <s v="2-28"/>
    <d v="2010-03-29T00:00:00"/>
    <n v="397.58"/>
    <n v="0"/>
    <n v="0"/>
    <n v="262.3"/>
    <n v="22"/>
    <n v="11.922727272727274"/>
    <n v="135.26"/>
    <n v="4"/>
    <n v="26"/>
    <n v="33.814999999999998"/>
    <n v="15.29076923076923"/>
    <m/>
    <m/>
    <m/>
    <n v="14"/>
    <x v="3"/>
    <x v="0"/>
    <s v="2010-14"/>
    <x v="0"/>
  </r>
  <r>
    <s v="2-28"/>
    <d v="2010-03-30T00:00:00"/>
    <n v="963.12"/>
    <n v="0"/>
    <n v="0"/>
    <n v="390.25"/>
    <n v="26"/>
    <n v="15.009615384615385"/>
    <n v="572.87"/>
    <n v="11"/>
    <n v="37"/>
    <n v="52.079090909090908"/>
    <n v="26.030270270270272"/>
    <m/>
    <m/>
    <m/>
    <n v="14"/>
    <x v="3"/>
    <x v="1"/>
    <s v="2010-14"/>
    <x v="0"/>
  </r>
  <r>
    <s v="2-28"/>
    <d v="2010-03-31T00:00:00"/>
    <n v="1393.48"/>
    <n v="0"/>
    <n v="0"/>
    <n v="935.2"/>
    <n v="42"/>
    <n v="22.266666666666669"/>
    <n v="458.28"/>
    <n v="7"/>
    <n v="49"/>
    <n v="65.468571428571423"/>
    <n v="28.438367346938776"/>
    <m/>
    <m/>
    <m/>
    <n v="14"/>
    <x v="3"/>
    <x v="2"/>
    <s v="2010-14"/>
    <x v="0"/>
  </r>
  <r>
    <s v="2-28"/>
    <d v="2010-04-01T00:00:00"/>
    <n v="5091.26"/>
    <n v="0"/>
    <n v="0"/>
    <n v="1985.2"/>
    <n v="84"/>
    <n v="23.633333333333333"/>
    <n v="3106.06"/>
    <n v="28"/>
    <n v="112"/>
    <n v="110.93071428571429"/>
    <n v="45.457678571428573"/>
    <m/>
    <m/>
    <m/>
    <n v="14"/>
    <x v="3"/>
    <x v="3"/>
    <s v="2010-14"/>
    <x v="0"/>
  </r>
  <r>
    <s v="2-28"/>
    <d v="2010-04-02T00:00:00"/>
    <n v="0"/>
    <n v="0"/>
    <n v="0"/>
    <n v="0"/>
    <n v="0"/>
    <n v="0"/>
    <n v="0"/>
    <n v="0"/>
    <n v="0"/>
    <n v="0"/>
    <n v="0"/>
    <s v="GOOD FRIDAY"/>
    <m/>
    <m/>
    <n v="14"/>
    <x v="3"/>
    <x v="4"/>
    <s v="2010-14"/>
    <x v="0"/>
  </r>
  <r>
    <s v="2-28"/>
    <d v="2010-04-03T00:00:00"/>
    <n v="0"/>
    <n v="0"/>
    <n v="0"/>
    <n v="0"/>
    <n v="0"/>
    <n v="0"/>
    <n v="0"/>
    <n v="0"/>
    <n v="0"/>
    <n v="0"/>
    <n v="0"/>
    <s v="EASTER SATURDAY"/>
    <m/>
    <m/>
    <n v="14"/>
    <x v="3"/>
    <x v="5"/>
    <s v="2010-14"/>
    <x v="0"/>
  </r>
  <r>
    <m/>
    <d v="2010-04-04T00:00:00"/>
    <n v="7845.4400000000005"/>
    <n v="1710.85"/>
    <n v="9556.2900000000009"/>
    <m/>
    <n v="174"/>
    <n v="12.138723776223776"/>
    <n v="4272.4699999999993"/>
    <n v="50"/>
    <n v="224"/>
    <n v="43.715562770562769"/>
    <n v="19.202847569901142"/>
    <m/>
    <m/>
    <m/>
    <n v="15"/>
    <x v="3"/>
    <x v="6"/>
    <s v="2010-15"/>
    <x v="0"/>
  </r>
  <r>
    <s v="2-29"/>
    <d v="2010-04-05T00:00:00"/>
    <n v="0"/>
    <n v="0"/>
    <n v="0"/>
    <n v="0"/>
    <n v="0"/>
    <n v="0"/>
    <n v="0"/>
    <n v="0"/>
    <n v="0"/>
    <n v="0"/>
    <n v="0"/>
    <s v="EASTER MONDAY"/>
    <m/>
    <m/>
    <n v="15"/>
    <x v="3"/>
    <x v="0"/>
    <s v="2010-15"/>
    <x v="0"/>
  </r>
  <r>
    <s v="2-29"/>
    <d v="2010-04-06T00:00:00"/>
    <n v="745.27"/>
    <n v="0"/>
    <n v="0"/>
    <n v="655.5"/>
    <n v="43"/>
    <n v="15.244186046511627"/>
    <n v="89.77"/>
    <n v="5"/>
    <n v="48"/>
    <n v="17.954000000000001"/>
    <n v="15.526458333333332"/>
    <m/>
    <n v="10.3"/>
    <m/>
    <n v="15"/>
    <x v="3"/>
    <x v="1"/>
    <s v="2010-15"/>
    <x v="0"/>
  </r>
  <r>
    <s v="2-29"/>
    <d v="2010-04-07T00:00:00"/>
    <n v="726.34"/>
    <n v="0"/>
    <n v="0"/>
    <n v="577.25"/>
    <n v="35"/>
    <n v="16.492857142857144"/>
    <n v="149.09"/>
    <n v="5"/>
    <n v="40"/>
    <n v="29.818000000000001"/>
    <n v="18.1585"/>
    <m/>
    <m/>
    <m/>
    <n v="15"/>
    <x v="3"/>
    <x v="2"/>
    <s v="2010-15"/>
    <x v="0"/>
  </r>
  <r>
    <s v="2-29"/>
    <d v="2010-04-08T00:00:00"/>
    <n v="976.04"/>
    <n v="0"/>
    <n v="0"/>
    <n v="754.9"/>
    <n v="30"/>
    <n v="25.163333333333334"/>
    <n v="221.14"/>
    <n v="3"/>
    <n v="33"/>
    <n v="73.713333333333324"/>
    <n v="29.576969696969694"/>
    <m/>
    <m/>
    <m/>
    <n v="15"/>
    <x v="3"/>
    <x v="3"/>
    <s v="2010-15"/>
    <x v="0"/>
  </r>
  <r>
    <s v="2-29"/>
    <d v="2010-04-09T00:00:00"/>
    <n v="2726.06"/>
    <n v="0"/>
    <n v="0"/>
    <n v="1170.95"/>
    <n v="42"/>
    <n v="27.879761904761907"/>
    <n v="1553.11"/>
    <n v="9"/>
    <n v="51"/>
    <n v="172.56777777777776"/>
    <n v="53.412941176470589"/>
    <m/>
    <m/>
    <m/>
    <n v="15"/>
    <x v="3"/>
    <x v="4"/>
    <s v="2010-15"/>
    <x v="0"/>
  </r>
  <r>
    <s v="2-29"/>
    <d v="2010-04-10T00:00:00"/>
    <n v="922.01"/>
    <n v="0"/>
    <n v="0"/>
    <n v="812.5"/>
    <n v="30"/>
    <n v="27.083333333333332"/>
    <n v="109.51"/>
    <n v="3"/>
    <n v="33"/>
    <n v="36.503333333333337"/>
    <n v="27.939696969696968"/>
    <m/>
    <m/>
    <m/>
    <n v="15"/>
    <x v="3"/>
    <x v="5"/>
    <s v="2010-15"/>
    <x v="0"/>
  </r>
  <r>
    <m/>
    <d v="2010-04-11T00:00:00"/>
    <n v="6095.72"/>
    <n v="2050.94"/>
    <n v="8146.66"/>
    <m/>
    <n v="180"/>
    <n v="18.64391196013289"/>
    <n v="2122.62"/>
    <n v="25"/>
    <n v="205"/>
    <n v="55.092740740740737"/>
    <n v="24.102427696078433"/>
    <m/>
    <m/>
    <m/>
    <n v="16"/>
    <x v="3"/>
    <x v="6"/>
    <s v="2010-16"/>
    <x v="0"/>
  </r>
  <r>
    <s v="2-30"/>
    <d v="2010-04-12T00:00:00"/>
    <n v="675.45"/>
    <n v="0"/>
    <n v="0"/>
    <n v="477.7"/>
    <n v="30"/>
    <n v="15.923333333333334"/>
    <n v="197.75"/>
    <n v="6"/>
    <n v="36"/>
    <n v="32.958333333333336"/>
    <n v="18.762500000000003"/>
    <m/>
    <m/>
    <m/>
    <n v="16"/>
    <x v="3"/>
    <x v="0"/>
    <s v="2010-16"/>
    <x v="0"/>
  </r>
  <r>
    <s v="2-30"/>
    <d v="2010-04-13T00:00:00"/>
    <n v="533.78"/>
    <n v="0"/>
    <n v="0"/>
    <n v="484.74"/>
    <n v="35"/>
    <n v="13.849714285714287"/>
    <n v="49.08"/>
    <n v="3"/>
    <n v="38"/>
    <n v="16.36"/>
    <n v="14.047894736842107"/>
    <m/>
    <m/>
    <m/>
    <n v="16"/>
    <x v="3"/>
    <x v="1"/>
    <s v="2010-16"/>
    <x v="0"/>
  </r>
  <r>
    <s v="2-30"/>
    <d v="2010-04-14T00:00:00"/>
    <n v="902.54"/>
    <n v="0"/>
    <n v="0"/>
    <n v="607"/>
    <n v="31"/>
    <n v="19.580645161290324"/>
    <n v="295.54000000000002"/>
    <n v="8"/>
    <n v="39"/>
    <n v="36.942500000000003"/>
    <n v="23.14205128205128"/>
    <m/>
    <m/>
    <m/>
    <n v="16"/>
    <x v="3"/>
    <x v="2"/>
    <s v="2010-16"/>
    <x v="0"/>
  </r>
  <r>
    <s v="2-30"/>
    <d v="2010-04-15T00:00:00"/>
    <n v="1418"/>
    <n v="0"/>
    <n v="0"/>
    <n v="1047.05"/>
    <n v="35"/>
    <n v="29.915714285714284"/>
    <n v="370.95"/>
    <n v="6"/>
    <n v="41"/>
    <n v="61.824999999999996"/>
    <n v="34.585365853658537"/>
    <m/>
    <m/>
    <m/>
    <n v="16"/>
    <x v="3"/>
    <x v="3"/>
    <s v="2010-16"/>
    <x v="0"/>
  </r>
  <r>
    <s v="2-30"/>
    <d v="2010-04-16T00:00:00"/>
    <n v="3241.98"/>
    <n v="0"/>
    <n v="0"/>
    <n v="667.95"/>
    <n v="38"/>
    <n v="17.577631578947368"/>
    <n v="2844.03"/>
    <n v="12"/>
    <n v="50"/>
    <n v="237.00250000000003"/>
    <n v="70.23960000000001"/>
    <m/>
    <m/>
    <m/>
    <n v="16"/>
    <x v="3"/>
    <x v="4"/>
    <s v="2010-16"/>
    <x v="0"/>
  </r>
  <r>
    <s v="2-30"/>
    <d v="2010-04-17T00:00:00"/>
    <n v="930.93"/>
    <n v="0"/>
    <n v="0"/>
    <n v="556.95000000000005"/>
    <n v="27"/>
    <n v="20.62777777777778"/>
    <n v="373.98"/>
    <n v="10"/>
    <n v="37"/>
    <n v="37.398000000000003"/>
    <n v="25.160270270270271"/>
    <m/>
    <m/>
    <m/>
    <n v="16"/>
    <x v="3"/>
    <x v="5"/>
    <s v="2010-16"/>
    <x v="0"/>
  </r>
  <r>
    <m/>
    <d v="2010-04-18T00:00:00"/>
    <n v="7702.68"/>
    <n v="3474.16"/>
    <n v="11176.84"/>
    <m/>
    <n v="196"/>
    <n v="19.579136070462898"/>
    <n v="4131.33"/>
    <n v="45"/>
    <n v="241"/>
    <n v="70.414388888888894"/>
    <n v="30.989613690470375"/>
    <m/>
    <m/>
    <m/>
    <n v="17"/>
    <x v="3"/>
    <x v="6"/>
    <s v="2010-17"/>
    <x v="0"/>
  </r>
  <r>
    <s v="2-31"/>
    <d v="2010-04-19T00:00:00"/>
    <n v="465.44"/>
    <n v="0"/>
    <n v="0"/>
    <n v="271.45"/>
    <n v="18"/>
    <n v="15.080555555555556"/>
    <n v="193.99"/>
    <n v="5"/>
    <n v="23"/>
    <n v="38.798000000000002"/>
    <n v="20.236521739130435"/>
    <m/>
    <n v="0"/>
    <m/>
    <n v="17"/>
    <x v="3"/>
    <x v="0"/>
    <s v="2010-17"/>
    <x v="0"/>
  </r>
  <r>
    <s v="2-31"/>
    <d v="2010-04-20T00:00:00"/>
    <n v="1223.08"/>
    <n v="0"/>
    <n v="0"/>
    <n v="633.6"/>
    <n v="46"/>
    <n v="13.773913043478261"/>
    <n v="589.48"/>
    <n v="6"/>
    <n v="52"/>
    <n v="98.24666666666667"/>
    <n v="23.520769230769229"/>
    <m/>
    <n v="0"/>
    <m/>
    <n v="17"/>
    <x v="3"/>
    <x v="1"/>
    <s v="2010-17"/>
    <x v="0"/>
  </r>
  <r>
    <s v="2-31"/>
    <d v="2010-04-21T00:00:00"/>
    <n v="1062.98"/>
    <n v="0"/>
    <n v="0"/>
    <n v="855.72"/>
    <n v="30"/>
    <n v="28.524000000000001"/>
    <n v="207.26"/>
    <n v="5"/>
    <n v="35"/>
    <n v="41.451999999999998"/>
    <n v="30.370857142857144"/>
    <m/>
    <n v="49.5"/>
    <m/>
    <n v="17"/>
    <x v="3"/>
    <x v="2"/>
    <s v="2010-17"/>
    <x v="0"/>
  </r>
  <r>
    <s v="2-31"/>
    <d v="2010-04-22T00:00:00"/>
    <n v="1137.57"/>
    <n v="0"/>
    <n v="0"/>
    <n v="656.85"/>
    <n v="35"/>
    <n v="18.767142857142858"/>
    <n v="480.72"/>
    <n v="11"/>
    <n v="46"/>
    <n v="43.701818181818183"/>
    <n v="24.729782608695654"/>
    <m/>
    <n v="-49.25"/>
    <m/>
    <n v="17"/>
    <x v="3"/>
    <x v="3"/>
    <s v="2010-17"/>
    <x v="0"/>
  </r>
  <r>
    <s v="2-31"/>
    <d v="2010-04-23T00:00:00"/>
    <n v="2848.28"/>
    <n v="0"/>
    <n v="0"/>
    <n v="947.1"/>
    <n v="39"/>
    <n v="24.284615384615385"/>
    <n v="1901.18"/>
    <n v="15"/>
    <n v="54"/>
    <n v="126.74533333333333"/>
    <n v="52.745925925925931"/>
    <m/>
    <n v="0.05"/>
    <m/>
    <n v="17"/>
    <x v="3"/>
    <x v="4"/>
    <s v="2010-17"/>
    <x v="0"/>
  </r>
  <r>
    <s v="2-31"/>
    <d v="2010-04-24T00:00:00"/>
    <n v="2049.87"/>
    <n v="0"/>
    <n v="0"/>
    <n v="1082.8499999999999"/>
    <n v="29"/>
    <n v="37.339655172413792"/>
    <n v="1588.92"/>
    <n v="15"/>
    <n v="44"/>
    <n v="105.92800000000001"/>
    <n v="60.722045454545452"/>
    <m/>
    <n v="0"/>
    <m/>
    <n v="17"/>
    <x v="3"/>
    <x v="5"/>
    <s v="2010-17"/>
    <x v="0"/>
  </r>
  <r>
    <m/>
    <d v="2010-04-25T00:00:00"/>
    <n v="8787.2200000000012"/>
    <n v="3214.11"/>
    <n v="12001.330000000002"/>
    <m/>
    <n v="197"/>
    <n v="22.961647002200976"/>
    <n v="4961.55"/>
    <n v="57"/>
    <n v="254"/>
    <n v="75.811969696969697"/>
    <n v="35.387650350320641"/>
    <m/>
    <m/>
    <m/>
    <n v="18"/>
    <x v="3"/>
    <x v="6"/>
    <s v="2010-18"/>
    <x v="0"/>
  </r>
  <r>
    <s v="2-32"/>
    <d v="2010-04-26T00:00:00"/>
    <n v="0"/>
    <n v="0"/>
    <n v="0"/>
    <n v="0"/>
    <n v="0"/>
    <n v="0"/>
    <n v="0"/>
    <n v="0"/>
    <n v="0"/>
    <n v="0"/>
    <n v="0"/>
    <s v="ANZAC DAY"/>
    <m/>
    <m/>
    <n v="18"/>
    <x v="3"/>
    <x v="0"/>
    <s v="2010-18"/>
    <x v="0"/>
  </r>
  <r>
    <s v="2-32"/>
    <d v="2010-04-27T00:00:00"/>
    <n v="938.52"/>
    <n v="0"/>
    <n v="0"/>
    <n v="629.4"/>
    <n v="43"/>
    <n v="14.63720930232558"/>
    <n v="309.12"/>
    <n v="5"/>
    <n v="48"/>
    <n v="61.823999999999998"/>
    <n v="19.552499999999998"/>
    <m/>
    <m/>
    <m/>
    <n v="18"/>
    <x v="3"/>
    <x v="1"/>
    <s v="2010-18"/>
    <x v="0"/>
  </r>
  <r>
    <s v="2-32"/>
    <d v="2010-04-28T00:00:00"/>
    <n v="1221.3699999999999"/>
    <n v="0"/>
    <n v="0"/>
    <n v="794.9"/>
    <n v="37"/>
    <n v="21.483783783783782"/>
    <n v="426.47"/>
    <n v="12"/>
    <n v="49"/>
    <n v="35.539166666666667"/>
    <n v="24.925918367346938"/>
    <m/>
    <m/>
    <m/>
    <n v="18"/>
    <x v="3"/>
    <x v="2"/>
    <s v="2010-18"/>
    <x v="0"/>
  </r>
  <r>
    <s v="2-32"/>
    <d v="2010-04-29T00:00:00"/>
    <n v="1454.06"/>
    <n v="0"/>
    <n v="0"/>
    <n v="809.35"/>
    <n v="40"/>
    <n v="20.233750000000001"/>
    <n v="644.71"/>
    <n v="9"/>
    <n v="49"/>
    <n v="71.634444444444455"/>
    <n v="29.674693877551018"/>
    <m/>
    <m/>
    <m/>
    <n v="18"/>
    <x v="3"/>
    <x v="3"/>
    <s v="2010-18"/>
    <x v="0"/>
  </r>
  <r>
    <s v="2-32"/>
    <d v="2010-04-30T00:00:00"/>
    <n v="1408.5"/>
    <n v="0"/>
    <n v="0"/>
    <n v="984.05"/>
    <n v="39"/>
    <n v="25.23205128205128"/>
    <n v="424.45"/>
    <n v="6"/>
    <n v="45"/>
    <n v="70.74166666666666"/>
    <n v="31.3"/>
    <m/>
    <m/>
    <m/>
    <n v="18"/>
    <x v="3"/>
    <x v="4"/>
    <s v="2010-18"/>
    <x v="0"/>
  </r>
  <r>
    <s v="2-32"/>
    <d v="2010-05-01T00:00:00"/>
    <n v="1219.58"/>
    <n v="0"/>
    <n v="0"/>
    <n v="604.04999999999995"/>
    <n v="24"/>
    <n v="25.168749999999999"/>
    <n v="615.53"/>
    <n v="5"/>
    <n v="29"/>
    <n v="123.10599999999999"/>
    <n v="42.054482758620686"/>
    <s v=" "/>
    <m/>
    <m/>
    <n v="18"/>
    <x v="3"/>
    <x v="5"/>
    <s v="2010-18"/>
    <x v="0"/>
  </r>
  <r>
    <m/>
    <d v="2010-05-02T00:00:00"/>
    <n v="6242.03"/>
    <n v="3840.77"/>
    <n v="10082.799999999999"/>
    <m/>
    <n v="183"/>
    <n v="17.792590728026774"/>
    <n v="2420.2800000000002"/>
    <n v="37"/>
    <n v="220"/>
    <n v="60.474212962962959"/>
    <n v="24.584599167253106"/>
    <m/>
    <m/>
    <m/>
    <n v="19"/>
    <x v="3"/>
    <x v="6"/>
    <s v="2010-19"/>
    <x v="0"/>
  </r>
  <r>
    <s v="2-33"/>
    <d v="2010-05-03T00:00:00"/>
    <n v="0"/>
    <n v="0"/>
    <n v="0"/>
    <n v="0"/>
    <n v="0"/>
    <n v="0"/>
    <n v="0"/>
    <n v="0"/>
    <n v="0"/>
    <n v="0"/>
    <n v="0"/>
    <s v="LABOUR DAY"/>
    <m/>
    <m/>
    <n v="19"/>
    <x v="3"/>
    <x v="0"/>
    <s v="2010-19"/>
    <x v="0"/>
  </r>
  <r>
    <s v="2-33"/>
    <d v="2010-05-04T00:00:00"/>
    <n v="1147.28"/>
    <n v="0"/>
    <n v="0"/>
    <n v="637.9"/>
    <n v="38"/>
    <n v="16.786842105263158"/>
    <n v="509.39"/>
    <n v="14"/>
    <n v="52"/>
    <n v="36.384999999999998"/>
    <n v="22.06326923076923"/>
    <m/>
    <m/>
    <m/>
    <n v="19"/>
    <x v="3"/>
    <x v="1"/>
    <s v="2010-19"/>
    <x v="0"/>
  </r>
  <r>
    <s v="2-33"/>
    <d v="2010-05-05T00:00:00"/>
    <n v="870.39"/>
    <n v="0"/>
    <n v="0"/>
    <n v="627.4"/>
    <n v="33"/>
    <n v="19.012121212121212"/>
    <n v="242.99"/>
    <n v="9"/>
    <n v="42"/>
    <n v="26.998888888888889"/>
    <n v="20.723571428571429"/>
    <m/>
    <m/>
    <m/>
    <n v="19"/>
    <x v="3"/>
    <x v="2"/>
    <s v="2010-19"/>
    <x v="0"/>
  </r>
  <r>
    <s v="2-33"/>
    <d v="2010-05-06T00:00:00"/>
    <n v="995.17"/>
    <n v="0"/>
    <n v="0"/>
    <n v="704"/>
    <n v="37"/>
    <n v="19.027027027027028"/>
    <n v="291.17"/>
    <n v="5"/>
    <n v="42"/>
    <n v="58.234000000000002"/>
    <n v="23.694523809523812"/>
    <m/>
    <m/>
    <m/>
    <n v="19"/>
    <x v="3"/>
    <x v="3"/>
    <s v="2010-19"/>
    <x v="0"/>
  </r>
  <r>
    <s v="2-33"/>
    <d v="2010-05-07T00:00:00"/>
    <n v="2473.96"/>
    <n v="0"/>
    <n v="0"/>
    <n v="938.15"/>
    <n v="49"/>
    <n v="19.145918367346937"/>
    <n v="1535.81"/>
    <n v="8"/>
    <n v="57"/>
    <n v="191.97624999999999"/>
    <n v="43.402807017543857"/>
    <m/>
    <m/>
    <m/>
    <n v="19"/>
    <x v="3"/>
    <x v="4"/>
    <s v="2010-19"/>
    <x v="0"/>
  </r>
  <r>
    <s v="2-33"/>
    <d v="2010-05-08T00:00:00"/>
    <n v="762.88"/>
    <n v="0"/>
    <n v="0"/>
    <n v="618.95000000000005"/>
    <n v="21"/>
    <n v="29.473809523809525"/>
    <n v="143.93"/>
    <n v="3"/>
    <n v="24"/>
    <n v="47.976666666666667"/>
    <n v="31.786666666666672"/>
    <m/>
    <m/>
    <m/>
    <n v="19"/>
    <x v="3"/>
    <x v="5"/>
    <s v="2010-19"/>
    <x v="0"/>
  </r>
  <r>
    <m/>
    <d v="2010-05-09T00:00:00"/>
    <n v="6249.68"/>
    <n v="3852.98"/>
    <n v="10102.66"/>
    <m/>
    <n v="178"/>
    <n v="17.24095303926131"/>
    <n v="2723.2899999999995"/>
    <n v="39"/>
    <n v="217"/>
    <n v="60.261800925925932"/>
    <n v="23.611806358845829"/>
    <m/>
    <m/>
    <m/>
    <n v="20"/>
    <x v="3"/>
    <x v="6"/>
    <s v="2010-20"/>
    <x v="0"/>
  </r>
  <r>
    <s v="2-34"/>
    <d v="2010-05-10T00:00:00"/>
    <n v="619.6"/>
    <n v="0"/>
    <n v="0"/>
    <n v="499.35"/>
    <n v="32"/>
    <n v="15.604687500000001"/>
    <n v="120.25"/>
    <n v="5"/>
    <n v="37"/>
    <n v="24.05"/>
    <n v="16.745945945945948"/>
    <m/>
    <m/>
    <m/>
    <n v="20"/>
    <x v="3"/>
    <x v="0"/>
    <s v="2010-20"/>
    <x v="0"/>
  </r>
  <r>
    <s v="2-34"/>
    <d v="2010-05-11T00:00:00"/>
    <n v="596.29999999999995"/>
    <n v="0"/>
    <n v="0"/>
    <n v="388.25"/>
    <n v="26"/>
    <n v="14.932692307692308"/>
    <n v="208.05"/>
    <n v="7"/>
    <n v="33"/>
    <n v="29.721428571428572"/>
    <n v="18.069696969696967"/>
    <m/>
    <m/>
    <m/>
    <n v="20"/>
    <x v="3"/>
    <x v="1"/>
    <s v="2010-20"/>
    <x v="0"/>
  </r>
  <r>
    <s v="2-34"/>
    <d v="2010-05-12T00:00:00"/>
    <n v="1060.0999999999999"/>
    <n v="0"/>
    <n v="0"/>
    <n v="648.9"/>
    <n v="34"/>
    <n v="19.085294117647059"/>
    <n v="411.2"/>
    <n v="11"/>
    <n v="45"/>
    <n v="37.381818181818183"/>
    <n v="23.557777777777776"/>
    <m/>
    <m/>
    <m/>
    <n v="20"/>
    <x v="3"/>
    <x v="2"/>
    <s v="2010-20"/>
    <x v="0"/>
  </r>
  <r>
    <s v="2-34"/>
    <d v="2010-05-13T00:00:00"/>
    <n v="1295.48"/>
    <n v="0"/>
    <n v="0"/>
    <n v="895.4"/>
    <n v="45"/>
    <n v="19.897777777777776"/>
    <n v="400.08"/>
    <n v="10"/>
    <n v="55"/>
    <n v="40.007999999999996"/>
    <n v="23.554181818181817"/>
    <m/>
    <m/>
    <m/>
    <n v="20"/>
    <x v="3"/>
    <x v="3"/>
    <s v="2010-20"/>
    <x v="0"/>
  </r>
  <r>
    <s v="2-34"/>
    <d v="2010-05-14T00:00:00"/>
    <n v="2317.65"/>
    <n v="0"/>
    <n v="0"/>
    <n v="911.55"/>
    <n v="44"/>
    <n v="20.717045454545453"/>
    <n v="1406.1"/>
    <n v="15"/>
    <n v="59"/>
    <n v="93.74"/>
    <n v="39.282203389830499"/>
    <m/>
    <m/>
    <m/>
    <n v="20"/>
    <x v="3"/>
    <x v="4"/>
    <s v="2010-20"/>
    <x v="0"/>
  </r>
  <r>
    <s v="2-34"/>
    <d v="2010-05-15T00:00:00"/>
    <n v="779.84"/>
    <n v="0"/>
    <n v="0"/>
    <n v="400.86"/>
    <n v="21"/>
    <n v="19.088571428571431"/>
    <n v="378.98"/>
    <n v="6"/>
    <n v="27"/>
    <n v="63.163333333333334"/>
    <n v="28.882962962962964"/>
    <m/>
    <m/>
    <m/>
    <n v="20"/>
    <x v="3"/>
    <x v="5"/>
    <s v="2010-20"/>
    <x v="0"/>
  </r>
  <r>
    <m/>
    <d v="2010-05-16T00:00:00"/>
    <n v="6668.97"/>
    <n v="3301.09"/>
    <n v="9970.0600000000013"/>
    <m/>
    <n v="202"/>
    <n v="18.221011431039006"/>
    <n v="2924.66"/>
    <n v="54"/>
    <n v="256"/>
    <n v="48.010763347763351"/>
    <n v="25.015461477399327"/>
    <m/>
    <m/>
    <m/>
    <n v="21"/>
    <x v="3"/>
    <x v="6"/>
    <s v="2010-21"/>
    <x v="0"/>
  </r>
  <r>
    <s v="2-35"/>
    <d v="2010-05-17T00:00:00"/>
    <n v="1114.8699999999999"/>
    <n v="0"/>
    <n v="0"/>
    <n v="633.79999999999995"/>
    <n v="40"/>
    <n v="15.844999999999999"/>
    <n v="481.07"/>
    <n v="7"/>
    <n v="47"/>
    <n v="68.724285714285713"/>
    <n v="23.720638297872338"/>
    <m/>
    <m/>
    <m/>
    <n v="21"/>
    <x v="3"/>
    <x v="0"/>
    <s v="2010-21"/>
    <x v="0"/>
  </r>
  <r>
    <s v="2-35"/>
    <d v="2010-05-18T00:00:00"/>
    <n v="428.27"/>
    <n v="0"/>
    <n v="0"/>
    <n v="375"/>
    <n v="26"/>
    <n v="14.423076923076923"/>
    <n v="53.27"/>
    <n v="5"/>
    <n v="31"/>
    <n v="10.654"/>
    <n v="13.81516129032258"/>
    <m/>
    <m/>
    <m/>
    <n v="21"/>
    <x v="3"/>
    <x v="1"/>
    <s v="2010-21"/>
    <x v="0"/>
  </r>
  <r>
    <s v="2-35"/>
    <d v="2010-05-19T00:00:00"/>
    <n v="1121.55"/>
    <n v="0"/>
    <n v="0"/>
    <n v="759.55"/>
    <n v="39"/>
    <n v="19.475641025641025"/>
    <n v="362"/>
    <n v="7"/>
    <n v="46"/>
    <n v="51.714285714285715"/>
    <n v="24.381521739130434"/>
    <m/>
    <m/>
    <m/>
    <n v="21"/>
    <x v="3"/>
    <x v="2"/>
    <s v="2010-21"/>
    <x v="0"/>
  </r>
  <r>
    <s v="2-35"/>
    <d v="2010-05-20T00:00:00"/>
    <n v="896.9"/>
    <n v="0"/>
    <n v="0"/>
    <n v="434.3"/>
    <n v="23"/>
    <n v="18.882608695652173"/>
    <n v="462.6"/>
    <n v="8"/>
    <n v="31"/>
    <n v="57.825000000000003"/>
    <n v="28.93225806451613"/>
    <m/>
    <m/>
    <m/>
    <n v="21"/>
    <x v="3"/>
    <x v="3"/>
    <s v="2010-21"/>
    <x v="0"/>
  </r>
  <r>
    <s v="2-35"/>
    <d v="2010-05-21T00:00:00"/>
    <n v="1180.1500000000001"/>
    <n v="0"/>
    <n v="0"/>
    <n v="824.73"/>
    <n v="52"/>
    <n v="15.860192307692309"/>
    <n v="355.42"/>
    <n v="8"/>
    <n v="60"/>
    <n v="44.427500000000002"/>
    <n v="19.669166666666669"/>
    <m/>
    <m/>
    <m/>
    <n v="21"/>
    <x v="3"/>
    <x v="4"/>
    <s v="2010-21"/>
    <x v="0"/>
  </r>
  <r>
    <s v="2-35"/>
    <d v="2010-05-22T00:00:00"/>
    <n v="1107.23"/>
    <n v="0"/>
    <n v="0"/>
    <n v="423.75"/>
    <n v="27"/>
    <n v="15.694444444444445"/>
    <n v="683.48"/>
    <n v="7"/>
    <n v="34"/>
    <n v="97.64"/>
    <n v="32.565588235294115"/>
    <m/>
    <m/>
    <m/>
    <n v="21"/>
    <x v="3"/>
    <x v="5"/>
    <s v="2010-21"/>
    <x v="0"/>
  </r>
  <r>
    <m/>
    <d v="2010-05-23T00:00:00"/>
    <n v="5848.9699999999993"/>
    <n v="5181.57"/>
    <n v="11030.539999999999"/>
    <m/>
    <n v="207"/>
    <n v="16.696827232751144"/>
    <n v="2397.84"/>
    <n v="42"/>
    <n v="249"/>
    <n v="55.164178571428572"/>
    <n v="23.847389048967045"/>
    <m/>
    <m/>
    <m/>
    <n v="22"/>
    <x v="3"/>
    <x v="6"/>
    <s v="2010-22"/>
    <x v="0"/>
  </r>
  <r>
    <s v="2-36"/>
    <d v="2010-05-24T00:00:00"/>
    <n v="753.09"/>
    <n v="0"/>
    <n v="0"/>
    <n v="518.25"/>
    <n v="29"/>
    <n v="17.870689655172413"/>
    <n v="234.84"/>
    <n v="6"/>
    <n v="35"/>
    <n v="39.14"/>
    <n v="21.516857142857145"/>
    <m/>
    <m/>
    <m/>
    <n v="22"/>
    <x v="3"/>
    <x v="0"/>
    <s v="2010-22"/>
    <x v="0"/>
  </r>
  <r>
    <s v="2-36"/>
    <d v="2010-05-25T00:00:00"/>
    <n v="867.72"/>
    <n v="0"/>
    <n v="0"/>
    <n v="525"/>
    <n v="40"/>
    <n v="13.125"/>
    <n v="342.52"/>
    <n v="10"/>
    <n v="50"/>
    <n v="34.251999999999995"/>
    <n v="17.3504"/>
    <m/>
    <m/>
    <m/>
    <n v="22"/>
    <x v="3"/>
    <x v="1"/>
    <s v="2010-22"/>
    <x v="0"/>
  </r>
  <r>
    <s v="2-36"/>
    <d v="2010-05-26T00:00:00"/>
    <n v="1286.3800000000001"/>
    <n v="0"/>
    <n v="0"/>
    <n v="785.2"/>
    <n v="42"/>
    <n v="18.695238095238096"/>
    <n v="501.18"/>
    <n v="8"/>
    <n v="50"/>
    <n v="62.647500000000001"/>
    <n v="25.727600000000002"/>
    <m/>
    <m/>
    <m/>
    <n v="22"/>
    <x v="3"/>
    <x v="2"/>
    <s v="2010-22"/>
    <x v="0"/>
  </r>
  <r>
    <s v="2-36"/>
    <d v="2010-05-27T00:00:00"/>
    <n v="1071.3"/>
    <n v="0"/>
    <n v="0"/>
    <n v="964.1"/>
    <n v="42"/>
    <n v="22.954761904761906"/>
    <n v="684.27"/>
    <n v="7"/>
    <n v="49"/>
    <n v="97.752857142857138"/>
    <n v="33.640204081632653"/>
    <m/>
    <m/>
    <m/>
    <n v="22"/>
    <x v="3"/>
    <x v="3"/>
    <s v="2010-22"/>
    <x v="0"/>
  </r>
  <r>
    <s v="2-36"/>
    <d v="2010-05-28T00:00:00"/>
    <n v="1234.99"/>
    <n v="0"/>
    <n v="0"/>
    <n v="974.1"/>
    <n v="47"/>
    <n v="20.725531914893619"/>
    <n v="260.89"/>
    <n v="6"/>
    <n v="53"/>
    <n v="43.481666666666662"/>
    <n v="23.301698113207546"/>
    <m/>
    <m/>
    <m/>
    <n v="22"/>
    <x v="3"/>
    <x v="4"/>
    <s v="2010-22"/>
    <x v="0"/>
  </r>
  <r>
    <s v="2-36"/>
    <d v="2010-05-29T00:00:00"/>
    <n v="1037.07"/>
    <n v="0"/>
    <n v="0"/>
    <n v="567.4"/>
    <n v="28"/>
    <n v="20.264285714285712"/>
    <n v="469.67"/>
    <n v="7"/>
    <n v="35"/>
    <n v="67.095714285714294"/>
    <n v="29.630571428571425"/>
    <m/>
    <m/>
    <m/>
    <n v="22"/>
    <x v="3"/>
    <x v="5"/>
    <s v="2010-22"/>
    <x v="0"/>
  </r>
  <r>
    <m/>
    <d v="2010-05-30T00:00:00"/>
    <n v="6250.5499999999993"/>
    <n v="3449.48"/>
    <n v="9700.0299999999988"/>
    <m/>
    <n v="228"/>
    <n v="18.939251214058626"/>
    <n v="2493.37"/>
    <n v="44"/>
    <n v="272"/>
    <n v="57.394956349206353"/>
    <n v="25.194555127711457"/>
    <m/>
    <m/>
    <m/>
    <n v="23"/>
    <x v="3"/>
    <x v="6"/>
    <s v="2010-23"/>
    <x v="0"/>
  </r>
  <r>
    <s v="2-37"/>
    <d v="2010-05-31T00:00:00"/>
    <n v="712.95"/>
    <n v="0"/>
    <n v="0"/>
    <n v="404.1"/>
    <n v="35"/>
    <n v="11.545714285714286"/>
    <n v="308.85000000000002"/>
    <n v="11"/>
    <n v="46"/>
    <n v="28.077272727272728"/>
    <n v="15.498913043478263"/>
    <m/>
    <m/>
    <m/>
    <n v="23"/>
    <x v="3"/>
    <x v="0"/>
    <s v="2010-23"/>
    <x v="0"/>
  </r>
  <r>
    <s v="2-37"/>
    <d v="2010-06-01T00:00:00"/>
    <n v="907.82"/>
    <n v="0"/>
    <n v="0"/>
    <n v="569.20000000000005"/>
    <n v="38"/>
    <n v="14.978947368421053"/>
    <n v="338.62"/>
    <n v="10"/>
    <n v="48"/>
    <n v="33.862000000000002"/>
    <n v="18.912916666666668"/>
    <m/>
    <m/>
    <m/>
    <n v="23"/>
    <x v="3"/>
    <x v="1"/>
    <s v="2010-23"/>
    <x v="0"/>
  </r>
  <r>
    <s v="2-37"/>
    <d v="2010-06-02T00:00:00"/>
    <n v="698.19"/>
    <n v="0"/>
    <n v="0"/>
    <n v="547.65"/>
    <n v="24"/>
    <n v="22.818749999999998"/>
    <n v="150.54"/>
    <n v="4"/>
    <n v="28"/>
    <n v="37.634999999999998"/>
    <n v="24.935357142857139"/>
    <m/>
    <m/>
    <m/>
    <n v="23"/>
    <x v="3"/>
    <x v="2"/>
    <s v="2010-23"/>
    <x v="0"/>
  </r>
  <r>
    <s v="2-37"/>
    <d v="2010-06-03T00:00:00"/>
    <n v="1177.23"/>
    <n v="0"/>
    <n v="0"/>
    <n v="530.25"/>
    <n v="31"/>
    <n v="17.10483870967742"/>
    <n v="646.98"/>
    <n v="10"/>
    <n v="41"/>
    <n v="64.698000000000008"/>
    <n v="28.712926829268294"/>
    <m/>
    <m/>
    <m/>
    <n v="23"/>
    <x v="3"/>
    <x v="3"/>
    <s v="2010-23"/>
    <x v="0"/>
  </r>
  <r>
    <s v="2-37"/>
    <d v="2010-06-04T00:00:00"/>
    <n v="1498.74"/>
    <n v="0"/>
    <n v="0"/>
    <n v="1041.75"/>
    <n v="50"/>
    <n v="20.835000000000001"/>
    <n v="456.99"/>
    <n v="15"/>
    <n v="65"/>
    <n v="30.466000000000001"/>
    <n v="23.05753846153846"/>
    <m/>
    <m/>
    <m/>
    <n v="23"/>
    <x v="3"/>
    <x v="4"/>
    <s v="2010-23"/>
    <x v="0"/>
  </r>
  <r>
    <s v="2-37"/>
    <d v="2010-06-05T00:00:00"/>
    <n v="645.58000000000004"/>
    <n v="0"/>
    <n v="0"/>
    <n v="284.60000000000002"/>
    <n v="20"/>
    <n v="14.23"/>
    <n v="360.98"/>
    <n v="8"/>
    <n v="28"/>
    <n v="45.122500000000002"/>
    <n v="23.056428571428572"/>
    <m/>
    <m/>
    <m/>
    <n v="23"/>
    <x v="3"/>
    <x v="5"/>
    <s v="2010-23"/>
    <x v="0"/>
  </r>
  <r>
    <m/>
    <d v="2010-06-06T00:00:00"/>
    <n v="5640.51"/>
    <n v="5339.22"/>
    <n v="10979.73"/>
    <m/>
    <n v="198"/>
    <n v="16.918875060635461"/>
    <n v="2262.96"/>
    <n v="58"/>
    <n v="256"/>
    <n v="39.97679545454546"/>
    <n v="22.362346785872901"/>
    <m/>
    <m/>
    <m/>
    <n v="24"/>
    <x v="3"/>
    <x v="6"/>
    <s v="2010-24"/>
    <x v="0"/>
  </r>
  <r>
    <s v="2-38"/>
    <d v="2010-06-07T00:00:00"/>
    <n v="767.87"/>
    <n v="0"/>
    <n v="0"/>
    <n v="547.85"/>
    <n v="30"/>
    <n v="18.261666666666667"/>
    <n v="220.02"/>
    <n v="8"/>
    <n v="38"/>
    <n v="27.502500000000001"/>
    <n v="20.207105263157896"/>
    <m/>
    <m/>
    <m/>
    <n v="24"/>
    <x v="3"/>
    <x v="0"/>
    <s v="2010-24"/>
    <x v="0"/>
  </r>
  <r>
    <s v="2-38"/>
    <d v="2010-06-08T00:00:00"/>
    <n v="554.20000000000005"/>
    <n v="0"/>
    <n v="0"/>
    <n v="554.20000000000005"/>
    <n v="34"/>
    <n v="16.3"/>
    <n v="0"/>
    <n v="0"/>
    <n v="34"/>
    <n v="0"/>
    <n v="16.3"/>
    <m/>
    <m/>
    <m/>
    <n v="24"/>
    <x v="3"/>
    <x v="1"/>
    <s v="2010-24"/>
    <x v="0"/>
  </r>
  <r>
    <s v="2-38"/>
    <d v="2010-06-09T00:00:00"/>
    <n v="956.37"/>
    <n v="0"/>
    <n v="0"/>
    <n v="704.15"/>
    <n v="35"/>
    <n v="20.118571428571428"/>
    <n v="252.22"/>
    <n v="9"/>
    <n v="44"/>
    <n v="28.024444444444445"/>
    <n v="21.735681818181817"/>
    <m/>
    <m/>
    <m/>
    <n v="24"/>
    <x v="3"/>
    <x v="2"/>
    <s v="2010-24"/>
    <x v="0"/>
  </r>
  <r>
    <s v="2-38"/>
    <d v="2010-06-10T00:00:00"/>
    <n v="1074.7"/>
    <n v="0"/>
    <n v="0"/>
    <n v="769.05"/>
    <n v="42"/>
    <n v="18.310714285714283"/>
    <n v="305.64999999999998"/>
    <n v="4"/>
    <n v="46"/>
    <n v="76.412499999999994"/>
    <n v="23.363043478260867"/>
    <m/>
    <m/>
    <m/>
    <n v="24"/>
    <x v="3"/>
    <x v="3"/>
    <s v="2010-24"/>
    <x v="0"/>
  </r>
  <r>
    <s v="2-38"/>
    <d v="2010-06-11T00:00:00"/>
    <n v="1117.29"/>
    <n v="0"/>
    <n v="0"/>
    <n v="756.55"/>
    <n v="38"/>
    <n v="19.909210526315789"/>
    <n v="360.74"/>
    <n v="8"/>
    <n v="46"/>
    <n v="45.092500000000001"/>
    <n v="24.28891304347826"/>
    <m/>
    <m/>
    <m/>
    <n v="24"/>
    <x v="3"/>
    <x v="4"/>
    <s v="2010-24"/>
    <x v="0"/>
  </r>
  <r>
    <s v="2-38"/>
    <d v="2010-06-12T00:00:00"/>
    <n v="943.36"/>
    <n v="0"/>
    <n v="0"/>
    <n v="405.65"/>
    <n v="31"/>
    <n v="13.085483870967741"/>
    <n v="537.71"/>
    <n v="8"/>
    <n v="39"/>
    <n v="67.213750000000005"/>
    <n v="24.188717948717947"/>
    <m/>
    <m/>
    <m/>
    <n v="24"/>
    <x v="3"/>
    <x v="5"/>
    <s v="2010-24"/>
    <x v="0"/>
  </r>
  <r>
    <m/>
    <d v="2010-06-13T00:00:00"/>
    <n v="5413.79"/>
    <n v="3686.89"/>
    <n v="9100.68"/>
    <m/>
    <n v="210"/>
    <n v="17.664274463039316"/>
    <n v="1676.3400000000001"/>
    <n v="37"/>
    <n v="247"/>
    <n v="40.707615740740742"/>
    <n v="21.680576925299462"/>
    <m/>
    <m/>
    <m/>
    <n v="25"/>
    <x v="3"/>
    <x v="6"/>
    <s v="2010-25"/>
    <x v="0"/>
  </r>
  <r>
    <s v="2-39"/>
    <d v="2010-06-14T00:00:00"/>
    <n v="0"/>
    <n v="0"/>
    <n v="0"/>
    <n v="0"/>
    <n v="0"/>
    <n v="0"/>
    <n v="0"/>
    <n v="0"/>
    <n v="0"/>
    <n v="0"/>
    <n v="0"/>
    <s v="QUEENS BIRTHDAY"/>
    <m/>
    <m/>
    <n v="25"/>
    <x v="3"/>
    <x v="0"/>
    <s v="2010-25"/>
    <x v="0"/>
  </r>
  <r>
    <s v="2-39"/>
    <d v="2010-06-15T00:00:00"/>
    <n v="832.14"/>
    <n v="0"/>
    <n v="0"/>
    <n v="638.29999999999995"/>
    <n v="42"/>
    <n v="15.197619047619046"/>
    <n v="193.84"/>
    <n v="7"/>
    <n v="49"/>
    <n v="27.69142857142857"/>
    <n v="16.982448979591837"/>
    <m/>
    <m/>
    <m/>
    <n v="25"/>
    <x v="3"/>
    <x v="1"/>
    <s v="2010-25"/>
    <x v="0"/>
  </r>
  <r>
    <s v="2-39"/>
    <d v="2010-06-16T00:00:00"/>
    <n v="918.18"/>
    <n v="0"/>
    <n v="0"/>
    <n v="712.95"/>
    <n v="33"/>
    <n v="21.604545454545455"/>
    <n v="205.23"/>
    <n v="5"/>
    <n v="38"/>
    <n v="41.045999999999999"/>
    <n v="24.162631578947369"/>
    <m/>
    <m/>
    <m/>
    <n v="25"/>
    <x v="3"/>
    <x v="2"/>
    <s v="2010-25"/>
    <x v="0"/>
  </r>
  <r>
    <s v="2-39"/>
    <d v="2010-06-17T00:00:00"/>
    <n v="1109.9000000000001"/>
    <n v="0"/>
    <n v="0"/>
    <n v="753.15"/>
    <n v="43"/>
    <n v="17.515116279069765"/>
    <n v="356.75"/>
    <n v="8"/>
    <n v="51"/>
    <n v="44.59375"/>
    <n v="21.762745098039218"/>
    <m/>
    <m/>
    <m/>
    <n v="25"/>
    <x v="3"/>
    <x v="3"/>
    <s v="2010-25"/>
    <x v="0"/>
  </r>
  <r>
    <s v="2-39"/>
    <d v="2010-06-18T00:00:00"/>
    <n v="1173.48"/>
    <n v="0"/>
    <n v="0"/>
    <n v="845.15"/>
    <n v="41"/>
    <n v="20.613414634146341"/>
    <n v="328.33"/>
    <n v="14"/>
    <n v="55"/>
    <n v="23.452142857142857"/>
    <n v="21.336000000000002"/>
    <m/>
    <m/>
    <m/>
    <n v="25"/>
    <x v="3"/>
    <x v="4"/>
    <s v="2010-25"/>
    <x v="0"/>
  </r>
  <r>
    <s v="2-39"/>
    <d v="2010-06-19T00:00:00"/>
    <n v="756.87"/>
    <n v="0"/>
    <n v="0"/>
    <n v="415.65"/>
    <n v="19"/>
    <n v="21.876315789473683"/>
    <n v="341.22"/>
    <n v="6"/>
    <n v="25"/>
    <n v="56.870000000000005"/>
    <n v="30.274799999999999"/>
    <m/>
    <m/>
    <m/>
    <n v="25"/>
    <x v="3"/>
    <x v="5"/>
    <s v="2010-25"/>
    <x v="0"/>
  </r>
  <r>
    <m/>
    <d v="2010-06-20T00:00:00"/>
    <n v="4790.5700000000006"/>
    <n v="3887.94"/>
    <n v="8678.51"/>
    <m/>
    <n v="178"/>
    <n v="16.134501867475716"/>
    <n v="1425.37"/>
    <n v="40"/>
    <n v="218"/>
    <n v="32.275553571428567"/>
    <n v="19.086437609429737"/>
    <m/>
    <m/>
    <m/>
    <n v="26"/>
    <x v="3"/>
    <x v="6"/>
    <s v="2010-26"/>
    <x v="0"/>
  </r>
  <r>
    <s v="2-40"/>
    <d v="2010-06-21T00:00:00"/>
    <n v="809.98"/>
    <n v="0"/>
    <n v="0"/>
    <n v="488.25"/>
    <n v="36"/>
    <n v="13.5625"/>
    <n v="320.73"/>
    <n v="8"/>
    <n v="44"/>
    <n v="40.091250000000002"/>
    <n v="18.385909090909092"/>
    <m/>
    <m/>
    <m/>
    <n v="26"/>
    <x v="3"/>
    <x v="0"/>
    <s v="2010-26"/>
    <x v="0"/>
  </r>
  <r>
    <s v="2-40"/>
    <d v="2010-06-22T00:00:00"/>
    <n v="957.14"/>
    <n v="0"/>
    <n v="0"/>
    <n v="600.35"/>
    <n v="33"/>
    <n v="18.192424242424241"/>
    <n v="356.79"/>
    <n v="4"/>
    <n v="37"/>
    <n v="89.197500000000005"/>
    <n v="25.868648648648652"/>
    <m/>
    <m/>
    <m/>
    <n v="26"/>
    <x v="3"/>
    <x v="1"/>
    <s v="2010-26"/>
    <x v="0"/>
  </r>
  <r>
    <s v="2-40"/>
    <d v="2010-06-23T00:00:00"/>
    <n v="1050.93"/>
    <n v="0"/>
    <n v="0"/>
    <n v="751.3"/>
    <n v="35"/>
    <n v="21.465714285714284"/>
    <n v="299.63"/>
    <n v="9"/>
    <n v="44"/>
    <n v="33.292222222222222"/>
    <n v="23.884772727272722"/>
    <m/>
    <m/>
    <m/>
    <n v="26"/>
    <x v="3"/>
    <x v="2"/>
    <s v="2010-26"/>
    <x v="0"/>
  </r>
  <r>
    <s v="2-40"/>
    <d v="2010-06-24T00:00:00"/>
    <n v="1749.5"/>
    <n v="0"/>
    <n v="0"/>
    <n v="543.70000000000005"/>
    <n v="25"/>
    <n v="21.748000000000001"/>
    <n v="1205.8"/>
    <n v="15"/>
    <n v="40"/>
    <n v="80.38666666666667"/>
    <n v="43.737499999999997"/>
    <s v="Service Kill $615.20"/>
    <m/>
    <m/>
    <n v="26"/>
    <x v="3"/>
    <x v="3"/>
    <s v="2010-26"/>
    <x v="0"/>
  </r>
  <r>
    <s v="2-40"/>
    <d v="2010-06-25T00:00:00"/>
    <n v="1372.83"/>
    <n v="0"/>
    <n v="0"/>
    <n v="858.2"/>
    <n v="41"/>
    <n v="20.931707317073172"/>
    <n v="514.63"/>
    <n v="10"/>
    <n v="51"/>
    <n v="51.463000000000001"/>
    <n v="26.918235294117647"/>
    <m/>
    <m/>
    <m/>
    <n v="26"/>
    <x v="3"/>
    <x v="4"/>
    <s v="2010-26"/>
    <x v="0"/>
  </r>
  <r>
    <s v="2-40"/>
    <d v="2010-06-26T00:00:00"/>
    <n v="680.66"/>
    <n v="0"/>
    <n v="0"/>
    <n v="535.25"/>
    <n v="30"/>
    <n v="17.841666666666665"/>
    <n v="145.41"/>
    <n v="4"/>
    <n v="34"/>
    <n v="36.352499999999999"/>
    <n v="20.019411764705882"/>
    <m/>
    <m/>
    <m/>
    <n v="26"/>
    <x v="3"/>
    <x v="5"/>
    <s v="2010-26"/>
    <x v="0"/>
  </r>
  <r>
    <m/>
    <d v="2010-06-27T00:00:00"/>
    <n v="6621.04"/>
    <n v="3465.34"/>
    <n v="10086.380000000001"/>
    <m/>
    <n v="200"/>
    <n v="18.957002085313061"/>
    <n v="2842.99"/>
    <n v="50"/>
    <n v="250"/>
    <n v="55.13052314814815"/>
    <n v="26.469079587608999"/>
    <m/>
    <m/>
    <m/>
    <n v="27"/>
    <x v="3"/>
    <x v="6"/>
    <s v="2010-27"/>
    <x v="0"/>
  </r>
  <r>
    <s v="2-41"/>
    <d v="2010-06-28T00:00:00"/>
    <n v="314.38"/>
    <n v="0"/>
    <n v="0"/>
    <n v="284.3"/>
    <n v="21"/>
    <n v="13.538095238095238"/>
    <n v="30.08"/>
    <n v="1"/>
    <n v="22"/>
    <n v="30.08"/>
    <n v="14.29"/>
    <m/>
    <m/>
    <m/>
    <n v="27"/>
    <x v="3"/>
    <x v="0"/>
    <s v="2010-27"/>
    <x v="0"/>
  </r>
  <r>
    <s v="2-41"/>
    <d v="2010-06-29T00:00:00"/>
    <n v="780.79"/>
    <n v="0"/>
    <n v="0"/>
    <n v="713.1"/>
    <n v="45"/>
    <n v="15.846666666666668"/>
    <n v="67.69"/>
    <n v="3"/>
    <n v="48"/>
    <n v="22.563333333333333"/>
    <n v="16.266458333333333"/>
    <m/>
    <m/>
    <m/>
    <n v="27"/>
    <x v="3"/>
    <x v="1"/>
    <s v="2010-27"/>
    <x v="0"/>
  </r>
  <r>
    <s v="2-41"/>
    <d v="2010-06-30T00:00:00"/>
    <n v="1047.24"/>
    <n v="0"/>
    <n v="0"/>
    <n v="729.75"/>
    <n v="41"/>
    <n v="17.798780487804876"/>
    <n v="317.49"/>
    <n v="8"/>
    <n v="49"/>
    <n v="39.686250000000001"/>
    <n v="21.372244897959185"/>
    <m/>
    <m/>
    <m/>
    <n v="27"/>
    <x v="3"/>
    <x v="2"/>
    <s v="2010-27"/>
    <x v="0"/>
  </r>
  <r>
    <s v="2-41"/>
    <d v="2010-07-01T00:00:00"/>
    <n v="1164.06"/>
    <n v="0"/>
    <n v="0"/>
    <n v="592"/>
    <n v="30"/>
    <n v="19.733333333333334"/>
    <n v="572.05999999999995"/>
    <n v="9"/>
    <n v="39"/>
    <n v="63.562222222222218"/>
    <n v="29.847692307692306"/>
    <m/>
    <m/>
    <m/>
    <n v="27"/>
    <x v="3"/>
    <x v="3"/>
    <s v="2010-27"/>
    <x v="0"/>
  </r>
  <r>
    <s v="2-41"/>
    <d v="2010-07-02T00:00:00"/>
    <n v="978.2"/>
    <n v="0"/>
    <n v="0"/>
    <n v="769.1"/>
    <n v="45"/>
    <n v="17.091111111111111"/>
    <n v="209.1"/>
    <n v="7"/>
    <n v="52"/>
    <n v="29.87142857142857"/>
    <n v="18.811538461538461"/>
    <m/>
    <m/>
    <m/>
    <n v="27"/>
    <x v="3"/>
    <x v="4"/>
    <s v="2010-27"/>
    <x v="0"/>
  </r>
  <r>
    <s v="2-41"/>
    <d v="2010-07-03T00:00:00"/>
    <n v="793.02"/>
    <n v="0"/>
    <n v="0"/>
    <n v="417.1"/>
    <n v="23"/>
    <n v="18.134782608695652"/>
    <n v="375.92"/>
    <n v="6"/>
    <n v="29"/>
    <n v="62.653333333333336"/>
    <n v="27.345517241379309"/>
    <m/>
    <m/>
    <m/>
    <n v="27"/>
    <x v="3"/>
    <x v="5"/>
    <s v="2010-27"/>
    <x v="0"/>
  </r>
  <r>
    <m/>
    <d v="2010-07-04T00:00:00"/>
    <n v="5077.6900000000005"/>
    <n v="2981.08"/>
    <n v="8058.77"/>
    <m/>
    <n v="205"/>
    <n v="17.023794907617813"/>
    <n v="1572.34"/>
    <n v="34"/>
    <n v="239"/>
    <n v="41.402761243386244"/>
    <n v="21.32224187365043"/>
    <m/>
    <m/>
    <m/>
    <n v="28"/>
    <x v="3"/>
    <x v="6"/>
    <s v="2010-28"/>
    <x v="0"/>
  </r>
  <r>
    <s v="2-42"/>
    <d v="2010-07-05T00:00:00"/>
    <n v="544.28"/>
    <n v="0"/>
    <n v="0"/>
    <n v="375.75"/>
    <n v="26"/>
    <n v="14.451923076923077"/>
    <n v="168.53"/>
    <n v="6"/>
    <n v="32"/>
    <n v="28.088333333333335"/>
    <n v="17.008749999999999"/>
    <m/>
    <m/>
    <m/>
    <n v="28"/>
    <x v="3"/>
    <x v="0"/>
    <s v="2010-28"/>
    <x v="0"/>
  </r>
  <r>
    <s v="2-42"/>
    <d v="2010-07-06T00:00:00"/>
    <n v="1203.58"/>
    <n v="0"/>
    <n v="0"/>
    <n v="838.9"/>
    <n v="41"/>
    <n v="20.460975609756098"/>
    <n v="364.68"/>
    <n v="11"/>
    <n v="52"/>
    <n v="33.152727272727276"/>
    <n v="23.145769230769229"/>
    <m/>
    <m/>
    <m/>
    <n v="28"/>
    <x v="3"/>
    <x v="1"/>
    <s v="2010-28"/>
    <x v="0"/>
  </r>
  <r>
    <s v="2-42"/>
    <d v="2010-07-07T00:00:00"/>
    <n v="1405.02"/>
    <n v="0"/>
    <n v="0"/>
    <n v="1024.05"/>
    <n v="51"/>
    <n v="20.079411764705881"/>
    <n v="380.97"/>
    <n v="14"/>
    <n v="65"/>
    <n v="27.212142857142858"/>
    <n v="21.615692307692306"/>
    <m/>
    <m/>
    <m/>
    <n v="28"/>
    <x v="3"/>
    <x v="2"/>
    <s v="2010-28"/>
    <x v="0"/>
  </r>
  <r>
    <s v="2-42"/>
    <d v="2010-07-08T00:00:00"/>
    <n v="1447.62"/>
    <n v="0"/>
    <n v="0"/>
    <n v="972.15"/>
    <n v="44"/>
    <n v="22.094318181818181"/>
    <n v="475.47"/>
    <n v="14"/>
    <n v="58"/>
    <n v="33.962142857142858"/>
    <n v="24.958965517241378"/>
    <m/>
    <m/>
    <m/>
    <n v="28"/>
    <x v="3"/>
    <x v="3"/>
    <s v="2010-28"/>
    <x v="0"/>
  </r>
  <r>
    <s v="2-42"/>
    <d v="2010-07-09T00:00:00"/>
    <n v="1111.9000000000001"/>
    <n v="0"/>
    <n v="0"/>
    <n v="1007.8"/>
    <n v="52"/>
    <n v="19.380769230769229"/>
    <n v="104.1"/>
    <n v="4"/>
    <n v="56"/>
    <n v="26.024999999999999"/>
    <n v="19.855357142857141"/>
    <m/>
    <m/>
    <m/>
    <n v="28"/>
    <x v="3"/>
    <x v="4"/>
    <s v="2010-28"/>
    <x v="0"/>
  </r>
  <r>
    <s v="2-42"/>
    <d v="2010-07-10T00:00:00"/>
    <n v="1292.07"/>
    <n v="0"/>
    <n v="0"/>
    <n v="449.3"/>
    <n v="25"/>
    <n v="17.972000000000001"/>
    <n v="842.77"/>
    <n v="12"/>
    <n v="37"/>
    <n v="70.230833333333337"/>
    <n v="34.920810810810806"/>
    <m/>
    <m/>
    <m/>
    <n v="28"/>
    <x v="3"/>
    <x v="5"/>
    <s v="2010-28"/>
    <x v="0"/>
  </r>
  <r>
    <m/>
    <d v="2010-07-11T00:00:00"/>
    <n v="7004.4699999999993"/>
    <n v="3920.52"/>
    <n v="10924.99"/>
    <m/>
    <n v="239"/>
    <n v="19.073232977328743"/>
    <n v="2336.52"/>
    <n v="61"/>
    <n v="300"/>
    <n v="36.44519660894661"/>
    <n v="23.584224168228474"/>
    <m/>
    <m/>
    <m/>
    <n v="29"/>
    <x v="3"/>
    <x v="6"/>
    <s v="2010-29"/>
    <x v="0"/>
  </r>
  <r>
    <s v="2-43"/>
    <d v="2010-07-12T00:00:00"/>
    <n v="884.69"/>
    <n v="0"/>
    <n v="0"/>
    <n v="586.54999999999995"/>
    <n v="35"/>
    <n v="16.758571428571429"/>
    <n v="298.14"/>
    <n v="9"/>
    <n v="44"/>
    <n v="33.126666666666665"/>
    <n v="20.106590909090908"/>
    <m/>
    <m/>
    <m/>
    <n v="29"/>
    <x v="3"/>
    <x v="0"/>
    <s v="2010-29"/>
    <x v="0"/>
  </r>
  <r>
    <s v="2-43"/>
    <d v="2010-07-13T00:00:00"/>
    <n v="505.45"/>
    <n v="0"/>
    <n v="0"/>
    <n v="347.25"/>
    <n v="25"/>
    <n v="13.89"/>
    <n v="158.19999999999999"/>
    <n v="3"/>
    <n v="28"/>
    <n v="52.733333333333327"/>
    <n v="18.051785714285714"/>
    <m/>
    <m/>
    <m/>
    <n v="29"/>
    <x v="3"/>
    <x v="1"/>
    <s v="2010-29"/>
    <x v="0"/>
  </r>
  <r>
    <s v="2-43"/>
    <d v="2010-07-14T00:00:00"/>
    <n v="1023.92"/>
    <n v="0"/>
    <n v="0"/>
    <n v="520.15"/>
    <n v="27"/>
    <n v="19.264814814814812"/>
    <n v="503.77"/>
    <n v="7"/>
    <n v="34"/>
    <n v="71.967142857142861"/>
    <n v="30.115294117647057"/>
    <m/>
    <m/>
    <m/>
    <n v="29"/>
    <x v="3"/>
    <x v="2"/>
    <s v="2010-29"/>
    <x v="0"/>
  </r>
  <r>
    <s v="2-43"/>
    <d v="2010-07-15T00:00:00"/>
    <n v="1328.43"/>
    <n v="0"/>
    <n v="0"/>
    <n v="798.6"/>
    <n v="38"/>
    <n v="21.015789473684212"/>
    <n v="529.83000000000004"/>
    <n v="11"/>
    <n v="49"/>
    <n v="48.166363636363641"/>
    <n v="27.110816326530614"/>
    <m/>
    <m/>
    <m/>
    <n v="29"/>
    <x v="3"/>
    <x v="3"/>
    <s v="2010-29"/>
    <x v="0"/>
  </r>
  <r>
    <s v="2-43"/>
    <d v="2010-07-16T00:00:00"/>
    <n v="1295.9100000000001"/>
    <n v="0"/>
    <n v="0"/>
    <n v="898.25"/>
    <n v="39"/>
    <n v="23.032051282051281"/>
    <n v="397.66"/>
    <n v="11"/>
    <n v="50"/>
    <n v="36.150909090909096"/>
    <n v="25.918200000000002"/>
    <m/>
    <m/>
    <m/>
    <n v="29"/>
    <x v="3"/>
    <x v="4"/>
    <s v="2010-29"/>
    <x v="0"/>
  </r>
  <r>
    <s v="2-43"/>
    <d v="2010-07-17T00:00:00"/>
    <n v="992.2"/>
    <n v="0"/>
    <n v="0"/>
    <n v="475.75"/>
    <n v="21"/>
    <n v="22.654761904761905"/>
    <n v="516.45000000000005"/>
    <n v="7"/>
    <n v="28"/>
    <n v="73.778571428571439"/>
    <n v="35.43571428571429"/>
    <m/>
    <m/>
    <m/>
    <n v="29"/>
    <x v="3"/>
    <x v="5"/>
    <s v="2010-29"/>
    <x v="0"/>
  </r>
  <r>
    <m/>
    <d v="2010-07-18T00:00:00"/>
    <n v="6030.5999999999995"/>
    <n v="4708.88"/>
    <n v="10739.48"/>
    <m/>
    <n v="185"/>
    <n v="19.435998150647276"/>
    <n v="2404.0500000000002"/>
    <n v="48"/>
    <n v="233"/>
    <n v="52.653831168831175"/>
    <n v="26.12306689221143"/>
    <m/>
    <m/>
    <m/>
    <n v="30"/>
    <x v="3"/>
    <x v="6"/>
    <s v="2010-30"/>
    <x v="0"/>
  </r>
  <r>
    <s v="2-44"/>
    <d v="2010-07-19T00:00:00"/>
    <n v="642.16"/>
    <n v="0"/>
    <n v="0"/>
    <n v="546.79999999999995"/>
    <n v="37"/>
    <n v="14.778378378378378"/>
    <n v="95.36"/>
    <n v="3"/>
    <n v="40"/>
    <n v="31.786666666666665"/>
    <n v="16.053999999999998"/>
    <m/>
    <m/>
    <m/>
    <n v="30"/>
    <x v="3"/>
    <x v="0"/>
    <s v="2010-30"/>
    <x v="0"/>
  </r>
  <r>
    <s v="2-44"/>
    <d v="2010-07-20T00:00:00"/>
    <n v="976.78"/>
    <n v="0"/>
    <n v="0"/>
    <n v="668.52"/>
    <n v="42"/>
    <n v="15.917142857142856"/>
    <n v="308.26"/>
    <n v="6"/>
    <n v="48"/>
    <n v="51.376666666666665"/>
    <n v="20.349583333333332"/>
    <m/>
    <m/>
    <m/>
    <n v="30"/>
    <x v="3"/>
    <x v="1"/>
    <s v="2010-30"/>
    <x v="0"/>
  </r>
  <r>
    <s v="2-44"/>
    <d v="2010-07-21T00:00:00"/>
    <n v="1499.21"/>
    <n v="0"/>
    <n v="0"/>
    <n v="852.3"/>
    <n v="33"/>
    <n v="25.827272727272724"/>
    <n v="646.91"/>
    <n v="10"/>
    <n v="43"/>
    <n v="64.691000000000003"/>
    <n v="34.865348837209304"/>
    <m/>
    <m/>
    <m/>
    <n v="30"/>
    <x v="3"/>
    <x v="2"/>
    <s v="2010-30"/>
    <x v="0"/>
  </r>
  <r>
    <s v="2-44"/>
    <d v="2010-07-22T00:00:00"/>
    <n v="1245.77"/>
    <n v="0"/>
    <n v="0"/>
    <n v="851.95"/>
    <n v="41"/>
    <n v="20.779268292682929"/>
    <n v="384.82"/>
    <n v="10"/>
    <n v="51"/>
    <n v="38.481999999999999"/>
    <n v="24.250392156862745"/>
    <m/>
    <m/>
    <m/>
    <n v="30"/>
    <x v="3"/>
    <x v="3"/>
    <s v="2010-30"/>
    <x v="0"/>
  </r>
  <r>
    <s v="2-44"/>
    <d v="2010-07-23T00:00:00"/>
    <n v="1220.77"/>
    <n v="0"/>
    <n v="0"/>
    <n v="966.3"/>
    <n v="45"/>
    <n v="21.473333333333333"/>
    <n v="253.77"/>
    <n v="6"/>
    <n v="51"/>
    <n v="42.295000000000002"/>
    <n v="23.922941176470587"/>
    <m/>
    <m/>
    <m/>
    <n v="30"/>
    <x v="3"/>
    <x v="4"/>
    <s v="2010-30"/>
    <x v="0"/>
  </r>
  <r>
    <s v="2-44"/>
    <d v="2010-07-24T00:00:00"/>
    <n v="1306.3900000000001"/>
    <n v="0"/>
    <n v="0"/>
    <n v="622.87"/>
    <n v="30"/>
    <n v="20.762333333333334"/>
    <n v="683.52"/>
    <n v="10"/>
    <n v="40"/>
    <n v="68.352000000000004"/>
    <n v="32.659749999999995"/>
    <m/>
    <m/>
    <m/>
    <n v="30"/>
    <x v="3"/>
    <x v="5"/>
    <s v="2010-30"/>
    <x v="0"/>
  </r>
  <r>
    <m/>
    <d v="2010-07-25T00:00:00"/>
    <n v="6891.0800000000008"/>
    <n v="4222.05"/>
    <n v="11113.130000000001"/>
    <m/>
    <n v="228"/>
    <n v="19.922954820357258"/>
    <n v="2372.64"/>
    <n v="45"/>
    <n v="273"/>
    <n v="49.497222222222227"/>
    <n v="25.350335917312659"/>
    <m/>
    <m/>
    <m/>
    <n v="31"/>
    <x v="3"/>
    <x v="6"/>
    <s v="2010-31"/>
    <x v="0"/>
  </r>
  <r>
    <s v="2-45"/>
    <d v="2010-07-26T00:00:00"/>
    <n v="557.29999999999995"/>
    <n v="0"/>
    <n v="0"/>
    <n v="381.4"/>
    <n v="26"/>
    <n v="14.669230769230769"/>
    <n v="175.9"/>
    <n v="5"/>
    <n v="31"/>
    <n v="35.18"/>
    <n v="17.977419354838709"/>
    <m/>
    <m/>
    <m/>
    <n v="31"/>
    <x v="3"/>
    <x v="0"/>
    <s v="2010-31"/>
    <x v="0"/>
  </r>
  <r>
    <s v="2-45"/>
    <d v="2010-07-27T00:00:00"/>
    <n v="586.36"/>
    <n v="0"/>
    <n v="0"/>
    <n v="527.9"/>
    <n v="39"/>
    <n v="13.535897435897436"/>
    <n v="58.46"/>
    <n v="3"/>
    <n v="42"/>
    <n v="19.486666666666668"/>
    <n v="13.960952380952381"/>
    <m/>
    <m/>
    <m/>
    <n v="31"/>
    <x v="3"/>
    <x v="1"/>
    <s v="2010-31"/>
    <x v="0"/>
  </r>
  <r>
    <s v="2-45"/>
    <d v="2010-07-28T00:00:00"/>
    <n v="1277.72"/>
    <n v="0"/>
    <n v="0"/>
    <n v="814.95"/>
    <n v="50"/>
    <n v="16.298999999999999"/>
    <n v="462.77"/>
    <n v="8"/>
    <n v="58"/>
    <n v="57.846249999999998"/>
    <n v="22.029655172413793"/>
    <m/>
    <m/>
    <m/>
    <n v="31"/>
    <x v="3"/>
    <x v="2"/>
    <s v="2010-31"/>
    <x v="0"/>
  </r>
  <r>
    <s v="2-45"/>
    <d v="2010-07-29T00:00:00"/>
    <n v="1123.31"/>
    <n v="0"/>
    <n v="0"/>
    <n v="808.75"/>
    <n v="47"/>
    <n v="17.207446808510639"/>
    <n v="314.56"/>
    <n v="4"/>
    <n v="51"/>
    <n v="78.64"/>
    <n v="22.025686274509802"/>
    <m/>
    <m/>
    <m/>
    <n v="31"/>
    <x v="3"/>
    <x v="3"/>
    <s v="2010-31"/>
    <x v="0"/>
  </r>
  <r>
    <s v="2-45"/>
    <d v="2010-07-30T00:00:00"/>
    <n v="1425.62"/>
    <n v="0"/>
    <n v="0"/>
    <n v="792.45"/>
    <n v="35"/>
    <n v="22.641428571428573"/>
    <n v="633.16999999999996"/>
    <n v="15"/>
    <n v="50"/>
    <n v="42.211333333333329"/>
    <n v="28.5124"/>
    <m/>
    <m/>
    <m/>
    <n v="31"/>
    <x v="3"/>
    <x v="4"/>
    <s v="2010-31"/>
    <x v="0"/>
  </r>
  <r>
    <s v="2-45"/>
    <d v="2010-07-31T00:00:00"/>
    <n v="1181.49"/>
    <n v="0"/>
    <n v="0"/>
    <n v="600.65"/>
    <n v="22"/>
    <n v="27.302272727272726"/>
    <n v="580.84"/>
    <n v="10"/>
    <n v="32"/>
    <n v="58.084000000000003"/>
    <n v="36.9215625"/>
    <m/>
    <m/>
    <m/>
    <n v="31"/>
    <x v="3"/>
    <x v="5"/>
    <s v="2010-31"/>
    <x v="0"/>
  </r>
  <r>
    <m/>
    <d v="2010-08-01T00:00:00"/>
    <n v="6151.7999999999993"/>
    <n v="3789.42"/>
    <n v="9941.2199999999993"/>
    <m/>
    <n v="219"/>
    <n v="18.609212718723356"/>
    <n v="2225.7000000000003"/>
    <n v="45"/>
    <n v="264"/>
    <n v="48.574708333333341"/>
    <n v="23.571279280452448"/>
    <m/>
    <m/>
    <m/>
    <n v="32"/>
    <x v="3"/>
    <x v="6"/>
    <s v="2010-32"/>
    <x v="0"/>
  </r>
  <r>
    <s v="2-46"/>
    <d v="2010-08-02T00:00:00"/>
    <n v="773.36"/>
    <n v="0"/>
    <n v="0"/>
    <n v="607.5"/>
    <n v="38"/>
    <n v="15.986842105263158"/>
    <n v="165.86"/>
    <n v="5"/>
    <n v="43"/>
    <n v="33.172000000000004"/>
    <n v="17.985116279069768"/>
    <m/>
    <m/>
    <m/>
    <n v="32"/>
    <x v="3"/>
    <x v="0"/>
    <s v="2010-32"/>
    <x v="0"/>
  </r>
  <r>
    <s v="2-46"/>
    <d v="2010-08-03T00:00:00"/>
    <n v="756.14"/>
    <n v="0"/>
    <n v="0"/>
    <n v="616.04999999999995"/>
    <n v="41"/>
    <n v="15.025609756097559"/>
    <n v="140.09"/>
    <n v="8"/>
    <n v="49"/>
    <n v="17.51125"/>
    <n v="15.431428571428571"/>
    <m/>
    <m/>
    <m/>
    <n v="32"/>
    <x v="3"/>
    <x v="1"/>
    <s v="2010-32"/>
    <x v="0"/>
  </r>
  <r>
    <s v="2-46"/>
    <d v="2010-08-04T00:00:00"/>
    <n v="835.44"/>
    <n v="0"/>
    <n v="0"/>
    <n v="527.5"/>
    <n v="34"/>
    <n v="15.514705882352942"/>
    <n v="307.94"/>
    <n v="10"/>
    <n v="44"/>
    <n v="30.794"/>
    <n v="18.987272727272728"/>
    <m/>
    <m/>
    <m/>
    <n v="32"/>
    <x v="3"/>
    <x v="2"/>
    <s v="2010-32"/>
    <x v="0"/>
  </r>
  <r>
    <s v="2-46"/>
    <d v="2010-08-05T00:00:00"/>
    <n v="1117.1199999999999"/>
    <n v="0"/>
    <n v="0"/>
    <n v="914.85"/>
    <n v="45"/>
    <n v="20.330000000000002"/>
    <n v="202.27"/>
    <n v="8"/>
    <n v="53"/>
    <n v="25.283750000000001"/>
    <n v="21.077735849056605"/>
    <m/>
    <m/>
    <m/>
    <n v="32"/>
    <x v="3"/>
    <x v="3"/>
    <s v="2010-32"/>
    <x v="0"/>
  </r>
  <r>
    <s v="2-46"/>
    <d v="2010-08-06T00:00:00"/>
    <n v="1062.7"/>
    <n v="0"/>
    <n v="0"/>
    <n v="819"/>
    <n v="42"/>
    <n v="19.5"/>
    <n v="243.7"/>
    <n v="9"/>
    <n v="51"/>
    <n v="27.077777777777776"/>
    <n v="20.837254901960787"/>
    <m/>
    <m/>
    <m/>
    <n v="32"/>
    <x v="3"/>
    <x v="4"/>
    <s v="2010-32"/>
    <x v="0"/>
  </r>
  <r>
    <s v="2-46"/>
    <d v="2010-08-07T00:00:00"/>
    <n v="821.85"/>
    <n v="0"/>
    <n v="0"/>
    <n v="552.54999999999995"/>
    <n v="23"/>
    <n v="24.02391304347826"/>
    <n v="269.3"/>
    <n v="7"/>
    <n v="30"/>
    <n v="38.471428571428575"/>
    <n v="27.394999999999996"/>
    <m/>
    <m/>
    <m/>
    <n v="32"/>
    <x v="3"/>
    <x v="5"/>
    <s v="2010-32"/>
    <x v="0"/>
  </r>
  <r>
    <m/>
    <d v="2010-08-08T00:00:00"/>
    <n v="4544.76"/>
    <n v="4248.34"/>
    <n v="8793.1"/>
    <m/>
    <n v="223"/>
    <n v="18.396845131198653"/>
    <n v="1329.16"/>
    <n v="47"/>
    <n v="270"/>
    <n v="28.718367724867722"/>
    <n v="20.285634721464742"/>
    <m/>
    <m/>
    <m/>
    <n v="33"/>
    <x v="3"/>
    <x v="6"/>
    <s v="2010-33"/>
    <x v="0"/>
  </r>
  <r>
    <s v="2-47"/>
    <d v="2010-08-09T00:00:00"/>
    <n v="0"/>
    <n v="0"/>
    <n v="0"/>
    <n v="0"/>
    <n v="0"/>
    <n v="0"/>
    <n v="0"/>
    <n v="0"/>
    <n v="0"/>
    <n v="0"/>
    <n v="0"/>
    <s v="SHOW DAY"/>
    <m/>
    <m/>
    <n v="33"/>
    <x v="3"/>
    <x v="0"/>
    <s v="2010-33"/>
    <x v="0"/>
  </r>
  <r>
    <s v="2-47"/>
    <d v="2010-08-10T00:00:00"/>
    <n v="1066.58"/>
    <n v="0"/>
    <n v="0"/>
    <n v="876.5"/>
    <n v="53"/>
    <n v="16.537735849056602"/>
    <n v="190.08"/>
    <n v="7"/>
    <n v="60"/>
    <n v="27.154285714285717"/>
    <n v="17.776333333333334"/>
    <m/>
    <m/>
    <m/>
    <n v="33"/>
    <x v="3"/>
    <x v="1"/>
    <s v="2010-33"/>
    <x v="0"/>
  </r>
  <r>
    <s v="2-47"/>
    <d v="2010-08-11T00:00:00"/>
    <n v="1095.76"/>
    <n v="0"/>
    <n v="0"/>
    <n v="868.6"/>
    <n v="40"/>
    <n v="21.715"/>
    <n v="227.16"/>
    <n v="8"/>
    <n v="48"/>
    <n v="28.395"/>
    <n v="22.828333333333333"/>
    <m/>
    <m/>
    <m/>
    <n v="33"/>
    <x v="3"/>
    <x v="2"/>
    <s v="2010-33"/>
    <x v="0"/>
  </r>
  <r>
    <s v="2-47"/>
    <d v="2010-08-12T00:00:00"/>
    <n v="1058.1099999999999"/>
    <n v="0"/>
    <n v="0"/>
    <n v="673.6"/>
    <n v="39"/>
    <n v="17.271794871794871"/>
    <n v="384.51"/>
    <n v="13"/>
    <n v="52"/>
    <n v="29.577692307692306"/>
    <n v="20.348269230769233"/>
    <m/>
    <m/>
    <m/>
    <n v="33"/>
    <x v="3"/>
    <x v="3"/>
    <s v="2010-33"/>
    <x v="0"/>
  </r>
  <r>
    <s v="2-47"/>
    <d v="2010-08-13T00:00:00"/>
    <n v="1683.4"/>
    <n v="0"/>
    <n v="0"/>
    <n v="858.95"/>
    <n v="44"/>
    <n v="19.521590909090911"/>
    <n v="824.45"/>
    <n v="13"/>
    <n v="57"/>
    <n v="63.419230769230772"/>
    <n v="29.533333333333335"/>
    <m/>
    <m/>
    <m/>
    <n v="33"/>
    <x v="3"/>
    <x v="4"/>
    <s v="2010-33"/>
    <x v="0"/>
  </r>
  <r>
    <s v="2-47"/>
    <d v="2010-08-14T00:00:00"/>
    <n v="779.58"/>
    <n v="0"/>
    <n v="0"/>
    <n v="498.2"/>
    <n v="26"/>
    <n v="19.161538461538463"/>
    <n v="281.38"/>
    <n v="8"/>
    <n v="34"/>
    <n v="35.172499999999999"/>
    <n v="22.928823529411762"/>
    <m/>
    <m/>
    <m/>
    <n v="33"/>
    <x v="3"/>
    <x v="5"/>
    <s v="2010-33"/>
    <x v="0"/>
  </r>
  <r>
    <m/>
    <d v="2010-08-15T00:00:00"/>
    <n v="5683.43"/>
    <n v="2890.96"/>
    <n v="8574.39"/>
    <m/>
    <n v="202"/>
    <n v="15.701276681913475"/>
    <n v="1907.58"/>
    <n v="49"/>
    <n v="251"/>
    <n v="30.619784798534795"/>
    <n v="18.902515460030166"/>
    <m/>
    <m/>
    <m/>
    <n v="34"/>
    <x v="3"/>
    <x v="6"/>
    <s v="2010-34"/>
    <x v="0"/>
  </r>
  <r>
    <s v="2-48"/>
    <d v="2010-08-16T00:00:00"/>
    <n v="734.93"/>
    <n v="0"/>
    <n v="0"/>
    <n v="571.4"/>
    <n v="40"/>
    <n v="14.285"/>
    <n v="163.53"/>
    <n v="5"/>
    <n v="45"/>
    <n v="32.706000000000003"/>
    <n v="16.331777777777777"/>
    <m/>
    <m/>
    <m/>
    <n v="34"/>
    <x v="3"/>
    <x v="0"/>
    <s v="2010-34"/>
    <x v="0"/>
  </r>
  <r>
    <s v="2-48"/>
    <d v="2010-08-17T00:00:00"/>
    <n v="710.49"/>
    <n v="0"/>
    <n v="0"/>
    <n v="535.9"/>
    <n v="32"/>
    <n v="16.746874999999999"/>
    <n v="174.59"/>
    <n v="8"/>
    <n v="40"/>
    <n v="21.82375"/>
    <n v="17.762250000000002"/>
    <m/>
    <m/>
    <m/>
    <n v="34"/>
    <x v="3"/>
    <x v="1"/>
    <s v="2010-34"/>
    <x v="0"/>
  </r>
  <r>
    <s v="2-48"/>
    <d v="2010-08-18T00:00:00"/>
    <n v="1023.37"/>
    <n v="0"/>
    <n v="0"/>
    <n v="531.15"/>
    <n v="31"/>
    <n v="17.133870967741935"/>
    <n v="491.22"/>
    <n v="12"/>
    <n v="43"/>
    <n v="40.935000000000002"/>
    <n v="23.776046511627907"/>
    <m/>
    <m/>
    <m/>
    <n v="34"/>
    <x v="3"/>
    <x v="2"/>
    <s v="2010-34"/>
    <x v="0"/>
  </r>
  <r>
    <s v="2-48"/>
    <d v="2010-08-19T00:00:00"/>
    <n v="958.26"/>
    <n v="0"/>
    <n v="0"/>
    <n v="577.15"/>
    <n v="32"/>
    <n v="18.035937499999999"/>
    <n v="381.11"/>
    <n v="5"/>
    <n v="37"/>
    <n v="76.222000000000008"/>
    <n v="25.89891891891892"/>
    <m/>
    <m/>
    <m/>
    <n v="34"/>
    <x v="3"/>
    <x v="3"/>
    <s v="2010-34"/>
    <x v="0"/>
  </r>
  <r>
    <s v="2-48"/>
    <d v="2010-08-20T00:00:00"/>
    <n v="1469.16"/>
    <n v="0"/>
    <n v="0"/>
    <n v="785.55"/>
    <n v="38"/>
    <n v="20.672368421052632"/>
    <n v="683.61"/>
    <n v="13"/>
    <n v="51"/>
    <n v="52.585384615384619"/>
    <n v="28.80705882352941"/>
    <m/>
    <m/>
    <m/>
    <n v="34"/>
    <x v="3"/>
    <x v="4"/>
    <s v="2010-34"/>
    <x v="0"/>
  </r>
  <r>
    <s v="2-48"/>
    <d v="2010-08-21T00:00:00"/>
    <n v="1581.06"/>
    <n v="0"/>
    <n v="0"/>
    <n v="745.8"/>
    <n v="35"/>
    <n v="21.308571428571426"/>
    <n v="835.26"/>
    <n v="11"/>
    <n v="46"/>
    <n v="75.932727272727277"/>
    <n v="34.37086956521739"/>
    <m/>
    <m/>
    <m/>
    <n v="34"/>
    <x v="3"/>
    <x v="5"/>
    <s v="2010-34"/>
    <x v="0"/>
  </r>
  <r>
    <m/>
    <d v="2010-08-22T00:00:00"/>
    <n v="6477.27"/>
    <n v="4099.51"/>
    <n v="10576.78"/>
    <m/>
    <n v="208"/>
    <n v="18.030437219560998"/>
    <n v="2729.3199999999997"/>
    <n v="54"/>
    <n v="262"/>
    <n v="50.034143648018649"/>
    <n v="24.491153599511904"/>
    <m/>
    <m/>
    <m/>
    <n v="35"/>
    <x v="3"/>
    <x v="6"/>
    <s v="2010-35"/>
    <x v="0"/>
  </r>
  <r>
    <s v="2-49"/>
    <d v="2010-08-23T00:00:00"/>
    <n v="825.19"/>
    <n v="0"/>
    <n v="0"/>
    <n v="327.45"/>
    <n v="21"/>
    <n v="15.592857142857142"/>
    <n v="497.74"/>
    <n v="8"/>
    <n v="29"/>
    <n v="62.217500000000001"/>
    <n v="28.4548275862069"/>
    <m/>
    <m/>
    <m/>
    <n v="35"/>
    <x v="3"/>
    <x v="0"/>
    <s v="2010-35"/>
    <x v="0"/>
  </r>
  <r>
    <s v="2-49"/>
    <d v="2010-08-24T00:00:00"/>
    <n v="1012.84"/>
    <n v="0"/>
    <n v="0"/>
    <n v="724.45"/>
    <n v="36"/>
    <n v="20.123611111111114"/>
    <n v="288.39"/>
    <n v="7"/>
    <n v="43"/>
    <n v="41.198571428571427"/>
    <n v="23.554418604651165"/>
    <m/>
    <m/>
    <m/>
    <n v="35"/>
    <x v="3"/>
    <x v="1"/>
    <s v="2010-35"/>
    <x v="0"/>
  </r>
  <r>
    <s v="2-49"/>
    <d v="2010-08-25T00:00:00"/>
    <n v="836.34"/>
    <n v="0"/>
    <n v="0"/>
    <n v="748"/>
    <n v="44"/>
    <n v="17"/>
    <n v="88.34"/>
    <n v="3"/>
    <n v="47"/>
    <n v="29.446666666666669"/>
    <n v="17.794468085106384"/>
    <m/>
    <m/>
    <m/>
    <n v="35"/>
    <x v="3"/>
    <x v="2"/>
    <s v="2010-35"/>
    <x v="0"/>
  </r>
  <r>
    <s v="2-49"/>
    <d v="2010-08-26T00:00:00"/>
    <n v="597.91"/>
    <n v="0"/>
    <n v="0"/>
    <n v="424.95"/>
    <n v="31"/>
    <n v="13.708064516129031"/>
    <n v="162.96"/>
    <n v="5"/>
    <n v="36"/>
    <n v="32.591999999999999"/>
    <n v="16.330833333333331"/>
    <m/>
    <m/>
    <m/>
    <n v="35"/>
    <x v="3"/>
    <x v="3"/>
    <s v="2010-35"/>
    <x v="0"/>
  </r>
  <r>
    <s v="2-49"/>
    <d v="2010-08-27T00:00:00"/>
    <n v="1515.91"/>
    <n v="0"/>
    <n v="0"/>
    <n v="1160.75"/>
    <n v="53"/>
    <n v="21.900943396226417"/>
    <n v="355.16"/>
    <n v="9"/>
    <n v="62"/>
    <n v="39.462222222222223"/>
    <n v="24.450161290322583"/>
    <m/>
    <m/>
    <m/>
    <n v="35"/>
    <x v="3"/>
    <x v="4"/>
    <s v="2010-35"/>
    <x v="0"/>
  </r>
  <r>
    <s v="2-49"/>
    <d v="2010-08-28T00:00:00"/>
    <n v="1319.73"/>
    <n v="0"/>
    <n v="0"/>
    <n v="626.29999999999995"/>
    <n v="26"/>
    <n v="24.088461538461537"/>
    <n v="693.43"/>
    <n v="12"/>
    <n v="38"/>
    <n v="57.785833333333329"/>
    <n v="34.729736842105261"/>
    <m/>
    <m/>
    <m/>
    <n v="35"/>
    <x v="3"/>
    <x v="5"/>
    <s v="2010-35"/>
    <x v="0"/>
  </r>
  <r>
    <m/>
    <d v="2010-08-29T00:00:00"/>
    <n v="6107.92"/>
    <n v="6518.29"/>
    <n v="12626.21"/>
    <m/>
    <n v="211"/>
    <n v="18.735656284130872"/>
    <n v="2086.02"/>
    <n v="44"/>
    <n v="255"/>
    <n v="43.783798941798942"/>
    <n v="24.219074290287605"/>
    <m/>
    <m/>
    <m/>
    <n v="36"/>
    <x v="3"/>
    <x v="6"/>
    <s v="2010-36"/>
    <x v="0"/>
  </r>
  <r>
    <s v="2-50"/>
    <d v="2010-08-30T00:00:00"/>
    <n v="1239.1300000000001"/>
    <n v="0"/>
    <n v="0"/>
    <n v="878.6"/>
    <n v="38"/>
    <n v="23.121052631578948"/>
    <n v="360.53"/>
    <n v="11"/>
    <n v="49"/>
    <n v="32.775454545454544"/>
    <n v="25.288367346938777"/>
    <m/>
    <m/>
    <m/>
    <n v="36"/>
    <x v="3"/>
    <x v="0"/>
    <s v="2010-36"/>
    <x v="0"/>
  </r>
  <r>
    <s v="2-50"/>
    <d v="2010-08-31T00:00:00"/>
    <n v="616.65"/>
    <n v="0"/>
    <n v="0"/>
    <n v="541.79999999999995"/>
    <n v="29"/>
    <n v="18.682758620689654"/>
    <n v="74.849999999999994"/>
    <n v="3"/>
    <n v="32"/>
    <n v="24.95"/>
    <n v="19.270312499999999"/>
    <m/>
    <m/>
    <m/>
    <n v="36"/>
    <x v="3"/>
    <x v="1"/>
    <s v="2010-36"/>
    <x v="0"/>
  </r>
  <r>
    <s v="2-50"/>
    <d v="2010-09-01T00:00:00"/>
    <n v="840.12"/>
    <n v="0"/>
    <n v="0"/>
    <n v="601.20000000000005"/>
    <n v="28"/>
    <n v="21.471428571428572"/>
    <n v="238.92"/>
    <n v="9"/>
    <n v="37"/>
    <n v="26.546666666666667"/>
    <n v="22.705945945945945"/>
    <m/>
    <m/>
    <m/>
    <n v="36"/>
    <x v="3"/>
    <x v="2"/>
    <s v="2010-36"/>
    <x v="0"/>
  </r>
  <r>
    <s v="2-50"/>
    <d v="2010-09-02T00:00:00"/>
    <n v="1148.6400000000001"/>
    <n v="0"/>
    <n v="0"/>
    <n v="754.7"/>
    <n v="44"/>
    <n v="17.152272727272727"/>
    <n v="393.94"/>
    <n v="4"/>
    <n v="48"/>
    <n v="98.484999999999999"/>
    <n v="23.930000000000003"/>
    <m/>
    <m/>
    <m/>
    <n v="36"/>
    <x v="3"/>
    <x v="3"/>
    <s v="2010-36"/>
    <x v="0"/>
  </r>
  <r>
    <s v="2-50"/>
    <d v="2010-09-03T00:00:00"/>
    <n v="1259.6300000000001"/>
    <n v="0"/>
    <n v="0"/>
    <n v="815.4"/>
    <n v="47"/>
    <n v="17.348936170212767"/>
    <n v="444.23"/>
    <n v="11"/>
    <n v="58"/>
    <n v="40.384545454545453"/>
    <n v="21.717758620689658"/>
    <m/>
    <m/>
    <m/>
    <n v="36"/>
    <x v="3"/>
    <x v="4"/>
    <s v="2010-36"/>
    <x v="0"/>
  </r>
  <r>
    <s v="2-50"/>
    <d v="2010-09-04T00:00:00"/>
    <n v="879.33"/>
    <n v="0"/>
    <n v="0"/>
    <n v="731.75"/>
    <n v="30"/>
    <n v="24.391666666666666"/>
    <n v="147.58000000000001"/>
    <n v="3"/>
    <n v="33"/>
    <n v="49.193333333333335"/>
    <n v="26.646363636363638"/>
    <m/>
    <m/>
    <m/>
    <n v="36"/>
    <x v="3"/>
    <x v="5"/>
    <s v="2010-36"/>
    <x v="0"/>
  </r>
  <r>
    <m/>
    <d v="2010-09-05T00:00:00"/>
    <n v="5983.5"/>
    <n v="3914.29"/>
    <n v="9897.7900000000009"/>
    <m/>
    <n v="216"/>
    <n v="20.361352564641557"/>
    <n v="1660.05"/>
    <n v="41"/>
    <n v="257"/>
    <n v="45.389166666666661"/>
    <n v="23.259791341656339"/>
    <m/>
    <m/>
    <m/>
    <n v="37"/>
    <x v="3"/>
    <x v="6"/>
    <s v="2010-37"/>
    <x v="0"/>
  </r>
  <r>
    <s v="2-51"/>
    <d v="2010-09-06T00:00:00"/>
    <n v="1453.02"/>
    <n v="0"/>
    <n v="0"/>
    <n v="575.70000000000005"/>
    <n v="34"/>
    <n v="16.932352941176472"/>
    <n v="877.32"/>
    <n v="7"/>
    <n v="41"/>
    <n v="125.33142857142857"/>
    <n v="35.439512195121949"/>
    <m/>
    <m/>
    <m/>
    <n v="37"/>
    <x v="3"/>
    <x v="0"/>
    <s v="2010-37"/>
    <x v="0"/>
  </r>
  <r>
    <s v="2-51"/>
    <d v="2010-09-07T00:00:00"/>
    <n v="704.5"/>
    <n v="0"/>
    <n v="0"/>
    <n v="527.54999999999995"/>
    <n v="29"/>
    <n v="18.191379310344825"/>
    <n v="176.95"/>
    <n v="7"/>
    <n v="36"/>
    <n v="25.278571428571428"/>
    <n v="19.569444444444443"/>
    <m/>
    <m/>
    <m/>
    <n v="37"/>
    <x v="3"/>
    <x v="1"/>
    <s v="2010-37"/>
    <x v="0"/>
  </r>
  <r>
    <s v="2-51"/>
    <d v="2010-09-08T00:00:00"/>
    <n v="1432.99"/>
    <n v="0"/>
    <n v="0"/>
    <n v="953.6"/>
    <n v="49"/>
    <n v="19.461224489795917"/>
    <n v="479.39"/>
    <n v="13"/>
    <n v="62"/>
    <n v="36.876153846153848"/>
    <n v="23.112741935483871"/>
    <m/>
    <m/>
    <m/>
    <n v="37"/>
    <x v="3"/>
    <x v="2"/>
    <s v="2010-37"/>
    <x v="0"/>
  </r>
  <r>
    <s v="2-51"/>
    <d v="2010-09-09T00:00:00"/>
    <n v="1150.9000000000001"/>
    <n v="0"/>
    <n v="0"/>
    <n v="526.85"/>
    <n v="42"/>
    <n v="12.544047619047619"/>
    <n v="624.04999999999995"/>
    <n v="13"/>
    <n v="55"/>
    <n v="48.003846153846148"/>
    <n v="20.925454545454546"/>
    <m/>
    <m/>
    <m/>
    <n v="37"/>
    <x v="3"/>
    <x v="3"/>
    <s v="2010-37"/>
    <x v="0"/>
  </r>
  <r>
    <s v="2-51"/>
    <d v="2010-09-10T00:00:00"/>
    <n v="1572.3"/>
    <n v="0"/>
    <n v="0"/>
    <n v="1169.75"/>
    <n v="55"/>
    <n v="21.268181818181819"/>
    <n v="402.55"/>
    <n v="11"/>
    <n v="66"/>
    <n v="36.595454545454544"/>
    <n v="23.822727272727271"/>
    <m/>
    <m/>
    <m/>
    <n v="37"/>
    <x v="3"/>
    <x v="4"/>
    <s v="2010-37"/>
    <x v="0"/>
  </r>
  <r>
    <s v="2-51"/>
    <d v="2010-09-11T00:00:00"/>
    <n v="877.11"/>
    <n v="0"/>
    <n v="0"/>
    <n v="485.85"/>
    <n v="23"/>
    <n v="21.123913043478261"/>
    <n v="391.26"/>
    <n v="11"/>
    <n v="34"/>
    <n v="35.56909090909091"/>
    <n v="25.79735294117647"/>
    <m/>
    <m/>
    <m/>
    <n v="37"/>
    <x v="3"/>
    <x v="5"/>
    <s v="2010-37"/>
    <x v="0"/>
  </r>
  <r>
    <m/>
    <d v="2010-09-12T00:00:00"/>
    <n v="7190.82"/>
    <n v="3706.64"/>
    <n v="10897.46"/>
    <m/>
    <n v="232"/>
    <n v="18.253516537004149"/>
    <n v="2951.5200000000004"/>
    <n v="62"/>
    <n v="294"/>
    <n v="51.275757575757581"/>
    <n v="24.777872222401424"/>
    <m/>
    <m/>
    <m/>
    <n v="38"/>
    <x v="3"/>
    <x v="6"/>
    <s v="2010-38"/>
    <x v="0"/>
  </r>
  <r>
    <s v="2-52"/>
    <d v="2010-09-13T00:00:00"/>
    <n v="900.47"/>
    <n v="0"/>
    <n v="0"/>
    <n v="577.54999999999995"/>
    <n v="38"/>
    <n v="15.198684210526315"/>
    <n v="322.92"/>
    <n v="8"/>
    <n v="46"/>
    <n v="40.365000000000002"/>
    <n v="19.575434782608696"/>
    <m/>
    <m/>
    <m/>
    <n v="38"/>
    <x v="3"/>
    <x v="0"/>
    <s v="2010-38"/>
    <x v="0"/>
  </r>
  <r>
    <s v="2-52"/>
    <d v="2010-09-14T00:00:00"/>
    <n v="1156.21"/>
    <n v="0"/>
    <n v="0"/>
    <n v="801.95"/>
    <n v="46"/>
    <n v="17.433695652173913"/>
    <n v="354.26"/>
    <n v="8"/>
    <n v="54"/>
    <n v="44.282499999999999"/>
    <n v="21.411296296296296"/>
    <m/>
    <m/>
    <m/>
    <n v="38"/>
    <x v="3"/>
    <x v="1"/>
    <s v="2010-38"/>
    <x v="0"/>
  </r>
  <r>
    <s v="2-52"/>
    <d v="2010-09-15T00:00:00"/>
    <n v="1017.86"/>
    <n v="0"/>
    <n v="0"/>
    <n v="680.65"/>
    <n v="27"/>
    <n v="25.209259259259259"/>
    <n v="337.21"/>
    <n v="5"/>
    <n v="32"/>
    <n v="67.441999999999993"/>
    <n v="31.808124999999997"/>
    <m/>
    <m/>
    <m/>
    <n v="38"/>
    <x v="3"/>
    <x v="2"/>
    <s v="2010-38"/>
    <x v="0"/>
  </r>
  <r>
    <s v="2-52"/>
    <d v="2010-09-16T00:00:00"/>
    <n v="1243.68"/>
    <n v="0"/>
    <n v="0"/>
    <n v="973.6"/>
    <n v="41"/>
    <n v="23.746341463414634"/>
    <n v="270.08"/>
    <n v="10"/>
    <n v="51"/>
    <n v="27.007999999999999"/>
    <n v="24.385882352941177"/>
    <m/>
    <m/>
    <m/>
    <n v="38"/>
    <x v="3"/>
    <x v="3"/>
    <s v="2010-38"/>
    <x v="0"/>
  </r>
  <r>
    <s v="2-52"/>
    <d v="2010-09-17T00:00:00"/>
    <n v="1941.94"/>
    <n v="0"/>
    <n v="0"/>
    <n v="887.31"/>
    <n v="44"/>
    <n v="20.166136363636362"/>
    <n v="1054.6300000000001"/>
    <n v="12"/>
    <n v="56"/>
    <n v="87.885833333333338"/>
    <n v="34.677500000000002"/>
    <m/>
    <m/>
    <m/>
    <n v="38"/>
    <x v="3"/>
    <x v="4"/>
    <s v="2010-38"/>
    <x v="0"/>
  </r>
  <r>
    <s v="2-52"/>
    <d v="2010-09-18T00:00:00"/>
    <n v="1816.76"/>
    <n v="0"/>
    <n v="0"/>
    <n v="693.63"/>
    <n v="35"/>
    <n v="19.818000000000001"/>
    <n v="1123.1300000000001"/>
    <n v="7"/>
    <n v="42"/>
    <n v="160.44714285714286"/>
    <n v="43.256190476190483"/>
    <m/>
    <m/>
    <m/>
    <n v="38"/>
    <x v="3"/>
    <x v="5"/>
    <s v="2010-38"/>
    <x v="0"/>
  </r>
  <r>
    <m/>
    <d v="2010-09-19T00:00:00"/>
    <n v="8076.92"/>
    <n v="4345.4399999999996"/>
    <n v="12422.36"/>
    <m/>
    <n v="231"/>
    <n v="20.26201949150175"/>
    <n v="3462.2300000000005"/>
    <n v="50"/>
    <n v="281"/>
    <n v="71.238412698412702"/>
    <n v="29.185738151339439"/>
    <m/>
    <m/>
    <m/>
    <n v="39"/>
    <x v="3"/>
    <x v="6"/>
    <s v="2010-39"/>
    <x v="0"/>
  </r>
  <r>
    <s v="3-01"/>
    <d v="2010-09-20T00:00:00"/>
    <n v="1099.8"/>
    <n v="0"/>
    <n v="0"/>
    <n v="762.65"/>
    <n v="48"/>
    <n v="15.888541666666667"/>
    <n v="337.15"/>
    <n v="5"/>
    <n v="53"/>
    <n v="67.429999999999993"/>
    <n v="20.750943396226415"/>
    <m/>
    <m/>
    <m/>
    <n v="39"/>
    <x v="3"/>
    <x v="0"/>
    <s v="2010-39"/>
    <x v="0"/>
  </r>
  <r>
    <s v="3-01"/>
    <d v="2010-09-21T00:00:00"/>
    <n v="777.92"/>
    <n v="0"/>
    <n v="0"/>
    <n v="486.35"/>
    <n v="33"/>
    <n v="14.737878787878788"/>
    <n v="291.57"/>
    <n v="9"/>
    <n v="42"/>
    <n v="32.396666666666668"/>
    <n v="18.521904761904764"/>
    <m/>
    <m/>
    <m/>
    <n v="39"/>
    <x v="3"/>
    <x v="1"/>
    <s v="2010-39"/>
    <x v="0"/>
  </r>
  <r>
    <s v="3-01"/>
    <d v="2010-09-22T00:00:00"/>
    <n v="734.32"/>
    <n v="0"/>
    <n v="0"/>
    <n v="622.75"/>
    <n v="42"/>
    <n v="14.827380952380953"/>
    <n v="111.57"/>
    <n v="5"/>
    <n v="47"/>
    <n v="22.314"/>
    <n v="15.62382978723404"/>
    <m/>
    <m/>
    <m/>
    <n v="39"/>
    <x v="3"/>
    <x v="2"/>
    <s v="2010-39"/>
    <x v="0"/>
  </r>
  <r>
    <s v="3-01"/>
    <d v="2010-09-23T00:00:00"/>
    <n v="1195.3800000000001"/>
    <n v="0"/>
    <n v="0"/>
    <n v="674.2"/>
    <n v="45"/>
    <n v="14.982222222222223"/>
    <n v="521.17999999999995"/>
    <n v="11"/>
    <n v="56"/>
    <n v="47.379999999999995"/>
    <n v="21.346071428571431"/>
    <m/>
    <m/>
    <m/>
    <n v="39"/>
    <x v="3"/>
    <x v="3"/>
    <s v="2010-39"/>
    <x v="0"/>
  </r>
  <r>
    <s v="3-01"/>
    <d v="2010-09-24T00:00:00"/>
    <n v="2244.6799999999998"/>
    <n v="0"/>
    <n v="0"/>
    <n v="1527.9"/>
    <n v="52"/>
    <n v="29.382692307692309"/>
    <n v="716.78"/>
    <n v="14"/>
    <n v="66"/>
    <n v="51.198571428571427"/>
    <n v="34.010303030303035"/>
    <m/>
    <m/>
    <m/>
    <n v="39"/>
    <x v="3"/>
    <x v="4"/>
    <s v="2010-39"/>
    <x v="0"/>
  </r>
  <r>
    <s v="3-01"/>
    <d v="2010-09-25T00:00:00"/>
    <n v="1254.69"/>
    <n v="0"/>
    <n v="0"/>
    <n v="1057.7"/>
    <n v="43"/>
    <n v="24.597674418604651"/>
    <n v="196.99"/>
    <n v="4"/>
    <n v="47"/>
    <n v="49.247500000000002"/>
    <n v="26.695531914893618"/>
    <m/>
    <m/>
    <m/>
    <n v="39"/>
    <x v="3"/>
    <x v="5"/>
    <s v="2010-39"/>
    <x v="0"/>
  </r>
  <r>
    <m/>
    <d v="2010-09-26T00:00:00"/>
    <n v="7306.7900000000009"/>
    <n v="4122.72"/>
    <n v="11429.510000000002"/>
    <m/>
    <n v="263"/>
    <n v="19.069398392574264"/>
    <n v="2175.2399999999998"/>
    <n v="48"/>
    <n v="311"/>
    <n v="44.994456349206338"/>
    <n v="22.824764053188886"/>
    <m/>
    <m/>
    <m/>
    <n v="40"/>
    <x v="3"/>
    <x v="6"/>
    <s v="2010-40"/>
    <x v="0"/>
  </r>
  <r>
    <s v="3-02"/>
    <d v="2010-09-27T00:00:00"/>
    <n v="718.95"/>
    <n v="0"/>
    <n v="0"/>
    <n v="426.8"/>
    <n v="20"/>
    <n v="21.34"/>
    <n v="292.14999999999998"/>
    <n v="7"/>
    <n v="27"/>
    <n v="41.73571428571428"/>
    <n v="26.62777777777778"/>
    <m/>
    <m/>
    <m/>
    <n v="40"/>
    <x v="3"/>
    <x v="0"/>
    <s v="2010-40"/>
    <x v="0"/>
  </r>
  <r>
    <s v="3-02"/>
    <d v="2010-09-28T00:00:00"/>
    <n v="1025.1600000000001"/>
    <n v="0"/>
    <n v="0"/>
    <n v="748.2"/>
    <n v="49"/>
    <n v="15.269387755102041"/>
    <n v="276.95999999999998"/>
    <n v="8"/>
    <n v="57"/>
    <n v="34.619999999999997"/>
    <n v="17.985263157894739"/>
    <m/>
    <m/>
    <m/>
    <n v="40"/>
    <x v="3"/>
    <x v="1"/>
    <s v="2010-40"/>
    <x v="0"/>
  </r>
  <r>
    <s v="3-02"/>
    <d v="2010-09-29T00:00:00"/>
    <n v="1068.73"/>
    <n v="0"/>
    <n v="0"/>
    <n v="758"/>
    <n v="40"/>
    <n v="18.95"/>
    <n v="310.73"/>
    <n v="7"/>
    <n v="47"/>
    <n v="44.39"/>
    <n v="22.738936170212767"/>
    <m/>
    <m/>
    <m/>
    <n v="40"/>
    <x v="3"/>
    <x v="2"/>
    <s v="2010-40"/>
    <x v="0"/>
  </r>
  <r>
    <s v="3-02"/>
    <d v="2010-09-30T00:00:00"/>
    <n v="1444.93"/>
    <n v="0"/>
    <n v="0"/>
    <n v="879.75"/>
    <n v="54"/>
    <n v="16.291666666666668"/>
    <n v="565.17999999999995"/>
    <n v="13"/>
    <n v="67"/>
    <n v="43.475384615384613"/>
    <n v="21.566119402985073"/>
    <m/>
    <m/>
    <m/>
    <n v="40"/>
    <x v="3"/>
    <x v="3"/>
    <s v="2010-40"/>
    <x v="0"/>
  </r>
  <r>
    <s v="3-02"/>
    <d v="2010-10-01T00:00:00"/>
    <n v="1688.21"/>
    <n v="0"/>
    <n v="0"/>
    <n v="1067.3499999999999"/>
    <n v="42"/>
    <n v="25.413095238095234"/>
    <n v="620.86"/>
    <n v="15"/>
    <n v="57"/>
    <n v="41.390666666666668"/>
    <n v="29.617719298245614"/>
    <m/>
    <m/>
    <m/>
    <n v="40"/>
    <x v="3"/>
    <x v="4"/>
    <s v="2010-40"/>
    <x v="0"/>
  </r>
  <r>
    <s v="3-02"/>
    <d v="2010-10-02T00:00:00"/>
    <n v="1181.9000000000001"/>
    <n v="0"/>
    <n v="0"/>
    <n v="737.7"/>
    <n v="27"/>
    <n v="27.322222222222223"/>
    <n v="444.2"/>
    <n v="10"/>
    <n v="37"/>
    <n v="44.42"/>
    <n v="31.943243243243245"/>
    <m/>
    <m/>
    <m/>
    <n v="40"/>
    <x v="3"/>
    <x v="5"/>
    <s v="2010-40"/>
    <x v="0"/>
  </r>
  <r>
    <m/>
    <d v="2010-10-03T00:00:00"/>
    <n v="7127.880000000001"/>
    <n v="3731.96"/>
    <n v="10859.84"/>
    <m/>
    <n v="232"/>
    <n v="20.764395313681028"/>
    <n v="2510.08"/>
    <n v="60"/>
    <n v="292"/>
    <n v="41.671960927960924"/>
    <n v="25.079843175059867"/>
    <m/>
    <m/>
    <m/>
    <n v="41"/>
    <x v="3"/>
    <x v="6"/>
    <s v="2010-41"/>
    <x v="0"/>
  </r>
  <r>
    <s v="3-03"/>
    <d v="2010-10-04T00:00:00"/>
    <n v="861.71"/>
    <n v="0"/>
    <n v="0"/>
    <n v="699.45"/>
    <n v="38"/>
    <n v="18.406578947368423"/>
    <n v="162.26"/>
    <n v="6"/>
    <n v="44"/>
    <n v="27.043333333333333"/>
    <n v="19.584318181818183"/>
    <m/>
    <m/>
    <m/>
    <n v="41"/>
    <x v="3"/>
    <x v="0"/>
    <s v="2010-41"/>
    <x v="0"/>
  </r>
  <r>
    <s v="3-03"/>
    <d v="2010-10-05T00:00:00"/>
    <n v="868.09"/>
    <n v="0"/>
    <n v="0"/>
    <n v="742.85"/>
    <n v="40"/>
    <n v="18.571249999999999"/>
    <n v="125.24"/>
    <n v="2"/>
    <n v="42"/>
    <n v="62.62"/>
    <n v="20.668809523809525"/>
    <m/>
    <m/>
    <m/>
    <n v="41"/>
    <x v="3"/>
    <x v="1"/>
    <s v="2010-41"/>
    <x v="0"/>
  </r>
  <r>
    <s v="3-03"/>
    <d v="2010-10-06T00:00:00"/>
    <n v="1305.04"/>
    <n v="0"/>
    <n v="0"/>
    <n v="836.8"/>
    <n v="43"/>
    <n v="19.460465116279067"/>
    <n v="468.24"/>
    <n v="10"/>
    <n v="53"/>
    <n v="46.823999999999998"/>
    <n v="24.623396226415093"/>
    <m/>
    <m/>
    <m/>
    <n v="41"/>
    <x v="3"/>
    <x v="2"/>
    <s v="2010-41"/>
    <x v="0"/>
  </r>
  <r>
    <s v="3-03"/>
    <d v="2010-10-07T00:00:00"/>
    <n v="931.86"/>
    <n v="0"/>
    <n v="0"/>
    <n v="533.35"/>
    <n v="39"/>
    <n v="13.675641025641026"/>
    <n v="398.51"/>
    <n v="10"/>
    <n v="49"/>
    <n v="39.850999999999999"/>
    <n v="19.017551020408163"/>
    <m/>
    <m/>
    <m/>
    <n v="41"/>
    <x v="3"/>
    <x v="3"/>
    <s v="2010-41"/>
    <x v="0"/>
  </r>
  <r>
    <s v="3-03"/>
    <d v="2010-10-08T00:00:00"/>
    <n v="2204.38"/>
    <n v="0"/>
    <n v="0"/>
    <n v="1414.7"/>
    <n v="52"/>
    <n v="27.205769230769231"/>
    <n v="789.68"/>
    <n v="12"/>
    <n v="64"/>
    <n v="65.806666666666658"/>
    <n v="34.443437500000002"/>
    <m/>
    <m/>
    <m/>
    <n v="41"/>
    <x v="3"/>
    <x v="4"/>
    <s v="2010-41"/>
    <x v="0"/>
  </r>
  <r>
    <s v="3-03"/>
    <d v="2010-10-09T00:00:00"/>
    <n v="1019.24"/>
    <n v="0"/>
    <n v="0"/>
    <n v="647.24"/>
    <n v="26"/>
    <n v="24.893846153846155"/>
    <n v="372.04"/>
    <n v="12"/>
    <n v="38"/>
    <n v="31.003333333333334"/>
    <n v="26.823157894736841"/>
    <m/>
    <m/>
    <m/>
    <n v="41"/>
    <x v="3"/>
    <x v="5"/>
    <s v="2010-41"/>
    <x v="0"/>
  </r>
  <r>
    <m/>
    <d v="2010-10-10T00:00:00"/>
    <n v="7190.32"/>
    <n v="3489.25"/>
    <n v="10679.57"/>
    <m/>
    <n v="238"/>
    <n v="20.368925078983985"/>
    <n v="2315.9699999999998"/>
    <n v="52"/>
    <n v="290"/>
    <n v="45.524722222222216"/>
    <n v="24.193445057864636"/>
    <m/>
    <m/>
    <m/>
    <n v="42"/>
    <x v="3"/>
    <x v="6"/>
    <s v="2010-42"/>
    <x v="0"/>
  </r>
  <r>
    <s v="3-04"/>
    <d v="2010-10-11T00:00:00"/>
    <n v="762.89"/>
    <n v="0"/>
    <n v="0"/>
    <n v="549.1"/>
    <n v="37"/>
    <n v="14.840540540540541"/>
    <n v="213.82"/>
    <n v="6"/>
    <n v="43"/>
    <n v="35.636666666666663"/>
    <n v="17.742325581395349"/>
    <m/>
    <m/>
    <m/>
    <n v="42"/>
    <x v="3"/>
    <x v="0"/>
    <s v="2010-42"/>
    <x v="0"/>
  </r>
  <r>
    <s v="3-04"/>
    <d v="2010-10-12T00:00:00"/>
    <n v="1249.4000000000001"/>
    <n v="0"/>
    <n v="0"/>
    <n v="767.9"/>
    <n v="41"/>
    <n v="18.729268292682928"/>
    <n v="481.5"/>
    <n v="7"/>
    <n v="48"/>
    <n v="68.785714285714292"/>
    <n v="26.029166666666669"/>
    <m/>
    <m/>
    <m/>
    <n v="42"/>
    <x v="3"/>
    <x v="1"/>
    <s v="2010-42"/>
    <x v="0"/>
  </r>
  <r>
    <s v="3-04"/>
    <d v="2010-10-13T00:00:00"/>
    <n v="1126.08"/>
    <n v="0"/>
    <n v="0"/>
    <n v="592.54999999999995"/>
    <n v="39"/>
    <n v="15.193589743589742"/>
    <n v="533.53"/>
    <n v="7"/>
    <n v="46"/>
    <n v="76.218571428571423"/>
    <n v="24.479999999999997"/>
    <m/>
    <m/>
    <m/>
    <n v="42"/>
    <x v="3"/>
    <x v="2"/>
    <s v="2010-42"/>
    <x v="0"/>
  </r>
  <r>
    <s v="3-04"/>
    <d v="2010-10-14T00:00:00"/>
    <n v="1098.81"/>
    <n v="0"/>
    <n v="0"/>
    <n v="579.85"/>
    <n v="37"/>
    <n v="15.671621621621622"/>
    <n v="518.96"/>
    <n v="4"/>
    <n v="41"/>
    <n v="129.74"/>
    <n v="26.800243902439021"/>
    <m/>
    <m/>
    <m/>
    <n v="42"/>
    <x v="3"/>
    <x v="3"/>
    <s v="2010-42"/>
    <x v="0"/>
  </r>
  <r>
    <s v="3-04"/>
    <d v="2010-10-15T00:00:00"/>
    <n v="1886.34"/>
    <n v="0"/>
    <n v="0"/>
    <n v="1285.2"/>
    <n v="59"/>
    <n v="21.783050847457627"/>
    <n v="601.13"/>
    <n v="14"/>
    <n v="73"/>
    <n v="42.937857142857141"/>
    <n v="25.840136986301371"/>
    <m/>
    <m/>
    <m/>
    <n v="42"/>
    <x v="3"/>
    <x v="4"/>
    <s v="2010-42"/>
    <x v="0"/>
  </r>
  <r>
    <s v="3-04"/>
    <d v="2010-10-16T00:00:00"/>
    <n v="962.09"/>
    <n v="0"/>
    <n v="0"/>
    <n v="583.4"/>
    <n v="22"/>
    <n v="26.518181818181816"/>
    <n v="378.69"/>
    <n v="9"/>
    <n v="31"/>
    <n v="42.076666666666668"/>
    <n v="31.035161290322577"/>
    <m/>
    <m/>
    <m/>
    <n v="42"/>
    <x v="3"/>
    <x v="5"/>
    <s v="2010-42"/>
    <x v="0"/>
  </r>
  <r>
    <m/>
    <d v="2010-10-17T00:00:00"/>
    <n v="7085.6100000000006"/>
    <n v="2266.5100000000002"/>
    <n v="9352.1200000000008"/>
    <m/>
    <n v="235"/>
    <n v="18.789375477345711"/>
    <n v="2727.63"/>
    <n v="47"/>
    <n v="282"/>
    <n v="65.899246031746031"/>
    <n v="25.321172404520834"/>
    <m/>
    <m/>
    <m/>
    <n v="43"/>
    <x v="3"/>
    <x v="6"/>
    <s v="2010-43"/>
    <x v="0"/>
  </r>
  <r>
    <s v="3-05"/>
    <d v="2010-10-18T00:00:00"/>
    <n v="768.44"/>
    <n v="0"/>
    <n v="0"/>
    <n v="441.15"/>
    <n v="35"/>
    <n v="12.604285714285714"/>
    <n v="327.29000000000002"/>
    <n v="5"/>
    <n v="40"/>
    <n v="65.457999999999998"/>
    <n v="19.211000000000002"/>
    <m/>
    <m/>
    <m/>
    <n v="43"/>
    <x v="3"/>
    <x v="0"/>
    <s v="2010-43"/>
    <x v="0"/>
  </r>
  <r>
    <s v="3-05"/>
    <d v="2010-10-19T00:00:00"/>
    <n v="1116.69"/>
    <n v="0"/>
    <n v="0"/>
    <n v="648.25"/>
    <n v="38"/>
    <n v="17.059210526315791"/>
    <n v="468.44"/>
    <n v="10"/>
    <n v="48"/>
    <n v="46.844000000000001"/>
    <n v="23.264375000000001"/>
    <m/>
    <m/>
    <m/>
    <n v="43"/>
    <x v="3"/>
    <x v="1"/>
    <s v="2010-43"/>
    <x v="0"/>
  </r>
  <r>
    <s v="3-05"/>
    <d v="2010-10-20T00:00:00"/>
    <n v="1155.9000000000001"/>
    <n v="0"/>
    <n v="0"/>
    <n v="671.15"/>
    <n v="34"/>
    <n v="19.73970588235294"/>
    <n v="484.75"/>
    <n v="10"/>
    <n v="44"/>
    <n v="48.475000000000001"/>
    <n v="26.270454545454548"/>
    <m/>
    <m/>
    <m/>
    <n v="43"/>
    <x v="3"/>
    <x v="2"/>
    <s v="2010-43"/>
    <x v="0"/>
  </r>
  <r>
    <s v="3-05"/>
    <d v="2010-10-21T00:00:00"/>
    <n v="1581.87"/>
    <n v="0"/>
    <n v="0"/>
    <n v="1057"/>
    <n v="49"/>
    <n v="21.571428571428573"/>
    <n v="524.87"/>
    <n v="9"/>
    <n v="58"/>
    <n v="58.318888888888893"/>
    <n v="27.273620689655171"/>
    <m/>
    <m/>
    <m/>
    <n v="43"/>
    <x v="3"/>
    <x v="3"/>
    <s v="2010-43"/>
    <x v="0"/>
  </r>
  <r>
    <s v="3-05"/>
    <d v="2010-10-22T00:00:00"/>
    <n v="1224.53"/>
    <n v="0"/>
    <n v="0"/>
    <n v="832.75"/>
    <n v="39"/>
    <n v="21.352564102564102"/>
    <n v="391.78"/>
    <n v="10"/>
    <n v="49"/>
    <n v="39.177999999999997"/>
    <n v="24.990408163265304"/>
    <m/>
    <m/>
    <m/>
    <n v="43"/>
    <x v="3"/>
    <x v="4"/>
    <s v="2010-43"/>
    <x v="0"/>
  </r>
  <r>
    <s v="3-05"/>
    <d v="2010-10-23T00:00:00"/>
    <n v="1086.3699999999999"/>
    <n v="0"/>
    <n v="0"/>
    <n v="761.9"/>
    <n v="30"/>
    <n v="25.396666666666665"/>
    <n v="324.47000000000003"/>
    <n v="8"/>
    <n v="38"/>
    <n v="40.558750000000003"/>
    <n v="28.588684210526313"/>
    <m/>
    <m/>
    <m/>
    <n v="43"/>
    <x v="3"/>
    <x v="5"/>
    <s v="2010-43"/>
    <x v="0"/>
  </r>
  <r>
    <m/>
    <d v="2010-10-24T00:00:00"/>
    <n v="6933.7999999999993"/>
    <n v="2539.0500000000002"/>
    <n v="9472.8499999999985"/>
    <m/>
    <n v="225"/>
    <n v="19.620643577268961"/>
    <n v="2521.6000000000004"/>
    <n v="52"/>
    <n v="277"/>
    <n v="49.805439814814825"/>
    <n v="24.93309043481689"/>
    <m/>
    <m/>
    <m/>
    <n v="44"/>
    <x v="3"/>
    <x v="6"/>
    <s v="2010-44"/>
    <x v="0"/>
  </r>
  <r>
    <s v="3-06"/>
    <d v="2010-10-25T00:00:00"/>
    <n v="1282.5999999999999"/>
    <n v="0"/>
    <n v="0"/>
    <n v="981.9"/>
    <n v="55"/>
    <n v="17.852727272727272"/>
    <n v="300.7"/>
    <n v="10"/>
    <n v="65"/>
    <n v="30.07"/>
    <n v="19.732307692307693"/>
    <m/>
    <m/>
    <m/>
    <n v="44"/>
    <x v="3"/>
    <x v="0"/>
    <s v="2010-44"/>
    <x v="0"/>
  </r>
  <r>
    <s v="3-06"/>
    <d v="2010-10-26T00:00:00"/>
    <n v="729.51"/>
    <n v="0"/>
    <n v="0"/>
    <n v="542.70000000000005"/>
    <n v="34"/>
    <n v="15.961764705882354"/>
    <n v="186.81"/>
    <n v="10"/>
    <n v="44"/>
    <n v="18.681000000000001"/>
    <n v="16.579772727272726"/>
    <m/>
    <m/>
    <m/>
    <n v="44"/>
    <x v="3"/>
    <x v="1"/>
    <s v="2010-44"/>
    <x v="0"/>
  </r>
  <r>
    <s v="3-06"/>
    <d v="2010-10-27T00:00:00"/>
    <n v="967.97"/>
    <n v="0"/>
    <n v="0"/>
    <n v="781.45"/>
    <n v="39"/>
    <n v="20.03717948717949"/>
    <n v="186.52"/>
    <n v="6"/>
    <n v="45"/>
    <n v="31.08666666666667"/>
    <n v="21.510444444444445"/>
    <m/>
    <m/>
    <m/>
    <n v="44"/>
    <x v="3"/>
    <x v="2"/>
    <s v="2010-44"/>
    <x v="0"/>
  </r>
  <r>
    <s v="3-06"/>
    <d v="2010-10-28T00:00:00"/>
    <n v="1418.28"/>
    <n v="0"/>
    <n v="0"/>
    <n v="966.55"/>
    <n v="36"/>
    <n v="26.848611111111111"/>
    <n v="451.73"/>
    <n v="14"/>
    <n v="50"/>
    <n v="32.26642857142857"/>
    <n v="28.365600000000001"/>
    <m/>
    <m/>
    <m/>
    <n v="44"/>
    <x v="3"/>
    <x v="3"/>
    <s v="2010-44"/>
    <x v="0"/>
  </r>
  <r>
    <s v="3-06"/>
    <d v="2010-10-29T00:00:00"/>
    <n v="1977.75"/>
    <n v="0"/>
    <n v="0"/>
    <n v="878.3"/>
    <n v="46"/>
    <n v="19.093478260869563"/>
    <n v="1099.45"/>
    <n v="17"/>
    <n v="63"/>
    <n v="64.673529411764704"/>
    <n v="31.392857142857142"/>
    <m/>
    <m/>
    <m/>
    <n v="44"/>
    <x v="3"/>
    <x v="4"/>
    <s v="2010-44"/>
    <x v="0"/>
  </r>
  <r>
    <s v="3-06"/>
    <d v="2010-10-30T00:00:00"/>
    <n v="895.06"/>
    <n v="0"/>
    <n v="0"/>
    <n v="591.75"/>
    <n v="23"/>
    <n v="25.728260869565219"/>
    <n v="299.31"/>
    <n v="7"/>
    <n v="30"/>
    <n v="42.758571428571429"/>
    <n v="29.701999999999998"/>
    <m/>
    <m/>
    <m/>
    <n v="44"/>
    <x v="3"/>
    <x v="5"/>
    <s v="2010-44"/>
    <x v="0"/>
  </r>
  <r>
    <m/>
    <d v="2010-10-31T00:00:00"/>
    <n v="7271.17"/>
    <n v="3730.31"/>
    <n v="11001.48"/>
    <m/>
    <n v="233"/>
    <n v="20.920336951222499"/>
    <n v="2524.52"/>
    <n v="64"/>
    <n v="297"/>
    <n v="36.589366013071896"/>
    <n v="24.547163667813667"/>
    <m/>
    <m/>
    <m/>
    <n v="45"/>
    <x v="3"/>
    <x v="6"/>
    <s v="2010-45"/>
    <x v="0"/>
  </r>
  <r>
    <s v="3-07"/>
    <d v="2010-11-01T00:00:00"/>
    <n v="726.83"/>
    <n v="0"/>
    <n v="0"/>
    <n v="446.2"/>
    <n v="29"/>
    <n v="15.386206896551723"/>
    <n v="280.63"/>
    <n v="10"/>
    <n v="39"/>
    <n v="28.062999999999999"/>
    <n v="18.636666666666663"/>
    <m/>
    <m/>
    <m/>
    <n v="45"/>
    <x v="3"/>
    <x v="0"/>
    <s v="2010-45"/>
    <x v="0"/>
  </r>
  <r>
    <s v="3-07"/>
    <d v="2010-11-02T00:00:00"/>
    <n v="585.87"/>
    <n v="0"/>
    <n v="0"/>
    <n v="508.1"/>
    <n v="38"/>
    <n v="13.371052631578948"/>
    <n v="77.77"/>
    <n v="2"/>
    <n v="40"/>
    <n v="38.884999999999998"/>
    <n v="14.646750000000001"/>
    <m/>
    <m/>
    <m/>
    <n v="45"/>
    <x v="3"/>
    <x v="1"/>
    <s v="2010-45"/>
    <x v="0"/>
  </r>
  <r>
    <s v="3-07"/>
    <d v="2010-11-03T00:00:00"/>
    <n v="1733.55"/>
    <n v="0"/>
    <n v="0"/>
    <n v="1019.1"/>
    <n v="50"/>
    <n v="20.382000000000001"/>
    <n v="714.45"/>
    <n v="9"/>
    <n v="59"/>
    <n v="79.38333333333334"/>
    <n v="29.382203389830511"/>
    <m/>
    <m/>
    <m/>
    <n v="45"/>
    <x v="3"/>
    <x v="2"/>
    <s v="2010-45"/>
    <x v="0"/>
  </r>
  <r>
    <s v="3-07"/>
    <d v="2010-11-04T00:00:00"/>
    <n v="776.68"/>
    <n v="0"/>
    <n v="0"/>
    <n v="445.85"/>
    <n v="29"/>
    <n v="15.374137931034484"/>
    <n v="330.83"/>
    <n v="8"/>
    <n v="37"/>
    <n v="41.353749999999998"/>
    <n v="20.991351351351351"/>
    <m/>
    <m/>
    <m/>
    <n v="45"/>
    <x v="3"/>
    <x v="3"/>
    <s v="2010-45"/>
    <x v="0"/>
  </r>
  <r>
    <s v="3-07"/>
    <d v="2010-11-05T00:00:00"/>
    <n v="1892.79"/>
    <n v="0"/>
    <n v="0"/>
    <n v="1289.9000000000001"/>
    <n v="46"/>
    <n v="28.041304347826088"/>
    <n v="602.89"/>
    <n v="14"/>
    <n v="60"/>
    <n v="43.063571428571429"/>
    <n v="31.546499999999998"/>
    <m/>
    <m/>
    <m/>
    <n v="45"/>
    <x v="3"/>
    <x v="4"/>
    <s v="2010-45"/>
    <x v="0"/>
  </r>
  <r>
    <s v="3-07"/>
    <d v="2010-11-06T00:00:00"/>
    <n v="1067.07"/>
    <n v="0"/>
    <n v="0"/>
    <n v="659.1"/>
    <n v="34"/>
    <n v="19.38529411764706"/>
    <n v="407.97"/>
    <n v="8"/>
    <n v="42"/>
    <n v="50.996250000000003"/>
    <n v="25.406428571428574"/>
    <m/>
    <m/>
    <m/>
    <n v="45"/>
    <x v="3"/>
    <x v="5"/>
    <s v="2010-45"/>
    <x v="0"/>
  </r>
  <r>
    <m/>
    <d v="2010-11-07T00:00:00"/>
    <n v="6782.7899999999991"/>
    <n v="2591.9699999999998"/>
    <n v="9374.7599999999984"/>
    <m/>
    <n v="226"/>
    <n v="18.65666598743972"/>
    <n v="2414.54"/>
    <n v="51"/>
    <n v="277"/>
    <n v="46.957484126984127"/>
    <n v="23.434983329879515"/>
    <m/>
    <m/>
    <m/>
    <n v="46"/>
    <x v="3"/>
    <x v="6"/>
    <s v="2010-46"/>
    <x v="0"/>
  </r>
  <r>
    <s v="3-08"/>
    <d v="2010-11-08T00:00:00"/>
    <n v="1067.6500000000001"/>
    <n v="0"/>
    <n v="0"/>
    <n v="919.45"/>
    <n v="52"/>
    <n v="17.681730769230771"/>
    <n v="148.19999999999999"/>
    <n v="6"/>
    <n v="58"/>
    <n v="24.7"/>
    <n v="18.407758620689656"/>
    <m/>
    <m/>
    <m/>
    <n v="46"/>
    <x v="3"/>
    <x v="0"/>
    <s v="2010-46"/>
    <x v="0"/>
  </r>
  <r>
    <s v="3-08"/>
    <d v="2010-11-09T00:00:00"/>
    <n v="708.35"/>
    <n v="0"/>
    <n v="0"/>
    <n v="540.4"/>
    <n v="48"/>
    <n v="11.258333333333333"/>
    <n v="167.95"/>
    <n v="8"/>
    <n v="56"/>
    <n v="20.993749999999999"/>
    <n v="12.649107142857142"/>
    <m/>
    <m/>
    <m/>
    <n v="46"/>
    <x v="3"/>
    <x v="1"/>
    <s v="2010-46"/>
    <x v="0"/>
  </r>
  <r>
    <s v="3-08"/>
    <d v="2010-11-10T00:00:00"/>
    <n v="879.21"/>
    <n v="0"/>
    <n v="0"/>
    <n v="696.7"/>
    <n v="37"/>
    <n v="18.829729729729731"/>
    <n v="182.51"/>
    <n v="3"/>
    <n v="40"/>
    <n v="60.836666666666666"/>
    <n v="21.980250000000002"/>
    <m/>
    <m/>
    <m/>
    <n v="46"/>
    <x v="3"/>
    <x v="2"/>
    <s v="2010-46"/>
    <x v="0"/>
  </r>
  <r>
    <s v="3-08"/>
    <d v="2010-11-11T00:00:00"/>
    <n v="1600.53"/>
    <n v="0"/>
    <n v="0"/>
    <n v="980.45"/>
    <n v="49"/>
    <n v="20.009183673469387"/>
    <n v="620.08000000000004"/>
    <n v="14"/>
    <n v="63"/>
    <n v="44.291428571428575"/>
    <n v="25.405238095238097"/>
    <m/>
    <m/>
    <m/>
    <n v="46"/>
    <x v="3"/>
    <x v="3"/>
    <s v="2010-46"/>
    <x v="0"/>
  </r>
  <r>
    <s v="3-08"/>
    <d v="2010-11-12T00:00:00"/>
    <n v="2642.23"/>
    <n v="0"/>
    <n v="0"/>
    <n v="1442.75"/>
    <n v="52"/>
    <n v="27.745192307692307"/>
    <n v="1199.48"/>
    <n v="15"/>
    <n v="67"/>
    <n v="79.965333333333334"/>
    <n v="39.436268656716415"/>
    <m/>
    <m/>
    <m/>
    <n v="46"/>
    <x v="3"/>
    <x v="4"/>
    <s v="2010-46"/>
    <x v="0"/>
  </r>
  <r>
    <s v="3-08"/>
    <d v="2010-11-13T00:00:00"/>
    <n v="1155.99"/>
    <n v="0"/>
    <n v="0"/>
    <n v="586.95000000000005"/>
    <n v="34"/>
    <n v="17.263235294117649"/>
    <n v="569.04"/>
    <n v="11"/>
    <n v="45"/>
    <n v="51.730909090909087"/>
    <n v="25.688666666666666"/>
    <m/>
    <m/>
    <m/>
    <n v="46"/>
    <x v="3"/>
    <x v="5"/>
    <s v="2010-46"/>
    <x v="0"/>
  </r>
  <r>
    <m/>
    <d v="2010-11-14T00:00:00"/>
    <n v="8053.9599999999991"/>
    <n v="3759.59"/>
    <n v="11813.55"/>
    <m/>
    <n v="272"/>
    <n v="18.797900851262195"/>
    <n v="2887.26"/>
    <n v="57"/>
    <n v="329"/>
    <n v="47.086347943722949"/>
    <n v="23.927881530361329"/>
    <m/>
    <m/>
    <m/>
    <n v="47"/>
    <x v="3"/>
    <x v="6"/>
    <s v="2010-47"/>
    <x v="0"/>
  </r>
  <r>
    <s v="3-09"/>
    <d v="2010-11-15T00:00:00"/>
    <n v="1114.02"/>
    <n v="0"/>
    <n v="0"/>
    <n v="922.85"/>
    <n v="46"/>
    <n v="20.06195652173913"/>
    <n v="191.17"/>
    <n v="7"/>
    <n v="53"/>
    <n v="27.31"/>
    <n v="21.019245283018869"/>
    <m/>
    <m/>
    <m/>
    <n v="47"/>
    <x v="3"/>
    <x v="0"/>
    <s v="2010-47"/>
    <x v="0"/>
  </r>
  <r>
    <s v="3-09"/>
    <d v="2010-11-16T00:00:00"/>
    <n v="1077.81"/>
    <n v="0"/>
    <n v="0"/>
    <n v="613.29999999999995"/>
    <n v="42"/>
    <n v="14.602380952380951"/>
    <n v="464.51"/>
    <n v="11"/>
    <n v="53"/>
    <n v="42.228181818181817"/>
    <n v="20.336037735849054"/>
    <m/>
    <m/>
    <m/>
    <n v="47"/>
    <x v="3"/>
    <x v="1"/>
    <s v="2010-47"/>
    <x v="0"/>
  </r>
  <r>
    <s v="3-09"/>
    <d v="2010-11-17T00:00:00"/>
    <n v="1378.7"/>
    <n v="0"/>
    <n v="0"/>
    <n v="799.5"/>
    <n v="35"/>
    <n v="22.842857142857142"/>
    <n v="579.20000000000005"/>
    <n v="11"/>
    <n v="46"/>
    <n v="52.654545454545456"/>
    <n v="29.971739130434784"/>
    <m/>
    <m/>
    <m/>
    <n v="47"/>
    <x v="3"/>
    <x v="2"/>
    <s v="2010-47"/>
    <x v="0"/>
  </r>
  <r>
    <s v="3-09"/>
    <d v="2010-11-18T00:00:00"/>
    <n v="1219.8699999999999"/>
    <n v="0"/>
    <n v="0"/>
    <n v="737.3"/>
    <n v="42"/>
    <n v="17.554761904761904"/>
    <n v="482.57"/>
    <n v="8"/>
    <n v="50"/>
    <n v="60.321249999999999"/>
    <n v="24.397399999999998"/>
    <m/>
    <m/>
    <m/>
    <n v="47"/>
    <x v="3"/>
    <x v="3"/>
    <s v="2010-47"/>
    <x v="0"/>
  </r>
  <r>
    <s v="3-09"/>
    <d v="2010-11-19T00:00:00"/>
    <n v="1579.16"/>
    <n v="0"/>
    <n v="0"/>
    <n v="1037.8499999999999"/>
    <n v="58"/>
    <n v="17.893965517241377"/>
    <n v="541.30999999999995"/>
    <n v="12"/>
    <n v="70"/>
    <n v="45.10916666666666"/>
    <n v="22.559428571428569"/>
    <m/>
    <m/>
    <m/>
    <n v="47"/>
    <x v="3"/>
    <x v="4"/>
    <s v="2010-47"/>
    <x v="0"/>
  </r>
  <r>
    <s v="3-09"/>
    <d v="2010-11-20T00:00:00"/>
    <n v="2013.14"/>
    <n v="0"/>
    <n v="0"/>
    <n v="1037.8499999999999"/>
    <n v="58"/>
    <n v="17.893965517241377"/>
    <n v="541.30999999999995"/>
    <n v="12"/>
    <n v="70"/>
    <n v="45.10916666666666"/>
    <n v="22.559428571428569"/>
    <m/>
    <m/>
    <m/>
    <n v="47"/>
    <x v="3"/>
    <x v="5"/>
    <s v="2010-47"/>
    <x v="0"/>
  </r>
  <r>
    <m/>
    <d v="2010-11-21T00:00:00"/>
    <n v="8382.6999999999989"/>
    <n v="2372.42"/>
    <n v="10755.119999999999"/>
    <m/>
    <n v="281"/>
    <n v="18.474981259370313"/>
    <n v="2800.07"/>
    <n v="61"/>
    <n v="342"/>
    <n v="45.455385101010101"/>
    <n v="23.47387988202664"/>
    <m/>
    <m/>
    <m/>
    <n v="48"/>
    <x v="3"/>
    <x v="6"/>
    <s v="2010-48"/>
    <x v="0"/>
  </r>
  <r>
    <s v="3-10"/>
    <d v="2010-11-22T00:00:00"/>
    <n v="1114.07"/>
    <n v="0"/>
    <n v="0"/>
    <n v="660.25"/>
    <n v="40"/>
    <n v="16.506250000000001"/>
    <n v="453.82"/>
    <n v="15"/>
    <n v="55"/>
    <n v="30.254666666666665"/>
    <n v="20.255818181818182"/>
    <m/>
    <m/>
    <m/>
    <n v="48"/>
    <x v="3"/>
    <x v="0"/>
    <s v="2010-48"/>
    <x v="0"/>
  </r>
  <r>
    <s v="3-10"/>
    <d v="2010-11-23T00:00:00"/>
    <n v="694.02"/>
    <n v="0"/>
    <n v="0"/>
    <n v="445.55"/>
    <n v="36"/>
    <n v="12.37638888888889"/>
    <n v="248.47"/>
    <n v="7"/>
    <n v="43"/>
    <n v="35.495714285714286"/>
    <n v="16.14"/>
    <m/>
    <m/>
    <m/>
    <n v="48"/>
    <x v="3"/>
    <x v="1"/>
    <s v="2010-48"/>
    <x v="0"/>
  </r>
  <r>
    <s v="3-10"/>
    <d v="2010-11-24T00:00:00"/>
    <n v="1183.83"/>
    <n v="0"/>
    <n v="0"/>
    <n v="843.55"/>
    <n v="38"/>
    <n v="22.198684210526313"/>
    <n v="340.28"/>
    <n v="10"/>
    <n v="48"/>
    <n v="34.027999999999999"/>
    <n v="24.663124999999997"/>
    <m/>
    <m/>
    <m/>
    <n v="48"/>
    <x v="3"/>
    <x v="2"/>
    <s v="2010-48"/>
    <x v="0"/>
  </r>
  <r>
    <s v="3-10"/>
    <d v="2010-11-25T00:00:00"/>
    <n v="1111.02"/>
    <n v="0"/>
    <n v="0"/>
    <n v="713.35"/>
    <n v="40"/>
    <n v="17.833750000000002"/>
    <n v="397.67"/>
    <n v="7"/>
    <n v="47"/>
    <n v="56.81"/>
    <n v="23.63872340425532"/>
    <m/>
    <m/>
    <m/>
    <n v="48"/>
    <x v="3"/>
    <x v="3"/>
    <s v="2010-48"/>
    <x v="0"/>
  </r>
  <r>
    <s v="3-10"/>
    <d v="2010-11-26T00:00:00"/>
    <n v="1952.89"/>
    <n v="0"/>
    <n v="0"/>
    <n v="1145.0999999999999"/>
    <n v="45"/>
    <n v="25.446666666666665"/>
    <n v="807.79"/>
    <n v="13"/>
    <n v="58"/>
    <n v="62.137692307692305"/>
    <n v="33.670517241379308"/>
    <m/>
    <m/>
    <m/>
    <n v="48"/>
    <x v="3"/>
    <x v="4"/>
    <s v="2010-48"/>
    <x v="0"/>
  </r>
  <r>
    <s v="3-10"/>
    <d v="2010-11-27T00:00:00"/>
    <n v="1035.52"/>
    <n v="0"/>
    <n v="0"/>
    <n v="464.7"/>
    <n v="29"/>
    <n v="16.024137931034481"/>
    <n v="570.82000000000005"/>
    <n v="12"/>
    <n v="41"/>
    <n v="47.568333333333335"/>
    <n v="25.25658536585366"/>
    <m/>
    <m/>
    <m/>
    <n v="48"/>
    <x v="3"/>
    <x v="5"/>
    <s v="2010-48"/>
    <x v="0"/>
  </r>
  <r>
    <m/>
    <d v="2010-11-28T00:00:00"/>
    <n v="7091.35"/>
    <n v="3300.06"/>
    <n v="10391.41"/>
    <m/>
    <n v="228"/>
    <n v="18.397646282852723"/>
    <n v="2818.85"/>
    <n v="64"/>
    <n v="292"/>
    <n v="44.382401098901106"/>
    <n v="23.937461532217743"/>
    <m/>
    <m/>
    <m/>
    <n v="49"/>
    <x v="3"/>
    <x v="6"/>
    <s v="2010-49"/>
    <x v="0"/>
  </r>
  <r>
    <s v="3-11"/>
    <d v="2010-11-29T00:00:00"/>
    <n v="1217.6300000000001"/>
    <n v="0"/>
    <n v="0"/>
    <n v="496.75"/>
    <n v="28"/>
    <n v="17.741071428571427"/>
    <n v="720.88"/>
    <n v="12"/>
    <n v="40"/>
    <n v="60.073333333333331"/>
    <n v="30.440750000000001"/>
    <m/>
    <m/>
    <m/>
    <n v="49"/>
    <x v="3"/>
    <x v="0"/>
    <s v="2010-49"/>
    <x v="0"/>
  </r>
  <r>
    <s v="3-11"/>
    <d v="2010-11-30T00:00:00"/>
    <n v="1002.96"/>
    <n v="0"/>
    <n v="0"/>
    <n v="751"/>
    <n v="45"/>
    <n v="16.68888888888889"/>
    <n v="251.96"/>
    <n v="6"/>
    <n v="51"/>
    <n v="41.993333333333332"/>
    <n v="19.665882352941178"/>
    <m/>
    <m/>
    <m/>
    <n v="49"/>
    <x v="3"/>
    <x v="1"/>
    <s v="2010-49"/>
    <x v="0"/>
  </r>
  <r>
    <s v="3-11"/>
    <d v="2010-12-01T00:00:00"/>
    <n v="1117.52"/>
    <n v="0"/>
    <n v="0"/>
    <n v="748"/>
    <n v="30"/>
    <n v="24.933333333333334"/>
    <n v="369.52"/>
    <n v="9"/>
    <n v="39"/>
    <n v="41.057777777777773"/>
    <n v="28.654358974358974"/>
    <m/>
    <m/>
    <m/>
    <n v="49"/>
    <x v="3"/>
    <x v="2"/>
    <s v="2010-49"/>
    <x v="1"/>
  </r>
  <r>
    <s v="3-11"/>
    <d v="2010-12-02T00:00:00"/>
    <n v="1662.84"/>
    <n v="0"/>
    <n v="0"/>
    <n v="1025.5"/>
    <n v="44"/>
    <n v="23.306818181818183"/>
    <n v="637.34"/>
    <n v="7"/>
    <n v="51"/>
    <n v="91.048571428571435"/>
    <n v="32.604705882352945"/>
    <m/>
    <m/>
    <m/>
    <n v="49"/>
    <x v="3"/>
    <x v="3"/>
    <s v="2010-49"/>
    <x v="1"/>
  </r>
  <r>
    <s v="3-11"/>
    <d v="2010-12-03T00:00:00"/>
    <n v="2220.0500000000002"/>
    <n v="0"/>
    <n v="0"/>
    <n v="1192.75"/>
    <n v="43"/>
    <n v="27.738372093023255"/>
    <n v="1027.3"/>
    <n v="16"/>
    <n v="59"/>
    <n v="64.206249999999997"/>
    <n v="37.627966101694916"/>
    <m/>
    <m/>
    <m/>
    <n v="49"/>
    <x v="3"/>
    <x v="4"/>
    <s v="2010-49"/>
    <x v="1"/>
  </r>
  <r>
    <s v="3-11"/>
    <d v="2010-12-04T00:00:00"/>
    <n v="1340.16"/>
    <n v="0"/>
    <n v="0"/>
    <n v="732.9"/>
    <n v="27"/>
    <n v="27.144444444444442"/>
    <n v="607.26"/>
    <n v="9"/>
    <n v="36"/>
    <n v="67.473333333333329"/>
    <n v="37.226666666666659"/>
    <m/>
    <m/>
    <m/>
    <n v="49"/>
    <x v="3"/>
    <x v="5"/>
    <s v="2010-49"/>
    <x v="1"/>
  </r>
  <r>
    <m/>
    <d v="2010-12-05T00:00:00"/>
    <n v="8561.16"/>
    <n v="2938.03"/>
    <n v="11499.19"/>
    <m/>
    <n v="217"/>
    <n v="22.925488061679925"/>
    <n v="3614.26"/>
    <n v="59"/>
    <n v="276"/>
    <n v="60.975433201058195"/>
    <n v="31.036721663002442"/>
    <m/>
    <m/>
    <m/>
    <n v="50"/>
    <x v="3"/>
    <x v="6"/>
    <s v="2010-50"/>
    <x v="1"/>
  </r>
  <r>
    <s v="3-12"/>
    <d v="2010-12-06T00:00:00"/>
    <n v="1220.73"/>
    <n v="0"/>
    <n v="0"/>
    <n v="458.25"/>
    <n v="28"/>
    <n v="16.366071428571427"/>
    <n v="762.48"/>
    <n v="10"/>
    <n v="38"/>
    <n v="76.248000000000005"/>
    <n v="32.124473684210528"/>
    <m/>
    <m/>
    <m/>
    <n v="50"/>
    <x v="3"/>
    <x v="0"/>
    <s v="2010-50"/>
    <x v="1"/>
  </r>
  <r>
    <s v="3-12"/>
    <d v="2010-12-07T00:00:00"/>
    <n v="835.05"/>
    <n v="0"/>
    <n v="0"/>
    <n v="374.1"/>
    <n v="33"/>
    <n v="11.336363636363638"/>
    <n v="460.95"/>
    <n v="10"/>
    <n v="43"/>
    <n v="46.094999999999999"/>
    <n v="19.419767441860465"/>
    <m/>
    <m/>
    <m/>
    <n v="50"/>
    <x v="3"/>
    <x v="1"/>
    <s v="2010-50"/>
    <x v="1"/>
  </r>
  <r>
    <s v="3-12"/>
    <d v="2010-12-08T00:00:00"/>
    <n v="1705.23"/>
    <n v="0"/>
    <n v="0"/>
    <n v="872.95"/>
    <n v="38"/>
    <n v="22.972368421052632"/>
    <n v="832.28"/>
    <n v="15"/>
    <n v="53"/>
    <n v="55.48533333333333"/>
    <n v="32.174150943396228"/>
    <m/>
    <m/>
    <m/>
    <n v="50"/>
    <x v="3"/>
    <x v="2"/>
    <s v="2010-50"/>
    <x v="1"/>
  </r>
  <r>
    <s v="3-12"/>
    <d v="2010-12-09T00:00:00"/>
    <n v="817.88"/>
    <n v="0"/>
    <n v="0"/>
    <n v="743.45"/>
    <n v="31"/>
    <n v="23.982258064516131"/>
    <n v="74.430000000000007"/>
    <n v="3"/>
    <n v="34"/>
    <n v="24.810000000000002"/>
    <n v="24.055294117647062"/>
    <m/>
    <m/>
    <m/>
    <n v="50"/>
    <x v="3"/>
    <x v="3"/>
    <s v="2010-50"/>
    <x v="1"/>
  </r>
  <r>
    <s v="3-12"/>
    <d v="2010-12-10T00:00:00"/>
    <n v="1879.73"/>
    <n v="0"/>
    <n v="0"/>
    <n v="1080.3"/>
    <n v="40"/>
    <n v="27.0075"/>
    <n v="799.43"/>
    <n v="8"/>
    <n v="48"/>
    <n v="99.928749999999994"/>
    <n v="39.161041666666669"/>
    <m/>
    <m/>
    <m/>
    <n v="50"/>
    <x v="3"/>
    <x v="4"/>
    <s v="2010-50"/>
    <x v="1"/>
  </r>
  <r>
    <s v="3-12"/>
    <d v="2010-12-11T00:00:00"/>
    <n v="2998.86"/>
    <n v="0"/>
    <n v="0"/>
    <n v="1227.5999999999999"/>
    <n v="51"/>
    <n v="24.070588235294117"/>
    <n v="1771.26"/>
    <n v="24"/>
    <n v="75"/>
    <n v="73.802499999999995"/>
    <n v="39.984799999999993"/>
    <m/>
    <m/>
    <m/>
    <n v="50"/>
    <x v="3"/>
    <x v="5"/>
    <s v="2010-50"/>
    <x v="1"/>
  </r>
  <r>
    <m/>
    <d v="2010-12-12T00:00:00"/>
    <n v="9457.48"/>
    <n v="2684.93"/>
    <n v="12142.41"/>
    <m/>
    <n v="221"/>
    <n v="20.955858297632989"/>
    <n v="4700.83"/>
    <n v="70"/>
    <n v="291"/>
    <n v="62.728263888888883"/>
    <n v="31.153254642296826"/>
    <m/>
    <m/>
    <m/>
    <n v="51"/>
    <x v="3"/>
    <x v="6"/>
    <s v="2010-51"/>
    <x v="1"/>
  </r>
  <r>
    <s v="3-13"/>
    <d v="2010-12-13T00:00:00"/>
    <n v="1998.76"/>
    <n v="0"/>
    <n v="0"/>
    <n v="698.15"/>
    <n v="16"/>
    <n v="43.634374999999999"/>
    <n v="1300.6099999999999"/>
    <n v="13"/>
    <n v="29"/>
    <n v="100.04692307692306"/>
    <n v="68.922758620689649"/>
    <m/>
    <m/>
    <m/>
    <n v="51"/>
    <x v="3"/>
    <x v="0"/>
    <s v="2010-51"/>
    <x v="1"/>
  </r>
  <r>
    <s v="3-13"/>
    <d v="2010-12-14T00:00:00"/>
    <n v="1597.45"/>
    <n v="0"/>
    <n v="0"/>
    <n v="990.94"/>
    <n v="24"/>
    <n v="41.289166666666667"/>
    <n v="606.51"/>
    <n v="8"/>
    <n v="32"/>
    <n v="75.813749999999999"/>
    <n v="49.920312500000001"/>
    <m/>
    <m/>
    <m/>
    <n v="51"/>
    <x v="3"/>
    <x v="1"/>
    <s v="2010-51"/>
    <x v="1"/>
  </r>
  <r>
    <s v="3-13"/>
    <d v="2010-12-15T00:00:00"/>
    <n v="2577.14"/>
    <n v="0"/>
    <n v="0"/>
    <n v="1348.76"/>
    <n v="39"/>
    <n v="34.583589743589741"/>
    <n v="1228.3800000000001"/>
    <n v="16"/>
    <n v="55"/>
    <n v="76.773750000000007"/>
    <n v="46.857090909090914"/>
    <m/>
    <m/>
    <m/>
    <n v="51"/>
    <x v="3"/>
    <x v="2"/>
    <s v="2010-51"/>
    <x v="1"/>
  </r>
  <r>
    <s v="3-13"/>
    <d v="2010-12-16T00:00:00"/>
    <n v="2311.4"/>
    <n v="0"/>
    <n v="0"/>
    <n v="1438.35"/>
    <n v="43"/>
    <n v="33.449999999999996"/>
    <n v="873.05"/>
    <n v="11"/>
    <n v="54"/>
    <n v="79.36818181818181"/>
    <n v="42.803703703703697"/>
    <m/>
    <m/>
    <m/>
    <n v="51"/>
    <x v="3"/>
    <x v="3"/>
    <s v="2010-51"/>
    <x v="1"/>
  </r>
  <r>
    <s v="3-13"/>
    <d v="2010-12-17T00:00:00"/>
    <n v="2257.9499999999998"/>
    <n v="0"/>
    <n v="0"/>
    <n v="1296.4000000000001"/>
    <n v="45"/>
    <n v="28.808888888888891"/>
    <n v="961.55"/>
    <n v="14"/>
    <n v="59"/>
    <n v="68.68214285714285"/>
    <n v="38.270338983050841"/>
    <m/>
    <m/>
    <m/>
    <n v="51"/>
    <x v="3"/>
    <x v="4"/>
    <s v="2010-51"/>
    <x v="1"/>
  </r>
  <r>
    <s v="3-13"/>
    <d v="2010-12-18T00:00:00"/>
    <n v="2511.36"/>
    <n v="0"/>
    <n v="0"/>
    <n v="1393.75"/>
    <n v="33"/>
    <n v="42.234848484848484"/>
    <n v="1117.6099999999999"/>
    <n v="13"/>
    <n v="46"/>
    <n v="85.97"/>
    <n v="54.594782608695645"/>
    <m/>
    <m/>
    <m/>
    <n v="51"/>
    <x v="3"/>
    <x v="5"/>
    <s v="2010-51"/>
    <x v="1"/>
  </r>
  <r>
    <m/>
    <d v="2010-12-19T00:00:00"/>
    <n v="13254.060000000001"/>
    <n v="5202.96"/>
    <n v="18457.02"/>
    <m/>
    <n v="200"/>
    <n v="37.333478130665632"/>
    <n v="6087.71"/>
    <n v="75"/>
    <n v="275"/>
    <n v="81.109124625374633"/>
    <n v="50.228164554205115"/>
    <m/>
    <m/>
    <m/>
    <n v="52"/>
    <x v="3"/>
    <x v="6"/>
    <s v="2010-52"/>
    <x v="1"/>
  </r>
  <r>
    <s v="3-14"/>
    <d v="2010-12-20T00:00:00"/>
    <n v="2167.5700000000002"/>
    <n v="0"/>
    <n v="0"/>
    <n v="1149.1500000000001"/>
    <n v="32"/>
    <n v="35.910937500000003"/>
    <n v="1018.42"/>
    <n v="13"/>
    <n v="45"/>
    <n v="78.34"/>
    <n v="48.168222222222226"/>
    <m/>
    <m/>
    <m/>
    <n v="52"/>
    <x v="3"/>
    <x v="0"/>
    <s v="2010-52"/>
    <x v="1"/>
  </r>
  <r>
    <s v="3-14"/>
    <d v="2010-12-21T00:00:00"/>
    <n v="4373.28"/>
    <n v="0"/>
    <n v="0"/>
    <n v="1877.7"/>
    <n v="43"/>
    <n v="43.667441860465118"/>
    <n v="2495.58"/>
    <n v="23"/>
    <n v="66"/>
    <n v="108.50347826086956"/>
    <n v="66.261818181818171"/>
    <m/>
    <m/>
    <m/>
    <n v="52"/>
    <x v="3"/>
    <x v="1"/>
    <s v="2010-52"/>
    <x v="1"/>
  </r>
  <r>
    <s v="3-14"/>
    <d v="2010-12-22T00:00:00"/>
    <n v="9685.67"/>
    <n v="0"/>
    <n v="0"/>
    <n v="2891.05"/>
    <n v="65"/>
    <n v="44.477692307692308"/>
    <n v="6794.62"/>
    <n v="37"/>
    <n v="102"/>
    <n v="183.63837837837838"/>
    <n v="94.957549019607839"/>
    <m/>
    <m/>
    <m/>
    <n v="52"/>
    <x v="3"/>
    <x v="2"/>
    <s v="2010-52"/>
    <x v="1"/>
  </r>
  <r>
    <s v="3-14"/>
    <d v="2010-12-23T00:00:00"/>
    <n v="9454.9500000000007"/>
    <n v="0"/>
    <n v="0"/>
    <n v="4248.1499999999996"/>
    <n v="86"/>
    <n v="49.397093023255813"/>
    <n v="5206.8"/>
    <n v="50"/>
    <n v="136"/>
    <n v="104.13600000000001"/>
    <n v="69.521691176470597"/>
    <m/>
    <m/>
    <m/>
    <n v="52"/>
    <x v="3"/>
    <x v="3"/>
    <s v="2010-52"/>
    <x v="1"/>
  </r>
  <r>
    <s v="3-14"/>
    <d v="2010-12-24T00:00:00"/>
    <n v="4988.6400000000003"/>
    <n v="0"/>
    <n v="0"/>
    <n v="1795.08"/>
    <n v="21"/>
    <n v="85.47999999999999"/>
    <n v="3193.56"/>
    <n v="32"/>
    <n v="53"/>
    <n v="99.798749999999998"/>
    <n v="94.125283018867918"/>
    <m/>
    <m/>
    <m/>
    <n v="52"/>
    <x v="3"/>
    <x v="4"/>
    <s v="2010-52"/>
    <x v="1"/>
  </r>
  <r>
    <s v="3-14"/>
    <d v="2010-12-25T00:00:00"/>
    <n v="0"/>
    <n v="0"/>
    <n v="0"/>
    <n v="0"/>
    <n v="0"/>
    <n v="0"/>
    <n v="0"/>
    <n v="0"/>
    <n v="0"/>
    <n v="0"/>
    <n v="0"/>
    <s v="CHRISTMAS DAY"/>
    <m/>
    <m/>
    <n v="52"/>
    <x v="3"/>
    <x v="5"/>
    <s v="2010-52"/>
    <x v="1"/>
  </r>
  <r>
    <m/>
    <d v="2010-12-26T00:00:00"/>
    <n v="30670.11"/>
    <n v="4491.59"/>
    <n v="35161.699999999997"/>
    <m/>
    <n v="247"/>
    <n v="43.155527448568876"/>
    <n v="18708.98"/>
    <n v="155"/>
    <n v="402"/>
    <n v="95.736101106541341"/>
    <n v="62.172427269831132"/>
    <m/>
    <m/>
    <m/>
    <n v="53"/>
    <x v="3"/>
    <x v="6"/>
    <s v="2010-53"/>
    <x v="0"/>
  </r>
  <r>
    <s v="3-15"/>
    <d v="2010-12-27T00:00:00"/>
    <n v="0"/>
    <n v="0"/>
    <n v="0"/>
    <n v="0"/>
    <n v="0"/>
    <n v="0"/>
    <n v="0"/>
    <n v="0"/>
    <n v="0"/>
    <n v="0"/>
    <n v="0"/>
    <s v="PUBLIC HOLIDAY"/>
    <m/>
    <m/>
    <n v="53"/>
    <x v="3"/>
    <x v="0"/>
    <s v="2010-53"/>
    <x v="0"/>
  </r>
  <r>
    <s v="3-15"/>
    <d v="2010-12-28T00:00:00"/>
    <n v="0"/>
    <n v="0"/>
    <n v="0"/>
    <n v="0"/>
    <n v="0"/>
    <n v="0"/>
    <n v="0"/>
    <n v="0"/>
    <n v="0"/>
    <n v="0"/>
    <n v="0"/>
    <s v="CLOSED"/>
    <m/>
    <m/>
    <n v="53"/>
    <x v="3"/>
    <x v="1"/>
    <s v="2010-53"/>
    <x v="0"/>
  </r>
  <r>
    <s v="3-15"/>
    <d v="2010-12-29T00:00:00"/>
    <n v="0"/>
    <n v="0"/>
    <n v="0"/>
    <n v="0"/>
    <n v="0"/>
    <n v="0"/>
    <n v="0"/>
    <n v="0"/>
    <n v="0"/>
    <n v="0"/>
    <n v="0"/>
    <s v="CLOSED"/>
    <m/>
    <m/>
    <n v="53"/>
    <x v="3"/>
    <x v="2"/>
    <s v="2010-53"/>
    <x v="0"/>
  </r>
  <r>
    <s v="3-15"/>
    <d v="2010-12-30T00:00:00"/>
    <n v="0"/>
    <n v="0"/>
    <n v="0"/>
    <n v="0"/>
    <n v="0"/>
    <n v="0"/>
    <n v="0"/>
    <n v="0"/>
    <n v="0"/>
    <n v="0"/>
    <n v="0"/>
    <s v="CLOSED"/>
    <m/>
    <m/>
    <n v="53"/>
    <x v="3"/>
    <x v="3"/>
    <s v="2010-53"/>
    <x v="0"/>
  </r>
  <r>
    <s v="3-15"/>
    <d v="2010-12-31T00:00:00"/>
    <n v="0"/>
    <n v="0"/>
    <n v="0"/>
    <n v="0"/>
    <n v="0"/>
    <n v="0"/>
    <n v="0"/>
    <n v="0"/>
    <n v="0"/>
    <n v="0"/>
    <n v="0"/>
    <s v="CLOSED"/>
    <m/>
    <m/>
    <n v="53"/>
    <x v="3"/>
    <x v="4"/>
    <s v="2010-53"/>
    <x v="0"/>
  </r>
  <r>
    <s v="3-15"/>
    <d v="2011-01-01T00:00:00"/>
    <n v="0"/>
    <n v="0"/>
    <n v="0"/>
    <n v="0"/>
    <n v="0"/>
    <n v="0"/>
    <n v="0"/>
    <n v="0"/>
    <n v="0"/>
    <n v="0"/>
    <n v="0"/>
    <s v="NEW YEARS DAY"/>
    <m/>
    <m/>
    <n v="1"/>
    <x v="4"/>
    <x v="5"/>
    <s v="2011-1"/>
    <x v="0"/>
  </r>
  <r>
    <m/>
    <d v="2011-01-02T00:00:00"/>
    <m/>
    <m/>
    <n v="0"/>
    <m/>
    <n v="0"/>
    <n v="0"/>
    <n v="0"/>
    <n v="0"/>
    <n v="0"/>
    <n v="0"/>
    <n v="0"/>
    <m/>
    <m/>
    <m/>
    <n v="2"/>
    <x v="4"/>
    <x v="6"/>
    <s v="2011-2"/>
    <x v="0"/>
  </r>
  <r>
    <s v="3-16"/>
    <d v="2011-01-03T00:00:00"/>
    <n v="0"/>
    <n v="0"/>
    <n v="0"/>
    <n v="0"/>
    <n v="0"/>
    <n v="0"/>
    <n v="0"/>
    <n v="0"/>
    <n v="0"/>
    <n v="0"/>
    <n v="0"/>
    <s v="PUBLIC HOLIDAY"/>
    <m/>
    <m/>
    <n v="2"/>
    <x v="4"/>
    <x v="0"/>
    <s v="2011-2"/>
    <x v="0"/>
  </r>
  <r>
    <s v="3-16"/>
    <d v="2011-01-04T00:00:00"/>
    <n v="1429.74"/>
    <n v="0"/>
    <n v="0"/>
    <n v="1117.9000000000001"/>
    <n v="36"/>
    <n v="31.052777777777781"/>
    <n v="311.83999999999997"/>
    <n v="9"/>
    <n v="45"/>
    <n v="34.648888888888884"/>
    <n v="31.771999999999998"/>
    <m/>
    <m/>
    <m/>
    <n v="2"/>
    <x v="4"/>
    <x v="1"/>
    <s v="2011-2"/>
    <x v="0"/>
  </r>
  <r>
    <s v="3-16"/>
    <d v="2011-01-05T00:00:00"/>
    <n v="1080.97"/>
    <n v="0"/>
    <n v="0"/>
    <n v="682.3"/>
    <n v="42"/>
    <n v="16.245238095238093"/>
    <n v="398.67"/>
    <n v="9"/>
    <n v="51"/>
    <n v="44.296666666666667"/>
    <n v="21.195490196078431"/>
    <m/>
    <m/>
    <m/>
    <n v="2"/>
    <x v="4"/>
    <x v="2"/>
    <s v="2011-2"/>
    <x v="0"/>
  </r>
  <r>
    <s v="3-16"/>
    <d v="2011-01-06T00:00:00"/>
    <n v="1458.32"/>
    <n v="0"/>
    <n v="0"/>
    <n v="1009.85"/>
    <n v="34"/>
    <n v="29.701470588235296"/>
    <n v="448.47"/>
    <n v="8"/>
    <n v="42"/>
    <n v="56.058750000000003"/>
    <n v="34.721904761904767"/>
    <m/>
    <m/>
    <m/>
    <n v="2"/>
    <x v="4"/>
    <x v="3"/>
    <s v="2011-2"/>
    <x v="0"/>
  </r>
  <r>
    <s v="3-16"/>
    <d v="2011-01-07T00:00:00"/>
    <n v="1535.32"/>
    <n v="0"/>
    <n v="0"/>
    <n v="1160.7"/>
    <n v="58"/>
    <n v="20.012068965517241"/>
    <n v="374.62"/>
    <n v="14"/>
    <n v="72"/>
    <n v="26.758571428571429"/>
    <n v="21.323888888888892"/>
    <m/>
    <m/>
    <m/>
    <n v="2"/>
    <x v="4"/>
    <x v="4"/>
    <s v="2011-2"/>
    <x v="0"/>
  </r>
  <r>
    <s v="3-16"/>
    <d v="2011-01-08T00:00:00"/>
    <n v="857"/>
    <n v="0"/>
    <n v="0"/>
    <n v="481"/>
    <n v="20"/>
    <n v="24.05"/>
    <n v="376"/>
    <n v="7"/>
    <n v="27"/>
    <n v="53.714285714285715"/>
    <n v="31.74074074074074"/>
    <m/>
    <m/>
    <m/>
    <n v="2"/>
    <x v="4"/>
    <x v="5"/>
    <s v="2011-2"/>
    <x v="0"/>
  </r>
  <r>
    <m/>
    <d v="2011-01-09T00:00:00"/>
    <n v="6361.3499999999995"/>
    <n v="2076.71"/>
    <n v="8438.06"/>
    <m/>
    <n v="190"/>
    <n v="20.176925904461402"/>
    <n v="1909.6"/>
    <n v="47"/>
    <n v="237"/>
    <n v="35.912860449735454"/>
    <n v="23.459004097935473"/>
    <m/>
    <m/>
    <m/>
    <n v="3"/>
    <x v="4"/>
    <x v="6"/>
    <s v="2011-3"/>
    <x v="0"/>
  </r>
  <r>
    <s v="3-17"/>
    <d v="2011-01-10T00:00:00"/>
    <n v="1010.01"/>
    <n v="0"/>
    <n v="0"/>
    <n v="793"/>
    <n v="36"/>
    <n v="22.027777777777779"/>
    <n v="217.01"/>
    <n v="6"/>
    <n v="42"/>
    <n v="36.168333333333329"/>
    <n v="24.047857142857143"/>
    <m/>
    <m/>
    <m/>
    <n v="3"/>
    <x v="4"/>
    <x v="0"/>
    <s v="2011-3"/>
    <x v="0"/>
  </r>
  <r>
    <s v="3-17"/>
    <d v="2011-01-11T00:00:00"/>
    <n v="0"/>
    <n v="0"/>
    <n v="0"/>
    <n v="0"/>
    <n v="0"/>
    <n v="0"/>
    <n v="0"/>
    <n v="0"/>
    <n v="0"/>
    <n v="0"/>
    <n v="0"/>
    <s v="STORM"/>
    <m/>
    <m/>
    <n v="3"/>
    <x v="4"/>
    <x v="1"/>
    <s v="2011-3"/>
    <x v="0"/>
  </r>
  <r>
    <s v="3-17"/>
    <d v="2011-01-12T00:00:00"/>
    <n v="0"/>
    <n v="0"/>
    <n v="0"/>
    <n v="0"/>
    <n v="0"/>
    <n v="0"/>
    <n v="0"/>
    <n v="0"/>
    <n v="0"/>
    <n v="0"/>
    <n v="0"/>
    <s v="STORM"/>
    <m/>
    <m/>
    <n v="3"/>
    <x v="4"/>
    <x v="2"/>
    <s v="2011-3"/>
    <x v="0"/>
  </r>
  <r>
    <s v="3-17"/>
    <d v="2011-01-13T00:00:00"/>
    <n v="2940.94"/>
    <n v="0"/>
    <n v="0"/>
    <n v="1216.55"/>
    <n v="48"/>
    <n v="25.344791666666666"/>
    <n v="1724.39"/>
    <n v="31"/>
    <n v="79"/>
    <n v="55.625483870967749"/>
    <n v="37.227088607594936"/>
    <s v="STORM"/>
    <m/>
    <m/>
    <n v="3"/>
    <x v="4"/>
    <x v="3"/>
    <s v="2011-3"/>
    <x v="0"/>
  </r>
  <r>
    <s v="3-17"/>
    <d v="2011-01-14T00:00:00"/>
    <n v="1195.32"/>
    <n v="0"/>
    <n v="0"/>
    <n v="801.6"/>
    <n v="34"/>
    <n v="23.576470588235296"/>
    <n v="393.72"/>
    <n v="8"/>
    <n v="42"/>
    <n v="49.215000000000003"/>
    <n v="28.460000000000004"/>
    <s v="STORM"/>
    <m/>
    <m/>
    <n v="3"/>
    <x v="4"/>
    <x v="4"/>
    <s v="2011-3"/>
    <x v="0"/>
  </r>
  <r>
    <s v="3-17"/>
    <d v="2011-01-15T00:00:00"/>
    <n v="652.75"/>
    <n v="0"/>
    <n v="0"/>
    <n v="462.4"/>
    <n v="20"/>
    <n v="23.119999999999997"/>
    <n v="190.35"/>
    <n v="4"/>
    <n v="24"/>
    <n v="47.587499999999999"/>
    <n v="27.197916666666668"/>
    <s v="STORM"/>
    <m/>
    <m/>
    <n v="3"/>
    <x v="4"/>
    <x v="5"/>
    <s v="2011-3"/>
    <x v="0"/>
  </r>
  <r>
    <m/>
    <d v="2011-01-16T00:00:00"/>
    <n v="5799.0199999999995"/>
    <n v="1912.38"/>
    <n v="7711.4"/>
    <m/>
    <n v="138"/>
    <n v="15.678173338779956"/>
    <n v="2525.4699999999998"/>
    <n v="49"/>
    <n v="187"/>
    <n v="31.432719534050179"/>
    <n v="19.488810402853126"/>
    <s v="STORM"/>
    <m/>
    <m/>
    <n v="4"/>
    <x v="4"/>
    <x v="6"/>
    <s v="2011-4"/>
    <x v="0"/>
  </r>
  <r>
    <s v="3-18"/>
    <d v="2011-01-17T00:00:00"/>
    <n v="0"/>
    <n v="0"/>
    <n v="0"/>
    <n v="0"/>
    <n v="0"/>
    <n v="0"/>
    <n v="0"/>
    <n v="0"/>
    <n v="0"/>
    <n v="0"/>
    <n v="0"/>
    <s v="STORM"/>
    <m/>
    <m/>
    <n v="4"/>
    <x v="4"/>
    <x v="0"/>
    <s v="2011-4"/>
    <x v="0"/>
  </r>
  <r>
    <s v="3-18"/>
    <d v="2011-01-18T00:00:00"/>
    <n v="725.43"/>
    <n v="0"/>
    <n v="0"/>
    <n v="612.04999999999995"/>
    <n v="35"/>
    <n v="17.487142857142857"/>
    <n v="113.38"/>
    <n v="4"/>
    <n v="39"/>
    <n v="28.344999999999999"/>
    <n v="18.600769230769231"/>
    <s v="STORM"/>
    <m/>
    <m/>
    <n v="4"/>
    <x v="4"/>
    <x v="1"/>
    <s v="2011-4"/>
    <x v="0"/>
  </r>
  <r>
    <s v="3-18"/>
    <d v="2011-01-19T00:00:00"/>
    <n v="1241.75"/>
    <n v="0"/>
    <n v="0"/>
    <n v="793.5"/>
    <n v="33"/>
    <n v="24.045454545454547"/>
    <n v="448.25"/>
    <n v="8"/>
    <n v="41"/>
    <n v="56.03125"/>
    <n v="30.286585365853657"/>
    <s v="STORM"/>
    <m/>
    <m/>
    <n v="4"/>
    <x v="4"/>
    <x v="2"/>
    <s v="2011-4"/>
    <x v="0"/>
  </r>
  <r>
    <s v="3-18"/>
    <d v="2011-01-20T00:00:00"/>
    <n v="1826.79"/>
    <n v="0"/>
    <n v="0"/>
    <n v="1243.8"/>
    <n v="50"/>
    <n v="24.875999999999998"/>
    <n v="582.99"/>
    <n v="14"/>
    <n v="64"/>
    <n v="41.642142857142858"/>
    <n v="28.543593749999999"/>
    <s v="STORM"/>
    <m/>
    <m/>
    <n v="4"/>
    <x v="4"/>
    <x v="3"/>
    <s v="2011-4"/>
    <x v="0"/>
  </r>
  <r>
    <s v="3-18"/>
    <d v="2011-01-21T00:00:00"/>
    <n v="1464.85"/>
    <n v="0"/>
    <n v="0"/>
    <n v="657"/>
    <n v="40"/>
    <n v="16.425000000000001"/>
    <n v="807.85"/>
    <n v="16"/>
    <n v="56"/>
    <n v="50.490625000000001"/>
    <n v="26.158035714285713"/>
    <s v="STORM"/>
    <m/>
    <m/>
    <n v="4"/>
    <x v="4"/>
    <x v="4"/>
    <s v="2011-4"/>
    <x v="0"/>
  </r>
  <r>
    <s v="3-18"/>
    <d v="2011-01-22T00:00:00"/>
    <n v="1072.17"/>
    <n v="0"/>
    <n v="0"/>
    <n v="436.45"/>
    <n v="20"/>
    <n v="21.822499999999998"/>
    <n v="635.72"/>
    <n v="12"/>
    <n v="32"/>
    <n v="52.976666666666667"/>
    <n v="33.505312500000002"/>
    <s v="STORM"/>
    <m/>
    <m/>
    <n v="4"/>
    <x v="4"/>
    <x v="5"/>
    <s v="2011-4"/>
    <x v="0"/>
  </r>
  <r>
    <m/>
    <d v="2011-01-23T00:00:00"/>
    <n v="6330.99"/>
    <n v="2470.96"/>
    <n v="8801.9500000000007"/>
    <m/>
    <n v="178"/>
    <n v="17.442682900432899"/>
    <n v="2588.1899999999996"/>
    <n v="54"/>
    <n v="232"/>
    <n v="38.247614087301585"/>
    <n v="22.849049426818102"/>
    <s v="STORM"/>
    <m/>
    <m/>
    <n v="5"/>
    <x v="4"/>
    <x v="6"/>
    <s v="2011-5"/>
    <x v="0"/>
  </r>
  <r>
    <s v="3-19"/>
    <d v="2011-01-24T00:00:00"/>
    <n v="0"/>
    <n v="0"/>
    <n v="0"/>
    <n v="0"/>
    <n v="0"/>
    <n v="0"/>
    <n v="0"/>
    <n v="0"/>
    <n v="0"/>
    <n v="0"/>
    <n v="0"/>
    <s v="STORM"/>
    <m/>
    <m/>
    <n v="5"/>
    <x v="4"/>
    <x v="0"/>
    <s v="2011-5"/>
    <x v="0"/>
  </r>
  <r>
    <s v="3-19"/>
    <d v="2011-01-25T00:00:00"/>
    <n v="0"/>
    <n v="0"/>
    <n v="0"/>
    <n v="0"/>
    <n v="0"/>
    <n v="0"/>
    <n v="0"/>
    <n v="0"/>
    <n v="0"/>
    <n v="0"/>
    <n v="0"/>
    <s v="STORM"/>
    <m/>
    <m/>
    <n v="5"/>
    <x v="4"/>
    <x v="1"/>
    <s v="2011-5"/>
    <x v="0"/>
  </r>
  <r>
    <s v="3-19"/>
    <d v="2011-01-26T00:00:00"/>
    <n v="0"/>
    <n v="0"/>
    <n v="0"/>
    <n v="0"/>
    <n v="0"/>
    <n v="0"/>
    <n v="0"/>
    <n v="0"/>
    <n v="0"/>
    <n v="0"/>
    <n v="0"/>
    <s v="STORM"/>
    <m/>
    <m/>
    <n v="5"/>
    <x v="4"/>
    <x v="2"/>
    <s v="2011-5"/>
    <x v="0"/>
  </r>
  <r>
    <s v="3-19"/>
    <d v="2011-01-27T00:00:00"/>
    <n v="0"/>
    <n v="0"/>
    <n v="0"/>
    <n v="0"/>
    <n v="0"/>
    <n v="0"/>
    <n v="0"/>
    <n v="0"/>
    <n v="0"/>
    <n v="0"/>
    <n v="0"/>
    <s v="STORM"/>
    <m/>
    <m/>
    <n v="5"/>
    <x v="4"/>
    <x v="3"/>
    <s v="2011-5"/>
    <x v="0"/>
  </r>
  <r>
    <s v="3-19"/>
    <d v="2011-01-28T00:00:00"/>
    <n v="0"/>
    <n v="0"/>
    <n v="0"/>
    <n v="0"/>
    <n v="0"/>
    <n v="0"/>
    <n v="0"/>
    <n v="0"/>
    <n v="0"/>
    <n v="0"/>
    <n v="0"/>
    <s v="STORM"/>
    <m/>
    <m/>
    <n v="5"/>
    <x v="4"/>
    <x v="4"/>
    <s v="2011-5"/>
    <x v="0"/>
  </r>
  <r>
    <s v="3-19"/>
    <d v="2011-01-29T00:00:00"/>
    <n v="0"/>
    <n v="0"/>
    <n v="0"/>
    <n v="0"/>
    <n v="0"/>
    <n v="0"/>
    <n v="0"/>
    <n v="0"/>
    <n v="0"/>
    <n v="0"/>
    <n v="0"/>
    <s v="STORM"/>
    <m/>
    <m/>
    <n v="5"/>
    <x v="4"/>
    <x v="5"/>
    <s v="2011-5"/>
    <x v="0"/>
  </r>
  <r>
    <m/>
    <d v="2011-01-30T00:00:00"/>
    <m/>
    <n v="4219.83"/>
    <n v="4219.83"/>
    <m/>
    <n v="0"/>
    <n v="0"/>
    <n v="0"/>
    <n v="0"/>
    <n v="0"/>
    <n v="0"/>
    <n v="0"/>
    <m/>
    <m/>
    <m/>
    <n v="6"/>
    <x v="4"/>
    <x v="6"/>
    <s v="2011-6"/>
    <x v="0"/>
  </r>
  <r>
    <s v="3-20"/>
    <d v="2011-01-31T00:00:00"/>
    <n v="1614.41"/>
    <n v="0"/>
    <n v="0"/>
    <n v="876.4"/>
    <n v="40"/>
    <n v="21.91"/>
    <n v="738.01"/>
    <n v="11"/>
    <n v="51"/>
    <n v="67.091818181818184"/>
    <n v="31.655098039215684"/>
    <m/>
    <m/>
    <m/>
    <n v="6"/>
    <x v="4"/>
    <x v="0"/>
    <s v="2011-6"/>
    <x v="0"/>
  </r>
  <r>
    <s v="3-20"/>
    <d v="2011-02-01T00:00:00"/>
    <n v="1550.08"/>
    <n v="0"/>
    <n v="0"/>
    <n v="314.25"/>
    <n v="29"/>
    <n v="10.836206896551724"/>
    <n v="1235.83"/>
    <n v="15"/>
    <n v="44"/>
    <n v="82.388666666666666"/>
    <n v="35.229090909090907"/>
    <m/>
    <m/>
    <m/>
    <n v="6"/>
    <x v="4"/>
    <x v="1"/>
    <s v="2011-6"/>
    <x v="0"/>
  </r>
  <r>
    <s v="3-20"/>
    <d v="2011-02-02T00:00:00"/>
    <n v="778.6"/>
    <n v="0"/>
    <n v="0"/>
    <n v="370.5"/>
    <n v="24"/>
    <n v="15.4375"/>
    <n v="408.1"/>
    <n v="13"/>
    <n v="37"/>
    <n v="31.392307692307693"/>
    <n v="21.043243243243243"/>
    <m/>
    <m/>
    <m/>
    <n v="6"/>
    <x v="4"/>
    <x v="2"/>
    <s v="2011-6"/>
    <x v="0"/>
  </r>
  <r>
    <s v="3-20"/>
    <d v="2011-02-03T00:00:00"/>
    <n v="921.58"/>
    <n v="0"/>
    <n v="0"/>
    <n v="718.55"/>
    <n v="35"/>
    <n v="20.529999999999998"/>
    <n v="203.03"/>
    <n v="8"/>
    <n v="43"/>
    <n v="25.37875"/>
    <n v="21.432093023255813"/>
    <m/>
    <m/>
    <m/>
    <n v="6"/>
    <x v="4"/>
    <x v="3"/>
    <s v="2011-6"/>
    <x v="0"/>
  </r>
  <r>
    <s v="3-20"/>
    <d v="2011-02-04T00:00:00"/>
    <n v="1602.57"/>
    <n v="0"/>
    <n v="0"/>
    <n v="991.35"/>
    <n v="52"/>
    <n v="19.064423076923077"/>
    <n v="611.22"/>
    <n v="14"/>
    <n v="66"/>
    <n v="43.658571428571427"/>
    <n v="24.28136363636364"/>
    <m/>
    <m/>
    <m/>
    <n v="6"/>
    <x v="4"/>
    <x v="4"/>
    <s v="2011-6"/>
    <x v="0"/>
  </r>
  <r>
    <s v="3-20"/>
    <d v="2011-02-05T00:00:00"/>
    <n v="713.36"/>
    <n v="0"/>
    <n v="0"/>
    <n v="479.25"/>
    <n v="24"/>
    <n v="19.96875"/>
    <n v="234.11"/>
    <n v="6"/>
    <n v="30"/>
    <n v="39.018333333333338"/>
    <n v="23.778666666666666"/>
    <m/>
    <m/>
    <m/>
    <n v="6"/>
    <x v="4"/>
    <x v="5"/>
    <s v="2011-6"/>
    <x v="0"/>
  </r>
  <r>
    <m/>
    <d v="2011-02-06T00:00:00"/>
    <n v="7180.5999999999995"/>
    <n v="3110.4"/>
    <n v="10291"/>
    <m/>
    <n v="204"/>
    <n v="17.957813328912469"/>
    <n v="3430.3000000000006"/>
    <n v="67"/>
    <n v="271"/>
    <n v="48.154741217116218"/>
    <n v="26.236592586305989"/>
    <m/>
    <m/>
    <m/>
    <n v="7"/>
    <x v="4"/>
    <x v="6"/>
    <s v="2011-7"/>
    <x v="0"/>
  </r>
  <r>
    <s v="3-21"/>
    <d v="2011-02-07T00:00:00"/>
    <n v="791.63"/>
    <n v="0"/>
    <n v="0"/>
    <n v="497.1"/>
    <n v="33"/>
    <n v="15.063636363636364"/>
    <n v="294.52999999999997"/>
    <n v="9"/>
    <n v="42"/>
    <n v="32.725555555555552"/>
    <n v="18.848333333333333"/>
    <m/>
    <m/>
    <m/>
    <n v="7"/>
    <x v="4"/>
    <x v="0"/>
    <s v="2011-7"/>
    <x v="0"/>
  </r>
  <r>
    <s v="3-21"/>
    <d v="2011-02-08T00:00:00"/>
    <n v="1129.6500000000001"/>
    <n v="0"/>
    <n v="0"/>
    <n v="737.1"/>
    <n v="37"/>
    <n v="19.921621621621622"/>
    <n v="392.55"/>
    <n v="12"/>
    <n v="49"/>
    <n v="32.712499999999999"/>
    <n v="23.054081632653062"/>
    <m/>
    <m/>
    <m/>
    <n v="7"/>
    <x v="4"/>
    <x v="1"/>
    <s v="2011-7"/>
    <x v="0"/>
  </r>
  <r>
    <s v="3-21"/>
    <d v="2011-02-09T00:00:00"/>
    <n v="815.07"/>
    <n v="0"/>
    <n v="0"/>
    <n v="553.85"/>
    <n v="38"/>
    <n v="14.575000000000001"/>
    <n v="261.22000000000003"/>
    <n v="8"/>
    <n v="46"/>
    <n v="32.652500000000003"/>
    <n v="17.718913043478263"/>
    <m/>
    <m/>
    <m/>
    <n v="7"/>
    <x v="4"/>
    <x v="2"/>
    <s v="2011-7"/>
    <x v="0"/>
  </r>
  <r>
    <s v="3-21"/>
    <d v="2011-02-10T00:00:00"/>
    <n v="1505.64"/>
    <n v="0"/>
    <n v="0"/>
    <n v="740.1"/>
    <n v="39"/>
    <n v="18.976923076923079"/>
    <n v="765.54"/>
    <n v="12"/>
    <n v="51"/>
    <n v="63.794999999999995"/>
    <n v="29.522352941176468"/>
    <m/>
    <m/>
    <m/>
    <n v="7"/>
    <x v="4"/>
    <x v="3"/>
    <s v="2011-7"/>
    <x v="0"/>
  </r>
  <r>
    <s v="3-21"/>
    <d v="2011-02-11T00:00:00"/>
    <n v="1662.43"/>
    <n v="0"/>
    <n v="0"/>
    <n v="1015.05"/>
    <n v="39"/>
    <n v="26.026923076923076"/>
    <n v="647.38"/>
    <n v="9"/>
    <n v="48"/>
    <n v="71.931111111111107"/>
    <n v="34.633958333333332"/>
    <m/>
    <m/>
    <m/>
    <n v="7"/>
    <x v="4"/>
    <x v="4"/>
    <s v="2011-7"/>
    <x v="0"/>
  </r>
  <r>
    <s v="3-21"/>
    <d v="2011-02-12T00:00:00"/>
    <n v="585.32000000000005"/>
    <n v="0"/>
    <n v="0"/>
    <n v="357.4"/>
    <n v="24"/>
    <n v="14.891666666666666"/>
    <n v="227.92"/>
    <n v="8"/>
    <n v="32"/>
    <n v="28.49"/>
    <n v="18.291249999999998"/>
    <m/>
    <m/>
    <m/>
    <n v="7"/>
    <x v="4"/>
    <x v="5"/>
    <s v="2011-7"/>
    <x v="0"/>
  </r>
  <r>
    <m/>
    <d v="2011-02-13T00:00:00"/>
    <n v="6489.7400000000007"/>
    <n v="2951.14"/>
    <n v="9440.880000000001"/>
    <m/>
    <n v="210"/>
    <n v="18.242628467628471"/>
    <n v="2589.14"/>
    <n v="58"/>
    <n v="268"/>
    <n v="43.717777777777776"/>
    <n v="23.67814821399574"/>
    <m/>
    <m/>
    <m/>
    <n v="8"/>
    <x v="4"/>
    <x v="6"/>
    <s v="2011-8"/>
    <x v="0"/>
  </r>
  <r>
    <s v="3-22"/>
    <d v="2011-02-14T00:00:00"/>
    <n v="836.93"/>
    <n v="0"/>
    <n v="0"/>
    <n v="577.87"/>
    <n v="33"/>
    <n v="17.511212121212122"/>
    <n v="259.06"/>
    <n v="7"/>
    <n v="40"/>
    <n v="37.008571428571429"/>
    <n v="20.923250000000003"/>
    <m/>
    <m/>
    <m/>
    <n v="8"/>
    <x v="4"/>
    <x v="0"/>
    <s v="2011-8"/>
    <x v="0"/>
  </r>
  <r>
    <s v="3-22"/>
    <d v="2011-02-15T00:00:00"/>
    <n v="952.54"/>
    <n v="0"/>
    <n v="0"/>
    <n v="521.54999999999995"/>
    <n v="32"/>
    <n v="16.298437499999999"/>
    <n v="430.99"/>
    <n v="7"/>
    <n v="39"/>
    <n v="61.57"/>
    <n v="24.424102564102562"/>
    <m/>
    <m/>
    <m/>
    <n v="8"/>
    <x v="4"/>
    <x v="1"/>
    <s v="2011-8"/>
    <x v="0"/>
  </r>
  <r>
    <s v="3-22"/>
    <d v="2011-02-16T00:00:00"/>
    <n v="970.97"/>
    <n v="0"/>
    <n v="0"/>
    <n v="845.05"/>
    <n v="38"/>
    <n v="22.23815789473684"/>
    <n v="125.92"/>
    <n v="3"/>
    <n v="41"/>
    <n v="41.973333333333336"/>
    <n v="23.682195121951217"/>
    <m/>
    <m/>
    <m/>
    <n v="8"/>
    <x v="4"/>
    <x v="2"/>
    <s v="2011-8"/>
    <x v="0"/>
  </r>
  <r>
    <s v="3-22"/>
    <d v="2011-02-17T00:00:00"/>
    <n v="1251.75"/>
    <n v="0"/>
    <n v="0"/>
    <n v="664.95"/>
    <n v="32"/>
    <n v="20.779687500000001"/>
    <n v="586.79999999999995"/>
    <n v="13"/>
    <n v="45"/>
    <n v="45.138461538461534"/>
    <n v="27.816666666666666"/>
    <m/>
    <m/>
    <m/>
    <n v="8"/>
    <x v="4"/>
    <x v="3"/>
    <s v="2011-8"/>
    <x v="0"/>
  </r>
  <r>
    <s v="3-22"/>
    <d v="2011-02-18T00:00:00"/>
    <n v="1508.5"/>
    <n v="0"/>
    <n v="0"/>
    <n v="844.85"/>
    <n v="36"/>
    <n v="23.468055555555555"/>
    <n v="663.65"/>
    <n v="12"/>
    <n v="48"/>
    <n v="55.304166666666667"/>
    <n v="31.427083333333332"/>
    <m/>
    <m/>
    <m/>
    <n v="8"/>
    <x v="4"/>
    <x v="4"/>
    <s v="2011-8"/>
    <x v="0"/>
  </r>
  <r>
    <s v="3-22"/>
    <d v="2011-02-19T00:00:00"/>
    <n v="892.43"/>
    <n v="0"/>
    <n v="0"/>
    <n v="656.25"/>
    <n v="28"/>
    <n v="23.4375"/>
    <n v="236.18"/>
    <n v="6"/>
    <n v="34"/>
    <n v="39.363333333333337"/>
    <n v="26.24794117647059"/>
    <m/>
    <m/>
    <m/>
    <n v="8"/>
    <x v="4"/>
    <x v="5"/>
    <s v="2011-8"/>
    <x v="0"/>
  </r>
  <r>
    <m/>
    <d v="2011-02-20T00:00:00"/>
    <n v="6413.12"/>
    <n v="3256.27"/>
    <n v="9669.39"/>
    <m/>
    <n v="199"/>
    <n v="20.62217509525075"/>
    <n v="2302.6"/>
    <n v="48"/>
    <n v="247"/>
    <n v="46.726311050061049"/>
    <n v="25.75353981042073"/>
    <m/>
    <m/>
    <m/>
    <n v="9"/>
    <x v="4"/>
    <x v="6"/>
    <s v="2011-9"/>
    <x v="0"/>
  </r>
  <r>
    <s v="3-23"/>
    <d v="2011-02-21T00:00:00"/>
    <n v="837.38"/>
    <n v="0"/>
    <n v="0"/>
    <n v="494.4"/>
    <n v="30"/>
    <n v="16.48"/>
    <n v="342.98"/>
    <n v="9"/>
    <n v="39"/>
    <n v="38.108888888888892"/>
    <n v="21.471282051282053"/>
    <m/>
    <m/>
    <m/>
    <n v="9"/>
    <x v="4"/>
    <x v="0"/>
    <s v="2011-9"/>
    <x v="0"/>
  </r>
  <r>
    <s v="3-23"/>
    <d v="2011-02-22T00:00:00"/>
    <n v="642.61"/>
    <n v="0"/>
    <n v="0"/>
    <n v="487.65"/>
    <n v="29"/>
    <n v="16.815517241379311"/>
    <n v="136.96"/>
    <n v="5"/>
    <n v="34"/>
    <n v="27.392000000000003"/>
    <n v="18.370882352941177"/>
    <m/>
    <m/>
    <m/>
    <n v="9"/>
    <x v="4"/>
    <x v="1"/>
    <s v="2011-9"/>
    <x v="0"/>
  </r>
  <r>
    <s v="3-23"/>
    <d v="2011-02-23T00:00:00"/>
    <n v="1069.21"/>
    <n v="0"/>
    <n v="0"/>
    <n v="611.15"/>
    <n v="30"/>
    <n v="20.371666666666666"/>
    <n v="458.06"/>
    <n v="11"/>
    <n v="41"/>
    <n v="41.641818181818181"/>
    <n v="26.078292682926829"/>
    <m/>
    <m/>
    <m/>
    <n v="9"/>
    <x v="4"/>
    <x v="2"/>
    <s v="2011-9"/>
    <x v="0"/>
  </r>
  <r>
    <s v="3-23"/>
    <d v="2011-02-24T00:00:00"/>
    <n v="1060.2"/>
    <n v="0"/>
    <n v="0"/>
    <n v="568.4"/>
    <n v="34"/>
    <n v="16.71764705882353"/>
    <n v="491.8"/>
    <n v="9"/>
    <n v="43"/>
    <n v="54.644444444444446"/>
    <n v="24.655813953488373"/>
    <m/>
    <m/>
    <m/>
    <n v="9"/>
    <x v="4"/>
    <x v="3"/>
    <s v="2011-9"/>
    <x v="0"/>
  </r>
  <r>
    <s v="3-23"/>
    <d v="2011-02-25T00:00:00"/>
    <n v="2131.92"/>
    <n v="0"/>
    <n v="0"/>
    <n v="1094.8"/>
    <n v="38"/>
    <n v="28.810526315789474"/>
    <n v="1037.21"/>
    <n v="14"/>
    <n v="52"/>
    <n v="74.08642857142857"/>
    <n v="41.000192307692309"/>
    <m/>
    <m/>
    <m/>
    <n v="9"/>
    <x v="4"/>
    <x v="4"/>
    <s v="2011-9"/>
    <x v="0"/>
  </r>
  <r>
    <s v="3-23"/>
    <d v="2011-02-26T00:00:00"/>
    <n v="1321.1"/>
    <n v="0"/>
    <n v="0"/>
    <n v="608.15"/>
    <n v="26"/>
    <n v="23.390384615384615"/>
    <n v="712.95"/>
    <n v="11"/>
    <n v="37"/>
    <n v="64.813636363636363"/>
    <n v="35.705405405405401"/>
    <m/>
    <m/>
    <m/>
    <n v="9"/>
    <x v="4"/>
    <x v="5"/>
    <s v="2011-9"/>
    <x v="0"/>
  </r>
  <r>
    <m/>
    <d v="2011-02-27T00:00:00"/>
    <n v="7062.42"/>
    <n v="2858.25"/>
    <n v="9920.67"/>
    <m/>
    <n v="187"/>
    <n v="20.430956983007267"/>
    <n v="3179.96"/>
    <n v="59"/>
    <n v="246"/>
    <n v="50.114536075036078"/>
    <n v="27.880311458956026"/>
    <m/>
    <m/>
    <m/>
    <n v="10"/>
    <x v="4"/>
    <x v="6"/>
    <s v="2011-10"/>
    <x v="0"/>
  </r>
  <r>
    <s v="3-24"/>
    <d v="2011-02-28T00:00:00"/>
    <n v="540.20000000000005"/>
    <n v="0"/>
    <n v="0"/>
    <n v="257"/>
    <n v="18"/>
    <n v="14.277777777777779"/>
    <n v="283.2"/>
    <n v="7"/>
    <n v="25"/>
    <n v="40.457142857142856"/>
    <n v="21.608000000000001"/>
    <m/>
    <m/>
    <m/>
    <n v="10"/>
    <x v="4"/>
    <x v="0"/>
    <s v="2011-10"/>
    <x v="0"/>
  </r>
  <r>
    <s v="3-24"/>
    <d v="2011-03-01T00:00:00"/>
    <n v="762.98"/>
    <n v="0"/>
    <n v="0"/>
    <n v="499.15"/>
    <n v="39"/>
    <n v="12.798717948717949"/>
    <n v="296.83"/>
    <n v="5"/>
    <n v="44"/>
    <n v="59.366"/>
    <n v="18.090454545454545"/>
    <m/>
    <m/>
    <m/>
    <n v="10"/>
    <x v="4"/>
    <x v="1"/>
    <s v="2011-10"/>
    <x v="0"/>
  </r>
  <r>
    <s v="3-24"/>
    <d v="2011-03-02T00:00:00"/>
    <n v="879.53"/>
    <n v="0"/>
    <n v="0"/>
    <n v="572.15"/>
    <n v="34"/>
    <n v="16.827941176470588"/>
    <n v="307.38"/>
    <n v="7"/>
    <n v="41"/>
    <n v="43.911428571428573"/>
    <n v="21.451951219512196"/>
    <m/>
    <m/>
    <m/>
    <n v="10"/>
    <x v="4"/>
    <x v="2"/>
    <s v="2011-10"/>
    <x v="0"/>
  </r>
  <r>
    <s v="3-24"/>
    <d v="2011-03-03T00:00:00"/>
    <n v="1810.15"/>
    <n v="0"/>
    <n v="0"/>
    <n v="590.4"/>
    <n v="30"/>
    <n v="19.68"/>
    <n v="1219.75"/>
    <n v="10"/>
    <n v="40"/>
    <n v="121.97499999999999"/>
    <n v="45.253750000000004"/>
    <m/>
    <m/>
    <m/>
    <n v="10"/>
    <x v="4"/>
    <x v="3"/>
    <s v="2011-10"/>
    <x v="0"/>
  </r>
  <r>
    <s v="3-24"/>
    <d v="2011-03-04T00:00:00"/>
    <n v="2063.5500000000002"/>
    <n v="0"/>
    <n v="0"/>
    <n v="1100.1500000000001"/>
    <n v="53"/>
    <n v="20.757547169811321"/>
    <n v="963.4"/>
    <n v="17"/>
    <n v="70"/>
    <n v="56.670588235294119"/>
    <n v="29.479285714285716"/>
    <m/>
    <m/>
    <m/>
    <n v="10"/>
    <x v="4"/>
    <x v="4"/>
    <s v="2011-10"/>
    <x v="0"/>
  </r>
  <r>
    <s v="3-24"/>
    <d v="2011-03-05T00:00:00"/>
    <n v="1356.48"/>
    <n v="0"/>
    <n v="0"/>
    <n v="415.45"/>
    <n v="23"/>
    <n v="18.06304347826087"/>
    <n v="941.03"/>
    <n v="12"/>
    <n v="35"/>
    <n v="78.419166666666669"/>
    <n v="38.756571428571426"/>
    <m/>
    <m/>
    <m/>
    <n v="10"/>
    <x v="4"/>
    <x v="5"/>
    <s v="2011-10"/>
    <x v="0"/>
  </r>
  <r>
    <m/>
    <d v="2011-03-06T00:00:00"/>
    <n v="7412.8899999999994"/>
    <n v="3275.89"/>
    <n v="10688.779999999999"/>
    <m/>
    <n v="197"/>
    <n v="17.06750459183975"/>
    <n v="4011.59"/>
    <n v="58"/>
    <n v="255"/>
    <n v="66.799887721755368"/>
    <n v="29.106668817970647"/>
    <m/>
    <m/>
    <m/>
    <n v="11"/>
    <x v="4"/>
    <x v="6"/>
    <s v="2011-11"/>
    <x v="0"/>
  </r>
  <r>
    <s v="3-25"/>
    <d v="2011-03-07T00:00:00"/>
    <n v="675.23"/>
    <n v="0"/>
    <n v="0"/>
    <n v="422.23"/>
    <n v="19"/>
    <n v="22.222631578947368"/>
    <n v="253"/>
    <n v="9"/>
    <n v="28"/>
    <n v="28.111111111111111"/>
    <n v="24.115357142857142"/>
    <m/>
    <m/>
    <m/>
    <n v="11"/>
    <x v="4"/>
    <x v="0"/>
    <s v="2011-11"/>
    <x v="0"/>
  </r>
  <r>
    <s v="3-25"/>
    <d v="2011-03-08T00:00:00"/>
    <n v="876.43"/>
    <n v="0"/>
    <n v="0"/>
    <n v="512.54"/>
    <n v="23"/>
    <n v="22.284347826086954"/>
    <n v="363.89"/>
    <n v="12"/>
    <n v="35"/>
    <n v="30.324166666666667"/>
    <n v="25.040857142857142"/>
    <m/>
    <m/>
    <m/>
    <n v="11"/>
    <x v="4"/>
    <x v="1"/>
    <s v="2011-11"/>
    <x v="0"/>
  </r>
  <r>
    <s v="3-25"/>
    <d v="2011-03-09T00:00:00"/>
    <n v="1132.56"/>
    <n v="0"/>
    <n v="0"/>
    <n v="765.32"/>
    <n v="27"/>
    <n v="28.345185185185187"/>
    <n v="367.24"/>
    <n v="14"/>
    <n v="41"/>
    <n v="26.231428571428573"/>
    <n v="27.623414634146339"/>
    <m/>
    <m/>
    <m/>
    <n v="11"/>
    <x v="4"/>
    <x v="2"/>
    <s v="2011-11"/>
    <x v="0"/>
  </r>
  <r>
    <s v="3-25"/>
    <d v="2011-03-10T00:00:00"/>
    <n v="1323.43"/>
    <n v="0"/>
    <n v="0"/>
    <n v="675.34"/>
    <n v="32"/>
    <n v="21.104375000000001"/>
    <n v="648.09"/>
    <n v="12"/>
    <n v="44"/>
    <n v="54.0075"/>
    <n v="30.077954545454546"/>
    <m/>
    <m/>
    <m/>
    <n v="11"/>
    <x v="4"/>
    <x v="3"/>
    <s v="2011-11"/>
    <x v="0"/>
  </r>
  <r>
    <s v="3-25"/>
    <d v="2011-03-11T00:00:00"/>
    <n v="1817.76"/>
    <n v="0"/>
    <n v="0"/>
    <n v="1217.23"/>
    <n v="52"/>
    <n v="23.408269230769232"/>
    <n v="600.53"/>
    <n v="14"/>
    <n v="66"/>
    <n v="42.894999999999996"/>
    <n v="27.541818181818183"/>
    <m/>
    <m/>
    <m/>
    <n v="11"/>
    <x v="4"/>
    <x v="4"/>
    <s v="2011-11"/>
    <x v="0"/>
  </r>
  <r>
    <s v="3-25"/>
    <d v="2011-03-12T00:00:00"/>
    <n v="876.45"/>
    <n v="0"/>
    <n v="0"/>
    <n v="523.12"/>
    <n v="22"/>
    <n v="23.778181818181817"/>
    <n v="275.92"/>
    <n v="11"/>
    <n v="33"/>
    <n v="25.083636363636366"/>
    <n v="24.213333333333331"/>
    <m/>
    <m/>
    <m/>
    <n v="11"/>
    <x v="4"/>
    <x v="5"/>
    <s v="2011-11"/>
    <x v="0"/>
  </r>
  <r>
    <m/>
    <d v="2011-03-13T00:00:00"/>
    <n v="6701.86"/>
    <n v="3232.79"/>
    <n v="9934.65"/>
    <m/>
    <n v="175"/>
    <n v="23.523831773195095"/>
    <n v="2508.67"/>
    <n v="72"/>
    <n v="247"/>
    <n v="34.442140452140457"/>
    <n v="26.435455830077782"/>
    <m/>
    <m/>
    <m/>
    <n v="12"/>
    <x v="4"/>
    <x v="6"/>
    <s v="2011-12"/>
    <x v="0"/>
  </r>
  <r>
    <s v="3-26"/>
    <d v="2011-03-14T00:00:00"/>
    <n v="1155.56"/>
    <n v="0"/>
    <n v="0"/>
    <n v="671.2"/>
    <n v="21"/>
    <n v="31.961904761904766"/>
    <n v="484.36"/>
    <n v="8"/>
    <n v="29"/>
    <n v="60.545000000000002"/>
    <n v="39.846896551724136"/>
    <m/>
    <m/>
    <m/>
    <n v="12"/>
    <x v="4"/>
    <x v="0"/>
    <s v="2011-12"/>
    <x v="0"/>
  </r>
  <r>
    <s v="3-26"/>
    <d v="2011-03-15T00:00:00"/>
    <n v="1046.51"/>
    <n v="0"/>
    <n v="0"/>
    <n v="690.95"/>
    <n v="22"/>
    <n v="31.406818181818185"/>
    <n v="355.56"/>
    <n v="9"/>
    <n v="31"/>
    <n v="39.506666666666668"/>
    <n v="33.758387096774193"/>
    <m/>
    <m/>
    <m/>
    <n v="12"/>
    <x v="4"/>
    <x v="1"/>
    <s v="2011-12"/>
    <x v="0"/>
  </r>
  <r>
    <s v="3-26"/>
    <d v="2011-03-16T00:00:00"/>
    <s v="1031.89.89"/>
    <n v="0"/>
    <n v="0"/>
    <n v="802.20399999999995"/>
    <n v="40"/>
    <n v="20.055099999999999"/>
    <n v="229.69"/>
    <n v="6"/>
    <n v="46"/>
    <n v="38.281666666666666"/>
    <n v="22.432478260869566"/>
    <m/>
    <m/>
    <m/>
    <n v="12"/>
    <x v="4"/>
    <x v="2"/>
    <s v="2011-12"/>
    <x v="0"/>
  </r>
  <r>
    <s v="3-26"/>
    <d v="2011-03-17T00:00:00"/>
    <n v="1838.49"/>
    <n v="0"/>
    <n v="0"/>
    <n v="1435"/>
    <n v="32"/>
    <n v="44.84375"/>
    <s v="403.49`"/>
    <n v="14"/>
    <n v="46"/>
    <n v="0"/>
    <n v="31.195652173913043"/>
    <m/>
    <m/>
    <m/>
    <n v="12"/>
    <x v="4"/>
    <x v="3"/>
    <s v="2011-12"/>
    <x v="0"/>
  </r>
  <r>
    <s v="3-26"/>
    <d v="2011-03-18T00:00:00"/>
    <n v="1815.95"/>
    <n v="0"/>
    <n v="0"/>
    <n v="1202.8"/>
    <n v="62"/>
    <n v="19.399999999999999"/>
    <n v="613.15"/>
    <n v="16"/>
    <n v="78"/>
    <n v="38.321874999999999"/>
    <n v="23.281410256410254"/>
    <m/>
    <m/>
    <m/>
    <n v="12"/>
    <x v="4"/>
    <x v="4"/>
    <s v="2011-12"/>
    <x v="0"/>
  </r>
  <r>
    <s v="3-26"/>
    <d v="2011-03-19T00:00:00"/>
    <n v="1554.27"/>
    <n v="0"/>
    <n v="0"/>
    <n v="393.45"/>
    <n v="18"/>
    <n v="21.858333333333334"/>
    <n v="1160.82"/>
    <n v="16"/>
    <n v="34"/>
    <n v="72.551249999999996"/>
    <n v="45.713823529411762"/>
    <m/>
    <m/>
    <m/>
    <n v="12"/>
    <x v="4"/>
    <x v="5"/>
    <s v="2011-12"/>
    <x v="0"/>
  </r>
  <r>
    <m/>
    <d v="2011-03-20T00:00:00"/>
    <n v="7410.7799999999988"/>
    <n v="1721.53"/>
    <n v="9132.31"/>
    <m/>
    <n v="195"/>
    <n v="28.25431771284271"/>
    <n v="2843.58"/>
    <n v="69"/>
    <n v="264"/>
    <n v="41.534409722222222"/>
    <n v="32.704774644850495"/>
    <m/>
    <m/>
    <m/>
    <n v="13"/>
    <x v="4"/>
    <x v="6"/>
    <s v="2011-13"/>
    <x v="0"/>
  </r>
  <r>
    <s v="3-27"/>
    <d v="2011-03-21T00:00:00"/>
    <n v="1179.1099999999999"/>
    <n v="0"/>
    <n v="0"/>
    <n v="969.7"/>
    <n v="41"/>
    <n v="23.651219512195123"/>
    <n v="209.41"/>
    <n v="5"/>
    <n v="46"/>
    <n v="41.881999999999998"/>
    <n v="25.632826086956523"/>
    <m/>
    <m/>
    <m/>
    <n v="13"/>
    <x v="4"/>
    <x v="0"/>
    <s v="2011-13"/>
    <x v="0"/>
  </r>
  <r>
    <s v="3-27"/>
    <d v="2011-03-22T00:00:00"/>
    <n v="1651.44"/>
    <n v="0"/>
    <n v="0"/>
    <n v="613.95000000000005"/>
    <n v="36"/>
    <n v="17.054166666666667"/>
    <n v="1037.49"/>
    <n v="8"/>
    <n v="44"/>
    <n v="129.68625"/>
    <n v="37.532727272727271"/>
    <m/>
    <m/>
    <m/>
    <n v="13"/>
    <x v="4"/>
    <x v="1"/>
    <s v="2011-13"/>
    <x v="0"/>
  </r>
  <r>
    <s v="3-27"/>
    <d v="2011-03-23T00:00:00"/>
    <n v="836.85"/>
    <n v="0"/>
    <n v="0"/>
    <n v="580.29999999999995"/>
    <n v="31"/>
    <n v="18.719354838709677"/>
    <n v="256.55"/>
    <n v="7"/>
    <n v="38"/>
    <n v="36.65"/>
    <n v="22.022368421052629"/>
    <m/>
    <m/>
    <m/>
    <n v="13"/>
    <x v="4"/>
    <x v="2"/>
    <s v="2011-13"/>
    <x v="0"/>
  </r>
  <r>
    <s v="3-27"/>
    <d v="2011-03-24T00:00:00"/>
    <n v="1306.93"/>
    <n v="0"/>
    <n v="0"/>
    <n v="724.3"/>
    <n v="40"/>
    <n v="18.107499999999998"/>
    <n v="582.63"/>
    <n v="10"/>
    <n v="50"/>
    <n v="58.262999999999998"/>
    <n v="26.138599999999997"/>
    <m/>
    <m/>
    <m/>
    <n v="13"/>
    <x v="4"/>
    <x v="3"/>
    <s v="2011-13"/>
    <x v="0"/>
  </r>
  <r>
    <s v="3-27"/>
    <d v="2011-03-25T00:00:00"/>
    <n v="2504.13"/>
    <n v="0"/>
    <n v="0"/>
    <n v="1387.75"/>
    <n v="45"/>
    <n v="30.838888888888889"/>
    <n v="1116.3800000000001"/>
    <n v="22"/>
    <n v="67"/>
    <n v="50.74454545454546"/>
    <n v="37.375074626865675"/>
    <m/>
    <m/>
    <m/>
    <n v="13"/>
    <x v="4"/>
    <x v="4"/>
    <s v="2011-13"/>
    <x v="0"/>
  </r>
  <r>
    <s v="3-27"/>
    <d v="2011-03-26T00:00:00"/>
    <n v="1063.47"/>
    <n v="0"/>
    <n v="0"/>
    <n v="658.1"/>
    <n v="32"/>
    <n v="20.565625000000001"/>
    <n v="405.37"/>
    <n v="9"/>
    <n v="41"/>
    <n v="45.041111111111114"/>
    <n v="25.938292682926829"/>
    <m/>
    <m/>
    <m/>
    <n v="13"/>
    <x v="4"/>
    <x v="5"/>
    <s v="2011-13"/>
    <x v="0"/>
  </r>
  <r>
    <m/>
    <d v="2011-03-27T00:00:00"/>
    <n v="8541.93"/>
    <n v="1393.36"/>
    <n v="9935.2900000000009"/>
    <m/>
    <n v="225"/>
    <n v="21.489459151076726"/>
    <n v="3607.83"/>
    <n v="61"/>
    <n v="286"/>
    <n v="60.377817760942754"/>
    <n v="29.106648181754821"/>
    <m/>
    <m/>
    <m/>
    <n v="14"/>
    <x v="4"/>
    <x v="6"/>
    <s v="2011-14"/>
    <x v="0"/>
  </r>
  <r>
    <s v="3-28"/>
    <d v="2011-03-28T00:00:00"/>
    <n v="1371.93"/>
    <n v="0"/>
    <n v="0"/>
    <n v="680.1"/>
    <n v="34"/>
    <n v="20.002941176470589"/>
    <n v="681.83"/>
    <n v="10"/>
    <n v="44"/>
    <n v="68.183000000000007"/>
    <n v="30.952954545454546"/>
    <m/>
    <m/>
    <m/>
    <n v="14"/>
    <x v="4"/>
    <x v="0"/>
    <s v="2011-14"/>
    <x v="0"/>
  </r>
  <r>
    <s v="3-28"/>
    <d v="2011-03-29T00:00:00"/>
    <n v="773.95"/>
    <n v="0"/>
    <n v="0"/>
    <n v="511.45"/>
    <n v="27"/>
    <n v="18.942592592592593"/>
    <n v="262.5"/>
    <n v="9"/>
    <n v="36"/>
    <n v="29.166666666666668"/>
    <n v="21.498611111111114"/>
    <m/>
    <m/>
    <m/>
    <n v="14"/>
    <x v="4"/>
    <x v="1"/>
    <s v="2011-14"/>
    <x v="0"/>
  </r>
  <r>
    <s v="3-28"/>
    <d v="2011-03-30T00:00:00"/>
    <n v="1651.91"/>
    <n v="0"/>
    <n v="0"/>
    <n v="998.7"/>
    <n v="56"/>
    <n v="17.833928571428572"/>
    <n v="655.20000000000005"/>
    <n v="11"/>
    <n v="67"/>
    <n v="59.56363636363637"/>
    <n v="24.685074626865674"/>
    <m/>
    <m/>
    <m/>
    <n v="14"/>
    <x v="4"/>
    <x v="2"/>
    <s v="2011-14"/>
    <x v="0"/>
  </r>
  <r>
    <s v="3-28"/>
    <d v="2011-03-31T00:00:00"/>
    <n v="1653.91"/>
    <n v="0"/>
    <n v="0"/>
    <n v="998.7"/>
    <n v="56"/>
    <n v="17.833928571428572"/>
    <n v="655.21"/>
    <n v="11"/>
    <n v="67"/>
    <n v="59.56454545454546"/>
    <n v="24.685223880597015"/>
    <m/>
    <m/>
    <m/>
    <n v="14"/>
    <x v="4"/>
    <x v="3"/>
    <s v="2011-14"/>
    <x v="0"/>
  </r>
  <r>
    <s v="3-28"/>
    <d v="2011-04-01T00:00:00"/>
    <n v="3200.5"/>
    <n v="0"/>
    <n v="0"/>
    <n v="866.65"/>
    <n v="44"/>
    <n v="19.696590909090908"/>
    <n v="2333.85"/>
    <n v="14"/>
    <n v="58"/>
    <n v="166.70357142857142"/>
    <n v="55.181034482758619"/>
    <m/>
    <m/>
    <m/>
    <n v="14"/>
    <x v="4"/>
    <x v="4"/>
    <s v="2011-14"/>
    <x v="0"/>
  </r>
  <r>
    <s v="3-28"/>
    <d v="2011-04-02T00:00:00"/>
    <n v="1474.5"/>
    <n v="0"/>
    <n v="0"/>
    <n v="937.7"/>
    <n v="33"/>
    <n v="28.415151515151518"/>
    <n v="536.79999999999995"/>
    <n v="11"/>
    <n v="44"/>
    <n v="48.8"/>
    <n v="33.511363636363633"/>
    <m/>
    <m/>
    <m/>
    <n v="14"/>
    <x v="4"/>
    <x v="5"/>
    <s v="2011-14"/>
    <x v="0"/>
  </r>
  <r>
    <m/>
    <d v="2011-04-03T00:00:00"/>
    <n v="10126.700000000001"/>
    <n v="1754.77"/>
    <n v="11881.470000000001"/>
    <m/>
    <n v="250"/>
    <n v="20.454188889360459"/>
    <n v="5125.3900000000003"/>
    <n v="66"/>
    <n v="316"/>
    <n v="71.996903318903321"/>
    <n v="31.752377047191761"/>
    <m/>
    <m/>
    <m/>
    <n v="15"/>
    <x v="4"/>
    <x v="6"/>
    <s v="2011-15"/>
    <x v="0"/>
  </r>
  <r>
    <s v="3-29"/>
    <d v="2011-04-04T00:00:00"/>
    <n v="980.63"/>
    <n v="0"/>
    <n v="0"/>
    <n v="561.29999999999995"/>
    <n v="38"/>
    <n v="14.771052631578947"/>
    <n v="419.33"/>
    <n v="8"/>
    <n v="46"/>
    <n v="52.416249999999998"/>
    <n v="21.318043478260869"/>
    <m/>
    <m/>
    <m/>
    <n v="15"/>
    <x v="4"/>
    <x v="0"/>
    <s v="2011-15"/>
    <x v="0"/>
  </r>
  <r>
    <s v="3-29"/>
    <d v="2011-04-05T00:00:00"/>
    <n v="947.39"/>
    <n v="0"/>
    <n v="0"/>
    <n v="672.5"/>
    <n v="35"/>
    <n v="19.214285714285715"/>
    <n v="274.89"/>
    <n v="12"/>
    <n v="47"/>
    <n v="22.907499999999999"/>
    <n v="20.157234042553192"/>
    <m/>
    <m/>
    <m/>
    <n v="15"/>
    <x v="4"/>
    <x v="1"/>
    <s v="2011-15"/>
    <x v="0"/>
  </r>
  <r>
    <s v="3-29"/>
    <d v="2011-04-06T00:00:00"/>
    <n v="1296.52"/>
    <n v="0"/>
    <n v="0"/>
    <n v="460.3"/>
    <n v="31"/>
    <n v="14.848387096774195"/>
    <n v="836.22"/>
    <n v="10"/>
    <n v="41"/>
    <n v="83.622"/>
    <n v="31.622439024390243"/>
    <m/>
    <m/>
    <m/>
    <n v="15"/>
    <x v="4"/>
    <x v="2"/>
    <s v="2011-15"/>
    <x v="0"/>
  </r>
  <r>
    <s v="3-29"/>
    <d v="2011-04-07T00:00:00"/>
    <n v="1867.31"/>
    <n v="0"/>
    <n v="0"/>
    <n v="865.7"/>
    <n v="41"/>
    <n v="21.114634146341466"/>
    <n v="1001.61"/>
    <n v="23"/>
    <n v="64"/>
    <n v="43.548260869565219"/>
    <n v="29.176718749999999"/>
    <m/>
    <m/>
    <m/>
    <n v="15"/>
    <x v="4"/>
    <x v="3"/>
    <s v="2011-15"/>
    <x v="0"/>
  </r>
  <r>
    <s v="3-29"/>
    <d v="2011-04-08T00:00:00"/>
    <n v="1806.1"/>
    <n v="0"/>
    <n v="0"/>
    <n v="826.1"/>
    <n v="45"/>
    <n v="18.357777777777777"/>
    <n v="980"/>
    <n v="16"/>
    <n v="61"/>
    <n v="61.25"/>
    <n v="29.608196721311472"/>
    <m/>
    <m/>
    <m/>
    <n v="15"/>
    <x v="4"/>
    <x v="4"/>
    <s v="2011-15"/>
    <x v="0"/>
  </r>
  <r>
    <s v="3-29"/>
    <d v="2011-04-09T00:00:00"/>
    <n v="1160.21"/>
    <n v="0"/>
    <n v="0"/>
    <n v="629.04999999999995"/>
    <n v="33"/>
    <n v="19.062121212121212"/>
    <n v="531.16"/>
    <n v="11"/>
    <n v="44"/>
    <n v="48.287272727272722"/>
    <n v="26.368409090909093"/>
    <m/>
    <m/>
    <m/>
    <n v="15"/>
    <x v="4"/>
    <x v="5"/>
    <s v="2011-15"/>
    <x v="0"/>
  </r>
  <r>
    <m/>
    <d v="2011-04-10T00:00:00"/>
    <n v="8058.1600000000008"/>
    <n v="3665.14"/>
    <n v="11723.300000000001"/>
    <m/>
    <n v="223"/>
    <n v="17.894709763146551"/>
    <n v="4043.21"/>
    <n v="80"/>
    <n v="303"/>
    <n v="52.005213932806306"/>
    <n v="26.375173517904148"/>
    <m/>
    <m/>
    <m/>
    <n v="16"/>
    <x v="4"/>
    <x v="6"/>
    <s v="2011-16"/>
    <x v="0"/>
  </r>
  <r>
    <s v="3-30"/>
    <d v="2011-04-11T00:00:00"/>
    <n v="1132.95"/>
    <n v="0"/>
    <n v="0"/>
    <n v="681.3"/>
    <n v="39"/>
    <n v="17.469230769230769"/>
    <n v="451.65"/>
    <n v="13"/>
    <n v="52"/>
    <n v="34.742307692307691"/>
    <n v="21.787499999999998"/>
    <m/>
    <m/>
    <m/>
    <n v="16"/>
    <x v="4"/>
    <x v="0"/>
    <s v="2011-16"/>
    <x v="0"/>
  </r>
  <r>
    <s v="3-30"/>
    <d v="2011-04-12T00:00:00"/>
    <n v="1030.03"/>
    <n v="0"/>
    <n v="0"/>
    <n v="677.05"/>
    <n v="39"/>
    <n v="17.360256410256408"/>
    <n v="352.65"/>
    <n v="11"/>
    <n v="50"/>
    <n v="32.059090909090905"/>
    <n v="20.593999999999998"/>
    <m/>
    <m/>
    <m/>
    <n v="16"/>
    <x v="4"/>
    <x v="1"/>
    <s v="2011-16"/>
    <x v="0"/>
  </r>
  <r>
    <s v="3-30"/>
    <d v="2011-04-13T00:00:00"/>
    <n v="1595.75"/>
    <n v="0"/>
    <n v="0"/>
    <n v="871.1"/>
    <n v="42"/>
    <n v="20.740476190476191"/>
    <n v="724.66"/>
    <n v="14"/>
    <n v="56"/>
    <n v="51.761428571428567"/>
    <n v="28.495714285714286"/>
    <m/>
    <m/>
    <m/>
    <n v="16"/>
    <x v="4"/>
    <x v="2"/>
    <s v="2011-16"/>
    <x v="0"/>
  </r>
  <r>
    <s v="3-30"/>
    <d v="2011-04-14T00:00:00"/>
    <n v="1952.49"/>
    <n v="0"/>
    <n v="0"/>
    <n v="789.1"/>
    <n v="38"/>
    <n v="20.765789473684212"/>
    <n v="1163.3900000000001"/>
    <n v="16"/>
    <n v="54"/>
    <n v="72.711875000000006"/>
    <n v="36.157222222222224"/>
    <m/>
    <m/>
    <m/>
    <n v="16"/>
    <x v="4"/>
    <x v="3"/>
    <s v="2011-16"/>
    <x v="0"/>
  </r>
  <r>
    <s v="3-30"/>
    <d v="2011-04-15T00:00:00"/>
    <n v="2706.67"/>
    <n v="0"/>
    <n v="0"/>
    <n v="1362.95"/>
    <n v="47"/>
    <n v="28.998936170212765"/>
    <n v="1373.72"/>
    <n v="10"/>
    <n v="57"/>
    <n v="137.37200000000001"/>
    <n v="48.011754385964913"/>
    <m/>
    <m/>
    <m/>
    <n v="16"/>
    <x v="4"/>
    <x v="4"/>
    <s v="2011-16"/>
    <x v="0"/>
  </r>
  <r>
    <s v="3-30"/>
    <d v="2011-04-16T00:00:00"/>
    <n v="1676.13"/>
    <n v="0"/>
    <n v="0"/>
    <n v="1149.95"/>
    <n v="47"/>
    <n v="24.467021276595744"/>
    <n v="526.17999999999995"/>
    <n v="8"/>
    <n v="55"/>
    <n v="65.772499999999994"/>
    <n v="30.475090909090913"/>
    <m/>
    <m/>
    <m/>
    <n v="16"/>
    <x v="4"/>
    <x v="5"/>
    <s v="2011-16"/>
    <x v="0"/>
  </r>
  <r>
    <m/>
    <d v="2011-04-17T00:00:00"/>
    <n v="10094.02"/>
    <n v="2352.63"/>
    <n v="12446.650000000001"/>
    <m/>
    <n v="252"/>
    <n v="21.633618381742679"/>
    <n v="4592.2500000000009"/>
    <n v="72"/>
    <n v="324"/>
    <n v="65.736533695471195"/>
    <n v="30.920213633832052"/>
    <m/>
    <m/>
    <m/>
    <n v="17"/>
    <x v="4"/>
    <x v="6"/>
    <s v="2011-17"/>
    <x v="0"/>
  </r>
  <r>
    <s v="3-31"/>
    <d v="2011-04-18T00:00:00"/>
    <n v="843.92"/>
    <n v="0"/>
    <n v="0"/>
    <n v="562.85"/>
    <n v="37"/>
    <n v="15.212162162162162"/>
    <n v="281.07"/>
    <n v="7"/>
    <n v="44"/>
    <n v="40.152857142857144"/>
    <n v="19.180000000000003"/>
    <m/>
    <m/>
    <m/>
    <n v="17"/>
    <x v="4"/>
    <x v="0"/>
    <s v="2011-17"/>
    <x v="0"/>
  </r>
  <r>
    <s v="3-31"/>
    <d v="2011-04-19T00:00:00"/>
    <n v="2175.69"/>
    <n v="0"/>
    <n v="0"/>
    <n v="808.8"/>
    <n v="45"/>
    <n v="17.973333333333333"/>
    <n v="1366.89"/>
    <n v="12"/>
    <n v="57"/>
    <n v="113.90750000000001"/>
    <n v="38.17"/>
    <m/>
    <m/>
    <m/>
    <n v="17"/>
    <x v="4"/>
    <x v="1"/>
    <s v="2011-17"/>
    <x v="0"/>
  </r>
  <r>
    <s v="3-31"/>
    <d v="2011-04-20T00:00:00"/>
    <n v="2483.17"/>
    <n v="0"/>
    <n v="0"/>
    <n v="1459.5"/>
    <n v="48"/>
    <n v="30.40625"/>
    <n v="1023.67"/>
    <n v="21"/>
    <n v="69"/>
    <n v="48.746190476190478"/>
    <n v="35.987971014492757"/>
    <m/>
    <m/>
    <m/>
    <n v="17"/>
    <x v="4"/>
    <x v="2"/>
    <s v="2011-17"/>
    <x v="0"/>
  </r>
  <r>
    <s v="3-31"/>
    <d v="2011-04-21T00:00:00"/>
    <n v="5360"/>
    <n v="0"/>
    <n v="0"/>
    <n v="2204.6"/>
    <n v="79"/>
    <n v="27.906329113924048"/>
    <n v="3155.7"/>
    <n v="37"/>
    <n v="116"/>
    <n v="85.289189189189187"/>
    <n v="46.20948275862068"/>
    <m/>
    <m/>
    <m/>
    <n v="17"/>
    <x v="4"/>
    <x v="3"/>
    <s v="2011-17"/>
    <x v="0"/>
  </r>
  <r>
    <s v="3-31"/>
    <d v="2011-04-22T00:00:00"/>
    <n v="0"/>
    <n v="0"/>
    <n v="0"/>
    <n v="0"/>
    <n v="209"/>
    <n v="0"/>
    <n v="0"/>
    <n v="77"/>
    <n v="286"/>
    <n v="0"/>
    <n v="0"/>
    <s v="GOOD FRIDAY"/>
    <m/>
    <m/>
    <n v="17"/>
    <x v="4"/>
    <x v="4"/>
    <s v="2011-17"/>
    <x v="0"/>
  </r>
  <r>
    <s v="3-31"/>
    <d v="2011-04-23T00:00:00"/>
    <n v="0"/>
    <n v="0"/>
    <n v="0"/>
    <n v="0"/>
    <n v="0"/>
    <n v="0"/>
    <n v="0"/>
    <n v="0"/>
    <n v="0"/>
    <n v="0"/>
    <n v="0"/>
    <s v="EASTER SATURDAY"/>
    <m/>
    <m/>
    <n v="17"/>
    <x v="4"/>
    <x v="5"/>
    <s v="2011-17"/>
    <x v="0"/>
  </r>
  <r>
    <m/>
    <d v="2011-04-24T00:00:00"/>
    <n v="10862.78"/>
    <n v="2908.84"/>
    <n v="13771.62"/>
    <m/>
    <n v="418"/>
    <n v="15.249679101569924"/>
    <n v="5827.33"/>
    <n v="154"/>
    <n v="572"/>
    <n v="48.015956134706137"/>
    <n v="23.257908962185571"/>
    <m/>
    <m/>
    <m/>
    <n v="18"/>
    <x v="4"/>
    <x v="6"/>
    <s v="2011-18"/>
    <x v="0"/>
  </r>
  <r>
    <s v="3-32"/>
    <d v="2011-04-25T00:00:00"/>
    <n v="0"/>
    <n v="0"/>
    <n v="0"/>
    <n v="0"/>
    <n v="0"/>
    <n v="0"/>
    <n v="0"/>
    <n v="0"/>
    <n v="0"/>
    <n v="0"/>
    <n v="0"/>
    <s v="ANZAC DAY"/>
    <m/>
    <m/>
    <n v="18"/>
    <x v="4"/>
    <x v="0"/>
    <s v="2011-18"/>
    <x v="0"/>
  </r>
  <r>
    <s v="3-32"/>
    <d v="2011-04-26T00:00:00"/>
    <n v="0"/>
    <n v="0"/>
    <n v="0"/>
    <n v="0"/>
    <n v="0"/>
    <n v="0"/>
    <n v="0"/>
    <n v="0"/>
    <n v="0"/>
    <n v="0"/>
    <n v="0"/>
    <s v="PUBLIC HOLIDAY"/>
    <m/>
    <m/>
    <n v="18"/>
    <x v="4"/>
    <x v="1"/>
    <s v="2011-18"/>
    <x v="0"/>
  </r>
  <r>
    <s v="3-32"/>
    <d v="2011-04-27T00:00:00"/>
    <n v="1418.62"/>
    <n v="0"/>
    <n v="0"/>
    <n v="991.25"/>
    <n v="61"/>
    <n v="16.25"/>
    <n v="427.37"/>
    <n v="8"/>
    <n v="69"/>
    <n v="53.421250000000001"/>
    <n v="20.559710144927536"/>
    <m/>
    <m/>
    <m/>
    <n v="18"/>
    <x v="4"/>
    <x v="2"/>
    <s v="2011-18"/>
    <x v="0"/>
  </r>
  <r>
    <s v="3-32"/>
    <d v="2011-04-28T00:00:00"/>
    <n v="1321.92"/>
    <n v="0"/>
    <n v="0"/>
    <n v="795.5"/>
    <n v="49"/>
    <n v="16.23469387755102"/>
    <n v="526.41999999999996"/>
    <n v="10"/>
    <n v="59"/>
    <n v="52.641999999999996"/>
    <n v="22.40542372881356"/>
    <m/>
    <m/>
    <m/>
    <n v="18"/>
    <x v="4"/>
    <x v="3"/>
    <s v="2011-18"/>
    <x v="0"/>
  </r>
  <r>
    <s v="3-32"/>
    <d v="2011-04-29T00:00:00"/>
    <n v="2213.34"/>
    <n v="0"/>
    <n v="0"/>
    <n v="1002.7"/>
    <n v="53"/>
    <n v="18.918867924528303"/>
    <n v="1210.6400000000001"/>
    <n v="12"/>
    <n v="65"/>
    <n v="100.88666666666667"/>
    <n v="34.05138461538462"/>
    <m/>
    <m/>
    <m/>
    <n v="18"/>
    <x v="4"/>
    <x v="4"/>
    <s v="2011-18"/>
    <x v="0"/>
  </r>
  <r>
    <s v="3-32"/>
    <d v="2011-04-30T00:00:00"/>
    <n v="1249.22"/>
    <n v="0"/>
    <n v="0"/>
    <n v="852.65"/>
    <n v="39"/>
    <n v="21.862820512820512"/>
    <n v="396.57"/>
    <n v="11"/>
    <n v="50"/>
    <n v="36.051818181818184"/>
    <n v="24.984400000000001"/>
    <m/>
    <m/>
    <m/>
    <n v="18"/>
    <x v="4"/>
    <x v="5"/>
    <s v="2011-18"/>
    <x v="0"/>
  </r>
  <r>
    <m/>
    <d v="2011-05-01T00:00:00"/>
    <n v="6203.1"/>
    <n v="1635.3"/>
    <n v="7838.4000000000005"/>
    <m/>
    <n v="202"/>
    <n v="12.211063719149971"/>
    <n v="2561.0000000000005"/>
    <n v="41"/>
    <n v="243"/>
    <n v="40.500289141414143"/>
    <n v="17.000153081520953"/>
    <m/>
    <m/>
    <m/>
    <n v="19"/>
    <x v="4"/>
    <x v="6"/>
    <s v="2011-19"/>
    <x v="0"/>
  </r>
  <r>
    <s v="3-33"/>
    <d v="2011-05-02T00:00:00"/>
    <n v="0"/>
    <n v="0"/>
    <n v="0"/>
    <n v="0"/>
    <n v="0"/>
    <n v="0"/>
    <n v="0"/>
    <n v="0"/>
    <n v="0"/>
    <n v="0"/>
    <n v="0"/>
    <s v="LABOUR DAY"/>
    <m/>
    <m/>
    <n v="19"/>
    <x v="4"/>
    <x v="0"/>
    <s v="2011-19"/>
    <x v="0"/>
  </r>
  <r>
    <s v="3-33"/>
    <d v="2011-05-03T00:00:00"/>
    <n v="1446.48"/>
    <n v="0"/>
    <n v="0"/>
    <n v="897.25"/>
    <n v="55"/>
    <n v="16.313636363636363"/>
    <n v="549.23"/>
    <n v="12"/>
    <n v="67"/>
    <n v="45.769166666666671"/>
    <n v="21.589253731343284"/>
    <m/>
    <m/>
    <m/>
    <n v="19"/>
    <x v="4"/>
    <x v="1"/>
    <s v="2011-19"/>
    <x v="0"/>
  </r>
  <r>
    <s v="3-33"/>
    <d v="2011-05-04T00:00:00"/>
    <n v="1273.06"/>
    <n v="0"/>
    <n v="0"/>
    <n v="781.35"/>
    <n v="39"/>
    <n v="20.034615384615385"/>
    <n v="491.71"/>
    <n v="12"/>
    <n v="51"/>
    <n v="40.975833333333334"/>
    <n v="24.961960784313725"/>
    <m/>
    <m/>
    <m/>
    <n v="19"/>
    <x v="4"/>
    <x v="2"/>
    <s v="2011-19"/>
    <x v="0"/>
  </r>
  <r>
    <s v="3-33"/>
    <d v="2011-05-05T00:00:00"/>
    <n v="1293.1600000000001"/>
    <n v="0"/>
    <n v="0"/>
    <n v="751.55"/>
    <n v="45"/>
    <n v="16.701111111111111"/>
    <n v="541.61"/>
    <n v="9"/>
    <n v="54"/>
    <n v="60.178888888888892"/>
    <n v="23.947407407407404"/>
    <m/>
    <m/>
    <m/>
    <n v="19"/>
    <x v="4"/>
    <x v="3"/>
    <s v="2011-19"/>
    <x v="0"/>
  </r>
  <r>
    <s v="3-33"/>
    <d v="2011-05-06T00:00:00"/>
    <n v="1569.83"/>
    <n v="0"/>
    <n v="0"/>
    <n v="798.2"/>
    <n v="52"/>
    <n v="15.350000000000001"/>
    <n v="771.63"/>
    <n v="18"/>
    <n v="70"/>
    <n v="42.868333333333332"/>
    <n v="22.426142857142857"/>
    <m/>
    <m/>
    <m/>
    <n v="19"/>
    <x v="4"/>
    <x v="4"/>
    <s v="2011-19"/>
    <x v="0"/>
  </r>
  <r>
    <s v="3-33"/>
    <d v="2011-05-07T00:00:00"/>
    <n v="1040.33"/>
    <n v="0"/>
    <n v="0"/>
    <n v="835.35"/>
    <n v="34"/>
    <n v="24.569117647058825"/>
    <n v="204.98"/>
    <n v="3"/>
    <n v="37"/>
    <n v="68.326666666666668"/>
    <n v="28.117027027027024"/>
    <m/>
    <m/>
    <m/>
    <n v="19"/>
    <x v="4"/>
    <x v="5"/>
    <s v="2011-19"/>
    <x v="0"/>
  </r>
  <r>
    <m/>
    <d v="2011-05-08T00:00:00"/>
    <n v="6622.86"/>
    <n v="3121.84"/>
    <n v="9744.7000000000007"/>
    <m/>
    <n v="225"/>
    <n v="15.494746751070281"/>
    <n v="2559.1600000000003"/>
    <n v="54"/>
    <n v="279"/>
    <n v="43.019814814814815"/>
    <n v="20.173631967872378"/>
    <m/>
    <m/>
    <m/>
    <n v="20"/>
    <x v="4"/>
    <x v="6"/>
    <s v="2011-20"/>
    <x v="0"/>
  </r>
  <r>
    <s v="3-34"/>
    <d v="2011-05-09T00:00:00"/>
    <n v="1185.76"/>
    <n v="0"/>
    <n v="0"/>
    <n v="668.1"/>
    <n v="38"/>
    <n v="17.581578947368421"/>
    <n v="517.66"/>
    <n v="13"/>
    <n v="51"/>
    <n v="39.82"/>
    <n v="23.250196078431372"/>
    <m/>
    <m/>
    <m/>
    <n v="20"/>
    <x v="4"/>
    <x v="0"/>
    <s v="2011-20"/>
    <x v="0"/>
  </r>
  <r>
    <s v="3-34"/>
    <d v="2011-05-10T00:00:00"/>
    <n v="880.15"/>
    <n v="0"/>
    <n v="0"/>
    <n v="557.54999999999995"/>
    <n v="40"/>
    <n v="13.938749999999999"/>
    <n v="322.60000000000002"/>
    <n v="8"/>
    <n v="48"/>
    <n v="40.325000000000003"/>
    <n v="18.336458333333333"/>
    <m/>
    <m/>
    <m/>
    <n v="20"/>
    <x v="4"/>
    <x v="1"/>
    <s v="2011-20"/>
    <x v="0"/>
  </r>
  <r>
    <s v="3-34"/>
    <d v="2011-05-11T00:00:00"/>
    <n v="1213.6300000000001"/>
    <n v="0"/>
    <n v="0"/>
    <n v="958.6"/>
    <n v="51"/>
    <n v="18.79607843137255"/>
    <n v="255.03"/>
    <n v="7"/>
    <n v="58"/>
    <n v="36.432857142857145"/>
    <n v="20.924655172413797"/>
    <m/>
    <m/>
    <m/>
    <n v="20"/>
    <x v="4"/>
    <x v="2"/>
    <s v="2011-20"/>
    <x v="0"/>
  </r>
  <r>
    <s v="3-34"/>
    <d v="2011-05-12T00:00:00"/>
    <n v="1253.75"/>
    <n v="0"/>
    <n v="0"/>
    <n v="844.4"/>
    <n v="43"/>
    <n v="19.63720930232558"/>
    <n v="408.35"/>
    <n v="10"/>
    <n v="53"/>
    <n v="40.835000000000001"/>
    <n v="23.636792452830189"/>
    <m/>
    <m/>
    <m/>
    <n v="20"/>
    <x v="4"/>
    <x v="3"/>
    <s v="2011-20"/>
    <x v="0"/>
  </r>
  <r>
    <s v="3-34"/>
    <d v="2011-05-13T00:00:00"/>
    <n v="1556.14"/>
    <n v="0"/>
    <n v="0"/>
    <n v="920.05"/>
    <n v="51"/>
    <n v="18.040196078431372"/>
    <n v="636.09"/>
    <n v="12"/>
    <n v="63"/>
    <n v="53.0075"/>
    <n v="24.700634920634919"/>
    <m/>
    <m/>
    <m/>
    <n v="20"/>
    <x v="4"/>
    <x v="4"/>
    <s v="2011-20"/>
    <x v="0"/>
  </r>
  <r>
    <s v="3-34"/>
    <d v="2011-05-14T00:00:00"/>
    <n v="1052.07"/>
    <n v="0"/>
    <n v="0"/>
    <n v="402.45"/>
    <n v="29"/>
    <n v="13.877586206896551"/>
    <n v="649.62"/>
    <n v="9"/>
    <n v="38"/>
    <n v="72.180000000000007"/>
    <n v="27.686052631578946"/>
    <m/>
    <m/>
    <m/>
    <n v="20"/>
    <x v="4"/>
    <x v="5"/>
    <s v="2011-20"/>
    <x v="0"/>
  </r>
  <r>
    <m/>
    <d v="2011-05-15T00:00:00"/>
    <n v="7141.5"/>
    <n v="2549.79"/>
    <n v="9691.2900000000009"/>
    <m/>
    <n v="252"/>
    <n v="16.978566494399079"/>
    <n v="2789.35"/>
    <n v="59"/>
    <n v="311"/>
    <n v="47.100059523809527"/>
    <n v="23.08913159820376"/>
    <m/>
    <m/>
    <m/>
    <n v="21"/>
    <x v="4"/>
    <x v="6"/>
    <s v="2011-21"/>
    <x v="0"/>
  </r>
  <r>
    <s v="3-35"/>
    <d v="2011-05-16T00:00:00"/>
    <n v="1315.09"/>
    <n v="0"/>
    <n v="0"/>
    <n v="955.45"/>
    <n v="34"/>
    <n v="28.101470588235294"/>
    <n v="359.64"/>
    <n v="12"/>
    <n v="46"/>
    <n v="29.97"/>
    <n v="28.588913043478264"/>
    <m/>
    <m/>
    <m/>
    <n v="21"/>
    <x v="4"/>
    <x v="0"/>
    <s v="2011-21"/>
    <x v="0"/>
  </r>
  <r>
    <s v="3-35"/>
    <d v="2011-05-17T00:00:00"/>
    <n v="987.99"/>
    <n v="0"/>
    <n v="0"/>
    <n v="591.85"/>
    <n v="38"/>
    <n v="15.575000000000001"/>
    <n v="396.14"/>
    <n v="9"/>
    <n v="47"/>
    <n v="44.015555555555551"/>
    <n v="21.021063829787234"/>
    <m/>
    <m/>
    <m/>
    <n v="21"/>
    <x v="4"/>
    <x v="1"/>
    <s v="2011-21"/>
    <x v="0"/>
  </r>
  <r>
    <s v="3-35"/>
    <d v="2011-05-18T00:00:00"/>
    <n v="1242.17"/>
    <n v="0"/>
    <n v="0"/>
    <n v="629.1"/>
    <n v="39"/>
    <n v="16.130769230769232"/>
    <n v="613.07000000000005"/>
    <n v="16"/>
    <n v="55"/>
    <n v="38.316875000000003"/>
    <n v="22.584909090909093"/>
    <m/>
    <m/>
    <m/>
    <n v="21"/>
    <x v="4"/>
    <x v="2"/>
    <s v="2011-21"/>
    <x v="0"/>
  </r>
  <r>
    <s v="3-35"/>
    <d v="2011-05-19T00:00:00"/>
    <n v="1467.91"/>
    <n v="0"/>
    <n v="0"/>
    <n v="1024.95"/>
    <n v="52"/>
    <n v="19.710576923076925"/>
    <n v="442.96"/>
    <n v="10"/>
    <n v="62"/>
    <n v="44.295999999999999"/>
    <n v="23.675967741935484"/>
    <m/>
    <m/>
    <m/>
    <n v="21"/>
    <x v="4"/>
    <x v="3"/>
    <s v="2011-21"/>
    <x v="0"/>
  </r>
  <r>
    <s v="3-35"/>
    <d v="2011-05-20T00:00:00"/>
    <n v="2497.65"/>
    <n v="0"/>
    <n v="0"/>
    <n v="1243.75"/>
    <n v="50"/>
    <n v="24.875"/>
    <n v="1253.9000000000001"/>
    <n v="16"/>
    <n v="66"/>
    <n v="78.368750000000006"/>
    <n v="37.843181818181819"/>
    <m/>
    <m/>
    <m/>
    <n v="21"/>
    <x v="4"/>
    <x v="4"/>
    <s v="2011-21"/>
    <x v="0"/>
  </r>
  <r>
    <s v="3-35"/>
    <d v="2011-05-21T00:00:00"/>
    <n v="726.31"/>
    <n v="0"/>
    <n v="0"/>
    <n v="410.05"/>
    <n v="20"/>
    <n v="20.502500000000001"/>
    <n v="316.26"/>
    <n v="6"/>
    <n v="26"/>
    <n v="52.71"/>
    <n v="27.934999999999999"/>
    <m/>
    <m/>
    <m/>
    <n v="21"/>
    <x v="4"/>
    <x v="5"/>
    <s v="2011-21"/>
    <x v="0"/>
  </r>
  <r>
    <m/>
    <d v="2011-05-22T00:00:00"/>
    <n v="8237.119999999999"/>
    <n v="3744.05"/>
    <n v="11981.169999999998"/>
    <m/>
    <n v="233"/>
    <n v="20.81588612368024"/>
    <n v="3381.9700000000003"/>
    <n v="69"/>
    <n v="302"/>
    <n v="47.946196759259259"/>
    <n v="26.941505920715315"/>
    <m/>
    <m/>
    <m/>
    <n v="22"/>
    <x v="4"/>
    <x v="6"/>
    <s v="2011-22"/>
    <x v="0"/>
  </r>
  <r>
    <s v="3-36"/>
    <d v="2011-05-23T00:00:00"/>
    <n v="1079.47"/>
    <n v="0"/>
    <n v="0"/>
    <n v="738.15"/>
    <n v="33"/>
    <n v="22.368181818181817"/>
    <n v="341.32"/>
    <n v="16"/>
    <n v="49"/>
    <n v="21.3325"/>
    <n v="22.03"/>
    <m/>
    <m/>
    <m/>
    <n v="22"/>
    <x v="4"/>
    <x v="0"/>
    <s v="2011-22"/>
    <x v="0"/>
  </r>
  <r>
    <s v="3-36"/>
    <d v="2011-05-24T00:00:00"/>
    <n v="1203.94"/>
    <n v="0"/>
    <n v="0"/>
    <n v="699.9"/>
    <n v="33"/>
    <n v="21.209090909090907"/>
    <n v="504.04"/>
    <n v="11"/>
    <n v="44"/>
    <n v="45.82181818181818"/>
    <n v="27.362272727272728"/>
    <m/>
    <m/>
    <m/>
    <n v="22"/>
    <x v="4"/>
    <x v="1"/>
    <s v="2011-22"/>
    <x v="0"/>
  </r>
  <r>
    <s v="3-36"/>
    <d v="2011-05-25T00:00:00"/>
    <n v="1145.8399999999999"/>
    <n v="0"/>
    <n v="0"/>
    <n v="675.4"/>
    <n v="38"/>
    <n v="17.773684210526316"/>
    <n v="470.44"/>
    <n v="10"/>
    <n v="48"/>
    <n v="47.043999999999997"/>
    <n v="23.871666666666666"/>
    <m/>
    <m/>
    <m/>
    <n v="22"/>
    <x v="4"/>
    <x v="2"/>
    <s v="2011-22"/>
    <x v="0"/>
  </r>
  <r>
    <s v="3-36"/>
    <d v="2011-05-26T00:00:00"/>
    <n v="1503.85"/>
    <n v="0"/>
    <n v="0"/>
    <n v="1259.8"/>
    <n v="48"/>
    <n v="26.245833333333334"/>
    <n v="244.05"/>
    <n v="8"/>
    <n v="56"/>
    <n v="30.506250000000001"/>
    <n v="26.854464285714283"/>
    <m/>
    <m/>
    <m/>
    <n v="22"/>
    <x v="4"/>
    <x v="3"/>
    <s v="2011-22"/>
    <x v="0"/>
  </r>
  <r>
    <s v="3-36"/>
    <d v="2011-05-27T00:00:00"/>
    <n v="1764.31"/>
    <n v="0"/>
    <n v="0"/>
    <n v="1223.3499999999999"/>
    <n v="48"/>
    <n v="25.486458333333331"/>
    <n v="540.96"/>
    <n v="14"/>
    <n v="62"/>
    <n v="38.64"/>
    <n v="28.456612903225807"/>
    <m/>
    <m/>
    <m/>
    <n v="22"/>
    <x v="4"/>
    <x v="4"/>
    <s v="2011-22"/>
    <x v="0"/>
  </r>
  <r>
    <s v="3-36"/>
    <d v="2011-05-28T00:00:00"/>
    <n v="885.4"/>
    <n v="0"/>
    <n v="0"/>
    <n v="609.32000000000005"/>
    <n v="32"/>
    <n v="19.041250000000002"/>
    <n v="226.1"/>
    <n v="5"/>
    <n v="37"/>
    <n v="45.22"/>
    <n v="22.578918918918919"/>
    <m/>
    <m/>
    <m/>
    <n v="22"/>
    <x v="4"/>
    <x v="5"/>
    <s v="2011-22"/>
    <x v="0"/>
  </r>
  <r>
    <m/>
    <d v="2011-05-29T00:00:00"/>
    <n v="7582.8099999999995"/>
    <n v="4074.83"/>
    <n v="11657.64"/>
    <m/>
    <n v="232"/>
    <n v="22.020749767410951"/>
    <n v="2326.91"/>
    <n v="64"/>
    <n v="296"/>
    <n v="38.094094696969698"/>
    <n v="25.192322583633072"/>
    <m/>
    <m/>
    <m/>
    <n v="23"/>
    <x v="4"/>
    <x v="6"/>
    <s v="2011-23"/>
    <x v="0"/>
  </r>
  <r>
    <s v="3-37"/>
    <d v="2011-05-30T00:00:00"/>
    <n v="1234.45"/>
    <n v="0"/>
    <n v="0"/>
    <n v="487.35"/>
    <n v="35"/>
    <n v="13.924285714285714"/>
    <n v="747.1"/>
    <n v="14"/>
    <n v="49"/>
    <n v="53.364285714285714"/>
    <n v="25.192857142857143"/>
    <m/>
    <m/>
    <m/>
    <n v="23"/>
    <x v="4"/>
    <x v="0"/>
    <s v="2011-23"/>
    <x v="0"/>
  </r>
  <r>
    <s v="3-37"/>
    <d v="2011-05-31T00:00:00"/>
    <n v="2746.63"/>
    <n v="0"/>
    <n v="0"/>
    <n v="1841.95"/>
    <n v="42"/>
    <n v="43.855952380952381"/>
    <n v="904.68"/>
    <n v="12"/>
    <n v="54"/>
    <n v="75.39"/>
    <n v="50.863518518518518"/>
    <m/>
    <m/>
    <m/>
    <n v="23"/>
    <x v="4"/>
    <x v="1"/>
    <s v="2011-23"/>
    <x v="0"/>
  </r>
  <r>
    <s v="3-37"/>
    <d v="2011-06-01T00:00:00"/>
    <n v="1977.66"/>
    <n v="0"/>
    <n v="0"/>
    <n v="692"/>
    <n v="38"/>
    <n v="18.210526315789473"/>
    <n v="1286.8599999999999"/>
    <n v="15"/>
    <n v="53"/>
    <n v="85.790666666666667"/>
    <n v="37.336981132075472"/>
    <m/>
    <m/>
    <m/>
    <n v="23"/>
    <x v="4"/>
    <x v="2"/>
    <s v="2011-23"/>
    <x v="0"/>
  </r>
  <r>
    <s v="3-37"/>
    <d v="2011-06-02T00:00:00"/>
    <n v="2544.81"/>
    <n v="0"/>
    <n v="0"/>
    <n v="771.95"/>
    <n v="39"/>
    <n v="19.793589743589745"/>
    <n v="1772.86"/>
    <n v="11"/>
    <n v="50"/>
    <n v="161.1690909090909"/>
    <n v="50.8962"/>
    <m/>
    <m/>
    <m/>
    <n v="23"/>
    <x v="4"/>
    <x v="3"/>
    <s v="2011-23"/>
    <x v="0"/>
  </r>
  <r>
    <s v="3-37"/>
    <d v="2011-06-03T00:00:00"/>
    <n v="2412.5500000000002"/>
    <n v="0"/>
    <n v="0"/>
    <n v="1199"/>
    <n v="56"/>
    <n v="21.410714285714285"/>
    <n v="1213.55"/>
    <n v="18"/>
    <n v="74"/>
    <n v="67.419444444444437"/>
    <n v="32.602027027027027"/>
    <m/>
    <m/>
    <m/>
    <n v="23"/>
    <x v="4"/>
    <x v="4"/>
    <s v="2011-23"/>
    <x v="0"/>
  </r>
  <r>
    <s v="3-37"/>
    <d v="2011-06-04T00:00:00"/>
    <n v="3114.14"/>
    <n v="0"/>
    <n v="0"/>
    <n v="971.85"/>
    <n v="28"/>
    <n v="34.708928571428572"/>
    <n v="2142.29"/>
    <n v="20"/>
    <n v="48"/>
    <n v="107.11449999999999"/>
    <n v="64.877916666666664"/>
    <m/>
    <m/>
    <m/>
    <n v="23"/>
    <x v="4"/>
    <x v="5"/>
    <s v="2011-23"/>
    <x v="0"/>
  </r>
  <r>
    <m/>
    <d v="2011-06-05T00:00:00"/>
    <n v="14030.239999999998"/>
    <n v="9819.6200000000008"/>
    <n v="23849.86"/>
    <m/>
    <n v="238"/>
    <n v="25.31733283529336"/>
    <n v="8067.34"/>
    <n v="90"/>
    <n v="328"/>
    <n v="91.707997955747942"/>
    <n v="43.628250081190799"/>
    <m/>
    <m/>
    <m/>
    <n v="24"/>
    <x v="4"/>
    <x v="6"/>
    <s v="2011-24"/>
    <x v="0"/>
  </r>
  <r>
    <s v="3-38"/>
    <d v="2011-06-06T00:00:00"/>
    <n v="0"/>
    <n v="0"/>
    <n v="0"/>
    <n v="0"/>
    <n v="0"/>
    <n v="0"/>
    <n v="0"/>
    <n v="0"/>
    <n v="0"/>
    <n v="0"/>
    <n v="0"/>
    <s v="RENOVATION"/>
    <m/>
    <m/>
    <n v="24"/>
    <x v="4"/>
    <x v="0"/>
    <s v="2011-24"/>
    <x v="0"/>
  </r>
  <r>
    <s v="3-38"/>
    <d v="2011-06-07T00:00:00"/>
    <n v="0"/>
    <n v="0"/>
    <n v="0"/>
    <n v="0"/>
    <n v="0"/>
    <n v="0"/>
    <n v="0"/>
    <n v="0"/>
    <n v="0"/>
    <n v="0"/>
    <n v="0"/>
    <s v="RENOVATION"/>
    <m/>
    <m/>
    <n v="24"/>
    <x v="4"/>
    <x v="1"/>
    <s v="2011-24"/>
    <x v="0"/>
  </r>
  <r>
    <s v="3-38"/>
    <d v="2011-06-08T00:00:00"/>
    <n v="0"/>
    <n v="0"/>
    <n v="0"/>
    <n v="0"/>
    <n v="0"/>
    <n v="0"/>
    <n v="0"/>
    <n v="0"/>
    <n v="0"/>
    <n v="0"/>
    <n v="0"/>
    <s v="RENOVATION"/>
    <m/>
    <m/>
    <n v="24"/>
    <x v="4"/>
    <x v="2"/>
    <s v="2011-24"/>
    <x v="0"/>
  </r>
  <r>
    <s v="3-38"/>
    <d v="2011-06-09T00:00:00"/>
    <n v="0"/>
    <n v="0"/>
    <n v="0"/>
    <n v="0"/>
    <n v="0"/>
    <n v="0"/>
    <n v="0"/>
    <n v="0"/>
    <n v="0"/>
    <n v="0"/>
    <n v="0"/>
    <s v="RENOVATION"/>
    <m/>
    <m/>
    <n v="24"/>
    <x v="4"/>
    <x v="3"/>
    <s v="2011-24"/>
    <x v="0"/>
  </r>
  <r>
    <s v="3-38"/>
    <d v="2011-06-10T00:00:00"/>
    <n v="0"/>
    <n v="0"/>
    <n v="0"/>
    <n v="0"/>
    <n v="0"/>
    <n v="0"/>
    <n v="0"/>
    <n v="0"/>
    <n v="0"/>
    <n v="0"/>
    <n v="0"/>
    <s v="RENOVATION"/>
    <m/>
    <m/>
    <n v="24"/>
    <x v="4"/>
    <x v="4"/>
    <s v="2011-24"/>
    <x v="0"/>
  </r>
  <r>
    <s v="3-38"/>
    <d v="2011-06-11T00:00:00"/>
    <n v="0"/>
    <n v="0"/>
    <n v="0"/>
    <n v="0"/>
    <n v="0"/>
    <n v="0"/>
    <n v="0"/>
    <n v="0"/>
    <n v="0"/>
    <n v="0"/>
    <n v="0"/>
    <s v="RENOVATION"/>
    <m/>
    <m/>
    <n v="24"/>
    <x v="4"/>
    <x v="5"/>
    <s v="2011-24"/>
    <x v="0"/>
  </r>
  <r>
    <m/>
    <d v="2011-06-12T00:00:00"/>
    <m/>
    <m/>
    <n v="0"/>
    <m/>
    <n v="0"/>
    <n v="0"/>
    <n v="0"/>
    <n v="0"/>
    <n v="0"/>
    <n v="0"/>
    <n v="0"/>
    <s v="RENOVATION"/>
    <m/>
    <m/>
    <n v="25"/>
    <x v="4"/>
    <x v="6"/>
    <s v="2011-25"/>
    <x v="0"/>
  </r>
  <r>
    <s v="3-39"/>
    <d v="2011-06-13T00:00:00"/>
    <n v="0"/>
    <n v="0"/>
    <n v="0"/>
    <n v="0"/>
    <n v="0"/>
    <n v="0"/>
    <n v="0"/>
    <n v="0"/>
    <n v="0"/>
    <n v="0"/>
    <n v="0"/>
    <s v="RENOVATION"/>
    <m/>
    <m/>
    <n v="25"/>
    <x v="4"/>
    <x v="0"/>
    <s v="2011-25"/>
    <x v="0"/>
  </r>
  <r>
    <s v="3-39"/>
    <d v="2011-06-14T00:00:00"/>
    <n v="0"/>
    <n v="0"/>
    <n v="0"/>
    <n v="0"/>
    <n v="0"/>
    <n v="0"/>
    <n v="0"/>
    <n v="0"/>
    <n v="0"/>
    <n v="0"/>
    <n v="0"/>
    <s v="RENOVATION"/>
    <m/>
    <m/>
    <n v="25"/>
    <x v="4"/>
    <x v="1"/>
    <s v="2011-25"/>
    <x v="0"/>
  </r>
  <r>
    <s v="3-39"/>
    <d v="2011-06-15T00:00:00"/>
    <n v="0"/>
    <n v="0"/>
    <n v="0"/>
    <n v="0"/>
    <n v="0"/>
    <n v="0"/>
    <n v="0"/>
    <n v="0"/>
    <n v="0"/>
    <n v="0"/>
    <n v="0"/>
    <s v="RENOVATION"/>
    <m/>
    <m/>
    <n v="25"/>
    <x v="4"/>
    <x v="2"/>
    <s v="2011-25"/>
    <x v="0"/>
  </r>
  <r>
    <s v="3-39"/>
    <d v="2011-06-16T00:00:00"/>
    <n v="0"/>
    <n v="0"/>
    <n v="0"/>
    <n v="0"/>
    <n v="0"/>
    <n v="0"/>
    <n v="0"/>
    <n v="0"/>
    <n v="0"/>
    <n v="0"/>
    <n v="0"/>
    <s v="RENOVATION"/>
    <m/>
    <m/>
    <n v="25"/>
    <x v="4"/>
    <x v="3"/>
    <s v="2011-25"/>
    <x v="0"/>
  </r>
  <r>
    <s v="3-39"/>
    <d v="2011-06-17T00:00:00"/>
    <n v="0"/>
    <n v="0"/>
    <n v="0"/>
    <n v="0"/>
    <n v="0"/>
    <n v="0"/>
    <n v="0"/>
    <n v="0"/>
    <n v="0"/>
    <n v="0"/>
    <n v="0"/>
    <s v="RENOVATION"/>
    <m/>
    <m/>
    <n v="25"/>
    <x v="4"/>
    <x v="4"/>
    <s v="2011-25"/>
    <x v="0"/>
  </r>
  <r>
    <s v="3-39"/>
    <d v="2011-06-18T00:00:00"/>
    <n v="0"/>
    <n v="0"/>
    <n v="0"/>
    <n v="0"/>
    <n v="0"/>
    <n v="0"/>
    <n v="0"/>
    <n v="0"/>
    <n v="0"/>
    <n v="0"/>
    <n v="0"/>
    <s v="RENOVATION"/>
    <m/>
    <m/>
    <n v="25"/>
    <x v="4"/>
    <x v="5"/>
    <s v="2011-25"/>
    <x v="0"/>
  </r>
  <r>
    <m/>
    <d v="2011-06-19T00:00:00"/>
    <m/>
    <m/>
    <n v="0"/>
    <m/>
    <n v="0"/>
    <n v="0"/>
    <n v="0"/>
    <n v="0"/>
    <n v="0"/>
    <n v="0"/>
    <n v="0"/>
    <s v="RENOVATION"/>
    <m/>
    <m/>
    <n v="26"/>
    <x v="4"/>
    <x v="6"/>
    <s v="2011-26"/>
    <x v="0"/>
  </r>
  <r>
    <s v="3-40"/>
    <d v="2011-06-20T00:00:00"/>
    <n v="0"/>
    <n v="0"/>
    <n v="0"/>
    <n v="0"/>
    <n v="0"/>
    <n v="0"/>
    <n v="0"/>
    <n v="0"/>
    <n v="0"/>
    <n v="0"/>
    <n v="0"/>
    <s v="RENOVATION"/>
    <m/>
    <m/>
    <n v="26"/>
    <x v="4"/>
    <x v="0"/>
    <s v="2011-26"/>
    <x v="0"/>
  </r>
  <r>
    <s v="3-40"/>
    <d v="2011-06-21T00:00:00"/>
    <n v="0"/>
    <n v="0"/>
    <n v="0"/>
    <n v="0"/>
    <n v="0"/>
    <n v="0"/>
    <n v="0"/>
    <n v="0"/>
    <n v="0"/>
    <n v="0"/>
    <n v="0"/>
    <s v="RENOVATION"/>
    <m/>
    <m/>
    <n v="26"/>
    <x v="4"/>
    <x v="1"/>
    <s v="2011-26"/>
    <x v="0"/>
  </r>
  <r>
    <s v="3-40"/>
    <d v="2011-06-22T00:00:00"/>
    <n v="0"/>
    <n v="0"/>
    <n v="0"/>
    <n v="0"/>
    <n v="0"/>
    <n v="0"/>
    <n v="0"/>
    <n v="0"/>
    <n v="0"/>
    <n v="0"/>
    <n v="0"/>
    <s v="RENOVATION"/>
    <m/>
    <m/>
    <n v="26"/>
    <x v="4"/>
    <x v="2"/>
    <s v="2011-26"/>
    <x v="0"/>
  </r>
  <r>
    <s v="3-40"/>
    <d v="2011-06-23T00:00:00"/>
    <n v="0"/>
    <n v="0"/>
    <n v="0"/>
    <n v="0"/>
    <n v="0"/>
    <n v="0"/>
    <n v="0"/>
    <n v="0"/>
    <n v="0"/>
    <n v="0"/>
    <n v="0"/>
    <s v="RENOVATION"/>
    <m/>
    <m/>
    <n v="26"/>
    <x v="4"/>
    <x v="3"/>
    <s v="2011-26"/>
    <x v="0"/>
  </r>
  <r>
    <s v="3-40"/>
    <d v="2011-06-24T00:00:00"/>
    <n v="0"/>
    <n v="0"/>
    <n v="0"/>
    <n v="0"/>
    <n v="0"/>
    <n v="0"/>
    <n v="0"/>
    <n v="0"/>
    <n v="0"/>
    <n v="0"/>
    <n v="0"/>
    <s v="RENOVATION"/>
    <m/>
    <m/>
    <n v="26"/>
    <x v="4"/>
    <x v="4"/>
    <s v="2011-26"/>
    <x v="0"/>
  </r>
  <r>
    <s v="3-40"/>
    <d v="2011-06-25T00:00:00"/>
    <n v="0"/>
    <n v="0"/>
    <n v="0"/>
    <n v="0"/>
    <n v="0"/>
    <n v="0"/>
    <n v="0"/>
    <n v="0"/>
    <n v="0"/>
    <n v="0"/>
    <n v="0"/>
    <s v="RENOVATION"/>
    <m/>
    <m/>
    <n v="26"/>
    <x v="4"/>
    <x v="5"/>
    <s v="2011-26"/>
    <x v="0"/>
  </r>
  <r>
    <m/>
    <d v="2011-06-26T00:00:00"/>
    <m/>
    <m/>
    <n v="0"/>
    <m/>
    <n v="0"/>
    <n v="0"/>
    <n v="0"/>
    <n v="0"/>
    <n v="0"/>
    <n v="0"/>
    <n v="0"/>
    <s v="RENOVATION"/>
    <m/>
    <m/>
    <n v="27"/>
    <x v="4"/>
    <x v="6"/>
    <s v="2011-27"/>
    <x v="0"/>
  </r>
  <r>
    <s v="3-41"/>
    <d v="2011-06-27T00:00:00"/>
    <n v="0"/>
    <n v="0"/>
    <n v="0"/>
    <n v="0"/>
    <n v="0"/>
    <n v="0"/>
    <n v="0"/>
    <n v="0"/>
    <n v="0"/>
    <n v="0"/>
    <n v="0"/>
    <s v="RENOVATION"/>
    <m/>
    <m/>
    <n v="27"/>
    <x v="4"/>
    <x v="0"/>
    <s v="2011-27"/>
    <x v="0"/>
  </r>
  <r>
    <s v="3-41"/>
    <d v="2011-06-28T00:00:00"/>
    <n v="0"/>
    <n v="0"/>
    <n v="0"/>
    <n v="0"/>
    <n v="0"/>
    <n v="0"/>
    <n v="0"/>
    <n v="0"/>
    <n v="0"/>
    <n v="0"/>
    <n v="0"/>
    <s v="RENOVATION"/>
    <m/>
    <m/>
    <n v="27"/>
    <x v="4"/>
    <x v="1"/>
    <s v="2011-27"/>
    <x v="0"/>
  </r>
  <r>
    <s v="3-41"/>
    <d v="2011-06-29T00:00:00"/>
    <n v="0"/>
    <n v="0"/>
    <n v="0"/>
    <n v="0"/>
    <n v="0"/>
    <n v="0"/>
    <n v="0"/>
    <n v="0"/>
    <n v="0"/>
    <n v="0"/>
    <n v="0"/>
    <s v="RENOVATION"/>
    <m/>
    <m/>
    <n v="27"/>
    <x v="4"/>
    <x v="2"/>
    <s v="2011-27"/>
    <x v="0"/>
  </r>
  <r>
    <s v="3-41"/>
    <d v="2011-06-30T00:00:00"/>
    <n v="0"/>
    <n v="0"/>
    <n v="0"/>
    <n v="0"/>
    <n v="0"/>
    <n v="0"/>
    <n v="0"/>
    <n v="0"/>
    <n v="0"/>
    <n v="0"/>
    <n v="0"/>
    <s v="RENOVATION"/>
    <m/>
    <m/>
    <n v="27"/>
    <x v="4"/>
    <x v="3"/>
    <s v="2011-27"/>
    <x v="0"/>
  </r>
  <r>
    <s v="3-41"/>
    <d v="2011-07-01T00:00:00"/>
    <n v="0"/>
    <n v="0"/>
    <n v="0"/>
    <n v="0"/>
    <n v="0"/>
    <n v="0"/>
    <n v="0"/>
    <n v="0"/>
    <n v="0"/>
    <n v="0"/>
    <n v="0"/>
    <s v="RENOVATION"/>
    <m/>
    <m/>
    <n v="27"/>
    <x v="4"/>
    <x v="4"/>
    <s v="2011-27"/>
    <x v="0"/>
  </r>
  <r>
    <s v="3-41"/>
    <d v="2011-07-02T00:00:00"/>
    <n v="0"/>
    <n v="0"/>
    <n v="0"/>
    <n v="0"/>
    <n v="0"/>
    <n v="0"/>
    <n v="0"/>
    <n v="0"/>
    <n v="0"/>
    <n v="0"/>
    <n v="0"/>
    <s v="RENOVATION"/>
    <m/>
    <m/>
    <n v="27"/>
    <x v="4"/>
    <x v="5"/>
    <s v="2011-27"/>
    <x v="0"/>
  </r>
  <r>
    <m/>
    <d v="2011-07-03T00:00:00"/>
    <m/>
    <m/>
    <n v="0"/>
    <m/>
    <n v="0"/>
    <n v="0"/>
    <n v="0"/>
    <n v="0"/>
    <n v="0"/>
    <n v="0"/>
    <n v="0"/>
    <s v="RENOVATION"/>
    <m/>
    <m/>
    <n v="28"/>
    <x v="4"/>
    <x v="6"/>
    <s v="2011-28"/>
    <x v="0"/>
  </r>
  <r>
    <s v="3-42"/>
    <d v="2011-07-04T00:00:00"/>
    <n v="0"/>
    <n v="0"/>
    <n v="0"/>
    <n v="0"/>
    <n v="0"/>
    <n v="0"/>
    <n v="0"/>
    <n v="0"/>
    <n v="0"/>
    <n v="0"/>
    <n v="0"/>
    <s v="RENOVATION"/>
    <m/>
    <m/>
    <n v="28"/>
    <x v="4"/>
    <x v="0"/>
    <s v="2011-28"/>
    <x v="0"/>
  </r>
  <r>
    <s v="3-42"/>
    <d v="2011-07-05T00:00:00"/>
    <n v="0"/>
    <n v="0"/>
    <n v="0"/>
    <n v="0"/>
    <n v="0"/>
    <n v="0"/>
    <n v="0"/>
    <n v="0"/>
    <n v="0"/>
    <n v="0"/>
    <n v="0"/>
    <s v="RENOVATION"/>
    <m/>
    <m/>
    <n v="28"/>
    <x v="4"/>
    <x v="1"/>
    <s v="2011-28"/>
    <x v="0"/>
  </r>
  <r>
    <s v="3-42"/>
    <d v="2011-07-06T00:00:00"/>
    <n v="0"/>
    <n v="0"/>
    <n v="0"/>
    <n v="0"/>
    <n v="0"/>
    <n v="0"/>
    <n v="0"/>
    <n v="0"/>
    <n v="0"/>
    <n v="0"/>
    <n v="0"/>
    <s v="RENOVATION"/>
    <m/>
    <m/>
    <n v="28"/>
    <x v="4"/>
    <x v="2"/>
    <s v="2011-28"/>
    <x v="0"/>
  </r>
  <r>
    <s v="3-42"/>
    <d v="2011-07-07T00:00:00"/>
    <n v="0"/>
    <n v="0"/>
    <n v="0"/>
    <n v="0"/>
    <n v="0"/>
    <n v="0"/>
    <n v="0"/>
    <n v="0"/>
    <n v="0"/>
    <n v="0"/>
    <n v="0"/>
    <s v="RENOVATION"/>
    <m/>
    <m/>
    <n v="28"/>
    <x v="4"/>
    <x v="3"/>
    <s v="2011-28"/>
    <x v="0"/>
  </r>
  <r>
    <s v="3-42"/>
    <d v="2011-07-08T00:00:00"/>
    <n v="0"/>
    <n v="0"/>
    <n v="0"/>
    <n v="0"/>
    <n v="0"/>
    <n v="0"/>
    <n v="0"/>
    <n v="0"/>
    <n v="0"/>
    <n v="0"/>
    <n v="0"/>
    <s v="RENOVATION"/>
    <m/>
    <m/>
    <n v="28"/>
    <x v="4"/>
    <x v="4"/>
    <s v="2011-28"/>
    <x v="0"/>
  </r>
  <r>
    <s v="3-42"/>
    <d v="2011-07-09T00:00:00"/>
    <n v="0"/>
    <n v="0"/>
    <n v="0"/>
    <n v="0"/>
    <n v="0"/>
    <n v="0"/>
    <n v="0"/>
    <n v="0"/>
    <n v="0"/>
    <n v="0"/>
    <n v="0"/>
    <s v="RENOVATION"/>
    <m/>
    <m/>
    <n v="28"/>
    <x v="4"/>
    <x v="5"/>
    <s v="2011-28"/>
    <x v="0"/>
  </r>
  <r>
    <m/>
    <d v="2011-07-10T00:00:00"/>
    <m/>
    <m/>
    <n v="0"/>
    <m/>
    <n v="0"/>
    <n v="0"/>
    <n v="0"/>
    <n v="0"/>
    <n v="0"/>
    <n v="0"/>
    <n v="0"/>
    <s v="RENOVATION"/>
    <m/>
    <m/>
    <n v="29"/>
    <x v="4"/>
    <x v="6"/>
    <s v="2011-29"/>
    <x v="0"/>
  </r>
  <r>
    <s v="3-43"/>
    <d v="2011-07-11T00:00:00"/>
    <n v="0"/>
    <n v="0"/>
    <n v="0"/>
    <n v="0"/>
    <n v="0"/>
    <n v="0"/>
    <n v="0"/>
    <n v="0"/>
    <n v="0"/>
    <n v="0"/>
    <n v="0"/>
    <s v="RENOVATION"/>
    <m/>
    <m/>
    <n v="29"/>
    <x v="4"/>
    <x v="0"/>
    <s v="2011-29"/>
    <x v="0"/>
  </r>
  <r>
    <s v="3-43"/>
    <d v="2011-07-12T00:00:00"/>
    <n v="0"/>
    <n v="0"/>
    <n v="0"/>
    <n v="0"/>
    <n v="0"/>
    <n v="0"/>
    <n v="0"/>
    <n v="0"/>
    <n v="0"/>
    <n v="0"/>
    <n v="0"/>
    <s v="RENOVATION"/>
    <m/>
    <m/>
    <n v="29"/>
    <x v="4"/>
    <x v="1"/>
    <s v="2011-29"/>
    <x v="0"/>
  </r>
  <r>
    <s v="3-43"/>
    <d v="2011-07-13T00:00:00"/>
    <n v="0"/>
    <n v="0"/>
    <n v="0"/>
    <n v="0"/>
    <n v="0"/>
    <n v="0"/>
    <n v="0"/>
    <n v="0"/>
    <n v="0"/>
    <n v="0"/>
    <n v="0"/>
    <s v="RENOVATION"/>
    <m/>
    <m/>
    <n v="29"/>
    <x v="4"/>
    <x v="2"/>
    <s v="2011-29"/>
    <x v="0"/>
  </r>
  <r>
    <s v="3-43"/>
    <d v="2011-07-14T00:00:00"/>
    <n v="0"/>
    <n v="0"/>
    <n v="0"/>
    <n v="0"/>
    <n v="0"/>
    <n v="0"/>
    <n v="0"/>
    <n v="0"/>
    <n v="0"/>
    <n v="0"/>
    <n v="0"/>
    <s v="RENOVATION"/>
    <m/>
    <m/>
    <n v="29"/>
    <x v="4"/>
    <x v="3"/>
    <s v="2011-29"/>
    <x v="0"/>
  </r>
  <r>
    <s v="3-43"/>
    <d v="2011-07-15T00:00:00"/>
    <n v="0"/>
    <n v="0"/>
    <n v="0"/>
    <n v="0"/>
    <n v="0"/>
    <n v="0"/>
    <n v="0"/>
    <n v="0"/>
    <n v="0"/>
    <n v="0"/>
    <n v="0"/>
    <s v="RENOVATION"/>
    <m/>
    <m/>
    <n v="29"/>
    <x v="4"/>
    <x v="4"/>
    <s v="2011-29"/>
    <x v="0"/>
  </r>
  <r>
    <s v="3-43"/>
    <d v="2011-07-16T00:00:00"/>
    <n v="0"/>
    <n v="0"/>
    <n v="0"/>
    <n v="0"/>
    <n v="0"/>
    <n v="0"/>
    <n v="0"/>
    <n v="0"/>
    <n v="0"/>
    <n v="0"/>
    <n v="0"/>
    <s v="RENOVATION"/>
    <m/>
    <m/>
    <n v="29"/>
    <x v="4"/>
    <x v="5"/>
    <s v="2011-29"/>
    <x v="0"/>
  </r>
  <r>
    <m/>
    <d v="2011-07-17T00:00:00"/>
    <m/>
    <m/>
    <n v="0"/>
    <m/>
    <n v="0"/>
    <n v="0"/>
    <n v="0"/>
    <n v="0"/>
    <n v="0"/>
    <n v="0"/>
    <n v="0"/>
    <s v="RENOVATION"/>
    <m/>
    <m/>
    <n v="30"/>
    <x v="4"/>
    <x v="6"/>
    <s v="2011-30"/>
    <x v="0"/>
  </r>
  <r>
    <s v="3-44"/>
    <d v="2011-07-18T00:00:00"/>
    <n v="0"/>
    <n v="0"/>
    <n v="0"/>
    <n v="0"/>
    <n v="0"/>
    <n v="0"/>
    <n v="0"/>
    <n v="0"/>
    <n v="0"/>
    <n v="0"/>
    <n v="0"/>
    <s v="RENOVATION"/>
    <m/>
    <m/>
    <n v="30"/>
    <x v="4"/>
    <x v="0"/>
    <s v="2011-30"/>
    <x v="0"/>
  </r>
  <r>
    <s v="3-44"/>
    <d v="2011-07-19T00:00:00"/>
    <n v="0"/>
    <n v="0"/>
    <n v="0"/>
    <n v="0"/>
    <n v="0"/>
    <n v="0"/>
    <n v="0"/>
    <n v="0"/>
    <n v="0"/>
    <n v="0"/>
    <n v="0"/>
    <s v="RENOVATION"/>
    <m/>
    <m/>
    <n v="30"/>
    <x v="4"/>
    <x v="1"/>
    <s v="2011-30"/>
    <x v="0"/>
  </r>
  <r>
    <s v="3-44"/>
    <d v="2011-07-20T00:00:00"/>
    <n v="1020.43"/>
    <n v="0"/>
    <n v="0"/>
    <n v="447.35"/>
    <n v="19"/>
    <n v="23.544736842105266"/>
    <n v="573.08000000000004"/>
    <n v="10"/>
    <n v="29"/>
    <n v="57.308000000000007"/>
    <n v="35.18724137931035"/>
    <s v="RENOVATION"/>
    <m/>
    <m/>
    <n v="30"/>
    <x v="4"/>
    <x v="2"/>
    <s v="2011-30"/>
    <x v="0"/>
  </r>
  <r>
    <s v="3-44"/>
    <d v="2011-07-21T00:00:00"/>
    <n v="1112.32"/>
    <n v="0"/>
    <n v="0"/>
    <n v="636"/>
    <n v="33"/>
    <n v="19.272727272727273"/>
    <n v="476.32"/>
    <n v="15"/>
    <n v="48"/>
    <n v="31.754666666666665"/>
    <n v="23.173333333333332"/>
    <s v="RENOVATION"/>
    <m/>
    <m/>
    <n v="30"/>
    <x v="4"/>
    <x v="3"/>
    <s v="2011-30"/>
    <x v="0"/>
  </r>
  <r>
    <s v="3-44"/>
    <d v="2011-07-22T00:00:00"/>
    <n v="1653.16"/>
    <n v="0"/>
    <n v="0"/>
    <n v="892.45"/>
    <n v="37"/>
    <n v="24.120270270270272"/>
    <n v="760.71"/>
    <n v="17"/>
    <n v="54"/>
    <n v="44.747647058823532"/>
    <n v="30.614074074074075"/>
    <s v="RENOVATION"/>
    <m/>
    <m/>
    <n v="30"/>
    <x v="4"/>
    <x v="4"/>
    <s v="2011-30"/>
    <x v="0"/>
  </r>
  <r>
    <s v="3-44"/>
    <d v="2011-07-23T00:00:00"/>
    <n v="738.28"/>
    <n v="0"/>
    <n v="0"/>
    <n v="384.5"/>
    <n v="19"/>
    <n v="20.236842105263158"/>
    <n v="353.78"/>
    <n v="9"/>
    <n v="28"/>
    <n v="39.308888888888887"/>
    <n v="26.367142857142856"/>
    <s v="RENOVATION"/>
    <m/>
    <m/>
    <n v="30"/>
    <x v="4"/>
    <x v="5"/>
    <s v="2011-30"/>
    <x v="0"/>
  </r>
  <r>
    <m/>
    <d v="2011-07-24T00:00:00"/>
    <n v="4524.1899999999996"/>
    <n v="352.37"/>
    <n v="4876.5599999999995"/>
    <m/>
    <n v="108"/>
    <n v="14.529096081727664"/>
    <n v="2163.8900000000003"/>
    <n v="51"/>
    <n v="159"/>
    <n v="28.85320043572985"/>
    <n v="19.223631940643433"/>
    <s v="RENOVATION"/>
    <m/>
    <m/>
    <n v="31"/>
    <x v="4"/>
    <x v="6"/>
    <s v="2011-31"/>
    <x v="0"/>
  </r>
  <r>
    <s v="3-45"/>
    <d v="2011-07-25T00:00:00"/>
    <n v="2292.89"/>
    <n v="0"/>
    <n v="0"/>
    <n v="636.29999999999995"/>
    <n v="36"/>
    <n v="17.674999999999997"/>
    <n v="1656.59"/>
    <n v="9"/>
    <n v="45"/>
    <n v="184.06555555555553"/>
    <n v="50.953111111111106"/>
    <s v="RENOVATION"/>
    <m/>
    <m/>
    <n v="31"/>
    <x v="4"/>
    <x v="0"/>
    <s v="2011-31"/>
    <x v="0"/>
  </r>
  <r>
    <s v="3-45"/>
    <d v="2011-07-26T00:00:00"/>
    <n v="999.05"/>
    <n v="0"/>
    <n v="0"/>
    <n v="637.79999999999995"/>
    <n v="42"/>
    <n v="15.185714285714285"/>
    <n v="361.25"/>
    <n v="13"/>
    <n v="55"/>
    <n v="27.78846153846154"/>
    <n v="18.164545454545454"/>
    <s v="RENOVATION"/>
    <m/>
    <m/>
    <n v="31"/>
    <x v="4"/>
    <x v="1"/>
    <s v="2011-31"/>
    <x v="0"/>
  </r>
  <r>
    <s v="3-45"/>
    <d v="2011-07-27T00:00:00"/>
    <n v="1340.2"/>
    <n v="0"/>
    <n v="0"/>
    <n v="581.20000000000005"/>
    <n v="31"/>
    <n v="18.748387096774195"/>
    <n v="759"/>
    <n v="7"/>
    <n v="38"/>
    <n v="108.42857142857143"/>
    <n v="35.268421052631581"/>
    <s v="RENOVATION"/>
    <m/>
    <m/>
    <n v="31"/>
    <x v="4"/>
    <x v="2"/>
    <s v="2011-31"/>
    <x v="0"/>
  </r>
  <r>
    <s v="3-45"/>
    <d v="2011-07-28T00:00:00"/>
    <n v="0"/>
    <n v="0"/>
    <n v="0"/>
    <n v="0"/>
    <n v="0"/>
    <n v="0"/>
    <n v="0"/>
    <n v="0"/>
    <n v="0"/>
    <n v="0"/>
    <n v="0"/>
    <s v="RENOVATION"/>
    <m/>
    <m/>
    <n v="31"/>
    <x v="4"/>
    <x v="3"/>
    <s v="2011-31"/>
    <x v="0"/>
  </r>
  <r>
    <s v="3-45"/>
    <d v="2011-07-29T00:00:00"/>
    <n v="0"/>
    <n v="0"/>
    <n v="0"/>
    <n v="0"/>
    <n v="0"/>
    <n v="0"/>
    <n v="0"/>
    <n v="0"/>
    <n v="0"/>
    <n v="0"/>
    <n v="0"/>
    <s v="RENOVATION"/>
    <m/>
    <m/>
    <n v="31"/>
    <x v="4"/>
    <x v="4"/>
    <s v="2011-31"/>
    <x v="0"/>
  </r>
  <r>
    <s v="3-45"/>
    <d v="2011-07-30T00:00:00"/>
    <n v="0"/>
    <n v="0"/>
    <n v="0"/>
    <n v="0"/>
    <n v="0"/>
    <n v="0"/>
    <n v="0"/>
    <n v="0"/>
    <n v="0"/>
    <n v="0"/>
    <n v="0"/>
    <s v="RENOVATION"/>
    <m/>
    <m/>
    <n v="31"/>
    <x v="4"/>
    <x v="5"/>
    <s v="2011-31"/>
    <x v="0"/>
  </r>
  <r>
    <m/>
    <d v="2011-07-31T00:00:00"/>
    <n v="4632.1399999999994"/>
    <n v="3061.33"/>
    <n v="7693.4699999999993"/>
    <m/>
    <n v="109"/>
    <n v="8.601516897081412"/>
    <n v="2776.84"/>
    <n v="29"/>
    <n v="138"/>
    <n v="53.380431420431421"/>
    <n v="17.397679603048022"/>
    <m/>
    <m/>
    <m/>
    <n v="32"/>
    <x v="4"/>
    <x v="6"/>
    <s v="2011-32"/>
    <x v="0"/>
  </r>
  <r>
    <s v="3-46"/>
    <d v="2011-08-01T00:00:00"/>
    <n v="1244.25"/>
    <n v="0"/>
    <n v="0"/>
    <n v="741.05"/>
    <n v="35"/>
    <n v="21.17285714285714"/>
    <n v="503.2"/>
    <n v="11"/>
    <n v="46"/>
    <n v="45.745454545454542"/>
    <n v="27.048913043478262"/>
    <m/>
    <m/>
    <m/>
    <n v="32"/>
    <x v="4"/>
    <x v="0"/>
    <s v="2011-32"/>
    <x v="0"/>
  </r>
  <r>
    <s v="3-46"/>
    <d v="2011-08-02T00:00:00"/>
    <n v="1040.28"/>
    <n v="0"/>
    <n v="0"/>
    <n v="603.65"/>
    <n v="39"/>
    <n v="15.478205128205127"/>
    <n v="416.63"/>
    <n v="11"/>
    <n v="50"/>
    <n v="37.875454545454545"/>
    <n v="20.4056"/>
    <m/>
    <m/>
    <m/>
    <n v="32"/>
    <x v="4"/>
    <x v="1"/>
    <s v="2011-32"/>
    <x v="0"/>
  </r>
  <r>
    <s v="3-46"/>
    <d v="2011-08-03T00:00:00"/>
    <n v="1259.8399999999999"/>
    <n v="0"/>
    <n v="0"/>
    <n v="607.85"/>
    <n v="36"/>
    <n v="16.884722222222223"/>
    <n v="652.79"/>
    <n v="10"/>
    <n v="46"/>
    <n v="65.278999999999996"/>
    <n v="27.405217391304344"/>
    <m/>
    <m/>
    <m/>
    <n v="32"/>
    <x v="4"/>
    <x v="2"/>
    <s v="2011-32"/>
    <x v="0"/>
  </r>
  <r>
    <s v="3-46"/>
    <d v="2011-08-04T00:00:00"/>
    <n v="1327.44"/>
    <n v="0"/>
    <n v="0"/>
    <n v="928.25"/>
    <n v="18"/>
    <n v="51.569444444444443"/>
    <n v="499.19"/>
    <n v="14"/>
    <n v="32"/>
    <n v="35.65642857142857"/>
    <n v="44.607500000000002"/>
    <m/>
    <m/>
    <m/>
    <n v="32"/>
    <x v="4"/>
    <x v="3"/>
    <s v="2011-32"/>
    <x v="0"/>
  </r>
  <r>
    <s v="3-46"/>
    <d v="2011-08-05T00:00:00"/>
    <n v="1948.89"/>
    <n v="0"/>
    <n v="0"/>
    <n v="804.15"/>
    <n v="43"/>
    <n v="18.701162790697673"/>
    <n v="1144.74"/>
    <n v="15"/>
    <n v="58"/>
    <n v="76.316000000000003"/>
    <n v="33.601551724137927"/>
    <m/>
    <m/>
    <m/>
    <n v="32"/>
    <x v="4"/>
    <x v="4"/>
    <s v="2011-32"/>
    <x v="0"/>
  </r>
  <r>
    <s v="3-46"/>
    <d v="2011-08-06T00:00:00"/>
    <n v="1154.22"/>
    <n v="0"/>
    <n v="0"/>
    <n v="352.92"/>
    <n v="23"/>
    <n v="15.344347826086958"/>
    <n v="801.27"/>
    <n v="14"/>
    <n v="37"/>
    <n v="57.23357142857143"/>
    <n v="31.194324324324327"/>
    <m/>
    <m/>
    <m/>
    <n v="32"/>
    <x v="4"/>
    <x v="5"/>
    <s v="2011-32"/>
    <x v="0"/>
  </r>
  <r>
    <m/>
    <d v="2011-08-07T00:00:00"/>
    <n v="7974.92"/>
    <n v="6216.61"/>
    <n v="14191.529999999999"/>
    <m/>
    <n v="194"/>
    <n v="23.191789925752261"/>
    <n v="4017.82"/>
    <n v="75"/>
    <n v="269"/>
    <n v="53.01765151515152"/>
    <n v="30.710517747207476"/>
    <m/>
    <m/>
    <m/>
    <n v="33"/>
    <x v="4"/>
    <x v="6"/>
    <s v="2011-33"/>
    <x v="0"/>
  </r>
  <r>
    <s v="3-47"/>
    <d v="2011-08-08T00:00:00"/>
    <n v="1092.1099999999999"/>
    <n v="0"/>
    <n v="0"/>
    <n v="540.04999999999995"/>
    <n v="36"/>
    <n v="15.001388888888888"/>
    <n v="552.05999999999995"/>
    <n v="12"/>
    <n v="48"/>
    <n v="46.004999999999995"/>
    <n v="22.752291666666665"/>
    <m/>
    <m/>
    <m/>
    <n v="33"/>
    <x v="4"/>
    <x v="0"/>
    <s v="2011-33"/>
    <x v="0"/>
  </r>
  <r>
    <s v="3-47"/>
    <d v="2011-08-09T00:00:00"/>
    <n v="1019.86"/>
    <n v="0"/>
    <n v="0"/>
    <n v="604.45000000000005"/>
    <n v="28"/>
    <n v="21.587500000000002"/>
    <n v="415.41"/>
    <n v="8"/>
    <n v="36"/>
    <n v="51.926250000000003"/>
    <n v="28.329444444444448"/>
    <m/>
    <m/>
    <m/>
    <n v="33"/>
    <x v="4"/>
    <x v="1"/>
    <s v="2011-33"/>
    <x v="0"/>
  </r>
  <r>
    <s v="3-47"/>
    <d v="2011-08-10T00:00:00"/>
    <n v="940.02"/>
    <n v="0"/>
    <n v="0"/>
    <n v="430.8"/>
    <n v="31"/>
    <n v="13.896774193548387"/>
    <n v="509.22"/>
    <n v="12"/>
    <n v="43"/>
    <n v="42.435000000000002"/>
    <n v="21.86093023255814"/>
    <m/>
    <m/>
    <m/>
    <n v="33"/>
    <x v="4"/>
    <x v="2"/>
    <s v="2011-33"/>
    <x v="0"/>
  </r>
  <r>
    <s v="3-47"/>
    <d v="2011-08-11T00:00:00"/>
    <n v="967.3"/>
    <n v="0"/>
    <n v="0"/>
    <n v="787.9"/>
    <n v="35"/>
    <n v="22.511428571428571"/>
    <n v="179.4"/>
    <n v="6"/>
    <n v="41"/>
    <n v="29.900000000000002"/>
    <n v="23.592682926829266"/>
    <m/>
    <m/>
    <m/>
    <n v="33"/>
    <x v="4"/>
    <x v="3"/>
    <s v="2011-33"/>
    <x v="0"/>
  </r>
  <r>
    <s v="3-47"/>
    <d v="2011-08-12T00:00:00"/>
    <n v="2041.6"/>
    <n v="0"/>
    <n v="0"/>
    <n v="1683"/>
    <n v="58"/>
    <n v="29.017241379310345"/>
    <n v="358.6"/>
    <n v="9"/>
    <n v="67"/>
    <n v="39.844444444444449"/>
    <n v="30.471641791044775"/>
    <m/>
    <m/>
    <m/>
    <n v="33"/>
    <x v="4"/>
    <x v="4"/>
    <s v="2011-33"/>
    <x v="0"/>
  </r>
  <r>
    <s v="3-47"/>
    <d v="2011-08-13T00:00:00"/>
    <n v="1410.01"/>
    <n v="0"/>
    <n v="0"/>
    <n v="831.35"/>
    <n v="30"/>
    <n v="27.711666666666666"/>
    <n v="578.66"/>
    <n v="13"/>
    <n v="43"/>
    <n v="44.512307692307687"/>
    <n v="32.790930232558139"/>
    <m/>
    <m/>
    <m/>
    <n v="33"/>
    <x v="4"/>
    <x v="5"/>
    <s v="2011-33"/>
    <x v="0"/>
  </r>
  <r>
    <m/>
    <d v="2011-08-14T00:00:00"/>
    <n v="7470.9"/>
    <n v="2006.7"/>
    <n v="9477.6"/>
    <m/>
    <n v="218"/>
    <n v="21.620999949973811"/>
    <n v="2593.35"/>
    <n v="60"/>
    <n v="278"/>
    <n v="42.437167022792018"/>
    <n v="26.632986882350242"/>
    <m/>
    <m/>
    <m/>
    <n v="34"/>
    <x v="4"/>
    <x v="6"/>
    <s v="2011-34"/>
    <x v="0"/>
  </r>
  <r>
    <s v="3-48"/>
    <d v="2011-08-15T00:00:00"/>
    <n v="0"/>
    <n v="0"/>
    <n v="0"/>
    <n v="0"/>
    <n v="0"/>
    <n v="0"/>
    <n v="0"/>
    <n v="0"/>
    <n v="0"/>
    <n v="0"/>
    <n v="0"/>
    <s v="Show Holiday"/>
    <m/>
    <m/>
    <n v="34"/>
    <x v="4"/>
    <x v="0"/>
    <s v="2011-34"/>
    <x v="0"/>
  </r>
  <r>
    <s v="3-48"/>
    <d v="2011-08-16T00:00:00"/>
    <n v="1365.18"/>
    <n v="0"/>
    <n v="0"/>
    <n v="1069.7"/>
    <n v="53"/>
    <n v="20.183018867924527"/>
    <n v="295.48"/>
    <n v="10"/>
    <n v="63"/>
    <n v="29.548000000000002"/>
    <n v="21.66952380952381"/>
    <m/>
    <m/>
    <m/>
    <n v="34"/>
    <x v="4"/>
    <x v="1"/>
    <s v="2011-34"/>
    <x v="0"/>
  </r>
  <r>
    <s v="3-48"/>
    <d v="2011-08-17T00:00:00"/>
    <n v="1337.19"/>
    <n v="0"/>
    <n v="0"/>
    <n v="569.04999999999995"/>
    <n v="31"/>
    <n v="18.356451612903225"/>
    <n v="768.14"/>
    <n v="14"/>
    <n v="45"/>
    <n v="54.867142857142859"/>
    <n v="29.715333333333334"/>
    <m/>
    <m/>
    <m/>
    <n v="34"/>
    <x v="4"/>
    <x v="2"/>
    <s v="2011-34"/>
    <x v="0"/>
  </r>
  <r>
    <s v="3-48"/>
    <d v="2011-08-18T00:00:00"/>
    <n v="2036.83"/>
    <n v="0"/>
    <n v="0"/>
    <n v="790.85"/>
    <n v="40"/>
    <n v="19.771250000000002"/>
    <n v="1245.98"/>
    <n v="14"/>
    <n v="54"/>
    <n v="88.998571428571424"/>
    <n v="37.719074074074072"/>
    <m/>
    <m/>
    <m/>
    <n v="34"/>
    <x v="4"/>
    <x v="3"/>
    <s v="2011-34"/>
    <x v="0"/>
  </r>
  <r>
    <s v="3-48"/>
    <d v="2011-08-19T00:00:00"/>
    <n v="2116.5500000000002"/>
    <n v="0"/>
    <n v="0"/>
    <n v="1060.8"/>
    <n v="46"/>
    <n v="23.060869565217391"/>
    <n v="1055.75"/>
    <n v="22"/>
    <n v="68"/>
    <n v="47.988636363636367"/>
    <n v="31.12573529411765"/>
    <m/>
    <m/>
    <m/>
    <n v="34"/>
    <x v="4"/>
    <x v="4"/>
    <s v="2011-34"/>
    <x v="0"/>
  </r>
  <r>
    <s v="3-48"/>
    <d v="2011-08-20T00:00:00"/>
    <n v="1866.25"/>
    <n v="0"/>
    <n v="0"/>
    <n v="552.20000000000005"/>
    <n v="31"/>
    <n v="17.812903225806455"/>
    <n v="1314.05"/>
    <n v="9"/>
    <n v="40"/>
    <n v="146.00555555555556"/>
    <n v="46.65625"/>
    <m/>
    <m/>
    <m/>
    <n v="34"/>
    <x v="4"/>
    <x v="5"/>
    <s v="2011-34"/>
    <x v="0"/>
  </r>
  <r>
    <m/>
    <d v="2011-08-21T00:00:00"/>
    <n v="8722"/>
    <n v="1148.27"/>
    <n v="9870.27"/>
    <m/>
    <n v="201"/>
    <n v="16.530748878641933"/>
    <n v="4679.3999999999996"/>
    <n v="69"/>
    <n v="270"/>
    <n v="61.234651034151035"/>
    <n v="27.814319418508145"/>
    <m/>
    <m/>
    <m/>
    <n v="35"/>
    <x v="4"/>
    <x v="6"/>
    <s v="2011-35"/>
    <x v="0"/>
  </r>
  <r>
    <s v="3-49"/>
    <d v="2011-08-22T00:00:00"/>
    <n v="1416.65"/>
    <n v="0"/>
    <n v="0"/>
    <n v="844.25"/>
    <n v="40"/>
    <n v="21.106249999999999"/>
    <n v="572.4"/>
    <n v="10"/>
    <n v="50"/>
    <n v="57.239999999999995"/>
    <n v="28.333000000000002"/>
    <m/>
    <m/>
    <m/>
    <n v="35"/>
    <x v="4"/>
    <x v="0"/>
    <s v="2011-35"/>
    <x v="0"/>
  </r>
  <r>
    <s v="3-49"/>
    <d v="2011-08-23T00:00:00"/>
    <n v="777.13"/>
    <n v="0"/>
    <n v="0"/>
    <n v="540.79999999999995"/>
    <n v="37"/>
    <n v="14.616216216216214"/>
    <n v="236.33"/>
    <n v="6"/>
    <n v="43"/>
    <n v="39.388333333333335"/>
    <n v="18.072790697674417"/>
    <m/>
    <m/>
    <m/>
    <n v="35"/>
    <x v="4"/>
    <x v="1"/>
    <s v="2011-35"/>
    <x v="0"/>
  </r>
  <r>
    <s v="3-49"/>
    <d v="2011-08-24T00:00:00"/>
    <n v="1309.77"/>
    <n v="0"/>
    <n v="0"/>
    <n v="646.75"/>
    <n v="35"/>
    <n v="18.478571428571428"/>
    <n v="663.02"/>
    <n v="12"/>
    <n v="47"/>
    <n v="55.251666666666665"/>
    <n v="27.867446808510639"/>
    <m/>
    <m/>
    <m/>
    <n v="35"/>
    <x v="4"/>
    <x v="2"/>
    <s v="2011-35"/>
    <x v="0"/>
  </r>
  <r>
    <s v="3-49"/>
    <d v="2011-08-25T00:00:00"/>
    <n v="989.2"/>
    <n v="0"/>
    <n v="0"/>
    <n v="550.79999999999995"/>
    <n v="37"/>
    <n v="14.886486486486485"/>
    <n v="438.4"/>
    <n v="8"/>
    <n v="45"/>
    <n v="54.8"/>
    <n v="21.982222222222219"/>
    <m/>
    <m/>
    <m/>
    <n v="35"/>
    <x v="4"/>
    <x v="3"/>
    <s v="2011-35"/>
    <x v="0"/>
  </r>
  <r>
    <s v="3-49"/>
    <d v="2011-08-26T00:00:00"/>
    <n v="1719.83"/>
    <n v="0"/>
    <n v="0"/>
    <n v="1020.9"/>
    <n v="43"/>
    <n v="23.741860465116279"/>
    <n v="698.93"/>
    <n v="14"/>
    <n v="57"/>
    <n v="49.923571428571428"/>
    <n v="30.172456140350874"/>
    <m/>
    <m/>
    <m/>
    <n v="35"/>
    <x v="4"/>
    <x v="4"/>
    <s v="2011-35"/>
    <x v="0"/>
  </r>
  <r>
    <s v="3-49"/>
    <d v="2011-08-27T00:00:00"/>
    <n v="762.46"/>
    <n v="0"/>
    <n v="0"/>
    <n v="485.7"/>
    <n v="20"/>
    <n v="24.285"/>
    <n v="276.76"/>
    <n v="8"/>
    <n v="28"/>
    <n v="34.594999999999999"/>
    <n v="27.230714285714289"/>
    <m/>
    <m/>
    <m/>
    <n v="35"/>
    <x v="4"/>
    <x v="5"/>
    <s v="2011-35"/>
    <x v="0"/>
  </r>
  <r>
    <m/>
    <d v="2011-08-28T00:00:00"/>
    <n v="6975.04"/>
    <n v="4184.54"/>
    <n v="11159.58"/>
    <m/>
    <n v="212"/>
    <n v="19.519064099398399"/>
    <n v="2885.84"/>
    <n v="58"/>
    <n v="270"/>
    <n v="48.533095238095235"/>
    <n v="25.609771692412071"/>
    <m/>
    <m/>
    <m/>
    <n v="36"/>
    <x v="4"/>
    <x v="6"/>
    <s v="2011-36"/>
    <x v="0"/>
  </r>
  <r>
    <s v="3-50"/>
    <d v="2011-08-29T00:00:00"/>
    <n v="1018.92"/>
    <n v="0"/>
    <n v="0"/>
    <n v="615.29999999999995"/>
    <n v="37"/>
    <n v="16.629729729729728"/>
    <n v="403.62"/>
    <n v="12"/>
    <n v="49"/>
    <n v="33.634999999999998"/>
    <n v="20.794285714285714"/>
    <m/>
    <m/>
    <m/>
    <n v="36"/>
    <x v="4"/>
    <x v="0"/>
    <s v="2011-36"/>
    <x v="0"/>
  </r>
  <r>
    <s v="3-50"/>
    <d v="2011-08-30T00:00:00"/>
    <n v="1199.0999999999999"/>
    <n v="0"/>
    <n v="0"/>
    <n v="789.05"/>
    <n v="45"/>
    <n v="17.534444444444443"/>
    <n v="410.05"/>
    <n v="10"/>
    <n v="55"/>
    <n v="41.005000000000003"/>
    <n v="21.801818181818181"/>
    <m/>
    <m/>
    <m/>
    <n v="36"/>
    <x v="4"/>
    <x v="1"/>
    <s v="2011-36"/>
    <x v="0"/>
  </r>
  <r>
    <s v="3-50"/>
    <d v="2011-08-31T00:00:00"/>
    <n v="860.72"/>
    <n v="0"/>
    <n v="0"/>
    <n v="671.5"/>
    <n v="29"/>
    <n v="23.155172413793103"/>
    <n v="189.22"/>
    <n v="5"/>
    <n v="34"/>
    <n v="37.844000000000001"/>
    <n v="25.31529411764706"/>
    <m/>
    <m/>
    <m/>
    <n v="36"/>
    <x v="4"/>
    <x v="2"/>
    <s v="2011-36"/>
    <x v="0"/>
  </r>
  <r>
    <s v="3-50"/>
    <d v="2011-09-01T00:00:00"/>
    <n v="1401.63"/>
    <n v="0"/>
    <n v="0"/>
    <n v="871.8"/>
    <n v="38"/>
    <n v="22.942105263157895"/>
    <n v="529.83000000000004"/>
    <n v="12"/>
    <n v="50"/>
    <n v="44.152500000000003"/>
    <n v="28.032600000000002"/>
    <m/>
    <m/>
    <m/>
    <n v="36"/>
    <x v="4"/>
    <x v="3"/>
    <s v="2011-36"/>
    <x v="0"/>
  </r>
  <r>
    <s v="3-50"/>
    <d v="2011-09-02T00:00:00"/>
    <n v="1521.43"/>
    <n v="0"/>
    <n v="0"/>
    <n v="1075.8499999999999"/>
    <n v="44"/>
    <n v="24.451136363636362"/>
    <n v="445.98"/>
    <n v="10"/>
    <n v="54"/>
    <n v="44.597999999999999"/>
    <n v="28.182037037037034"/>
    <m/>
    <m/>
    <m/>
    <n v="36"/>
    <x v="4"/>
    <x v="4"/>
    <s v="2011-36"/>
    <x v="0"/>
  </r>
  <r>
    <s v="3-50"/>
    <d v="2011-09-03T00:00:00"/>
    <n v="1769.78"/>
    <n v="0"/>
    <n v="0"/>
    <n v="761.3"/>
    <n v="31"/>
    <n v="24.558064516129029"/>
    <n v="1008.48"/>
    <n v="16"/>
    <n v="47"/>
    <n v="63.03"/>
    <n v="37.654893617021273"/>
    <m/>
    <m/>
    <m/>
    <n v="36"/>
    <x v="4"/>
    <x v="5"/>
    <s v="2011-36"/>
    <x v="0"/>
  </r>
  <r>
    <m/>
    <d v="2011-09-04T00:00:00"/>
    <n v="7771.58"/>
    <n v="5424.33"/>
    <n v="13195.91"/>
    <m/>
    <n v="224"/>
    <n v="21.545108788481759"/>
    <n v="2987.1800000000003"/>
    <n v="65"/>
    <n v="289"/>
    <n v="44.044083333333333"/>
    <n v="26.963488111301544"/>
    <m/>
    <m/>
    <m/>
    <n v="37"/>
    <x v="4"/>
    <x v="6"/>
    <s v="2011-37"/>
    <x v="0"/>
  </r>
  <r>
    <s v="3-51"/>
    <d v="2011-09-05T00:00:00"/>
    <n v="871.98"/>
    <n v="0"/>
    <n v="0"/>
    <n v="733.8"/>
    <n v="44"/>
    <n v="16.677272727272726"/>
    <n v="138.18"/>
    <n v="2"/>
    <n v="46"/>
    <n v="69.09"/>
    <n v="18.956086956521741"/>
    <m/>
    <m/>
    <m/>
    <n v="37"/>
    <x v="4"/>
    <x v="0"/>
    <s v="2011-37"/>
    <x v="0"/>
  </r>
  <r>
    <s v="3-51"/>
    <d v="2011-09-06T00:00:00"/>
    <n v="1031.9100000000001"/>
    <n v="0"/>
    <n v="0"/>
    <n v="362.6"/>
    <n v="27"/>
    <n v="13.42962962962963"/>
    <n v="669.31"/>
    <n v="10"/>
    <n v="37"/>
    <n v="66.930999999999997"/>
    <n v="27.889459459459456"/>
    <m/>
    <m/>
    <m/>
    <n v="37"/>
    <x v="4"/>
    <x v="1"/>
    <s v="2011-37"/>
    <x v="0"/>
  </r>
  <r>
    <s v="3-51"/>
    <d v="2011-09-07T00:00:00"/>
    <n v="1228.01"/>
    <n v="0"/>
    <n v="0"/>
    <n v="837.9"/>
    <n v="44"/>
    <n v="19.043181818181818"/>
    <n v="390.11"/>
    <n v="7"/>
    <n v="51"/>
    <n v="55.730000000000004"/>
    <n v="24.078627450980392"/>
    <m/>
    <m/>
    <m/>
    <n v="37"/>
    <x v="4"/>
    <x v="2"/>
    <s v="2011-37"/>
    <x v="0"/>
  </r>
  <r>
    <s v="3-51"/>
    <d v="2011-09-08T00:00:00"/>
    <n v="1429.64"/>
    <n v="0"/>
    <n v="0"/>
    <n v="862.65"/>
    <n v="50"/>
    <n v="17.253"/>
    <n v="566.99"/>
    <n v="13"/>
    <n v="63"/>
    <n v="43.614615384615384"/>
    <n v="22.692698412698412"/>
    <m/>
    <m/>
    <m/>
    <n v="37"/>
    <x v="4"/>
    <x v="3"/>
    <s v="2011-37"/>
    <x v="0"/>
  </r>
  <r>
    <s v="3-51"/>
    <d v="2011-09-09T00:00:00"/>
    <n v="1982.71"/>
    <n v="0"/>
    <n v="0"/>
    <n v="1053.2"/>
    <n v="50"/>
    <n v="21.064"/>
    <n v="929.51"/>
    <n v="17"/>
    <n v="67"/>
    <n v="54.677058823529414"/>
    <n v="29.592686567164179"/>
    <m/>
    <m/>
    <m/>
    <n v="37"/>
    <x v="4"/>
    <x v="4"/>
    <s v="2011-37"/>
    <x v="0"/>
  </r>
  <r>
    <s v="3-51"/>
    <d v="2011-09-10T00:00:00"/>
    <n v="677.41"/>
    <n v="0"/>
    <n v="0"/>
    <n v="386.6"/>
    <n v="24"/>
    <n v="16.108333333333334"/>
    <n v="290.81"/>
    <n v="5"/>
    <n v="29"/>
    <n v="58.161999999999999"/>
    <n v="23.358965517241383"/>
    <m/>
    <m/>
    <m/>
    <n v="37"/>
    <x v="4"/>
    <x v="5"/>
    <s v="2011-37"/>
    <x v="0"/>
  </r>
  <r>
    <m/>
    <d v="2011-09-11T00:00:00"/>
    <n v="7221.66"/>
    <n v="2894.27"/>
    <n v="10115.93"/>
    <m/>
    <n v="239"/>
    <n v="17.262569584736251"/>
    <n v="2984.91"/>
    <n v="54"/>
    <n v="293"/>
    <n v="58.034112368024132"/>
    <n v="24.428087394010927"/>
    <m/>
    <m/>
    <m/>
    <n v="38"/>
    <x v="4"/>
    <x v="6"/>
    <s v="2011-38"/>
    <x v="0"/>
  </r>
  <r>
    <s v="3-52"/>
    <d v="2011-09-12T00:00:00"/>
    <n v="619.95000000000005"/>
    <n v="0"/>
    <n v="0"/>
    <n v="423.8"/>
    <n v="21"/>
    <n v="20.18095238095238"/>
    <n v="196.15"/>
    <n v="4"/>
    <n v="25"/>
    <n v="49.037500000000001"/>
    <n v="24.798000000000002"/>
    <m/>
    <m/>
    <m/>
    <n v="38"/>
    <x v="4"/>
    <x v="0"/>
    <s v="2011-38"/>
    <x v="0"/>
  </r>
  <r>
    <s v="3-52"/>
    <d v="2011-09-13T00:00:00"/>
    <n v="1231.42"/>
    <n v="0"/>
    <n v="0"/>
    <n v="821.55"/>
    <n v="41"/>
    <n v="20.037804878048778"/>
    <n v="409.87"/>
    <n v="8"/>
    <n v="49"/>
    <n v="51.233750000000001"/>
    <n v="25.131020408163266"/>
    <m/>
    <m/>
    <m/>
    <n v="38"/>
    <x v="4"/>
    <x v="1"/>
    <s v="2011-38"/>
    <x v="0"/>
  </r>
  <r>
    <s v="3-52"/>
    <d v="2011-09-14T00:00:00"/>
    <n v="1344.95"/>
    <n v="0"/>
    <n v="0"/>
    <n v="651.65"/>
    <n v="43"/>
    <n v="15.154651162790698"/>
    <n v="693.38"/>
    <n v="11"/>
    <n v="54"/>
    <n v="63.034545454545452"/>
    <n v="24.907962962962962"/>
    <m/>
    <m/>
    <m/>
    <n v="38"/>
    <x v="4"/>
    <x v="2"/>
    <s v="2011-38"/>
    <x v="0"/>
  </r>
  <r>
    <s v="3-52"/>
    <d v="2011-09-15T00:00:00"/>
    <n v="1163.01"/>
    <n v="0"/>
    <n v="0"/>
    <n v="595.65"/>
    <n v="39"/>
    <n v="15.273076923076923"/>
    <n v="567.36"/>
    <n v="13"/>
    <n v="52"/>
    <n v="43.643076923076926"/>
    <n v="22.365576923076922"/>
    <m/>
    <m/>
    <m/>
    <n v="38"/>
    <x v="4"/>
    <x v="3"/>
    <s v="2011-38"/>
    <x v="0"/>
  </r>
  <r>
    <s v="3-52"/>
    <d v="2011-09-16T00:00:00"/>
    <n v="1625.39"/>
    <n v="0"/>
    <n v="0"/>
    <n v="691"/>
    <n v="41"/>
    <n v="16.853658536585368"/>
    <n v="934.39"/>
    <n v="19"/>
    <n v="60"/>
    <n v="49.178421052631577"/>
    <n v="27.089833333333331"/>
    <m/>
    <m/>
    <m/>
    <n v="38"/>
    <x v="4"/>
    <x v="4"/>
    <s v="2011-38"/>
    <x v="0"/>
  </r>
  <r>
    <s v="3-52"/>
    <d v="2011-09-17T00:00:00"/>
    <n v="1010.44"/>
    <n v="0"/>
    <n v="0"/>
    <n v="626.5"/>
    <n v="28"/>
    <n v="22.375"/>
    <n v="383.94"/>
    <n v="10"/>
    <n v="38"/>
    <n v="38.393999999999998"/>
    <n v="26.590526315789475"/>
    <m/>
    <m/>
    <m/>
    <n v="38"/>
    <x v="4"/>
    <x v="5"/>
    <s v="2011-38"/>
    <x v="0"/>
  </r>
  <r>
    <m/>
    <d v="2011-09-18T00:00:00"/>
    <n v="6995.16"/>
    <n v="3125.56"/>
    <n v="10120.719999999999"/>
    <m/>
    <n v="213"/>
    <n v="18.312523980242357"/>
    <n v="3185.09"/>
    <n v="65"/>
    <n v="278"/>
    <n v="49.086882238375665"/>
    <n v="25.147153323887661"/>
    <m/>
    <m/>
    <m/>
    <n v="39"/>
    <x v="4"/>
    <x v="6"/>
    <s v="2011-39"/>
    <x v="0"/>
  </r>
  <r>
    <s v="4-01"/>
    <d v="2011-09-19T00:00:00"/>
    <n v="648.55999999999995"/>
    <n v="0"/>
    <n v="0"/>
    <n v="412.4"/>
    <n v="31"/>
    <n v="13.303225806451612"/>
    <n v="236.16"/>
    <n v="7"/>
    <n v="38"/>
    <n v="33.737142857142857"/>
    <n v="17.067368421052631"/>
    <m/>
    <m/>
    <m/>
    <n v="39"/>
    <x v="4"/>
    <x v="0"/>
    <s v="2011-39"/>
    <x v="0"/>
  </r>
  <r>
    <s v="4-01"/>
    <d v="2011-09-20T00:00:00"/>
    <n v="1059.49"/>
    <n v="0"/>
    <n v="0"/>
    <n v="664.3"/>
    <n v="42"/>
    <n v="15.816666666666666"/>
    <n v="395.19"/>
    <n v="8"/>
    <n v="50"/>
    <n v="49.39875"/>
    <n v="21.189800000000002"/>
    <m/>
    <m/>
    <m/>
    <n v="39"/>
    <x v="4"/>
    <x v="1"/>
    <s v="2011-39"/>
    <x v="0"/>
  </r>
  <r>
    <s v="3-49"/>
    <d v="2011-09-21T00:00:00"/>
    <n v="1131.19"/>
    <n v="0"/>
    <n v="0"/>
    <n v="763.75"/>
    <n v="36"/>
    <n v="21.215277777777779"/>
    <n v="367.44"/>
    <n v="10"/>
    <n v="46"/>
    <n v="36.744"/>
    <n v="24.591086956521739"/>
    <m/>
    <m/>
    <m/>
    <n v="39"/>
    <x v="4"/>
    <x v="2"/>
    <s v="2011-39"/>
    <x v="0"/>
  </r>
  <r>
    <s v="3-49"/>
    <d v="2011-09-22T00:00:00"/>
    <n v="1127.19"/>
    <n v="0"/>
    <n v="0"/>
    <n v="830.95"/>
    <n v="41"/>
    <n v="20.26707317073171"/>
    <n v="296.24"/>
    <n v="10"/>
    <n v="51"/>
    <n v="29.624000000000002"/>
    <n v="22.101764705882353"/>
    <m/>
    <m/>
    <m/>
    <n v="39"/>
    <x v="4"/>
    <x v="3"/>
    <s v="2011-39"/>
    <x v="0"/>
  </r>
  <r>
    <s v="3-49"/>
    <d v="2011-09-23T00:00:00"/>
    <n v="2186.9"/>
    <n v="0"/>
    <n v="0"/>
    <n v="1256.4000000000001"/>
    <n v="52"/>
    <n v="24.161538461538463"/>
    <n v="930.5"/>
    <n v="16"/>
    <n v="68"/>
    <n v="58.15625"/>
    <n v="32.160294117647062"/>
    <m/>
    <m/>
    <m/>
    <n v="39"/>
    <x v="4"/>
    <x v="4"/>
    <s v="2011-39"/>
    <x v="0"/>
  </r>
  <r>
    <s v="3-49"/>
    <d v="2011-09-24T00:00:00"/>
    <n v="956.24"/>
    <n v="0"/>
    <n v="0"/>
    <n v="566.15"/>
    <n v="25"/>
    <n v="22.646000000000001"/>
    <n v="390.09"/>
    <n v="11"/>
    <n v="36"/>
    <n v="35.462727272727271"/>
    <n v="26.562222222222221"/>
    <m/>
    <m/>
    <m/>
    <n v="39"/>
    <x v="4"/>
    <x v="5"/>
    <s v="2011-39"/>
    <x v="0"/>
  </r>
  <r>
    <m/>
    <d v="2011-09-25T00:00:00"/>
    <n v="7109.57"/>
    <n v="2896.71"/>
    <n v="10006.279999999999"/>
    <m/>
    <n v="227"/>
    <n v="19.568296980527702"/>
    <n v="2615.62"/>
    <n v="62"/>
    <n v="289"/>
    <n v="40.520478354978358"/>
    <n v="23.945422737221005"/>
    <m/>
    <m/>
    <m/>
    <n v="40"/>
    <x v="4"/>
    <x v="6"/>
    <s v="2011-40"/>
    <x v="0"/>
  </r>
  <r>
    <s v="3-50"/>
    <d v="2011-09-26T00:00:00"/>
    <n v="1050.0899999999999"/>
    <n v="0"/>
    <n v="0"/>
    <n v="568.5"/>
    <n v="28"/>
    <n v="20.303571428571427"/>
    <n v="481.59"/>
    <n v="12"/>
    <n v="40"/>
    <n v="40.1325"/>
    <n v="26.252249999999997"/>
    <m/>
    <m/>
    <m/>
    <n v="40"/>
    <x v="4"/>
    <x v="0"/>
    <s v="2011-40"/>
    <x v="0"/>
  </r>
  <r>
    <s v="3-50"/>
    <d v="2011-09-27T00:00:00"/>
    <n v="1269.3599999999999"/>
    <n v="0"/>
    <n v="0"/>
    <n v="1001.75"/>
    <n v="41"/>
    <n v="24.432926829268293"/>
    <n v="267.61"/>
    <n v="9"/>
    <n v="50"/>
    <n v="29.734444444444446"/>
    <n v="25.387200000000004"/>
    <m/>
    <m/>
    <m/>
    <n v="40"/>
    <x v="4"/>
    <x v="1"/>
    <s v="2011-40"/>
    <x v="0"/>
  </r>
  <r>
    <s v="3-50"/>
    <d v="2011-09-28T00:00:00"/>
    <n v="1159.3499999999999"/>
    <n v="0"/>
    <n v="0"/>
    <n v="516.70000000000005"/>
    <n v="35"/>
    <n v="14.762857142857143"/>
    <n v="642.65"/>
    <n v="12"/>
    <n v="47"/>
    <n v="53.554166666666667"/>
    <n v="24.667021276595744"/>
    <m/>
    <m/>
    <m/>
    <n v="40"/>
    <x v="4"/>
    <x v="2"/>
    <s v="2011-40"/>
    <x v="0"/>
  </r>
  <r>
    <s v="3-50"/>
    <d v="2011-09-29T00:00:00"/>
    <n v="2415.87"/>
    <n v="0"/>
    <n v="0"/>
    <n v="1125.2"/>
    <n v="45"/>
    <n v="25.004444444444445"/>
    <n v="1340.67"/>
    <n v="14"/>
    <n v="59"/>
    <n v="95.762142857142862"/>
    <n v="41.794406779661017"/>
    <m/>
    <m/>
    <m/>
    <n v="40"/>
    <x v="4"/>
    <x v="3"/>
    <s v="2011-40"/>
    <x v="0"/>
  </r>
  <r>
    <s v="3-50"/>
    <d v="2011-09-30T00:00:00"/>
    <n v="1792.9"/>
    <n v="0"/>
    <n v="0"/>
    <n v="1133"/>
    <n v="53"/>
    <n v="21.377358490566039"/>
    <n v="659.9"/>
    <n v="9"/>
    <n v="62"/>
    <n v="73.322222222222223"/>
    <n v="28.917741935483871"/>
    <m/>
    <m/>
    <m/>
    <n v="40"/>
    <x v="4"/>
    <x v="4"/>
    <s v="2011-40"/>
    <x v="0"/>
  </r>
  <r>
    <s v="3-50"/>
    <d v="2011-10-01T00:00:00"/>
    <n v="933.64"/>
    <n v="0"/>
    <n v="0"/>
    <n v="534.1"/>
    <n v="25"/>
    <n v="21.364000000000001"/>
    <n v="399.54"/>
    <n v="7"/>
    <n v="32"/>
    <n v="57.07714285714286"/>
    <n v="29.176250000000003"/>
    <m/>
    <m/>
    <m/>
    <n v="40"/>
    <x v="4"/>
    <x v="5"/>
    <s v="2011-40"/>
    <x v="0"/>
  </r>
  <r>
    <m/>
    <d v="2011-10-02T00:00:00"/>
    <n v="8621.2099999999991"/>
    <n v="2155.3000000000002"/>
    <n v="10776.509999999998"/>
    <m/>
    <n v="227"/>
    <n v="21.20752638928456"/>
    <n v="3791.96"/>
    <n v="63"/>
    <n v="290"/>
    <n v="58.263769841269841"/>
    <n v="29.365811665290106"/>
    <m/>
    <m/>
    <m/>
    <n v="41"/>
    <x v="4"/>
    <x v="6"/>
    <s v="2011-41"/>
    <x v="0"/>
  </r>
  <r>
    <s v="3-51"/>
    <d v="2011-10-03T00:00:00"/>
    <n v="863.64"/>
    <n v="0"/>
    <n v="0"/>
    <n v="531.4"/>
    <n v="32"/>
    <n v="16.606249999999999"/>
    <n v="332.24"/>
    <n v="7"/>
    <n v="39"/>
    <n v="47.462857142857146"/>
    <n v="22.144615384615385"/>
    <m/>
    <m/>
    <m/>
    <n v="41"/>
    <x v="4"/>
    <x v="0"/>
    <s v="2011-41"/>
    <x v="0"/>
  </r>
  <r>
    <s v="3-51"/>
    <d v="2011-10-04T00:00:00"/>
    <n v="1308.6400000000001"/>
    <n v="0"/>
    <n v="0"/>
    <n v="439.65"/>
    <n v="31"/>
    <n v="14.182258064516128"/>
    <n v="868.99"/>
    <n v="14"/>
    <n v="45"/>
    <n v="62.070714285714288"/>
    <n v="29.080888888888886"/>
    <m/>
    <m/>
    <m/>
    <n v="41"/>
    <x v="4"/>
    <x v="1"/>
    <s v="2011-41"/>
    <x v="0"/>
  </r>
  <r>
    <s v="3-51"/>
    <d v="2011-10-05T00:00:00"/>
    <n v="1179"/>
    <n v="0"/>
    <n v="0"/>
    <n v="612"/>
    <n v="45"/>
    <n v="13.6"/>
    <n v="567"/>
    <n v="9"/>
    <n v="54"/>
    <n v="63"/>
    <n v="21.833333333333332"/>
    <m/>
    <m/>
    <m/>
    <n v="41"/>
    <x v="4"/>
    <x v="2"/>
    <s v="2011-41"/>
    <x v="0"/>
  </r>
  <r>
    <s v="3-51"/>
    <d v="2011-10-06T00:00:00"/>
    <n v="1750.53"/>
    <n v="0"/>
    <n v="0"/>
    <n v="735.35"/>
    <n v="49"/>
    <n v="15.007142857142858"/>
    <n v="1015.18"/>
    <n v="13"/>
    <n v="62"/>
    <n v="78.090769230769226"/>
    <n v="28.234354838709677"/>
    <m/>
    <m/>
    <m/>
    <n v="41"/>
    <x v="4"/>
    <x v="3"/>
    <s v="2011-41"/>
    <x v="0"/>
  </r>
  <r>
    <s v="3-51"/>
    <d v="2011-10-07T00:00:00"/>
    <n v="1780.57"/>
    <n v="0"/>
    <n v="0"/>
    <n v="977"/>
    <n v="51"/>
    <n v="19.156862745098039"/>
    <n v="803.57"/>
    <n v="14"/>
    <n v="65"/>
    <n v="57.397857142857148"/>
    <n v="27.393384615384619"/>
    <m/>
    <m/>
    <m/>
    <n v="41"/>
    <x v="4"/>
    <x v="4"/>
    <s v="2011-41"/>
    <x v="0"/>
  </r>
  <r>
    <s v="3-51"/>
    <d v="2011-10-08T00:00:00"/>
    <n v="1411"/>
    <n v="0"/>
    <n v="0"/>
    <n v="781.65"/>
    <n v="30"/>
    <n v="26.055"/>
    <n v="629.35"/>
    <n v="11"/>
    <n v="41"/>
    <n v="57.213636363636368"/>
    <n v="34.414634146341463"/>
    <m/>
    <m/>
    <m/>
    <n v="41"/>
    <x v="4"/>
    <x v="5"/>
    <s v="2011-41"/>
    <x v="0"/>
  </r>
  <r>
    <m/>
    <d v="2011-10-09T00:00:00"/>
    <n v="8293.380000000001"/>
    <n v="3359.16"/>
    <n v="11652.54"/>
    <m/>
    <n v="238"/>
    <n v="17.43458561112617"/>
    <n v="4216.33"/>
    <n v="68"/>
    <n v="306"/>
    <n v="60.872639027639025"/>
    <n v="27.183535201212223"/>
    <m/>
    <m/>
    <m/>
    <n v="42"/>
    <x v="4"/>
    <x v="6"/>
    <s v="2011-42"/>
    <x v="0"/>
  </r>
  <r>
    <s v="3-52"/>
    <d v="2011-10-10T00:00:00"/>
    <n v="1154.52"/>
    <n v="0"/>
    <n v="0"/>
    <n v="764.1"/>
    <n v="35"/>
    <n v="21.831428571428571"/>
    <n v="390.42"/>
    <n v="10"/>
    <n v="45"/>
    <n v="39.042000000000002"/>
    <n v="25.655999999999999"/>
    <m/>
    <m/>
    <m/>
    <n v="42"/>
    <x v="4"/>
    <x v="0"/>
    <s v="2011-42"/>
    <x v="0"/>
  </r>
  <r>
    <s v="3-52"/>
    <d v="2011-10-11T00:00:00"/>
    <n v="839.02"/>
    <n v="0"/>
    <n v="0"/>
    <n v="341.25"/>
    <n v="27"/>
    <n v="12.638888888888889"/>
    <n v="497.77"/>
    <n v="13"/>
    <n v="40"/>
    <n v="38.29"/>
    <n v="20.9755"/>
    <m/>
    <m/>
    <m/>
    <n v="42"/>
    <x v="4"/>
    <x v="1"/>
    <s v="2011-42"/>
    <x v="0"/>
  </r>
  <r>
    <s v="3-52"/>
    <d v="2011-10-12T00:00:00"/>
    <n v="1593.72"/>
    <n v="0"/>
    <n v="0"/>
    <n v="791.77"/>
    <n v="44"/>
    <n v="17.994772727272728"/>
    <n v="801.95"/>
    <n v="15"/>
    <n v="59"/>
    <n v="53.463333333333338"/>
    <n v="27.012203389830511"/>
    <m/>
    <m/>
    <m/>
    <n v="42"/>
    <x v="4"/>
    <x v="2"/>
    <s v="2011-42"/>
    <x v="0"/>
  </r>
  <r>
    <s v="3-52"/>
    <d v="2011-10-13T00:00:00"/>
    <n v="1104.23"/>
    <n v="0"/>
    <n v="0"/>
    <n v="708.4"/>
    <n v="35"/>
    <n v="20.239999999999998"/>
    <n v="395.83"/>
    <n v="13"/>
    <n v="48"/>
    <n v="30.448461538461537"/>
    <n v="23.004791666666666"/>
    <m/>
    <m/>
    <m/>
    <n v="42"/>
    <x v="4"/>
    <x v="3"/>
    <s v="2011-42"/>
    <x v="0"/>
  </r>
  <r>
    <s v="3-52"/>
    <d v="2011-10-14T00:00:00"/>
    <n v="1637.25"/>
    <n v="0"/>
    <n v="0"/>
    <n v="1223.75"/>
    <n v="37"/>
    <n v="33.074324324324323"/>
    <n v="413.51"/>
    <n v="11"/>
    <n v="48"/>
    <n v="37.591818181818184"/>
    <n v="34.109583333333333"/>
    <m/>
    <m/>
    <m/>
    <n v="42"/>
    <x v="4"/>
    <x v="4"/>
    <s v="2011-42"/>
    <x v="0"/>
  </r>
  <r>
    <s v="3-52"/>
    <d v="2011-10-15T00:00:00"/>
    <n v="766.64"/>
    <n v="0"/>
    <n v="0"/>
    <n v="500.15"/>
    <n v="24"/>
    <n v="20.839583333333334"/>
    <n v="276.49"/>
    <n v="9"/>
    <n v="33"/>
    <n v="30.721111111111114"/>
    <n v="23.534545454545455"/>
    <m/>
    <m/>
    <m/>
    <n v="42"/>
    <x v="4"/>
    <x v="5"/>
    <s v="2011-42"/>
    <x v="0"/>
  </r>
  <r>
    <m/>
    <d v="2011-10-16T00:00:00"/>
    <n v="7095.38"/>
    <n v="4478.58"/>
    <n v="11573.96"/>
    <m/>
    <n v="202"/>
    <n v="21.103166307541308"/>
    <n v="2775.9700000000003"/>
    <n v="71"/>
    <n v="273"/>
    <n v="38.259454027454034"/>
    <n v="25.715437307395991"/>
    <m/>
    <m/>
    <m/>
    <n v="43"/>
    <x v="4"/>
    <x v="6"/>
    <s v="2011-43"/>
    <x v="0"/>
  </r>
  <r>
    <s v="4-01"/>
    <d v="2011-10-17T00:00:00"/>
    <n v="1216.21"/>
    <n v="0"/>
    <n v="0"/>
    <n v="571.15"/>
    <n v="36"/>
    <n v="15.865277777777777"/>
    <n v="645.05999999999995"/>
    <n v="15"/>
    <n v="51"/>
    <n v="43.003999999999998"/>
    <n v="23.847254901960785"/>
    <m/>
    <m/>
    <m/>
    <n v="43"/>
    <x v="4"/>
    <x v="0"/>
    <s v="2011-43"/>
    <x v="0"/>
  </r>
  <r>
    <s v="4-01"/>
    <d v="2011-10-18T00:00:00"/>
    <n v="2194.16"/>
    <n v="0"/>
    <n v="0"/>
    <n v="592.20000000000005"/>
    <n v="40"/>
    <n v="14.805000000000001"/>
    <n v="1601.96"/>
    <n v="12"/>
    <n v="52"/>
    <n v="133.49666666666667"/>
    <n v="42.195384615384611"/>
    <m/>
    <m/>
    <m/>
    <n v="43"/>
    <x v="4"/>
    <x v="1"/>
    <s v="2011-43"/>
    <x v="0"/>
  </r>
  <r>
    <s v="4-01"/>
    <d v="2011-10-19T00:00:00"/>
    <n v="961.9"/>
    <n v="0"/>
    <n v="0"/>
    <n v="508"/>
    <n v="27"/>
    <n v="18.814814814814813"/>
    <n v="453.9"/>
    <n v="11"/>
    <n v="38"/>
    <n v="41.263636363636358"/>
    <n v="25.313157894736843"/>
    <m/>
    <m/>
    <m/>
    <n v="43"/>
    <x v="4"/>
    <x v="2"/>
    <s v="2011-43"/>
    <x v="0"/>
  </r>
  <r>
    <s v="4-01"/>
    <d v="2011-10-20T00:00:00"/>
    <n v="1101.4000000000001"/>
    <n v="0"/>
    <n v="0"/>
    <n v="707.85"/>
    <n v="37"/>
    <n v="19.131081081081081"/>
    <n v="393.55"/>
    <n v="6"/>
    <n v="43"/>
    <n v="65.591666666666669"/>
    <n v="25.613953488372093"/>
    <m/>
    <m/>
    <m/>
    <n v="43"/>
    <x v="4"/>
    <x v="3"/>
    <s v="2011-43"/>
    <x v="0"/>
  </r>
  <r>
    <s v="4-01"/>
    <d v="2011-10-21T00:00:00"/>
    <n v="1250.71"/>
    <n v="0"/>
    <n v="0"/>
    <n v="798.45"/>
    <n v="45"/>
    <n v="17.743333333333336"/>
    <n v="452.26"/>
    <n v="10"/>
    <n v="55"/>
    <n v="45.225999999999999"/>
    <n v="22.740181818181817"/>
    <m/>
    <m/>
    <m/>
    <n v="43"/>
    <x v="4"/>
    <x v="4"/>
    <s v="2011-43"/>
    <x v="0"/>
  </r>
  <r>
    <s v="4-01"/>
    <d v="2011-10-22T00:00:00"/>
    <n v="904.04"/>
    <n v="0"/>
    <n v="0"/>
    <n v="535.95000000000005"/>
    <n v="26"/>
    <n v="20.613461538461539"/>
    <n v="368.09"/>
    <n v="11"/>
    <n v="37"/>
    <n v="33.462727272727271"/>
    <n v="24.433513513513514"/>
    <m/>
    <m/>
    <m/>
    <n v="43"/>
    <x v="4"/>
    <x v="5"/>
    <s v="2011-43"/>
    <x v="0"/>
  </r>
  <r>
    <m/>
    <d v="2011-10-23T00:00:00"/>
    <n v="7628.42"/>
    <n v="2203.52"/>
    <n v="9831.94"/>
    <m/>
    <n v="211"/>
    <n v="17.828828090911426"/>
    <n v="3914.8200000000006"/>
    <n v="65"/>
    <n v="276"/>
    <n v="60.340782828282819"/>
    <n v="27.357241038691608"/>
    <m/>
    <m/>
    <m/>
    <n v="44"/>
    <x v="4"/>
    <x v="6"/>
    <s v="2011-44"/>
    <x v="0"/>
  </r>
  <r>
    <s v="4-02"/>
    <d v="2011-10-24T00:00:00"/>
    <n v="745.4"/>
    <n v="0"/>
    <n v="0"/>
    <n v="423.1"/>
    <n v="31"/>
    <n v="13.648387096774194"/>
    <n v="322.3"/>
    <n v="9"/>
    <n v="40"/>
    <n v="35.81111111111111"/>
    <n v="18.635000000000002"/>
    <m/>
    <m/>
    <m/>
    <n v="44"/>
    <x v="4"/>
    <x v="0"/>
    <s v="2011-44"/>
    <x v="0"/>
  </r>
  <r>
    <s v="4-02"/>
    <d v="2011-10-25T00:00:00"/>
    <n v="884.44"/>
    <n v="0"/>
    <n v="0"/>
    <n v="552.54999999999995"/>
    <n v="38"/>
    <n v="14.540789473684208"/>
    <n v="331.89"/>
    <n v="8"/>
    <n v="46"/>
    <n v="41.486249999999998"/>
    <n v="19.22695652173913"/>
    <m/>
    <m/>
    <m/>
    <n v="44"/>
    <x v="4"/>
    <x v="1"/>
    <s v="2011-44"/>
    <x v="0"/>
  </r>
  <r>
    <s v="4-02"/>
    <d v="2011-10-26T00:00:00"/>
    <n v="1258.99"/>
    <n v="0"/>
    <n v="0"/>
    <n v="602.5"/>
    <n v="40"/>
    <n v="15.0625"/>
    <n v="656.49"/>
    <n v="11"/>
    <n v="51"/>
    <n v="59.68090909090909"/>
    <n v="24.68607843137255"/>
    <m/>
    <m/>
    <m/>
    <n v="44"/>
    <x v="4"/>
    <x v="2"/>
    <s v="2011-44"/>
    <x v="0"/>
  </r>
  <r>
    <s v="4-02"/>
    <d v="2011-10-27T00:00:00"/>
    <n v="2318.7399999999998"/>
    <n v="0"/>
    <n v="0"/>
    <n v="683.2"/>
    <n v="44"/>
    <n v="15.527272727272729"/>
    <n v="1635.17"/>
    <n v="17"/>
    <n v="61"/>
    <n v="96.186470588235295"/>
    <n v="38.006065573770492"/>
    <m/>
    <m/>
    <m/>
    <n v="44"/>
    <x v="4"/>
    <x v="3"/>
    <s v="2011-44"/>
    <x v="0"/>
  </r>
  <r>
    <s v="4-02"/>
    <d v="2011-10-28T00:00:00"/>
    <n v="1251.82"/>
    <n v="0"/>
    <n v="0"/>
    <n v="869.05"/>
    <n v="41"/>
    <n v="21.196341463414633"/>
    <n v="382.77"/>
    <n v="7"/>
    <n v="48"/>
    <n v="54.681428571428569"/>
    <n v="26.079583333333332"/>
    <m/>
    <m/>
    <m/>
    <n v="44"/>
    <x v="4"/>
    <x v="4"/>
    <s v="2011-44"/>
    <x v="0"/>
  </r>
  <r>
    <s v="4-02"/>
    <d v="2011-10-29T00:00:00"/>
    <n v="1779.6"/>
    <n v="0"/>
    <n v="0"/>
    <n v="1039.5"/>
    <n v="30"/>
    <n v="34.65"/>
    <n v="740.1"/>
    <n v="11"/>
    <n v="41"/>
    <n v="67.281818181818181"/>
    <n v="43.404878048780489"/>
    <m/>
    <m/>
    <m/>
    <n v="44"/>
    <x v="4"/>
    <x v="5"/>
    <s v="2011-44"/>
    <x v="0"/>
  </r>
  <r>
    <m/>
    <d v="2011-10-30T00:00:00"/>
    <n v="8238.99"/>
    <n v="2985.69"/>
    <n v="11224.68"/>
    <m/>
    <n v="224"/>
    <n v="19.104215126857628"/>
    <n v="4068.7200000000003"/>
    <n v="63"/>
    <n v="287"/>
    <n v="59.187997923917045"/>
    <n v="28.339760318165997"/>
    <m/>
    <m/>
    <m/>
    <n v="45"/>
    <x v="4"/>
    <x v="6"/>
    <s v="2011-45"/>
    <x v="0"/>
  </r>
  <r>
    <s v="4-03"/>
    <d v="2011-10-31T00:00:00"/>
    <n v="961.63"/>
    <n v="0"/>
    <n v="0"/>
    <n v="410.1"/>
    <n v="34"/>
    <n v="12.061764705882354"/>
    <n v="551.53"/>
    <n v="15"/>
    <n v="49"/>
    <n v="36.768666666666668"/>
    <n v="19.625102040816326"/>
    <m/>
    <m/>
    <m/>
    <n v="45"/>
    <x v="4"/>
    <x v="0"/>
    <s v="2011-45"/>
    <x v="0"/>
  </r>
  <r>
    <s v="4-03"/>
    <d v="2011-11-01T00:00:00"/>
    <n v="1161.92"/>
    <n v="0"/>
    <n v="0"/>
    <n v="795.7"/>
    <n v="44"/>
    <n v="18.084090909090911"/>
    <n v="366.22"/>
    <n v="5"/>
    <n v="49"/>
    <n v="73.244"/>
    <n v="23.71265306122449"/>
    <m/>
    <m/>
    <m/>
    <n v="45"/>
    <x v="4"/>
    <x v="1"/>
    <s v="2011-45"/>
    <x v="0"/>
  </r>
  <r>
    <s v="4-03"/>
    <d v="2011-11-02T00:00:00"/>
    <n v="1282.49"/>
    <n v="0"/>
    <n v="0"/>
    <n v="608.29999999999995"/>
    <n v="32"/>
    <n v="19.009374999999999"/>
    <n v="674.19"/>
    <n v="14"/>
    <n v="46"/>
    <n v="48.156428571428577"/>
    <n v="27.880217391304349"/>
    <m/>
    <m/>
    <m/>
    <n v="45"/>
    <x v="4"/>
    <x v="2"/>
    <s v="2011-45"/>
    <x v="0"/>
  </r>
  <r>
    <s v="4-03"/>
    <d v="2011-11-03T00:00:00"/>
    <n v="1608.36"/>
    <n v="0"/>
    <n v="0"/>
    <n v="926.25"/>
    <n v="45"/>
    <n v="20.583333333333332"/>
    <n v="682.11"/>
    <n v="12"/>
    <n v="57"/>
    <n v="56.842500000000001"/>
    <n v="28.216842105263161"/>
    <m/>
    <m/>
    <m/>
    <n v="45"/>
    <x v="4"/>
    <x v="3"/>
    <s v="2011-45"/>
    <x v="0"/>
  </r>
  <r>
    <s v="4-03"/>
    <d v="2011-11-04T00:00:00"/>
    <n v="1669.24"/>
    <n v="0"/>
    <n v="0"/>
    <n v="753.3"/>
    <n v="42"/>
    <n v="17.935714285714283"/>
    <n v="915.94"/>
    <n v="14"/>
    <n v="56"/>
    <n v="65.424285714285716"/>
    <n v="29.807857142857141"/>
    <m/>
    <m/>
    <m/>
    <n v="45"/>
    <x v="4"/>
    <x v="4"/>
    <s v="2011-45"/>
    <x v="0"/>
  </r>
  <r>
    <s v="4-03"/>
    <d v="2011-11-05T00:00:00"/>
    <n v="678.16"/>
    <n v="0"/>
    <n v="0"/>
    <n v="465.5"/>
    <n v="24"/>
    <n v="19.395833333333332"/>
    <n v="212.66"/>
    <n v="5"/>
    <n v="29"/>
    <n v="42.531999999999996"/>
    <n v="23.384827586206896"/>
    <m/>
    <m/>
    <m/>
    <n v="45"/>
    <x v="4"/>
    <x v="5"/>
    <s v="2011-45"/>
    <x v="0"/>
  </r>
  <r>
    <m/>
    <d v="2011-11-06T00:00:00"/>
    <n v="7361.7999999999993"/>
    <n v="3400.12"/>
    <n v="10761.919999999998"/>
    <m/>
    <n v="221"/>
    <n v="17.845018594559033"/>
    <n v="3402.65"/>
    <n v="65"/>
    <n v="286"/>
    <n v="53.827980158730156"/>
    <n v="25.437916554612059"/>
    <m/>
    <m/>
    <m/>
    <n v="46"/>
    <x v="4"/>
    <x v="6"/>
    <s v="2011-46"/>
    <x v="0"/>
  </r>
  <r>
    <s v="4-04"/>
    <d v="2011-11-07T00:00:00"/>
    <n v="815.51"/>
    <n v="0"/>
    <n v="0"/>
    <n v="422.9"/>
    <n v="40"/>
    <n v="10.5725"/>
    <n v="392.61"/>
    <n v="11"/>
    <n v="51"/>
    <n v="35.691818181818185"/>
    <n v="15.990392156862745"/>
    <m/>
    <m/>
    <m/>
    <n v="46"/>
    <x v="4"/>
    <x v="0"/>
    <s v="2011-46"/>
    <x v="0"/>
  </r>
  <r>
    <s v="4-04"/>
    <d v="2011-11-08T00:00:00"/>
    <n v="989.81"/>
    <n v="0"/>
    <n v="0"/>
    <n v="677.85"/>
    <n v="28"/>
    <n v="24.208928571428572"/>
    <n v="311.95999999999998"/>
    <n v="7"/>
    <n v="35"/>
    <n v="44.565714285714286"/>
    <n v="28.280285714285714"/>
    <m/>
    <m/>
    <m/>
    <n v="46"/>
    <x v="4"/>
    <x v="1"/>
    <s v="2011-46"/>
    <x v="0"/>
  </r>
  <r>
    <s v="4-04"/>
    <d v="2011-11-09T00:00:00"/>
    <n v="1059.33"/>
    <n v="0"/>
    <n v="0"/>
    <n v="791.6"/>
    <n v="49"/>
    <n v="16.155102040816328"/>
    <n v="267.73"/>
    <n v="7"/>
    <n v="56"/>
    <n v="38.247142857142862"/>
    <n v="18.916607142857142"/>
    <m/>
    <m/>
    <m/>
    <n v="46"/>
    <x v="4"/>
    <x v="2"/>
    <s v="2011-46"/>
    <x v="0"/>
  </r>
  <r>
    <s v="4-04"/>
    <d v="2011-11-10T00:00:00"/>
    <n v="1283.26"/>
    <n v="0"/>
    <n v="0"/>
    <n v="614.65"/>
    <n v="37"/>
    <n v="16.612162162162161"/>
    <n v="668.61"/>
    <n v="17"/>
    <n v="54"/>
    <n v="39.33"/>
    <n v="23.764074074074074"/>
    <m/>
    <m/>
    <m/>
    <n v="46"/>
    <x v="4"/>
    <x v="3"/>
    <s v="2011-46"/>
    <x v="0"/>
  </r>
  <r>
    <s v="4-04"/>
    <d v="2011-11-11T00:00:00"/>
    <n v="1261.26"/>
    <n v="0"/>
    <n v="0"/>
    <n v="684.95"/>
    <n v="31"/>
    <n v="22.095161290322583"/>
    <n v="576.30999999999995"/>
    <n v="9"/>
    <n v="40"/>
    <n v="64.034444444444432"/>
    <n v="31.531500000000001"/>
    <m/>
    <m/>
    <m/>
    <n v="46"/>
    <x v="4"/>
    <x v="4"/>
    <s v="2011-46"/>
    <x v="0"/>
  </r>
  <r>
    <s v="4-04"/>
    <d v="2011-11-12T00:00:00"/>
    <n v="999.2"/>
    <n v="0"/>
    <n v="0"/>
    <n v="593.1"/>
    <n v="25"/>
    <n v="23.724"/>
    <n v="406.1"/>
    <n v="11"/>
    <n v="36"/>
    <n v="36.918181818181822"/>
    <n v="27.755555555555556"/>
    <m/>
    <m/>
    <m/>
    <n v="46"/>
    <x v="4"/>
    <x v="5"/>
    <s v="2011-46"/>
    <x v="0"/>
  </r>
  <r>
    <m/>
    <d v="2011-11-13T00:00:00"/>
    <n v="6408.37"/>
    <n v="2239.09"/>
    <n v="8647.4599999999991"/>
    <m/>
    <n v="210"/>
    <n v="18.894642344121607"/>
    <n v="2623.3199999999997"/>
    <n v="62"/>
    <n v="272"/>
    <n v="43.131216931216933"/>
    <n v="24.373069107272539"/>
    <m/>
    <m/>
    <m/>
    <n v="47"/>
    <x v="4"/>
    <x v="6"/>
    <s v="2011-47"/>
    <x v="0"/>
  </r>
  <r>
    <s v="4-05"/>
    <d v="2011-11-14T00:00:00"/>
    <n v="1003.36"/>
    <n v="0"/>
    <n v="0"/>
    <n v="438.1"/>
    <n v="31"/>
    <n v="14.13225806451613"/>
    <n v="565.26"/>
    <n v="10"/>
    <n v="41"/>
    <n v="56.525999999999996"/>
    <n v="24.47219512195122"/>
    <m/>
    <m/>
    <m/>
    <n v="47"/>
    <x v="4"/>
    <x v="0"/>
    <s v="2011-47"/>
    <x v="0"/>
  </r>
  <r>
    <s v="4-05"/>
    <d v="2011-11-15T00:00:00"/>
    <n v="668.87"/>
    <n v="0"/>
    <n v="0"/>
    <n v="484.15"/>
    <n v="28"/>
    <n v="17.291071428571428"/>
    <n v="184.72"/>
    <n v="7"/>
    <n v="35"/>
    <n v="26.388571428571428"/>
    <n v="19.110571428571429"/>
    <m/>
    <m/>
    <m/>
    <n v="47"/>
    <x v="4"/>
    <x v="1"/>
    <s v="2011-47"/>
    <x v="0"/>
  </r>
  <r>
    <s v="4-05"/>
    <d v="2011-11-16T00:00:00"/>
    <n v="1096.68"/>
    <n v="0"/>
    <n v="0"/>
    <n v="682.75"/>
    <n v="37"/>
    <n v="18.452702702702702"/>
    <n v="413.93"/>
    <n v="11"/>
    <n v="48"/>
    <n v="37.630000000000003"/>
    <n v="22.8475"/>
    <m/>
    <m/>
    <m/>
    <n v="47"/>
    <x v="4"/>
    <x v="2"/>
    <s v="2011-47"/>
    <x v="0"/>
  </r>
  <r>
    <s v="4-05"/>
    <d v="2011-11-17T00:00:00"/>
    <n v="1131.67"/>
    <n v="0"/>
    <n v="0"/>
    <n v="584.95000000000005"/>
    <n v="33"/>
    <n v="17.725757575757576"/>
    <n v="546.72"/>
    <n v="11"/>
    <n v="44"/>
    <n v="49.701818181818183"/>
    <n v="25.71977272727273"/>
    <m/>
    <m/>
    <m/>
    <n v="47"/>
    <x v="4"/>
    <x v="3"/>
    <s v="2011-47"/>
    <x v="0"/>
  </r>
  <r>
    <s v="4-05"/>
    <d v="2011-11-18T00:00:00"/>
    <n v="1446.46"/>
    <n v="0"/>
    <n v="0"/>
    <n v="869.75"/>
    <n v="33"/>
    <n v="26.356060606060606"/>
    <n v="576.71"/>
    <n v="13"/>
    <n v="46"/>
    <n v="44.362307692307695"/>
    <n v="31.444782608695654"/>
    <m/>
    <m/>
    <m/>
    <n v="47"/>
    <x v="4"/>
    <x v="4"/>
    <s v="2011-47"/>
    <x v="0"/>
  </r>
  <r>
    <s v="4-05"/>
    <d v="2011-11-19T00:00:00"/>
    <n v="1120.1099999999999"/>
    <n v="0"/>
    <n v="0"/>
    <n v="711.05"/>
    <n v="22"/>
    <n v="32.320454545454545"/>
    <n v="409.06"/>
    <n v="11"/>
    <n v="33"/>
    <n v="37.187272727272727"/>
    <n v="33.942727272727268"/>
    <m/>
    <m/>
    <m/>
    <n v="47"/>
    <x v="4"/>
    <x v="5"/>
    <s v="2011-47"/>
    <x v="0"/>
  </r>
  <r>
    <m/>
    <d v="2011-11-20T00:00:00"/>
    <n v="6467.15"/>
    <n v="3848.65"/>
    <n v="10315.799999999999"/>
    <m/>
    <n v="184"/>
    <n v="21.046384153843832"/>
    <n v="2696.4"/>
    <n v="63"/>
    <n v="247"/>
    <n v="41.965995004995001"/>
    <n v="26.256258193203049"/>
    <m/>
    <m/>
    <m/>
    <n v="48"/>
    <x v="4"/>
    <x v="6"/>
    <s v="2011-48"/>
    <x v="0"/>
  </r>
  <r>
    <s v="4-06"/>
    <d v="2011-11-21T00:00:00"/>
    <n v="964.49"/>
    <n v="0"/>
    <n v="0"/>
    <n v="747.3"/>
    <n v="33"/>
    <n v="22.645454545454545"/>
    <n v="217.19"/>
    <n v="6"/>
    <n v="39"/>
    <n v="36.198333333333331"/>
    <n v="24.730512820512821"/>
    <m/>
    <m/>
    <m/>
    <n v="48"/>
    <x v="4"/>
    <x v="0"/>
    <s v="2011-48"/>
    <x v="0"/>
  </r>
  <r>
    <s v="4-06"/>
    <d v="2011-11-22T00:00:00"/>
    <n v="863.83"/>
    <n v="0"/>
    <n v="0"/>
    <n v="563.25"/>
    <n v="33"/>
    <n v="17.068181818181817"/>
    <n v="300.58"/>
    <n v="7"/>
    <n v="40"/>
    <n v="42.94"/>
    <n v="21.595749999999999"/>
    <m/>
    <m/>
    <m/>
    <n v="48"/>
    <x v="4"/>
    <x v="1"/>
    <s v="2011-48"/>
    <x v="0"/>
  </r>
  <r>
    <s v="4-06"/>
    <d v="2011-11-23T00:00:00"/>
    <n v="1047.06"/>
    <n v="0"/>
    <n v="0"/>
    <n v="658.95"/>
    <n v="32"/>
    <n v="20.592187500000001"/>
    <n v="388.11"/>
    <n v="15"/>
    <n v="47"/>
    <n v="25.874000000000002"/>
    <n v="22.277872340425532"/>
    <m/>
    <m/>
    <m/>
    <n v="48"/>
    <x v="4"/>
    <x v="2"/>
    <s v="2011-48"/>
    <x v="0"/>
  </r>
  <r>
    <s v="4-06"/>
    <d v="2011-11-24T00:00:00"/>
    <n v="1095.06"/>
    <n v="0"/>
    <n v="0"/>
    <n v="815.7"/>
    <n v="39"/>
    <n v="20.915384615384617"/>
    <n v="279.36"/>
    <n v="10"/>
    <n v="49"/>
    <n v="27.936"/>
    <n v="22.34816326530612"/>
    <m/>
    <m/>
    <m/>
    <n v="48"/>
    <x v="4"/>
    <x v="3"/>
    <s v="2011-48"/>
    <x v="0"/>
  </r>
  <r>
    <s v="4-06"/>
    <d v="2011-11-25T00:00:00"/>
    <n v="2702.39"/>
    <n v="0"/>
    <n v="0"/>
    <n v="701.6"/>
    <n v="26"/>
    <n v="26.984615384615385"/>
    <n v="2000.79"/>
    <n v="10"/>
    <n v="36"/>
    <n v="200.07900000000001"/>
    <n v="75.066388888888881"/>
    <m/>
    <m/>
    <m/>
    <n v="48"/>
    <x v="4"/>
    <x v="4"/>
    <s v="2011-48"/>
    <x v="0"/>
  </r>
  <r>
    <s v="4-06"/>
    <d v="2011-11-26T00:00:00"/>
    <n v="1264.05"/>
    <n v="0"/>
    <n v="0"/>
    <n v="898.9"/>
    <n v="22"/>
    <n v="40.859090909090909"/>
    <n v="365.15"/>
    <n v="7"/>
    <n v="29"/>
    <n v="52.164285714285711"/>
    <n v="43.587931034482757"/>
    <m/>
    <m/>
    <m/>
    <n v="48"/>
    <x v="4"/>
    <x v="5"/>
    <s v="2011-48"/>
    <x v="0"/>
  </r>
  <r>
    <m/>
    <d v="2011-11-27T00:00:00"/>
    <n v="7936.88"/>
    <n v="2990.31"/>
    <n v="10927.19"/>
    <m/>
    <n v="185"/>
    <n v="24.844152462121212"/>
    <n v="3551.18"/>
    <n v="55"/>
    <n v="240"/>
    <n v="64.198603174603178"/>
    <n v="34.934436391602688"/>
    <m/>
    <m/>
    <m/>
    <n v="49"/>
    <x v="4"/>
    <x v="6"/>
    <s v="2011-49"/>
    <x v="0"/>
  </r>
  <r>
    <s v="4-07"/>
    <d v="2011-11-28T00:00:00"/>
    <n v="838.17"/>
    <n v="0"/>
    <n v="0"/>
    <n v="609.54999999999995"/>
    <n v="31"/>
    <n v="19.662903225806449"/>
    <n v="228.62"/>
    <n v="7"/>
    <n v="38"/>
    <n v="32.660000000000004"/>
    <n v="22.057105263157894"/>
    <m/>
    <m/>
    <m/>
    <n v="49"/>
    <x v="4"/>
    <x v="0"/>
    <s v="2011-49"/>
    <x v="0"/>
  </r>
  <r>
    <s v="4-07"/>
    <d v="2011-11-29T00:00:00"/>
    <n v="876.56"/>
    <n v="0"/>
    <n v="0"/>
    <n v="671.5"/>
    <n v="35"/>
    <n v="19.185714285714287"/>
    <n v="205.06"/>
    <n v="7"/>
    <n v="42"/>
    <n v="29.294285714285714"/>
    <n v="20.87047619047619"/>
    <m/>
    <m/>
    <m/>
    <n v="49"/>
    <x v="4"/>
    <x v="1"/>
    <s v="2011-49"/>
    <x v="0"/>
  </r>
  <r>
    <s v="4-07"/>
    <d v="2011-11-30T00:00:00"/>
    <n v="948.38"/>
    <n v="0"/>
    <n v="0"/>
    <n v="508"/>
    <n v="41"/>
    <n v="12.390243902439025"/>
    <n v="440.38"/>
    <n v="5"/>
    <n v="46"/>
    <n v="88.075999999999993"/>
    <n v="20.61695652173913"/>
    <m/>
    <m/>
    <m/>
    <n v="49"/>
    <x v="4"/>
    <x v="2"/>
    <s v="2011-49"/>
    <x v="0"/>
  </r>
  <r>
    <s v="4-07"/>
    <d v="2011-12-01T00:00:00"/>
    <n v="826.54"/>
    <n v="0"/>
    <n v="0"/>
    <n v="601.70000000000005"/>
    <n v="32"/>
    <n v="18.803125000000001"/>
    <n v="224.84"/>
    <n v="6"/>
    <n v="38"/>
    <n v="37.473333333333336"/>
    <n v="21.751052631578951"/>
    <m/>
    <m/>
    <m/>
    <n v="49"/>
    <x v="4"/>
    <x v="3"/>
    <s v="2011-49"/>
    <x v="1"/>
  </r>
  <r>
    <s v="4-07"/>
    <d v="2011-12-02T00:00:00"/>
    <n v="1492.88"/>
    <n v="0"/>
    <n v="0"/>
    <n v="725.85"/>
    <n v="41"/>
    <n v="17.703658536585365"/>
    <n v="707.03"/>
    <n v="17"/>
    <n v="58"/>
    <n v="41.589999999999996"/>
    <n v="24.7048275862069"/>
    <m/>
    <m/>
    <m/>
    <n v="49"/>
    <x v="4"/>
    <x v="4"/>
    <s v="2011-49"/>
    <x v="1"/>
  </r>
  <r>
    <s v="4-07"/>
    <d v="2011-12-03T00:00:00"/>
    <n v="889.7"/>
    <n v="0"/>
    <n v="0"/>
    <n v="589.70000000000005"/>
    <n v="26"/>
    <n v="22.680769230769233"/>
    <n v="300"/>
    <n v="9"/>
    <n v="35"/>
    <n v="33.333333333333336"/>
    <n v="25.42"/>
    <m/>
    <m/>
    <m/>
    <n v="49"/>
    <x v="4"/>
    <x v="5"/>
    <s v="2011-49"/>
    <x v="1"/>
  </r>
  <r>
    <m/>
    <d v="2011-12-04T00:00:00"/>
    <n v="5872.2300000000005"/>
    <n v="3032.04"/>
    <n v="8904.27"/>
    <m/>
    <n v="206"/>
    <n v="18.404402363552393"/>
    <n v="2105.9299999999998"/>
    <n v="51"/>
    <n v="257"/>
    <n v="43.737825396825393"/>
    <n v="22.57006969885985"/>
    <m/>
    <m/>
    <m/>
    <n v="50"/>
    <x v="4"/>
    <x v="6"/>
    <s v="2011-50"/>
    <x v="1"/>
  </r>
  <r>
    <s v="4-08"/>
    <d v="2011-12-05T00:00:00"/>
    <n v="879.5"/>
    <n v="0"/>
    <n v="0"/>
    <n v="698.88"/>
    <n v="31"/>
    <n v="22.544516129032257"/>
    <n v="180.62"/>
    <n v="9"/>
    <n v="40"/>
    <n v="20.068888888888889"/>
    <n v="21.987500000000001"/>
    <m/>
    <m/>
    <m/>
    <n v="50"/>
    <x v="4"/>
    <x v="0"/>
    <s v="2011-50"/>
    <x v="1"/>
  </r>
  <r>
    <s v="4-08"/>
    <d v="2011-12-06T00:00:00"/>
    <n v="1094.8900000000001"/>
    <n v="0"/>
    <n v="0"/>
    <n v="896"/>
    <n v="36"/>
    <n v="24.888888888888889"/>
    <n v="198.89"/>
    <n v="4"/>
    <n v="40"/>
    <n v="49.722499999999997"/>
    <n v="27.372249999999998"/>
    <m/>
    <m/>
    <m/>
    <n v="50"/>
    <x v="4"/>
    <x v="1"/>
    <s v="2011-50"/>
    <x v="1"/>
  </r>
  <r>
    <s v="4-08"/>
    <d v="2011-12-07T00:00:00"/>
    <n v="1424.93"/>
    <n v="0"/>
    <n v="0"/>
    <n v="475.65"/>
    <n v="33"/>
    <n v="14.413636363636362"/>
    <n v="949.28"/>
    <n v="11"/>
    <n v="44"/>
    <n v="86.298181818181817"/>
    <n v="32.384772727272725"/>
    <m/>
    <m/>
    <m/>
    <n v="50"/>
    <x v="4"/>
    <x v="2"/>
    <s v="2011-50"/>
    <x v="1"/>
  </r>
  <r>
    <s v="4-08"/>
    <d v="2011-12-08T00:00:00"/>
    <n v="1780.99"/>
    <n v="0"/>
    <n v="0"/>
    <n v="767.75"/>
    <n v="30"/>
    <n v="25.591666666666665"/>
    <n v="1013.24"/>
    <n v="8"/>
    <n v="38"/>
    <n v="126.655"/>
    <n v="46.868157894736839"/>
    <m/>
    <m/>
    <m/>
    <n v="50"/>
    <x v="4"/>
    <x v="3"/>
    <s v="2011-50"/>
    <x v="1"/>
  </r>
  <r>
    <s v="4-08"/>
    <d v="2011-12-09T00:00:00"/>
    <n v="1256.71"/>
    <n v="0"/>
    <n v="0"/>
    <n v="608"/>
    <n v="30"/>
    <n v="20.266666666666666"/>
    <n v="648.71"/>
    <n v="15"/>
    <n v="45"/>
    <n v="43.247333333333337"/>
    <n v="27.92688888888889"/>
    <m/>
    <m/>
    <m/>
    <n v="50"/>
    <x v="4"/>
    <x v="4"/>
    <s v="2011-50"/>
    <x v="1"/>
  </r>
  <r>
    <s v="4-08"/>
    <d v="2011-12-10T00:00:00"/>
    <n v="956.76"/>
    <n v="0"/>
    <n v="0"/>
    <n v="524.33000000000004"/>
    <n v="27"/>
    <n v="19.419629629629632"/>
    <n v="432.43"/>
    <n v="19"/>
    <n v="46"/>
    <n v="22.759473684210526"/>
    <n v="20.799130434782608"/>
    <m/>
    <m/>
    <m/>
    <n v="50"/>
    <x v="4"/>
    <x v="5"/>
    <s v="2011-50"/>
    <x v="1"/>
  </r>
  <r>
    <m/>
    <d v="2011-12-11T00:00:00"/>
    <n v="7393.7800000000007"/>
    <n v="3486.43"/>
    <n v="10880.210000000001"/>
    <m/>
    <n v="187"/>
    <n v="21.187500724086746"/>
    <n v="3423.1699999999996"/>
    <n v="66"/>
    <n v="253"/>
    <n v="58.125229620769097"/>
    <n v="29.556449990946845"/>
    <m/>
    <m/>
    <m/>
    <n v="51"/>
    <x v="4"/>
    <x v="6"/>
    <s v="2011-51"/>
    <x v="1"/>
  </r>
  <r>
    <s v="4-09"/>
    <d v="2011-12-12T00:00:00"/>
    <n v="2231.08"/>
    <n v="0"/>
    <n v="0"/>
    <n v="485.35"/>
    <n v="32"/>
    <n v="15.167187500000001"/>
    <n v="1745.73"/>
    <n v="3"/>
    <n v="35"/>
    <n v="581.91"/>
    <n v="63.745142857142852"/>
    <m/>
    <m/>
    <m/>
    <n v="51"/>
    <x v="4"/>
    <x v="0"/>
    <s v="2011-51"/>
    <x v="1"/>
  </r>
  <r>
    <s v="4-09"/>
    <d v="2011-12-13T00:00:00"/>
    <n v="1078.57"/>
    <n v="0"/>
    <n v="0"/>
    <n v="798.8"/>
    <n v="30"/>
    <n v="26.626666666666665"/>
    <n v="284.77"/>
    <n v="5"/>
    <n v="35"/>
    <n v="56.953999999999994"/>
    <n v="30.959142857142854"/>
    <m/>
    <m/>
    <m/>
    <n v="51"/>
    <x v="4"/>
    <x v="1"/>
    <s v="2011-51"/>
    <x v="1"/>
  </r>
  <r>
    <s v="4-09"/>
    <d v="2011-12-14T00:00:00"/>
    <n v="1029.1099999999999"/>
    <n v="0"/>
    <n v="0"/>
    <n v="479.8"/>
    <n v="29"/>
    <n v="16.544827586206896"/>
    <n v="549.30999999999995"/>
    <n v="14"/>
    <n v="43"/>
    <n v="39.236428571428569"/>
    <n v="23.932790697674417"/>
    <m/>
    <m/>
    <m/>
    <n v="51"/>
    <x v="4"/>
    <x v="2"/>
    <s v="2011-51"/>
    <x v="1"/>
  </r>
  <r>
    <s v="4-09"/>
    <d v="2011-12-15T00:00:00"/>
    <n v="1795.31"/>
    <n v="0"/>
    <n v="0"/>
    <n v="793.5"/>
    <n v="33"/>
    <n v="24.045454545454547"/>
    <n v="1001.81"/>
    <n v="18"/>
    <n v="51"/>
    <n v="55.656111111111109"/>
    <n v="35.202156862745099"/>
    <m/>
    <m/>
    <m/>
    <n v="51"/>
    <x v="4"/>
    <x v="3"/>
    <s v="2011-51"/>
    <x v="1"/>
  </r>
  <r>
    <s v="4-09"/>
    <d v="2011-12-16T00:00:00"/>
    <n v="2230.56"/>
    <n v="0"/>
    <n v="0"/>
    <n v="1213.45"/>
    <n v="51"/>
    <n v="23.793137254901961"/>
    <n v="1017.11"/>
    <n v="14"/>
    <n v="65"/>
    <n v="72.650714285714287"/>
    <n v="34.316307692307689"/>
    <m/>
    <m/>
    <m/>
    <n v="51"/>
    <x v="4"/>
    <x v="4"/>
    <s v="2011-51"/>
    <x v="1"/>
  </r>
  <r>
    <s v="4-09"/>
    <d v="2011-12-17T00:00:00"/>
    <n v="853.66"/>
    <n v="0"/>
    <n v="0"/>
    <n v="490.85"/>
    <n v="18"/>
    <n v="27.269444444444446"/>
    <n v="362.81"/>
    <n v="8"/>
    <n v="26"/>
    <n v="45.35125"/>
    <n v="32.833076923076923"/>
    <m/>
    <m/>
    <m/>
    <n v="51"/>
    <x v="4"/>
    <x v="5"/>
    <s v="2011-51"/>
    <x v="1"/>
  </r>
  <r>
    <m/>
    <d v="2011-12-18T00:00:00"/>
    <n v="9218.2899999999991"/>
    <n v="8055.69"/>
    <n v="17273.98"/>
    <m/>
    <n v="193"/>
    <n v="22.241119666279086"/>
    <n v="4961.54"/>
    <n v="62"/>
    <n v="255"/>
    <n v="141.95975066137564"/>
    <n v="36.831436315014976"/>
    <m/>
    <m/>
    <m/>
    <n v="52"/>
    <x v="4"/>
    <x v="6"/>
    <s v="2011-52"/>
    <x v="1"/>
  </r>
  <r>
    <s v="4-10"/>
    <d v="2011-12-19T00:00:00"/>
    <n v="2537.14"/>
    <n v="0"/>
    <n v="0"/>
    <n v="897.05"/>
    <n v="39"/>
    <n v="23.00128205128205"/>
    <n v="1640.09"/>
    <n v="23"/>
    <n v="62"/>
    <n v="71.308260869565217"/>
    <n v="40.921612903225807"/>
    <m/>
    <m/>
    <m/>
    <n v="52"/>
    <x v="4"/>
    <x v="0"/>
    <s v="2011-52"/>
    <x v="1"/>
  </r>
  <r>
    <s v="4-10"/>
    <d v="2011-12-20T00:00:00"/>
    <n v="2220.42"/>
    <n v="0"/>
    <n v="0"/>
    <n v="1186.9000000000001"/>
    <n v="37"/>
    <n v="32.078378378378382"/>
    <n v="1033.52"/>
    <n v="15"/>
    <n v="52"/>
    <n v="68.901333333333326"/>
    <n v="42.700384615384614"/>
    <m/>
    <m/>
    <m/>
    <n v="52"/>
    <x v="4"/>
    <x v="1"/>
    <s v="2011-52"/>
    <x v="1"/>
  </r>
  <r>
    <s v="4-10"/>
    <d v="2011-12-21T00:00:00"/>
    <n v="4221.47"/>
    <n v="0"/>
    <n v="0"/>
    <n v="2116.3000000000002"/>
    <n v="49"/>
    <n v="43.189795918367352"/>
    <n v="2105.17"/>
    <n v="24"/>
    <n v="73"/>
    <n v="87.71541666666667"/>
    <n v="57.828356164383564"/>
    <m/>
    <m/>
    <m/>
    <n v="52"/>
    <x v="4"/>
    <x v="2"/>
    <s v="2011-52"/>
    <x v="1"/>
  </r>
  <r>
    <s v="4-10"/>
    <d v="2011-12-22T00:00:00"/>
    <n v="6406.77"/>
    <n v="0"/>
    <n v="0"/>
    <n v="1595"/>
    <n v="52"/>
    <n v="30.673076923076923"/>
    <n v="4811.7700000000004"/>
    <n v="29"/>
    <n v="81"/>
    <n v="165.92310344827587"/>
    <n v="79.095925925925926"/>
    <m/>
    <m/>
    <m/>
    <n v="52"/>
    <x v="4"/>
    <x v="3"/>
    <s v="2011-52"/>
    <x v="1"/>
  </r>
  <r>
    <s v="4-10"/>
    <d v="2011-12-23T00:00:00"/>
    <n v="8423.81"/>
    <n v="0"/>
    <n v="0"/>
    <n v="4399.8999999999996"/>
    <n v="81"/>
    <n v="54.319753086419752"/>
    <n v="4023.91"/>
    <n v="50"/>
    <n v="131"/>
    <n v="80.478200000000001"/>
    <n v="64.303893129770984"/>
    <m/>
    <m/>
    <m/>
    <n v="52"/>
    <x v="4"/>
    <x v="4"/>
    <s v="2011-52"/>
    <x v="1"/>
  </r>
  <r>
    <s v="4-10"/>
    <d v="2011-12-24T00:00:00"/>
    <n v="3560.97"/>
    <n v="0"/>
    <n v="0"/>
    <n v="2246.5500000000002"/>
    <n v="48"/>
    <n v="46.803125000000001"/>
    <n v="1314.42"/>
    <n v="15"/>
    <n v="63"/>
    <n v="87.628"/>
    <n v="56.523333333333341"/>
    <m/>
    <m/>
    <m/>
    <n v="52"/>
    <x v="4"/>
    <x v="5"/>
    <s v="2011-52"/>
    <x v="1"/>
  </r>
  <r>
    <m/>
    <d v="2011-12-25T00:00:00"/>
    <n v="23809.61"/>
    <n v="3740.87"/>
    <n v="27550.48"/>
    <m/>
    <n v="306"/>
    <n v="38.344235226254078"/>
    <n v="14928.88"/>
    <n v="156"/>
    <n v="462"/>
    <n v="93.65905238630684"/>
    <n v="56.895584345337376"/>
    <m/>
    <m/>
    <m/>
    <n v="53"/>
    <x v="4"/>
    <x v="6"/>
    <s v="2011-53"/>
    <x v="1"/>
  </r>
  <r>
    <s v="4-11"/>
    <d v="2011-12-26T00:00:00"/>
    <n v="0"/>
    <n v="0"/>
    <n v="0"/>
    <n v="0"/>
    <n v="0"/>
    <n v="0"/>
    <n v="0"/>
    <n v="0"/>
    <n v="0"/>
    <n v="0"/>
    <n v="0"/>
    <s v="BOXING DAY"/>
    <m/>
    <m/>
    <n v="53"/>
    <x v="4"/>
    <x v="0"/>
    <s v="2011-53"/>
    <x v="0"/>
  </r>
  <r>
    <s v="4-11"/>
    <d v="2011-12-27T00:00:00"/>
    <n v="0"/>
    <n v="0"/>
    <n v="0"/>
    <n v="0"/>
    <n v="0"/>
    <n v="0"/>
    <n v="0"/>
    <n v="0"/>
    <n v="0"/>
    <n v="0"/>
    <n v="0"/>
    <s v="PUBLIC HOLIDAY"/>
    <m/>
    <m/>
    <n v="53"/>
    <x v="4"/>
    <x v="1"/>
    <s v="2011-53"/>
    <x v="0"/>
  </r>
  <r>
    <s v="4-11"/>
    <d v="2011-12-28T00:00:00"/>
    <n v="0"/>
    <n v="0"/>
    <n v="0"/>
    <n v="0"/>
    <n v="0"/>
    <n v="0"/>
    <n v="0"/>
    <n v="0"/>
    <n v="0"/>
    <n v="0"/>
    <n v="0"/>
    <s v="CLOSED"/>
    <m/>
    <m/>
    <n v="53"/>
    <x v="4"/>
    <x v="2"/>
    <s v="2011-53"/>
    <x v="0"/>
  </r>
  <r>
    <s v="4-11"/>
    <d v="2011-12-29T00:00:00"/>
    <n v="0"/>
    <n v="0"/>
    <n v="0"/>
    <n v="0"/>
    <n v="0"/>
    <n v="0"/>
    <n v="0"/>
    <n v="0"/>
    <n v="0"/>
    <n v="0"/>
    <n v="0"/>
    <s v="CLOSED"/>
    <m/>
    <m/>
    <n v="53"/>
    <x v="4"/>
    <x v="3"/>
    <s v="2011-53"/>
    <x v="0"/>
  </r>
  <r>
    <s v="4-11"/>
    <d v="2011-12-30T00:00:00"/>
    <n v="0"/>
    <n v="0"/>
    <n v="0"/>
    <n v="0"/>
    <n v="0"/>
    <n v="0"/>
    <n v="0"/>
    <n v="0"/>
    <n v="0"/>
    <n v="0"/>
    <n v="0"/>
    <s v="CLOSED"/>
    <m/>
    <m/>
    <n v="53"/>
    <x v="4"/>
    <x v="4"/>
    <s v="2011-53"/>
    <x v="0"/>
  </r>
  <r>
    <s v="4-11"/>
    <d v="2011-12-31T00:00:00"/>
    <n v="0"/>
    <n v="0"/>
    <n v="0"/>
    <n v="0"/>
    <n v="0"/>
    <n v="0"/>
    <n v="0"/>
    <n v="0"/>
    <n v="0"/>
    <n v="0"/>
    <n v="0"/>
    <s v="CLOSED"/>
    <m/>
    <m/>
    <n v="53"/>
    <x v="4"/>
    <x v="5"/>
    <s v="2011-53"/>
    <x v="0"/>
  </r>
  <r>
    <m/>
    <d v="2012-01-01T00:00:00"/>
    <n v="0"/>
    <n v="0"/>
    <n v="0"/>
    <m/>
    <n v="0"/>
    <n v="0"/>
    <n v="0"/>
    <n v="0"/>
    <n v="0"/>
    <n v="0"/>
    <n v="0"/>
    <m/>
    <m/>
    <m/>
    <n v="1"/>
    <x v="5"/>
    <x v="6"/>
    <s v="2012-1"/>
    <x v="0"/>
  </r>
  <r>
    <s v="4-12"/>
    <d v="2012-01-02T00:00:00"/>
    <n v="0"/>
    <n v="0"/>
    <n v="0"/>
    <n v="0"/>
    <n v="0"/>
    <n v="0"/>
    <n v="0"/>
    <n v="0"/>
    <n v="0"/>
    <n v="0"/>
    <n v="0"/>
    <s v="NEW YEARS DAY"/>
    <m/>
    <m/>
    <n v="1"/>
    <x v="5"/>
    <x v="0"/>
    <s v="2012-1"/>
    <x v="0"/>
  </r>
  <r>
    <s v="4-12"/>
    <d v="2012-01-03T00:00:00"/>
    <n v="789.56"/>
    <n v="0"/>
    <n v="0"/>
    <n v="709.5"/>
    <n v="40"/>
    <n v="17.737500000000001"/>
    <n v="80.06"/>
    <n v="4"/>
    <n v="44"/>
    <n v="20.015000000000001"/>
    <n v="17.944545454545452"/>
    <m/>
    <m/>
    <m/>
    <n v="1"/>
    <x v="5"/>
    <x v="1"/>
    <s v="2012-1"/>
    <x v="0"/>
  </r>
  <r>
    <s v="4-12"/>
    <d v="2012-01-04T00:00:00"/>
    <n v="932.96"/>
    <n v="0"/>
    <n v="0"/>
    <n v="449.7"/>
    <n v="29"/>
    <n v="15.506896551724138"/>
    <n v="463.26"/>
    <n v="15"/>
    <n v="44"/>
    <n v="30.884"/>
    <n v="20.74909090909091"/>
    <m/>
    <m/>
    <m/>
    <n v="1"/>
    <x v="5"/>
    <x v="2"/>
    <s v="2012-1"/>
    <x v="0"/>
  </r>
  <r>
    <s v="4-12"/>
    <d v="2012-01-05T00:00:00"/>
    <n v="1370.25"/>
    <n v="0"/>
    <n v="0"/>
    <n v="841.9"/>
    <n v="35"/>
    <n v="24.054285714285715"/>
    <n v="528.35"/>
    <n v="14"/>
    <n v="49"/>
    <n v="37.739285714285714"/>
    <n v="27.964285714285715"/>
    <m/>
    <m/>
    <m/>
    <n v="1"/>
    <x v="5"/>
    <x v="3"/>
    <s v="2012-1"/>
    <x v="0"/>
  </r>
  <r>
    <s v="4-12"/>
    <d v="2012-01-06T00:00:00"/>
    <n v="1225.19"/>
    <n v="0"/>
    <n v="0"/>
    <n v="667.5"/>
    <n v="26"/>
    <n v="25.673076923076923"/>
    <n v="557.69000000000005"/>
    <n v="12"/>
    <n v="38"/>
    <n v="46.474166666666669"/>
    <n v="32.24184210526316"/>
    <m/>
    <m/>
    <m/>
    <n v="1"/>
    <x v="5"/>
    <x v="4"/>
    <s v="2012-1"/>
    <x v="0"/>
  </r>
  <r>
    <s v="4-12"/>
    <d v="2012-01-07T00:00:00"/>
    <n v="413.41"/>
    <n v="0"/>
    <n v="0"/>
    <n v="255.3"/>
    <n v="21"/>
    <n v="12.157142857142858"/>
    <n v="158.11000000000001"/>
    <n v="5"/>
    <n v="26"/>
    <n v="31.622000000000003"/>
    <n v="15.900384615384617"/>
    <m/>
    <m/>
    <m/>
    <n v="1"/>
    <x v="5"/>
    <x v="5"/>
    <s v="2012-1"/>
    <x v="0"/>
  </r>
  <r>
    <m/>
    <d v="2012-01-08T00:00:00"/>
    <n v="4731.37"/>
    <n v="1721.84"/>
    <n v="6453.21"/>
    <m/>
    <n v="151"/>
    <n v="15.854817007704938"/>
    <n v="1787.4700000000003"/>
    <n v="50"/>
    <n v="201"/>
    <n v="27.7890753968254"/>
    <n v="19.133358133094976"/>
    <m/>
    <m/>
    <m/>
    <n v="2"/>
    <x v="5"/>
    <x v="6"/>
    <s v="2012-2"/>
    <x v="0"/>
  </r>
  <r>
    <s v="4-13"/>
    <d v="2012-01-09T00:00:00"/>
    <n v="1324.56"/>
    <n v="0"/>
    <n v="0"/>
    <n v="942.45"/>
    <n v="34"/>
    <n v="27.719117647058823"/>
    <n v="382.11"/>
    <n v="8"/>
    <n v="42"/>
    <n v="47.763750000000002"/>
    <n v="31.537142857142857"/>
    <m/>
    <m/>
    <m/>
    <n v="2"/>
    <x v="5"/>
    <x v="0"/>
    <s v="2012-2"/>
    <x v="0"/>
  </r>
  <r>
    <s v="4-13"/>
    <d v="2012-01-10T00:00:00"/>
    <n v="780.38"/>
    <n v="0"/>
    <n v="0"/>
    <n v="555.20000000000005"/>
    <n v="29"/>
    <n v="19.144827586206898"/>
    <n v="225.18"/>
    <n v="5"/>
    <n v="34"/>
    <n v="45.036000000000001"/>
    <n v="22.952352941176475"/>
    <m/>
    <m/>
    <m/>
    <n v="2"/>
    <x v="5"/>
    <x v="1"/>
    <s v="2012-2"/>
    <x v="0"/>
  </r>
  <r>
    <s v="4-13"/>
    <d v="2012-01-11T00:00:00"/>
    <n v="731.32"/>
    <n v="0"/>
    <n v="0"/>
    <n v="486.7"/>
    <n v="26"/>
    <n v="18.719230769230769"/>
    <n v="244.62"/>
    <n v="8"/>
    <n v="34"/>
    <n v="30.577500000000001"/>
    <n v="21.509411764705881"/>
    <m/>
    <m/>
    <m/>
    <n v="2"/>
    <x v="5"/>
    <x v="2"/>
    <s v="2012-2"/>
    <x v="0"/>
  </r>
  <r>
    <s v="4-13"/>
    <d v="2012-01-12T00:00:00"/>
    <n v="761.51"/>
    <n v="0"/>
    <n v="0"/>
    <n v="335.05"/>
    <n v="16"/>
    <n v="20.940625000000001"/>
    <n v="426.46"/>
    <n v="10"/>
    <n v="26"/>
    <n v="42.646000000000001"/>
    <n v="29.288846153846155"/>
    <m/>
    <m/>
    <m/>
    <n v="2"/>
    <x v="5"/>
    <x v="3"/>
    <s v="2012-2"/>
    <x v="0"/>
  </r>
  <r>
    <s v="4-13"/>
    <d v="2012-01-13T00:00:00"/>
    <n v="1312.11"/>
    <n v="0"/>
    <n v="0"/>
    <n v="780.1"/>
    <n v="37"/>
    <n v="21.083783783783783"/>
    <n v="532.01"/>
    <n v="12"/>
    <n v="49"/>
    <n v="44.334166666666668"/>
    <n v="26.777755102040818"/>
    <m/>
    <m/>
    <m/>
    <n v="2"/>
    <x v="5"/>
    <x v="4"/>
    <s v="2012-2"/>
    <x v="0"/>
  </r>
  <r>
    <s v="4-13"/>
    <d v="2012-01-14T00:00:00"/>
    <n v="765.32"/>
    <n v="0"/>
    <n v="0"/>
    <n v="310.89999999999998"/>
    <n v="19"/>
    <n v="16.36315789473684"/>
    <n v="454.42"/>
    <n v="8"/>
    <n v="27"/>
    <n v="56.802500000000002"/>
    <n v="28.345185185185183"/>
    <m/>
    <m/>
    <m/>
    <n v="2"/>
    <x v="5"/>
    <x v="5"/>
    <s v="2012-2"/>
    <x v="0"/>
  </r>
  <r>
    <m/>
    <d v="2012-01-15T00:00:00"/>
    <n v="5675.2"/>
    <n v="2942.24"/>
    <n v="8617.4399999999987"/>
    <m/>
    <n v="161"/>
    <n v="20.661790446836186"/>
    <n v="2264.7999999999997"/>
    <n v="51"/>
    <n v="212"/>
    <n v="44.526652777777777"/>
    <n v="26.735115667349561"/>
    <m/>
    <m/>
    <m/>
    <n v="3"/>
    <x v="5"/>
    <x v="6"/>
    <s v="2012-3"/>
    <x v="0"/>
  </r>
  <r>
    <s v="4-14"/>
    <d v="2012-01-16T00:00:00"/>
    <n v="822.04"/>
    <n v="0"/>
    <n v="0"/>
    <n v="445.75"/>
    <n v="30"/>
    <n v="14.858333333333333"/>
    <n v="376.29"/>
    <n v="11"/>
    <n v="41"/>
    <n v="34.208181818181821"/>
    <n v="20.049756097560973"/>
    <m/>
    <m/>
    <m/>
    <n v="3"/>
    <x v="5"/>
    <x v="0"/>
    <s v="2012-3"/>
    <x v="0"/>
  </r>
  <r>
    <s v="4-14"/>
    <d v="2012-01-17T00:00:00"/>
    <n v="1084.46"/>
    <n v="0"/>
    <n v="0"/>
    <n v="709.96"/>
    <n v="37"/>
    <n v="19.188108108108111"/>
    <n v="374.5"/>
    <n v="12"/>
    <n v="49"/>
    <n v="31.208333333333332"/>
    <n v="22.131836734693877"/>
    <m/>
    <m/>
    <m/>
    <n v="3"/>
    <x v="5"/>
    <x v="1"/>
    <s v="2012-3"/>
    <x v="0"/>
  </r>
  <r>
    <s v="4-14"/>
    <d v="2012-01-18T00:00:00"/>
    <n v="872.36"/>
    <n v="0"/>
    <n v="0"/>
    <n v="558.79999999999995"/>
    <n v="21"/>
    <n v="26.609523809523807"/>
    <n v="313.56"/>
    <n v="8"/>
    <n v="29"/>
    <n v="39.195"/>
    <n v="30.081379310344825"/>
    <m/>
    <m/>
    <m/>
    <n v="3"/>
    <x v="5"/>
    <x v="2"/>
    <s v="2012-3"/>
    <x v="0"/>
  </r>
  <r>
    <s v="4-14"/>
    <d v="2012-01-19T00:00:00"/>
    <n v="1424.24"/>
    <n v="0"/>
    <n v="0"/>
    <n v="853.5"/>
    <n v="40"/>
    <n v="21.337499999999999"/>
    <n v="570.74"/>
    <n v="15"/>
    <n v="55"/>
    <n v="38.049333333333337"/>
    <n v="25.895272727272726"/>
    <m/>
    <m/>
    <m/>
    <n v="3"/>
    <x v="5"/>
    <x v="3"/>
    <s v="2012-3"/>
    <x v="0"/>
  </r>
  <r>
    <s v="4-14"/>
    <d v="2012-01-20T00:00:00"/>
    <n v="1109.71"/>
    <n v="0"/>
    <n v="0"/>
    <n v="641.70000000000005"/>
    <n v="32"/>
    <n v="20.053125000000001"/>
    <n v="468.01"/>
    <n v="12"/>
    <n v="44"/>
    <n v="39.000833333333333"/>
    <n v="25.22068181818182"/>
    <m/>
    <m/>
    <m/>
    <n v="3"/>
    <x v="5"/>
    <x v="4"/>
    <s v="2012-3"/>
    <x v="0"/>
  </r>
  <r>
    <s v="4-14"/>
    <d v="2012-01-21T00:00:00"/>
    <n v="997.01"/>
    <n v="0"/>
    <n v="0"/>
    <n v="507.5"/>
    <n v="18"/>
    <n v="28.194444444444443"/>
    <n v="489.51"/>
    <n v="9"/>
    <n v="27"/>
    <n v="54.39"/>
    <n v="36.926296296296293"/>
    <m/>
    <m/>
    <m/>
    <n v="3"/>
    <x v="5"/>
    <x v="5"/>
    <s v="2012-3"/>
    <x v="0"/>
  </r>
  <r>
    <m/>
    <d v="2012-01-22T00:00:00"/>
    <n v="6309.8200000000006"/>
    <n v="2747.91"/>
    <n v="9057.73"/>
    <m/>
    <n v="178"/>
    <n v="21.706839115901612"/>
    <n v="2592.6099999999997"/>
    <n v="67"/>
    <n v="245"/>
    <n v="39.34194696969697"/>
    <n v="26.717537164058417"/>
    <m/>
    <m/>
    <m/>
    <n v="4"/>
    <x v="5"/>
    <x v="6"/>
    <s v="2012-4"/>
    <x v="0"/>
  </r>
  <r>
    <s v="4-15"/>
    <d v="2012-01-23T00:00:00"/>
    <n v="688.42"/>
    <n v="0"/>
    <n v="0"/>
    <n v="423"/>
    <n v="22"/>
    <n v="19.227272727272727"/>
    <n v="265.42"/>
    <n v="8"/>
    <n v="30"/>
    <n v="33.177500000000002"/>
    <n v="22.947333333333336"/>
    <m/>
    <m/>
    <m/>
    <n v="4"/>
    <x v="5"/>
    <x v="0"/>
    <s v="2012-4"/>
    <x v="0"/>
  </r>
  <r>
    <s v="4-15"/>
    <d v="2012-01-24T00:00:00"/>
    <n v="1284.08"/>
    <n v="0"/>
    <n v="0"/>
    <n v="554.20000000000005"/>
    <n v="33"/>
    <n v="16.793939393939397"/>
    <n v="729.88"/>
    <n v="11"/>
    <n v="44"/>
    <n v="66.352727272727279"/>
    <n v="29.183636363636364"/>
    <m/>
    <m/>
    <m/>
    <n v="4"/>
    <x v="5"/>
    <x v="1"/>
    <s v="2012-4"/>
    <x v="0"/>
  </r>
  <r>
    <s v="4-15"/>
    <d v="2012-01-25T00:00:00"/>
    <n v="2283.02"/>
    <n v="0"/>
    <n v="0"/>
    <n v="1076.55"/>
    <n v="60"/>
    <n v="17.942499999999999"/>
    <n v="1206.47"/>
    <n v="29"/>
    <n v="89"/>
    <n v="41.602413793103452"/>
    <n v="25.651910112359552"/>
    <m/>
    <m/>
    <m/>
    <n v="4"/>
    <x v="5"/>
    <x v="2"/>
    <s v="2012-4"/>
    <x v="0"/>
  </r>
  <r>
    <s v="4-15"/>
    <d v="2012-01-26T00:00:00"/>
    <n v="0"/>
    <n v="0"/>
    <n v="0"/>
    <n v="0"/>
    <n v="0"/>
    <n v="0"/>
    <n v="0"/>
    <n v="0"/>
    <n v="0"/>
    <n v="0"/>
    <n v="0"/>
    <m/>
    <m/>
    <m/>
    <n v="4"/>
    <x v="5"/>
    <x v="3"/>
    <s v="2012-4"/>
    <x v="0"/>
  </r>
  <r>
    <s v="4-15"/>
    <d v="2012-01-27T00:00:00"/>
    <n v="1273.03"/>
    <n v="0"/>
    <n v="0"/>
    <n v="863"/>
    <n v="45"/>
    <n v="19.177777777777777"/>
    <n v="410.03"/>
    <n v="10"/>
    <n v="55"/>
    <n v="41.003"/>
    <n v="23.146000000000001"/>
    <m/>
    <m/>
    <m/>
    <n v="4"/>
    <x v="5"/>
    <x v="4"/>
    <s v="2012-4"/>
    <x v="0"/>
  </r>
  <r>
    <s v="4-15"/>
    <d v="2012-01-28T00:00:00"/>
    <n v="568.77"/>
    <n v="0"/>
    <n v="0"/>
    <n v="298.85000000000002"/>
    <n v="25"/>
    <n v="11.954000000000001"/>
    <n v="269.92"/>
    <n v="7"/>
    <n v="32"/>
    <n v="38.56"/>
    <n v="17.774062499999999"/>
    <m/>
    <m/>
    <m/>
    <n v="4"/>
    <x v="5"/>
    <x v="5"/>
    <s v="2012-4"/>
    <x v="0"/>
  </r>
  <r>
    <m/>
    <d v="2012-01-29T00:00:00"/>
    <n v="6097.32"/>
    <n v="3506.68"/>
    <n v="9604"/>
    <m/>
    <n v="185"/>
    <n v="14.182581649831652"/>
    <n v="2881.7200000000003"/>
    <n v="65"/>
    <n v="250"/>
    <n v="36.782606844305121"/>
    <n v="19.783823718221541"/>
    <m/>
    <m/>
    <m/>
    <n v="5"/>
    <x v="5"/>
    <x v="6"/>
    <s v="2012-5"/>
    <x v="0"/>
  </r>
  <r>
    <s v="4-16"/>
    <d v="2012-01-30T00:00:00"/>
    <n v="1031.83"/>
    <n v="0"/>
    <n v="0"/>
    <n v="626.85"/>
    <n v="36"/>
    <n v="17.412500000000001"/>
    <n v="404.98"/>
    <n v="7"/>
    <n v="43"/>
    <n v="57.854285714285716"/>
    <n v="23.996046511627906"/>
    <m/>
    <m/>
    <m/>
    <n v="5"/>
    <x v="5"/>
    <x v="0"/>
    <s v="2012-5"/>
    <x v="0"/>
  </r>
  <r>
    <s v="4-16"/>
    <d v="2012-01-31T00:00:00"/>
    <n v="460.64"/>
    <n v="0"/>
    <n v="0"/>
    <n v="345.64"/>
    <n v="21"/>
    <n v="16.459047619047617"/>
    <n v="114.94"/>
    <n v="3"/>
    <n v="24"/>
    <n v="38.313333333333333"/>
    <n v="19.190833333333334"/>
    <m/>
    <m/>
    <m/>
    <n v="5"/>
    <x v="5"/>
    <x v="1"/>
    <s v="2012-5"/>
    <x v="0"/>
  </r>
  <r>
    <s v="4-16"/>
    <d v="2012-02-01T00:00:00"/>
    <n v="848.62"/>
    <n v="0"/>
    <n v="0"/>
    <n v="768.45"/>
    <n v="37"/>
    <n v="20.768918918918921"/>
    <n v="80.17"/>
    <n v="4"/>
    <n v="41"/>
    <n v="20.0425"/>
    <n v="20.698048780487806"/>
    <m/>
    <m/>
    <m/>
    <n v="5"/>
    <x v="5"/>
    <x v="2"/>
    <s v="2012-5"/>
    <x v="0"/>
  </r>
  <r>
    <s v="4-16"/>
    <d v="2012-02-02T00:00:00"/>
    <n v="1216.76"/>
    <n v="0"/>
    <n v="0"/>
    <n v="784.5"/>
    <n v="36"/>
    <n v="21.791666666666668"/>
    <n v="432.25"/>
    <n v="8"/>
    <n v="44"/>
    <n v="54.03125"/>
    <n v="27.65340909090909"/>
    <m/>
    <m/>
    <m/>
    <n v="5"/>
    <x v="5"/>
    <x v="3"/>
    <s v="2012-5"/>
    <x v="0"/>
  </r>
  <r>
    <s v="4-16"/>
    <d v="2012-02-03T00:00:00"/>
    <n v="2100.36"/>
    <n v="0"/>
    <n v="0"/>
    <n v="1047.25"/>
    <n v="35"/>
    <n v="29.921428571428571"/>
    <n v="1053.1099999999999"/>
    <n v="19"/>
    <n v="54"/>
    <n v="55.426842105263155"/>
    <n v="38.895555555555546"/>
    <m/>
    <m/>
    <m/>
    <n v="5"/>
    <x v="5"/>
    <x v="4"/>
    <s v="2012-5"/>
    <x v="0"/>
  </r>
  <r>
    <s v="4-16"/>
    <d v="2012-02-04T00:00:00"/>
    <n v="781.17"/>
    <n v="0"/>
    <n v="0"/>
    <n v="466.45"/>
    <n v="26"/>
    <n v="17.940384615384616"/>
    <n v="314.72000000000003"/>
    <n v="9"/>
    <n v="35"/>
    <n v="34.968888888888891"/>
    <n v="22.319142857142861"/>
    <m/>
    <m/>
    <n v="36.04"/>
    <n v="5"/>
    <x v="5"/>
    <x v="5"/>
    <s v="2012-5"/>
    <x v="0"/>
  </r>
  <r>
    <m/>
    <d v="2012-02-05T00:00:00"/>
    <n v="6439.3799999999992"/>
    <n v="2542.06"/>
    <n v="8981.4399999999987"/>
    <m/>
    <n v="191"/>
    <n v="20.715657731907733"/>
    <n v="2400.17"/>
    <n v="50"/>
    <n v="241"/>
    <n v="43.439516673628511"/>
    <n v="25.458839354842755"/>
    <m/>
    <m/>
    <n v="30"/>
    <n v="6"/>
    <x v="5"/>
    <x v="6"/>
    <s v="2012-6"/>
    <x v="0"/>
  </r>
  <r>
    <s v="4-17"/>
    <d v="2012-02-06T00:00:00"/>
    <n v="398.68"/>
    <n v="0"/>
    <n v="0"/>
    <n v="363.9"/>
    <n v="24"/>
    <n v="15.1625"/>
    <n v="34.880000000000003"/>
    <n v="3"/>
    <n v="27"/>
    <n v="11.626666666666667"/>
    <n v="14.769629629629629"/>
    <m/>
    <m/>
    <n v="265.29000000000002"/>
    <n v="6"/>
    <x v="5"/>
    <x v="0"/>
    <s v="2012-6"/>
    <x v="0"/>
  </r>
  <r>
    <s v="4-17"/>
    <d v="2012-02-07T00:00:00"/>
    <n v="713.17"/>
    <n v="0"/>
    <n v="0"/>
    <n v="492.55"/>
    <n v="31"/>
    <n v="15.888709677419355"/>
    <n v="220.62"/>
    <n v="6"/>
    <n v="37"/>
    <n v="36.770000000000003"/>
    <n v="19.274864864864867"/>
    <m/>
    <m/>
    <n v="405.92"/>
    <n v="6"/>
    <x v="5"/>
    <x v="1"/>
    <s v="2012-6"/>
    <x v="0"/>
  </r>
  <r>
    <s v="4-17"/>
    <d v="2012-02-08T00:00:00"/>
    <n v="748.28"/>
    <n v="0"/>
    <n v="0"/>
    <n v="363.05"/>
    <n v="25"/>
    <n v="14.522"/>
    <n v="385.43"/>
    <n v="10"/>
    <n v="35"/>
    <n v="38.542999999999999"/>
    <n v="21.385142857142856"/>
    <m/>
    <m/>
    <n v="80.97"/>
    <n v="6"/>
    <x v="5"/>
    <x v="2"/>
    <s v="2012-6"/>
    <x v="0"/>
  </r>
  <r>
    <s v="4-17"/>
    <d v="2012-02-09T00:00:00"/>
    <n v="900.14"/>
    <n v="0"/>
    <n v="0"/>
    <n v="495.4"/>
    <n v="27"/>
    <n v="18.348148148148148"/>
    <n v="410.74"/>
    <n v="13"/>
    <n v="40"/>
    <n v="31.595384615384617"/>
    <n v="22.653500000000001"/>
    <m/>
    <m/>
    <n v="454.16"/>
    <n v="6"/>
    <x v="5"/>
    <x v="3"/>
    <s v="2012-6"/>
    <x v="0"/>
  </r>
  <r>
    <s v="4-17"/>
    <d v="2012-02-10T00:00:00"/>
    <n v="1905.61"/>
    <n v="0"/>
    <n v="0"/>
    <n v="927.4"/>
    <n v="36"/>
    <n v="25.761111111111109"/>
    <n v="978.21"/>
    <n v="17"/>
    <n v="53"/>
    <n v="57.541764705882358"/>
    <n v="35.954905660377364"/>
    <m/>
    <m/>
    <n v="158.56"/>
    <n v="6"/>
    <x v="5"/>
    <x v="4"/>
    <s v="2012-6"/>
    <x v="0"/>
  </r>
  <r>
    <s v="4-17"/>
    <d v="2012-02-11T00:00:00"/>
    <n v="920.89"/>
    <n v="0"/>
    <n v="0"/>
    <n v="628.65"/>
    <n v="30"/>
    <n v="20.954999999999998"/>
    <n v="292.24"/>
    <n v="7"/>
    <n v="37"/>
    <n v="41.748571428571431"/>
    <n v="24.888918918918918"/>
    <m/>
    <m/>
    <n v="66.650000000000006"/>
    <n v="6"/>
    <x v="5"/>
    <x v="5"/>
    <s v="2012-6"/>
    <x v="0"/>
  </r>
  <r>
    <m/>
    <d v="2012-02-12T00:00:00"/>
    <n v="5586.77"/>
    <n v="2740.44"/>
    <n v="8327.2100000000009"/>
    <m/>
    <n v="173"/>
    <n v="18.439578156113104"/>
    <n v="2322.12"/>
    <n v="56"/>
    <n v="229"/>
    <n v="36.304231236084178"/>
    <n v="23.154493655155608"/>
    <m/>
    <m/>
    <n v="191"/>
    <n v="7"/>
    <x v="5"/>
    <x v="6"/>
    <s v="2012-7"/>
    <x v="0"/>
  </r>
  <r>
    <s v="4-18"/>
    <d v="2012-02-13T00:00:00"/>
    <n v="655.1"/>
    <n v="0"/>
    <n v="0"/>
    <n v="206"/>
    <n v="28"/>
    <n v="7.3571428571428568"/>
    <n v="233.91"/>
    <n v="7"/>
    <n v="35"/>
    <n v="33.415714285714287"/>
    <n v="12.568857142857143"/>
    <m/>
    <m/>
    <n v="1688.5900000000001"/>
    <n v="7"/>
    <x v="5"/>
    <x v="0"/>
    <s v="2012-7"/>
    <x v="0"/>
  </r>
  <r>
    <s v="4-18"/>
    <d v="2012-02-14T00:00:00"/>
    <n v="707.19"/>
    <n v="0"/>
    <n v="0"/>
    <n v="358.25"/>
    <n v="25"/>
    <n v="14.33"/>
    <n v="348.94"/>
    <n v="15"/>
    <n v="40"/>
    <n v="23.262666666666668"/>
    <n v="17.679750000000002"/>
    <m/>
    <m/>
    <m/>
    <n v="7"/>
    <x v="5"/>
    <x v="1"/>
    <s v="2012-7"/>
    <x v="0"/>
  </r>
  <r>
    <s v="4-18"/>
    <d v="2012-02-15T00:00:00"/>
    <n v="655.42"/>
    <n v="0"/>
    <n v="0"/>
    <n v="443"/>
    <n v="33"/>
    <n v="13.424242424242424"/>
    <n v="212.42"/>
    <n v="8"/>
    <n v="41"/>
    <n v="26.552499999999998"/>
    <n v="15.985853658536584"/>
    <m/>
    <m/>
    <m/>
    <n v="7"/>
    <x v="5"/>
    <x v="2"/>
    <s v="2012-7"/>
    <x v="0"/>
  </r>
  <r>
    <s v="4-18"/>
    <d v="2012-02-16T00:00:00"/>
    <n v="1041.6199999999999"/>
    <n v="0"/>
    <n v="0"/>
    <n v="774.25"/>
    <n v="33"/>
    <n v="23.462121212121211"/>
    <n v="267.37"/>
    <n v="8"/>
    <n v="41"/>
    <n v="33.421250000000001"/>
    <n v="25.405365853658534"/>
    <m/>
    <m/>
    <m/>
    <n v="7"/>
    <x v="5"/>
    <x v="3"/>
    <s v="2012-7"/>
    <x v="0"/>
  </r>
  <r>
    <s v="4-18"/>
    <d v="2012-02-17T00:00:00"/>
    <n v="1088.96"/>
    <n v="0"/>
    <n v="0"/>
    <n v="793.55"/>
    <n v="33"/>
    <n v="24.046969696969697"/>
    <n v="295.39"/>
    <n v="9"/>
    <n v="42"/>
    <n v="32.821111111111108"/>
    <n v="25.927142857142858"/>
    <m/>
    <m/>
    <m/>
    <n v="7"/>
    <x v="5"/>
    <x v="4"/>
    <s v="2012-7"/>
    <x v="0"/>
  </r>
  <r>
    <s v="4-18"/>
    <d v="2012-02-18T00:00:00"/>
    <n v="1125.82"/>
    <n v="0"/>
    <n v="0"/>
    <n v="498.8"/>
    <n v="22"/>
    <n v="22.672727272727272"/>
    <n v="627.02"/>
    <n v="7"/>
    <n v="29"/>
    <n v="89.574285714285708"/>
    <n v="38.821379310344824"/>
    <m/>
    <m/>
    <m/>
    <n v="7"/>
    <x v="5"/>
    <x v="5"/>
    <s v="2012-7"/>
    <x v="0"/>
  </r>
  <r>
    <m/>
    <d v="2012-02-19T00:00:00"/>
    <n v="5274.11"/>
    <n v="3766.59"/>
    <n v="9040.7000000000007"/>
    <m/>
    <n v="174"/>
    <n v="17.548867243867242"/>
    <n v="1985.0499999999997"/>
    <n v="54"/>
    <n v="228"/>
    <n v="39.841254629629631"/>
    <n v="22.731391470423322"/>
    <m/>
    <m/>
    <m/>
    <n v="8"/>
    <x v="5"/>
    <x v="6"/>
    <s v="2012-8"/>
    <x v="0"/>
  </r>
  <r>
    <s v="4-19"/>
    <d v="2012-02-20T00:00:00"/>
    <n v="578.83000000000004"/>
    <n v="0"/>
    <n v="0"/>
    <n v="432.6"/>
    <n v="20"/>
    <n v="21.630000000000003"/>
    <n v="146.22999999999999"/>
    <n v="5"/>
    <n v="25"/>
    <n v="29.245999999999999"/>
    <n v="23.153200000000002"/>
    <m/>
    <m/>
    <m/>
    <n v="8"/>
    <x v="5"/>
    <x v="0"/>
    <s v="2012-8"/>
    <x v="0"/>
  </r>
  <r>
    <s v="4-19"/>
    <d v="2012-02-21T00:00:00"/>
    <n v="759.45"/>
    <n v="0"/>
    <n v="0"/>
    <n v="595.4"/>
    <n v="35"/>
    <n v="17.011428571428571"/>
    <n v="164.05"/>
    <n v="5"/>
    <n v="40"/>
    <n v="32.81"/>
    <n v="18.986250000000002"/>
    <m/>
    <m/>
    <m/>
    <n v="8"/>
    <x v="5"/>
    <x v="1"/>
    <s v="2012-8"/>
    <x v="0"/>
  </r>
  <r>
    <s v="4-19"/>
    <d v="2012-02-22T00:00:00"/>
    <n v="985.96"/>
    <n v="0"/>
    <n v="0"/>
    <n v="649.25"/>
    <n v="30"/>
    <n v="21.641666666666666"/>
    <n v="336.71"/>
    <n v="8"/>
    <n v="38"/>
    <n v="42.088749999999997"/>
    <n v="25.946315789473687"/>
    <m/>
    <m/>
    <m/>
    <n v="8"/>
    <x v="5"/>
    <x v="2"/>
    <s v="2012-8"/>
    <x v="0"/>
  </r>
  <r>
    <s v="4-19"/>
    <d v="2012-02-23T00:00:00"/>
    <n v="1555.04"/>
    <n v="0"/>
    <n v="0"/>
    <n v="1070.5999999999999"/>
    <n v="42"/>
    <n v="25.490476190476187"/>
    <n v="484.44"/>
    <n v="12"/>
    <n v="54"/>
    <n v="40.369999999999997"/>
    <n v="28.797037037037036"/>
    <m/>
    <m/>
    <m/>
    <n v="8"/>
    <x v="5"/>
    <x v="3"/>
    <s v="2012-8"/>
    <x v="0"/>
  </r>
  <r>
    <s v="4-19"/>
    <d v="2012-02-24T00:00:00"/>
    <n v="1470.69"/>
    <n v="0"/>
    <n v="0"/>
    <n v="700.8"/>
    <n v="35"/>
    <n v="20.022857142857141"/>
    <n v="679.19"/>
    <n v="18"/>
    <n v="53"/>
    <n v="37.732777777777784"/>
    <n v="26.037547169811322"/>
    <m/>
    <m/>
    <m/>
    <n v="8"/>
    <x v="5"/>
    <x v="4"/>
    <s v="2012-8"/>
    <x v="0"/>
  </r>
  <r>
    <s v="4-19"/>
    <d v="2012-02-25T00:00:00"/>
    <n v="751.98"/>
    <n v="0"/>
    <n v="0"/>
    <n v="346.9"/>
    <n v="18"/>
    <n v="19.272222222222222"/>
    <n v="405.08"/>
    <n v="11"/>
    <n v="29"/>
    <n v="36.825454545454541"/>
    <n v="25.930344827586207"/>
    <m/>
    <m/>
    <m/>
    <n v="8"/>
    <x v="5"/>
    <x v="5"/>
    <s v="2012-8"/>
    <x v="0"/>
  </r>
  <r>
    <m/>
    <d v="2012-02-26T00:00:00"/>
    <n v="6101.9500000000007"/>
    <n v="4028.44"/>
    <n v="10130.390000000001"/>
    <m/>
    <n v="180"/>
    <n v="20.844775132275135"/>
    <n v="2215.7000000000003"/>
    <n v="59"/>
    <n v="239"/>
    <n v="36.512163720538716"/>
    <n v="24.808449137318039"/>
    <m/>
    <m/>
    <m/>
    <n v="9"/>
    <x v="5"/>
    <x v="6"/>
    <s v="2012-9"/>
    <x v="0"/>
  </r>
  <r>
    <s v="4-20"/>
    <d v="2012-02-27T00:00:00"/>
    <n v="752.84"/>
    <n v="0"/>
    <n v="0"/>
    <n v="554.65"/>
    <n v="33"/>
    <n v="16.807575757575759"/>
    <n v="202.19"/>
    <n v="6"/>
    <n v="39"/>
    <n v="33.698333333333331"/>
    <n v="19.406153846153845"/>
    <m/>
    <m/>
    <m/>
    <n v="9"/>
    <x v="5"/>
    <x v="0"/>
    <s v="2012-9"/>
    <x v="0"/>
  </r>
  <r>
    <s v="4-20"/>
    <d v="2012-02-28T00:00:00"/>
    <n v="663.98"/>
    <n v="0"/>
    <n v="0"/>
    <n v="496.5"/>
    <n v="33"/>
    <n v="15.045454545454545"/>
    <n v="167.48"/>
    <n v="4"/>
    <n v="37"/>
    <n v="41.87"/>
    <n v="17.945405405405406"/>
    <m/>
    <m/>
    <m/>
    <n v="9"/>
    <x v="5"/>
    <x v="1"/>
    <s v="2012-9"/>
    <x v="0"/>
  </r>
  <r>
    <s v="4-20"/>
    <d v="2012-02-29T00:00:00"/>
    <n v="888.2"/>
    <n v="0"/>
    <n v="0"/>
    <n v="566.65"/>
    <n v="32"/>
    <n v="17.707812499999999"/>
    <n v="321.55"/>
    <n v="11"/>
    <n v="43"/>
    <n v="29.231818181818184"/>
    <n v="20.655813953488373"/>
    <m/>
    <m/>
    <m/>
    <n v="9"/>
    <x v="5"/>
    <x v="2"/>
    <s v="2012-9"/>
    <x v="0"/>
  </r>
  <r>
    <s v="4-20"/>
    <d v="2012-03-01T00:00:00"/>
    <n v="1250.21"/>
    <n v="0"/>
    <n v="0"/>
    <n v="900.5"/>
    <n v="36"/>
    <n v="25.013888888888889"/>
    <n v="327.71"/>
    <n v="8"/>
    <n v="44"/>
    <n v="40.963749999999997"/>
    <n v="27.913863636363637"/>
    <m/>
    <m/>
    <m/>
    <n v="9"/>
    <x v="5"/>
    <x v="3"/>
    <s v="2012-9"/>
    <x v="0"/>
  </r>
  <r>
    <s v="4-20"/>
    <d v="2012-03-02T00:00:00"/>
    <n v="1675.17"/>
    <n v="0"/>
    <n v="0"/>
    <n v="612.15"/>
    <n v="28"/>
    <n v="21.862500000000001"/>
    <n v="1063.02"/>
    <n v="13"/>
    <n v="41"/>
    <n v="81.770769230769233"/>
    <n v="40.857804878048782"/>
    <m/>
    <m/>
    <m/>
    <n v="9"/>
    <x v="5"/>
    <x v="4"/>
    <s v="2012-9"/>
    <x v="0"/>
  </r>
  <r>
    <s v="4-20"/>
    <d v="2012-03-03T00:00:00"/>
    <n v="1577.41"/>
    <n v="0"/>
    <n v="0"/>
    <n v="600"/>
    <n v="33"/>
    <n v="18.181818181818183"/>
    <n v="977.41"/>
    <n v="16"/>
    <n v="49"/>
    <n v="61.088124999999998"/>
    <n v="32.192040816326525"/>
    <m/>
    <m/>
    <m/>
    <n v="9"/>
    <x v="5"/>
    <x v="5"/>
    <s v="2012-9"/>
    <x v="0"/>
  </r>
  <r>
    <m/>
    <d v="2012-03-04T00:00:00"/>
    <n v="6807.81"/>
    <n v="3213.81"/>
    <n v="10021.620000000001"/>
    <m/>
    <n v="195"/>
    <n v="19.103174978956229"/>
    <n v="3059.3599999999997"/>
    <n v="58"/>
    <n v="253"/>
    <n v="48.103799290986785"/>
    <n v="26.495180422631094"/>
    <m/>
    <m/>
    <m/>
    <n v="10"/>
    <x v="5"/>
    <x v="6"/>
    <s v="2012-10"/>
    <x v="0"/>
  </r>
  <r>
    <s v="4-21"/>
    <d v="2012-03-05T00:00:00"/>
    <n v="782.65"/>
    <n v="0"/>
    <n v="0"/>
    <n v="532.95000000000005"/>
    <n v="30"/>
    <n v="17.765000000000001"/>
    <n v="249.7"/>
    <n v="11"/>
    <n v="41"/>
    <n v="22.7"/>
    <n v="19.089024390243903"/>
    <m/>
    <m/>
    <m/>
    <n v="10"/>
    <x v="5"/>
    <x v="0"/>
    <s v="2012-10"/>
    <x v="0"/>
  </r>
  <r>
    <s v="4-21"/>
    <d v="2012-03-06T00:00:00"/>
    <n v="776.26"/>
    <n v="0"/>
    <n v="0"/>
    <n v="375.95"/>
    <n v="25"/>
    <n v="15.038"/>
    <n v="400.31"/>
    <n v="4"/>
    <n v="29"/>
    <n v="100.0775"/>
    <n v="26.767586206896553"/>
    <m/>
    <m/>
    <m/>
    <n v="10"/>
    <x v="5"/>
    <x v="1"/>
    <s v="2012-10"/>
    <x v="0"/>
  </r>
  <r>
    <s v="4-21"/>
    <d v="2012-03-07T00:00:00"/>
    <n v="1120.96"/>
    <n v="0"/>
    <n v="0"/>
    <n v="700.55"/>
    <n v="31"/>
    <n v="22.598387096774193"/>
    <n v="420.41"/>
    <n v="8"/>
    <n v="39"/>
    <n v="52.551250000000003"/>
    <n v="28.742564102564103"/>
    <m/>
    <m/>
    <m/>
    <n v="10"/>
    <x v="5"/>
    <x v="2"/>
    <s v="2012-10"/>
    <x v="0"/>
  </r>
  <r>
    <s v="4-21"/>
    <d v="2012-03-08T00:00:00"/>
    <n v="1398.91"/>
    <n v="0"/>
    <n v="0"/>
    <n v="843.4"/>
    <n v="31"/>
    <n v="27.206451612903226"/>
    <n v="555.51"/>
    <n v="13"/>
    <n v="44"/>
    <n v="42.731538461538463"/>
    <n v="31.793409090909087"/>
    <m/>
    <m/>
    <m/>
    <n v="10"/>
    <x v="5"/>
    <x v="3"/>
    <s v="2012-10"/>
    <x v="0"/>
  </r>
  <r>
    <s v="4-21"/>
    <d v="2012-03-09T00:00:00"/>
    <n v="1822.6"/>
    <n v="0"/>
    <n v="0"/>
    <n v="546.95000000000005"/>
    <n v="34"/>
    <n v="16.086764705882356"/>
    <n v="1275.6500000000001"/>
    <n v="27"/>
    <n v="61"/>
    <n v="47.2462962962963"/>
    <n v="29.878688524590167"/>
    <m/>
    <m/>
    <m/>
    <n v="10"/>
    <x v="5"/>
    <x v="4"/>
    <s v="2012-10"/>
    <x v="0"/>
  </r>
  <r>
    <s v="4-21"/>
    <d v="2012-03-10T00:00:00"/>
    <n v="1160.1300000000001"/>
    <n v="0"/>
    <n v="0"/>
    <n v="839"/>
    <n v="26"/>
    <n v="32.269230769230766"/>
    <n v="321.13"/>
    <n v="7"/>
    <n v="33"/>
    <n v="45.875714285714288"/>
    <n v="35.155454545454546"/>
    <m/>
    <m/>
    <m/>
    <n v="10"/>
    <x v="5"/>
    <x v="5"/>
    <s v="2012-10"/>
    <x v="0"/>
  </r>
  <r>
    <m/>
    <d v="2012-03-11T00:00:00"/>
    <n v="7061.5099999999993"/>
    <n v="2313.8000000000002"/>
    <n v="9375.31"/>
    <m/>
    <n v="177"/>
    <n v="21.827305697465089"/>
    <n v="3222.71"/>
    <n v="70"/>
    <n v="247"/>
    <n v="51.863716507258182"/>
    <n v="28.571121143443062"/>
    <m/>
    <m/>
    <m/>
    <n v="11"/>
    <x v="5"/>
    <x v="6"/>
    <s v="2012-11"/>
    <x v="0"/>
  </r>
  <r>
    <s v="4-22"/>
    <d v="2012-03-12T00:00:00"/>
    <n v="0"/>
    <n v="0"/>
    <n v="0"/>
    <n v="0"/>
    <n v="0"/>
    <n v="0"/>
    <n v="0"/>
    <n v="0"/>
    <n v="0"/>
    <n v="0"/>
    <n v="0"/>
    <m/>
    <m/>
    <m/>
    <n v="11"/>
    <x v="5"/>
    <x v="0"/>
    <s v="2012-11"/>
    <x v="0"/>
  </r>
  <r>
    <s v="4-22"/>
    <d v="2012-03-13T00:00:00"/>
    <n v="1639.89"/>
    <n v="0"/>
    <n v="0"/>
    <n v="913.55"/>
    <n v="60"/>
    <n v="15.225833333333332"/>
    <n v="726.34"/>
    <n v="21"/>
    <n v="81"/>
    <n v="34.58761904761905"/>
    <n v="20.245555555555555"/>
    <m/>
    <m/>
    <m/>
    <n v="11"/>
    <x v="5"/>
    <x v="1"/>
    <s v="2012-11"/>
    <x v="0"/>
  </r>
  <r>
    <s v="4-22"/>
    <d v="2012-03-14T00:00:00"/>
    <n v="695.85"/>
    <n v="0"/>
    <n v="0"/>
    <n v="551.65"/>
    <n v="32"/>
    <n v="17.239062499999999"/>
    <n v="144.19999999999999"/>
    <n v="5"/>
    <n v="37"/>
    <n v="28.839999999999996"/>
    <n v="18.806756756756755"/>
    <m/>
    <m/>
    <m/>
    <n v="11"/>
    <x v="5"/>
    <x v="2"/>
    <s v="2012-11"/>
    <x v="0"/>
  </r>
  <r>
    <s v="4-22"/>
    <d v="2012-03-15T00:00:00"/>
    <n v="1454.58"/>
    <n v="0"/>
    <n v="0"/>
    <n v="845.55"/>
    <n v="33"/>
    <n v="25.622727272727271"/>
    <n v="610.03"/>
    <n v="10"/>
    <n v="43"/>
    <n v="61.003"/>
    <n v="33.850697674418605"/>
    <m/>
    <m/>
    <m/>
    <n v="11"/>
    <x v="5"/>
    <x v="3"/>
    <s v="2012-11"/>
    <x v="0"/>
  </r>
  <r>
    <s v="4-22"/>
    <d v="2012-03-16T00:00:00"/>
    <n v="1608.65"/>
    <n v="0"/>
    <n v="0"/>
    <n v="1110"/>
    <n v="39"/>
    <n v="28.46153846153846"/>
    <n v="498.65"/>
    <n v="9"/>
    <n v="48"/>
    <n v="55.405555555555551"/>
    <n v="33.513541666666669"/>
    <m/>
    <m/>
    <m/>
    <n v="11"/>
    <x v="5"/>
    <x v="4"/>
    <s v="2012-11"/>
    <x v="0"/>
  </r>
  <r>
    <s v="4-22"/>
    <d v="2012-03-17T00:00:00"/>
    <n v="899.2"/>
    <n v="0"/>
    <n v="0"/>
    <n v="220"/>
    <n v="11"/>
    <n v="20"/>
    <n v="679.2"/>
    <n v="11"/>
    <n v="22"/>
    <n v="61.74545454545455"/>
    <n v="40.872727272727275"/>
    <m/>
    <m/>
    <m/>
    <n v="11"/>
    <x v="5"/>
    <x v="5"/>
    <s v="2012-11"/>
    <x v="0"/>
  </r>
  <r>
    <m/>
    <d v="2012-03-18T00:00:00"/>
    <n v="6298.17"/>
    <n v="2923.96"/>
    <n v="9222.130000000001"/>
    <n v="3640.75"/>
    <n v="175"/>
    <n v="17.758193594599845"/>
    <n v="2658.42"/>
    <n v="56"/>
    <n v="231"/>
    <n v="40.263604858104856"/>
    <n v="24.548213154354144"/>
    <m/>
    <m/>
    <m/>
    <n v="12"/>
    <x v="5"/>
    <x v="6"/>
    <s v="2012-12"/>
    <x v="0"/>
  </r>
  <r>
    <s v="4-23"/>
    <d v="2012-03-19T00:00:00"/>
    <n v="433.23"/>
    <n v="0"/>
    <n v="0"/>
    <n v="409.45"/>
    <n v="29"/>
    <n v="14.11896551724138"/>
    <n v="23.78"/>
    <n v="2"/>
    <n v="31"/>
    <n v="11.89"/>
    <n v="13.975161290322582"/>
    <m/>
    <m/>
    <m/>
    <n v="12"/>
    <x v="5"/>
    <x v="0"/>
    <s v="2012-12"/>
    <x v="0"/>
  </r>
  <r>
    <s v="4-23"/>
    <d v="2012-03-20T00:00:00"/>
    <n v="593.29"/>
    <n v="0"/>
    <n v="0"/>
    <n v="408.75"/>
    <n v="31"/>
    <n v="13.185483870967742"/>
    <n v="184.54"/>
    <n v="8"/>
    <n v="39"/>
    <n v="23.067499999999999"/>
    <n v="15.212564102564102"/>
    <m/>
    <m/>
    <m/>
    <n v="12"/>
    <x v="5"/>
    <x v="1"/>
    <s v="2012-12"/>
    <x v="0"/>
  </r>
  <r>
    <s v="4-23"/>
    <d v="2012-03-21T00:00:00"/>
    <n v="1763.47"/>
    <n v="0"/>
    <n v="0"/>
    <n v="607.20000000000005"/>
    <n v="39"/>
    <n v="15.569230769230771"/>
    <n v="1156.27"/>
    <n v="11"/>
    <n v="50"/>
    <n v="105.11545454545454"/>
    <n v="35.269399999999997"/>
    <m/>
    <m/>
    <m/>
    <n v="12"/>
    <x v="5"/>
    <x v="2"/>
    <s v="2012-12"/>
    <x v="0"/>
  </r>
  <r>
    <s v="4-23"/>
    <d v="2012-03-22T00:00:00"/>
    <n v="1400.19"/>
    <n v="0"/>
    <n v="0"/>
    <n v="884.75"/>
    <n v="39"/>
    <n v="22.685897435897434"/>
    <n v="515.44000000000005"/>
    <n v="12"/>
    <n v="51"/>
    <n v="42.95333333333334"/>
    <n v="27.454705882352943"/>
    <m/>
    <m/>
    <m/>
    <n v="12"/>
    <x v="5"/>
    <x v="3"/>
    <s v="2012-12"/>
    <x v="0"/>
  </r>
  <r>
    <s v="4-23"/>
    <d v="2012-03-23T00:00:00"/>
    <n v="1576.31"/>
    <n v="0"/>
    <n v="0"/>
    <n v="1044.55"/>
    <n v="40"/>
    <n v="26.11375"/>
    <n v="521.70000000000005"/>
    <n v="12"/>
    <n v="52"/>
    <n v="43.475000000000001"/>
    <n v="30.120192307692307"/>
    <m/>
    <m/>
    <m/>
    <n v="12"/>
    <x v="5"/>
    <x v="4"/>
    <s v="2012-12"/>
    <x v="0"/>
  </r>
  <r>
    <s v="4-23"/>
    <d v="2012-03-24T00:00:00"/>
    <n v="1169.83"/>
    <n v="0"/>
    <n v="0"/>
    <n v="569.9"/>
    <n v="22"/>
    <n v="25.904545454545453"/>
    <n v="599.92999999999995"/>
    <n v="11"/>
    <n v="33"/>
    <n v="54.539090909090902"/>
    <n v="35.449393939393936"/>
    <m/>
    <m/>
    <m/>
    <n v="12"/>
    <x v="5"/>
    <x v="5"/>
    <s v="2012-12"/>
    <x v="0"/>
  </r>
  <r>
    <m/>
    <d v="2012-03-25T00:00:00"/>
    <n v="6936.32"/>
    <n v="3850.83"/>
    <n v="10787.15"/>
    <n v="3924.6"/>
    <n v="200"/>
    <n v="19.596312174647128"/>
    <n v="3001.66"/>
    <n v="56"/>
    <n v="256"/>
    <n v="46.840063131313137"/>
    <n v="26.246902920387644"/>
    <m/>
    <m/>
    <m/>
    <n v="13"/>
    <x v="5"/>
    <x v="6"/>
    <s v="2012-13"/>
    <x v="0"/>
  </r>
  <r>
    <s v="4-24"/>
    <d v="2012-03-26T00:00:00"/>
    <n v="657.86"/>
    <n v="0"/>
    <n v="0"/>
    <n v="452.86"/>
    <n v="22"/>
    <n v="20.584545454545456"/>
    <n v="205"/>
    <n v="9"/>
    <n v="31"/>
    <n v="22.777777777777779"/>
    <n v="21.221290322580646"/>
    <m/>
    <m/>
    <m/>
    <n v="13"/>
    <x v="5"/>
    <x v="0"/>
    <s v="2012-13"/>
    <x v="0"/>
  </r>
  <r>
    <s v="4-24"/>
    <d v="2012-03-27T00:00:00"/>
    <n v="765.75"/>
    <n v="0"/>
    <n v="0"/>
    <n v="496.67"/>
    <n v="26"/>
    <n v="19.102692307692308"/>
    <n v="269.08"/>
    <n v="13"/>
    <n v="39"/>
    <n v="20.698461538461537"/>
    <n v="19.634615384615383"/>
    <m/>
    <m/>
    <m/>
    <n v="13"/>
    <x v="5"/>
    <x v="1"/>
    <s v="2012-13"/>
    <x v="0"/>
  </r>
  <r>
    <s v="4-24"/>
    <d v="2012-03-28T00:00:00"/>
    <n v="1345.67"/>
    <n v="0"/>
    <n v="0"/>
    <n v="745.63"/>
    <n v="32"/>
    <n v="23.3009375"/>
    <n v="600.04"/>
    <n v="15"/>
    <n v="47"/>
    <n v="40.002666666666663"/>
    <n v="28.631276595744684"/>
    <m/>
    <m/>
    <m/>
    <n v="13"/>
    <x v="5"/>
    <x v="2"/>
    <s v="2012-13"/>
    <x v="0"/>
  </r>
  <r>
    <s v="4-24"/>
    <d v="2012-03-29T00:00:00"/>
    <n v="1579.86"/>
    <n v="0"/>
    <n v="0"/>
    <n v="887.96"/>
    <n v="36"/>
    <n v="24.665555555555557"/>
    <n v="691.9"/>
    <n v="14"/>
    <n v="50"/>
    <n v="49.421428571428571"/>
    <n v="31.597200000000001"/>
    <m/>
    <m/>
    <m/>
    <n v="13"/>
    <x v="5"/>
    <x v="3"/>
    <s v="2012-13"/>
    <x v="0"/>
  </r>
  <r>
    <s v="4-24"/>
    <d v="2012-03-30T00:00:00"/>
    <n v="1987.65"/>
    <n v="0"/>
    <n v="0"/>
    <n v="1276.56"/>
    <n v="32"/>
    <n v="39.892499999999998"/>
    <n v="711.09"/>
    <n v="12"/>
    <n v="44"/>
    <n v="59.2575"/>
    <n v="45.173863636363642"/>
    <m/>
    <m/>
    <m/>
    <n v="13"/>
    <x v="5"/>
    <x v="4"/>
    <s v="2012-13"/>
    <x v="0"/>
  </r>
  <r>
    <s v="4-24"/>
    <d v="2012-03-31T00:00:00"/>
    <n v="1089.73"/>
    <n v="0"/>
    <n v="0"/>
    <n v="765.46"/>
    <n v="21"/>
    <n v="36.450476190476195"/>
    <n v="324.24"/>
    <n v="12"/>
    <n v="33"/>
    <n v="27.02"/>
    <n v="33.021212121212123"/>
    <m/>
    <m/>
    <m/>
    <n v="13"/>
    <x v="5"/>
    <x v="5"/>
    <s v="2012-13"/>
    <x v="0"/>
  </r>
  <r>
    <m/>
    <d v="2012-04-01T00:00:00"/>
    <n v="7426.52"/>
    <n v="3668.06"/>
    <n v="11094.58"/>
    <n v="4625.1399999999994"/>
    <n v="169"/>
    <n v="27.332784501378253"/>
    <n v="2801.3500000000004"/>
    <n v="75"/>
    <n v="244"/>
    <n v="36.529639092389097"/>
    <n v="29.879909676752746"/>
    <m/>
    <m/>
    <m/>
    <n v="14"/>
    <x v="5"/>
    <x v="6"/>
    <s v="2012-14"/>
    <x v="0"/>
  </r>
  <r>
    <s v="4-25"/>
    <d v="2012-04-02T00:00:00"/>
    <n v="869.39"/>
    <n v="0"/>
    <n v="0"/>
    <n v="0"/>
    <n v="30"/>
    <n v="0"/>
    <n v="0"/>
    <n v="12"/>
    <n v="42"/>
    <n v="0"/>
    <n v="0"/>
    <m/>
    <m/>
    <m/>
    <n v="14"/>
    <x v="5"/>
    <x v="0"/>
    <s v="2012-14"/>
    <x v="0"/>
  </r>
  <r>
    <s v="4-25"/>
    <d v="2012-04-03T00:00:00"/>
    <n v="1410.8"/>
    <n v="0"/>
    <n v="0"/>
    <n v="755.45"/>
    <n v="34"/>
    <n v="22.219117647058823"/>
    <n v="655.35"/>
    <n v="12"/>
    <n v="46"/>
    <n v="54.612500000000004"/>
    <n v="30.669565217391309"/>
    <m/>
    <m/>
    <m/>
    <n v="14"/>
    <x v="5"/>
    <x v="1"/>
    <s v="2012-14"/>
    <x v="0"/>
  </r>
  <r>
    <s v="4-25"/>
    <d v="2012-04-04T00:00:00"/>
    <n v="1712.54"/>
    <n v="0"/>
    <n v="0"/>
    <n v="1102.55"/>
    <n v="38"/>
    <n v="29.014473684210525"/>
    <n v="609.99"/>
    <n v="13"/>
    <n v="51"/>
    <n v="46.92230769230769"/>
    <n v="33.579215686274509"/>
    <m/>
    <m/>
    <m/>
    <n v="14"/>
    <x v="5"/>
    <x v="2"/>
    <s v="2012-14"/>
    <x v="0"/>
  </r>
  <r>
    <s v="4-25"/>
    <d v="2012-04-05T00:00:00"/>
    <n v="4109.9799999999996"/>
    <n v="0"/>
    <n v="0"/>
    <n v="2560.65"/>
    <n v="66"/>
    <n v="38.797727272727272"/>
    <n v="1549.33"/>
    <n v="30"/>
    <n v="96"/>
    <n v="51.644333333333329"/>
    <n v="42.81229166666666"/>
    <m/>
    <m/>
    <m/>
    <n v="14"/>
    <x v="5"/>
    <x v="3"/>
    <s v="2012-14"/>
    <x v="0"/>
  </r>
  <r>
    <s v="4-25"/>
    <d v="2012-04-06T00:00:00"/>
    <n v="0"/>
    <n v="0"/>
    <n v="0"/>
    <n v="0"/>
    <n v="168"/>
    <n v="0"/>
    <n v="0"/>
    <n v="67"/>
    <n v="235"/>
    <n v="0"/>
    <n v="0"/>
    <s v="GOOD FRIDAY"/>
    <m/>
    <m/>
    <n v="14"/>
    <x v="5"/>
    <x v="4"/>
    <s v="2012-14"/>
    <x v="0"/>
  </r>
  <r>
    <s v="4-25"/>
    <d v="2012-04-07T00:00:00"/>
    <n v="0"/>
    <n v="0"/>
    <n v="0"/>
    <n v="0"/>
    <n v="0"/>
    <n v="0"/>
    <n v="0"/>
    <n v="0"/>
    <n v="0"/>
    <n v="0"/>
    <n v="0"/>
    <s v="CLOSED"/>
    <m/>
    <m/>
    <n v="14"/>
    <x v="5"/>
    <x v="5"/>
    <s v="2012-14"/>
    <x v="0"/>
  </r>
  <r>
    <m/>
    <d v="2012-04-08T00:00:00"/>
    <n v="8102.7099999999991"/>
    <n v="3535.71"/>
    <n v="11638.419999999998"/>
    <m/>
    <n v="336"/>
    <n v="15.00521976733277"/>
    <n v="2814.67"/>
    <n v="134"/>
    <n v="470"/>
    <n v="25.52985683760684"/>
    <n v="17.843512095055413"/>
    <m/>
    <m/>
    <m/>
    <n v="15"/>
    <x v="5"/>
    <x v="6"/>
    <s v="2012-15"/>
    <x v="0"/>
  </r>
  <r>
    <s v="4-26"/>
    <d v="2012-04-09T00:00:00"/>
    <n v="0"/>
    <n v="0"/>
    <n v="0"/>
    <n v="0"/>
    <n v="0"/>
    <n v="0"/>
    <n v="0"/>
    <n v="0"/>
    <n v="0"/>
    <n v="0"/>
    <n v="0"/>
    <s v="EASTER MONDAY"/>
    <m/>
    <m/>
    <n v="15"/>
    <x v="5"/>
    <x v="0"/>
    <s v="2012-15"/>
    <x v="0"/>
  </r>
  <r>
    <s v="4-26"/>
    <d v="2012-04-10T00:00:00"/>
    <n v="924.64"/>
    <n v="0"/>
    <n v="0"/>
    <n v="455.4"/>
    <n v="32"/>
    <n v="14.231249999999999"/>
    <n v="469.24"/>
    <n v="13"/>
    <n v="45"/>
    <n v="36.095384615384617"/>
    <n v="20.547555555555554"/>
    <m/>
    <m/>
    <m/>
    <n v="15"/>
    <x v="5"/>
    <x v="1"/>
    <s v="2012-15"/>
    <x v="0"/>
  </r>
  <r>
    <s v="4-26"/>
    <d v="2012-04-11T00:00:00"/>
    <n v="959.18"/>
    <n v="0"/>
    <n v="0"/>
    <n v="745.95"/>
    <n v="40"/>
    <n v="18.64875"/>
    <n v="213.23"/>
    <n v="5"/>
    <n v="45"/>
    <n v="42.646000000000001"/>
    <n v="21.315111111111111"/>
    <m/>
    <m/>
    <m/>
    <n v="15"/>
    <x v="5"/>
    <x v="2"/>
    <s v="2012-15"/>
    <x v="0"/>
  </r>
  <r>
    <s v="4-26"/>
    <d v="2012-04-12T00:00:00"/>
    <n v="1193.3599999999999"/>
    <n v="0"/>
    <n v="0"/>
    <n v="778.85"/>
    <n v="36"/>
    <n v="21.634722222222223"/>
    <n v="414.51"/>
    <n v="12"/>
    <n v="48"/>
    <n v="34.542499999999997"/>
    <n v="24.861666666666668"/>
    <m/>
    <m/>
    <m/>
    <n v="15"/>
    <x v="5"/>
    <x v="3"/>
    <s v="2012-15"/>
    <x v="0"/>
  </r>
  <r>
    <s v="4-26"/>
    <d v="2012-04-13T00:00:00"/>
    <n v="1765.83"/>
    <n v="0"/>
    <n v="0"/>
    <n v="844.35"/>
    <n v="47"/>
    <n v="17.964893617021279"/>
    <n v="921.48"/>
    <n v="13"/>
    <n v="60"/>
    <n v="70.883076923076928"/>
    <n v="29.430499999999999"/>
    <m/>
    <m/>
    <m/>
    <n v="15"/>
    <x v="5"/>
    <x v="4"/>
    <s v="2012-15"/>
    <x v="0"/>
  </r>
  <r>
    <s v="4-26"/>
    <d v="2012-04-14T00:00:00"/>
    <n v="911.71"/>
    <n v="0"/>
    <n v="0"/>
    <n v="516.65"/>
    <n v="26"/>
    <n v="19.871153846153845"/>
    <n v="395.06"/>
    <n v="12"/>
    <n v="38"/>
    <n v="32.921666666666667"/>
    <n v="23.992368421052632"/>
    <m/>
    <m/>
    <m/>
    <n v="15"/>
    <x v="5"/>
    <x v="5"/>
    <s v="2012-15"/>
    <x v="0"/>
  </r>
  <r>
    <m/>
    <d v="2012-04-15T00:00:00"/>
    <n v="5754.72"/>
    <n v="1611.44"/>
    <n v="7366.16"/>
    <m/>
    <n v="181"/>
    <n v="15.391794947566224"/>
    <n v="2413.52"/>
    <n v="55"/>
    <n v="236"/>
    <n v="36.181438034188034"/>
    <n v="20.024533625730992"/>
    <m/>
    <m/>
    <m/>
    <n v="16"/>
    <x v="5"/>
    <x v="6"/>
    <s v="2012-16"/>
    <x v="0"/>
  </r>
  <r>
    <s v="4-27"/>
    <d v="2012-04-16T00:00:00"/>
    <n v="866.65"/>
    <n v="0"/>
    <n v="0"/>
    <n v="483.55"/>
    <n v="32"/>
    <n v="15.1109375"/>
    <n v="383.1"/>
    <n v="9"/>
    <n v="41"/>
    <n v="42.56666666666667"/>
    <n v="21.137804878048783"/>
    <m/>
    <m/>
    <m/>
    <n v="16"/>
    <x v="5"/>
    <x v="0"/>
    <s v="2012-16"/>
    <x v="0"/>
  </r>
  <r>
    <s v="4-27"/>
    <d v="2012-04-17T00:00:00"/>
    <n v="770.54"/>
    <n v="0"/>
    <n v="0"/>
    <n v="552.1"/>
    <n v="38"/>
    <n v="14.528947368421052"/>
    <n v="218.44"/>
    <n v="8"/>
    <n v="46"/>
    <n v="27.305"/>
    <n v="16.750869565217389"/>
    <m/>
    <m/>
    <m/>
    <n v="16"/>
    <x v="5"/>
    <x v="1"/>
    <s v="2012-16"/>
    <x v="0"/>
  </r>
  <r>
    <s v="4-27"/>
    <d v="2012-04-18T00:00:00"/>
    <n v="1557.3"/>
    <n v="0"/>
    <n v="0"/>
    <n v="1025.3"/>
    <n v="45"/>
    <n v="22.784444444444443"/>
    <n v="531.45000000000005"/>
    <n v="17"/>
    <n v="62"/>
    <n v="31.261764705882356"/>
    <n v="25.108870967741936"/>
    <m/>
    <m/>
    <m/>
    <n v="16"/>
    <x v="5"/>
    <x v="2"/>
    <s v="2012-16"/>
    <x v="0"/>
  </r>
  <r>
    <s v="4-27"/>
    <d v="2012-04-19T00:00:00"/>
    <n v="1207.8499999999999"/>
    <n v="0"/>
    <n v="0"/>
    <n v="334.4"/>
    <n v="16"/>
    <n v="20.9"/>
    <n v="873.45"/>
    <n v="16"/>
    <n v="32"/>
    <n v="54.590625000000003"/>
    <n v="37.745312499999997"/>
    <m/>
    <m/>
    <m/>
    <n v="16"/>
    <x v="5"/>
    <x v="3"/>
    <s v="2012-16"/>
    <x v="0"/>
  </r>
  <r>
    <s v="4-27"/>
    <d v="2012-04-20T00:00:00"/>
    <n v="2066.64"/>
    <n v="0"/>
    <n v="0"/>
    <n v="1338.3"/>
    <n v="44"/>
    <n v="30.415909090909089"/>
    <n v="728.34"/>
    <n v="14"/>
    <n v="58"/>
    <n v="52.024285714285718"/>
    <n v="35.63172413793103"/>
    <m/>
    <m/>
    <m/>
    <n v="16"/>
    <x v="5"/>
    <x v="4"/>
    <s v="2012-16"/>
    <x v="0"/>
  </r>
  <r>
    <s v="4-27"/>
    <d v="2012-04-21T00:00:00"/>
    <n v="1209.23"/>
    <n v="0"/>
    <n v="0"/>
    <n v="585.65"/>
    <n v="23"/>
    <n v="25.463043478260868"/>
    <n v="623.58000000000004"/>
    <n v="14"/>
    <n v="37"/>
    <n v="44.541428571428575"/>
    <n v="32.681891891891894"/>
    <m/>
    <m/>
    <m/>
    <n v="16"/>
    <x v="5"/>
    <x v="5"/>
    <s v="2012-16"/>
    <x v="0"/>
  </r>
  <r>
    <m/>
    <d v="2012-04-22T00:00:00"/>
    <n v="7678.2099999999991"/>
    <n v="3421.75"/>
    <n v="11099.96"/>
    <m/>
    <n v="198"/>
    <n v="21.533880313672572"/>
    <n v="3358.36"/>
    <n v="78"/>
    <n v="276"/>
    <n v="42.048295109710558"/>
    <n v="28.176078990138507"/>
    <m/>
    <m/>
    <m/>
    <n v="17"/>
    <x v="5"/>
    <x v="6"/>
    <s v="2012-17"/>
    <x v="0"/>
  </r>
  <r>
    <s v="4-28"/>
    <d v="2012-04-23T00:00:00"/>
    <n v="606.48"/>
    <n v="0"/>
    <n v="0"/>
    <n v="244.7"/>
    <n v="21"/>
    <n v="11.652380952380952"/>
    <n v="361.78"/>
    <n v="7"/>
    <n v="28"/>
    <n v="51.682857142857138"/>
    <n v="21.66"/>
    <m/>
    <m/>
    <m/>
    <n v="17"/>
    <x v="5"/>
    <x v="0"/>
    <s v="2012-17"/>
    <x v="0"/>
  </r>
  <r>
    <s v="4-28"/>
    <d v="2012-04-24T00:00:00"/>
    <n v="1488.35"/>
    <n v="0"/>
    <n v="0"/>
    <n v="865.7"/>
    <n v="43"/>
    <n v="20.132558139534886"/>
    <n v="622.65"/>
    <n v="17"/>
    <n v="60"/>
    <n v="36.626470588235293"/>
    <n v="24.805833333333332"/>
    <m/>
    <m/>
    <m/>
    <n v="17"/>
    <x v="5"/>
    <x v="1"/>
    <s v="2012-17"/>
    <x v="0"/>
  </r>
  <r>
    <s v="4-28"/>
    <d v="2012-04-25T00:00:00"/>
    <n v="0"/>
    <n v="0"/>
    <n v="0"/>
    <n v="0"/>
    <n v="0"/>
    <n v="0"/>
    <n v="0"/>
    <n v="0"/>
    <n v="0"/>
    <n v="0"/>
    <n v="0"/>
    <s v="ANZAC DAY"/>
    <m/>
    <m/>
    <n v="17"/>
    <x v="5"/>
    <x v="2"/>
    <s v="2012-17"/>
    <x v="0"/>
  </r>
  <r>
    <s v="4-28"/>
    <d v="2012-04-26T00:00:00"/>
    <n v="1103.73"/>
    <n v="0"/>
    <n v="0"/>
    <n v="703.65"/>
    <n v="37"/>
    <n v="19.017567567567568"/>
    <n v="400.08"/>
    <n v="9"/>
    <n v="46"/>
    <n v="44.453333333333333"/>
    <n v="23.994130434782608"/>
    <m/>
    <m/>
    <m/>
    <n v="17"/>
    <x v="5"/>
    <x v="3"/>
    <s v="2012-17"/>
    <x v="0"/>
  </r>
  <r>
    <s v="4-28"/>
    <d v="2012-04-27T00:00:00"/>
    <n v="1867.9"/>
    <n v="0"/>
    <n v="0"/>
    <n v="771"/>
    <n v="37"/>
    <n v="20.837837837837839"/>
    <n v="1096.9000000000001"/>
    <n v="19"/>
    <n v="56"/>
    <n v="57.731578947368426"/>
    <n v="33.355357142857144"/>
    <m/>
    <m/>
    <m/>
    <n v="17"/>
    <x v="5"/>
    <x v="4"/>
    <s v="2012-17"/>
    <x v="0"/>
  </r>
  <r>
    <s v="4-28"/>
    <d v="2012-04-28T00:00:00"/>
    <n v="1061.2"/>
    <n v="0"/>
    <n v="0"/>
    <n v="477.2"/>
    <n v="22"/>
    <n v="21.690909090909091"/>
    <n v="584"/>
    <n v="13"/>
    <n v="35"/>
    <n v="44.92307692307692"/>
    <n v="30.32"/>
    <m/>
    <m/>
    <m/>
    <n v="17"/>
    <x v="5"/>
    <x v="5"/>
    <s v="2012-17"/>
    <x v="0"/>
  </r>
  <r>
    <m/>
    <d v="2012-04-29T00:00:00"/>
    <n v="6127.66"/>
    <n v="4318.33"/>
    <n v="10445.99"/>
    <m/>
    <n v="160"/>
    <n v="15.555208931371723"/>
    <n v="3065.41"/>
    <n v="65"/>
    <n v="225"/>
    <n v="39.236219489145185"/>
    <n v="22.355886818495517"/>
    <m/>
    <m/>
    <m/>
    <n v="18"/>
    <x v="5"/>
    <x v="6"/>
    <s v="2012-18"/>
    <x v="0"/>
  </r>
  <r>
    <s v="4-29"/>
    <d v="2012-04-30T00:00:00"/>
    <n v="1096.43"/>
    <n v="0"/>
    <n v="0"/>
    <n v="574.54999999999995"/>
    <n v="31"/>
    <n v="18.533870967741933"/>
    <n v="521.88"/>
    <n v="16"/>
    <n v="47"/>
    <n v="32.6175"/>
    <n v="23.328297872340421"/>
    <m/>
    <m/>
    <m/>
    <n v="18"/>
    <x v="5"/>
    <x v="0"/>
    <s v="2012-18"/>
    <x v="0"/>
  </r>
  <r>
    <s v="4-29"/>
    <d v="2012-05-01T00:00:00"/>
    <n v="1017.03"/>
    <n v="0"/>
    <n v="0"/>
    <n v="524.5"/>
    <n v="30"/>
    <n v="17.483333333333334"/>
    <n v="492.53"/>
    <n v="10"/>
    <n v="40"/>
    <n v="49.253"/>
    <n v="25.425750000000001"/>
    <m/>
    <m/>
    <m/>
    <n v="18"/>
    <x v="5"/>
    <x v="1"/>
    <s v="2012-18"/>
    <x v="0"/>
  </r>
  <r>
    <s v="4-29"/>
    <d v="2012-05-02T00:00:00"/>
    <n v="1254.3"/>
    <n v="0"/>
    <n v="0"/>
    <n v="559.95000000000005"/>
    <n v="38"/>
    <n v="14.735526315789475"/>
    <n v="703.35"/>
    <n v="10"/>
    <n v="48"/>
    <n v="70.335000000000008"/>
    <n v="26.318750000000005"/>
    <m/>
    <m/>
    <m/>
    <n v="18"/>
    <x v="5"/>
    <x v="2"/>
    <s v="2012-18"/>
    <x v="0"/>
  </r>
  <r>
    <s v="4-29"/>
    <d v="2012-05-03T00:00:00"/>
    <n v="1511.46"/>
    <n v="0"/>
    <n v="0"/>
    <n v="850.8"/>
    <n v="32"/>
    <n v="26.587499999999999"/>
    <n v="660.66"/>
    <n v="13"/>
    <n v="45"/>
    <n v="50.82"/>
    <n v="33.588000000000001"/>
    <m/>
    <m/>
    <m/>
    <n v="18"/>
    <x v="5"/>
    <x v="3"/>
    <s v="2012-18"/>
    <x v="0"/>
  </r>
  <r>
    <s v="4-29"/>
    <d v="2012-05-04T00:00:00"/>
    <n v="1319.31"/>
    <n v="0"/>
    <n v="0"/>
    <n v="821"/>
    <n v="47"/>
    <n v="17.468085106382979"/>
    <n v="498.31"/>
    <n v="15"/>
    <n v="62"/>
    <n v="33.220666666666666"/>
    <n v="21.279193548387095"/>
    <m/>
    <m/>
    <m/>
    <n v="18"/>
    <x v="5"/>
    <x v="4"/>
    <s v="2012-18"/>
    <x v="0"/>
  </r>
  <r>
    <s v="4-29"/>
    <d v="2012-05-05T00:00:00"/>
    <n v="1484.68"/>
    <n v="0"/>
    <n v="0"/>
    <n v="1277.5999999999999"/>
    <n v="29"/>
    <n v="44.055172413793102"/>
    <n v="207.08"/>
    <n v="4"/>
    <n v="33"/>
    <n v="51.77"/>
    <n v="44.990303030303025"/>
    <m/>
    <m/>
    <m/>
    <n v="18"/>
    <x v="5"/>
    <x v="5"/>
    <s v="2012-18"/>
    <x v="0"/>
  </r>
  <r>
    <m/>
    <d v="2012-05-06T00:00:00"/>
    <n v="7683.2100000000009"/>
    <n v="4502.38"/>
    <n v="12185.59"/>
    <m/>
    <n v="207"/>
    <n v="23.143914689506801"/>
    <n v="3083.81"/>
    <n v="68"/>
    <n v="275"/>
    <n v="48.002694444444444"/>
    <n v="29.155049075171757"/>
    <m/>
    <m/>
    <m/>
    <n v="19"/>
    <x v="5"/>
    <x v="6"/>
    <s v="2012-19"/>
    <x v="0"/>
  </r>
  <r>
    <s v="4-30"/>
    <d v="2012-05-07T00:00:00"/>
    <n v="0"/>
    <n v="0"/>
    <n v="0"/>
    <n v="0"/>
    <n v="0"/>
    <n v="0"/>
    <n v="0"/>
    <n v="0"/>
    <n v="0"/>
    <n v="0"/>
    <n v="0"/>
    <s v="LABOUR DAY"/>
    <m/>
    <m/>
    <n v="19"/>
    <x v="5"/>
    <x v="0"/>
    <s v="2012-19"/>
    <x v="0"/>
  </r>
  <r>
    <s v="4-30"/>
    <d v="2012-05-08T00:00:00"/>
    <n v="941.65"/>
    <n v="0"/>
    <n v="0"/>
    <n v="437.8"/>
    <n v="34"/>
    <n v="12.876470588235295"/>
    <n v="503.85"/>
    <n v="14"/>
    <n v="48"/>
    <n v="35.989285714285714"/>
    <n v="19.617708333333336"/>
    <m/>
    <m/>
    <m/>
    <n v="19"/>
    <x v="5"/>
    <x v="1"/>
    <s v="2012-19"/>
    <x v="0"/>
  </r>
  <r>
    <s v="4-30"/>
    <d v="2012-05-09T00:00:00"/>
    <n v="1338.72"/>
    <n v="0"/>
    <n v="0"/>
    <n v="691"/>
    <n v="39"/>
    <n v="17.717948717948719"/>
    <n v="647.72"/>
    <n v="15"/>
    <n v="54"/>
    <n v="43.181333333333335"/>
    <n v="24.79111111111111"/>
    <m/>
    <m/>
    <m/>
    <n v="19"/>
    <x v="5"/>
    <x v="2"/>
    <s v="2012-19"/>
    <x v="0"/>
  </r>
  <r>
    <s v="4-30"/>
    <d v="2012-05-10T00:00:00"/>
    <n v="1473.99"/>
    <n v="0"/>
    <n v="0"/>
    <n v="752.1"/>
    <n v="36"/>
    <n v="20.891666666666666"/>
    <n v="721.89"/>
    <n v="19"/>
    <n v="55"/>
    <n v="37.99421052631579"/>
    <n v="26.799818181818182"/>
    <m/>
    <m/>
    <m/>
    <n v="19"/>
    <x v="5"/>
    <x v="3"/>
    <s v="2012-19"/>
    <x v="0"/>
  </r>
  <r>
    <s v="4-30"/>
    <d v="2012-05-11T00:00:00"/>
    <n v="1767.81"/>
    <n v="0"/>
    <n v="0"/>
    <n v="1030.05"/>
    <n v="42"/>
    <n v="24.524999999999999"/>
    <n v="737.76"/>
    <n v="11"/>
    <n v="53"/>
    <n v="67.069090909090903"/>
    <n v="33.354905660377355"/>
    <m/>
    <m/>
    <m/>
    <n v="19"/>
    <x v="5"/>
    <x v="4"/>
    <s v="2012-19"/>
    <x v="0"/>
  </r>
  <r>
    <s v="4-30"/>
    <d v="2012-05-12T00:00:00"/>
    <n v="1024.9100000000001"/>
    <n v="0"/>
    <n v="0"/>
    <n v="464.1"/>
    <n v="22"/>
    <n v="21.095454545454547"/>
    <n v="560.80999999999995"/>
    <n v="10"/>
    <n v="32"/>
    <n v="56.080999999999996"/>
    <n v="32.028437499999995"/>
    <m/>
    <m/>
    <m/>
    <n v="19"/>
    <x v="5"/>
    <x v="5"/>
    <s v="2012-19"/>
    <x v="0"/>
  </r>
  <r>
    <m/>
    <d v="2012-05-13T00:00:00"/>
    <n v="6547.08"/>
    <n v="2797.84"/>
    <n v="9344.92"/>
    <m/>
    <n v="173"/>
    <n v="16.184423419717536"/>
    <n v="3172.03"/>
    <n v="69"/>
    <n v="242"/>
    <n v="40.052486747170953"/>
    <n v="22.765330131106662"/>
    <m/>
    <m/>
    <m/>
    <n v="20"/>
    <x v="5"/>
    <x v="6"/>
    <s v="2012-20"/>
    <x v="0"/>
  </r>
  <r>
    <s v="4-31"/>
    <d v="2012-05-14T00:00:00"/>
    <n v="1300.6199999999999"/>
    <n v="0"/>
    <n v="0"/>
    <n v="518.45000000000005"/>
    <n v="40"/>
    <n v="12.961250000000001"/>
    <n v="782.17"/>
    <n v="11"/>
    <n v="51"/>
    <n v="71.106363636363639"/>
    <n v="25.502352941176468"/>
    <m/>
    <m/>
    <m/>
    <n v="20"/>
    <x v="5"/>
    <x v="0"/>
    <s v="2012-20"/>
    <x v="0"/>
  </r>
  <r>
    <s v="4-31"/>
    <d v="2012-05-15T00:00:00"/>
    <n v="1026.3499999999999"/>
    <n v="0"/>
    <n v="0"/>
    <n v="585.95000000000005"/>
    <n v="32"/>
    <n v="18.310937500000001"/>
    <n v="440.4"/>
    <n v="9"/>
    <n v="41"/>
    <n v="48.93333333333333"/>
    <n v="25.032926829268291"/>
    <m/>
    <m/>
    <m/>
    <n v="20"/>
    <x v="5"/>
    <x v="1"/>
    <s v="2012-20"/>
    <x v="0"/>
  </r>
  <r>
    <s v="4-31"/>
    <d v="2012-05-16T00:00:00"/>
    <n v="1428.44"/>
    <n v="0"/>
    <n v="0"/>
    <n v="983.25"/>
    <n v="37"/>
    <n v="26.574324324324323"/>
    <n v="445.19"/>
    <n v="10"/>
    <n v="47"/>
    <n v="44.518999999999998"/>
    <n v="30.392340425531916"/>
    <m/>
    <m/>
    <m/>
    <n v="20"/>
    <x v="5"/>
    <x v="2"/>
    <s v="2012-20"/>
    <x v="0"/>
  </r>
  <r>
    <s v="4-31"/>
    <d v="2012-05-17T00:00:00"/>
    <n v="1497.34"/>
    <n v="0"/>
    <n v="0"/>
    <n v="824.6"/>
    <n v="33"/>
    <n v="24.987878787878788"/>
    <n v="670.74"/>
    <n v="17"/>
    <n v="50"/>
    <n v="39.455294117647057"/>
    <n v="29.906800000000004"/>
    <m/>
    <m/>
    <m/>
    <n v="20"/>
    <x v="5"/>
    <x v="3"/>
    <s v="2012-20"/>
    <x v="0"/>
  </r>
  <r>
    <s v="4-31"/>
    <d v="2012-05-18T00:00:00"/>
    <n v="1842.79"/>
    <n v="0"/>
    <n v="0"/>
    <n v="946.5"/>
    <n v="46"/>
    <n v="20.576086956521738"/>
    <n v="896.29"/>
    <n v="16"/>
    <n v="62"/>
    <n v="56.018124999999998"/>
    <n v="29.72241935483871"/>
    <m/>
    <m/>
    <m/>
    <n v="20"/>
    <x v="5"/>
    <x v="4"/>
    <s v="2012-20"/>
    <x v="0"/>
  </r>
  <r>
    <s v="4-31"/>
    <d v="2012-05-19T00:00:00"/>
    <n v="928.07"/>
    <n v="0"/>
    <n v="0"/>
    <n v="376.55"/>
    <n v="18"/>
    <n v="20.919444444444444"/>
    <n v="551.52"/>
    <n v="10"/>
    <n v="28"/>
    <n v="55.152000000000001"/>
    <n v="33.145357142857144"/>
    <m/>
    <m/>
    <m/>
    <n v="20"/>
    <x v="5"/>
    <x v="5"/>
    <s v="2012-20"/>
    <x v="0"/>
  </r>
  <r>
    <m/>
    <d v="2012-05-20T00:00:00"/>
    <n v="8023.61"/>
    <n v="3084.02"/>
    <n v="11107.63"/>
    <m/>
    <n v="206"/>
    <n v="20.721653668861549"/>
    <n v="3786.31"/>
    <n v="73"/>
    <n v="279"/>
    <n v="52.53068601455734"/>
    <n v="28.950366115612088"/>
    <m/>
    <m/>
    <m/>
    <n v="21"/>
    <x v="5"/>
    <x v="6"/>
    <s v="2012-21"/>
    <x v="0"/>
  </r>
  <r>
    <s v="4-32"/>
    <d v="2012-05-21T00:00:00"/>
    <n v="811.93"/>
    <n v="0"/>
    <n v="0"/>
    <n v="644.75"/>
    <n v="41"/>
    <n v="15.725609756097562"/>
    <n v="167.18"/>
    <n v="6"/>
    <n v="47"/>
    <n v="27.863333333333333"/>
    <n v="17.275106382978723"/>
    <m/>
    <m/>
    <m/>
    <n v="21"/>
    <x v="5"/>
    <x v="0"/>
    <s v="2012-21"/>
    <x v="0"/>
  </r>
  <r>
    <s v="4-32"/>
    <d v="2012-05-22T00:00:00"/>
    <n v="984.1"/>
    <n v="0"/>
    <n v="0"/>
    <n v="626.9"/>
    <n v="43"/>
    <n v="14.57906976744186"/>
    <n v="357.2"/>
    <n v="10"/>
    <n v="53"/>
    <n v="35.72"/>
    <n v="18.567924528301884"/>
    <m/>
    <m/>
    <m/>
    <n v="21"/>
    <x v="5"/>
    <x v="1"/>
    <s v="2012-21"/>
    <x v="0"/>
  </r>
  <r>
    <s v="4-32"/>
    <d v="2012-05-23T00:00:00"/>
    <n v="1074.46"/>
    <n v="0"/>
    <n v="0"/>
    <n v="674.05"/>
    <n v="33"/>
    <n v="20.425757575757576"/>
    <n v="400.41"/>
    <n v="8"/>
    <n v="41"/>
    <n v="50.051250000000003"/>
    <n v="26.206341463414635"/>
    <m/>
    <m/>
    <m/>
    <n v="21"/>
    <x v="5"/>
    <x v="2"/>
    <s v="2012-21"/>
    <x v="0"/>
  </r>
  <r>
    <s v="4-32"/>
    <d v="2012-05-24T00:00:00"/>
    <n v="1081.3399999999999"/>
    <n v="0"/>
    <n v="0"/>
    <n v="844.45"/>
    <n v="33"/>
    <n v="25.58939393939394"/>
    <n v="236.89"/>
    <n v="0"/>
    <n v="33"/>
    <n v="0"/>
    <n v="32.767878787878793"/>
    <m/>
    <m/>
    <m/>
    <n v="21"/>
    <x v="5"/>
    <x v="3"/>
    <s v="2012-21"/>
    <x v="0"/>
  </r>
  <r>
    <s v="4-32"/>
    <d v="2012-05-25T00:00:00"/>
    <n v="1563.75"/>
    <n v="0"/>
    <n v="0"/>
    <n v="894.65"/>
    <n v="49"/>
    <n v="18.258163265306123"/>
    <n v="669.1"/>
    <n v="12"/>
    <n v="61"/>
    <n v="55.758333333333333"/>
    <n v="25.635245901639344"/>
    <m/>
    <m/>
    <m/>
    <n v="21"/>
    <x v="5"/>
    <x v="4"/>
    <s v="2012-21"/>
    <x v="0"/>
  </r>
  <r>
    <s v="4-32"/>
    <d v="2012-05-26T00:00:00"/>
    <n v="889.37"/>
    <n v="0"/>
    <n v="0"/>
    <n v="369.4"/>
    <n v="25"/>
    <n v="14.776"/>
    <n v="519.97"/>
    <n v="16"/>
    <n v="41"/>
    <n v="32.498125000000002"/>
    <n v="21.691951219512195"/>
    <m/>
    <m/>
    <m/>
    <n v="21"/>
    <x v="5"/>
    <x v="5"/>
    <s v="2012-21"/>
    <x v="0"/>
  </r>
  <r>
    <m/>
    <d v="2012-05-27T00:00:00"/>
    <n v="6404.95"/>
    <n v="3117.59"/>
    <n v="9522.5400000000009"/>
    <m/>
    <n v="224"/>
    <n v="18.225665717332841"/>
    <n v="2350.75"/>
    <n v="52"/>
    <n v="276"/>
    <n v="33.648506944444442"/>
    <n v="23.690741380620924"/>
    <m/>
    <m/>
    <m/>
    <n v="22"/>
    <x v="5"/>
    <x v="6"/>
    <s v="2012-22"/>
    <x v="0"/>
  </r>
  <r>
    <s v="4-33"/>
    <d v="2012-05-28T00:00:00"/>
    <n v="840.82"/>
    <n v="0"/>
    <n v="0"/>
    <n v="342.95"/>
    <n v="26"/>
    <n v="13.190384615384614"/>
    <n v="497.87"/>
    <n v="10"/>
    <n v="36"/>
    <n v="49.786999999999999"/>
    <n v="23.356111111111108"/>
    <m/>
    <m/>
    <m/>
    <n v="22"/>
    <x v="5"/>
    <x v="0"/>
    <s v="2012-22"/>
    <x v="0"/>
  </r>
  <r>
    <s v="4-33"/>
    <d v="2012-05-29T00:00:00"/>
    <n v="1126.49"/>
    <n v="0"/>
    <n v="0"/>
    <n v="678.8"/>
    <n v="32"/>
    <n v="21.212499999999999"/>
    <n v="447.69"/>
    <n v="10"/>
    <n v="42"/>
    <n v="44.768999999999998"/>
    <n v="26.821190476190477"/>
    <m/>
    <m/>
    <m/>
    <n v="22"/>
    <x v="5"/>
    <x v="1"/>
    <s v="2012-22"/>
    <x v="0"/>
  </r>
  <r>
    <s v="4-33"/>
    <d v="2012-05-30T00:00:00"/>
    <n v="924.65"/>
    <n v="0"/>
    <n v="0"/>
    <n v="731.1"/>
    <n v="37"/>
    <n v="19.75945945945946"/>
    <n v="193.55"/>
    <n v="7"/>
    <n v="44"/>
    <n v="27.650000000000002"/>
    <n v="21.014772727272728"/>
    <m/>
    <m/>
    <m/>
    <n v="22"/>
    <x v="5"/>
    <x v="2"/>
    <s v="2012-22"/>
    <x v="0"/>
  </r>
  <r>
    <s v="4-33"/>
    <d v="2012-05-31T00:00:00"/>
    <n v="1216.83"/>
    <n v="0"/>
    <n v="0"/>
    <n v="908.3"/>
    <n v="29"/>
    <n v="31.320689655172412"/>
    <n v="308.52999999999997"/>
    <n v="6"/>
    <n v="35"/>
    <n v="51.42166666666666"/>
    <n v="34.766571428571424"/>
    <m/>
    <m/>
    <m/>
    <n v="22"/>
    <x v="5"/>
    <x v="3"/>
    <s v="2012-22"/>
    <x v="0"/>
  </r>
  <r>
    <s v="4-33"/>
    <d v="2012-06-01T00:00:00"/>
    <n v="2232.2399999999998"/>
    <n v="0"/>
    <n v="0"/>
    <n v="1010.5"/>
    <n v="41"/>
    <n v="24.646341463414632"/>
    <n v="1221.74"/>
    <n v="15"/>
    <n v="56"/>
    <n v="81.449333333333328"/>
    <n v="39.861428571428569"/>
    <m/>
    <m/>
    <m/>
    <n v="22"/>
    <x v="5"/>
    <x v="4"/>
    <s v="2012-22"/>
    <x v="0"/>
  </r>
  <r>
    <s v="4-33"/>
    <d v="2012-06-02T00:00:00"/>
    <n v="1100.4000000000001"/>
    <n v="0"/>
    <n v="0"/>
    <n v="397.1"/>
    <n v="18"/>
    <n v="22.061111111111114"/>
    <n v="703.3"/>
    <n v="16"/>
    <n v="34"/>
    <n v="43.956249999999997"/>
    <n v="32.364705882352943"/>
    <m/>
    <m/>
    <m/>
    <n v="22"/>
    <x v="5"/>
    <x v="5"/>
    <s v="2012-22"/>
    <x v="0"/>
  </r>
  <r>
    <m/>
    <d v="2012-06-03T00:00:00"/>
    <n v="7441.43"/>
    <n v="3843.46"/>
    <n v="11284.89"/>
    <m/>
    <n v="183"/>
    <n v="22.031747717423702"/>
    <n v="3372.6800000000003"/>
    <n v="64"/>
    <n v="247"/>
    <n v="49.838875000000002"/>
    <n v="29.69746336615454"/>
    <m/>
    <m/>
    <m/>
    <n v="23"/>
    <x v="5"/>
    <x v="6"/>
    <s v="2012-23"/>
    <x v="0"/>
  </r>
  <r>
    <s v="4-34"/>
    <d v="2012-06-04T00:00:00"/>
    <n v="720.62"/>
    <n v="0"/>
    <n v="0"/>
    <n v="509.8"/>
    <n v="27"/>
    <n v="18.881481481481483"/>
    <n v="210.82"/>
    <n v="8"/>
    <n v="35"/>
    <n v="26.352499999999999"/>
    <n v="20.589142857142857"/>
    <m/>
    <m/>
    <m/>
    <n v="23"/>
    <x v="5"/>
    <x v="0"/>
    <s v="2012-23"/>
    <x v="0"/>
  </r>
  <r>
    <s v="4-34"/>
    <d v="2012-06-05T00:00:00"/>
    <n v="581.27"/>
    <n v="0"/>
    <n v="0"/>
    <n v="421.55"/>
    <n v="33"/>
    <n v="12.774242424242425"/>
    <n v="159.72"/>
    <n v="6"/>
    <n v="39"/>
    <n v="26.62"/>
    <n v="14.904358974358974"/>
    <m/>
    <m/>
    <m/>
    <n v="23"/>
    <x v="5"/>
    <x v="1"/>
    <s v="2012-23"/>
    <x v="0"/>
  </r>
  <r>
    <s v="4-34"/>
    <d v="2012-06-06T00:00:00"/>
    <n v="1434.2"/>
    <n v="0"/>
    <n v="0"/>
    <n v="1030.2"/>
    <n v="40"/>
    <n v="25.755000000000003"/>
    <n v="404"/>
    <n v="12"/>
    <n v="52"/>
    <n v="33.666666666666664"/>
    <n v="27.580769230769231"/>
    <m/>
    <m/>
    <m/>
    <n v="23"/>
    <x v="5"/>
    <x v="2"/>
    <s v="2012-23"/>
    <x v="0"/>
  </r>
  <r>
    <s v="4-34"/>
    <d v="2012-06-07T00:00:00"/>
    <n v="969.68"/>
    <n v="0"/>
    <n v="0"/>
    <n v="847.85"/>
    <n v="43"/>
    <n v="19.717441860465115"/>
    <n v="121.83"/>
    <n v="7"/>
    <n v="50"/>
    <n v="17.404285714285713"/>
    <n v="19.393600000000003"/>
    <m/>
    <m/>
    <m/>
    <n v="23"/>
    <x v="5"/>
    <x v="3"/>
    <s v="2012-23"/>
    <x v="0"/>
  </r>
  <r>
    <s v="4-34"/>
    <d v="2012-06-08T00:00:00"/>
    <n v="1127.4000000000001"/>
    <n v="0"/>
    <n v="0"/>
    <n v="827.45"/>
    <n v="40"/>
    <n v="20.686250000000001"/>
    <n v="299.95"/>
    <n v="6"/>
    <n v="46"/>
    <n v="49.991666666666667"/>
    <n v="24.508695652173916"/>
    <m/>
    <m/>
    <m/>
    <n v="23"/>
    <x v="5"/>
    <x v="4"/>
    <s v="2012-23"/>
    <x v="0"/>
  </r>
  <r>
    <s v="4-34"/>
    <d v="2012-06-09T00:00:00"/>
    <n v="1030.72"/>
    <n v="0"/>
    <n v="0"/>
    <n v="738.7"/>
    <n v="31"/>
    <n v="23.829032258064519"/>
    <n v="292.02"/>
    <n v="6"/>
    <n v="37"/>
    <n v="48.669999999999995"/>
    <n v="27.857297297297297"/>
    <m/>
    <m/>
    <m/>
    <n v="23"/>
    <x v="5"/>
    <x v="5"/>
    <s v="2012-23"/>
    <x v="0"/>
  </r>
  <r>
    <m/>
    <d v="2012-06-10T00:00:00"/>
    <n v="5863.89"/>
    <n v="2693.48"/>
    <n v="8557.3700000000008"/>
    <m/>
    <n v="214"/>
    <n v="20.273908004042259"/>
    <n v="1488.34"/>
    <n v="45"/>
    <n v="259"/>
    <n v="33.784186507936504"/>
    <n v="22.472310668623717"/>
    <m/>
    <m/>
    <m/>
    <n v="24"/>
    <x v="5"/>
    <x v="6"/>
    <s v="2012-24"/>
    <x v="0"/>
  </r>
  <r>
    <s v="4-35"/>
    <d v="2012-06-11T00:00:00"/>
    <n v="0"/>
    <n v="0"/>
    <n v="0"/>
    <n v="0"/>
    <n v="0"/>
    <n v="0"/>
    <n v="0"/>
    <n v="0"/>
    <n v="0"/>
    <n v="0"/>
    <n v="0"/>
    <s v="QUEENS BIRTHDAY"/>
    <m/>
    <m/>
    <n v="24"/>
    <x v="5"/>
    <x v="0"/>
    <s v="2012-24"/>
    <x v="0"/>
  </r>
  <r>
    <s v="4-35"/>
    <d v="2012-06-12T00:00:00"/>
    <n v="821.18"/>
    <n v="0"/>
    <n v="0"/>
    <n v="447"/>
    <n v="36"/>
    <n v="12.416666666666666"/>
    <n v="374.18"/>
    <n v="13"/>
    <n v="49"/>
    <n v="28.783076923076923"/>
    <n v="16.758775510204082"/>
    <m/>
    <m/>
    <m/>
    <n v="24"/>
    <x v="5"/>
    <x v="1"/>
    <s v="2012-24"/>
    <x v="0"/>
  </r>
  <r>
    <s v="4-35"/>
    <d v="2012-06-13T00:00:00"/>
    <n v="636.92999999999995"/>
    <n v="0"/>
    <n v="0"/>
    <n v="469.1"/>
    <n v="31"/>
    <n v="15.13225806451613"/>
    <n v="167.83"/>
    <n v="4"/>
    <n v="35"/>
    <n v="41.957500000000003"/>
    <n v="18.198"/>
    <m/>
    <m/>
    <m/>
    <n v="24"/>
    <x v="5"/>
    <x v="2"/>
    <s v="2012-24"/>
    <x v="0"/>
  </r>
  <r>
    <s v="4-35"/>
    <d v="2012-06-14T00:00:00"/>
    <n v="975.17"/>
    <n v="0"/>
    <n v="0"/>
    <n v="360.45"/>
    <n v="21"/>
    <n v="17.164285714285715"/>
    <n v="614.72"/>
    <n v="9"/>
    <n v="30"/>
    <n v="68.302222222222227"/>
    <n v="32.50566666666667"/>
    <m/>
    <m/>
    <m/>
    <n v="24"/>
    <x v="5"/>
    <x v="3"/>
    <s v="2012-24"/>
    <x v="0"/>
  </r>
  <r>
    <s v="4-35"/>
    <d v="2012-06-15T00:00:00"/>
    <n v="1647.42"/>
    <n v="0"/>
    <n v="0"/>
    <n v="1037.0999999999999"/>
    <n v="41"/>
    <n v="25.29512195121951"/>
    <n v="610.32000000000005"/>
    <n v="14"/>
    <n v="55"/>
    <n v="43.594285714285718"/>
    <n v="29.953090909090911"/>
    <m/>
    <m/>
    <m/>
    <n v="24"/>
    <x v="5"/>
    <x v="4"/>
    <s v="2012-24"/>
    <x v="0"/>
  </r>
  <r>
    <s v="4-35"/>
    <d v="2012-06-16T00:00:00"/>
    <n v="924.89"/>
    <n v="0"/>
    <n v="0"/>
    <n v="318.75"/>
    <n v="20"/>
    <n v="15.9375"/>
    <n v="606.14"/>
    <n v="14"/>
    <n v="34"/>
    <n v="43.295714285714283"/>
    <n v="27.20264705882353"/>
    <m/>
    <m/>
    <m/>
    <n v="24"/>
    <x v="5"/>
    <x v="5"/>
    <s v="2012-24"/>
    <x v="0"/>
  </r>
  <r>
    <m/>
    <d v="2012-06-17T00:00:00"/>
    <n v="5005.59"/>
    <n v="2680.96"/>
    <n v="7686.55"/>
    <m/>
    <n v="149"/>
    <n v="14.324305399448003"/>
    <n v="2373.19"/>
    <n v="54"/>
    <n v="203"/>
    <n v="37.655466524216529"/>
    <n v="20.769696690797534"/>
    <m/>
    <m/>
    <m/>
    <n v="25"/>
    <x v="5"/>
    <x v="6"/>
    <s v="2012-25"/>
    <x v="0"/>
  </r>
  <r>
    <s v="4-36"/>
    <d v="2012-06-18T00:00:00"/>
    <n v="798.14"/>
    <n v="0"/>
    <n v="0"/>
    <n v="486.65"/>
    <n v="33"/>
    <n v="14.746969696969696"/>
    <n v="311.49"/>
    <n v="7"/>
    <n v="40"/>
    <n v="44.498571428571431"/>
    <n v="19.953499999999998"/>
    <m/>
    <m/>
    <m/>
    <n v="25"/>
    <x v="5"/>
    <x v="0"/>
    <s v="2012-25"/>
    <x v="0"/>
  </r>
  <r>
    <s v="4-36"/>
    <d v="2012-06-19T00:00:00"/>
    <n v="749.43"/>
    <n v="0"/>
    <n v="0"/>
    <n v="356.43"/>
    <n v="28"/>
    <n v="12.729642857142858"/>
    <n v="392.93"/>
    <n v="10"/>
    <n v="38"/>
    <n v="39.292999999999999"/>
    <n v="19.72"/>
    <m/>
    <m/>
    <m/>
    <n v="25"/>
    <x v="5"/>
    <x v="1"/>
    <s v="2012-25"/>
    <x v="0"/>
  </r>
  <r>
    <s v="4-36"/>
    <d v="2012-06-20T00:00:00"/>
    <n v="1057.21"/>
    <n v="0"/>
    <n v="0"/>
    <n v="720.35"/>
    <n v="37"/>
    <n v="19.46891891891892"/>
    <n v="336.86"/>
    <n v="9"/>
    <n v="46"/>
    <n v="37.428888888888892"/>
    <n v="22.982826086956521"/>
    <m/>
    <m/>
    <m/>
    <n v="25"/>
    <x v="5"/>
    <x v="2"/>
    <s v="2012-25"/>
    <x v="0"/>
  </r>
  <r>
    <s v="4-36"/>
    <d v="2012-06-21T00:00:00"/>
    <n v="1271.23"/>
    <n v="0"/>
    <n v="0"/>
    <n v="821.3"/>
    <n v="41"/>
    <n v="20.03170731707317"/>
    <n v="449.93"/>
    <n v="11"/>
    <n v="52"/>
    <n v="40.902727272727276"/>
    <n v="24.446730769230768"/>
    <m/>
    <m/>
    <m/>
    <n v="25"/>
    <x v="5"/>
    <x v="3"/>
    <s v="2012-25"/>
    <x v="0"/>
  </r>
  <r>
    <s v="4-36"/>
    <d v="2012-06-22T00:00:00"/>
    <n v="1382.36"/>
    <n v="0"/>
    <n v="0"/>
    <n v="719.36"/>
    <n v="36"/>
    <n v="19.982222222222223"/>
    <n v="662.61"/>
    <n v="13"/>
    <n v="49"/>
    <n v="50.97"/>
    <n v="28.203469387755103"/>
    <m/>
    <m/>
    <m/>
    <n v="25"/>
    <x v="5"/>
    <x v="4"/>
    <s v="2012-25"/>
    <x v="0"/>
  </r>
  <r>
    <s v="4-36"/>
    <d v="2012-06-23T00:00:00"/>
    <n v="1580.97"/>
    <n v="0"/>
    <n v="0"/>
    <n v="870.2"/>
    <n v="25"/>
    <n v="34.808"/>
    <n v="710.77"/>
    <n v="14"/>
    <n v="39"/>
    <n v="50.769285714285715"/>
    <n v="40.537692307692311"/>
    <m/>
    <m/>
    <m/>
    <n v="25"/>
    <x v="5"/>
    <x v="5"/>
    <s v="2012-25"/>
    <x v="0"/>
  </r>
  <r>
    <m/>
    <d v="2012-06-24T00:00:00"/>
    <n v="6839.34"/>
    <n v="3625.68"/>
    <n v="10465.02"/>
    <m/>
    <n v="200"/>
    <n v="20.294576835387812"/>
    <n v="2864.59"/>
    <n v="64"/>
    <n v="264"/>
    <n v="43.977078884078885"/>
    <n v="25.974036425272448"/>
    <m/>
    <m/>
    <m/>
    <n v="26"/>
    <x v="5"/>
    <x v="6"/>
    <s v="2012-26"/>
    <x v="0"/>
  </r>
  <r>
    <s v="4-37"/>
    <d v="2012-06-25T00:00:00"/>
    <n v="865.54"/>
    <n v="0"/>
    <n v="0"/>
    <n v="359.75"/>
    <n v="23"/>
    <n v="15.641304347826088"/>
    <n v="505.79"/>
    <n v="11"/>
    <n v="34"/>
    <n v="45.980909090909094"/>
    <n v="25.457058823529412"/>
    <m/>
    <m/>
    <m/>
    <n v="26"/>
    <x v="5"/>
    <x v="0"/>
    <s v="2012-26"/>
    <x v="0"/>
  </r>
  <r>
    <s v="4-37"/>
    <d v="2012-06-26T00:00:00"/>
    <n v="431.23"/>
    <n v="0"/>
    <n v="0"/>
    <n v="304.5"/>
    <n v="19"/>
    <n v="16.026315789473685"/>
    <n v="126.73"/>
    <n v="6"/>
    <n v="25"/>
    <n v="21.121666666666666"/>
    <n v="17.249200000000002"/>
    <m/>
    <m/>
    <m/>
    <n v="26"/>
    <x v="5"/>
    <x v="1"/>
    <s v="2012-26"/>
    <x v="0"/>
  </r>
  <r>
    <s v="4-37"/>
    <d v="2012-06-27T00:00:00"/>
    <n v="1153.76"/>
    <n v="0"/>
    <n v="0"/>
    <n v="576.29999999999995"/>
    <n v="27"/>
    <n v="21.344444444444441"/>
    <n v="577.46"/>
    <n v="13"/>
    <n v="40"/>
    <n v="44.42"/>
    <n v="28.844000000000001"/>
    <m/>
    <m/>
    <m/>
    <n v="26"/>
    <x v="5"/>
    <x v="2"/>
    <s v="2012-26"/>
    <x v="0"/>
  </r>
  <r>
    <s v="4-37"/>
    <d v="2012-06-28T00:00:00"/>
    <n v="1090.53"/>
    <n v="0"/>
    <n v="0"/>
    <n v="709.4"/>
    <n v="39"/>
    <n v="18.189743589743589"/>
    <n v="381.13"/>
    <n v="8"/>
    <n v="47"/>
    <n v="47.641249999999999"/>
    <n v="23.202765957446807"/>
    <m/>
    <m/>
    <m/>
    <n v="26"/>
    <x v="5"/>
    <x v="3"/>
    <s v="2012-26"/>
    <x v="0"/>
  </r>
  <r>
    <s v="4-37"/>
    <d v="2012-06-29T00:00:00"/>
    <n v="1309.06"/>
    <n v="0"/>
    <n v="0"/>
    <n v="892.5"/>
    <n v="42"/>
    <n v="21.25"/>
    <n v="416.56"/>
    <n v="10"/>
    <n v="52"/>
    <n v="41.655999999999999"/>
    <n v="25.174230769230768"/>
    <m/>
    <m/>
    <m/>
    <n v="26"/>
    <x v="5"/>
    <x v="4"/>
    <s v="2012-26"/>
    <x v="0"/>
  </r>
  <r>
    <s v="4-37"/>
    <d v="2012-06-30T00:00:00"/>
    <n v="663.58"/>
    <n v="0"/>
    <n v="0"/>
    <n v="298.14999999999998"/>
    <n v="19"/>
    <n v="15.692105263157893"/>
    <n v="365.43"/>
    <n v="6"/>
    <n v="25"/>
    <n v="60.905000000000001"/>
    <n v="26.543199999999999"/>
    <m/>
    <m/>
    <m/>
    <n v="26"/>
    <x v="5"/>
    <x v="5"/>
    <s v="2012-26"/>
    <x v="0"/>
  </r>
  <r>
    <m/>
    <d v="2012-07-01T00:00:00"/>
    <n v="5513.6999999999989"/>
    <n v="4022.41"/>
    <n v="9536.1099999999988"/>
    <m/>
    <n v="169"/>
    <n v="18.023985572440949"/>
    <n v="2373.1"/>
    <n v="54"/>
    <n v="223"/>
    <n v="43.6208042929293"/>
    <n v="24.41174259170117"/>
    <m/>
    <m/>
    <m/>
    <n v="27"/>
    <x v="5"/>
    <x v="6"/>
    <s v="2012-27"/>
    <x v="0"/>
  </r>
  <r>
    <s v="4-38"/>
    <d v="2012-07-02T00:00:00"/>
    <n v="765.12"/>
    <n v="0"/>
    <n v="0"/>
    <n v="571.95000000000005"/>
    <n v="34"/>
    <n v="16.822058823529414"/>
    <n v="193.17"/>
    <n v="6"/>
    <n v="40"/>
    <n v="32.195"/>
    <n v="19.128"/>
    <m/>
    <m/>
    <m/>
    <n v="27"/>
    <x v="5"/>
    <x v="0"/>
    <s v="2012-27"/>
    <x v="0"/>
  </r>
  <r>
    <s v="4-38"/>
    <d v="2012-07-03T00:00:00"/>
    <n v="1108.71"/>
    <n v="0"/>
    <n v="0"/>
    <n v="697.65"/>
    <n v="48"/>
    <n v="14.534374999999999"/>
    <n v="411.06"/>
    <n v="11"/>
    <n v="59"/>
    <n v="37.369090909090907"/>
    <n v="18.791694915254237"/>
    <m/>
    <m/>
    <m/>
    <n v="27"/>
    <x v="5"/>
    <x v="1"/>
    <s v="2012-27"/>
    <x v="0"/>
  </r>
  <r>
    <s v="4-38"/>
    <d v="2012-07-04T00:00:00"/>
    <n v="1029.79"/>
    <n v="0"/>
    <n v="0"/>
    <n v="547.54999999999995"/>
    <n v="36"/>
    <n v="15.20972222222222"/>
    <n v="482.24"/>
    <n v="11"/>
    <n v="47"/>
    <n v="43.84"/>
    <n v="21.910425531914893"/>
    <m/>
    <m/>
    <m/>
    <n v="27"/>
    <x v="5"/>
    <x v="2"/>
    <s v="2012-27"/>
    <x v="0"/>
  </r>
  <r>
    <s v="4-38"/>
    <d v="2012-07-05T00:00:00"/>
    <n v="1065.57"/>
    <n v="0"/>
    <n v="0"/>
    <n v="717.55"/>
    <n v="31"/>
    <n v="23.146774193548385"/>
    <n v="348.02"/>
    <n v="7"/>
    <n v="38"/>
    <n v="49.717142857142854"/>
    <n v="28.041315789473682"/>
    <m/>
    <m/>
    <m/>
    <n v="27"/>
    <x v="5"/>
    <x v="3"/>
    <s v="2012-27"/>
    <x v="0"/>
  </r>
  <r>
    <s v="4-38"/>
    <d v="2012-07-06T00:00:00"/>
    <n v="1701.62"/>
    <n v="0"/>
    <n v="0"/>
    <n v="1224.95"/>
    <n v="49"/>
    <n v="24.998979591836736"/>
    <n v="476.67"/>
    <n v="10"/>
    <n v="59"/>
    <n v="47.667000000000002"/>
    <n v="28.841016949152543"/>
    <m/>
    <m/>
    <m/>
    <n v="27"/>
    <x v="5"/>
    <x v="4"/>
    <s v="2012-27"/>
    <x v="0"/>
  </r>
  <r>
    <s v="4-38"/>
    <d v="2012-07-07T00:00:00"/>
    <n v="896.45"/>
    <n v="0"/>
    <n v="0"/>
    <n v="663.9"/>
    <n v="29"/>
    <n v="22.893103448275863"/>
    <n v="232.55"/>
    <n v="7"/>
    <n v="36"/>
    <n v="33.221428571428575"/>
    <n v="24.901388888888889"/>
    <m/>
    <m/>
    <m/>
    <n v="27"/>
    <x v="5"/>
    <x v="5"/>
    <s v="2012-27"/>
    <x v="0"/>
  </r>
  <r>
    <m/>
    <d v="2012-07-08T00:00:00"/>
    <n v="6567.2599999999993"/>
    <n v="5678.31"/>
    <n v="12245.57"/>
    <m/>
    <n v="227"/>
    <n v="19.600835546568771"/>
    <n v="2143.71"/>
    <n v="52"/>
    <n v="279"/>
    <n v="40.668277056277056"/>
    <n v="23.60230701244738"/>
    <m/>
    <m/>
    <m/>
    <n v="28"/>
    <x v="5"/>
    <x v="6"/>
    <s v="2012-28"/>
    <x v="0"/>
  </r>
  <r>
    <s v="4-39"/>
    <d v="2012-07-09T00:00:00"/>
    <n v="514.73"/>
    <n v="0"/>
    <n v="0"/>
    <n v="365.95"/>
    <n v="25"/>
    <n v="14.638"/>
    <n v="148.78"/>
    <n v="8"/>
    <n v="33"/>
    <n v="18.5975"/>
    <n v="15.597878787878788"/>
    <m/>
    <m/>
    <m/>
    <n v="28"/>
    <x v="5"/>
    <x v="0"/>
    <s v="2012-28"/>
    <x v="0"/>
  </r>
  <r>
    <s v="4-39"/>
    <d v="2012-07-10T00:00:00"/>
    <n v="700.44"/>
    <n v="0"/>
    <n v="0"/>
    <n v="441.5"/>
    <n v="34"/>
    <n v="12.985294117647058"/>
    <n v="258.94"/>
    <n v="11"/>
    <n v="45"/>
    <n v="23.54"/>
    <n v="15.565333333333335"/>
    <m/>
    <m/>
    <m/>
    <n v="28"/>
    <x v="5"/>
    <x v="1"/>
    <s v="2012-28"/>
    <x v="0"/>
  </r>
  <r>
    <s v="4-39"/>
    <d v="2012-07-11T00:00:00"/>
    <n v="1042.76"/>
    <n v="0"/>
    <n v="0"/>
    <n v="764.55"/>
    <n v="38"/>
    <n v="20.119736842105262"/>
    <n v="278.20999999999998"/>
    <n v="6"/>
    <n v="44"/>
    <n v="46.368333333333332"/>
    <n v="23.699090909090909"/>
    <m/>
    <m/>
    <m/>
    <n v="28"/>
    <x v="5"/>
    <x v="2"/>
    <s v="2012-28"/>
    <x v="0"/>
  </r>
  <r>
    <s v="4-39"/>
    <d v="2012-07-12T00:00:00"/>
    <n v="996.82"/>
    <n v="0"/>
    <n v="0"/>
    <n v="397.35"/>
    <n v="25"/>
    <n v="15.894"/>
    <n v="599.47"/>
    <n v="6"/>
    <n v="31"/>
    <n v="99.911666666666676"/>
    <n v="32.155483870967743"/>
    <m/>
    <m/>
    <m/>
    <n v="28"/>
    <x v="5"/>
    <x v="3"/>
    <s v="2012-28"/>
    <x v="0"/>
  </r>
  <r>
    <s v="4-39"/>
    <d v="2012-07-13T00:00:00"/>
    <n v="1706.42"/>
    <n v="0"/>
    <n v="0"/>
    <n v="935.3"/>
    <n v="39"/>
    <n v="23.98205128205128"/>
    <n v="771.12"/>
    <n v="17"/>
    <n v="56"/>
    <n v="45.36"/>
    <n v="30.471785714285716"/>
    <m/>
    <m/>
    <m/>
    <n v="28"/>
    <x v="5"/>
    <x v="4"/>
    <s v="2012-28"/>
    <x v="0"/>
  </r>
  <r>
    <s v="4-39"/>
    <d v="2012-07-14T00:00:00"/>
    <n v="742.93"/>
    <n v="0"/>
    <n v="0"/>
    <n v="441.45"/>
    <n v="26"/>
    <n v="16.978846153846153"/>
    <n v="301.48"/>
    <n v="7"/>
    <n v="33"/>
    <n v="43.068571428571431"/>
    <n v="22.513030303030305"/>
    <m/>
    <m/>
    <m/>
    <n v="28"/>
    <x v="5"/>
    <x v="5"/>
    <s v="2012-28"/>
    <x v="0"/>
  </r>
  <r>
    <m/>
    <d v="2012-07-15T00:00:00"/>
    <n v="5704.1"/>
    <n v="3459.45"/>
    <n v="9163.5499999999993"/>
    <m/>
    <n v="187"/>
    <n v="17.432988065941625"/>
    <n v="2358"/>
    <n v="55"/>
    <n v="242"/>
    <n v="46.141011904761911"/>
    <n v="23.333767153097796"/>
    <m/>
    <m/>
    <m/>
    <n v="29"/>
    <x v="5"/>
    <x v="6"/>
    <s v="2012-29"/>
    <x v="0"/>
  </r>
  <r>
    <s v="4-40"/>
    <d v="2012-07-16T00:00:00"/>
    <n v="761.77"/>
    <n v="0"/>
    <n v="0"/>
    <n v="460.8"/>
    <n v="33"/>
    <n v="13.963636363636365"/>
    <n v="300.97000000000003"/>
    <n v="10"/>
    <n v="43"/>
    <n v="30.097000000000001"/>
    <n v="17.715581395348838"/>
    <m/>
    <m/>
    <m/>
    <n v="29"/>
    <x v="5"/>
    <x v="0"/>
    <s v="2012-29"/>
    <x v="0"/>
  </r>
  <r>
    <s v="4-40"/>
    <d v="2012-07-17T00:00:00"/>
    <n v="951.15"/>
    <n v="0"/>
    <n v="0"/>
    <n v="433.15"/>
    <n v="28"/>
    <n v="15.469642857142857"/>
    <n v="518"/>
    <n v="9"/>
    <n v="37"/>
    <n v="57.555555555555557"/>
    <n v="25.706756756756757"/>
    <m/>
    <m/>
    <m/>
    <n v="29"/>
    <x v="5"/>
    <x v="1"/>
    <s v="2012-29"/>
    <x v="0"/>
  </r>
  <r>
    <s v="4-40"/>
    <d v="2012-07-18T00:00:00"/>
    <n v="1193.05"/>
    <n v="0"/>
    <n v="0"/>
    <n v="832.7"/>
    <n v="32"/>
    <n v="26.021875000000001"/>
    <n v="360.35"/>
    <n v="12"/>
    <n v="44"/>
    <n v="30.029166666666669"/>
    <n v="27.114772727272733"/>
    <m/>
    <m/>
    <m/>
    <n v="29"/>
    <x v="5"/>
    <x v="2"/>
    <s v="2012-29"/>
    <x v="0"/>
  </r>
  <r>
    <s v="4-40"/>
    <d v="2012-07-19T00:00:00"/>
    <n v="1606.65"/>
    <n v="0"/>
    <n v="0"/>
    <n v="0"/>
    <n v="0"/>
    <n v="0"/>
    <n v="0"/>
    <n v="5"/>
    <n v="5"/>
    <n v="0"/>
    <n v="0"/>
    <m/>
    <m/>
    <m/>
    <n v="29"/>
    <x v="5"/>
    <x v="3"/>
    <s v="2012-29"/>
    <x v="0"/>
  </r>
  <r>
    <s v="4-40"/>
    <d v="2012-07-20T00:00:00"/>
    <n v="1921.48"/>
    <n v="0"/>
    <n v="0"/>
    <n v="0"/>
    <n v="80"/>
    <n v="0"/>
    <n v="0"/>
    <n v="10"/>
    <n v="90"/>
    <n v="0"/>
    <n v="0"/>
    <m/>
    <m/>
    <m/>
    <n v="29"/>
    <x v="5"/>
    <x v="4"/>
    <s v="2012-29"/>
    <x v="0"/>
  </r>
  <r>
    <s v="4-40"/>
    <d v="2012-07-21T00:00:00"/>
    <n v="637.98"/>
    <n v="0"/>
    <n v="0"/>
    <n v="378.75"/>
    <n v="21"/>
    <n v="18.035714285714285"/>
    <n v="259.23"/>
    <n v="9"/>
    <n v="30"/>
    <n v="28.803333333333335"/>
    <n v="21.266000000000002"/>
    <m/>
    <m/>
    <m/>
    <n v="29"/>
    <x v="5"/>
    <x v="5"/>
    <s v="2012-29"/>
    <x v="0"/>
  </r>
  <r>
    <m/>
    <d v="2012-07-22T00:00:00"/>
    <n v="7072.08"/>
    <n v="3615.01"/>
    <n v="10687.09"/>
    <m/>
    <n v="194"/>
    <n v="12.248478084415586"/>
    <n v="1438.5500000000002"/>
    <n v="55"/>
    <n v="249"/>
    <n v="24.414175925925928"/>
    <n v="15.30051847989639"/>
    <m/>
    <m/>
    <m/>
    <n v="30"/>
    <x v="5"/>
    <x v="6"/>
    <s v="2012-30"/>
    <x v="0"/>
  </r>
  <r>
    <s v="4-41"/>
    <d v="2012-07-23T00:00:00"/>
    <n v="861.34"/>
    <n v="0"/>
    <n v="0"/>
    <n v="508.6"/>
    <n v="33"/>
    <n v="15.412121212121212"/>
    <n v="352.74"/>
    <n v="8"/>
    <n v="41"/>
    <n v="44.092500000000001"/>
    <n v="21.008292682926829"/>
    <m/>
    <m/>
    <m/>
    <n v="30"/>
    <x v="5"/>
    <x v="0"/>
    <s v="2012-30"/>
    <x v="0"/>
  </r>
  <r>
    <s v="4-41"/>
    <d v="2012-07-24T00:00:00"/>
    <n v="955.59"/>
    <n v="0"/>
    <n v="0"/>
    <n v="477.75"/>
    <n v="21"/>
    <n v="22.75"/>
    <n v="477.84"/>
    <n v="10"/>
    <n v="31"/>
    <n v="47.783999999999999"/>
    <n v="30.825483870967741"/>
    <m/>
    <m/>
    <m/>
    <n v="30"/>
    <x v="5"/>
    <x v="1"/>
    <s v="2012-30"/>
    <x v="0"/>
  </r>
  <r>
    <s v="4-41"/>
    <d v="2012-07-25T00:00:00"/>
    <n v="1484.86"/>
    <n v="0"/>
    <n v="0"/>
    <n v="936.6"/>
    <n v="42"/>
    <n v="22.3"/>
    <n v="548.26"/>
    <n v="9"/>
    <n v="51"/>
    <n v="60.917777777777779"/>
    <n v="29.114901960784316"/>
    <m/>
    <m/>
    <m/>
    <n v="30"/>
    <x v="5"/>
    <x v="2"/>
    <s v="2012-30"/>
    <x v="0"/>
  </r>
  <r>
    <s v="4-41"/>
    <d v="2012-07-26T00:00:00"/>
    <n v="2195"/>
    <n v="0"/>
    <n v="0"/>
    <n v="1577.4"/>
    <n v="31"/>
    <n v="50.883870967741942"/>
    <n v="617.6"/>
    <n v="9"/>
    <n v="40"/>
    <n v="68.62222222222222"/>
    <n v="54.875"/>
    <m/>
    <m/>
    <m/>
    <n v="30"/>
    <x v="5"/>
    <x v="3"/>
    <s v="2012-30"/>
    <x v="0"/>
  </r>
  <r>
    <s v="4-41"/>
    <d v="2012-07-27T00:00:00"/>
    <n v="2018.2"/>
    <n v="0"/>
    <n v="0"/>
    <n v="1220.4000000000001"/>
    <n v="39"/>
    <n v="31.292307692307695"/>
    <n v="797.8"/>
    <n v="15"/>
    <n v="54"/>
    <n v="53.18666666666666"/>
    <n v="37.374074074074073"/>
    <m/>
    <m/>
    <m/>
    <n v="30"/>
    <x v="5"/>
    <x v="4"/>
    <s v="2012-30"/>
    <x v="0"/>
  </r>
  <r>
    <s v="4-41"/>
    <d v="2012-07-28T00:00:00"/>
    <n v="1075.82"/>
    <n v="0"/>
    <n v="0"/>
    <n v="491.75"/>
    <n v="24"/>
    <n v="20.489583333333332"/>
    <n v="584.07000000000005"/>
    <n v="14"/>
    <n v="38"/>
    <n v="41.719285714285718"/>
    <n v="28.311052631578953"/>
    <m/>
    <m/>
    <m/>
    <n v="30"/>
    <x v="5"/>
    <x v="5"/>
    <s v="2012-30"/>
    <x v="0"/>
  </r>
  <r>
    <m/>
    <d v="2012-07-29T00:00:00"/>
    <n v="8590.81"/>
    <n v="4324.6400000000003"/>
    <n v="12915.45"/>
    <m/>
    <n v="190"/>
    <n v="27.187980534250698"/>
    <n v="3378.31"/>
    <n v="65"/>
    <n v="255"/>
    <n v="52.720408730158731"/>
    <n v="33.584800870055318"/>
    <m/>
    <m/>
    <m/>
    <n v="31"/>
    <x v="5"/>
    <x v="6"/>
    <s v="2012-31"/>
    <x v="0"/>
  </r>
  <r>
    <s v="4-42"/>
    <d v="2012-07-30T00:00:00"/>
    <n v="998.97"/>
    <n v="0"/>
    <n v="0"/>
    <n v="479.2"/>
    <n v="37"/>
    <n v="12.951351351351351"/>
    <n v="519.77"/>
    <n v="13"/>
    <n v="50"/>
    <n v="39.982307692307693"/>
    <n v="19.979400000000002"/>
    <m/>
    <m/>
    <m/>
    <n v="31"/>
    <x v="5"/>
    <x v="0"/>
    <s v="2012-31"/>
    <x v="0"/>
  </r>
  <r>
    <s v="4-42"/>
    <d v="2012-07-31T00:00:00"/>
    <n v="892.34"/>
    <n v="0"/>
    <n v="0"/>
    <n v="749.15"/>
    <n v="30"/>
    <n v="24.971666666666668"/>
    <n v="143.19"/>
    <n v="5"/>
    <n v="35"/>
    <n v="28.637999999999998"/>
    <n v="25.495428571428569"/>
    <m/>
    <m/>
    <m/>
    <n v="31"/>
    <x v="5"/>
    <x v="1"/>
    <s v="2012-31"/>
    <x v="0"/>
  </r>
  <r>
    <s v="4-42"/>
    <d v="2012-08-01T00:00:00"/>
    <n v="1200.07"/>
    <n v="0"/>
    <n v="0"/>
    <n v="716.85"/>
    <n v="42"/>
    <n v="17.067857142857143"/>
    <n v="483.22"/>
    <n v="12"/>
    <n v="54"/>
    <n v="40.268333333333338"/>
    <n v="22.223518518518521"/>
    <m/>
    <m/>
    <m/>
    <n v="31"/>
    <x v="5"/>
    <x v="2"/>
    <s v="2012-31"/>
    <x v="0"/>
  </r>
  <r>
    <s v="4-42"/>
    <d v="2012-08-02T00:00:00"/>
    <n v="1804.65"/>
    <n v="0"/>
    <n v="0"/>
    <n v="780.35"/>
    <n v="32"/>
    <n v="24.385937500000001"/>
    <n v="1024.3"/>
    <n v="15"/>
    <n v="47"/>
    <n v="68.286666666666662"/>
    <n v="38.396808510638301"/>
    <m/>
    <m/>
    <m/>
    <n v="31"/>
    <x v="5"/>
    <x v="3"/>
    <s v="2012-31"/>
    <x v="0"/>
  </r>
  <r>
    <s v="4-42"/>
    <d v="2012-08-03T00:00:00"/>
    <n v="2022.84"/>
    <n v="0"/>
    <n v="0"/>
    <n v="1525.15"/>
    <n v="53"/>
    <n v="28.776415094339626"/>
    <n v="497.69"/>
    <n v="13"/>
    <n v="66"/>
    <n v="38.283846153846156"/>
    <n v="30.649090909090912"/>
    <m/>
    <m/>
    <m/>
    <n v="31"/>
    <x v="5"/>
    <x v="4"/>
    <s v="2012-31"/>
    <x v="0"/>
  </r>
  <r>
    <s v="4-42"/>
    <d v="2012-08-04T00:00:00"/>
    <n v="2095.5700000000002"/>
    <n v="0"/>
    <n v="0"/>
    <n v="1099.4000000000001"/>
    <n v="31"/>
    <n v="35.464516129032262"/>
    <n v="996.17"/>
    <n v="8"/>
    <n v="39"/>
    <n v="124.52124999999999"/>
    <n v="53.732564102564105"/>
    <m/>
    <m/>
    <m/>
    <n v="31"/>
    <x v="5"/>
    <x v="5"/>
    <s v="2012-31"/>
    <x v="0"/>
  </r>
  <r>
    <m/>
    <d v="2012-08-05T00:00:00"/>
    <n v="9014.44"/>
    <n v="2989.36"/>
    <n v="12003.800000000001"/>
    <m/>
    <n v="225"/>
    <n v="23.936290647374506"/>
    <n v="3664.34"/>
    <n v="66"/>
    <n v="291"/>
    <n v="56.663400641025639"/>
    <n v="31.746135102040071"/>
    <m/>
    <m/>
    <m/>
    <n v="32"/>
    <x v="5"/>
    <x v="6"/>
    <s v="2012-32"/>
    <x v="0"/>
  </r>
  <r>
    <s v="4-43"/>
    <d v="2012-08-06T00:00:00"/>
    <n v="714.96"/>
    <n v="0"/>
    <n v="0"/>
    <n v="407.45"/>
    <n v="23"/>
    <n v="17.715217391304346"/>
    <n v="307.51"/>
    <n v="9"/>
    <n v="32"/>
    <n v="34.167777777777779"/>
    <n v="22.342500000000001"/>
    <m/>
    <m/>
    <m/>
    <n v="32"/>
    <x v="5"/>
    <x v="0"/>
    <s v="2012-32"/>
    <x v="0"/>
  </r>
  <r>
    <s v="4-43"/>
    <d v="2012-08-07T00:00:00"/>
    <n v="823.11"/>
    <n v="0"/>
    <n v="0"/>
    <n v="580.25"/>
    <n v="28"/>
    <n v="20.723214285714285"/>
    <n v="242.86"/>
    <n v="8"/>
    <n v="36"/>
    <n v="30.357500000000002"/>
    <n v="22.864166666666666"/>
    <m/>
    <m/>
    <m/>
    <n v="32"/>
    <x v="5"/>
    <x v="1"/>
    <s v="2012-32"/>
    <x v="0"/>
  </r>
  <r>
    <s v="4-43"/>
    <d v="2012-08-08T00:00:00"/>
    <n v="803.68"/>
    <n v="0"/>
    <n v="0"/>
    <n v="403.05"/>
    <n v="27"/>
    <n v="14.927777777777779"/>
    <n v="400.63"/>
    <n v="9"/>
    <n v="36"/>
    <n v="44.514444444444443"/>
    <n v="22.324444444444445"/>
    <m/>
    <m/>
    <m/>
    <n v="32"/>
    <x v="5"/>
    <x v="2"/>
    <s v="2012-32"/>
    <x v="0"/>
  </r>
  <r>
    <s v="4-43"/>
    <d v="2012-08-09T00:00:00"/>
    <n v="1494.23"/>
    <n v="0"/>
    <n v="0"/>
    <n v="681.7"/>
    <n v="37"/>
    <n v="18.424324324324324"/>
    <n v="812.53"/>
    <n v="10"/>
    <n v="47"/>
    <n v="81.253"/>
    <n v="31.792127659574469"/>
    <m/>
    <m/>
    <m/>
    <n v="32"/>
    <x v="5"/>
    <x v="3"/>
    <s v="2012-32"/>
    <x v="0"/>
  </r>
  <r>
    <s v="4-43"/>
    <d v="2012-08-10T00:00:00"/>
    <n v="2158.11"/>
    <n v="0"/>
    <n v="0"/>
    <n v="1230.3499999999999"/>
    <n v="46"/>
    <n v="26.746739130434779"/>
    <n v="927.76"/>
    <n v="17"/>
    <n v="63"/>
    <n v="54.57411764705882"/>
    <n v="34.255714285714284"/>
    <m/>
    <m/>
    <m/>
    <n v="32"/>
    <x v="5"/>
    <x v="4"/>
    <s v="2012-32"/>
    <x v="0"/>
  </r>
  <r>
    <s v="4-43"/>
    <d v="2012-08-11T00:00:00"/>
    <n v="951.96"/>
    <n v="0"/>
    <n v="0"/>
    <n v="407.55"/>
    <n v="20"/>
    <n v="20.377500000000001"/>
    <n v="544.41"/>
    <n v="11"/>
    <n v="31"/>
    <n v="49.491818181818182"/>
    <n v="30.708387096774196"/>
    <m/>
    <m/>
    <m/>
    <n v="32"/>
    <x v="5"/>
    <x v="5"/>
    <s v="2012-32"/>
    <x v="0"/>
  </r>
  <r>
    <m/>
    <d v="2012-08-12T00:00:00"/>
    <n v="6946.05"/>
    <n v="3652.44"/>
    <n v="10598.49"/>
    <n v="3710.35"/>
    <n v="181"/>
    <n v="19.819128818259248"/>
    <n v="3235.7"/>
    <n v="64"/>
    <n v="245"/>
    <n v="49.059776341849869"/>
    <n v="27.381223358862343"/>
    <m/>
    <m/>
    <m/>
    <n v="33"/>
    <x v="5"/>
    <x v="6"/>
    <s v="2012-33"/>
    <x v="0"/>
  </r>
  <r>
    <s v="4-44"/>
    <d v="2012-08-13T00:00:00"/>
    <n v="0"/>
    <n v="0"/>
    <n v="0"/>
    <n v="0"/>
    <n v="0"/>
    <n v="0"/>
    <n v="0"/>
    <n v="0"/>
    <n v="0"/>
    <n v="0"/>
    <n v="0"/>
    <s v="SHOW DAY"/>
    <m/>
    <m/>
    <n v="33"/>
    <x v="5"/>
    <x v="0"/>
    <s v="2012-33"/>
    <x v="0"/>
  </r>
  <r>
    <s v="4-44"/>
    <d v="2012-08-14T00:00:00"/>
    <n v="1287.71"/>
    <n v="0"/>
    <n v="0"/>
    <n v="786.8"/>
    <n v="39"/>
    <n v="20.174358974358974"/>
    <n v="500.91"/>
    <n v="10"/>
    <n v="49"/>
    <n v="50.091000000000001"/>
    <n v="26.279795918367348"/>
    <m/>
    <m/>
    <m/>
    <n v="33"/>
    <x v="5"/>
    <x v="1"/>
    <s v="2012-33"/>
    <x v="0"/>
  </r>
  <r>
    <s v="4-44"/>
    <d v="2012-08-15T00:00:00"/>
    <n v="1730.13"/>
    <n v="0"/>
    <n v="0"/>
    <n v="827.85"/>
    <n v="36"/>
    <n v="22.995833333333334"/>
    <n v="902.28"/>
    <n v="20"/>
    <n v="56"/>
    <n v="45.113999999999997"/>
    <n v="30.895178571428573"/>
    <m/>
    <m/>
    <m/>
    <n v="33"/>
    <x v="5"/>
    <x v="2"/>
    <s v="2012-33"/>
    <x v="0"/>
  </r>
  <r>
    <s v="4-44"/>
    <d v="2012-08-16T00:00:00"/>
    <n v="1208.83"/>
    <n v="0"/>
    <n v="0"/>
    <n v="534.9"/>
    <n v="25"/>
    <n v="21.396000000000001"/>
    <n v="673.93"/>
    <n v="8"/>
    <n v="33"/>
    <n v="84.241249999999994"/>
    <n v="36.631212121212116"/>
    <m/>
    <m/>
    <m/>
    <n v="33"/>
    <x v="5"/>
    <x v="3"/>
    <s v="2012-33"/>
    <x v="0"/>
  </r>
  <r>
    <s v="4-44"/>
    <d v="2012-08-17T00:00:00"/>
    <n v="1819.32"/>
    <n v="0"/>
    <n v="0"/>
    <n v="904.65"/>
    <n v="43"/>
    <n v="21.038372093023256"/>
    <n v="914.67"/>
    <n v="14"/>
    <n v="57"/>
    <n v="65.333571428571432"/>
    <n v="31.917894736842104"/>
    <m/>
    <m/>
    <m/>
    <n v="33"/>
    <x v="5"/>
    <x v="4"/>
    <s v="2012-33"/>
    <x v="0"/>
  </r>
  <r>
    <s v="4-44"/>
    <d v="2012-08-18T00:00:00"/>
    <n v="920.71"/>
    <n v="0"/>
    <n v="0"/>
    <n v="562.6"/>
    <n v="21"/>
    <n v="26.790476190476191"/>
    <n v="358.11"/>
    <n v="8"/>
    <n v="29"/>
    <n v="44.763750000000002"/>
    <n v="31.748620689655173"/>
    <m/>
    <m/>
    <m/>
    <n v="33"/>
    <x v="5"/>
    <x v="5"/>
    <s v="2012-33"/>
    <x v="0"/>
  </r>
  <r>
    <m/>
    <d v="2012-08-19T00:00:00"/>
    <n v="6966.7"/>
    <n v="2897.84"/>
    <n v="9864.5400000000009"/>
    <m/>
    <n v="164"/>
    <n v="18.732506765198625"/>
    <n v="3349.9"/>
    <n v="60"/>
    <n v="224"/>
    <n v="48.257261904761911"/>
    <n v="26.24545033958422"/>
    <m/>
    <m/>
    <m/>
    <n v="34"/>
    <x v="5"/>
    <x v="6"/>
    <s v="2012-34"/>
    <x v="0"/>
  </r>
  <r>
    <s v="4-45"/>
    <d v="2012-08-20T00:00:00"/>
    <n v="943.98"/>
    <n v="0"/>
    <n v="0"/>
    <n v="434.65"/>
    <n v="29"/>
    <n v="14.987931034482758"/>
    <n v="509.33"/>
    <n v="12"/>
    <n v="41"/>
    <n v="42.444166666666668"/>
    <n v="23.02390243902439"/>
    <m/>
    <m/>
    <m/>
    <n v="34"/>
    <x v="5"/>
    <x v="0"/>
    <s v="2012-34"/>
    <x v="0"/>
  </r>
  <r>
    <s v="4-45"/>
    <d v="2012-08-21T00:00:00"/>
    <n v="879.74"/>
    <n v="0"/>
    <n v="0"/>
    <n v="443.75"/>
    <n v="33"/>
    <n v="13.446969696969697"/>
    <n v="435.99"/>
    <n v="11"/>
    <n v="44"/>
    <n v="39.635454545454543"/>
    <n v="19.994090909090911"/>
    <m/>
    <m/>
    <m/>
    <n v="34"/>
    <x v="5"/>
    <x v="1"/>
    <s v="2012-34"/>
    <x v="0"/>
  </r>
  <r>
    <s v="4-45"/>
    <d v="2012-08-22T00:00:00"/>
    <n v="846.25"/>
    <n v="0"/>
    <n v="0"/>
    <n v="501.4"/>
    <n v="31"/>
    <n v="16.174193548387095"/>
    <n v="344.85"/>
    <n v="8"/>
    <n v="39"/>
    <n v="43.106250000000003"/>
    <n v="21.698717948717949"/>
    <m/>
    <m/>
    <m/>
    <n v="34"/>
    <x v="5"/>
    <x v="2"/>
    <s v="2012-34"/>
    <x v="0"/>
  </r>
  <r>
    <s v="4-45"/>
    <d v="2012-08-23T00:00:00"/>
    <n v="1648.43"/>
    <n v="0"/>
    <n v="0"/>
    <n v="605.9"/>
    <n v="25"/>
    <n v="24.236000000000001"/>
    <n v="1079.05"/>
    <n v="10"/>
    <n v="35"/>
    <n v="107.905"/>
    <n v="48.14142857142857"/>
    <m/>
    <m/>
    <m/>
    <n v="34"/>
    <x v="5"/>
    <x v="3"/>
    <s v="2012-34"/>
    <x v="0"/>
  </r>
  <r>
    <s v="4-45"/>
    <d v="2012-08-24T00:00:00"/>
    <n v="1292.3599999999999"/>
    <n v="0"/>
    <n v="0"/>
    <n v="990.05"/>
    <n v="40"/>
    <n v="24.751249999999999"/>
    <n v="302.31"/>
    <n v="9"/>
    <n v="49"/>
    <n v="33.590000000000003"/>
    <n v="26.374693877551017"/>
    <m/>
    <m/>
    <m/>
    <n v="34"/>
    <x v="5"/>
    <x v="4"/>
    <s v="2012-34"/>
    <x v="0"/>
  </r>
  <r>
    <s v="4-45"/>
    <d v="2012-08-25T00:00:00"/>
    <n v="1518.96"/>
    <n v="0"/>
    <n v="0"/>
    <n v="833"/>
    <n v="29"/>
    <n v="28.724137931034484"/>
    <n v="685.96"/>
    <n v="13"/>
    <n v="42"/>
    <n v="52.766153846153848"/>
    <n v="36.165714285714287"/>
    <m/>
    <m/>
    <m/>
    <n v="34"/>
    <x v="5"/>
    <x v="5"/>
    <s v="2012-34"/>
    <x v="0"/>
  </r>
  <r>
    <m/>
    <d v="2012-08-26T00:00:00"/>
    <n v="7129.72"/>
    <n v="4227.5"/>
    <n v="11357.220000000001"/>
    <m/>
    <n v="187"/>
    <n v="20.386747035145675"/>
    <n v="3357.4900000000002"/>
    <n v="63"/>
    <n v="250"/>
    <n v="53.241170843045843"/>
    <n v="29.233091338587855"/>
    <m/>
    <m/>
    <m/>
    <n v="35"/>
    <x v="5"/>
    <x v="6"/>
    <s v="2012-35"/>
    <x v="0"/>
  </r>
  <r>
    <s v="4-46"/>
    <d v="2012-08-27T00:00:00"/>
    <n v="804.41"/>
    <n v="0"/>
    <n v="0"/>
    <n v="652.95000000000005"/>
    <n v="39"/>
    <n v="16.742307692307694"/>
    <n v="151.46"/>
    <n v="5"/>
    <n v="44"/>
    <n v="30.292000000000002"/>
    <n v="18.282045454545457"/>
    <m/>
    <m/>
    <m/>
    <n v="35"/>
    <x v="5"/>
    <x v="0"/>
    <s v="2012-35"/>
    <x v="0"/>
  </r>
  <r>
    <s v="4-46"/>
    <d v="2012-08-28T00:00:00"/>
    <n v="1010.64"/>
    <n v="0"/>
    <n v="0"/>
    <n v="471.65"/>
    <n v="29"/>
    <n v="16.263793103448275"/>
    <n v="538.99"/>
    <n v="10"/>
    <n v="39"/>
    <n v="53.899000000000001"/>
    <n v="25.913846153846155"/>
    <m/>
    <m/>
    <m/>
    <n v="35"/>
    <x v="5"/>
    <x v="1"/>
    <s v="2012-35"/>
    <x v="0"/>
  </r>
  <r>
    <s v="4-46"/>
    <d v="2012-08-29T00:00:00"/>
    <n v="1416.95"/>
    <n v="0"/>
    <n v="0"/>
    <n v="801.8"/>
    <n v="34"/>
    <n v="23.58235294117647"/>
    <n v="615.15"/>
    <n v="12"/>
    <n v="46"/>
    <n v="51.262499999999996"/>
    <n v="30.803260869565214"/>
    <m/>
    <m/>
    <m/>
    <n v="35"/>
    <x v="5"/>
    <x v="2"/>
    <s v="2012-35"/>
    <x v="0"/>
  </r>
  <r>
    <s v="4-46"/>
    <d v="2012-08-30T00:00:00"/>
    <n v="930.71"/>
    <n v="0"/>
    <n v="0"/>
    <n v="483.2"/>
    <n v="31"/>
    <n v="15.587096774193547"/>
    <n v="447.51"/>
    <n v="10"/>
    <n v="41"/>
    <n v="44.750999999999998"/>
    <n v="22.700243902439027"/>
    <m/>
    <m/>
    <m/>
    <n v="35"/>
    <x v="5"/>
    <x v="3"/>
    <s v="2012-35"/>
    <x v="0"/>
  </r>
  <r>
    <s v="4-46"/>
    <d v="2012-08-31T00:00:00"/>
    <n v="1336.54"/>
    <n v="0"/>
    <n v="0"/>
    <n v="803.6"/>
    <n v="38"/>
    <n v="21.147368421052633"/>
    <n v="532.94000000000005"/>
    <n v="12"/>
    <n v="50"/>
    <n v="44.411666666666669"/>
    <n v="26.730799999999999"/>
    <m/>
    <m/>
    <m/>
    <n v="35"/>
    <x v="5"/>
    <x v="4"/>
    <s v="2012-35"/>
    <x v="0"/>
  </r>
  <r>
    <s v="4-46"/>
    <d v="2012-09-01T00:00:00"/>
    <n v="1879.8"/>
    <n v="0"/>
    <n v="0"/>
    <n v="791.1"/>
    <n v="30"/>
    <n v="26.37"/>
    <n v="1088.78"/>
    <n v="12"/>
    <n v="42"/>
    <n v="90.731666666666669"/>
    <n v="44.759047619047621"/>
    <m/>
    <m/>
    <m/>
    <n v="35"/>
    <x v="5"/>
    <x v="5"/>
    <s v="2012-35"/>
    <x v="0"/>
  </r>
  <r>
    <m/>
    <d v="2012-09-02T00:00:00"/>
    <n v="7379.05"/>
    <n v="4224.28"/>
    <n v="11603.33"/>
    <m/>
    <n v="201"/>
    <n v="19.948819822029769"/>
    <n v="3374.83"/>
    <n v="61"/>
    <n v="262"/>
    <n v="52.557972222222219"/>
    <n v="28.198207333240578"/>
    <m/>
    <m/>
    <m/>
    <n v="36"/>
    <x v="5"/>
    <x v="6"/>
    <s v="2012-36"/>
    <x v="0"/>
  </r>
  <r>
    <s v="4-47"/>
    <d v="2012-09-03T00:00:00"/>
    <n v="653.25"/>
    <n v="0"/>
    <n v="0"/>
    <n v="329"/>
    <n v="22"/>
    <n v="14.954545454545455"/>
    <n v="324.25"/>
    <n v="10"/>
    <n v="32"/>
    <n v="32.424999999999997"/>
    <n v="20.4140625"/>
    <m/>
    <m/>
    <m/>
    <n v="36"/>
    <x v="5"/>
    <x v="0"/>
    <s v="2012-36"/>
    <x v="0"/>
  </r>
  <r>
    <s v="4-47"/>
    <d v="2012-09-04T00:00:00"/>
    <n v="1153.29"/>
    <n v="0"/>
    <n v="0"/>
    <n v="437.7"/>
    <n v="21"/>
    <n v="20.842857142857142"/>
    <n v="715.59"/>
    <n v="16"/>
    <n v="37"/>
    <n v="44.724375000000002"/>
    <n v="31.169999999999998"/>
    <m/>
    <m/>
    <m/>
    <n v="36"/>
    <x v="5"/>
    <x v="1"/>
    <s v="2012-36"/>
    <x v="0"/>
  </r>
  <r>
    <s v="4-47"/>
    <d v="2012-09-05T00:00:00"/>
    <n v="1037.98"/>
    <n v="0"/>
    <n v="0"/>
    <n v="886.25"/>
    <n v="32"/>
    <n v="27.6953125"/>
    <n v="150.78"/>
    <n v="8"/>
    <n v="40"/>
    <n v="18.8475"/>
    <n v="25.925750000000001"/>
    <m/>
    <m/>
    <m/>
    <n v="36"/>
    <x v="5"/>
    <x v="2"/>
    <s v="2012-36"/>
    <x v="0"/>
  </r>
  <r>
    <s v="4-47"/>
    <d v="2012-09-06T00:00:00"/>
    <n v="1203.6300000000001"/>
    <n v="0"/>
    <n v="0"/>
    <n v="564.95000000000005"/>
    <n v="32"/>
    <n v="17.654687500000001"/>
    <n v="638.67999999999995"/>
    <n v="11"/>
    <n v="43"/>
    <n v="58.061818181818175"/>
    <n v="27.991395348837212"/>
    <m/>
    <m/>
    <m/>
    <n v="36"/>
    <x v="5"/>
    <x v="3"/>
    <s v="2012-36"/>
    <x v="0"/>
  </r>
  <r>
    <s v="4-47"/>
    <d v="2012-09-07T00:00:00"/>
    <n v="1347.09"/>
    <n v="0"/>
    <n v="0"/>
    <n v="759"/>
    <n v="39"/>
    <n v="19.46153846153846"/>
    <n v="588.09"/>
    <n v="15"/>
    <n v="54"/>
    <n v="39.206000000000003"/>
    <n v="24.946111111111115"/>
    <m/>
    <m/>
    <m/>
    <n v="36"/>
    <x v="5"/>
    <x v="4"/>
    <s v="2012-36"/>
    <x v="0"/>
  </r>
  <r>
    <s v="4-47"/>
    <d v="2012-09-08T00:00:00"/>
    <n v="854.05"/>
    <n v="0"/>
    <n v="0"/>
    <n v="479.9"/>
    <n v="18"/>
    <n v="26.661111111111111"/>
    <n v="374.15"/>
    <n v="6"/>
    <n v="24"/>
    <n v="62.358333333333327"/>
    <n v="35.585416666666667"/>
    <m/>
    <m/>
    <m/>
    <n v="36"/>
    <x v="5"/>
    <x v="5"/>
    <s v="2012-36"/>
    <x v="0"/>
  </r>
  <r>
    <m/>
    <d v="2012-09-09T00:00:00"/>
    <n v="6249.29"/>
    <n v="3008.77"/>
    <n v="9258.06"/>
    <m/>
    <n v="164"/>
    <n v="21.211675361675358"/>
    <n v="2791.5400000000004"/>
    <n v="66"/>
    <n v="230"/>
    <n v="42.603837752525251"/>
    <n v="27.672122604435838"/>
    <m/>
    <m/>
    <m/>
    <n v="37"/>
    <x v="5"/>
    <x v="6"/>
    <s v="2012-37"/>
    <x v="0"/>
  </r>
  <r>
    <s v="4-48"/>
    <d v="2012-09-10T00:00:00"/>
    <n v="771.62"/>
    <n v="0"/>
    <n v="0"/>
    <n v="362.35"/>
    <n v="23"/>
    <n v="15.754347826086958"/>
    <n v="409.27"/>
    <n v="12"/>
    <n v="35"/>
    <n v="34.105833333333329"/>
    <n v="22.046285714285716"/>
    <n v="3"/>
    <m/>
    <m/>
    <n v="37"/>
    <x v="5"/>
    <x v="0"/>
    <s v="2012-37"/>
    <x v="0"/>
  </r>
  <r>
    <s v="4-48"/>
    <d v="2012-09-11T00:00:00"/>
    <n v="880.74"/>
    <n v="0"/>
    <n v="0"/>
    <n v="480.6"/>
    <n v="28"/>
    <n v="17.164285714285715"/>
    <n v="400.14"/>
    <n v="11"/>
    <n v="39"/>
    <n v="36.376363636363635"/>
    <n v="22.583076923076923"/>
    <n v="10.45"/>
    <m/>
    <m/>
    <n v="37"/>
    <x v="5"/>
    <x v="1"/>
    <s v="2012-37"/>
    <x v="0"/>
  </r>
  <r>
    <s v="4-48"/>
    <d v="2012-09-12T00:00:00"/>
    <n v="1363.93"/>
    <n v="0"/>
    <n v="0"/>
    <n v="765.1"/>
    <n v="32"/>
    <n v="23.909375000000001"/>
    <n v="598.83000000000004"/>
    <n v="15"/>
    <n v="47"/>
    <n v="39.922000000000004"/>
    <n v="29.019787234042553"/>
    <n v="1.4"/>
    <m/>
    <m/>
    <n v="37"/>
    <x v="5"/>
    <x v="2"/>
    <s v="2012-37"/>
    <x v="0"/>
  </r>
  <r>
    <s v="4-48"/>
    <d v="2012-09-13T00:00:00"/>
    <n v="1725.17"/>
    <n v="0"/>
    <n v="0"/>
    <n v="993.55"/>
    <n v="38"/>
    <n v="26.146052631578947"/>
    <n v="731.62"/>
    <n v="8"/>
    <n v="46"/>
    <n v="91.452500000000001"/>
    <n v="37.503695652173917"/>
    <n v="20"/>
    <m/>
    <m/>
    <n v="37"/>
    <x v="5"/>
    <x v="3"/>
    <s v="2012-37"/>
    <x v="0"/>
  </r>
  <r>
    <s v="4-48"/>
    <d v="2012-09-14T00:00:00"/>
    <n v="1231.67"/>
    <n v="0"/>
    <n v="0"/>
    <n v="942.7"/>
    <n v="45"/>
    <n v="20.948888888888892"/>
    <n v="288.97000000000003"/>
    <n v="9"/>
    <n v="54"/>
    <n v="32.107777777777784"/>
    <n v="22.808703703703706"/>
    <n v="3.2"/>
    <m/>
    <m/>
    <n v="37"/>
    <x v="5"/>
    <x v="4"/>
    <s v="2012-37"/>
    <x v="0"/>
  </r>
  <r>
    <s v="4-48"/>
    <d v="2012-09-15T00:00:00"/>
    <n v="1297.76"/>
    <n v="0"/>
    <n v="0"/>
    <n v="628.5"/>
    <n v="21"/>
    <n v="29.928571428571427"/>
    <n v="669.26"/>
    <n v="11"/>
    <n v="32"/>
    <n v="60.841818181818184"/>
    <n v="40.555"/>
    <m/>
    <m/>
    <m/>
    <n v="37"/>
    <x v="5"/>
    <x v="5"/>
    <s v="2012-37"/>
    <x v="0"/>
  </r>
  <r>
    <m/>
    <d v="2012-09-16T00:00:00"/>
    <n v="7270.89"/>
    <n v="3643.57"/>
    <n v="10914.460000000001"/>
    <m/>
    <n v="187"/>
    <n v="22.308586914901991"/>
    <n v="3098.09"/>
    <n v="66"/>
    <n v="253"/>
    <n v="49.134382154882154"/>
    <n v="29.086091537880474"/>
    <m/>
    <m/>
    <m/>
    <n v="38"/>
    <x v="5"/>
    <x v="6"/>
    <s v="2012-38"/>
    <x v="0"/>
  </r>
  <r>
    <s v="4-49"/>
    <d v="2012-09-17T00:00:00"/>
    <n v="929.33"/>
    <n v="0"/>
    <n v="0"/>
    <n v="684.05"/>
    <n v="32"/>
    <n v="21.376562499999999"/>
    <n v="245.28"/>
    <n v="6"/>
    <n v="38"/>
    <n v="40.880000000000003"/>
    <n v="24.456052631578945"/>
    <n v="28.95"/>
    <m/>
    <m/>
    <n v="38"/>
    <x v="5"/>
    <x v="0"/>
    <s v="2012-38"/>
    <x v="0"/>
  </r>
  <r>
    <s v="4-49"/>
    <d v="2012-09-18T00:00:00"/>
    <n v="1129.5"/>
    <n v="0"/>
    <n v="0"/>
    <n v="406.9"/>
    <n v="20"/>
    <n v="20.344999999999999"/>
    <n v="722.6"/>
    <n v="7"/>
    <n v="27"/>
    <n v="103.22857142857143"/>
    <n v="41.833333333333336"/>
    <n v="18.55"/>
    <m/>
    <m/>
    <n v="38"/>
    <x v="5"/>
    <x v="1"/>
    <s v="2012-38"/>
    <x v="0"/>
  </r>
  <r>
    <s v="4-49"/>
    <d v="2012-09-19T00:00:00"/>
    <n v="1728.13"/>
    <n v="0"/>
    <n v="0"/>
    <n v="1213.95"/>
    <n v="31"/>
    <n v="39.159677419354843"/>
    <n v="514.17999999999995"/>
    <n v="14"/>
    <n v="45"/>
    <n v="36.727142857142852"/>
    <n v="38.402888888888889"/>
    <n v="16.95"/>
    <m/>
    <m/>
    <n v="38"/>
    <x v="5"/>
    <x v="2"/>
    <s v="2012-38"/>
    <x v="0"/>
  </r>
  <r>
    <s v="4-49"/>
    <d v="2012-09-20T00:00:00"/>
    <n v="1274.6600000000001"/>
    <n v="0"/>
    <n v="0"/>
    <n v="585.6"/>
    <n v="28"/>
    <n v="20.914285714285715"/>
    <n v="689.06"/>
    <n v="6"/>
    <n v="34"/>
    <n v="114.84333333333332"/>
    <n v="37.489999999999995"/>
    <n v="20"/>
    <m/>
    <m/>
    <n v="38"/>
    <x v="5"/>
    <x v="3"/>
    <s v="2012-38"/>
    <x v="0"/>
  </r>
  <r>
    <s v="4-49"/>
    <d v="2012-09-21T00:00:00"/>
    <n v="1737.3"/>
    <n v="0"/>
    <n v="0"/>
    <n v="713.15"/>
    <n v="35"/>
    <n v="20.375714285714285"/>
    <n v="1024.1500000000001"/>
    <n v="18"/>
    <n v="53"/>
    <n v="56.897222222222226"/>
    <n v="32.779245283018874"/>
    <n v="1.8"/>
    <m/>
    <m/>
    <n v="38"/>
    <x v="5"/>
    <x v="4"/>
    <s v="2012-38"/>
    <x v="0"/>
  </r>
  <r>
    <s v="4-49"/>
    <d v="2012-09-22T00:00:00"/>
    <n v="1224.46"/>
    <n v="0"/>
    <n v="0"/>
    <n v="782.25"/>
    <n v="36"/>
    <n v="21.729166666666668"/>
    <n v="442.21"/>
    <n v="9"/>
    <n v="45"/>
    <n v="49.134444444444441"/>
    <n v="27.210222222222225"/>
    <n v="3.59"/>
    <m/>
    <m/>
    <n v="38"/>
    <x v="5"/>
    <x v="5"/>
    <s v="2012-38"/>
    <x v="0"/>
  </r>
  <r>
    <m/>
    <d v="2012-09-23T00:00:00"/>
    <n v="8023.38"/>
    <n v="1856.17"/>
    <n v="9879.5499999999993"/>
    <m/>
    <n v="182"/>
    <n v="23.983401097670249"/>
    <n v="3637.48"/>
    <n v="60"/>
    <n v="242"/>
    <n v="66.95178571428572"/>
    <n v="33.695290393173714"/>
    <n v="12"/>
    <m/>
    <m/>
    <n v="39"/>
    <x v="5"/>
    <x v="6"/>
    <s v="2012-39"/>
    <x v="0"/>
  </r>
  <r>
    <s v="4-50"/>
    <d v="2012-09-24T00:00:00"/>
    <n v="607.54999999999995"/>
    <n v="0"/>
    <n v="0"/>
    <n v="501.35"/>
    <n v="25"/>
    <n v="20.054000000000002"/>
    <n v="196.2"/>
    <n v="6"/>
    <n v="31"/>
    <n v="32.699999999999996"/>
    <n v="22.501612903225805"/>
    <m/>
    <m/>
    <m/>
    <n v="39"/>
    <x v="5"/>
    <x v="0"/>
    <s v="2012-39"/>
    <x v="0"/>
  </r>
  <r>
    <s v="4-50"/>
    <d v="2012-09-25T00:00:00"/>
    <n v="875.95"/>
    <n v="0"/>
    <n v="0"/>
    <n v="678.95"/>
    <n v="30"/>
    <n v="22.631666666666668"/>
    <n v="197"/>
    <n v="7"/>
    <n v="37"/>
    <n v="28.142857142857142"/>
    <n v="23.674324324324324"/>
    <m/>
    <m/>
    <m/>
    <n v="39"/>
    <x v="5"/>
    <x v="1"/>
    <s v="2012-39"/>
    <x v="0"/>
  </r>
  <r>
    <s v="4-50"/>
    <d v="2012-09-26T00:00:00"/>
    <n v="934.4"/>
    <n v="0"/>
    <n v="0"/>
    <n v="727.85"/>
    <n v="20"/>
    <n v="36.392499999999998"/>
    <n v="206.55"/>
    <n v="7"/>
    <n v="27"/>
    <n v="29.50714285714286"/>
    <n v="34.607407407407408"/>
    <m/>
    <m/>
    <m/>
    <n v="39"/>
    <x v="5"/>
    <x v="2"/>
    <s v="2012-39"/>
    <x v="0"/>
  </r>
  <r>
    <s v="4-50"/>
    <d v="2012-09-27T00:00:00"/>
    <n v="1272.73"/>
    <n v="0"/>
    <n v="0"/>
    <n v="613.15"/>
    <n v="37"/>
    <n v="16.57162162162162"/>
    <n v="659.58"/>
    <n v="9"/>
    <n v="46"/>
    <n v="73.286666666666676"/>
    <n v="27.66804347826087"/>
    <m/>
    <m/>
    <m/>
    <n v="39"/>
    <x v="5"/>
    <x v="3"/>
    <s v="2012-39"/>
    <x v="0"/>
  </r>
  <r>
    <s v="4-50"/>
    <d v="2012-09-28T00:00:00"/>
    <n v="1409.95"/>
    <n v="0"/>
    <n v="0"/>
    <n v="683.2"/>
    <n v="38"/>
    <n v="17.978947368421053"/>
    <n v="726.75"/>
    <n v="17"/>
    <n v="55"/>
    <n v="42.75"/>
    <n v="25.635454545454547"/>
    <m/>
    <m/>
    <m/>
    <n v="39"/>
    <x v="5"/>
    <x v="4"/>
    <s v="2012-39"/>
    <x v="0"/>
  </r>
  <r>
    <s v="4-50"/>
    <d v="2012-09-29T00:00:00"/>
    <n v="1300"/>
    <n v="0"/>
    <n v="0"/>
    <n v="500"/>
    <n v="20"/>
    <n v="25"/>
    <n v="800"/>
    <n v="16"/>
    <n v="36"/>
    <n v="50"/>
    <n v="36.111111111111114"/>
    <m/>
    <m/>
    <m/>
    <n v="39"/>
    <x v="5"/>
    <x v="5"/>
    <s v="2012-39"/>
    <x v="0"/>
  </r>
  <r>
    <m/>
    <d v="2012-09-30T00:00:00"/>
    <n v="6400.58"/>
    <n v="4295.58"/>
    <n v="10696.16"/>
    <m/>
    <n v="170"/>
    <n v="23.104789276118225"/>
    <n v="2786.08"/>
    <n v="62"/>
    <n v="232"/>
    <n v="42.731111111111112"/>
    <n v="28.366325628297343"/>
    <m/>
    <m/>
    <m/>
    <n v="40"/>
    <x v="5"/>
    <x v="6"/>
    <s v="2012-40"/>
    <x v="0"/>
  </r>
  <r>
    <s v="4-51"/>
    <d v="2012-10-01T00:00:00"/>
    <n v="0"/>
    <n v="0"/>
    <n v="0"/>
    <n v="0"/>
    <n v="0"/>
    <n v="0"/>
    <n v="0"/>
    <n v="0"/>
    <n v="0"/>
    <n v="0"/>
    <n v="0"/>
    <s v="Mon Tues till combined"/>
    <m/>
    <m/>
    <n v="40"/>
    <x v="5"/>
    <x v="0"/>
    <s v="2012-40"/>
    <x v="0"/>
  </r>
  <r>
    <s v="4-51"/>
    <d v="2012-10-02T00:00:00"/>
    <n v="1795.24"/>
    <n v="0"/>
    <n v="0"/>
    <n v="1613.9"/>
    <n v="47"/>
    <n v="34.338297872340426"/>
    <n v="181.34"/>
    <n v="10"/>
    <n v="57"/>
    <n v="18.134"/>
    <n v="31.49543859649123"/>
    <m/>
    <m/>
    <m/>
    <n v="40"/>
    <x v="5"/>
    <x v="1"/>
    <s v="2012-40"/>
    <x v="0"/>
  </r>
  <r>
    <s v="4-51"/>
    <d v="2012-10-03T00:00:00"/>
    <n v="1571.37"/>
    <n v="0"/>
    <n v="0"/>
    <n v="1197.3"/>
    <n v="35"/>
    <n v="34.208571428571425"/>
    <n v="374.07"/>
    <n v="9"/>
    <n v="44"/>
    <n v="41.563333333333333"/>
    <n v="35.712954545454544"/>
    <m/>
    <m/>
    <m/>
    <n v="40"/>
    <x v="5"/>
    <x v="2"/>
    <s v="2012-40"/>
    <x v="0"/>
  </r>
  <r>
    <s v="4-51"/>
    <d v="2012-10-04T00:00:00"/>
    <n v="1853.11"/>
    <n v="0"/>
    <n v="0"/>
    <n v="732.05"/>
    <n v="29"/>
    <n v="25.243103448275861"/>
    <n v="1121.06"/>
    <n v="11"/>
    <n v="40"/>
    <n v="101.91454545454545"/>
    <n v="46.327749999999995"/>
    <m/>
    <m/>
    <m/>
    <n v="40"/>
    <x v="5"/>
    <x v="3"/>
    <s v="2012-40"/>
    <x v="0"/>
  </r>
  <r>
    <s v="4-51"/>
    <d v="2012-10-05T00:00:00"/>
    <n v="1714.68"/>
    <n v="0"/>
    <n v="0"/>
    <n v="1159.75"/>
    <n v="53"/>
    <n v="21.882075471698112"/>
    <n v="554.92999999999995"/>
    <n v="12"/>
    <n v="65"/>
    <n v="46.244166666666665"/>
    <n v="26.379692307692306"/>
    <m/>
    <m/>
    <m/>
    <n v="40"/>
    <x v="5"/>
    <x v="4"/>
    <s v="2012-40"/>
    <x v="0"/>
  </r>
  <r>
    <s v="4-51"/>
    <d v="2012-10-06T00:00:00"/>
    <n v="755.61"/>
    <n v="0"/>
    <n v="0"/>
    <n v="482.35"/>
    <n v="26"/>
    <n v="18.551923076923078"/>
    <n v="273.26"/>
    <n v="6"/>
    <n v="32"/>
    <n v="45.543333333333329"/>
    <n v="23.6128125"/>
    <m/>
    <m/>
    <m/>
    <n v="40"/>
    <x v="5"/>
    <x v="5"/>
    <s v="2012-40"/>
    <x v="0"/>
  </r>
  <r>
    <m/>
    <d v="2012-10-07T00:00:00"/>
    <n v="7690.0099999999993"/>
    <n v="3343.93"/>
    <n v="11033.939999999999"/>
    <m/>
    <n v="190"/>
    <n v="22.37066188296815"/>
    <n v="2504.66"/>
    <n v="48"/>
    <n v="238"/>
    <n v="42.233229797979796"/>
    <n v="27.254774658273011"/>
    <m/>
    <m/>
    <m/>
    <n v="41"/>
    <x v="5"/>
    <x v="6"/>
    <s v="2012-41"/>
    <x v="0"/>
  </r>
  <r>
    <s v="4-52"/>
    <d v="2012-10-08T00:00:00"/>
    <n v="516.87"/>
    <n v="0"/>
    <n v="0"/>
    <n v="240.45"/>
    <n v="22"/>
    <n v="10.929545454545455"/>
    <n v="276.42"/>
    <n v="8"/>
    <n v="30"/>
    <n v="34.552500000000002"/>
    <n v="17.228999999999999"/>
    <m/>
    <m/>
    <m/>
    <n v="41"/>
    <x v="5"/>
    <x v="0"/>
    <s v="2012-41"/>
    <x v="0"/>
  </r>
  <r>
    <s v="4-52"/>
    <d v="2012-10-09T00:00:00"/>
    <n v="659.47"/>
    <n v="0"/>
    <n v="0"/>
    <n v="293.14999999999998"/>
    <n v="22"/>
    <n v="13.324999999999999"/>
    <n v="366.32"/>
    <n v="11"/>
    <n v="33"/>
    <n v="33.301818181818184"/>
    <n v="19.983939393939394"/>
    <m/>
    <m/>
    <m/>
    <n v="41"/>
    <x v="5"/>
    <x v="1"/>
    <s v="2012-41"/>
    <x v="0"/>
  </r>
  <r>
    <s v="4-52"/>
    <d v="2012-10-10T00:00:00"/>
    <n v="1550.75"/>
    <n v="0"/>
    <n v="0"/>
    <n v="824"/>
    <n v="31"/>
    <n v="26.580645161290324"/>
    <n v="726.75"/>
    <n v="17"/>
    <n v="48"/>
    <n v="42.75"/>
    <n v="32.307291666666664"/>
    <m/>
    <m/>
    <m/>
    <n v="41"/>
    <x v="5"/>
    <x v="2"/>
    <s v="2012-41"/>
    <x v="0"/>
  </r>
  <r>
    <s v="4-52"/>
    <d v="2012-10-11T00:00:00"/>
    <n v="1627.87"/>
    <n v="0"/>
    <n v="0"/>
    <n v="728.25"/>
    <n v="33"/>
    <n v="22.068181818181817"/>
    <n v="899.62"/>
    <n v="12"/>
    <n v="45"/>
    <n v="74.968333333333334"/>
    <n v="36.174888888888887"/>
    <m/>
    <m/>
    <m/>
    <n v="41"/>
    <x v="5"/>
    <x v="3"/>
    <s v="2012-41"/>
    <x v="0"/>
  </r>
  <r>
    <s v="4-52"/>
    <d v="2012-10-12T00:00:00"/>
    <n v="1837.06"/>
    <n v="0"/>
    <n v="0"/>
    <n v="854.2"/>
    <n v="36"/>
    <n v="23.727777777777778"/>
    <n v="982.86"/>
    <n v="16"/>
    <n v="52"/>
    <n v="61.428750000000001"/>
    <n v="35.328076923076921"/>
    <m/>
    <m/>
    <m/>
    <n v="41"/>
    <x v="5"/>
    <x v="4"/>
    <s v="2012-41"/>
    <x v="0"/>
  </r>
  <r>
    <s v="4-52"/>
    <d v="2012-10-13T00:00:00"/>
    <n v="1087.32"/>
    <n v="0"/>
    <n v="0"/>
    <n v="354.6"/>
    <n v="13"/>
    <n v="27.276923076923079"/>
    <n v="732.72"/>
    <n v="9"/>
    <n v="22"/>
    <n v="81.413333333333341"/>
    <n v="49.423636363636369"/>
    <m/>
    <m/>
    <m/>
    <n v="41"/>
    <x v="5"/>
    <x v="5"/>
    <s v="2012-41"/>
    <x v="0"/>
  </r>
  <r>
    <m/>
    <d v="2012-10-14T00:00:00"/>
    <n v="7279.34"/>
    <n v="2967.45"/>
    <n v="10246.790000000001"/>
    <m/>
    <n v="157"/>
    <n v="20.651345548119743"/>
    <n v="3984.6900000000005"/>
    <n v="73"/>
    <n v="230"/>
    <n v="54.735789141414138"/>
    <n v="31.741138872701374"/>
    <m/>
    <m/>
    <m/>
    <n v="42"/>
    <x v="5"/>
    <x v="6"/>
    <s v="2012-42"/>
    <x v="0"/>
  </r>
  <r>
    <s v="5-01"/>
    <d v="2012-10-15T00:00:00"/>
    <n v="632.84"/>
    <n v="0"/>
    <n v="0"/>
    <n v="539.9"/>
    <n v="27"/>
    <n v="19.996296296296297"/>
    <n v="92.94"/>
    <n v="5"/>
    <n v="32"/>
    <n v="18.588000000000001"/>
    <n v="19.776249999999997"/>
    <m/>
    <m/>
    <m/>
    <n v="42"/>
    <x v="5"/>
    <x v="0"/>
    <s v="2012-42"/>
    <x v="0"/>
  </r>
  <r>
    <s v="5-01"/>
    <d v="2012-10-16T00:00:00"/>
    <n v="847.57"/>
    <n v="0"/>
    <n v="0"/>
    <n v="489"/>
    <n v="27"/>
    <n v="18.111111111111111"/>
    <n v="358.57"/>
    <n v="10"/>
    <n v="37"/>
    <n v="35.856999999999999"/>
    <n v="22.907297297297294"/>
    <m/>
    <m/>
    <m/>
    <n v="42"/>
    <x v="5"/>
    <x v="1"/>
    <s v="2012-42"/>
    <x v="0"/>
  </r>
  <r>
    <s v="5-01"/>
    <d v="2012-10-17T00:00:00"/>
    <n v="1017.11"/>
    <n v="0"/>
    <n v="0"/>
    <n v="895.25"/>
    <n v="33"/>
    <n v="27.128787878787879"/>
    <n v="121.86"/>
    <n v="4"/>
    <n v="37"/>
    <n v="30.465"/>
    <n v="27.489459459459461"/>
    <m/>
    <m/>
    <m/>
    <n v="42"/>
    <x v="5"/>
    <x v="2"/>
    <s v="2012-42"/>
    <x v="0"/>
  </r>
  <r>
    <s v="5-01"/>
    <d v="2012-10-18T00:00:00"/>
    <n v="1340.81"/>
    <n v="0"/>
    <n v="0"/>
    <n v="496.2"/>
    <n v="32"/>
    <n v="15.50625"/>
    <n v="844.61"/>
    <n v="9"/>
    <n v="41"/>
    <n v="93.845555555555563"/>
    <n v="32.702682926829269"/>
    <m/>
    <m/>
    <m/>
    <n v="42"/>
    <x v="5"/>
    <x v="3"/>
    <s v="2012-42"/>
    <x v="0"/>
  </r>
  <r>
    <s v="5-01"/>
    <d v="2012-10-19T00:00:00"/>
    <n v="1983.62"/>
    <n v="0"/>
    <n v="0"/>
    <n v="1176.8499999999999"/>
    <n v="47"/>
    <n v="25.039361702127657"/>
    <n v="806.77"/>
    <n v="12"/>
    <n v="59"/>
    <n v="67.230833333333337"/>
    <n v="33.620677966101695"/>
    <m/>
    <m/>
    <m/>
    <n v="42"/>
    <x v="5"/>
    <x v="4"/>
    <s v="2012-42"/>
    <x v="0"/>
  </r>
  <r>
    <s v="5-01"/>
    <d v="2012-10-20T00:00:00"/>
    <n v="785.86"/>
    <n v="0"/>
    <n v="0"/>
    <n v="654.46"/>
    <n v="19"/>
    <n v="34.445263157894736"/>
    <n v="131.4"/>
    <n v="6"/>
    <n v="25"/>
    <n v="21.900000000000002"/>
    <n v="31.4344"/>
    <m/>
    <m/>
    <m/>
    <n v="42"/>
    <x v="5"/>
    <x v="5"/>
    <s v="2012-42"/>
    <x v="0"/>
  </r>
  <r>
    <m/>
    <d v="2012-10-21T00:00:00"/>
    <n v="6607.8099999999995"/>
    <n v="2914.18"/>
    <n v="9521.99"/>
    <m/>
    <n v="185"/>
    <n v="23.371178357702945"/>
    <n v="2356.15"/>
    <n v="46"/>
    <n v="231"/>
    <n v="44.647731481481479"/>
    <n v="27.988461274947955"/>
    <m/>
    <m/>
    <m/>
    <n v="43"/>
    <x v="5"/>
    <x v="6"/>
    <s v="2012-43"/>
    <x v="0"/>
  </r>
  <r>
    <s v="5-02"/>
    <d v="2012-10-22T00:00:00"/>
    <n v="615.29"/>
    <n v="0"/>
    <n v="0"/>
    <n v="254.9"/>
    <n v="19"/>
    <n v="13.41578947368421"/>
    <n v="360.39"/>
    <n v="8"/>
    <n v="27"/>
    <n v="45.048749999999998"/>
    <n v="22.788518518518519"/>
    <m/>
    <m/>
    <m/>
    <n v="43"/>
    <x v="5"/>
    <x v="0"/>
    <s v="2012-43"/>
    <x v="0"/>
  </r>
  <r>
    <s v="5-02"/>
    <d v="2012-10-23T00:00:00"/>
    <n v="830.03"/>
    <n v="0"/>
    <n v="0"/>
    <n v="375.45"/>
    <n v="23"/>
    <n v="16.32391304347826"/>
    <n v="454.58"/>
    <n v="14"/>
    <n v="37"/>
    <n v="32.47"/>
    <n v="22.433243243243243"/>
    <m/>
    <m/>
    <m/>
    <n v="43"/>
    <x v="5"/>
    <x v="1"/>
    <s v="2012-43"/>
    <x v="0"/>
  </r>
  <r>
    <s v="5-02"/>
    <d v="2012-10-24T00:00:00"/>
    <n v="527.91"/>
    <n v="0"/>
    <n v="0"/>
    <n v="363.5"/>
    <n v="25"/>
    <n v="14.54"/>
    <n v="164.41"/>
    <n v="6"/>
    <n v="31"/>
    <n v="27.401666666666667"/>
    <n v="17.029354838709676"/>
    <m/>
    <m/>
    <m/>
    <n v="43"/>
    <x v="5"/>
    <x v="2"/>
    <s v="2012-43"/>
    <x v="0"/>
  </r>
  <r>
    <s v="5-02"/>
    <d v="2012-10-25T00:00:00"/>
    <n v="1511.44"/>
    <n v="0"/>
    <n v="0"/>
    <n v="648.15"/>
    <n v="33"/>
    <n v="19.640909090909091"/>
    <n v="863.29"/>
    <n v="11"/>
    <n v="44"/>
    <n v="78.480909090909094"/>
    <n v="34.350909090909092"/>
    <m/>
    <m/>
    <m/>
    <n v="43"/>
    <x v="5"/>
    <x v="3"/>
    <s v="2012-43"/>
    <x v="0"/>
  </r>
  <r>
    <s v="5-02"/>
    <d v="2012-10-26T00:00:00"/>
    <n v="1570.41"/>
    <n v="0"/>
    <n v="0"/>
    <n v="714"/>
    <n v="35"/>
    <n v="20.399999999999999"/>
    <n v="856.41"/>
    <n v="8"/>
    <n v="43"/>
    <n v="107.05125"/>
    <n v="36.521162790697673"/>
    <m/>
    <m/>
    <m/>
    <n v="43"/>
    <x v="5"/>
    <x v="4"/>
    <s v="2012-43"/>
    <x v="0"/>
  </r>
  <r>
    <s v="5-02"/>
    <d v="2012-10-27T00:00:00"/>
    <n v="897.69"/>
    <n v="0"/>
    <n v="0"/>
    <n v="643.45000000000005"/>
    <n v="24"/>
    <n v="26.810416666666669"/>
    <n v="254.24"/>
    <n v="9"/>
    <n v="33"/>
    <n v="28.248888888888889"/>
    <n v="27.202727272727273"/>
    <m/>
    <m/>
    <m/>
    <n v="43"/>
    <x v="5"/>
    <x v="5"/>
    <s v="2012-43"/>
    <x v="0"/>
  </r>
  <r>
    <m/>
    <d v="2012-10-28T00:00:00"/>
    <n v="5952.77"/>
    <n v="3237.81"/>
    <n v="9190.58"/>
    <m/>
    <n v="159"/>
    <n v="18.521838045789703"/>
    <n v="2953.3199999999997"/>
    <n v="56"/>
    <n v="215"/>
    <n v="53.116910774410769"/>
    <n v="26.720985959134243"/>
    <m/>
    <m/>
    <m/>
    <n v="44"/>
    <x v="5"/>
    <x v="6"/>
    <s v="2012-44"/>
    <x v="0"/>
  </r>
  <r>
    <s v="5-03"/>
    <d v="2012-10-29T00:00:00"/>
    <n v="701.51"/>
    <n v="0"/>
    <n v="0"/>
    <n v="401.5"/>
    <n v="30"/>
    <n v="13.383333333333333"/>
    <n v="300.01"/>
    <n v="10"/>
    <n v="40"/>
    <n v="30.000999999999998"/>
    <n v="17.537749999999999"/>
    <m/>
    <m/>
    <m/>
    <n v="44"/>
    <x v="5"/>
    <x v="0"/>
    <s v="2012-44"/>
    <x v="0"/>
  </r>
  <r>
    <s v="5-03"/>
    <d v="2012-10-30T00:00:00"/>
    <n v="600.94000000000005"/>
    <n v="0"/>
    <n v="0"/>
    <n v="271.7"/>
    <n v="22"/>
    <n v="12.35"/>
    <n v="329.24"/>
    <n v="7"/>
    <n v="29"/>
    <n v="47.034285714285716"/>
    <n v="20.722068965517245"/>
    <m/>
    <m/>
    <m/>
    <n v="44"/>
    <x v="5"/>
    <x v="1"/>
    <s v="2012-44"/>
    <x v="0"/>
  </r>
  <r>
    <s v="5-03"/>
    <d v="2012-10-31T00:00:00"/>
    <n v="1449.28"/>
    <n v="0"/>
    <n v="0"/>
    <n v="716.4"/>
    <n v="34"/>
    <n v="21.070588235294117"/>
    <n v="732.88"/>
    <n v="13"/>
    <n v="47"/>
    <n v="56.375384615384618"/>
    <n v="30.835744680851064"/>
    <m/>
    <m/>
    <m/>
    <n v="44"/>
    <x v="5"/>
    <x v="2"/>
    <s v="2012-44"/>
    <x v="0"/>
  </r>
  <r>
    <s v="5-03"/>
    <d v="2012-11-01T00:00:00"/>
    <n v="1137.5"/>
    <n v="0"/>
    <n v="0"/>
    <n v="637.16"/>
    <n v="37"/>
    <n v="17.22054054054054"/>
    <n v="500.34"/>
    <n v="9"/>
    <n v="46"/>
    <n v="55.593333333333334"/>
    <n v="24.728260869565219"/>
    <m/>
    <m/>
    <m/>
    <n v="44"/>
    <x v="5"/>
    <x v="3"/>
    <s v="2012-44"/>
    <x v="0"/>
  </r>
  <r>
    <s v="5-03"/>
    <d v="2012-11-02T00:00:00"/>
    <n v="1955.38"/>
    <n v="0"/>
    <n v="0"/>
    <n v="1277.5"/>
    <n v="43"/>
    <n v="29.709302325581394"/>
    <n v="677.88"/>
    <n v="15"/>
    <n v="58"/>
    <n v="45.192"/>
    <n v="33.713448275862071"/>
    <m/>
    <m/>
    <m/>
    <n v="44"/>
    <x v="5"/>
    <x v="4"/>
    <s v="2012-44"/>
    <x v="0"/>
  </r>
  <r>
    <s v="5-03"/>
    <d v="2012-11-03T00:00:00"/>
    <n v="875.46"/>
    <n v="0"/>
    <n v="0"/>
    <n v="654.1"/>
    <n v="27"/>
    <n v="24.225925925925928"/>
    <n v="221.36"/>
    <n v="8"/>
    <n v="35"/>
    <n v="27.67"/>
    <n v="25.013142857142856"/>
    <m/>
    <m/>
    <m/>
    <n v="44"/>
    <x v="5"/>
    <x v="5"/>
    <s v="2012-44"/>
    <x v="0"/>
  </r>
  <r>
    <m/>
    <d v="2012-11-04T00:00:00"/>
    <n v="6720.0700000000006"/>
    <n v="1796.35"/>
    <n v="8516.42"/>
    <m/>
    <n v="193"/>
    <n v="19.659948393445884"/>
    <n v="2761.71"/>
    <n v="62"/>
    <n v="255"/>
    <n v="43.644333943833942"/>
    <n v="25.425069274823077"/>
    <m/>
    <m/>
    <m/>
    <n v="45"/>
    <x v="5"/>
    <x v="6"/>
    <s v="2012-45"/>
    <x v="0"/>
  </r>
  <r>
    <s v="5-04"/>
    <d v="2012-11-05T00:00:00"/>
    <n v="948.72"/>
    <n v="0"/>
    <n v="0"/>
    <n v="460.15"/>
    <n v="29"/>
    <n v="15.867241379310345"/>
    <n v="488.57"/>
    <n v="7"/>
    <n v="36"/>
    <n v="69.795714285714283"/>
    <n v="26.353333333333335"/>
    <m/>
    <m/>
    <m/>
    <n v="45"/>
    <x v="5"/>
    <x v="0"/>
    <s v="2012-45"/>
    <x v="0"/>
  </r>
  <r>
    <s v="5-04"/>
    <d v="2012-11-06T00:00:00"/>
    <n v="885.03"/>
    <n v="0"/>
    <n v="0"/>
    <n v="511.6"/>
    <n v="29"/>
    <n v="17.641379310344828"/>
    <n v="373.43"/>
    <n v="11"/>
    <n v="40"/>
    <n v="33.948181818181816"/>
    <n v="22.12575"/>
    <m/>
    <m/>
    <m/>
    <n v="45"/>
    <x v="5"/>
    <x v="1"/>
    <s v="2012-45"/>
    <x v="0"/>
  </r>
  <r>
    <s v="5-04"/>
    <d v="2012-11-07T00:00:00"/>
    <n v="793.22"/>
    <n v="0"/>
    <n v="0"/>
    <n v="539.65"/>
    <n v="33"/>
    <n v="16.353030303030302"/>
    <n v="253.57"/>
    <n v="9"/>
    <n v="42"/>
    <n v="28.174444444444443"/>
    <n v="18.886190476190478"/>
    <m/>
    <m/>
    <m/>
    <n v="45"/>
    <x v="5"/>
    <x v="2"/>
    <s v="2012-45"/>
    <x v="0"/>
  </r>
  <r>
    <s v="5-04"/>
    <d v="2012-11-08T00:00:00"/>
    <n v="1800.54"/>
    <n v="0"/>
    <n v="0"/>
    <n v="690.3"/>
    <n v="30"/>
    <n v="23.009999999999998"/>
    <n v="1123.24"/>
    <n v="11"/>
    <n v="41"/>
    <n v="102.11272727272727"/>
    <n v="44.23268292682927"/>
    <m/>
    <m/>
    <m/>
    <n v="45"/>
    <x v="5"/>
    <x v="3"/>
    <s v="2012-45"/>
    <x v="0"/>
  </r>
  <r>
    <s v="5-04"/>
    <d v="2012-11-09T00:00:00"/>
    <n v="1450.28"/>
    <n v="0"/>
    <n v="0"/>
    <n v="1222.55"/>
    <n v="48"/>
    <n v="25.469791666666666"/>
    <n v="227.73"/>
    <n v="7"/>
    <n v="55"/>
    <n v="32.532857142857139"/>
    <n v="26.368727272727273"/>
    <m/>
    <m/>
    <m/>
    <n v="45"/>
    <x v="5"/>
    <x v="4"/>
    <s v="2012-45"/>
    <x v="0"/>
  </r>
  <r>
    <s v="5-04"/>
    <d v="2012-11-10T00:00:00"/>
    <n v="1101.58"/>
    <n v="0"/>
    <n v="0"/>
    <n v="497.9"/>
    <n v="23"/>
    <n v="21.64782608695652"/>
    <n v="603.67999999999995"/>
    <n v="11"/>
    <n v="34"/>
    <n v="54.879999999999995"/>
    <n v="32.399411764705881"/>
    <m/>
    <m/>
    <m/>
    <n v="45"/>
    <x v="5"/>
    <x v="5"/>
    <s v="2012-45"/>
    <x v="0"/>
  </r>
  <r>
    <m/>
    <d v="2012-11-11T00:00:00"/>
    <n v="6979.37"/>
    <n v="2875.24"/>
    <n v="9854.61"/>
    <m/>
    <n v="192"/>
    <n v="19.99821145771811"/>
    <n v="3070.22"/>
    <n v="56"/>
    <n v="248"/>
    <n v="53.573987493987495"/>
    <n v="28.394349295631041"/>
    <m/>
    <m/>
    <m/>
    <n v="46"/>
    <x v="5"/>
    <x v="6"/>
    <s v="2012-46"/>
    <x v="0"/>
  </r>
  <r>
    <s v="5-05"/>
    <d v="2012-11-12T00:00:00"/>
    <n v="774.36"/>
    <n v="0"/>
    <n v="0"/>
    <n v="465.35"/>
    <n v="28"/>
    <n v="16.619642857142857"/>
    <n v="309.11"/>
    <n v="11"/>
    <n v="39"/>
    <n v="28.100909090909092"/>
    <n v="19.85794871794872"/>
    <m/>
    <m/>
    <m/>
    <n v="46"/>
    <x v="5"/>
    <x v="0"/>
    <s v="2012-46"/>
    <x v="0"/>
  </r>
  <r>
    <s v="5-05"/>
    <d v="2012-11-13T00:00:00"/>
    <n v="505.82"/>
    <n v="0"/>
    <n v="0"/>
    <n v="334.55"/>
    <n v="24"/>
    <n v="13.939583333333333"/>
    <n v="171.27"/>
    <n v="6"/>
    <n v="30"/>
    <n v="28.545000000000002"/>
    <n v="16.860666666666667"/>
    <m/>
    <m/>
    <m/>
    <n v="46"/>
    <x v="5"/>
    <x v="1"/>
    <s v="2012-46"/>
    <x v="0"/>
  </r>
  <r>
    <s v="5-05"/>
    <d v="2012-11-14T00:00:00"/>
    <n v="692.18"/>
    <n v="0"/>
    <n v="0"/>
    <n v="443.35"/>
    <n v="24"/>
    <n v="18.472916666666666"/>
    <n v="248.83"/>
    <n v="8"/>
    <n v="32"/>
    <n v="31.103750000000002"/>
    <n v="21.630625000000002"/>
    <m/>
    <m/>
    <m/>
    <n v="46"/>
    <x v="5"/>
    <x v="2"/>
    <s v="2012-46"/>
    <x v="0"/>
  </r>
  <r>
    <s v="5-05"/>
    <d v="2012-11-15T00:00:00"/>
    <n v="1246.3900000000001"/>
    <n v="0"/>
    <n v="0"/>
    <n v="780.35"/>
    <n v="33"/>
    <n v="23.646969696969698"/>
    <n v="468.94"/>
    <n v="8"/>
    <n v="41"/>
    <n v="58.6175"/>
    <n v="30.470487804878047"/>
    <m/>
    <m/>
    <m/>
    <n v="46"/>
    <x v="5"/>
    <x v="3"/>
    <s v="2012-46"/>
    <x v="0"/>
  </r>
  <r>
    <s v="5-05"/>
    <d v="2012-11-16T00:00:00"/>
    <n v="1559.71"/>
    <n v="0"/>
    <n v="0"/>
    <n v="717.7"/>
    <n v="30"/>
    <n v="23.923333333333336"/>
    <n v="842.01"/>
    <n v="15"/>
    <n v="45"/>
    <n v="56.134"/>
    <n v="34.660222222222224"/>
    <m/>
    <m/>
    <m/>
    <n v="46"/>
    <x v="5"/>
    <x v="4"/>
    <s v="2012-46"/>
    <x v="0"/>
  </r>
  <r>
    <s v="5-05"/>
    <d v="2012-11-17T00:00:00"/>
    <n v="1531.69"/>
    <n v="0"/>
    <n v="0"/>
    <n v="573.45000000000005"/>
    <n v="24"/>
    <n v="23.893750000000001"/>
    <n v="958.24"/>
    <n v="14"/>
    <n v="38"/>
    <n v="68.445714285714288"/>
    <n v="40.307631578947372"/>
    <m/>
    <m/>
    <m/>
    <n v="46"/>
    <x v="5"/>
    <x v="5"/>
    <s v="2012-46"/>
    <x v="0"/>
  </r>
  <r>
    <m/>
    <d v="2012-11-18T00:00:00"/>
    <n v="6310.15"/>
    <n v="5755.16"/>
    <n v="12065.31"/>
    <m/>
    <n v="163"/>
    <n v="20.082699314574313"/>
    <n v="2998.4"/>
    <n v="62"/>
    <n v="225"/>
    <n v="45.157812229437233"/>
    <n v="27.29793033177717"/>
    <m/>
    <m/>
    <m/>
    <n v="47"/>
    <x v="5"/>
    <x v="6"/>
    <s v="2012-47"/>
    <x v="0"/>
  </r>
  <r>
    <s v="5-06"/>
    <d v="2012-11-19T00:00:00"/>
    <n v="651.77"/>
    <n v="0"/>
    <n v="0"/>
    <n v="340.95"/>
    <n v="27"/>
    <n v="12.627777777777778"/>
    <n v="310.82"/>
    <n v="8"/>
    <n v="35"/>
    <n v="38.852499999999999"/>
    <n v="18.622"/>
    <m/>
    <m/>
    <m/>
    <n v="47"/>
    <x v="5"/>
    <x v="0"/>
    <s v="2012-47"/>
    <x v="0"/>
  </r>
  <r>
    <s v="5-06"/>
    <d v="2012-11-20T00:00:00"/>
    <n v="876.3"/>
    <n v="0"/>
    <n v="0"/>
    <n v="519.85"/>
    <n v="35"/>
    <n v="14.852857142857143"/>
    <n v="353.45"/>
    <n v="9"/>
    <n v="44"/>
    <n v="39.272222222222219"/>
    <n v="19.847727272727273"/>
    <m/>
    <m/>
    <m/>
    <n v="47"/>
    <x v="5"/>
    <x v="1"/>
    <s v="2012-47"/>
    <x v="0"/>
  </r>
  <r>
    <s v="5-06"/>
    <d v="2012-11-21T00:00:00"/>
    <n v="589.65"/>
    <n v="0"/>
    <n v="0"/>
    <n v="296.60000000000002"/>
    <n v="16"/>
    <n v="18.537500000000001"/>
    <n v="293.05"/>
    <n v="7"/>
    <n v="23"/>
    <n v="41.864285714285714"/>
    <n v="25.636956521739133"/>
    <m/>
    <m/>
    <m/>
    <n v="47"/>
    <x v="5"/>
    <x v="2"/>
    <s v="2012-47"/>
    <x v="0"/>
  </r>
  <r>
    <s v="5-06"/>
    <d v="2012-11-22T00:00:00"/>
    <n v="1508.23"/>
    <n v="0"/>
    <n v="0"/>
    <n v="567.4"/>
    <n v="27"/>
    <n v="21.014814814814812"/>
    <n v="940.83"/>
    <n v="11"/>
    <n v="38"/>
    <n v="85.53"/>
    <n v="39.690263157894741"/>
    <m/>
    <m/>
    <m/>
    <n v="47"/>
    <x v="5"/>
    <x v="3"/>
    <s v="2012-47"/>
    <x v="0"/>
  </r>
  <r>
    <s v="5-06"/>
    <d v="2012-11-23T00:00:00"/>
    <n v="1472.5"/>
    <n v="0"/>
    <n v="0"/>
    <n v="934.1"/>
    <n v="41"/>
    <n v="22.782926829268295"/>
    <n v="538.4"/>
    <n v="12"/>
    <n v="53"/>
    <n v="44.866666666666667"/>
    <n v="27.783018867924529"/>
    <m/>
    <m/>
    <m/>
    <n v="47"/>
    <x v="5"/>
    <x v="4"/>
    <s v="2012-47"/>
    <x v="0"/>
  </r>
  <r>
    <s v="5-06"/>
    <d v="2012-11-24T00:00:00"/>
    <n v="2456.61"/>
    <n v="0"/>
    <n v="0"/>
    <n v="566.4"/>
    <n v="26"/>
    <n v="21.784615384615385"/>
    <n v="1890.21"/>
    <n v="18"/>
    <n v="44"/>
    <n v="105.01166666666667"/>
    <n v="55.832045454545458"/>
    <m/>
    <m/>
    <m/>
    <n v="47"/>
    <x v="5"/>
    <x v="5"/>
    <s v="2012-47"/>
    <x v="0"/>
  </r>
  <r>
    <m/>
    <d v="2012-11-25T00:00:00"/>
    <n v="7555.0599999999995"/>
    <n v="1881.2"/>
    <n v="9436.26"/>
    <m/>
    <n v="172"/>
    <n v="18.60008199155557"/>
    <n v="4326.76"/>
    <n v="65"/>
    <n v="237"/>
    <n v="59.232890211640211"/>
    <n v="31.235335212471856"/>
    <m/>
    <m/>
    <m/>
    <n v="48"/>
    <x v="5"/>
    <x v="6"/>
    <s v="2012-48"/>
    <x v="0"/>
  </r>
  <r>
    <s v="5-07"/>
    <d v="2012-11-26T00:00:00"/>
    <n v="650.29999999999995"/>
    <n v="0"/>
    <n v="0"/>
    <n v="514.9"/>
    <n v="27"/>
    <n v="19.07037037037037"/>
    <n v="135.4"/>
    <n v="4"/>
    <n v="31"/>
    <n v="33.85"/>
    <n v="20.977419354838709"/>
    <m/>
    <m/>
    <m/>
    <n v="48"/>
    <x v="5"/>
    <x v="0"/>
    <s v="2012-48"/>
    <x v="0"/>
  </r>
  <r>
    <s v="5-07"/>
    <d v="2012-11-27T00:00:00"/>
    <n v="619.22"/>
    <n v="0"/>
    <n v="0"/>
    <n v="455.35"/>
    <n v="25"/>
    <n v="18.214000000000002"/>
    <n v="163.87"/>
    <n v="7"/>
    <n v="32"/>
    <n v="23.41"/>
    <n v="19.350625000000001"/>
    <m/>
    <m/>
    <m/>
    <n v="48"/>
    <x v="5"/>
    <x v="1"/>
    <s v="2012-48"/>
    <x v="0"/>
  </r>
  <r>
    <s v="5-07"/>
    <d v="2012-11-28T00:00:00"/>
    <n v="924.2"/>
    <n v="0"/>
    <n v="0"/>
    <n v="689.35"/>
    <n v="25"/>
    <n v="27.574000000000002"/>
    <n v="234.85"/>
    <n v="7"/>
    <n v="32"/>
    <n v="33.549999999999997"/>
    <n v="28.881250000000001"/>
    <m/>
    <m/>
    <m/>
    <n v="48"/>
    <x v="5"/>
    <x v="2"/>
    <s v="2012-48"/>
    <x v="0"/>
  </r>
  <r>
    <s v="5-07"/>
    <d v="2012-11-29T00:00:00"/>
    <n v="1177.1099999999999"/>
    <n v="0"/>
    <n v="0"/>
    <n v="572.04999999999995"/>
    <n v="22"/>
    <n v="26.002272727272725"/>
    <n v="605.05999999999995"/>
    <n v="11"/>
    <n v="33"/>
    <n v="55.00545454545454"/>
    <n v="35.669999999999995"/>
    <m/>
    <m/>
    <m/>
    <n v="48"/>
    <x v="5"/>
    <x v="3"/>
    <s v="2012-48"/>
    <x v="0"/>
  </r>
  <r>
    <s v="5-07"/>
    <d v="2012-11-30T00:00:00"/>
    <n v="1700.17"/>
    <n v="0"/>
    <n v="0"/>
    <n v="1210"/>
    <n v="43"/>
    <n v="28.13953488372093"/>
    <n v="490.17"/>
    <n v="12"/>
    <n v="55"/>
    <n v="40.847500000000004"/>
    <n v="30.912181818181818"/>
    <m/>
    <m/>
    <m/>
    <n v="48"/>
    <x v="5"/>
    <x v="4"/>
    <s v="2012-48"/>
    <x v="0"/>
  </r>
  <r>
    <s v="5-07"/>
    <d v="2012-12-01T00:00:00"/>
    <n v="1602.52"/>
    <n v="0"/>
    <n v="0"/>
    <n v="582.75"/>
    <n v="16"/>
    <n v="36.421875"/>
    <n v="1019.77"/>
    <n v="12"/>
    <n v="28"/>
    <n v="84.980833333333337"/>
    <n v="57.232857142857142"/>
    <m/>
    <m/>
    <m/>
    <n v="48"/>
    <x v="5"/>
    <x v="5"/>
    <s v="2012-48"/>
    <x v="1"/>
  </r>
  <r>
    <m/>
    <d v="2012-12-02T00:00:00"/>
    <n v="6673.52"/>
    <n v="3183.13"/>
    <n v="9856.6500000000015"/>
    <m/>
    <n v="158"/>
    <n v="25.903675496894"/>
    <n v="2649.12"/>
    <n v="53"/>
    <n v="211"/>
    <n v="45.273964646464641"/>
    <n v="32.170722219312943"/>
    <m/>
    <m/>
    <m/>
    <n v="49"/>
    <x v="5"/>
    <x v="6"/>
    <s v="2012-49"/>
    <x v="1"/>
  </r>
  <r>
    <s v="5-08"/>
    <d v="2012-12-03T00:00:00"/>
    <n v="564.73"/>
    <n v="0"/>
    <n v="0"/>
    <n v="425.25"/>
    <n v="24"/>
    <n v="17.71875"/>
    <n v="139.47999999999999"/>
    <n v="4"/>
    <n v="28"/>
    <n v="34.869999999999997"/>
    <n v="20.168928571428573"/>
    <m/>
    <m/>
    <m/>
    <n v="49"/>
    <x v="5"/>
    <x v="0"/>
    <s v="2012-49"/>
    <x v="1"/>
  </r>
  <r>
    <s v="5-08"/>
    <d v="2012-12-04T00:00:00"/>
    <n v="759.48"/>
    <n v="0"/>
    <n v="0"/>
    <n v="470.85"/>
    <n v="23"/>
    <n v="20.471739130434784"/>
    <n v="288.63"/>
    <n v="7"/>
    <n v="30"/>
    <n v="41.232857142857142"/>
    <n v="25.315999999999999"/>
    <m/>
    <m/>
    <m/>
    <n v="49"/>
    <x v="5"/>
    <x v="1"/>
    <s v="2012-49"/>
    <x v="1"/>
  </r>
  <r>
    <s v="5-08"/>
    <d v="2012-12-05T00:00:00"/>
    <n v="1046.69"/>
    <n v="0"/>
    <n v="0"/>
    <n v="718.6"/>
    <n v="35"/>
    <n v="20.531428571428574"/>
    <n v="328.09"/>
    <n v="7"/>
    <n v="42"/>
    <n v="46.87"/>
    <n v="24.921190476190478"/>
    <m/>
    <m/>
    <m/>
    <n v="49"/>
    <x v="5"/>
    <x v="2"/>
    <s v="2012-49"/>
    <x v="1"/>
  </r>
  <r>
    <s v="5-08"/>
    <d v="2012-12-06T00:00:00"/>
    <n v="2008.26"/>
    <n v="0"/>
    <n v="0"/>
    <n v="804.9"/>
    <n v="31"/>
    <n v="25.964516129032258"/>
    <n v="120.36"/>
    <n v="15"/>
    <n v="46"/>
    <n v="8.0239999999999991"/>
    <n v="20.114347826086956"/>
    <m/>
    <m/>
    <m/>
    <n v="49"/>
    <x v="5"/>
    <x v="3"/>
    <s v="2012-49"/>
    <x v="1"/>
  </r>
  <r>
    <s v="5-08"/>
    <d v="2012-12-07T00:00:00"/>
    <n v="1442.64"/>
    <n v="0"/>
    <n v="0"/>
    <n v="1253.8800000000001"/>
    <n v="42"/>
    <n v="29.854285714285716"/>
    <n v="188.76"/>
    <n v="6"/>
    <n v="48"/>
    <n v="31.459999999999997"/>
    <n v="30.055000000000003"/>
    <m/>
    <m/>
    <m/>
    <n v="49"/>
    <x v="5"/>
    <x v="4"/>
    <s v="2012-49"/>
    <x v="1"/>
  </r>
  <r>
    <s v="5-08"/>
    <d v="2012-12-08T00:00:00"/>
    <n v="723.82"/>
    <n v="0"/>
    <n v="0"/>
    <n v="411.45"/>
    <n v="26"/>
    <n v="15.824999999999999"/>
    <n v="312.37"/>
    <n v="7"/>
    <n v="33"/>
    <n v="44.624285714285712"/>
    <n v="21.933939393939394"/>
    <m/>
    <m/>
    <m/>
    <n v="49"/>
    <x v="5"/>
    <x v="5"/>
    <s v="2012-49"/>
    <x v="1"/>
  </r>
  <r>
    <m/>
    <d v="2012-12-09T00:00:00"/>
    <n v="6545.62"/>
    <n v="4309.8900000000003"/>
    <n v="10855.51"/>
    <m/>
    <n v="181"/>
    <n v="21.727619924196887"/>
    <n v="1377.69"/>
    <n v="46"/>
    <n v="227"/>
    <n v="34.513523809523811"/>
    <n v="23.751567711274234"/>
    <m/>
    <m/>
    <m/>
    <n v="50"/>
    <x v="5"/>
    <x v="6"/>
    <s v="2012-50"/>
    <x v="1"/>
  </r>
  <r>
    <s v="5-09"/>
    <d v="2012-12-10T00:00:00"/>
    <n v="1439.67"/>
    <n v="0"/>
    <n v="0"/>
    <n v="614.25"/>
    <n v="23"/>
    <n v="26.706521739130434"/>
    <n v="825.42"/>
    <n v="10"/>
    <n v="33"/>
    <n v="82.542000000000002"/>
    <n v="43.626363636363635"/>
    <m/>
    <m/>
    <m/>
    <n v="50"/>
    <x v="5"/>
    <x v="0"/>
    <s v="2012-50"/>
    <x v="1"/>
  </r>
  <r>
    <s v="5-09"/>
    <d v="2012-12-11T00:00:00"/>
    <n v="831.48"/>
    <n v="0"/>
    <n v="0"/>
    <n v="569.6"/>
    <n v="31"/>
    <n v="18.374193548387098"/>
    <n v="261.88"/>
    <n v="10"/>
    <n v="41"/>
    <n v="26.187999999999999"/>
    <n v="20.28"/>
    <m/>
    <m/>
    <m/>
    <n v="50"/>
    <x v="5"/>
    <x v="1"/>
    <s v="2012-50"/>
    <x v="1"/>
  </r>
  <r>
    <s v="5-09"/>
    <d v="2012-12-12T00:00:00"/>
    <n v="1092.28"/>
    <n v="0"/>
    <n v="0"/>
    <n v="1064.4000000000001"/>
    <n v="37"/>
    <n v="28.767567567567571"/>
    <n v="27.73"/>
    <n v="2"/>
    <n v="39"/>
    <n v="13.865"/>
    <n v="28.003333333333337"/>
    <m/>
    <m/>
    <m/>
    <n v="50"/>
    <x v="5"/>
    <x v="2"/>
    <s v="2012-50"/>
    <x v="1"/>
  </r>
  <r>
    <s v="5-09"/>
    <d v="2012-12-13T00:00:00"/>
    <n v="2117.65"/>
    <n v="0"/>
    <n v="0"/>
    <n v="679.35"/>
    <n v="32"/>
    <n v="21.229687500000001"/>
    <n v="1438.3"/>
    <n v="14"/>
    <n v="46"/>
    <n v="102.73571428571428"/>
    <n v="46.035869565217396"/>
    <m/>
    <m/>
    <m/>
    <n v="50"/>
    <x v="5"/>
    <x v="3"/>
    <s v="2012-50"/>
    <x v="1"/>
  </r>
  <r>
    <s v="5-09"/>
    <d v="2012-12-14T00:00:00"/>
    <n v="2218.2800000000002"/>
    <n v="0"/>
    <n v="0"/>
    <n v="954.1"/>
    <n v="38"/>
    <n v="25.107894736842105"/>
    <n v="1264.18"/>
    <n v="21"/>
    <n v="59"/>
    <n v="60.199047619047619"/>
    <n v="37.597966101694915"/>
    <m/>
    <m/>
    <m/>
    <n v="50"/>
    <x v="5"/>
    <x v="4"/>
    <s v="2012-50"/>
    <x v="1"/>
  </r>
  <r>
    <s v="5-09"/>
    <d v="2012-12-15T00:00:00"/>
    <n v="1329.54"/>
    <n v="0"/>
    <n v="0"/>
    <n v="719.65"/>
    <n v="24"/>
    <n v="29.985416666666666"/>
    <n v="609.89"/>
    <n v="7"/>
    <n v="31"/>
    <n v="87.127142857142857"/>
    <n v="42.888387096774196"/>
    <m/>
    <m/>
    <m/>
    <n v="50"/>
    <x v="5"/>
    <x v="5"/>
    <s v="2012-50"/>
    <x v="1"/>
  </r>
  <r>
    <m/>
    <d v="2012-12-16T00:00:00"/>
    <n v="9028.9000000000015"/>
    <n v="3618.25"/>
    <n v="12647.150000000001"/>
    <m/>
    <n v="185"/>
    <n v="25.028546959765645"/>
    <n v="4427.4000000000005"/>
    <n v="64"/>
    <n v="249"/>
    <n v="62.109484126984135"/>
    <n v="36.405319955563904"/>
    <m/>
    <m/>
    <m/>
    <n v="51"/>
    <x v="5"/>
    <x v="6"/>
    <s v="2012-51"/>
    <x v="1"/>
  </r>
  <r>
    <s v="5-10"/>
    <d v="2012-12-17T00:00:00"/>
    <n v="1192.58"/>
    <n v="0"/>
    <n v="0"/>
    <n v="417.75"/>
    <n v="23"/>
    <n v="18.163043478260871"/>
    <n v="774.83"/>
    <n v="17"/>
    <n v="40"/>
    <n v="45.578235294117647"/>
    <n v="29.814499999999999"/>
    <m/>
    <m/>
    <m/>
    <n v="51"/>
    <x v="5"/>
    <x v="0"/>
    <s v="2012-51"/>
    <x v="1"/>
  </r>
  <r>
    <s v="5-10"/>
    <d v="2012-12-18T00:00:00"/>
    <n v="1428.85"/>
    <n v="0"/>
    <n v="0"/>
    <n v="459.75"/>
    <n v="28"/>
    <n v="16.419642857142858"/>
    <n v="969.1"/>
    <n v="13"/>
    <n v="41"/>
    <n v="74.546153846153842"/>
    <n v="34.849999999999994"/>
    <m/>
    <m/>
    <m/>
    <n v="51"/>
    <x v="5"/>
    <x v="1"/>
    <s v="2012-51"/>
    <x v="1"/>
  </r>
  <r>
    <s v="5-10"/>
    <d v="2012-12-19T00:00:00"/>
    <n v="2744"/>
    <n v="0"/>
    <n v="0"/>
    <n v="1174.1500000000001"/>
    <n v="40"/>
    <n v="29.353750000000002"/>
    <n v="1569.85"/>
    <n v="15"/>
    <n v="55"/>
    <n v="104.65666666666667"/>
    <n v="49.890909090909091"/>
    <m/>
    <m/>
    <m/>
    <n v="51"/>
    <x v="5"/>
    <x v="2"/>
    <s v="2012-51"/>
    <x v="1"/>
  </r>
  <r>
    <s v="5-10"/>
    <d v="2012-12-20T00:00:00"/>
    <n v="3270.9"/>
    <n v="0"/>
    <n v="0"/>
    <n v="1955.7"/>
    <n v="44"/>
    <n v="44.447727272727271"/>
    <n v="1315.2"/>
    <n v="13"/>
    <n v="57"/>
    <n v="101.16923076923078"/>
    <n v="57.38421052631579"/>
    <m/>
    <m/>
    <m/>
    <n v="51"/>
    <x v="5"/>
    <x v="3"/>
    <s v="2012-51"/>
    <x v="1"/>
  </r>
  <r>
    <s v="5-10"/>
    <d v="2012-12-21T00:00:00"/>
    <n v="5523.73"/>
    <n v="0"/>
    <n v="0"/>
    <n v="1919.1"/>
    <n v="41"/>
    <n v="46.807317073170729"/>
    <n v="3604.63"/>
    <n v="41"/>
    <n v="82"/>
    <n v="87.917804878048784"/>
    <n v="67.362560975609753"/>
    <m/>
    <m/>
    <m/>
    <n v="51"/>
    <x v="5"/>
    <x v="4"/>
    <s v="2012-51"/>
    <x v="1"/>
  </r>
  <r>
    <s v="5-10"/>
    <d v="2012-12-22T00:00:00"/>
    <n v="5287.06"/>
    <n v="0"/>
    <n v="0"/>
    <n v="2369.3000000000002"/>
    <n v="33"/>
    <n v="71.796969696969697"/>
    <n v="2917.76"/>
    <n v="29"/>
    <n v="62"/>
    <n v="100.61241379310346"/>
    <n v="85.275161290322586"/>
    <m/>
    <m/>
    <m/>
    <n v="51"/>
    <x v="5"/>
    <x v="5"/>
    <s v="2012-51"/>
    <x v="1"/>
  </r>
  <r>
    <m/>
    <d v="2012-12-23T00:00:00"/>
    <n v="19447.12"/>
    <n v="1879.93"/>
    <n v="21327.05"/>
    <m/>
    <n v="209"/>
    <n v="37.831408396378571"/>
    <n v="11151.37"/>
    <n v="128"/>
    <n v="337"/>
    <n v="85.746750874553527"/>
    <n v="54.096223647192879"/>
    <m/>
    <m/>
    <m/>
    <n v="52"/>
    <x v="5"/>
    <x v="6"/>
    <s v="2012-52"/>
    <x v="1"/>
  </r>
  <r>
    <s v="5-11"/>
    <d v="2012-12-24T00:00:00"/>
    <n v="6900.1"/>
    <n v="0"/>
    <n v="0"/>
    <n v="3349"/>
    <n v="90"/>
    <n v="37.211111111111109"/>
    <n v="3551.1"/>
    <n v="57"/>
    <n v="147"/>
    <n v="62.3"/>
    <n v="46.939455782312926"/>
    <m/>
    <m/>
    <m/>
    <n v="52"/>
    <x v="5"/>
    <x v="0"/>
    <s v="2012-52"/>
    <x v="1"/>
  </r>
  <r>
    <s v="5-11"/>
    <d v="2012-12-25T00:00:00"/>
    <n v="0"/>
    <n v="0"/>
    <n v="0"/>
    <n v="0"/>
    <n v="0"/>
    <n v="0"/>
    <n v="0"/>
    <n v="0"/>
    <n v="0"/>
    <n v="0"/>
    <n v="0"/>
    <s v="CHRISTMAS DAY"/>
    <m/>
    <m/>
    <n v="52"/>
    <x v="5"/>
    <x v="1"/>
    <s v="2012-52"/>
    <x v="1"/>
  </r>
  <r>
    <s v="5-11"/>
    <d v="2012-12-26T00:00:00"/>
    <n v="0"/>
    <n v="0"/>
    <n v="0"/>
    <n v="0"/>
    <n v="0"/>
    <n v="0"/>
    <n v="0"/>
    <n v="0"/>
    <n v="0"/>
    <n v="0"/>
    <n v="0"/>
    <s v="BOXING DAY"/>
    <m/>
    <m/>
    <n v="52"/>
    <x v="5"/>
    <x v="2"/>
    <s v="2012-52"/>
    <x v="0"/>
  </r>
  <r>
    <s v="5-11"/>
    <d v="2012-12-27T00:00:00"/>
    <n v="0"/>
    <n v="0"/>
    <n v="0"/>
    <n v="0"/>
    <n v="0"/>
    <n v="0"/>
    <n v="0"/>
    <n v="0"/>
    <n v="0"/>
    <n v="0"/>
    <n v="0"/>
    <s v="CLOSED"/>
    <m/>
    <m/>
    <n v="52"/>
    <x v="5"/>
    <x v="3"/>
    <s v="2012-52"/>
    <x v="0"/>
  </r>
  <r>
    <s v="5-11"/>
    <d v="2012-12-28T00:00:00"/>
    <n v="0"/>
    <n v="0"/>
    <n v="0"/>
    <n v="0"/>
    <n v="0"/>
    <n v="0"/>
    <n v="0"/>
    <n v="0"/>
    <n v="0"/>
    <n v="0"/>
    <n v="0"/>
    <s v="CLOSED"/>
    <m/>
    <m/>
    <n v="52"/>
    <x v="5"/>
    <x v="4"/>
    <s v="2012-52"/>
    <x v="0"/>
  </r>
  <r>
    <s v="5-11"/>
    <d v="2012-12-29T00:00:00"/>
    <n v="0"/>
    <n v="0"/>
    <n v="0"/>
    <n v="0"/>
    <n v="0"/>
    <n v="0"/>
    <n v="0"/>
    <n v="0"/>
    <n v="0"/>
    <n v="0"/>
    <n v="0"/>
    <s v="CLOSED"/>
    <m/>
    <m/>
    <n v="52"/>
    <x v="5"/>
    <x v="5"/>
    <s v="2012-52"/>
    <x v="0"/>
  </r>
  <r>
    <m/>
    <d v="2012-12-30T00:00:00"/>
    <n v="6900.1"/>
    <n v="3946.36"/>
    <n v="10846.460000000001"/>
    <m/>
    <n v="90"/>
    <n v="6.2018518518518517"/>
    <n v="3551.1"/>
    <n v="57"/>
    <n v="147"/>
    <n v="10.383333333333333"/>
    <n v="7.8232426303854874"/>
    <m/>
    <m/>
    <m/>
    <n v="53"/>
    <x v="5"/>
    <x v="6"/>
    <s v="2012-53"/>
    <x v="0"/>
  </r>
  <r>
    <s v="5-12"/>
    <d v="2012-12-31T00:00:00"/>
    <n v="0"/>
    <n v="0"/>
    <n v="0"/>
    <n v="0"/>
    <n v="0"/>
    <n v="0"/>
    <n v="0"/>
    <n v="0"/>
    <n v="0"/>
    <n v="0"/>
    <n v="0"/>
    <s v="CLOSED"/>
    <m/>
    <m/>
    <n v="53"/>
    <x v="5"/>
    <x v="0"/>
    <s v="2012-53"/>
    <x v="0"/>
  </r>
  <r>
    <s v="5-12"/>
    <d v="2013-01-01T00:00:00"/>
    <n v="0"/>
    <n v="0"/>
    <n v="0"/>
    <n v="0"/>
    <n v="0"/>
    <n v="0"/>
    <n v="0"/>
    <n v="0"/>
    <n v="0"/>
    <n v="0"/>
    <n v="0"/>
    <s v="NEW YEARS DAY"/>
    <m/>
    <m/>
    <n v="1"/>
    <x v="6"/>
    <x v="1"/>
    <s v="2013-1"/>
    <x v="0"/>
  </r>
  <r>
    <s v="5-12"/>
    <d v="2013-01-02T00:00:00"/>
    <n v="984.45"/>
    <n v="0"/>
    <n v="0"/>
    <n v="646.1"/>
    <n v="27"/>
    <n v="23.92962962962963"/>
    <n v="348.35"/>
    <n v="9"/>
    <n v="36"/>
    <n v="38.705555555555556"/>
    <n v="27.623611111111114"/>
    <m/>
    <m/>
    <m/>
    <n v="1"/>
    <x v="6"/>
    <x v="2"/>
    <s v="2013-1"/>
    <x v="0"/>
  </r>
  <r>
    <s v="5-12"/>
    <d v="2013-01-03T00:00:00"/>
    <n v="1570.57"/>
    <n v="0"/>
    <n v="0"/>
    <n v="559.79999999999995"/>
    <n v="29"/>
    <n v="19.303448275862067"/>
    <n v="1010.77"/>
    <n v="11"/>
    <n v="40"/>
    <n v="91.88818181818182"/>
    <n v="39.264249999999997"/>
    <m/>
    <m/>
    <m/>
    <n v="1"/>
    <x v="6"/>
    <x v="3"/>
    <s v="2013-1"/>
    <x v="0"/>
  </r>
  <r>
    <s v="5-12"/>
    <d v="2013-01-04T00:00:00"/>
    <n v="1364.38"/>
    <n v="0"/>
    <n v="0"/>
    <n v="780.35"/>
    <n v="32"/>
    <n v="24.385937500000001"/>
    <n v="584.03"/>
    <n v="12"/>
    <n v="44"/>
    <n v="48.669166666666662"/>
    <n v="31.008636363636366"/>
    <m/>
    <m/>
    <m/>
    <n v="1"/>
    <x v="6"/>
    <x v="4"/>
    <s v="2013-1"/>
    <x v="0"/>
  </r>
  <r>
    <s v="5-12"/>
    <d v="2013-01-05T00:00:00"/>
    <n v="800.99"/>
    <n v="0"/>
    <n v="0"/>
    <n v="358"/>
    <n v="18"/>
    <n v="19.888888888888889"/>
    <n v="442.99"/>
    <n v="8"/>
    <n v="26"/>
    <n v="55.373750000000001"/>
    <n v="30.807307692307692"/>
    <m/>
    <m/>
    <m/>
    <n v="1"/>
    <x v="6"/>
    <x v="5"/>
    <s v="2013-1"/>
    <x v="0"/>
  </r>
  <r>
    <m/>
    <d v="2013-01-06T00:00:00"/>
    <n v="4720.3900000000003"/>
    <n v="3683.16"/>
    <n v="8403.5499999999993"/>
    <m/>
    <n v="106"/>
    <n v="14.584650715730097"/>
    <n v="2386.14"/>
    <n v="40"/>
    <n v="146"/>
    <n v="39.106109006734009"/>
    <n v="21.450634194509195"/>
    <m/>
    <m/>
    <m/>
    <n v="2"/>
    <x v="6"/>
    <x v="6"/>
    <s v="2013-2"/>
    <x v="0"/>
  </r>
  <r>
    <s v="5-13"/>
    <d v="2013-01-07T00:00:00"/>
    <n v="749.73"/>
    <n v="0"/>
    <n v="0"/>
    <n v="490.35"/>
    <n v="22"/>
    <n v="22.288636363636364"/>
    <n v="259.38"/>
    <n v="8"/>
    <n v="30"/>
    <n v="32.422499999999999"/>
    <n v="24.991"/>
    <m/>
    <m/>
    <m/>
    <n v="2"/>
    <x v="6"/>
    <x v="0"/>
    <s v="2013-2"/>
    <x v="0"/>
  </r>
  <r>
    <s v="5-13"/>
    <d v="2013-01-08T00:00:00"/>
    <n v="511.86"/>
    <n v="0"/>
    <n v="0"/>
    <n v="286.55"/>
    <n v="19"/>
    <n v="15.081578947368422"/>
    <n v="225.31"/>
    <n v="7"/>
    <n v="26"/>
    <n v="32.187142857142859"/>
    <n v="19.686923076923076"/>
    <m/>
    <m/>
    <m/>
    <n v="2"/>
    <x v="6"/>
    <x v="1"/>
    <s v="2013-2"/>
    <x v="0"/>
  </r>
  <r>
    <s v="5-13"/>
    <d v="2013-01-09T00:00:00"/>
    <n v="979.51"/>
    <n v="0"/>
    <n v="0"/>
    <n v="578.9"/>
    <n v="27"/>
    <n v="21.44074074074074"/>
    <n v="400.61"/>
    <n v="14"/>
    <n v="41"/>
    <n v="28.615000000000002"/>
    <n v="23.890487804878049"/>
    <m/>
    <m/>
    <m/>
    <n v="2"/>
    <x v="6"/>
    <x v="2"/>
    <s v="2013-2"/>
    <x v="0"/>
  </r>
  <r>
    <s v="5-13"/>
    <d v="2013-01-10T00:00:00"/>
    <n v="1920.69"/>
    <n v="0"/>
    <n v="0"/>
    <n v="619.65"/>
    <n v="20"/>
    <n v="30.982499999999998"/>
    <n v="1301.04"/>
    <n v="12"/>
    <n v="32"/>
    <n v="108.42"/>
    <n v="60.021562500000002"/>
    <m/>
    <m/>
    <m/>
    <n v="2"/>
    <x v="6"/>
    <x v="3"/>
    <s v="2013-2"/>
    <x v="0"/>
  </r>
  <r>
    <s v="5-13"/>
    <d v="2013-01-11T00:00:00"/>
    <n v="1291.8599999999999"/>
    <n v="0"/>
    <n v="0"/>
    <n v="792.7"/>
    <n v="28"/>
    <n v="28.310714285714287"/>
    <n v="499.16"/>
    <n v="17"/>
    <n v="45"/>
    <n v="29.362352941176471"/>
    <n v="28.708000000000002"/>
    <m/>
    <m/>
    <m/>
    <n v="2"/>
    <x v="6"/>
    <x v="4"/>
    <s v="2013-2"/>
    <x v="0"/>
  </r>
  <r>
    <s v="5-13"/>
    <d v="2013-01-12T00:00:00"/>
    <n v="620.92999999999995"/>
    <n v="0"/>
    <n v="0"/>
    <n v="384.55"/>
    <n v="24"/>
    <n v="16.022916666666667"/>
    <n v="236.38"/>
    <n v="6"/>
    <n v="30"/>
    <n v="39.396666666666668"/>
    <n v="20.69766666666667"/>
    <m/>
    <m/>
    <m/>
    <n v="2"/>
    <x v="6"/>
    <x v="5"/>
    <s v="2013-2"/>
    <x v="0"/>
  </r>
  <r>
    <m/>
    <d v="2013-01-13T00:00:00"/>
    <n v="6074.5800000000008"/>
    <n v="1024.99"/>
    <n v="7099.5700000000006"/>
    <m/>
    <n v="140"/>
    <n v="22.354514500687745"/>
    <n v="2921.88"/>
    <n v="64"/>
    <n v="204"/>
    <n v="45.067277077497664"/>
    <n v="29.665940008077968"/>
    <m/>
    <m/>
    <m/>
    <n v="3"/>
    <x v="6"/>
    <x v="6"/>
    <s v="2013-3"/>
    <x v="0"/>
  </r>
  <r>
    <s v="5-14"/>
    <d v="2013-01-14T00:00:00"/>
    <n v="1549.24"/>
    <n v="0"/>
    <n v="0"/>
    <n v="352.5"/>
    <n v="20"/>
    <n v="17.625"/>
    <n v="1196.74"/>
    <n v="11"/>
    <n v="31"/>
    <n v="108.79454545454546"/>
    <n v="49.975483870967743"/>
    <m/>
    <m/>
    <m/>
    <n v="3"/>
    <x v="6"/>
    <x v="0"/>
    <s v="2013-3"/>
    <x v="0"/>
  </r>
  <r>
    <s v="5-14"/>
    <d v="2013-01-15T00:00:00"/>
    <n v="678.07"/>
    <n v="0"/>
    <n v="0"/>
    <n v="518.95000000000005"/>
    <n v="21"/>
    <n v="24.711904761904766"/>
    <n v="159.12"/>
    <n v="6"/>
    <n v="27"/>
    <n v="26.52"/>
    <n v="25.113703703703706"/>
    <m/>
    <m/>
    <m/>
    <n v="3"/>
    <x v="6"/>
    <x v="1"/>
    <s v="2013-3"/>
    <x v="0"/>
  </r>
  <r>
    <s v="5-14"/>
    <d v="2013-01-16T00:00:00"/>
    <n v="1046.1600000000001"/>
    <n v="0"/>
    <n v="0"/>
    <n v="568.9"/>
    <n v="34"/>
    <n v="16.732352941176469"/>
    <n v="477.26"/>
    <n v="10"/>
    <n v="44"/>
    <n v="47.725999999999999"/>
    <n v="23.776363636363634"/>
    <m/>
    <m/>
    <m/>
    <n v="3"/>
    <x v="6"/>
    <x v="2"/>
    <s v="2013-3"/>
    <x v="0"/>
  </r>
  <r>
    <s v="5-14"/>
    <d v="2013-01-17T00:00:00"/>
    <n v="1260.96"/>
    <n v="0"/>
    <n v="0"/>
    <n v="658.4"/>
    <n v="32"/>
    <n v="20.574999999999999"/>
    <n v="602.55999999999995"/>
    <n v="11"/>
    <n v="43"/>
    <n v="54.778181818181814"/>
    <n v="29.324651162790698"/>
    <m/>
    <m/>
    <m/>
    <n v="3"/>
    <x v="6"/>
    <x v="3"/>
    <s v="2013-3"/>
    <x v="0"/>
  </r>
  <r>
    <s v="5-14"/>
    <d v="2013-01-18T00:00:00"/>
    <n v="1304.57"/>
    <n v="0"/>
    <n v="0"/>
    <n v="910.5"/>
    <n v="36"/>
    <n v="25.291666666666668"/>
    <n v="394.07"/>
    <n v="11"/>
    <n v="47"/>
    <n v="35.824545454545451"/>
    <n v="27.756808510638297"/>
    <m/>
    <m/>
    <m/>
    <n v="3"/>
    <x v="6"/>
    <x v="4"/>
    <s v="2013-3"/>
    <x v="0"/>
  </r>
  <r>
    <s v="5-14"/>
    <d v="2013-01-19T00:00:00"/>
    <n v="1007.31"/>
    <n v="0"/>
    <n v="0"/>
    <n v="331.85"/>
    <n v="20"/>
    <n v="16.592500000000001"/>
    <n v="675.46"/>
    <n v="11"/>
    <n v="31"/>
    <n v="61.405454545454546"/>
    <n v="32.493870967741934"/>
    <m/>
    <m/>
    <m/>
    <n v="3"/>
    <x v="6"/>
    <x v="5"/>
    <s v="2013-3"/>
    <x v="0"/>
  </r>
  <r>
    <m/>
    <d v="2013-01-20T00:00:00"/>
    <n v="6846.3099999999995"/>
    <n v="4915.6099999999997"/>
    <n v="11761.919999999998"/>
    <m/>
    <n v="163"/>
    <n v="20.254737394957985"/>
    <n v="3505.2100000000005"/>
    <n v="60"/>
    <n v="223"/>
    <n v="55.841454545454553"/>
    <n v="31.40681364203434"/>
    <m/>
    <m/>
    <m/>
    <n v="4"/>
    <x v="6"/>
    <x v="6"/>
    <s v="2013-4"/>
    <x v="0"/>
  </r>
  <r>
    <s v="5-16"/>
    <d v="2013-01-21T00:00:00"/>
    <n v="804.58"/>
    <n v="0"/>
    <n v="0"/>
    <n v="393.4"/>
    <n v="23"/>
    <n v="17.104347826086954"/>
    <n v="411.18"/>
    <n v="10"/>
    <n v="33"/>
    <n v="41.118000000000002"/>
    <n v="24.381212121212119"/>
    <m/>
    <m/>
    <m/>
    <n v="4"/>
    <x v="6"/>
    <x v="0"/>
    <s v="2013-4"/>
    <x v="0"/>
  </r>
  <r>
    <s v="5-16"/>
    <d v="2013-01-22T00:00:00"/>
    <n v="600.20000000000005"/>
    <n v="0"/>
    <n v="0"/>
    <n v="307.45"/>
    <n v="24"/>
    <n v="12.810416666666667"/>
    <n v="292.75"/>
    <n v="7"/>
    <n v="31"/>
    <n v="41.821428571428569"/>
    <n v="19.361290322580647"/>
    <m/>
    <m/>
    <m/>
    <n v="4"/>
    <x v="6"/>
    <x v="1"/>
    <s v="2013-4"/>
    <x v="0"/>
  </r>
  <r>
    <s v="5-16"/>
    <d v="2013-01-23T00:00:00"/>
    <n v="670.85"/>
    <n v="0"/>
    <n v="0"/>
    <n v="389.85"/>
    <n v="24"/>
    <n v="16.243750000000002"/>
    <n v="281"/>
    <n v="9"/>
    <n v="33"/>
    <n v="31.222222222222221"/>
    <n v="20.328787878787878"/>
    <m/>
    <m/>
    <m/>
    <n v="4"/>
    <x v="6"/>
    <x v="2"/>
    <s v="2013-4"/>
    <x v="0"/>
  </r>
  <r>
    <s v="5-16"/>
    <d v="2013-01-24T00:00:00"/>
    <n v="1415.96"/>
    <n v="0"/>
    <n v="0"/>
    <n v="461.2"/>
    <n v="28"/>
    <n v="16.471428571428572"/>
    <n v="954.76"/>
    <n v="9"/>
    <n v="37"/>
    <n v="106.08444444444444"/>
    <n v="38.269189189189191"/>
    <m/>
    <m/>
    <m/>
    <n v="4"/>
    <x v="6"/>
    <x v="3"/>
    <s v="2013-4"/>
    <x v="0"/>
  </r>
  <r>
    <s v="5-16"/>
    <d v="2013-01-25T00:00:00"/>
    <n v="2264.7800000000002"/>
    <n v="0"/>
    <n v="0"/>
    <n v="1016.45"/>
    <n v="44"/>
    <n v="23.101136363636364"/>
    <n v="1248.33"/>
    <n v="22"/>
    <n v="66"/>
    <n v="56.742272727272727"/>
    <n v="34.314848484848483"/>
    <m/>
    <m/>
    <m/>
    <n v="4"/>
    <x v="6"/>
    <x v="4"/>
    <s v="2013-4"/>
    <x v="0"/>
  </r>
  <r>
    <s v="5-16"/>
    <d v="2013-01-26T00:00:00"/>
    <n v="996.51"/>
    <n v="0"/>
    <n v="0"/>
    <n v="496.55"/>
    <n v="21"/>
    <n v="23.645238095238096"/>
    <n v="499.96"/>
    <n v="13"/>
    <n v="34"/>
    <n v="38.458461538461535"/>
    <n v="29.309117647058823"/>
    <m/>
    <m/>
    <m/>
    <n v="4"/>
    <x v="6"/>
    <x v="5"/>
    <s v="2013-4"/>
    <x v="0"/>
  </r>
  <r>
    <m/>
    <d v="2013-01-27T00:00:00"/>
    <n v="6752.880000000001"/>
    <n v="2048.88"/>
    <n v="8801.760000000002"/>
    <m/>
    <n v="164"/>
    <n v="18.22938625384278"/>
    <n v="3687.98"/>
    <n v="70"/>
    <n v="234"/>
    <n v="52.574471583971579"/>
    <n v="27.660740940612857"/>
    <m/>
    <m/>
    <m/>
    <n v="5"/>
    <x v="6"/>
    <x v="6"/>
    <s v="2013-5"/>
    <x v="0"/>
  </r>
  <r>
    <s v="5-17"/>
    <d v="2013-01-28T00:00:00"/>
    <n v="0"/>
    <n v="0"/>
    <n v="0"/>
    <n v="0"/>
    <n v="0"/>
    <n v="0"/>
    <n v="0"/>
    <n v="0"/>
    <n v="0"/>
    <n v="0"/>
    <n v="0"/>
    <s v="AUST DAY HOLIDAY"/>
    <m/>
    <m/>
    <n v="5"/>
    <x v="6"/>
    <x v="0"/>
    <s v="2013-5"/>
    <x v="0"/>
  </r>
  <r>
    <s v="5-17"/>
    <d v="2013-01-29T00:00:00"/>
    <n v="0"/>
    <n v="0"/>
    <n v="0"/>
    <n v="0"/>
    <n v="0"/>
    <n v="0"/>
    <n v="0"/>
    <n v="0"/>
    <n v="0"/>
    <n v="0"/>
    <n v="0"/>
    <s v="STORM"/>
    <m/>
    <m/>
    <n v="5"/>
    <x v="6"/>
    <x v="1"/>
    <s v="2013-5"/>
    <x v="0"/>
  </r>
  <r>
    <s v="5-17"/>
    <d v="2013-01-30T00:00:00"/>
    <n v="0"/>
    <n v="0"/>
    <n v="0"/>
    <n v="0"/>
    <n v="0"/>
    <n v="0"/>
    <n v="0"/>
    <n v="0"/>
    <n v="0"/>
    <n v="0"/>
    <n v="0"/>
    <s v="STORM"/>
    <m/>
    <m/>
    <n v="5"/>
    <x v="6"/>
    <x v="2"/>
    <s v="2013-5"/>
    <x v="0"/>
  </r>
  <r>
    <s v="5-17"/>
    <d v="2013-01-31T00:00:00"/>
    <n v="0"/>
    <n v="0"/>
    <n v="0"/>
    <n v="0"/>
    <n v="0"/>
    <n v="0"/>
    <n v="0"/>
    <n v="0"/>
    <n v="0"/>
    <n v="0"/>
    <n v="0"/>
    <s v="STORM"/>
    <m/>
    <m/>
    <n v="5"/>
    <x v="6"/>
    <x v="3"/>
    <s v="2013-5"/>
    <x v="0"/>
  </r>
  <r>
    <s v="5-17"/>
    <d v="2013-02-01T00:00:00"/>
    <n v="0"/>
    <n v="0"/>
    <n v="0"/>
    <n v="0"/>
    <n v="0"/>
    <n v="0"/>
    <n v="0"/>
    <n v="0"/>
    <n v="0"/>
    <n v="0"/>
    <n v="0"/>
    <s v="STORM"/>
    <m/>
    <m/>
    <n v="5"/>
    <x v="6"/>
    <x v="4"/>
    <s v="2013-5"/>
    <x v="0"/>
  </r>
  <r>
    <s v="5-17"/>
    <d v="2013-02-02T00:00:00"/>
    <n v="0"/>
    <n v="0"/>
    <n v="0"/>
    <n v="0"/>
    <n v="0"/>
    <n v="0"/>
    <n v="0"/>
    <n v="0"/>
    <n v="0"/>
    <n v="0"/>
    <n v="0"/>
    <s v="STORM"/>
    <m/>
    <m/>
    <n v="5"/>
    <x v="6"/>
    <x v="5"/>
    <s v="2013-5"/>
    <x v="0"/>
  </r>
  <r>
    <m/>
    <d v="2013-02-03T00:00:00"/>
    <n v="0"/>
    <n v="0"/>
    <n v="0"/>
    <m/>
    <n v="0"/>
    <n v="0"/>
    <n v="0"/>
    <n v="0"/>
    <n v="0"/>
    <n v="0"/>
    <n v="0"/>
    <m/>
    <m/>
    <m/>
    <n v="6"/>
    <x v="6"/>
    <x v="6"/>
    <s v="2013-6"/>
    <x v="0"/>
  </r>
  <r>
    <s v="5-18"/>
    <d v="2013-02-04T00:00:00"/>
    <n v="0"/>
    <n v="0"/>
    <n v="0"/>
    <n v="0"/>
    <n v="0"/>
    <n v="0"/>
    <n v="0"/>
    <n v="0"/>
    <n v="0"/>
    <n v="0"/>
    <n v="0"/>
    <s v="STORM"/>
    <m/>
    <m/>
    <n v="6"/>
    <x v="6"/>
    <x v="0"/>
    <s v="2013-6"/>
    <x v="0"/>
  </r>
  <r>
    <s v="5-18"/>
    <d v="2013-02-05T00:00:00"/>
    <n v="0"/>
    <n v="0"/>
    <n v="0"/>
    <n v="0"/>
    <n v="0"/>
    <n v="0"/>
    <n v="0"/>
    <n v="0"/>
    <n v="0"/>
    <n v="0"/>
    <n v="0"/>
    <s v="STORM"/>
    <m/>
    <m/>
    <n v="6"/>
    <x v="6"/>
    <x v="1"/>
    <s v="2013-6"/>
    <x v="0"/>
  </r>
  <r>
    <s v="5-18"/>
    <d v="2013-02-06T00:00:00"/>
    <n v="0"/>
    <n v="0"/>
    <n v="0"/>
    <n v="0"/>
    <n v="0"/>
    <n v="0"/>
    <n v="0"/>
    <n v="0"/>
    <n v="0"/>
    <n v="0"/>
    <n v="0"/>
    <s v="STORM"/>
    <m/>
    <m/>
    <n v="6"/>
    <x v="6"/>
    <x v="2"/>
    <s v="2013-6"/>
    <x v="0"/>
  </r>
  <r>
    <s v="5-18"/>
    <d v="2013-02-07T00:00:00"/>
    <n v="2035.76"/>
    <n v="0"/>
    <n v="0"/>
    <n v="441.7"/>
    <n v="21"/>
    <n v="21.033333333333331"/>
    <n v="1594.06"/>
    <n v="19"/>
    <n v="40"/>
    <n v="83.897894736842105"/>
    <n v="50.893999999999998"/>
    <m/>
    <m/>
    <m/>
    <n v="6"/>
    <x v="6"/>
    <x v="3"/>
    <s v="2013-6"/>
    <x v="0"/>
  </r>
  <r>
    <s v="5-18"/>
    <d v="2013-02-08T00:00:00"/>
    <n v="1310.82"/>
    <n v="0"/>
    <n v="0"/>
    <n v="813.35"/>
    <n v="38"/>
    <n v="21.403947368421054"/>
    <n v="497.47"/>
    <n v="14"/>
    <n v="52"/>
    <n v="35.533571428571427"/>
    <n v="25.208076923076927"/>
    <m/>
    <m/>
    <m/>
    <n v="6"/>
    <x v="6"/>
    <x v="4"/>
    <s v="2013-6"/>
    <x v="0"/>
  </r>
  <r>
    <s v="5-18"/>
    <d v="2013-02-09T00:00:00"/>
    <n v="0"/>
    <n v="0"/>
    <n v="0"/>
    <n v="0"/>
    <n v="0"/>
    <n v="0"/>
    <n v="0"/>
    <n v="0"/>
    <n v="0"/>
    <n v="0"/>
    <n v="0"/>
    <s v="CLOSED"/>
    <m/>
    <m/>
    <n v="6"/>
    <x v="6"/>
    <x v="5"/>
    <s v="2013-6"/>
    <x v="0"/>
  </r>
  <r>
    <m/>
    <d v="2013-02-10T00:00:00"/>
    <n v="3346.58"/>
    <n v="2275.5"/>
    <n v="5622.08"/>
    <m/>
    <n v="59"/>
    <n v="7.0728801169590652"/>
    <n v="2091.5299999999997"/>
    <n v="33"/>
    <n v="92"/>
    <n v="19.905244360902255"/>
    <n v="12.683679487179488"/>
    <m/>
    <m/>
    <m/>
    <n v="7"/>
    <x v="6"/>
    <x v="6"/>
    <s v="2013-7"/>
    <x v="0"/>
  </r>
  <r>
    <s v="5-19"/>
    <d v="2013-02-11T00:00:00"/>
    <n v="616.30999999999995"/>
    <n v="0"/>
    <n v="0"/>
    <n v="328.65"/>
    <n v="20"/>
    <n v="16.432499999999997"/>
    <n v="287.66000000000003"/>
    <n v="7"/>
    <n v="27"/>
    <n v="41.094285714285718"/>
    <n v="22.826296296296295"/>
    <m/>
    <m/>
    <m/>
    <n v="7"/>
    <x v="6"/>
    <x v="0"/>
    <s v="2013-7"/>
    <x v="0"/>
  </r>
  <r>
    <s v="5-19"/>
    <d v="2013-02-12T00:00:00"/>
    <n v="805.91"/>
    <n v="0"/>
    <n v="0"/>
    <n v="492.55"/>
    <n v="26"/>
    <n v="18.944230769230771"/>
    <n v="313.36"/>
    <n v="9"/>
    <n v="35"/>
    <n v="34.817777777777778"/>
    <n v="23.026000000000003"/>
    <m/>
    <m/>
    <m/>
    <n v="7"/>
    <x v="6"/>
    <x v="1"/>
    <s v="2013-7"/>
    <x v="0"/>
  </r>
  <r>
    <s v="5-19"/>
    <d v="2013-02-13T00:00:00"/>
    <n v="653.25"/>
    <n v="0"/>
    <n v="0"/>
    <n v="409.3"/>
    <n v="26"/>
    <n v="15.742307692307692"/>
    <n v="243.95"/>
    <n v="8"/>
    <n v="34"/>
    <n v="30.493749999999999"/>
    <n v="19.213235294117649"/>
    <m/>
    <m/>
    <m/>
    <n v="7"/>
    <x v="6"/>
    <x v="2"/>
    <s v="2013-7"/>
    <x v="0"/>
  </r>
  <r>
    <s v="5-19"/>
    <d v="2013-02-14T00:00:00"/>
    <n v="1813.66"/>
    <n v="0"/>
    <n v="0"/>
    <n v="430.25"/>
    <n v="17"/>
    <n v="25.308823529411764"/>
    <n v="1383.41"/>
    <n v="14"/>
    <n v="31"/>
    <n v="98.815000000000012"/>
    <n v="58.505161290322583"/>
    <m/>
    <m/>
    <m/>
    <n v="7"/>
    <x v="6"/>
    <x v="3"/>
    <s v="2013-7"/>
    <x v="0"/>
  </r>
  <r>
    <s v="5-19"/>
    <d v="2013-02-15T00:00:00"/>
    <n v="895.76"/>
    <n v="0"/>
    <n v="0"/>
    <n v="557.04999999999995"/>
    <n v="26"/>
    <n v="21.424999999999997"/>
    <n v="338.71"/>
    <n v="5"/>
    <n v="31"/>
    <n v="67.74199999999999"/>
    <n v="28.895483870967741"/>
    <m/>
    <m/>
    <m/>
    <n v="7"/>
    <x v="6"/>
    <x v="4"/>
    <s v="2013-7"/>
    <x v="0"/>
  </r>
  <r>
    <s v="5-19"/>
    <d v="2013-02-16T00:00:00"/>
    <n v="513.49"/>
    <n v="0"/>
    <n v="0"/>
    <n v="196.55"/>
    <n v="8"/>
    <n v="24.568750000000001"/>
    <n v="316.94"/>
    <n v="8"/>
    <n v="16"/>
    <n v="39.6175"/>
    <n v="32.093125000000001"/>
    <m/>
    <m/>
    <m/>
    <n v="7"/>
    <x v="6"/>
    <x v="5"/>
    <s v="2013-7"/>
    <x v="0"/>
  </r>
  <r>
    <m/>
    <d v="2013-02-17T00:00:00"/>
    <n v="5298.38"/>
    <n v="1396.2"/>
    <n v="6694.58"/>
    <m/>
    <n v="123"/>
    <n v="20.403601998491705"/>
    <n v="2884.03"/>
    <n v="51"/>
    <n v="174"/>
    <n v="52.096718915343907"/>
    <n v="30.759883625284051"/>
    <m/>
    <m/>
    <m/>
    <n v="8"/>
    <x v="6"/>
    <x v="6"/>
    <s v="2013-8"/>
    <x v="0"/>
  </r>
  <r>
    <s v="5-20"/>
    <d v="2013-02-18T00:00:00"/>
    <n v="2143.94"/>
    <n v="0"/>
    <n v="0"/>
    <n v="788.45"/>
    <n v="34"/>
    <n v="23.189705882352943"/>
    <n v="1355.49"/>
    <n v="11"/>
    <n v="45"/>
    <n v="123.22636363636364"/>
    <n v="47.643111111111111"/>
    <m/>
    <m/>
    <m/>
    <n v="8"/>
    <x v="6"/>
    <x v="0"/>
    <s v="2013-8"/>
    <x v="0"/>
  </r>
  <r>
    <s v="5-20"/>
    <d v="2013-02-19T00:00:00"/>
    <n v="586.98"/>
    <n v="0"/>
    <n v="0"/>
    <n v="329.15"/>
    <n v="22"/>
    <n v="14.961363636363636"/>
    <n v="257.83"/>
    <n v="5"/>
    <n v="27"/>
    <n v="51.565999999999995"/>
    <n v="21.740000000000002"/>
    <m/>
    <m/>
    <m/>
    <n v="8"/>
    <x v="6"/>
    <x v="1"/>
    <s v="2013-8"/>
    <x v="0"/>
  </r>
  <r>
    <s v="5-20"/>
    <d v="2013-02-20T00:00:00"/>
    <n v="617.75"/>
    <n v="0"/>
    <n v="0"/>
    <n v="376.85"/>
    <n v="30"/>
    <n v="12.561666666666667"/>
    <n v="240.9"/>
    <n v="7"/>
    <n v="37"/>
    <n v="34.414285714285718"/>
    <n v="16.695945945945947"/>
    <m/>
    <m/>
    <m/>
    <n v="8"/>
    <x v="6"/>
    <x v="2"/>
    <s v="2013-8"/>
    <x v="0"/>
  </r>
  <r>
    <s v="5-20"/>
    <d v="2013-02-21T00:00:00"/>
    <n v="682.3"/>
    <n v="0"/>
    <n v="0"/>
    <n v="428.1"/>
    <n v="0"/>
    <n v="0"/>
    <n v="154.19999999999999"/>
    <n v="0"/>
    <n v="0"/>
    <n v="0"/>
    <n v="0"/>
    <m/>
    <m/>
    <m/>
    <n v="8"/>
    <x v="6"/>
    <x v="3"/>
    <s v="2013-8"/>
    <x v="0"/>
  </r>
  <r>
    <s v="5-20"/>
    <d v="2013-02-22T00:00:00"/>
    <n v="1512.69"/>
    <n v="0"/>
    <n v="0"/>
    <n v="762.2"/>
    <n v="61"/>
    <n v="12.495081967213116"/>
    <n v="850.49"/>
    <n v="17"/>
    <n v="78"/>
    <n v="50.028823529411767"/>
    <n v="20.675512820512822"/>
    <m/>
    <m/>
    <m/>
    <n v="8"/>
    <x v="6"/>
    <x v="4"/>
    <s v="2013-8"/>
    <x v="0"/>
  </r>
  <r>
    <s v="5-20"/>
    <d v="2013-02-23T00:00:00"/>
    <n v="1210.56"/>
    <n v="0"/>
    <n v="0"/>
    <n v="671.9"/>
    <n v="30"/>
    <n v="22.396666666666665"/>
    <n v="538.66"/>
    <n v="17"/>
    <n v="47"/>
    <n v="31.685882352941174"/>
    <n v="25.756595744680851"/>
    <m/>
    <m/>
    <m/>
    <n v="8"/>
    <x v="6"/>
    <x v="5"/>
    <s v="2013-8"/>
    <x v="0"/>
  </r>
  <r>
    <m/>
    <d v="2013-02-24T00:00:00"/>
    <n v="6754.2199999999993"/>
    <n v="6679.64"/>
    <n v="13433.86"/>
    <m/>
    <n v="177"/>
    <n v="14.26741413654384"/>
    <n v="3397.5699999999997"/>
    <n v="57"/>
    <n v="234"/>
    <n v="48.486892538833722"/>
    <n v="22.085194270375123"/>
    <m/>
    <m/>
    <m/>
    <n v="9"/>
    <x v="6"/>
    <x v="6"/>
    <s v="2013-9"/>
    <x v="0"/>
  </r>
  <r>
    <s v="5-21"/>
    <d v="2013-02-25T00:00:00"/>
    <n v="474.08"/>
    <n v="0"/>
    <n v="0"/>
    <n v="268.7"/>
    <n v="22"/>
    <n v="12.213636363636363"/>
    <n v="205.38"/>
    <n v="6"/>
    <n v="28"/>
    <n v="34.229999999999997"/>
    <n v="16.931428571428572"/>
    <m/>
    <m/>
    <m/>
    <n v="9"/>
    <x v="6"/>
    <x v="0"/>
    <s v="2013-9"/>
    <x v="0"/>
  </r>
  <r>
    <s v="5-21"/>
    <d v="2013-02-26T00:00:00"/>
    <n v="1221.3499999999999"/>
    <n v="0"/>
    <n v="0"/>
    <n v="550.54999999999995"/>
    <n v="32"/>
    <n v="17.204687499999999"/>
    <n v="670.8"/>
    <n v="13"/>
    <n v="45"/>
    <n v="51.599999999999994"/>
    <n v="27.141111111111108"/>
    <m/>
    <m/>
    <m/>
    <n v="9"/>
    <x v="6"/>
    <x v="1"/>
    <s v="2013-9"/>
    <x v="0"/>
  </r>
  <r>
    <s v="5-21"/>
    <d v="2013-02-27T00:00:00"/>
    <n v="705.84"/>
    <n v="0"/>
    <n v="0"/>
    <n v="436.65"/>
    <n v="27"/>
    <n v="16.172222222222221"/>
    <n v="269.19"/>
    <n v="10"/>
    <n v="37"/>
    <n v="26.919"/>
    <n v="19.076756756756755"/>
    <m/>
    <m/>
    <m/>
    <n v="9"/>
    <x v="6"/>
    <x v="2"/>
    <s v="2013-9"/>
    <x v="0"/>
  </r>
  <r>
    <s v="5-21"/>
    <d v="2013-02-28T00:00:00"/>
    <n v="1052.25"/>
    <n v="0"/>
    <n v="0"/>
    <n v="329.35"/>
    <n v="21"/>
    <n v="15.683333333333334"/>
    <n v="722.9"/>
    <n v="6"/>
    <n v="27"/>
    <n v="120.48333333333333"/>
    <n v="38.972222222222221"/>
    <m/>
    <m/>
    <m/>
    <n v="9"/>
    <x v="6"/>
    <x v="3"/>
    <s v="2013-9"/>
    <x v="0"/>
  </r>
  <r>
    <s v="5-21"/>
    <d v="2013-03-01T00:00:00"/>
    <n v="1586.14"/>
    <n v="0"/>
    <n v="0"/>
    <n v="1069.05"/>
    <n v="40"/>
    <n v="26.72625"/>
    <n v="517.09"/>
    <n v="11"/>
    <n v="51"/>
    <n v="47.008181818181818"/>
    <n v="31.100784313725487"/>
    <m/>
    <m/>
    <m/>
    <n v="9"/>
    <x v="6"/>
    <x v="4"/>
    <s v="2013-9"/>
    <x v="0"/>
  </r>
  <r>
    <s v="5-21"/>
    <d v="2013-03-02T00:00:00"/>
    <n v="715.64"/>
    <n v="0"/>
    <n v="0"/>
    <n v="306.45"/>
    <n v="16"/>
    <n v="19.153124999999999"/>
    <n v="379.19"/>
    <n v="7"/>
    <n v="23"/>
    <n v="54.17"/>
    <n v="29.810434782608695"/>
    <m/>
    <m/>
    <m/>
    <n v="9"/>
    <x v="6"/>
    <x v="5"/>
    <s v="2013-9"/>
    <x v="0"/>
  </r>
  <r>
    <m/>
    <d v="2013-03-03T00:00:00"/>
    <n v="5755.3"/>
    <n v="1979.41"/>
    <n v="7734.71"/>
    <m/>
    <n v="158"/>
    <n v="17.858875736531989"/>
    <n v="2764.55"/>
    <n v="53"/>
    <n v="211"/>
    <n v="55.735085858585855"/>
    <n v="27.172122959642138"/>
    <m/>
    <m/>
    <m/>
    <n v="10"/>
    <x v="6"/>
    <x v="6"/>
    <s v="2013-10"/>
    <x v="0"/>
  </r>
  <r>
    <s v="5-22"/>
    <d v="2013-03-04T00:00:00"/>
    <n v="677.85"/>
    <n v="0"/>
    <n v="0"/>
    <n v="342.95"/>
    <n v="10"/>
    <n v="34.295000000000002"/>
    <n v="334.9"/>
    <n v="10"/>
    <n v="20"/>
    <n v="33.489999999999995"/>
    <n v="33.892499999999998"/>
    <m/>
    <m/>
    <m/>
    <n v="10"/>
    <x v="6"/>
    <x v="0"/>
    <s v="2013-10"/>
    <x v="0"/>
  </r>
  <r>
    <s v="5-22"/>
    <d v="2013-03-05T00:00:00"/>
    <n v="648.19000000000005"/>
    <n v="0"/>
    <n v="0"/>
    <n v="356.9"/>
    <n v="20"/>
    <n v="17.844999999999999"/>
    <n v="291.29000000000002"/>
    <n v="9"/>
    <n v="29"/>
    <n v="32.365555555555559"/>
    <n v="22.351379310344829"/>
    <m/>
    <m/>
    <m/>
    <n v="10"/>
    <x v="6"/>
    <x v="1"/>
    <s v="2013-10"/>
    <x v="0"/>
  </r>
  <r>
    <s v="5-22"/>
    <d v="2013-03-06T00:00:00"/>
    <n v="1031.32"/>
    <n v="0"/>
    <n v="0"/>
    <n v="477.95"/>
    <n v="18"/>
    <n v="26.552777777777777"/>
    <n v="563.37"/>
    <n v="7"/>
    <n v="25"/>
    <n v="80.481428571428566"/>
    <n v="41.652799999999999"/>
    <m/>
    <m/>
    <m/>
    <n v="10"/>
    <x v="6"/>
    <x v="2"/>
    <s v="2013-10"/>
    <x v="0"/>
  </r>
  <r>
    <s v="5-22"/>
    <d v="2013-03-07T00:00:00"/>
    <n v="610.85"/>
    <n v="0"/>
    <n v="0"/>
    <n v="359.35"/>
    <n v="24"/>
    <n v="14.972916666666668"/>
    <n v="251.5"/>
    <n v="6"/>
    <n v="30"/>
    <n v="41.916666666666664"/>
    <n v="20.361666666666668"/>
    <m/>
    <m/>
    <m/>
    <n v="10"/>
    <x v="6"/>
    <x v="3"/>
    <s v="2013-10"/>
    <x v="0"/>
  </r>
  <r>
    <s v="5-22"/>
    <d v="2013-03-08T00:00:00"/>
    <n v="1470.59"/>
    <n v="0"/>
    <n v="0"/>
    <n v="971"/>
    <n v="38"/>
    <n v="25.55263157894737"/>
    <n v="499.59"/>
    <n v="6"/>
    <n v="44"/>
    <n v="83.265000000000001"/>
    <n v="33.422499999999999"/>
    <m/>
    <m/>
    <m/>
    <n v="10"/>
    <x v="6"/>
    <x v="4"/>
    <s v="2013-10"/>
    <x v="0"/>
  </r>
  <r>
    <s v="5-22"/>
    <d v="2013-03-09T00:00:00"/>
    <n v="1175.5"/>
    <n v="0"/>
    <n v="0"/>
    <n v="300"/>
    <n v="14"/>
    <n v="21.428571428571427"/>
    <n v="875.5"/>
    <n v="15"/>
    <n v="29"/>
    <n v="58.366666666666667"/>
    <n v="40.53448275862069"/>
    <m/>
    <m/>
    <m/>
    <n v="10"/>
    <x v="6"/>
    <x v="5"/>
    <s v="2013-10"/>
    <x v="0"/>
  </r>
  <r>
    <m/>
    <d v="2013-03-10T00:00:00"/>
    <n v="5614.2999999999993"/>
    <n v="3987.16"/>
    <n v="9601.4599999999991"/>
    <m/>
    <n v="124"/>
    <n v="23.441149575327206"/>
    <n v="2816.1499999999996"/>
    <n v="53"/>
    <n v="177"/>
    <n v="54.980886243386244"/>
    <n v="32.035888122605364"/>
    <m/>
    <m/>
    <m/>
    <n v="11"/>
    <x v="6"/>
    <x v="6"/>
    <s v="2013-11"/>
    <x v="0"/>
  </r>
  <r>
    <s v="5-23"/>
    <d v="2013-03-11T00:00:00"/>
    <n v="551.9"/>
    <n v="0"/>
    <n v="0"/>
    <n v="260.5"/>
    <n v="23"/>
    <n v="11.326086956521738"/>
    <n v="291.39999999999998"/>
    <n v="7"/>
    <n v="30"/>
    <n v="41.628571428571426"/>
    <n v="18.396666666666665"/>
    <m/>
    <m/>
    <m/>
    <n v="11"/>
    <x v="6"/>
    <x v="0"/>
    <s v="2013-11"/>
    <x v="0"/>
  </r>
  <r>
    <s v="5-23"/>
    <d v="2013-03-12T00:00:00"/>
    <n v="709.01"/>
    <n v="0"/>
    <n v="0"/>
    <n v="422.45"/>
    <n v="23"/>
    <n v="18.367391304347827"/>
    <n v="286.56"/>
    <n v="11"/>
    <n v="34"/>
    <n v="26.050909090909091"/>
    <n v="20.853235294117646"/>
    <m/>
    <m/>
    <m/>
    <n v="11"/>
    <x v="6"/>
    <x v="1"/>
    <s v="2013-11"/>
    <x v="0"/>
  </r>
  <r>
    <s v="5-23"/>
    <d v="2013-03-13T00:00:00"/>
    <n v="1067.9100000000001"/>
    <n v="0"/>
    <n v="0"/>
    <n v="661.55"/>
    <n v="20"/>
    <n v="33.077500000000001"/>
    <n v="406.36"/>
    <n v="8"/>
    <n v="28"/>
    <n v="50.795000000000002"/>
    <n v="38.139642857142853"/>
    <m/>
    <m/>
    <m/>
    <n v="11"/>
    <x v="6"/>
    <x v="2"/>
    <s v="2013-11"/>
    <x v="0"/>
  </r>
  <r>
    <s v="5-23"/>
    <d v="2013-03-14T00:00:00"/>
    <n v="1542.38"/>
    <n v="0"/>
    <n v="0"/>
    <n v="440.05"/>
    <n v="21"/>
    <n v="20.954761904761906"/>
    <n v="1102.33"/>
    <n v="16"/>
    <n v="37"/>
    <n v="68.895624999999995"/>
    <n v="41.685945945945946"/>
    <m/>
    <m/>
    <m/>
    <n v="11"/>
    <x v="6"/>
    <x v="3"/>
    <s v="2013-11"/>
    <x v="0"/>
  </r>
  <r>
    <s v="5-23"/>
    <d v="2013-03-15T00:00:00"/>
    <n v="1147.58"/>
    <n v="0"/>
    <n v="0"/>
    <n v="751.15"/>
    <n v="30"/>
    <n v="25.038333333333334"/>
    <n v="396.43"/>
    <n v="9"/>
    <n v="39"/>
    <n v="44.047777777777782"/>
    <n v="29.425128205128203"/>
    <m/>
    <m/>
    <m/>
    <n v="11"/>
    <x v="6"/>
    <x v="4"/>
    <s v="2013-11"/>
    <x v="0"/>
  </r>
  <r>
    <s v="5-23"/>
    <d v="2013-03-16T00:00:00"/>
    <n v="492.61"/>
    <n v="0"/>
    <n v="0"/>
    <n v="306.75"/>
    <n v="19"/>
    <n v="16.144736842105264"/>
    <n v="185.86"/>
    <n v="5"/>
    <n v="24"/>
    <n v="37.172000000000004"/>
    <n v="20.525416666666668"/>
    <m/>
    <m/>
    <m/>
    <n v="11"/>
    <x v="6"/>
    <x v="5"/>
    <s v="2013-11"/>
    <x v="0"/>
  </r>
  <r>
    <m/>
    <d v="2013-03-17T00:00:00"/>
    <n v="5511.3899999999994"/>
    <n v="2465.69"/>
    <n v="7977.08"/>
    <m/>
    <n v="136"/>
    <n v="20.818135056845012"/>
    <n v="2668.94"/>
    <n v="56"/>
    <n v="192"/>
    <n v="44.764980549543054"/>
    <n v="28.171005939278"/>
    <m/>
    <m/>
    <m/>
    <n v="12"/>
    <x v="6"/>
    <x v="6"/>
    <s v="2013-12"/>
    <x v="0"/>
  </r>
  <r>
    <s v="5-24"/>
    <d v="2013-03-18T00:00:00"/>
    <n v="885.79"/>
    <n v="0"/>
    <n v="0"/>
    <n v="618.35"/>
    <n v="24"/>
    <n v="25.764583333333334"/>
    <n v="267.44"/>
    <n v="8"/>
    <n v="32"/>
    <n v="33.43"/>
    <n v="27.680937499999999"/>
    <m/>
    <m/>
    <m/>
    <n v="12"/>
    <x v="6"/>
    <x v="0"/>
    <s v="2013-12"/>
    <x v="0"/>
  </r>
  <r>
    <s v="5-24"/>
    <d v="2013-03-19T00:00:00"/>
    <n v="566.52"/>
    <n v="0"/>
    <n v="0"/>
    <n v="449.61"/>
    <n v="16"/>
    <n v="28.100625000000001"/>
    <n v="116.92"/>
    <n v="4"/>
    <n v="20"/>
    <n v="29.23"/>
    <n v="28.326499999999999"/>
    <m/>
    <m/>
    <m/>
    <n v="12"/>
    <x v="6"/>
    <x v="1"/>
    <s v="2013-12"/>
    <x v="0"/>
  </r>
  <r>
    <s v="5-24"/>
    <d v="2013-03-20T00:00:00"/>
    <n v="1005.51"/>
    <n v="0"/>
    <n v="0"/>
    <n v="779.1"/>
    <n v="35"/>
    <n v="22.26"/>
    <n v="226.41"/>
    <n v="8"/>
    <n v="43"/>
    <n v="28.30125"/>
    <n v="23.383953488372093"/>
    <m/>
    <m/>
    <m/>
    <n v="12"/>
    <x v="6"/>
    <x v="2"/>
    <s v="2013-12"/>
    <x v="0"/>
  </r>
  <r>
    <s v="5-24"/>
    <d v="2013-03-21T00:00:00"/>
    <n v="1599.25"/>
    <n v="0"/>
    <n v="0"/>
    <n v="764.95"/>
    <n v="25"/>
    <n v="30.598000000000003"/>
    <n v="834.3"/>
    <n v="12"/>
    <n v="37"/>
    <n v="69.524999999999991"/>
    <n v="43.222972972972975"/>
    <m/>
    <m/>
    <m/>
    <n v="12"/>
    <x v="6"/>
    <x v="3"/>
    <s v="2013-12"/>
    <x v="0"/>
  </r>
  <r>
    <s v="5-24"/>
    <d v="2013-03-22T00:00:00"/>
    <n v="1450.96"/>
    <n v="0"/>
    <n v="0"/>
    <n v="862.35"/>
    <n v="32"/>
    <n v="26.948437500000001"/>
    <n v="588.61"/>
    <n v="6"/>
    <n v="38"/>
    <n v="98.101666666666674"/>
    <n v="38.183157894736844"/>
    <m/>
    <m/>
    <m/>
    <n v="12"/>
    <x v="6"/>
    <x v="4"/>
    <s v="2013-12"/>
    <x v="0"/>
  </r>
  <r>
    <s v="5-24"/>
    <d v="2013-03-23T00:00:00"/>
    <n v="700"/>
    <n v="0"/>
    <n v="0"/>
    <n v="500"/>
    <n v="15"/>
    <n v="33.333333333333336"/>
    <n v="200"/>
    <n v="6"/>
    <n v="21"/>
    <n v="33.333333333333336"/>
    <n v="33.333333333333336"/>
    <m/>
    <m/>
    <m/>
    <n v="12"/>
    <x v="6"/>
    <x v="5"/>
    <s v="2013-12"/>
    <x v="0"/>
  </r>
  <r>
    <m/>
    <d v="2013-03-24T00:00:00"/>
    <n v="6208.03"/>
    <n v="3383.54"/>
    <n v="9591.57"/>
    <m/>
    <n v="147"/>
    <n v="27.834163194444447"/>
    <n v="2233.6799999999998"/>
    <n v="44"/>
    <n v="191"/>
    <n v="48.653541666666662"/>
    <n v="32.355142531569207"/>
    <m/>
    <m/>
    <m/>
    <n v="13"/>
    <x v="6"/>
    <x v="6"/>
    <s v="2013-13"/>
    <x v="0"/>
  </r>
  <r>
    <s v="5-25"/>
    <d v="2013-03-25T00:00:00"/>
    <n v="771.3"/>
    <n v="0"/>
    <n v="0"/>
    <n v="77.2"/>
    <n v="18"/>
    <n v="4.2888888888888888"/>
    <n v="694.1"/>
    <n v="16"/>
    <n v="34"/>
    <n v="43.381250000000001"/>
    <n v="22.685294117647061"/>
    <m/>
    <m/>
    <m/>
    <n v="13"/>
    <x v="6"/>
    <x v="0"/>
    <s v="2013-13"/>
    <x v="0"/>
  </r>
  <r>
    <s v="5-25"/>
    <d v="2013-03-26T00:00:00"/>
    <n v="774.12"/>
    <n v="0"/>
    <n v="0"/>
    <n v="509.15"/>
    <n v="27"/>
    <n v="18.857407407407408"/>
    <n v="234.97"/>
    <n v="6"/>
    <n v="33"/>
    <n v="39.161666666666669"/>
    <n v="22.549090909090911"/>
    <m/>
    <m/>
    <m/>
    <n v="13"/>
    <x v="6"/>
    <x v="1"/>
    <s v="2013-13"/>
    <x v="0"/>
  </r>
  <r>
    <s v="5-25"/>
    <d v="2013-03-27T00:00:00"/>
    <n v="2156.9"/>
    <n v="0"/>
    <n v="0"/>
    <n v="849.25"/>
    <n v="35"/>
    <n v="24.264285714285716"/>
    <n v="1298.6500000000001"/>
    <n v="17"/>
    <n v="52"/>
    <n v="76.391176470588235"/>
    <n v="41.305769230769229"/>
    <m/>
    <m/>
    <m/>
    <n v="13"/>
    <x v="6"/>
    <x v="2"/>
    <s v="2013-13"/>
    <x v="0"/>
  </r>
  <r>
    <s v="5-25"/>
    <d v="2013-03-28T00:00:00"/>
    <n v="2661.52"/>
    <n v="0"/>
    <n v="0"/>
    <n v="1313.85"/>
    <n v="55"/>
    <n v="23.888181818181817"/>
    <n v="1347.67"/>
    <n v="20"/>
    <n v="75"/>
    <n v="67.383499999999998"/>
    <n v="35.486933333333333"/>
    <m/>
    <m/>
    <m/>
    <n v="13"/>
    <x v="6"/>
    <x v="3"/>
    <s v="2013-13"/>
    <x v="0"/>
  </r>
  <r>
    <s v="5-25"/>
    <d v="2013-03-29T00:00:00"/>
    <n v="0"/>
    <n v="0"/>
    <n v="0"/>
    <n v="0"/>
    <n v="0"/>
    <n v="0"/>
    <n v="0"/>
    <n v="0"/>
    <n v="0"/>
    <n v="0"/>
    <n v="0"/>
    <s v="GOOD FRIDAY"/>
    <m/>
    <m/>
    <n v="13"/>
    <x v="6"/>
    <x v="4"/>
    <s v="2013-13"/>
    <x v="0"/>
  </r>
  <r>
    <s v="5-25"/>
    <d v="2013-03-30T00:00:00"/>
    <n v="1241.6199999999999"/>
    <n v="0"/>
    <n v="0"/>
    <n v="375.05"/>
    <n v="20"/>
    <n v="18.752500000000001"/>
    <n v="866.57"/>
    <n v="19"/>
    <n v="39"/>
    <n v="45.608947368421056"/>
    <n v="31.836410256410261"/>
    <m/>
    <m/>
    <m/>
    <n v="13"/>
    <x v="6"/>
    <x v="5"/>
    <s v="2013-13"/>
    <x v="0"/>
  </r>
  <r>
    <m/>
    <d v="2013-03-31T00:00:00"/>
    <n v="7605.46"/>
    <n v="2946.82"/>
    <n v="10552.28"/>
    <m/>
    <n v="155"/>
    <n v="15.008543971460638"/>
    <n v="4441.96"/>
    <n v="78"/>
    <n v="233"/>
    <n v="45.321090084279327"/>
    <n v="25.643916307875131"/>
    <m/>
    <m/>
    <m/>
    <n v="14"/>
    <x v="6"/>
    <x v="6"/>
    <s v="2013-14"/>
    <x v="0"/>
  </r>
  <r>
    <s v="5-26"/>
    <d v="2013-04-01T00:00:00"/>
    <n v="0"/>
    <n v="0"/>
    <n v="0"/>
    <n v="0"/>
    <n v="0"/>
    <n v="0"/>
    <n v="0"/>
    <n v="0"/>
    <n v="0"/>
    <n v="0"/>
    <n v="0"/>
    <s v="EASTER MONDAY"/>
    <m/>
    <m/>
    <n v="14"/>
    <x v="6"/>
    <x v="0"/>
    <s v="2013-14"/>
    <x v="0"/>
  </r>
  <r>
    <s v="5-26"/>
    <d v="2013-04-02T00:00:00"/>
    <n v="859.96"/>
    <n v="0"/>
    <n v="0"/>
    <n v="593"/>
    <n v="28"/>
    <n v="21.178571428571427"/>
    <n v="266.95999999999998"/>
    <n v="8"/>
    <n v="36"/>
    <n v="33.369999999999997"/>
    <n v="23.887777777777778"/>
    <m/>
    <m/>
    <m/>
    <n v="14"/>
    <x v="6"/>
    <x v="1"/>
    <s v="2013-14"/>
    <x v="0"/>
  </r>
  <r>
    <s v="5-26"/>
    <d v="2013-04-03T00:00:00"/>
    <n v="582.89"/>
    <n v="0"/>
    <n v="0"/>
    <n v="468.7"/>
    <n v="25"/>
    <n v="18.748000000000001"/>
    <n v="114.19"/>
    <n v="5"/>
    <n v="30"/>
    <n v="22.838000000000001"/>
    <n v="19.429666666666666"/>
    <m/>
    <m/>
    <m/>
    <n v="14"/>
    <x v="6"/>
    <x v="2"/>
    <s v="2013-14"/>
    <x v="0"/>
  </r>
  <r>
    <s v="5-26"/>
    <d v="2013-04-04T00:00:00"/>
    <n v="1254.3900000000001"/>
    <n v="0"/>
    <n v="0"/>
    <n v="431.35"/>
    <n v="26"/>
    <n v="16.590384615384615"/>
    <n v="823.04"/>
    <n v="11"/>
    <n v="37"/>
    <n v="74.821818181818173"/>
    <n v="33.902432432432427"/>
    <m/>
    <m/>
    <m/>
    <n v="14"/>
    <x v="6"/>
    <x v="3"/>
    <s v="2013-14"/>
    <x v="0"/>
  </r>
  <r>
    <s v="5-26"/>
    <d v="2013-04-05T00:00:00"/>
    <n v="1989.66"/>
    <n v="0"/>
    <n v="0"/>
    <n v="1196"/>
    <n v="44"/>
    <n v="27.181818181818183"/>
    <n v="793.66"/>
    <n v="13"/>
    <n v="57"/>
    <n v="61.050769230769227"/>
    <n v="34.90631578947368"/>
    <m/>
    <m/>
    <m/>
    <n v="14"/>
    <x v="6"/>
    <x v="4"/>
    <s v="2013-14"/>
    <x v="0"/>
  </r>
  <r>
    <s v="5-26"/>
    <d v="2013-04-06T00:00:00"/>
    <n v="1323.97"/>
    <n v="0"/>
    <n v="0"/>
    <n v="500.55"/>
    <n v="20"/>
    <n v="25.0275"/>
    <n v="823.42"/>
    <n v="15"/>
    <n v="35"/>
    <n v="54.894666666666666"/>
    <n v="37.827714285714286"/>
    <m/>
    <m/>
    <m/>
    <n v="14"/>
    <x v="6"/>
    <x v="5"/>
    <s v="2013-14"/>
    <x v="0"/>
  </r>
  <r>
    <m/>
    <d v="2013-04-07T00:00:00"/>
    <n v="6010.87"/>
    <n v="2324.9699999999998"/>
    <n v="8335.84"/>
    <m/>
    <n v="143"/>
    <n v="18.121045704295707"/>
    <n v="2821.27"/>
    <n v="52"/>
    <n v="195"/>
    <n v="41.162542346542345"/>
    <n v="24.992317825344141"/>
    <m/>
    <m/>
    <m/>
    <n v="15"/>
    <x v="6"/>
    <x v="6"/>
    <s v="2013-15"/>
    <x v="0"/>
  </r>
  <r>
    <s v="5-27"/>
    <d v="2013-04-08T00:00:00"/>
    <n v="1078.22"/>
    <n v="0"/>
    <n v="0"/>
    <n v="426.85"/>
    <n v="26"/>
    <n v="16.417307692307695"/>
    <n v="651.37"/>
    <n v="12"/>
    <n v="38"/>
    <n v="54.280833333333334"/>
    <n v="28.374210526315789"/>
    <m/>
    <m/>
    <m/>
    <n v="15"/>
    <x v="6"/>
    <x v="0"/>
    <s v="2013-15"/>
    <x v="0"/>
  </r>
  <r>
    <s v="5-27"/>
    <d v="2013-04-09T00:00:00"/>
    <n v="746.2"/>
    <n v="0"/>
    <n v="0"/>
    <n v="358.57"/>
    <n v="22"/>
    <n v="16.298636363636362"/>
    <n v="387.63"/>
    <n v="10"/>
    <n v="32"/>
    <n v="38.762999999999998"/>
    <n v="23.318750000000001"/>
    <m/>
    <m/>
    <m/>
    <n v="15"/>
    <x v="6"/>
    <x v="1"/>
    <s v="2013-15"/>
    <x v="0"/>
  </r>
  <r>
    <s v="5-27"/>
    <d v="2013-04-10T00:00:00"/>
    <n v="934.51"/>
    <n v="0"/>
    <n v="0"/>
    <n v="418.4"/>
    <n v="35"/>
    <n v="11.954285714285714"/>
    <n v="516.11"/>
    <n v="15"/>
    <n v="50"/>
    <n v="34.407333333333334"/>
    <n v="18.690200000000001"/>
    <m/>
    <m/>
    <m/>
    <n v="15"/>
    <x v="6"/>
    <x v="2"/>
    <s v="2013-15"/>
    <x v="0"/>
  </r>
  <r>
    <s v="5-27"/>
    <d v="2013-04-11T00:00:00"/>
    <n v="1038.48"/>
    <n v="0"/>
    <n v="0"/>
    <n v="488.45"/>
    <n v="30"/>
    <n v="16.281666666666666"/>
    <n v="550.03"/>
    <n v="12"/>
    <n v="42"/>
    <n v="45.835833333333333"/>
    <n v="24.725714285714286"/>
    <m/>
    <m/>
    <m/>
    <n v="15"/>
    <x v="6"/>
    <x v="3"/>
    <s v="2013-15"/>
    <x v="0"/>
  </r>
  <r>
    <s v="5-27"/>
    <d v="2013-04-12T00:00:00"/>
    <n v="1397.95"/>
    <n v="0"/>
    <n v="0"/>
    <n v="753.2"/>
    <n v="31"/>
    <n v="24.296774193548387"/>
    <n v="644.75"/>
    <n v="16"/>
    <n v="47"/>
    <n v="40.296875"/>
    <n v="29.743617021276595"/>
    <m/>
    <m/>
    <m/>
    <n v="15"/>
    <x v="6"/>
    <x v="4"/>
    <s v="2013-15"/>
    <x v="0"/>
  </r>
  <r>
    <s v="5-27"/>
    <d v="2013-04-13T00:00:00"/>
    <n v="703.58"/>
    <n v="0"/>
    <n v="0"/>
    <n v="227.2"/>
    <n v="13"/>
    <n v="17.476923076923075"/>
    <n v="476.38"/>
    <n v="11"/>
    <n v="24"/>
    <n v="43.307272727272725"/>
    <n v="29.31583333333333"/>
    <m/>
    <m/>
    <m/>
    <n v="15"/>
    <x v="6"/>
    <x v="5"/>
    <s v="2013-15"/>
    <x v="0"/>
  </r>
  <r>
    <m/>
    <d v="2013-04-14T00:00:00"/>
    <n v="5898.9400000000005"/>
    <n v="4651.34"/>
    <n v="10550.28"/>
    <m/>
    <n v="157"/>
    <n v="17.120932284561317"/>
    <n v="3226.2700000000004"/>
    <n v="76"/>
    <n v="233"/>
    <n v="42.815191287878783"/>
    <n v="25.694720861106664"/>
    <m/>
    <m/>
    <m/>
    <n v="16"/>
    <x v="6"/>
    <x v="6"/>
    <s v="2013-16"/>
    <x v="0"/>
  </r>
  <r>
    <s v="5-28"/>
    <d v="2013-04-15T00:00:00"/>
    <n v="665.49"/>
    <n v="0"/>
    <n v="0"/>
    <n v="489.95"/>
    <n v="28"/>
    <n v="17.498214285714287"/>
    <n v="175.54"/>
    <n v="7"/>
    <n v="35"/>
    <n v="25.077142857142857"/>
    <n v="19.013999999999999"/>
    <m/>
    <m/>
    <m/>
    <n v="16"/>
    <x v="6"/>
    <x v="0"/>
    <s v="2013-16"/>
    <x v="0"/>
  </r>
  <r>
    <s v="5-28"/>
    <d v="2013-04-16T00:00:00"/>
    <n v="561.6"/>
    <n v="0"/>
    <n v="0"/>
    <n v="342.4"/>
    <n v="22"/>
    <n v="15.563636363636363"/>
    <n v="219.2"/>
    <n v="6"/>
    <n v="28"/>
    <n v="36.533333333333331"/>
    <n v="20.057142857142853"/>
    <m/>
    <m/>
    <m/>
    <n v="16"/>
    <x v="6"/>
    <x v="1"/>
    <s v="2013-16"/>
    <x v="0"/>
  </r>
  <r>
    <s v="5-28"/>
    <d v="2013-04-17T00:00:00"/>
    <n v="807.67"/>
    <n v="0"/>
    <n v="0"/>
    <n v="580.6"/>
    <n v="35"/>
    <n v="16.588571428571431"/>
    <n v="227.07"/>
    <n v="9"/>
    <n v="44"/>
    <n v="25.23"/>
    <n v="18.356136363636367"/>
    <m/>
    <m/>
    <m/>
    <n v="16"/>
    <x v="6"/>
    <x v="2"/>
    <s v="2013-16"/>
    <x v="0"/>
  </r>
  <r>
    <s v="5-28"/>
    <d v="2013-04-18T00:00:00"/>
    <n v="840.52"/>
    <n v="0"/>
    <n v="0"/>
    <n v="609.70000000000005"/>
    <n v="38"/>
    <n v="16.044736842105266"/>
    <n v="533.82000000000005"/>
    <n v="8"/>
    <n v="46"/>
    <n v="66.727500000000006"/>
    <n v="24.859130434782607"/>
    <m/>
    <m/>
    <m/>
    <n v="16"/>
    <x v="6"/>
    <x v="3"/>
    <s v="2013-16"/>
    <x v="0"/>
  </r>
  <r>
    <s v="5-28"/>
    <d v="2013-04-19T00:00:00"/>
    <n v="2557.0300000000002"/>
    <n v="0"/>
    <n v="0"/>
    <n v="754.45"/>
    <n v="30"/>
    <n v="25.148333333333333"/>
    <n v="1802.58"/>
    <n v="22"/>
    <n v="52"/>
    <n v="81.935454545454547"/>
    <n v="49.17365384615384"/>
    <m/>
    <m/>
    <m/>
    <n v="16"/>
    <x v="6"/>
    <x v="4"/>
    <s v="2013-16"/>
    <x v="0"/>
  </r>
  <r>
    <s v="5-28"/>
    <d v="2013-04-20T00:00:00"/>
    <n v="650.62"/>
    <n v="0"/>
    <n v="0"/>
    <n v="192.85"/>
    <n v="17"/>
    <n v="11.344117647058823"/>
    <n v="457.77"/>
    <n v="11"/>
    <n v="28"/>
    <n v="41.615454545454547"/>
    <n v="23.236428571428572"/>
    <m/>
    <m/>
    <m/>
    <n v="16"/>
    <x v="6"/>
    <x v="5"/>
    <s v="2013-16"/>
    <x v="0"/>
  </r>
  <r>
    <m/>
    <d v="2013-04-21T00:00:00"/>
    <n v="6082.93"/>
    <n v="3660.1"/>
    <n v="9743.0300000000007"/>
    <m/>
    <n v="170"/>
    <n v="17.031268316736583"/>
    <n v="3415.98"/>
    <n v="63"/>
    <n v="233"/>
    <n v="46.186480880230881"/>
    <n v="25.782748678857374"/>
    <m/>
    <m/>
    <m/>
    <n v="17"/>
    <x v="6"/>
    <x v="6"/>
    <s v="2013-17"/>
    <x v="0"/>
  </r>
  <r>
    <s v="5-29"/>
    <d v="2013-04-22T00:00:00"/>
    <n v="865.6"/>
    <n v="0"/>
    <n v="0"/>
    <n v="595.25"/>
    <n v="35"/>
    <n v="17.007142857142856"/>
    <n v="270.35000000000002"/>
    <n v="9"/>
    <n v="44"/>
    <n v="30.038888888888891"/>
    <n v="19.672727272727272"/>
    <m/>
    <m/>
    <m/>
    <n v="17"/>
    <x v="6"/>
    <x v="0"/>
    <s v="2013-17"/>
    <x v="0"/>
  </r>
  <r>
    <s v="5-29"/>
    <d v="2013-04-23T00:00:00"/>
    <n v="538.04"/>
    <n v="0"/>
    <n v="0"/>
    <n v="405.1"/>
    <n v="15"/>
    <n v="27.006666666666668"/>
    <n v="132.94"/>
    <n v="5"/>
    <n v="20"/>
    <n v="26.588000000000001"/>
    <n v="26.901999999999997"/>
    <m/>
    <m/>
    <m/>
    <n v="17"/>
    <x v="6"/>
    <x v="1"/>
    <s v="2013-17"/>
    <x v="0"/>
  </r>
  <r>
    <s v="5-29"/>
    <d v="2013-04-24T00:00:00"/>
    <n v="2249.9499999999998"/>
    <n v="0"/>
    <n v="0"/>
    <n v="2069.8000000000002"/>
    <n v="39"/>
    <n v="53.071794871794879"/>
    <n v="180.15"/>
    <n v="10"/>
    <n v="49"/>
    <n v="18.015000000000001"/>
    <n v="45.917346938775516"/>
    <m/>
    <m/>
    <m/>
    <n v="17"/>
    <x v="6"/>
    <x v="2"/>
    <s v="2013-17"/>
    <x v="0"/>
  </r>
  <r>
    <s v="5-29"/>
    <d v="2013-04-25T00:00:00"/>
    <n v="0"/>
    <n v="0"/>
    <n v="0"/>
    <n v="0"/>
    <n v="0"/>
    <n v="0"/>
    <n v="0"/>
    <n v="0"/>
    <n v="0"/>
    <n v="0"/>
    <n v="0"/>
    <s v="ANZAC DAY"/>
    <m/>
    <m/>
    <n v="17"/>
    <x v="6"/>
    <x v="3"/>
    <s v="2013-17"/>
    <x v="0"/>
  </r>
  <r>
    <s v="5-29"/>
    <d v="2013-04-26T00:00:00"/>
    <n v="2180.0700000000002"/>
    <n v="0"/>
    <n v="0"/>
    <n v="899.9"/>
    <n v="35"/>
    <n v="25.71142857142857"/>
    <n v="1280.17"/>
    <n v="17"/>
    <n v="52"/>
    <n v="75.304117647058831"/>
    <n v="41.924423076923077"/>
    <m/>
    <m/>
    <m/>
    <n v="17"/>
    <x v="6"/>
    <x v="4"/>
    <s v="2013-17"/>
    <x v="0"/>
  </r>
  <r>
    <s v="5-29"/>
    <d v="2013-04-27T00:00:00"/>
    <n v="1578.75"/>
    <n v="0"/>
    <n v="0"/>
    <n v="563.15"/>
    <n v="20"/>
    <n v="28.157499999999999"/>
    <n v="1015.6"/>
    <n v="10"/>
    <n v="30"/>
    <n v="101.56"/>
    <n v="52.625"/>
    <m/>
    <m/>
    <m/>
    <n v="17"/>
    <x v="6"/>
    <x v="5"/>
    <s v="2013-17"/>
    <x v="0"/>
  </r>
  <r>
    <m/>
    <d v="2013-04-28T00:00:00"/>
    <n v="7412.41"/>
    <n v="5275.5"/>
    <n v="12687.91"/>
    <m/>
    <n v="144"/>
    <n v="25.159088827838829"/>
    <n v="2879.21"/>
    <n v="51"/>
    <n v="195"/>
    <n v="41.917667755991289"/>
    <n v="31.173582881404315"/>
    <m/>
    <m/>
    <m/>
    <n v="18"/>
    <x v="6"/>
    <x v="6"/>
    <s v="2013-18"/>
    <x v="0"/>
  </r>
  <r>
    <s v="5-30"/>
    <d v="2013-04-29T00:00:00"/>
    <n v="791.93"/>
    <n v="0"/>
    <n v="0"/>
    <n v="570.1"/>
    <n v="37"/>
    <n v="15.408108108108109"/>
    <n v="221.83"/>
    <n v="7"/>
    <n v="44"/>
    <n v="31.69"/>
    <n v="17.998409090909092"/>
    <m/>
    <m/>
    <m/>
    <n v="18"/>
    <x v="6"/>
    <x v="0"/>
    <s v="2013-18"/>
    <x v="0"/>
  </r>
  <r>
    <s v="5-30"/>
    <d v="2013-04-30T00:00:00"/>
    <n v="702.49"/>
    <n v="0"/>
    <n v="0"/>
    <n v="340.25"/>
    <n v="21"/>
    <n v="16.202380952380953"/>
    <n v="362.24"/>
    <n v="9"/>
    <n v="30"/>
    <n v="40.248888888888892"/>
    <n v="23.416333333333334"/>
    <m/>
    <m/>
    <m/>
    <n v="18"/>
    <x v="6"/>
    <x v="1"/>
    <s v="2013-18"/>
    <x v="0"/>
  </r>
  <r>
    <s v="5-30"/>
    <d v="2013-05-01T00:00:00"/>
    <n v="803.46"/>
    <n v="0"/>
    <n v="0"/>
    <n v="578.6"/>
    <n v="27"/>
    <n v="21.42962962962963"/>
    <n v="224.86"/>
    <n v="8"/>
    <n v="35"/>
    <n v="28.107500000000002"/>
    <n v="22.956"/>
    <m/>
    <m/>
    <m/>
    <n v="18"/>
    <x v="6"/>
    <x v="2"/>
    <s v="2013-18"/>
    <x v="0"/>
  </r>
  <r>
    <s v="5-30"/>
    <d v="2013-05-02T00:00:00"/>
    <n v="1602.06"/>
    <n v="0"/>
    <n v="0"/>
    <n v="505.25"/>
    <n v="29"/>
    <n v="17.422413793103448"/>
    <n v="1096.81"/>
    <n v="11"/>
    <n v="40"/>
    <n v="99.71"/>
    <n v="40.051499999999997"/>
    <m/>
    <m/>
    <m/>
    <n v="18"/>
    <x v="6"/>
    <x v="3"/>
    <s v="2013-18"/>
    <x v="0"/>
  </r>
  <r>
    <s v="5-30"/>
    <d v="2013-05-03T00:00:00"/>
    <n v="1543.65"/>
    <n v="0"/>
    <n v="0"/>
    <n v="722.65"/>
    <n v="37"/>
    <n v="19.53108108108108"/>
    <n v="821"/>
    <n v="17"/>
    <n v="54"/>
    <n v="48.294117647058826"/>
    <n v="28.586111111111112"/>
    <m/>
    <m/>
    <m/>
    <n v="18"/>
    <x v="6"/>
    <x v="4"/>
    <s v="2013-18"/>
    <x v="0"/>
  </r>
  <r>
    <s v="5-30"/>
    <d v="2013-05-04T00:00:00"/>
    <n v="521.29999999999995"/>
    <n v="0"/>
    <n v="0"/>
    <n v="315"/>
    <n v="9"/>
    <n v="35"/>
    <n v="206.3"/>
    <n v="6"/>
    <n v="15"/>
    <n v="34.383333333333333"/>
    <n v="34.75333333333333"/>
    <m/>
    <m/>
    <m/>
    <n v="18"/>
    <x v="6"/>
    <x v="5"/>
    <s v="2013-18"/>
    <x v="0"/>
  </r>
  <r>
    <m/>
    <d v="2013-05-05T00:00:00"/>
    <n v="5964.89"/>
    <n v="2300.4699999999998"/>
    <n v="8265.36"/>
    <m/>
    <n v="160"/>
    <n v="20.832268927383868"/>
    <n v="2933.04"/>
    <n v="58"/>
    <n v="218"/>
    <n v="47.072306644880172"/>
    <n v="27.960281144781145"/>
    <m/>
    <m/>
    <m/>
    <n v="19"/>
    <x v="6"/>
    <x v="6"/>
    <s v="2013-19"/>
    <x v="0"/>
  </r>
  <r>
    <s v="5-31"/>
    <d v="2013-05-06T00:00:00"/>
    <n v="558.08000000000004"/>
    <n v="0"/>
    <n v="0"/>
    <n v="304.2"/>
    <n v="20"/>
    <n v="15.209999999999999"/>
    <n v="253.88"/>
    <n v="10"/>
    <n v="30"/>
    <n v="25.387999999999998"/>
    <n v="18.602666666666664"/>
    <m/>
    <m/>
    <m/>
    <n v="19"/>
    <x v="6"/>
    <x v="0"/>
    <s v="2013-19"/>
    <x v="0"/>
  </r>
  <r>
    <s v="5-31"/>
    <d v="2013-05-07T00:00:00"/>
    <n v="629.67999999999995"/>
    <n v="0"/>
    <n v="0"/>
    <n v="470.8"/>
    <n v="25"/>
    <n v="18.832000000000001"/>
    <n v="158.88"/>
    <n v="7"/>
    <n v="32"/>
    <n v="22.697142857142858"/>
    <n v="19.677500000000002"/>
    <m/>
    <m/>
    <m/>
    <n v="19"/>
    <x v="6"/>
    <x v="1"/>
    <s v="2013-19"/>
    <x v="0"/>
  </r>
  <r>
    <s v="5-31"/>
    <d v="2013-05-08T00:00:00"/>
    <n v="964.09"/>
    <n v="0"/>
    <n v="0"/>
    <n v="591.45000000000005"/>
    <n v="26"/>
    <n v="22.748076923076926"/>
    <n v="372.64"/>
    <n v="9"/>
    <n v="35"/>
    <n v="41.404444444444444"/>
    <n v="27.545428571428573"/>
    <m/>
    <m/>
    <m/>
    <n v="19"/>
    <x v="6"/>
    <x v="2"/>
    <s v="2013-19"/>
    <x v="0"/>
  </r>
  <r>
    <s v="5-31"/>
    <d v="2013-05-09T00:00:00"/>
    <n v="1316.25"/>
    <n v="0"/>
    <n v="0"/>
    <n v="658.6"/>
    <n v="22"/>
    <n v="29.936363636363637"/>
    <n v="657.65"/>
    <n v="9"/>
    <n v="31"/>
    <n v="73.072222222222223"/>
    <n v="42.45967741935484"/>
    <m/>
    <m/>
    <m/>
    <n v="19"/>
    <x v="6"/>
    <x v="3"/>
    <s v="2013-19"/>
    <x v="0"/>
  </r>
  <r>
    <s v="5-31"/>
    <d v="2013-05-10T00:00:00"/>
    <n v="1114.08"/>
    <n v="0"/>
    <n v="0"/>
    <n v="531.95000000000005"/>
    <n v="32"/>
    <n v="16.623437500000001"/>
    <n v="582.13"/>
    <n v="12"/>
    <n v="44"/>
    <n v="48.510833333333331"/>
    <n v="25.319999999999997"/>
    <m/>
    <m/>
    <m/>
    <n v="19"/>
    <x v="6"/>
    <x v="4"/>
    <s v="2013-19"/>
    <x v="0"/>
  </r>
  <r>
    <s v="5-31"/>
    <d v="2013-05-11T00:00:00"/>
    <n v="771.96"/>
    <n v="0"/>
    <n v="0"/>
    <n v="470.75"/>
    <n v="22"/>
    <n v="21.397727272727273"/>
    <n v="301.20999999999998"/>
    <n v="6"/>
    <n v="28"/>
    <n v="50.201666666666661"/>
    <n v="27.57"/>
    <m/>
    <m/>
    <m/>
    <n v="19"/>
    <x v="6"/>
    <x v="5"/>
    <s v="2013-19"/>
    <x v="0"/>
  </r>
  <r>
    <m/>
    <d v="2013-05-12T00:00:00"/>
    <n v="5354.14"/>
    <n v="3437.13"/>
    <n v="8791.27"/>
    <m/>
    <n v="147"/>
    <n v="20.791267555361305"/>
    <n v="2326.39"/>
    <n v="53"/>
    <n v="200"/>
    <n v="43.545718253968253"/>
    <n v="26.862545442908345"/>
    <m/>
    <m/>
    <m/>
    <n v="20"/>
    <x v="6"/>
    <x v="6"/>
    <s v="2013-20"/>
    <x v="0"/>
  </r>
  <r>
    <s v="5-32"/>
    <d v="2013-05-13T00:00:00"/>
    <n v="1533.16"/>
    <n v="0"/>
    <n v="0"/>
    <n v="1168.0999999999999"/>
    <n v="31"/>
    <n v="37.680645161290322"/>
    <n v="365.06"/>
    <n v="7"/>
    <n v="38"/>
    <n v="52.151428571428575"/>
    <n v="40.346315789473678"/>
    <m/>
    <m/>
    <m/>
    <n v="20"/>
    <x v="6"/>
    <x v="0"/>
    <s v="2013-20"/>
    <x v="0"/>
  </r>
  <r>
    <s v="5-32"/>
    <d v="2013-05-14T00:00:00"/>
    <n v="583.29999999999995"/>
    <n v="0"/>
    <n v="0"/>
    <n v="253.3"/>
    <n v="18"/>
    <n v="14.072222222222223"/>
    <n v="335"/>
    <n v="11"/>
    <n v="29"/>
    <n v="30.454545454545453"/>
    <n v="20.286206896551722"/>
    <m/>
    <m/>
    <m/>
    <n v="20"/>
    <x v="6"/>
    <x v="1"/>
    <s v="2013-20"/>
    <x v="0"/>
  </r>
  <r>
    <s v="5-32"/>
    <d v="2013-05-15T00:00:00"/>
    <n v="753.99"/>
    <n v="0"/>
    <n v="0"/>
    <n v="510.25"/>
    <n v="23"/>
    <n v="22.184782608695652"/>
    <n v="243.74"/>
    <n v="6"/>
    <n v="29"/>
    <n v="40.623333333333335"/>
    <n v="25.999655172413792"/>
    <m/>
    <m/>
    <m/>
    <n v="20"/>
    <x v="6"/>
    <x v="2"/>
    <s v="2013-20"/>
    <x v="0"/>
  </r>
  <r>
    <s v="5-32"/>
    <d v="2013-05-16T00:00:00"/>
    <n v="1881.07"/>
    <n v="0"/>
    <n v="0"/>
    <n v="637.54999999999995"/>
    <n v="32"/>
    <n v="19.923437499999999"/>
    <n v="1223.52"/>
    <n v="14"/>
    <n v="46"/>
    <n v="87.394285714285715"/>
    <n v="40.458043478260869"/>
    <m/>
    <m/>
    <m/>
    <n v="20"/>
    <x v="6"/>
    <x v="3"/>
    <s v="2013-20"/>
    <x v="0"/>
  </r>
  <r>
    <s v="5-32"/>
    <d v="2013-05-17T00:00:00"/>
    <n v="1107.94"/>
    <n v="0"/>
    <n v="0"/>
    <n v="796.3"/>
    <n v="42"/>
    <n v="18.959523809523809"/>
    <n v="311.64"/>
    <n v="8"/>
    <n v="50"/>
    <n v="38.954999999999998"/>
    <n v="22.158799999999999"/>
    <m/>
    <m/>
    <m/>
    <n v="20"/>
    <x v="6"/>
    <x v="4"/>
    <s v="2013-20"/>
    <x v="0"/>
  </r>
  <r>
    <s v="5-32"/>
    <d v="2013-05-18T00:00:00"/>
    <n v="542.66999999999996"/>
    <n v="0"/>
    <n v="0"/>
    <n v="282.5"/>
    <n v="15"/>
    <n v="18.833333333333332"/>
    <n v="260.17"/>
    <n v="7"/>
    <n v="22"/>
    <n v="37.167142857142856"/>
    <n v="24.666818181818186"/>
    <m/>
    <m/>
    <m/>
    <n v="20"/>
    <x v="6"/>
    <x v="5"/>
    <s v="2013-20"/>
    <x v="0"/>
  </r>
  <r>
    <m/>
    <d v="2013-05-19T00:00:00"/>
    <n v="6402.1299999999992"/>
    <n v="3976.32"/>
    <n v="10378.449999999999"/>
    <m/>
    <n v="161"/>
    <n v="21.942324105844222"/>
    <n v="2739.1299999999997"/>
    <n v="53"/>
    <n v="214"/>
    <n v="47.790955988455984"/>
    <n v="28.985973253086382"/>
    <m/>
    <m/>
    <m/>
    <n v="21"/>
    <x v="6"/>
    <x v="6"/>
    <s v="2013-21"/>
    <x v="0"/>
  </r>
  <r>
    <s v="5-33"/>
    <d v="2013-05-20T00:00:00"/>
    <n v="486.65"/>
    <n v="0"/>
    <n v="0"/>
    <n v="391.35"/>
    <n v="30"/>
    <n v="13.045"/>
    <n v="95.3"/>
    <n v="4"/>
    <n v="34"/>
    <n v="23.824999999999999"/>
    <n v="14.313235294117648"/>
    <m/>
    <m/>
    <m/>
    <n v="21"/>
    <x v="6"/>
    <x v="0"/>
    <s v="2013-21"/>
    <x v="0"/>
  </r>
  <r>
    <s v="5-33"/>
    <d v="2013-05-21T00:00:00"/>
    <n v="1118.05"/>
    <n v="0"/>
    <n v="0"/>
    <n v="784.7"/>
    <n v="31"/>
    <n v="25.312903225806455"/>
    <n v="333.35"/>
    <n v="15"/>
    <n v="46"/>
    <n v="22.223333333333336"/>
    <n v="24.3054347826087"/>
    <m/>
    <m/>
    <m/>
    <n v="21"/>
    <x v="6"/>
    <x v="1"/>
    <s v="2013-21"/>
    <x v="0"/>
  </r>
  <r>
    <s v="5-33"/>
    <d v="2013-05-22T00:00:00"/>
    <n v="691.01"/>
    <n v="0"/>
    <n v="0"/>
    <n v="600.79999999999995"/>
    <n v="33"/>
    <n v="18.206060606060603"/>
    <n v="90.21"/>
    <n v="4"/>
    <n v="37"/>
    <n v="22.552499999999998"/>
    <n v="18.675945945945944"/>
    <m/>
    <m/>
    <m/>
    <n v="21"/>
    <x v="6"/>
    <x v="2"/>
    <s v="2013-21"/>
    <x v="0"/>
  </r>
  <r>
    <s v="5-33"/>
    <d v="2013-05-23T00:00:00"/>
    <n v="1334.18"/>
    <n v="0"/>
    <n v="0"/>
    <n v="808.4"/>
    <n v="29"/>
    <n v="27.875862068965517"/>
    <n v="525.78"/>
    <n v="9"/>
    <n v="38"/>
    <n v="58.419999999999995"/>
    <n v="35.109999999999992"/>
    <m/>
    <m/>
    <m/>
    <n v="21"/>
    <x v="6"/>
    <x v="3"/>
    <s v="2013-21"/>
    <x v="0"/>
  </r>
  <r>
    <s v="5-33"/>
    <d v="2013-05-24T00:00:00"/>
    <n v="1199.55"/>
    <n v="0"/>
    <n v="0"/>
    <n v="757.85"/>
    <n v="41"/>
    <n v="18.484146341463415"/>
    <n v="364.7"/>
    <n v="11"/>
    <n v="52"/>
    <n v="33.154545454545456"/>
    <n v="21.587499999999999"/>
    <m/>
    <m/>
    <m/>
    <n v="21"/>
    <x v="6"/>
    <x v="4"/>
    <s v="2013-21"/>
    <x v="0"/>
  </r>
  <r>
    <s v="5-33"/>
    <d v="2013-05-25T00:00:00"/>
    <n v="1104.68"/>
    <n v="0"/>
    <n v="0"/>
    <n v="547.75"/>
    <n v="28"/>
    <n v="19.5625"/>
    <n v="556.92999999999995"/>
    <n v="11"/>
    <n v="39"/>
    <n v="50.629999999999995"/>
    <n v="28.325128205128202"/>
    <m/>
    <m/>
    <m/>
    <n v="21"/>
    <x v="6"/>
    <x v="5"/>
    <s v="2013-21"/>
    <x v="0"/>
  </r>
  <r>
    <m/>
    <d v="2013-05-26T00:00:00"/>
    <n v="5934.1200000000008"/>
    <n v="2502.02"/>
    <n v="8436.1400000000012"/>
    <m/>
    <n v="192"/>
    <n v="20.414412040382665"/>
    <n v="1966.27"/>
    <n v="54"/>
    <n v="246"/>
    <n v="35.134229797979792"/>
    <n v="23.719540704633417"/>
    <m/>
    <m/>
    <m/>
    <n v="22"/>
    <x v="6"/>
    <x v="6"/>
    <s v="2013-22"/>
    <x v="0"/>
  </r>
  <r>
    <s v="5-34"/>
    <d v="2013-05-27T00:00:00"/>
    <n v="459.51"/>
    <n v="0"/>
    <n v="0"/>
    <n v="372.65"/>
    <n v="22"/>
    <n v="16.938636363636363"/>
    <n v="86.86"/>
    <n v="3"/>
    <n v="25"/>
    <n v="28.953333333333333"/>
    <n v="18.380399999999998"/>
    <m/>
    <m/>
    <m/>
    <n v="22"/>
    <x v="6"/>
    <x v="0"/>
    <s v="2013-22"/>
    <x v="0"/>
  </r>
  <r>
    <s v="5-34"/>
    <d v="2013-05-28T00:00:00"/>
    <n v="701.8"/>
    <n v="0"/>
    <n v="0"/>
    <n v="407.5"/>
    <n v="31"/>
    <n v="13.14516129032258"/>
    <n v="294.3"/>
    <n v="12"/>
    <n v="43"/>
    <n v="24.525000000000002"/>
    <n v="16.320930232558137"/>
    <m/>
    <m/>
    <m/>
    <n v="22"/>
    <x v="6"/>
    <x v="1"/>
    <s v="2013-22"/>
    <x v="0"/>
  </r>
  <r>
    <s v="5-34"/>
    <d v="2013-05-29T00:00:00"/>
    <n v="893.45"/>
    <n v="0"/>
    <n v="0"/>
    <n v="456.95"/>
    <n v="25"/>
    <n v="18.277999999999999"/>
    <n v="436.5"/>
    <n v="8"/>
    <n v="33"/>
    <n v="54.5625"/>
    <n v="27.074242424242424"/>
    <m/>
    <m/>
    <m/>
    <n v="22"/>
    <x v="6"/>
    <x v="2"/>
    <s v="2013-22"/>
    <x v="0"/>
  </r>
  <r>
    <s v="5-34"/>
    <d v="2013-05-30T00:00:00"/>
    <n v="1119.32"/>
    <n v="0"/>
    <n v="0"/>
    <n v="337"/>
    <n v="18"/>
    <n v="18.722222222222221"/>
    <n v="782.32"/>
    <n v="12"/>
    <n v="30"/>
    <n v="65.193333333333342"/>
    <n v="37.31066666666667"/>
    <m/>
    <m/>
    <m/>
    <n v="22"/>
    <x v="6"/>
    <x v="3"/>
    <s v="2013-22"/>
    <x v="0"/>
  </r>
  <r>
    <s v="5-34"/>
    <d v="2013-05-31T00:00:00"/>
    <n v="1995.92"/>
    <n v="0"/>
    <n v="0"/>
    <n v="1172.4000000000001"/>
    <n v="47"/>
    <n v="24.944680851063833"/>
    <n v="823.52"/>
    <n v="18"/>
    <n v="65"/>
    <n v="45.751111111111108"/>
    <n v="30.706461538461539"/>
    <m/>
    <m/>
    <m/>
    <n v="22"/>
    <x v="6"/>
    <x v="4"/>
    <s v="2013-22"/>
    <x v="0"/>
  </r>
  <r>
    <s v="5-34"/>
    <d v="2013-06-01T00:00:00"/>
    <n v="787.89"/>
    <n v="0"/>
    <n v="0"/>
    <n v="410.75"/>
    <n v="16"/>
    <n v="25.671875"/>
    <n v="377.14"/>
    <n v="10"/>
    <n v="26"/>
    <n v="37.713999999999999"/>
    <n v="30.303461538461537"/>
    <m/>
    <m/>
    <m/>
    <n v="22"/>
    <x v="6"/>
    <x v="5"/>
    <s v="2013-22"/>
    <x v="0"/>
  </r>
  <r>
    <m/>
    <d v="2013-06-02T00:00:00"/>
    <n v="5957.89"/>
    <n v="3247.22"/>
    <n v="9205.11"/>
    <m/>
    <n v="159"/>
    <n v="19.616762621207503"/>
    <n v="2800.64"/>
    <n v="63"/>
    <n v="222"/>
    <n v="42.783212962962956"/>
    <n v="26.682693733398384"/>
    <m/>
    <m/>
    <m/>
    <n v="23"/>
    <x v="6"/>
    <x v="6"/>
    <s v="2013-23"/>
    <x v="0"/>
  </r>
  <r>
    <s v="5-35"/>
    <d v="2013-06-03T00:00:00"/>
    <n v="428"/>
    <n v="0"/>
    <n v="0"/>
    <n v="242.05"/>
    <n v="16"/>
    <n v="15.128125000000001"/>
    <n v="181.95"/>
    <n v="7"/>
    <n v="23"/>
    <n v="25.99285714285714"/>
    <n v="18.434782608695652"/>
    <m/>
    <m/>
    <m/>
    <n v="23"/>
    <x v="6"/>
    <x v="0"/>
    <s v="2013-23"/>
    <x v="0"/>
  </r>
  <r>
    <s v="5-35"/>
    <d v="2013-06-04T00:00:00"/>
    <n v="598.86"/>
    <n v="0"/>
    <n v="0"/>
    <n v="425.2"/>
    <n v="25"/>
    <n v="17.007999999999999"/>
    <n v="173.66"/>
    <n v="7"/>
    <n v="32"/>
    <n v="24.80857142857143"/>
    <n v="18.714375"/>
    <m/>
    <m/>
    <m/>
    <n v="23"/>
    <x v="6"/>
    <x v="1"/>
    <s v="2013-23"/>
    <x v="0"/>
  </r>
  <r>
    <s v="5-35"/>
    <d v="2013-06-05T00:00:00"/>
    <n v="578.30999999999995"/>
    <n v="0"/>
    <n v="0"/>
    <n v="260.8"/>
    <n v="21"/>
    <n v="12.419047619047619"/>
    <n v="317.51"/>
    <n v="8"/>
    <n v="29"/>
    <n v="39.688749999999999"/>
    <n v="19.941724137931033"/>
    <m/>
    <m/>
    <m/>
    <n v="23"/>
    <x v="6"/>
    <x v="2"/>
    <s v="2013-23"/>
    <x v="0"/>
  </r>
  <r>
    <s v="5-35"/>
    <d v="2013-06-06T00:00:00"/>
    <n v="1287.6400000000001"/>
    <n v="0"/>
    <n v="0"/>
    <n v="639.6"/>
    <n v="26"/>
    <n v="24.6"/>
    <n v="648.04"/>
    <n v="11"/>
    <n v="37"/>
    <n v="58.912727272727267"/>
    <n v="34.80108108108108"/>
    <m/>
    <m/>
    <m/>
    <n v="23"/>
    <x v="6"/>
    <x v="3"/>
    <s v="2013-23"/>
    <x v="0"/>
  </r>
  <r>
    <s v="5-35"/>
    <d v="2013-06-07T00:00:00"/>
    <n v="1610.33"/>
    <n v="0"/>
    <n v="0"/>
    <n v="953.25"/>
    <n v="32"/>
    <n v="29.7890625"/>
    <n v="657.08"/>
    <n v="15"/>
    <n v="47"/>
    <n v="43.805333333333337"/>
    <n v="34.26234042553191"/>
    <m/>
    <m/>
    <m/>
    <n v="23"/>
    <x v="6"/>
    <x v="4"/>
    <s v="2013-23"/>
    <x v="0"/>
  </r>
  <r>
    <s v="5-35"/>
    <d v="2013-06-08T00:00:00"/>
    <n v="460.18"/>
    <n v="0"/>
    <n v="0"/>
    <n v="302.25"/>
    <n v="16"/>
    <n v="18.890625"/>
    <n v="157.93"/>
    <n v="4"/>
    <n v="20"/>
    <n v="39.482500000000002"/>
    <n v="23.009"/>
    <m/>
    <m/>
    <m/>
    <n v="23"/>
    <x v="6"/>
    <x v="5"/>
    <s v="2013-23"/>
    <x v="0"/>
  </r>
  <r>
    <m/>
    <d v="2013-06-09T00:00:00"/>
    <n v="4963.3200000000006"/>
    <n v="3295.99"/>
    <n v="8259.3100000000013"/>
    <m/>
    <n v="136"/>
    <n v="19.639143353174603"/>
    <n v="2136.1699999999996"/>
    <n v="52"/>
    <n v="188"/>
    <n v="38.78178986291487"/>
    <n v="24.860550542206614"/>
    <m/>
    <m/>
    <m/>
    <n v="24"/>
    <x v="6"/>
    <x v="6"/>
    <s v="2013-24"/>
    <x v="0"/>
  </r>
  <r>
    <s v="5-36"/>
    <d v="2013-06-10T00:00:00"/>
    <n v="0"/>
    <n v="0"/>
    <n v="0"/>
    <n v="0"/>
    <n v="0"/>
    <n v="0"/>
    <n v="0"/>
    <n v="0"/>
    <n v="0"/>
    <n v="0"/>
    <n v="0"/>
    <s v="QUEENS BIRTHDAY"/>
    <m/>
    <m/>
    <n v="24"/>
    <x v="6"/>
    <x v="0"/>
    <s v="2013-24"/>
    <x v="0"/>
  </r>
  <r>
    <s v="5-36"/>
    <d v="2013-06-11T00:00:00"/>
    <n v="855.07"/>
    <n v="0"/>
    <n v="0"/>
    <n v="559.6"/>
    <n v="36"/>
    <n v="15.544444444444444"/>
    <n v="295.47000000000003"/>
    <n v="8"/>
    <n v="44"/>
    <n v="36.933750000000003"/>
    <n v="19.433409090909091"/>
    <m/>
    <m/>
    <m/>
    <n v="24"/>
    <x v="6"/>
    <x v="1"/>
    <s v="2013-24"/>
    <x v="0"/>
  </r>
  <r>
    <s v="5-36"/>
    <d v="2013-06-12T00:00:00"/>
    <n v="767.91"/>
    <n v="0"/>
    <n v="0"/>
    <n v="468.95"/>
    <n v="20"/>
    <n v="23.447499999999998"/>
    <n v="298.95999999999998"/>
    <n v="10"/>
    <n v="30"/>
    <n v="29.895999999999997"/>
    <n v="25.596999999999998"/>
    <m/>
    <m/>
    <m/>
    <n v="24"/>
    <x v="6"/>
    <x v="2"/>
    <s v="2013-24"/>
    <x v="0"/>
  </r>
  <r>
    <s v="5-36"/>
    <d v="2013-06-13T00:00:00"/>
    <n v="1572.92"/>
    <n v="0"/>
    <n v="0"/>
    <n v="627"/>
    <n v="26"/>
    <n v="24.115384615384617"/>
    <n v="945.92"/>
    <n v="13"/>
    <n v="39"/>
    <n v="72.763076923076923"/>
    <n v="40.331282051282052"/>
    <m/>
    <m/>
    <m/>
    <n v="24"/>
    <x v="6"/>
    <x v="3"/>
    <s v="2013-24"/>
    <x v="0"/>
  </r>
  <r>
    <s v="5-36"/>
    <d v="2013-06-14T00:00:00"/>
    <n v="1346.15"/>
    <n v="0"/>
    <n v="0"/>
    <n v="804.7"/>
    <n v="37"/>
    <n v="21.748648648648651"/>
    <n v="546.45000000000005"/>
    <n v="12"/>
    <n v="49"/>
    <n v="45.537500000000001"/>
    <n v="27.574489795918367"/>
    <m/>
    <m/>
    <m/>
    <n v="24"/>
    <x v="6"/>
    <x v="4"/>
    <s v="2013-24"/>
    <x v="0"/>
  </r>
  <r>
    <s v="5-36"/>
    <d v="2013-06-15T00:00:00"/>
    <n v="863.53"/>
    <n v="0"/>
    <n v="0"/>
    <n v="286"/>
    <n v="16"/>
    <n v="17.875"/>
    <n v="577.53"/>
    <n v="12"/>
    <n v="28"/>
    <n v="48.127499999999998"/>
    <n v="30.84035714285714"/>
    <m/>
    <m/>
    <m/>
    <n v="24"/>
    <x v="6"/>
    <x v="5"/>
    <s v="2013-24"/>
    <x v="0"/>
  </r>
  <r>
    <m/>
    <d v="2013-06-16T00:00:00"/>
    <n v="5405.58"/>
    <n v="1939.74"/>
    <n v="7345.32"/>
    <m/>
    <n v="135"/>
    <n v="17.121829618079619"/>
    <n v="2664.33"/>
    <n v="55"/>
    <n v="190"/>
    <n v="38.876304487179489"/>
    <n v="23.962756346827774"/>
    <m/>
    <m/>
    <m/>
    <n v="25"/>
    <x v="6"/>
    <x v="6"/>
    <s v="2013-25"/>
    <x v="0"/>
  </r>
  <r>
    <s v="5-37"/>
    <d v="2013-06-17T00:00:00"/>
    <n v="702.16"/>
    <n v="0"/>
    <n v="0"/>
    <n v="441.15"/>
    <n v="25"/>
    <n v="17.646000000000001"/>
    <n v="261.01"/>
    <n v="9"/>
    <n v="34"/>
    <n v="29.001111111111111"/>
    <n v="20.651764705882353"/>
    <m/>
    <m/>
    <m/>
    <n v="25"/>
    <x v="6"/>
    <x v="0"/>
    <s v="2013-25"/>
    <x v="0"/>
  </r>
  <r>
    <s v="5-37"/>
    <d v="2013-06-18T00:00:00"/>
    <n v="479.4"/>
    <n v="0"/>
    <n v="0"/>
    <n v="259.25"/>
    <n v="27"/>
    <n v="9.6018518518518512"/>
    <n v="220.15"/>
    <n v="9"/>
    <n v="36"/>
    <n v="24.461111111111112"/>
    <n v="13.316666666666666"/>
    <m/>
    <m/>
    <m/>
    <n v="25"/>
    <x v="6"/>
    <x v="1"/>
    <s v="2013-25"/>
    <x v="0"/>
  </r>
  <r>
    <s v="5-37"/>
    <d v="2013-06-19T00:00:00"/>
    <n v="733.21"/>
    <n v="0"/>
    <n v="0"/>
    <n v="390.35"/>
    <n v="27"/>
    <n v="14.457407407407409"/>
    <n v="342.86"/>
    <n v="9"/>
    <n v="36"/>
    <n v="38.095555555555556"/>
    <n v="20.366944444444446"/>
    <m/>
    <m/>
    <m/>
    <n v="25"/>
    <x v="6"/>
    <x v="2"/>
    <s v="2013-25"/>
    <x v="0"/>
  </r>
  <r>
    <s v="5-37"/>
    <d v="2013-06-20T00:00:00"/>
    <n v="2008.96"/>
    <n v="0"/>
    <n v="0"/>
    <n v="1094"/>
    <n v="43"/>
    <n v="25.441860465116278"/>
    <n v="916.46"/>
    <n v="15"/>
    <n v="58"/>
    <n v="61.097333333333339"/>
    <n v="34.663103448275862"/>
    <m/>
    <m/>
    <m/>
    <n v="25"/>
    <x v="6"/>
    <x v="3"/>
    <s v="2013-25"/>
    <x v="0"/>
  </r>
  <r>
    <s v="5-37"/>
    <d v="2013-06-21T00:00:00"/>
    <n v="1812"/>
    <n v="0"/>
    <n v="0"/>
    <n v="1082.5999999999999"/>
    <n v="35"/>
    <n v="30.931428571428569"/>
    <n v="730.3"/>
    <n v="14"/>
    <n v="49"/>
    <n v="52.164285714285711"/>
    <n v="36.997959183673466"/>
    <m/>
    <m/>
    <m/>
    <n v="25"/>
    <x v="6"/>
    <x v="4"/>
    <s v="2013-25"/>
    <x v="0"/>
  </r>
  <r>
    <s v="5-37"/>
    <d v="2013-06-22T00:00:00"/>
    <n v="1171.06"/>
    <n v="0"/>
    <n v="0"/>
    <n v="537.75"/>
    <n v="28"/>
    <n v="19.205357142857142"/>
    <n v="633.30999999999995"/>
    <n v="10"/>
    <n v="38"/>
    <n v="63.330999999999996"/>
    <n v="30.817368421052631"/>
    <m/>
    <m/>
    <m/>
    <n v="25"/>
    <x v="6"/>
    <x v="5"/>
    <s v="2013-25"/>
    <x v="0"/>
  </r>
  <r>
    <m/>
    <d v="2013-06-23T00:00:00"/>
    <n v="6906.7899999999991"/>
    <n v="2875.5"/>
    <n v="9782.2899999999991"/>
    <m/>
    <n v="185"/>
    <n v="19.54731757311021"/>
    <n v="3104.0899999999997"/>
    <n v="66"/>
    <n v="251"/>
    <n v="44.691732804232807"/>
    <n v="26.135634478332573"/>
    <m/>
    <m/>
    <m/>
    <n v="26"/>
    <x v="6"/>
    <x v="6"/>
    <s v="2013-26"/>
    <x v="0"/>
  </r>
  <r>
    <s v="5-38"/>
    <d v="2013-06-24T00:00:00"/>
    <n v="838.74"/>
    <n v="0"/>
    <n v="0"/>
    <n v="555.6"/>
    <n v="33"/>
    <n v="16.836363636363636"/>
    <n v="283.14"/>
    <n v="8"/>
    <n v="41"/>
    <n v="35.392499999999998"/>
    <n v="20.457073170731707"/>
    <m/>
    <m/>
    <m/>
    <n v="26"/>
    <x v="6"/>
    <x v="0"/>
    <s v="2013-26"/>
    <x v="0"/>
  </r>
  <r>
    <s v="5-38"/>
    <d v="2013-06-25T00:00:00"/>
    <n v="707.27"/>
    <n v="0"/>
    <n v="0"/>
    <n v="577.91999999999996"/>
    <n v="28"/>
    <n v="20.639999999999997"/>
    <n v="129.35"/>
    <n v="6"/>
    <n v="34"/>
    <n v="21.558333333333334"/>
    <n v="20.802058823529411"/>
    <m/>
    <m/>
    <m/>
    <n v="26"/>
    <x v="6"/>
    <x v="1"/>
    <s v="2013-26"/>
    <x v="0"/>
  </r>
  <r>
    <s v="5-38"/>
    <d v="2013-06-26T00:00:00"/>
    <n v="748.44"/>
    <n v="0"/>
    <n v="0"/>
    <n v="572.6"/>
    <n v="36"/>
    <n v="15.905555555555557"/>
    <n v="175.84"/>
    <n v="5"/>
    <n v="41"/>
    <n v="35.167999999999999"/>
    <n v="18.254634146341466"/>
    <m/>
    <m/>
    <m/>
    <n v="26"/>
    <x v="6"/>
    <x v="2"/>
    <s v="2013-26"/>
    <x v="0"/>
  </r>
  <r>
    <s v="5-38"/>
    <d v="2013-06-27T00:00:00"/>
    <n v="1527.18"/>
    <n v="0"/>
    <n v="0"/>
    <n v="450.9"/>
    <n v="28"/>
    <n v="16.103571428571428"/>
    <n v="1076.28"/>
    <n v="10"/>
    <n v="38"/>
    <n v="107.628"/>
    <n v="40.188947368421047"/>
    <m/>
    <m/>
    <m/>
    <n v="26"/>
    <x v="6"/>
    <x v="3"/>
    <s v="2013-26"/>
    <x v="0"/>
  </r>
  <r>
    <s v="5-38"/>
    <d v="2013-06-28T00:00:00"/>
    <n v="1179.45"/>
    <n v="0"/>
    <n v="0"/>
    <n v="1049.32"/>
    <n v="36"/>
    <n v="29.147777777777776"/>
    <n v="734.37"/>
    <n v="15"/>
    <n v="51"/>
    <n v="48.957999999999998"/>
    <n v="34.974313725490198"/>
    <m/>
    <m/>
    <m/>
    <n v="26"/>
    <x v="6"/>
    <x v="4"/>
    <s v="2013-26"/>
    <x v="0"/>
  </r>
  <r>
    <s v="5-38"/>
    <d v="2013-06-29T00:00:00"/>
    <n v="1019.5"/>
    <n v="0"/>
    <n v="0"/>
    <n v="563.45000000000005"/>
    <n v="20"/>
    <n v="28.172500000000003"/>
    <n v="456.05"/>
    <n v="9"/>
    <n v="29"/>
    <n v="50.672222222222224"/>
    <n v="35.155172413793103"/>
    <m/>
    <m/>
    <m/>
    <n v="26"/>
    <x v="6"/>
    <x v="5"/>
    <s v="2013-26"/>
    <x v="0"/>
  </r>
  <r>
    <m/>
    <d v="2013-06-30T00:00:00"/>
    <n v="6020.58"/>
    <n v="2413.0300000000002"/>
    <n v="8433.61"/>
    <m/>
    <n v="181"/>
    <n v="21.134294733044733"/>
    <n v="2855.03"/>
    <n v="53"/>
    <n v="234"/>
    <n v="49.896175925925924"/>
    <n v="28.305366608051155"/>
    <m/>
    <m/>
    <m/>
    <n v="27"/>
    <x v="6"/>
    <x v="6"/>
    <s v="2013-27"/>
    <x v="0"/>
  </r>
  <r>
    <s v="5-39"/>
    <d v="2013-07-01T00:00:00"/>
    <n v="1005.55"/>
    <n v="0"/>
    <n v="0"/>
    <n v="492.4"/>
    <n v="34"/>
    <n v="14.482352941176471"/>
    <n v="513.15"/>
    <n v="11"/>
    <n v="45"/>
    <n v="46.65"/>
    <n v="22.345555555555556"/>
    <m/>
    <m/>
    <m/>
    <n v="27"/>
    <x v="6"/>
    <x v="0"/>
    <s v="2013-27"/>
    <x v="0"/>
  </r>
  <r>
    <s v="5-39"/>
    <d v="2013-07-02T00:00:00"/>
    <n v="1041.95"/>
    <n v="0"/>
    <n v="0"/>
    <n v="744"/>
    <n v="29"/>
    <n v="25.655172413793103"/>
    <n v="297.95"/>
    <n v="7"/>
    <n v="36"/>
    <n v="42.56428571428571"/>
    <n v="28.943055555555556"/>
    <m/>
    <m/>
    <m/>
    <n v="27"/>
    <x v="6"/>
    <x v="1"/>
    <s v="2013-27"/>
    <x v="0"/>
  </r>
  <r>
    <s v="5-39"/>
    <d v="2013-07-03T00:00:00"/>
    <n v="1109.01"/>
    <n v="0"/>
    <n v="0"/>
    <n v="872.75"/>
    <n v="43"/>
    <n v="20.296511627906977"/>
    <n v="236.26"/>
    <n v="7"/>
    <n v="50"/>
    <n v="33.751428571428569"/>
    <n v="22.180199999999999"/>
    <m/>
    <m/>
    <m/>
    <n v="27"/>
    <x v="6"/>
    <x v="2"/>
    <s v="2013-27"/>
    <x v="0"/>
  </r>
  <r>
    <s v="5-39"/>
    <d v="2013-07-04T00:00:00"/>
    <n v="1820.75"/>
    <n v="0"/>
    <n v="0"/>
    <n v="763.15"/>
    <n v="34"/>
    <n v="22.445588235294117"/>
    <n v="1057.5999999999999"/>
    <n v="13"/>
    <n v="47"/>
    <n v="81.353846153846149"/>
    <n v="38.73936170212766"/>
    <m/>
    <m/>
    <m/>
    <n v="27"/>
    <x v="6"/>
    <x v="3"/>
    <s v="2013-27"/>
    <x v="0"/>
  </r>
  <r>
    <s v="5-39"/>
    <d v="2013-07-05T00:00:00"/>
    <n v="1434.85"/>
    <n v="0"/>
    <n v="0"/>
    <n v="582.35"/>
    <n v="31"/>
    <n v="18.785483870967742"/>
    <n v="774.5"/>
    <n v="16"/>
    <n v="47"/>
    <n v="48.40625"/>
    <n v="28.869148936170212"/>
    <m/>
    <m/>
    <m/>
    <n v="27"/>
    <x v="6"/>
    <x v="4"/>
    <s v="2013-27"/>
    <x v="0"/>
  </r>
  <r>
    <s v="5-39"/>
    <d v="2013-07-06T00:00:00"/>
    <n v="491.31"/>
    <n v="0"/>
    <n v="0"/>
    <n v="194.5"/>
    <n v="13"/>
    <n v="14.961538461538462"/>
    <n v="296.81"/>
    <n v="9"/>
    <n v="22"/>
    <n v="32.978888888888889"/>
    <n v="22.332272727272727"/>
    <m/>
    <m/>
    <m/>
    <n v="27"/>
    <x v="6"/>
    <x v="5"/>
    <s v="2013-27"/>
    <x v="0"/>
  </r>
  <r>
    <m/>
    <d v="2013-07-07T00:00:00"/>
    <n v="6903.420000000001"/>
    <n v="3057.68"/>
    <n v="9961.1"/>
    <m/>
    <n v="184"/>
    <n v="19.43777459177948"/>
    <n v="3176.27"/>
    <n v="63"/>
    <n v="247"/>
    <n v="47.617449888074894"/>
    <n v="27.234932412780285"/>
    <m/>
    <m/>
    <m/>
    <n v="28"/>
    <x v="6"/>
    <x v="6"/>
    <s v="2013-28"/>
    <x v="0"/>
  </r>
  <r>
    <s v="5-40"/>
    <d v="2013-07-08T00:00:00"/>
    <n v="1124.04"/>
    <n v="0"/>
    <n v="0"/>
    <n v="357.35"/>
    <n v="23"/>
    <n v="15.536956521739132"/>
    <n v="769.69"/>
    <n v="16"/>
    <n v="39"/>
    <n v="48.105625000000003"/>
    <n v="28.898461538461536"/>
    <m/>
    <m/>
    <m/>
    <n v="28"/>
    <x v="6"/>
    <x v="0"/>
    <s v="2013-28"/>
    <x v="0"/>
  </r>
  <r>
    <s v="5-40"/>
    <d v="2013-07-09T00:00:00"/>
    <n v="911.58"/>
    <n v="0"/>
    <n v="0"/>
    <n v="276.60000000000002"/>
    <n v="19"/>
    <n v="14.557894736842107"/>
    <n v="634.98"/>
    <n v="16"/>
    <n v="35"/>
    <n v="39.686250000000001"/>
    <n v="26.04514285714286"/>
    <m/>
    <m/>
    <m/>
    <n v="28"/>
    <x v="6"/>
    <x v="1"/>
    <s v="2013-28"/>
    <x v="0"/>
  </r>
  <r>
    <s v="5-40"/>
    <d v="2013-07-10T00:00:00"/>
    <n v="878.96"/>
    <n v="0"/>
    <n v="0"/>
    <n v="618.9"/>
    <n v="36"/>
    <n v="17.191666666666666"/>
    <n v="260.06"/>
    <n v="9"/>
    <n v="45"/>
    <n v="28.895555555555557"/>
    <n v="19.532444444444444"/>
    <m/>
    <m/>
    <m/>
    <n v="28"/>
    <x v="6"/>
    <x v="2"/>
    <s v="2013-28"/>
    <x v="0"/>
  </r>
  <r>
    <s v="5-40"/>
    <d v="2013-07-11T00:00:00"/>
    <n v="1301.49"/>
    <n v="0"/>
    <n v="0"/>
    <n v="830.55"/>
    <n v="36"/>
    <n v="23.070833333333333"/>
    <n v="470.94"/>
    <n v="11"/>
    <n v="47"/>
    <n v="42.812727272727273"/>
    <n v="27.691276595744682"/>
    <m/>
    <m/>
    <m/>
    <n v="28"/>
    <x v="6"/>
    <x v="3"/>
    <s v="2013-28"/>
    <x v="0"/>
  </r>
  <r>
    <s v="5-40"/>
    <d v="2013-07-12T00:00:00"/>
    <n v="1864.22"/>
    <n v="0"/>
    <n v="0"/>
    <n v="918.2"/>
    <n v="46"/>
    <n v="19.960869565217394"/>
    <n v="946.02"/>
    <n v="20"/>
    <n v="66"/>
    <n v="47.301000000000002"/>
    <n v="28.245757575757576"/>
    <m/>
    <m/>
    <m/>
    <n v="28"/>
    <x v="6"/>
    <x v="4"/>
    <s v="2013-28"/>
    <x v="0"/>
  </r>
  <r>
    <s v="5-40"/>
    <d v="2013-07-13T00:00:00"/>
    <n v="1034.26"/>
    <n v="0"/>
    <n v="0"/>
    <n v="432"/>
    <n v="23"/>
    <n v="18.782608695652176"/>
    <n v="602.26"/>
    <n v="14"/>
    <n v="37"/>
    <n v="43.018571428571427"/>
    <n v="27.952972972972972"/>
    <m/>
    <m/>
    <m/>
    <n v="28"/>
    <x v="6"/>
    <x v="5"/>
    <s v="2013-28"/>
    <x v="0"/>
  </r>
  <r>
    <m/>
    <d v="2013-07-14T00:00:00"/>
    <n v="7114.55"/>
    <n v="1552.06"/>
    <n v="8666.61"/>
    <m/>
    <n v="183"/>
    <n v="18.183471586575134"/>
    <n v="3683.95"/>
    <n v="86"/>
    <n v="269"/>
    <n v="41.636621542809046"/>
    <n v="26.394342664087343"/>
    <m/>
    <m/>
    <m/>
    <n v="29"/>
    <x v="6"/>
    <x v="6"/>
    <s v="2013-29"/>
    <x v="0"/>
  </r>
  <r>
    <s v="5-41"/>
    <d v="2013-07-15T00:00:00"/>
    <n v="1073.4100000000001"/>
    <n v="0"/>
    <n v="0"/>
    <n v="551.25"/>
    <n v="29"/>
    <n v="19.008620689655171"/>
    <n v="522.16"/>
    <n v="16"/>
    <n v="45"/>
    <n v="32.634999999999998"/>
    <n v="23.853555555555552"/>
    <m/>
    <m/>
    <m/>
    <n v="29"/>
    <x v="6"/>
    <x v="0"/>
    <s v="2013-29"/>
    <x v="0"/>
  </r>
  <r>
    <s v="5-41"/>
    <d v="2013-07-16T00:00:00"/>
    <n v="516.30999999999995"/>
    <n v="0"/>
    <n v="0"/>
    <n v="367.4"/>
    <n v="28"/>
    <n v="13.12142857142857"/>
    <n v="148.91"/>
    <n v="6"/>
    <n v="34"/>
    <n v="24.818333333333332"/>
    <n v="15.185588235294116"/>
    <m/>
    <m/>
    <m/>
    <n v="29"/>
    <x v="6"/>
    <x v="1"/>
    <s v="2013-29"/>
    <x v="0"/>
  </r>
  <r>
    <s v="5-41"/>
    <d v="2013-07-17T00:00:00"/>
    <n v="1236.6500000000001"/>
    <n v="0"/>
    <n v="0"/>
    <n v="805.95"/>
    <n v="31"/>
    <n v="25.998387096774195"/>
    <n v="430.7"/>
    <n v="16"/>
    <n v="47"/>
    <n v="26.918749999999999"/>
    <n v="26.311702127659576"/>
    <m/>
    <m/>
    <m/>
    <n v="29"/>
    <x v="6"/>
    <x v="2"/>
    <s v="2013-29"/>
    <x v="0"/>
  </r>
  <r>
    <s v="5-41"/>
    <d v="2013-07-18T00:00:00"/>
    <n v="1771.91"/>
    <n v="0"/>
    <n v="0"/>
    <n v="657.1"/>
    <n v="28"/>
    <n v="23.467857142857145"/>
    <n v="114.81"/>
    <n v="13"/>
    <n v="41"/>
    <n v="8.8315384615384609"/>
    <n v="18.827073170731708"/>
    <m/>
    <m/>
    <m/>
    <n v="29"/>
    <x v="6"/>
    <x v="3"/>
    <s v="2013-29"/>
    <x v="0"/>
  </r>
  <r>
    <s v="5-41"/>
    <d v="2013-07-19T00:00:00"/>
    <n v="968.26"/>
    <n v="0"/>
    <n v="0"/>
    <n v="816.3"/>
    <n v="38"/>
    <n v="21.481578947368419"/>
    <n v="151.96"/>
    <n v="6"/>
    <n v="44"/>
    <n v="25.326666666666668"/>
    <n v="22.005909090909089"/>
    <m/>
    <m/>
    <m/>
    <n v="29"/>
    <x v="6"/>
    <x v="4"/>
    <s v="2013-29"/>
    <x v="0"/>
  </r>
  <r>
    <s v="5-41"/>
    <d v="2013-07-20T00:00:00"/>
    <n v="448.63"/>
    <n v="0"/>
    <n v="0"/>
    <n v="297.14999999999998"/>
    <n v="19"/>
    <n v="15.639473684210525"/>
    <n v="151.47999999999999"/>
    <n v="5"/>
    <n v="24"/>
    <n v="30.295999999999999"/>
    <n v="18.692916666666665"/>
    <m/>
    <m/>
    <m/>
    <n v="29"/>
    <x v="6"/>
    <x v="5"/>
    <s v="2013-29"/>
    <x v="0"/>
  </r>
  <r>
    <m/>
    <d v="2013-07-21T00:00:00"/>
    <n v="6015.17"/>
    <n v="2808.29"/>
    <n v="8823.4599999999991"/>
    <m/>
    <n v="173"/>
    <n v="19.786224355382338"/>
    <n v="1520.02"/>
    <n v="62"/>
    <n v="235"/>
    <n v="24.804381410256411"/>
    <n v="20.812790807802781"/>
    <m/>
    <m/>
    <m/>
    <n v="30"/>
    <x v="6"/>
    <x v="6"/>
    <s v="2013-30"/>
    <x v="0"/>
  </r>
  <r>
    <s v="5-42"/>
    <d v="2013-07-22T00:00:00"/>
    <n v="637.29999999999995"/>
    <n v="0"/>
    <n v="0"/>
    <n v="516.4"/>
    <n v="20"/>
    <n v="25.82"/>
    <n v="151.47999999999999"/>
    <n v="5"/>
    <n v="25"/>
    <n v="30.295999999999999"/>
    <n v="26.715199999999999"/>
    <m/>
    <m/>
    <m/>
    <n v="30"/>
    <x v="6"/>
    <x v="0"/>
    <s v="2013-30"/>
    <x v="0"/>
  </r>
  <r>
    <s v="5-42"/>
    <d v="2013-07-23T00:00:00"/>
    <n v="957.53"/>
    <n v="0"/>
    <n v="0"/>
    <n v="463.8"/>
    <n v="38"/>
    <n v="12.205263157894738"/>
    <n v="493.93"/>
    <n v="8"/>
    <n v="46"/>
    <n v="61.741250000000001"/>
    <n v="20.820217391304347"/>
    <m/>
    <m/>
    <m/>
    <n v="30"/>
    <x v="6"/>
    <x v="1"/>
    <s v="2013-30"/>
    <x v="0"/>
  </r>
  <r>
    <s v="5-42"/>
    <d v="2013-07-24T00:00:00"/>
    <n v="839.11"/>
    <n v="0"/>
    <n v="0"/>
    <n v="648.75"/>
    <n v="43"/>
    <n v="15.087209302325581"/>
    <n v="190.36"/>
    <n v="8"/>
    <n v="51"/>
    <n v="23.795000000000002"/>
    <n v="16.453137254901961"/>
    <m/>
    <m/>
    <m/>
    <n v="30"/>
    <x v="6"/>
    <x v="2"/>
    <s v="2013-30"/>
    <x v="0"/>
  </r>
  <r>
    <s v="5-42"/>
    <d v="2013-07-25T00:00:00"/>
    <n v="1443.07"/>
    <n v="0"/>
    <n v="0"/>
    <n v="715.55"/>
    <n v="39"/>
    <n v="18.347435897435897"/>
    <n v="717.52"/>
    <n v="8"/>
    <n v="47"/>
    <n v="89.69"/>
    <n v="30.490851063829787"/>
    <m/>
    <m/>
    <m/>
    <n v="30"/>
    <x v="6"/>
    <x v="3"/>
    <s v="2013-30"/>
    <x v="0"/>
  </r>
  <r>
    <s v="5-42"/>
    <d v="2013-07-26T00:00:00"/>
    <n v="1725.67"/>
    <n v="0"/>
    <n v="0"/>
    <n v="1234.3"/>
    <n v="50"/>
    <n v="24.686"/>
    <n v="491.37"/>
    <n v="11"/>
    <n v="61"/>
    <n v="44.67"/>
    <n v="28.289672131147544"/>
    <m/>
    <m/>
    <m/>
    <n v="30"/>
    <x v="6"/>
    <x v="4"/>
    <s v="2013-30"/>
    <x v="0"/>
  </r>
  <r>
    <s v="5-42"/>
    <d v="2013-07-27T00:00:00"/>
    <n v="747.69"/>
    <n v="0"/>
    <n v="0"/>
    <n v="218.6"/>
    <n v="17"/>
    <n v="12.858823529411765"/>
    <n v="529.09"/>
    <n v="14"/>
    <n v="31"/>
    <n v="37.792142857142856"/>
    <n v="24.119032258064518"/>
    <m/>
    <m/>
    <m/>
    <n v="30"/>
    <x v="6"/>
    <x v="5"/>
    <s v="2013-30"/>
    <x v="0"/>
  </r>
  <r>
    <m/>
    <d v="2013-07-28T00:00:00"/>
    <n v="6350.3700000000008"/>
    <n v="608.47"/>
    <n v="6958.8400000000011"/>
    <m/>
    <n v="207"/>
    <n v="18.167455314511333"/>
    <n v="2573.75"/>
    <n v="54"/>
    <n v="261"/>
    <n v="47.997398809523808"/>
    <n v="24.481351683208029"/>
    <m/>
    <m/>
    <m/>
    <n v="31"/>
    <x v="6"/>
    <x v="6"/>
    <s v="2013-31"/>
    <x v="0"/>
  </r>
  <r>
    <s v="5-43"/>
    <d v="2013-07-29T00:00:00"/>
    <n v="638.25"/>
    <n v="0"/>
    <n v="0"/>
    <n v="539.1"/>
    <n v="40"/>
    <n v="13.477500000000001"/>
    <n v="99.15"/>
    <n v="5"/>
    <n v="45"/>
    <n v="19.830000000000002"/>
    <n v="14.183333333333334"/>
    <m/>
    <m/>
    <m/>
    <n v="31"/>
    <x v="6"/>
    <x v="0"/>
    <s v="2013-31"/>
    <x v="0"/>
  </r>
  <r>
    <s v="5-43"/>
    <d v="2013-07-30T00:00:00"/>
    <n v="735.36"/>
    <n v="0"/>
    <n v="0"/>
    <n v="463.3"/>
    <n v="36"/>
    <n v="12.869444444444445"/>
    <n v="272.06"/>
    <n v="11"/>
    <n v="47"/>
    <n v="24.732727272727274"/>
    <n v="15.645957446808511"/>
    <m/>
    <m/>
    <m/>
    <n v="31"/>
    <x v="6"/>
    <x v="1"/>
    <s v="2013-31"/>
    <x v="0"/>
  </r>
  <r>
    <s v="5-43"/>
    <d v="2013-07-31T00:00:00"/>
    <n v="928.1"/>
    <n v="0"/>
    <n v="0"/>
    <n v="585.6"/>
    <n v="41"/>
    <n v="14.282926829268293"/>
    <n v="342.5"/>
    <n v="13"/>
    <n v="54"/>
    <n v="26.346153846153847"/>
    <n v="17.187037037037037"/>
    <m/>
    <m/>
    <m/>
    <n v="31"/>
    <x v="6"/>
    <x v="2"/>
    <s v="2013-31"/>
    <x v="0"/>
  </r>
  <r>
    <s v="5-43"/>
    <d v="2013-08-01T00:00:00"/>
    <n v="1241.48"/>
    <n v="0"/>
    <n v="0"/>
    <n v="444.15"/>
    <n v="28"/>
    <n v="15.862499999999999"/>
    <n v="797.33"/>
    <n v="15"/>
    <n v="43"/>
    <n v="53.155333333333338"/>
    <n v="28.871627906976745"/>
    <m/>
    <m/>
    <m/>
    <n v="31"/>
    <x v="6"/>
    <x v="3"/>
    <s v="2013-31"/>
    <x v="0"/>
  </r>
  <r>
    <s v="5-43"/>
    <d v="2013-08-02T00:00:00"/>
    <n v="1490.61"/>
    <n v="0"/>
    <n v="0"/>
    <n v="1197.8"/>
    <n v="49"/>
    <n v="24.444897959183674"/>
    <n v="292.81"/>
    <n v="12"/>
    <n v="61"/>
    <n v="24.400833333333335"/>
    <n v="24.436229508196721"/>
    <m/>
    <m/>
    <m/>
    <n v="31"/>
    <x v="6"/>
    <x v="4"/>
    <s v="2013-31"/>
    <x v="0"/>
  </r>
  <r>
    <s v="5-43"/>
    <d v="2013-08-03T00:00:00"/>
    <n v="893.78"/>
    <n v="0"/>
    <n v="0"/>
    <n v="443.95"/>
    <n v="19"/>
    <n v="23.36578947368421"/>
    <n v="449.83"/>
    <n v="11"/>
    <n v="30"/>
    <n v="40.893636363636361"/>
    <n v="29.792666666666666"/>
    <m/>
    <m/>
    <m/>
    <n v="31"/>
    <x v="6"/>
    <x v="5"/>
    <s v="2013-31"/>
    <x v="0"/>
  </r>
  <r>
    <m/>
    <d v="2013-08-04T00:00:00"/>
    <n v="5927.58"/>
    <n v="2438.14"/>
    <n v="8365.7199999999993"/>
    <m/>
    <n v="213"/>
    <n v="17.383843117763437"/>
    <n v="2253.6799999999998"/>
    <n v="67"/>
    <n v="280"/>
    <n v="31.559780691530694"/>
    <n v="21.686141983169836"/>
    <m/>
    <m/>
    <m/>
    <n v="32"/>
    <x v="6"/>
    <x v="6"/>
    <s v="2013-32"/>
    <x v="0"/>
  </r>
  <r>
    <s v="5-44"/>
    <d v="2013-08-05T00:00:00"/>
    <n v="580.51"/>
    <n v="0"/>
    <n v="0"/>
    <n v="295.45"/>
    <n v="22"/>
    <n v="13.429545454545455"/>
    <n v="285.06"/>
    <n v="11"/>
    <n v="33"/>
    <n v="25.914545454545454"/>
    <n v="17.59121212121212"/>
    <m/>
    <m/>
    <m/>
    <n v="32"/>
    <x v="6"/>
    <x v="0"/>
    <s v="2013-32"/>
    <x v="0"/>
  </r>
  <r>
    <s v="5-44"/>
    <d v="2013-08-06T00:00:00"/>
    <n v="501.18"/>
    <n v="0"/>
    <n v="0"/>
    <n v="269.5"/>
    <n v="21"/>
    <n v="12.833333333333334"/>
    <n v="231.68"/>
    <n v="6"/>
    <n v="27"/>
    <n v="38.613333333333337"/>
    <n v="18.562222222222221"/>
    <m/>
    <m/>
    <m/>
    <n v="32"/>
    <x v="6"/>
    <x v="1"/>
    <s v="2013-32"/>
    <x v="0"/>
  </r>
  <r>
    <s v="5-44"/>
    <d v="2013-08-07T00:00:00"/>
    <n v="782.17"/>
    <n v="0"/>
    <n v="0"/>
    <n v="523.45000000000005"/>
    <n v="27"/>
    <n v="19.38703703703704"/>
    <n v="258.70999999999998"/>
    <n v="10"/>
    <n v="37"/>
    <n v="25.870999999999999"/>
    <n v="21.139459459459463"/>
    <m/>
    <m/>
    <m/>
    <n v="32"/>
    <x v="6"/>
    <x v="2"/>
    <s v="2013-32"/>
    <x v="0"/>
  </r>
  <r>
    <s v="5-44"/>
    <d v="2013-08-08T00:00:00"/>
    <n v="1469.17"/>
    <n v="0"/>
    <n v="0"/>
    <n v="733.05"/>
    <n v="44"/>
    <n v="16.660227272727273"/>
    <n v="726.12"/>
    <n v="9"/>
    <n v="53"/>
    <n v="80.680000000000007"/>
    <n v="27.531509433962267"/>
    <m/>
    <m/>
    <m/>
    <n v="32"/>
    <x v="6"/>
    <x v="3"/>
    <s v="2013-32"/>
    <x v="0"/>
  </r>
  <r>
    <s v="5-44"/>
    <d v="2013-08-09T00:00:00"/>
    <n v="1303.31"/>
    <n v="0"/>
    <n v="0"/>
    <n v="932.65"/>
    <n v="36"/>
    <n v="25.906944444444445"/>
    <n v="370.66"/>
    <n v="9"/>
    <n v="45"/>
    <n v="41.184444444444445"/>
    <n v="28.962444444444444"/>
    <m/>
    <m/>
    <m/>
    <n v="32"/>
    <x v="6"/>
    <x v="4"/>
    <s v="2013-32"/>
    <x v="0"/>
  </r>
  <r>
    <s v="5-44"/>
    <d v="2013-08-10T00:00:00"/>
    <n v="1407.54"/>
    <n v="0"/>
    <n v="0"/>
    <n v="370"/>
    <n v="15"/>
    <n v="24.666666666666668"/>
    <n v="1037.54"/>
    <n v="11"/>
    <n v="26"/>
    <n v="94.321818181818173"/>
    <n v="54.136153846153846"/>
    <m/>
    <m/>
    <m/>
    <n v="32"/>
    <x v="6"/>
    <x v="5"/>
    <s v="2013-32"/>
    <x v="0"/>
  </r>
  <r>
    <m/>
    <d v="2013-08-11T00:00:00"/>
    <n v="6043.88"/>
    <n v="1617.25"/>
    <n v="7661.13"/>
    <m/>
    <n v="165"/>
    <n v="18.813959034792372"/>
    <n v="2909.7700000000004"/>
    <n v="56"/>
    <n v="221"/>
    <n v="51.097523569023565"/>
    <n v="27.987166921242391"/>
    <m/>
    <m/>
    <m/>
    <n v="33"/>
    <x v="6"/>
    <x v="6"/>
    <s v="2013-33"/>
    <x v="0"/>
  </r>
  <r>
    <s v="5-45"/>
    <d v="2013-08-12T00:00:00"/>
    <n v="0"/>
    <n v="0"/>
    <n v="0"/>
    <n v="0"/>
    <n v="0"/>
    <n v="0"/>
    <n v="0"/>
    <n v="0"/>
    <n v="0"/>
    <n v="0"/>
    <n v="0"/>
    <s v="SHOW DAY"/>
    <m/>
    <m/>
    <n v="33"/>
    <x v="6"/>
    <x v="0"/>
    <s v="2013-33"/>
    <x v="0"/>
  </r>
  <r>
    <s v="5-45"/>
    <d v="2013-08-13T00:00:00"/>
    <n v="738.42"/>
    <n v="0"/>
    <n v="0"/>
    <n v="479.25"/>
    <n v="29"/>
    <n v="16.525862068965516"/>
    <n v="259.17"/>
    <n v="10"/>
    <n v="39"/>
    <n v="25.917000000000002"/>
    <n v="18.933846153846154"/>
    <m/>
    <m/>
    <m/>
    <n v="33"/>
    <x v="6"/>
    <x v="1"/>
    <s v="2013-33"/>
    <x v="0"/>
  </r>
  <r>
    <s v="5-45"/>
    <d v="2013-08-14T00:00:00"/>
    <n v="1231"/>
    <n v="0"/>
    <n v="0"/>
    <n v="850.8"/>
    <n v="38"/>
    <n v="22.389473684210525"/>
    <n v="380.2"/>
    <n v="12"/>
    <n v="50"/>
    <n v="31.683333333333334"/>
    <n v="24.62"/>
    <m/>
    <m/>
    <m/>
    <n v="33"/>
    <x v="6"/>
    <x v="2"/>
    <s v="2013-33"/>
    <x v="0"/>
  </r>
  <r>
    <s v="5-45"/>
    <d v="2013-08-15T00:00:00"/>
    <n v="1727.17"/>
    <n v="0"/>
    <n v="0"/>
    <n v="954.65"/>
    <n v="53"/>
    <n v="18.012264150943395"/>
    <n v="772.52"/>
    <n v="11"/>
    <n v="64"/>
    <n v="70.229090909090914"/>
    <n v="26.987031250000001"/>
    <m/>
    <m/>
    <m/>
    <n v="33"/>
    <x v="6"/>
    <x v="3"/>
    <s v="2013-33"/>
    <x v="0"/>
  </r>
  <r>
    <s v="5-45"/>
    <d v="2013-08-16T00:00:00"/>
    <n v="1931.25"/>
    <n v="0"/>
    <n v="0"/>
    <n v="728.6"/>
    <n v="31"/>
    <n v="23.503225806451614"/>
    <n v="1201.6500000000001"/>
    <n v="12"/>
    <n v="43"/>
    <n v="100.1375"/>
    <n v="44.889534883720927"/>
    <m/>
    <m/>
    <m/>
    <n v="33"/>
    <x v="6"/>
    <x v="4"/>
    <s v="2013-33"/>
    <x v="0"/>
  </r>
  <r>
    <s v="5-45"/>
    <d v="2013-08-17T00:00:00"/>
    <n v="930.05"/>
    <n v="0"/>
    <n v="0"/>
    <n v="419.8"/>
    <n v="14"/>
    <n v="29.985714285714288"/>
    <n v="510.25"/>
    <n v="12"/>
    <n v="26"/>
    <n v="42.520833333333336"/>
    <n v="35.771153846153844"/>
    <m/>
    <m/>
    <m/>
    <n v="33"/>
    <x v="6"/>
    <x v="5"/>
    <s v="2013-33"/>
    <x v="0"/>
  </r>
  <r>
    <m/>
    <d v="2013-08-18T00:00:00"/>
    <n v="6557.89"/>
    <n v="2010.32"/>
    <n v="8568.2100000000009"/>
    <m/>
    <n v="165"/>
    <n v="18.402756666047555"/>
    <n v="3123.79"/>
    <n v="57"/>
    <n v="222"/>
    <n v="45.081292929292935"/>
    <n v="25.200261022286821"/>
    <m/>
    <m/>
    <m/>
    <n v="34"/>
    <x v="6"/>
    <x v="6"/>
    <s v="2013-34"/>
    <x v="0"/>
  </r>
  <r>
    <s v="5-46"/>
    <d v="2013-08-19T00:00:00"/>
    <n v="598.26"/>
    <n v="0"/>
    <n v="0"/>
    <n v="267.60000000000002"/>
    <n v="30"/>
    <n v="8.92"/>
    <n v="330.66"/>
    <n v="10"/>
    <n v="40"/>
    <n v="33.066000000000003"/>
    <n v="14.9565"/>
    <m/>
    <m/>
    <m/>
    <n v="34"/>
    <x v="6"/>
    <x v="0"/>
    <s v="2013-34"/>
    <x v="0"/>
  </r>
  <r>
    <s v="5-46"/>
    <d v="2013-08-20T00:00:00"/>
    <n v="702.7"/>
    <n v="0"/>
    <n v="0"/>
    <n v="283.64999999999998"/>
    <n v="26"/>
    <n v="10.909615384615384"/>
    <n v="419.05"/>
    <n v="14"/>
    <n v="40"/>
    <n v="29.932142857142857"/>
    <n v="17.567500000000003"/>
    <m/>
    <m/>
    <m/>
    <n v="34"/>
    <x v="6"/>
    <x v="1"/>
    <s v="2013-34"/>
    <x v="0"/>
  </r>
  <r>
    <s v="5-46"/>
    <d v="2013-08-21T00:00:00"/>
    <n v="1163.02"/>
    <n v="0"/>
    <n v="0"/>
    <n v="658.7"/>
    <n v="37"/>
    <n v="17.802702702702703"/>
    <n v="504.32"/>
    <n v="6"/>
    <n v="43"/>
    <n v="84.053333333333327"/>
    <n v="27.046976744186047"/>
    <m/>
    <m/>
    <m/>
    <n v="34"/>
    <x v="6"/>
    <x v="2"/>
    <s v="2013-34"/>
    <x v="0"/>
  </r>
  <r>
    <s v="5-46"/>
    <d v="2013-08-22T00:00:00"/>
    <n v="1443.46"/>
    <n v="0"/>
    <n v="0"/>
    <n v="496.3"/>
    <n v="29"/>
    <n v="17.113793103448277"/>
    <n v="944.51"/>
    <n v="12"/>
    <n v="41"/>
    <n v="78.709166666666661"/>
    <n v="35.14170731707317"/>
    <m/>
    <m/>
    <m/>
    <n v="34"/>
    <x v="6"/>
    <x v="3"/>
    <s v="2013-34"/>
    <x v="0"/>
  </r>
  <r>
    <s v="5-46"/>
    <d v="2013-08-23T00:00:00"/>
    <n v="1804.13"/>
    <n v="0"/>
    <n v="0"/>
    <n v="678.3"/>
    <n v="36"/>
    <n v="18.841666666666665"/>
    <n v="1230.68"/>
    <n v="21"/>
    <n v="57"/>
    <n v="58.603809523809524"/>
    <n v="33.49087719298246"/>
    <m/>
    <m/>
    <m/>
    <n v="34"/>
    <x v="6"/>
    <x v="4"/>
    <s v="2013-34"/>
    <x v="0"/>
  </r>
  <r>
    <s v="5-46"/>
    <d v="2013-08-24T00:00:00"/>
    <n v="1006.84"/>
    <n v="0"/>
    <n v="0"/>
    <n v="570.25"/>
    <n v="25"/>
    <n v="22.81"/>
    <n v="436.59"/>
    <n v="10"/>
    <n v="35"/>
    <n v="43.658999999999999"/>
    <n v="28.766857142857141"/>
    <m/>
    <m/>
    <m/>
    <n v="34"/>
    <x v="6"/>
    <x v="5"/>
    <s v="2013-34"/>
    <x v="0"/>
  </r>
  <r>
    <m/>
    <d v="2013-08-25T00:00:00"/>
    <n v="6718.41"/>
    <n v="1677.77"/>
    <n v="8396.18"/>
    <m/>
    <n v="183"/>
    <n v="16.06629630957217"/>
    <n v="3865.8100000000004"/>
    <n v="73"/>
    <n v="256"/>
    <n v="54.670575396825392"/>
    <n v="26.161736399516467"/>
    <m/>
    <m/>
    <m/>
    <n v="35"/>
    <x v="6"/>
    <x v="6"/>
    <s v="2013-35"/>
    <x v="0"/>
  </r>
  <r>
    <s v="5-47"/>
    <d v="2013-08-26T00:00:00"/>
    <n v="897.78"/>
    <n v="0"/>
    <n v="0"/>
    <n v="697.45"/>
    <n v="34"/>
    <n v="20.513235294117649"/>
    <n v="200.7"/>
    <n v="8"/>
    <n v="42"/>
    <n v="25.087499999999999"/>
    <n v="21.384523809523813"/>
    <m/>
    <m/>
    <m/>
    <n v="35"/>
    <x v="6"/>
    <x v="0"/>
    <s v="2013-35"/>
    <x v="0"/>
  </r>
  <r>
    <s v="5-47"/>
    <d v="2013-08-27T00:00:00"/>
    <n v="504.68"/>
    <n v="0"/>
    <n v="0"/>
    <n v="308.10000000000002"/>
    <n v="25"/>
    <n v="12.324000000000002"/>
    <n v="196.58"/>
    <n v="4"/>
    <n v="29"/>
    <n v="49.145000000000003"/>
    <n v="17.402758620689657"/>
    <m/>
    <m/>
    <m/>
    <n v="35"/>
    <x v="6"/>
    <x v="1"/>
    <s v="2013-35"/>
    <x v="0"/>
  </r>
  <r>
    <s v="5-47"/>
    <d v="2013-08-28T00:00:00"/>
    <n v="920.06"/>
    <n v="0"/>
    <n v="0"/>
    <n v="661.85"/>
    <n v="42"/>
    <n v="15.758333333333335"/>
    <n v="258.20999999999998"/>
    <n v="8"/>
    <n v="50"/>
    <n v="32.276249999999997"/>
    <n v="18.401199999999999"/>
    <m/>
    <m/>
    <m/>
    <n v="35"/>
    <x v="6"/>
    <x v="2"/>
    <s v="2013-35"/>
    <x v="0"/>
  </r>
  <r>
    <s v="5-47"/>
    <d v="2013-08-29T00:00:00"/>
    <n v="1921.87"/>
    <n v="0"/>
    <n v="0"/>
    <n v="848.05"/>
    <n v="37"/>
    <n v="22.920270270270269"/>
    <n v="1073.82"/>
    <n v="13"/>
    <n v="50"/>
    <n v="82.601538461538453"/>
    <n v="38.437399999999997"/>
    <m/>
    <m/>
    <m/>
    <n v="35"/>
    <x v="6"/>
    <x v="3"/>
    <s v="2013-35"/>
    <x v="0"/>
  </r>
  <r>
    <s v="5-47"/>
    <d v="2013-08-30T00:00:00"/>
    <n v="1798.34"/>
    <n v="0"/>
    <n v="0"/>
    <n v="1149.45"/>
    <n v="47"/>
    <n v="24.456382978723404"/>
    <n v="648.89"/>
    <n v="16"/>
    <n v="63"/>
    <n v="40.555624999999999"/>
    <n v="28.545079365079367"/>
    <m/>
    <m/>
    <m/>
    <n v="35"/>
    <x v="6"/>
    <x v="4"/>
    <s v="2013-35"/>
    <x v="0"/>
  </r>
  <r>
    <s v="5-47"/>
    <d v="2013-08-31T00:00:00"/>
    <n v="1014.97"/>
    <n v="0"/>
    <n v="0"/>
    <n v="552.25"/>
    <n v="28"/>
    <n v="19.723214285714285"/>
    <n v="462.72"/>
    <n v="11"/>
    <n v="39"/>
    <n v="42.06545454545455"/>
    <n v="26.024871794871796"/>
    <m/>
    <m/>
    <m/>
    <n v="35"/>
    <x v="6"/>
    <x v="5"/>
    <s v="2013-35"/>
    <x v="0"/>
  </r>
  <r>
    <m/>
    <d v="2013-09-01T00:00:00"/>
    <n v="7057.7"/>
    <n v="1922.04"/>
    <n v="8979.74"/>
    <m/>
    <n v="213"/>
    <n v="19.282572693693155"/>
    <n v="2840.92"/>
    <n v="60"/>
    <n v="273"/>
    <n v="45.288561334498837"/>
    <n v="25.032638931694105"/>
    <m/>
    <m/>
    <m/>
    <n v="36"/>
    <x v="6"/>
    <x v="6"/>
    <s v="2013-36"/>
    <x v="0"/>
  </r>
  <r>
    <s v="5-48"/>
    <d v="2013-09-02T00:00:00"/>
    <n v="1077.51"/>
    <n v="0"/>
    <n v="0"/>
    <n v="670.1"/>
    <n v="34"/>
    <n v="19.708823529411767"/>
    <n v="407.41"/>
    <n v="12"/>
    <n v="46"/>
    <n v="33.950833333333335"/>
    <n v="23.424130434782608"/>
    <m/>
    <m/>
    <m/>
    <n v="36"/>
    <x v="6"/>
    <x v="0"/>
    <s v="2013-36"/>
    <x v="0"/>
  </r>
  <r>
    <s v="5-48"/>
    <d v="2013-09-03T00:00:00"/>
    <n v="638.61"/>
    <n v="0"/>
    <n v="0"/>
    <n v="354.45"/>
    <n v="29"/>
    <n v="12.222413793103447"/>
    <n v="284.16000000000003"/>
    <n v="13"/>
    <n v="42"/>
    <n v="21.85846153846154"/>
    <n v="15.205"/>
    <m/>
    <m/>
    <m/>
    <n v="36"/>
    <x v="6"/>
    <x v="1"/>
    <s v="2013-36"/>
    <x v="0"/>
  </r>
  <r>
    <s v="5-48"/>
    <d v="2013-09-04T00:00:00"/>
    <n v="1483.27"/>
    <n v="0"/>
    <n v="0"/>
    <n v="882.8"/>
    <n v="33"/>
    <n v="26.75151515151515"/>
    <n v="600.47"/>
    <n v="16"/>
    <n v="49"/>
    <n v="37.529375000000002"/>
    <n v="30.27081632653061"/>
    <m/>
    <m/>
    <m/>
    <n v="36"/>
    <x v="6"/>
    <x v="2"/>
    <s v="2013-36"/>
    <x v="0"/>
  </r>
  <r>
    <s v="5-48"/>
    <d v="2013-09-05T00:00:00"/>
    <n v="2110.86"/>
    <n v="0"/>
    <n v="0"/>
    <n v="1004.8"/>
    <n v="53"/>
    <n v="18.958490566037735"/>
    <n v="1106.06"/>
    <n v="9"/>
    <n v="62"/>
    <n v="122.89555555555555"/>
    <n v="34.046129032258058"/>
    <m/>
    <m/>
    <m/>
    <n v="36"/>
    <x v="6"/>
    <x v="3"/>
    <s v="2013-36"/>
    <x v="0"/>
  </r>
  <r>
    <s v="5-48"/>
    <d v="2013-09-06T00:00:00"/>
    <n v="1269.77"/>
    <n v="0"/>
    <n v="0"/>
    <n v="722.1"/>
    <n v="34"/>
    <n v="21.238235294117647"/>
    <n v="547.66999999999996"/>
    <n v="12"/>
    <n v="46"/>
    <n v="45.639166666666661"/>
    <n v="27.603695652173911"/>
    <m/>
    <m/>
    <m/>
    <n v="36"/>
    <x v="6"/>
    <x v="4"/>
    <s v="2013-36"/>
    <x v="0"/>
  </r>
  <r>
    <s v="5-48"/>
    <d v="2013-09-07T00:00:00"/>
    <n v="949.36"/>
    <n v="0"/>
    <n v="0"/>
    <n v="470.25"/>
    <n v="23"/>
    <n v="20.445652173913043"/>
    <n v="479.11"/>
    <n v="10"/>
    <n v="33"/>
    <n v="47.911000000000001"/>
    <n v="28.768484848484849"/>
    <m/>
    <m/>
    <m/>
    <n v="36"/>
    <x v="6"/>
    <x v="5"/>
    <s v="2013-36"/>
    <x v="0"/>
  </r>
  <r>
    <m/>
    <d v="2013-09-08T00:00:00"/>
    <n v="7529.38"/>
    <n v="1937.39"/>
    <n v="9466.77"/>
    <m/>
    <n v="206"/>
    <n v="19.887521751349798"/>
    <n v="3424.88"/>
    <n v="72"/>
    <n v="278"/>
    <n v="51.630732015669516"/>
    <n v="26.553042715705008"/>
    <m/>
    <m/>
    <m/>
    <n v="37"/>
    <x v="6"/>
    <x v="6"/>
    <s v="2013-37"/>
    <x v="0"/>
  </r>
  <r>
    <s v="5-49"/>
    <d v="2013-09-09T00:00:00"/>
    <n v="606.70000000000005"/>
    <n v="0"/>
    <n v="0"/>
    <n v="338"/>
    <n v="32"/>
    <n v="10.5625"/>
    <n v="268.7"/>
    <n v="5"/>
    <n v="37"/>
    <n v="53.739999999999995"/>
    <n v="16.3972972972973"/>
    <m/>
    <m/>
    <m/>
    <n v="37"/>
    <x v="6"/>
    <x v="0"/>
    <s v="2013-37"/>
    <x v="0"/>
  </r>
  <r>
    <s v="5-49"/>
    <d v="2013-09-10T00:00:00"/>
    <n v="802.52"/>
    <n v="0"/>
    <n v="0"/>
    <n v="517.85"/>
    <n v="40"/>
    <n v="12.946250000000001"/>
    <n v="284.67"/>
    <n v="9"/>
    <n v="49"/>
    <n v="31.630000000000003"/>
    <n v="16.377959183673468"/>
    <m/>
    <m/>
    <m/>
    <n v="37"/>
    <x v="6"/>
    <x v="1"/>
    <s v="2013-37"/>
    <x v="0"/>
  </r>
  <r>
    <s v="5-49"/>
    <d v="2013-09-11T00:00:00"/>
    <n v="1261.51"/>
    <n v="0"/>
    <n v="0"/>
    <n v="766.25"/>
    <n v="36"/>
    <n v="21.284722222222221"/>
    <n v="495.26"/>
    <n v="10"/>
    <n v="46"/>
    <n v="49.525999999999996"/>
    <n v="27.424130434782608"/>
    <m/>
    <m/>
    <m/>
    <n v="37"/>
    <x v="6"/>
    <x v="2"/>
    <s v="2013-37"/>
    <x v="0"/>
  </r>
  <r>
    <s v="5-49"/>
    <d v="2013-09-12T00:00:00"/>
    <n v="1415.14"/>
    <n v="0"/>
    <n v="0"/>
    <n v="704.4"/>
    <n v="47"/>
    <n v="14.98723404255319"/>
    <n v="424.43"/>
    <n v="13"/>
    <n v="60"/>
    <n v="32.64846153846154"/>
    <n v="18.813833333333331"/>
    <m/>
    <m/>
    <m/>
    <n v="37"/>
    <x v="6"/>
    <x v="3"/>
    <s v="2013-37"/>
    <x v="0"/>
  </r>
  <r>
    <s v="5-49"/>
    <d v="2013-09-13T00:00:00"/>
    <n v="2081.38"/>
    <n v="0"/>
    <n v="0"/>
    <n v="1656.95"/>
    <n v="50"/>
    <n v="33.139000000000003"/>
    <n v="424.43"/>
    <n v="13"/>
    <n v="63"/>
    <n v="32.64846153846154"/>
    <n v="33.037777777777777"/>
    <m/>
    <m/>
    <m/>
    <n v="37"/>
    <x v="6"/>
    <x v="4"/>
    <s v="2013-37"/>
    <x v="0"/>
  </r>
  <r>
    <s v="5-49"/>
    <d v="2013-09-14T00:00:00"/>
    <n v="1108.51"/>
    <n v="0"/>
    <n v="0"/>
    <n v="692.3"/>
    <n v="22"/>
    <n v="31.468181818181815"/>
    <n v="416.21"/>
    <n v="7"/>
    <n v="29"/>
    <n v="59.458571428571425"/>
    <n v="38.224482758620688"/>
    <m/>
    <m/>
    <m/>
    <n v="37"/>
    <x v="6"/>
    <x v="5"/>
    <s v="2013-37"/>
    <x v="0"/>
  </r>
  <r>
    <m/>
    <d v="2013-09-15T00:00:00"/>
    <n v="7275.76"/>
    <n v="3310.6"/>
    <n v="10586.36"/>
    <m/>
    <n v="227"/>
    <n v="20.731314680492872"/>
    <n v="2313.7000000000003"/>
    <n v="57"/>
    <n v="284"/>
    <n v="43.275249084249083"/>
    <n v="25.04591346424753"/>
    <m/>
    <m/>
    <m/>
    <n v="38"/>
    <x v="6"/>
    <x v="6"/>
    <s v="2013-38"/>
    <x v="0"/>
  </r>
  <r>
    <s v="5-50"/>
    <d v="2013-09-16T00:00:00"/>
    <n v="533.17999999999995"/>
    <n v="0"/>
    <n v="0"/>
    <n v="296.64999999999998"/>
    <n v="26"/>
    <n v="11.409615384615384"/>
    <n v="236.52"/>
    <n v="8"/>
    <n v="34"/>
    <n v="29.565000000000001"/>
    <n v="15.681470588235292"/>
    <m/>
    <m/>
    <m/>
    <n v="38"/>
    <x v="6"/>
    <x v="0"/>
    <s v="2013-38"/>
    <x v="0"/>
  </r>
  <r>
    <s v="5-50"/>
    <d v="2013-09-17T00:00:00"/>
    <n v="696.66"/>
    <n v="0"/>
    <n v="0"/>
    <n v="446.75"/>
    <n v="23"/>
    <n v="19.423913043478262"/>
    <n v="249.91"/>
    <n v="9"/>
    <n v="32"/>
    <n v="27.767777777777777"/>
    <n v="21.770624999999999"/>
    <m/>
    <m/>
    <m/>
    <n v="38"/>
    <x v="6"/>
    <x v="1"/>
    <s v="2013-38"/>
    <x v="0"/>
  </r>
  <r>
    <s v="5-50"/>
    <d v="2013-09-18T00:00:00"/>
    <n v="1284.04"/>
    <n v="0"/>
    <n v="0"/>
    <n v="823.75"/>
    <n v="42"/>
    <n v="19.613095238095237"/>
    <n v="460.29"/>
    <n v="9"/>
    <n v="51"/>
    <n v="51.143333333333338"/>
    <n v="25.177254901960783"/>
    <m/>
    <m/>
    <m/>
    <n v="38"/>
    <x v="6"/>
    <x v="2"/>
    <s v="2013-38"/>
    <x v="0"/>
  </r>
  <r>
    <s v="5-50"/>
    <d v="2013-09-19T00:00:00"/>
    <n v="1528.21"/>
    <n v="0"/>
    <n v="0"/>
    <n v="429.2"/>
    <n v="30"/>
    <n v="14.306666666666667"/>
    <n v="1099.01"/>
    <n v="7"/>
    <n v="37"/>
    <n v="157.00142857142856"/>
    <n v="41.302972972972974"/>
    <m/>
    <m/>
    <m/>
    <n v="38"/>
    <x v="6"/>
    <x v="3"/>
    <s v="2013-38"/>
    <x v="0"/>
  </r>
  <r>
    <s v="5-50"/>
    <d v="2013-09-20T00:00:00"/>
    <n v="1947.39"/>
    <n v="0"/>
    <n v="0"/>
    <n v="918.15"/>
    <n v="46"/>
    <n v="19.959782608695651"/>
    <n v="1029.24"/>
    <n v="18"/>
    <n v="64"/>
    <n v="57.18"/>
    <n v="30.427968749999998"/>
    <m/>
    <m/>
    <m/>
    <n v="38"/>
    <x v="6"/>
    <x v="4"/>
    <s v="2013-38"/>
    <x v="0"/>
  </r>
  <r>
    <s v="5-50"/>
    <d v="2013-09-21T00:00:00"/>
    <n v="801.72"/>
    <n v="0"/>
    <n v="0"/>
    <n v="485"/>
    <n v="27"/>
    <n v="17.962962962962962"/>
    <n v="336.59"/>
    <n v="7"/>
    <n v="34"/>
    <n v="48.084285714285713"/>
    <n v="24.164411764705878"/>
    <m/>
    <m/>
    <m/>
    <n v="38"/>
    <x v="6"/>
    <x v="5"/>
    <s v="2013-38"/>
    <x v="0"/>
  </r>
  <r>
    <m/>
    <d v="2013-09-22T00:00:00"/>
    <n v="6791.2000000000007"/>
    <n v="1132.57"/>
    <n v="7923.77"/>
    <m/>
    <n v="194"/>
    <n v="17.112672650752362"/>
    <n v="3411.5600000000004"/>
    <n v="58"/>
    <n v="252"/>
    <n v="61.790304232804239"/>
    <n v="26.420783996312483"/>
    <m/>
    <m/>
    <m/>
    <n v="39"/>
    <x v="6"/>
    <x v="6"/>
    <s v="2013-39"/>
    <x v="0"/>
  </r>
  <r>
    <s v="5-51"/>
    <d v="2013-09-23T00:00:00"/>
    <n v="691.46"/>
    <n v="0"/>
    <n v="0"/>
    <n v="480"/>
    <n v="29"/>
    <n v="16.551724137931036"/>
    <n v="211.46"/>
    <n v="7"/>
    <n v="36"/>
    <n v="30.208571428571428"/>
    <n v="19.207222222222224"/>
    <m/>
    <m/>
    <m/>
    <n v="39"/>
    <x v="6"/>
    <x v="0"/>
    <s v="2013-39"/>
    <x v="0"/>
  </r>
  <r>
    <s v="5-51"/>
    <d v="2013-09-24T00:00:00"/>
    <n v="877.78"/>
    <n v="0"/>
    <n v="0"/>
    <n v="632.20000000000005"/>
    <n v="34"/>
    <n v="18.594117647058823"/>
    <n v="245.58"/>
    <n v="7"/>
    <n v="41"/>
    <n v="35.082857142857144"/>
    <n v="21.409268292682928"/>
    <m/>
    <m/>
    <m/>
    <n v="39"/>
    <x v="6"/>
    <x v="1"/>
    <s v="2013-39"/>
    <x v="0"/>
  </r>
  <r>
    <s v="5-51"/>
    <d v="2013-09-25T00:00:00"/>
    <n v="1291.4000000000001"/>
    <n v="0"/>
    <n v="0"/>
    <n v="796.15"/>
    <n v="31"/>
    <n v="25.682258064516127"/>
    <n v="495.25"/>
    <n v="9"/>
    <n v="40"/>
    <n v="55.027777777777779"/>
    <n v="32.285000000000004"/>
    <m/>
    <m/>
    <m/>
    <n v="39"/>
    <x v="6"/>
    <x v="2"/>
    <s v="2013-39"/>
    <x v="0"/>
  </r>
  <r>
    <s v="5-51"/>
    <d v="2013-09-26T00:00:00"/>
    <n v="1124.03"/>
    <n v="0"/>
    <n v="0"/>
    <n v="586.9"/>
    <n v="40"/>
    <n v="14.672499999999999"/>
    <n v="537.13"/>
    <n v="9"/>
    <n v="49"/>
    <n v="59.681111111111107"/>
    <n v="22.93938775510204"/>
    <m/>
    <m/>
    <m/>
    <n v="39"/>
    <x v="6"/>
    <x v="3"/>
    <s v="2013-39"/>
    <x v="0"/>
  </r>
  <r>
    <s v="5-51"/>
    <d v="2013-09-27T00:00:00"/>
    <n v="1090.5"/>
    <n v="0"/>
    <n v="0"/>
    <n v="809.6"/>
    <n v="48"/>
    <n v="16.866666666666667"/>
    <n v="280.89999999999998"/>
    <n v="6"/>
    <n v="54"/>
    <n v="46.816666666666663"/>
    <n v="20.194444444444443"/>
    <m/>
    <m/>
    <m/>
    <n v="39"/>
    <x v="6"/>
    <x v="4"/>
    <s v="2013-39"/>
    <x v="0"/>
  </r>
  <r>
    <s v="5-51"/>
    <d v="2013-09-28T00:00:00"/>
    <n v="644.16999999999996"/>
    <n v="0"/>
    <n v="0"/>
    <n v="236.9"/>
    <n v="19"/>
    <n v="12.468421052631578"/>
    <n v="407.27"/>
    <n v="11"/>
    <n v="30"/>
    <n v="37.024545454545454"/>
    <n v="21.472333333333331"/>
    <m/>
    <m/>
    <m/>
    <n v="39"/>
    <x v="6"/>
    <x v="5"/>
    <s v="2013-39"/>
    <x v="0"/>
  </r>
  <r>
    <m/>
    <d v="2013-09-29T00:00:00"/>
    <n v="5719.34"/>
    <n v="2459.61"/>
    <n v="8178.9500000000007"/>
    <m/>
    <n v="201"/>
    <n v="17.472614594800707"/>
    <n v="2177.59"/>
    <n v="49"/>
    <n v="250"/>
    <n v="43.973588263588262"/>
    <n v="22.917942674630833"/>
    <m/>
    <m/>
    <m/>
    <n v="40"/>
    <x v="6"/>
    <x v="6"/>
    <s v="2013-40"/>
    <x v="0"/>
  </r>
  <r>
    <s v="5-52"/>
    <d v="2013-09-30T00:00:00"/>
    <n v="665.94"/>
    <n v="0"/>
    <n v="0"/>
    <n v="452.7"/>
    <n v="25"/>
    <n v="18.108000000000001"/>
    <n v="213.24"/>
    <n v="5"/>
    <n v="30"/>
    <n v="42.648000000000003"/>
    <n v="22.198"/>
    <m/>
    <m/>
    <m/>
    <n v="40"/>
    <x v="6"/>
    <x v="0"/>
    <s v="2013-40"/>
    <x v="0"/>
  </r>
  <r>
    <s v="5-52"/>
    <d v="2013-10-01T00:00:00"/>
    <n v="744.7"/>
    <n v="0"/>
    <n v="0"/>
    <n v="554.70000000000005"/>
    <n v="33"/>
    <n v="16.809090909090912"/>
    <n v="190"/>
    <n v="7"/>
    <n v="40"/>
    <n v="27.142857142857142"/>
    <n v="18.6175"/>
    <m/>
    <m/>
    <m/>
    <n v="40"/>
    <x v="6"/>
    <x v="1"/>
    <s v="2013-40"/>
    <x v="0"/>
  </r>
  <r>
    <s v="5-52"/>
    <d v="2013-10-02T00:00:00"/>
    <n v="766.95"/>
    <n v="0"/>
    <n v="0"/>
    <n v="568.95000000000005"/>
    <n v="34"/>
    <n v="16.733823529411765"/>
    <n v="198.75"/>
    <n v="7"/>
    <n v="41"/>
    <n v="28.392857142857142"/>
    <n v="18.724390243902441"/>
    <m/>
    <m/>
    <m/>
    <n v="40"/>
    <x v="6"/>
    <x v="2"/>
    <s v="2013-40"/>
    <x v="0"/>
  </r>
  <r>
    <s v="5-52"/>
    <d v="2013-10-03T00:00:00"/>
    <n v="1538.36"/>
    <n v="0"/>
    <n v="0"/>
    <n v="631.54999999999995"/>
    <n v="36"/>
    <n v="17.543055555555554"/>
    <n v="906.81"/>
    <n v="17"/>
    <n v="53"/>
    <n v="53.341764705882348"/>
    <n v="29.025660377358488"/>
    <m/>
    <m/>
    <m/>
    <n v="40"/>
    <x v="6"/>
    <x v="3"/>
    <s v="2013-40"/>
    <x v="0"/>
  </r>
  <r>
    <s v="5-52"/>
    <d v="2013-10-04T00:00:00"/>
    <n v="1546.82"/>
    <n v="0"/>
    <n v="0"/>
    <n v="839.55"/>
    <n v="43"/>
    <n v="19.52441860465116"/>
    <n v="767.27"/>
    <n v="15"/>
    <n v="58"/>
    <n v="51.151333333333334"/>
    <n v="27.703793103448273"/>
    <m/>
    <m/>
    <m/>
    <n v="40"/>
    <x v="6"/>
    <x v="4"/>
    <s v="2013-40"/>
    <x v="0"/>
  </r>
  <r>
    <s v="5-52"/>
    <d v="2013-10-05T00:00:00"/>
    <n v="1286.54"/>
    <n v="0"/>
    <n v="0"/>
    <n v="618.15"/>
    <n v="27"/>
    <n v="22.894444444444442"/>
    <n v="668.39"/>
    <n v="11"/>
    <n v="38"/>
    <n v="60.762727272727268"/>
    <n v="33.856315789473683"/>
    <m/>
    <m/>
    <m/>
    <n v="40"/>
    <x v="6"/>
    <x v="5"/>
    <s v="2013-40"/>
    <x v="0"/>
  </r>
  <r>
    <m/>
    <d v="2013-10-06T00:00:00"/>
    <n v="6549.3099999999995"/>
    <n v="2645.94"/>
    <n v="9195.25"/>
    <m/>
    <n v="198"/>
    <n v="18.60213884052564"/>
    <n v="2944.4599999999996"/>
    <n v="62"/>
    <n v="260"/>
    <n v="43.906589932942872"/>
    <n v="25.020943252363811"/>
    <m/>
    <m/>
    <m/>
    <n v="41"/>
    <x v="6"/>
    <x v="6"/>
    <s v="2013-41"/>
    <x v="0"/>
  </r>
  <r>
    <s v="6-01"/>
    <d v="2013-10-07T00:00:00"/>
    <n v="0"/>
    <n v="0"/>
    <n v="0"/>
    <n v="0"/>
    <n v="0"/>
    <n v="0"/>
    <n v="0"/>
    <n v="0"/>
    <n v="0"/>
    <n v="0"/>
    <n v="0"/>
    <s v="LABOUR DAY"/>
    <m/>
    <m/>
    <n v="41"/>
    <x v="6"/>
    <x v="0"/>
    <s v="2013-41"/>
    <x v="0"/>
  </r>
  <r>
    <s v="6-01"/>
    <d v="2013-10-08T00:00:00"/>
    <n v="726.98"/>
    <n v="0"/>
    <n v="0"/>
    <n v="398.6"/>
    <n v="31"/>
    <n v="12.858064516129033"/>
    <n v="328.38"/>
    <n v="8"/>
    <n v="39"/>
    <n v="41.047499999999999"/>
    <n v="18.640512820512821"/>
    <m/>
    <m/>
    <m/>
    <n v="41"/>
    <x v="6"/>
    <x v="1"/>
    <s v="2013-41"/>
    <x v="0"/>
  </r>
  <r>
    <s v="6-01"/>
    <d v="2013-10-09T00:00:00"/>
    <n v="1050.58"/>
    <n v="0"/>
    <n v="0"/>
    <n v="790.05"/>
    <n v="36"/>
    <n v="21.945833333333333"/>
    <n v="260.52999999999997"/>
    <n v="7"/>
    <n v="43"/>
    <n v="37.218571428571423"/>
    <n v="24.432093023255813"/>
    <m/>
    <m/>
    <m/>
    <n v="41"/>
    <x v="6"/>
    <x v="2"/>
    <s v="2013-41"/>
    <x v="0"/>
  </r>
  <r>
    <s v="6-01"/>
    <d v="2013-10-10T00:00:00"/>
    <n v="2066.62"/>
    <n v="0"/>
    <n v="0"/>
    <n v="1153.0999999999999"/>
    <n v="45"/>
    <n v="25.624444444444443"/>
    <n v="913.52"/>
    <n v="10"/>
    <n v="55"/>
    <n v="91.352000000000004"/>
    <n v="37.574909090909088"/>
    <m/>
    <m/>
    <m/>
    <n v="41"/>
    <x v="6"/>
    <x v="3"/>
    <s v="2013-41"/>
    <x v="0"/>
  </r>
  <r>
    <s v="6-01"/>
    <d v="2013-10-11T00:00:00"/>
    <n v="1255.6199999999999"/>
    <n v="0"/>
    <n v="0"/>
    <n v="883.85"/>
    <n v="36"/>
    <n v="24.551388888888891"/>
    <n v="371.77"/>
    <n v="9"/>
    <n v="45"/>
    <n v="41.307777777777773"/>
    <n v="27.902666666666665"/>
    <m/>
    <m/>
    <m/>
    <n v="41"/>
    <x v="6"/>
    <x v="4"/>
    <s v="2013-41"/>
    <x v="0"/>
  </r>
  <r>
    <s v="6-01"/>
    <d v="2013-10-12T00:00:00"/>
    <n v="951.12"/>
    <n v="0"/>
    <n v="0"/>
    <n v="279.5"/>
    <n v="16"/>
    <n v="17.46875"/>
    <n v="671.62"/>
    <n v="13"/>
    <n v="29"/>
    <n v="51.663076923076922"/>
    <n v="32.797241379310343"/>
    <m/>
    <m/>
    <m/>
    <n v="41"/>
    <x v="6"/>
    <x v="5"/>
    <s v="2013-41"/>
    <x v="0"/>
  </r>
  <r>
    <m/>
    <d v="2013-10-13T00:00:00"/>
    <n v="6050.9199999999992"/>
    <n v="2097.04"/>
    <n v="8147.9599999999991"/>
    <m/>
    <n v="164"/>
    <n v="17.074746863799284"/>
    <n v="2545.8199999999997"/>
    <n v="47"/>
    <n v="211"/>
    <n v="43.764821021571017"/>
    <n v="23.557903830109122"/>
    <m/>
    <m/>
    <m/>
    <n v="42"/>
    <x v="6"/>
    <x v="6"/>
    <s v="2013-42"/>
    <x v="0"/>
  </r>
  <r>
    <s v="6-02"/>
    <d v="2013-10-14T00:00:00"/>
    <n v="614.48"/>
    <n v="0"/>
    <n v="0"/>
    <n v="342.5"/>
    <n v="24"/>
    <n v="14.270833333333334"/>
    <n v="271.98"/>
    <n v="10"/>
    <n v="34"/>
    <n v="27.198"/>
    <n v="18.072941176470589"/>
    <m/>
    <m/>
    <m/>
    <n v="42"/>
    <x v="6"/>
    <x v="0"/>
    <s v="2013-42"/>
    <x v="0"/>
  </r>
  <r>
    <s v="6-02"/>
    <d v="2013-10-15T00:00:00"/>
    <n v="654.29999999999995"/>
    <n v="0"/>
    <n v="0"/>
    <n v="497.5"/>
    <n v="33"/>
    <n v="15.075757575757576"/>
    <n v="156.80000000000001"/>
    <n v="6"/>
    <n v="39"/>
    <n v="26.133333333333336"/>
    <n v="16.776923076923076"/>
    <m/>
    <m/>
    <m/>
    <n v="42"/>
    <x v="6"/>
    <x v="1"/>
    <s v="2013-42"/>
    <x v="0"/>
  </r>
  <r>
    <s v="6-02"/>
    <d v="2013-10-16T00:00:00"/>
    <n v="958.24"/>
    <n v="0"/>
    <n v="0"/>
    <n v="597.4"/>
    <n v="32"/>
    <n v="18.668749999999999"/>
    <n v="360.84"/>
    <n v="8"/>
    <n v="40"/>
    <n v="45.104999999999997"/>
    <n v="23.956"/>
    <m/>
    <m/>
    <m/>
    <n v="42"/>
    <x v="6"/>
    <x v="2"/>
    <s v="2013-42"/>
    <x v="0"/>
  </r>
  <r>
    <s v="6-02"/>
    <d v="2013-10-17T00:00:00"/>
    <n v="1676.47"/>
    <n v="0"/>
    <n v="0"/>
    <n v="826.5"/>
    <n v="32"/>
    <n v="25.828125"/>
    <n v="849.97"/>
    <n v="10"/>
    <n v="42"/>
    <n v="84.997"/>
    <n v="39.915952380952383"/>
    <m/>
    <m/>
    <m/>
    <n v="42"/>
    <x v="6"/>
    <x v="3"/>
    <s v="2013-42"/>
    <x v="0"/>
  </r>
  <r>
    <s v="6-02"/>
    <d v="2013-10-18T00:00:00"/>
    <n v="1863.25"/>
    <n v="0"/>
    <n v="0"/>
    <n v="1195.8499999999999"/>
    <n v="45"/>
    <n v="26.574444444444442"/>
    <n v="669.4"/>
    <n v="15"/>
    <n v="60"/>
    <n v="44.626666666666665"/>
    <n v="31.087499999999999"/>
    <m/>
    <m/>
    <m/>
    <n v="42"/>
    <x v="6"/>
    <x v="4"/>
    <s v="2013-42"/>
    <x v="0"/>
  </r>
  <r>
    <s v="6-02"/>
    <d v="2013-10-19T00:00:00"/>
    <n v="716.17"/>
    <n v="0"/>
    <n v="0"/>
    <n v="182.7"/>
    <n v="16"/>
    <n v="11.418749999999999"/>
    <n v="533.47"/>
    <n v="11"/>
    <n v="27"/>
    <n v="48.49727272727273"/>
    <n v="26.524814814814818"/>
    <m/>
    <m/>
    <m/>
    <n v="42"/>
    <x v="6"/>
    <x v="5"/>
    <s v="2013-42"/>
    <x v="0"/>
  </r>
  <r>
    <m/>
    <d v="2013-10-20T00:00:00"/>
    <n v="6482.91"/>
    <n v="1104.02"/>
    <n v="7586.93"/>
    <m/>
    <n v="182"/>
    <n v="18.639443392255892"/>
    <n v="2842.46"/>
    <n v="60"/>
    <n v="242"/>
    <n v="46.092878787878789"/>
    <n v="26.055688574860145"/>
    <m/>
    <m/>
    <m/>
    <n v="43"/>
    <x v="6"/>
    <x v="6"/>
    <s v="2013-43"/>
    <x v="0"/>
  </r>
  <r>
    <s v="6-03"/>
    <d v="2013-10-21T00:00:00"/>
    <n v="864"/>
    <n v="0"/>
    <n v="0"/>
    <n v="555.35"/>
    <n v="40"/>
    <n v="13.883750000000001"/>
    <n v="308.64999999999998"/>
    <n v="11"/>
    <n v="51"/>
    <n v="28.059090909090909"/>
    <n v="16.941176470588236"/>
    <m/>
    <m/>
    <m/>
    <n v="43"/>
    <x v="6"/>
    <x v="0"/>
    <s v="2013-43"/>
    <x v="0"/>
  </r>
  <r>
    <s v="6-03"/>
    <d v="2013-10-22T00:00:00"/>
    <n v="1529.25"/>
    <n v="0"/>
    <n v="0"/>
    <n v="846.25"/>
    <n v="36"/>
    <n v="23.506944444444443"/>
    <n v="683"/>
    <n v="11"/>
    <n v="47"/>
    <n v="62.090909090909093"/>
    <n v="32.537234042553195"/>
    <m/>
    <m/>
    <m/>
    <n v="43"/>
    <x v="6"/>
    <x v="1"/>
    <s v="2013-43"/>
    <x v="0"/>
  </r>
  <r>
    <s v="6-03"/>
    <d v="2013-10-23T00:00:00"/>
    <n v="811.76"/>
    <n v="0"/>
    <n v="0"/>
    <n v="609.9"/>
    <n v="36"/>
    <n v="16.941666666666666"/>
    <n v="201.86"/>
    <n v="7"/>
    <n v="43"/>
    <n v="28.837142857142858"/>
    <n v="18.878139534883722"/>
    <m/>
    <m/>
    <m/>
    <n v="43"/>
    <x v="6"/>
    <x v="2"/>
    <s v="2013-43"/>
    <x v="0"/>
  </r>
  <r>
    <s v="6-03"/>
    <d v="2013-10-24T00:00:00"/>
    <n v="1417.57"/>
    <n v="0"/>
    <n v="0"/>
    <n v="355.4"/>
    <n v="27"/>
    <n v="13.162962962962963"/>
    <n v="1062.17"/>
    <n v="9"/>
    <n v="36"/>
    <n v="118.0188888888889"/>
    <n v="39.376944444444447"/>
    <m/>
    <m/>
    <m/>
    <n v="43"/>
    <x v="6"/>
    <x v="3"/>
    <s v="2013-43"/>
    <x v="0"/>
  </r>
  <r>
    <s v="6-03"/>
    <d v="2013-10-25T00:00:00"/>
    <n v="2117.56"/>
    <n v="0"/>
    <n v="0"/>
    <n v="1274.05"/>
    <n v="47"/>
    <n v="27.107446808510637"/>
    <n v="843.51"/>
    <n v="11"/>
    <n v="58"/>
    <n v="76.682727272727277"/>
    <n v="36.509655172413794"/>
    <m/>
    <m/>
    <m/>
    <n v="43"/>
    <x v="6"/>
    <x v="4"/>
    <s v="2013-43"/>
    <x v="0"/>
  </r>
  <r>
    <s v="6-03"/>
    <d v="2013-10-26T00:00:00"/>
    <n v="723.27"/>
    <n v="0"/>
    <n v="0"/>
    <n v="164.3"/>
    <n v="13"/>
    <n v="12.63846153846154"/>
    <n v="558.97"/>
    <n v="14"/>
    <n v="27"/>
    <n v="39.926428571428573"/>
    <n v="26.787777777777777"/>
    <m/>
    <m/>
    <m/>
    <n v="43"/>
    <x v="6"/>
    <x v="5"/>
    <s v="2013-43"/>
    <x v="0"/>
  </r>
  <r>
    <m/>
    <d v="2013-10-27T00:00:00"/>
    <n v="7463.41"/>
    <n v="4587.3599999999997"/>
    <n v="12050.77"/>
    <m/>
    <n v="199"/>
    <n v="17.873538736841041"/>
    <n v="3658.1600000000008"/>
    <n v="63"/>
    <n v="262"/>
    <n v="58.935864598364596"/>
    <n v="28.50515457377686"/>
    <m/>
    <m/>
    <m/>
    <n v="44"/>
    <x v="6"/>
    <x v="6"/>
    <s v="2013-44"/>
    <x v="0"/>
  </r>
  <r>
    <s v="6-04"/>
    <d v="2013-10-28T00:00:00"/>
    <n v="895.27"/>
    <n v="0"/>
    <n v="0"/>
    <n v="665.27"/>
    <n v="32"/>
    <n v="20.789687499999999"/>
    <n v="230.02"/>
    <n v="7"/>
    <n v="39"/>
    <n v="32.86"/>
    <n v="22.956153846153846"/>
    <m/>
    <m/>
    <m/>
    <n v="44"/>
    <x v="6"/>
    <x v="0"/>
    <s v="2013-44"/>
    <x v="0"/>
  </r>
  <r>
    <s v="6-04"/>
    <d v="2013-10-29T00:00:00"/>
    <n v="1205.26"/>
    <n v="0"/>
    <n v="0"/>
    <n v="586.75"/>
    <n v="35"/>
    <n v="16.764285714285716"/>
    <n v="618.51"/>
    <n v="16"/>
    <n v="51"/>
    <n v="38.656874999999999"/>
    <n v="23.632549019607843"/>
    <m/>
    <m/>
    <m/>
    <n v="44"/>
    <x v="6"/>
    <x v="1"/>
    <s v="2013-44"/>
    <x v="0"/>
  </r>
  <r>
    <s v="6-04"/>
    <d v="2013-10-30T00:00:00"/>
    <n v="640.95000000000005"/>
    <n v="0"/>
    <n v="0"/>
    <n v="385.4"/>
    <n v="25"/>
    <n v="15.415999999999999"/>
    <n v="255.54"/>
    <n v="6"/>
    <n v="31"/>
    <n v="42.589999999999996"/>
    <n v="20.675483870967739"/>
    <m/>
    <m/>
    <m/>
    <n v="44"/>
    <x v="6"/>
    <x v="2"/>
    <s v="2013-44"/>
    <x v="0"/>
  </r>
  <r>
    <s v="6-04"/>
    <d v="2013-10-31T00:00:00"/>
    <n v="2260.23"/>
    <n v="0"/>
    <n v="0"/>
    <n v="487.55"/>
    <n v="29"/>
    <n v="16.812068965517241"/>
    <n v="1772.68"/>
    <n v="11"/>
    <n v="40"/>
    <n v="161.15272727272728"/>
    <n v="56.505749999999999"/>
    <m/>
    <m/>
    <m/>
    <n v="44"/>
    <x v="6"/>
    <x v="3"/>
    <s v="2013-44"/>
    <x v="0"/>
  </r>
  <r>
    <s v="6-04"/>
    <d v="2013-11-01T00:00:00"/>
    <n v="1210.92"/>
    <n v="0"/>
    <n v="0"/>
    <n v="592.90380000000005"/>
    <n v="38"/>
    <n v="15.60273157894737"/>
    <n v="618.02"/>
    <n v="10"/>
    <n v="48"/>
    <n v="61.802"/>
    <n v="25.227579166666668"/>
    <m/>
    <m/>
    <m/>
    <n v="44"/>
    <x v="6"/>
    <x v="4"/>
    <s v="2013-44"/>
    <x v="0"/>
  </r>
  <r>
    <s v="6-04"/>
    <d v="2013-11-02T00:00:00"/>
    <n v="744.31"/>
    <n v="0"/>
    <n v="0"/>
    <n v="251.95"/>
    <n v="15"/>
    <n v="16.796666666666667"/>
    <n v="492.36"/>
    <n v="10"/>
    <n v="25"/>
    <n v="49.236000000000004"/>
    <n v="29.772399999999998"/>
    <m/>
    <m/>
    <m/>
    <n v="44"/>
    <x v="6"/>
    <x v="5"/>
    <s v="2013-44"/>
    <x v="0"/>
  </r>
  <r>
    <m/>
    <d v="2013-11-03T00:00:00"/>
    <n v="6956.9399999999987"/>
    <n v="1404.72"/>
    <n v="8361.659999999998"/>
    <m/>
    <n v="174"/>
    <n v="17.030240070902831"/>
    <n v="3987.13"/>
    <n v="60"/>
    <n v="234"/>
    <n v="64.382933712121215"/>
    <n v="29.794985983899348"/>
    <m/>
    <m/>
    <m/>
    <n v="45"/>
    <x v="6"/>
    <x v="6"/>
    <s v="2013-45"/>
    <x v="0"/>
  </r>
  <r>
    <s v="6-05"/>
    <d v="2013-11-04T00:00:00"/>
    <n v="591.6"/>
    <n v="0"/>
    <n v="0"/>
    <n v="353.38"/>
    <s v="?"/>
    <n v="0"/>
    <n v="238.22"/>
    <n v="7"/>
    <n v="7"/>
    <n v="34.03142857142857"/>
    <n v="84.51428571428572"/>
    <m/>
    <m/>
    <m/>
    <n v="45"/>
    <x v="6"/>
    <x v="0"/>
    <s v="2013-45"/>
    <x v="0"/>
  </r>
  <r>
    <s v="6-05"/>
    <d v="2013-11-05T00:00:00"/>
    <n v="829.88"/>
    <n v="0"/>
    <n v="0"/>
    <n v="400.35"/>
    <n v="24"/>
    <n v="16.681250000000002"/>
    <n v="429.53"/>
    <n v="9"/>
    <n v="33"/>
    <n v="47.725555555555552"/>
    <n v="25.147878787878788"/>
    <m/>
    <m/>
    <m/>
    <n v="45"/>
    <x v="6"/>
    <x v="1"/>
    <s v="2013-45"/>
    <x v="0"/>
  </r>
  <r>
    <s v="6-05"/>
    <d v="2013-11-06T00:00:00"/>
    <n v="934.39"/>
    <n v="0"/>
    <n v="0"/>
    <n v="531.4"/>
    <n v="26"/>
    <n v="20.438461538461539"/>
    <n v="402.99"/>
    <n v="9"/>
    <n v="35"/>
    <n v="44.776666666666671"/>
    <n v="26.696857142857141"/>
    <m/>
    <m/>
    <m/>
    <n v="45"/>
    <x v="6"/>
    <x v="2"/>
    <s v="2013-45"/>
    <x v="0"/>
  </r>
  <r>
    <s v="6-05"/>
    <d v="2013-11-07T00:00:00"/>
    <n v="1662.38"/>
    <n v="0"/>
    <n v="0"/>
    <n v="658.95"/>
    <n v="37"/>
    <n v="17.809459459459461"/>
    <n v="1003.43"/>
    <n v="11"/>
    <n v="48"/>
    <n v="91.220909090909089"/>
    <n v="34.632916666666667"/>
    <m/>
    <m/>
    <m/>
    <n v="45"/>
    <x v="6"/>
    <x v="3"/>
    <s v="2013-45"/>
    <x v="0"/>
  </r>
  <r>
    <s v="6-05"/>
    <d v="2013-11-08T00:00:00"/>
    <n v="1821.75"/>
    <n v="0"/>
    <n v="0"/>
    <n v="1180.7"/>
    <n v="47"/>
    <n v="25.121276595744682"/>
    <n v="641.04999999999995"/>
    <n v="17"/>
    <n v="64"/>
    <n v="37.70882352941176"/>
    <n v="28.46484375"/>
    <m/>
    <m/>
    <m/>
    <n v="45"/>
    <x v="6"/>
    <x v="4"/>
    <s v="2013-45"/>
    <x v="0"/>
  </r>
  <r>
    <s v="6-05"/>
    <d v="2013-11-09T00:00:00"/>
    <n v="715.7"/>
    <n v="0"/>
    <n v="0"/>
    <n v="263.05"/>
    <n v="14"/>
    <n v="18.789285714285715"/>
    <n v="452.63"/>
    <n v="7"/>
    <n v="21"/>
    <n v="64.661428571428573"/>
    <n v="34.080000000000005"/>
    <m/>
    <m/>
    <m/>
    <n v="45"/>
    <x v="6"/>
    <x v="5"/>
    <s v="2013-45"/>
    <x v="0"/>
  </r>
  <r>
    <m/>
    <d v="2013-11-10T00:00:00"/>
    <n v="6555.7"/>
    <n v="1575.62"/>
    <n v="8131.32"/>
    <m/>
    <n v="148"/>
    <n v="16.473288884658569"/>
    <n v="3167.8500000000004"/>
    <n v="60"/>
    <n v="208"/>
    <n v="53.354135330900043"/>
    <n v="38.922797010281386"/>
    <m/>
    <m/>
    <m/>
    <n v="46"/>
    <x v="6"/>
    <x v="6"/>
    <s v="2013-46"/>
    <x v="0"/>
  </r>
  <r>
    <s v="6-06"/>
    <d v="2013-11-11T00:00:00"/>
    <n v="640.11"/>
    <n v="0"/>
    <n v="0"/>
    <n v="414.75"/>
    <n v="31"/>
    <n v="13.379032258064516"/>
    <n v="225.36"/>
    <n v="8"/>
    <n v="39"/>
    <n v="28.17"/>
    <n v="16.413076923076922"/>
    <m/>
    <m/>
    <m/>
    <n v="46"/>
    <x v="6"/>
    <x v="0"/>
    <s v="2013-46"/>
    <x v="0"/>
  </r>
  <r>
    <s v="6-06"/>
    <d v="2013-11-12T00:00:00"/>
    <n v="861.97"/>
    <n v="0"/>
    <n v="0"/>
    <n v="669.7"/>
    <n v="33"/>
    <n v="20.293939393939397"/>
    <n v="192.27"/>
    <n v="5"/>
    <n v="38"/>
    <n v="38.454000000000001"/>
    <n v="22.68342105263158"/>
    <m/>
    <m/>
    <m/>
    <n v="46"/>
    <x v="6"/>
    <x v="1"/>
    <s v="2013-46"/>
    <x v="0"/>
  </r>
  <r>
    <s v="6-06"/>
    <d v="2013-11-13T00:00:00"/>
    <n v="583.72"/>
    <n v="0"/>
    <n v="0"/>
    <n v="274.8"/>
    <n v="22"/>
    <n v="12.490909090909092"/>
    <n v="308.92"/>
    <n v="10"/>
    <n v="32"/>
    <n v="30.892000000000003"/>
    <n v="18.241250000000001"/>
    <m/>
    <m/>
    <m/>
    <n v="46"/>
    <x v="6"/>
    <x v="2"/>
    <s v="2013-46"/>
    <x v="0"/>
  </r>
  <r>
    <s v="6-06"/>
    <d v="2013-11-14T00:00:00"/>
    <n v="1831.21"/>
    <n v="0"/>
    <n v="0"/>
    <n v="739.05"/>
    <n v="43"/>
    <n v="17.187209302325581"/>
    <n v="1092.1600000000001"/>
    <n v="12"/>
    <n v="55"/>
    <n v="91.013333333333335"/>
    <n v="33.294727272727272"/>
    <m/>
    <m/>
    <m/>
    <n v="46"/>
    <x v="6"/>
    <x v="3"/>
    <s v="2013-46"/>
    <x v="0"/>
  </r>
  <r>
    <s v="6-06"/>
    <d v="2013-11-15T00:00:00"/>
    <n v="1243.73"/>
    <n v="0"/>
    <n v="0"/>
    <n v="564.75"/>
    <n v="33"/>
    <n v="17.113636363636363"/>
    <n v="678.98"/>
    <n v="15"/>
    <n v="48"/>
    <n v="45.265333333333338"/>
    <n v="25.911041666666666"/>
    <m/>
    <m/>
    <m/>
    <n v="46"/>
    <x v="6"/>
    <x v="4"/>
    <s v="2013-46"/>
    <x v="0"/>
  </r>
  <r>
    <s v="6-06"/>
    <d v="2013-11-16T00:00:00"/>
    <n v="609.38"/>
    <n v="0"/>
    <n v="0"/>
    <n v="209.6"/>
    <n v="16"/>
    <n v="13.1"/>
    <n v="399.78"/>
    <n v="9"/>
    <n v="25"/>
    <n v="44.419999999999995"/>
    <n v="24.3752"/>
    <m/>
    <m/>
    <m/>
    <n v="46"/>
    <x v="6"/>
    <x v="5"/>
    <s v="2013-46"/>
    <x v="0"/>
  </r>
  <r>
    <m/>
    <d v="2013-11-17T00:00:00"/>
    <n v="5770.12"/>
    <n v="1192.1199999999999"/>
    <n v="6962.24"/>
    <m/>
    <n v="178"/>
    <n v="15.594121068145823"/>
    <n v="2897.4700000000003"/>
    <n v="59"/>
    <n v="237"/>
    <n v="46.369111111111117"/>
    <n v="23.486452819183739"/>
    <m/>
    <m/>
    <m/>
    <n v="47"/>
    <x v="6"/>
    <x v="6"/>
    <s v="2013-47"/>
    <x v="0"/>
  </r>
  <r>
    <s v="6-07"/>
    <d v="2013-11-18T00:00:00"/>
    <n v="583.75"/>
    <n v="0"/>
    <n v="0"/>
    <n v="471.95"/>
    <n v="29"/>
    <n v="16.274137931034481"/>
    <n v="111.8"/>
    <n v="5"/>
    <n v="34"/>
    <n v="22.36"/>
    <n v="17.169117647058822"/>
    <m/>
    <m/>
    <m/>
    <n v="47"/>
    <x v="6"/>
    <x v="0"/>
    <s v="2013-47"/>
    <x v="0"/>
  </r>
  <r>
    <s v="6-07"/>
    <d v="2013-11-19T00:00:00"/>
    <n v="751.52"/>
    <n v="0"/>
    <n v="0"/>
    <n v="378.1"/>
    <n v="24"/>
    <n v="15.754166666666668"/>
    <n v="373.42"/>
    <n v="10"/>
    <n v="34"/>
    <n v="37.341999999999999"/>
    <n v="22.103529411764704"/>
    <m/>
    <m/>
    <m/>
    <n v="47"/>
    <x v="6"/>
    <x v="1"/>
    <s v="2013-47"/>
    <x v="0"/>
  </r>
  <r>
    <s v="6-07"/>
    <d v="2013-11-20T00:00:00"/>
    <n v="892.87"/>
    <n v="0"/>
    <n v="0"/>
    <n v="567.4"/>
    <n v="25"/>
    <n v="22.695999999999998"/>
    <n v="325.47000000000003"/>
    <n v="10"/>
    <n v="35"/>
    <n v="32.547000000000004"/>
    <n v="25.510571428571428"/>
    <m/>
    <m/>
    <m/>
    <n v="47"/>
    <x v="6"/>
    <x v="2"/>
    <s v="2013-47"/>
    <x v="0"/>
  </r>
  <r>
    <s v="6-07"/>
    <d v="2013-11-21T00:00:00"/>
    <n v="1329.69"/>
    <n v="0"/>
    <n v="0"/>
    <n v="369.3"/>
    <n v="24"/>
    <n v="15.387500000000001"/>
    <n v="960.39"/>
    <n v="10"/>
    <n v="34"/>
    <n v="96.039000000000001"/>
    <n v="39.108529411764707"/>
    <m/>
    <m/>
    <m/>
    <n v="47"/>
    <x v="6"/>
    <x v="3"/>
    <s v="2013-47"/>
    <x v="0"/>
  </r>
  <r>
    <s v="6-07"/>
    <d v="2013-11-22T00:00:00"/>
    <n v="1857.14"/>
    <n v="0"/>
    <n v="0"/>
    <n v="1051.55"/>
    <n v="39"/>
    <n v="26.96282051282051"/>
    <n v="805.59"/>
    <n v="15"/>
    <n v="54"/>
    <n v="53.706000000000003"/>
    <n v="34.391481481481478"/>
    <m/>
    <m/>
    <m/>
    <n v="47"/>
    <x v="6"/>
    <x v="4"/>
    <s v="2013-47"/>
    <x v="0"/>
  </r>
  <r>
    <s v="6-07"/>
    <d v="2013-11-23T00:00:00"/>
    <n v="757.08"/>
    <n v="0"/>
    <n v="0"/>
    <n v="297.95"/>
    <n v="20"/>
    <n v="14.897499999999999"/>
    <n v="459.13"/>
    <n v="8"/>
    <n v="28"/>
    <n v="57.391249999999999"/>
    <n v="27.038571428571426"/>
    <m/>
    <m/>
    <m/>
    <n v="47"/>
    <x v="6"/>
    <x v="5"/>
    <s v="2013-47"/>
    <x v="0"/>
  </r>
  <r>
    <m/>
    <d v="2013-11-24T00:00:00"/>
    <n v="6172.05"/>
    <n v="2214.63"/>
    <n v="8386.68"/>
    <m/>
    <n v="161"/>
    <n v="18.66202085175361"/>
    <n v="3035.8"/>
    <n v="58"/>
    <n v="219"/>
    <n v="49.897541666666676"/>
    <n v="27.553633468202094"/>
    <m/>
    <m/>
    <m/>
    <n v="48"/>
    <x v="6"/>
    <x v="6"/>
    <s v="2013-48"/>
    <x v="0"/>
  </r>
  <r>
    <s v="6-08"/>
    <d v="2013-11-25T00:00:00"/>
    <n v="694.03"/>
    <n v="0"/>
    <n v="0"/>
    <n v="376.15"/>
    <n v="23"/>
    <n v="16.354347826086954"/>
    <n v="317.88"/>
    <n v="5"/>
    <n v="28"/>
    <n v="63.576000000000001"/>
    <n v="24.786785714285713"/>
    <m/>
    <m/>
    <m/>
    <n v="48"/>
    <x v="6"/>
    <x v="0"/>
    <s v="2013-48"/>
    <x v="0"/>
  </r>
  <r>
    <s v="6-08"/>
    <d v="2013-11-26T00:00:00"/>
    <n v="658.5"/>
    <n v="0"/>
    <n v="0"/>
    <n v="324.55"/>
    <n v="27"/>
    <n v="12.020370370370371"/>
    <n v="334.05"/>
    <n v="10"/>
    <n v="37"/>
    <n v="33.405000000000001"/>
    <n v="17.8"/>
    <m/>
    <m/>
    <m/>
    <n v="48"/>
    <x v="6"/>
    <x v="1"/>
    <s v="2013-48"/>
    <x v="0"/>
  </r>
  <r>
    <s v="6-08"/>
    <d v="2013-11-27T00:00:00"/>
    <n v="1031.58"/>
    <n v="0"/>
    <n v="0"/>
    <n v="639.75"/>
    <n v="28"/>
    <n v="22.848214285714285"/>
    <n v="391.83"/>
    <n v="11"/>
    <n v="39"/>
    <n v="35.620909090909088"/>
    <n v="26.450769230769229"/>
    <m/>
    <m/>
    <m/>
    <n v="48"/>
    <x v="6"/>
    <x v="2"/>
    <s v="2013-48"/>
    <x v="0"/>
  </r>
  <r>
    <s v="6-08"/>
    <d v="2013-11-28T00:00:00"/>
    <n v="1301.18"/>
    <n v="0"/>
    <n v="0"/>
    <n v="725.75"/>
    <n v="41"/>
    <n v="17.701219512195124"/>
    <n v="575.42999999999995"/>
    <n v="13"/>
    <n v="54"/>
    <n v="44.263846153846153"/>
    <n v="24.095925925925922"/>
    <m/>
    <m/>
    <m/>
    <n v="48"/>
    <x v="6"/>
    <x v="3"/>
    <s v="2013-48"/>
    <x v="0"/>
  </r>
  <r>
    <s v="6-08"/>
    <d v="2013-11-29T00:00:00"/>
    <n v="1657.91"/>
    <n v="0"/>
    <n v="0"/>
    <n v="1338.35"/>
    <n v="49"/>
    <n v="27.313265306122446"/>
    <n v="319.56"/>
    <n v="9"/>
    <n v="58"/>
    <n v="35.506666666666668"/>
    <n v="28.58465517241379"/>
    <m/>
    <m/>
    <m/>
    <n v="48"/>
    <x v="6"/>
    <x v="4"/>
    <s v="2013-48"/>
    <x v="0"/>
  </r>
  <r>
    <s v="6-08"/>
    <d v="2013-11-30T00:00:00"/>
    <n v="1175.05"/>
    <n v="0"/>
    <n v="0"/>
    <n v="557.79999999999995"/>
    <n v="23"/>
    <n v="24.252173913043475"/>
    <n v="617.25"/>
    <n v="12"/>
    <n v="35"/>
    <n v="51.4375"/>
    <n v="33.572857142857139"/>
    <m/>
    <m/>
    <m/>
    <n v="48"/>
    <x v="6"/>
    <x v="5"/>
    <s v="2013-48"/>
    <x v="0"/>
  </r>
  <r>
    <m/>
    <d v="2013-12-01T00:00:00"/>
    <n v="6518.25"/>
    <n v="2107.5300000000002"/>
    <n v="8625.7800000000007"/>
    <m/>
    <n v="191"/>
    <n v="20.081598535588775"/>
    <n v="2556"/>
    <n v="60"/>
    <n v="251"/>
    <n v="43.968320318570314"/>
    <n v="25.881832197708633"/>
    <m/>
    <m/>
    <m/>
    <n v="49"/>
    <x v="6"/>
    <x v="6"/>
    <s v="2013-49"/>
    <x v="1"/>
  </r>
  <r>
    <s v="6-09"/>
    <d v="2013-12-02T00:00:00"/>
    <n v="633.11"/>
    <n v="0"/>
    <n v="0"/>
    <n v="400.3"/>
    <n v="27"/>
    <n v="14.825925925925926"/>
    <n v="232.87"/>
    <n v="6"/>
    <n v="33"/>
    <n v="38.811666666666667"/>
    <n v="19.186969696969697"/>
    <m/>
    <m/>
    <m/>
    <n v="49"/>
    <x v="6"/>
    <x v="0"/>
    <s v="2013-49"/>
    <x v="1"/>
  </r>
  <r>
    <s v="6-09"/>
    <d v="2013-12-03T00:00:00"/>
    <n v="806.97"/>
    <n v="0"/>
    <n v="0"/>
    <n v="369.8"/>
    <n v="23"/>
    <n v="16.078260869565216"/>
    <n v="437.17"/>
    <n v="9"/>
    <n v="32"/>
    <n v="48.574444444444445"/>
    <n v="25.217812500000001"/>
    <m/>
    <m/>
    <m/>
    <n v="49"/>
    <x v="6"/>
    <x v="1"/>
    <s v="2013-49"/>
    <x v="1"/>
  </r>
  <r>
    <s v="6-09"/>
    <d v="2013-12-04T00:00:00"/>
    <n v="1276.9000000000001"/>
    <n v="0"/>
    <n v="0"/>
    <n v="649.79999999999995"/>
    <n v="29"/>
    <n v="22.406896551724138"/>
    <n v="627.1"/>
    <n v="14"/>
    <n v="43"/>
    <n v="44.792857142857144"/>
    <n v="29.695348837209306"/>
    <m/>
    <m/>
    <m/>
    <n v="49"/>
    <x v="6"/>
    <x v="2"/>
    <s v="2013-49"/>
    <x v="1"/>
  </r>
  <r>
    <s v="6-09"/>
    <d v="2013-12-05T00:00:00"/>
    <n v="1848.77"/>
    <n v="0"/>
    <n v="0"/>
    <n v="1101.4000000000001"/>
    <n v="41"/>
    <n v="26.863414634146345"/>
    <n v="747.37"/>
    <n v="15"/>
    <n v="56"/>
    <n v="49.824666666666666"/>
    <n v="33.013750000000002"/>
    <m/>
    <m/>
    <m/>
    <n v="49"/>
    <x v="6"/>
    <x v="3"/>
    <s v="2013-49"/>
    <x v="1"/>
  </r>
  <r>
    <s v="6-09"/>
    <d v="2013-12-06T00:00:00"/>
    <n v="880.77"/>
    <n v="0"/>
    <n v="0"/>
    <n v="589.4"/>
    <n v="41"/>
    <n v="14.37560975609756"/>
    <n v="291.37"/>
    <n v="10"/>
    <n v="51"/>
    <n v="29.137"/>
    <n v="17.27"/>
    <m/>
    <m/>
    <m/>
    <n v="49"/>
    <x v="6"/>
    <x v="4"/>
    <s v="2013-49"/>
    <x v="1"/>
  </r>
  <r>
    <s v="6-09"/>
    <d v="2013-12-07T00:00:00"/>
    <n v="1370.55"/>
    <n v="0"/>
    <n v="0"/>
    <n v="463.55"/>
    <n v="20"/>
    <n v="23.177500000000002"/>
    <n v="907"/>
    <n v="8"/>
    <n v="28"/>
    <n v="113.375"/>
    <n v="48.948214285714286"/>
    <m/>
    <m/>
    <m/>
    <n v="49"/>
    <x v="6"/>
    <x v="5"/>
    <s v="2013-49"/>
    <x v="1"/>
  </r>
  <r>
    <m/>
    <d v="2013-12-08T00:00:00"/>
    <n v="6817.0700000000006"/>
    <n v="2126.86"/>
    <n v="8943.93"/>
    <m/>
    <n v="181"/>
    <n v="19.621267956243198"/>
    <n v="3242.8799999999997"/>
    <n v="62"/>
    <n v="243"/>
    <n v="54.085939153439163"/>
    <n v="28.888682553315547"/>
    <m/>
    <m/>
    <m/>
    <n v="50"/>
    <x v="6"/>
    <x v="6"/>
    <s v="2013-50"/>
    <x v="1"/>
  </r>
  <r>
    <s v="6-10"/>
    <d v="2013-12-09T00:00:00"/>
    <n v="407.37"/>
    <n v="0"/>
    <n v="0"/>
    <n v="270.7"/>
    <n v="32"/>
    <n v="8.4593749999999996"/>
    <n v="136.66999999999999"/>
    <n v="5"/>
    <n v="37"/>
    <n v="27.333999999999996"/>
    <n v="11.01"/>
    <m/>
    <m/>
    <m/>
    <n v="50"/>
    <x v="6"/>
    <x v="0"/>
    <s v="2013-50"/>
    <x v="1"/>
  </r>
  <r>
    <s v="6-10"/>
    <d v="2013-12-10T00:00:00"/>
    <n v="968.97"/>
    <n v="0"/>
    <n v="0"/>
    <n v="419.75"/>
    <n v="28"/>
    <n v="14.991071428571429"/>
    <n v="549.22"/>
    <n v="13"/>
    <n v="41"/>
    <n v="42.247692307692311"/>
    <n v="23.633414634146341"/>
    <m/>
    <m/>
    <m/>
    <n v="50"/>
    <x v="6"/>
    <x v="1"/>
    <s v="2013-50"/>
    <x v="1"/>
  </r>
  <r>
    <s v="6-10"/>
    <d v="2013-12-11T00:00:00"/>
    <n v="512.94000000000005"/>
    <n v="0"/>
    <n v="0"/>
    <n v="340.16"/>
    <n v="25"/>
    <n v="13.606400000000001"/>
    <n v="172.98"/>
    <n v="10"/>
    <n v="35"/>
    <n v="17.297999999999998"/>
    <n v="14.661142857142856"/>
    <m/>
    <m/>
    <m/>
    <n v="50"/>
    <x v="6"/>
    <x v="2"/>
    <s v="2013-50"/>
    <x v="1"/>
  </r>
  <r>
    <s v="6-10"/>
    <d v="2013-12-12T00:00:00"/>
    <n v="1774.15"/>
    <n v="0"/>
    <n v="0"/>
    <n v="579.5"/>
    <n v="32"/>
    <n v="18.109375"/>
    <n v="1194.6500000000001"/>
    <n v="15"/>
    <n v="47"/>
    <n v="79.643333333333345"/>
    <n v="37.747872340425531"/>
    <m/>
    <m/>
    <m/>
    <n v="50"/>
    <x v="6"/>
    <x v="3"/>
    <s v="2013-50"/>
    <x v="1"/>
  </r>
  <r>
    <s v="6-10"/>
    <d v="2013-12-13T00:00:00"/>
    <n v="1520.7"/>
    <n v="0"/>
    <n v="0"/>
    <n v="896.4"/>
    <n v="36"/>
    <n v="24.9"/>
    <n v="624.29999999999995"/>
    <n v="11"/>
    <n v="47"/>
    <n v="56.75454545454545"/>
    <n v="32.355319148936168"/>
    <m/>
    <m/>
    <m/>
    <n v="50"/>
    <x v="6"/>
    <x v="4"/>
    <s v="2013-50"/>
    <x v="1"/>
  </r>
  <r>
    <s v="6-10"/>
    <d v="2013-12-14T00:00:00"/>
    <n v="1314.83"/>
    <n v="0"/>
    <n v="0"/>
    <n v="400.9"/>
    <n v="16"/>
    <n v="25.056249999999999"/>
    <n v="913.93"/>
    <n v="13"/>
    <n v="29"/>
    <n v="70.302307692307693"/>
    <n v="45.338965517241377"/>
    <m/>
    <m/>
    <m/>
    <n v="50"/>
    <x v="6"/>
    <x v="5"/>
    <s v="2013-50"/>
    <x v="1"/>
  </r>
  <r>
    <m/>
    <d v="2013-12-15T00:00:00"/>
    <n v="6498.96"/>
    <n v="1943.56"/>
    <n v="8442.52"/>
    <m/>
    <n v="169"/>
    <n v="17.520411904761904"/>
    <n v="3591.7499999999995"/>
    <n v="67"/>
    <n v="236"/>
    <n v="48.929979797979797"/>
    <n v="27.457785749648711"/>
    <m/>
    <m/>
    <m/>
    <n v="51"/>
    <x v="6"/>
    <x v="6"/>
    <s v="2013-51"/>
    <x v="1"/>
  </r>
  <r>
    <s v="6-11"/>
    <d v="2013-12-16T00:00:00"/>
    <n v="1288.45"/>
    <n v="0"/>
    <n v="0"/>
    <n v="435.95"/>
    <n v="32"/>
    <n v="13.6234375"/>
    <n v="852.5"/>
    <n v="13"/>
    <n v="45"/>
    <n v="65.57692307692308"/>
    <n v="28.632222222222222"/>
    <m/>
    <m/>
    <m/>
    <n v="51"/>
    <x v="6"/>
    <x v="0"/>
    <s v="2013-51"/>
    <x v="1"/>
  </r>
  <r>
    <s v="6-11"/>
    <d v="2013-12-17T00:00:00"/>
    <n v="1328.35"/>
    <n v="0"/>
    <n v="0"/>
    <n v="602.95000000000005"/>
    <n v="32"/>
    <n v="18.842187500000001"/>
    <n v="725.4"/>
    <n v="13"/>
    <n v="45"/>
    <n v="55.8"/>
    <n v="29.518888888888888"/>
    <m/>
    <m/>
    <m/>
    <n v="51"/>
    <x v="6"/>
    <x v="1"/>
    <s v="2013-51"/>
    <x v="1"/>
  </r>
  <r>
    <s v="6-11"/>
    <d v="2013-12-18T00:00:00"/>
    <n v="1632.62"/>
    <n v="0"/>
    <n v="0"/>
    <n v="1052.95"/>
    <n v="25"/>
    <n v="42.118000000000002"/>
    <n v="579.66999999999996"/>
    <n v="7"/>
    <n v="32"/>
    <n v="82.809999999999988"/>
    <n v="51.019374999999997"/>
    <m/>
    <m/>
    <m/>
    <n v="51"/>
    <x v="6"/>
    <x v="2"/>
    <s v="2013-51"/>
    <x v="1"/>
  </r>
  <r>
    <s v="6-11"/>
    <d v="2013-12-19T00:00:00"/>
    <n v="1918.19"/>
    <n v="0"/>
    <n v="0"/>
    <n v="1002.75"/>
    <n v="40"/>
    <n v="25.068750000000001"/>
    <n v="915.44"/>
    <n v="13"/>
    <n v="53"/>
    <n v="70.418461538461543"/>
    <n v="36.192264150943394"/>
    <m/>
    <m/>
    <m/>
    <n v="51"/>
    <x v="6"/>
    <x v="3"/>
    <s v="2013-51"/>
    <x v="1"/>
  </r>
  <r>
    <s v="6-11"/>
    <d v="2013-12-20T00:00:00"/>
    <n v="3836.82"/>
    <n v="0"/>
    <n v="0"/>
    <n v="1249.45"/>
    <n v="30"/>
    <n v="41.648333333333333"/>
    <n v="2585.37"/>
    <n v="24"/>
    <n v="54"/>
    <n v="107.72375"/>
    <n v="71.015185185185175"/>
    <m/>
    <m/>
    <m/>
    <n v="51"/>
    <x v="6"/>
    <x v="4"/>
    <s v="2013-51"/>
    <x v="1"/>
  </r>
  <r>
    <s v="6-11"/>
    <d v="2013-12-21T00:00:00"/>
    <n v="2450.65"/>
    <n v="0"/>
    <n v="0"/>
    <n v="347.3"/>
    <n v="23"/>
    <n v="15.1"/>
    <n v="2188.35"/>
    <n v="17"/>
    <n v="40"/>
    <n v="128.72647058823529"/>
    <n v="63.391249999999999"/>
    <m/>
    <m/>
    <m/>
    <n v="51"/>
    <x v="6"/>
    <x v="5"/>
    <s v="2013-51"/>
    <x v="1"/>
  </r>
  <r>
    <m/>
    <d v="2013-12-22T00:00:00"/>
    <n v="12455.08"/>
    <n v="2546.0100000000002"/>
    <n v="15001.09"/>
    <m/>
    <n v="182"/>
    <n v="26.066784722222224"/>
    <n v="7846.73"/>
    <n v="87"/>
    <n v="269"/>
    <n v="85.175934200603308"/>
    <n v="46.628197574539946"/>
    <m/>
    <m/>
    <m/>
    <n v="52"/>
    <x v="6"/>
    <x v="6"/>
    <s v="2013-52"/>
    <x v="1"/>
  </r>
  <r>
    <s v="6-12"/>
    <d v="2013-12-23T00:00:00"/>
    <n v="7502.05"/>
    <n v="0"/>
    <n v="0"/>
    <n v="3470.39"/>
    <n v="67"/>
    <n v="51.79686567164179"/>
    <n v="4031.66"/>
    <n v="52"/>
    <n v="119"/>
    <n v="77.531923076923078"/>
    <n v="63.042436974789908"/>
    <m/>
    <m/>
    <m/>
    <n v="52"/>
    <x v="6"/>
    <x v="0"/>
    <s v="2013-52"/>
    <x v="1"/>
  </r>
  <r>
    <s v="6-12"/>
    <d v="2013-12-24T00:00:00"/>
    <n v="5230.3999999999996"/>
    <n v="0"/>
    <n v="0"/>
    <n v="2445.8000000000002"/>
    <n v="68"/>
    <n v="35.96764705882353"/>
    <n v="2764.6"/>
    <n v="37"/>
    <n v="105"/>
    <n v="74.718918918918916"/>
    <n v="49.622857142857143"/>
    <m/>
    <m/>
    <m/>
    <n v="52"/>
    <x v="6"/>
    <x v="1"/>
    <s v="2013-52"/>
    <x v="1"/>
  </r>
  <r>
    <s v="6-12"/>
    <d v="2013-12-25T00:00:00"/>
    <n v="0"/>
    <n v="0"/>
    <n v="0"/>
    <n v="0"/>
    <n v="0"/>
    <n v="0"/>
    <n v="0"/>
    <n v="0"/>
    <n v="0"/>
    <n v="0"/>
    <n v="0"/>
    <s v="CHRISTMAS DAY"/>
    <m/>
    <m/>
    <n v="52"/>
    <x v="6"/>
    <x v="2"/>
    <s v="2013-52"/>
    <x v="1"/>
  </r>
  <r>
    <s v="6-12"/>
    <d v="2013-12-26T00:00:00"/>
    <n v="0"/>
    <n v="0"/>
    <n v="0"/>
    <n v="0"/>
    <n v="0"/>
    <n v="0"/>
    <n v="0"/>
    <n v="0"/>
    <n v="0"/>
    <n v="0"/>
    <n v="0"/>
    <s v="BOXING DAY"/>
    <m/>
    <m/>
    <n v="52"/>
    <x v="6"/>
    <x v="3"/>
    <s v="2013-52"/>
    <x v="0"/>
  </r>
  <r>
    <s v="6-12"/>
    <d v="2013-12-27T00:00:00"/>
    <n v="0"/>
    <n v="0"/>
    <n v="0"/>
    <n v="0"/>
    <n v="0"/>
    <n v="0"/>
    <n v="0"/>
    <n v="0"/>
    <n v="0"/>
    <n v="0"/>
    <n v="0"/>
    <s v="CLOSED"/>
    <m/>
    <m/>
    <n v="52"/>
    <x v="6"/>
    <x v="4"/>
    <s v="2013-52"/>
    <x v="0"/>
  </r>
  <r>
    <s v="6-12"/>
    <d v="2013-12-28T00:00:00"/>
    <n v="0"/>
    <n v="0"/>
    <n v="0"/>
    <n v="0"/>
    <n v="0"/>
    <n v="0"/>
    <n v="0"/>
    <n v="0"/>
    <n v="0"/>
    <n v="0"/>
    <n v="0"/>
    <s v="CLOSED"/>
    <m/>
    <m/>
    <n v="52"/>
    <x v="6"/>
    <x v="5"/>
    <s v="2013-52"/>
    <x v="0"/>
  </r>
  <r>
    <m/>
    <d v="2013-12-29T00:00:00"/>
    <n v="12732.45"/>
    <n v="2037.93"/>
    <n v="14770.380000000001"/>
    <m/>
    <n v="135"/>
    <n v="14.627418788410887"/>
    <n v="6796.26"/>
    <n v="89"/>
    <n v="224"/>
    <n v="25.375140332640331"/>
    <n v="18.777549019607843"/>
    <m/>
    <m/>
    <m/>
    <n v="53"/>
    <x v="6"/>
    <x v="6"/>
    <s v="2013-53"/>
    <x v="0"/>
  </r>
  <r>
    <s v="6-13"/>
    <d v="2013-12-30T00:00:00"/>
    <n v="0"/>
    <n v="0"/>
    <n v="0"/>
    <n v="0"/>
    <n v="0"/>
    <n v="0"/>
    <n v="0"/>
    <n v="0"/>
    <n v="0"/>
    <n v="0"/>
    <n v="0"/>
    <s v="CLOSED"/>
    <m/>
    <m/>
    <n v="53"/>
    <x v="6"/>
    <x v="0"/>
    <s v="2013-53"/>
    <x v="0"/>
  </r>
  <r>
    <s v="6-13"/>
    <d v="2013-12-31T00:00:00"/>
    <n v="0"/>
    <n v="0"/>
    <n v="0"/>
    <n v="0"/>
    <n v="0"/>
    <n v="0"/>
    <n v="0"/>
    <n v="0"/>
    <n v="0"/>
    <n v="0"/>
    <n v="0"/>
    <s v="CLOSED"/>
    <m/>
    <m/>
    <n v="53"/>
    <x v="6"/>
    <x v="1"/>
    <s v="2013-53"/>
    <x v="0"/>
  </r>
  <r>
    <s v="6-13"/>
    <d v="2014-01-01T00:00:00"/>
    <n v="0"/>
    <n v="0"/>
    <n v="0"/>
    <n v="0"/>
    <n v="0"/>
    <n v="0"/>
    <n v="0"/>
    <n v="0"/>
    <n v="0"/>
    <n v="0"/>
    <n v="0"/>
    <s v="NEW YEARS DAY"/>
    <m/>
    <m/>
    <n v="1"/>
    <x v="7"/>
    <x v="2"/>
    <s v="2014-1"/>
    <x v="0"/>
  </r>
  <r>
    <s v="6-13"/>
    <d v="2014-01-02T00:00:00"/>
    <n v="1621.3"/>
    <n v="0"/>
    <n v="0"/>
    <n v="525.79999999999995"/>
    <n v="29"/>
    <n v="18.131034482758619"/>
    <n v="1095.5"/>
    <n v="9"/>
    <n v="38"/>
    <n v="121.72222222222223"/>
    <n v="42.665789473684207"/>
    <m/>
    <m/>
    <m/>
    <n v="1"/>
    <x v="7"/>
    <x v="3"/>
    <s v="2014-1"/>
    <x v="0"/>
  </r>
  <r>
    <s v="6-13"/>
    <d v="2014-01-03T00:00:00"/>
    <n v="1089.96"/>
    <n v="0"/>
    <n v="0"/>
    <n v="584.4"/>
    <n v="28"/>
    <n v="20.87142857142857"/>
    <n v="505.56"/>
    <n v="14"/>
    <n v="42"/>
    <n v="36.111428571428569"/>
    <n v="25.951428571428572"/>
    <m/>
    <m/>
    <m/>
    <n v="1"/>
    <x v="7"/>
    <x v="4"/>
    <s v="2014-1"/>
    <x v="0"/>
  </r>
  <r>
    <s v="6-13"/>
    <d v="2014-01-04T00:00:00"/>
    <n v="520.45000000000005"/>
    <n v="0"/>
    <n v="0"/>
    <n v="520.45000000000005"/>
    <n v="24"/>
    <n v="21.685416666666669"/>
    <n v="0"/>
    <n v="0"/>
    <n v="24"/>
    <n v="0"/>
    <n v="21.685416666666669"/>
    <m/>
    <m/>
    <m/>
    <n v="1"/>
    <x v="7"/>
    <x v="5"/>
    <s v="2014-1"/>
    <x v="0"/>
  </r>
  <r>
    <m/>
    <d v="2014-01-05T00:00:00"/>
    <n v="3231.71"/>
    <n v="476.36"/>
    <n v="3708.07"/>
    <m/>
    <n v="81"/>
    <n v="10.11464662014231"/>
    <n v="1601.06"/>
    <n v="23"/>
    <n v="104"/>
    <n v="26.305608465608469"/>
    <n v="15.050439118629908"/>
    <m/>
    <m/>
    <m/>
    <n v="2"/>
    <x v="7"/>
    <x v="6"/>
    <s v="2014-2"/>
    <x v="0"/>
  </r>
  <r>
    <s v="6-14"/>
    <d v="2014-01-06T00:00:00"/>
    <n v="401.3"/>
    <n v="0"/>
    <n v="0"/>
    <n v="401.3"/>
    <n v="28"/>
    <n v="14.332142857142857"/>
    <n v="0"/>
    <n v="0"/>
    <n v="28"/>
    <n v="0"/>
    <n v="14.332142857142857"/>
    <m/>
    <m/>
    <m/>
    <n v="2"/>
    <x v="7"/>
    <x v="0"/>
    <s v="2014-2"/>
    <x v="0"/>
  </r>
  <r>
    <s v="6-14"/>
    <d v="2014-01-07T00:00:00"/>
    <n v="881.46"/>
    <n v="0"/>
    <n v="0"/>
    <n v="488.5"/>
    <n v="36"/>
    <n v="13.569444444444445"/>
    <n v="392.96"/>
    <n v="14"/>
    <n v="50"/>
    <n v="28.068571428571428"/>
    <n v="17.629200000000001"/>
    <m/>
    <m/>
    <m/>
    <n v="2"/>
    <x v="7"/>
    <x v="1"/>
    <s v="2014-2"/>
    <x v="0"/>
  </r>
  <r>
    <s v="6-14"/>
    <d v="2014-01-08T00:00:00"/>
    <n v="908.37"/>
    <n v="0"/>
    <n v="0"/>
    <n v="682.4"/>
    <n v="47"/>
    <n v="14.519148936170213"/>
    <n v="225.95"/>
    <n v="7"/>
    <n v="54"/>
    <n v="32.278571428571425"/>
    <n v="16.821296296296296"/>
    <m/>
    <m/>
    <m/>
    <n v="2"/>
    <x v="7"/>
    <x v="2"/>
    <s v="2014-2"/>
    <x v="0"/>
  </r>
  <r>
    <s v="6-14"/>
    <d v="2014-01-09T00:00:00"/>
    <n v="1741.54"/>
    <n v="0"/>
    <n v="0"/>
    <n v="921.5"/>
    <n v="36"/>
    <n v="25.597222222222221"/>
    <n v="820.04"/>
    <n v="21"/>
    <n v="57"/>
    <n v="39.049523809523805"/>
    <n v="30.553333333333331"/>
    <m/>
    <m/>
    <m/>
    <n v="2"/>
    <x v="7"/>
    <x v="3"/>
    <s v="2014-2"/>
    <x v="0"/>
  </r>
  <r>
    <s v="6-14"/>
    <d v="2014-01-10T00:00:00"/>
    <n v="1985.57"/>
    <n v="0"/>
    <n v="0"/>
    <n v="770.35"/>
    <n v="34"/>
    <n v="22.65735294117647"/>
    <n v="1215.22"/>
    <n v="18"/>
    <n v="52"/>
    <n v="67.512222222222221"/>
    <n v="38.184038461538464"/>
    <m/>
    <m/>
    <m/>
    <n v="2"/>
    <x v="7"/>
    <x v="4"/>
    <s v="2014-2"/>
    <x v="0"/>
  </r>
  <r>
    <s v="6-14"/>
    <d v="2014-01-11T00:00:00"/>
    <n v="925.33"/>
    <n v="0"/>
    <n v="0"/>
    <n v="381.8"/>
    <n v="11"/>
    <n v="34.709090909090911"/>
    <n v="543.53"/>
    <n v="11"/>
    <n v="22"/>
    <n v="49.411818181818177"/>
    <n v="42.06045454545454"/>
    <m/>
    <m/>
    <m/>
    <n v="2"/>
    <x v="7"/>
    <x v="5"/>
    <s v="2014-2"/>
    <x v="0"/>
  </r>
  <r>
    <m/>
    <d v="2014-01-12T00:00:00"/>
    <n v="6843.57"/>
    <n v="1314.44"/>
    <n v="8158.01"/>
    <n v="3645.85"/>
    <n v="192"/>
    <n v="20.897400385041184"/>
    <n v="3197.7"/>
    <n v="71"/>
    <n v="263"/>
    <n v="36.053451178451176"/>
    <n v="26.596744248960917"/>
    <m/>
    <m/>
    <m/>
    <n v="3"/>
    <x v="7"/>
    <x v="6"/>
    <s v="2014-3"/>
    <x v="0"/>
  </r>
  <r>
    <s v="6-15"/>
    <d v="2014-01-13T00:00:00"/>
    <n v="844"/>
    <n v="0"/>
    <n v="0"/>
    <n v="444.5"/>
    <n v="25"/>
    <n v="17.78"/>
    <n v="399.5"/>
    <n v="12"/>
    <n v="37"/>
    <n v="33.291666666666664"/>
    <n v="22.810810810810811"/>
    <m/>
    <m/>
    <m/>
    <n v="3"/>
    <x v="7"/>
    <x v="0"/>
    <s v="2014-3"/>
    <x v="0"/>
  </r>
  <r>
    <s v="6-15"/>
    <d v="2014-01-14T00:00:00"/>
    <n v="286.64999999999998"/>
    <n v="0"/>
    <n v="0"/>
    <n v="185.1"/>
    <n v="12"/>
    <n v="15.424999999999999"/>
    <n v="101.55"/>
    <n v="6"/>
    <n v="18"/>
    <n v="16.925000000000001"/>
    <n v="15.924999999999999"/>
    <m/>
    <m/>
    <m/>
    <n v="3"/>
    <x v="7"/>
    <x v="1"/>
    <s v="2014-3"/>
    <x v="0"/>
  </r>
  <r>
    <s v="6-15"/>
    <d v="2014-01-15T00:00:00"/>
    <n v="1096.26"/>
    <n v="0"/>
    <n v="0"/>
    <n v="793.45"/>
    <n v="34"/>
    <n v="23.336764705882356"/>
    <n v="302.81"/>
    <n v="9"/>
    <n v="43"/>
    <n v="33.645555555555553"/>
    <n v="25.494418604651162"/>
    <m/>
    <m/>
    <m/>
    <n v="3"/>
    <x v="7"/>
    <x v="2"/>
    <s v="2014-3"/>
    <x v="0"/>
  </r>
  <r>
    <s v="6-15"/>
    <d v="2014-01-16T00:00:00"/>
    <n v="2028.22"/>
    <n v="0"/>
    <n v="0"/>
    <n v="910.65"/>
    <n v="39"/>
    <n v="23.349999999999998"/>
    <n v="1117.57"/>
    <n v="12"/>
    <n v="51"/>
    <n v="93.130833333333328"/>
    <n v="39.769019607843134"/>
    <m/>
    <m/>
    <m/>
    <n v="3"/>
    <x v="7"/>
    <x v="3"/>
    <s v="2014-3"/>
    <x v="0"/>
  </r>
  <r>
    <s v="6-15"/>
    <d v="2014-01-17T00:00:00"/>
    <n v="1213.56"/>
    <n v="0"/>
    <n v="0"/>
    <n v="854.75"/>
    <n v="29"/>
    <n v="29.474137931034484"/>
    <n v="358.81"/>
    <n v="10"/>
    <n v="39"/>
    <n v="35.881"/>
    <n v="31.116923076923076"/>
    <m/>
    <m/>
    <m/>
    <n v="3"/>
    <x v="7"/>
    <x v="4"/>
    <s v="2014-3"/>
    <x v="0"/>
  </r>
  <r>
    <s v="6-15"/>
    <d v="2014-01-18T00:00:00"/>
    <n v="714.94"/>
    <n v="0"/>
    <n v="0"/>
    <n v="380"/>
    <n v="18"/>
    <n v="21.111111111111111"/>
    <n v="334.94"/>
    <n v="9"/>
    <n v="27"/>
    <n v="37.215555555555554"/>
    <n v="26.479259259259262"/>
    <m/>
    <m/>
    <m/>
    <n v="3"/>
    <x v="7"/>
    <x v="5"/>
    <s v="2014-3"/>
    <x v="0"/>
  </r>
  <r>
    <m/>
    <d v="2014-01-19T00:00:00"/>
    <n v="6183.630000000001"/>
    <n v="1334.34"/>
    <n v="7517.9700000000012"/>
    <n v="3568.4500000000003"/>
    <n v="157"/>
    <n v="21.74616895800466"/>
    <n v="2615.1799999999998"/>
    <n v="58"/>
    <n v="215"/>
    <n v="41.681601851851845"/>
    <n v="26.932571893247911"/>
    <m/>
    <m/>
    <m/>
    <n v="4"/>
    <x v="7"/>
    <x v="6"/>
    <s v="2014-4"/>
    <x v="0"/>
  </r>
  <r>
    <s v="6-16"/>
    <d v="2014-01-20T00:00:00"/>
    <n v="704.17"/>
    <n v="0"/>
    <n v="0"/>
    <n v="457.55"/>
    <n v="23"/>
    <n v="19.893478260869564"/>
    <n v="246.62"/>
    <n v="10"/>
    <n v="33"/>
    <n v="24.661999999999999"/>
    <n v="21.33848484848485"/>
    <m/>
    <m/>
    <m/>
    <n v="4"/>
    <x v="7"/>
    <x v="0"/>
    <s v="2014-4"/>
    <x v="0"/>
  </r>
  <r>
    <s v="6-16"/>
    <d v="2014-01-21T00:00:00"/>
    <n v="516.4"/>
    <n v="0"/>
    <n v="0"/>
    <n v="285.95"/>
    <n v="23"/>
    <n v="12.432608695652174"/>
    <n v="230.45"/>
    <n v="7"/>
    <n v="30"/>
    <n v="32.921428571428571"/>
    <n v="17.213333333333331"/>
    <m/>
    <m/>
    <m/>
    <n v="4"/>
    <x v="7"/>
    <x v="1"/>
    <s v="2014-4"/>
    <x v="0"/>
  </r>
  <r>
    <s v="6-16"/>
    <d v="2014-01-22T00:00:00"/>
    <n v="865.97"/>
    <n v="0"/>
    <n v="0"/>
    <n v="318.60000000000002"/>
    <n v="22"/>
    <n v="14.481818181818182"/>
    <n v="547.37"/>
    <n v="14"/>
    <n v="36"/>
    <n v="39.097857142857144"/>
    <n v="24.054722222222225"/>
    <m/>
    <m/>
    <m/>
    <n v="4"/>
    <x v="7"/>
    <x v="2"/>
    <s v="2014-4"/>
    <x v="0"/>
  </r>
  <r>
    <s v="6-16"/>
    <d v="2014-01-23T00:00:00"/>
    <n v="1322.4"/>
    <n v="0"/>
    <n v="0"/>
    <n v="391.55"/>
    <n v="29"/>
    <n v="13.501724137931035"/>
    <n v="930.85"/>
    <n v="11"/>
    <n v="40"/>
    <n v="84.622727272727275"/>
    <n v="33.06"/>
    <m/>
    <m/>
    <m/>
    <n v="4"/>
    <x v="7"/>
    <x v="3"/>
    <s v="2014-4"/>
    <x v="0"/>
  </r>
  <r>
    <s v="6-16"/>
    <d v="2014-01-24T00:00:00"/>
    <n v="2493.79"/>
    <n v="0"/>
    <n v="0"/>
    <n v="1462.1"/>
    <n v="42"/>
    <n v="34.811904761904756"/>
    <n v="1031.69"/>
    <n v="15"/>
    <n v="57"/>
    <n v="68.779333333333341"/>
    <n v="43.750701754385965"/>
    <m/>
    <m/>
    <m/>
    <n v="4"/>
    <x v="7"/>
    <x v="4"/>
    <s v="2014-4"/>
    <x v="0"/>
  </r>
  <r>
    <s v="6-16"/>
    <d v="2014-01-25T00:00:00"/>
    <n v="919.59"/>
    <n v="0"/>
    <n v="0"/>
    <n v="298.8"/>
    <n v="22"/>
    <n v="13.581818181818182"/>
    <n v="620.79"/>
    <n v="16"/>
    <n v="38"/>
    <n v="38.799374999999998"/>
    <n v="24.19973684210526"/>
    <m/>
    <m/>
    <m/>
    <n v="4"/>
    <x v="7"/>
    <x v="5"/>
    <s v="2014-4"/>
    <x v="0"/>
  </r>
  <r>
    <m/>
    <d v="2014-01-26T00:00:00"/>
    <n v="6822.32"/>
    <n v="1665.76"/>
    <n v="8488.08"/>
    <m/>
    <n v="161"/>
    <n v="18.11722536999898"/>
    <n v="3607.77"/>
    <n v="73"/>
    <n v="234"/>
    <n v="48.147120220057722"/>
    <n v="27.269496500088607"/>
    <m/>
    <m/>
    <m/>
    <n v="5"/>
    <x v="7"/>
    <x v="6"/>
    <s v="2014-5"/>
    <x v="0"/>
  </r>
  <r>
    <s v="6-17"/>
    <d v="2014-01-27T00:00:00"/>
    <n v="0"/>
    <n v="0"/>
    <n v="0"/>
    <n v="0"/>
    <n v="0"/>
    <n v="0"/>
    <n v="0"/>
    <n v="0"/>
    <n v="0"/>
    <n v="0"/>
    <n v="0"/>
    <s v="AUSTRALIA DAY"/>
    <m/>
    <m/>
    <n v="5"/>
    <x v="7"/>
    <x v="0"/>
    <s v="2014-5"/>
    <x v="0"/>
  </r>
  <r>
    <s v="6-17"/>
    <d v="2014-01-28T00:00:00"/>
    <n v="809.82"/>
    <n v="0"/>
    <n v="0"/>
    <n v="572.79999999999995"/>
    <n v="33"/>
    <n v="17.357575757575756"/>
    <n v="237.02"/>
    <n v="10"/>
    <n v="43"/>
    <n v="23.702000000000002"/>
    <n v="18.833023255813952"/>
    <m/>
    <m/>
    <m/>
    <n v="5"/>
    <x v="7"/>
    <x v="1"/>
    <s v="2014-5"/>
    <x v="0"/>
  </r>
  <r>
    <s v="6-17"/>
    <d v="2014-01-29T00:00:00"/>
    <n v="924.34"/>
    <n v="0"/>
    <n v="0"/>
    <n v="626"/>
    <n v="29"/>
    <n v="21.586206896551722"/>
    <n v="298.33999999999997"/>
    <n v="8"/>
    <n v="37"/>
    <n v="37.292499999999997"/>
    <n v="24.982162162162162"/>
    <m/>
    <m/>
    <m/>
    <n v="5"/>
    <x v="7"/>
    <x v="2"/>
    <s v="2014-5"/>
    <x v="0"/>
  </r>
  <r>
    <s v="6-17"/>
    <d v="2014-01-30T00:00:00"/>
    <n v="2052.0700000000002"/>
    <n v="0"/>
    <n v="0"/>
    <n v="941.95"/>
    <n v="46"/>
    <n v="20.47717391304348"/>
    <n v="1110.1199999999999"/>
    <n v="13"/>
    <n v="59"/>
    <n v="85.393846153846141"/>
    <n v="34.780847457627111"/>
    <m/>
    <m/>
    <m/>
    <n v="5"/>
    <x v="7"/>
    <x v="3"/>
    <s v="2014-5"/>
    <x v="0"/>
  </r>
  <r>
    <s v="6-17"/>
    <d v="2014-01-31T00:00:00"/>
    <n v="1520.14"/>
    <n v="0"/>
    <n v="0"/>
    <n v="969.5"/>
    <n v="34"/>
    <n v="28.514705882352942"/>
    <n v="555.64"/>
    <n v="15"/>
    <n v="49"/>
    <n v="37.042666666666669"/>
    <n v="31.125306122448976"/>
    <m/>
    <m/>
    <m/>
    <n v="5"/>
    <x v="7"/>
    <x v="4"/>
    <s v="2014-5"/>
    <x v="0"/>
  </r>
  <r>
    <s v="6-17"/>
    <d v="2014-02-01T00:00:00"/>
    <n v="478.75"/>
    <n v="0"/>
    <n v="0"/>
    <n v="341.95"/>
    <n v="20"/>
    <n v="17.0975"/>
    <n v="136.80000000000001"/>
    <n v="4"/>
    <n v="24"/>
    <n v="34.200000000000003"/>
    <n v="19.947916666666668"/>
    <m/>
    <m/>
    <m/>
    <n v="5"/>
    <x v="7"/>
    <x v="5"/>
    <s v="2014-5"/>
    <x v="0"/>
  </r>
  <r>
    <m/>
    <d v="2014-02-02T00:00:00"/>
    <n v="5785.1200000000008"/>
    <n v="1114.0899999999999"/>
    <n v="6899.2100000000009"/>
    <m/>
    <n v="162"/>
    <n v="17.50552707492065"/>
    <n v="2337.92"/>
    <n v="50"/>
    <n v="212"/>
    <n v="36.27183547008547"/>
    <n v="21.611542610786476"/>
    <m/>
    <m/>
    <m/>
    <n v="6"/>
    <x v="7"/>
    <x v="6"/>
    <s v="2014-6"/>
    <x v="0"/>
  </r>
  <r>
    <s v="6-18"/>
    <d v="2014-02-03T00:00:00"/>
    <n v="1041.52"/>
    <n v="0"/>
    <n v="0"/>
    <n v="622.65"/>
    <n v="32"/>
    <n v="19.457812499999999"/>
    <n v="418.87"/>
    <n v="13"/>
    <n v="45"/>
    <n v="32.220769230769228"/>
    <n v="23.14488888888889"/>
    <m/>
    <m/>
    <m/>
    <n v="6"/>
    <x v="7"/>
    <x v="0"/>
    <s v="2014-6"/>
    <x v="0"/>
  </r>
  <r>
    <s v="6-18"/>
    <d v="2014-02-04T00:00:00"/>
    <n v="889.65"/>
    <n v="0"/>
    <n v="0"/>
    <n v="463.65"/>
    <n v="27"/>
    <n v="17.172222222222221"/>
    <n v="426"/>
    <n v="13"/>
    <n v="40"/>
    <n v="32.769230769230766"/>
    <n v="22.241250000000001"/>
    <m/>
    <m/>
    <m/>
    <n v="6"/>
    <x v="7"/>
    <x v="1"/>
    <s v="2014-6"/>
    <x v="0"/>
  </r>
  <r>
    <s v="6-18"/>
    <d v="2014-02-05T00:00:00"/>
    <n v="1180.8900000000001"/>
    <n v="0"/>
    <n v="0"/>
    <n v="777.6"/>
    <n v="37"/>
    <n v="21.016216216216218"/>
    <n v="403.29"/>
    <n v="8"/>
    <n v="45"/>
    <n v="50.411250000000003"/>
    <n v="26.242000000000001"/>
    <m/>
    <m/>
    <m/>
    <n v="6"/>
    <x v="7"/>
    <x v="2"/>
    <s v="2014-6"/>
    <x v="0"/>
  </r>
  <r>
    <s v="6-18"/>
    <d v="2014-02-06T00:00:00"/>
    <n v="1778.57"/>
    <n v="0"/>
    <n v="0"/>
    <n v="782.7"/>
    <n v="35"/>
    <n v="22.362857142857145"/>
    <n v="995.87"/>
    <n v="17"/>
    <n v="52"/>
    <n v="58.580588235294115"/>
    <n v="34.203269230769237"/>
    <m/>
    <m/>
    <m/>
    <n v="6"/>
    <x v="7"/>
    <x v="3"/>
    <s v="2014-6"/>
    <x v="0"/>
  </r>
  <r>
    <s v="6-18"/>
    <d v="2014-02-07T00:00:00"/>
    <n v="1368.77"/>
    <n v="0"/>
    <n v="0"/>
    <n v="561.45000000000005"/>
    <n v="30"/>
    <n v="18.715"/>
    <n v="807.32"/>
    <n v="16"/>
    <n v="46"/>
    <n v="50.457500000000003"/>
    <n v="29.755869565217392"/>
    <m/>
    <m/>
    <m/>
    <n v="6"/>
    <x v="7"/>
    <x v="4"/>
    <s v="2014-6"/>
    <x v="0"/>
  </r>
  <r>
    <s v="6-18"/>
    <d v="2014-02-08T00:00:00"/>
    <n v="558.62"/>
    <n v="0"/>
    <n v="0"/>
    <n v="256.25"/>
    <n v="15"/>
    <n v="17.083333333333332"/>
    <n v="302.37"/>
    <n v="7"/>
    <n v="22"/>
    <n v="43.195714285714288"/>
    <n v="25.391818181818181"/>
    <m/>
    <m/>
    <m/>
    <n v="6"/>
    <x v="7"/>
    <x v="5"/>
    <s v="2014-6"/>
    <x v="0"/>
  </r>
  <r>
    <m/>
    <d v="2014-02-09T00:00:00"/>
    <n v="6818.0199999999995"/>
    <n v="1585.91"/>
    <n v="8403.93"/>
    <m/>
    <n v="176"/>
    <n v="19.301240235771484"/>
    <n v="3353.7200000000003"/>
    <n v="74"/>
    <n v="250"/>
    <n v="44.605842086834734"/>
    <n v="26.829849311115613"/>
    <m/>
    <m/>
    <m/>
    <n v="7"/>
    <x v="7"/>
    <x v="6"/>
    <s v="2014-7"/>
    <x v="0"/>
  </r>
  <r>
    <s v="6-19"/>
    <d v="2014-02-10T00:00:00"/>
    <n v="820.05"/>
    <n v="0"/>
    <n v="0"/>
    <n v="237.77"/>
    <n v="27"/>
    <n v="8.8062962962962974"/>
    <n v="582.28"/>
    <n v="19"/>
    <n v="46"/>
    <n v="30.646315789473682"/>
    <n v="17.827173913043477"/>
    <m/>
    <m/>
    <m/>
    <n v="7"/>
    <x v="7"/>
    <x v="0"/>
    <s v="2014-7"/>
    <x v="0"/>
  </r>
  <r>
    <s v="6-19"/>
    <d v="2014-02-11T00:00:00"/>
    <n v="692.49"/>
    <n v="0"/>
    <n v="0"/>
    <n v="296"/>
    <n v="24"/>
    <n v="12.333333333333334"/>
    <n v="396.49"/>
    <n v="11"/>
    <n v="35"/>
    <n v="36.044545454545457"/>
    <n v="19.785428571428572"/>
    <m/>
    <m/>
    <m/>
    <n v="7"/>
    <x v="7"/>
    <x v="1"/>
    <s v="2014-7"/>
    <x v="0"/>
  </r>
  <r>
    <s v="6-19"/>
    <d v="2014-02-12T00:00:00"/>
    <n v="1125.57"/>
    <n v="0"/>
    <n v="0"/>
    <n v="675.51"/>
    <n v="28"/>
    <n v="24.125357142857144"/>
    <n v="450.06"/>
    <n v="12"/>
    <n v="40"/>
    <n v="37.505000000000003"/>
    <n v="28.139249999999997"/>
    <m/>
    <m/>
    <m/>
    <n v="7"/>
    <x v="7"/>
    <x v="2"/>
    <s v="2014-7"/>
    <x v="0"/>
  </r>
  <r>
    <s v="6-19"/>
    <d v="2014-02-13T00:00:00"/>
    <n v="1608.41"/>
    <n v="0"/>
    <n v="0"/>
    <n v="805.9"/>
    <n v="37"/>
    <n v="21.78108108108108"/>
    <n v="802.51"/>
    <n v="13"/>
    <n v="50"/>
    <n v="61.731538461538463"/>
    <n v="32.168199999999999"/>
    <m/>
    <m/>
    <m/>
    <n v="7"/>
    <x v="7"/>
    <x v="3"/>
    <s v="2014-7"/>
    <x v="0"/>
  </r>
  <r>
    <s v="6-19"/>
    <d v="2014-02-14T00:00:00"/>
    <n v="2022.19"/>
    <n v="0"/>
    <n v="0"/>
    <n v="928.03"/>
    <n v="38"/>
    <n v="24.421842105263156"/>
    <n v="1094.0899999999999"/>
    <n v="18"/>
    <n v="56"/>
    <n v="60.782777777777774"/>
    <n v="36.109285714285711"/>
    <m/>
    <m/>
    <m/>
    <n v="7"/>
    <x v="7"/>
    <x v="4"/>
    <s v="2014-7"/>
    <x v="0"/>
  </r>
  <r>
    <s v="6-19"/>
    <d v="2014-02-15T00:00:00"/>
    <n v="1222.46"/>
    <n v="0"/>
    <n v="0"/>
    <n v="473.4"/>
    <n v="27"/>
    <n v="17.533333333333331"/>
    <n v="749.06"/>
    <n v="13"/>
    <n v="40"/>
    <n v="57.62"/>
    <n v="30.561500000000002"/>
    <m/>
    <m/>
    <m/>
    <n v="7"/>
    <x v="7"/>
    <x v="5"/>
    <s v="2014-7"/>
    <x v="0"/>
  </r>
  <r>
    <m/>
    <d v="2014-02-16T00:00:00"/>
    <n v="7491.1699999999992"/>
    <n v="1995.07"/>
    <n v="9486.24"/>
    <m/>
    <n v="181"/>
    <n v="18.166873882027392"/>
    <n v="4074.4900000000002"/>
    <n v="86"/>
    <n v="267"/>
    <n v="47.388362913889232"/>
    <n v="27.431806366459625"/>
    <m/>
    <m/>
    <m/>
    <n v="8"/>
    <x v="7"/>
    <x v="6"/>
    <s v="2014-8"/>
    <x v="0"/>
  </r>
  <r>
    <s v="6-20"/>
    <d v="2014-02-17T00:00:00"/>
    <n v="769.37"/>
    <n v="0"/>
    <n v="0"/>
    <n v="322.14999999999998"/>
    <n v="21"/>
    <n v="15.34047619047619"/>
    <n v="447.22"/>
    <n v="7"/>
    <n v="28"/>
    <n v="63.888571428571431"/>
    <n v="27.477499999999999"/>
    <m/>
    <m/>
    <m/>
    <n v="8"/>
    <x v="7"/>
    <x v="0"/>
    <s v="2014-8"/>
    <x v="0"/>
  </r>
  <r>
    <s v="6-20"/>
    <d v="2014-02-18T00:00:00"/>
    <n v="733.14"/>
    <n v="0"/>
    <n v="0"/>
    <n v="452"/>
    <n v="26"/>
    <n v="17.384615384615383"/>
    <n v="281.14"/>
    <n v="9"/>
    <n v="35"/>
    <n v="31.237777777777776"/>
    <n v="20.946857142857141"/>
    <m/>
    <m/>
    <m/>
    <n v="8"/>
    <x v="7"/>
    <x v="1"/>
    <s v="2014-8"/>
    <x v="0"/>
  </r>
  <r>
    <s v="6-20"/>
    <d v="2014-02-19T00:00:00"/>
    <n v="645.95000000000005"/>
    <n v="0"/>
    <n v="0"/>
    <n v="481.4"/>
    <n v="26"/>
    <n v="18.515384615384615"/>
    <n v="164.55"/>
    <n v="11"/>
    <n v="37"/>
    <n v="14.959090909090911"/>
    <n v="17.45810810810811"/>
    <m/>
    <m/>
    <m/>
    <n v="8"/>
    <x v="7"/>
    <x v="2"/>
    <s v="2014-8"/>
    <x v="0"/>
  </r>
  <r>
    <s v="6-20"/>
    <d v="2014-02-20T00:00:00"/>
    <n v="178.93"/>
    <n v="0"/>
    <n v="0"/>
    <n v="0"/>
    <n v="0"/>
    <n v="0"/>
    <n v="178.93"/>
    <n v="0"/>
    <n v="0"/>
    <n v="0"/>
    <n v="0"/>
    <s v="lost envelope"/>
    <m/>
    <m/>
    <n v="8"/>
    <x v="7"/>
    <x v="3"/>
    <s v="2014-8"/>
    <x v="0"/>
  </r>
  <r>
    <s v="6-20"/>
    <d v="2014-02-21T00:00:00"/>
    <n v="1248.23"/>
    <n v="0"/>
    <n v="0"/>
    <n v="688.85"/>
    <n v="34"/>
    <n v="20.26029411764706"/>
    <n v="559.38"/>
    <n v="11"/>
    <n v="45"/>
    <n v="50.852727272727272"/>
    <n v="27.738444444444443"/>
    <m/>
    <m/>
    <m/>
    <n v="8"/>
    <x v="7"/>
    <x v="4"/>
    <s v="2014-8"/>
    <x v="0"/>
  </r>
  <r>
    <s v="6-20"/>
    <d v="2014-02-22T00:00:00"/>
    <n v="1019.71"/>
    <n v="0"/>
    <n v="0"/>
    <n v="275.05"/>
    <n v="9"/>
    <n v="30.561111111111114"/>
    <n v="744.66"/>
    <n v="12"/>
    <n v="21"/>
    <n v="62.055"/>
    <n v="48.557619047619049"/>
    <m/>
    <m/>
    <m/>
    <n v="8"/>
    <x v="7"/>
    <x v="5"/>
    <s v="2014-8"/>
    <x v="0"/>
  </r>
  <r>
    <m/>
    <d v="2014-02-23T00:00:00"/>
    <n v="4595.33"/>
    <n v="1770.32"/>
    <n v="6365.65"/>
    <m/>
    <n v="116"/>
    <n v="17.010313569872395"/>
    <n v="2375.88"/>
    <n v="50"/>
    <n v="166"/>
    <n v="37.165527898027896"/>
    <n v="23.696421457171457"/>
    <m/>
    <m/>
    <m/>
    <n v="9"/>
    <x v="7"/>
    <x v="6"/>
    <s v="2014-9"/>
    <x v="0"/>
  </r>
  <r>
    <s v="6-21"/>
    <d v="2014-02-24T00:00:00"/>
    <n v="1114.1600000000001"/>
    <n v="0"/>
    <n v="0"/>
    <n v="443.1"/>
    <n v="34"/>
    <n v="13.032352941176471"/>
    <n v="671.07"/>
    <n v="14"/>
    <n v="48"/>
    <n v="47.933571428571433"/>
    <n v="23.211875000000003"/>
    <m/>
    <m/>
    <m/>
    <n v="9"/>
    <x v="7"/>
    <x v="0"/>
    <s v="2014-9"/>
    <x v="0"/>
  </r>
  <r>
    <s v="6-21"/>
    <d v="2014-02-25T00:00:00"/>
    <n v="787.75"/>
    <n v="0"/>
    <n v="0"/>
    <n v="404"/>
    <n v="29"/>
    <n v="13.931034482758621"/>
    <n v="383.75"/>
    <n v="7"/>
    <n v="36"/>
    <n v="54.821428571428569"/>
    <n v="21.881944444444443"/>
    <m/>
    <m/>
    <m/>
    <n v="9"/>
    <x v="7"/>
    <x v="1"/>
    <s v="2014-9"/>
    <x v="0"/>
  </r>
  <r>
    <s v="6-21"/>
    <d v="2014-02-26T00:00:00"/>
    <n v="1389.33"/>
    <n v="0"/>
    <n v="0"/>
    <n v="1061.8"/>
    <n v="42"/>
    <n v="25.280952380952378"/>
    <n v="327.52999999999997"/>
    <n v="7"/>
    <n v="49"/>
    <n v="46.79"/>
    <n v="28.353673469387754"/>
    <m/>
    <m/>
    <m/>
    <n v="9"/>
    <x v="7"/>
    <x v="2"/>
    <s v="2014-9"/>
    <x v="0"/>
  </r>
  <r>
    <s v="6-21"/>
    <d v="2014-02-27T00:00:00"/>
    <n v="1905.19"/>
    <n v="0"/>
    <n v="0"/>
    <n v="730.4"/>
    <n v="32"/>
    <n v="22.824999999999999"/>
    <n v="1174.79"/>
    <n v="14"/>
    <n v="46"/>
    <n v="83.91357142857143"/>
    <n v="41.417173913043477"/>
    <m/>
    <m/>
    <m/>
    <n v="9"/>
    <x v="7"/>
    <x v="3"/>
    <s v="2014-9"/>
    <x v="0"/>
  </r>
  <r>
    <s v="6-21"/>
    <d v="2014-02-28T00:00:00"/>
    <n v="1515.41"/>
    <n v="0"/>
    <n v="0"/>
    <n v="863.85"/>
    <n v="41"/>
    <n v="21.069512195121952"/>
    <n v="651.55999999999995"/>
    <n v="18"/>
    <n v="59"/>
    <n v="36.197777777777773"/>
    <n v="25.684915254237286"/>
    <m/>
    <m/>
    <m/>
    <n v="9"/>
    <x v="7"/>
    <x v="4"/>
    <s v="2014-9"/>
    <x v="0"/>
  </r>
  <r>
    <s v="6-21"/>
    <d v="2014-03-01T00:00:00"/>
    <n v="620.92999999999995"/>
    <n v="0"/>
    <n v="0"/>
    <n v="279.64999999999998"/>
    <n v="22"/>
    <n v="12.711363636363636"/>
    <n v="341.28"/>
    <n v="6"/>
    <n v="28"/>
    <n v="56.879999999999995"/>
    <n v="22.176071428571426"/>
    <m/>
    <m/>
    <m/>
    <n v="9"/>
    <x v="7"/>
    <x v="5"/>
    <s v="2014-9"/>
    <x v="0"/>
  </r>
  <r>
    <m/>
    <d v="2014-03-02T00:00:00"/>
    <n v="7332.77"/>
    <n v="1710.38"/>
    <n v="9043.1500000000015"/>
    <n v="3782.8"/>
    <n v="200"/>
    <n v="18.141702606062179"/>
    <n v="3549.9800000000005"/>
    <n v="66"/>
    <n v="266"/>
    <n v="54.422724867724867"/>
    <n v="27.120942251614068"/>
    <m/>
    <m/>
    <m/>
    <n v="10"/>
    <x v="7"/>
    <x v="6"/>
    <s v="2014-10"/>
    <x v="0"/>
  </r>
  <r>
    <s v="6-22"/>
    <d v="2014-03-03T00:00:00"/>
    <n v="1033.3800000000001"/>
    <n v="0"/>
    <n v="0"/>
    <n v="453.9"/>
    <n v="28"/>
    <n v="16.210714285714285"/>
    <n v="579.48"/>
    <n v="10"/>
    <n v="38"/>
    <n v="57.948"/>
    <n v="27.194210526315793"/>
    <m/>
    <m/>
    <m/>
    <n v="10"/>
    <x v="7"/>
    <x v="0"/>
    <s v="2014-10"/>
    <x v="0"/>
  </r>
  <r>
    <s v="6-22"/>
    <d v="2014-03-04T00:00:00"/>
    <n v="1019.64"/>
    <n v="0"/>
    <n v="0"/>
    <n v="656.35"/>
    <n v="31"/>
    <n v="21.17258064516129"/>
    <n v="363.28"/>
    <n v="13"/>
    <n v="44"/>
    <n v="27.944615384615382"/>
    <n v="23.17340909090909"/>
    <m/>
    <m/>
    <m/>
    <n v="10"/>
    <x v="7"/>
    <x v="1"/>
    <s v="2014-10"/>
    <x v="0"/>
  </r>
  <r>
    <s v="6-22"/>
    <d v="2014-03-05T00:00:00"/>
    <n v="1117.57"/>
    <n v="0"/>
    <n v="0"/>
    <n v="645.79999999999995"/>
    <n v="30"/>
    <n v="21.526666666666664"/>
    <n v="471.77"/>
    <n v="12"/>
    <n v="42"/>
    <n v="39.314166666666665"/>
    <n v="26.608809523809523"/>
    <m/>
    <m/>
    <m/>
    <n v="10"/>
    <x v="7"/>
    <x v="2"/>
    <s v="2014-10"/>
    <x v="0"/>
  </r>
  <r>
    <s v="6-22"/>
    <d v="2014-03-06T00:00:00"/>
    <n v="1192.1600000000001"/>
    <n v="0"/>
    <n v="0"/>
    <n v="328.55"/>
    <n v="19"/>
    <n v="17.292105263157897"/>
    <n v="803.61"/>
    <n v="10"/>
    <n v="29"/>
    <n v="80.361000000000004"/>
    <n v="39.040000000000006"/>
    <m/>
    <m/>
    <m/>
    <n v="10"/>
    <x v="7"/>
    <x v="3"/>
    <s v="2014-10"/>
    <x v="0"/>
  </r>
  <r>
    <s v="6-22"/>
    <d v="2014-03-07T00:00:00"/>
    <n v="2174.5300000000002"/>
    <n v="0"/>
    <n v="0"/>
    <n v="1408.8"/>
    <n v="40"/>
    <n v="35.22"/>
    <n v="765.79"/>
    <n v="15"/>
    <n v="55"/>
    <n v="51.052666666666667"/>
    <n v="39.538000000000004"/>
    <m/>
    <m/>
    <m/>
    <n v="10"/>
    <x v="7"/>
    <x v="4"/>
    <s v="2014-10"/>
    <x v="0"/>
  </r>
  <r>
    <s v="6-22"/>
    <d v="2014-03-08T00:00:00"/>
    <n v="977.82"/>
    <n v="0"/>
    <n v="0"/>
    <n v="308.14999999999998"/>
    <n v="19"/>
    <n v="16.218421052631577"/>
    <n v="669.67"/>
    <n v="10"/>
    <n v="29"/>
    <n v="66.966999999999999"/>
    <n v="33.71793103448276"/>
    <m/>
    <m/>
    <m/>
    <n v="10"/>
    <x v="7"/>
    <x v="5"/>
    <s v="2014-10"/>
    <x v="0"/>
  </r>
  <r>
    <m/>
    <d v="2014-03-09T00:00:00"/>
    <n v="7515.1"/>
    <n v="1622.89"/>
    <n v="9137.99"/>
    <n v="3801.5499999999997"/>
    <n v="167"/>
    <n v="21.273414652221955"/>
    <n v="3653.6"/>
    <n v="70"/>
    <n v="237"/>
    <n v="53.931241452991451"/>
    <n v="31.545393362586196"/>
    <m/>
    <m/>
    <m/>
    <n v="11"/>
    <x v="7"/>
    <x v="6"/>
    <s v="2014-11"/>
    <x v="0"/>
  </r>
  <r>
    <s v="6-23"/>
    <d v="2014-03-10T00:00:00"/>
    <n v="1333.72"/>
    <n v="0"/>
    <n v="0"/>
    <n v="628.45000000000005"/>
    <n v="33"/>
    <n v="19.043939393939397"/>
    <n v="705.27"/>
    <n v="14"/>
    <n v="47"/>
    <n v="50.376428571428569"/>
    <n v="28.377021276595745"/>
    <m/>
    <m/>
    <m/>
    <n v="11"/>
    <x v="7"/>
    <x v="0"/>
    <s v="2014-11"/>
    <x v="0"/>
  </r>
  <r>
    <s v="6-23"/>
    <d v="2014-03-11T00:00:00"/>
    <n v="869.96"/>
    <n v="0"/>
    <n v="0"/>
    <n v="483.55"/>
    <n v="31"/>
    <n v="15.598387096774195"/>
    <n v="386.41"/>
    <n v="12"/>
    <n v="43"/>
    <n v="32.200833333333335"/>
    <n v="20.231627906976744"/>
    <m/>
    <m/>
    <m/>
    <n v="11"/>
    <x v="7"/>
    <x v="1"/>
    <s v="2014-11"/>
    <x v="0"/>
  </r>
  <r>
    <s v="6-23"/>
    <d v="2014-03-12T00:00:00"/>
    <n v="1318.32"/>
    <n v="0"/>
    <n v="0"/>
    <n v="701.7"/>
    <n v="29"/>
    <n v="24.196551724137933"/>
    <n v="616.62"/>
    <n v="17"/>
    <n v="46"/>
    <n v="36.271764705882354"/>
    <n v="28.659130434782611"/>
    <m/>
    <m/>
    <m/>
    <n v="11"/>
    <x v="7"/>
    <x v="2"/>
    <s v="2014-11"/>
    <x v="0"/>
  </r>
  <r>
    <s v="6-23"/>
    <d v="2014-03-13T00:00:00"/>
    <n v="1136.5999999999999"/>
    <n v="0"/>
    <n v="0"/>
    <n v="701.7"/>
    <n v="29"/>
    <n v="24.196551724137933"/>
    <n v="616.62"/>
    <n v="17"/>
    <n v="46"/>
    <n v="36.271764705882354"/>
    <n v="28.659130434782611"/>
    <m/>
    <m/>
    <m/>
    <n v="11"/>
    <x v="7"/>
    <x v="3"/>
    <s v="2014-11"/>
    <x v="0"/>
  </r>
  <r>
    <s v="6-23"/>
    <d v="2014-03-14T00:00:00"/>
    <n v="2150.8000000000002"/>
    <n v="0"/>
    <n v="0"/>
    <n v="1219.3499999999999"/>
    <n v="45"/>
    <n v="27.096666666666664"/>
    <n v="931.45"/>
    <n v="15"/>
    <n v="60"/>
    <n v="62.096666666666671"/>
    <n v="35.846666666666671"/>
    <m/>
    <m/>
    <m/>
    <n v="11"/>
    <x v="7"/>
    <x v="4"/>
    <s v="2014-11"/>
    <x v="0"/>
  </r>
  <r>
    <s v="6-23"/>
    <d v="2014-03-15T00:00:00"/>
    <n v="969.64"/>
    <n v="0"/>
    <n v="0"/>
    <n v="406.45"/>
    <n v="24"/>
    <n v="16.935416666666665"/>
    <n v="563.19000000000005"/>
    <n v="13"/>
    <n v="37"/>
    <n v="43.322307692307696"/>
    <n v="26.20648648648649"/>
    <m/>
    <m/>
    <m/>
    <n v="11"/>
    <x v="7"/>
    <x v="5"/>
    <s v="2014-11"/>
    <x v="0"/>
  </r>
  <r>
    <m/>
    <d v="2014-03-16T00:00:00"/>
    <n v="7779.0400000000009"/>
    <n v="1748.13"/>
    <n v="9527.1700000000019"/>
    <n v="4141.2"/>
    <n v="191"/>
    <n v="21.177918878720465"/>
    <n v="3819.56"/>
    <n v="88"/>
    <n v="279"/>
    <n v="43.423294279250165"/>
    <n v="27.996677201048474"/>
    <m/>
    <m/>
    <m/>
    <n v="12"/>
    <x v="7"/>
    <x v="6"/>
    <s v="2014-12"/>
    <x v="0"/>
  </r>
  <r>
    <s v="6-24"/>
    <d v="2014-03-17T00:00:00"/>
    <n v="722.74"/>
    <n v="0"/>
    <n v="0"/>
    <n v="265.35000000000002"/>
    <n v="21"/>
    <n v="12.635714285714286"/>
    <n v="457.39"/>
    <n v="6"/>
    <n v="27"/>
    <n v="76.231666666666669"/>
    <n v="26.76814814814815"/>
    <m/>
    <m/>
    <m/>
    <n v="12"/>
    <x v="7"/>
    <x v="0"/>
    <s v="2014-12"/>
    <x v="0"/>
  </r>
  <r>
    <s v="6-24"/>
    <d v="2014-03-18T00:00:00"/>
    <n v="635.07000000000005"/>
    <n v="0"/>
    <n v="0"/>
    <n v="420.5"/>
    <n v="36"/>
    <n v="11.680555555555555"/>
    <n v="214.57"/>
    <n v="7"/>
    <n v="43"/>
    <n v="30.65285714285714"/>
    <n v="14.769069767441859"/>
    <m/>
    <m/>
    <m/>
    <n v="12"/>
    <x v="7"/>
    <x v="1"/>
    <s v="2014-12"/>
    <x v="0"/>
  </r>
  <r>
    <s v="6-24"/>
    <d v="2014-03-19T00:00:00"/>
    <n v="949.45"/>
    <n v="0"/>
    <n v="0"/>
    <n v="521.65"/>
    <n v="27"/>
    <n v="19.32037037037037"/>
    <n v="427.8"/>
    <n v="10"/>
    <n v="37"/>
    <n v="42.78"/>
    <n v="25.660810810810812"/>
    <m/>
    <m/>
    <m/>
    <n v="12"/>
    <x v="7"/>
    <x v="2"/>
    <s v="2014-12"/>
    <x v="0"/>
  </r>
  <r>
    <s v="6-24"/>
    <d v="2014-03-20T00:00:00"/>
    <n v="1185.73"/>
    <n v="0"/>
    <n v="0"/>
    <n v="518.15"/>
    <n v="22"/>
    <n v="23.552272727272726"/>
    <n v="667.58"/>
    <n v="9"/>
    <n v="31"/>
    <n v="74.175555555555562"/>
    <n v="38.249354838709678"/>
    <m/>
    <m/>
    <m/>
    <n v="12"/>
    <x v="7"/>
    <x v="3"/>
    <s v="2014-12"/>
    <x v="0"/>
  </r>
  <r>
    <s v="6-24"/>
    <d v="2014-03-21T00:00:00"/>
    <n v="1748.21"/>
    <n v="0"/>
    <n v="0"/>
    <n v="1272.2"/>
    <n v="47"/>
    <n v="27.068085106382981"/>
    <n v="476.01"/>
    <n v="9"/>
    <n v="56"/>
    <n v="52.89"/>
    <n v="31.218035714285715"/>
    <m/>
    <m/>
    <m/>
    <n v="12"/>
    <x v="7"/>
    <x v="4"/>
    <s v="2014-12"/>
    <x v="0"/>
  </r>
  <r>
    <s v="6-24"/>
    <d v="2014-03-22T00:00:00"/>
    <n v="774.48"/>
    <n v="0"/>
    <n v="0"/>
    <n v="203.6"/>
    <n v="17"/>
    <n v="11.976470588235294"/>
    <n v="570.88"/>
    <n v="8"/>
    <n v="25"/>
    <n v="71.36"/>
    <n v="30.979200000000002"/>
    <m/>
    <m/>
    <m/>
    <n v="12"/>
    <x v="7"/>
    <x v="5"/>
    <s v="2014-12"/>
    <x v="0"/>
  </r>
  <r>
    <m/>
    <d v="2014-03-23T00:00:00"/>
    <n v="6015.68"/>
    <n v="1425.85"/>
    <n v="7441.5300000000007"/>
    <n v="3201.4500000000003"/>
    <n v="170"/>
    <n v="17.705578105588533"/>
    <n v="2814.2300000000005"/>
    <n v="49"/>
    <n v="219"/>
    <n v="58.015013227513229"/>
    <n v="27.940769879899367"/>
    <m/>
    <m/>
    <m/>
    <n v="13"/>
    <x v="7"/>
    <x v="6"/>
    <s v="2014-13"/>
    <x v="0"/>
  </r>
  <r>
    <s v="6-25"/>
    <d v="2014-03-24T00:00:00"/>
    <n v="812.77"/>
    <n v="0"/>
    <n v="0"/>
    <n v="284.14999999999998"/>
    <n v="23"/>
    <n v="12.354347826086956"/>
    <n v="526.62"/>
    <n v="8"/>
    <n v="31"/>
    <n v="65.827500000000001"/>
    <n v="26.153870967741934"/>
    <m/>
    <m/>
    <m/>
    <n v="13"/>
    <x v="7"/>
    <x v="0"/>
    <s v="2014-13"/>
    <x v="0"/>
  </r>
  <r>
    <s v="6-25"/>
    <d v="2014-03-25T00:00:00"/>
    <n v="989.77"/>
    <n v="0"/>
    <n v="0"/>
    <n v="582.75"/>
    <n v="30"/>
    <n v="19.425000000000001"/>
    <n v="407.02"/>
    <n v="14"/>
    <n v="44"/>
    <n v="29.072857142857142"/>
    <n v="22.494772727272728"/>
    <m/>
    <m/>
    <m/>
    <n v="13"/>
    <x v="7"/>
    <x v="1"/>
    <s v="2014-13"/>
    <x v="0"/>
  </r>
  <r>
    <s v="6-25"/>
    <d v="2014-03-26T00:00:00"/>
    <n v="1460.4"/>
    <n v="0"/>
    <n v="0"/>
    <n v="778.25"/>
    <n v="32"/>
    <n v="24.3203125"/>
    <n v="682.15"/>
    <n v="14"/>
    <n v="46"/>
    <n v="48.725000000000001"/>
    <n v="31.747826086956525"/>
    <m/>
    <m/>
    <m/>
    <n v="13"/>
    <x v="7"/>
    <x v="2"/>
    <s v="2014-13"/>
    <x v="0"/>
  </r>
  <r>
    <s v="6-25"/>
    <d v="2014-03-27T00:00:00"/>
    <n v="1696.92"/>
    <n v="0"/>
    <n v="0"/>
    <n v="598.95000000000005"/>
    <n v="32"/>
    <n v="18.717187500000001"/>
    <n v="1097.97"/>
    <n v="17"/>
    <n v="49"/>
    <n v="64.586470588235301"/>
    <n v="34.631020408163266"/>
    <m/>
    <m/>
    <m/>
    <n v="13"/>
    <x v="7"/>
    <x v="3"/>
    <s v="2014-13"/>
    <x v="0"/>
  </r>
  <r>
    <s v="6-25"/>
    <d v="2014-03-28T00:00:00"/>
    <n v="2001.06"/>
    <n v="0"/>
    <n v="0"/>
    <n v="1087.1500000000001"/>
    <n v="40"/>
    <n v="27.178750000000001"/>
    <n v="913.91"/>
    <n v="18"/>
    <n v="58"/>
    <n v="50.772777777777776"/>
    <n v="34.50103448275862"/>
    <m/>
    <m/>
    <m/>
    <n v="13"/>
    <x v="7"/>
    <x v="4"/>
    <s v="2014-13"/>
    <x v="0"/>
  </r>
  <r>
    <s v="6-25"/>
    <d v="2014-03-29T00:00:00"/>
    <n v="971.03"/>
    <n v="0"/>
    <n v="0"/>
    <n v="309.35000000000002"/>
    <n v="17"/>
    <n v="18.197058823529414"/>
    <n v="661.68"/>
    <n v="12"/>
    <n v="29"/>
    <n v="55.139999999999993"/>
    <n v="33.483793103448278"/>
    <m/>
    <m/>
    <m/>
    <n v="13"/>
    <x v="7"/>
    <x v="5"/>
    <s v="2014-13"/>
    <x v="0"/>
  </r>
  <r>
    <m/>
    <d v="2014-03-30T00:00:00"/>
    <n v="7931.95"/>
    <n v="1762.52"/>
    <n v="9694.4699999999993"/>
    <n v="3640.6000000000004"/>
    <n v="174"/>
    <n v="20.032109441602731"/>
    <n v="4289.3500000000004"/>
    <n v="83"/>
    <n v="257"/>
    <n v="52.354100918145036"/>
    <n v="30.502052962723557"/>
    <m/>
    <m/>
    <m/>
    <n v="14"/>
    <x v="7"/>
    <x v="6"/>
    <s v="2014-14"/>
    <x v="0"/>
  </r>
  <r>
    <s v="6-26"/>
    <d v="2014-03-31T00:00:00"/>
    <n v="953.58"/>
    <n v="0"/>
    <n v="0"/>
    <n v="570.54999999999995"/>
    <n v="33"/>
    <n v="17.289393939393939"/>
    <n v="383.03"/>
    <n v="9"/>
    <n v="42"/>
    <n v="42.558888888888887"/>
    <n v="22.704285714285714"/>
    <m/>
    <m/>
    <m/>
    <n v="14"/>
    <x v="7"/>
    <x v="0"/>
    <s v="2014-14"/>
    <x v="0"/>
  </r>
  <r>
    <s v="6-26"/>
    <d v="2014-04-01T00:00:00"/>
    <n v="895.65"/>
    <n v="0"/>
    <n v="0"/>
    <n v="613.9"/>
    <n v="32"/>
    <n v="19.184374999999999"/>
    <n v="281.75"/>
    <n v="9"/>
    <n v="41"/>
    <n v="31.305555555555557"/>
    <n v="21.845121951219511"/>
    <m/>
    <m/>
    <m/>
    <n v="14"/>
    <x v="7"/>
    <x v="1"/>
    <s v="2014-14"/>
    <x v="0"/>
  </r>
  <r>
    <s v="6-26"/>
    <d v="2014-04-02T00:00:00"/>
    <n v="907.39"/>
    <n v="0"/>
    <n v="0"/>
    <n v="585.79999999999995"/>
    <n v="32"/>
    <n v="18.306249999999999"/>
    <n v="321.58999999999997"/>
    <n v="11"/>
    <n v="43"/>
    <n v="29.235454545454544"/>
    <n v="21.102093023255811"/>
    <m/>
    <m/>
    <m/>
    <n v="14"/>
    <x v="7"/>
    <x v="2"/>
    <s v="2014-14"/>
    <x v="0"/>
  </r>
  <r>
    <s v="6-26"/>
    <d v="2014-04-03T00:00:00"/>
    <n v="1651.47"/>
    <n v="0"/>
    <n v="0"/>
    <n v="512.15"/>
    <n v="28"/>
    <n v="18.291071428571428"/>
    <n v="1139.32"/>
    <n v="19"/>
    <n v="47"/>
    <n v="59.964210526315789"/>
    <n v="35.137659574468081"/>
    <m/>
    <m/>
    <m/>
    <n v="14"/>
    <x v="7"/>
    <x v="3"/>
    <s v="2014-14"/>
    <x v="0"/>
  </r>
  <r>
    <s v="6-26"/>
    <d v="2014-04-04T00:00:00"/>
    <n v="1935.26"/>
    <n v="0"/>
    <n v="0"/>
    <n v="1145.8499999999999"/>
    <n v="51"/>
    <n v="22.467647058823527"/>
    <n v="789.41"/>
    <n v="10"/>
    <n v="61"/>
    <n v="78.941000000000003"/>
    <n v="31.725573770491799"/>
    <m/>
    <m/>
    <m/>
    <n v="14"/>
    <x v="7"/>
    <x v="4"/>
    <s v="2014-14"/>
    <x v="0"/>
  </r>
  <r>
    <s v="6-26"/>
    <d v="2014-04-05T00:00:00"/>
    <n v="555.55999999999995"/>
    <n v="0"/>
    <n v="0"/>
    <n v="291.75"/>
    <n v="21"/>
    <n v="13.892857142857142"/>
    <n v="263.81"/>
    <n v="7"/>
    <n v="28"/>
    <n v="37.687142857142859"/>
    <n v="19.841428571428569"/>
    <m/>
    <m/>
    <m/>
    <n v="14"/>
    <x v="7"/>
    <x v="5"/>
    <s v="2014-14"/>
    <x v="0"/>
  </r>
  <r>
    <m/>
    <d v="2014-04-06T00:00:00"/>
    <n v="6898.91"/>
    <n v="1906.13"/>
    <n v="8805.0400000000009"/>
    <n v="3719.9999999999995"/>
    <n v="197"/>
    <n v="18.238599094941005"/>
    <n v="3178.9099999999994"/>
    <n v="65"/>
    <n v="262"/>
    <n v="46.615375395559603"/>
    <n v="25.392693767524914"/>
    <m/>
    <m/>
    <m/>
    <n v="15"/>
    <x v="7"/>
    <x v="6"/>
    <s v="2014-15"/>
    <x v="0"/>
  </r>
  <r>
    <s v="6-27"/>
    <d v="2014-04-07T00:00:00"/>
    <n v="544.96"/>
    <n v="0"/>
    <n v="0"/>
    <n v="375.25"/>
    <n v="28"/>
    <n v="13.401785714285714"/>
    <n v="169.71"/>
    <n v="6"/>
    <n v="34"/>
    <n v="28.285"/>
    <n v="16.02823529411765"/>
    <m/>
    <m/>
    <m/>
    <n v="15"/>
    <x v="7"/>
    <x v="0"/>
    <s v="2014-15"/>
    <x v="0"/>
  </r>
  <r>
    <s v="6-27"/>
    <d v="2014-04-08T00:00:00"/>
    <n v="735.04"/>
    <n v="0"/>
    <n v="0"/>
    <n v="464.85"/>
    <n v="34"/>
    <n v="13.672058823529412"/>
    <n v="270.19"/>
    <n v="8"/>
    <n v="42"/>
    <n v="33.77375"/>
    <n v="17.500952380952381"/>
    <m/>
    <m/>
    <m/>
    <n v="15"/>
    <x v="7"/>
    <x v="1"/>
    <s v="2014-15"/>
    <x v="0"/>
  </r>
  <r>
    <s v="6-27"/>
    <d v="2014-04-09T00:00:00"/>
    <n v="859.78"/>
    <n v="0"/>
    <n v="0"/>
    <n v="510.25"/>
    <n v="30"/>
    <n v="17.008333333333333"/>
    <n v="349.53"/>
    <n v="7"/>
    <n v="37"/>
    <n v="49.932857142857138"/>
    <n v="23.237297297297296"/>
    <m/>
    <m/>
    <m/>
    <n v="15"/>
    <x v="7"/>
    <x v="2"/>
    <s v="2014-15"/>
    <x v="0"/>
  </r>
  <r>
    <s v="6-27"/>
    <d v="2014-04-10T00:00:00"/>
    <n v="1581.42"/>
    <n v="0"/>
    <n v="0"/>
    <n v="662.05"/>
    <n v="28"/>
    <n v="23.644642857142856"/>
    <n v="919.37"/>
    <n v="9"/>
    <n v="37"/>
    <n v="102.15222222222222"/>
    <n v="42.741081081081084"/>
    <m/>
    <m/>
    <m/>
    <n v="15"/>
    <x v="7"/>
    <x v="3"/>
    <s v="2014-15"/>
    <x v="0"/>
  </r>
  <r>
    <s v="6-27"/>
    <d v="2014-04-11T00:00:00"/>
    <n v="1785.8"/>
    <n v="0"/>
    <n v="0"/>
    <n v="957.85"/>
    <n v="45"/>
    <n v="21.285555555555558"/>
    <n v="827.95"/>
    <n v="21"/>
    <n v="66"/>
    <n v="39.426190476190477"/>
    <n v="27.057575757575762"/>
    <m/>
    <m/>
    <m/>
    <n v="15"/>
    <x v="7"/>
    <x v="4"/>
    <s v="2014-15"/>
    <x v="0"/>
  </r>
  <r>
    <s v="6-27"/>
    <d v="2014-04-12T00:00:00"/>
    <n v="578.01"/>
    <n v="0"/>
    <n v="0"/>
    <n v="398.8"/>
    <n v="17"/>
    <n v="23.458823529411767"/>
    <n v="179.21"/>
    <n v="3"/>
    <n v="20"/>
    <n v="59.736666666666672"/>
    <n v="28.900500000000001"/>
    <m/>
    <m/>
    <m/>
    <n v="15"/>
    <x v="7"/>
    <x v="5"/>
    <s v="2014-15"/>
    <x v="0"/>
  </r>
  <r>
    <m/>
    <d v="2014-04-13T00:00:00"/>
    <n v="6085.01"/>
    <n v="1588.55"/>
    <n v="7673.56"/>
    <n v="3369.05"/>
    <n v="182"/>
    <n v="18.745199968876438"/>
    <n v="2715.96"/>
    <n v="54"/>
    <n v="236"/>
    <n v="52.217781084656082"/>
    <n v="25.910940301837361"/>
    <m/>
    <m/>
    <m/>
    <n v="16"/>
    <x v="7"/>
    <x v="6"/>
    <s v="2014-16"/>
    <x v="0"/>
  </r>
  <r>
    <s v="6-28"/>
    <d v="2014-04-14T00:00:00"/>
    <n v="1166.19"/>
    <n v="0"/>
    <n v="0"/>
    <n v="468.64"/>
    <n v="31"/>
    <n v="15.117419354838709"/>
    <n v="697.55"/>
    <n v="12"/>
    <n v="43"/>
    <n v="58.129166666666663"/>
    <n v="27.120697674418604"/>
    <m/>
    <m/>
    <m/>
    <n v="16"/>
    <x v="7"/>
    <x v="0"/>
    <s v="2014-16"/>
    <x v="0"/>
  </r>
  <r>
    <s v="6-28"/>
    <d v="2014-04-15T00:00:00"/>
    <n v="1519.11"/>
    <n v="0"/>
    <n v="0"/>
    <n v="625.1"/>
    <n v="34"/>
    <n v="18.38529411764706"/>
    <n v="894.03"/>
    <n v="16"/>
    <n v="50"/>
    <n v="55.876874999999998"/>
    <n v="30.382600000000004"/>
    <m/>
    <m/>
    <m/>
    <n v="16"/>
    <x v="7"/>
    <x v="1"/>
    <s v="2014-16"/>
    <x v="0"/>
  </r>
  <r>
    <s v="6-28"/>
    <d v="2014-04-16T00:00:00"/>
    <n v="2071.63"/>
    <n v="0"/>
    <n v="0"/>
    <n v="562.03"/>
    <n v="30"/>
    <n v="18.734333333333332"/>
    <n v="1509.5"/>
    <n v="24"/>
    <n v="54"/>
    <n v="62.895833333333336"/>
    <n v="38.361666666666665"/>
    <m/>
    <m/>
    <m/>
    <n v="16"/>
    <x v="7"/>
    <x v="2"/>
    <s v="2014-16"/>
    <x v="0"/>
  </r>
  <r>
    <s v="6-28"/>
    <d v="2014-04-17T00:00:00"/>
    <n v="3475.93"/>
    <n v="0"/>
    <n v="0"/>
    <n v="1830.79"/>
    <n v="61"/>
    <n v="30.012950819672131"/>
    <n v="1645.14"/>
    <n v="25"/>
    <n v="86"/>
    <n v="65.805599999999998"/>
    <n v="40.41779069767442"/>
    <m/>
    <m/>
    <m/>
    <n v="16"/>
    <x v="7"/>
    <x v="3"/>
    <s v="2014-16"/>
    <x v="0"/>
  </r>
  <r>
    <s v="6-28"/>
    <d v="2014-04-18T00:00:00"/>
    <n v="0"/>
    <n v="0"/>
    <n v="0"/>
    <n v="0"/>
    <n v="0"/>
    <n v="0"/>
    <n v="0"/>
    <n v="0"/>
    <n v="0"/>
    <n v="0"/>
    <n v="0"/>
    <s v="GOOD FRIDAY"/>
    <m/>
    <m/>
    <n v="16"/>
    <x v="7"/>
    <x v="4"/>
    <s v="2014-16"/>
    <x v="0"/>
  </r>
  <r>
    <s v="6-28"/>
    <d v="2014-04-19T00:00:00"/>
    <n v="645.79999999999995"/>
    <n v="0"/>
    <n v="0"/>
    <n v="134.55000000000001"/>
    <n v="13"/>
    <n v="10.350000000000001"/>
    <n v="511.25"/>
    <n v="11"/>
    <n v="24"/>
    <n v="46.477272727272727"/>
    <n v="26.908333333333331"/>
    <s v="EASTER SATURDAY"/>
    <m/>
    <m/>
    <n v="16"/>
    <x v="7"/>
    <x v="5"/>
    <s v="2014-16"/>
    <x v="0"/>
  </r>
  <r>
    <m/>
    <d v="2014-04-20T00:00:00"/>
    <n v="8878.66"/>
    <n v="1954.9"/>
    <n v="10833.56"/>
    <m/>
    <n v="169"/>
    <n v="15.433332937581872"/>
    <n v="5257.47"/>
    <n v="88"/>
    <n v="257"/>
    <n v="48.197457954545456"/>
    <n v="27.19851472868217"/>
    <m/>
    <m/>
    <m/>
    <n v="17"/>
    <x v="7"/>
    <x v="6"/>
    <s v="2014-17"/>
    <x v="0"/>
  </r>
  <r>
    <s v="6-29"/>
    <d v="2014-04-21T00:00:00"/>
    <n v="0"/>
    <n v="0"/>
    <n v="0"/>
    <n v="0"/>
    <n v="0"/>
    <n v="0"/>
    <n v="0"/>
    <n v="0"/>
    <n v="0"/>
    <n v="0"/>
    <n v="0"/>
    <s v="EASTER MONDAY"/>
    <m/>
    <m/>
    <n v="17"/>
    <x v="7"/>
    <x v="0"/>
    <s v="2014-17"/>
    <x v="0"/>
  </r>
  <r>
    <s v="6-29"/>
    <d v="2014-04-22T00:00:00"/>
    <n v="1213.32"/>
    <n v="0"/>
    <n v="0"/>
    <n v="831.8"/>
    <n v="25"/>
    <n v="33.271999999999998"/>
    <n v="381.52"/>
    <n v="11"/>
    <n v="36"/>
    <n v="34.68363636363636"/>
    <n v="33.703333333333333"/>
    <m/>
    <m/>
    <m/>
    <n v="17"/>
    <x v="7"/>
    <x v="1"/>
    <s v="2014-17"/>
    <x v="0"/>
  </r>
  <r>
    <s v="6-29"/>
    <d v="2014-04-23T00:00:00"/>
    <n v="1504.93"/>
    <n v="0"/>
    <n v="0"/>
    <n v="736.9"/>
    <n v="38"/>
    <n v="19.392105263157895"/>
    <n v="768.03"/>
    <n v="13"/>
    <n v="51"/>
    <n v="59.079230769230769"/>
    <n v="29.508431372549015"/>
    <m/>
    <m/>
    <m/>
    <n v="17"/>
    <x v="7"/>
    <x v="2"/>
    <s v="2014-17"/>
    <x v="0"/>
  </r>
  <r>
    <s v="6-29"/>
    <d v="2014-04-24T00:00:00"/>
    <n v="2769.75"/>
    <n v="0"/>
    <n v="0"/>
    <n v="1116.1500000000001"/>
    <n v="49"/>
    <n v="22.778571428571432"/>
    <n v="1653.6"/>
    <n v="26"/>
    <n v="75"/>
    <n v="63.599999999999994"/>
    <n v="36.93"/>
    <m/>
    <m/>
    <m/>
    <n v="17"/>
    <x v="7"/>
    <x v="3"/>
    <s v="2014-17"/>
    <x v="0"/>
  </r>
  <r>
    <s v="6-29"/>
    <d v="2014-04-25T00:00:00"/>
    <n v="0"/>
    <n v="0"/>
    <n v="0"/>
    <n v="0"/>
    <n v="0"/>
    <n v="0"/>
    <n v="0"/>
    <n v="0"/>
    <n v="0"/>
    <n v="0"/>
    <n v="0"/>
    <s v="ANZAC DAY"/>
    <m/>
    <m/>
    <n v="17"/>
    <x v="7"/>
    <x v="4"/>
    <s v="2014-17"/>
    <x v="0"/>
  </r>
  <r>
    <s v="6-29"/>
    <d v="2014-04-26T00:00:00"/>
    <n v="666.84"/>
    <n v="0"/>
    <n v="0"/>
    <n v="258.7"/>
    <n v="17"/>
    <n v="15.217647058823529"/>
    <n v="408.14"/>
    <n v="12"/>
    <n v="29"/>
    <n v="34.011666666666663"/>
    <n v="22.994482758620688"/>
    <m/>
    <m/>
    <m/>
    <n v="17"/>
    <x v="7"/>
    <x v="5"/>
    <s v="2014-17"/>
    <x v="0"/>
  </r>
  <r>
    <m/>
    <d v="2014-04-27T00:00:00"/>
    <n v="6154.84"/>
    <n v="1436.94"/>
    <n v="7591.7800000000007"/>
    <m/>
    <n v="129"/>
    <n v="15.110053958425476"/>
    <n v="3211.2899999999995"/>
    <n v="62"/>
    <n v="191"/>
    <n v="31.895755633255629"/>
    <n v="20.522707910750505"/>
    <m/>
    <m/>
    <m/>
    <n v="18"/>
    <x v="7"/>
    <x v="6"/>
    <s v="2014-18"/>
    <x v="0"/>
  </r>
  <r>
    <s v="6-30"/>
    <d v="2014-04-28T00:00:00"/>
    <n v="669.8"/>
    <n v="0"/>
    <n v="0"/>
    <n v="408.45"/>
    <n v="29"/>
    <n v="14.084482758620689"/>
    <n v="261.35000000000002"/>
    <n v="11"/>
    <n v="40"/>
    <n v="23.759090909090911"/>
    <n v="16.744999999999997"/>
    <m/>
    <m/>
    <m/>
    <n v="18"/>
    <x v="7"/>
    <x v="0"/>
    <s v="2014-18"/>
    <x v="0"/>
  </r>
  <r>
    <s v="6-30"/>
    <d v="2014-04-29T00:00:00"/>
    <n v="809.45"/>
    <n v="0"/>
    <n v="0"/>
    <n v="376.8"/>
    <n v="34"/>
    <n v="11.08235294117647"/>
    <n v="432.65"/>
    <n v="10"/>
    <n v="44"/>
    <n v="43.265000000000001"/>
    <n v="18.396590909090911"/>
    <m/>
    <m/>
    <m/>
    <n v="18"/>
    <x v="7"/>
    <x v="1"/>
    <s v="2014-18"/>
    <x v="0"/>
  </r>
  <r>
    <s v="6-30"/>
    <d v="2014-04-30T00:00:00"/>
    <n v="971.61"/>
    <n v="0"/>
    <n v="0"/>
    <n v="419.95"/>
    <n v="32"/>
    <n v="13.1234375"/>
    <n v="551.66"/>
    <n v="11"/>
    <n v="43"/>
    <n v="50.150909090909089"/>
    <n v="22.595581395348834"/>
    <m/>
    <m/>
    <m/>
    <n v="18"/>
    <x v="7"/>
    <x v="2"/>
    <s v="2014-18"/>
    <x v="0"/>
  </r>
  <r>
    <s v="6-30"/>
    <d v="2014-05-01T00:00:00"/>
    <n v="1339.85"/>
    <n v="0"/>
    <n v="0"/>
    <n v="651.9"/>
    <n v="27"/>
    <n v="24.144444444444442"/>
    <n v="687.95"/>
    <n v="14"/>
    <n v="41"/>
    <n v="49.13928571428572"/>
    <n v="32.679268292682927"/>
    <m/>
    <m/>
    <m/>
    <n v="18"/>
    <x v="7"/>
    <x v="3"/>
    <s v="2014-18"/>
    <x v="0"/>
  </r>
  <r>
    <s v="6-30"/>
    <d v="2014-05-02T00:00:00"/>
    <n v="1676.37"/>
    <n v="0"/>
    <n v="0"/>
    <n v="1198.1500000000001"/>
    <n v="46"/>
    <n v="26.046739130434784"/>
    <n v="478.22"/>
    <n v="13"/>
    <n v="59"/>
    <n v="36.786153846153852"/>
    <n v="28.41305084745763"/>
    <m/>
    <m/>
    <m/>
    <n v="18"/>
    <x v="7"/>
    <x v="4"/>
    <s v="2014-18"/>
    <x v="0"/>
  </r>
  <r>
    <s v="6-30"/>
    <d v="2014-05-03T00:00:00"/>
    <n v="970.69"/>
    <n v="0"/>
    <n v="0"/>
    <n v="540.6"/>
    <n v="20"/>
    <n v="27.03"/>
    <n v="430.09"/>
    <n v="12"/>
    <n v="32"/>
    <n v="35.840833333333329"/>
    <n v="30.334062500000002"/>
    <m/>
    <m/>
    <m/>
    <n v="18"/>
    <x v="7"/>
    <x v="5"/>
    <s v="2014-18"/>
    <x v="0"/>
  </r>
  <r>
    <m/>
    <d v="2014-05-04T00:00:00"/>
    <n v="6437.77"/>
    <n v="1565.12"/>
    <n v="8002.89"/>
    <m/>
    <n v="188"/>
    <n v="19.251909462446065"/>
    <n v="2841.92"/>
    <n v="71"/>
    <n v="259"/>
    <n v="39.823545482295494"/>
    <n v="24.860592324096714"/>
    <m/>
    <m/>
    <m/>
    <n v="19"/>
    <x v="7"/>
    <x v="6"/>
    <s v="2014-19"/>
    <x v="0"/>
  </r>
  <r>
    <s v="6-31"/>
    <d v="2014-05-05T00:00:00"/>
    <n v="661.61"/>
    <n v="0"/>
    <n v="0"/>
    <n v="259.55"/>
    <n v="21"/>
    <n v="12.359523809523811"/>
    <n v="402.06"/>
    <n v="12"/>
    <n v="33"/>
    <n v="33.505000000000003"/>
    <n v="20.048787878787881"/>
    <m/>
    <m/>
    <m/>
    <n v="19"/>
    <x v="7"/>
    <x v="0"/>
    <s v="2014-19"/>
    <x v="0"/>
  </r>
  <r>
    <s v="6-31"/>
    <d v="2014-05-06T00:00:00"/>
    <n v="622.33000000000004"/>
    <n v="0"/>
    <n v="0"/>
    <n v="381"/>
    <n v="24"/>
    <n v="15.875"/>
    <n v="241.33"/>
    <n v="10"/>
    <n v="34"/>
    <n v="24.133000000000003"/>
    <n v="18.303823529411765"/>
    <m/>
    <m/>
    <m/>
    <n v="19"/>
    <x v="7"/>
    <x v="1"/>
    <s v="2014-19"/>
    <x v="0"/>
  </r>
  <r>
    <s v="6-31"/>
    <d v="2014-05-07T00:00:00"/>
    <n v="1128"/>
    <n v="0"/>
    <n v="0"/>
    <n v="512"/>
    <n v="30"/>
    <n v="17.066666666666666"/>
    <n v="616"/>
    <n v="13"/>
    <n v="43"/>
    <n v="47.384615384615387"/>
    <n v="26.232558139534884"/>
    <m/>
    <m/>
    <m/>
    <n v="19"/>
    <x v="7"/>
    <x v="2"/>
    <s v="2014-19"/>
    <x v="0"/>
  </r>
  <r>
    <s v="6-31"/>
    <d v="2014-05-08T00:00:00"/>
    <n v="1525.4"/>
    <n v="0"/>
    <n v="0"/>
    <n v="568.85"/>
    <n v="33"/>
    <n v="17.237878787878788"/>
    <n v="965.55"/>
    <n v="13"/>
    <n v="46"/>
    <n v="74.273076923076914"/>
    <n v="33.356521739130436"/>
    <m/>
    <m/>
    <m/>
    <n v="19"/>
    <x v="7"/>
    <x v="3"/>
    <s v="2014-19"/>
    <x v="0"/>
  </r>
  <r>
    <s v="6-31"/>
    <d v="2014-05-09T00:00:00"/>
    <n v="2124.4"/>
    <n v="0"/>
    <n v="0"/>
    <n v="1088.4000000000001"/>
    <n v="43"/>
    <n v="25.311627906976746"/>
    <n v="1036"/>
    <n v="21"/>
    <n v="64"/>
    <n v="49.333333333333336"/>
    <n v="33.193750000000001"/>
    <m/>
    <m/>
    <m/>
    <n v="19"/>
    <x v="7"/>
    <x v="4"/>
    <s v="2014-19"/>
    <x v="0"/>
  </r>
  <r>
    <s v="6-31"/>
    <d v="2014-05-10T00:00:00"/>
    <n v="761.86"/>
    <n v="0"/>
    <n v="0"/>
    <n v="364.7"/>
    <n v="15"/>
    <n v="24.313333333333333"/>
    <n v="397.16"/>
    <n v="8"/>
    <n v="23"/>
    <n v="49.645000000000003"/>
    <n v="33.124347826086954"/>
    <m/>
    <m/>
    <m/>
    <n v="19"/>
    <x v="7"/>
    <x v="5"/>
    <s v="2014-19"/>
    <x v="0"/>
  </r>
  <r>
    <m/>
    <d v="2014-05-11T00:00:00"/>
    <n v="6823.5999999999995"/>
    <n v="1111.74"/>
    <n v="7935.3399999999992"/>
    <m/>
    <n v="166"/>
    <n v="18.694005084063225"/>
    <n v="3658.0999999999995"/>
    <n v="77"/>
    <n v="243"/>
    <n v="46.379004273504279"/>
    <n v="27.37663151882532"/>
    <m/>
    <m/>
    <m/>
    <n v="20"/>
    <x v="7"/>
    <x v="6"/>
    <s v="2014-20"/>
    <x v="0"/>
  </r>
  <r>
    <s v="6-32"/>
    <d v="2014-05-12T00:00:00"/>
    <n v="1178.95"/>
    <n v="0"/>
    <n v="0"/>
    <n v="470.55"/>
    <n v="33"/>
    <n v="14.25909090909091"/>
    <n v="708.4"/>
    <n v="17"/>
    <n v="50"/>
    <n v="41.670588235294119"/>
    <n v="23.579000000000001"/>
    <m/>
    <m/>
    <m/>
    <n v="20"/>
    <x v="7"/>
    <x v="0"/>
    <s v="2014-20"/>
    <x v="0"/>
  </r>
  <r>
    <s v="6-32"/>
    <d v="2014-05-13T00:00:00"/>
    <n v="460.71"/>
    <n v="0"/>
    <n v="0"/>
    <n v="304.25"/>
    <n v="16"/>
    <n v="19.015625"/>
    <n v="156.46"/>
    <n v="7"/>
    <n v="23"/>
    <n v="22.351428571428574"/>
    <n v="20.030869565217394"/>
    <m/>
    <m/>
    <m/>
    <n v="20"/>
    <x v="7"/>
    <x v="1"/>
    <s v="2014-20"/>
    <x v="0"/>
  </r>
  <r>
    <s v="6-32"/>
    <d v="2014-05-14T00:00:00"/>
    <n v="1597.32"/>
    <n v="0"/>
    <n v="0"/>
    <n v="743.45"/>
    <n v="40"/>
    <n v="18.58625"/>
    <n v="853.87"/>
    <n v="15"/>
    <n v="55"/>
    <n v="56.924666666666667"/>
    <n v="29.04218181818182"/>
    <m/>
    <m/>
    <m/>
    <n v="20"/>
    <x v="7"/>
    <x v="2"/>
    <s v="2014-20"/>
    <x v="0"/>
  </r>
  <r>
    <s v="6-32"/>
    <d v="2014-05-15T00:00:00"/>
    <n v="1832.38"/>
    <n v="0"/>
    <n v="0"/>
    <n v="585.9"/>
    <n v="30"/>
    <n v="19.529999999999998"/>
    <n v="1246.48"/>
    <n v="18"/>
    <n v="48"/>
    <n v="69.248888888888885"/>
    <n v="38.174583333333338"/>
    <m/>
    <m/>
    <m/>
    <n v="20"/>
    <x v="7"/>
    <x v="3"/>
    <s v="2014-20"/>
    <x v="0"/>
  </r>
  <r>
    <s v="6-32"/>
    <d v="2014-05-16T00:00:00"/>
    <n v="1816.42"/>
    <n v="0"/>
    <n v="0"/>
    <n v="817.7"/>
    <n v="37"/>
    <n v="22.1"/>
    <n v="998.72"/>
    <n v="22"/>
    <n v="59"/>
    <n v="45.396363636363638"/>
    <n v="30.786779661016951"/>
    <m/>
    <m/>
    <m/>
    <n v="20"/>
    <x v="7"/>
    <x v="4"/>
    <s v="2014-20"/>
    <x v="0"/>
  </r>
  <r>
    <s v="6-32"/>
    <d v="2014-05-17T00:00:00"/>
    <n v="623.23"/>
    <n v="0"/>
    <n v="0"/>
    <n v="207.85"/>
    <n v="16"/>
    <n v="12.990625"/>
    <n v="415.38"/>
    <n v="11"/>
    <n v="27"/>
    <n v="37.761818181818178"/>
    <n v="23.082592592592594"/>
    <m/>
    <m/>
    <m/>
    <n v="20"/>
    <x v="7"/>
    <x v="5"/>
    <s v="2014-20"/>
    <x v="0"/>
  </r>
  <r>
    <m/>
    <d v="2014-05-18T00:00:00"/>
    <n v="7509.01"/>
    <n v="2284.77"/>
    <n v="9793.7800000000007"/>
    <m/>
    <n v="172"/>
    <n v="17.746931818181817"/>
    <n v="4379.3100000000004"/>
    <n v="90"/>
    <n v="262"/>
    <n v="45.558959030076686"/>
    <n v="27.449334495057016"/>
    <m/>
    <m/>
    <m/>
    <n v="21"/>
    <x v="7"/>
    <x v="6"/>
    <s v="2014-21"/>
    <x v="0"/>
  </r>
  <r>
    <s v="6-33"/>
    <d v="2014-05-19T00:00:00"/>
    <n v="1030.51"/>
    <n v="0"/>
    <n v="0"/>
    <n v="239.9"/>
    <n v="19"/>
    <n v="12.626315789473685"/>
    <n v="790.61"/>
    <n v="15"/>
    <n v="34"/>
    <n v="52.707333333333331"/>
    <n v="30.309117647058823"/>
    <m/>
    <m/>
    <m/>
    <n v="21"/>
    <x v="7"/>
    <x v="0"/>
    <s v="2014-21"/>
    <x v="0"/>
  </r>
  <r>
    <s v="6-33"/>
    <d v="2014-05-20T00:00:00"/>
    <n v="840.04"/>
    <n v="0"/>
    <n v="0"/>
    <n v="528.15"/>
    <n v="31"/>
    <n v="17.037096774193547"/>
    <n v="313.89"/>
    <n v="13"/>
    <n v="44"/>
    <n v="24.145384615384614"/>
    <n v="19.137272727272727"/>
    <m/>
    <m/>
    <m/>
    <n v="21"/>
    <x v="7"/>
    <x v="1"/>
    <s v="2014-21"/>
    <x v="0"/>
  </r>
  <r>
    <s v="6-33"/>
    <d v="2014-05-21T00:00:00"/>
    <n v="1741.66"/>
    <n v="0"/>
    <n v="0"/>
    <n v="733"/>
    <n v="34"/>
    <n v="21.558823529411764"/>
    <n v="968.66"/>
    <n v="21"/>
    <n v="55"/>
    <n v="46.126666666666665"/>
    <n v="30.939272727272726"/>
    <m/>
    <m/>
    <m/>
    <n v="21"/>
    <x v="7"/>
    <x v="2"/>
    <s v="2014-21"/>
    <x v="0"/>
  </r>
  <r>
    <s v="6-33"/>
    <d v="2014-05-22T00:00:00"/>
    <n v="1740.89"/>
    <n v="0"/>
    <n v="0"/>
    <n v="833.35"/>
    <n v="39"/>
    <n v="21.367948717948718"/>
    <n v="907.54"/>
    <n v="17"/>
    <n v="56"/>
    <n v="53.384705882352939"/>
    <n v="31.087321428571425"/>
    <m/>
    <m/>
    <m/>
    <n v="21"/>
    <x v="7"/>
    <x v="3"/>
    <s v="2014-21"/>
    <x v="0"/>
  </r>
  <r>
    <s v="6-33"/>
    <d v="2014-05-23T00:00:00"/>
    <n v="1271.08"/>
    <n v="0"/>
    <n v="0"/>
    <n v="564.15"/>
    <n v="31"/>
    <n v="18.198387096774194"/>
    <n v="706.93"/>
    <n v="13"/>
    <n v="44"/>
    <n v="54.379230769230766"/>
    <n v="28.888181818181817"/>
    <m/>
    <m/>
    <m/>
    <n v="21"/>
    <x v="7"/>
    <x v="4"/>
    <s v="2014-21"/>
    <x v="0"/>
  </r>
  <r>
    <s v="6-33"/>
    <d v="2014-05-24T00:00:00"/>
    <n v="918.23"/>
    <n v="0"/>
    <n v="0"/>
    <n v="254.2"/>
    <n v="12"/>
    <n v="21.183333333333334"/>
    <n v="664.03"/>
    <n v="14"/>
    <n v="26"/>
    <n v="47.430714285714281"/>
    <n v="35.316538461538464"/>
    <m/>
    <m/>
    <m/>
    <n v="21"/>
    <x v="7"/>
    <x v="5"/>
    <s v="2014-21"/>
    <x v="0"/>
  </r>
  <r>
    <m/>
    <d v="2014-05-25T00:00:00"/>
    <n v="7542.41"/>
    <n v="1292.8599999999999"/>
    <n v="8835.27"/>
    <m/>
    <n v="166"/>
    <n v="18.661984206855873"/>
    <n v="4351.66"/>
    <n v="93"/>
    <n v="259"/>
    <n v="46.36233925878043"/>
    <n v="29.279617468316001"/>
    <m/>
    <m/>
    <m/>
    <n v="22"/>
    <x v="7"/>
    <x v="6"/>
    <s v="2014-22"/>
    <x v="0"/>
  </r>
  <r>
    <s v="6-34"/>
    <d v="2014-05-26T00:00:00"/>
    <n v="788.58"/>
    <n v="0"/>
    <n v="0"/>
    <n v="243.6"/>
    <n v="19"/>
    <n v="12.821052631578947"/>
    <n v="544.98"/>
    <n v="15"/>
    <n v="34"/>
    <n v="36.332000000000001"/>
    <n v="23.193529411764708"/>
    <m/>
    <m/>
    <m/>
    <n v="22"/>
    <x v="7"/>
    <x v="0"/>
    <s v="2014-22"/>
    <x v="0"/>
  </r>
  <r>
    <s v="6-34"/>
    <d v="2014-05-27T00:00:00"/>
    <n v="1222.07"/>
    <n v="0"/>
    <n v="0"/>
    <n v="802.45"/>
    <n v="39"/>
    <n v="20.575641025641026"/>
    <n v="419.62"/>
    <n v="13"/>
    <n v="52"/>
    <n v="32.278461538461542"/>
    <n v="23.501346153846157"/>
    <m/>
    <m/>
    <m/>
    <n v="22"/>
    <x v="7"/>
    <x v="1"/>
    <s v="2014-22"/>
    <x v="0"/>
  </r>
  <r>
    <s v="6-34"/>
    <d v="2014-05-28T00:00:00"/>
    <n v="1418.97"/>
    <n v="0"/>
    <n v="0"/>
    <n v="882.05"/>
    <n v="36"/>
    <n v="24.501388888888886"/>
    <n v="536.91999999999996"/>
    <n v="22"/>
    <n v="58"/>
    <n v="24.405454545454543"/>
    <n v="24.464999999999996"/>
    <m/>
    <m/>
    <m/>
    <n v="22"/>
    <x v="7"/>
    <x v="2"/>
    <s v="2014-22"/>
    <x v="0"/>
  </r>
  <r>
    <s v="6-34"/>
    <d v="2014-05-29T00:00:00"/>
    <n v="1370.54"/>
    <n v="0"/>
    <n v="0"/>
    <n v="669.75"/>
    <n v="38"/>
    <n v="17.625"/>
    <n v="700.79"/>
    <n v="11"/>
    <n v="49"/>
    <n v="63.708181818181814"/>
    <n v="27.970204081632652"/>
    <m/>
    <m/>
    <m/>
    <n v="22"/>
    <x v="7"/>
    <x v="3"/>
    <s v="2014-22"/>
    <x v="0"/>
  </r>
  <r>
    <s v="6-34"/>
    <d v="2014-05-30T00:00:00"/>
    <n v="1621.76"/>
    <n v="0"/>
    <n v="0"/>
    <n v="949.3"/>
    <n v="32"/>
    <n v="29.665624999999999"/>
    <n v="672.46"/>
    <n v="16"/>
    <n v="48"/>
    <n v="42.028750000000002"/>
    <n v="33.786666666666669"/>
    <m/>
    <m/>
    <m/>
    <n v="22"/>
    <x v="7"/>
    <x v="4"/>
    <s v="2014-22"/>
    <x v="0"/>
  </r>
  <r>
    <s v="6-34"/>
    <d v="2014-05-31T00:00:00"/>
    <n v="619.95000000000005"/>
    <n v="0"/>
    <n v="0"/>
    <n v="261.35000000000002"/>
    <n v="15"/>
    <n v="17.423333333333336"/>
    <n v="358.6"/>
    <n v="12"/>
    <n v="27"/>
    <n v="29.883333333333336"/>
    <n v="22.961111111111112"/>
    <m/>
    <m/>
    <m/>
    <n v="22"/>
    <x v="7"/>
    <x v="5"/>
    <s v="2014-22"/>
    <x v="0"/>
  </r>
  <r>
    <m/>
    <d v="2014-06-01T00:00:00"/>
    <n v="7041.87"/>
    <n v="2102.81"/>
    <n v="9144.68"/>
    <m/>
    <n v="179"/>
    <n v="20.435340146573697"/>
    <n v="3233.37"/>
    <n v="89"/>
    <n v="268"/>
    <n v="38.106030205905206"/>
    <n v="25.979642904170216"/>
    <m/>
    <m/>
    <m/>
    <n v="23"/>
    <x v="7"/>
    <x v="6"/>
    <s v="2014-23"/>
    <x v="0"/>
  </r>
  <r>
    <s v="6-35"/>
    <d v="2014-06-02T00:00:00"/>
    <n v="726.68"/>
    <n v="0"/>
    <n v="0"/>
    <n v="443.3"/>
    <n v="21"/>
    <n v="21.109523809523811"/>
    <n v="283.38"/>
    <n v="8"/>
    <n v="29"/>
    <n v="35.422499999999999"/>
    <n v="25.05793103448276"/>
    <m/>
    <m/>
    <m/>
    <n v="23"/>
    <x v="7"/>
    <x v="0"/>
    <s v="2014-23"/>
    <x v="0"/>
  </r>
  <r>
    <s v="6-35"/>
    <d v="2014-06-03T00:00:00"/>
    <n v="1528.73"/>
    <n v="0"/>
    <n v="0"/>
    <n v="798.3"/>
    <n v="38"/>
    <n v="21.007894736842104"/>
    <n v="730.43"/>
    <n v="16"/>
    <n v="54"/>
    <n v="45.651874999999997"/>
    <n v="28.309814814814814"/>
    <m/>
    <m/>
    <m/>
    <n v="23"/>
    <x v="7"/>
    <x v="1"/>
    <s v="2014-23"/>
    <x v="0"/>
  </r>
  <r>
    <s v="6-35"/>
    <d v="2014-06-04T00:00:00"/>
    <n v="1513.55"/>
    <n v="0"/>
    <n v="0"/>
    <n v="906.9"/>
    <n v="30"/>
    <n v="30.23"/>
    <n v="605.65"/>
    <n v="15"/>
    <n v="45"/>
    <n v="40.376666666666665"/>
    <n v="33.612222222222222"/>
    <m/>
    <m/>
    <m/>
    <n v="23"/>
    <x v="7"/>
    <x v="2"/>
    <s v="2014-23"/>
    <x v="0"/>
  </r>
  <r>
    <s v="6-35"/>
    <d v="2014-06-05T00:00:00"/>
    <n v="1625.28"/>
    <n v="0"/>
    <n v="0"/>
    <n v="663.85"/>
    <n v="35"/>
    <n v="18.967142857142857"/>
    <n v="1011.43"/>
    <n v="18"/>
    <n v="53"/>
    <n v="56.190555555555555"/>
    <n v="31.609056603773585"/>
    <m/>
    <m/>
    <m/>
    <n v="23"/>
    <x v="7"/>
    <x v="3"/>
    <s v="2014-23"/>
    <x v="0"/>
  </r>
  <r>
    <s v="6-35"/>
    <d v="2014-06-06T00:00:00"/>
    <n v="1788.25"/>
    <n v="0"/>
    <n v="0"/>
    <n v="1050.25"/>
    <n v="49"/>
    <n v="21.433673469387756"/>
    <n v="738"/>
    <n v="15"/>
    <n v="64"/>
    <n v="49.2"/>
    <n v="27.94140625"/>
    <m/>
    <m/>
    <m/>
    <n v="23"/>
    <x v="7"/>
    <x v="4"/>
    <s v="2014-23"/>
    <x v="0"/>
  </r>
  <r>
    <s v="6-35"/>
    <d v="2014-06-07T00:00:00"/>
    <n v="1101.3399999999999"/>
    <n v="0"/>
    <n v="0"/>
    <n v="355.25"/>
    <n v="25"/>
    <n v="14.21"/>
    <n v="751.09"/>
    <n v="15"/>
    <n v="40"/>
    <n v="50.07266666666667"/>
    <n v="27.658500000000004"/>
    <m/>
    <m/>
    <m/>
    <n v="23"/>
    <x v="7"/>
    <x v="5"/>
    <s v="2014-23"/>
    <x v="0"/>
  </r>
  <r>
    <m/>
    <d v="2014-06-08T00:00:00"/>
    <n v="8283.83"/>
    <n v="1788.32"/>
    <n v="10072.15"/>
    <m/>
    <n v="198"/>
    <n v="21.159705812149422"/>
    <n v="4119.9799999999996"/>
    <n v="87"/>
    <n v="285"/>
    <n v="46.152377314814821"/>
    <n v="29.031488487548899"/>
    <m/>
    <m/>
    <m/>
    <n v="24"/>
    <x v="7"/>
    <x v="6"/>
    <s v="2014-24"/>
    <x v="0"/>
  </r>
  <r>
    <s v="6-36"/>
    <d v="2014-06-09T00:00:00"/>
    <n v="0"/>
    <n v="0"/>
    <n v="0"/>
    <n v="0"/>
    <n v="0"/>
    <n v="0"/>
    <n v="0"/>
    <n v="0"/>
    <n v="0"/>
    <n v="0"/>
    <n v="0"/>
    <s v="QUEENS BIRTHDAY"/>
    <m/>
    <m/>
    <n v="24"/>
    <x v="7"/>
    <x v="0"/>
    <s v="2014-24"/>
    <x v="0"/>
  </r>
  <r>
    <s v="6-36"/>
    <d v="2014-06-10T00:00:00"/>
    <n v="1327.67"/>
    <n v="0"/>
    <n v="0"/>
    <n v="686.55"/>
    <n v="33"/>
    <n v="20.804545454545455"/>
    <n v="641.12"/>
    <n v="23"/>
    <n v="56"/>
    <n v="27.874782608695654"/>
    <n v="23.708392857142858"/>
    <m/>
    <m/>
    <m/>
    <n v="24"/>
    <x v="7"/>
    <x v="1"/>
    <s v="2014-24"/>
    <x v="0"/>
  </r>
  <r>
    <s v="6-36"/>
    <d v="2014-06-11T00:00:00"/>
    <n v="1007.47"/>
    <n v="0"/>
    <n v="0"/>
    <n v="521.5"/>
    <n v="31"/>
    <n v="16.822580645161292"/>
    <n v="485.97"/>
    <n v="15"/>
    <n v="46"/>
    <n v="32.398000000000003"/>
    <n v="21.901521739130434"/>
    <m/>
    <m/>
    <m/>
    <n v="24"/>
    <x v="7"/>
    <x v="2"/>
    <s v="2014-24"/>
    <x v="0"/>
  </r>
  <r>
    <s v="6-36"/>
    <d v="2014-06-12T00:00:00"/>
    <n v="1427.64"/>
    <n v="0"/>
    <n v="0"/>
    <n v="596.65"/>
    <n v="34"/>
    <n v="17.548529411764704"/>
    <n v="830.99"/>
    <n v="14"/>
    <n v="48"/>
    <n v="59.356428571428573"/>
    <n v="29.742499999999996"/>
    <m/>
    <m/>
    <m/>
    <n v="24"/>
    <x v="7"/>
    <x v="3"/>
    <s v="2014-24"/>
    <x v="0"/>
  </r>
  <r>
    <s v="6-36"/>
    <d v="2014-06-13T00:00:00"/>
    <n v="1997.48"/>
    <n v="0"/>
    <n v="0"/>
    <n v="1286.05"/>
    <n v="41"/>
    <n v="31.367073170731707"/>
    <n v="711.43"/>
    <n v="15"/>
    <n v="56"/>
    <n v="47.428666666666665"/>
    <n v="35.669285714285714"/>
    <m/>
    <m/>
    <m/>
    <n v="24"/>
    <x v="7"/>
    <x v="4"/>
    <s v="2014-24"/>
    <x v="0"/>
  </r>
  <r>
    <s v="6-36"/>
    <d v="2014-06-14T00:00:00"/>
    <n v="988.77"/>
    <n v="0"/>
    <n v="0"/>
    <n v="416.85"/>
    <n v="19"/>
    <n v="21.939473684210526"/>
    <n v="571.91999999999996"/>
    <n v="10"/>
    <n v="29"/>
    <n v="57.191999999999993"/>
    <n v="34.095517241379312"/>
    <m/>
    <m/>
    <m/>
    <n v="24"/>
    <x v="7"/>
    <x v="5"/>
    <s v="2014-24"/>
    <x v="0"/>
  </r>
  <r>
    <m/>
    <d v="2014-06-15T00:00:00"/>
    <n v="6749.0300000000007"/>
    <n v="1966.37"/>
    <n v="8715.4000000000015"/>
    <m/>
    <n v="158"/>
    <n v="18.080367061068944"/>
    <n v="3241.4300000000003"/>
    <n v="77"/>
    <n v="235"/>
    <n v="37.374979641131809"/>
    <n v="24.186202925323055"/>
    <m/>
    <m/>
    <m/>
    <n v="25"/>
    <x v="7"/>
    <x v="6"/>
    <s v="2014-25"/>
    <x v="0"/>
  </r>
  <r>
    <s v="6-37"/>
    <d v="2014-06-16T00:00:00"/>
    <n v="842.9"/>
    <n v="0"/>
    <n v="0"/>
    <n v="319.7"/>
    <n v="27"/>
    <n v="11.84074074074074"/>
    <n v="523.20000000000005"/>
    <n v="13"/>
    <n v="40"/>
    <n v="40.246153846153852"/>
    <n v="21.072500000000002"/>
    <m/>
    <m/>
    <m/>
    <n v="25"/>
    <x v="7"/>
    <x v="0"/>
    <s v="2014-25"/>
    <x v="0"/>
  </r>
  <r>
    <s v="6-37"/>
    <d v="2014-06-17T00:00:00"/>
    <n v="1131.1099999999999"/>
    <n v="0"/>
    <n v="0"/>
    <n v="388.2"/>
    <n v="23"/>
    <n v="16.878260869565217"/>
    <n v="742.91"/>
    <n v="21"/>
    <n v="44"/>
    <n v="35.376666666666665"/>
    <n v="25.707045454545451"/>
    <m/>
    <m/>
    <m/>
    <n v="25"/>
    <x v="7"/>
    <x v="1"/>
    <s v="2014-25"/>
    <x v="0"/>
  </r>
  <r>
    <s v="6-37"/>
    <d v="2014-06-18T00:00:00"/>
    <n v="979.08"/>
    <n v="0"/>
    <n v="0"/>
    <n v="683.4"/>
    <n v="30"/>
    <n v="22.779999999999998"/>
    <n v="295.68"/>
    <n v="8"/>
    <n v="38"/>
    <n v="36.96"/>
    <n v="25.765263157894736"/>
    <m/>
    <m/>
    <m/>
    <n v="25"/>
    <x v="7"/>
    <x v="2"/>
    <s v="2014-25"/>
    <x v="0"/>
  </r>
  <r>
    <s v="6-37"/>
    <d v="2014-06-19T00:00:00"/>
    <n v="1164.1500000000001"/>
    <n v="0"/>
    <n v="0"/>
    <n v="689"/>
    <n v="44"/>
    <n v="15.659090909090908"/>
    <n v="475.15"/>
    <n v="17"/>
    <n v="61"/>
    <n v="27.95"/>
    <n v="19.0844262295082"/>
    <m/>
    <m/>
    <m/>
    <n v="25"/>
    <x v="7"/>
    <x v="3"/>
    <s v="2014-25"/>
    <x v="0"/>
  </r>
  <r>
    <s v="6-37"/>
    <d v="2014-06-20T00:00:00"/>
    <n v="2263.6"/>
    <n v="0"/>
    <n v="0"/>
    <n v="1371.2"/>
    <n v="48"/>
    <n v="28.566666666666666"/>
    <n v="892.4"/>
    <n v="18"/>
    <n v="66"/>
    <n v="49.577777777777776"/>
    <n v="34.296969696969697"/>
    <m/>
    <m/>
    <m/>
    <n v="25"/>
    <x v="7"/>
    <x v="4"/>
    <s v="2014-25"/>
    <x v="0"/>
  </r>
  <r>
    <s v="6-37"/>
    <d v="2014-06-21T00:00:00"/>
    <n v="1193.5"/>
    <n v="0"/>
    <n v="0"/>
    <n v="275.60000000000002"/>
    <n v="15"/>
    <n v="18.373333333333335"/>
    <n v="917.9"/>
    <n v="9"/>
    <n v="24"/>
    <n v="101.98888888888888"/>
    <n v="49.729166666666664"/>
    <m/>
    <m/>
    <m/>
    <n v="25"/>
    <x v="7"/>
    <x v="5"/>
    <s v="2014-25"/>
    <x v="0"/>
  </r>
  <r>
    <m/>
    <d v="2014-06-22T00:00:00"/>
    <n v="7574.34"/>
    <n v="1111.82"/>
    <n v="8686.16"/>
    <m/>
    <n v="187"/>
    <n v="19.016348753232808"/>
    <n v="3847.2400000000002"/>
    <n v="86"/>
    <n v="273"/>
    <n v="48.683247863247857"/>
    <n v="29.27589520093079"/>
    <m/>
    <m/>
    <m/>
    <n v="26"/>
    <x v="7"/>
    <x v="6"/>
    <s v="2014-26"/>
    <x v="0"/>
  </r>
  <r>
    <s v="6-38"/>
    <d v="2014-06-23T00:00:00"/>
    <n v="858.5"/>
    <n v="0"/>
    <n v="0"/>
    <n v="431.85"/>
    <n v="25"/>
    <n v="17.274000000000001"/>
    <n v="426.65"/>
    <n v="12"/>
    <n v="37"/>
    <n v="35.554166666666667"/>
    <n v="23.202702702702702"/>
    <m/>
    <m/>
    <m/>
    <n v="26"/>
    <x v="7"/>
    <x v="0"/>
    <s v="2014-26"/>
    <x v="0"/>
  </r>
  <r>
    <s v="6-38"/>
    <d v="2014-06-24T00:00:00"/>
    <n v="806.2"/>
    <n v="0"/>
    <n v="0"/>
    <n v="332.25"/>
    <n v="29"/>
    <n v="11.456896551724139"/>
    <n v="473.95"/>
    <n v="11"/>
    <n v="40"/>
    <n v="43.086363636363636"/>
    <n v="20.155000000000001"/>
    <m/>
    <m/>
    <m/>
    <n v="26"/>
    <x v="7"/>
    <x v="1"/>
    <s v="2014-26"/>
    <x v="0"/>
  </r>
  <r>
    <s v="6-38"/>
    <d v="2014-06-25T00:00:00"/>
    <n v="980.93"/>
    <n v="0"/>
    <n v="0"/>
    <n v="503.95"/>
    <n v="29"/>
    <n v="17.377586206896552"/>
    <n v="456.98"/>
    <n v="12"/>
    <n v="41"/>
    <n v="38.081666666666671"/>
    <n v="23.437317073170732"/>
    <m/>
    <m/>
    <m/>
    <n v="26"/>
    <x v="7"/>
    <x v="2"/>
    <s v="2014-26"/>
    <x v="0"/>
  </r>
  <r>
    <s v="6-38"/>
    <d v="2014-06-26T00:00:00"/>
    <n v="874.3"/>
    <n v="0"/>
    <n v="0"/>
    <n v="423.45"/>
    <n v="28"/>
    <n v="15.123214285714285"/>
    <n v="450.85"/>
    <n v="10"/>
    <n v="38"/>
    <n v="45.085000000000001"/>
    <n v="23.007894736842104"/>
    <m/>
    <m/>
    <m/>
    <n v="26"/>
    <x v="7"/>
    <x v="3"/>
    <s v="2014-26"/>
    <x v="0"/>
  </r>
  <r>
    <s v="6-38"/>
    <d v="2014-06-27T00:00:00"/>
    <n v="2684.8"/>
    <n v="0"/>
    <n v="0"/>
    <n v="1496"/>
    <n v="45"/>
    <n v="33.244444444444447"/>
    <n v="1188.8"/>
    <n v="16"/>
    <n v="61"/>
    <n v="74.3"/>
    <n v="44.01311475409836"/>
    <m/>
    <m/>
    <m/>
    <n v="26"/>
    <x v="7"/>
    <x v="4"/>
    <s v="2014-26"/>
    <x v="0"/>
  </r>
  <r>
    <s v="6-38"/>
    <d v="2014-06-28T00:00:00"/>
    <n v="885.78"/>
    <n v="0"/>
    <n v="0"/>
    <n v="345.35"/>
    <n v="21"/>
    <n v="16.445238095238096"/>
    <n v="540.42999999999995"/>
    <n v="9"/>
    <n v="30"/>
    <n v="60.047777777777775"/>
    <n v="29.526"/>
    <m/>
    <m/>
    <m/>
    <n v="26"/>
    <x v="7"/>
    <x v="5"/>
    <s v="2014-26"/>
    <x v="0"/>
  </r>
  <r>
    <m/>
    <d v="2014-06-29T00:00:00"/>
    <n v="7090.51"/>
    <n v="2710.84"/>
    <n v="9801.35"/>
    <m/>
    <n v="177"/>
    <n v="18.486896597336255"/>
    <n v="3537.6599999999994"/>
    <n v="70"/>
    <n v="247"/>
    <n v="49.359162457912454"/>
    <n v="27.223671544468985"/>
    <m/>
    <m/>
    <m/>
    <n v="27"/>
    <x v="7"/>
    <x v="6"/>
    <s v="2014-27"/>
    <x v="0"/>
  </r>
  <r>
    <s v="6-39"/>
    <d v="2014-06-30T00:00:00"/>
    <n v="1172.24"/>
    <n v="0"/>
    <n v="0"/>
    <n v="619"/>
    <n v="35"/>
    <n v="17.685714285714287"/>
    <n v="553.24"/>
    <n v="15"/>
    <n v="50"/>
    <n v="36.882666666666665"/>
    <n v="23.444800000000001"/>
    <m/>
    <m/>
    <m/>
    <n v="27"/>
    <x v="7"/>
    <x v="0"/>
    <s v="2014-27"/>
    <x v="0"/>
  </r>
  <r>
    <s v="6-39"/>
    <d v="2014-07-01T00:00:00"/>
    <n v="1111.72"/>
    <n v="0"/>
    <n v="0"/>
    <n v="556.70000000000005"/>
    <n v="35"/>
    <n v="15.905714285714287"/>
    <n v="555.02"/>
    <n v="14"/>
    <n v="49"/>
    <n v="39.644285714285715"/>
    <n v="22.688163265306123"/>
    <m/>
    <m/>
    <m/>
    <n v="27"/>
    <x v="7"/>
    <x v="1"/>
    <s v="2014-27"/>
    <x v="0"/>
  </r>
  <r>
    <s v="6-39"/>
    <d v="2014-07-02T00:00:00"/>
    <n v="920.88"/>
    <n v="0"/>
    <n v="0"/>
    <n v="561.54999999999995"/>
    <n v="32"/>
    <n v="17.548437499999999"/>
    <n v="359.33"/>
    <n v="14"/>
    <n v="46"/>
    <n v="25.666428571428572"/>
    <n v="20.019130434782607"/>
    <m/>
    <m/>
    <m/>
    <n v="27"/>
    <x v="7"/>
    <x v="2"/>
    <s v="2014-27"/>
    <x v="0"/>
  </r>
  <r>
    <s v="6-39"/>
    <d v="2014-07-03T00:00:00"/>
    <n v="1681.67"/>
    <n v="0"/>
    <n v="0"/>
    <n v="761.75"/>
    <n v="44"/>
    <n v="17.3125"/>
    <n v="919.92"/>
    <n v="15"/>
    <n v="59"/>
    <n v="61.327999999999996"/>
    <n v="28.502881355932203"/>
    <m/>
    <m/>
    <m/>
    <n v="27"/>
    <x v="7"/>
    <x v="3"/>
    <s v="2014-27"/>
    <x v="0"/>
  </r>
  <r>
    <s v="6-39"/>
    <d v="2014-07-04T00:00:00"/>
    <n v="2056.5"/>
    <n v="0"/>
    <n v="0"/>
    <n v="1375.36"/>
    <n v="50"/>
    <n v="27.507199999999997"/>
    <n v="654.65"/>
    <n v="11"/>
    <n v="61"/>
    <n v="59.513636363636358"/>
    <n v="33.278852459016392"/>
    <m/>
    <m/>
    <m/>
    <n v="27"/>
    <x v="7"/>
    <x v="4"/>
    <s v="2014-27"/>
    <x v="0"/>
  </r>
  <r>
    <s v="6-39"/>
    <d v="2014-07-05T00:00:00"/>
    <n v="820.55"/>
    <n v="0"/>
    <n v="0"/>
    <n v="331.65"/>
    <n v="14"/>
    <n v="23.689285714285713"/>
    <n v="488.9"/>
    <n v="10"/>
    <n v="24"/>
    <n v="48.89"/>
    <n v="34.189583333333331"/>
    <m/>
    <m/>
    <m/>
    <n v="27"/>
    <x v="7"/>
    <x v="5"/>
    <s v="2014-27"/>
    <x v="0"/>
  </r>
  <r>
    <m/>
    <d v="2014-07-06T00:00:00"/>
    <n v="7763.56"/>
    <n v="1683.78"/>
    <n v="9447.34"/>
    <m/>
    <n v="210"/>
    <n v="19.941475297619046"/>
    <n v="3531.06"/>
    <n v="79"/>
    <n v="289"/>
    <n v="45.320836219336222"/>
    <n v="27.020568474728446"/>
    <m/>
    <m/>
    <m/>
    <n v="28"/>
    <x v="7"/>
    <x v="6"/>
    <s v="2014-28"/>
    <x v="0"/>
  </r>
  <r>
    <s v="6-40"/>
    <d v="2014-07-07T00:00:00"/>
    <n v="2073.4699999999998"/>
    <n v="0"/>
    <n v="0"/>
    <n v="1537.1"/>
    <n v="42"/>
    <n v="36.597619047619048"/>
    <n v="536.37"/>
    <n v="16"/>
    <n v="58"/>
    <n v="33.523125"/>
    <n v="35.749482758620687"/>
    <m/>
    <m/>
    <m/>
    <n v="28"/>
    <x v="7"/>
    <x v="0"/>
    <s v="2014-28"/>
    <x v="0"/>
  </r>
  <r>
    <s v="6-40"/>
    <d v="2014-07-08T00:00:00"/>
    <n v="968.39"/>
    <n v="0"/>
    <n v="0"/>
    <n v="571.70000000000005"/>
    <n v="28"/>
    <n v="20.417857142857144"/>
    <n v="396.69"/>
    <n v="14"/>
    <n v="42"/>
    <n v="28.335000000000001"/>
    <n v="23.056904761904764"/>
    <m/>
    <m/>
    <m/>
    <n v="28"/>
    <x v="7"/>
    <x v="1"/>
    <s v="2014-28"/>
    <x v="0"/>
  </r>
  <r>
    <s v="6-40"/>
    <d v="2014-07-09T00:00:00"/>
    <n v="1099.81"/>
    <n v="0"/>
    <n v="0"/>
    <n v="472"/>
    <n v="31"/>
    <n v="15.225806451612904"/>
    <n v="627.80999999999995"/>
    <n v="15"/>
    <n v="46"/>
    <n v="41.853999999999999"/>
    <n v="23.908913043478261"/>
    <m/>
    <m/>
    <m/>
    <n v="28"/>
    <x v="7"/>
    <x v="2"/>
    <s v="2014-28"/>
    <x v="0"/>
  </r>
  <r>
    <s v="6-40"/>
    <d v="2014-07-10T00:00:00"/>
    <n v="1012.59"/>
    <n v="0"/>
    <n v="0"/>
    <n v="396.15"/>
    <n v="31"/>
    <n v="12.779032258064515"/>
    <n v="616.44000000000005"/>
    <n v="12"/>
    <n v="43"/>
    <n v="51.370000000000005"/>
    <n v="23.54860465116279"/>
    <m/>
    <m/>
    <m/>
    <n v="28"/>
    <x v="7"/>
    <x v="3"/>
    <s v="2014-28"/>
    <x v="0"/>
  </r>
  <r>
    <s v="6-40"/>
    <d v="2014-07-11T00:00:00"/>
    <n v="1850.9"/>
    <n v="0"/>
    <n v="0"/>
    <n v="887.8"/>
    <n v="43"/>
    <n v="20.646511627906975"/>
    <n v="963.1"/>
    <n v="20"/>
    <n v="63"/>
    <n v="48.155000000000001"/>
    <n v="29.37936507936508"/>
    <m/>
    <m/>
    <m/>
    <n v="28"/>
    <x v="7"/>
    <x v="4"/>
    <s v="2014-28"/>
    <x v="0"/>
  </r>
  <r>
    <s v="6-40"/>
    <d v="2014-07-12T00:00:00"/>
    <n v="1213.72"/>
    <n v="0"/>
    <n v="0"/>
    <n v="191.15"/>
    <n v="11"/>
    <n v="17.377272727272729"/>
    <n v="1022.57"/>
    <n v="21"/>
    <n v="32"/>
    <n v="48.693809523809527"/>
    <n v="37.928750000000001"/>
    <m/>
    <m/>
    <m/>
    <n v="28"/>
    <x v="7"/>
    <x v="5"/>
    <s v="2014-28"/>
    <x v="0"/>
  </r>
  <r>
    <m/>
    <d v="2014-07-13T00:00:00"/>
    <n v="8218.8799999999992"/>
    <n v="1948.46"/>
    <n v="10167.34"/>
    <m/>
    <n v="186"/>
    <n v="20.507349875888885"/>
    <n v="4162.9799999999996"/>
    <n v="98"/>
    <n v="284"/>
    <n v="41.988489087301595"/>
    <n v="28.928670049088598"/>
    <m/>
    <m/>
    <m/>
    <n v="29"/>
    <x v="7"/>
    <x v="6"/>
    <s v="2014-29"/>
    <x v="0"/>
  </r>
  <r>
    <s v="6-41"/>
    <d v="2014-07-14T00:00:00"/>
    <n v="1040.53"/>
    <n v="0"/>
    <n v="0"/>
    <n v="442.25"/>
    <n v="24"/>
    <n v="18.427083333333332"/>
    <n v="598.28"/>
    <n v="14"/>
    <n v="38"/>
    <n v="42.734285714285711"/>
    <n v="27.382368421052632"/>
    <m/>
    <m/>
    <m/>
    <n v="29"/>
    <x v="7"/>
    <x v="0"/>
    <s v="2014-29"/>
    <x v="0"/>
  </r>
  <r>
    <s v="6-41"/>
    <d v="2014-07-15T00:00:00"/>
    <n v="1183.06"/>
    <n v="0"/>
    <n v="0"/>
    <n v="484.05"/>
    <n v="27"/>
    <n v="17.927777777777777"/>
    <n v="699.01"/>
    <n v="19"/>
    <n v="46"/>
    <n v="36.79"/>
    <n v="25.718695652173913"/>
    <m/>
    <m/>
    <m/>
    <n v="29"/>
    <x v="7"/>
    <x v="1"/>
    <s v="2014-29"/>
    <x v="0"/>
  </r>
  <r>
    <s v="6-41"/>
    <d v="2014-07-16T00:00:00"/>
    <n v="1504.57"/>
    <n v="0"/>
    <n v="0"/>
    <n v="777.1"/>
    <n v="36"/>
    <n v="21.586111111111112"/>
    <n v="727.47"/>
    <n v="20"/>
    <n v="56"/>
    <n v="36.3735"/>
    <n v="26.867321428571433"/>
    <m/>
    <m/>
    <m/>
    <n v="29"/>
    <x v="7"/>
    <x v="2"/>
    <s v="2014-29"/>
    <x v="0"/>
  </r>
  <r>
    <s v="6-41"/>
    <d v="2014-07-17T00:00:00"/>
    <n v="1602.97"/>
    <n v="0"/>
    <n v="0"/>
    <n v="827.45"/>
    <n v="38"/>
    <n v="21.775000000000002"/>
    <n v="775.52"/>
    <n v="14"/>
    <n v="52"/>
    <n v="55.394285714285715"/>
    <n v="30.826346153846153"/>
    <m/>
    <m/>
    <m/>
    <n v="29"/>
    <x v="7"/>
    <x v="3"/>
    <s v="2014-29"/>
    <x v="0"/>
  </r>
  <r>
    <s v="6-41"/>
    <d v="2014-07-18T00:00:00"/>
    <n v="3096.05"/>
    <n v="0"/>
    <n v="0"/>
    <n v="1736.5"/>
    <n v="45"/>
    <n v="38.588888888888889"/>
    <n v="1359.55"/>
    <n v="18"/>
    <n v="63"/>
    <n v="75.530555555555551"/>
    <n v="49.143650793650799"/>
    <m/>
    <m/>
    <m/>
    <n v="29"/>
    <x v="7"/>
    <x v="4"/>
    <s v="2014-29"/>
    <x v="0"/>
  </r>
  <r>
    <s v="6-41"/>
    <d v="2014-07-19T00:00:00"/>
    <n v="721.9"/>
    <n v="0"/>
    <n v="0"/>
    <n v="326.60000000000002"/>
    <n v="25"/>
    <n v="13.064"/>
    <n v="395.3"/>
    <n v="12"/>
    <n v="37"/>
    <n v="32.94166666666667"/>
    <n v="19.510810810810813"/>
    <m/>
    <m/>
    <m/>
    <n v="29"/>
    <x v="7"/>
    <x v="5"/>
    <s v="2014-29"/>
    <x v="0"/>
  </r>
  <r>
    <m/>
    <d v="2014-07-20T00:00:00"/>
    <n v="9149.08"/>
    <n v="2084"/>
    <n v="11233.08"/>
    <m/>
    <n v="195"/>
    <n v="21.894810185185182"/>
    <n v="4555.13"/>
    <n v="97"/>
    <n v="292"/>
    <n v="46.627382275132277"/>
    <n v="29.908198876684295"/>
    <m/>
    <m/>
    <m/>
    <n v="30"/>
    <x v="7"/>
    <x v="6"/>
    <s v="2014-30"/>
    <x v="0"/>
  </r>
  <r>
    <s v="6-42"/>
    <d v="2014-07-21T00:00:00"/>
    <n v="724.69"/>
    <n v="0"/>
    <n v="0"/>
    <n v="304.35000000000002"/>
    <n v="23"/>
    <n v="13.232608695652175"/>
    <n v="420.4"/>
    <n v="12"/>
    <n v="35"/>
    <n v="35.033333333333331"/>
    <n v="20.707142857142856"/>
    <m/>
    <m/>
    <m/>
    <n v="30"/>
    <x v="7"/>
    <x v="0"/>
    <s v="2014-30"/>
    <x v="0"/>
  </r>
  <r>
    <s v="6-42"/>
    <d v="2014-07-22T00:00:00"/>
    <n v="933.81"/>
    <n v="0"/>
    <n v="0"/>
    <n v="500.3"/>
    <n v="28"/>
    <n v="17.867857142857144"/>
    <n v="433.51"/>
    <n v="11"/>
    <n v="39"/>
    <n v="39.409999999999997"/>
    <n v="23.943846153846152"/>
    <m/>
    <m/>
    <m/>
    <n v="30"/>
    <x v="7"/>
    <x v="1"/>
    <s v="2014-30"/>
    <x v="0"/>
  </r>
  <r>
    <s v="6-42"/>
    <d v="2014-07-23T00:00:00"/>
    <n v="1400.82"/>
    <n v="0"/>
    <n v="0"/>
    <n v="658.55"/>
    <n v="34"/>
    <n v="19.369117647058822"/>
    <n v="742.27"/>
    <n v="17"/>
    <n v="51"/>
    <n v="43.662941176470589"/>
    <n v="27.46705882352941"/>
    <m/>
    <m/>
    <m/>
    <n v="30"/>
    <x v="7"/>
    <x v="2"/>
    <s v="2014-30"/>
    <x v="0"/>
  </r>
  <r>
    <s v="6-42"/>
    <d v="2014-07-24T00:00:00"/>
    <n v="1203.0999999999999"/>
    <n v="0"/>
    <n v="0"/>
    <n v="779.35"/>
    <n v="32"/>
    <n v="24.354687500000001"/>
    <n v="423.75"/>
    <n v="11"/>
    <n v="43"/>
    <n v="38.522727272727273"/>
    <n v="27.979069767441857"/>
    <m/>
    <m/>
    <m/>
    <n v="30"/>
    <x v="7"/>
    <x v="3"/>
    <s v="2014-30"/>
    <x v="0"/>
  </r>
  <r>
    <s v="6-42"/>
    <d v="2014-07-25T00:00:00"/>
    <n v="1740.3"/>
    <n v="0"/>
    <n v="0"/>
    <n v="924"/>
    <n v="41"/>
    <n v="22.536585365853657"/>
    <n v="816.3"/>
    <n v="13"/>
    <n v="54"/>
    <n v="62.792307692307688"/>
    <n v="32.227777777777774"/>
    <m/>
    <m/>
    <m/>
    <n v="30"/>
    <x v="7"/>
    <x v="4"/>
    <s v="2014-30"/>
    <x v="0"/>
  </r>
  <r>
    <s v="6-42"/>
    <d v="2014-07-26T00:00:00"/>
    <n v="852.3"/>
    <n v="0"/>
    <n v="0"/>
    <n v="155.4"/>
    <n v="10"/>
    <n v="15.540000000000001"/>
    <n v="696.9"/>
    <n v="13"/>
    <n v="23"/>
    <n v="53.607692307692304"/>
    <n v="37.056521739130432"/>
    <m/>
    <m/>
    <m/>
    <n v="30"/>
    <x v="7"/>
    <x v="5"/>
    <s v="2014-30"/>
    <x v="0"/>
  </r>
  <r>
    <m/>
    <d v="2014-07-27T00:00:00"/>
    <n v="6855.02"/>
    <n v="1566.24"/>
    <n v="8421.26"/>
    <m/>
    <n v="168"/>
    <n v="18.816809391903632"/>
    <n v="3533.1299999999997"/>
    <n v="77"/>
    <n v="245"/>
    <n v="45.504833630421864"/>
    <n v="28.230236186478081"/>
    <m/>
    <m/>
    <m/>
    <n v="31"/>
    <x v="7"/>
    <x v="6"/>
    <s v="2014-31"/>
    <x v="0"/>
  </r>
  <r>
    <s v="6-43"/>
    <d v="2014-07-28T00:00:00"/>
    <n v="1592.85"/>
    <n v="0"/>
    <n v="0"/>
    <n v="434.1"/>
    <n v="25"/>
    <n v="17.364000000000001"/>
    <n v="1158.75"/>
    <n v="17"/>
    <n v="42"/>
    <n v="68.161764705882348"/>
    <n v="37.924999999999997"/>
    <m/>
    <m/>
    <m/>
    <n v="31"/>
    <x v="7"/>
    <x v="0"/>
    <s v="2014-31"/>
    <x v="0"/>
  </r>
  <r>
    <s v="6-43"/>
    <d v="2014-07-29T00:00:00"/>
    <n v="995.25"/>
    <n v="0"/>
    <n v="0"/>
    <n v="473.9"/>
    <n v="29"/>
    <n v="16.341379310344827"/>
    <n v="521.35"/>
    <n v="15"/>
    <n v="44"/>
    <n v="34.756666666666668"/>
    <n v="22.619318181818183"/>
    <m/>
    <m/>
    <m/>
    <n v="31"/>
    <x v="7"/>
    <x v="1"/>
    <s v="2014-31"/>
    <x v="0"/>
  </r>
  <r>
    <s v="6-43"/>
    <d v="2014-07-30T00:00:00"/>
    <n v="1325.71"/>
    <n v="0"/>
    <n v="0"/>
    <n v="1042.2"/>
    <n v="29"/>
    <n v="35.937931034482759"/>
    <n v="283.51"/>
    <n v="11"/>
    <n v="40"/>
    <n v="25.773636363636363"/>
    <n v="33.142749999999999"/>
    <m/>
    <m/>
    <m/>
    <n v="31"/>
    <x v="7"/>
    <x v="2"/>
    <s v="2014-31"/>
    <x v="0"/>
  </r>
  <r>
    <s v="6-43"/>
    <d v="2014-07-31T00:00:00"/>
    <n v="1137.3900000000001"/>
    <n v="0"/>
    <n v="0"/>
    <n v="807"/>
    <n v="35"/>
    <n v="23.057142857142857"/>
    <n v="330.39"/>
    <n v="6"/>
    <n v="41"/>
    <n v="55.064999999999998"/>
    <n v="27.741219512195119"/>
    <m/>
    <m/>
    <m/>
    <n v="31"/>
    <x v="7"/>
    <x v="3"/>
    <s v="2014-31"/>
    <x v="0"/>
  </r>
  <r>
    <s v="6-43"/>
    <d v="2014-08-01T00:00:00"/>
    <n v="1892.98"/>
    <n v="0"/>
    <n v="0"/>
    <n v="659.2"/>
    <n v="36"/>
    <n v="18.311111111111114"/>
    <n v="1233.78"/>
    <n v="18"/>
    <n v="54"/>
    <n v="68.543333333333337"/>
    <n v="35.055185185185188"/>
    <m/>
    <m/>
    <m/>
    <n v="31"/>
    <x v="7"/>
    <x v="4"/>
    <s v="2014-31"/>
    <x v="0"/>
  </r>
  <r>
    <s v="6-43"/>
    <d v="2014-08-02T00:00:00"/>
    <n v="1583.87"/>
    <n v="0"/>
    <n v="0"/>
    <n v="433.8"/>
    <n v="20"/>
    <n v="21.69"/>
    <n v="1150.07"/>
    <n v="12"/>
    <n v="32"/>
    <n v="95.839166666666657"/>
    <n v="49.495937499999997"/>
    <m/>
    <m/>
    <m/>
    <n v="31"/>
    <x v="7"/>
    <x v="5"/>
    <s v="2014-31"/>
    <x v="0"/>
  </r>
  <r>
    <m/>
    <d v="2014-08-03T00:00:00"/>
    <n v="8528.0499999999993"/>
    <n v="1541.59"/>
    <n v="10069.64"/>
    <m/>
    <n v="174"/>
    <n v="22.116927385513595"/>
    <n v="4677.8499999999995"/>
    <n v="79"/>
    <n v="253"/>
    <n v="58.023261289364228"/>
    <n v="34.329901729866414"/>
    <m/>
    <m/>
    <m/>
    <n v="32"/>
    <x v="7"/>
    <x v="6"/>
    <s v="2014-32"/>
    <x v="0"/>
  </r>
  <r>
    <s v="6-44"/>
    <d v="2014-08-04T00:00:00"/>
    <n v="776.76"/>
    <n v="0"/>
    <n v="0"/>
    <n v="436"/>
    <n v="23"/>
    <n v="18.956521739130434"/>
    <n v="340.76"/>
    <n v="12"/>
    <n v="35"/>
    <n v="28.396666666666665"/>
    <n v="22.193142857142856"/>
    <m/>
    <m/>
    <m/>
    <n v="32"/>
    <x v="7"/>
    <x v="0"/>
    <s v="2014-32"/>
    <x v="0"/>
  </r>
  <r>
    <s v="6-44"/>
    <d v="2014-08-05T00:00:00"/>
    <n v="783.2"/>
    <n v="0"/>
    <n v="0"/>
    <n v="543.25"/>
    <n v="37"/>
    <n v="14.682432432432432"/>
    <n v="239.95"/>
    <n v="14"/>
    <n v="51"/>
    <n v="17.139285714285712"/>
    <n v="15.35686274509804"/>
    <m/>
    <m/>
    <m/>
    <n v="32"/>
    <x v="7"/>
    <x v="1"/>
    <s v="2014-32"/>
    <x v="0"/>
  </r>
  <r>
    <s v="6-44"/>
    <d v="2014-08-06T00:00:00"/>
    <n v="893.17"/>
    <n v="0"/>
    <n v="0"/>
    <n v="706.85"/>
    <n v="42"/>
    <n v="16.829761904761906"/>
    <n v="186.32"/>
    <n v="6"/>
    <n v="48"/>
    <n v="31.053333333333331"/>
    <n v="18.607708333333335"/>
    <m/>
    <m/>
    <m/>
    <n v="32"/>
    <x v="7"/>
    <x v="2"/>
    <s v="2014-32"/>
    <x v="0"/>
  </r>
  <r>
    <s v="6-44"/>
    <d v="2014-08-07T00:00:00"/>
    <n v="1466.12"/>
    <n v="0"/>
    <n v="0"/>
    <n v="581.85"/>
    <n v="42"/>
    <n v="13.85357142857143"/>
    <n v="884.27"/>
    <n v="16"/>
    <n v="58"/>
    <n v="55.266874999999999"/>
    <n v="25.277931034482755"/>
    <m/>
    <m/>
    <m/>
    <n v="32"/>
    <x v="7"/>
    <x v="3"/>
    <s v="2014-32"/>
    <x v="0"/>
  </r>
  <r>
    <s v="6-44"/>
    <d v="2014-08-08T00:00:00"/>
    <n v="2055.88"/>
    <n v="0"/>
    <n v="0"/>
    <n v="1371.4"/>
    <n v="47"/>
    <n v="29.178723404255322"/>
    <n v="684.48"/>
    <n v="8"/>
    <n v="55"/>
    <n v="85.56"/>
    <n v="37.379636363636365"/>
    <m/>
    <m/>
    <m/>
    <n v="32"/>
    <x v="7"/>
    <x v="4"/>
    <s v="2014-32"/>
    <x v="0"/>
  </r>
  <r>
    <s v="6-44"/>
    <d v="2014-08-09T00:00:00"/>
    <n v="1922.51"/>
    <n v="0"/>
    <n v="0"/>
    <n v="621.5"/>
    <n v="23"/>
    <n v="27.021739130434781"/>
    <n v="1301.01"/>
    <n v="23"/>
    <n v="46"/>
    <n v="56.565652173913044"/>
    <n v="41.793695652173916"/>
    <m/>
    <m/>
    <m/>
    <n v="32"/>
    <x v="7"/>
    <x v="5"/>
    <s v="2014-32"/>
    <x v="0"/>
  </r>
  <r>
    <m/>
    <d v="2014-08-10T00:00:00"/>
    <n v="7897.64"/>
    <n v="1593.56"/>
    <n v="9491.2000000000007"/>
    <m/>
    <n v="214"/>
    <n v="20.087125006597716"/>
    <n v="3636.79"/>
    <n v="79"/>
    <n v="293"/>
    <n v="45.663635481366462"/>
    <n v="26.768162830977875"/>
    <m/>
    <m/>
    <m/>
    <n v="33"/>
    <x v="7"/>
    <x v="6"/>
    <s v="2014-33"/>
    <x v="0"/>
  </r>
  <r>
    <s v="6-45"/>
    <d v="2014-08-11T00:00:00"/>
    <n v="0"/>
    <n v="0"/>
    <n v="0"/>
    <n v="0"/>
    <n v="0"/>
    <n v="0"/>
    <n v="0"/>
    <n v="0"/>
    <n v="0"/>
    <n v="0"/>
    <n v="0"/>
    <m/>
    <m/>
    <m/>
    <n v="33"/>
    <x v="7"/>
    <x v="0"/>
    <s v="2014-33"/>
    <x v="0"/>
  </r>
  <r>
    <s v="6-45"/>
    <d v="2014-08-12T00:00:00"/>
    <n v="1131.42"/>
    <n v="0"/>
    <n v="0"/>
    <n v="495.2"/>
    <n v="35"/>
    <n v="14.148571428571428"/>
    <n v="636.22"/>
    <n v="11"/>
    <n v="46"/>
    <n v="57.838181818181823"/>
    <n v="24.596086956521741"/>
    <m/>
    <m/>
    <m/>
    <n v="33"/>
    <x v="7"/>
    <x v="1"/>
    <s v="2014-33"/>
    <x v="0"/>
  </r>
  <r>
    <s v="6-45"/>
    <d v="2014-08-13T00:00:00"/>
    <n v="1505.02"/>
    <n v="0"/>
    <n v="0"/>
    <n v="663.4"/>
    <n v="35"/>
    <n v="18.954285714285714"/>
    <n v="841.62"/>
    <n v="25"/>
    <n v="60"/>
    <n v="33.6648"/>
    <n v="25.083666666666666"/>
    <m/>
    <m/>
    <m/>
    <n v="33"/>
    <x v="7"/>
    <x v="2"/>
    <s v="2014-33"/>
    <x v="0"/>
  </r>
  <r>
    <s v="6-45"/>
    <d v="2014-08-14T00:00:00"/>
    <n v="1846.63"/>
    <n v="0"/>
    <n v="0"/>
    <n v="747.55"/>
    <n v="35"/>
    <n v="21.358571428571427"/>
    <n v="1099.08"/>
    <n v="25"/>
    <n v="60"/>
    <n v="43.963200000000001"/>
    <n v="30.777166666666666"/>
    <m/>
    <m/>
    <m/>
    <n v="33"/>
    <x v="7"/>
    <x v="3"/>
    <s v="2014-33"/>
    <x v="0"/>
  </r>
  <r>
    <s v="6-45"/>
    <d v="2014-08-15T00:00:00"/>
    <n v="1841.74"/>
    <n v="0"/>
    <n v="0"/>
    <n v="1020.15"/>
    <n v="44"/>
    <n v="23.185227272727271"/>
    <n v="821.59"/>
    <n v="16"/>
    <n v="60"/>
    <n v="51.349375000000002"/>
    <n v="30.695666666666668"/>
    <m/>
    <m/>
    <m/>
    <n v="33"/>
    <x v="7"/>
    <x v="4"/>
    <s v="2014-33"/>
    <x v="0"/>
  </r>
  <r>
    <s v="6-45"/>
    <d v="2014-08-16T00:00:00"/>
    <n v="2248.25"/>
    <n v="0"/>
    <n v="0"/>
    <n v="545.1"/>
    <n v="27"/>
    <n v="20.18888888888889"/>
    <n v="1703.15"/>
    <n v="18"/>
    <n v="45"/>
    <n v="94.619444444444454"/>
    <n v="49.961111111111109"/>
    <m/>
    <m/>
    <m/>
    <n v="33"/>
    <x v="7"/>
    <x v="5"/>
    <s v="2014-33"/>
    <x v="0"/>
  </r>
  <r>
    <m/>
    <d v="2014-08-17T00:00:00"/>
    <n v="8573.06"/>
    <n v="2076.29"/>
    <n v="10649.349999999999"/>
    <m/>
    <n v="176"/>
    <n v="16.305924122174122"/>
    <n v="5101.66"/>
    <n v="95"/>
    <n v="271"/>
    <n v="46.905833543771053"/>
    <n v="26.852283011272146"/>
    <m/>
    <m/>
    <m/>
    <n v="34"/>
    <x v="7"/>
    <x v="6"/>
    <s v="2014-34"/>
    <x v="0"/>
  </r>
  <r>
    <s v="6-46"/>
    <d v="2014-08-18T00:00:00"/>
    <n v="543.13"/>
    <n v="0"/>
    <n v="0"/>
    <n v="374.08"/>
    <n v="28"/>
    <n v="13.36"/>
    <n v="169.05"/>
    <n v="6"/>
    <n v="34"/>
    <n v="28.175000000000001"/>
    <n v="15.974411764705883"/>
    <m/>
    <m/>
    <m/>
    <n v="34"/>
    <x v="7"/>
    <x v="0"/>
    <s v="2014-34"/>
    <x v="0"/>
  </r>
  <r>
    <s v="6-46"/>
    <d v="2014-08-19T00:00:00"/>
    <n v="534.36"/>
    <n v="0"/>
    <n v="0"/>
    <n v="374.07"/>
    <n v="28"/>
    <n v="13.359642857142857"/>
    <n v="160.28"/>
    <n v="7"/>
    <n v="35"/>
    <n v="22.897142857142857"/>
    <n v="15.267142857142858"/>
    <m/>
    <m/>
    <m/>
    <n v="34"/>
    <x v="7"/>
    <x v="1"/>
    <s v="2014-34"/>
    <x v="0"/>
  </r>
  <r>
    <s v="6-46"/>
    <d v="2014-08-20T00:00:00"/>
    <n v="671.1"/>
    <n v="0"/>
    <n v="0"/>
    <n v="371"/>
    <n v="25"/>
    <n v="14.84"/>
    <n v="300.10000000000002"/>
    <n v="11"/>
    <n v="36"/>
    <n v="27.281818181818185"/>
    <n v="18.641666666666666"/>
    <m/>
    <m/>
    <m/>
    <n v="34"/>
    <x v="7"/>
    <x v="2"/>
    <s v="2014-34"/>
    <x v="0"/>
  </r>
  <r>
    <s v="6-46"/>
    <d v="2014-08-21T00:00:00"/>
    <n v="1463.13"/>
    <n v="0"/>
    <n v="0"/>
    <n v="425.45"/>
    <n v="29"/>
    <n v="14.670689655172414"/>
    <n v="1037.68"/>
    <n v="12"/>
    <n v="41"/>
    <n v="86.473333333333343"/>
    <n v="35.686097560975611"/>
    <m/>
    <m/>
    <m/>
    <n v="34"/>
    <x v="7"/>
    <x v="3"/>
    <s v="2014-34"/>
    <x v="0"/>
  </r>
  <r>
    <s v="6-46"/>
    <d v="2014-08-22T00:00:00"/>
    <n v="2219.2199999999998"/>
    <n v="0"/>
    <n v="0"/>
    <n v="1325.85"/>
    <n v="49"/>
    <n v="27.058163265306121"/>
    <n v="893.37"/>
    <n v="18"/>
    <n v="67"/>
    <n v="49.631666666666668"/>
    <n v="33.122686567164173"/>
    <m/>
    <m/>
    <m/>
    <n v="34"/>
    <x v="7"/>
    <x v="4"/>
    <s v="2014-34"/>
    <x v="0"/>
  </r>
  <r>
    <s v="6-46"/>
    <d v="2014-08-23T00:00:00"/>
    <n v="1021.95"/>
    <n v="0"/>
    <n v="0"/>
    <n v="494.7"/>
    <n v="21"/>
    <n v="23.557142857142857"/>
    <n v="527.25"/>
    <n v="8"/>
    <n v="29"/>
    <n v="65.90625"/>
    <n v="35.239655172413798"/>
    <m/>
    <m/>
    <m/>
    <n v="34"/>
    <x v="7"/>
    <x v="5"/>
    <s v="2014-34"/>
    <x v="0"/>
  </r>
  <r>
    <m/>
    <d v="2014-08-24T00:00:00"/>
    <n v="6452.89"/>
    <n v="1494.9"/>
    <n v="7947.7900000000009"/>
    <m/>
    <n v="180"/>
    <n v="17.807606439127373"/>
    <n v="3087.73"/>
    <n v="62"/>
    <n v="242"/>
    <n v="46.72753517316017"/>
    <n v="25.655276764844832"/>
    <m/>
    <m/>
    <m/>
    <n v="35"/>
    <x v="7"/>
    <x v="6"/>
    <s v="2014-35"/>
    <x v="0"/>
  </r>
  <r>
    <s v="6-47"/>
    <d v="2014-08-25T00:00:00"/>
    <n v="712.5"/>
    <n v="0"/>
    <n v="0"/>
    <n v="474.4"/>
    <n v="31"/>
    <n v="15.303225806451612"/>
    <n v="236.1"/>
    <n v="7"/>
    <n v="38"/>
    <n v="33.728571428571428"/>
    <n v="18.69736842105263"/>
    <m/>
    <m/>
    <m/>
    <n v="35"/>
    <x v="7"/>
    <x v="0"/>
    <s v="2014-35"/>
    <x v="0"/>
  </r>
  <r>
    <s v="6-47"/>
    <d v="2014-08-26T00:00:00"/>
    <n v="891.99"/>
    <n v="0"/>
    <n v="0"/>
    <n v="486.45"/>
    <n v="33"/>
    <n v="14.74090909090909"/>
    <n v="405.54"/>
    <n v="13"/>
    <n v="46"/>
    <n v="31.195384615384619"/>
    <n v="19.39108695652174"/>
    <m/>
    <m/>
    <m/>
    <n v="35"/>
    <x v="7"/>
    <x v="1"/>
    <s v="2014-35"/>
    <x v="0"/>
  </r>
  <r>
    <s v="6-47"/>
    <d v="2014-08-27T00:00:00"/>
    <n v="863.29"/>
    <n v="0"/>
    <n v="0"/>
    <n v="561.5"/>
    <n v="29"/>
    <n v="19.362068965517242"/>
    <n v="301.79000000000002"/>
    <n v="8"/>
    <n v="37"/>
    <n v="37.723750000000003"/>
    <n v="23.33216216216216"/>
    <m/>
    <m/>
    <m/>
    <n v="35"/>
    <x v="7"/>
    <x v="2"/>
    <s v="2014-35"/>
    <x v="0"/>
  </r>
  <r>
    <s v="6-47"/>
    <d v="2014-08-28T00:00:00"/>
    <n v="1245.25"/>
    <n v="0"/>
    <n v="0"/>
    <n v="518.6"/>
    <n v="33"/>
    <n v="15.715151515151517"/>
    <n v="726.65"/>
    <n v="17"/>
    <n v="50"/>
    <n v="42.744117647058822"/>
    <n v="24.905000000000001"/>
    <m/>
    <m/>
    <m/>
    <n v="35"/>
    <x v="7"/>
    <x v="3"/>
    <s v="2014-35"/>
    <x v="0"/>
  </r>
  <r>
    <s v="6-47"/>
    <d v="2014-08-29T00:00:00"/>
    <n v="1977.03"/>
    <n v="0"/>
    <n v="0"/>
    <n v="917.1"/>
    <n v="45"/>
    <n v="20.38"/>
    <n v="1059.93"/>
    <n v="22"/>
    <n v="67"/>
    <n v="48.178636363636365"/>
    <n v="29.507910447761198"/>
    <m/>
    <m/>
    <m/>
    <n v="35"/>
    <x v="7"/>
    <x v="4"/>
    <s v="2014-35"/>
    <x v="0"/>
  </r>
  <r>
    <s v="6-47"/>
    <d v="2014-08-30T00:00:00"/>
    <n v="733.6"/>
    <n v="0"/>
    <n v="0"/>
    <n v="273.05"/>
    <n v="16"/>
    <n v="17.065625000000001"/>
    <n v="460.55"/>
    <n v="14"/>
    <n v="30"/>
    <n v="32.896428571428572"/>
    <n v="24.453333333333333"/>
    <m/>
    <m/>
    <m/>
    <n v="35"/>
    <x v="7"/>
    <x v="5"/>
    <s v="2014-35"/>
    <x v="0"/>
  </r>
  <r>
    <m/>
    <d v="2014-08-31T00:00:00"/>
    <n v="6423.66"/>
    <n v="2033.86"/>
    <n v="8457.52"/>
    <m/>
    <n v="187"/>
    <n v="17.094496729671576"/>
    <n v="3190.5600000000004"/>
    <n v="81"/>
    <n v="268"/>
    <n v="37.744481437679973"/>
    <n v="23.381143553471844"/>
    <m/>
    <m/>
    <m/>
    <n v="36"/>
    <x v="7"/>
    <x v="6"/>
    <s v="2014-36"/>
    <x v="0"/>
  </r>
  <r>
    <s v="6-48"/>
    <d v="2014-09-01T00:00:00"/>
    <n v="1084.57"/>
    <n v="0"/>
    <n v="0"/>
    <n v="710.45"/>
    <n v="34"/>
    <n v="20.89558823529412"/>
    <n v="374.12"/>
    <n v="13"/>
    <n v="47"/>
    <n v="28.778461538461539"/>
    <n v="23.075957446808513"/>
    <m/>
    <m/>
    <m/>
    <n v="36"/>
    <x v="7"/>
    <x v="0"/>
    <s v="2014-36"/>
    <x v="0"/>
  </r>
  <r>
    <s v="6-48"/>
    <d v="2014-09-02T00:00:00"/>
    <n v="773.46"/>
    <n v="0"/>
    <n v="0"/>
    <n v="445.8"/>
    <n v="27"/>
    <n v="16.511111111111113"/>
    <n v="327.66000000000003"/>
    <n v="9"/>
    <n v="36"/>
    <n v="36.406666666666666"/>
    <n v="21.484999999999999"/>
    <m/>
    <m/>
    <m/>
    <n v="36"/>
    <x v="7"/>
    <x v="1"/>
    <s v="2014-36"/>
    <x v="0"/>
  </r>
  <r>
    <s v="6-48"/>
    <d v="2014-09-03T00:00:00"/>
    <n v="1200.18"/>
    <n v="0"/>
    <n v="0"/>
    <n v="563.9"/>
    <n v="33"/>
    <n v="17.087878787878786"/>
    <n v="636.28"/>
    <n v="8"/>
    <n v="41"/>
    <n v="79.534999999999997"/>
    <n v="29.272682926829265"/>
    <m/>
    <m/>
    <m/>
    <n v="36"/>
    <x v="7"/>
    <x v="2"/>
    <s v="2014-36"/>
    <x v="0"/>
  </r>
  <r>
    <s v="6-48"/>
    <d v="2014-09-04T00:00:00"/>
    <n v="1162.58"/>
    <n v="0"/>
    <n v="0"/>
    <n v="587.20000000000005"/>
    <n v="32"/>
    <n v="18.350000000000001"/>
    <n v="575.38"/>
    <n v="9"/>
    <n v="41"/>
    <n v="63.931111111111107"/>
    <n v="28.355609756097561"/>
    <m/>
    <m/>
    <m/>
    <n v="36"/>
    <x v="7"/>
    <x v="3"/>
    <s v="2014-36"/>
    <x v="0"/>
  </r>
  <r>
    <s v="6-48"/>
    <d v="2014-09-05T00:00:00"/>
    <n v="2578.21"/>
    <n v="0"/>
    <n v="0"/>
    <n v="1408.75"/>
    <n v="50"/>
    <n v="28.175000000000001"/>
    <n v="1169.46"/>
    <n v="20"/>
    <n v="70"/>
    <n v="58.472999999999999"/>
    <n v="36.831571428571429"/>
    <m/>
    <m/>
    <m/>
    <n v="36"/>
    <x v="7"/>
    <x v="4"/>
    <s v="2014-36"/>
    <x v="0"/>
  </r>
  <r>
    <s v="6-48"/>
    <d v="2014-09-06T00:00:00"/>
    <n v="1089.04"/>
    <n v="0"/>
    <n v="0"/>
    <n v="571.95000000000005"/>
    <n v="25"/>
    <n v="22.878"/>
    <n v="517.09"/>
    <n v="12"/>
    <n v="37"/>
    <n v="43.090833333333336"/>
    <n v="29.433513513513514"/>
    <m/>
    <m/>
    <m/>
    <n v="36"/>
    <x v="7"/>
    <x v="5"/>
    <s v="2014-36"/>
    <x v="0"/>
  </r>
  <r>
    <m/>
    <d v="2014-09-07T00:00:00"/>
    <n v="7888.04"/>
    <n v="1897.28"/>
    <n v="9785.32"/>
    <m/>
    <n v="201"/>
    <n v="20.649596355714003"/>
    <n v="3599.9900000000002"/>
    <n v="71"/>
    <n v="272"/>
    <n v="51.702512108262113"/>
    <n v="28.075722511970046"/>
    <m/>
    <m/>
    <m/>
    <n v="37"/>
    <x v="7"/>
    <x v="6"/>
    <s v="2014-37"/>
    <x v="0"/>
  </r>
  <r>
    <s v="6-49"/>
    <d v="2014-09-08T00:00:00"/>
    <n v="798.65"/>
    <n v="0"/>
    <n v="0"/>
    <n v="321.2"/>
    <n v="19"/>
    <n v="16.905263157894737"/>
    <n v="477.45"/>
    <n v="15"/>
    <n v="34"/>
    <n v="31.83"/>
    <n v="23.48970588235294"/>
    <m/>
    <m/>
    <m/>
    <n v="37"/>
    <x v="7"/>
    <x v="0"/>
    <s v="2014-37"/>
    <x v="0"/>
  </r>
  <r>
    <s v="6-49"/>
    <d v="2014-09-09T00:00:00"/>
    <n v="981.53"/>
    <n v="0"/>
    <n v="0"/>
    <n v="425.5"/>
    <n v="28"/>
    <n v="15.196428571428571"/>
    <n v="556.03"/>
    <n v="13"/>
    <n v="41"/>
    <n v="42.771538461538462"/>
    <n v="23.939756097560974"/>
    <m/>
    <m/>
    <m/>
    <n v="37"/>
    <x v="7"/>
    <x v="1"/>
    <s v="2014-37"/>
    <x v="0"/>
  </r>
  <r>
    <s v="6-49"/>
    <d v="2014-09-10T00:00:00"/>
    <n v="1071.19"/>
    <n v="0"/>
    <n v="0"/>
    <n v="722.05"/>
    <n v="32"/>
    <n v="22.564062499999999"/>
    <n v="394.14"/>
    <n v="10"/>
    <n v="42"/>
    <n v="39.414000000000001"/>
    <n v="26.575952380952383"/>
    <m/>
    <m/>
    <m/>
    <n v="37"/>
    <x v="7"/>
    <x v="2"/>
    <s v="2014-37"/>
    <x v="0"/>
  </r>
  <r>
    <s v="6-49"/>
    <d v="2014-09-11T00:00:00"/>
    <n v="1614.84"/>
    <n v="0"/>
    <n v="0"/>
    <n v="594.79999999999995"/>
    <n v="37"/>
    <n v="16.075675675675676"/>
    <n v="1020.04"/>
    <n v="16"/>
    <n v="53"/>
    <n v="63.752499999999998"/>
    <n v="30.468679245283017"/>
    <m/>
    <m/>
    <m/>
    <n v="37"/>
    <x v="7"/>
    <x v="3"/>
    <s v="2014-37"/>
    <x v="0"/>
  </r>
  <r>
    <s v="6-49"/>
    <d v="2014-09-12T00:00:00"/>
    <n v="2240.7199999999998"/>
    <n v="0"/>
    <n v="0"/>
    <n v="1197.8"/>
    <n v="48"/>
    <n v="24.954166666666666"/>
    <n v="1042.92"/>
    <n v="18"/>
    <n v="66"/>
    <n v="57.940000000000005"/>
    <n v="33.950303030303033"/>
    <m/>
    <m/>
    <m/>
    <n v="37"/>
    <x v="7"/>
    <x v="4"/>
    <s v="2014-37"/>
    <x v="0"/>
  </r>
  <r>
    <s v="6-49"/>
    <d v="2014-09-13T00:00:00"/>
    <n v="882.86"/>
    <n v="0"/>
    <n v="0"/>
    <n v="628.95000000000005"/>
    <n v="23"/>
    <n v="27.345652173913045"/>
    <n v="253.91"/>
    <n v="9"/>
    <n v="32"/>
    <n v="28.212222222222223"/>
    <n v="27.589375"/>
    <m/>
    <m/>
    <m/>
    <n v="37"/>
    <x v="7"/>
    <x v="5"/>
    <s v="2014-37"/>
    <x v="0"/>
  </r>
  <r>
    <m/>
    <d v="2014-09-14T00:00:00"/>
    <n v="7589.79"/>
    <n v="1933.1"/>
    <n v="9522.89"/>
    <m/>
    <n v="187"/>
    <n v="20.506874790929782"/>
    <n v="3744.49"/>
    <n v="81"/>
    <n v="268"/>
    <n v="43.986710113960122"/>
    <n v="27.668961939408721"/>
    <m/>
    <m/>
    <m/>
    <n v="38"/>
    <x v="7"/>
    <x v="6"/>
    <s v="2014-38"/>
    <x v="0"/>
  </r>
  <r>
    <s v="6-50"/>
    <d v="2014-09-15T00:00:00"/>
    <n v="990.98"/>
    <n v="0"/>
    <n v="0"/>
    <n v="547.79999999999995"/>
    <n v="32"/>
    <n v="17.118749999999999"/>
    <n v="443.18"/>
    <n v="13"/>
    <n v="45"/>
    <n v="34.090769230769233"/>
    <n v="22.021777777777778"/>
    <m/>
    <m/>
    <m/>
    <n v="38"/>
    <x v="7"/>
    <x v="0"/>
    <s v="2014-38"/>
    <x v="0"/>
  </r>
  <r>
    <s v="6-50"/>
    <d v="2014-09-16T00:00:00"/>
    <n v="762.98"/>
    <n v="0"/>
    <n v="0"/>
    <n v="357.35"/>
    <n v="21"/>
    <n v="17.016666666666669"/>
    <n v="405.64"/>
    <n v="15"/>
    <n v="36"/>
    <n v="27.042666666666666"/>
    <n v="21.194166666666668"/>
    <m/>
    <m/>
    <m/>
    <n v="38"/>
    <x v="7"/>
    <x v="1"/>
    <s v="2014-38"/>
    <x v="0"/>
  </r>
  <r>
    <s v="6-50"/>
    <d v="2014-09-17T00:00:00"/>
    <n v="1049.78"/>
    <n v="0"/>
    <n v="0"/>
    <n v="529.54999999999995"/>
    <n v="25"/>
    <n v="21.181999999999999"/>
    <n v="520.23"/>
    <n v="16"/>
    <n v="41"/>
    <n v="32.514375000000001"/>
    <n v="25.60439024390244"/>
    <m/>
    <m/>
    <m/>
    <n v="38"/>
    <x v="7"/>
    <x v="2"/>
    <s v="2014-38"/>
    <x v="0"/>
  </r>
  <r>
    <s v="6-50"/>
    <d v="2014-09-18T00:00:00"/>
    <n v="1811.15"/>
    <n v="0"/>
    <n v="0"/>
    <n v="483.05"/>
    <n v="33"/>
    <n v="14.637878787878789"/>
    <n v="1328.1"/>
    <n v="12"/>
    <n v="45"/>
    <n v="110.675"/>
    <n v="40.247777777777777"/>
    <m/>
    <m/>
    <m/>
    <n v="38"/>
    <x v="7"/>
    <x v="3"/>
    <s v="2014-38"/>
    <x v="0"/>
  </r>
  <r>
    <s v="6-50"/>
    <d v="2014-09-19T00:00:00"/>
    <n v="1782.71"/>
    <n v="0"/>
    <n v="0"/>
    <n v="1192.8499999999999"/>
    <n v="39"/>
    <n v="30.585897435897433"/>
    <n v="589.86"/>
    <n v="11"/>
    <n v="50"/>
    <n v="53.623636363636365"/>
    <n v="35.654200000000003"/>
    <m/>
    <m/>
    <m/>
    <n v="38"/>
    <x v="7"/>
    <x v="4"/>
    <s v="2014-38"/>
    <x v="0"/>
  </r>
  <r>
    <s v="6-50"/>
    <d v="2014-09-20T00:00:00"/>
    <n v="859.59"/>
    <n v="0"/>
    <n v="0"/>
    <n v="164.9"/>
    <n v="11"/>
    <n v="14.990909090909092"/>
    <n v="649.69000000000005"/>
    <n v="13"/>
    <n v="24"/>
    <n v="49.976153846153849"/>
    <n v="33.941250000000004"/>
    <m/>
    <m/>
    <m/>
    <n v="38"/>
    <x v="7"/>
    <x v="5"/>
    <s v="2014-38"/>
    <x v="0"/>
  </r>
  <r>
    <m/>
    <d v="2014-09-21T00:00:00"/>
    <n v="7257.19"/>
    <n v="2626.62"/>
    <n v="9883.81"/>
    <m/>
    <n v="161"/>
    <n v="19.25535033022533"/>
    <n v="3936.7"/>
    <n v="80"/>
    <n v="241"/>
    <n v="51.320433517871017"/>
    <n v="29.777260411020777"/>
    <m/>
    <m/>
    <m/>
    <n v="39"/>
    <x v="7"/>
    <x v="6"/>
    <s v="2014-39"/>
    <x v="0"/>
  </r>
  <r>
    <s v="6-51"/>
    <d v="2014-09-22T00:00:00"/>
    <n v="656.59"/>
    <n v="0"/>
    <n v="0"/>
    <n v="383.25"/>
    <n v="27"/>
    <n v="14.194444444444445"/>
    <n v="273.33999999999997"/>
    <n v="6"/>
    <n v="33"/>
    <n v="45.556666666666665"/>
    <n v="19.896666666666665"/>
    <m/>
    <m/>
    <m/>
    <n v="39"/>
    <x v="7"/>
    <x v="0"/>
    <s v="2014-39"/>
    <x v="0"/>
  </r>
  <r>
    <s v="6-51"/>
    <d v="2014-09-23T00:00:00"/>
    <n v="600.58000000000004"/>
    <n v="0"/>
    <n v="0"/>
    <n v="307.89999999999998"/>
    <n v="28"/>
    <n v="10.99642857142857"/>
    <n v="292.68"/>
    <n v="12"/>
    <n v="40"/>
    <n v="24.39"/>
    <n v="15.014499999999998"/>
    <m/>
    <m/>
    <m/>
    <n v="39"/>
    <x v="7"/>
    <x v="1"/>
    <s v="2014-39"/>
    <x v="0"/>
  </r>
  <r>
    <s v="6-51"/>
    <d v="2014-09-24T00:00:00"/>
    <n v="720.09"/>
    <n v="0"/>
    <n v="0"/>
    <n v="343.8"/>
    <n v="23"/>
    <n v="14.947826086956523"/>
    <n v="376.29"/>
    <n v="10"/>
    <n v="33"/>
    <n v="37.629000000000005"/>
    <n v="21.82090909090909"/>
    <m/>
    <m/>
    <m/>
    <n v="39"/>
    <x v="7"/>
    <x v="2"/>
    <s v="2014-39"/>
    <x v="0"/>
  </r>
  <r>
    <s v="6-51"/>
    <d v="2014-09-25T00:00:00"/>
    <n v="1548.1"/>
    <n v="0"/>
    <n v="0"/>
    <n v="1389.5"/>
    <n v="37"/>
    <n v="37.554054054054056"/>
    <n v="158.6"/>
    <n v="8"/>
    <n v="45"/>
    <n v="19.824999999999999"/>
    <n v="34.402222222222221"/>
    <m/>
    <m/>
    <m/>
    <n v="39"/>
    <x v="7"/>
    <x v="3"/>
    <s v="2014-39"/>
    <x v="0"/>
  </r>
  <r>
    <s v="6-51"/>
    <d v="2014-09-26T00:00:00"/>
    <n v="3117.71"/>
    <n v="0"/>
    <n v="0"/>
    <n v="1286.05"/>
    <n v="39"/>
    <n v="32.975641025641025"/>
    <n v="1831.66"/>
    <n v="16"/>
    <n v="55"/>
    <n v="114.47875000000001"/>
    <n v="56.685636363636362"/>
    <m/>
    <m/>
    <m/>
    <n v="39"/>
    <x v="7"/>
    <x v="4"/>
    <s v="2014-39"/>
    <x v="0"/>
  </r>
  <r>
    <s v="6-51"/>
    <d v="2014-09-27T00:00:00"/>
    <n v="826.74"/>
    <n v="0"/>
    <n v="0"/>
    <n v="404"/>
    <n v="25"/>
    <n v="16.16"/>
    <n v="422.74"/>
    <n v="11"/>
    <n v="36"/>
    <n v="38.43090909090909"/>
    <n v="22.965"/>
    <m/>
    <m/>
    <m/>
    <n v="39"/>
    <x v="7"/>
    <x v="5"/>
    <s v="2014-39"/>
    <x v="0"/>
  </r>
  <r>
    <m/>
    <d v="2014-09-28T00:00:00"/>
    <n v="7469.8099999999995"/>
    <n v="1585.17"/>
    <n v="9054.98"/>
    <m/>
    <n v="179"/>
    <n v="21.138065697087438"/>
    <n v="3355.3099999999995"/>
    <n v="63"/>
    <n v="242"/>
    <n v="46.718387626262626"/>
    <n v="28.464155723905723"/>
    <m/>
    <m/>
    <m/>
    <n v="40"/>
    <x v="7"/>
    <x v="6"/>
    <s v="2014-40"/>
    <x v="0"/>
  </r>
  <r>
    <s v="6-52"/>
    <d v="2014-09-29T00:00:00"/>
    <n v="815.21"/>
    <n v="0"/>
    <n v="0"/>
    <n v="281.95"/>
    <n v="22"/>
    <n v="12.81590909090909"/>
    <n v="533.26"/>
    <n v="12"/>
    <n v="34"/>
    <n v="44.438333333333333"/>
    <n v="23.976764705882353"/>
    <m/>
    <m/>
    <m/>
    <n v="40"/>
    <x v="7"/>
    <x v="0"/>
    <s v="2014-40"/>
    <x v="0"/>
  </r>
  <r>
    <s v="6-52"/>
    <d v="2014-09-30T00:00:00"/>
    <n v="827.54"/>
    <n v="0"/>
    <n v="0"/>
    <n v="631.04999999999995"/>
    <n v="35"/>
    <n v="18.029999999999998"/>
    <n v="196.49"/>
    <n v="9"/>
    <n v="44"/>
    <n v="21.832222222222224"/>
    <n v="18.807727272727274"/>
    <m/>
    <m/>
    <m/>
    <n v="40"/>
    <x v="7"/>
    <x v="1"/>
    <s v="2014-40"/>
    <x v="0"/>
  </r>
  <r>
    <s v="6-52"/>
    <d v="2014-10-01T00:00:00"/>
    <n v="802.29"/>
    <n v="0"/>
    <n v="0"/>
    <n v="529.1"/>
    <n v="30"/>
    <n v="17.636666666666667"/>
    <n v="273.19"/>
    <n v="10"/>
    <n v="40"/>
    <n v="27.318999999999999"/>
    <n v="20.05725"/>
    <m/>
    <m/>
    <m/>
    <n v="40"/>
    <x v="7"/>
    <x v="2"/>
    <s v="2014-40"/>
    <x v="0"/>
  </r>
  <r>
    <s v="6-52"/>
    <d v="2014-10-02T00:00:00"/>
    <n v="1096.1199999999999"/>
    <n v="0"/>
    <n v="0"/>
    <n v="548.6"/>
    <n v="32"/>
    <n v="17.143750000000001"/>
    <n v="547.52"/>
    <n v="12"/>
    <n v="44"/>
    <n v="45.626666666666665"/>
    <n v="24.91181818181818"/>
    <m/>
    <m/>
    <m/>
    <n v="40"/>
    <x v="7"/>
    <x v="3"/>
    <s v="2014-40"/>
    <x v="0"/>
  </r>
  <r>
    <s v="6-52"/>
    <d v="2014-10-03T00:00:00"/>
    <n v="1773.94"/>
    <n v="0"/>
    <n v="0"/>
    <n v="865.45"/>
    <n v="40"/>
    <n v="21.63625"/>
    <n v="908.49"/>
    <n v="18"/>
    <n v="58"/>
    <n v="50.471666666666664"/>
    <n v="30.585172413793103"/>
    <m/>
    <m/>
    <m/>
    <n v="40"/>
    <x v="7"/>
    <x v="4"/>
    <s v="2014-40"/>
    <x v="0"/>
  </r>
  <r>
    <s v="6-52"/>
    <d v="2014-10-04T00:00:00"/>
    <n v="1645.5"/>
    <n v="0"/>
    <n v="0"/>
    <n v="1157.5"/>
    <n v="38"/>
    <n v="30.460526315789473"/>
    <n v="488.44"/>
    <n v="8"/>
    <n v="46"/>
    <n v="61.055"/>
    <n v="35.781304347826087"/>
    <m/>
    <m/>
    <m/>
    <n v="40"/>
    <x v="7"/>
    <x v="5"/>
    <s v="2014-40"/>
    <x v="0"/>
  </r>
  <r>
    <m/>
    <d v="2014-10-05T00:00:00"/>
    <n v="6960.6"/>
    <n v="2016.23"/>
    <n v="8976.83"/>
    <m/>
    <n v="197"/>
    <n v="19.620517012227538"/>
    <n v="2947.39"/>
    <n v="69"/>
    <n v="266"/>
    <n v="41.790481481481486"/>
    <n v="25.686672820341162"/>
    <m/>
    <m/>
    <m/>
    <n v="41"/>
    <x v="7"/>
    <x v="6"/>
    <s v="2014-41"/>
    <x v="0"/>
  </r>
  <r>
    <s v="7-01"/>
    <d v="2014-10-06T00:00:00"/>
    <n v="0"/>
    <n v="0"/>
    <n v="0"/>
    <n v="0"/>
    <n v="0"/>
    <n v="0"/>
    <n v="0"/>
    <n v="0"/>
    <n v="0"/>
    <n v="0"/>
    <n v="0"/>
    <s v="LABOUR DAY"/>
    <m/>
    <m/>
    <n v="41"/>
    <x v="7"/>
    <x v="0"/>
    <s v="2014-41"/>
    <x v="0"/>
  </r>
  <r>
    <s v="7-01"/>
    <d v="2014-10-07T00:00:00"/>
    <n v="737.07"/>
    <n v="0"/>
    <n v="0"/>
    <n v="440.3"/>
    <n v="35"/>
    <n v="12.58"/>
    <n v="296.98"/>
    <n v="11"/>
    <n v="46"/>
    <n v="26.99818181818182"/>
    <n v="16.027826086956519"/>
    <m/>
    <m/>
    <m/>
    <n v="41"/>
    <x v="7"/>
    <x v="1"/>
    <s v="2014-41"/>
    <x v="0"/>
  </r>
  <r>
    <s v="7-01"/>
    <d v="2014-10-08T00:00:00"/>
    <n v="661.09"/>
    <n v="0"/>
    <n v="0"/>
    <n v="348.75"/>
    <n v="27"/>
    <n v="12.916666666666666"/>
    <n v="312.33999999999997"/>
    <n v="12"/>
    <n v="39"/>
    <n v="26.028333333333332"/>
    <n v="16.951025641025637"/>
    <m/>
    <m/>
    <m/>
    <n v="41"/>
    <x v="7"/>
    <x v="2"/>
    <s v="2014-41"/>
    <x v="0"/>
  </r>
  <r>
    <s v="7-01"/>
    <d v="2014-10-09T00:00:00"/>
    <n v="1175.28"/>
    <n v="0"/>
    <n v="0"/>
    <n v="540.65"/>
    <n v="27"/>
    <n v="20.024074074074072"/>
    <n v="634.63"/>
    <n v="11"/>
    <n v="38"/>
    <n v="57.693636363636365"/>
    <n v="30.928421052631577"/>
    <m/>
    <m/>
    <m/>
    <n v="41"/>
    <x v="7"/>
    <x v="3"/>
    <s v="2014-41"/>
    <x v="0"/>
  </r>
  <r>
    <s v="7-01"/>
    <d v="2014-10-10T00:00:00"/>
    <n v="2837.63"/>
    <n v="0"/>
    <n v="0"/>
    <n v="1507.15"/>
    <n v="46"/>
    <n v="32.764130434782608"/>
    <n v="1330.48"/>
    <n v="23"/>
    <n v="69"/>
    <n v="57.846956521739131"/>
    <n v="41.12507246376812"/>
    <m/>
    <m/>
    <m/>
    <n v="41"/>
    <x v="7"/>
    <x v="4"/>
    <s v="2014-41"/>
    <x v="0"/>
  </r>
  <r>
    <s v="7-01"/>
    <d v="2014-10-11T00:00:00"/>
    <n v="1243.98"/>
    <n v="0"/>
    <n v="0"/>
    <n v="402.5"/>
    <n v="20"/>
    <n v="20.125"/>
    <n v="841.48"/>
    <n v="15"/>
    <n v="35"/>
    <n v="56.098666666666666"/>
    <n v="35.542285714285718"/>
    <m/>
    <m/>
    <m/>
    <n v="41"/>
    <x v="7"/>
    <x v="5"/>
    <s v="2014-41"/>
    <x v="0"/>
  </r>
  <r>
    <m/>
    <d v="2014-10-12T00:00:00"/>
    <n v="6655.0499999999993"/>
    <n v="1543.41"/>
    <n v="8198.4599999999991"/>
    <m/>
    <n v="155"/>
    <n v="16.401645195920555"/>
    <n v="3415.91"/>
    <n v="72"/>
    <n v="227"/>
    <n v="37.444295783926222"/>
    <n v="23.429105159777929"/>
    <m/>
    <m/>
    <m/>
    <n v="42"/>
    <x v="7"/>
    <x v="6"/>
    <s v="2014-42"/>
    <x v="0"/>
  </r>
  <r>
    <s v="7-02"/>
    <d v="2014-10-13T00:00:00"/>
    <n v="874.65"/>
    <n v="0"/>
    <n v="0"/>
    <n v="468.45"/>
    <n v="27"/>
    <n v="17.349999999999998"/>
    <n v="406.2"/>
    <n v="13"/>
    <n v="40"/>
    <n v="31.246153846153845"/>
    <n v="21.866250000000001"/>
    <m/>
    <m/>
    <m/>
    <n v="42"/>
    <x v="7"/>
    <x v="0"/>
    <s v="2014-42"/>
    <x v="0"/>
  </r>
  <r>
    <s v="7-02"/>
    <d v="2014-10-14T00:00:00"/>
    <n v="624.11"/>
    <n v="0"/>
    <n v="0"/>
    <n v="446.35"/>
    <n v="28"/>
    <n v="15.94107142857143"/>
    <n v="167.76"/>
    <n v="6"/>
    <n v="34"/>
    <n v="27.959999999999997"/>
    <n v="18.062058823529412"/>
    <m/>
    <m/>
    <m/>
    <n v="42"/>
    <x v="7"/>
    <x v="1"/>
    <s v="2014-42"/>
    <x v="0"/>
  </r>
  <r>
    <s v="7-02"/>
    <d v="2014-10-15T00:00:00"/>
    <n v="813.56"/>
    <n v="0"/>
    <n v="0"/>
    <n v="481.9"/>
    <n v="33"/>
    <n v="14.603030303030302"/>
    <n v="331.66"/>
    <n v="10"/>
    <n v="43"/>
    <n v="33.166000000000004"/>
    <n v="18.919999999999998"/>
    <m/>
    <m/>
    <m/>
    <n v="42"/>
    <x v="7"/>
    <x v="2"/>
    <s v="2014-42"/>
    <x v="0"/>
  </r>
  <r>
    <s v="7-02"/>
    <d v="2014-10-16T00:00:00"/>
    <n v="1910.53"/>
    <n v="0"/>
    <n v="0"/>
    <n v="610.79999999999995"/>
    <n v="34"/>
    <n v="17.964705882352941"/>
    <n v="1300.73"/>
    <n v="15"/>
    <n v="49"/>
    <n v="86.715333333333334"/>
    <n v="39.010816326530609"/>
    <m/>
    <m/>
    <m/>
    <n v="42"/>
    <x v="7"/>
    <x v="3"/>
    <s v="2014-42"/>
    <x v="0"/>
  </r>
  <r>
    <s v="7-02"/>
    <d v="2014-10-17T00:00:00"/>
    <n v="1559.21"/>
    <n v="0"/>
    <n v="0"/>
    <n v="850.2"/>
    <n v="29"/>
    <n v="29.317241379310346"/>
    <n v="709.01"/>
    <n v="17"/>
    <n v="46"/>
    <n v="41.706470588235291"/>
    <n v="33.895869565217389"/>
    <m/>
    <m/>
    <m/>
    <n v="42"/>
    <x v="7"/>
    <x v="4"/>
    <s v="2014-42"/>
    <x v="0"/>
  </r>
  <r>
    <s v="7-02"/>
    <d v="2014-10-18T00:00:00"/>
    <n v="741.81"/>
    <n v="0"/>
    <n v="0"/>
    <n v="380.55"/>
    <n v="20"/>
    <n v="19.0275"/>
    <n v="361.26"/>
    <n v="6"/>
    <n v="26"/>
    <n v="60.21"/>
    <n v="28.531153846153845"/>
    <m/>
    <m/>
    <m/>
    <n v="42"/>
    <x v="7"/>
    <x v="5"/>
    <s v="2014-42"/>
    <x v="0"/>
  </r>
  <r>
    <m/>
    <d v="2014-10-19T00:00:00"/>
    <n v="6523.869999999999"/>
    <n v="1529.56"/>
    <n v="8053.4299999999985"/>
    <m/>
    <n v="171"/>
    <n v="19.033924832210836"/>
    <n v="3276.6200000000008"/>
    <n v="67"/>
    <n v="238"/>
    <n v="46.833992961287073"/>
    <n v="26.714358093571875"/>
    <m/>
    <m/>
    <m/>
    <n v="43"/>
    <x v="7"/>
    <x v="6"/>
    <s v="2014-43"/>
    <x v="0"/>
  </r>
  <r>
    <s v="7-03"/>
    <d v="2014-10-20T00:00:00"/>
    <n v="538.84"/>
    <n v="0"/>
    <n v="0"/>
    <n v="271.25"/>
    <n v="15"/>
    <n v="18.083333333333332"/>
    <n v="267.58999999999997"/>
    <n v="12"/>
    <n v="27"/>
    <n v="22.299166666666665"/>
    <n v="19.957037037037033"/>
    <m/>
    <m/>
    <m/>
    <n v="43"/>
    <x v="7"/>
    <x v="0"/>
    <s v="2014-43"/>
    <x v="0"/>
  </r>
  <r>
    <s v="7-03"/>
    <d v="2014-10-21T00:00:00"/>
    <n v="826.6"/>
    <n v="0"/>
    <n v="0"/>
    <n v="557.70000000000005"/>
    <n v="24"/>
    <n v="23.237500000000001"/>
    <n v="268.89999999999998"/>
    <n v="10"/>
    <n v="34"/>
    <n v="26.889999999999997"/>
    <n v="24.311764705882354"/>
    <m/>
    <m/>
    <m/>
    <n v="43"/>
    <x v="7"/>
    <x v="1"/>
    <s v="2014-43"/>
    <x v="0"/>
  </r>
  <r>
    <s v="7-03"/>
    <d v="2014-10-22T00:00:00"/>
    <n v="841.9"/>
    <n v="0"/>
    <n v="0"/>
    <n v="324.55"/>
    <n v="21"/>
    <n v="15.454761904761906"/>
    <n v="517.35"/>
    <n v="12"/>
    <n v="33"/>
    <n v="43.112500000000004"/>
    <n v="25.512121212121215"/>
    <m/>
    <m/>
    <m/>
    <n v="43"/>
    <x v="7"/>
    <x v="2"/>
    <s v="2014-43"/>
    <x v="0"/>
  </r>
  <r>
    <s v="7-03"/>
    <d v="2014-10-23T00:00:00"/>
    <n v="1591.86"/>
    <n v="0"/>
    <n v="0"/>
    <n v="545.54999999999995"/>
    <n v="29"/>
    <n v="18.812068965517241"/>
    <n v="1046.31"/>
    <n v="10"/>
    <n v="39"/>
    <n v="104.631"/>
    <n v="40.816923076923075"/>
    <m/>
    <m/>
    <m/>
    <n v="43"/>
    <x v="7"/>
    <x v="3"/>
    <s v="2014-43"/>
    <x v="0"/>
  </r>
  <r>
    <s v="7-03"/>
    <d v="2014-10-24T00:00:00"/>
    <n v="1951.32"/>
    <n v="0"/>
    <n v="0"/>
    <n v="1314.75"/>
    <n v="40"/>
    <n v="32.868749999999999"/>
    <n v="636.57000000000005"/>
    <n v="15"/>
    <n v="55"/>
    <n v="42.438000000000002"/>
    <n v="35.478545454545454"/>
    <m/>
    <m/>
    <m/>
    <n v="43"/>
    <x v="7"/>
    <x v="4"/>
    <s v="2014-43"/>
    <x v="0"/>
  </r>
  <r>
    <s v="7-03"/>
    <d v="2014-10-25T00:00:00"/>
    <n v="667.22"/>
    <n v="0"/>
    <n v="0"/>
    <n v="262.64999999999998"/>
    <n v="21"/>
    <n v="12.507142857142856"/>
    <n v="404.57"/>
    <n v="9"/>
    <n v="30"/>
    <n v="44.952222222222218"/>
    <n v="22.240666666666666"/>
    <m/>
    <m/>
    <m/>
    <n v="43"/>
    <x v="7"/>
    <x v="5"/>
    <s v="2014-43"/>
    <x v="0"/>
  </r>
  <r>
    <m/>
    <d v="2014-10-26T00:00:00"/>
    <n v="6417.74"/>
    <n v="1791.8"/>
    <n v="8209.5399999999991"/>
    <m/>
    <n v="150"/>
    <n v="20.16059284345922"/>
    <n v="3141.2900000000004"/>
    <n v="68"/>
    <n v="218"/>
    <n v="47.38714814814815"/>
    <n v="28.052843025529299"/>
    <m/>
    <m/>
    <m/>
    <n v="44"/>
    <x v="7"/>
    <x v="6"/>
    <s v="2014-44"/>
    <x v="0"/>
  </r>
  <r>
    <s v="7-04"/>
    <d v="2014-10-27T00:00:00"/>
    <n v="568.29999999999995"/>
    <n v="0"/>
    <n v="0"/>
    <n v="185.95"/>
    <n v="11"/>
    <n v="16.904545454545453"/>
    <n v="382.35"/>
    <n v="8"/>
    <n v="19"/>
    <n v="47.793750000000003"/>
    <n v="29.910526315789472"/>
    <m/>
    <m/>
    <m/>
    <n v="44"/>
    <x v="7"/>
    <x v="0"/>
    <s v="2014-44"/>
    <x v="0"/>
  </r>
  <r>
    <s v="7-04"/>
    <d v="2014-10-28T00:00:00"/>
    <n v="777.13"/>
    <n v="0"/>
    <n v="0"/>
    <n v="609.9"/>
    <n v="27"/>
    <n v="22.588888888888889"/>
    <n v="167.23"/>
    <n v="8"/>
    <n v="35"/>
    <n v="20.903749999999999"/>
    <n v="22.203714285714284"/>
    <m/>
    <m/>
    <m/>
    <n v="44"/>
    <x v="7"/>
    <x v="1"/>
    <s v="2014-44"/>
    <x v="0"/>
  </r>
  <r>
    <s v="7-04"/>
    <d v="2014-10-29T00:00:00"/>
    <n v="903.26"/>
    <n v="0"/>
    <n v="0"/>
    <n v="504.25"/>
    <n v="26"/>
    <n v="19.39423076923077"/>
    <n v="399.01"/>
    <n v="11"/>
    <n v="37"/>
    <n v="36.273636363636363"/>
    <n v="24.412432432432432"/>
    <m/>
    <m/>
    <m/>
    <n v="44"/>
    <x v="7"/>
    <x v="2"/>
    <s v="2014-44"/>
    <x v="0"/>
  </r>
  <r>
    <s v="7-04"/>
    <d v="2014-10-30T00:00:00"/>
    <n v="1161.0999999999999"/>
    <n v="0"/>
    <n v="0"/>
    <n v="405.25"/>
    <n v="24"/>
    <n v="16.885416666666668"/>
    <n v="755.85"/>
    <n v="12"/>
    <n v="36"/>
    <n v="62.987500000000004"/>
    <n v="32.252777777777773"/>
    <m/>
    <m/>
    <m/>
    <n v="44"/>
    <x v="7"/>
    <x v="3"/>
    <s v="2014-44"/>
    <x v="0"/>
  </r>
  <r>
    <s v="7-04"/>
    <d v="2014-10-31T00:00:00"/>
    <n v="897.6"/>
    <n v="0"/>
    <n v="0"/>
    <n v="511.35"/>
    <n v="29"/>
    <n v="17.632758620689657"/>
    <n v="386.25"/>
    <n v="14"/>
    <n v="43"/>
    <n v="27.589285714285715"/>
    <n v="20.874418604651165"/>
    <m/>
    <m/>
    <m/>
    <n v="44"/>
    <x v="7"/>
    <x v="4"/>
    <s v="2014-44"/>
    <x v="0"/>
  </r>
  <r>
    <s v="7-04"/>
    <d v="2014-11-01T00:00:00"/>
    <n v="799.58"/>
    <n v="0"/>
    <n v="0"/>
    <n v="329.35"/>
    <n v="20"/>
    <n v="16.467500000000001"/>
    <n v="470.23"/>
    <n v="15"/>
    <n v="35"/>
    <n v="31.348666666666666"/>
    <n v="22.845142857142857"/>
    <m/>
    <m/>
    <m/>
    <n v="44"/>
    <x v="7"/>
    <x v="5"/>
    <s v="2014-44"/>
    <x v="0"/>
  </r>
  <r>
    <m/>
    <d v="2014-11-02T00:00:00"/>
    <n v="5106.9699999999993"/>
    <n v="2166.77"/>
    <n v="7273.74"/>
    <m/>
    <n v="137"/>
    <n v="18.312223400003575"/>
    <n v="2560.92"/>
    <n v="68"/>
    <n v="205"/>
    <n v="37.816098124098126"/>
    <n v="25.416502045584664"/>
    <m/>
    <m/>
    <m/>
    <n v="45"/>
    <x v="7"/>
    <x v="6"/>
    <s v="2014-45"/>
    <x v="0"/>
  </r>
  <r>
    <s v="7-05"/>
    <d v="2014-11-03T00:00:00"/>
    <n v="0"/>
    <n v="0"/>
    <n v="0"/>
    <n v="0"/>
    <n v="0"/>
    <n v="0"/>
    <n v="0"/>
    <n v="0"/>
    <n v="0"/>
    <n v="0"/>
    <n v="0"/>
    <m/>
    <m/>
    <m/>
    <n v="45"/>
    <x v="7"/>
    <x v="0"/>
    <s v="2014-45"/>
    <x v="0"/>
  </r>
  <r>
    <s v="7-05"/>
    <d v="2014-11-04T00:00:00"/>
    <n v="0"/>
    <n v="0"/>
    <n v="0"/>
    <n v="0"/>
    <n v="0"/>
    <n v="0"/>
    <n v="0"/>
    <n v="0"/>
    <n v="0"/>
    <n v="0"/>
    <n v="0"/>
    <m/>
    <m/>
    <m/>
    <n v="45"/>
    <x v="7"/>
    <x v="1"/>
    <s v="2014-45"/>
    <x v="0"/>
  </r>
  <r>
    <s v="7-05"/>
    <d v="2014-11-05T00:00:00"/>
    <n v="0"/>
    <n v="0"/>
    <n v="0"/>
    <n v="0"/>
    <n v="0"/>
    <n v="0"/>
    <n v="0"/>
    <n v="0"/>
    <n v="0"/>
    <n v="0"/>
    <n v="0"/>
    <m/>
    <m/>
    <m/>
    <n v="45"/>
    <x v="7"/>
    <x v="2"/>
    <s v="2014-45"/>
    <x v="0"/>
  </r>
  <r>
    <s v="7-05"/>
    <d v="2014-11-06T00:00:00"/>
    <n v="0"/>
    <n v="0"/>
    <n v="0"/>
    <n v="0"/>
    <n v="0"/>
    <n v="0"/>
    <n v="0"/>
    <n v="0"/>
    <n v="0"/>
    <n v="0"/>
    <n v="0"/>
    <m/>
    <m/>
    <m/>
    <n v="45"/>
    <x v="7"/>
    <x v="3"/>
    <s v="2014-45"/>
    <x v="0"/>
  </r>
  <r>
    <s v="7-05"/>
    <d v="2014-11-07T00:00:00"/>
    <n v="0"/>
    <n v="0"/>
    <n v="0"/>
    <n v="0"/>
    <n v="0"/>
    <n v="0"/>
    <n v="0"/>
    <n v="0"/>
    <n v="0"/>
    <n v="0"/>
    <n v="0"/>
    <m/>
    <m/>
    <m/>
    <n v="45"/>
    <x v="7"/>
    <x v="4"/>
    <s v="2014-45"/>
    <x v="0"/>
  </r>
  <r>
    <s v="7-05"/>
    <d v="2014-11-08T00:00:00"/>
    <n v="0"/>
    <n v="0"/>
    <n v="0"/>
    <n v="0"/>
    <n v="0"/>
    <n v="0"/>
    <n v="0"/>
    <n v="0"/>
    <n v="0"/>
    <n v="0"/>
    <n v="0"/>
    <m/>
    <m/>
    <m/>
    <n v="45"/>
    <x v="7"/>
    <x v="5"/>
    <s v="2014-45"/>
    <x v="0"/>
  </r>
  <r>
    <m/>
    <d v="2014-11-09T00:00:00"/>
    <n v="0"/>
    <m/>
    <n v="0"/>
    <m/>
    <n v="0"/>
    <n v="0"/>
    <n v="0"/>
    <n v="0"/>
    <n v="0"/>
    <n v="0"/>
    <n v="0"/>
    <m/>
    <m/>
    <m/>
    <n v="46"/>
    <x v="7"/>
    <x v="6"/>
    <s v="2014-46"/>
    <x v="0"/>
  </r>
  <r>
    <s v="7-06"/>
    <d v="2014-11-10T00:00:00"/>
    <n v="0"/>
    <n v="0"/>
    <n v="0"/>
    <n v="0"/>
    <n v="0"/>
    <n v="0"/>
    <n v="0"/>
    <n v="0"/>
    <n v="0"/>
    <n v="0"/>
    <n v="0"/>
    <m/>
    <m/>
    <m/>
    <n v="46"/>
    <x v="7"/>
    <x v="0"/>
    <s v="2014-46"/>
    <x v="0"/>
  </r>
  <r>
    <s v="7-06"/>
    <d v="2014-11-11T00:00:00"/>
    <n v="0"/>
    <n v="0"/>
    <n v="0"/>
    <n v="0"/>
    <n v="0"/>
    <n v="0"/>
    <n v="0"/>
    <n v="0"/>
    <n v="0"/>
    <n v="0"/>
    <n v="0"/>
    <m/>
    <m/>
    <m/>
    <n v="46"/>
    <x v="7"/>
    <x v="1"/>
    <s v="2014-46"/>
    <x v="0"/>
  </r>
  <r>
    <s v="7-06"/>
    <d v="2014-11-12T00:00:00"/>
    <n v="0"/>
    <n v="0"/>
    <n v="0"/>
    <n v="0"/>
    <n v="0"/>
    <n v="0"/>
    <n v="0"/>
    <n v="0"/>
    <n v="0"/>
    <n v="0"/>
    <n v="0"/>
    <m/>
    <m/>
    <m/>
    <n v="46"/>
    <x v="7"/>
    <x v="2"/>
    <s v="2014-46"/>
    <x v="0"/>
  </r>
  <r>
    <s v="7-06"/>
    <d v="2014-11-13T00:00:00"/>
    <n v="0"/>
    <n v="0"/>
    <n v="0"/>
    <n v="0"/>
    <n v="0"/>
    <n v="0"/>
    <n v="0"/>
    <n v="0"/>
    <n v="0"/>
    <n v="0"/>
    <n v="0"/>
    <m/>
    <m/>
    <m/>
    <n v="46"/>
    <x v="7"/>
    <x v="3"/>
    <s v="2014-46"/>
    <x v="0"/>
  </r>
  <r>
    <s v="7-06"/>
    <d v="2014-11-14T00:00:00"/>
    <n v="0"/>
    <n v="0"/>
    <n v="0"/>
    <n v="0"/>
    <n v="0"/>
    <n v="0"/>
    <n v="0"/>
    <n v="0"/>
    <n v="0"/>
    <n v="0"/>
    <n v="0"/>
    <m/>
    <m/>
    <m/>
    <n v="46"/>
    <x v="7"/>
    <x v="4"/>
    <s v="2014-46"/>
    <x v="0"/>
  </r>
  <r>
    <s v="7-06"/>
    <d v="2014-11-15T00:00:00"/>
    <n v="0"/>
    <n v="0"/>
    <n v="0"/>
    <n v="0"/>
    <n v="0"/>
    <n v="0"/>
    <n v="0"/>
    <n v="0"/>
    <n v="0"/>
    <n v="0"/>
    <n v="0"/>
    <m/>
    <m/>
    <m/>
    <n v="46"/>
    <x v="7"/>
    <x v="5"/>
    <s v="2014-46"/>
    <x v="0"/>
  </r>
  <r>
    <m/>
    <d v="2014-11-16T00:00:00"/>
    <n v="0"/>
    <m/>
    <n v="0"/>
    <m/>
    <n v="0"/>
    <n v="0"/>
    <n v="0"/>
    <n v="0"/>
    <n v="0"/>
    <n v="0"/>
    <n v="0"/>
    <m/>
    <m/>
    <m/>
    <n v="47"/>
    <x v="7"/>
    <x v="6"/>
    <s v="2014-47"/>
    <x v="0"/>
  </r>
  <r>
    <s v="7-07"/>
    <d v="2014-11-17T00:00:00"/>
    <n v="0"/>
    <n v="0"/>
    <n v="0"/>
    <n v="0"/>
    <n v="0"/>
    <n v="0"/>
    <n v="0"/>
    <n v="0"/>
    <n v="0"/>
    <n v="0"/>
    <n v="0"/>
    <m/>
    <m/>
    <m/>
    <n v="47"/>
    <x v="7"/>
    <x v="0"/>
    <s v="2014-47"/>
    <x v="0"/>
  </r>
  <r>
    <s v="7-07"/>
    <d v="2014-11-18T00:00:00"/>
    <n v="0"/>
    <n v="0"/>
    <n v="0"/>
    <n v="0"/>
    <n v="0"/>
    <n v="0"/>
    <n v="0"/>
    <n v="0"/>
    <n v="0"/>
    <n v="0"/>
    <n v="0"/>
    <m/>
    <m/>
    <m/>
    <n v="47"/>
    <x v="7"/>
    <x v="1"/>
    <s v="2014-47"/>
    <x v="0"/>
  </r>
  <r>
    <s v="7-07"/>
    <d v="2014-11-19T00:00:00"/>
    <n v="0"/>
    <n v="0"/>
    <n v="0"/>
    <n v="0"/>
    <n v="0"/>
    <n v="0"/>
    <n v="0"/>
    <n v="0"/>
    <n v="0"/>
    <n v="0"/>
    <n v="0"/>
    <m/>
    <m/>
    <m/>
    <n v="47"/>
    <x v="7"/>
    <x v="2"/>
    <s v="2014-47"/>
    <x v="0"/>
  </r>
  <r>
    <s v="7-07"/>
    <d v="2014-11-20T00:00:00"/>
    <n v="0"/>
    <n v="0"/>
    <n v="0"/>
    <n v="0"/>
    <n v="0"/>
    <n v="0"/>
    <n v="0"/>
    <n v="0"/>
    <n v="0"/>
    <n v="0"/>
    <n v="0"/>
    <m/>
    <m/>
    <m/>
    <n v="47"/>
    <x v="7"/>
    <x v="3"/>
    <s v="2014-47"/>
    <x v="0"/>
  </r>
  <r>
    <s v="7-07"/>
    <d v="2014-11-21T00:00:00"/>
    <n v="0"/>
    <n v="0"/>
    <n v="0"/>
    <n v="0"/>
    <n v="0"/>
    <n v="0"/>
    <n v="0"/>
    <n v="0"/>
    <n v="0"/>
    <n v="0"/>
    <n v="0"/>
    <m/>
    <m/>
    <m/>
    <n v="47"/>
    <x v="7"/>
    <x v="4"/>
    <s v="2014-47"/>
    <x v="0"/>
  </r>
  <r>
    <s v="7-07"/>
    <d v="2014-11-22T00:00:00"/>
    <n v="0"/>
    <n v="0"/>
    <n v="0"/>
    <n v="0"/>
    <n v="0"/>
    <n v="0"/>
    <n v="0"/>
    <n v="0"/>
    <n v="0"/>
    <n v="0"/>
    <n v="0"/>
    <m/>
    <m/>
    <m/>
    <n v="47"/>
    <x v="7"/>
    <x v="5"/>
    <s v="2014-47"/>
    <x v="0"/>
  </r>
  <r>
    <m/>
    <d v="2014-11-23T00:00:00"/>
    <n v="0"/>
    <m/>
    <n v="0"/>
    <m/>
    <n v="0"/>
    <n v="0"/>
    <n v="0"/>
    <n v="0"/>
    <n v="0"/>
    <n v="0"/>
    <n v="0"/>
    <m/>
    <m/>
    <m/>
    <n v="48"/>
    <x v="7"/>
    <x v="6"/>
    <s v="2014-48"/>
    <x v="0"/>
  </r>
  <r>
    <s v="7-08"/>
    <d v="2014-11-24T00:00:00"/>
    <n v="0"/>
    <n v="0"/>
    <n v="0"/>
    <n v="0"/>
    <n v="0"/>
    <n v="0"/>
    <n v="0"/>
    <n v="0"/>
    <n v="0"/>
    <n v="0"/>
    <n v="0"/>
    <m/>
    <m/>
    <m/>
    <n v="48"/>
    <x v="7"/>
    <x v="0"/>
    <s v="2014-48"/>
    <x v="0"/>
  </r>
  <r>
    <s v="7-08"/>
    <d v="2014-11-25T00:00:00"/>
    <n v="0"/>
    <n v="0"/>
    <n v="0"/>
    <n v="0"/>
    <n v="0"/>
    <n v="0"/>
    <n v="0"/>
    <n v="0"/>
    <n v="0"/>
    <n v="0"/>
    <n v="0"/>
    <m/>
    <m/>
    <m/>
    <n v="48"/>
    <x v="7"/>
    <x v="1"/>
    <s v="2014-48"/>
    <x v="0"/>
  </r>
  <r>
    <s v="7-08"/>
    <d v="2014-11-26T00:00:00"/>
    <n v="0"/>
    <n v="0"/>
    <n v="0"/>
    <n v="0"/>
    <n v="0"/>
    <n v="0"/>
    <n v="0"/>
    <n v="0"/>
    <n v="0"/>
    <n v="0"/>
    <n v="0"/>
    <m/>
    <m/>
    <m/>
    <n v="48"/>
    <x v="7"/>
    <x v="2"/>
    <s v="2014-48"/>
    <x v="0"/>
  </r>
  <r>
    <s v="7-08"/>
    <d v="2014-11-27T00:00:00"/>
    <n v="0"/>
    <n v="0"/>
    <n v="0"/>
    <n v="0"/>
    <n v="0"/>
    <n v="0"/>
    <n v="0"/>
    <n v="0"/>
    <n v="0"/>
    <n v="0"/>
    <n v="0"/>
    <m/>
    <m/>
    <m/>
    <n v="48"/>
    <x v="7"/>
    <x v="3"/>
    <s v="2014-48"/>
    <x v="0"/>
  </r>
  <r>
    <s v="7-08"/>
    <d v="2014-11-28T00:00:00"/>
    <n v="0"/>
    <n v="0"/>
    <n v="0"/>
    <n v="0"/>
    <n v="0"/>
    <n v="0"/>
    <n v="0"/>
    <n v="0"/>
    <n v="0"/>
    <n v="0"/>
    <n v="0"/>
    <m/>
    <m/>
    <m/>
    <n v="48"/>
    <x v="7"/>
    <x v="4"/>
    <s v="2014-48"/>
    <x v="0"/>
  </r>
  <r>
    <s v="7-08"/>
    <d v="2014-11-29T00:00:00"/>
    <n v="0"/>
    <n v="0"/>
    <n v="0"/>
    <n v="0"/>
    <n v="0"/>
    <n v="0"/>
    <n v="0"/>
    <n v="0"/>
    <n v="0"/>
    <n v="0"/>
    <n v="0"/>
    <m/>
    <m/>
    <m/>
    <n v="48"/>
    <x v="7"/>
    <x v="5"/>
    <s v="2014-48"/>
    <x v="0"/>
  </r>
  <r>
    <m/>
    <d v="2014-11-30T00:00:00"/>
    <n v="0"/>
    <m/>
    <n v="0"/>
    <m/>
    <n v="0"/>
    <n v="0"/>
    <n v="0"/>
    <n v="0"/>
    <n v="0"/>
    <n v="0"/>
    <n v="0"/>
    <m/>
    <m/>
    <m/>
    <n v="49"/>
    <x v="7"/>
    <x v="6"/>
    <s v="2014-49"/>
    <x v="0"/>
  </r>
  <r>
    <s v="7-09"/>
    <d v="2014-12-01T00:00:00"/>
    <n v="0"/>
    <n v="0"/>
    <n v="0"/>
    <n v="0"/>
    <n v="0"/>
    <n v="0"/>
    <n v="0"/>
    <n v="0"/>
    <n v="0"/>
    <n v="0"/>
    <n v="0"/>
    <m/>
    <m/>
    <m/>
    <n v="49"/>
    <x v="7"/>
    <x v="0"/>
    <s v="2014-49"/>
    <x v="1"/>
  </r>
  <r>
    <s v="7-09"/>
    <d v="2014-12-02T00:00:00"/>
    <n v="0"/>
    <n v="0"/>
    <n v="0"/>
    <n v="0"/>
    <n v="0"/>
    <n v="0"/>
    <n v="0"/>
    <n v="0"/>
    <n v="0"/>
    <n v="0"/>
    <n v="0"/>
    <m/>
    <m/>
    <m/>
    <n v="49"/>
    <x v="7"/>
    <x v="1"/>
    <s v="2014-49"/>
    <x v="1"/>
  </r>
  <r>
    <s v="7-09"/>
    <d v="2014-12-03T00:00:00"/>
    <n v="0"/>
    <n v="0"/>
    <n v="0"/>
    <n v="0"/>
    <n v="0"/>
    <n v="0"/>
    <n v="0"/>
    <n v="0"/>
    <n v="0"/>
    <n v="0"/>
    <n v="0"/>
    <m/>
    <m/>
    <m/>
    <n v="49"/>
    <x v="7"/>
    <x v="2"/>
    <s v="2014-49"/>
    <x v="1"/>
  </r>
  <r>
    <s v="7-09"/>
    <d v="2014-12-04T00:00:00"/>
    <n v="0"/>
    <n v="0"/>
    <n v="0"/>
    <n v="0"/>
    <n v="0"/>
    <n v="0"/>
    <n v="0"/>
    <n v="0"/>
    <n v="0"/>
    <n v="0"/>
    <n v="0"/>
    <m/>
    <m/>
    <m/>
    <n v="49"/>
    <x v="7"/>
    <x v="3"/>
    <s v="2014-49"/>
    <x v="1"/>
  </r>
  <r>
    <s v="7-09"/>
    <d v="2014-12-05T00:00:00"/>
    <n v="0"/>
    <n v="0"/>
    <n v="0"/>
    <n v="0"/>
    <n v="0"/>
    <n v="0"/>
    <n v="0"/>
    <n v="0"/>
    <n v="0"/>
    <n v="0"/>
    <n v="0"/>
    <m/>
    <m/>
    <m/>
    <n v="49"/>
    <x v="7"/>
    <x v="4"/>
    <s v="2014-49"/>
    <x v="1"/>
  </r>
  <r>
    <s v="7-09"/>
    <d v="2014-12-06T00:00:00"/>
    <n v="0"/>
    <n v="0"/>
    <n v="0"/>
    <n v="0"/>
    <n v="0"/>
    <n v="0"/>
    <n v="0"/>
    <n v="0"/>
    <n v="0"/>
    <n v="0"/>
    <n v="0"/>
    <m/>
    <m/>
    <m/>
    <n v="49"/>
    <x v="7"/>
    <x v="5"/>
    <s v="2014-49"/>
    <x v="1"/>
  </r>
  <r>
    <m/>
    <d v="2014-12-07T00:00:00"/>
    <n v="0"/>
    <m/>
    <n v="0"/>
    <m/>
    <n v="0"/>
    <n v="0"/>
    <n v="0"/>
    <n v="0"/>
    <n v="0"/>
    <n v="0"/>
    <n v="0"/>
    <m/>
    <m/>
    <m/>
    <n v="50"/>
    <x v="7"/>
    <x v="6"/>
    <s v="2014-50"/>
    <x v="1"/>
  </r>
  <r>
    <s v="7-10"/>
    <d v="2014-12-08T00:00:00"/>
    <n v="0"/>
    <n v="0"/>
    <n v="0"/>
    <n v="0"/>
    <n v="0"/>
    <n v="0"/>
    <n v="0"/>
    <n v="0"/>
    <n v="0"/>
    <n v="0"/>
    <n v="0"/>
    <m/>
    <m/>
    <m/>
    <n v="50"/>
    <x v="7"/>
    <x v="0"/>
    <s v="2014-50"/>
    <x v="1"/>
  </r>
  <r>
    <s v="7-10"/>
    <d v="2014-12-09T00:00:00"/>
    <n v="0"/>
    <n v="0"/>
    <n v="0"/>
    <n v="0"/>
    <n v="0"/>
    <n v="0"/>
    <n v="0"/>
    <n v="0"/>
    <n v="0"/>
    <n v="0"/>
    <n v="0"/>
    <m/>
    <m/>
    <m/>
    <n v="50"/>
    <x v="7"/>
    <x v="1"/>
    <s v="2014-50"/>
    <x v="1"/>
  </r>
  <r>
    <s v="7-10"/>
    <d v="2014-12-10T00:00:00"/>
    <n v="0"/>
    <n v="0"/>
    <n v="0"/>
    <n v="0"/>
    <n v="0"/>
    <n v="0"/>
    <n v="0"/>
    <n v="0"/>
    <n v="0"/>
    <n v="0"/>
    <n v="0"/>
    <m/>
    <m/>
    <m/>
    <n v="50"/>
    <x v="7"/>
    <x v="2"/>
    <s v="2014-50"/>
    <x v="1"/>
  </r>
  <r>
    <s v="7-10"/>
    <d v="2014-12-11T00:00:00"/>
    <n v="0"/>
    <n v="0"/>
    <n v="0"/>
    <n v="0"/>
    <n v="0"/>
    <n v="0"/>
    <n v="0"/>
    <n v="0"/>
    <n v="0"/>
    <n v="0"/>
    <n v="0"/>
    <m/>
    <m/>
    <m/>
    <n v="50"/>
    <x v="7"/>
    <x v="3"/>
    <s v="2014-50"/>
    <x v="1"/>
  </r>
  <r>
    <s v="7-10"/>
    <d v="2014-12-12T00:00:00"/>
    <n v="0"/>
    <n v="0"/>
    <n v="0"/>
    <n v="0"/>
    <n v="0"/>
    <n v="0"/>
    <n v="0"/>
    <n v="0"/>
    <n v="0"/>
    <n v="0"/>
    <n v="0"/>
    <m/>
    <m/>
    <m/>
    <n v="50"/>
    <x v="7"/>
    <x v="4"/>
    <s v="2014-50"/>
    <x v="1"/>
  </r>
  <r>
    <s v="7-10"/>
    <d v="2014-12-13T00:00:00"/>
    <n v="0"/>
    <n v="0"/>
    <n v="0"/>
    <n v="0"/>
    <n v="0"/>
    <n v="0"/>
    <n v="0"/>
    <n v="0"/>
    <n v="0"/>
    <n v="0"/>
    <n v="0"/>
    <m/>
    <m/>
    <m/>
    <n v="50"/>
    <x v="7"/>
    <x v="5"/>
    <s v="2014-50"/>
    <x v="1"/>
  </r>
  <r>
    <m/>
    <d v="2014-12-14T00:00:00"/>
    <n v="0"/>
    <m/>
    <n v="0"/>
    <m/>
    <n v="0"/>
    <n v="0"/>
    <n v="0"/>
    <n v="0"/>
    <n v="0"/>
    <n v="0"/>
    <n v="0"/>
    <m/>
    <m/>
    <m/>
    <n v="51"/>
    <x v="7"/>
    <x v="6"/>
    <s v="2014-51"/>
    <x v="1"/>
  </r>
  <r>
    <s v="7-11"/>
    <d v="2014-12-15T00:00:00"/>
    <n v="0"/>
    <n v="0"/>
    <n v="0"/>
    <n v="0"/>
    <n v="0"/>
    <n v="0"/>
    <n v="0"/>
    <n v="0"/>
    <n v="0"/>
    <n v="0"/>
    <n v="0"/>
    <m/>
    <m/>
    <m/>
    <n v="51"/>
    <x v="7"/>
    <x v="0"/>
    <s v="2014-51"/>
    <x v="1"/>
  </r>
  <r>
    <s v="7-11"/>
    <d v="2014-12-16T00:00:00"/>
    <n v="0"/>
    <n v="0"/>
    <n v="0"/>
    <n v="0"/>
    <n v="0"/>
    <n v="0"/>
    <n v="0"/>
    <n v="0"/>
    <n v="0"/>
    <n v="0"/>
    <n v="0"/>
    <m/>
    <m/>
    <m/>
    <n v="51"/>
    <x v="7"/>
    <x v="1"/>
    <s v="2014-51"/>
    <x v="1"/>
  </r>
  <r>
    <s v="7-11"/>
    <d v="2014-12-17T00:00:00"/>
    <n v="0"/>
    <n v="0"/>
    <n v="0"/>
    <n v="0"/>
    <n v="0"/>
    <n v="0"/>
    <n v="0"/>
    <n v="0"/>
    <n v="0"/>
    <n v="0"/>
    <n v="0"/>
    <m/>
    <m/>
    <m/>
    <n v="51"/>
    <x v="7"/>
    <x v="2"/>
    <s v="2014-51"/>
    <x v="1"/>
  </r>
  <r>
    <s v="7-11"/>
    <d v="2014-12-18T00:00:00"/>
    <n v="0"/>
    <n v="0"/>
    <n v="0"/>
    <n v="0"/>
    <n v="0"/>
    <n v="0"/>
    <n v="0"/>
    <n v="0"/>
    <n v="0"/>
    <n v="0"/>
    <n v="0"/>
    <m/>
    <m/>
    <m/>
    <n v="51"/>
    <x v="7"/>
    <x v="3"/>
    <s v="2014-51"/>
    <x v="1"/>
  </r>
  <r>
    <s v="7-11"/>
    <d v="2014-12-19T00:00:00"/>
    <n v="0"/>
    <n v="0"/>
    <n v="0"/>
    <n v="0"/>
    <n v="0"/>
    <n v="0"/>
    <n v="0"/>
    <n v="0"/>
    <n v="0"/>
    <n v="0"/>
    <n v="0"/>
    <m/>
    <m/>
    <m/>
    <n v="51"/>
    <x v="7"/>
    <x v="4"/>
    <s v="2014-51"/>
    <x v="1"/>
  </r>
  <r>
    <s v="7-11"/>
    <d v="2014-12-20T00:00:00"/>
    <n v="0"/>
    <n v="0"/>
    <n v="0"/>
    <n v="0"/>
    <n v="0"/>
    <n v="0"/>
    <n v="0"/>
    <n v="0"/>
    <n v="0"/>
    <n v="0"/>
    <n v="0"/>
    <m/>
    <m/>
    <m/>
    <n v="51"/>
    <x v="7"/>
    <x v="5"/>
    <s v="2014-51"/>
    <x v="1"/>
  </r>
  <r>
    <m/>
    <d v="2014-12-21T00:00:00"/>
    <n v="0"/>
    <m/>
    <n v="0"/>
    <m/>
    <n v="0"/>
    <n v="0"/>
    <n v="0"/>
    <n v="0"/>
    <n v="0"/>
    <n v="0"/>
    <n v="0"/>
    <m/>
    <m/>
    <m/>
    <n v="52"/>
    <x v="7"/>
    <x v="6"/>
    <s v="2014-52"/>
    <x v="1"/>
  </r>
  <r>
    <s v="7-12"/>
    <d v="2014-12-22T00:00:00"/>
    <n v="0"/>
    <n v="0"/>
    <n v="0"/>
    <n v="0"/>
    <n v="0"/>
    <n v="0"/>
    <n v="0"/>
    <n v="0"/>
    <n v="0"/>
    <n v="0"/>
    <n v="0"/>
    <m/>
    <m/>
    <m/>
    <n v="52"/>
    <x v="7"/>
    <x v="0"/>
    <s v="2014-52"/>
    <x v="1"/>
  </r>
  <r>
    <s v="7-12"/>
    <d v="2014-12-23T00:00:00"/>
    <n v="0"/>
    <n v="0"/>
    <n v="0"/>
    <n v="0"/>
    <n v="0"/>
    <n v="0"/>
    <n v="0"/>
    <n v="0"/>
    <n v="0"/>
    <n v="0"/>
    <n v="0"/>
    <m/>
    <m/>
    <m/>
    <n v="52"/>
    <x v="7"/>
    <x v="1"/>
    <s v="2014-52"/>
    <x v="1"/>
  </r>
  <r>
    <s v="7-12"/>
    <d v="2014-12-24T00:00:00"/>
    <n v="0"/>
    <n v="0"/>
    <n v="0"/>
    <n v="0"/>
    <n v="0"/>
    <n v="0"/>
    <n v="0"/>
    <n v="0"/>
    <n v="0"/>
    <n v="0"/>
    <n v="0"/>
    <m/>
    <m/>
    <m/>
    <n v="52"/>
    <x v="7"/>
    <x v="2"/>
    <s v="2014-52"/>
    <x v="1"/>
  </r>
  <r>
    <s v="7-12"/>
    <d v="2014-12-25T00:00:00"/>
    <n v="0"/>
    <n v="0"/>
    <n v="0"/>
    <n v="0"/>
    <n v="0"/>
    <n v="0"/>
    <n v="0"/>
    <n v="0"/>
    <n v="0"/>
    <n v="0"/>
    <n v="0"/>
    <s v="CHRISTMAS DAY"/>
    <m/>
    <m/>
    <n v="52"/>
    <x v="7"/>
    <x v="3"/>
    <s v="2014-52"/>
    <x v="1"/>
  </r>
  <r>
    <s v="7-12"/>
    <d v="2014-12-26T00:00:00"/>
    <n v="0"/>
    <n v="0"/>
    <n v="0"/>
    <n v="0"/>
    <n v="0"/>
    <n v="0"/>
    <n v="0"/>
    <n v="0"/>
    <n v="0"/>
    <n v="0"/>
    <n v="0"/>
    <s v="BOXING DAY"/>
    <m/>
    <m/>
    <n v="52"/>
    <x v="7"/>
    <x v="4"/>
    <s v="2014-52"/>
    <x v="0"/>
  </r>
  <r>
    <s v="7-12"/>
    <d v="2014-12-27T00:00:00"/>
    <n v="0"/>
    <n v="0"/>
    <n v="0"/>
    <n v="0"/>
    <n v="0"/>
    <n v="0"/>
    <n v="0"/>
    <n v="0"/>
    <n v="0"/>
    <n v="0"/>
    <n v="0"/>
    <s v="CLOSED"/>
    <m/>
    <m/>
    <n v="52"/>
    <x v="7"/>
    <x v="5"/>
    <s v="2014-52"/>
    <x v="0"/>
  </r>
  <r>
    <m/>
    <d v="2014-12-28T00:00:00"/>
    <n v="0"/>
    <m/>
    <n v="0"/>
    <m/>
    <n v="0"/>
    <n v="0"/>
    <n v="0"/>
    <n v="0"/>
    <n v="0"/>
    <n v="0"/>
    <n v="0"/>
    <m/>
    <m/>
    <m/>
    <n v="53"/>
    <x v="7"/>
    <x v="6"/>
    <s v="2014-53"/>
    <x v="0"/>
  </r>
  <r>
    <s v="7-13"/>
    <d v="2014-12-29T00:00:00"/>
    <n v="0"/>
    <n v="0"/>
    <n v="0"/>
    <n v="0"/>
    <n v="0"/>
    <n v="0"/>
    <n v="0"/>
    <n v="0"/>
    <n v="0"/>
    <n v="0"/>
    <n v="0"/>
    <m/>
    <m/>
    <m/>
    <n v="53"/>
    <x v="7"/>
    <x v="0"/>
    <s v="2014-53"/>
    <x v="0"/>
  </r>
  <r>
    <s v="7-13"/>
    <d v="2014-12-30T00:00:00"/>
    <n v="0"/>
    <n v="0"/>
    <n v="0"/>
    <n v="0"/>
    <n v="0"/>
    <n v="0"/>
    <n v="0"/>
    <n v="0"/>
    <n v="0"/>
    <n v="0"/>
    <n v="0"/>
    <m/>
    <m/>
    <m/>
    <n v="53"/>
    <x v="7"/>
    <x v="1"/>
    <s v="2014-53"/>
    <x v="0"/>
  </r>
  <r>
    <s v="7-13"/>
    <d v="2014-12-31T00:00:00"/>
    <n v="0"/>
    <n v="0"/>
    <n v="0"/>
    <n v="0"/>
    <n v="0"/>
    <n v="0"/>
    <n v="0"/>
    <n v="0"/>
    <n v="0"/>
    <n v="0"/>
    <n v="0"/>
    <m/>
    <m/>
    <m/>
    <n v="53"/>
    <x v="7"/>
    <x v="2"/>
    <s v="2014-53"/>
    <x v="0"/>
  </r>
  <r>
    <s v="7-13"/>
    <d v="2015-01-01T00:00:00"/>
    <n v="0"/>
    <n v="0"/>
    <n v="0"/>
    <n v="0"/>
    <n v="0"/>
    <n v="0"/>
    <n v="0"/>
    <n v="0"/>
    <n v="0"/>
    <n v="0"/>
    <n v="0"/>
    <s v="NEW YEARS DAY"/>
    <m/>
    <m/>
    <n v="1"/>
    <x v="8"/>
    <x v="3"/>
    <s v="2015-1"/>
    <x v="0"/>
  </r>
  <r>
    <s v="7-13"/>
    <d v="2015-01-02T00:00:00"/>
    <n v="0"/>
    <n v="0"/>
    <n v="0"/>
    <n v="0"/>
    <n v="0"/>
    <n v="0"/>
    <n v="0"/>
    <n v="0"/>
    <n v="0"/>
    <n v="0"/>
    <n v="0"/>
    <m/>
    <m/>
    <m/>
    <n v="1"/>
    <x v="8"/>
    <x v="4"/>
    <s v="2015-1"/>
    <x v="0"/>
  </r>
  <r>
    <s v="7-13"/>
    <d v="2015-01-03T00:00:00"/>
    <n v="0"/>
    <n v="0"/>
    <n v="0"/>
    <n v="0"/>
    <n v="0"/>
    <n v="0"/>
    <n v="0"/>
    <n v="0"/>
    <n v="0"/>
    <n v="0"/>
    <n v="0"/>
    <m/>
    <m/>
    <m/>
    <n v="1"/>
    <x v="8"/>
    <x v="5"/>
    <s v="2015-1"/>
    <x v="0"/>
  </r>
  <r>
    <m/>
    <d v="2015-01-04T00:00:00"/>
    <n v="0"/>
    <m/>
    <n v="0"/>
    <m/>
    <n v="0"/>
    <n v="0"/>
    <n v="0"/>
    <n v="0"/>
    <n v="0"/>
    <n v="0"/>
    <n v="0"/>
    <m/>
    <m/>
    <m/>
    <n v="2"/>
    <x v="8"/>
    <x v="6"/>
    <s v="2015-2"/>
    <x v="0"/>
  </r>
  <r>
    <s v="7-14"/>
    <d v="2015-01-05T00:00:00"/>
    <n v="0"/>
    <n v="0"/>
    <n v="0"/>
    <n v="0"/>
    <n v="0"/>
    <n v="0"/>
    <n v="0"/>
    <n v="0"/>
    <n v="0"/>
    <n v="0"/>
    <n v="0"/>
    <m/>
    <m/>
    <m/>
    <n v="2"/>
    <x v="8"/>
    <x v="0"/>
    <s v="2015-2"/>
    <x v="0"/>
  </r>
  <r>
    <s v="7-14"/>
    <d v="2015-01-06T00:00:00"/>
    <n v="0"/>
    <n v="0"/>
    <n v="0"/>
    <n v="0"/>
    <n v="0"/>
    <n v="0"/>
    <n v="0"/>
    <n v="0"/>
    <n v="0"/>
    <n v="0"/>
    <n v="0"/>
    <m/>
    <m/>
    <m/>
    <n v="2"/>
    <x v="8"/>
    <x v="1"/>
    <s v="2015-2"/>
    <x v="0"/>
  </r>
  <r>
    <s v="7-14"/>
    <d v="2015-01-07T00:00:00"/>
    <n v="0"/>
    <n v="0"/>
    <n v="0"/>
    <n v="0"/>
    <n v="0"/>
    <n v="0"/>
    <n v="0"/>
    <n v="0"/>
    <n v="0"/>
    <n v="0"/>
    <n v="0"/>
    <m/>
    <m/>
    <m/>
    <n v="2"/>
    <x v="8"/>
    <x v="2"/>
    <s v="2015-2"/>
    <x v="0"/>
  </r>
  <r>
    <s v="7-14"/>
    <d v="2015-01-08T00:00:00"/>
    <n v="0"/>
    <n v="0"/>
    <n v="0"/>
    <n v="0"/>
    <n v="0"/>
    <n v="0"/>
    <n v="0"/>
    <n v="0"/>
    <n v="0"/>
    <n v="0"/>
    <n v="0"/>
    <m/>
    <m/>
    <m/>
    <n v="2"/>
    <x v="8"/>
    <x v="3"/>
    <s v="2015-2"/>
    <x v="0"/>
  </r>
  <r>
    <s v="7-14"/>
    <d v="2015-01-09T00:00:00"/>
    <n v="0"/>
    <n v="0"/>
    <n v="0"/>
    <n v="0"/>
    <n v="0"/>
    <n v="0"/>
    <n v="0"/>
    <n v="0"/>
    <n v="0"/>
    <n v="0"/>
    <n v="0"/>
    <m/>
    <m/>
    <m/>
    <n v="2"/>
    <x v="8"/>
    <x v="4"/>
    <s v="2015-2"/>
    <x v="0"/>
  </r>
  <r>
    <s v="7-14"/>
    <d v="2015-01-10T00:00:00"/>
    <n v="0"/>
    <n v="0"/>
    <n v="0"/>
    <n v="0"/>
    <n v="0"/>
    <n v="0"/>
    <n v="0"/>
    <n v="0"/>
    <n v="0"/>
    <n v="0"/>
    <n v="0"/>
    <m/>
    <m/>
    <m/>
    <n v="2"/>
    <x v="8"/>
    <x v="5"/>
    <s v="2015-2"/>
    <x v="0"/>
  </r>
  <r>
    <m/>
    <d v="2015-01-11T00:00:00"/>
    <n v="0"/>
    <m/>
    <n v="0"/>
    <m/>
    <n v="0"/>
    <n v="0"/>
    <n v="0"/>
    <n v="0"/>
    <n v="0"/>
    <n v="0"/>
    <n v="0"/>
    <m/>
    <m/>
    <m/>
    <n v="3"/>
    <x v="8"/>
    <x v="6"/>
    <s v="2015-3"/>
    <x v="0"/>
  </r>
  <r>
    <s v="7-15"/>
    <d v="2015-01-12T00:00:00"/>
    <n v="0"/>
    <n v="0"/>
    <n v="0"/>
    <n v="0"/>
    <n v="0"/>
    <n v="0"/>
    <n v="0"/>
    <n v="0"/>
    <n v="0"/>
    <n v="0"/>
    <n v="0"/>
    <m/>
    <m/>
    <m/>
    <n v="3"/>
    <x v="8"/>
    <x v="0"/>
    <s v="2015-3"/>
    <x v="0"/>
  </r>
  <r>
    <s v="7-15"/>
    <d v="2015-01-13T00:00:00"/>
    <n v="0"/>
    <n v="0"/>
    <n v="0"/>
    <n v="0"/>
    <n v="0"/>
    <n v="0"/>
    <n v="0"/>
    <n v="0"/>
    <n v="0"/>
    <n v="0"/>
    <n v="0"/>
    <m/>
    <m/>
    <m/>
    <n v="3"/>
    <x v="8"/>
    <x v="1"/>
    <s v="2015-3"/>
    <x v="0"/>
  </r>
  <r>
    <s v="7-15"/>
    <d v="2015-01-14T00:00:00"/>
    <n v="0"/>
    <n v="0"/>
    <n v="0"/>
    <n v="0"/>
    <n v="0"/>
    <n v="0"/>
    <n v="0"/>
    <n v="0"/>
    <n v="0"/>
    <n v="0"/>
    <n v="0"/>
    <m/>
    <m/>
    <m/>
    <n v="3"/>
    <x v="8"/>
    <x v="2"/>
    <s v="2015-3"/>
    <x v="0"/>
  </r>
  <r>
    <s v="7-15"/>
    <d v="2015-01-15T00:00:00"/>
    <n v="0"/>
    <n v="0"/>
    <n v="0"/>
    <n v="0"/>
    <n v="0"/>
    <n v="0"/>
    <n v="0"/>
    <n v="0"/>
    <n v="0"/>
    <n v="0"/>
    <n v="0"/>
    <m/>
    <m/>
    <m/>
    <n v="3"/>
    <x v="8"/>
    <x v="3"/>
    <s v="2015-3"/>
    <x v="0"/>
  </r>
  <r>
    <s v="7-15"/>
    <d v="2015-01-16T00:00:00"/>
    <n v="0"/>
    <n v="0"/>
    <n v="0"/>
    <n v="0"/>
    <n v="0"/>
    <n v="0"/>
    <n v="0"/>
    <n v="0"/>
    <n v="0"/>
    <n v="0"/>
    <n v="0"/>
    <m/>
    <m/>
    <m/>
    <n v="3"/>
    <x v="8"/>
    <x v="4"/>
    <s v="2015-3"/>
    <x v="0"/>
  </r>
  <r>
    <s v="7-15"/>
    <d v="2015-01-17T00:00:00"/>
    <n v="0"/>
    <n v="0"/>
    <n v="0"/>
    <n v="0"/>
    <n v="0"/>
    <n v="0"/>
    <n v="0"/>
    <n v="0"/>
    <n v="0"/>
    <n v="0"/>
    <n v="0"/>
    <m/>
    <m/>
    <m/>
    <n v="3"/>
    <x v="8"/>
    <x v="5"/>
    <s v="2015-3"/>
    <x v="0"/>
  </r>
  <r>
    <m/>
    <d v="2015-01-18T00:00:00"/>
    <n v="0"/>
    <m/>
    <n v="0"/>
    <m/>
    <n v="0"/>
    <n v="0"/>
    <n v="0"/>
    <n v="0"/>
    <n v="0"/>
    <n v="0"/>
    <n v="0"/>
    <m/>
    <m/>
    <m/>
    <n v="4"/>
    <x v="8"/>
    <x v="6"/>
    <s v="2015-4"/>
    <x v="0"/>
  </r>
  <r>
    <s v="7-16"/>
    <d v="2015-01-19T00:00:00"/>
    <n v="0"/>
    <n v="0"/>
    <n v="0"/>
    <n v="0"/>
    <n v="0"/>
    <n v="0"/>
    <n v="0"/>
    <n v="0"/>
    <n v="0"/>
    <n v="0"/>
    <n v="0"/>
    <m/>
    <m/>
    <m/>
    <n v="4"/>
    <x v="8"/>
    <x v="0"/>
    <s v="2015-4"/>
    <x v="0"/>
  </r>
  <r>
    <s v="7-16"/>
    <d v="2015-01-20T00:00:00"/>
    <n v="0"/>
    <n v="0"/>
    <n v="0"/>
    <n v="0"/>
    <n v="0"/>
    <n v="0"/>
    <n v="0"/>
    <n v="0"/>
    <n v="0"/>
    <n v="0"/>
    <n v="0"/>
    <m/>
    <m/>
    <m/>
    <n v="4"/>
    <x v="8"/>
    <x v="1"/>
    <s v="2015-4"/>
    <x v="0"/>
  </r>
  <r>
    <s v="7-16"/>
    <d v="2015-01-21T00:00:00"/>
    <n v="0"/>
    <n v="0"/>
    <n v="0"/>
    <n v="0"/>
    <n v="0"/>
    <n v="0"/>
    <n v="0"/>
    <n v="0"/>
    <n v="0"/>
    <n v="0"/>
    <n v="0"/>
    <m/>
    <m/>
    <m/>
    <n v="4"/>
    <x v="8"/>
    <x v="2"/>
    <s v="2015-4"/>
    <x v="0"/>
  </r>
  <r>
    <s v="7-16"/>
    <d v="2015-01-22T00:00:00"/>
    <n v="0"/>
    <n v="0"/>
    <n v="0"/>
    <n v="0"/>
    <n v="0"/>
    <n v="0"/>
    <n v="0"/>
    <n v="0"/>
    <n v="0"/>
    <n v="0"/>
    <n v="0"/>
    <m/>
    <m/>
    <m/>
    <n v="4"/>
    <x v="8"/>
    <x v="3"/>
    <s v="2015-4"/>
    <x v="0"/>
  </r>
  <r>
    <s v="7-16"/>
    <d v="2015-01-23T00:00:00"/>
    <n v="0"/>
    <n v="0"/>
    <n v="0"/>
    <n v="0"/>
    <n v="0"/>
    <n v="0"/>
    <n v="0"/>
    <n v="0"/>
    <n v="0"/>
    <n v="0"/>
    <n v="0"/>
    <m/>
    <m/>
    <m/>
    <n v="4"/>
    <x v="8"/>
    <x v="4"/>
    <s v="2015-4"/>
    <x v="0"/>
  </r>
  <r>
    <s v="7-16"/>
    <d v="2015-01-24T00:00:00"/>
    <n v="0"/>
    <n v="0"/>
    <n v="0"/>
    <n v="0"/>
    <n v="0"/>
    <n v="0"/>
    <n v="0"/>
    <n v="0"/>
    <n v="0"/>
    <n v="0"/>
    <n v="0"/>
    <m/>
    <m/>
    <m/>
    <n v="4"/>
    <x v="8"/>
    <x v="5"/>
    <s v="2015-4"/>
    <x v="0"/>
  </r>
  <r>
    <m/>
    <d v="2015-01-25T00:00:00"/>
    <n v="0"/>
    <m/>
    <n v="0"/>
    <m/>
    <n v="0"/>
    <n v="0"/>
    <n v="0"/>
    <n v="0"/>
    <n v="0"/>
    <n v="0"/>
    <n v="0"/>
    <m/>
    <m/>
    <m/>
    <n v="5"/>
    <x v="8"/>
    <x v="6"/>
    <s v="2015-5"/>
    <x v="0"/>
  </r>
  <r>
    <s v="7-17"/>
    <d v="2015-01-26T00:00:00"/>
    <n v="0"/>
    <n v="0"/>
    <n v="0"/>
    <n v="0"/>
    <n v="0"/>
    <n v="0"/>
    <n v="0"/>
    <n v="0"/>
    <n v="0"/>
    <n v="0"/>
    <n v="0"/>
    <m/>
    <m/>
    <m/>
    <n v="5"/>
    <x v="8"/>
    <x v="0"/>
    <s v="2015-5"/>
    <x v="0"/>
  </r>
  <r>
    <s v="7-17"/>
    <d v="2015-01-27T00:00:00"/>
    <n v="0"/>
    <n v="0"/>
    <n v="0"/>
    <n v="0"/>
    <n v="0"/>
    <n v="0"/>
    <n v="0"/>
    <n v="0"/>
    <n v="0"/>
    <n v="0"/>
    <n v="0"/>
    <m/>
    <m/>
    <m/>
    <n v="5"/>
    <x v="8"/>
    <x v="1"/>
    <s v="2015-5"/>
    <x v="0"/>
  </r>
  <r>
    <s v="7-17"/>
    <d v="2015-01-28T00:00:00"/>
    <n v="0"/>
    <n v="0"/>
    <n v="0"/>
    <n v="0"/>
    <n v="0"/>
    <n v="0"/>
    <n v="0"/>
    <n v="0"/>
    <n v="0"/>
    <n v="0"/>
    <n v="0"/>
    <m/>
    <m/>
    <m/>
    <n v="5"/>
    <x v="8"/>
    <x v="2"/>
    <s v="2015-5"/>
    <x v="0"/>
  </r>
  <r>
    <s v="7-17"/>
    <d v="2015-01-29T00:00:00"/>
    <n v="0"/>
    <n v="0"/>
    <n v="0"/>
    <n v="0"/>
    <n v="0"/>
    <n v="0"/>
    <n v="0"/>
    <n v="0"/>
    <n v="0"/>
    <n v="0"/>
    <n v="0"/>
    <m/>
    <m/>
    <m/>
    <n v="5"/>
    <x v="8"/>
    <x v="3"/>
    <s v="2015-5"/>
    <x v="0"/>
  </r>
  <r>
    <s v="7-17"/>
    <d v="2015-01-30T00:00:00"/>
    <n v="0"/>
    <n v="0"/>
    <n v="0"/>
    <n v="0"/>
    <n v="0"/>
    <n v="0"/>
    <n v="0"/>
    <n v="0"/>
    <n v="0"/>
    <n v="0"/>
    <n v="0"/>
    <m/>
    <m/>
    <m/>
    <n v="5"/>
    <x v="8"/>
    <x v="4"/>
    <s v="2015-5"/>
    <x v="0"/>
  </r>
  <r>
    <s v="7-17"/>
    <d v="2015-01-31T00:00:00"/>
    <n v="0"/>
    <n v="0"/>
    <n v="0"/>
    <n v="0"/>
    <n v="0"/>
    <n v="0"/>
    <n v="0"/>
    <n v="0"/>
    <n v="0"/>
    <n v="0"/>
    <n v="0"/>
    <m/>
    <m/>
    <m/>
    <n v="5"/>
    <x v="8"/>
    <x v="5"/>
    <s v="2015-5"/>
    <x v="0"/>
  </r>
  <r>
    <m/>
    <d v="2015-02-01T00:00:00"/>
    <n v="0"/>
    <m/>
    <n v="0"/>
    <m/>
    <n v="0"/>
    <n v="0"/>
    <n v="0"/>
    <n v="0"/>
    <n v="0"/>
    <n v="0"/>
    <n v="0"/>
    <m/>
    <m/>
    <m/>
    <n v="6"/>
    <x v="8"/>
    <x v="6"/>
    <s v="2015-6"/>
    <x v="0"/>
  </r>
  <r>
    <s v="7-18"/>
    <d v="2015-02-02T00:00:00"/>
    <n v="0"/>
    <n v="0"/>
    <n v="0"/>
    <n v="0"/>
    <n v="0"/>
    <n v="0"/>
    <n v="0"/>
    <n v="0"/>
    <n v="0"/>
    <n v="0"/>
    <n v="0"/>
    <m/>
    <m/>
    <m/>
    <n v="6"/>
    <x v="8"/>
    <x v="0"/>
    <s v="2015-6"/>
    <x v="0"/>
  </r>
  <r>
    <s v="7-18"/>
    <d v="2015-02-03T00:00:00"/>
    <n v="0"/>
    <n v="0"/>
    <n v="0"/>
    <n v="0"/>
    <n v="0"/>
    <n v="0"/>
    <n v="0"/>
    <n v="0"/>
    <n v="0"/>
    <n v="0"/>
    <n v="0"/>
    <m/>
    <m/>
    <m/>
    <n v="6"/>
    <x v="8"/>
    <x v="1"/>
    <s v="2015-6"/>
    <x v="0"/>
  </r>
  <r>
    <s v="7-18"/>
    <d v="2015-02-04T00:00:00"/>
    <n v="0"/>
    <n v="0"/>
    <n v="0"/>
    <n v="0"/>
    <n v="0"/>
    <n v="0"/>
    <n v="0"/>
    <n v="0"/>
    <n v="0"/>
    <n v="0"/>
    <n v="0"/>
    <m/>
    <m/>
    <m/>
    <n v="6"/>
    <x v="8"/>
    <x v="2"/>
    <s v="2015-6"/>
    <x v="0"/>
  </r>
  <r>
    <s v="7-18"/>
    <d v="2015-02-05T00:00:00"/>
    <n v="0"/>
    <n v="0"/>
    <n v="0"/>
    <n v="0"/>
    <n v="0"/>
    <n v="0"/>
    <n v="0"/>
    <n v="0"/>
    <n v="0"/>
    <n v="0"/>
    <n v="0"/>
    <m/>
    <m/>
    <m/>
    <n v="6"/>
    <x v="8"/>
    <x v="3"/>
    <s v="2015-6"/>
    <x v="0"/>
  </r>
  <r>
    <s v="7-18"/>
    <d v="2015-02-06T00:00:00"/>
    <n v="0"/>
    <n v="0"/>
    <n v="0"/>
    <n v="0"/>
    <n v="0"/>
    <n v="0"/>
    <n v="0"/>
    <n v="0"/>
    <n v="0"/>
    <n v="0"/>
    <n v="0"/>
    <m/>
    <m/>
    <m/>
    <n v="6"/>
    <x v="8"/>
    <x v="4"/>
    <s v="2015-6"/>
    <x v="0"/>
  </r>
  <r>
    <s v="7-18"/>
    <d v="2015-02-07T00:00:00"/>
    <n v="0"/>
    <n v="0"/>
    <n v="0"/>
    <n v="0"/>
    <n v="0"/>
    <n v="0"/>
    <n v="0"/>
    <n v="0"/>
    <n v="0"/>
    <n v="0"/>
    <n v="0"/>
    <m/>
    <m/>
    <m/>
    <n v="6"/>
    <x v="8"/>
    <x v="5"/>
    <s v="2015-6"/>
    <x v="0"/>
  </r>
  <r>
    <m/>
    <d v="2015-02-08T00:00:00"/>
    <n v="0"/>
    <m/>
    <n v="0"/>
    <m/>
    <n v="0"/>
    <n v="0"/>
    <n v="0"/>
    <n v="0"/>
    <n v="0"/>
    <n v="0"/>
    <n v="0"/>
    <m/>
    <m/>
    <m/>
    <n v="7"/>
    <x v="8"/>
    <x v="6"/>
    <s v="2015-7"/>
    <x v="0"/>
  </r>
  <r>
    <s v="7-19"/>
    <d v="2015-02-09T00:00:00"/>
    <n v="0"/>
    <n v="0"/>
    <n v="0"/>
    <n v="0"/>
    <n v="0"/>
    <n v="0"/>
    <n v="0"/>
    <n v="0"/>
    <n v="0"/>
    <n v="0"/>
    <n v="0"/>
    <m/>
    <m/>
    <m/>
    <n v="7"/>
    <x v="8"/>
    <x v="0"/>
    <s v="2015-7"/>
    <x v="0"/>
  </r>
  <r>
    <s v="7-19"/>
    <d v="2015-02-10T00:00:00"/>
    <n v="0"/>
    <n v="0"/>
    <n v="0"/>
    <n v="0"/>
    <n v="0"/>
    <n v="0"/>
    <n v="0"/>
    <n v="0"/>
    <n v="0"/>
    <n v="0"/>
    <n v="0"/>
    <m/>
    <m/>
    <m/>
    <n v="7"/>
    <x v="8"/>
    <x v="1"/>
    <s v="2015-7"/>
    <x v="0"/>
  </r>
  <r>
    <s v="7-19"/>
    <d v="2015-02-11T00:00:00"/>
    <n v="0"/>
    <n v="0"/>
    <n v="0"/>
    <n v="0"/>
    <n v="0"/>
    <n v="0"/>
    <n v="0"/>
    <n v="0"/>
    <n v="0"/>
    <n v="0"/>
    <n v="0"/>
    <m/>
    <m/>
    <m/>
    <n v="7"/>
    <x v="8"/>
    <x v="2"/>
    <s v="2015-7"/>
    <x v="0"/>
  </r>
  <r>
    <s v="7-19"/>
    <d v="2015-02-12T00:00:00"/>
    <n v="0"/>
    <n v="0"/>
    <n v="0"/>
    <n v="0"/>
    <n v="0"/>
    <n v="0"/>
    <n v="0"/>
    <n v="0"/>
    <n v="0"/>
    <n v="0"/>
    <n v="0"/>
    <m/>
    <m/>
    <m/>
    <n v="7"/>
    <x v="8"/>
    <x v="3"/>
    <s v="2015-7"/>
    <x v="0"/>
  </r>
  <r>
    <s v="7-19"/>
    <d v="2015-02-13T00:00:00"/>
    <n v="0"/>
    <n v="0"/>
    <n v="0"/>
    <n v="0"/>
    <n v="0"/>
    <n v="0"/>
    <n v="0"/>
    <n v="0"/>
    <n v="0"/>
    <n v="0"/>
    <n v="0"/>
    <m/>
    <m/>
    <m/>
    <n v="7"/>
    <x v="8"/>
    <x v="4"/>
    <s v="2015-7"/>
    <x v="0"/>
  </r>
  <r>
    <s v="7-19"/>
    <d v="2015-02-14T00:00:00"/>
    <n v="0"/>
    <n v="0"/>
    <n v="0"/>
    <n v="0"/>
    <n v="0"/>
    <n v="0"/>
    <n v="0"/>
    <n v="0"/>
    <n v="0"/>
    <n v="0"/>
    <n v="0"/>
    <m/>
    <m/>
    <m/>
    <n v="7"/>
    <x v="8"/>
    <x v="5"/>
    <s v="2015-7"/>
    <x v="0"/>
  </r>
  <r>
    <m/>
    <d v="2015-02-15T00:00:00"/>
    <n v="0"/>
    <m/>
    <n v="0"/>
    <m/>
    <n v="0"/>
    <n v="0"/>
    <n v="0"/>
    <n v="0"/>
    <n v="0"/>
    <n v="0"/>
    <n v="0"/>
    <m/>
    <m/>
    <m/>
    <n v="8"/>
    <x v="8"/>
    <x v="6"/>
    <s v="2015-8"/>
    <x v="0"/>
  </r>
  <r>
    <s v="7-20"/>
    <d v="2015-02-16T00:00:00"/>
    <n v="0"/>
    <n v="0"/>
    <n v="0"/>
    <n v="0"/>
    <n v="0"/>
    <n v="0"/>
    <n v="0"/>
    <n v="0"/>
    <n v="0"/>
    <n v="0"/>
    <n v="0"/>
    <m/>
    <m/>
    <m/>
    <n v="8"/>
    <x v="8"/>
    <x v="0"/>
    <s v="2015-8"/>
    <x v="0"/>
  </r>
  <r>
    <s v="7-20"/>
    <d v="2015-02-17T00:00:00"/>
    <n v="0"/>
    <n v="0"/>
    <n v="0"/>
    <n v="0"/>
    <n v="0"/>
    <n v="0"/>
    <n v="0"/>
    <n v="0"/>
    <n v="0"/>
    <n v="0"/>
    <n v="0"/>
    <m/>
    <m/>
    <m/>
    <n v="8"/>
    <x v="8"/>
    <x v="1"/>
    <s v="2015-8"/>
    <x v="0"/>
  </r>
  <r>
    <s v="7-20"/>
    <d v="2015-02-18T00:00:00"/>
    <n v="0"/>
    <n v="0"/>
    <n v="0"/>
    <n v="0"/>
    <n v="0"/>
    <n v="0"/>
    <n v="0"/>
    <n v="0"/>
    <n v="0"/>
    <n v="0"/>
    <n v="0"/>
    <m/>
    <m/>
    <m/>
    <n v="8"/>
    <x v="8"/>
    <x v="2"/>
    <s v="2015-8"/>
    <x v="0"/>
  </r>
  <r>
    <s v="7-20"/>
    <d v="2015-02-19T00:00:00"/>
    <n v="0"/>
    <n v="0"/>
    <n v="0"/>
    <n v="0"/>
    <n v="0"/>
    <n v="0"/>
    <n v="0"/>
    <n v="0"/>
    <n v="0"/>
    <n v="0"/>
    <n v="0"/>
    <m/>
    <m/>
    <m/>
    <n v="8"/>
    <x v="8"/>
    <x v="3"/>
    <s v="2015-8"/>
    <x v="0"/>
  </r>
  <r>
    <s v="7-20"/>
    <d v="2015-02-20T00:00:00"/>
    <n v="0"/>
    <n v="0"/>
    <n v="0"/>
    <n v="0"/>
    <n v="0"/>
    <n v="0"/>
    <n v="0"/>
    <n v="0"/>
    <n v="0"/>
    <n v="0"/>
    <n v="0"/>
    <m/>
    <m/>
    <m/>
    <n v="8"/>
    <x v="8"/>
    <x v="4"/>
    <s v="2015-8"/>
    <x v="0"/>
  </r>
  <r>
    <s v="7-20"/>
    <d v="2015-02-21T00:00:00"/>
    <n v="0"/>
    <n v="0"/>
    <n v="0"/>
    <n v="0"/>
    <n v="0"/>
    <n v="0"/>
    <n v="0"/>
    <n v="0"/>
    <n v="0"/>
    <n v="0"/>
    <n v="0"/>
    <m/>
    <m/>
    <m/>
    <n v="8"/>
    <x v="8"/>
    <x v="5"/>
    <s v="2015-8"/>
    <x v="0"/>
  </r>
  <r>
    <m/>
    <d v="2015-02-22T00:00:00"/>
    <n v="0"/>
    <m/>
    <n v="0"/>
    <m/>
    <n v="0"/>
    <n v="0"/>
    <n v="0"/>
    <n v="0"/>
    <n v="0"/>
    <n v="0"/>
    <n v="0"/>
    <m/>
    <m/>
    <m/>
    <n v="9"/>
    <x v="8"/>
    <x v="6"/>
    <s v="2015-9"/>
    <x v="0"/>
  </r>
  <r>
    <s v="7-21"/>
    <d v="2015-02-23T00:00:00"/>
    <n v="0"/>
    <n v="0"/>
    <n v="0"/>
    <n v="0"/>
    <n v="0"/>
    <n v="0"/>
    <n v="0"/>
    <n v="0"/>
    <n v="0"/>
    <n v="0"/>
    <n v="0"/>
    <m/>
    <m/>
    <m/>
    <n v="9"/>
    <x v="8"/>
    <x v="0"/>
    <s v="2015-9"/>
    <x v="0"/>
  </r>
  <r>
    <s v="7-21"/>
    <d v="2015-02-24T00:00:00"/>
    <n v="0"/>
    <n v="0"/>
    <n v="0"/>
    <n v="0"/>
    <n v="0"/>
    <n v="0"/>
    <n v="0"/>
    <n v="0"/>
    <n v="0"/>
    <n v="0"/>
    <n v="0"/>
    <m/>
    <m/>
    <m/>
    <n v="9"/>
    <x v="8"/>
    <x v="1"/>
    <s v="2015-9"/>
    <x v="0"/>
  </r>
  <r>
    <s v="7-21"/>
    <d v="2015-02-25T00:00:00"/>
    <n v="0"/>
    <n v="0"/>
    <n v="0"/>
    <n v="0"/>
    <n v="0"/>
    <n v="0"/>
    <n v="0"/>
    <n v="0"/>
    <n v="0"/>
    <n v="0"/>
    <n v="0"/>
    <m/>
    <m/>
    <m/>
    <n v="9"/>
    <x v="8"/>
    <x v="2"/>
    <s v="2015-9"/>
    <x v="0"/>
  </r>
  <r>
    <s v="7-21"/>
    <d v="2015-02-26T00:00:00"/>
    <n v="0"/>
    <n v="0"/>
    <n v="0"/>
    <n v="0"/>
    <n v="0"/>
    <n v="0"/>
    <n v="0"/>
    <n v="0"/>
    <n v="0"/>
    <n v="0"/>
    <n v="0"/>
    <m/>
    <m/>
    <m/>
    <n v="9"/>
    <x v="8"/>
    <x v="3"/>
    <s v="2015-9"/>
    <x v="0"/>
  </r>
  <r>
    <s v="7-21"/>
    <d v="2015-02-27T00:00:00"/>
    <n v="0"/>
    <n v="0"/>
    <n v="0"/>
    <n v="0"/>
    <n v="0"/>
    <n v="0"/>
    <n v="0"/>
    <n v="0"/>
    <n v="0"/>
    <n v="0"/>
    <n v="0"/>
    <m/>
    <m/>
    <m/>
    <n v="9"/>
    <x v="8"/>
    <x v="4"/>
    <s v="2015-9"/>
    <x v="0"/>
  </r>
  <r>
    <s v="7-21"/>
    <d v="2015-02-28T00:00:00"/>
    <n v="0"/>
    <n v="0"/>
    <n v="0"/>
    <n v="0"/>
    <n v="0"/>
    <n v="0"/>
    <n v="0"/>
    <n v="0"/>
    <n v="0"/>
    <n v="0"/>
    <n v="0"/>
    <m/>
    <m/>
    <m/>
    <n v="9"/>
    <x v="8"/>
    <x v="5"/>
    <s v="2015-9"/>
    <x v="0"/>
  </r>
  <r>
    <m/>
    <d v="2015-03-01T00:00:00"/>
    <n v="0"/>
    <m/>
    <n v="0"/>
    <m/>
    <n v="0"/>
    <n v="0"/>
    <n v="0"/>
    <n v="0"/>
    <n v="0"/>
    <n v="0"/>
    <n v="0"/>
    <m/>
    <m/>
    <m/>
    <n v="10"/>
    <x v="8"/>
    <x v="6"/>
    <s v="2015-10"/>
    <x v="0"/>
  </r>
  <r>
    <s v="7-22"/>
    <d v="2015-03-02T00:00:00"/>
    <n v="0"/>
    <n v="0"/>
    <n v="0"/>
    <n v="0"/>
    <n v="0"/>
    <n v="0"/>
    <n v="0"/>
    <n v="0"/>
    <n v="0"/>
    <n v="0"/>
    <n v="0"/>
    <m/>
    <m/>
    <m/>
    <n v="10"/>
    <x v="8"/>
    <x v="0"/>
    <s v="2015-10"/>
    <x v="0"/>
  </r>
  <r>
    <s v="7-22"/>
    <d v="2015-03-03T00:00:00"/>
    <n v="0"/>
    <n v="0"/>
    <n v="0"/>
    <n v="0"/>
    <n v="0"/>
    <n v="0"/>
    <n v="0"/>
    <n v="0"/>
    <n v="0"/>
    <n v="0"/>
    <n v="0"/>
    <m/>
    <m/>
    <m/>
    <n v="10"/>
    <x v="8"/>
    <x v="1"/>
    <s v="2015-10"/>
    <x v="0"/>
  </r>
  <r>
    <s v="7-22"/>
    <d v="2015-03-04T00:00:00"/>
    <n v="0"/>
    <n v="0"/>
    <n v="0"/>
    <n v="0"/>
    <n v="0"/>
    <n v="0"/>
    <n v="0"/>
    <n v="0"/>
    <n v="0"/>
    <n v="0"/>
    <n v="0"/>
    <m/>
    <m/>
    <m/>
    <n v="10"/>
    <x v="8"/>
    <x v="2"/>
    <s v="2015-10"/>
    <x v="0"/>
  </r>
  <r>
    <s v="7-22"/>
    <d v="2015-03-05T00:00:00"/>
    <n v="0"/>
    <n v="0"/>
    <n v="0"/>
    <n v="0"/>
    <n v="0"/>
    <n v="0"/>
    <n v="0"/>
    <n v="0"/>
    <n v="0"/>
    <n v="0"/>
    <n v="0"/>
    <m/>
    <m/>
    <m/>
    <n v="10"/>
    <x v="8"/>
    <x v="3"/>
    <s v="2015-10"/>
    <x v="0"/>
  </r>
  <r>
    <s v="7-22"/>
    <d v="2015-03-06T00:00:00"/>
    <n v="0"/>
    <n v="0"/>
    <n v="0"/>
    <n v="0"/>
    <n v="0"/>
    <n v="0"/>
    <n v="0"/>
    <n v="0"/>
    <n v="0"/>
    <n v="0"/>
    <n v="0"/>
    <m/>
    <m/>
    <m/>
    <n v="10"/>
    <x v="8"/>
    <x v="4"/>
    <s v="2015-10"/>
    <x v="0"/>
  </r>
  <r>
    <s v="7-22"/>
    <d v="2015-03-07T00:00:00"/>
    <n v="0"/>
    <n v="0"/>
    <n v="0"/>
    <n v="0"/>
    <n v="0"/>
    <n v="0"/>
    <n v="0"/>
    <n v="0"/>
    <n v="0"/>
    <n v="0"/>
    <n v="0"/>
    <m/>
    <m/>
    <m/>
    <n v="10"/>
    <x v="8"/>
    <x v="5"/>
    <s v="2015-10"/>
    <x v="0"/>
  </r>
  <r>
    <m/>
    <d v="2015-03-08T00:00:00"/>
    <n v="0"/>
    <m/>
    <n v="0"/>
    <m/>
    <n v="0"/>
    <n v="0"/>
    <n v="0"/>
    <n v="0"/>
    <n v="0"/>
    <n v="0"/>
    <n v="0"/>
    <m/>
    <m/>
    <m/>
    <n v="11"/>
    <x v="8"/>
    <x v="6"/>
    <s v="2015-11"/>
    <x v="0"/>
  </r>
  <r>
    <s v="7-23"/>
    <d v="2015-03-09T00:00:00"/>
    <n v="0"/>
    <n v="0"/>
    <n v="0"/>
    <n v="0"/>
    <n v="0"/>
    <n v="0"/>
    <n v="0"/>
    <n v="0"/>
    <n v="0"/>
    <n v="0"/>
    <n v="0"/>
    <m/>
    <m/>
    <m/>
    <n v="11"/>
    <x v="8"/>
    <x v="0"/>
    <s v="2015-11"/>
    <x v="0"/>
  </r>
  <r>
    <s v="7-23"/>
    <d v="2015-03-10T00:00:00"/>
    <n v="0"/>
    <n v="0"/>
    <n v="0"/>
    <n v="0"/>
    <n v="0"/>
    <n v="0"/>
    <n v="0"/>
    <n v="0"/>
    <n v="0"/>
    <n v="0"/>
    <n v="0"/>
    <m/>
    <m/>
    <m/>
    <n v="11"/>
    <x v="8"/>
    <x v="1"/>
    <s v="2015-11"/>
    <x v="0"/>
  </r>
  <r>
    <s v="7-23"/>
    <d v="2015-03-11T00:00:00"/>
    <n v="0"/>
    <n v="0"/>
    <n v="0"/>
    <n v="0"/>
    <n v="0"/>
    <n v="0"/>
    <n v="0"/>
    <n v="0"/>
    <n v="0"/>
    <n v="0"/>
    <n v="0"/>
    <m/>
    <m/>
    <m/>
    <n v="11"/>
    <x v="8"/>
    <x v="2"/>
    <s v="2015-11"/>
    <x v="0"/>
  </r>
  <r>
    <s v="7-23"/>
    <d v="2015-03-12T00:00:00"/>
    <n v="0"/>
    <n v="0"/>
    <n v="0"/>
    <n v="0"/>
    <n v="0"/>
    <n v="0"/>
    <n v="0"/>
    <n v="0"/>
    <n v="0"/>
    <n v="0"/>
    <n v="0"/>
    <m/>
    <m/>
    <m/>
    <n v="11"/>
    <x v="8"/>
    <x v="3"/>
    <s v="2015-11"/>
    <x v="0"/>
  </r>
  <r>
    <s v="7-23"/>
    <d v="2015-03-13T00:00:00"/>
    <n v="0"/>
    <n v="0"/>
    <n v="0"/>
    <n v="0"/>
    <n v="0"/>
    <n v="0"/>
    <n v="0"/>
    <n v="0"/>
    <n v="0"/>
    <n v="0"/>
    <n v="0"/>
    <m/>
    <m/>
    <m/>
    <n v="11"/>
    <x v="8"/>
    <x v="4"/>
    <s v="2015-11"/>
    <x v="0"/>
  </r>
  <r>
    <s v="7-23"/>
    <d v="2015-03-14T00:00:00"/>
    <n v="0"/>
    <n v="0"/>
    <n v="0"/>
    <n v="0"/>
    <n v="0"/>
    <n v="0"/>
    <n v="0"/>
    <n v="0"/>
    <n v="0"/>
    <n v="0"/>
    <n v="0"/>
    <m/>
    <m/>
    <m/>
    <n v="11"/>
    <x v="8"/>
    <x v="5"/>
    <s v="2015-11"/>
    <x v="0"/>
  </r>
  <r>
    <m/>
    <d v="2015-03-15T00:00:00"/>
    <n v="0"/>
    <m/>
    <n v="0"/>
    <m/>
    <n v="0"/>
    <n v="0"/>
    <n v="0"/>
    <n v="0"/>
    <n v="0"/>
    <n v="0"/>
    <n v="0"/>
    <m/>
    <m/>
    <m/>
    <n v="12"/>
    <x v="8"/>
    <x v="6"/>
    <s v="2015-12"/>
    <x v="0"/>
  </r>
  <r>
    <s v="7-24"/>
    <d v="2015-03-16T00:00:00"/>
    <n v="0"/>
    <n v="0"/>
    <n v="0"/>
    <n v="0"/>
    <n v="0"/>
    <n v="0"/>
    <n v="0"/>
    <n v="0"/>
    <n v="0"/>
    <n v="0"/>
    <n v="0"/>
    <m/>
    <m/>
    <m/>
    <n v="12"/>
    <x v="8"/>
    <x v="0"/>
    <s v="2015-12"/>
    <x v="0"/>
  </r>
  <r>
    <s v="7-24"/>
    <d v="2015-03-17T00:00:00"/>
    <n v="0"/>
    <n v="0"/>
    <n v="0"/>
    <n v="0"/>
    <n v="0"/>
    <n v="0"/>
    <n v="0"/>
    <n v="0"/>
    <n v="0"/>
    <n v="0"/>
    <n v="0"/>
    <m/>
    <m/>
    <m/>
    <n v="12"/>
    <x v="8"/>
    <x v="1"/>
    <s v="2015-12"/>
    <x v="0"/>
  </r>
  <r>
    <s v="7-24"/>
    <d v="2015-03-18T00:00:00"/>
    <n v="0"/>
    <n v="0"/>
    <n v="0"/>
    <n v="0"/>
    <n v="0"/>
    <n v="0"/>
    <n v="0"/>
    <n v="0"/>
    <n v="0"/>
    <n v="0"/>
    <n v="0"/>
    <m/>
    <m/>
    <m/>
    <n v="12"/>
    <x v="8"/>
    <x v="2"/>
    <s v="2015-12"/>
    <x v="0"/>
  </r>
  <r>
    <s v="7-24"/>
    <d v="2015-03-19T00:00:00"/>
    <n v="0"/>
    <n v="0"/>
    <n v="0"/>
    <n v="0"/>
    <n v="0"/>
    <n v="0"/>
    <n v="0"/>
    <n v="0"/>
    <n v="0"/>
    <n v="0"/>
    <n v="0"/>
    <m/>
    <m/>
    <m/>
    <n v="12"/>
    <x v="8"/>
    <x v="3"/>
    <s v="2015-12"/>
    <x v="0"/>
  </r>
  <r>
    <s v="7-24"/>
    <d v="2015-03-20T00:00:00"/>
    <n v="0"/>
    <n v="0"/>
    <n v="0"/>
    <n v="0"/>
    <n v="0"/>
    <n v="0"/>
    <n v="0"/>
    <n v="0"/>
    <n v="0"/>
    <n v="0"/>
    <n v="0"/>
    <m/>
    <m/>
    <m/>
    <n v="12"/>
    <x v="8"/>
    <x v="4"/>
    <s v="2015-12"/>
    <x v="0"/>
  </r>
  <r>
    <s v="7-24"/>
    <d v="2015-03-21T00:00:00"/>
    <n v="0"/>
    <n v="0"/>
    <n v="0"/>
    <n v="0"/>
    <n v="0"/>
    <n v="0"/>
    <n v="0"/>
    <n v="0"/>
    <n v="0"/>
    <n v="0"/>
    <n v="0"/>
    <m/>
    <m/>
    <m/>
    <n v="12"/>
    <x v="8"/>
    <x v="5"/>
    <s v="2015-12"/>
    <x v="0"/>
  </r>
  <r>
    <m/>
    <d v="2015-03-22T00:00:00"/>
    <n v="0"/>
    <m/>
    <n v="0"/>
    <m/>
    <n v="0"/>
    <n v="0"/>
    <n v="0"/>
    <n v="0"/>
    <n v="0"/>
    <n v="0"/>
    <n v="0"/>
    <m/>
    <m/>
    <m/>
    <n v="13"/>
    <x v="8"/>
    <x v="6"/>
    <s v="2015-13"/>
    <x v="0"/>
  </r>
  <r>
    <s v="7-25"/>
    <d v="2015-03-23T00:00:00"/>
    <n v="0"/>
    <n v="0"/>
    <n v="0"/>
    <n v="0"/>
    <n v="0"/>
    <n v="0"/>
    <n v="0"/>
    <n v="0"/>
    <n v="0"/>
    <n v="0"/>
    <n v="0"/>
    <m/>
    <m/>
    <m/>
    <n v="13"/>
    <x v="8"/>
    <x v="0"/>
    <s v="2015-13"/>
    <x v="0"/>
  </r>
  <r>
    <s v="7-25"/>
    <d v="2015-03-24T00:00:00"/>
    <n v="0"/>
    <n v="0"/>
    <n v="0"/>
    <n v="0"/>
    <n v="0"/>
    <n v="0"/>
    <n v="0"/>
    <n v="0"/>
    <n v="0"/>
    <n v="0"/>
    <n v="0"/>
    <m/>
    <m/>
    <m/>
    <n v="13"/>
    <x v="8"/>
    <x v="1"/>
    <s v="2015-13"/>
    <x v="0"/>
  </r>
  <r>
    <s v="7-25"/>
    <d v="2015-03-25T00:00:00"/>
    <n v="0"/>
    <n v="0"/>
    <n v="0"/>
    <n v="0"/>
    <n v="0"/>
    <n v="0"/>
    <n v="0"/>
    <n v="0"/>
    <n v="0"/>
    <n v="0"/>
    <n v="0"/>
    <m/>
    <m/>
    <m/>
    <n v="13"/>
    <x v="8"/>
    <x v="2"/>
    <s v="2015-13"/>
    <x v="0"/>
  </r>
  <r>
    <s v="7-25"/>
    <d v="2015-03-26T00:00:00"/>
    <n v="0"/>
    <n v="0"/>
    <n v="0"/>
    <n v="0"/>
    <n v="0"/>
    <n v="0"/>
    <n v="0"/>
    <n v="0"/>
    <n v="0"/>
    <n v="0"/>
    <n v="0"/>
    <m/>
    <m/>
    <m/>
    <n v="13"/>
    <x v="8"/>
    <x v="3"/>
    <s v="2015-13"/>
    <x v="0"/>
  </r>
  <r>
    <s v="7-25"/>
    <d v="2015-03-27T00:00:00"/>
    <n v="0"/>
    <n v="0"/>
    <n v="0"/>
    <n v="0"/>
    <n v="0"/>
    <n v="0"/>
    <n v="0"/>
    <n v="0"/>
    <n v="0"/>
    <n v="0"/>
    <n v="0"/>
    <m/>
    <m/>
    <m/>
    <n v="13"/>
    <x v="8"/>
    <x v="4"/>
    <s v="2015-13"/>
    <x v="0"/>
  </r>
  <r>
    <s v="7-25"/>
    <d v="2015-03-28T00:00:00"/>
    <n v="0"/>
    <n v="0"/>
    <n v="0"/>
    <n v="0"/>
    <n v="0"/>
    <n v="0"/>
    <n v="0"/>
    <n v="0"/>
    <n v="0"/>
    <n v="0"/>
    <n v="0"/>
    <m/>
    <m/>
    <m/>
    <n v="13"/>
    <x v="8"/>
    <x v="5"/>
    <s v="2015-13"/>
    <x v="0"/>
  </r>
  <r>
    <m/>
    <d v="2015-03-29T00:00:00"/>
    <n v="0"/>
    <m/>
    <n v="0"/>
    <m/>
    <n v="0"/>
    <n v="0"/>
    <n v="0"/>
    <n v="0"/>
    <n v="0"/>
    <n v="0"/>
    <n v="0"/>
    <m/>
    <m/>
    <m/>
    <n v="14"/>
    <x v="8"/>
    <x v="6"/>
    <s v="2015-14"/>
    <x v="0"/>
  </r>
  <r>
    <s v="7-26"/>
    <d v="2015-03-30T00:00:00"/>
    <n v="0"/>
    <n v="0"/>
    <n v="0"/>
    <n v="0"/>
    <n v="0"/>
    <n v="0"/>
    <n v="0"/>
    <n v="0"/>
    <n v="0"/>
    <n v="0"/>
    <n v="0"/>
    <m/>
    <m/>
    <m/>
    <n v="14"/>
    <x v="8"/>
    <x v="0"/>
    <s v="2015-14"/>
    <x v="0"/>
  </r>
  <r>
    <s v="7-26"/>
    <d v="2015-03-31T00:00:00"/>
    <n v="0"/>
    <n v="0"/>
    <n v="0"/>
    <n v="0"/>
    <n v="0"/>
    <n v="0"/>
    <n v="0"/>
    <n v="0"/>
    <n v="0"/>
    <n v="0"/>
    <n v="0"/>
    <m/>
    <m/>
    <m/>
    <n v="14"/>
    <x v="8"/>
    <x v="1"/>
    <s v="2015-14"/>
    <x v="0"/>
  </r>
  <r>
    <s v="7-26"/>
    <d v="2015-04-01T00:00:00"/>
    <n v="0"/>
    <n v="0"/>
    <n v="0"/>
    <n v="0"/>
    <n v="0"/>
    <n v="0"/>
    <n v="0"/>
    <n v="0"/>
    <n v="0"/>
    <n v="0"/>
    <n v="0"/>
    <m/>
    <m/>
    <m/>
    <n v="14"/>
    <x v="8"/>
    <x v="2"/>
    <s v="2015-14"/>
    <x v="0"/>
  </r>
  <r>
    <s v="7-26"/>
    <d v="2015-04-02T00:00:00"/>
    <n v="0"/>
    <n v="0"/>
    <n v="0"/>
    <n v="0"/>
    <n v="0"/>
    <n v="0"/>
    <n v="0"/>
    <n v="0"/>
    <n v="0"/>
    <n v="0"/>
    <n v="0"/>
    <m/>
    <m/>
    <m/>
    <n v="14"/>
    <x v="8"/>
    <x v="3"/>
    <s v="2015-14"/>
    <x v="0"/>
  </r>
  <r>
    <s v="7-26"/>
    <d v="2015-04-03T00:00:00"/>
    <n v="0"/>
    <n v="0"/>
    <n v="0"/>
    <n v="0"/>
    <n v="0"/>
    <n v="0"/>
    <n v="0"/>
    <n v="0"/>
    <n v="0"/>
    <n v="0"/>
    <n v="0"/>
    <m/>
    <m/>
    <m/>
    <n v="14"/>
    <x v="8"/>
    <x v="4"/>
    <s v="2015-14"/>
    <x v="0"/>
  </r>
  <r>
    <s v="7-26"/>
    <d v="2015-04-04T00:00:00"/>
    <n v="0"/>
    <n v="0"/>
    <n v="0"/>
    <n v="0"/>
    <n v="0"/>
    <n v="0"/>
    <n v="0"/>
    <n v="0"/>
    <n v="0"/>
    <n v="0"/>
    <n v="0"/>
    <m/>
    <m/>
    <m/>
    <n v="14"/>
    <x v="8"/>
    <x v="5"/>
    <s v="2015-14"/>
    <x v="0"/>
  </r>
  <r>
    <m/>
    <d v="2015-04-05T00:00:00"/>
    <n v="0"/>
    <m/>
    <n v="0"/>
    <m/>
    <n v="0"/>
    <n v="0"/>
    <n v="0"/>
    <n v="0"/>
    <n v="0"/>
    <n v="0"/>
    <n v="0"/>
    <m/>
    <m/>
    <m/>
    <n v="15"/>
    <x v="8"/>
    <x v="6"/>
    <s v="2015-15"/>
    <x v="0"/>
  </r>
  <r>
    <s v="7-27"/>
    <d v="2015-04-06T00:00:00"/>
    <n v="0"/>
    <n v="0"/>
    <n v="0"/>
    <n v="0"/>
    <n v="0"/>
    <n v="0"/>
    <n v="0"/>
    <n v="0"/>
    <n v="0"/>
    <n v="0"/>
    <n v="0"/>
    <m/>
    <m/>
    <m/>
    <n v="15"/>
    <x v="8"/>
    <x v="0"/>
    <s v="2015-15"/>
    <x v="0"/>
  </r>
  <r>
    <s v="7-27"/>
    <d v="2015-04-07T00:00:00"/>
    <n v="0"/>
    <n v="0"/>
    <n v="0"/>
    <n v="0"/>
    <n v="0"/>
    <n v="0"/>
    <n v="0"/>
    <n v="0"/>
    <n v="0"/>
    <n v="0"/>
    <n v="0"/>
    <m/>
    <m/>
    <m/>
    <n v="15"/>
    <x v="8"/>
    <x v="1"/>
    <s v="2015-15"/>
    <x v="0"/>
  </r>
  <r>
    <s v="7-27"/>
    <d v="2015-04-08T00:00:00"/>
    <n v="0"/>
    <n v="0"/>
    <n v="0"/>
    <n v="0"/>
    <n v="0"/>
    <n v="0"/>
    <n v="0"/>
    <n v="0"/>
    <n v="0"/>
    <n v="0"/>
    <n v="0"/>
    <m/>
    <m/>
    <m/>
    <n v="15"/>
    <x v="8"/>
    <x v="2"/>
    <s v="2015-15"/>
    <x v="0"/>
  </r>
  <r>
    <s v="7-27"/>
    <d v="2015-04-09T00:00:00"/>
    <n v="0"/>
    <n v="0"/>
    <n v="0"/>
    <n v="0"/>
    <n v="0"/>
    <n v="0"/>
    <n v="0"/>
    <n v="0"/>
    <n v="0"/>
    <n v="0"/>
    <n v="0"/>
    <m/>
    <m/>
    <m/>
    <n v="15"/>
    <x v="8"/>
    <x v="3"/>
    <s v="2015-15"/>
    <x v="0"/>
  </r>
  <r>
    <s v="7-27"/>
    <d v="2015-04-10T00:00:00"/>
    <n v="0"/>
    <n v="0"/>
    <n v="0"/>
    <n v="0"/>
    <n v="0"/>
    <n v="0"/>
    <n v="0"/>
    <n v="0"/>
    <n v="0"/>
    <n v="0"/>
    <n v="0"/>
    <m/>
    <m/>
    <m/>
    <n v="15"/>
    <x v="8"/>
    <x v="4"/>
    <s v="2015-15"/>
    <x v="0"/>
  </r>
  <r>
    <s v="7-27"/>
    <d v="2015-04-11T00:00:00"/>
    <n v="0"/>
    <n v="0"/>
    <n v="0"/>
    <n v="0"/>
    <n v="0"/>
    <n v="0"/>
    <n v="0"/>
    <n v="0"/>
    <n v="0"/>
    <n v="0"/>
    <n v="0"/>
    <m/>
    <m/>
    <m/>
    <n v="15"/>
    <x v="8"/>
    <x v="5"/>
    <s v="2015-15"/>
    <x v="0"/>
  </r>
  <r>
    <m/>
    <d v="2015-04-12T00:00:00"/>
    <n v="0"/>
    <m/>
    <n v="0"/>
    <m/>
    <n v="0"/>
    <n v="0"/>
    <n v="0"/>
    <n v="0"/>
    <n v="0"/>
    <n v="0"/>
    <n v="0"/>
    <m/>
    <m/>
    <m/>
    <n v="16"/>
    <x v="8"/>
    <x v="6"/>
    <s v="2015-16"/>
    <x v="0"/>
  </r>
  <r>
    <s v="7-28"/>
    <d v="2015-04-13T00:00:00"/>
    <n v="0"/>
    <n v="0"/>
    <n v="0"/>
    <n v="0"/>
    <n v="0"/>
    <n v="0"/>
    <n v="0"/>
    <n v="0"/>
    <n v="0"/>
    <n v="0"/>
    <n v="0"/>
    <m/>
    <m/>
    <m/>
    <n v="16"/>
    <x v="8"/>
    <x v="0"/>
    <s v="2015-16"/>
    <x v="0"/>
  </r>
  <r>
    <s v="7-28"/>
    <d v="2015-04-14T00:00:00"/>
    <n v="0"/>
    <n v="0"/>
    <n v="0"/>
    <n v="0"/>
    <n v="0"/>
    <n v="0"/>
    <n v="0"/>
    <n v="0"/>
    <n v="0"/>
    <n v="0"/>
    <n v="0"/>
    <m/>
    <m/>
    <m/>
    <n v="16"/>
    <x v="8"/>
    <x v="1"/>
    <s v="2015-16"/>
    <x v="0"/>
  </r>
  <r>
    <s v="7-28"/>
    <d v="2015-04-15T00:00:00"/>
    <n v="0"/>
    <n v="0"/>
    <n v="0"/>
    <n v="0"/>
    <n v="0"/>
    <n v="0"/>
    <n v="0"/>
    <n v="0"/>
    <n v="0"/>
    <n v="0"/>
    <n v="0"/>
    <m/>
    <m/>
    <m/>
    <n v="16"/>
    <x v="8"/>
    <x v="2"/>
    <s v="2015-16"/>
    <x v="0"/>
  </r>
  <r>
    <s v="7-28"/>
    <d v="2015-04-16T00:00:00"/>
    <n v="0"/>
    <n v="0"/>
    <n v="0"/>
    <n v="0"/>
    <n v="0"/>
    <n v="0"/>
    <n v="0"/>
    <n v="0"/>
    <n v="0"/>
    <n v="0"/>
    <n v="0"/>
    <m/>
    <m/>
    <m/>
    <n v="16"/>
    <x v="8"/>
    <x v="3"/>
    <s v="2015-16"/>
    <x v="0"/>
  </r>
  <r>
    <s v="7-28"/>
    <d v="2015-04-17T00:00:00"/>
    <n v="0"/>
    <n v="0"/>
    <n v="0"/>
    <n v="0"/>
    <n v="0"/>
    <n v="0"/>
    <n v="0"/>
    <n v="0"/>
    <n v="0"/>
    <n v="0"/>
    <n v="0"/>
    <m/>
    <m/>
    <m/>
    <n v="16"/>
    <x v="8"/>
    <x v="4"/>
    <s v="2015-16"/>
    <x v="0"/>
  </r>
  <r>
    <s v="7-28"/>
    <d v="2015-04-18T00:00:00"/>
    <n v="0"/>
    <n v="0"/>
    <n v="0"/>
    <n v="0"/>
    <n v="0"/>
    <n v="0"/>
    <n v="0"/>
    <n v="0"/>
    <n v="0"/>
    <n v="0"/>
    <n v="0"/>
    <m/>
    <m/>
    <m/>
    <n v="16"/>
    <x v="8"/>
    <x v="5"/>
    <s v="2015-16"/>
    <x v="0"/>
  </r>
  <r>
    <m/>
    <d v="2015-04-19T00:00:00"/>
    <n v="0"/>
    <m/>
    <n v="0"/>
    <m/>
    <n v="0"/>
    <n v="0"/>
    <n v="0"/>
    <n v="0"/>
    <n v="0"/>
    <n v="0"/>
    <n v="0"/>
    <m/>
    <m/>
    <m/>
    <n v="17"/>
    <x v="8"/>
    <x v="6"/>
    <s v="2015-17"/>
    <x v="0"/>
  </r>
  <r>
    <s v="7-29"/>
    <d v="2015-04-20T00:00:00"/>
    <n v="0"/>
    <n v="0"/>
    <n v="0"/>
    <n v="0"/>
    <n v="0"/>
    <n v="0"/>
    <n v="0"/>
    <n v="0"/>
    <n v="0"/>
    <n v="0"/>
    <n v="0"/>
    <m/>
    <m/>
    <m/>
    <n v="17"/>
    <x v="8"/>
    <x v="0"/>
    <s v="2015-17"/>
    <x v="0"/>
  </r>
  <r>
    <s v="7-29"/>
    <d v="2015-04-21T00:00:00"/>
    <n v="0"/>
    <n v="0"/>
    <n v="0"/>
    <n v="0"/>
    <n v="0"/>
    <n v="0"/>
    <n v="0"/>
    <n v="0"/>
    <n v="0"/>
    <n v="0"/>
    <n v="0"/>
    <m/>
    <m/>
    <m/>
    <n v="17"/>
    <x v="8"/>
    <x v="1"/>
    <s v="2015-17"/>
    <x v="0"/>
  </r>
  <r>
    <s v="7-29"/>
    <d v="2015-04-22T00:00:00"/>
    <n v="0"/>
    <n v="0"/>
    <n v="0"/>
    <n v="0"/>
    <n v="0"/>
    <n v="0"/>
    <n v="0"/>
    <n v="0"/>
    <n v="0"/>
    <n v="0"/>
    <n v="0"/>
    <m/>
    <m/>
    <m/>
    <n v="17"/>
    <x v="8"/>
    <x v="2"/>
    <s v="2015-17"/>
    <x v="0"/>
  </r>
  <r>
    <s v="7-29"/>
    <d v="2015-04-23T00:00:00"/>
    <n v="0"/>
    <n v="0"/>
    <n v="0"/>
    <n v="0"/>
    <n v="0"/>
    <n v="0"/>
    <n v="0"/>
    <n v="0"/>
    <n v="0"/>
    <n v="0"/>
    <n v="0"/>
    <m/>
    <m/>
    <m/>
    <n v="17"/>
    <x v="8"/>
    <x v="3"/>
    <s v="2015-17"/>
    <x v="0"/>
  </r>
  <r>
    <s v="7-29"/>
    <d v="2015-04-24T00:00:00"/>
    <n v="0"/>
    <n v="0"/>
    <n v="0"/>
    <n v="0"/>
    <n v="0"/>
    <n v="0"/>
    <n v="0"/>
    <n v="0"/>
    <n v="0"/>
    <n v="0"/>
    <n v="0"/>
    <m/>
    <m/>
    <m/>
    <n v="17"/>
    <x v="8"/>
    <x v="4"/>
    <s v="2015-17"/>
    <x v="0"/>
  </r>
  <r>
    <s v="7-29"/>
    <d v="2015-04-25T00:00:00"/>
    <n v="0"/>
    <n v="0"/>
    <n v="0"/>
    <n v="0"/>
    <n v="0"/>
    <n v="0"/>
    <n v="0"/>
    <n v="0"/>
    <n v="0"/>
    <n v="0"/>
    <n v="0"/>
    <m/>
    <m/>
    <m/>
    <n v="17"/>
    <x v="8"/>
    <x v="5"/>
    <s v="2015-17"/>
    <x v="0"/>
  </r>
  <r>
    <m/>
    <d v="2015-04-26T00:00:00"/>
    <n v="0"/>
    <m/>
    <n v="0"/>
    <m/>
    <n v="0"/>
    <n v="0"/>
    <n v="0"/>
    <n v="0"/>
    <n v="0"/>
    <n v="0"/>
    <n v="0"/>
    <m/>
    <m/>
    <m/>
    <n v="18"/>
    <x v="8"/>
    <x v="6"/>
    <s v="2015-18"/>
    <x v="0"/>
  </r>
  <r>
    <s v="7-30"/>
    <d v="2015-04-27T00:00:00"/>
    <n v="0"/>
    <n v="0"/>
    <n v="0"/>
    <n v="0"/>
    <n v="0"/>
    <n v="0"/>
    <n v="0"/>
    <n v="0"/>
    <n v="0"/>
    <n v="0"/>
    <n v="0"/>
    <m/>
    <m/>
    <m/>
    <n v="18"/>
    <x v="8"/>
    <x v="0"/>
    <s v="2015-18"/>
    <x v="0"/>
  </r>
  <r>
    <s v="7-30"/>
    <d v="2015-04-28T00:00:00"/>
    <n v="0"/>
    <n v="0"/>
    <n v="0"/>
    <n v="0"/>
    <n v="0"/>
    <n v="0"/>
    <n v="0"/>
    <n v="0"/>
    <n v="0"/>
    <n v="0"/>
    <n v="0"/>
    <m/>
    <m/>
    <m/>
    <n v="18"/>
    <x v="8"/>
    <x v="1"/>
    <s v="2015-18"/>
    <x v="0"/>
  </r>
  <r>
    <s v="7-30"/>
    <d v="2015-04-29T00:00:00"/>
    <n v="0"/>
    <n v="0"/>
    <n v="0"/>
    <n v="0"/>
    <n v="0"/>
    <n v="0"/>
    <n v="0"/>
    <n v="0"/>
    <n v="0"/>
    <n v="0"/>
    <n v="0"/>
    <m/>
    <m/>
    <m/>
    <n v="18"/>
    <x v="8"/>
    <x v="2"/>
    <s v="2015-18"/>
    <x v="0"/>
  </r>
  <r>
    <s v="7-30"/>
    <d v="2015-04-30T00:00:00"/>
    <n v="0"/>
    <n v="0"/>
    <n v="0"/>
    <n v="0"/>
    <n v="0"/>
    <n v="0"/>
    <n v="0"/>
    <n v="0"/>
    <n v="0"/>
    <n v="0"/>
    <n v="0"/>
    <m/>
    <m/>
    <m/>
    <n v="18"/>
    <x v="8"/>
    <x v="3"/>
    <s v="2015-18"/>
    <x v="0"/>
  </r>
  <r>
    <s v="7-30"/>
    <d v="2015-05-01T00:00:00"/>
    <n v="0"/>
    <n v="0"/>
    <n v="0"/>
    <n v="0"/>
    <n v="0"/>
    <n v="0"/>
    <n v="0"/>
    <n v="0"/>
    <n v="0"/>
    <n v="0"/>
    <n v="0"/>
    <m/>
    <m/>
    <m/>
    <n v="18"/>
    <x v="8"/>
    <x v="4"/>
    <s v="2015-18"/>
    <x v="0"/>
  </r>
  <r>
    <s v="7-30"/>
    <d v="2015-05-02T00:00:00"/>
    <n v="0"/>
    <n v="0"/>
    <n v="0"/>
    <n v="0"/>
    <n v="0"/>
    <n v="0"/>
    <n v="0"/>
    <n v="0"/>
    <n v="0"/>
    <n v="0"/>
    <n v="0"/>
    <m/>
    <m/>
    <m/>
    <n v="18"/>
    <x v="8"/>
    <x v="5"/>
    <s v="2015-18"/>
    <x v="0"/>
  </r>
  <r>
    <m/>
    <d v="2015-05-03T00:00:00"/>
    <n v="0"/>
    <m/>
    <n v="0"/>
    <m/>
    <n v="0"/>
    <n v="0"/>
    <n v="0"/>
    <n v="0"/>
    <n v="0"/>
    <n v="0"/>
    <n v="0"/>
    <m/>
    <m/>
    <m/>
    <n v="19"/>
    <x v="8"/>
    <x v="6"/>
    <s v="2015-19"/>
    <x v="0"/>
  </r>
  <r>
    <s v="7-31"/>
    <d v="2015-05-04T00:00:00"/>
    <n v="0"/>
    <n v="0"/>
    <n v="0"/>
    <n v="0"/>
    <n v="0"/>
    <n v="0"/>
    <n v="0"/>
    <n v="0"/>
    <n v="0"/>
    <n v="0"/>
    <n v="0"/>
    <m/>
    <m/>
    <m/>
    <n v="19"/>
    <x v="8"/>
    <x v="0"/>
    <s v="2015-19"/>
    <x v="0"/>
  </r>
  <r>
    <s v="7-31"/>
    <d v="2015-05-05T00:00:00"/>
    <n v="0"/>
    <n v="0"/>
    <n v="0"/>
    <n v="0"/>
    <n v="0"/>
    <n v="0"/>
    <n v="0"/>
    <n v="0"/>
    <n v="0"/>
    <n v="0"/>
    <n v="0"/>
    <m/>
    <m/>
    <m/>
    <n v="19"/>
    <x v="8"/>
    <x v="1"/>
    <s v="2015-19"/>
    <x v="0"/>
  </r>
  <r>
    <s v="7-31"/>
    <d v="2015-05-06T00:00:00"/>
    <n v="0"/>
    <n v="0"/>
    <n v="0"/>
    <n v="0"/>
    <n v="0"/>
    <n v="0"/>
    <n v="0"/>
    <n v="0"/>
    <n v="0"/>
    <n v="0"/>
    <n v="0"/>
    <m/>
    <m/>
    <m/>
    <n v="19"/>
    <x v="8"/>
    <x v="2"/>
    <s v="2015-19"/>
    <x v="0"/>
  </r>
  <r>
    <s v="7-31"/>
    <d v="2015-05-07T00:00:00"/>
    <n v="0"/>
    <n v="0"/>
    <n v="0"/>
    <n v="0"/>
    <n v="0"/>
    <n v="0"/>
    <n v="0"/>
    <n v="0"/>
    <n v="0"/>
    <n v="0"/>
    <n v="0"/>
    <m/>
    <m/>
    <m/>
    <n v="19"/>
    <x v="8"/>
    <x v="3"/>
    <s v="2015-19"/>
    <x v="0"/>
  </r>
  <r>
    <s v="7-31"/>
    <d v="2015-05-08T00:00:00"/>
    <n v="0"/>
    <n v="0"/>
    <n v="0"/>
    <n v="0"/>
    <n v="0"/>
    <n v="0"/>
    <n v="0"/>
    <n v="0"/>
    <n v="0"/>
    <n v="0"/>
    <n v="0"/>
    <m/>
    <m/>
    <m/>
    <n v="19"/>
    <x v="8"/>
    <x v="4"/>
    <s v="2015-19"/>
    <x v="0"/>
  </r>
  <r>
    <s v="7-31"/>
    <d v="2015-05-09T00:00:00"/>
    <n v="0"/>
    <n v="0"/>
    <n v="0"/>
    <n v="0"/>
    <n v="0"/>
    <n v="0"/>
    <n v="0"/>
    <n v="0"/>
    <n v="0"/>
    <n v="0"/>
    <n v="0"/>
    <m/>
    <m/>
    <m/>
    <n v="19"/>
    <x v="8"/>
    <x v="5"/>
    <s v="2015-19"/>
    <x v="0"/>
  </r>
  <r>
    <m/>
    <d v="2015-05-10T00:00:00"/>
    <n v="0"/>
    <m/>
    <n v="0"/>
    <m/>
    <n v="0"/>
    <n v="0"/>
    <n v="0"/>
    <n v="0"/>
    <n v="0"/>
    <n v="0"/>
    <n v="0"/>
    <m/>
    <m/>
    <m/>
    <n v="20"/>
    <x v="8"/>
    <x v="6"/>
    <s v="2015-20"/>
    <x v="0"/>
  </r>
  <r>
    <s v="7-32"/>
    <d v="2015-05-11T00:00:00"/>
    <n v="0"/>
    <n v="0"/>
    <n v="0"/>
    <n v="0"/>
    <n v="0"/>
    <n v="0"/>
    <n v="0"/>
    <n v="0"/>
    <n v="0"/>
    <n v="0"/>
    <n v="0"/>
    <m/>
    <m/>
    <m/>
    <n v="20"/>
    <x v="8"/>
    <x v="0"/>
    <s v="2015-20"/>
    <x v="0"/>
  </r>
  <r>
    <s v="7-32"/>
    <d v="2015-05-12T00:00:00"/>
    <n v="0"/>
    <n v="0"/>
    <n v="0"/>
    <n v="0"/>
    <n v="0"/>
    <n v="0"/>
    <n v="0"/>
    <n v="0"/>
    <n v="0"/>
    <n v="0"/>
    <n v="0"/>
    <m/>
    <m/>
    <m/>
    <n v="20"/>
    <x v="8"/>
    <x v="1"/>
    <s v="2015-20"/>
    <x v="0"/>
  </r>
  <r>
    <s v="7-32"/>
    <d v="2015-05-13T00:00:00"/>
    <n v="0"/>
    <n v="0"/>
    <n v="0"/>
    <n v="0"/>
    <n v="0"/>
    <n v="0"/>
    <n v="0"/>
    <n v="0"/>
    <n v="0"/>
    <n v="0"/>
    <n v="0"/>
    <m/>
    <m/>
    <m/>
    <n v="20"/>
    <x v="8"/>
    <x v="2"/>
    <s v="2015-20"/>
    <x v="0"/>
  </r>
  <r>
    <s v="7-32"/>
    <d v="2015-05-14T00:00:00"/>
    <n v="0"/>
    <n v="0"/>
    <n v="0"/>
    <n v="0"/>
    <n v="0"/>
    <n v="0"/>
    <n v="0"/>
    <n v="0"/>
    <n v="0"/>
    <n v="0"/>
    <n v="0"/>
    <m/>
    <m/>
    <m/>
    <n v="20"/>
    <x v="8"/>
    <x v="3"/>
    <s v="2015-20"/>
    <x v="0"/>
  </r>
  <r>
    <s v="7-32"/>
    <d v="2015-05-15T00:00:00"/>
    <n v="0"/>
    <n v="0"/>
    <n v="0"/>
    <n v="0"/>
    <n v="0"/>
    <n v="0"/>
    <n v="0"/>
    <n v="0"/>
    <n v="0"/>
    <n v="0"/>
    <n v="0"/>
    <m/>
    <m/>
    <m/>
    <n v="20"/>
    <x v="8"/>
    <x v="4"/>
    <s v="2015-20"/>
    <x v="0"/>
  </r>
  <r>
    <s v="7-32"/>
    <d v="2015-05-16T00:00:00"/>
    <n v="0"/>
    <n v="0"/>
    <n v="0"/>
    <n v="0"/>
    <n v="0"/>
    <n v="0"/>
    <n v="0"/>
    <n v="0"/>
    <n v="0"/>
    <n v="0"/>
    <n v="0"/>
    <m/>
    <m/>
    <m/>
    <n v="20"/>
    <x v="8"/>
    <x v="5"/>
    <s v="2015-20"/>
    <x v="0"/>
  </r>
  <r>
    <m/>
    <d v="2015-05-17T00:00:00"/>
    <n v="0"/>
    <m/>
    <n v="0"/>
    <m/>
    <n v="0"/>
    <n v="0"/>
    <n v="0"/>
    <n v="0"/>
    <n v="0"/>
    <n v="0"/>
    <n v="0"/>
    <m/>
    <m/>
    <m/>
    <n v="21"/>
    <x v="8"/>
    <x v="6"/>
    <s v="2015-21"/>
    <x v="0"/>
  </r>
  <r>
    <s v="7-33"/>
    <d v="2015-05-18T00:00:00"/>
    <n v="0"/>
    <n v="0"/>
    <n v="0"/>
    <n v="0"/>
    <n v="0"/>
    <n v="0"/>
    <n v="0"/>
    <n v="0"/>
    <n v="0"/>
    <n v="0"/>
    <n v="0"/>
    <m/>
    <m/>
    <m/>
    <n v="21"/>
    <x v="8"/>
    <x v="0"/>
    <s v="2015-21"/>
    <x v="0"/>
  </r>
  <r>
    <s v="7-33"/>
    <d v="2015-05-19T00:00:00"/>
    <n v="0"/>
    <n v="0"/>
    <n v="0"/>
    <n v="0"/>
    <n v="0"/>
    <n v="0"/>
    <n v="0"/>
    <n v="0"/>
    <n v="0"/>
    <n v="0"/>
    <n v="0"/>
    <m/>
    <m/>
    <m/>
    <n v="21"/>
    <x v="8"/>
    <x v="1"/>
    <s v="2015-21"/>
    <x v="0"/>
  </r>
  <r>
    <s v="7-33"/>
    <d v="2015-05-20T00:00:00"/>
    <n v="0"/>
    <n v="0"/>
    <n v="0"/>
    <n v="0"/>
    <n v="0"/>
    <n v="0"/>
    <n v="0"/>
    <n v="0"/>
    <n v="0"/>
    <n v="0"/>
    <n v="0"/>
    <m/>
    <m/>
    <m/>
    <n v="21"/>
    <x v="8"/>
    <x v="2"/>
    <s v="2015-21"/>
    <x v="0"/>
  </r>
  <r>
    <s v="7-33"/>
    <d v="2015-05-21T00:00:00"/>
    <n v="0"/>
    <n v="0"/>
    <n v="0"/>
    <n v="0"/>
    <n v="0"/>
    <n v="0"/>
    <n v="0"/>
    <n v="0"/>
    <n v="0"/>
    <n v="0"/>
    <n v="0"/>
    <m/>
    <m/>
    <m/>
    <n v="21"/>
    <x v="8"/>
    <x v="3"/>
    <s v="2015-21"/>
    <x v="0"/>
  </r>
  <r>
    <s v="7-33"/>
    <d v="2015-05-22T00:00:00"/>
    <n v="0"/>
    <n v="0"/>
    <n v="0"/>
    <n v="0"/>
    <n v="0"/>
    <n v="0"/>
    <n v="0"/>
    <n v="0"/>
    <n v="0"/>
    <n v="0"/>
    <n v="0"/>
    <m/>
    <m/>
    <m/>
    <n v="21"/>
    <x v="8"/>
    <x v="4"/>
    <s v="2015-21"/>
    <x v="0"/>
  </r>
  <r>
    <s v="7-33"/>
    <d v="2015-05-23T00:00:00"/>
    <n v="0"/>
    <n v="0"/>
    <n v="0"/>
    <n v="0"/>
    <n v="0"/>
    <n v="0"/>
    <n v="0"/>
    <n v="0"/>
    <n v="0"/>
    <n v="0"/>
    <n v="0"/>
    <m/>
    <m/>
    <m/>
    <n v="21"/>
    <x v="8"/>
    <x v="5"/>
    <s v="2015-21"/>
    <x v="0"/>
  </r>
  <r>
    <m/>
    <d v="2015-05-24T00:00:00"/>
    <n v="0"/>
    <m/>
    <n v="0"/>
    <m/>
    <n v="0"/>
    <n v="0"/>
    <n v="0"/>
    <n v="0"/>
    <n v="0"/>
    <n v="0"/>
    <n v="0"/>
    <m/>
    <m/>
    <m/>
    <n v="22"/>
    <x v="8"/>
    <x v="6"/>
    <s v="2015-22"/>
    <x v="0"/>
  </r>
  <r>
    <s v="7-34"/>
    <d v="2015-05-25T00:00:00"/>
    <n v="0"/>
    <n v="0"/>
    <n v="0"/>
    <n v="0"/>
    <n v="0"/>
    <n v="0"/>
    <n v="0"/>
    <n v="0"/>
    <n v="0"/>
    <n v="0"/>
    <n v="0"/>
    <m/>
    <m/>
    <m/>
    <n v="22"/>
    <x v="8"/>
    <x v="0"/>
    <s v="2015-22"/>
    <x v="0"/>
  </r>
  <r>
    <s v="7-34"/>
    <d v="2015-05-26T00:00:00"/>
    <n v="0"/>
    <n v="0"/>
    <n v="0"/>
    <n v="0"/>
    <n v="0"/>
    <n v="0"/>
    <n v="0"/>
    <n v="0"/>
    <n v="0"/>
    <n v="0"/>
    <n v="0"/>
    <m/>
    <m/>
    <m/>
    <n v="22"/>
    <x v="8"/>
    <x v="1"/>
    <s v="2015-22"/>
    <x v="0"/>
  </r>
  <r>
    <s v="7-34"/>
    <d v="2015-05-27T00:00:00"/>
    <n v="0"/>
    <n v="0"/>
    <n v="0"/>
    <n v="0"/>
    <n v="0"/>
    <n v="0"/>
    <n v="0"/>
    <n v="0"/>
    <n v="0"/>
    <n v="0"/>
    <n v="0"/>
    <m/>
    <m/>
    <m/>
    <n v="22"/>
    <x v="8"/>
    <x v="2"/>
    <s v="2015-22"/>
    <x v="0"/>
  </r>
  <r>
    <s v="7-34"/>
    <d v="2015-05-28T00:00:00"/>
    <n v="0"/>
    <n v="0"/>
    <n v="0"/>
    <n v="0"/>
    <n v="0"/>
    <n v="0"/>
    <n v="0"/>
    <n v="0"/>
    <n v="0"/>
    <n v="0"/>
    <n v="0"/>
    <m/>
    <m/>
    <m/>
    <n v="22"/>
    <x v="8"/>
    <x v="3"/>
    <s v="2015-22"/>
    <x v="0"/>
  </r>
  <r>
    <s v="7-34"/>
    <d v="2015-05-29T00:00:00"/>
    <n v="0"/>
    <n v="0"/>
    <n v="0"/>
    <n v="0"/>
    <n v="0"/>
    <n v="0"/>
    <n v="0"/>
    <n v="0"/>
    <n v="0"/>
    <n v="0"/>
    <n v="0"/>
    <m/>
    <m/>
    <m/>
    <n v="22"/>
    <x v="8"/>
    <x v="4"/>
    <s v="2015-22"/>
    <x v="0"/>
  </r>
  <r>
    <s v="7-34"/>
    <d v="2015-05-30T00:00:00"/>
    <n v="0"/>
    <n v="0"/>
    <n v="0"/>
    <n v="0"/>
    <n v="0"/>
    <n v="0"/>
    <n v="0"/>
    <n v="0"/>
    <n v="0"/>
    <n v="0"/>
    <n v="0"/>
    <m/>
    <m/>
    <m/>
    <n v="22"/>
    <x v="8"/>
    <x v="5"/>
    <s v="2015-22"/>
    <x v="0"/>
  </r>
  <r>
    <m/>
    <d v="2015-05-31T00:00:00"/>
    <n v="0"/>
    <m/>
    <n v="0"/>
    <m/>
    <n v="0"/>
    <n v="0"/>
    <n v="0"/>
    <n v="0"/>
    <n v="0"/>
    <n v="0"/>
    <n v="0"/>
    <m/>
    <m/>
    <m/>
    <n v="23"/>
    <x v="8"/>
    <x v="6"/>
    <s v="2015-23"/>
    <x v="0"/>
  </r>
  <r>
    <s v="7-35"/>
    <d v="2015-06-01T00:00:00"/>
    <n v="0"/>
    <n v="0"/>
    <n v="0"/>
    <n v="0"/>
    <n v="0"/>
    <n v="0"/>
    <n v="0"/>
    <n v="0"/>
    <n v="0"/>
    <n v="0"/>
    <n v="0"/>
    <m/>
    <m/>
    <m/>
    <n v="23"/>
    <x v="8"/>
    <x v="0"/>
    <s v="2015-23"/>
    <x v="0"/>
  </r>
  <r>
    <s v="7-35"/>
    <d v="2015-06-02T00:00:00"/>
    <n v="0"/>
    <n v="0"/>
    <n v="0"/>
    <n v="0"/>
    <n v="0"/>
    <n v="0"/>
    <n v="0"/>
    <n v="0"/>
    <n v="0"/>
    <n v="0"/>
    <n v="0"/>
    <m/>
    <m/>
    <m/>
    <n v="23"/>
    <x v="8"/>
    <x v="1"/>
    <s v="2015-23"/>
    <x v="0"/>
  </r>
  <r>
    <s v="7-35"/>
    <d v="2015-06-03T00:00:00"/>
    <n v="0"/>
    <n v="0"/>
    <n v="0"/>
    <n v="0"/>
    <n v="0"/>
    <n v="0"/>
    <n v="0"/>
    <n v="0"/>
    <n v="0"/>
    <n v="0"/>
    <n v="0"/>
    <m/>
    <m/>
    <m/>
    <n v="23"/>
    <x v="8"/>
    <x v="2"/>
    <s v="2015-23"/>
    <x v="0"/>
  </r>
  <r>
    <s v="7-35"/>
    <d v="2015-06-04T00:00:00"/>
    <n v="0"/>
    <n v="0"/>
    <n v="0"/>
    <n v="0"/>
    <n v="0"/>
    <n v="0"/>
    <n v="0"/>
    <n v="0"/>
    <n v="0"/>
    <n v="0"/>
    <n v="0"/>
    <m/>
    <m/>
    <m/>
    <n v="23"/>
    <x v="8"/>
    <x v="3"/>
    <s v="2015-23"/>
    <x v="0"/>
  </r>
  <r>
    <s v="7-35"/>
    <d v="2015-06-05T00:00:00"/>
    <n v="0"/>
    <n v="0"/>
    <n v="0"/>
    <n v="0"/>
    <n v="0"/>
    <n v="0"/>
    <n v="0"/>
    <n v="0"/>
    <n v="0"/>
    <n v="0"/>
    <n v="0"/>
    <m/>
    <m/>
    <m/>
    <n v="23"/>
    <x v="8"/>
    <x v="4"/>
    <s v="2015-23"/>
    <x v="0"/>
  </r>
  <r>
    <s v="7-35"/>
    <d v="2015-06-06T00:00:00"/>
    <n v="0"/>
    <n v="0"/>
    <n v="0"/>
    <n v="0"/>
    <n v="0"/>
    <n v="0"/>
    <n v="0"/>
    <n v="0"/>
    <n v="0"/>
    <n v="0"/>
    <n v="0"/>
    <m/>
    <m/>
    <m/>
    <n v="23"/>
    <x v="8"/>
    <x v="5"/>
    <s v="2015-23"/>
    <x v="0"/>
  </r>
  <r>
    <m/>
    <d v="2015-06-07T00:00:00"/>
    <n v="0"/>
    <m/>
    <n v="0"/>
    <m/>
    <n v="0"/>
    <n v="0"/>
    <n v="0"/>
    <n v="0"/>
    <n v="0"/>
    <n v="0"/>
    <n v="0"/>
    <m/>
    <m/>
    <m/>
    <n v="24"/>
    <x v="8"/>
    <x v="6"/>
    <s v="2015-24"/>
    <x v="0"/>
  </r>
  <r>
    <s v="7-36"/>
    <d v="2015-06-08T00:00:00"/>
    <n v="0"/>
    <n v="0"/>
    <n v="0"/>
    <n v="0"/>
    <n v="0"/>
    <n v="0"/>
    <n v="0"/>
    <n v="0"/>
    <n v="0"/>
    <n v="0"/>
    <n v="0"/>
    <m/>
    <m/>
    <m/>
    <n v="24"/>
    <x v="8"/>
    <x v="0"/>
    <s v="2015-24"/>
    <x v="0"/>
  </r>
  <r>
    <s v="7-36"/>
    <d v="2015-06-09T00:00:00"/>
    <n v="0"/>
    <n v="0"/>
    <n v="0"/>
    <n v="0"/>
    <n v="0"/>
    <n v="0"/>
    <n v="0"/>
    <n v="0"/>
    <n v="0"/>
    <n v="0"/>
    <n v="0"/>
    <m/>
    <m/>
    <m/>
    <n v="24"/>
    <x v="8"/>
    <x v="1"/>
    <s v="2015-24"/>
    <x v="0"/>
  </r>
  <r>
    <s v="7-36"/>
    <d v="2015-06-10T00:00:00"/>
    <n v="0"/>
    <n v="0"/>
    <n v="0"/>
    <n v="0"/>
    <n v="0"/>
    <n v="0"/>
    <n v="0"/>
    <n v="0"/>
    <n v="0"/>
    <n v="0"/>
    <n v="0"/>
    <m/>
    <m/>
    <m/>
    <n v="24"/>
    <x v="8"/>
    <x v="2"/>
    <s v="2015-24"/>
    <x v="0"/>
  </r>
  <r>
    <s v="7-36"/>
    <d v="2015-06-11T00:00:00"/>
    <n v="0"/>
    <n v="0"/>
    <n v="0"/>
    <n v="0"/>
    <n v="0"/>
    <n v="0"/>
    <n v="0"/>
    <n v="0"/>
    <n v="0"/>
    <n v="0"/>
    <n v="0"/>
    <m/>
    <m/>
    <m/>
    <n v="24"/>
    <x v="8"/>
    <x v="3"/>
    <s v="2015-24"/>
    <x v="0"/>
  </r>
  <r>
    <s v="7-36"/>
    <d v="2015-06-12T00:00:00"/>
    <n v="0"/>
    <n v="0"/>
    <n v="0"/>
    <n v="0"/>
    <n v="0"/>
    <n v="0"/>
    <n v="0"/>
    <n v="0"/>
    <n v="0"/>
    <n v="0"/>
    <n v="0"/>
    <m/>
    <m/>
    <m/>
    <n v="24"/>
    <x v="8"/>
    <x v="4"/>
    <s v="2015-24"/>
    <x v="0"/>
  </r>
  <r>
    <s v="7-36"/>
    <d v="2015-06-13T00:00:00"/>
    <n v="0"/>
    <n v="0"/>
    <n v="0"/>
    <n v="0"/>
    <n v="0"/>
    <n v="0"/>
    <n v="0"/>
    <n v="0"/>
    <n v="0"/>
    <n v="0"/>
    <n v="0"/>
    <m/>
    <m/>
    <m/>
    <n v="24"/>
    <x v="8"/>
    <x v="5"/>
    <s v="2015-24"/>
    <x v="0"/>
  </r>
  <r>
    <m/>
    <d v="2015-06-14T00:00:00"/>
    <n v="0"/>
    <m/>
    <n v="0"/>
    <m/>
    <n v="0"/>
    <n v="0"/>
    <n v="0"/>
    <n v="0"/>
    <n v="0"/>
    <n v="0"/>
    <n v="0"/>
    <m/>
    <m/>
    <m/>
    <n v="25"/>
    <x v="8"/>
    <x v="6"/>
    <s v="2015-25"/>
    <x v="0"/>
  </r>
  <r>
    <s v="7-37"/>
    <d v="2015-06-15T00:00:00"/>
    <n v="0"/>
    <n v="0"/>
    <n v="0"/>
    <n v="0"/>
    <n v="0"/>
    <n v="0"/>
    <n v="0"/>
    <n v="0"/>
    <n v="0"/>
    <n v="0"/>
    <n v="0"/>
    <m/>
    <m/>
    <m/>
    <n v="25"/>
    <x v="8"/>
    <x v="0"/>
    <s v="2015-25"/>
    <x v="0"/>
  </r>
  <r>
    <s v="7-37"/>
    <d v="2015-06-16T00:00:00"/>
    <n v="0"/>
    <n v="0"/>
    <n v="0"/>
    <n v="0"/>
    <n v="0"/>
    <n v="0"/>
    <n v="0"/>
    <n v="0"/>
    <n v="0"/>
    <n v="0"/>
    <n v="0"/>
    <m/>
    <m/>
    <m/>
    <n v="25"/>
    <x v="8"/>
    <x v="1"/>
    <s v="2015-25"/>
    <x v="0"/>
  </r>
  <r>
    <s v="7-37"/>
    <d v="2015-06-17T00:00:00"/>
    <n v="0"/>
    <n v="0"/>
    <n v="0"/>
    <n v="0"/>
    <n v="0"/>
    <n v="0"/>
    <n v="0"/>
    <n v="0"/>
    <n v="0"/>
    <n v="0"/>
    <n v="0"/>
    <m/>
    <m/>
    <m/>
    <n v="25"/>
    <x v="8"/>
    <x v="2"/>
    <s v="2015-25"/>
    <x v="0"/>
  </r>
  <r>
    <s v="7-37"/>
    <d v="2015-06-18T00:00:00"/>
    <n v="0"/>
    <n v="0"/>
    <n v="0"/>
    <n v="0"/>
    <n v="0"/>
    <n v="0"/>
    <n v="0"/>
    <n v="0"/>
    <n v="0"/>
    <n v="0"/>
    <n v="0"/>
    <m/>
    <m/>
    <m/>
    <n v="25"/>
    <x v="8"/>
    <x v="3"/>
    <s v="2015-25"/>
    <x v="0"/>
  </r>
  <r>
    <s v="7-37"/>
    <d v="2015-06-19T00:00:00"/>
    <n v="0"/>
    <n v="0"/>
    <n v="0"/>
    <n v="0"/>
    <n v="0"/>
    <n v="0"/>
    <n v="0"/>
    <n v="0"/>
    <n v="0"/>
    <n v="0"/>
    <n v="0"/>
    <m/>
    <m/>
    <m/>
    <n v="25"/>
    <x v="8"/>
    <x v="4"/>
    <s v="2015-25"/>
    <x v="0"/>
  </r>
  <r>
    <s v="7-37"/>
    <d v="2015-06-20T00:00:00"/>
    <n v="0"/>
    <n v="0"/>
    <n v="0"/>
    <n v="0"/>
    <n v="0"/>
    <n v="0"/>
    <n v="0"/>
    <n v="0"/>
    <n v="0"/>
    <n v="0"/>
    <n v="0"/>
    <m/>
    <m/>
    <m/>
    <n v="25"/>
    <x v="8"/>
    <x v="5"/>
    <s v="2015-25"/>
    <x v="0"/>
  </r>
  <r>
    <m/>
    <d v="2015-06-21T00:00:00"/>
    <n v="0"/>
    <m/>
    <n v="0"/>
    <m/>
    <n v="0"/>
    <n v="0"/>
    <n v="0"/>
    <n v="0"/>
    <n v="0"/>
    <n v="0"/>
    <n v="0"/>
    <m/>
    <m/>
    <m/>
    <n v="26"/>
    <x v="8"/>
    <x v="6"/>
    <s v="2015-26"/>
    <x v="0"/>
  </r>
  <r>
    <s v="7-38"/>
    <d v="2015-06-22T00:00:00"/>
    <n v="0"/>
    <n v="0"/>
    <n v="0"/>
    <n v="0"/>
    <n v="0"/>
    <n v="0"/>
    <n v="0"/>
    <n v="0"/>
    <n v="0"/>
    <n v="0"/>
    <n v="0"/>
    <m/>
    <m/>
    <m/>
    <n v="26"/>
    <x v="8"/>
    <x v="0"/>
    <s v="2015-26"/>
    <x v="0"/>
  </r>
  <r>
    <s v="7-38"/>
    <d v="2015-06-23T00:00:00"/>
    <n v="0"/>
    <n v="0"/>
    <n v="0"/>
    <n v="0"/>
    <n v="0"/>
    <n v="0"/>
    <n v="0"/>
    <n v="0"/>
    <n v="0"/>
    <n v="0"/>
    <n v="0"/>
    <m/>
    <m/>
    <m/>
    <n v="26"/>
    <x v="8"/>
    <x v="1"/>
    <s v="2015-26"/>
    <x v="0"/>
  </r>
  <r>
    <s v="7-38"/>
    <d v="2015-06-24T00:00:00"/>
    <n v="0"/>
    <n v="0"/>
    <n v="0"/>
    <n v="0"/>
    <n v="0"/>
    <n v="0"/>
    <n v="0"/>
    <n v="0"/>
    <n v="0"/>
    <n v="0"/>
    <n v="0"/>
    <m/>
    <m/>
    <m/>
    <n v="26"/>
    <x v="8"/>
    <x v="2"/>
    <s v="2015-26"/>
    <x v="0"/>
  </r>
  <r>
    <s v="7-38"/>
    <d v="2015-06-25T00:00:00"/>
    <n v="0"/>
    <n v="0"/>
    <n v="0"/>
    <n v="0"/>
    <n v="0"/>
    <n v="0"/>
    <n v="0"/>
    <n v="0"/>
    <n v="0"/>
    <n v="0"/>
    <n v="0"/>
    <m/>
    <m/>
    <m/>
    <n v="26"/>
    <x v="8"/>
    <x v="3"/>
    <s v="2015-26"/>
    <x v="0"/>
  </r>
  <r>
    <s v="7-38"/>
    <d v="2015-06-26T00:00:00"/>
    <n v="0"/>
    <n v="0"/>
    <n v="0"/>
    <n v="0"/>
    <n v="0"/>
    <n v="0"/>
    <n v="0"/>
    <n v="0"/>
    <n v="0"/>
    <n v="0"/>
    <n v="0"/>
    <m/>
    <m/>
    <m/>
    <n v="26"/>
    <x v="8"/>
    <x v="4"/>
    <s v="2015-26"/>
    <x v="0"/>
  </r>
  <r>
    <s v="7-38"/>
    <d v="2015-06-27T00:00:00"/>
    <n v="0"/>
    <n v="0"/>
    <n v="0"/>
    <n v="0"/>
    <n v="0"/>
    <n v="0"/>
    <n v="0"/>
    <n v="0"/>
    <n v="0"/>
    <n v="0"/>
    <n v="0"/>
    <m/>
    <m/>
    <m/>
    <n v="26"/>
    <x v="8"/>
    <x v="5"/>
    <s v="2015-26"/>
    <x v="0"/>
  </r>
  <r>
    <m/>
    <d v="2015-06-28T00:00:00"/>
    <n v="0"/>
    <m/>
    <n v="0"/>
    <m/>
    <n v="0"/>
    <n v="0"/>
    <n v="0"/>
    <n v="0"/>
    <n v="0"/>
    <n v="0"/>
    <n v="0"/>
    <m/>
    <m/>
    <m/>
    <n v="27"/>
    <x v="8"/>
    <x v="6"/>
    <s v="2015-27"/>
    <x v="0"/>
  </r>
  <r>
    <s v="7-39"/>
    <d v="2015-06-29T00:00:00"/>
    <n v="0"/>
    <n v="0"/>
    <n v="0"/>
    <n v="0"/>
    <n v="0"/>
    <n v="0"/>
    <n v="0"/>
    <n v="0"/>
    <n v="0"/>
    <n v="0"/>
    <n v="0"/>
    <m/>
    <m/>
    <m/>
    <n v="27"/>
    <x v="8"/>
    <x v="0"/>
    <s v="2015-27"/>
    <x v="0"/>
  </r>
  <r>
    <s v="7-39"/>
    <d v="2015-06-30T00:00:00"/>
    <n v="0"/>
    <n v="0"/>
    <n v="0"/>
    <n v="0"/>
    <n v="0"/>
    <n v="0"/>
    <n v="0"/>
    <n v="0"/>
    <n v="0"/>
    <n v="0"/>
    <n v="0"/>
    <m/>
    <m/>
    <m/>
    <n v="27"/>
    <x v="8"/>
    <x v="1"/>
    <s v="2015-27"/>
    <x v="0"/>
  </r>
  <r>
    <s v="7-39"/>
    <d v="2015-07-01T00:00:00"/>
    <n v="0"/>
    <n v="0"/>
    <n v="0"/>
    <n v="0"/>
    <n v="0"/>
    <n v="0"/>
    <n v="0"/>
    <n v="0"/>
    <n v="0"/>
    <n v="0"/>
    <n v="0"/>
    <m/>
    <m/>
    <m/>
    <n v="27"/>
    <x v="8"/>
    <x v="2"/>
    <s v="2015-27"/>
    <x v="0"/>
  </r>
  <r>
    <s v="7-39"/>
    <d v="2015-07-02T00:00:00"/>
    <n v="0"/>
    <n v="0"/>
    <n v="0"/>
    <n v="0"/>
    <n v="0"/>
    <n v="0"/>
    <n v="0"/>
    <n v="0"/>
    <n v="0"/>
    <n v="0"/>
    <n v="0"/>
    <m/>
    <m/>
    <m/>
    <n v="27"/>
    <x v="8"/>
    <x v="3"/>
    <s v="2015-27"/>
    <x v="0"/>
  </r>
  <r>
    <s v="7-39"/>
    <d v="2015-07-03T00:00:00"/>
    <n v="0"/>
    <n v="0"/>
    <n v="0"/>
    <n v="0"/>
    <n v="0"/>
    <n v="0"/>
    <n v="0"/>
    <n v="0"/>
    <n v="0"/>
    <n v="0"/>
    <n v="0"/>
    <m/>
    <m/>
    <m/>
    <n v="27"/>
    <x v="8"/>
    <x v="4"/>
    <s v="2015-27"/>
    <x v="0"/>
  </r>
  <r>
    <s v="7-39"/>
    <d v="2015-07-04T00:00:00"/>
    <n v="0"/>
    <n v="0"/>
    <n v="0"/>
    <n v="0"/>
    <n v="0"/>
    <n v="0"/>
    <n v="0"/>
    <n v="0"/>
    <n v="0"/>
    <n v="0"/>
    <n v="0"/>
    <m/>
    <m/>
    <m/>
    <n v="27"/>
    <x v="8"/>
    <x v="5"/>
    <s v="2015-27"/>
    <x v="0"/>
  </r>
  <r>
    <m/>
    <d v="2015-07-05T00:00:00"/>
    <n v="0"/>
    <m/>
    <n v="0"/>
    <m/>
    <n v="0"/>
    <n v="0"/>
    <n v="0"/>
    <n v="0"/>
    <n v="0"/>
    <n v="0"/>
    <n v="0"/>
    <m/>
    <m/>
    <m/>
    <n v="28"/>
    <x v="8"/>
    <x v="6"/>
    <s v="2015-28"/>
    <x v="0"/>
  </r>
  <r>
    <s v="7-40"/>
    <d v="2015-07-06T00:00:00"/>
    <n v="0"/>
    <n v="0"/>
    <n v="0"/>
    <n v="0"/>
    <n v="0"/>
    <n v="0"/>
    <n v="0"/>
    <n v="0"/>
    <n v="0"/>
    <n v="0"/>
    <n v="0"/>
    <m/>
    <m/>
    <m/>
    <n v="28"/>
    <x v="8"/>
    <x v="0"/>
    <s v="2015-28"/>
    <x v="0"/>
  </r>
  <r>
    <s v="7-40"/>
    <d v="2015-07-07T00:00:00"/>
    <n v="0"/>
    <n v="0"/>
    <n v="0"/>
    <n v="0"/>
    <n v="0"/>
    <n v="0"/>
    <n v="0"/>
    <n v="0"/>
    <n v="0"/>
    <n v="0"/>
    <n v="0"/>
    <m/>
    <m/>
    <m/>
    <n v="28"/>
    <x v="8"/>
    <x v="1"/>
    <s v="2015-28"/>
    <x v="0"/>
  </r>
  <r>
    <s v="7-40"/>
    <d v="2015-07-08T00:00:00"/>
    <n v="0"/>
    <n v="0"/>
    <n v="0"/>
    <n v="0"/>
    <n v="0"/>
    <n v="0"/>
    <n v="0"/>
    <n v="0"/>
    <n v="0"/>
    <n v="0"/>
    <n v="0"/>
    <m/>
    <m/>
    <m/>
    <n v="28"/>
    <x v="8"/>
    <x v="2"/>
    <s v="2015-28"/>
    <x v="0"/>
  </r>
  <r>
    <s v="7-40"/>
    <d v="2015-07-09T00:00:00"/>
    <n v="0"/>
    <n v="0"/>
    <n v="0"/>
    <n v="0"/>
    <n v="0"/>
    <n v="0"/>
    <n v="0"/>
    <n v="0"/>
    <n v="0"/>
    <n v="0"/>
    <n v="0"/>
    <m/>
    <m/>
    <m/>
    <n v="28"/>
    <x v="8"/>
    <x v="3"/>
    <s v="2015-28"/>
    <x v="0"/>
  </r>
  <r>
    <s v="7-40"/>
    <d v="2015-07-10T00:00:00"/>
    <n v="0"/>
    <n v="0"/>
    <n v="0"/>
    <n v="0"/>
    <n v="0"/>
    <n v="0"/>
    <n v="0"/>
    <n v="0"/>
    <n v="0"/>
    <n v="0"/>
    <n v="0"/>
    <m/>
    <m/>
    <m/>
    <n v="28"/>
    <x v="8"/>
    <x v="4"/>
    <s v="2015-28"/>
    <x v="0"/>
  </r>
  <r>
    <s v="7-40"/>
    <d v="2015-07-11T00:00:00"/>
    <n v="0"/>
    <n v="0"/>
    <n v="0"/>
    <n v="0"/>
    <n v="0"/>
    <n v="0"/>
    <n v="0"/>
    <n v="0"/>
    <n v="0"/>
    <n v="0"/>
    <n v="0"/>
    <m/>
    <m/>
    <m/>
    <n v="28"/>
    <x v="8"/>
    <x v="5"/>
    <s v="2015-28"/>
    <x v="0"/>
  </r>
  <r>
    <m/>
    <d v="2015-07-12T00:00:00"/>
    <n v="0"/>
    <m/>
    <n v="0"/>
    <m/>
    <n v="0"/>
    <n v="0"/>
    <n v="0"/>
    <n v="0"/>
    <n v="0"/>
    <n v="0"/>
    <n v="0"/>
    <m/>
    <m/>
    <m/>
    <n v="29"/>
    <x v="8"/>
    <x v="6"/>
    <s v="2015-29"/>
    <x v="0"/>
  </r>
  <r>
    <s v="7-41"/>
    <d v="2015-07-13T00:00:00"/>
    <n v="0"/>
    <n v="0"/>
    <n v="0"/>
    <n v="0"/>
    <n v="0"/>
    <n v="0"/>
    <n v="0"/>
    <n v="0"/>
    <n v="0"/>
    <n v="0"/>
    <n v="0"/>
    <m/>
    <m/>
    <m/>
    <n v="29"/>
    <x v="8"/>
    <x v="0"/>
    <s v="2015-29"/>
    <x v="0"/>
  </r>
  <r>
    <s v="7-41"/>
    <d v="2015-07-14T00:00:00"/>
    <n v="0"/>
    <n v="0"/>
    <n v="0"/>
    <n v="0"/>
    <n v="0"/>
    <n v="0"/>
    <n v="0"/>
    <n v="0"/>
    <n v="0"/>
    <n v="0"/>
    <n v="0"/>
    <m/>
    <m/>
    <m/>
    <n v="29"/>
    <x v="8"/>
    <x v="1"/>
    <s v="2015-29"/>
    <x v="0"/>
  </r>
  <r>
    <s v="7-41"/>
    <d v="2015-07-15T00:00:00"/>
    <n v="0"/>
    <n v="0"/>
    <n v="0"/>
    <n v="0"/>
    <n v="0"/>
    <n v="0"/>
    <n v="0"/>
    <n v="0"/>
    <n v="0"/>
    <n v="0"/>
    <n v="0"/>
    <m/>
    <m/>
    <m/>
    <n v="29"/>
    <x v="8"/>
    <x v="2"/>
    <s v="2015-29"/>
    <x v="0"/>
  </r>
  <r>
    <s v="7-41"/>
    <d v="2015-07-16T00:00:00"/>
    <n v="0"/>
    <n v="0"/>
    <n v="0"/>
    <n v="0"/>
    <n v="0"/>
    <n v="0"/>
    <n v="0"/>
    <n v="0"/>
    <n v="0"/>
    <n v="0"/>
    <n v="0"/>
    <m/>
    <m/>
    <m/>
    <n v="29"/>
    <x v="8"/>
    <x v="3"/>
    <s v="2015-29"/>
    <x v="0"/>
  </r>
  <r>
    <s v="7-41"/>
    <d v="2015-07-17T00:00:00"/>
    <n v="0"/>
    <n v="0"/>
    <n v="0"/>
    <n v="0"/>
    <n v="0"/>
    <n v="0"/>
    <n v="0"/>
    <n v="0"/>
    <n v="0"/>
    <n v="0"/>
    <n v="0"/>
    <m/>
    <m/>
    <m/>
    <n v="29"/>
    <x v="8"/>
    <x v="4"/>
    <s v="2015-29"/>
    <x v="0"/>
  </r>
  <r>
    <s v="7-41"/>
    <d v="2015-07-18T00:00:00"/>
    <n v="0"/>
    <n v="0"/>
    <n v="0"/>
    <n v="0"/>
    <n v="0"/>
    <n v="0"/>
    <n v="0"/>
    <n v="0"/>
    <n v="0"/>
    <n v="0"/>
    <n v="0"/>
    <m/>
    <m/>
    <m/>
    <n v="29"/>
    <x v="8"/>
    <x v="5"/>
    <s v="2015-29"/>
    <x v="0"/>
  </r>
  <r>
    <m/>
    <d v="2015-07-19T00:00:00"/>
    <n v="0"/>
    <m/>
    <n v="0"/>
    <m/>
    <n v="0"/>
    <n v="0"/>
    <n v="0"/>
    <n v="0"/>
    <n v="0"/>
    <n v="0"/>
    <n v="0"/>
    <m/>
    <m/>
    <m/>
    <n v="30"/>
    <x v="8"/>
    <x v="6"/>
    <s v="2015-30"/>
    <x v="0"/>
  </r>
  <r>
    <s v="7-42"/>
    <d v="2015-07-20T00:00:00"/>
    <n v="0"/>
    <n v="0"/>
    <n v="0"/>
    <n v="0"/>
    <n v="0"/>
    <n v="0"/>
    <n v="0"/>
    <n v="0"/>
    <n v="0"/>
    <n v="0"/>
    <n v="0"/>
    <m/>
    <m/>
    <m/>
    <n v="30"/>
    <x v="8"/>
    <x v="0"/>
    <s v="2015-30"/>
    <x v="0"/>
  </r>
  <r>
    <s v="7-42"/>
    <d v="2015-07-21T00:00:00"/>
    <n v="0"/>
    <n v="0"/>
    <n v="0"/>
    <n v="0"/>
    <n v="0"/>
    <n v="0"/>
    <n v="0"/>
    <n v="0"/>
    <n v="0"/>
    <n v="0"/>
    <n v="0"/>
    <m/>
    <m/>
    <m/>
    <n v="30"/>
    <x v="8"/>
    <x v="1"/>
    <s v="2015-30"/>
    <x v="0"/>
  </r>
  <r>
    <s v="7-42"/>
    <d v="2015-07-22T00:00:00"/>
    <n v="0"/>
    <n v="0"/>
    <n v="0"/>
    <n v="0"/>
    <n v="0"/>
    <n v="0"/>
    <n v="0"/>
    <n v="0"/>
    <n v="0"/>
    <n v="0"/>
    <n v="0"/>
    <m/>
    <m/>
    <m/>
    <n v="30"/>
    <x v="8"/>
    <x v="2"/>
    <s v="2015-30"/>
    <x v="0"/>
  </r>
  <r>
    <s v="7-42"/>
    <d v="2015-07-23T00:00:00"/>
    <n v="0"/>
    <n v="0"/>
    <n v="0"/>
    <n v="0"/>
    <n v="0"/>
    <n v="0"/>
    <n v="0"/>
    <n v="0"/>
    <n v="0"/>
    <n v="0"/>
    <n v="0"/>
    <m/>
    <m/>
    <m/>
    <n v="30"/>
    <x v="8"/>
    <x v="3"/>
    <s v="2015-30"/>
    <x v="0"/>
  </r>
  <r>
    <s v="7-42"/>
    <d v="2015-07-24T00:00:00"/>
    <n v="0"/>
    <n v="0"/>
    <n v="0"/>
    <n v="0"/>
    <n v="0"/>
    <n v="0"/>
    <n v="0"/>
    <n v="0"/>
    <n v="0"/>
    <n v="0"/>
    <n v="0"/>
    <m/>
    <m/>
    <m/>
    <n v="30"/>
    <x v="8"/>
    <x v="4"/>
    <s v="2015-30"/>
    <x v="0"/>
  </r>
  <r>
    <s v="7-42"/>
    <d v="2015-07-25T00:00:00"/>
    <n v="0"/>
    <n v="0"/>
    <n v="0"/>
    <n v="0"/>
    <n v="0"/>
    <n v="0"/>
    <n v="0"/>
    <n v="0"/>
    <n v="0"/>
    <n v="0"/>
    <n v="0"/>
    <m/>
    <m/>
    <m/>
    <n v="30"/>
    <x v="8"/>
    <x v="5"/>
    <s v="2015-30"/>
    <x v="0"/>
  </r>
  <r>
    <m/>
    <d v="2015-07-26T00:00:00"/>
    <n v="0"/>
    <m/>
    <n v="0"/>
    <m/>
    <n v="0"/>
    <n v="0"/>
    <n v="0"/>
    <n v="0"/>
    <n v="0"/>
    <n v="0"/>
    <n v="0"/>
    <m/>
    <m/>
    <m/>
    <n v="31"/>
    <x v="8"/>
    <x v="6"/>
    <s v="2015-31"/>
    <x v="0"/>
  </r>
  <r>
    <s v="7-43"/>
    <d v="2015-07-27T00:00:00"/>
    <n v="0"/>
    <n v="0"/>
    <n v="0"/>
    <n v="0"/>
    <n v="0"/>
    <n v="0"/>
    <n v="0"/>
    <n v="0"/>
    <n v="0"/>
    <n v="0"/>
    <n v="0"/>
    <m/>
    <m/>
    <m/>
    <n v="31"/>
    <x v="8"/>
    <x v="0"/>
    <s v="2015-31"/>
    <x v="0"/>
  </r>
  <r>
    <s v="7-43"/>
    <d v="2015-07-28T00:00:00"/>
    <n v="0"/>
    <n v="0"/>
    <n v="0"/>
    <n v="0"/>
    <n v="0"/>
    <n v="0"/>
    <n v="0"/>
    <n v="0"/>
    <n v="0"/>
    <n v="0"/>
    <n v="0"/>
    <m/>
    <m/>
    <m/>
    <n v="31"/>
    <x v="8"/>
    <x v="1"/>
    <s v="2015-31"/>
    <x v="0"/>
  </r>
  <r>
    <s v="7-43"/>
    <d v="2015-07-29T00:00:00"/>
    <n v="0"/>
    <n v="0"/>
    <n v="0"/>
    <n v="0"/>
    <n v="0"/>
    <n v="0"/>
    <n v="0"/>
    <n v="0"/>
    <n v="0"/>
    <n v="0"/>
    <n v="0"/>
    <m/>
    <m/>
    <m/>
    <n v="31"/>
    <x v="8"/>
    <x v="2"/>
    <s v="2015-31"/>
    <x v="0"/>
  </r>
  <r>
    <s v="7-43"/>
    <d v="2015-07-30T00:00:00"/>
    <n v="0"/>
    <n v="0"/>
    <n v="0"/>
    <n v="0"/>
    <n v="0"/>
    <n v="0"/>
    <n v="0"/>
    <n v="0"/>
    <n v="0"/>
    <n v="0"/>
    <n v="0"/>
    <m/>
    <m/>
    <m/>
    <n v="31"/>
    <x v="8"/>
    <x v="3"/>
    <s v="2015-31"/>
    <x v="0"/>
  </r>
  <r>
    <s v="7-43"/>
    <d v="2015-07-31T00:00:00"/>
    <n v="0"/>
    <n v="0"/>
    <n v="0"/>
    <n v="0"/>
    <n v="0"/>
    <n v="0"/>
    <n v="0"/>
    <n v="0"/>
    <n v="0"/>
    <n v="0"/>
    <n v="0"/>
    <m/>
    <m/>
    <m/>
    <n v="31"/>
    <x v="8"/>
    <x v="4"/>
    <s v="2015-31"/>
    <x v="0"/>
  </r>
  <r>
    <s v="7-43"/>
    <d v="2015-08-01T00:00:00"/>
    <n v="0"/>
    <n v="0"/>
    <n v="0"/>
    <n v="0"/>
    <n v="0"/>
    <n v="0"/>
    <n v="0"/>
    <n v="0"/>
    <n v="0"/>
    <n v="0"/>
    <n v="0"/>
    <m/>
    <m/>
    <m/>
    <n v="31"/>
    <x v="8"/>
    <x v="5"/>
    <s v="2015-31"/>
    <x v="0"/>
  </r>
  <r>
    <m/>
    <d v="2015-08-02T00:00:00"/>
    <n v="0"/>
    <m/>
    <n v="0"/>
    <m/>
    <n v="0"/>
    <n v="0"/>
    <n v="0"/>
    <n v="0"/>
    <n v="0"/>
    <n v="0"/>
    <n v="0"/>
    <m/>
    <m/>
    <m/>
    <n v="32"/>
    <x v="8"/>
    <x v="6"/>
    <s v="2015-32"/>
    <x v="0"/>
  </r>
  <r>
    <s v="7-44"/>
    <d v="2015-08-03T00:00:00"/>
    <n v="0"/>
    <n v="0"/>
    <n v="0"/>
    <n v="0"/>
    <n v="0"/>
    <n v="0"/>
    <n v="0"/>
    <n v="0"/>
    <n v="0"/>
    <n v="0"/>
    <n v="0"/>
    <m/>
    <m/>
    <m/>
    <n v="32"/>
    <x v="8"/>
    <x v="0"/>
    <s v="2015-32"/>
    <x v="0"/>
  </r>
  <r>
    <s v="7-44"/>
    <d v="2015-08-04T00:00:00"/>
    <n v="0"/>
    <n v="0"/>
    <n v="0"/>
    <n v="0"/>
    <n v="0"/>
    <n v="0"/>
    <n v="0"/>
    <n v="0"/>
    <n v="0"/>
    <n v="0"/>
    <n v="0"/>
    <m/>
    <m/>
    <m/>
    <n v="32"/>
    <x v="8"/>
    <x v="1"/>
    <s v="2015-32"/>
    <x v="0"/>
  </r>
  <r>
    <s v="7-44"/>
    <d v="2015-08-05T00:00:00"/>
    <n v="0"/>
    <n v="0"/>
    <n v="0"/>
    <n v="0"/>
    <n v="0"/>
    <n v="0"/>
    <n v="0"/>
    <n v="0"/>
    <n v="0"/>
    <n v="0"/>
    <n v="0"/>
    <m/>
    <m/>
    <m/>
    <n v="32"/>
    <x v="8"/>
    <x v="2"/>
    <s v="2015-32"/>
    <x v="0"/>
  </r>
  <r>
    <s v="7-44"/>
    <d v="2015-08-06T00:00:00"/>
    <n v="0"/>
    <n v="0"/>
    <n v="0"/>
    <n v="0"/>
    <n v="0"/>
    <n v="0"/>
    <n v="0"/>
    <n v="0"/>
    <n v="0"/>
    <n v="0"/>
    <n v="0"/>
    <m/>
    <m/>
    <m/>
    <n v="32"/>
    <x v="8"/>
    <x v="3"/>
    <s v="2015-32"/>
    <x v="0"/>
  </r>
  <r>
    <s v="7-44"/>
    <d v="2015-08-07T00:00:00"/>
    <n v="0"/>
    <n v="0"/>
    <n v="0"/>
    <n v="0"/>
    <n v="0"/>
    <n v="0"/>
    <n v="0"/>
    <n v="0"/>
    <n v="0"/>
    <n v="0"/>
    <n v="0"/>
    <m/>
    <m/>
    <m/>
    <n v="32"/>
    <x v="8"/>
    <x v="4"/>
    <s v="2015-32"/>
    <x v="0"/>
  </r>
  <r>
    <s v="7-44"/>
    <d v="2015-08-08T00:00:00"/>
    <n v="0"/>
    <n v="0"/>
    <n v="0"/>
    <n v="0"/>
    <n v="0"/>
    <n v="0"/>
    <n v="0"/>
    <n v="0"/>
    <n v="0"/>
    <n v="0"/>
    <n v="0"/>
    <m/>
    <m/>
    <m/>
    <n v="32"/>
    <x v="8"/>
    <x v="5"/>
    <s v="2015-32"/>
    <x v="0"/>
  </r>
  <r>
    <m/>
    <d v="2015-08-09T00:00:00"/>
    <n v="0"/>
    <m/>
    <n v="0"/>
    <m/>
    <n v="0"/>
    <n v="0"/>
    <n v="0"/>
    <n v="0"/>
    <n v="0"/>
    <n v="0"/>
    <n v="0"/>
    <m/>
    <m/>
    <m/>
    <n v="33"/>
    <x v="8"/>
    <x v="6"/>
    <s v="2015-33"/>
    <x v="0"/>
  </r>
  <r>
    <s v="7-45"/>
    <d v="2015-08-10T00:00:00"/>
    <n v="0"/>
    <n v="0"/>
    <n v="0"/>
    <n v="0"/>
    <n v="0"/>
    <n v="0"/>
    <n v="0"/>
    <n v="0"/>
    <n v="0"/>
    <n v="0"/>
    <n v="0"/>
    <m/>
    <m/>
    <m/>
    <n v="33"/>
    <x v="8"/>
    <x v="0"/>
    <s v="2015-33"/>
    <x v="0"/>
  </r>
  <r>
    <s v="7-45"/>
    <d v="2015-08-11T00:00:00"/>
    <n v="0"/>
    <n v="0"/>
    <n v="0"/>
    <n v="0"/>
    <n v="0"/>
    <n v="0"/>
    <n v="0"/>
    <n v="0"/>
    <n v="0"/>
    <n v="0"/>
    <n v="0"/>
    <m/>
    <m/>
    <m/>
    <n v="33"/>
    <x v="8"/>
    <x v="1"/>
    <s v="2015-33"/>
    <x v="0"/>
  </r>
  <r>
    <s v="7-45"/>
    <d v="2015-08-12T00:00:00"/>
    <n v="0"/>
    <n v="0"/>
    <n v="0"/>
    <n v="0"/>
    <n v="0"/>
    <n v="0"/>
    <n v="0"/>
    <n v="0"/>
    <n v="0"/>
    <n v="0"/>
    <n v="0"/>
    <m/>
    <m/>
    <m/>
    <n v="33"/>
    <x v="8"/>
    <x v="2"/>
    <s v="2015-33"/>
    <x v="0"/>
  </r>
  <r>
    <s v="7-45"/>
    <d v="2015-08-13T00:00:00"/>
    <n v="0"/>
    <n v="0"/>
    <n v="0"/>
    <n v="0"/>
    <n v="0"/>
    <n v="0"/>
    <n v="0"/>
    <n v="0"/>
    <n v="0"/>
    <n v="0"/>
    <n v="0"/>
    <m/>
    <m/>
    <m/>
    <n v="33"/>
    <x v="8"/>
    <x v="3"/>
    <s v="2015-33"/>
    <x v="0"/>
  </r>
  <r>
    <s v="7-45"/>
    <d v="2015-08-14T00:00:00"/>
    <n v="0"/>
    <n v="0"/>
    <n v="0"/>
    <n v="0"/>
    <n v="0"/>
    <n v="0"/>
    <n v="0"/>
    <n v="0"/>
    <n v="0"/>
    <n v="0"/>
    <n v="0"/>
    <m/>
    <m/>
    <m/>
    <n v="33"/>
    <x v="8"/>
    <x v="4"/>
    <s v="2015-33"/>
    <x v="0"/>
  </r>
  <r>
    <s v="7-45"/>
    <d v="2015-08-15T00:00:00"/>
    <n v="0"/>
    <n v="0"/>
    <n v="0"/>
    <n v="0"/>
    <n v="0"/>
    <n v="0"/>
    <n v="0"/>
    <n v="0"/>
    <n v="0"/>
    <n v="0"/>
    <n v="0"/>
    <m/>
    <m/>
    <m/>
    <n v="33"/>
    <x v="8"/>
    <x v="5"/>
    <s v="2015-33"/>
    <x v="0"/>
  </r>
  <r>
    <m/>
    <d v="2015-08-16T00:00:00"/>
    <n v="0"/>
    <m/>
    <n v="0"/>
    <m/>
    <n v="0"/>
    <n v="0"/>
    <n v="0"/>
    <n v="0"/>
    <n v="0"/>
    <n v="0"/>
    <n v="0"/>
    <m/>
    <m/>
    <m/>
    <n v="34"/>
    <x v="8"/>
    <x v="6"/>
    <s v="2015-34"/>
    <x v="0"/>
  </r>
  <r>
    <s v="7-46"/>
    <d v="2015-08-17T00:00:00"/>
    <n v="0"/>
    <n v="0"/>
    <n v="0"/>
    <n v="0"/>
    <n v="0"/>
    <n v="0"/>
    <n v="0"/>
    <n v="0"/>
    <n v="0"/>
    <n v="0"/>
    <n v="0"/>
    <m/>
    <m/>
    <m/>
    <n v="34"/>
    <x v="8"/>
    <x v="0"/>
    <s v="2015-34"/>
    <x v="0"/>
  </r>
  <r>
    <s v="7-46"/>
    <d v="2015-08-18T00:00:00"/>
    <n v="0"/>
    <n v="0"/>
    <n v="0"/>
    <n v="0"/>
    <n v="0"/>
    <n v="0"/>
    <n v="0"/>
    <n v="0"/>
    <n v="0"/>
    <n v="0"/>
    <n v="0"/>
    <m/>
    <m/>
    <m/>
    <n v="34"/>
    <x v="8"/>
    <x v="1"/>
    <s v="2015-34"/>
    <x v="0"/>
  </r>
  <r>
    <s v="7-46"/>
    <d v="2015-08-19T00:00:00"/>
    <n v="0"/>
    <n v="0"/>
    <n v="0"/>
    <n v="0"/>
    <n v="0"/>
    <n v="0"/>
    <n v="0"/>
    <n v="0"/>
    <n v="0"/>
    <n v="0"/>
    <n v="0"/>
    <m/>
    <m/>
    <m/>
    <n v="34"/>
    <x v="8"/>
    <x v="2"/>
    <s v="2015-34"/>
    <x v="0"/>
  </r>
  <r>
    <s v="7-46"/>
    <d v="2015-08-20T00:00:00"/>
    <n v="0"/>
    <n v="0"/>
    <n v="0"/>
    <n v="0"/>
    <n v="0"/>
    <n v="0"/>
    <n v="0"/>
    <n v="0"/>
    <n v="0"/>
    <n v="0"/>
    <n v="0"/>
    <m/>
    <m/>
    <m/>
    <n v="34"/>
    <x v="8"/>
    <x v="3"/>
    <s v="2015-34"/>
    <x v="0"/>
  </r>
  <r>
    <s v="7-46"/>
    <d v="2015-08-21T00:00:00"/>
    <n v="0"/>
    <n v="0"/>
    <n v="0"/>
    <n v="0"/>
    <n v="0"/>
    <n v="0"/>
    <n v="0"/>
    <n v="0"/>
    <n v="0"/>
    <n v="0"/>
    <n v="0"/>
    <m/>
    <m/>
    <m/>
    <n v="34"/>
    <x v="8"/>
    <x v="4"/>
    <s v="2015-34"/>
    <x v="0"/>
  </r>
  <r>
    <s v="7-46"/>
    <d v="2015-08-22T00:00:00"/>
    <n v="0"/>
    <n v="0"/>
    <n v="0"/>
    <n v="0"/>
    <n v="0"/>
    <n v="0"/>
    <n v="0"/>
    <n v="0"/>
    <n v="0"/>
    <n v="0"/>
    <n v="0"/>
    <m/>
    <m/>
    <m/>
    <n v="34"/>
    <x v="8"/>
    <x v="5"/>
    <s v="2015-34"/>
    <x v="0"/>
  </r>
  <r>
    <m/>
    <d v="2015-08-23T00:00:00"/>
    <n v="0"/>
    <m/>
    <n v="0"/>
    <m/>
    <n v="0"/>
    <n v="0"/>
    <n v="0"/>
    <n v="0"/>
    <n v="0"/>
    <n v="0"/>
    <n v="0"/>
    <m/>
    <m/>
    <m/>
    <n v="35"/>
    <x v="8"/>
    <x v="6"/>
    <s v="2015-35"/>
    <x v="0"/>
  </r>
  <r>
    <s v="7-47"/>
    <d v="2015-08-24T00:00:00"/>
    <n v="0"/>
    <n v="0"/>
    <n v="0"/>
    <n v="0"/>
    <n v="0"/>
    <n v="0"/>
    <n v="0"/>
    <n v="0"/>
    <n v="0"/>
    <n v="0"/>
    <n v="0"/>
    <m/>
    <m/>
    <m/>
    <n v="35"/>
    <x v="8"/>
    <x v="0"/>
    <s v="2015-35"/>
    <x v="0"/>
  </r>
  <r>
    <s v="7-47"/>
    <d v="2015-08-25T00:00:00"/>
    <n v="0"/>
    <n v="0"/>
    <n v="0"/>
    <n v="0"/>
    <n v="0"/>
    <n v="0"/>
    <n v="0"/>
    <n v="0"/>
    <n v="0"/>
    <n v="0"/>
    <n v="0"/>
    <m/>
    <m/>
    <m/>
    <n v="35"/>
    <x v="8"/>
    <x v="1"/>
    <s v="2015-35"/>
    <x v="0"/>
  </r>
  <r>
    <s v="7-47"/>
    <d v="2015-08-26T00:00:00"/>
    <n v="0"/>
    <n v="0"/>
    <n v="0"/>
    <n v="0"/>
    <n v="0"/>
    <n v="0"/>
    <n v="0"/>
    <n v="0"/>
    <n v="0"/>
    <n v="0"/>
    <n v="0"/>
    <m/>
    <m/>
    <m/>
    <n v="35"/>
    <x v="8"/>
    <x v="2"/>
    <s v="2015-35"/>
    <x v="0"/>
  </r>
  <r>
    <s v="7-47"/>
    <d v="2015-08-27T00:00:00"/>
    <n v="0"/>
    <n v="0"/>
    <n v="0"/>
    <n v="0"/>
    <n v="0"/>
    <n v="0"/>
    <n v="0"/>
    <n v="0"/>
    <n v="0"/>
    <n v="0"/>
    <n v="0"/>
    <m/>
    <m/>
    <m/>
    <n v="35"/>
    <x v="8"/>
    <x v="3"/>
    <s v="2015-35"/>
    <x v="0"/>
  </r>
  <r>
    <s v="7-47"/>
    <d v="2015-08-28T00:00:00"/>
    <n v="0"/>
    <n v="0"/>
    <n v="0"/>
    <n v="0"/>
    <n v="0"/>
    <n v="0"/>
    <n v="0"/>
    <n v="0"/>
    <n v="0"/>
    <n v="0"/>
    <n v="0"/>
    <m/>
    <m/>
    <m/>
    <n v="35"/>
    <x v="8"/>
    <x v="4"/>
    <s v="2015-35"/>
    <x v="0"/>
  </r>
  <r>
    <s v="7-47"/>
    <d v="2015-08-29T00:00:00"/>
    <n v="0"/>
    <n v="0"/>
    <n v="0"/>
    <n v="0"/>
    <n v="0"/>
    <n v="0"/>
    <n v="0"/>
    <n v="0"/>
    <n v="0"/>
    <n v="0"/>
    <n v="0"/>
    <m/>
    <m/>
    <m/>
    <n v="35"/>
    <x v="8"/>
    <x v="5"/>
    <s v="2015-35"/>
    <x v="0"/>
  </r>
  <r>
    <m/>
    <d v="2015-08-30T00:00:00"/>
    <n v="0"/>
    <m/>
    <n v="0"/>
    <m/>
    <n v="0"/>
    <n v="0"/>
    <n v="0"/>
    <n v="0"/>
    <n v="0"/>
    <n v="0"/>
    <n v="0"/>
    <m/>
    <m/>
    <m/>
    <n v="36"/>
    <x v="8"/>
    <x v="6"/>
    <s v="2015-36"/>
    <x v="0"/>
  </r>
  <r>
    <s v="7-48"/>
    <d v="2015-08-31T00:00:00"/>
    <n v="0"/>
    <n v="0"/>
    <n v="0"/>
    <n v="0"/>
    <n v="0"/>
    <n v="0"/>
    <n v="0"/>
    <n v="0"/>
    <n v="0"/>
    <n v="0"/>
    <n v="0"/>
    <m/>
    <m/>
    <m/>
    <n v="36"/>
    <x v="8"/>
    <x v="0"/>
    <s v="2015-36"/>
    <x v="0"/>
  </r>
  <r>
    <s v="7-48"/>
    <d v="2015-09-01T00:00:00"/>
    <n v="0"/>
    <n v="0"/>
    <n v="0"/>
    <n v="0"/>
    <n v="0"/>
    <n v="0"/>
    <n v="0"/>
    <n v="0"/>
    <n v="0"/>
    <n v="0"/>
    <n v="0"/>
    <m/>
    <m/>
    <m/>
    <n v="36"/>
    <x v="8"/>
    <x v="1"/>
    <s v="2015-36"/>
    <x v="0"/>
  </r>
  <r>
    <s v="7-48"/>
    <d v="2015-09-02T00:00:00"/>
    <n v="0"/>
    <n v="0"/>
    <n v="0"/>
    <n v="0"/>
    <n v="0"/>
    <n v="0"/>
    <n v="0"/>
    <n v="0"/>
    <n v="0"/>
    <n v="0"/>
    <n v="0"/>
    <m/>
    <m/>
    <m/>
    <n v="36"/>
    <x v="8"/>
    <x v="2"/>
    <s v="2015-36"/>
    <x v="0"/>
  </r>
  <r>
    <s v="7-48"/>
    <d v="2015-09-03T00:00:00"/>
    <n v="0"/>
    <n v="0"/>
    <n v="0"/>
    <n v="0"/>
    <n v="0"/>
    <n v="0"/>
    <n v="0"/>
    <n v="0"/>
    <n v="0"/>
    <n v="0"/>
    <n v="0"/>
    <m/>
    <m/>
    <m/>
    <n v="36"/>
    <x v="8"/>
    <x v="3"/>
    <s v="2015-36"/>
    <x v="0"/>
  </r>
  <r>
    <s v="7-48"/>
    <d v="2015-09-04T00:00:00"/>
    <n v="0"/>
    <n v="0"/>
    <n v="0"/>
    <n v="0"/>
    <n v="0"/>
    <n v="0"/>
    <n v="0"/>
    <n v="0"/>
    <n v="0"/>
    <n v="0"/>
    <n v="0"/>
    <m/>
    <m/>
    <m/>
    <n v="36"/>
    <x v="8"/>
    <x v="4"/>
    <s v="2015-36"/>
    <x v="0"/>
  </r>
  <r>
    <s v="7-48"/>
    <d v="2015-09-05T00:00:00"/>
    <n v="0"/>
    <n v="0"/>
    <n v="0"/>
    <n v="0"/>
    <n v="0"/>
    <n v="0"/>
    <n v="0"/>
    <n v="0"/>
    <n v="0"/>
    <n v="0"/>
    <n v="0"/>
    <m/>
    <m/>
    <m/>
    <n v="36"/>
    <x v="8"/>
    <x v="5"/>
    <s v="2015-36"/>
    <x v="0"/>
  </r>
  <r>
    <m/>
    <d v="2015-09-06T00:00:00"/>
    <n v="0"/>
    <m/>
    <n v="0"/>
    <m/>
    <n v="0"/>
    <n v="0"/>
    <n v="0"/>
    <n v="0"/>
    <n v="0"/>
    <n v="0"/>
    <n v="0"/>
    <m/>
    <m/>
    <m/>
    <n v="37"/>
    <x v="8"/>
    <x v="6"/>
    <s v="2015-37"/>
    <x v="0"/>
  </r>
  <r>
    <s v="7-49"/>
    <d v="2015-09-07T00:00:00"/>
    <n v="0"/>
    <n v="0"/>
    <n v="0"/>
    <n v="0"/>
    <n v="0"/>
    <n v="0"/>
    <n v="0"/>
    <n v="0"/>
    <n v="0"/>
    <n v="0"/>
    <n v="0"/>
    <m/>
    <m/>
    <m/>
    <n v="37"/>
    <x v="8"/>
    <x v="0"/>
    <s v="2015-37"/>
    <x v="0"/>
  </r>
  <r>
    <s v="7-49"/>
    <d v="2015-09-08T00:00:00"/>
    <n v="0"/>
    <n v="0"/>
    <n v="0"/>
    <n v="0"/>
    <n v="0"/>
    <n v="0"/>
    <n v="0"/>
    <n v="0"/>
    <n v="0"/>
    <n v="0"/>
    <n v="0"/>
    <m/>
    <m/>
    <m/>
    <n v="37"/>
    <x v="8"/>
    <x v="1"/>
    <s v="2015-37"/>
    <x v="0"/>
  </r>
  <r>
    <s v="7-49"/>
    <d v="2015-09-09T00:00:00"/>
    <n v="0"/>
    <n v="0"/>
    <n v="0"/>
    <n v="0"/>
    <n v="0"/>
    <n v="0"/>
    <n v="0"/>
    <n v="0"/>
    <n v="0"/>
    <n v="0"/>
    <n v="0"/>
    <m/>
    <m/>
    <m/>
    <n v="37"/>
    <x v="8"/>
    <x v="2"/>
    <s v="2015-37"/>
    <x v="0"/>
  </r>
  <r>
    <s v="7-49"/>
    <d v="2015-09-10T00:00:00"/>
    <n v="0"/>
    <n v="0"/>
    <n v="0"/>
    <n v="0"/>
    <n v="0"/>
    <n v="0"/>
    <n v="0"/>
    <n v="0"/>
    <n v="0"/>
    <n v="0"/>
    <n v="0"/>
    <m/>
    <m/>
    <m/>
    <n v="37"/>
    <x v="8"/>
    <x v="3"/>
    <s v="2015-37"/>
    <x v="0"/>
  </r>
  <r>
    <s v="7-49"/>
    <d v="2015-09-11T00:00:00"/>
    <n v="0"/>
    <n v="0"/>
    <n v="0"/>
    <n v="0"/>
    <n v="0"/>
    <n v="0"/>
    <n v="0"/>
    <n v="0"/>
    <n v="0"/>
    <n v="0"/>
    <n v="0"/>
    <m/>
    <m/>
    <m/>
    <n v="37"/>
    <x v="8"/>
    <x v="4"/>
    <s v="2015-37"/>
    <x v="0"/>
  </r>
  <r>
    <s v="7-49"/>
    <d v="2015-09-12T00:00:00"/>
    <n v="0"/>
    <n v="0"/>
    <n v="0"/>
    <n v="0"/>
    <n v="0"/>
    <n v="0"/>
    <n v="0"/>
    <n v="0"/>
    <n v="0"/>
    <n v="0"/>
    <n v="0"/>
    <m/>
    <m/>
    <m/>
    <n v="37"/>
    <x v="8"/>
    <x v="5"/>
    <s v="2015-37"/>
    <x v="0"/>
  </r>
  <r>
    <m/>
    <d v="2015-09-13T00:00:00"/>
    <n v="0"/>
    <m/>
    <n v="0"/>
    <m/>
    <n v="0"/>
    <n v="0"/>
    <n v="0"/>
    <n v="0"/>
    <n v="0"/>
    <n v="0"/>
    <n v="0"/>
    <m/>
    <m/>
    <m/>
    <n v="38"/>
    <x v="8"/>
    <x v="6"/>
    <s v="2015-38"/>
    <x v="0"/>
  </r>
  <r>
    <s v="7-50"/>
    <d v="2015-09-14T00:00:00"/>
    <n v="0"/>
    <n v="0"/>
    <n v="0"/>
    <n v="0"/>
    <n v="0"/>
    <n v="0"/>
    <n v="0"/>
    <n v="0"/>
    <n v="0"/>
    <n v="0"/>
    <n v="0"/>
    <m/>
    <m/>
    <m/>
    <n v="38"/>
    <x v="8"/>
    <x v="0"/>
    <s v="2015-38"/>
    <x v="0"/>
  </r>
  <r>
    <s v="7-50"/>
    <d v="2015-09-15T00:00:00"/>
    <n v="0"/>
    <n v="0"/>
    <n v="0"/>
    <n v="0"/>
    <n v="0"/>
    <n v="0"/>
    <n v="0"/>
    <n v="0"/>
    <n v="0"/>
    <n v="0"/>
    <n v="0"/>
    <m/>
    <m/>
    <m/>
    <n v="38"/>
    <x v="8"/>
    <x v="1"/>
    <s v="2015-38"/>
    <x v="0"/>
  </r>
  <r>
    <s v="7-50"/>
    <d v="2015-09-16T00:00:00"/>
    <n v="0"/>
    <n v="0"/>
    <n v="0"/>
    <n v="0"/>
    <n v="0"/>
    <n v="0"/>
    <n v="0"/>
    <n v="0"/>
    <n v="0"/>
    <n v="0"/>
    <n v="0"/>
    <m/>
    <m/>
    <m/>
    <n v="38"/>
    <x v="8"/>
    <x v="2"/>
    <s v="2015-38"/>
    <x v="0"/>
  </r>
  <r>
    <s v="7-50"/>
    <d v="2015-09-17T00:00:00"/>
    <n v="0"/>
    <n v="0"/>
    <n v="0"/>
    <n v="0"/>
    <n v="0"/>
    <n v="0"/>
    <n v="0"/>
    <n v="0"/>
    <n v="0"/>
    <n v="0"/>
    <n v="0"/>
    <m/>
    <m/>
    <m/>
    <n v="38"/>
    <x v="8"/>
    <x v="3"/>
    <s v="2015-38"/>
    <x v="0"/>
  </r>
  <r>
    <s v="7-50"/>
    <d v="2015-09-18T00:00:00"/>
    <n v="0"/>
    <n v="0"/>
    <n v="0"/>
    <n v="0"/>
    <n v="0"/>
    <n v="0"/>
    <n v="0"/>
    <n v="0"/>
    <n v="0"/>
    <n v="0"/>
    <n v="0"/>
    <m/>
    <m/>
    <m/>
    <n v="38"/>
    <x v="8"/>
    <x v="4"/>
    <s v="2015-38"/>
    <x v="0"/>
  </r>
  <r>
    <s v="7-50"/>
    <d v="2015-09-19T00:00:00"/>
    <n v="0"/>
    <n v="0"/>
    <n v="0"/>
    <n v="0"/>
    <n v="0"/>
    <n v="0"/>
    <n v="0"/>
    <n v="0"/>
    <n v="0"/>
    <n v="0"/>
    <n v="0"/>
    <m/>
    <m/>
    <m/>
    <n v="38"/>
    <x v="8"/>
    <x v="5"/>
    <s v="2015-38"/>
    <x v="0"/>
  </r>
  <r>
    <m/>
    <d v="2015-09-20T00:00:00"/>
    <n v="0"/>
    <m/>
    <n v="0"/>
    <m/>
    <n v="0"/>
    <n v="0"/>
    <n v="0"/>
    <n v="0"/>
    <n v="0"/>
    <n v="0"/>
    <n v="0"/>
    <m/>
    <m/>
    <m/>
    <n v="39"/>
    <x v="8"/>
    <x v="6"/>
    <s v="2015-39"/>
    <x v="0"/>
  </r>
  <r>
    <s v="7-51"/>
    <d v="2015-09-21T00:00:00"/>
    <n v="0"/>
    <n v="0"/>
    <n v="0"/>
    <n v="0"/>
    <n v="0"/>
    <n v="0"/>
    <n v="0"/>
    <n v="0"/>
    <n v="0"/>
    <n v="0"/>
    <n v="0"/>
    <m/>
    <m/>
    <m/>
    <n v="39"/>
    <x v="8"/>
    <x v="0"/>
    <s v="2015-39"/>
    <x v="0"/>
  </r>
  <r>
    <s v="7-51"/>
    <d v="2015-09-22T00:00:00"/>
    <n v="0"/>
    <n v="0"/>
    <n v="0"/>
    <n v="0"/>
    <n v="0"/>
    <n v="0"/>
    <n v="0"/>
    <n v="0"/>
    <n v="0"/>
    <n v="0"/>
    <n v="0"/>
    <m/>
    <m/>
    <m/>
    <n v="39"/>
    <x v="8"/>
    <x v="1"/>
    <s v="2015-39"/>
    <x v="0"/>
  </r>
  <r>
    <s v="7-51"/>
    <d v="2015-09-23T00:00:00"/>
    <n v="0"/>
    <n v="0"/>
    <n v="0"/>
    <n v="0"/>
    <n v="0"/>
    <n v="0"/>
    <n v="0"/>
    <n v="0"/>
    <n v="0"/>
    <n v="0"/>
    <n v="0"/>
    <m/>
    <m/>
    <m/>
    <n v="39"/>
    <x v="8"/>
    <x v="2"/>
    <s v="2015-39"/>
    <x v="0"/>
  </r>
  <r>
    <s v="7-51"/>
    <d v="2015-09-24T00:00:00"/>
    <n v="0"/>
    <n v="0"/>
    <n v="0"/>
    <n v="0"/>
    <n v="0"/>
    <n v="0"/>
    <n v="0"/>
    <n v="0"/>
    <n v="0"/>
    <n v="0"/>
    <n v="0"/>
    <m/>
    <m/>
    <m/>
    <n v="39"/>
    <x v="8"/>
    <x v="3"/>
    <s v="2015-39"/>
    <x v="0"/>
  </r>
  <r>
    <s v="7-51"/>
    <d v="2015-09-25T00:00:00"/>
    <n v="0"/>
    <n v="0"/>
    <n v="0"/>
    <n v="0"/>
    <n v="0"/>
    <n v="0"/>
    <n v="0"/>
    <n v="0"/>
    <n v="0"/>
    <n v="0"/>
    <n v="0"/>
    <m/>
    <m/>
    <m/>
    <n v="39"/>
    <x v="8"/>
    <x v="4"/>
    <s v="2015-39"/>
    <x v="0"/>
  </r>
  <r>
    <s v="7-51"/>
    <d v="2015-09-26T00:00:00"/>
    <n v="0"/>
    <n v="0"/>
    <n v="0"/>
    <n v="0"/>
    <n v="0"/>
    <n v="0"/>
    <n v="0"/>
    <n v="0"/>
    <n v="0"/>
    <n v="0"/>
    <n v="0"/>
    <m/>
    <m/>
    <m/>
    <n v="39"/>
    <x v="8"/>
    <x v="5"/>
    <s v="2015-39"/>
    <x v="0"/>
  </r>
  <r>
    <m/>
    <d v="2015-09-27T00:00:00"/>
    <n v="0"/>
    <m/>
    <n v="0"/>
    <m/>
    <n v="0"/>
    <n v="0"/>
    <n v="0"/>
    <n v="0"/>
    <n v="0"/>
    <n v="0"/>
    <n v="0"/>
    <m/>
    <m/>
    <m/>
    <n v="40"/>
    <x v="8"/>
    <x v="6"/>
    <s v="2015-40"/>
    <x v="0"/>
  </r>
  <r>
    <s v="7-52"/>
    <d v="2015-09-28T00:00:00"/>
    <n v="0"/>
    <n v="0"/>
    <n v="0"/>
    <n v="0"/>
    <n v="0"/>
    <n v="0"/>
    <n v="0"/>
    <n v="0"/>
    <n v="0"/>
    <n v="0"/>
    <n v="0"/>
    <m/>
    <m/>
    <m/>
    <n v="40"/>
    <x v="8"/>
    <x v="0"/>
    <s v="2015-40"/>
    <x v="0"/>
  </r>
  <r>
    <s v="7-52"/>
    <d v="2015-09-29T00:00:00"/>
    <n v="0"/>
    <n v="0"/>
    <n v="0"/>
    <n v="0"/>
    <n v="0"/>
    <n v="0"/>
    <n v="0"/>
    <n v="0"/>
    <n v="0"/>
    <n v="0"/>
    <n v="0"/>
    <m/>
    <m/>
    <m/>
    <n v="40"/>
    <x v="8"/>
    <x v="1"/>
    <s v="2015-40"/>
    <x v="0"/>
  </r>
  <r>
    <s v="7-52"/>
    <d v="2015-09-30T00:00:00"/>
    <n v="0"/>
    <n v="0"/>
    <n v="0"/>
    <n v="0"/>
    <n v="0"/>
    <n v="0"/>
    <n v="0"/>
    <n v="0"/>
    <n v="0"/>
    <n v="0"/>
    <n v="0"/>
    <m/>
    <m/>
    <m/>
    <n v="40"/>
    <x v="8"/>
    <x v="2"/>
    <s v="2015-40"/>
    <x v="0"/>
  </r>
  <r>
    <s v="7-52"/>
    <d v="2015-10-01T00:00:00"/>
    <n v="0"/>
    <n v="0"/>
    <n v="0"/>
    <n v="0"/>
    <n v="0"/>
    <n v="0"/>
    <n v="0"/>
    <n v="0"/>
    <n v="0"/>
    <n v="0"/>
    <n v="0"/>
    <m/>
    <m/>
    <m/>
    <n v="40"/>
    <x v="8"/>
    <x v="3"/>
    <s v="2015-40"/>
    <x v="0"/>
  </r>
  <r>
    <s v="7-52"/>
    <d v="2015-10-02T00:00:00"/>
    <n v="0"/>
    <n v="0"/>
    <n v="0"/>
    <n v="0"/>
    <n v="0"/>
    <n v="0"/>
    <n v="0"/>
    <n v="0"/>
    <n v="0"/>
    <n v="0"/>
    <n v="0"/>
    <m/>
    <m/>
    <m/>
    <n v="40"/>
    <x v="8"/>
    <x v="4"/>
    <s v="2015-40"/>
    <x v="0"/>
  </r>
  <r>
    <s v="7-52"/>
    <d v="2015-10-03T00:00:00"/>
    <n v="0"/>
    <n v="0"/>
    <n v="0"/>
    <n v="0"/>
    <n v="0"/>
    <n v="0"/>
    <n v="0"/>
    <n v="0"/>
    <n v="0"/>
    <n v="0"/>
    <n v="0"/>
    <m/>
    <m/>
    <m/>
    <n v="40"/>
    <x v="8"/>
    <x v="5"/>
    <s v="2015-40"/>
    <x v="0"/>
  </r>
  <r>
    <m/>
    <d v="2015-10-04T00:00:00"/>
    <n v="0"/>
    <m/>
    <n v="0"/>
    <m/>
    <n v="0"/>
    <n v="0"/>
    <n v="0"/>
    <n v="0"/>
    <n v="0"/>
    <n v="0"/>
    <n v="0"/>
    <m/>
    <m/>
    <m/>
    <n v="41"/>
    <x v="8"/>
    <x v="6"/>
    <s v="2015-41"/>
    <x v="0"/>
  </r>
  <r>
    <s v="8-01"/>
    <d v="2015-10-05T00:00:00"/>
    <n v="0"/>
    <n v="0"/>
    <n v="0"/>
    <n v="0"/>
    <n v="0"/>
    <n v="0"/>
    <n v="0"/>
    <n v="0"/>
    <n v="0"/>
    <n v="0"/>
    <n v="0"/>
    <m/>
    <m/>
    <m/>
    <n v="41"/>
    <x v="8"/>
    <x v="0"/>
    <s v="2015-41"/>
    <x v="0"/>
  </r>
  <r>
    <s v="8-01"/>
    <d v="2015-10-06T00:00:00"/>
    <n v="0"/>
    <n v="0"/>
    <n v="0"/>
    <n v="0"/>
    <n v="0"/>
    <n v="0"/>
    <n v="0"/>
    <n v="0"/>
    <n v="0"/>
    <n v="0"/>
    <n v="0"/>
    <m/>
    <m/>
    <m/>
    <n v="41"/>
    <x v="8"/>
    <x v="1"/>
    <s v="2015-41"/>
    <x v="0"/>
  </r>
  <r>
    <s v="8-01"/>
    <d v="2015-10-07T00:00:00"/>
    <n v="0"/>
    <n v="0"/>
    <n v="0"/>
    <n v="0"/>
    <n v="0"/>
    <n v="0"/>
    <n v="0"/>
    <n v="0"/>
    <n v="0"/>
    <n v="0"/>
    <n v="0"/>
    <m/>
    <m/>
    <m/>
    <n v="41"/>
    <x v="8"/>
    <x v="2"/>
    <s v="2015-41"/>
    <x v="0"/>
  </r>
  <r>
    <s v="8-01"/>
    <d v="2015-10-08T00:00:00"/>
    <n v="0"/>
    <n v="0"/>
    <n v="0"/>
    <n v="0"/>
    <n v="0"/>
    <n v="0"/>
    <n v="0"/>
    <n v="0"/>
    <n v="0"/>
    <n v="0"/>
    <n v="0"/>
    <m/>
    <m/>
    <m/>
    <n v="41"/>
    <x v="8"/>
    <x v="3"/>
    <s v="2015-41"/>
    <x v="0"/>
  </r>
  <r>
    <s v="8-01"/>
    <d v="2015-10-09T00:00:00"/>
    <n v="0"/>
    <n v="0"/>
    <n v="0"/>
    <n v="0"/>
    <n v="0"/>
    <n v="0"/>
    <n v="0"/>
    <n v="0"/>
    <n v="0"/>
    <n v="0"/>
    <n v="0"/>
    <m/>
    <m/>
    <m/>
    <n v="41"/>
    <x v="8"/>
    <x v="4"/>
    <s v="2015-41"/>
    <x v="0"/>
  </r>
  <r>
    <s v="8-01"/>
    <d v="2015-10-10T00:00:00"/>
    <n v="0"/>
    <n v="0"/>
    <n v="0"/>
    <n v="0"/>
    <n v="0"/>
    <n v="0"/>
    <n v="0"/>
    <n v="0"/>
    <n v="0"/>
    <n v="0"/>
    <n v="0"/>
    <m/>
    <m/>
    <m/>
    <n v="41"/>
    <x v="8"/>
    <x v="5"/>
    <s v="2015-41"/>
    <x v="0"/>
  </r>
  <r>
    <m/>
    <d v="2015-10-11T00:00:00"/>
    <n v="0"/>
    <m/>
    <n v="0"/>
    <m/>
    <n v="0"/>
    <n v="0"/>
    <n v="0"/>
    <n v="0"/>
    <n v="0"/>
    <n v="0"/>
    <n v="0"/>
    <m/>
    <m/>
    <m/>
    <n v="42"/>
    <x v="8"/>
    <x v="6"/>
    <s v="2015-42"/>
    <x v="0"/>
  </r>
  <r>
    <s v="8-02"/>
    <d v="2015-10-12T00:00:00"/>
    <n v="0"/>
    <n v="0"/>
    <n v="0"/>
    <n v="0"/>
    <n v="0"/>
    <n v="0"/>
    <n v="0"/>
    <n v="0"/>
    <n v="0"/>
    <n v="0"/>
    <n v="0"/>
    <m/>
    <m/>
    <m/>
    <n v="42"/>
    <x v="8"/>
    <x v="0"/>
    <s v="2015-42"/>
    <x v="0"/>
  </r>
  <r>
    <s v="8-02"/>
    <d v="2015-10-13T00:00:00"/>
    <n v="0"/>
    <n v="0"/>
    <n v="0"/>
    <n v="0"/>
    <n v="0"/>
    <n v="0"/>
    <n v="0"/>
    <n v="0"/>
    <n v="0"/>
    <n v="0"/>
    <n v="0"/>
    <m/>
    <m/>
    <m/>
    <n v="42"/>
    <x v="8"/>
    <x v="1"/>
    <s v="2015-42"/>
    <x v="0"/>
  </r>
  <r>
    <s v="8-02"/>
    <d v="2015-10-14T00:00:00"/>
    <n v="0"/>
    <n v="0"/>
    <n v="0"/>
    <n v="0"/>
    <n v="0"/>
    <n v="0"/>
    <n v="0"/>
    <n v="0"/>
    <n v="0"/>
    <n v="0"/>
    <n v="0"/>
    <m/>
    <m/>
    <m/>
    <n v="42"/>
    <x v="8"/>
    <x v="2"/>
    <s v="2015-42"/>
    <x v="0"/>
  </r>
  <r>
    <s v="8-02"/>
    <d v="2015-10-15T00:00:00"/>
    <n v="0"/>
    <n v="0"/>
    <n v="0"/>
    <n v="0"/>
    <n v="0"/>
    <n v="0"/>
    <n v="0"/>
    <n v="0"/>
    <n v="0"/>
    <n v="0"/>
    <n v="0"/>
    <m/>
    <m/>
    <m/>
    <n v="42"/>
    <x v="8"/>
    <x v="3"/>
    <s v="2015-42"/>
    <x v="0"/>
  </r>
  <r>
    <s v="8-02"/>
    <d v="2015-10-16T00:00:00"/>
    <n v="0"/>
    <n v="0"/>
    <n v="0"/>
    <n v="0"/>
    <n v="0"/>
    <n v="0"/>
    <n v="0"/>
    <n v="0"/>
    <n v="0"/>
    <n v="0"/>
    <n v="0"/>
    <m/>
    <m/>
    <m/>
    <n v="42"/>
    <x v="8"/>
    <x v="4"/>
    <s v="2015-42"/>
    <x v="0"/>
  </r>
  <r>
    <s v="8-02"/>
    <d v="2015-10-17T00:00:00"/>
    <n v="0"/>
    <n v="0"/>
    <n v="0"/>
    <n v="0"/>
    <n v="0"/>
    <n v="0"/>
    <n v="0"/>
    <n v="0"/>
    <n v="0"/>
    <n v="0"/>
    <n v="0"/>
    <m/>
    <m/>
    <m/>
    <n v="42"/>
    <x v="8"/>
    <x v="5"/>
    <s v="2015-42"/>
    <x v="0"/>
  </r>
  <r>
    <m/>
    <d v="2015-10-18T00:00:00"/>
    <n v="0"/>
    <m/>
    <n v="0"/>
    <m/>
    <n v="0"/>
    <n v="0"/>
    <n v="0"/>
    <n v="0"/>
    <n v="0"/>
    <n v="0"/>
    <n v="0"/>
    <m/>
    <m/>
    <m/>
    <n v="43"/>
    <x v="8"/>
    <x v="6"/>
    <s v="2015-43"/>
    <x v="0"/>
  </r>
  <r>
    <s v="8-03"/>
    <d v="2015-10-19T00:00:00"/>
    <n v="0"/>
    <n v="0"/>
    <n v="0"/>
    <n v="0"/>
    <n v="0"/>
    <n v="0"/>
    <n v="0"/>
    <n v="0"/>
    <n v="0"/>
    <n v="0"/>
    <n v="0"/>
    <m/>
    <m/>
    <m/>
    <n v="43"/>
    <x v="8"/>
    <x v="0"/>
    <s v="2015-43"/>
    <x v="0"/>
  </r>
  <r>
    <s v="8-03"/>
    <d v="2015-10-20T00:00:00"/>
    <n v="0"/>
    <n v="0"/>
    <n v="0"/>
    <n v="0"/>
    <n v="0"/>
    <n v="0"/>
    <n v="0"/>
    <n v="0"/>
    <n v="0"/>
    <n v="0"/>
    <n v="0"/>
    <m/>
    <m/>
    <m/>
    <n v="43"/>
    <x v="8"/>
    <x v="1"/>
    <s v="2015-43"/>
    <x v="0"/>
  </r>
  <r>
    <s v="8-03"/>
    <d v="2015-10-21T00:00:00"/>
    <n v="0"/>
    <n v="0"/>
    <n v="0"/>
    <n v="0"/>
    <n v="0"/>
    <n v="0"/>
    <n v="0"/>
    <n v="0"/>
    <n v="0"/>
    <n v="0"/>
    <n v="0"/>
    <m/>
    <m/>
    <m/>
    <n v="43"/>
    <x v="8"/>
    <x v="2"/>
    <s v="2015-43"/>
    <x v="0"/>
  </r>
  <r>
    <s v="8-03"/>
    <d v="2015-10-22T00:00:00"/>
    <n v="0"/>
    <n v="0"/>
    <n v="0"/>
    <n v="0"/>
    <n v="0"/>
    <n v="0"/>
    <n v="0"/>
    <n v="0"/>
    <n v="0"/>
    <n v="0"/>
    <n v="0"/>
    <m/>
    <m/>
    <m/>
    <n v="43"/>
    <x v="8"/>
    <x v="3"/>
    <s v="2015-43"/>
    <x v="0"/>
  </r>
  <r>
    <s v="8-03"/>
    <d v="2015-10-23T00:00:00"/>
    <n v="0"/>
    <n v="0"/>
    <n v="0"/>
    <n v="0"/>
    <n v="0"/>
    <n v="0"/>
    <n v="0"/>
    <n v="0"/>
    <n v="0"/>
    <n v="0"/>
    <n v="0"/>
    <m/>
    <m/>
    <m/>
    <n v="43"/>
    <x v="8"/>
    <x v="4"/>
    <s v="2015-43"/>
    <x v="0"/>
  </r>
  <r>
    <s v="8-03"/>
    <d v="2015-10-24T00:00:00"/>
    <n v="0"/>
    <n v="0"/>
    <n v="0"/>
    <n v="0"/>
    <n v="0"/>
    <n v="0"/>
    <n v="0"/>
    <n v="0"/>
    <n v="0"/>
    <n v="0"/>
    <n v="0"/>
    <m/>
    <m/>
    <m/>
    <n v="43"/>
    <x v="8"/>
    <x v="5"/>
    <s v="2015-43"/>
    <x v="0"/>
  </r>
  <r>
    <m/>
    <d v="2015-10-25T00:00:00"/>
    <n v="0"/>
    <m/>
    <n v="0"/>
    <m/>
    <n v="0"/>
    <n v="0"/>
    <n v="0"/>
    <n v="0"/>
    <n v="0"/>
    <n v="0"/>
    <n v="0"/>
    <m/>
    <m/>
    <m/>
    <n v="44"/>
    <x v="8"/>
    <x v="6"/>
    <s v="2015-44"/>
    <x v="0"/>
  </r>
  <r>
    <s v="8-04"/>
    <d v="2015-10-26T00:00:00"/>
    <n v="0"/>
    <n v="0"/>
    <n v="0"/>
    <n v="0"/>
    <n v="0"/>
    <n v="0"/>
    <n v="0"/>
    <n v="0"/>
    <n v="0"/>
    <n v="0"/>
    <n v="0"/>
    <m/>
    <m/>
    <m/>
    <n v="44"/>
    <x v="8"/>
    <x v="0"/>
    <s v="2015-44"/>
    <x v="0"/>
  </r>
  <r>
    <s v="8-04"/>
    <d v="2015-10-27T00:00:00"/>
    <n v="0"/>
    <n v="0"/>
    <n v="0"/>
    <n v="0"/>
    <n v="0"/>
    <n v="0"/>
    <n v="0"/>
    <n v="0"/>
    <n v="0"/>
    <n v="0"/>
    <n v="0"/>
    <m/>
    <m/>
    <m/>
    <n v="44"/>
    <x v="8"/>
    <x v="1"/>
    <s v="2015-44"/>
    <x v="0"/>
  </r>
  <r>
    <s v="8-04"/>
    <d v="2015-10-28T00:00:00"/>
    <n v="0"/>
    <n v="0"/>
    <n v="0"/>
    <n v="0"/>
    <n v="0"/>
    <n v="0"/>
    <n v="0"/>
    <n v="0"/>
    <n v="0"/>
    <n v="0"/>
    <n v="0"/>
    <m/>
    <m/>
    <m/>
    <n v="44"/>
    <x v="8"/>
    <x v="2"/>
    <s v="2015-44"/>
    <x v="0"/>
  </r>
  <r>
    <s v="8-04"/>
    <d v="2015-10-29T00:00:00"/>
    <n v="0"/>
    <n v="0"/>
    <n v="0"/>
    <n v="0"/>
    <n v="0"/>
    <n v="0"/>
    <n v="0"/>
    <n v="0"/>
    <n v="0"/>
    <n v="0"/>
    <n v="0"/>
    <m/>
    <m/>
    <m/>
    <n v="44"/>
    <x v="8"/>
    <x v="3"/>
    <s v="2015-44"/>
    <x v="0"/>
  </r>
  <r>
    <s v="8-04"/>
    <d v="2015-10-30T00:00:00"/>
    <n v="0"/>
    <n v="0"/>
    <n v="0"/>
    <n v="0"/>
    <n v="0"/>
    <n v="0"/>
    <n v="0"/>
    <n v="0"/>
    <n v="0"/>
    <n v="0"/>
    <n v="0"/>
    <m/>
    <m/>
    <m/>
    <n v="44"/>
    <x v="8"/>
    <x v="4"/>
    <s v="2015-44"/>
    <x v="0"/>
  </r>
  <r>
    <s v="8-04"/>
    <d v="2015-10-31T00:00:00"/>
    <n v="0"/>
    <n v="0"/>
    <n v="0"/>
    <n v="0"/>
    <n v="0"/>
    <n v="0"/>
    <n v="0"/>
    <n v="0"/>
    <n v="0"/>
    <n v="0"/>
    <n v="0"/>
    <m/>
    <m/>
    <m/>
    <n v="44"/>
    <x v="8"/>
    <x v="5"/>
    <s v="2015-44"/>
    <x v="0"/>
  </r>
  <r>
    <m/>
    <d v="2015-11-01T00:00:00"/>
    <n v="0"/>
    <m/>
    <n v="0"/>
    <m/>
    <n v="0"/>
    <n v="0"/>
    <n v="0"/>
    <n v="0"/>
    <n v="0"/>
    <n v="0"/>
    <n v="0"/>
    <m/>
    <m/>
    <m/>
    <n v="45"/>
    <x v="8"/>
    <x v="6"/>
    <s v="2015-45"/>
    <x v="0"/>
  </r>
  <r>
    <s v="8-05"/>
    <d v="2015-11-02T00:00:00"/>
    <n v="0"/>
    <n v="0"/>
    <n v="0"/>
    <n v="0"/>
    <n v="0"/>
    <n v="0"/>
    <n v="0"/>
    <n v="0"/>
    <n v="0"/>
    <n v="0"/>
    <n v="0"/>
    <m/>
    <m/>
    <m/>
    <n v="45"/>
    <x v="8"/>
    <x v="0"/>
    <s v="2015-45"/>
    <x v="0"/>
  </r>
  <r>
    <s v="8-05"/>
    <d v="2015-11-03T00:00:00"/>
    <n v="0"/>
    <n v="0"/>
    <n v="0"/>
    <n v="0"/>
    <n v="0"/>
    <n v="0"/>
    <n v="0"/>
    <n v="0"/>
    <n v="0"/>
    <n v="0"/>
    <n v="0"/>
    <m/>
    <m/>
    <m/>
    <n v="45"/>
    <x v="8"/>
    <x v="1"/>
    <s v="2015-45"/>
    <x v="0"/>
  </r>
  <r>
    <s v="8-05"/>
    <d v="2015-11-04T00:00:00"/>
    <n v="0"/>
    <n v="0"/>
    <n v="0"/>
    <n v="0"/>
    <n v="0"/>
    <n v="0"/>
    <n v="0"/>
    <n v="0"/>
    <n v="0"/>
    <n v="0"/>
    <n v="0"/>
    <m/>
    <m/>
    <m/>
    <n v="45"/>
    <x v="8"/>
    <x v="2"/>
    <s v="2015-45"/>
    <x v="0"/>
  </r>
  <r>
    <s v="8-05"/>
    <d v="2015-11-05T00:00:00"/>
    <n v="0"/>
    <n v="0"/>
    <n v="0"/>
    <n v="0"/>
    <n v="0"/>
    <n v="0"/>
    <n v="0"/>
    <n v="0"/>
    <n v="0"/>
    <n v="0"/>
    <n v="0"/>
    <m/>
    <m/>
    <m/>
    <n v="45"/>
    <x v="8"/>
    <x v="3"/>
    <s v="2015-45"/>
    <x v="0"/>
  </r>
  <r>
    <s v="8-05"/>
    <d v="2015-11-06T00:00:00"/>
    <n v="0"/>
    <n v="0"/>
    <n v="0"/>
    <n v="0"/>
    <n v="0"/>
    <n v="0"/>
    <n v="0"/>
    <n v="0"/>
    <n v="0"/>
    <n v="0"/>
    <n v="0"/>
    <m/>
    <m/>
    <m/>
    <n v="45"/>
    <x v="8"/>
    <x v="4"/>
    <s v="2015-45"/>
    <x v="0"/>
  </r>
  <r>
    <s v="8-05"/>
    <d v="2015-11-07T00:00:00"/>
    <n v="0"/>
    <n v="0"/>
    <n v="0"/>
    <n v="0"/>
    <n v="0"/>
    <n v="0"/>
    <n v="0"/>
    <n v="0"/>
    <n v="0"/>
    <n v="0"/>
    <n v="0"/>
    <m/>
    <m/>
    <m/>
    <n v="45"/>
    <x v="8"/>
    <x v="5"/>
    <s v="2015-45"/>
    <x v="0"/>
  </r>
  <r>
    <m/>
    <d v="2015-11-08T00:00:00"/>
    <n v="0"/>
    <m/>
    <n v="0"/>
    <m/>
    <n v="0"/>
    <n v="0"/>
    <n v="0"/>
    <n v="0"/>
    <n v="0"/>
    <n v="0"/>
    <n v="0"/>
    <m/>
    <m/>
    <m/>
    <n v="46"/>
    <x v="8"/>
    <x v="6"/>
    <s v="2015-46"/>
    <x v="0"/>
  </r>
  <r>
    <s v="8-06"/>
    <d v="2015-11-09T00:00:00"/>
    <n v="0"/>
    <n v="0"/>
    <n v="0"/>
    <n v="0"/>
    <n v="0"/>
    <n v="0"/>
    <n v="0"/>
    <n v="0"/>
    <n v="0"/>
    <n v="0"/>
    <n v="0"/>
    <m/>
    <m/>
    <m/>
    <n v="46"/>
    <x v="8"/>
    <x v="0"/>
    <s v="2015-46"/>
    <x v="0"/>
  </r>
  <r>
    <s v="8-06"/>
    <d v="2015-11-10T00:00:00"/>
    <n v="0"/>
    <n v="0"/>
    <n v="0"/>
    <n v="0"/>
    <n v="0"/>
    <n v="0"/>
    <n v="0"/>
    <n v="0"/>
    <n v="0"/>
    <n v="0"/>
    <n v="0"/>
    <m/>
    <m/>
    <m/>
    <n v="46"/>
    <x v="8"/>
    <x v="1"/>
    <s v="2015-46"/>
    <x v="0"/>
  </r>
  <r>
    <s v="8-06"/>
    <d v="2015-11-11T00:00:00"/>
    <n v="0"/>
    <n v="0"/>
    <n v="0"/>
    <n v="0"/>
    <n v="0"/>
    <n v="0"/>
    <n v="0"/>
    <n v="0"/>
    <n v="0"/>
    <n v="0"/>
    <n v="0"/>
    <m/>
    <m/>
    <m/>
    <n v="46"/>
    <x v="8"/>
    <x v="2"/>
    <s v="2015-46"/>
    <x v="0"/>
  </r>
  <r>
    <s v="8-06"/>
    <d v="2015-11-12T00:00:00"/>
    <n v="0"/>
    <n v="0"/>
    <n v="0"/>
    <n v="0"/>
    <n v="0"/>
    <n v="0"/>
    <n v="0"/>
    <n v="0"/>
    <n v="0"/>
    <n v="0"/>
    <n v="0"/>
    <m/>
    <m/>
    <m/>
    <n v="46"/>
    <x v="8"/>
    <x v="3"/>
    <s v="2015-46"/>
    <x v="0"/>
  </r>
  <r>
    <s v="8-06"/>
    <d v="2015-11-13T00:00:00"/>
    <n v="0"/>
    <n v="0"/>
    <n v="0"/>
    <n v="0"/>
    <n v="0"/>
    <n v="0"/>
    <n v="0"/>
    <n v="0"/>
    <n v="0"/>
    <n v="0"/>
    <n v="0"/>
    <m/>
    <m/>
    <m/>
    <n v="46"/>
    <x v="8"/>
    <x v="4"/>
    <s v="2015-46"/>
    <x v="0"/>
  </r>
  <r>
    <s v="8-06"/>
    <d v="2015-11-14T00:00:00"/>
    <n v="0"/>
    <n v="0"/>
    <n v="0"/>
    <n v="0"/>
    <n v="0"/>
    <n v="0"/>
    <n v="0"/>
    <n v="0"/>
    <n v="0"/>
    <n v="0"/>
    <n v="0"/>
    <m/>
    <m/>
    <m/>
    <n v="46"/>
    <x v="8"/>
    <x v="5"/>
    <s v="2015-46"/>
    <x v="0"/>
  </r>
  <r>
    <m/>
    <d v="2015-11-15T00:00:00"/>
    <n v="0"/>
    <m/>
    <n v="0"/>
    <m/>
    <n v="0"/>
    <n v="0"/>
    <n v="0"/>
    <n v="0"/>
    <n v="0"/>
    <n v="0"/>
    <n v="0"/>
    <m/>
    <m/>
    <m/>
    <n v="47"/>
    <x v="8"/>
    <x v="6"/>
    <s v="2015-47"/>
    <x v="0"/>
  </r>
  <r>
    <s v="8-07"/>
    <d v="2015-11-16T00:00:00"/>
    <n v="0"/>
    <n v="0"/>
    <n v="0"/>
    <n v="0"/>
    <n v="0"/>
    <n v="0"/>
    <n v="0"/>
    <n v="0"/>
    <n v="0"/>
    <n v="0"/>
    <n v="0"/>
    <m/>
    <m/>
    <m/>
    <n v="47"/>
    <x v="8"/>
    <x v="0"/>
    <s v="2015-47"/>
    <x v="0"/>
  </r>
  <r>
    <s v="8-07"/>
    <d v="2015-11-17T00:00:00"/>
    <n v="0"/>
    <n v="0"/>
    <n v="0"/>
    <n v="0"/>
    <n v="0"/>
    <n v="0"/>
    <n v="0"/>
    <n v="0"/>
    <n v="0"/>
    <n v="0"/>
    <n v="0"/>
    <m/>
    <m/>
    <m/>
    <n v="47"/>
    <x v="8"/>
    <x v="1"/>
    <s v="2015-47"/>
    <x v="0"/>
  </r>
  <r>
    <s v="8-07"/>
    <d v="2015-11-18T00:00:00"/>
    <n v="0"/>
    <n v="0"/>
    <n v="0"/>
    <n v="0"/>
    <n v="0"/>
    <n v="0"/>
    <n v="0"/>
    <n v="0"/>
    <n v="0"/>
    <n v="0"/>
    <n v="0"/>
    <m/>
    <m/>
    <m/>
    <n v="47"/>
    <x v="8"/>
    <x v="2"/>
    <s v="2015-47"/>
    <x v="0"/>
  </r>
  <r>
    <s v="8-07"/>
    <d v="2015-11-19T00:00:00"/>
    <n v="0"/>
    <n v="0"/>
    <n v="0"/>
    <n v="0"/>
    <n v="0"/>
    <n v="0"/>
    <n v="0"/>
    <n v="0"/>
    <n v="0"/>
    <n v="0"/>
    <n v="0"/>
    <m/>
    <m/>
    <m/>
    <n v="47"/>
    <x v="8"/>
    <x v="3"/>
    <s v="2015-47"/>
    <x v="0"/>
  </r>
  <r>
    <s v="8-07"/>
    <d v="2015-11-20T00:00:00"/>
    <n v="0"/>
    <n v="0"/>
    <n v="0"/>
    <n v="0"/>
    <n v="0"/>
    <n v="0"/>
    <n v="0"/>
    <n v="0"/>
    <n v="0"/>
    <n v="0"/>
    <n v="0"/>
    <m/>
    <m/>
    <m/>
    <n v="47"/>
    <x v="8"/>
    <x v="4"/>
    <s v="2015-47"/>
    <x v="0"/>
  </r>
  <r>
    <s v="8-07"/>
    <d v="2015-11-21T00:00:00"/>
    <n v="0"/>
    <n v="0"/>
    <n v="0"/>
    <n v="0"/>
    <n v="0"/>
    <n v="0"/>
    <n v="0"/>
    <n v="0"/>
    <n v="0"/>
    <n v="0"/>
    <n v="0"/>
    <m/>
    <m/>
    <m/>
    <n v="47"/>
    <x v="8"/>
    <x v="5"/>
    <s v="2015-47"/>
    <x v="0"/>
  </r>
  <r>
    <m/>
    <d v="2015-11-22T00:00:00"/>
    <n v="0"/>
    <m/>
    <n v="0"/>
    <m/>
    <n v="0"/>
    <n v="0"/>
    <n v="0"/>
    <n v="0"/>
    <n v="0"/>
    <n v="0"/>
    <n v="0"/>
    <m/>
    <m/>
    <m/>
    <n v="48"/>
    <x v="8"/>
    <x v="6"/>
    <s v="2015-48"/>
    <x v="0"/>
  </r>
  <r>
    <s v="8-08"/>
    <d v="2015-11-23T00:00:00"/>
    <n v="0"/>
    <n v="0"/>
    <n v="0"/>
    <n v="0"/>
    <n v="0"/>
    <n v="0"/>
    <n v="0"/>
    <n v="0"/>
    <n v="0"/>
    <n v="0"/>
    <n v="0"/>
    <m/>
    <m/>
    <m/>
    <n v="48"/>
    <x v="8"/>
    <x v="0"/>
    <s v="2015-48"/>
    <x v="0"/>
  </r>
  <r>
    <s v="8-08"/>
    <d v="2015-11-24T00:00:00"/>
    <n v="0"/>
    <n v="0"/>
    <n v="0"/>
    <n v="0"/>
    <n v="0"/>
    <n v="0"/>
    <n v="0"/>
    <n v="0"/>
    <n v="0"/>
    <n v="0"/>
    <n v="0"/>
    <m/>
    <m/>
    <m/>
    <n v="48"/>
    <x v="8"/>
    <x v="1"/>
    <s v="2015-48"/>
    <x v="0"/>
  </r>
  <r>
    <s v="8-08"/>
    <d v="2015-11-25T00:00:00"/>
    <n v="0"/>
    <n v="0"/>
    <n v="0"/>
    <n v="0"/>
    <n v="0"/>
    <n v="0"/>
    <n v="0"/>
    <n v="0"/>
    <n v="0"/>
    <n v="0"/>
    <n v="0"/>
    <m/>
    <m/>
    <m/>
    <n v="48"/>
    <x v="8"/>
    <x v="2"/>
    <s v="2015-48"/>
    <x v="0"/>
  </r>
  <r>
    <s v="8-08"/>
    <d v="2015-11-26T00:00:00"/>
    <n v="0"/>
    <n v="0"/>
    <n v="0"/>
    <n v="0"/>
    <n v="0"/>
    <n v="0"/>
    <n v="0"/>
    <n v="0"/>
    <n v="0"/>
    <n v="0"/>
    <n v="0"/>
    <m/>
    <m/>
    <m/>
    <n v="48"/>
    <x v="8"/>
    <x v="3"/>
    <s v="2015-48"/>
    <x v="0"/>
  </r>
  <r>
    <s v="8-08"/>
    <d v="2015-11-27T00:00:00"/>
    <n v="0"/>
    <n v="0"/>
    <n v="0"/>
    <n v="0"/>
    <n v="0"/>
    <n v="0"/>
    <n v="0"/>
    <n v="0"/>
    <n v="0"/>
    <n v="0"/>
    <n v="0"/>
    <m/>
    <m/>
    <m/>
    <n v="48"/>
    <x v="8"/>
    <x v="4"/>
    <s v="2015-48"/>
    <x v="0"/>
  </r>
  <r>
    <s v="8-08"/>
    <d v="2015-11-28T00:00:00"/>
    <n v="0"/>
    <n v="0"/>
    <n v="0"/>
    <n v="0"/>
    <n v="0"/>
    <n v="0"/>
    <n v="0"/>
    <n v="0"/>
    <n v="0"/>
    <n v="0"/>
    <n v="0"/>
    <m/>
    <m/>
    <m/>
    <n v="48"/>
    <x v="8"/>
    <x v="5"/>
    <s v="2015-48"/>
    <x v="0"/>
  </r>
  <r>
    <m/>
    <d v="2015-11-29T00:00:00"/>
    <n v="0"/>
    <m/>
    <n v="0"/>
    <m/>
    <n v="0"/>
    <n v="0"/>
    <n v="0"/>
    <n v="0"/>
    <n v="0"/>
    <n v="0"/>
    <n v="0"/>
    <m/>
    <m/>
    <m/>
    <n v="49"/>
    <x v="8"/>
    <x v="6"/>
    <s v="2015-49"/>
    <x v="0"/>
  </r>
  <r>
    <s v="8-09"/>
    <d v="2015-11-30T00:00:00"/>
    <n v="0"/>
    <n v="0"/>
    <n v="0"/>
    <n v="0"/>
    <n v="0"/>
    <n v="0"/>
    <n v="0"/>
    <n v="0"/>
    <n v="0"/>
    <n v="0"/>
    <n v="0"/>
    <m/>
    <m/>
    <m/>
    <n v="49"/>
    <x v="8"/>
    <x v="0"/>
    <s v="2015-49"/>
    <x v="0"/>
  </r>
  <r>
    <s v="8-09"/>
    <d v="2015-12-01T00:00:00"/>
    <n v="0"/>
    <n v="0"/>
    <n v="0"/>
    <n v="0"/>
    <n v="0"/>
    <n v="0"/>
    <n v="0"/>
    <n v="0"/>
    <n v="0"/>
    <n v="0"/>
    <n v="0"/>
    <m/>
    <m/>
    <m/>
    <n v="49"/>
    <x v="8"/>
    <x v="1"/>
    <s v="2015-49"/>
    <x v="1"/>
  </r>
  <r>
    <s v="8-09"/>
    <d v="2015-12-02T00:00:00"/>
    <n v="0"/>
    <n v="0"/>
    <n v="0"/>
    <n v="0"/>
    <n v="0"/>
    <n v="0"/>
    <n v="0"/>
    <n v="0"/>
    <n v="0"/>
    <n v="0"/>
    <n v="0"/>
    <m/>
    <m/>
    <m/>
    <n v="49"/>
    <x v="8"/>
    <x v="2"/>
    <s v="2015-49"/>
    <x v="1"/>
  </r>
  <r>
    <s v="8-09"/>
    <d v="2015-12-03T00:00:00"/>
    <n v="0"/>
    <n v="0"/>
    <n v="0"/>
    <n v="0"/>
    <n v="0"/>
    <n v="0"/>
    <n v="0"/>
    <n v="0"/>
    <n v="0"/>
    <n v="0"/>
    <n v="0"/>
    <m/>
    <m/>
    <m/>
    <n v="49"/>
    <x v="8"/>
    <x v="3"/>
    <s v="2015-49"/>
    <x v="1"/>
  </r>
  <r>
    <s v="8-09"/>
    <d v="2015-12-04T00:00:00"/>
    <n v="0"/>
    <n v="0"/>
    <n v="0"/>
    <n v="0"/>
    <n v="0"/>
    <n v="0"/>
    <n v="0"/>
    <n v="0"/>
    <n v="0"/>
    <n v="0"/>
    <n v="0"/>
    <m/>
    <m/>
    <m/>
    <n v="49"/>
    <x v="8"/>
    <x v="4"/>
    <s v="2015-49"/>
    <x v="1"/>
  </r>
  <r>
    <s v="8-09"/>
    <d v="2015-12-05T00:00:00"/>
    <n v="0"/>
    <n v="0"/>
    <n v="0"/>
    <n v="0"/>
    <n v="0"/>
    <n v="0"/>
    <n v="0"/>
    <n v="0"/>
    <n v="0"/>
    <n v="0"/>
    <n v="0"/>
    <m/>
    <m/>
    <m/>
    <n v="49"/>
    <x v="8"/>
    <x v="5"/>
    <s v="2015-49"/>
    <x v="1"/>
  </r>
  <r>
    <m/>
    <d v="2015-12-06T00:00:00"/>
    <n v="0"/>
    <m/>
    <n v="0"/>
    <m/>
    <n v="0"/>
    <n v="0"/>
    <n v="0"/>
    <n v="0"/>
    <n v="0"/>
    <n v="0"/>
    <n v="0"/>
    <m/>
    <m/>
    <m/>
    <n v="50"/>
    <x v="8"/>
    <x v="6"/>
    <s v="2015-50"/>
    <x v="1"/>
  </r>
  <r>
    <s v="8-10"/>
    <d v="2015-12-07T00:00:00"/>
    <n v="0"/>
    <n v="0"/>
    <n v="0"/>
    <n v="0"/>
    <n v="0"/>
    <n v="0"/>
    <n v="0"/>
    <n v="0"/>
    <n v="0"/>
    <n v="0"/>
    <n v="0"/>
    <m/>
    <m/>
    <m/>
    <n v="50"/>
    <x v="8"/>
    <x v="0"/>
    <s v="2015-50"/>
    <x v="1"/>
  </r>
  <r>
    <s v="8-10"/>
    <d v="2015-12-08T00:00:00"/>
    <n v="0"/>
    <n v="0"/>
    <n v="0"/>
    <n v="0"/>
    <n v="0"/>
    <n v="0"/>
    <n v="0"/>
    <n v="0"/>
    <n v="0"/>
    <n v="0"/>
    <n v="0"/>
    <m/>
    <m/>
    <m/>
    <n v="50"/>
    <x v="8"/>
    <x v="1"/>
    <s v="2015-50"/>
    <x v="1"/>
  </r>
  <r>
    <s v="8-10"/>
    <d v="2015-12-09T00:00:00"/>
    <n v="0"/>
    <n v="0"/>
    <n v="0"/>
    <n v="0"/>
    <n v="0"/>
    <n v="0"/>
    <n v="0"/>
    <n v="0"/>
    <n v="0"/>
    <n v="0"/>
    <n v="0"/>
    <m/>
    <m/>
    <m/>
    <n v="50"/>
    <x v="8"/>
    <x v="2"/>
    <s v="2015-50"/>
    <x v="1"/>
  </r>
  <r>
    <s v="8-10"/>
    <d v="2015-12-10T00:00:00"/>
    <n v="0"/>
    <n v="0"/>
    <n v="0"/>
    <n v="0"/>
    <n v="0"/>
    <n v="0"/>
    <n v="0"/>
    <n v="0"/>
    <n v="0"/>
    <n v="0"/>
    <n v="0"/>
    <m/>
    <m/>
    <m/>
    <n v="50"/>
    <x v="8"/>
    <x v="3"/>
    <s v="2015-50"/>
    <x v="1"/>
  </r>
  <r>
    <s v="8-10"/>
    <d v="2015-12-11T00:00:00"/>
    <n v="0"/>
    <n v="0"/>
    <n v="0"/>
    <n v="0"/>
    <n v="0"/>
    <n v="0"/>
    <n v="0"/>
    <n v="0"/>
    <n v="0"/>
    <n v="0"/>
    <n v="0"/>
    <m/>
    <m/>
    <m/>
    <n v="50"/>
    <x v="8"/>
    <x v="4"/>
    <s v="2015-50"/>
    <x v="1"/>
  </r>
  <r>
    <s v="8-10"/>
    <d v="2015-12-12T00:00:00"/>
    <n v="0"/>
    <n v="0"/>
    <n v="0"/>
    <n v="0"/>
    <n v="0"/>
    <n v="0"/>
    <n v="0"/>
    <n v="0"/>
    <n v="0"/>
    <n v="0"/>
    <n v="0"/>
    <m/>
    <m/>
    <m/>
    <n v="50"/>
    <x v="8"/>
    <x v="5"/>
    <s v="2015-50"/>
    <x v="1"/>
  </r>
  <r>
    <m/>
    <d v="2015-12-13T00:00:00"/>
    <n v="0"/>
    <m/>
    <n v="0"/>
    <m/>
    <n v="0"/>
    <n v="0"/>
    <n v="0"/>
    <n v="0"/>
    <n v="0"/>
    <n v="0"/>
    <n v="0"/>
    <m/>
    <m/>
    <m/>
    <n v="51"/>
    <x v="8"/>
    <x v="6"/>
    <s v="2015-51"/>
    <x v="1"/>
  </r>
  <r>
    <s v="8-11"/>
    <d v="2015-12-14T00:00:00"/>
    <n v="0"/>
    <n v="0"/>
    <n v="0"/>
    <n v="0"/>
    <n v="0"/>
    <n v="0"/>
    <n v="0"/>
    <n v="0"/>
    <n v="0"/>
    <n v="0"/>
    <n v="0"/>
    <m/>
    <m/>
    <m/>
    <n v="51"/>
    <x v="8"/>
    <x v="0"/>
    <s v="2015-51"/>
    <x v="1"/>
  </r>
  <r>
    <s v="8-11"/>
    <d v="2015-12-15T00:00:00"/>
    <n v="0"/>
    <n v="0"/>
    <n v="0"/>
    <n v="0"/>
    <n v="0"/>
    <n v="0"/>
    <n v="0"/>
    <n v="0"/>
    <n v="0"/>
    <n v="0"/>
    <n v="0"/>
    <m/>
    <m/>
    <m/>
    <n v="51"/>
    <x v="8"/>
    <x v="1"/>
    <s v="2015-51"/>
    <x v="1"/>
  </r>
  <r>
    <s v="8-11"/>
    <d v="2015-12-16T00:00:00"/>
    <n v="0"/>
    <n v="0"/>
    <n v="0"/>
    <n v="0"/>
    <n v="0"/>
    <n v="0"/>
    <n v="0"/>
    <n v="0"/>
    <n v="0"/>
    <n v="0"/>
    <n v="0"/>
    <m/>
    <m/>
    <m/>
    <n v="51"/>
    <x v="8"/>
    <x v="2"/>
    <s v="2015-51"/>
    <x v="1"/>
  </r>
  <r>
    <s v="8-11"/>
    <d v="2015-12-17T00:00:00"/>
    <n v="0"/>
    <n v="0"/>
    <n v="0"/>
    <n v="0"/>
    <n v="0"/>
    <n v="0"/>
    <n v="0"/>
    <n v="0"/>
    <n v="0"/>
    <n v="0"/>
    <n v="0"/>
    <m/>
    <m/>
    <m/>
    <n v="51"/>
    <x v="8"/>
    <x v="3"/>
    <s v="2015-51"/>
    <x v="1"/>
  </r>
  <r>
    <s v="8-11"/>
    <d v="2015-12-18T00:00:00"/>
    <n v="0"/>
    <n v="0"/>
    <n v="0"/>
    <n v="0"/>
    <n v="0"/>
    <n v="0"/>
    <n v="0"/>
    <n v="0"/>
    <n v="0"/>
    <n v="0"/>
    <n v="0"/>
    <m/>
    <m/>
    <m/>
    <n v="51"/>
    <x v="8"/>
    <x v="4"/>
    <s v="2015-51"/>
    <x v="1"/>
  </r>
  <r>
    <s v="8-11"/>
    <d v="2015-12-19T00:00:00"/>
    <n v="0"/>
    <n v="0"/>
    <n v="0"/>
    <n v="0"/>
    <n v="0"/>
    <n v="0"/>
    <n v="0"/>
    <n v="0"/>
    <n v="0"/>
    <n v="0"/>
    <n v="0"/>
    <m/>
    <m/>
    <m/>
    <n v="51"/>
    <x v="8"/>
    <x v="5"/>
    <s v="2015-51"/>
    <x v="1"/>
  </r>
  <r>
    <m/>
    <d v="2015-12-20T00:00:00"/>
    <n v="0"/>
    <m/>
    <n v="0"/>
    <m/>
    <n v="0"/>
    <n v="0"/>
    <n v="0"/>
    <n v="0"/>
    <n v="0"/>
    <n v="0"/>
    <n v="0"/>
    <m/>
    <m/>
    <m/>
    <n v="52"/>
    <x v="8"/>
    <x v="6"/>
    <s v="2015-52"/>
    <x v="1"/>
  </r>
  <r>
    <s v="8-12"/>
    <d v="2015-12-21T00:00:00"/>
    <n v="0"/>
    <n v="0"/>
    <n v="0"/>
    <n v="0"/>
    <n v="0"/>
    <n v="0"/>
    <n v="0"/>
    <n v="0"/>
    <n v="0"/>
    <n v="0"/>
    <n v="0"/>
    <m/>
    <m/>
    <m/>
    <n v="52"/>
    <x v="8"/>
    <x v="0"/>
    <s v="2015-52"/>
    <x v="1"/>
  </r>
  <r>
    <s v="8-12"/>
    <d v="2015-12-22T00:00:00"/>
    <n v="0"/>
    <n v="0"/>
    <n v="0"/>
    <n v="0"/>
    <n v="0"/>
    <n v="0"/>
    <n v="0"/>
    <n v="0"/>
    <n v="0"/>
    <n v="0"/>
    <n v="0"/>
    <m/>
    <m/>
    <m/>
    <n v="52"/>
    <x v="8"/>
    <x v="1"/>
    <s v="2015-52"/>
    <x v="1"/>
  </r>
  <r>
    <s v="8-12"/>
    <d v="2015-12-23T00:00:00"/>
    <n v="0"/>
    <n v="0"/>
    <n v="0"/>
    <n v="0"/>
    <n v="0"/>
    <n v="0"/>
    <n v="0"/>
    <n v="0"/>
    <n v="0"/>
    <n v="0"/>
    <n v="0"/>
    <m/>
    <m/>
    <m/>
    <n v="52"/>
    <x v="8"/>
    <x v="2"/>
    <s v="2015-52"/>
    <x v="1"/>
  </r>
  <r>
    <s v="8-12"/>
    <d v="2015-12-24T00:00:00"/>
    <n v="0"/>
    <n v="0"/>
    <n v="0"/>
    <n v="0"/>
    <n v="0"/>
    <n v="0"/>
    <n v="0"/>
    <n v="0"/>
    <n v="0"/>
    <n v="0"/>
    <n v="0"/>
    <m/>
    <m/>
    <m/>
    <n v="52"/>
    <x v="8"/>
    <x v="3"/>
    <s v="2015-52"/>
    <x v="1"/>
  </r>
  <r>
    <s v="8-12"/>
    <d v="2015-12-25T00:00:00"/>
    <n v="0"/>
    <n v="0"/>
    <n v="0"/>
    <n v="0"/>
    <n v="0"/>
    <n v="0"/>
    <n v="0"/>
    <n v="0"/>
    <n v="0"/>
    <n v="0"/>
    <n v="0"/>
    <m/>
    <m/>
    <m/>
    <n v="52"/>
    <x v="8"/>
    <x v="4"/>
    <s v="2015-52"/>
    <x v="1"/>
  </r>
  <r>
    <s v="8-12"/>
    <d v="2015-12-26T00:00:00"/>
    <n v="0"/>
    <n v="0"/>
    <n v="0"/>
    <n v="0"/>
    <n v="0"/>
    <n v="0"/>
    <n v="0"/>
    <n v="0"/>
    <n v="0"/>
    <n v="0"/>
    <n v="0"/>
    <m/>
    <m/>
    <m/>
    <n v="52"/>
    <x v="8"/>
    <x v="5"/>
    <s v="2015-52"/>
    <x v="0"/>
  </r>
  <r>
    <m/>
    <d v="2015-12-27T00:00:00"/>
    <n v="0"/>
    <m/>
    <n v="0"/>
    <m/>
    <n v="0"/>
    <n v="0"/>
    <n v="0"/>
    <n v="0"/>
    <n v="0"/>
    <n v="0"/>
    <n v="0"/>
    <m/>
    <m/>
    <m/>
    <n v="53"/>
    <x v="8"/>
    <x v="6"/>
    <s v="2015-53"/>
    <x v="0"/>
  </r>
  <r>
    <s v="8-13"/>
    <d v="2015-12-28T00:00:00"/>
    <n v="0"/>
    <n v="0"/>
    <n v="0"/>
    <n v="0"/>
    <n v="0"/>
    <n v="0"/>
    <n v="0"/>
    <n v="0"/>
    <n v="0"/>
    <n v="0"/>
    <n v="0"/>
    <m/>
    <m/>
    <m/>
    <n v="53"/>
    <x v="8"/>
    <x v="0"/>
    <s v="2015-53"/>
    <x v="0"/>
  </r>
  <r>
    <s v="8-13"/>
    <d v="2015-12-29T00:00:00"/>
    <n v="0"/>
    <n v="0"/>
    <n v="0"/>
    <n v="0"/>
    <n v="0"/>
    <n v="0"/>
    <n v="0"/>
    <n v="0"/>
    <n v="0"/>
    <n v="0"/>
    <n v="0"/>
    <m/>
    <m/>
    <m/>
    <n v="53"/>
    <x v="8"/>
    <x v="1"/>
    <s v="2015-53"/>
    <x v="0"/>
  </r>
  <r>
    <s v="8-13"/>
    <d v="2015-12-30T00:00:00"/>
    <n v="0"/>
    <n v="0"/>
    <n v="0"/>
    <n v="0"/>
    <n v="0"/>
    <n v="0"/>
    <n v="0"/>
    <n v="0"/>
    <n v="0"/>
    <n v="0"/>
    <n v="0"/>
    <m/>
    <m/>
    <m/>
    <n v="53"/>
    <x v="8"/>
    <x v="2"/>
    <s v="2015-53"/>
    <x v="0"/>
  </r>
  <r>
    <s v="8-13"/>
    <d v="2015-12-31T00:00:00"/>
    <n v="0"/>
    <n v="0"/>
    <n v="0"/>
    <n v="0"/>
    <n v="0"/>
    <n v="0"/>
    <n v="0"/>
    <n v="0"/>
    <n v="0"/>
    <n v="0"/>
    <n v="0"/>
    <m/>
    <m/>
    <m/>
    <n v="53"/>
    <x v="8"/>
    <x v="3"/>
    <s v="2015-53"/>
    <x v="0"/>
  </r>
  <r>
    <s v="8-13"/>
    <d v="2016-01-01T00:00:00"/>
    <n v="0"/>
    <n v="0"/>
    <n v="0"/>
    <n v="0"/>
    <n v="0"/>
    <n v="0"/>
    <n v="0"/>
    <n v="0"/>
    <n v="0"/>
    <n v="0"/>
    <n v="0"/>
    <m/>
    <m/>
    <m/>
    <n v="1"/>
    <x v="9"/>
    <x v="4"/>
    <s v="2016-1"/>
    <x v="0"/>
  </r>
  <r>
    <s v="8-13"/>
    <d v="2016-01-02T00:00:00"/>
    <n v="0"/>
    <n v="0"/>
    <n v="0"/>
    <n v="0"/>
    <n v="0"/>
    <n v="0"/>
    <n v="0"/>
    <n v="0"/>
    <n v="0"/>
    <n v="0"/>
    <n v="0"/>
    <m/>
    <m/>
    <m/>
    <n v="1"/>
    <x v="9"/>
    <x v="5"/>
    <s v="2016-1"/>
    <x v="0"/>
  </r>
  <r>
    <m/>
    <d v="2016-01-03T00:00:00"/>
    <n v="0"/>
    <m/>
    <n v="0"/>
    <m/>
    <n v="0"/>
    <n v="0"/>
    <n v="0"/>
    <n v="0"/>
    <n v="0"/>
    <n v="0"/>
    <n v="0"/>
    <m/>
    <m/>
    <m/>
    <n v="2"/>
    <x v="9"/>
    <x v="6"/>
    <s v="2016-2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24">
  <r>
    <n v="1"/>
    <d v="2007-09-24T00:00:00"/>
    <n v="535"/>
    <n v="0"/>
    <n v="0"/>
    <n v="535"/>
    <n v="26"/>
    <n v="20.576923076923077"/>
    <n v="0"/>
    <n v="0"/>
    <n v="26"/>
    <n v="0"/>
    <n v="20.576923076923077"/>
    <m/>
    <m/>
    <m/>
    <n v="39"/>
    <x v="0"/>
    <x v="0"/>
    <s v="2007-39"/>
    <n v="0"/>
    <m/>
  </r>
  <r>
    <n v="1"/>
    <d v="2007-09-25T00:00:00"/>
    <n v="650"/>
    <n v="0"/>
    <n v="0"/>
    <n v="650"/>
    <n v="42"/>
    <n v="15.476190476190476"/>
    <n v="0"/>
    <n v="0"/>
    <n v="42"/>
    <n v="0"/>
    <n v="15.476190476190476"/>
    <m/>
    <m/>
    <m/>
    <n v="39"/>
    <x v="0"/>
    <x v="1"/>
    <s v="2007-39"/>
    <n v="0"/>
    <m/>
  </r>
  <r>
    <n v="1"/>
    <d v="2007-09-26T00:00:00"/>
    <n v="575"/>
    <n v="0"/>
    <n v="0"/>
    <n v="575"/>
    <n v="38"/>
    <n v="15.131578947368421"/>
    <n v="0"/>
    <n v="0"/>
    <n v="38"/>
    <n v="0"/>
    <n v="15.131578947368421"/>
    <m/>
    <m/>
    <m/>
    <n v="39"/>
    <x v="0"/>
    <x v="2"/>
    <s v="2007-39"/>
    <n v="0"/>
    <m/>
  </r>
  <r>
    <n v="1"/>
    <d v="2007-09-27T00:00:00"/>
    <n v="620"/>
    <n v="0"/>
    <n v="0"/>
    <n v="620"/>
    <n v="35"/>
    <n v="17.714285714285715"/>
    <n v="0"/>
    <n v="0"/>
    <n v="35"/>
    <n v="0"/>
    <n v="17.714285714285715"/>
    <m/>
    <m/>
    <m/>
    <n v="39"/>
    <x v="0"/>
    <x v="3"/>
    <s v="2007-39"/>
    <n v="0"/>
    <m/>
  </r>
  <r>
    <n v="1"/>
    <d v="2007-09-28T00:00:00"/>
    <n v="1070"/>
    <n v="0"/>
    <n v="0"/>
    <n v="1070"/>
    <n v="52"/>
    <n v="20.576923076923077"/>
    <n v="0"/>
    <n v="0"/>
    <n v="52"/>
    <n v="0"/>
    <n v="20.576923076923077"/>
    <m/>
    <m/>
    <m/>
    <n v="39"/>
    <x v="0"/>
    <x v="4"/>
    <s v="2007-39"/>
    <n v="0"/>
    <m/>
  </r>
  <r>
    <n v="1"/>
    <d v="2007-09-29T00:00:00"/>
    <n v="260"/>
    <n v="0"/>
    <n v="0"/>
    <n v="260"/>
    <n v="15"/>
    <n v="17.333333333333332"/>
    <n v="0"/>
    <n v="0"/>
    <n v="15"/>
    <n v="0"/>
    <n v="17.333333333333332"/>
    <m/>
    <m/>
    <m/>
    <n v="39"/>
    <x v="0"/>
    <x v="5"/>
    <s v="2007-39"/>
    <n v="0"/>
    <m/>
  </r>
  <r>
    <m/>
    <d v="2007-09-30T00:00:00"/>
    <n v="3710"/>
    <n v="1395.56"/>
    <n v="5105.5599999999995"/>
    <m/>
    <n v="208"/>
    <n v="17.801539104170683"/>
    <n v="0"/>
    <n v="0"/>
    <n v="208"/>
    <n v="0"/>
    <n v="17.801539104170683"/>
    <m/>
    <m/>
    <m/>
    <n v="40"/>
    <x v="0"/>
    <x v="6"/>
    <s v="2007-40"/>
    <n v="0"/>
    <m/>
  </r>
  <r>
    <n v="2"/>
    <d v="2007-10-01T00:00:00"/>
    <n v="330"/>
    <n v="0"/>
    <n v="0"/>
    <n v="330"/>
    <n v="20"/>
    <n v="16.5"/>
    <n v="0"/>
    <n v="0"/>
    <n v="20"/>
    <n v="0"/>
    <n v="16.5"/>
    <m/>
    <m/>
    <m/>
    <n v="40"/>
    <x v="0"/>
    <x v="0"/>
    <s v="2007-40"/>
    <n v="0"/>
    <m/>
  </r>
  <r>
    <n v="2"/>
    <d v="2007-10-02T00:00:00"/>
    <n v="510"/>
    <n v="0"/>
    <n v="0"/>
    <n v="510"/>
    <n v="36"/>
    <n v="14.166666666666666"/>
    <n v="0"/>
    <n v="0"/>
    <n v="36"/>
    <n v="0"/>
    <n v="14.166666666666666"/>
    <m/>
    <m/>
    <m/>
    <n v="40"/>
    <x v="0"/>
    <x v="1"/>
    <s v="2007-40"/>
    <n v="0"/>
    <m/>
  </r>
  <r>
    <n v="2"/>
    <d v="2007-10-03T00:00:00"/>
    <n v="620"/>
    <n v="0"/>
    <n v="0"/>
    <n v="620"/>
    <n v="45"/>
    <n v="13.777777777777779"/>
    <n v="0"/>
    <n v="0"/>
    <n v="45"/>
    <n v="0"/>
    <n v="13.777777777777779"/>
    <m/>
    <m/>
    <m/>
    <n v="40"/>
    <x v="0"/>
    <x v="2"/>
    <s v="2007-40"/>
    <n v="0"/>
    <m/>
  </r>
  <r>
    <n v="2"/>
    <d v="2007-10-04T00:00:00"/>
    <n v="780"/>
    <n v="0"/>
    <n v="0"/>
    <n v="780"/>
    <n v="39"/>
    <n v="20"/>
    <n v="0"/>
    <n v="0"/>
    <n v="39"/>
    <n v="0"/>
    <n v="20"/>
    <m/>
    <m/>
    <m/>
    <n v="40"/>
    <x v="0"/>
    <x v="3"/>
    <s v="2007-40"/>
    <n v="0"/>
    <m/>
  </r>
  <r>
    <n v="2"/>
    <d v="2007-10-05T00:00:00"/>
    <n v="2409.61"/>
    <n v="0"/>
    <n v="0"/>
    <n v="2409.61"/>
    <n v="41"/>
    <n v="58.7709756097561"/>
    <n v="0"/>
    <n v="0"/>
    <n v="41"/>
    <n v="0"/>
    <n v="58.7709756097561"/>
    <s v="(inc $1250 killer)"/>
    <m/>
    <m/>
    <n v="40"/>
    <x v="0"/>
    <x v="4"/>
    <s v="2007-40"/>
    <n v="0"/>
    <m/>
  </r>
  <r>
    <n v="2"/>
    <d v="2007-10-06T00:00:00"/>
    <n v="294.35000000000002"/>
    <n v="0"/>
    <n v="0"/>
    <n v="294.35000000000002"/>
    <n v="15"/>
    <n v="19.623333333333335"/>
    <n v="0"/>
    <n v="0"/>
    <n v="15"/>
    <n v="0"/>
    <n v="19.623333333333335"/>
    <m/>
    <m/>
    <m/>
    <n v="40"/>
    <x v="0"/>
    <x v="5"/>
    <s v="2007-40"/>
    <n v="0"/>
    <m/>
  </r>
  <r>
    <m/>
    <d v="2007-10-07T00:00:00"/>
    <n v="4943.9600000000009"/>
    <n v="1245.24"/>
    <n v="6189.2000000000007"/>
    <m/>
    <n v="196"/>
    <n v="23.806458897922312"/>
    <n v="0"/>
    <n v="0"/>
    <n v="196"/>
    <n v="0"/>
    <n v="23.806458897922312"/>
    <m/>
    <m/>
    <m/>
    <n v="41"/>
    <x v="0"/>
    <x v="6"/>
    <s v="2007-41"/>
    <n v="0"/>
    <m/>
  </r>
  <r>
    <n v="3"/>
    <d v="2007-10-08T00:00:00"/>
    <n v="674.84"/>
    <n v="0"/>
    <n v="0"/>
    <n v="674.84"/>
    <n v="42"/>
    <n v="16.067619047619047"/>
    <n v="0"/>
    <n v="0"/>
    <n v="42"/>
    <n v="0"/>
    <n v="16.067619047619047"/>
    <s v="New Till"/>
    <m/>
    <m/>
    <n v="41"/>
    <x v="0"/>
    <x v="0"/>
    <s v="2007-41"/>
    <n v="0"/>
    <m/>
  </r>
  <r>
    <n v="3"/>
    <d v="2007-10-09T00:00:00"/>
    <n v="617.16"/>
    <n v="0"/>
    <n v="0"/>
    <n v="574.65"/>
    <n v="42"/>
    <n v="13.682142857142857"/>
    <n v="42.51"/>
    <n v="3"/>
    <n v="45"/>
    <n v="14.17"/>
    <n v="13.714666666666666"/>
    <m/>
    <m/>
    <m/>
    <n v="41"/>
    <x v="0"/>
    <x v="1"/>
    <s v="2007-41"/>
    <n v="0"/>
    <m/>
  </r>
  <r>
    <n v="3"/>
    <d v="2007-10-10T00:00:00"/>
    <n v="580.70000000000005"/>
    <n v="0"/>
    <n v="0"/>
    <n v="561.85"/>
    <n v="29"/>
    <n v="19.374137931034483"/>
    <n v="18.899999999999999"/>
    <n v="1"/>
    <n v="30"/>
    <n v="18.899999999999999"/>
    <n v="19.358333333333334"/>
    <m/>
    <m/>
    <m/>
    <n v="41"/>
    <x v="0"/>
    <x v="2"/>
    <s v="2007-41"/>
    <n v="0"/>
    <m/>
  </r>
  <r>
    <n v="3"/>
    <d v="2007-10-11T00:00:00"/>
    <n v="946.22"/>
    <n v="0"/>
    <n v="0"/>
    <n v="855.15"/>
    <n v="51"/>
    <n v="16.767647058823528"/>
    <n v="91.07"/>
    <n v="2"/>
    <n v="53"/>
    <n v="45.534999999999997"/>
    <n v="17.853207547169813"/>
    <m/>
    <m/>
    <m/>
    <n v="41"/>
    <x v="0"/>
    <x v="3"/>
    <s v="2007-41"/>
    <n v="0"/>
    <m/>
  </r>
  <r>
    <n v="3"/>
    <d v="2007-10-12T00:00:00"/>
    <n v="1682.46"/>
    <n v="0"/>
    <n v="0"/>
    <n v="1588.15"/>
    <n v="52"/>
    <n v="30.541346153846156"/>
    <n v="94.31"/>
    <n v="4"/>
    <n v="56"/>
    <n v="23.577500000000001"/>
    <n v="30.043928571428573"/>
    <m/>
    <m/>
    <m/>
    <n v="41"/>
    <x v="0"/>
    <x v="4"/>
    <s v="2007-41"/>
    <n v="0"/>
    <m/>
  </r>
  <r>
    <n v="3"/>
    <d v="2007-10-13T00:00:00"/>
    <n v="970.95"/>
    <n v="0"/>
    <n v="0"/>
    <n v="917"/>
    <n v="30"/>
    <n v="30.566666666666666"/>
    <n v="53.95"/>
    <n v="3"/>
    <n v="33"/>
    <n v="17.983333333333334"/>
    <n v="29.422727272727276"/>
    <m/>
    <m/>
    <m/>
    <n v="41"/>
    <x v="0"/>
    <x v="5"/>
    <s v="2007-41"/>
    <n v="0"/>
    <m/>
  </r>
  <r>
    <m/>
    <d v="2007-10-14T00:00:00"/>
    <n v="5472.33"/>
    <n v="1594.07"/>
    <n v="7067.07"/>
    <m/>
    <n v="246"/>
    <n v="21.166593285855456"/>
    <n v="300.74"/>
    <n v="13"/>
    <n v="259"/>
    <n v="20.027638888888887"/>
    <n v="21.076747073157453"/>
    <m/>
    <m/>
    <m/>
    <n v="42"/>
    <x v="0"/>
    <x v="6"/>
    <s v="2007-42"/>
    <n v="0"/>
    <m/>
  </r>
  <r>
    <n v="4"/>
    <d v="2007-10-15T00:00:00"/>
    <n v="664.51"/>
    <n v="0"/>
    <n v="0"/>
    <n v="606.95000000000005"/>
    <n v="44"/>
    <n v="13.794318181818182"/>
    <n v="57.56"/>
    <n v="1"/>
    <n v="45"/>
    <n v="57.56"/>
    <n v="14.766888888888889"/>
    <m/>
    <m/>
    <m/>
    <n v="42"/>
    <x v="0"/>
    <x v="0"/>
    <s v="2007-42"/>
    <n v="0"/>
    <m/>
  </r>
  <r>
    <n v="4"/>
    <d v="2007-10-16T00:00:00"/>
    <n v="410.35"/>
    <n v="0"/>
    <n v="0"/>
    <n v="400.35"/>
    <n v="29"/>
    <n v="13.805172413793104"/>
    <n v="10"/>
    <n v="1"/>
    <n v="30"/>
    <n v="10"/>
    <n v="13.678333333333335"/>
    <m/>
    <m/>
    <m/>
    <n v="42"/>
    <x v="0"/>
    <x v="1"/>
    <s v="2007-42"/>
    <n v="0"/>
    <m/>
  </r>
  <r>
    <n v="4"/>
    <d v="2007-10-17T00:00:00"/>
    <n v="1019.87"/>
    <n v="0"/>
    <n v="0"/>
    <n v="984.9"/>
    <n v="39"/>
    <n v="25.253846153846155"/>
    <n v="34.97"/>
    <n v="2"/>
    <n v="41"/>
    <n v="17.484999999999999"/>
    <n v="24.874878048780488"/>
    <m/>
    <m/>
    <m/>
    <n v="42"/>
    <x v="0"/>
    <x v="2"/>
    <s v="2007-42"/>
    <n v="0"/>
    <m/>
  </r>
  <r>
    <n v="4"/>
    <d v="2007-10-18T00:00:00"/>
    <n v="851.63"/>
    <n v="0"/>
    <n v="0"/>
    <n v="840"/>
    <s v="?"/>
    <n v="0"/>
    <n v="11.63"/>
    <n v="1"/>
    <n v="1"/>
    <n v="11.63"/>
    <n v="851.63"/>
    <m/>
    <m/>
    <m/>
    <n v="42"/>
    <x v="0"/>
    <x v="3"/>
    <s v="2007-42"/>
    <n v="0"/>
    <m/>
  </r>
  <r>
    <n v="4"/>
    <d v="2007-10-19T00:00:00"/>
    <n v="2294.0500000000002"/>
    <n v="0"/>
    <n v="0"/>
    <n v="1563.4"/>
    <n v="32"/>
    <n v="48.856250000000003"/>
    <n v="730.65"/>
    <n v="2"/>
    <n v="34"/>
    <n v="365.32499999999999"/>
    <n v="67.472058823529423"/>
    <s v="(inc 1/2 side)"/>
    <m/>
    <m/>
    <n v="42"/>
    <x v="0"/>
    <x v="4"/>
    <s v="2007-42"/>
    <n v="0"/>
    <m/>
  </r>
  <r>
    <n v="4"/>
    <d v="2007-10-20T00:00:00"/>
    <n v="736.61"/>
    <n v="0"/>
    <n v="0"/>
    <n v="534.9"/>
    <n v="24"/>
    <n v="22.287499999999998"/>
    <n v="201.71"/>
    <n v="6"/>
    <n v="30"/>
    <n v="33.618333333333332"/>
    <n v="24.553666666666668"/>
    <m/>
    <m/>
    <m/>
    <n v="42"/>
    <x v="0"/>
    <x v="5"/>
    <s v="2007-42"/>
    <n v="0"/>
    <m/>
  </r>
  <r>
    <m/>
    <d v="2007-10-21T00:00:00"/>
    <n v="5977.0199999999995"/>
    <n v="627.85"/>
    <n v="6604.88"/>
    <m/>
    <n v="168"/>
    <n v="20.666181124909574"/>
    <n v="1046.52"/>
    <n v="13"/>
    <n v="181"/>
    <n v="82.603055555555557"/>
    <n v="166.16263762686648"/>
    <m/>
    <m/>
    <m/>
    <n v="43"/>
    <x v="0"/>
    <x v="6"/>
    <s v="2007-43"/>
    <n v="0"/>
    <m/>
  </r>
  <r>
    <n v="5"/>
    <d v="2007-10-22T00:00:00"/>
    <n v="782.78"/>
    <n v="0"/>
    <n v="0"/>
    <n v="611.79999999999995"/>
    <n v="45"/>
    <n v="13.595555555555555"/>
    <n v="170.98"/>
    <n v="3"/>
    <n v="48"/>
    <n v="56.993333333333332"/>
    <n v="16.307916666666667"/>
    <m/>
    <m/>
    <m/>
    <n v="43"/>
    <x v="0"/>
    <x v="0"/>
    <s v="2007-43"/>
    <n v="0"/>
    <m/>
  </r>
  <r>
    <n v="5"/>
    <d v="2007-10-23T00:00:00"/>
    <n v="511.6"/>
    <n v="0"/>
    <n v="0"/>
    <n v="395.25"/>
    <n v="36"/>
    <n v="10.979166666666666"/>
    <n v="116.35"/>
    <n v="2"/>
    <n v="38"/>
    <n v="58.174999999999997"/>
    <n v="13.463157894736844"/>
    <m/>
    <m/>
    <m/>
    <n v="43"/>
    <x v="0"/>
    <x v="1"/>
    <s v="2007-43"/>
    <n v="0"/>
    <m/>
  </r>
  <r>
    <n v="5"/>
    <d v="2007-10-24T00:00:00"/>
    <n v="587.42999999999995"/>
    <n v="0"/>
    <n v="0"/>
    <n v="525.25"/>
    <n v="40"/>
    <n v="13.13125"/>
    <n v="62.18"/>
    <n v="2"/>
    <n v="42"/>
    <n v="31.09"/>
    <n v="13.98642857142857"/>
    <m/>
    <m/>
    <m/>
    <n v="43"/>
    <x v="0"/>
    <x v="2"/>
    <s v="2007-43"/>
    <n v="0"/>
    <m/>
  </r>
  <r>
    <n v="5"/>
    <d v="2007-10-25T00:00:00"/>
    <n v="1098.25"/>
    <n v="0"/>
    <n v="0"/>
    <n v="1068.25"/>
    <n v="40"/>
    <n v="26.706250000000001"/>
    <n v="30"/>
    <n v="1"/>
    <n v="41"/>
    <n v="30"/>
    <n v="26.786585365853657"/>
    <m/>
    <m/>
    <m/>
    <n v="43"/>
    <x v="0"/>
    <x v="3"/>
    <s v="2007-43"/>
    <n v="0"/>
    <m/>
  </r>
  <r>
    <n v="5"/>
    <d v="2007-10-26T00:00:00"/>
    <n v="1731.5"/>
    <n v="0"/>
    <n v="0"/>
    <n v="1339.85"/>
    <n v="52"/>
    <n v="25.76634615384615"/>
    <n v="391.65"/>
    <n v="7"/>
    <n v="59"/>
    <n v="55.949999999999996"/>
    <n v="29.347457627118644"/>
    <m/>
    <m/>
    <m/>
    <n v="43"/>
    <x v="0"/>
    <x v="4"/>
    <s v="2007-43"/>
    <n v="0"/>
    <m/>
  </r>
  <r>
    <n v="5"/>
    <d v="2007-10-27T00:00:00"/>
    <n v="1166.47"/>
    <n v="0"/>
    <n v="0"/>
    <n v="1023.95"/>
    <n v="38"/>
    <n v="26.946052631578947"/>
    <n v="142.52000000000001"/>
    <n v="5"/>
    <n v="43"/>
    <n v="28.504000000000001"/>
    <n v="27.127209302325582"/>
    <m/>
    <m/>
    <m/>
    <n v="43"/>
    <x v="0"/>
    <x v="5"/>
    <s v="2007-43"/>
    <n v="0"/>
    <m/>
  </r>
  <r>
    <m/>
    <d v="2007-10-28T00:00:00"/>
    <n v="5878.03"/>
    <n v="1097.04"/>
    <n v="6975.07"/>
    <m/>
    <n v="251"/>
    <n v="19.520770167941219"/>
    <n v="913.68"/>
    <n v="20"/>
    <n v="271"/>
    <n v="43.452055555555553"/>
    <n v="21.169792571354993"/>
    <m/>
    <m/>
    <m/>
    <n v="44"/>
    <x v="0"/>
    <x v="6"/>
    <s v="2007-44"/>
    <n v="0"/>
    <m/>
  </r>
  <r>
    <n v="6"/>
    <d v="2007-10-29T00:00:00"/>
    <n v="726.47"/>
    <n v="0"/>
    <n v="0"/>
    <n v="621.26"/>
    <n v="44"/>
    <n v="14.119545454545454"/>
    <n v="105.21"/>
    <n v="4"/>
    <n v="48"/>
    <n v="26.302499999999998"/>
    <n v="15.134791666666667"/>
    <s v="Darts cheque $240.49 not inc in figures"/>
    <m/>
    <m/>
    <n v="44"/>
    <x v="0"/>
    <x v="0"/>
    <s v="2007-44"/>
    <n v="0"/>
    <m/>
  </r>
  <r>
    <n v="6"/>
    <d v="2007-10-30T00:00:00"/>
    <n v="1063.42"/>
    <n v="0"/>
    <n v="0"/>
    <n v="951.09"/>
    <n v="54"/>
    <n v="17.612777777777779"/>
    <n v="112.33"/>
    <n v="3"/>
    <n v="57"/>
    <n v="37.443333333333335"/>
    <n v="18.656491228070177"/>
    <s v="Hotel cheque $1380.46 not inc in figures"/>
    <m/>
    <m/>
    <n v="44"/>
    <x v="0"/>
    <x v="1"/>
    <s v="2007-44"/>
    <n v="0"/>
    <m/>
  </r>
  <r>
    <n v="6"/>
    <d v="2007-10-31T00:00:00"/>
    <n v="546.11"/>
    <n v="0"/>
    <n v="0"/>
    <n v="459.25"/>
    <n v="30"/>
    <n v="15.308333333333334"/>
    <n v="86.86"/>
    <n v="2"/>
    <n v="32"/>
    <n v="43.43"/>
    <n v="17.0659375"/>
    <s v="Mulgowie Hall paid $150 not included in days total"/>
    <m/>
    <m/>
    <n v="44"/>
    <x v="0"/>
    <x v="2"/>
    <s v="2007-44"/>
    <n v="0"/>
    <m/>
  </r>
  <r>
    <n v="6"/>
    <d v="2007-11-01T00:00:00"/>
    <n v="1720.81"/>
    <n v="0"/>
    <n v="0"/>
    <n v="1461.35"/>
    <n v="55"/>
    <n v="26.569999999999997"/>
    <n v="259.45999999999998"/>
    <n v="7"/>
    <n v="62"/>
    <n v="37.065714285714286"/>
    <n v="27.754999999999999"/>
    <s v="$386 G.R.Day  Service kill inc"/>
    <m/>
    <m/>
    <n v="44"/>
    <x v="0"/>
    <x v="3"/>
    <s v="2007-44"/>
    <n v="0"/>
    <m/>
  </r>
  <r>
    <n v="6"/>
    <d v="2007-11-02T00:00:00"/>
    <n v="1461.11"/>
    <n v="0"/>
    <n v="0"/>
    <n v="1006.7"/>
    <n v="33"/>
    <n v="30.506060606060608"/>
    <n v="454.41"/>
    <n v="8"/>
    <n v="41"/>
    <n v="56.801250000000003"/>
    <n v="35.636829268292686"/>
    <s v="$243.13 cheque Margo Hayes inc"/>
    <m/>
    <m/>
    <n v="44"/>
    <x v="0"/>
    <x v="4"/>
    <s v="2007-44"/>
    <n v="0"/>
    <m/>
  </r>
  <r>
    <n v="6"/>
    <d v="2007-11-03T00:00:00"/>
    <n v="1090.73"/>
    <n v="0"/>
    <n v="0"/>
    <n v="869.1"/>
    <n v="39"/>
    <n v="22.284615384615385"/>
    <n v="221.63"/>
    <n v="5"/>
    <n v="44"/>
    <n v="44.326000000000001"/>
    <n v="24.789318181818182"/>
    <m/>
    <m/>
    <m/>
    <n v="44"/>
    <x v="0"/>
    <x v="5"/>
    <s v="2007-44"/>
    <n v="0"/>
    <m/>
  </r>
  <r>
    <m/>
    <d v="2007-11-04T00:00:00"/>
    <n v="6608.65"/>
    <n v="620.71"/>
    <n v="7229.36"/>
    <m/>
    <n v="255"/>
    <n v="21.06688875938876"/>
    <n v="1239.9000000000001"/>
    <n v="29"/>
    <n v="284"/>
    <n v="40.894799603174604"/>
    <n v="23.173061307474615"/>
    <m/>
    <m/>
    <m/>
    <n v="45"/>
    <x v="0"/>
    <x v="6"/>
    <s v="2007-45"/>
    <n v="0"/>
    <m/>
  </r>
  <r>
    <n v="7"/>
    <d v="2007-11-05T00:00:00"/>
    <n v="824.39"/>
    <n v="0"/>
    <n v="0"/>
    <n v="410.35"/>
    <n v="36"/>
    <n v="11.398611111111112"/>
    <n v="414.04"/>
    <n v="3"/>
    <n v="39"/>
    <n v="138.01333333333335"/>
    <n v="21.138205128205129"/>
    <m/>
    <n v="0"/>
    <m/>
    <n v="45"/>
    <x v="0"/>
    <x v="0"/>
    <s v="2007-45"/>
    <n v="0"/>
    <m/>
  </r>
  <r>
    <n v="7"/>
    <d v="2007-11-06T00:00:00"/>
    <n v="515.70000000000005"/>
    <n v="0"/>
    <n v="0"/>
    <n v="409.3"/>
    <n v="29"/>
    <n v="14.113793103448277"/>
    <n v="106.4"/>
    <n v="4"/>
    <n v="33"/>
    <n v="26.6"/>
    <n v="15.627272727272729"/>
    <m/>
    <n v="-10"/>
    <m/>
    <n v="45"/>
    <x v="0"/>
    <x v="1"/>
    <s v="2007-45"/>
    <n v="0"/>
    <m/>
  </r>
  <r>
    <n v="7"/>
    <d v="2007-11-07T00:00:00"/>
    <n v="1124.8699999999999"/>
    <n v="0"/>
    <n v="0"/>
    <n v="664.45"/>
    <n v="42"/>
    <n v="15.820238095238096"/>
    <n v="460.42"/>
    <n v="8"/>
    <n v="50"/>
    <n v="57.552500000000002"/>
    <n v="22.497400000000003"/>
    <m/>
    <n v="-0.05"/>
    <m/>
    <n v="45"/>
    <x v="0"/>
    <x v="2"/>
    <s v="2007-45"/>
    <n v="0"/>
    <m/>
  </r>
  <r>
    <n v="7"/>
    <d v="2007-11-08T00:00:00"/>
    <n v="1480.67"/>
    <n v="0"/>
    <n v="0"/>
    <n v="902.35"/>
    <n v="43"/>
    <n v="20.984883720930235"/>
    <n v="578.32000000000005"/>
    <n v="8"/>
    <n v="51"/>
    <n v="72.290000000000006"/>
    <n v="29.032745098039218"/>
    <m/>
    <n v="1"/>
    <m/>
    <n v="45"/>
    <x v="0"/>
    <x v="3"/>
    <s v="2007-45"/>
    <n v="0"/>
    <m/>
  </r>
  <r>
    <n v="7"/>
    <d v="2007-11-09T00:00:00"/>
    <n v="1286.5999999999999"/>
    <n v="0"/>
    <n v="0"/>
    <n v="1181.8"/>
    <n v="75"/>
    <n v="15.757333333333333"/>
    <n v="104.8"/>
    <n v="3"/>
    <n v="78"/>
    <n v="34.93333333333333"/>
    <n v="16.494871794871795"/>
    <m/>
    <n v="-17.899999999999999"/>
    <m/>
    <n v="45"/>
    <x v="0"/>
    <x v="4"/>
    <s v="2007-45"/>
    <n v="0"/>
    <m/>
  </r>
  <r>
    <n v="7"/>
    <d v="2007-11-10T00:00:00"/>
    <n v="839.89"/>
    <n v="0"/>
    <n v="0"/>
    <n v="416.45"/>
    <n v="24"/>
    <n v="17.352083333333333"/>
    <n v="423.44"/>
    <n v="6"/>
    <n v="30"/>
    <n v="70.573333333333338"/>
    <n v="27.996333333333332"/>
    <m/>
    <m/>
    <m/>
    <n v="45"/>
    <x v="0"/>
    <x v="5"/>
    <s v="2007-45"/>
    <n v="0"/>
    <m/>
  </r>
  <r>
    <m/>
    <d v="2007-11-11T00:00:00"/>
    <n v="6072.12"/>
    <n v="1569.1"/>
    <n v="7641.2199999999993"/>
    <m/>
    <n v="249"/>
    <n v="15.904490449565733"/>
    <n v="2087.42"/>
    <n v="32"/>
    <n v="281"/>
    <n v="66.660416666666677"/>
    <n v="22.131138013620369"/>
    <n v="281"/>
    <m/>
    <m/>
    <n v="46"/>
    <x v="0"/>
    <x v="6"/>
    <s v="2007-46"/>
    <n v="0"/>
    <m/>
  </r>
  <r>
    <n v="8"/>
    <d v="2007-11-12T00:00:00"/>
    <n v="715.47"/>
    <n v="0"/>
    <n v="0"/>
    <n v="673.2"/>
    <n v="46"/>
    <n v="14.634782608695653"/>
    <n v="42.27"/>
    <n v="2"/>
    <n v="48"/>
    <n v="21.135000000000002"/>
    <n v="14.905625000000001"/>
    <m/>
    <m/>
    <m/>
    <n v="46"/>
    <x v="0"/>
    <x v="0"/>
    <s v="2007-46"/>
    <n v="0"/>
    <m/>
  </r>
  <r>
    <n v="8"/>
    <d v="2007-11-13T00:00:00"/>
    <n v="579.65"/>
    <n v="0"/>
    <n v="0"/>
    <n v="508.15"/>
    <n v="45"/>
    <n v="11.292222222222222"/>
    <n v="71.5"/>
    <n v="1"/>
    <n v="46"/>
    <n v="71.5"/>
    <n v="12.601086956521739"/>
    <m/>
    <m/>
    <m/>
    <n v="46"/>
    <x v="0"/>
    <x v="1"/>
    <s v="2007-46"/>
    <n v="0"/>
    <m/>
  </r>
  <r>
    <n v="8"/>
    <d v="2007-11-14T00:00:00"/>
    <n v="739.31"/>
    <n v="0"/>
    <n v="0"/>
    <n v="652.6"/>
    <n v="42"/>
    <n v="15.538095238095238"/>
    <n v="86.71"/>
    <n v="5"/>
    <n v="47"/>
    <n v="17.341999999999999"/>
    <n v="15.73"/>
    <m/>
    <m/>
    <m/>
    <n v="46"/>
    <x v="0"/>
    <x v="2"/>
    <s v="2007-46"/>
    <n v="0"/>
    <m/>
  </r>
  <r>
    <n v="8"/>
    <d v="2007-11-15T00:00:00"/>
    <n v="1313.74"/>
    <n v="0"/>
    <n v="0"/>
    <n v="1001.5"/>
    <n v="50"/>
    <n v="20.03"/>
    <n v="312.24"/>
    <n v="6"/>
    <n v="56"/>
    <n v="52.04"/>
    <n v="23.459642857142857"/>
    <m/>
    <m/>
    <m/>
    <n v="46"/>
    <x v="0"/>
    <x v="3"/>
    <s v="2007-46"/>
    <n v="0"/>
    <m/>
  </r>
  <r>
    <n v="8"/>
    <d v="2007-11-16T00:00:00"/>
    <n v="884.96"/>
    <n v="0"/>
    <n v="0"/>
    <n v="530.25"/>
    <n v="37"/>
    <n v="14.331081081081081"/>
    <n v="354.71"/>
    <n v="6"/>
    <n v="43"/>
    <n v="59.118333333333332"/>
    <n v="20.580465116279072"/>
    <m/>
    <m/>
    <m/>
    <n v="46"/>
    <x v="0"/>
    <x v="4"/>
    <s v="2007-46"/>
    <n v="0"/>
    <m/>
  </r>
  <r>
    <n v="8"/>
    <d v="2007-11-17T00:00:00"/>
    <n v="745.56"/>
    <n v="0"/>
    <n v="0"/>
    <n v="540.4"/>
    <n v="31"/>
    <n v="17.432258064516127"/>
    <n v="205.16"/>
    <n v="9"/>
    <n v="40"/>
    <n v="22.795555555555556"/>
    <n v="18.638999999999999"/>
    <m/>
    <m/>
    <m/>
    <n v="46"/>
    <x v="0"/>
    <x v="5"/>
    <s v="2007-46"/>
    <n v="0"/>
    <m/>
  </r>
  <r>
    <m/>
    <d v="2007-11-18T00:00:00"/>
    <n v="4978.6900000000005"/>
    <n v="1393.57"/>
    <n v="6372.26"/>
    <m/>
    <n v="251"/>
    <n v="15.543073202435053"/>
    <n v="1072.5900000000001"/>
    <n v="29"/>
    <n v="280"/>
    <n v="40.65514814814815"/>
    <n v="17.652636654990612"/>
    <n v="280"/>
    <m/>
    <m/>
    <n v="47"/>
    <x v="0"/>
    <x v="6"/>
    <s v="2007-47"/>
    <n v="0"/>
    <m/>
  </r>
  <r>
    <n v="9"/>
    <d v="2007-11-19T00:00:00"/>
    <n v="647.28"/>
    <n v="0"/>
    <n v="0"/>
    <n v="552.4"/>
    <n v="39"/>
    <n v="14.164102564102564"/>
    <n v="94.88"/>
    <n v="3"/>
    <n v="42"/>
    <n v="31.626666666666665"/>
    <n v="15.411428571428571"/>
    <m/>
    <n v="-2.1"/>
    <m/>
    <n v="47"/>
    <x v="0"/>
    <x v="0"/>
    <s v="2007-47"/>
    <n v="0"/>
    <m/>
  </r>
  <r>
    <n v="9"/>
    <d v="2007-11-20T00:00:00"/>
    <n v="556.84"/>
    <n v="0"/>
    <n v="0"/>
    <n v="481.95"/>
    <n v="38"/>
    <n v="12.682894736842105"/>
    <n v="74.89"/>
    <n v="3"/>
    <n v="41"/>
    <n v="24.963333333333335"/>
    <n v="13.581463414634147"/>
    <m/>
    <n v="-15.9"/>
    <m/>
    <n v="47"/>
    <x v="0"/>
    <x v="1"/>
    <s v="2007-47"/>
    <n v="0"/>
    <m/>
  </r>
  <r>
    <n v="9"/>
    <d v="2007-11-21T00:00:00"/>
    <n v="552.45000000000005"/>
    <n v="0"/>
    <n v="0"/>
    <n v="532.45000000000005"/>
    <n v="25"/>
    <n v="21.298000000000002"/>
    <n v="20"/>
    <n v="1"/>
    <n v="26"/>
    <n v="20"/>
    <n v="21.248076923076926"/>
    <s v="$255.11 of this was the bakery"/>
    <n v="0"/>
    <m/>
    <n v="47"/>
    <x v="0"/>
    <x v="2"/>
    <s v="2007-47"/>
    <n v="0"/>
    <m/>
  </r>
  <r>
    <n v="9"/>
    <d v="2007-11-22T00:00:00"/>
    <n v="667.77"/>
    <n v="0"/>
    <n v="0"/>
    <n v="572.45000000000005"/>
    <n v="45"/>
    <n v="12.721111111111112"/>
    <n v="95.32"/>
    <n v="5"/>
    <n v="50"/>
    <n v="19.064"/>
    <n v="13.355399999999999"/>
    <m/>
    <n v="-5.6"/>
    <m/>
    <n v="47"/>
    <x v="0"/>
    <x v="3"/>
    <s v="2007-47"/>
    <n v="0"/>
    <m/>
  </r>
  <r>
    <n v="9"/>
    <d v="2007-11-23T00:00:00"/>
    <n v="732.17"/>
    <n v="0"/>
    <n v="0"/>
    <n v="702.25"/>
    <n v="42"/>
    <n v="16.720238095238095"/>
    <n v="29.92"/>
    <n v="1"/>
    <n v="43"/>
    <n v="29.92"/>
    <n v="17.027209302325581"/>
    <s v="$1357.35 cheque from Laidley Hotel not included in days total"/>
    <n v="2.1"/>
    <m/>
    <n v="47"/>
    <x v="0"/>
    <x v="4"/>
    <s v="2007-47"/>
    <n v="0"/>
    <m/>
  </r>
  <r>
    <n v="9"/>
    <d v="2007-11-24T00:00:00"/>
    <n v="1016.35"/>
    <n v="0"/>
    <n v="0"/>
    <n v="535.75"/>
    <n v="30"/>
    <n v="17.858333333333334"/>
    <n v="480.6"/>
    <n v="8"/>
    <n v="38"/>
    <n v="60.075000000000003"/>
    <n v="26.746052631578948"/>
    <s v="$143 payment by Mulgowie Hotel included in takings"/>
    <n v="0"/>
    <m/>
    <n v="47"/>
    <x v="0"/>
    <x v="5"/>
    <s v="2007-47"/>
    <n v="0"/>
    <m/>
  </r>
  <r>
    <m/>
    <d v="2007-11-25T00:00:00"/>
    <n v="4172.8600000000006"/>
    <n v="1837.01"/>
    <n v="6009.8700000000008"/>
    <m/>
    <n v="219"/>
    <n v="15.907446640104537"/>
    <n v="795.61"/>
    <n v="21"/>
    <n v="240"/>
    <n v="30.941500000000001"/>
    <n v="17.894938473840696"/>
    <m/>
    <m/>
    <m/>
    <n v="48"/>
    <x v="0"/>
    <x v="6"/>
    <s v="2007-48"/>
    <n v="0"/>
    <m/>
  </r>
  <r>
    <n v="10"/>
    <d v="2007-11-26T00:00:00"/>
    <n v="866.29"/>
    <n v="0"/>
    <n v="0"/>
    <n v="394.2"/>
    <n v="42"/>
    <n v="9.3857142857142861"/>
    <n v="472.09"/>
    <n v="5"/>
    <n v="47"/>
    <n v="94.417999999999992"/>
    <n v="18.431702127659573"/>
    <s v="Bakery $349.94"/>
    <s v="Till playing up"/>
    <m/>
    <n v="48"/>
    <x v="0"/>
    <x v="0"/>
    <s v="2007-48"/>
    <n v="0"/>
    <m/>
  </r>
  <r>
    <n v="10"/>
    <d v="2007-11-27T00:00:00"/>
    <n v="285.55"/>
    <n v="0"/>
    <n v="0"/>
    <n v="265.55"/>
    <n v="31"/>
    <n v="8.5661290322580648"/>
    <n v="20"/>
    <n v="1"/>
    <n v="32"/>
    <n v="20"/>
    <n v="8.9234375000000004"/>
    <m/>
    <s v="Till playing up"/>
    <m/>
    <n v="48"/>
    <x v="0"/>
    <x v="1"/>
    <s v="2007-48"/>
    <n v="0"/>
    <m/>
  </r>
  <r>
    <n v="10"/>
    <d v="2007-11-28T00:00:00"/>
    <n v="901.71"/>
    <n v="0"/>
    <n v="0"/>
    <n v="416.6"/>
    <n v="38"/>
    <n v="10.963157894736844"/>
    <n v="485.11"/>
    <n v="0"/>
    <n v="38"/>
    <n v="0"/>
    <n v="23.729210526315789"/>
    <m/>
    <s v="Till playing up"/>
    <m/>
    <n v="48"/>
    <x v="0"/>
    <x v="2"/>
    <s v="2007-48"/>
    <n v="0"/>
    <m/>
  </r>
  <r>
    <n v="10"/>
    <d v="2007-11-29T00:00:00"/>
    <n v="1388.5"/>
    <n v="0"/>
    <n v="0"/>
    <n v="817.05"/>
    <n v="42"/>
    <n v="19.453571428571429"/>
    <n v="571.45000000000005"/>
    <n v="0"/>
    <n v="42"/>
    <n v="0"/>
    <n v="33.05952380952381"/>
    <m/>
    <s v="Till playing up"/>
    <m/>
    <n v="48"/>
    <x v="0"/>
    <x v="3"/>
    <s v="2007-48"/>
    <n v="0"/>
    <m/>
  </r>
  <r>
    <n v="10"/>
    <d v="2007-11-30T00:00:00"/>
    <n v="1649.05"/>
    <n v="0"/>
    <n v="0"/>
    <n v="895.55"/>
    <n v="43"/>
    <n v="20.826744186046511"/>
    <n v="753.54"/>
    <n v="8"/>
    <n v="51"/>
    <n v="94.192499999999995"/>
    <n v="32.335098039215687"/>
    <m/>
    <n v="-20.05"/>
    <m/>
    <n v="48"/>
    <x v="0"/>
    <x v="4"/>
    <s v="2007-48"/>
    <n v="0"/>
    <m/>
  </r>
  <r>
    <n v="10"/>
    <d v="2007-12-01T00:00:00"/>
    <n v="591.36"/>
    <n v="0"/>
    <n v="0"/>
    <n v="386.9"/>
    <n v="27"/>
    <n v="14.329629629629629"/>
    <n v="204.46"/>
    <n v="7"/>
    <n v="34"/>
    <n v="29.208571428571428"/>
    <n v="17.39294117647059"/>
    <m/>
    <m/>
    <m/>
    <n v="48"/>
    <x v="0"/>
    <x v="5"/>
    <s v="2007-48"/>
    <n v="1"/>
    <m/>
  </r>
  <r>
    <m/>
    <d v="2007-12-02T00:00:00"/>
    <n v="5682.46"/>
    <n v="1681.25"/>
    <n v="7363.71"/>
    <m/>
    <n v="223"/>
    <n v="13.920824409492795"/>
    <n v="2506.65"/>
    <n v="21"/>
    <n v="244"/>
    <n v="39.636511904761903"/>
    <n v="22.311985529864245"/>
    <m/>
    <m/>
    <m/>
    <n v="49"/>
    <x v="0"/>
    <x v="6"/>
    <s v="2007-49"/>
    <n v="1"/>
    <m/>
  </r>
  <r>
    <n v="11"/>
    <d v="2007-12-03T00:00:00"/>
    <n v="524.45000000000005"/>
    <n v="0"/>
    <n v="0"/>
    <n v="401.75"/>
    <n v="23"/>
    <n v="17.467391304347824"/>
    <n v="122.7"/>
    <n v="2"/>
    <n v="25"/>
    <n v="61.35"/>
    <n v="20.978000000000002"/>
    <m/>
    <n v="4.95"/>
    <m/>
    <n v="49"/>
    <x v="0"/>
    <x v="0"/>
    <s v="2007-49"/>
    <n v="1"/>
    <m/>
  </r>
  <r>
    <n v="11"/>
    <d v="2007-12-04T00:00:00"/>
    <n v="552.1"/>
    <n v="0"/>
    <n v="0"/>
    <n v="537.1"/>
    <n v="38"/>
    <n v="14.13421052631579"/>
    <n v="15"/>
    <n v="1"/>
    <n v="39"/>
    <n v="15"/>
    <n v="14.156410256410258"/>
    <m/>
    <n v="-1"/>
    <m/>
    <n v="49"/>
    <x v="0"/>
    <x v="1"/>
    <s v="2007-49"/>
    <n v="1"/>
    <m/>
  </r>
  <r>
    <n v="11"/>
    <d v="2007-12-05T00:00:00"/>
    <n v="1048.5899999999999"/>
    <n v="0"/>
    <n v="0"/>
    <n v="337.8"/>
    <n v="25"/>
    <n v="13.512"/>
    <n v="710.79"/>
    <n v="6"/>
    <n v="31"/>
    <n v="118.46499999999999"/>
    <n v="33.825483870967737"/>
    <m/>
    <n v="1.3"/>
    <m/>
    <n v="49"/>
    <x v="0"/>
    <x v="2"/>
    <s v="2007-49"/>
    <n v="1"/>
    <m/>
  </r>
  <r>
    <n v="11"/>
    <d v="2007-12-06T00:00:00"/>
    <n v="674.29"/>
    <n v="0"/>
    <n v="0"/>
    <n v="502"/>
    <n v="29"/>
    <n v="17.310344827586206"/>
    <n v="172.29"/>
    <n v="6"/>
    <n v="35"/>
    <n v="28.715"/>
    <n v="19.265428571428572"/>
    <m/>
    <n v="1.4"/>
    <m/>
    <n v="49"/>
    <x v="0"/>
    <x v="3"/>
    <s v="2007-49"/>
    <n v="1"/>
    <m/>
  </r>
  <r>
    <n v="11"/>
    <d v="2007-12-07T00:00:00"/>
    <n v="1039.42"/>
    <n v="0"/>
    <n v="0"/>
    <n v="826.75"/>
    <n v="42"/>
    <n v="19.68452380952381"/>
    <n v="212.67"/>
    <n v="7"/>
    <n v="49"/>
    <n v="30.381428571428568"/>
    <n v="21.21265306122449"/>
    <m/>
    <n v="1.3"/>
    <m/>
    <n v="49"/>
    <x v="0"/>
    <x v="4"/>
    <s v="2007-49"/>
    <n v="1"/>
    <m/>
  </r>
  <r>
    <n v="11"/>
    <d v="2007-12-08T00:00:00"/>
    <n v="629.39"/>
    <n v="0"/>
    <n v="0"/>
    <n v="509.35"/>
    <n v="22"/>
    <n v="23.152272727272727"/>
    <n v="120.04"/>
    <n v="4"/>
    <n v="26"/>
    <n v="30.01"/>
    <n v="24.20730769230769"/>
    <m/>
    <n v="0"/>
    <m/>
    <n v="49"/>
    <x v="0"/>
    <x v="5"/>
    <s v="2007-49"/>
    <n v="1"/>
    <m/>
  </r>
  <r>
    <m/>
    <d v="2007-12-09T00:00:00"/>
    <n v="4468.2400000000007"/>
    <n v="3310.23"/>
    <n v="7778.4700000000012"/>
    <m/>
    <n v="179"/>
    <n v="17.543457199174394"/>
    <n v="1353.49"/>
    <n v="26"/>
    <n v="205"/>
    <n v="47.320238095238096"/>
    <n v="22.274213908723123"/>
    <s v="$2195.98  for Show Society in account"/>
    <m/>
    <m/>
    <n v="50"/>
    <x v="0"/>
    <x v="6"/>
    <s v="2007-50"/>
    <n v="1"/>
    <m/>
  </r>
  <r>
    <n v="12"/>
    <d v="2007-12-10T00:00:00"/>
    <n v="397.75"/>
    <n v="0"/>
    <n v="0"/>
    <n v="397.75"/>
    <n v="21"/>
    <n v="18.94047619047619"/>
    <n v="0"/>
    <n v="0"/>
    <n v="21"/>
    <n v="0"/>
    <n v="18.94047619047619"/>
    <m/>
    <m/>
    <m/>
    <n v="50"/>
    <x v="0"/>
    <x v="0"/>
    <s v="2007-50"/>
    <n v="1"/>
    <m/>
  </r>
  <r>
    <n v="12"/>
    <d v="2007-12-11T00:00:00"/>
    <n v="746.36"/>
    <n v="0"/>
    <n v="0"/>
    <n v="514.29999999999995"/>
    <n v="41"/>
    <n v="12.543902439024389"/>
    <n v="232.09"/>
    <n v="4"/>
    <n v="45"/>
    <n v="58.022500000000001"/>
    <n v="16.586444444444446"/>
    <m/>
    <m/>
    <m/>
    <n v="50"/>
    <x v="0"/>
    <x v="1"/>
    <s v="2007-50"/>
    <n v="1"/>
    <m/>
  </r>
  <r>
    <n v="12"/>
    <d v="2007-12-12T00:00:00"/>
    <n v="575.35"/>
    <n v="0"/>
    <n v="0"/>
    <n v="555.35"/>
    <n v="35"/>
    <n v="15.867142857142857"/>
    <n v="20"/>
    <n v="1"/>
    <n v="36"/>
    <n v="20"/>
    <n v="15.981944444444444"/>
    <m/>
    <m/>
    <m/>
    <n v="50"/>
    <x v="0"/>
    <x v="2"/>
    <s v="2007-50"/>
    <n v="1"/>
    <m/>
  </r>
  <r>
    <n v="12"/>
    <d v="2007-12-13T00:00:00"/>
    <n v="1971.86"/>
    <n v="0"/>
    <n v="0"/>
    <n v="1144.5999999999999"/>
    <n v="53"/>
    <n v="21.596226415094339"/>
    <n v="827.26"/>
    <n v="10"/>
    <n v="63"/>
    <n v="82.725999999999999"/>
    <n v="31.299365079365078"/>
    <m/>
    <m/>
    <m/>
    <n v="50"/>
    <x v="0"/>
    <x v="3"/>
    <s v="2007-50"/>
    <n v="1"/>
    <m/>
  </r>
  <r>
    <n v="12"/>
    <d v="2007-12-14T00:00:00"/>
    <n v="1348.73"/>
    <n v="0"/>
    <n v="0"/>
    <n v="1052.1500000000001"/>
    <n v="37"/>
    <n v="28.436486486486491"/>
    <n v="296.58"/>
    <n v="8"/>
    <n v="45"/>
    <n v="37.072499999999998"/>
    <n v="29.971777777777778"/>
    <s v="1094.58 cheque from Laidley Hotel not included in figures."/>
    <m/>
    <m/>
    <n v="50"/>
    <x v="0"/>
    <x v="4"/>
    <s v="2007-50"/>
    <n v="1"/>
    <m/>
  </r>
  <r>
    <n v="12"/>
    <d v="2007-12-15T00:00:00"/>
    <n v="1191.28"/>
    <n v="0"/>
    <n v="0"/>
    <n v="854.7"/>
    <n v="40"/>
    <n v="21.3675"/>
    <n v="336.58"/>
    <n v="6"/>
    <n v="46"/>
    <n v="56.096666666666664"/>
    <n v="25.897391304347824"/>
    <m/>
    <m/>
    <m/>
    <n v="50"/>
    <x v="0"/>
    <x v="5"/>
    <s v="2007-50"/>
    <n v="1"/>
    <m/>
  </r>
  <r>
    <m/>
    <d v="2007-12-16T00:00:00"/>
    <n v="6231.329999999999"/>
    <n v="2373.44"/>
    <n v="8604.7699999999986"/>
    <m/>
    <n v="227"/>
    <n v="19.79195573137071"/>
    <n v="1712.5099999999998"/>
    <n v="29"/>
    <n v="256"/>
    <n v="42.319611111111108"/>
    <n v="23.112899873475957"/>
    <m/>
    <m/>
    <m/>
    <n v="51"/>
    <x v="0"/>
    <x v="6"/>
    <s v="2007-51"/>
    <n v="1"/>
    <m/>
  </r>
  <r>
    <n v="13"/>
    <d v="2007-12-17T00:00:00"/>
    <n v="917"/>
    <n v="0"/>
    <n v="0"/>
    <n v="414.65"/>
    <n v="37"/>
    <n v="11.206756756756755"/>
    <n v="502.35"/>
    <n v="9"/>
    <n v="46"/>
    <n v="55.81666666666667"/>
    <n v="19.934782608695652"/>
    <m/>
    <n v="0.05"/>
    <m/>
    <n v="51"/>
    <x v="0"/>
    <x v="0"/>
    <s v="2007-51"/>
    <n v="1"/>
    <m/>
  </r>
  <r>
    <n v="13"/>
    <d v="2007-12-18T00:00:00"/>
    <n v="726.08"/>
    <n v="0"/>
    <n v="0"/>
    <n v="688.15"/>
    <n v="46"/>
    <n v="14.959782608695651"/>
    <n v="37.93"/>
    <n v="2"/>
    <n v="48"/>
    <n v="18.965"/>
    <n v="15.126666666666665"/>
    <m/>
    <n v="-0.1"/>
    <m/>
    <n v="51"/>
    <x v="0"/>
    <x v="1"/>
    <s v="2007-51"/>
    <n v="1"/>
    <m/>
  </r>
  <r>
    <n v="13"/>
    <d v="2007-12-19T00:00:00"/>
    <n v="713.45"/>
    <n v="0"/>
    <n v="0"/>
    <n v="525.15"/>
    <n v="30"/>
    <n v="17.504999999999999"/>
    <n v="188.3"/>
    <n v="5"/>
    <n v="35"/>
    <n v="37.660000000000004"/>
    <n v="20.384285714285717"/>
    <m/>
    <n v="-1.35"/>
    <m/>
    <n v="51"/>
    <x v="0"/>
    <x v="2"/>
    <s v="2007-51"/>
    <n v="1"/>
    <m/>
  </r>
  <r>
    <n v="13"/>
    <d v="2007-12-20T00:00:00"/>
    <n v="2103.36"/>
    <n v="0"/>
    <n v="0"/>
    <n v="945.75"/>
    <n v="50"/>
    <n v="18.914999999999999"/>
    <n v="1157.6099999999999"/>
    <n v="10"/>
    <n v="60"/>
    <n v="115.761"/>
    <n v="35.055999999999997"/>
    <m/>
    <n v="-7.95"/>
    <m/>
    <n v="51"/>
    <x v="0"/>
    <x v="3"/>
    <s v="2007-51"/>
    <n v="1"/>
    <m/>
  </r>
  <r>
    <n v="13"/>
    <d v="2007-12-21T00:00:00"/>
    <n v="1941.67"/>
    <n v="0"/>
    <n v="0"/>
    <n v="1557.5"/>
    <n v="60"/>
    <n v="25.958333333333332"/>
    <n v="384.17"/>
    <n v="9"/>
    <n v="69"/>
    <n v="42.68555555555556"/>
    <n v="28.140144927536234"/>
    <m/>
    <n v="0.55000000000000004"/>
    <m/>
    <n v="51"/>
    <x v="0"/>
    <x v="4"/>
    <s v="2007-51"/>
    <n v="1"/>
    <m/>
  </r>
  <r>
    <n v="13"/>
    <d v="2007-12-22T00:00:00"/>
    <n v="2580.4"/>
    <n v="0"/>
    <n v="0"/>
    <n v="1546.1"/>
    <n v="34"/>
    <n v="45.473529411764702"/>
    <n v="1034.3"/>
    <n v="14"/>
    <n v="48"/>
    <n v="73.878571428571419"/>
    <n v="53.758333333333326"/>
    <m/>
    <n v="3"/>
    <m/>
    <n v="51"/>
    <x v="0"/>
    <x v="5"/>
    <s v="2007-51"/>
    <n v="1"/>
    <m/>
  </r>
  <r>
    <m/>
    <d v="2007-12-23T00:00:00"/>
    <n v="8981.9599999999991"/>
    <n v="1855.1"/>
    <n v="10837.06"/>
    <m/>
    <n v="257"/>
    <n v="22.336400351758403"/>
    <n v="3304.66"/>
    <n v="49"/>
    <n v="306"/>
    <n v="57.461132275132279"/>
    <n v="28.733368875086267"/>
    <m/>
    <m/>
    <m/>
    <n v="52"/>
    <x v="0"/>
    <x v="6"/>
    <s v="2007-52"/>
    <n v="1"/>
    <m/>
  </r>
  <r>
    <n v="14"/>
    <d v="2007-12-24T00:00:00"/>
    <n v="2453.61"/>
    <n v="0"/>
    <n v="0"/>
    <n v="1514.3"/>
    <n v="69"/>
    <n v="21.946376811594202"/>
    <n v="939.31"/>
    <n v="18"/>
    <n v="87"/>
    <n v="52.183888888888887"/>
    <n v="28.202413793103446"/>
    <m/>
    <m/>
    <m/>
    <n v="52"/>
    <x v="0"/>
    <x v="0"/>
    <s v="2007-52"/>
    <n v="1"/>
    <m/>
  </r>
  <r>
    <n v="14"/>
    <d v="2007-12-25T00:00:00"/>
    <n v="0"/>
    <n v="0"/>
    <n v="0"/>
    <n v="0"/>
    <n v="0"/>
    <n v="0"/>
    <n v="0"/>
    <n v="0"/>
    <n v="0"/>
    <n v="0"/>
    <n v="0"/>
    <m/>
    <m/>
    <m/>
    <n v="52"/>
    <x v="0"/>
    <x v="1"/>
    <s v="2007-52"/>
    <n v="1"/>
    <m/>
  </r>
  <r>
    <n v="14"/>
    <d v="2007-12-26T00:00:00"/>
    <n v="0"/>
    <n v="0"/>
    <n v="0"/>
    <n v="0"/>
    <n v="0"/>
    <n v="0"/>
    <n v="0"/>
    <n v="0"/>
    <n v="0"/>
    <n v="0"/>
    <n v="0"/>
    <m/>
    <m/>
    <m/>
    <n v="52"/>
    <x v="0"/>
    <x v="2"/>
    <s v="2007-52"/>
    <n v="0"/>
    <m/>
  </r>
  <r>
    <n v="14"/>
    <d v="2007-12-27T00:00:00"/>
    <n v="891.53"/>
    <n v="0"/>
    <n v="0"/>
    <n v="791.5"/>
    <n v="41"/>
    <n v="19.304878048780488"/>
    <n v="100.03"/>
    <n v="4"/>
    <n v="45"/>
    <n v="25.0075"/>
    <n v="19.811777777777777"/>
    <m/>
    <m/>
    <m/>
    <n v="52"/>
    <x v="0"/>
    <x v="3"/>
    <s v="2007-52"/>
    <n v="0"/>
    <m/>
  </r>
  <r>
    <n v="14"/>
    <d v="2007-12-28T00:00:00"/>
    <n v="1041.8699999999999"/>
    <n v="0"/>
    <n v="0"/>
    <n v="741.9"/>
    <n v="23"/>
    <n v="32.256521739130434"/>
    <n v="299.97000000000003"/>
    <n v="4"/>
    <n v="27"/>
    <n v="74.992500000000007"/>
    <n v="38.587777777777774"/>
    <s v="New motherboard on till customer numbers unknown for cash"/>
    <m/>
    <m/>
    <n v="52"/>
    <x v="0"/>
    <x v="4"/>
    <s v="2007-52"/>
    <n v="0"/>
    <m/>
  </r>
  <r>
    <n v="14"/>
    <d v="2007-12-29T00:00:00"/>
    <n v="797.97"/>
    <n v="0"/>
    <n v="0"/>
    <n v="407.75"/>
    <n v="24"/>
    <n v="16.989583333333332"/>
    <n v="390.2"/>
    <n v="3"/>
    <n v="27"/>
    <n v="130.06666666666666"/>
    <n v="29.553703703703704"/>
    <m/>
    <m/>
    <m/>
    <n v="52"/>
    <x v="0"/>
    <x v="5"/>
    <s v="2007-52"/>
    <n v="0"/>
    <m/>
  </r>
  <r>
    <m/>
    <d v="2007-12-30T00:00:00"/>
    <n v="5184.9800000000005"/>
    <n v="1950.28"/>
    <n v="7135.26"/>
    <m/>
    <n v="157"/>
    <n v="15.082893322139741"/>
    <n v="1729.51"/>
    <n v="29"/>
    <n v="186"/>
    <n v="47.041759259259265"/>
    <n v="19.359278842060451"/>
    <m/>
    <m/>
    <m/>
    <n v="53"/>
    <x v="0"/>
    <x v="6"/>
    <s v="2007-53"/>
    <n v="0"/>
    <m/>
  </r>
  <r>
    <n v="15"/>
    <d v="2007-12-31T00:00:00"/>
    <n v="1160.3499999999999"/>
    <n v="0"/>
    <n v="0"/>
    <n v="818.8"/>
    <n v="51"/>
    <n v="16.054901960784314"/>
    <n v="341.55"/>
    <n v="9"/>
    <n v="60"/>
    <n v="37.950000000000003"/>
    <n v="19.339166666666664"/>
    <m/>
    <n v="-4.8499999999999996"/>
    <m/>
    <n v="53"/>
    <x v="0"/>
    <x v="0"/>
    <s v="2007-53"/>
    <n v="0"/>
    <m/>
  </r>
  <r>
    <n v="15"/>
    <d v="2008-01-01T00:00:00"/>
    <n v="0"/>
    <n v="0"/>
    <n v="0"/>
    <n v="0"/>
    <n v="0"/>
    <n v="0"/>
    <n v="0"/>
    <n v="0"/>
    <n v="0"/>
    <n v="0"/>
    <n v="0"/>
    <m/>
    <m/>
    <m/>
    <n v="1"/>
    <x v="1"/>
    <x v="1"/>
    <s v="2008-1"/>
    <n v="0"/>
    <m/>
  </r>
  <r>
    <n v="15"/>
    <d v="2008-01-02T00:00:00"/>
    <n v="858.12"/>
    <n v="0"/>
    <n v="0"/>
    <n v="720.95"/>
    <n v="47"/>
    <n v="15.339361702127661"/>
    <n v="137.16999999999999"/>
    <n v="5"/>
    <n v="52"/>
    <n v="27.433999999999997"/>
    <n v="16.502307692307692"/>
    <m/>
    <n v="-1.95"/>
    <m/>
    <n v="1"/>
    <x v="1"/>
    <x v="2"/>
    <s v="2008-1"/>
    <n v="0"/>
    <m/>
  </r>
  <r>
    <n v="15"/>
    <d v="2008-01-03T00:00:00"/>
    <n v="414.18"/>
    <n v="0"/>
    <n v="0"/>
    <n v="337.45"/>
    <n v="29"/>
    <n v="11.636206896551723"/>
    <n v="76.73"/>
    <n v="3"/>
    <n v="32"/>
    <n v="25.576666666666668"/>
    <n v="12.943125"/>
    <m/>
    <n v="0"/>
    <m/>
    <n v="1"/>
    <x v="1"/>
    <x v="3"/>
    <s v="2008-1"/>
    <n v="0"/>
    <m/>
  </r>
  <r>
    <n v="15"/>
    <d v="2008-01-04T00:00:00"/>
    <n v="1825.37"/>
    <n v="0"/>
    <n v="0"/>
    <n v="762.55"/>
    <n v="42"/>
    <n v="18.155952380952378"/>
    <n v="1062.82"/>
    <n v="9"/>
    <n v="51"/>
    <n v="118.0911111111111"/>
    <n v="35.791568627450978"/>
    <s v="Hotel Laidley Cheque $1151.79 not counted in day's takings"/>
    <n v="-0.05"/>
    <m/>
    <n v="1"/>
    <x v="1"/>
    <x v="4"/>
    <s v="2008-1"/>
    <n v="0"/>
    <m/>
  </r>
  <r>
    <n v="15"/>
    <d v="2008-01-05T00:00:00"/>
    <n v="859.9"/>
    <n v="0"/>
    <n v="0"/>
    <n v="660.43"/>
    <n v="35"/>
    <n v="18.869428571428571"/>
    <n v="199.47"/>
    <n v="3"/>
    <n v="38"/>
    <n v="66.489999999999995"/>
    <n v="22.628947368421052"/>
    <m/>
    <n v="0.05"/>
    <m/>
    <n v="1"/>
    <x v="1"/>
    <x v="5"/>
    <s v="2008-1"/>
    <n v="0"/>
    <m/>
  </r>
  <r>
    <m/>
    <d v="2008-01-06T00:00:00"/>
    <n v="5117.9199999999992"/>
    <n v="1625.04"/>
    <n v="6742.9599999999991"/>
    <m/>
    <n v="204"/>
    <n v="13.342641918640775"/>
    <n v="1817.74"/>
    <n v="29"/>
    <n v="233"/>
    <n v="45.92362962962963"/>
    <n v="17.86751922580773"/>
    <m/>
    <m/>
    <m/>
    <n v="2"/>
    <x v="1"/>
    <x v="6"/>
    <s v="2008-2"/>
    <n v="0"/>
    <m/>
  </r>
  <r>
    <n v="16"/>
    <d v="2008-01-07T00:00:00"/>
    <n v="496.25"/>
    <n v="0"/>
    <n v="0"/>
    <n v="314.39999999999998"/>
    <n v="34"/>
    <n v="9.2470588235294109"/>
    <n v="181.85"/>
    <n v="4"/>
    <n v="38"/>
    <n v="45.462499999999999"/>
    <n v="13.059210526315789"/>
    <m/>
    <n v="0"/>
    <m/>
    <n v="2"/>
    <x v="1"/>
    <x v="0"/>
    <s v="2008-2"/>
    <n v="0"/>
    <m/>
  </r>
  <r>
    <n v="16"/>
    <d v="2008-01-08T00:00:00"/>
    <n v="453.64"/>
    <n v="0"/>
    <n v="0"/>
    <n v="442.25"/>
    <n v="26"/>
    <n v="17.009615384615383"/>
    <n v="11.39"/>
    <n v="1"/>
    <n v="27"/>
    <n v="11.39"/>
    <n v="16.801481481481481"/>
    <m/>
    <n v="-1.75"/>
    <m/>
    <n v="2"/>
    <x v="1"/>
    <x v="1"/>
    <s v="2008-2"/>
    <n v="0"/>
    <m/>
  </r>
  <r>
    <n v="16"/>
    <d v="2008-01-09T00:00:00"/>
    <n v="841.55"/>
    <n v="0"/>
    <n v="0"/>
    <n v="562.29999999999995"/>
    <n v="35"/>
    <n v="16.065714285714286"/>
    <n v="279.25"/>
    <n v="8"/>
    <n v="43"/>
    <n v="34.90625"/>
    <n v="19.570930232558137"/>
    <s v="Mulgowie Hall's cheque $240 not included in figures"/>
    <n v="0"/>
    <m/>
    <n v="2"/>
    <x v="1"/>
    <x v="2"/>
    <s v="2008-2"/>
    <n v="0"/>
    <m/>
  </r>
  <r>
    <n v="16"/>
    <d v="2008-01-10T00:00:00"/>
    <n v="669.52"/>
    <n v="0"/>
    <n v="0"/>
    <n v="545.35"/>
    <n v="43"/>
    <n v="12.682558139534883"/>
    <n v="124.17"/>
    <n v="6"/>
    <n v="49"/>
    <n v="20.695"/>
    <n v="13.663673469387755"/>
    <m/>
    <n v="0.55000000000000004"/>
    <m/>
    <n v="2"/>
    <x v="1"/>
    <x v="3"/>
    <s v="2008-2"/>
    <n v="0"/>
    <m/>
  </r>
  <r>
    <n v="16"/>
    <d v="2008-01-11T00:00:00"/>
    <n v="1582.87"/>
    <n v="0"/>
    <n v="0"/>
    <n v="1099.05"/>
    <n v="68"/>
    <n v="16.162499999999998"/>
    <n v="483.82"/>
    <n v="4"/>
    <n v="72"/>
    <n v="120.955"/>
    <n v="21.984305555555554"/>
    <s v="Exchange hotel cheque not counted in day's takings"/>
    <n v="-2"/>
    <m/>
    <n v="2"/>
    <x v="1"/>
    <x v="4"/>
    <s v="2008-2"/>
    <n v="0"/>
    <m/>
  </r>
  <r>
    <n v="16"/>
    <d v="2008-01-12T00:00:00"/>
    <n v="529.45000000000005"/>
    <n v="0"/>
    <n v="0"/>
    <n v="529.45000000000005"/>
    <n v="31"/>
    <n v="17.079032258064519"/>
    <n v="0"/>
    <n v="0"/>
    <n v="31"/>
    <n v="0"/>
    <n v="17.079032258064519"/>
    <m/>
    <n v="0"/>
    <m/>
    <n v="2"/>
    <x v="1"/>
    <x v="5"/>
    <s v="2008-2"/>
    <n v="0"/>
    <m/>
  </r>
  <r>
    <m/>
    <d v="2008-01-13T00:00:00"/>
    <n v="4573.28"/>
    <n v="1872.69"/>
    <n v="6445.9699999999993"/>
    <m/>
    <n v="237"/>
    <n v="14.707746481909746"/>
    <n v="1080.48"/>
    <n v="23"/>
    <n v="260"/>
    <n v="38.901458333333331"/>
    <n v="17.02643892056054"/>
    <m/>
    <m/>
    <m/>
    <n v="3"/>
    <x v="1"/>
    <x v="6"/>
    <s v="2008-3"/>
    <n v="0"/>
    <m/>
  </r>
  <r>
    <n v="17"/>
    <d v="2008-01-14T00:00:00"/>
    <n v="589.37"/>
    <n v="0"/>
    <n v="0"/>
    <n v="461.65"/>
    <n v="40"/>
    <n v="11.54125"/>
    <n v="127.72"/>
    <n v="5"/>
    <n v="45"/>
    <n v="25.544"/>
    <n v="13.097111111111111"/>
    <m/>
    <n v="0"/>
    <m/>
    <n v="3"/>
    <x v="1"/>
    <x v="0"/>
    <s v="2008-3"/>
    <n v="0"/>
    <m/>
  </r>
  <r>
    <n v="17"/>
    <d v="2008-01-15T00:00:00"/>
    <n v="638.91999999999996"/>
    <n v="0"/>
    <n v="0"/>
    <n v="571.85"/>
    <n v="45"/>
    <n v="12.707777777777778"/>
    <n v="67.069999999999993"/>
    <n v="4"/>
    <n v="49"/>
    <n v="16.767499999999998"/>
    <n v="13.03918367346939"/>
    <m/>
    <n v="0.2"/>
    <m/>
    <n v="3"/>
    <x v="1"/>
    <x v="1"/>
    <s v="2008-3"/>
    <n v="0"/>
    <m/>
  </r>
  <r>
    <n v="17"/>
    <d v="2008-01-16T00:00:00"/>
    <n v="1039.48"/>
    <n v="0"/>
    <n v="0"/>
    <n v="796.75"/>
    <n v="42"/>
    <n v="18.970238095238095"/>
    <n v="242.73"/>
    <n v="6"/>
    <n v="48"/>
    <n v="40.454999999999998"/>
    <n v="21.655833333333334"/>
    <m/>
    <n v="-1.85"/>
    <m/>
    <n v="3"/>
    <x v="1"/>
    <x v="2"/>
    <s v="2008-3"/>
    <n v="0"/>
    <m/>
  </r>
  <r>
    <n v="17"/>
    <d v="2008-01-17T00:00:00"/>
    <n v="930.93"/>
    <n v="0"/>
    <n v="0"/>
    <n v="783.1"/>
    <n v="50"/>
    <n v="15.662000000000001"/>
    <n v="147.83000000000001"/>
    <n v="2"/>
    <n v="52"/>
    <n v="73.915000000000006"/>
    <n v="17.9025"/>
    <m/>
    <n v="-2.0499999999999998"/>
    <m/>
    <n v="3"/>
    <x v="1"/>
    <x v="3"/>
    <s v="2008-3"/>
    <n v="0"/>
    <m/>
  </r>
  <r>
    <n v="17"/>
    <d v="2008-01-18T00:00:00"/>
    <n v="1178.48"/>
    <n v="0"/>
    <n v="0"/>
    <n v="1044.1500000000001"/>
    <n v="52"/>
    <n v="20.079807692307693"/>
    <n v="134.33000000000001"/>
    <n v="3"/>
    <n v="55"/>
    <n v="44.776666666666671"/>
    <n v="21.426909090909092"/>
    <m/>
    <n v="-0.05"/>
    <m/>
    <n v="3"/>
    <x v="1"/>
    <x v="4"/>
    <s v="2008-3"/>
    <n v="0"/>
    <m/>
  </r>
  <r>
    <n v="17"/>
    <d v="2008-01-19T00:00:00"/>
    <n v="604.76"/>
    <n v="0"/>
    <n v="0"/>
    <n v="589.4"/>
    <n v="38"/>
    <n v="15.510526315789473"/>
    <n v="15.36"/>
    <n v="1"/>
    <n v="39"/>
    <n v="15.36"/>
    <n v="15.506666666666666"/>
    <m/>
    <n v="0"/>
    <m/>
    <n v="3"/>
    <x v="1"/>
    <x v="5"/>
    <s v="2008-3"/>
    <n v="0"/>
    <m/>
  </r>
  <r>
    <m/>
    <d v="2008-01-20T00:00:00"/>
    <n v="4981.9400000000005"/>
    <n v="2362.1799999999998"/>
    <n v="7344.1200000000008"/>
    <m/>
    <n v="267"/>
    <n v="15.745266646852173"/>
    <n v="735.04000000000008"/>
    <n v="21"/>
    <n v="288"/>
    <n v="36.136361111111114"/>
    <n v="17.104700645914932"/>
    <m/>
    <m/>
    <m/>
    <n v="4"/>
    <x v="1"/>
    <x v="6"/>
    <s v="2008-4"/>
    <n v="0"/>
    <m/>
  </r>
  <r>
    <n v="18"/>
    <d v="2008-01-21T00:00:00"/>
    <n v="494.57"/>
    <n v="0"/>
    <n v="0"/>
    <n v="432.65"/>
    <n v="27"/>
    <n v="16.024074074074072"/>
    <n v="61.92"/>
    <n v="2"/>
    <n v="29"/>
    <n v="30.96"/>
    <n v="17.054137931034482"/>
    <s v="Bakery paid 1206.50 for the bill from the 5th onwards while Bill was away. This has been added to the previous weeks when it occurred."/>
    <n v="0.05"/>
    <m/>
    <n v="4"/>
    <x v="1"/>
    <x v="0"/>
    <s v="2008-4"/>
    <n v="0"/>
    <m/>
  </r>
  <r>
    <n v="18"/>
    <d v="2008-01-22T00:00:00"/>
    <n v="739.43"/>
    <n v="0"/>
    <n v="0"/>
    <n v="594.1"/>
    <n v="39"/>
    <n v="15.233333333333334"/>
    <n v="145.33000000000001"/>
    <n v="5"/>
    <n v="44"/>
    <n v="29.066000000000003"/>
    <n v="16.805227272727276"/>
    <m/>
    <n v="-0.1"/>
    <m/>
    <n v="4"/>
    <x v="1"/>
    <x v="1"/>
    <s v="2008-4"/>
    <n v="0"/>
    <m/>
  </r>
  <r>
    <n v="18"/>
    <d v="2008-01-23T00:00:00"/>
    <n v="545.32000000000005"/>
    <n v="0"/>
    <n v="0"/>
    <n v="452.9"/>
    <n v="37"/>
    <n v="12.24054054054054"/>
    <n v="92.42"/>
    <n v="4"/>
    <n v="41"/>
    <n v="23.105"/>
    <n v="13.300487804878047"/>
    <m/>
    <n v="-5.2"/>
    <m/>
    <n v="4"/>
    <x v="1"/>
    <x v="2"/>
    <s v="2008-4"/>
    <n v="0"/>
    <m/>
  </r>
  <r>
    <n v="18"/>
    <d v="2008-01-24T00:00:00"/>
    <n v="1048.98"/>
    <n v="0"/>
    <n v="0"/>
    <n v="917.65"/>
    <n v="64"/>
    <n v="14.33828125"/>
    <n v="131.33000000000001"/>
    <n v="4"/>
    <n v="68"/>
    <n v="32.832500000000003"/>
    <n v="15.426176470588235"/>
    <m/>
    <n v="0.15"/>
    <m/>
    <n v="4"/>
    <x v="1"/>
    <x v="3"/>
    <s v="2008-4"/>
    <n v="0"/>
    <m/>
  </r>
  <r>
    <n v="18"/>
    <d v="2008-01-25T00:00:00"/>
    <n v="1470.48"/>
    <n v="0"/>
    <n v="0"/>
    <n v="1096.55"/>
    <n v="64"/>
    <n v="17.133593749999999"/>
    <n v="373.93"/>
    <n v="2"/>
    <n v="66"/>
    <n v="186.965"/>
    <n v="22.28"/>
    <m/>
    <n v="0.05"/>
    <m/>
    <n v="4"/>
    <x v="1"/>
    <x v="4"/>
    <s v="2008-4"/>
    <n v="0"/>
    <m/>
  </r>
  <r>
    <n v="18"/>
    <d v="2008-01-26T00:00:00"/>
    <n v="888.49"/>
    <n v="0"/>
    <n v="0"/>
    <n v="622.54999999999995"/>
    <n v="34"/>
    <n v="18.310294117647057"/>
    <n v="265.94"/>
    <n v="5"/>
    <n v="39"/>
    <n v="53.188000000000002"/>
    <n v="22.781794871794872"/>
    <m/>
    <n v="0"/>
    <m/>
    <n v="4"/>
    <x v="1"/>
    <x v="5"/>
    <s v="2008-4"/>
    <n v="0"/>
    <m/>
  </r>
  <r>
    <m/>
    <d v="2008-01-27T00:00:00"/>
    <n v="5187.2700000000004"/>
    <n v="1149.5"/>
    <n v="6336.77"/>
    <m/>
    <n v="265"/>
    <n v="15.546686177599168"/>
    <n v="1070.8700000000001"/>
    <n v="22"/>
    <n v="287"/>
    <n v="59.352749999999993"/>
    <n v="17.941304058503817"/>
    <m/>
    <m/>
    <m/>
    <n v="5"/>
    <x v="1"/>
    <x v="6"/>
    <s v="2008-5"/>
    <n v="0"/>
    <m/>
  </r>
  <r>
    <n v="19"/>
    <d v="2008-01-28T00:00:00"/>
    <n v="0"/>
    <n v="0"/>
    <n v="0"/>
    <n v="0"/>
    <n v="0"/>
    <n v="0"/>
    <n v="0"/>
    <n v="0"/>
    <n v="0"/>
    <n v="0"/>
    <n v="0"/>
    <s v="Australia day"/>
    <m/>
    <m/>
    <n v="5"/>
    <x v="1"/>
    <x v="0"/>
    <s v="2008-5"/>
    <n v="0"/>
    <m/>
  </r>
  <r>
    <n v="19"/>
    <d v="2008-01-29T00:00:00"/>
    <n v="753.83"/>
    <n v="0"/>
    <n v="0"/>
    <n v="368.6"/>
    <n v="40"/>
    <n v="9.2149999999999999"/>
    <n v="384.23"/>
    <n v="6"/>
    <n v="46"/>
    <n v="64.038333333333341"/>
    <n v="16.365869565217391"/>
    <m/>
    <m/>
    <m/>
    <n v="5"/>
    <x v="1"/>
    <x v="1"/>
    <s v="2008-5"/>
    <n v="0"/>
    <m/>
  </r>
  <r>
    <n v="19"/>
    <d v="2008-01-30T00:00:00"/>
    <n v="1039.53"/>
    <n v="0"/>
    <n v="0"/>
    <n v="873.15"/>
    <n v="57"/>
    <n v="15.318421052631578"/>
    <n v="113.6"/>
    <n v="5"/>
    <n v="62"/>
    <n v="22.72"/>
    <n v="15.915322580645162"/>
    <s v="Laidley Hotel cheque 1247.29 not counted in takings"/>
    <m/>
    <m/>
    <n v="5"/>
    <x v="1"/>
    <x v="2"/>
    <s v="2008-5"/>
    <n v="0"/>
    <m/>
  </r>
  <r>
    <n v="19"/>
    <d v="2008-01-31T00:00:00"/>
    <n v="884.22"/>
    <n v="0"/>
    <n v="0"/>
    <n v="732.4"/>
    <n v="43"/>
    <n v="17.032558139534885"/>
    <n v="151.82"/>
    <n v="5"/>
    <n v="48"/>
    <n v="30.363999999999997"/>
    <n v="18.421250000000001"/>
    <m/>
    <m/>
    <m/>
    <n v="5"/>
    <x v="1"/>
    <x v="3"/>
    <s v="2008-5"/>
    <n v="0"/>
    <m/>
  </r>
  <r>
    <n v="19"/>
    <d v="2008-02-01T00:00:00"/>
    <n v="997.71"/>
    <n v="0"/>
    <n v="0"/>
    <n v="743"/>
    <n v="48"/>
    <n v="15.479166666666666"/>
    <n v="254.71"/>
    <n v="5"/>
    <n v="53"/>
    <n v="50.942"/>
    <n v="18.824716981132077"/>
    <m/>
    <m/>
    <m/>
    <n v="5"/>
    <x v="1"/>
    <x v="4"/>
    <s v="2008-5"/>
    <n v="0"/>
    <m/>
  </r>
  <r>
    <n v="19"/>
    <d v="2008-02-02T00:00:00"/>
    <n v="462.89"/>
    <n v="0"/>
    <n v="0"/>
    <n v="357.75"/>
    <n v="23"/>
    <n v="15.554347826086957"/>
    <n v="105.14"/>
    <n v="4"/>
    <n v="27"/>
    <n v="26.285"/>
    <n v="17.144074074074073"/>
    <m/>
    <m/>
    <m/>
    <n v="5"/>
    <x v="1"/>
    <x v="5"/>
    <s v="2008-5"/>
    <n v="0"/>
    <m/>
  </r>
  <r>
    <m/>
    <d v="2008-02-03T00:00:00"/>
    <n v="4138.18"/>
    <n v="1258.68"/>
    <n v="5396.8600000000006"/>
    <m/>
    <n v="211"/>
    <n v="12.099915614153348"/>
    <n v="1009.5000000000001"/>
    <n v="25"/>
    <n v="236"/>
    <n v="32.391555555555556"/>
    <n v="14.44520553351145"/>
    <m/>
    <m/>
    <m/>
    <n v="6"/>
    <x v="1"/>
    <x v="6"/>
    <s v="2008-6"/>
    <n v="0"/>
    <m/>
  </r>
  <r>
    <n v="20"/>
    <d v="2008-02-04T00:00:00"/>
    <n v="1529.12"/>
    <n v="0"/>
    <n v="0"/>
    <n v="398.95"/>
    <n v="29"/>
    <n v="13.756896551724138"/>
    <n v="1130.17"/>
    <n v="6"/>
    <n v="35"/>
    <n v="188.36166666666668"/>
    <n v="43.689142857142862"/>
    <s v="Hattonvale &amp; Bakery $594.93"/>
    <n v="0.05"/>
    <m/>
    <n v="6"/>
    <x v="1"/>
    <x v="0"/>
    <s v="2008-6"/>
    <n v="0"/>
    <m/>
  </r>
  <r>
    <n v="20"/>
    <d v="2008-02-05T00:00:00"/>
    <n v="640.14"/>
    <n v="0"/>
    <n v="0"/>
    <n v="579.20000000000005"/>
    <n v="41"/>
    <n v="14.126829268292685"/>
    <n v="60.94"/>
    <n v="3"/>
    <n v="44"/>
    <n v="20.313333333333333"/>
    <n v="14.548636363636366"/>
    <m/>
    <n v="1"/>
    <m/>
    <n v="6"/>
    <x v="1"/>
    <x v="1"/>
    <s v="2008-6"/>
    <n v="0"/>
    <m/>
  </r>
  <r>
    <n v="20"/>
    <d v="2008-02-06T00:00:00"/>
    <n v="570.14"/>
    <n v="0"/>
    <n v="0"/>
    <n v="418.85"/>
    <n v="33"/>
    <n v="12.692424242424243"/>
    <n v="151.29"/>
    <n v="4"/>
    <n v="37"/>
    <n v="37.822499999999998"/>
    <n v="15.409189189189188"/>
    <m/>
    <n v="1.8"/>
    <m/>
    <n v="6"/>
    <x v="1"/>
    <x v="2"/>
    <s v="2008-6"/>
    <n v="0"/>
    <m/>
  </r>
  <r>
    <n v="20"/>
    <d v="2008-02-07T00:00:00"/>
    <n v="1083.98"/>
    <n v="0"/>
    <n v="0"/>
    <n v="728.8"/>
    <n v="43"/>
    <n v="16.948837209302326"/>
    <n v="355.18"/>
    <n v="7"/>
    <n v="50"/>
    <n v="50.74"/>
    <n v="21.679600000000001"/>
    <m/>
    <n v="0.8"/>
    <m/>
    <n v="6"/>
    <x v="1"/>
    <x v="3"/>
    <s v="2008-6"/>
    <n v="0"/>
    <m/>
  </r>
  <r>
    <n v="20"/>
    <d v="2008-02-08T00:00:00"/>
    <n v="865.81"/>
    <n v="0"/>
    <n v="0"/>
    <n v="764.6"/>
    <n v="46"/>
    <n v="16.621739130434783"/>
    <n v="101.21"/>
    <n v="3"/>
    <n v="49"/>
    <n v="33.736666666666665"/>
    <n v="17.669591836734696"/>
    <m/>
    <n v="0.4"/>
    <m/>
    <n v="6"/>
    <x v="1"/>
    <x v="4"/>
    <s v="2008-6"/>
    <n v="0"/>
    <m/>
  </r>
  <r>
    <n v="20"/>
    <d v="2008-02-09T00:00:00"/>
    <n v="651.19000000000005"/>
    <n v="0"/>
    <n v="0"/>
    <n v="486.1"/>
    <n v="35"/>
    <n v="13.88857142857143"/>
    <n v="165.09"/>
    <n v="5"/>
    <n v="40"/>
    <n v="33.018000000000001"/>
    <n v="16.27975"/>
    <m/>
    <n v="0"/>
    <m/>
    <n v="6"/>
    <x v="1"/>
    <x v="5"/>
    <s v="2008-6"/>
    <n v="0"/>
    <m/>
  </r>
  <r>
    <m/>
    <d v="2008-02-10T00:00:00"/>
    <n v="5340.3799999999992"/>
    <n v="2044.18"/>
    <n v="7384.56"/>
    <m/>
    <n v="227"/>
    <n v="14.672549638458266"/>
    <n v="1963.88"/>
    <n v="28"/>
    <n v="255"/>
    <n v="60.66536111111111"/>
    <n v="21.545985041117188"/>
    <m/>
    <m/>
    <m/>
    <n v="7"/>
    <x v="1"/>
    <x v="6"/>
    <s v="2008-7"/>
    <n v="0"/>
    <m/>
  </r>
  <r>
    <n v="21"/>
    <d v="2008-02-11T00:00:00"/>
    <n v="1394.19"/>
    <n v="0"/>
    <n v="0"/>
    <n v="613.95000000000005"/>
    <n v="45"/>
    <n v="13.643333333333334"/>
    <n v="780.24"/>
    <n v="8"/>
    <n v="53"/>
    <n v="97.53"/>
    <n v="26.305471698113209"/>
    <s v="Bakery paid $448.77"/>
    <n v="-0.3"/>
    <m/>
    <n v="7"/>
    <x v="1"/>
    <x v="0"/>
    <s v="2008-7"/>
    <n v="0"/>
    <m/>
  </r>
  <r>
    <n v="21"/>
    <d v="2008-02-12T00:00:00"/>
    <n v="594.44000000000005"/>
    <n v="0"/>
    <n v="0"/>
    <n v="515.29999999999995"/>
    <n v="38"/>
    <n v="13.560526315789472"/>
    <n v="79.12"/>
    <n v="3"/>
    <n v="41"/>
    <n v="26.373333333333335"/>
    <n v="14.498048780487803"/>
    <m/>
    <n v="0.1"/>
    <m/>
    <n v="7"/>
    <x v="1"/>
    <x v="1"/>
    <s v="2008-7"/>
    <n v="0"/>
    <m/>
  </r>
  <r>
    <n v="21"/>
    <d v="2008-02-13T00:00:00"/>
    <n v="1164.83"/>
    <n v="0"/>
    <n v="0"/>
    <n v="490.4"/>
    <n v="39"/>
    <n v="12.574358974358974"/>
    <n v="674.43"/>
    <n v="6"/>
    <n v="45"/>
    <n v="112.40499999999999"/>
    <n v="25.885111111111108"/>
    <s v="Plainland cheque$367.26 counted in takings in EFT"/>
    <n v="-0.05"/>
    <m/>
    <n v="7"/>
    <x v="1"/>
    <x v="2"/>
    <s v="2008-7"/>
    <n v="0"/>
    <m/>
  </r>
  <r>
    <n v="21"/>
    <d v="2008-02-14T00:00:00"/>
    <n v="1283.75"/>
    <n v="0"/>
    <n v="0"/>
    <n v="589"/>
    <n v="31"/>
    <n v="19"/>
    <n v="694.75"/>
    <n v="4"/>
    <n v="35"/>
    <n v="173.6875"/>
    <n v="36.678571428571431"/>
    <m/>
    <n v="0.05"/>
    <m/>
    <n v="7"/>
    <x v="1"/>
    <x v="3"/>
    <s v="2008-7"/>
    <n v="0"/>
    <m/>
  </r>
  <r>
    <n v="21"/>
    <d v="2008-02-15T00:00:00"/>
    <n v="910.42"/>
    <n v="0"/>
    <n v="0"/>
    <n v="832.1"/>
    <n v="50"/>
    <n v="16.641999999999999"/>
    <n v="78.319999999999993"/>
    <n v="4"/>
    <n v="54"/>
    <n v="19.579999999999998"/>
    <n v="16.85962962962963"/>
    <m/>
    <n v="-10.55"/>
    <m/>
    <n v="7"/>
    <x v="1"/>
    <x v="4"/>
    <s v="2008-7"/>
    <n v="0"/>
    <m/>
  </r>
  <r>
    <n v="21"/>
    <d v="2008-02-16T00:00:00"/>
    <n v="569.69000000000005"/>
    <n v="0"/>
    <n v="0"/>
    <n v="445.85"/>
    <n v="28"/>
    <n v="15.923214285714286"/>
    <n v="123.84"/>
    <n v="5"/>
    <n v="33"/>
    <n v="24.768000000000001"/>
    <n v="17.263333333333335"/>
    <m/>
    <n v="0"/>
    <m/>
    <n v="7"/>
    <x v="1"/>
    <x v="5"/>
    <s v="2008-7"/>
    <n v="0"/>
    <m/>
  </r>
  <r>
    <m/>
    <d v="2008-02-17T00:00:00"/>
    <n v="5917.32"/>
    <n v="951.7"/>
    <n v="6869.02"/>
    <m/>
    <n v="231"/>
    <n v="15.223905484866009"/>
    <n v="2430.7000000000003"/>
    <n v="30"/>
    <n v="261"/>
    <n v="75.72397222222223"/>
    <n v="22.915027663541082"/>
    <m/>
    <m/>
    <m/>
    <n v="8"/>
    <x v="1"/>
    <x v="6"/>
    <s v="2008-8"/>
    <n v="0"/>
    <m/>
  </r>
  <r>
    <n v="22"/>
    <d v="2008-02-18T00:00:00"/>
    <n v="650.74"/>
    <n v="0"/>
    <n v="0"/>
    <n v="465.8"/>
    <n v="34"/>
    <n v="13.700000000000001"/>
    <n v="184.94"/>
    <n v="20"/>
    <n v="54"/>
    <n v="9.2469999999999999"/>
    <n v="12.050740740740741"/>
    <s v="Oxley $88.60 included in takings"/>
    <n v="0.05"/>
    <m/>
    <n v="8"/>
    <x v="1"/>
    <x v="0"/>
    <s v="2008-8"/>
    <n v="0"/>
    <m/>
  </r>
  <r>
    <n v="22"/>
    <d v="2008-02-19T00:00:00"/>
    <n v="639.87"/>
    <n v="0"/>
    <n v="0"/>
    <n v="335.6"/>
    <n v="36"/>
    <n v="9.3222222222222229"/>
    <n v="304.27"/>
    <n v="5"/>
    <n v="41"/>
    <n v="60.853999999999999"/>
    <n v="15.606585365853659"/>
    <m/>
    <n v="5.05"/>
    <m/>
    <n v="8"/>
    <x v="1"/>
    <x v="1"/>
    <s v="2008-8"/>
    <n v="0"/>
    <m/>
  </r>
  <r>
    <n v="22"/>
    <d v="2008-02-20T00:00:00"/>
    <n v="1338.96"/>
    <n v="0"/>
    <n v="0"/>
    <n v="521.95000000000005"/>
    <n v="36"/>
    <n v="14.498611111111112"/>
    <n v="817.01"/>
    <n v="6"/>
    <n v="42"/>
    <n v="136.16833333333332"/>
    <n v="31.880000000000003"/>
    <s v="Bakery paid $658.24"/>
    <n v="-0.15"/>
    <m/>
    <n v="8"/>
    <x v="1"/>
    <x v="2"/>
    <s v="2008-8"/>
    <n v="0"/>
    <m/>
  </r>
  <r>
    <n v="22"/>
    <d v="2008-02-21T00:00:00"/>
    <n v="676.54"/>
    <n v="0"/>
    <n v="0"/>
    <n v="564.79999999999995"/>
    <n v="46"/>
    <n v="12.278260869565216"/>
    <n v="111.74"/>
    <n v="3"/>
    <n v="49"/>
    <n v="37.246666666666663"/>
    <n v="13.806938775510204"/>
    <m/>
    <n v="-4.7"/>
    <m/>
    <n v="8"/>
    <x v="1"/>
    <x v="3"/>
    <s v="2008-8"/>
    <n v="0"/>
    <m/>
  </r>
  <r>
    <n v="22"/>
    <d v="2008-02-22T00:00:00"/>
    <n v="1061.92"/>
    <n v="0"/>
    <n v="0"/>
    <n v="886.55"/>
    <n v="55"/>
    <n v="16.119090909090907"/>
    <n v="175.37"/>
    <n v="6"/>
    <n v="61"/>
    <n v="29.228333333333335"/>
    <n v="17.408524590163935"/>
    <m/>
    <n v="-2.8"/>
    <m/>
    <n v="8"/>
    <x v="1"/>
    <x v="4"/>
    <s v="2008-8"/>
    <n v="0"/>
    <m/>
  </r>
  <r>
    <n v="22"/>
    <d v="2008-02-23T00:00:00"/>
    <n v="696.73"/>
    <n v="0"/>
    <n v="0"/>
    <n v="504.95"/>
    <n v="25"/>
    <n v="20.198"/>
    <n v="191.78"/>
    <n v="4"/>
    <n v="29"/>
    <n v="47.945"/>
    <n v="24.025172413793104"/>
    <m/>
    <n v="0"/>
    <m/>
    <n v="8"/>
    <x v="1"/>
    <x v="5"/>
    <s v="2008-8"/>
    <n v="0"/>
    <m/>
  </r>
  <r>
    <m/>
    <d v="2008-02-24T00:00:00"/>
    <n v="5064.76"/>
    <n v="736.57"/>
    <n v="5801.33"/>
    <m/>
    <n v="232"/>
    <n v="14.352697518664911"/>
    <n v="1785.11"/>
    <n v="44"/>
    <n v="276"/>
    <n v="53.448222222222221"/>
    <n v="19.129660314343607"/>
    <m/>
    <n v="-2.5500000000000007"/>
    <m/>
    <n v="9"/>
    <x v="1"/>
    <x v="6"/>
    <s v="2008-9"/>
    <n v="0"/>
    <m/>
  </r>
  <r>
    <n v="23"/>
    <d v="2008-02-25T00:00:00"/>
    <n v="615.41999999999996"/>
    <n v="0"/>
    <n v="0"/>
    <n v="530.85"/>
    <n v="25"/>
    <n v="21.234000000000002"/>
    <n v="84.57"/>
    <n v="3"/>
    <n v="28"/>
    <n v="28.189999999999998"/>
    <n v="21.979285714285716"/>
    <m/>
    <n v="0.05"/>
    <m/>
    <n v="9"/>
    <x v="1"/>
    <x v="0"/>
    <s v="2008-9"/>
    <n v="0"/>
    <m/>
  </r>
  <r>
    <n v="23"/>
    <d v="2008-02-26T00:00:00"/>
    <n v="804.32"/>
    <n v="0"/>
    <n v="0"/>
    <n v="624.04999999999995"/>
    <n v="38"/>
    <n v="16.422368421052632"/>
    <n v="180.27"/>
    <n v="5"/>
    <n v="43"/>
    <n v="36.054000000000002"/>
    <n v="18.705116279069767"/>
    <m/>
    <n v="0.95"/>
    <m/>
    <n v="9"/>
    <x v="1"/>
    <x v="1"/>
    <s v="2008-9"/>
    <n v="0"/>
    <m/>
  </r>
  <r>
    <n v="23"/>
    <d v="2008-02-27T00:00:00"/>
    <n v="1255.6400000000001"/>
    <n v="0"/>
    <n v="0"/>
    <n v="773.2"/>
    <n v="47"/>
    <n v="16.451063829787234"/>
    <n v="482.44"/>
    <n v="3"/>
    <n v="50"/>
    <n v="160.81333333333333"/>
    <n v="25.112800000000004"/>
    <m/>
    <n v="-0.1"/>
    <m/>
    <n v="9"/>
    <x v="1"/>
    <x v="2"/>
    <s v="2008-9"/>
    <n v="0"/>
    <m/>
  </r>
  <r>
    <n v="23"/>
    <d v="2008-02-28T00:00:00"/>
    <n v="1512.68"/>
    <n v="0"/>
    <n v="0"/>
    <n v="1343"/>
    <n v="47"/>
    <n v="28.574468085106382"/>
    <n v="168.91"/>
    <n v="3"/>
    <n v="50"/>
    <n v="56.303333333333335"/>
    <n v="30.238200000000003"/>
    <s v="Body and Ruth ($721.10) counted in the figures)"/>
    <n v="-0.9"/>
    <m/>
    <n v="9"/>
    <x v="1"/>
    <x v="3"/>
    <s v="2008-9"/>
    <n v="0"/>
    <m/>
  </r>
  <r>
    <n v="23"/>
    <d v="2008-02-29T00:00:00"/>
    <n v="1606.99"/>
    <n v="0"/>
    <n v="0"/>
    <n v="871.65"/>
    <n v="51"/>
    <n v="17.091176470588234"/>
    <n v="735.34"/>
    <n v="6"/>
    <n v="57"/>
    <n v="122.55666666666667"/>
    <n v="28.19280701754386"/>
    <m/>
    <n v="-0.9"/>
    <m/>
    <n v="9"/>
    <x v="1"/>
    <x v="4"/>
    <s v="2008-9"/>
    <n v="0"/>
    <m/>
  </r>
  <r>
    <n v="23"/>
    <d v="2008-03-01T00:00:00"/>
    <n v="758.84"/>
    <n v="0"/>
    <n v="0"/>
    <n v="545.79999999999995"/>
    <n v="26"/>
    <n v="20.992307692307691"/>
    <n v="213.04"/>
    <n v="7"/>
    <n v="33"/>
    <n v="30.434285714285714"/>
    <n v="22.995151515151512"/>
    <m/>
    <n v="0.45"/>
    <m/>
    <n v="9"/>
    <x v="1"/>
    <x v="5"/>
    <s v="2008-9"/>
    <n v="0"/>
    <m/>
  </r>
  <r>
    <m/>
    <d v="2008-03-02T00:00:00"/>
    <n v="6553.89"/>
    <n v="1013.51"/>
    <n v="7576.1"/>
    <m/>
    <n v="234"/>
    <n v="20.12756408314036"/>
    <n v="1864.57"/>
    <n v="27"/>
    <n v="261"/>
    <n v="72.391936507936506"/>
    <n v="24.537226754341813"/>
    <m/>
    <n v="-0.45"/>
    <m/>
    <n v="10"/>
    <x v="1"/>
    <x v="6"/>
    <s v="2008-10"/>
    <n v="0"/>
    <m/>
  </r>
  <r>
    <n v="24"/>
    <d v="2008-03-03T00:00:00"/>
    <n v="653.86"/>
    <n v="0"/>
    <n v="0"/>
    <n v="437.2"/>
    <n v="37"/>
    <n v="11.816216216216215"/>
    <n v="214.66"/>
    <n v="7"/>
    <n v="44"/>
    <n v="30.665714285714284"/>
    <n v="14.815"/>
    <s v="Exchange cheque $1004.95 not counted in day's takings"/>
    <n v="-2"/>
    <m/>
    <n v="10"/>
    <x v="1"/>
    <x v="0"/>
    <s v="2008-10"/>
    <n v="0"/>
    <m/>
  </r>
  <r>
    <n v="24"/>
    <d v="2008-03-04T00:00:00"/>
    <n v="540.57000000000005"/>
    <n v="0"/>
    <n v="0"/>
    <n v="477.3"/>
    <n v="39"/>
    <n v="12.238461538461539"/>
    <n v="63.27"/>
    <n v="3"/>
    <n v="42"/>
    <n v="21.09"/>
    <n v="12.870714285714287"/>
    <m/>
    <n v="-0.05"/>
    <m/>
    <n v="10"/>
    <x v="1"/>
    <x v="1"/>
    <s v="2008-10"/>
    <n v="0"/>
    <m/>
  </r>
  <r>
    <n v="24"/>
    <d v="2008-03-05T00:00:00"/>
    <n v="1595.08"/>
    <n v="0"/>
    <n v="0"/>
    <n v="641.70000000000005"/>
    <n v="30"/>
    <n v="21.39"/>
    <n v="953.38"/>
    <n v="6"/>
    <n v="36"/>
    <n v="158.89666666666668"/>
    <n v="44.307777777777773"/>
    <s v="Bakery $563.12, Lowline Stud service $329.45"/>
    <n v="0.3"/>
    <m/>
    <n v="10"/>
    <x v="1"/>
    <x v="2"/>
    <s v="2008-10"/>
    <n v="0"/>
    <m/>
  </r>
  <r>
    <n v="24"/>
    <d v="2008-03-06T00:00:00"/>
    <n v="1355.8"/>
    <n v="0"/>
    <n v="0"/>
    <n v="913.4"/>
    <n v="62"/>
    <n v="14.732258064516129"/>
    <n v="442.4"/>
    <n v="5"/>
    <n v="67"/>
    <n v="88.47999999999999"/>
    <n v="20.235820895522387"/>
    <m/>
    <n v="0.65"/>
    <m/>
    <n v="10"/>
    <x v="1"/>
    <x v="3"/>
    <s v="2008-10"/>
    <n v="0"/>
    <m/>
  </r>
  <r>
    <n v="24"/>
    <d v="2008-03-07T00:00:00"/>
    <n v="1496.89"/>
    <n v="0"/>
    <n v="0"/>
    <n v="1309.4000000000001"/>
    <n v="57"/>
    <n v="22.971929824561403"/>
    <n v="187.49"/>
    <n v="6"/>
    <n v="63"/>
    <n v="31.248333333333335"/>
    <n v="23.760158730158732"/>
    <m/>
    <n v="0.2"/>
    <m/>
    <n v="10"/>
    <x v="1"/>
    <x v="4"/>
    <s v="2008-10"/>
    <n v="0"/>
    <m/>
  </r>
  <r>
    <n v="24"/>
    <d v="2008-03-08T00:00:00"/>
    <n v="476.07"/>
    <n v="0"/>
    <n v="0"/>
    <n v="332.55"/>
    <n v="24"/>
    <n v="13.856250000000001"/>
    <n v="143.52000000000001"/>
    <n v="3"/>
    <n v="27"/>
    <n v="47.84"/>
    <n v="17.632222222222225"/>
    <m/>
    <n v="0"/>
    <m/>
    <n v="10"/>
    <x v="1"/>
    <x v="5"/>
    <s v="2008-10"/>
    <n v="0"/>
    <m/>
  </r>
  <r>
    <m/>
    <d v="2008-03-09T00:00:00"/>
    <n v="6118.27"/>
    <n v="1592"/>
    <n v="7710.27"/>
    <m/>
    <n v="249"/>
    <n v="16.167519273959215"/>
    <n v="2004.72"/>
    <n v="30"/>
    <n v="279"/>
    <n v="63.036785714285713"/>
    <n v="22.270282318565901"/>
    <m/>
    <n v="-0.89999999999999969"/>
    <m/>
    <n v="11"/>
    <x v="1"/>
    <x v="6"/>
    <s v="2008-11"/>
    <n v="0"/>
    <m/>
  </r>
  <r>
    <n v="25"/>
    <d v="2008-03-10T00:00:00"/>
    <n v="578.67999999999995"/>
    <n v="0"/>
    <n v="0"/>
    <n v="507.25"/>
    <n v="26"/>
    <n v="19.509615384615383"/>
    <n v="71.430000000000007"/>
    <n v="2"/>
    <n v="28"/>
    <n v="35.715000000000003"/>
    <n v="20.66714285714286"/>
    <m/>
    <n v="0"/>
    <m/>
    <n v="11"/>
    <x v="1"/>
    <x v="0"/>
    <s v="2008-11"/>
    <n v="0"/>
    <m/>
  </r>
  <r>
    <n v="25"/>
    <d v="2008-03-11T00:00:00"/>
    <n v="655.28"/>
    <n v="0"/>
    <n v="0"/>
    <n v="612.85"/>
    <n v="45"/>
    <n v="13.61888888888889"/>
    <n v="42.43"/>
    <n v="2"/>
    <n v="47"/>
    <n v="21.215"/>
    <n v="13.942127659574467"/>
    <m/>
    <n v="-5"/>
    <m/>
    <n v="11"/>
    <x v="1"/>
    <x v="1"/>
    <s v="2008-11"/>
    <n v="0"/>
    <m/>
  </r>
  <r>
    <n v="25"/>
    <d v="2008-03-12T00:00:00"/>
    <n v="1290.99"/>
    <n v="0"/>
    <n v="0"/>
    <n v="391.5"/>
    <n v="27"/>
    <n v="14.5"/>
    <n v="899.49"/>
    <n v="10"/>
    <n v="37"/>
    <n v="89.948999999999998"/>
    <n v="34.891621621621624"/>
    <m/>
    <n v="-1.3"/>
    <m/>
    <n v="11"/>
    <x v="1"/>
    <x v="2"/>
    <s v="2008-11"/>
    <n v="0"/>
    <m/>
  </r>
  <r>
    <n v="25"/>
    <d v="2008-03-13T00:00:00"/>
    <n v="1106.0999999999999"/>
    <n v="0"/>
    <n v="0"/>
    <n v="905.55"/>
    <n v="55"/>
    <n v="16.464545454545455"/>
    <n v="200.55"/>
    <n v="5"/>
    <n v="60"/>
    <n v="40.11"/>
    <n v="18.434999999999999"/>
    <m/>
    <n v="0"/>
    <m/>
    <n v="11"/>
    <x v="1"/>
    <x v="3"/>
    <s v="2008-11"/>
    <n v="0"/>
    <m/>
  </r>
  <r>
    <n v="25"/>
    <d v="2008-03-14T00:00:00"/>
    <n v="1243.9100000000001"/>
    <n v="0"/>
    <n v="0"/>
    <n v="697.95"/>
    <n v="39"/>
    <n v="17.896153846153847"/>
    <n v="545.96"/>
    <n v="8"/>
    <n v="47"/>
    <n v="68.245000000000005"/>
    <n v="26.466170212765959"/>
    <m/>
    <m/>
    <m/>
    <n v="11"/>
    <x v="1"/>
    <x v="4"/>
    <s v="2008-11"/>
    <n v="0"/>
    <m/>
  </r>
  <r>
    <n v="25"/>
    <d v="2008-03-15T00:00:00"/>
    <n v="1052.83"/>
    <n v="0"/>
    <n v="0"/>
    <n v="773.1"/>
    <n v="30"/>
    <n v="25.77"/>
    <n v="279.73"/>
    <n v="6"/>
    <n v="36"/>
    <n v="46.62166666666667"/>
    <n v="29.245277777777776"/>
    <m/>
    <m/>
    <m/>
    <n v="11"/>
    <x v="1"/>
    <x v="5"/>
    <s v="2008-11"/>
    <n v="0"/>
    <m/>
  </r>
  <r>
    <m/>
    <d v="2008-03-16T00:00:00"/>
    <n v="5927.79"/>
    <n v="1472.5"/>
    <n v="7400.29"/>
    <m/>
    <n v="222"/>
    <n v="17.959867262367265"/>
    <n v="2039.5900000000001"/>
    <n v="33"/>
    <n v="255"/>
    <n v="50.309277777777787"/>
    <n v="23.941223354813783"/>
    <m/>
    <m/>
    <m/>
    <n v="12"/>
    <x v="1"/>
    <x v="6"/>
    <s v="2008-12"/>
    <n v="0"/>
    <m/>
  </r>
  <r>
    <n v="26"/>
    <d v="2008-03-17T00:00:00"/>
    <n v="486.96"/>
    <n v="0"/>
    <n v="0"/>
    <n v="411.9"/>
    <n v="39"/>
    <n v="10.561538461538461"/>
    <n v="75.06"/>
    <n v="1"/>
    <n v="40"/>
    <n v="75.06"/>
    <n v="12.173999999999999"/>
    <m/>
    <m/>
    <m/>
    <n v="12"/>
    <x v="1"/>
    <x v="0"/>
    <s v="2008-12"/>
    <n v="0"/>
    <m/>
  </r>
  <r>
    <n v="26"/>
    <d v="2008-03-18T00:00:00"/>
    <n v="1336.27"/>
    <n v="0"/>
    <n v="0"/>
    <n v="1182.05"/>
    <n v="35"/>
    <n v="33.772857142857141"/>
    <n v="154.22"/>
    <n v="5"/>
    <n v="40"/>
    <n v="30.844000000000001"/>
    <n v="33.406750000000002"/>
    <s v="$664 was the Exchange"/>
    <m/>
    <m/>
    <n v="12"/>
    <x v="1"/>
    <x v="1"/>
    <s v="2008-12"/>
    <n v="0"/>
    <m/>
  </r>
  <r>
    <n v="26"/>
    <d v="2008-03-19T00:00:00"/>
    <n v="1186.9000000000001"/>
    <n v="0"/>
    <n v="0"/>
    <n v="743.45"/>
    <n v="45"/>
    <n v="16.521111111111111"/>
    <n v="443.45"/>
    <n v="7"/>
    <n v="52"/>
    <n v="63.35"/>
    <n v="22.825000000000003"/>
    <m/>
    <m/>
    <m/>
    <n v="12"/>
    <x v="1"/>
    <x v="2"/>
    <s v="2008-12"/>
    <n v="0"/>
    <m/>
  </r>
  <r>
    <n v="26"/>
    <d v="2008-03-20T00:00:00"/>
    <n v="2489.0500000000002"/>
    <n v="0"/>
    <n v="0"/>
    <n v="1428.1"/>
    <n v="77"/>
    <n v="18.546753246753244"/>
    <n v="1440.95"/>
    <n v="18"/>
    <n v="95"/>
    <n v="80.052777777777777"/>
    <n v="30.200526315789475"/>
    <s v="Laidley Hotel cheque ($2453.56) not counted in day's takings"/>
    <m/>
    <m/>
    <n v="12"/>
    <x v="1"/>
    <x v="3"/>
    <s v="2008-12"/>
    <n v="0"/>
    <m/>
  </r>
  <r>
    <n v="26"/>
    <d v="2008-03-21T00:00:00"/>
    <n v="0"/>
    <n v="0"/>
    <n v="0"/>
    <n v="0"/>
    <n v="0"/>
    <n v="0"/>
    <n v="0"/>
    <n v="0"/>
    <n v="0"/>
    <n v="0"/>
    <n v="0"/>
    <s v="Good Friday"/>
    <m/>
    <m/>
    <n v="12"/>
    <x v="1"/>
    <x v="4"/>
    <s v="2008-12"/>
    <n v="0"/>
    <m/>
  </r>
  <r>
    <n v="26"/>
    <d v="2008-03-22T00:00:00"/>
    <n v="1302.77"/>
    <n v="0"/>
    <n v="0"/>
    <n v="558.20000000000005"/>
    <n v="28"/>
    <n v="19.935714285714287"/>
    <n v="744.57"/>
    <n v="4"/>
    <n v="32"/>
    <n v="186.14250000000001"/>
    <n v="40.711562499999999"/>
    <m/>
    <m/>
    <m/>
    <n v="12"/>
    <x v="1"/>
    <x v="5"/>
    <s v="2008-12"/>
    <n v="0"/>
    <m/>
  </r>
  <r>
    <m/>
    <d v="2008-03-23T00:00:00"/>
    <n v="6801.9500000000007"/>
    <n v="2029.21"/>
    <n v="8831.16"/>
    <m/>
    <n v="224"/>
    <n v="16.55632904132904"/>
    <n v="2858.2500000000005"/>
    <n v="35"/>
    <n v="259"/>
    <n v="72.574879629629621"/>
    <n v="23.21963980263158"/>
    <m/>
    <m/>
    <m/>
    <n v="13"/>
    <x v="1"/>
    <x v="6"/>
    <s v="2008-13"/>
    <n v="0"/>
    <m/>
  </r>
  <r>
    <n v="27"/>
    <d v="2008-03-24T00:00:00"/>
    <n v="0"/>
    <n v="0"/>
    <n v="0"/>
    <n v="0"/>
    <n v="0"/>
    <n v="0"/>
    <n v="0"/>
    <n v="0"/>
    <n v="0"/>
    <n v="0"/>
    <n v="0"/>
    <s v="Easter Monday"/>
    <m/>
    <m/>
    <n v="13"/>
    <x v="1"/>
    <x v="0"/>
    <s v="2008-13"/>
    <n v="0"/>
    <m/>
  </r>
  <r>
    <n v="27"/>
    <d v="2008-03-25T00:00:00"/>
    <n v="614.14"/>
    <n v="0"/>
    <n v="0"/>
    <n v="463.45"/>
    <n v="33"/>
    <n v="14.043939393939393"/>
    <n v="150.69"/>
    <n v="4"/>
    <n v="37"/>
    <n v="37.672499999999999"/>
    <n v="16.598378378378378"/>
    <m/>
    <n v="-0.95"/>
    <m/>
    <n v="13"/>
    <x v="1"/>
    <x v="1"/>
    <s v="2008-13"/>
    <n v="0"/>
    <m/>
  </r>
  <r>
    <n v="27"/>
    <d v="2008-03-26T00:00:00"/>
    <n v="754.69"/>
    <n v="0"/>
    <n v="0"/>
    <n v="681.95"/>
    <n v="48"/>
    <n v="14.207291666666668"/>
    <n v="72.739999999999995"/>
    <n v="2"/>
    <n v="50"/>
    <n v="36.369999999999997"/>
    <n v="15.093800000000002"/>
    <m/>
    <n v="0.65"/>
    <m/>
    <n v="13"/>
    <x v="1"/>
    <x v="2"/>
    <s v="2008-13"/>
    <n v="0"/>
    <m/>
  </r>
  <r>
    <n v="27"/>
    <d v="2008-03-27T00:00:00"/>
    <n v="835.38"/>
    <n v="0"/>
    <n v="0"/>
    <n v="722.65"/>
    <n v="45"/>
    <n v="16.058888888888887"/>
    <n v="112.73"/>
    <n v="3"/>
    <n v="48"/>
    <n v="37.576666666666668"/>
    <n v="17.403749999999999"/>
    <m/>
    <n v="0"/>
    <m/>
    <n v="13"/>
    <x v="1"/>
    <x v="3"/>
    <s v="2008-13"/>
    <n v="0"/>
    <m/>
  </r>
  <r>
    <n v="27"/>
    <d v="2008-03-28T00:00:00"/>
    <n v="970.98"/>
    <n v="0"/>
    <n v="0"/>
    <n v="849.1"/>
    <n v="51"/>
    <n v="16.649019607843137"/>
    <n v="121.88"/>
    <n v="4"/>
    <n v="55"/>
    <n v="30.47"/>
    <n v="17.654181818181819"/>
    <m/>
    <n v="0"/>
    <m/>
    <n v="13"/>
    <x v="1"/>
    <x v="4"/>
    <s v="2008-13"/>
    <n v="0"/>
    <m/>
  </r>
  <r>
    <n v="27"/>
    <d v="2008-03-29T00:00:00"/>
    <n v="946.88"/>
    <n v="0"/>
    <n v="0"/>
    <n v="693.85"/>
    <n v="43"/>
    <n v="16.136046511627907"/>
    <n v="253.03"/>
    <n v="6"/>
    <n v="49"/>
    <n v="42.171666666666667"/>
    <n v="19.324081632653062"/>
    <m/>
    <n v="0"/>
    <m/>
    <n v="13"/>
    <x v="1"/>
    <x v="5"/>
    <s v="2008-13"/>
    <n v="0"/>
    <m/>
  </r>
  <r>
    <m/>
    <d v="2008-03-30T00:00:00"/>
    <n v="4122.07"/>
    <n v="1596.3"/>
    <n v="5718.37"/>
    <m/>
    <n v="220"/>
    <n v="12.849197678160998"/>
    <n v="711.07"/>
    <n v="19"/>
    <n v="239"/>
    <n v="30.710138888888888"/>
    <n v="14.34569863820221"/>
    <m/>
    <m/>
    <m/>
    <n v="14"/>
    <x v="1"/>
    <x v="6"/>
    <s v="2008-14"/>
    <n v="0"/>
    <m/>
  </r>
  <r>
    <n v="28"/>
    <d v="2008-03-31T00:00:00"/>
    <n v="1097.3599999999999"/>
    <n v="0"/>
    <n v="0"/>
    <n v="343.3"/>
    <n v="31"/>
    <n v="11.074193548387097"/>
    <n v="754.06"/>
    <n v="4"/>
    <n v="35"/>
    <n v="188.51499999999999"/>
    <n v="31.353142857142853"/>
    <m/>
    <n v="0"/>
    <m/>
    <n v="14"/>
    <x v="1"/>
    <x v="0"/>
    <s v="2008-14"/>
    <n v="0"/>
    <m/>
  </r>
  <r>
    <n v="28"/>
    <d v="2008-04-01T00:00:00"/>
    <n v="825.64"/>
    <n v="0"/>
    <n v="0"/>
    <n v="641.29999999999995"/>
    <n v="30"/>
    <n v="21.376666666666665"/>
    <n v="184.34"/>
    <n v="4"/>
    <n v="34"/>
    <n v="46.085000000000001"/>
    <n v="24.283529411764704"/>
    <m/>
    <n v="0"/>
    <m/>
    <n v="14"/>
    <x v="1"/>
    <x v="1"/>
    <s v="2008-14"/>
    <n v="0"/>
    <m/>
  </r>
  <r>
    <n v="28"/>
    <d v="2008-04-02T00:00:00"/>
    <n v="755.52"/>
    <n v="0"/>
    <n v="0"/>
    <n v="642.4"/>
    <n v="42"/>
    <n v="15.295238095238094"/>
    <n v="113.12"/>
    <n v="3"/>
    <n v="45"/>
    <n v="37.706666666666671"/>
    <n v="16.789333333333332"/>
    <m/>
    <n v="0.35"/>
    <m/>
    <n v="14"/>
    <x v="1"/>
    <x v="2"/>
    <s v="2008-14"/>
    <n v="0"/>
    <m/>
  </r>
  <r>
    <n v="28"/>
    <d v="2008-04-03T00:00:00"/>
    <n v="756.22"/>
    <n v="0"/>
    <n v="0"/>
    <n v="663"/>
    <n v="49"/>
    <n v="13.530612244897959"/>
    <n v="93.22"/>
    <n v="2"/>
    <n v="51"/>
    <n v="46.61"/>
    <n v="14.827843137254902"/>
    <m/>
    <n v="59.1"/>
    <m/>
    <n v="14"/>
    <x v="1"/>
    <x v="3"/>
    <s v="2008-14"/>
    <n v="0"/>
    <m/>
  </r>
  <r>
    <n v="28"/>
    <d v="2008-04-04T00:00:00"/>
    <n v="1265.57"/>
    <n v="0"/>
    <n v="0"/>
    <n v="1036.3499999999999"/>
    <n v="53"/>
    <n v="19.55377358490566"/>
    <n v="229.22"/>
    <n v="5"/>
    <n v="58"/>
    <n v="45.844000000000001"/>
    <n v="21.820172413793102"/>
    <m/>
    <n v="-14.95"/>
    <m/>
    <n v="14"/>
    <x v="1"/>
    <x v="4"/>
    <s v="2008-14"/>
    <n v="0"/>
    <m/>
  </r>
  <r>
    <n v="28"/>
    <d v="2008-04-05T00:00:00"/>
    <n v="888.22"/>
    <n v="0"/>
    <n v="0"/>
    <n v="780.2"/>
    <n v="36"/>
    <n v="21.672222222222224"/>
    <n v="108.02"/>
    <n v="3"/>
    <n v="39"/>
    <n v="36.006666666666668"/>
    <n v="22.774871794871796"/>
    <m/>
    <n v="0"/>
    <m/>
    <n v="14"/>
    <x v="1"/>
    <x v="5"/>
    <s v="2008-14"/>
    <n v="0"/>
    <m/>
  </r>
  <r>
    <m/>
    <d v="2008-04-06T00:00:00"/>
    <n v="5588.53"/>
    <n v="1989.3"/>
    <n v="7577.83"/>
    <m/>
    <n v="241"/>
    <n v="17.083784393719615"/>
    <n v="1481.98"/>
    <n v="21"/>
    <n v="262"/>
    <n v="66.794555555555561"/>
    <n v="21.974815491360115"/>
    <m/>
    <m/>
    <m/>
    <n v="15"/>
    <x v="1"/>
    <x v="6"/>
    <s v="2008-15"/>
    <n v="0"/>
    <m/>
  </r>
  <r>
    <n v="29"/>
    <d v="2008-04-07T00:00:00"/>
    <n v="636.20000000000005"/>
    <n v="0"/>
    <n v="0"/>
    <n v="564.35"/>
    <n v="36"/>
    <n v="15.676388888888889"/>
    <n v="71.849999999999994"/>
    <n v="3"/>
    <n v="39"/>
    <n v="23.95"/>
    <n v="16.312820512820515"/>
    <m/>
    <n v="-1.1499999999999999"/>
    <m/>
    <n v="15"/>
    <x v="1"/>
    <x v="0"/>
    <s v="2008-15"/>
    <n v="0"/>
    <m/>
  </r>
  <r>
    <n v="29"/>
    <d v="2008-04-08T00:00:00"/>
    <n v="1082.0899999999999"/>
    <n v="0"/>
    <n v="0"/>
    <n v="386.25"/>
    <n v="29"/>
    <n v="13.318965517241379"/>
    <n v="695.84"/>
    <n v="5"/>
    <n v="34"/>
    <n v="139.16800000000001"/>
    <n v="31.826176470588241"/>
    <m/>
    <n v="8"/>
    <m/>
    <n v="15"/>
    <x v="1"/>
    <x v="1"/>
    <s v="2008-15"/>
    <n v="0"/>
    <m/>
  </r>
  <r>
    <n v="29"/>
    <d v="2008-04-09T00:00:00"/>
    <n v="1331.45"/>
    <n v="0"/>
    <n v="0"/>
    <n v="915.9"/>
    <n v="41"/>
    <n v="22.339024390243903"/>
    <n v="415.55"/>
    <n v="4"/>
    <n v="45"/>
    <n v="103.8875"/>
    <n v="29.587777777777777"/>
    <m/>
    <n v="-3.05"/>
    <m/>
    <n v="15"/>
    <x v="1"/>
    <x v="2"/>
    <s v="2008-15"/>
    <n v="0"/>
    <m/>
  </r>
  <r>
    <n v="29"/>
    <d v="2008-04-10T00:00:00"/>
    <n v="1530.34"/>
    <n v="0"/>
    <n v="0"/>
    <n v="602.35"/>
    <n v="45"/>
    <n v="13.385555555555555"/>
    <n v="927.99"/>
    <n v="9"/>
    <n v="54"/>
    <n v="103.11"/>
    <n v="28.339629629629631"/>
    <m/>
    <n v="-0.05"/>
    <m/>
    <n v="15"/>
    <x v="1"/>
    <x v="3"/>
    <s v="2008-15"/>
    <n v="0"/>
    <m/>
  </r>
  <r>
    <n v="29"/>
    <d v="2008-04-11T00:00:00"/>
    <n v="1263.4100000000001"/>
    <n v="0"/>
    <n v="0"/>
    <n v="874.35"/>
    <n v="48"/>
    <n v="18.215624999999999"/>
    <n v="389.06"/>
    <n v="5"/>
    <n v="53"/>
    <n v="77.811999999999998"/>
    <n v="23.837924528301887"/>
    <m/>
    <n v="0.6"/>
    <m/>
    <n v="15"/>
    <x v="1"/>
    <x v="4"/>
    <s v="2008-15"/>
    <n v="0"/>
    <m/>
  </r>
  <r>
    <n v="29"/>
    <d v="2008-04-12T00:00:00"/>
    <n v="377.1"/>
    <n v="0"/>
    <n v="0"/>
    <n v="324.45"/>
    <n v="25"/>
    <n v="12.978"/>
    <n v="52.65"/>
    <n v="3"/>
    <n v="28"/>
    <n v="17.55"/>
    <n v="13.467857142857142"/>
    <m/>
    <n v="0.55000000000000004"/>
    <m/>
    <n v="15"/>
    <x v="1"/>
    <x v="5"/>
    <s v="2008-15"/>
    <n v="0"/>
    <m/>
  </r>
  <r>
    <m/>
    <d v="2008-04-13T00:00:00"/>
    <n v="6220.59"/>
    <n v="1571.38"/>
    <n v="7791.97"/>
    <m/>
    <n v="224"/>
    <n v="15.985593225321621"/>
    <n v="2552.94"/>
    <n v="29"/>
    <n v="253"/>
    <n v="77.579583333333332"/>
    <n v="23.895364343662532"/>
    <m/>
    <m/>
    <m/>
    <n v="16"/>
    <x v="1"/>
    <x v="6"/>
    <s v="2008-16"/>
    <n v="0"/>
    <m/>
  </r>
  <r>
    <n v="30"/>
    <d v="2008-04-14T00:00:00"/>
    <n v="604.37"/>
    <n v="0"/>
    <n v="0"/>
    <n v="380.5"/>
    <n v="31"/>
    <n v="12.274193548387096"/>
    <n v="223.87"/>
    <n v="5"/>
    <n v="36"/>
    <n v="44.774000000000001"/>
    <n v="16.788055555555555"/>
    <m/>
    <n v="-3.8"/>
    <m/>
    <n v="16"/>
    <x v="1"/>
    <x v="0"/>
    <s v="2008-16"/>
    <n v="0"/>
    <m/>
  </r>
  <r>
    <n v="30"/>
    <d v="2008-04-15T00:00:00"/>
    <n v="471.33"/>
    <n v="0"/>
    <n v="0"/>
    <n v="294.5"/>
    <n v="22"/>
    <n v="13.386363636363637"/>
    <n v="176.83"/>
    <n v="6"/>
    <n v="28"/>
    <n v="29.471666666666668"/>
    <n v="16.833214285714288"/>
    <m/>
    <n v="-8.85"/>
    <s v="float up 2.70"/>
    <n v="16"/>
    <x v="1"/>
    <x v="1"/>
    <s v="2008-16"/>
    <n v="0"/>
    <m/>
  </r>
  <r>
    <n v="30"/>
    <d v="2008-04-16T00:00:00"/>
    <n v="698.67"/>
    <n v="0"/>
    <n v="0"/>
    <n v="643.75"/>
    <n v="34"/>
    <n v="18.933823529411764"/>
    <n v="54.92"/>
    <n v="3"/>
    <n v="37"/>
    <n v="18.306666666666668"/>
    <n v="18.882972972972972"/>
    <m/>
    <n v="-32.450000000000003"/>
    <m/>
    <n v="16"/>
    <x v="1"/>
    <x v="2"/>
    <s v="2008-16"/>
    <n v="0"/>
    <m/>
  </r>
  <r>
    <n v="30"/>
    <d v="2008-04-17T00:00:00"/>
    <n v="1209.98"/>
    <n v="0"/>
    <n v="0"/>
    <n v="981.7"/>
    <n v="48"/>
    <n v="20.452083333333334"/>
    <n v="228.28"/>
    <n v="7"/>
    <n v="55"/>
    <n v="32.611428571428569"/>
    <n v="21.999636363636363"/>
    <m/>
    <n v="-0.05"/>
    <m/>
    <n v="16"/>
    <x v="1"/>
    <x v="3"/>
    <s v="2008-16"/>
    <n v="0"/>
    <m/>
  </r>
  <r>
    <n v="30"/>
    <d v="2008-04-18T00:00:00"/>
    <n v="1867.34"/>
    <n v="0"/>
    <n v="0"/>
    <n v="1192.55"/>
    <n v="56"/>
    <n v="21.295535714285712"/>
    <n v="754.79"/>
    <n v="8"/>
    <n v="64"/>
    <n v="94.348749999999995"/>
    <n v="30.427187499999999"/>
    <m/>
    <m/>
    <m/>
    <n v="16"/>
    <x v="1"/>
    <x v="4"/>
    <s v="2008-16"/>
    <n v="0"/>
    <m/>
  </r>
  <r>
    <n v="30"/>
    <d v="2008-04-19T00:00:00"/>
    <n v="537.95000000000005"/>
    <n v="0"/>
    <n v="0"/>
    <n v="537.95000000000005"/>
    <n v="30"/>
    <n v="17.931666666666668"/>
    <n v="0"/>
    <n v="0"/>
    <n v="30"/>
    <n v="0"/>
    <n v="17.931666666666668"/>
    <m/>
    <m/>
    <m/>
    <n v="16"/>
    <x v="1"/>
    <x v="5"/>
    <s v="2008-16"/>
    <n v="0"/>
    <m/>
  </r>
  <r>
    <m/>
    <d v="2008-04-20T00:00:00"/>
    <n v="5389.6399999999994"/>
    <n v="1703.67"/>
    <n v="7093.3099999999995"/>
    <m/>
    <n v="221"/>
    <n v="17.378944404741372"/>
    <n v="1438.69"/>
    <n v="29"/>
    <n v="250"/>
    <n v="36.585418650793649"/>
    <n v="20.477122224090976"/>
    <m/>
    <m/>
    <m/>
    <n v="17"/>
    <x v="1"/>
    <x v="6"/>
    <s v="2008-17"/>
    <n v="0"/>
    <m/>
  </r>
  <r>
    <n v="31"/>
    <d v="2008-04-21T00:00:00"/>
    <n v="993.72"/>
    <n v="0"/>
    <n v="0"/>
    <n v="630.95000000000005"/>
    <n v="40"/>
    <n v="15.773750000000001"/>
    <n v="362.77"/>
    <n v="9"/>
    <n v="49"/>
    <n v="40.307777777777773"/>
    <n v="20.28"/>
    <m/>
    <n v="-0.1"/>
    <m/>
    <n v="17"/>
    <x v="1"/>
    <x v="0"/>
    <s v="2008-17"/>
    <n v="0"/>
    <m/>
  </r>
  <r>
    <n v="31"/>
    <d v="2008-04-22T00:00:00"/>
    <n v="464.85"/>
    <n v="0"/>
    <n v="0"/>
    <n v="434.75"/>
    <n v="33"/>
    <n v="13.174242424242424"/>
    <n v="30.1"/>
    <n v="1"/>
    <n v="34"/>
    <n v="30.1"/>
    <n v="13.672058823529412"/>
    <m/>
    <n v="0"/>
    <m/>
    <n v="17"/>
    <x v="1"/>
    <x v="1"/>
    <s v="2008-17"/>
    <n v="0"/>
    <m/>
  </r>
  <r>
    <n v="31"/>
    <d v="2008-04-23T00:00:00"/>
    <n v="952.72"/>
    <n v="0"/>
    <n v="0"/>
    <n v="780.1"/>
    <n v="40"/>
    <n v="19.502500000000001"/>
    <n v="172.62"/>
    <n v="5"/>
    <n v="45"/>
    <n v="34.524000000000001"/>
    <n v="21.171555555555557"/>
    <m/>
    <n v="0.4"/>
    <m/>
    <n v="17"/>
    <x v="1"/>
    <x v="2"/>
    <s v="2008-17"/>
    <n v="0"/>
    <m/>
  </r>
  <r>
    <n v="31"/>
    <d v="2008-04-24T00:00:00"/>
    <n v="1442.14"/>
    <n v="0"/>
    <n v="0"/>
    <n v="1228.7"/>
    <n v="63"/>
    <n v="19.503174603174603"/>
    <n v="213.44"/>
    <n v="7"/>
    <n v="70"/>
    <n v="30.491428571428571"/>
    <n v="20.602"/>
    <m/>
    <m/>
    <m/>
    <n v="17"/>
    <x v="1"/>
    <x v="3"/>
    <s v="2008-17"/>
    <n v="0"/>
    <m/>
  </r>
  <r>
    <n v="31"/>
    <d v="2008-04-25T00:00:00"/>
    <n v="0"/>
    <n v="0"/>
    <n v="0"/>
    <n v="0"/>
    <n v="0"/>
    <n v="0"/>
    <n v="0"/>
    <n v="0"/>
    <n v="0"/>
    <n v="0"/>
    <n v="0"/>
    <s v="Anzac day"/>
    <m/>
    <m/>
    <n v="17"/>
    <x v="1"/>
    <x v="4"/>
    <s v="2008-17"/>
    <n v="0"/>
    <m/>
  </r>
  <r>
    <n v="31"/>
    <d v="2008-04-26T00:00:00"/>
    <n v="991.42"/>
    <n v="0"/>
    <n v="0"/>
    <n v="778.05"/>
    <n v="45"/>
    <n v="17.29"/>
    <n v="213.37"/>
    <n v="9"/>
    <n v="54"/>
    <n v="23.707777777777778"/>
    <n v="18.35962962962963"/>
    <m/>
    <m/>
    <m/>
    <n v="17"/>
    <x v="1"/>
    <x v="5"/>
    <s v="2008-17"/>
    <n v="0"/>
    <m/>
  </r>
  <r>
    <m/>
    <d v="2008-04-27T00:00:00"/>
    <n v="4844.8500000000004"/>
    <n v="2153.61"/>
    <n v="6998.4600000000009"/>
    <m/>
    <n v="221"/>
    <n v="14.207277837902836"/>
    <n v="992.30000000000007"/>
    <n v="31"/>
    <n v="252"/>
    <n v="26.521830687830686"/>
    <n v="15.680874001452432"/>
    <m/>
    <m/>
    <m/>
    <n v="18"/>
    <x v="1"/>
    <x v="6"/>
    <s v="2008-18"/>
    <n v="0"/>
    <m/>
  </r>
  <r>
    <n v="32"/>
    <d v="2008-04-28T00:00:00"/>
    <n v="731.32"/>
    <n v="0"/>
    <n v="0"/>
    <n v="410"/>
    <n v="37"/>
    <n v="11.081081081081081"/>
    <n v="321.32"/>
    <n v="2"/>
    <n v="39"/>
    <n v="160.66"/>
    <n v="18.751794871794871"/>
    <m/>
    <n v="0"/>
    <m/>
    <n v="18"/>
    <x v="1"/>
    <x v="0"/>
    <s v="2008-18"/>
    <n v="0"/>
    <m/>
  </r>
  <r>
    <n v="32"/>
    <d v="2008-04-29T00:00:00"/>
    <n v="1160.7"/>
    <n v="0"/>
    <n v="0"/>
    <n v="668.15"/>
    <n v="39"/>
    <n v="17.132051282051282"/>
    <n v="492.55"/>
    <n v="5"/>
    <n v="44"/>
    <n v="98.51"/>
    <n v="26.379545454545454"/>
    <m/>
    <n v="-6"/>
    <m/>
    <n v="18"/>
    <x v="1"/>
    <x v="1"/>
    <s v="2008-18"/>
    <n v="0"/>
    <m/>
  </r>
  <r>
    <n v="32"/>
    <d v="2008-04-30T00:00:00"/>
    <n v="856.06"/>
    <n v="0"/>
    <n v="0"/>
    <n v="652.20000000000005"/>
    <n v="45"/>
    <n v="14.493333333333334"/>
    <n v="203.86"/>
    <n v="5"/>
    <n v="50"/>
    <n v="40.772000000000006"/>
    <n v="17.121200000000002"/>
    <m/>
    <n v="-2.1"/>
    <m/>
    <n v="18"/>
    <x v="1"/>
    <x v="2"/>
    <s v="2008-18"/>
    <n v="0"/>
    <m/>
  </r>
  <r>
    <n v="32"/>
    <d v="2008-05-01T00:00:00"/>
    <n v="1070.53"/>
    <n v="0"/>
    <n v="0"/>
    <n v="967.25"/>
    <n v="49"/>
    <n v="19.739795918367346"/>
    <n v="103.28"/>
    <n v="5"/>
    <n v="54"/>
    <n v="20.655999999999999"/>
    <n v="19.82462962962963"/>
    <m/>
    <n v="-1.2"/>
    <m/>
    <n v="18"/>
    <x v="1"/>
    <x v="3"/>
    <s v="2008-18"/>
    <n v="0"/>
    <m/>
  </r>
  <r>
    <n v="32"/>
    <d v="2008-05-02T00:00:00"/>
    <n v="1302.0899999999999"/>
    <n v="0"/>
    <n v="0"/>
    <n v="1232.8"/>
    <n v="52"/>
    <n v="23.707692307692305"/>
    <n v="69.290000000000006"/>
    <n v="4"/>
    <n v="56"/>
    <n v="17.322500000000002"/>
    <n v="23.251607142857143"/>
    <m/>
    <n v="0"/>
    <m/>
    <n v="18"/>
    <x v="1"/>
    <x v="4"/>
    <s v="2008-18"/>
    <n v="0"/>
    <m/>
  </r>
  <r>
    <n v="32"/>
    <d v="2008-05-03T00:00:00"/>
    <n v="1047.97"/>
    <n v="0"/>
    <n v="0"/>
    <n v="790.35"/>
    <n v="46"/>
    <n v="17.181521739130435"/>
    <n v="257.62"/>
    <n v="5"/>
    <n v="51"/>
    <n v="51.524000000000001"/>
    <n v="20.548431372549022"/>
    <m/>
    <n v="0.8"/>
    <m/>
    <n v="18"/>
    <x v="1"/>
    <x v="5"/>
    <s v="2008-18"/>
    <n v="0"/>
    <m/>
  </r>
  <r>
    <m/>
    <d v="2008-05-04T00:00:00"/>
    <n v="6168.67"/>
    <n v="1954.88"/>
    <n v="8123.55"/>
    <m/>
    <n v="268"/>
    <n v="17.222579276942628"/>
    <n v="1447.92"/>
    <n v="26"/>
    <n v="294"/>
    <n v="64.907416666666663"/>
    <n v="20.979534745229351"/>
    <m/>
    <m/>
    <m/>
    <n v="19"/>
    <x v="1"/>
    <x v="6"/>
    <s v="2008-19"/>
    <n v="0"/>
    <m/>
  </r>
  <r>
    <n v="33"/>
    <d v="2008-05-05T00:00:00"/>
    <n v="0"/>
    <n v="0"/>
    <n v="0"/>
    <n v="0"/>
    <n v="0"/>
    <n v="0"/>
    <n v="0"/>
    <n v="0"/>
    <n v="0"/>
    <n v="0"/>
    <n v="0"/>
    <s v="Labour fDay"/>
    <m/>
    <m/>
    <n v="19"/>
    <x v="1"/>
    <x v="0"/>
    <s v="2008-19"/>
    <n v="0"/>
    <m/>
  </r>
  <r>
    <n v="33"/>
    <d v="2008-05-06T00:00:00"/>
    <n v="737.54"/>
    <n v="0"/>
    <n v="0"/>
    <n v="577.35"/>
    <n v="40"/>
    <n v="14.43375"/>
    <n v="160.19"/>
    <n v="4"/>
    <n v="44"/>
    <n v="40.047499999999999"/>
    <n v="16.762272727272727"/>
    <m/>
    <n v="-6.2"/>
    <m/>
    <n v="19"/>
    <x v="1"/>
    <x v="1"/>
    <s v="2008-19"/>
    <n v="0"/>
    <m/>
  </r>
  <r>
    <n v="33"/>
    <d v="2008-05-07T00:00:00"/>
    <n v="1717.01"/>
    <n v="0"/>
    <n v="0"/>
    <n v="549.95000000000005"/>
    <n v="39"/>
    <n v="14.101282051282052"/>
    <n v="1167.06"/>
    <n v="7"/>
    <n v="46"/>
    <n v="166.72285714285712"/>
    <n v="37.326304347826088"/>
    <m/>
    <n v="0"/>
    <m/>
    <n v="19"/>
    <x v="1"/>
    <x v="2"/>
    <s v="2008-19"/>
    <n v="0"/>
    <m/>
  </r>
  <r>
    <n v="33"/>
    <d v="2008-05-08T00:00:00"/>
    <n v="1452.99"/>
    <n v="0"/>
    <n v="0"/>
    <n v="791.75"/>
    <n v="45"/>
    <n v="17.594444444444445"/>
    <n v="661.24"/>
    <n v="13"/>
    <n v="58"/>
    <n v="50.864615384615384"/>
    <n v="25.05155172413793"/>
    <m/>
    <n v="-0.55000000000000004"/>
    <m/>
    <n v="19"/>
    <x v="1"/>
    <x v="3"/>
    <s v="2008-19"/>
    <n v="0"/>
    <m/>
  </r>
  <r>
    <n v="33"/>
    <d v="2008-05-09T00:00:00"/>
    <n v="1250.23"/>
    <n v="0"/>
    <n v="0"/>
    <n v="832.05"/>
    <n v="50"/>
    <n v="16.640999999999998"/>
    <n v="418.18"/>
    <n v="10"/>
    <n v="60"/>
    <n v="41.817999999999998"/>
    <n v="20.837166666666668"/>
    <m/>
    <n v="0.25"/>
    <m/>
    <n v="19"/>
    <x v="1"/>
    <x v="4"/>
    <s v="2008-19"/>
    <n v="0"/>
    <m/>
  </r>
  <r>
    <n v="33"/>
    <d v="2008-05-10T00:00:00"/>
    <n v="724.95"/>
    <n v="0"/>
    <n v="0"/>
    <n v="690.3"/>
    <n v="30"/>
    <n v="23.009999999999998"/>
    <n v="34.65"/>
    <n v="1"/>
    <n v="31"/>
    <n v="34.65"/>
    <n v="23.38548387096774"/>
    <m/>
    <n v="0"/>
    <m/>
    <n v="19"/>
    <x v="1"/>
    <x v="5"/>
    <s v="2008-19"/>
    <n v="0"/>
    <m/>
  </r>
  <r>
    <m/>
    <d v="2008-05-11T00:00:00"/>
    <n v="5882.72"/>
    <n v="2237.4699999999998"/>
    <n v="8120.1900000000005"/>
    <m/>
    <n v="204"/>
    <n v="14.296746082621082"/>
    <n v="2441.3200000000002"/>
    <n v="35"/>
    <n v="239"/>
    <n v="55.683828754578741"/>
    <n v="20.560463222811858"/>
    <m/>
    <m/>
    <m/>
    <n v="20"/>
    <x v="1"/>
    <x v="6"/>
    <s v="2008-20"/>
    <n v="0"/>
    <m/>
  </r>
  <r>
    <n v="34"/>
    <d v="2008-05-12T00:00:00"/>
    <n v="479.74"/>
    <n v="0"/>
    <n v="0"/>
    <n v="420.85"/>
    <n v="31"/>
    <n v="13.575806451612904"/>
    <n v="58.8"/>
    <n v="3"/>
    <n v="34"/>
    <n v="19.599999999999998"/>
    <n v="14.107352941176472"/>
    <m/>
    <n v="1.4"/>
    <m/>
    <n v="20"/>
    <x v="1"/>
    <x v="0"/>
    <s v="2008-20"/>
    <n v="0"/>
    <m/>
  </r>
  <r>
    <n v="34"/>
    <d v="2008-05-13T00:00:00"/>
    <n v="643.12"/>
    <n v="0"/>
    <n v="0"/>
    <n v="424.8"/>
    <n v="34"/>
    <n v="12.494117647058824"/>
    <n v="218.32"/>
    <n v="4"/>
    <n v="38"/>
    <n v="54.58"/>
    <n v="16.92421052631579"/>
    <m/>
    <n v="12.05"/>
    <m/>
    <n v="20"/>
    <x v="1"/>
    <x v="1"/>
    <s v="2008-20"/>
    <n v="0"/>
    <m/>
  </r>
  <r>
    <n v="34"/>
    <d v="2008-05-14T00:00:00"/>
    <n v="615.79999999999995"/>
    <n v="0"/>
    <n v="0"/>
    <n v="589.45000000000005"/>
    <n v="36"/>
    <n v="16.373611111111114"/>
    <n v="26.35"/>
    <n v="1"/>
    <n v="37"/>
    <n v="26.35"/>
    <n v="16.643243243243244"/>
    <m/>
    <n v="0.3"/>
    <m/>
    <n v="20"/>
    <x v="1"/>
    <x v="2"/>
    <s v="2008-20"/>
    <n v="0"/>
    <m/>
  </r>
  <r>
    <n v="34"/>
    <d v="2008-05-15T00:00:00"/>
    <n v="1258.71"/>
    <n v="0"/>
    <n v="0"/>
    <n v="680.6"/>
    <n v="50"/>
    <n v="13.612"/>
    <n v="578.11"/>
    <n v="4"/>
    <n v="54"/>
    <n v="144.5275"/>
    <n v="23.309444444444445"/>
    <m/>
    <n v="-13.55"/>
    <m/>
    <n v="20"/>
    <x v="1"/>
    <x v="3"/>
    <s v="2008-20"/>
    <n v="0"/>
    <m/>
  </r>
  <r>
    <n v="34"/>
    <d v="2008-05-16T00:00:00"/>
    <n v="1302.3499999999999"/>
    <n v="0"/>
    <n v="0"/>
    <n v="957.5"/>
    <n v="44"/>
    <n v="21.761363636363637"/>
    <n v="344.85"/>
    <n v="7"/>
    <n v="51"/>
    <n v="49.26428571428572"/>
    <n v="25.536274509803921"/>
    <m/>
    <n v="5.7"/>
    <m/>
    <n v="20"/>
    <x v="1"/>
    <x v="4"/>
    <s v="2008-20"/>
    <n v="0"/>
    <m/>
  </r>
  <r>
    <n v="34"/>
    <d v="2008-05-17T00:00:00"/>
    <n v="837.6"/>
    <n v="0"/>
    <n v="0"/>
    <n v="629.5"/>
    <n v="33"/>
    <n v="19.075757575757574"/>
    <n v="208.1"/>
    <n v="7"/>
    <n v="40"/>
    <n v="29.728571428571428"/>
    <n v="20.94"/>
    <m/>
    <n v="0"/>
    <m/>
    <n v="20"/>
    <x v="1"/>
    <x v="5"/>
    <s v="2008-20"/>
    <n v="0"/>
    <m/>
  </r>
  <r>
    <m/>
    <d v="2008-05-18T00:00:00"/>
    <n v="5137.32"/>
    <n v="1505.77"/>
    <n v="6643.09"/>
    <m/>
    <n v="228"/>
    <n v="16.148776070317343"/>
    <n v="1434.53"/>
    <n v="26"/>
    <n v="254"/>
    <n v="54.008392857142859"/>
    <n v="19.576754277497312"/>
    <m/>
    <m/>
    <m/>
    <n v="21"/>
    <x v="1"/>
    <x v="6"/>
    <s v="2008-21"/>
    <n v="0"/>
    <m/>
  </r>
  <r>
    <n v="35"/>
    <d v="2008-05-19T00:00:00"/>
    <n v="1012.78"/>
    <n v="0"/>
    <n v="0"/>
    <n v="606.04999999999995"/>
    <n v="34"/>
    <n v="17.824999999999999"/>
    <n v="406.73"/>
    <n v="1"/>
    <n v="35"/>
    <n v="406.73"/>
    <n v="28.936571428571426"/>
    <s v="Hattonvale paide back bill"/>
    <m/>
    <m/>
    <n v="21"/>
    <x v="1"/>
    <x v="0"/>
    <s v="2008-21"/>
    <n v="0"/>
    <m/>
  </r>
  <r>
    <n v="35"/>
    <d v="2008-05-20T00:00:00"/>
    <n v="900.08"/>
    <n v="0"/>
    <n v="0"/>
    <n v="763.05"/>
    <n v="47"/>
    <n v="16.235106382978721"/>
    <n v="137.03"/>
    <n v="5"/>
    <n v="52"/>
    <n v="27.405999999999999"/>
    <n v="17.309230769230769"/>
    <m/>
    <m/>
    <m/>
    <n v="21"/>
    <x v="1"/>
    <x v="1"/>
    <s v="2008-21"/>
    <n v="0"/>
    <m/>
  </r>
  <r>
    <n v="35"/>
    <d v="2008-05-21T00:00:00"/>
    <n v="1218.3699999999999"/>
    <n v="0"/>
    <n v="0"/>
    <n v="409.3"/>
    <n v="32"/>
    <n v="12.790625"/>
    <n v="809.07"/>
    <n v="4"/>
    <n v="36"/>
    <n v="202.26750000000001"/>
    <n v="33.843611111111116"/>
    <s v="side of beef 658.80"/>
    <m/>
    <m/>
    <n v="21"/>
    <x v="1"/>
    <x v="2"/>
    <s v="2008-21"/>
    <n v="0"/>
    <m/>
  </r>
  <r>
    <n v="35"/>
    <d v="2008-05-22T00:00:00"/>
    <n v="1078.5999999999999"/>
    <n v="0"/>
    <n v="0"/>
    <n v="589.6"/>
    <n v="41"/>
    <n v="14.380487804878049"/>
    <n v="489"/>
    <n v="3"/>
    <n v="44"/>
    <n v="163"/>
    <n v="24.513636363636362"/>
    <m/>
    <n v="-15.8"/>
    <m/>
    <n v="21"/>
    <x v="1"/>
    <x v="3"/>
    <s v="2008-21"/>
    <n v="0"/>
    <m/>
  </r>
  <r>
    <n v="35"/>
    <d v="2008-05-23T00:00:00"/>
    <n v="1431.57"/>
    <n v="0"/>
    <n v="0"/>
    <n v="784.2"/>
    <n v="45"/>
    <n v="17.426666666666669"/>
    <n v="647.37"/>
    <n v="8"/>
    <n v="53"/>
    <n v="80.921250000000001"/>
    <n v="27.010754716981136"/>
    <m/>
    <n v="0"/>
    <m/>
    <n v="21"/>
    <x v="1"/>
    <x v="4"/>
    <s v="2008-21"/>
    <n v="0"/>
    <m/>
  </r>
  <r>
    <n v="35"/>
    <d v="2008-05-24T00:00:00"/>
    <n v="802.98"/>
    <n v="0"/>
    <n v="0"/>
    <n v="336.45"/>
    <n v="25"/>
    <n v="13.458"/>
    <n v="466.53"/>
    <n v="6"/>
    <n v="31"/>
    <n v="77.754999999999995"/>
    <n v="25.90258064516129"/>
    <m/>
    <n v="-20"/>
    <m/>
    <n v="21"/>
    <x v="1"/>
    <x v="5"/>
    <s v="2008-21"/>
    <n v="0"/>
    <m/>
  </r>
  <r>
    <m/>
    <d v="2008-05-25T00:00:00"/>
    <n v="6444.3799999999992"/>
    <n v="1645.44"/>
    <n v="8089.82"/>
    <m/>
    <n v="224"/>
    <n v="15.352647642420573"/>
    <n v="2955.7299999999996"/>
    <n v="27"/>
    <n v="251"/>
    <n v="159.67995833333333"/>
    <n v="26.252730839115348"/>
    <m/>
    <m/>
    <m/>
    <n v="22"/>
    <x v="1"/>
    <x v="6"/>
    <s v="2008-22"/>
    <n v="0"/>
    <m/>
  </r>
  <r>
    <n v="36"/>
    <d v="2008-05-26T00:00:00"/>
    <n v="499.31"/>
    <n v="0"/>
    <n v="0"/>
    <n v="395.55"/>
    <n v="24"/>
    <n v="16.481249999999999"/>
    <n v="103.76"/>
    <n v="2"/>
    <n v="26"/>
    <n v="51.88"/>
    <n v="19.204230769230769"/>
    <m/>
    <n v="-5.2"/>
    <m/>
    <n v="22"/>
    <x v="1"/>
    <x v="0"/>
    <s v="2008-22"/>
    <n v="0"/>
    <m/>
  </r>
  <r>
    <n v="36"/>
    <d v="2008-05-27T00:00:00"/>
    <n v="661.12"/>
    <n v="0"/>
    <n v="0"/>
    <n v="582.35"/>
    <n v="36"/>
    <n v="16.176388888888891"/>
    <n v="78.77"/>
    <n v="2"/>
    <n v="38"/>
    <n v="39.384999999999998"/>
    <n v="17.397894736842105"/>
    <m/>
    <n v="-0.6"/>
    <m/>
    <n v="22"/>
    <x v="1"/>
    <x v="1"/>
    <s v="2008-22"/>
    <n v="0"/>
    <m/>
  </r>
  <r>
    <n v="36"/>
    <d v="2008-05-28T00:00:00"/>
    <n v="521.39"/>
    <n v="0"/>
    <n v="0"/>
    <n v="468.05"/>
    <n v="35"/>
    <n v="13.372857142857143"/>
    <n v="53.34"/>
    <n v="4"/>
    <n v="39"/>
    <n v="13.335000000000001"/>
    <n v="13.368974358974359"/>
    <m/>
    <n v="-4.45"/>
    <m/>
    <n v="22"/>
    <x v="1"/>
    <x v="2"/>
    <s v="2008-22"/>
    <n v="0"/>
    <m/>
  </r>
  <r>
    <n v="36"/>
    <d v="2008-05-29T00:00:00"/>
    <n v="1770.03"/>
    <n v="0"/>
    <n v="0"/>
    <n v="896.5"/>
    <n v="36"/>
    <n v="24.902777777777779"/>
    <n v="873.53"/>
    <n v="10"/>
    <n v="46"/>
    <n v="87.352999999999994"/>
    <n v="38.478913043478258"/>
    <m/>
    <n v="-10.050000000000001"/>
    <m/>
    <n v="22"/>
    <x v="1"/>
    <x v="3"/>
    <s v="2008-22"/>
    <n v="0"/>
    <m/>
  </r>
  <r>
    <n v="36"/>
    <d v="2008-05-30T00:00:00"/>
    <n v="1665.54"/>
    <n v="0"/>
    <n v="0"/>
    <n v="1284.5999999999999"/>
    <n v="53"/>
    <n v="24.237735849056602"/>
    <n v="380.94"/>
    <n v="7"/>
    <n v="60"/>
    <n v="54.42"/>
    <n v="27.759"/>
    <m/>
    <n v="-5.4"/>
    <m/>
    <n v="22"/>
    <x v="1"/>
    <x v="4"/>
    <s v="2008-22"/>
    <n v="0"/>
    <m/>
  </r>
  <r>
    <n v="36"/>
    <d v="2008-05-31T00:00:00"/>
    <n v="792.47"/>
    <n v="0"/>
    <n v="0"/>
    <n v="486.5"/>
    <n v="22"/>
    <n v="22.113636363636363"/>
    <n v="305.97000000000003"/>
    <n v="6"/>
    <n v="28"/>
    <n v="50.995000000000005"/>
    <n v="28.302500000000002"/>
    <m/>
    <n v="6.35"/>
    <m/>
    <n v="22"/>
    <x v="1"/>
    <x v="5"/>
    <s v="2008-22"/>
    <n v="0"/>
    <m/>
  </r>
  <r>
    <m/>
    <d v="2008-06-01T00:00:00"/>
    <n v="5909.8600000000006"/>
    <n v="1851.11"/>
    <n v="7760.97"/>
    <m/>
    <n v="206"/>
    <n v="19.547441003702797"/>
    <n v="1796.3100000000002"/>
    <n v="31"/>
    <n v="237"/>
    <n v="49.56133333333333"/>
    <n v="24.085252151420917"/>
    <m/>
    <m/>
    <m/>
    <n v="23"/>
    <x v="1"/>
    <x v="6"/>
    <s v="2008-23"/>
    <n v="0"/>
    <m/>
  </r>
  <r>
    <n v="37"/>
    <d v="2008-06-02T00:00:00"/>
    <n v="453.71"/>
    <n v="0"/>
    <n v="0"/>
    <n v="398.1"/>
    <n v="37"/>
    <n v="10.75945945945946"/>
    <n v="55.61"/>
    <n v="3"/>
    <n v="40"/>
    <n v="18.536666666666665"/>
    <n v="11.342750000000001"/>
    <m/>
    <n v="0"/>
    <m/>
    <n v="23"/>
    <x v="1"/>
    <x v="0"/>
    <s v="2008-23"/>
    <n v="0"/>
    <m/>
  </r>
  <r>
    <n v="37"/>
    <d v="2008-06-03T00:00:00"/>
    <n v="1041.01"/>
    <n v="0"/>
    <n v="0"/>
    <n v="1003.45"/>
    <n v="35"/>
    <n v="28.67"/>
    <n v="37.56"/>
    <n v="1"/>
    <n v="36"/>
    <n v="37.56"/>
    <n v="28.916944444444443"/>
    <m/>
    <n v="2"/>
    <m/>
    <n v="23"/>
    <x v="1"/>
    <x v="1"/>
    <s v="2008-23"/>
    <n v="0"/>
    <m/>
  </r>
  <r>
    <n v="37"/>
    <d v="2008-06-04T00:00:00"/>
    <n v="662.69"/>
    <n v="0"/>
    <n v="0"/>
    <n v="424.5"/>
    <n v="35"/>
    <n v="12.128571428571428"/>
    <n v="238.19"/>
    <n v="7"/>
    <n v="42"/>
    <n v="34.027142857142856"/>
    <n v="15.778333333333334"/>
    <m/>
    <n v="-17.8"/>
    <m/>
    <n v="23"/>
    <x v="1"/>
    <x v="2"/>
    <s v="2008-23"/>
    <n v="0"/>
    <m/>
  </r>
  <r>
    <n v="37"/>
    <d v="2008-06-05T00:00:00"/>
    <n v="1131.8499999999999"/>
    <n v="0"/>
    <n v="0"/>
    <n v="473.9"/>
    <n v="38"/>
    <n v="12.471052631578948"/>
    <n v="657.95"/>
    <n v="5"/>
    <n v="43"/>
    <n v="131.59"/>
    <n v="26.32209302325581"/>
    <m/>
    <m/>
    <m/>
    <n v="23"/>
    <x v="1"/>
    <x v="3"/>
    <s v="2008-23"/>
    <n v="0"/>
    <m/>
  </r>
  <r>
    <n v="37"/>
    <d v="2008-06-06T00:00:00"/>
    <n v="1009.89"/>
    <n v="0"/>
    <n v="0"/>
    <n v="876.95"/>
    <n v="48"/>
    <n v="18.269791666666666"/>
    <n v="132.94"/>
    <n v="5"/>
    <n v="53"/>
    <n v="26.588000000000001"/>
    <n v="19.054528301886794"/>
    <m/>
    <m/>
    <m/>
    <n v="23"/>
    <x v="1"/>
    <x v="4"/>
    <s v="2008-23"/>
    <n v="0"/>
    <m/>
  </r>
  <r>
    <n v="37"/>
    <d v="2008-06-07T00:00:00"/>
    <n v="568.23"/>
    <n v="0"/>
    <n v="0"/>
    <n v="393.15"/>
    <n v="26"/>
    <n v="15.121153846153845"/>
    <n v="175.08"/>
    <n v="4"/>
    <n v="30"/>
    <n v="43.77"/>
    <n v="18.940999999999999"/>
    <m/>
    <m/>
    <m/>
    <n v="23"/>
    <x v="1"/>
    <x v="5"/>
    <s v="2008-23"/>
    <n v="0"/>
    <m/>
  </r>
  <r>
    <m/>
    <d v="2008-06-08T00:00:00"/>
    <n v="4867.3799999999992"/>
    <n v="2519.23"/>
    <n v="7386.6099999999988"/>
    <m/>
    <n v="219"/>
    <n v="16.236671505405059"/>
    <n v="1297.33"/>
    <n v="25"/>
    <n v="244"/>
    <n v="48.67863492063492"/>
    <n v="20.05927485048673"/>
    <m/>
    <m/>
    <m/>
    <n v="24"/>
    <x v="1"/>
    <x v="6"/>
    <s v="2008-24"/>
    <n v="0"/>
    <m/>
  </r>
  <r>
    <n v="38"/>
    <d v="2008-06-09T00:00:00"/>
    <n v="0"/>
    <n v="0"/>
    <n v="0"/>
    <n v="0"/>
    <n v="0"/>
    <n v="0"/>
    <n v="0"/>
    <n v="0"/>
    <n v="0"/>
    <n v="0"/>
    <n v="0"/>
    <m/>
    <m/>
    <m/>
    <n v="24"/>
    <x v="1"/>
    <x v="0"/>
    <s v="2008-24"/>
    <n v="0"/>
    <m/>
  </r>
  <r>
    <n v="38"/>
    <d v="2008-06-10T00:00:00"/>
    <n v="933.77"/>
    <n v="0"/>
    <n v="0"/>
    <n v="892.35"/>
    <n v="46"/>
    <n v="19.398913043478263"/>
    <n v="41.42"/>
    <n v="3"/>
    <n v="49"/>
    <n v="13.806666666666667"/>
    <n v="19.056530612244899"/>
    <m/>
    <m/>
    <m/>
    <n v="24"/>
    <x v="1"/>
    <x v="1"/>
    <s v="2008-24"/>
    <n v="0"/>
    <m/>
  </r>
  <r>
    <n v="38"/>
    <d v="2008-06-11T00:00:00"/>
    <n v="397.88"/>
    <n v="0"/>
    <n v="0"/>
    <n v="380.05"/>
    <n v="34"/>
    <n v="11.177941176470588"/>
    <n v="17.829999999999998"/>
    <n v="1"/>
    <n v="35"/>
    <n v="17.829999999999998"/>
    <n v="11.368"/>
    <m/>
    <m/>
    <m/>
    <n v="24"/>
    <x v="1"/>
    <x v="2"/>
    <s v="2008-24"/>
    <n v="0"/>
    <m/>
  </r>
  <r>
    <n v="38"/>
    <d v="2008-06-12T00:00:00"/>
    <n v="780.82"/>
    <n v="0"/>
    <n v="0"/>
    <n v="623.65"/>
    <n v="34"/>
    <n v="18.34264705882353"/>
    <n v="167.17"/>
    <n v="4"/>
    <n v="38"/>
    <n v="41.792499999999997"/>
    <n v="20.811052631578946"/>
    <m/>
    <n v="-6.05"/>
    <m/>
    <n v="24"/>
    <x v="1"/>
    <x v="3"/>
    <s v="2008-24"/>
    <n v="0"/>
    <m/>
  </r>
  <r>
    <n v="38"/>
    <d v="2008-06-13T00:00:00"/>
    <n v="1108.55"/>
    <n v="0"/>
    <n v="0"/>
    <n v="784.6"/>
    <n v="54"/>
    <n v="14.52962962962963"/>
    <n v="323.95"/>
    <n v="7"/>
    <n v="61"/>
    <n v="46.278571428571425"/>
    <n v="18.172950819672131"/>
    <m/>
    <n v="0"/>
    <m/>
    <n v="24"/>
    <x v="1"/>
    <x v="4"/>
    <s v="2008-24"/>
    <n v="0"/>
    <m/>
  </r>
  <r>
    <n v="38"/>
    <d v="2008-06-14T00:00:00"/>
    <n v="2176.7199999999998"/>
    <n v="0"/>
    <n v="0"/>
    <n v="513.1"/>
    <n v="30"/>
    <n v="17.103333333333335"/>
    <n v="1663.62"/>
    <n v="7"/>
    <n v="37"/>
    <n v="237.66"/>
    <n v="58.830270270270262"/>
    <s v="Bakery, Hattonvale"/>
    <n v="0"/>
    <m/>
    <n v="24"/>
    <x v="1"/>
    <x v="5"/>
    <s v="2008-24"/>
    <n v="0"/>
    <m/>
  </r>
  <r>
    <m/>
    <d v="2008-06-15T00:00:00"/>
    <n v="5397.74"/>
    <n v="1703.29"/>
    <n v="7101.03"/>
    <m/>
    <n v="198"/>
    <n v="13.425410706955892"/>
    <n v="2213.9899999999998"/>
    <n v="22"/>
    <n v="220"/>
    <n v="59.561289682539687"/>
    <n v="21.373134055627705"/>
    <m/>
    <m/>
    <m/>
    <n v="25"/>
    <x v="1"/>
    <x v="6"/>
    <s v="2008-25"/>
    <n v="0"/>
    <m/>
  </r>
  <r>
    <n v="39"/>
    <d v="2008-06-16T00:00:00"/>
    <n v="484.44"/>
    <n v="0"/>
    <n v="0"/>
    <n v="425.35"/>
    <n v="35"/>
    <n v="12.152857142857144"/>
    <n v="59.09"/>
    <n v="2"/>
    <n v="37"/>
    <n v="29.545000000000002"/>
    <n v="13.092972972972975"/>
    <m/>
    <n v="-20"/>
    <m/>
    <n v="25"/>
    <x v="1"/>
    <x v="0"/>
    <s v="2008-25"/>
    <n v="0"/>
    <m/>
  </r>
  <r>
    <n v="39"/>
    <d v="2008-06-17T00:00:00"/>
    <n v="495.39"/>
    <n v="0"/>
    <n v="0"/>
    <n v="414.05"/>
    <n v="34"/>
    <n v="12.177941176470588"/>
    <n v="81.34"/>
    <n v="5"/>
    <n v="39"/>
    <n v="16.268000000000001"/>
    <n v="12.702307692307691"/>
    <m/>
    <n v="-0.05"/>
    <m/>
    <n v="25"/>
    <x v="1"/>
    <x v="1"/>
    <s v="2008-25"/>
    <n v="0"/>
    <m/>
  </r>
  <r>
    <n v="39"/>
    <d v="2008-06-18T00:00:00"/>
    <n v="862.23"/>
    <n v="0"/>
    <n v="0"/>
    <n v="709.85"/>
    <n v="39"/>
    <n v="18.201282051282053"/>
    <n v="152.38"/>
    <n v="5"/>
    <n v="44"/>
    <n v="30.475999999999999"/>
    <n v="19.596136363636365"/>
    <m/>
    <n v="-2.0499999999999998"/>
    <m/>
    <n v="25"/>
    <x v="1"/>
    <x v="2"/>
    <s v="2008-25"/>
    <n v="0"/>
    <m/>
  </r>
  <r>
    <n v="39"/>
    <d v="2008-06-19T00:00:00"/>
    <n v="657.27"/>
    <n v="0"/>
    <n v="0"/>
    <n v="549.4"/>
    <n v="33"/>
    <n v="16.648484848484848"/>
    <n v="107.86"/>
    <n v="5"/>
    <n v="38"/>
    <n v="21.571999999999999"/>
    <n v="17.296315789473685"/>
    <m/>
    <n v="0.05"/>
    <m/>
    <n v="25"/>
    <x v="1"/>
    <x v="3"/>
    <s v="2008-25"/>
    <n v="0"/>
    <m/>
  </r>
  <r>
    <n v="39"/>
    <d v="2008-06-20T00:00:00"/>
    <n v="1253.1400000000001"/>
    <n v="0"/>
    <n v="0"/>
    <n v="770.72"/>
    <n v="46"/>
    <n v="16.754782608695653"/>
    <n v="482.42"/>
    <n v="5"/>
    <n v="51"/>
    <n v="96.484000000000009"/>
    <n v="24.57137254901961"/>
    <s v="Plus Exchange paid $549.08 cash not listed in takings"/>
    <n v="-0.65"/>
    <m/>
    <n v="25"/>
    <x v="1"/>
    <x v="4"/>
    <s v="2008-25"/>
    <n v="0"/>
    <m/>
  </r>
  <r>
    <n v="39"/>
    <d v="2008-06-21T00:00:00"/>
    <n v="618.09"/>
    <n v="0"/>
    <n v="0"/>
    <n v="446.1"/>
    <n v="25"/>
    <n v="17.844000000000001"/>
    <n v="171.99"/>
    <n v="4"/>
    <n v="29"/>
    <n v="42.997500000000002"/>
    <n v="21.313448275862068"/>
    <m/>
    <n v="0"/>
    <m/>
    <n v="25"/>
    <x v="1"/>
    <x v="5"/>
    <s v="2008-25"/>
    <n v="0"/>
    <m/>
  </r>
  <r>
    <m/>
    <d v="2008-06-22T00:00:00"/>
    <n v="4370.5600000000004"/>
    <n v="1995.1"/>
    <n v="6365.66"/>
    <m/>
    <n v="212"/>
    <n v="15.629891304631718"/>
    <n v="1055.08"/>
    <n v="26"/>
    <n v="238"/>
    <n v="39.557083333333338"/>
    <n v="18.095425607212068"/>
    <m/>
    <m/>
    <m/>
    <n v="26"/>
    <x v="1"/>
    <x v="6"/>
    <s v="2008-26"/>
    <n v="0"/>
    <m/>
  </r>
  <r>
    <n v="40"/>
    <d v="2008-06-23T00:00:00"/>
    <n v="645.01"/>
    <n v="0"/>
    <n v="0"/>
    <n v="543.79999999999995"/>
    <n v="37"/>
    <n v="14.697297297297297"/>
    <n v="101.21"/>
    <n v="3"/>
    <n v="40"/>
    <n v="33.736666666666665"/>
    <n v="16.125250000000001"/>
    <m/>
    <n v="-32.200000000000003"/>
    <m/>
    <n v="26"/>
    <x v="1"/>
    <x v="0"/>
    <s v="2008-26"/>
    <n v="0"/>
    <m/>
  </r>
  <r>
    <n v="40"/>
    <d v="2008-06-24T00:00:00"/>
    <n v="1259.6199999999999"/>
    <n v="0"/>
    <n v="0"/>
    <n v="625.6"/>
    <n v="44"/>
    <n v="14.218181818181819"/>
    <n v="634.02"/>
    <n v="8"/>
    <n v="52"/>
    <n v="79.252499999999998"/>
    <n v="24.223461538461535"/>
    <m/>
    <n v="0.15"/>
    <m/>
    <n v="26"/>
    <x v="1"/>
    <x v="1"/>
    <s v="2008-26"/>
    <n v="0"/>
    <m/>
  </r>
  <r>
    <n v="40"/>
    <d v="2008-06-25T00:00:00"/>
    <n v="402.69"/>
    <n v="0"/>
    <n v="0"/>
    <n v="328.3"/>
    <n v="32"/>
    <n v="10.259375"/>
    <n v="74.39"/>
    <n v="2"/>
    <n v="34"/>
    <n v="37.195"/>
    <n v="11.843823529411765"/>
    <m/>
    <n v="11.3"/>
    <m/>
    <n v="26"/>
    <x v="1"/>
    <x v="2"/>
    <s v="2008-26"/>
    <n v="0"/>
    <m/>
  </r>
  <r>
    <n v="40"/>
    <d v="2008-06-26T00:00:00"/>
    <n v="1075.3399999999999"/>
    <n v="0"/>
    <n v="0"/>
    <n v="831.6"/>
    <n v="45"/>
    <n v="18.48"/>
    <n v="243.74"/>
    <n v="7"/>
    <n v="52"/>
    <n v="34.82"/>
    <n v="20.679615384615389"/>
    <m/>
    <n v="1.6"/>
    <m/>
    <n v="26"/>
    <x v="1"/>
    <x v="3"/>
    <s v="2008-26"/>
    <n v="0"/>
    <m/>
  </r>
  <r>
    <n v="40"/>
    <d v="2008-06-27T00:00:00"/>
    <n v="1949.71"/>
    <n v="0"/>
    <n v="0"/>
    <n v="1424.1"/>
    <n v="51"/>
    <n v="27.923529411764704"/>
    <n v="525.61"/>
    <n v="7"/>
    <n v="58"/>
    <n v="75.087142857142865"/>
    <n v="33.615689655172417"/>
    <m/>
    <n v="-40.049999999999997"/>
    <m/>
    <n v="26"/>
    <x v="1"/>
    <x v="4"/>
    <s v="2008-26"/>
    <n v="0"/>
    <m/>
  </r>
  <r>
    <n v="40"/>
    <d v="2008-06-28T00:00:00"/>
    <n v="1006.24"/>
    <n v="0"/>
    <n v="0"/>
    <n v="825.95"/>
    <n v="41"/>
    <n v="20.145121951219512"/>
    <n v="180.29"/>
    <n v="5"/>
    <n v="46"/>
    <n v="36.058"/>
    <n v="21.874782608695654"/>
    <m/>
    <n v="0"/>
    <m/>
    <n v="26"/>
    <x v="1"/>
    <x v="5"/>
    <s v="2008-26"/>
    <n v="0"/>
    <m/>
  </r>
  <r>
    <m/>
    <d v="2008-06-29T00:00:00"/>
    <n v="6338.61"/>
    <n v="1027.95"/>
    <n v="7366.5599999999995"/>
    <m/>
    <n v="250"/>
    <n v="17.620584246410555"/>
    <n v="1759.2600000000002"/>
    <n v="32"/>
    <n v="282"/>
    <n v="49.358218253968253"/>
    <n v="21.393770452726127"/>
    <m/>
    <m/>
    <m/>
    <n v="27"/>
    <x v="1"/>
    <x v="6"/>
    <s v="2008-27"/>
    <n v="0"/>
    <m/>
  </r>
  <r>
    <n v="41"/>
    <d v="2008-06-30T00:00:00"/>
    <n v="1098.71"/>
    <n v="0"/>
    <n v="0"/>
    <n v="785.3"/>
    <n v="37"/>
    <n v="21.224324324324321"/>
    <n v="313.41000000000003"/>
    <n v="6"/>
    <n v="43"/>
    <n v="52.235000000000007"/>
    <n v="25.551395348837211"/>
    <m/>
    <n v="-46.59"/>
    <m/>
    <n v="27"/>
    <x v="1"/>
    <x v="0"/>
    <s v="2008-27"/>
    <n v="0"/>
    <m/>
  </r>
  <r>
    <n v="41"/>
    <d v="2008-07-01T00:00:00"/>
    <n v="1079.55"/>
    <n v="0"/>
    <n v="0"/>
    <n v="576"/>
    <n v="41"/>
    <n v="14.048780487804878"/>
    <n v="503.55"/>
    <n v="10"/>
    <n v="51"/>
    <n v="50.355000000000004"/>
    <n v="21.16764705882353"/>
    <m/>
    <n v="13"/>
    <m/>
    <n v="27"/>
    <x v="1"/>
    <x v="1"/>
    <s v="2008-27"/>
    <n v="0"/>
    <m/>
  </r>
  <r>
    <n v="41"/>
    <d v="2008-07-02T00:00:00"/>
    <n v="469.1"/>
    <n v="0"/>
    <n v="0"/>
    <n v="424.95"/>
    <n v="39"/>
    <n v="10.896153846153846"/>
    <n v="44.15"/>
    <n v="2"/>
    <n v="41"/>
    <n v="22.074999999999999"/>
    <n v="11.441463414634146"/>
    <m/>
    <n v="2.5"/>
    <m/>
    <n v="27"/>
    <x v="1"/>
    <x v="2"/>
    <s v="2008-27"/>
    <n v="0"/>
    <m/>
  </r>
  <r>
    <n v="41"/>
    <d v="2008-07-03T00:00:00"/>
    <n v="725.9"/>
    <n v="0"/>
    <n v="0"/>
    <n v="634.54999999999995"/>
    <n v="39"/>
    <n v="16.27051282051282"/>
    <n v="91.35"/>
    <n v="4"/>
    <n v="43"/>
    <n v="22.837499999999999"/>
    <n v="16.881395348837209"/>
    <m/>
    <n v="-18.8"/>
    <m/>
    <n v="27"/>
    <x v="1"/>
    <x v="3"/>
    <s v="2008-27"/>
    <n v="0"/>
    <m/>
  </r>
  <r>
    <n v="41"/>
    <d v="2008-07-04T00:00:00"/>
    <n v="1447"/>
    <n v="0"/>
    <n v="0"/>
    <n v="1373.5"/>
    <n v="57"/>
    <n v="24.096491228070175"/>
    <n v="73.5"/>
    <n v="2"/>
    <n v="59"/>
    <n v="36.75"/>
    <n v="24.525423728813561"/>
    <m/>
    <n v="2.4500000000000002"/>
    <m/>
    <n v="27"/>
    <x v="1"/>
    <x v="4"/>
    <s v="2008-27"/>
    <n v="0"/>
    <m/>
  </r>
  <r>
    <n v="41"/>
    <d v="2008-07-05T00:00:00"/>
    <n v="925.25"/>
    <n v="0"/>
    <n v="0"/>
    <n v="617.70000000000005"/>
    <n v="32"/>
    <n v="19.303125000000001"/>
    <n v="307.55"/>
    <n v="8"/>
    <n v="40"/>
    <n v="38.443750000000001"/>
    <n v="23.131250000000001"/>
    <m/>
    <n v="0"/>
    <m/>
    <n v="27"/>
    <x v="1"/>
    <x v="5"/>
    <s v="2008-27"/>
    <n v="0"/>
    <m/>
  </r>
  <r>
    <m/>
    <d v="2008-07-06T00:00:00"/>
    <n v="5745.51"/>
    <n v="1514.55"/>
    <n v="7260.06"/>
    <m/>
    <n v="245"/>
    <n v="17.639897951144338"/>
    <n v="1333.51"/>
    <n v="32"/>
    <n v="277"/>
    <n v="37.116041666666668"/>
    <n v="20.449762483324275"/>
    <m/>
    <m/>
    <m/>
    <n v="28"/>
    <x v="1"/>
    <x v="6"/>
    <s v="2008-28"/>
    <n v="0"/>
    <m/>
  </r>
  <r>
    <n v="42"/>
    <d v="2008-07-07T00:00:00"/>
    <n v="1771.41"/>
    <n v="0"/>
    <n v="0"/>
    <n v="892.5"/>
    <n v="49"/>
    <n v="18.214285714285715"/>
    <n v="878.91"/>
    <n v="7"/>
    <n v="56"/>
    <n v="125.55857142857143"/>
    <n v="31.632321428571426"/>
    <m/>
    <n v="2"/>
    <m/>
    <n v="28"/>
    <x v="1"/>
    <x v="0"/>
    <s v="2008-28"/>
    <n v="0"/>
    <m/>
  </r>
  <r>
    <n v="42"/>
    <d v="2008-07-08T00:00:00"/>
    <n v="576.77"/>
    <n v="0"/>
    <n v="0"/>
    <n v="510.2"/>
    <n v="39"/>
    <n v="13.082051282051282"/>
    <n v="66.569999999999993"/>
    <n v="2"/>
    <n v="41"/>
    <n v="33.284999999999997"/>
    <n v="14.067560975609755"/>
    <m/>
    <n v="0"/>
    <m/>
    <n v="28"/>
    <x v="1"/>
    <x v="1"/>
    <s v="2008-28"/>
    <n v="0"/>
    <m/>
  </r>
  <r>
    <n v="42"/>
    <d v="2008-07-09T00:00:00"/>
    <n v="875.68"/>
    <n v="0"/>
    <n v="0"/>
    <n v="773.65"/>
    <n v="42"/>
    <n v="18.420238095238094"/>
    <n v="102.03"/>
    <n v="3"/>
    <n v="45"/>
    <n v="34.01"/>
    <n v="19.459555555555553"/>
    <m/>
    <n v="0"/>
    <m/>
    <n v="28"/>
    <x v="1"/>
    <x v="2"/>
    <s v="2008-28"/>
    <n v="0"/>
    <m/>
  </r>
  <r>
    <n v="42"/>
    <d v="2008-07-10T00:00:00"/>
    <n v="558.28"/>
    <n v="0"/>
    <n v="0"/>
    <n v="494.25"/>
    <n v="29"/>
    <n v="17.043103448275861"/>
    <n v="64.03"/>
    <n v="2"/>
    <n v="31"/>
    <n v="32.015000000000001"/>
    <n v="18.009032258064515"/>
    <m/>
    <n v="0"/>
    <m/>
    <n v="28"/>
    <x v="1"/>
    <x v="3"/>
    <s v="2008-28"/>
    <n v="0"/>
    <m/>
  </r>
  <r>
    <n v="42"/>
    <d v="2008-07-11T00:00:00"/>
    <n v="1542.35"/>
    <n v="0"/>
    <n v="0"/>
    <n v="1177.5999999999999"/>
    <n v="54"/>
    <n v="21.807407407407407"/>
    <n v="364.75"/>
    <n v="5"/>
    <n v="59"/>
    <n v="72.95"/>
    <n v="26.141525423728812"/>
    <m/>
    <n v="-33.65"/>
    <m/>
    <n v="28"/>
    <x v="1"/>
    <x v="4"/>
    <s v="2008-28"/>
    <n v="0"/>
    <m/>
  </r>
  <r>
    <n v="42"/>
    <d v="2008-07-12T00:00:00"/>
    <n v="657.2"/>
    <n v="0"/>
    <n v="0"/>
    <n v="402.65"/>
    <n v="21"/>
    <n v="19.173809523809524"/>
    <n v="254.55"/>
    <n v="5"/>
    <n v="26"/>
    <n v="50.910000000000004"/>
    <n v="25.276923076923079"/>
    <m/>
    <n v="1"/>
    <m/>
    <n v="28"/>
    <x v="1"/>
    <x v="5"/>
    <s v="2008-28"/>
    <n v="0"/>
    <m/>
  </r>
  <r>
    <m/>
    <d v="2008-07-13T00:00:00"/>
    <n v="5981.69"/>
    <n v="2000.04"/>
    <n v="7981.73"/>
    <m/>
    <n v="234"/>
    <n v="17.956815911844647"/>
    <n v="1730.84"/>
    <n v="24"/>
    <n v="258"/>
    <n v="58.121428571428567"/>
    <n v="22.431153119742191"/>
    <m/>
    <n v="-30.65"/>
    <m/>
    <n v="29"/>
    <x v="1"/>
    <x v="6"/>
    <s v="2008-29"/>
    <n v="0"/>
    <m/>
  </r>
  <r>
    <n v="43"/>
    <d v="2008-07-14T00:00:00"/>
    <n v="736.37"/>
    <n v="0"/>
    <n v="0"/>
    <n v="608.4"/>
    <n v="40"/>
    <n v="15.209999999999999"/>
    <n v="127.97"/>
    <n v="3"/>
    <n v="43"/>
    <n v="42.656666666666666"/>
    <n v="17.124883720930232"/>
    <m/>
    <m/>
    <m/>
    <n v="29"/>
    <x v="1"/>
    <x v="0"/>
    <s v="2008-29"/>
    <n v="0"/>
    <m/>
  </r>
  <r>
    <n v="43"/>
    <d v="2008-07-15T00:00:00"/>
    <n v="516.07000000000005"/>
    <n v="0"/>
    <n v="0"/>
    <n v="420.85"/>
    <n v="34"/>
    <n v="12.377941176470589"/>
    <n v="95.22"/>
    <n v="3"/>
    <n v="37"/>
    <n v="31.74"/>
    <n v="13.94783783783784"/>
    <m/>
    <n v="4.05"/>
    <m/>
    <n v="29"/>
    <x v="1"/>
    <x v="1"/>
    <s v="2008-29"/>
    <n v="0"/>
    <m/>
  </r>
  <r>
    <n v="43"/>
    <d v="2008-07-16T00:00:00"/>
    <n v="930.84"/>
    <n v="0"/>
    <n v="0"/>
    <n v="608.35"/>
    <n v="42"/>
    <n v="14.484523809523811"/>
    <n v="322.49"/>
    <n v="4"/>
    <n v="46"/>
    <n v="80.622500000000002"/>
    <n v="20.235652173913046"/>
    <m/>
    <n v="-1.4"/>
    <m/>
    <n v="29"/>
    <x v="1"/>
    <x v="2"/>
    <s v="2008-29"/>
    <n v="0"/>
    <m/>
  </r>
  <r>
    <n v="43"/>
    <d v="2008-07-17T00:00:00"/>
    <n v="719.48"/>
    <n v="0"/>
    <n v="0"/>
    <n v="578.5"/>
    <n v="43"/>
    <n v="13.453488372093023"/>
    <n v="140.97999999999999"/>
    <n v="2"/>
    <n v="45"/>
    <n v="70.489999999999995"/>
    <n v="15.988444444444445"/>
    <m/>
    <n v="-9.1"/>
    <m/>
    <n v="29"/>
    <x v="1"/>
    <x v="3"/>
    <s v="2008-29"/>
    <n v="0"/>
    <m/>
  </r>
  <r>
    <n v="43"/>
    <d v="2008-07-18T00:00:00"/>
    <n v="968.65"/>
    <n v="0"/>
    <n v="0"/>
    <n v="864.6"/>
    <n v="48"/>
    <n v="18.012499999999999"/>
    <n v="104.35"/>
    <n v="3"/>
    <n v="51"/>
    <n v="34.783333333333331"/>
    <n v="18.999019607843138"/>
    <m/>
    <m/>
    <m/>
    <n v="29"/>
    <x v="1"/>
    <x v="4"/>
    <s v="2008-29"/>
    <n v="0"/>
    <m/>
  </r>
  <r>
    <n v="43"/>
    <d v="2008-07-19T00:00:00"/>
    <n v="748.23"/>
    <n v="0"/>
    <n v="0"/>
    <n v="407.15"/>
    <n v="31"/>
    <n v="13.133870967741935"/>
    <n v="341.08"/>
    <n v="6"/>
    <n v="37"/>
    <n v="56.846666666666664"/>
    <n v="20.222432432432434"/>
    <m/>
    <n v="4.55"/>
    <m/>
    <n v="29"/>
    <x v="1"/>
    <x v="5"/>
    <s v="2008-29"/>
    <n v="0"/>
    <m/>
  </r>
  <r>
    <m/>
    <d v="2008-07-20T00:00:00"/>
    <n v="4619.6400000000003"/>
    <n v="1655.25"/>
    <n v="6274.89"/>
    <m/>
    <n v="238"/>
    <n v="14.445387387638226"/>
    <n v="1132.0900000000001"/>
    <n v="21"/>
    <n v="259"/>
    <n v="52.856527777777785"/>
    <n v="17.753045036233519"/>
    <m/>
    <m/>
    <m/>
    <n v="30"/>
    <x v="1"/>
    <x v="6"/>
    <s v="2008-30"/>
    <n v="0"/>
    <m/>
  </r>
  <r>
    <n v="44"/>
    <d v="2008-07-21T00:00:00"/>
    <n v="775.3"/>
    <n v="0"/>
    <n v="0"/>
    <n v="597.04999999999995"/>
    <n v="39"/>
    <n v="15.308974358974357"/>
    <n v="178.25"/>
    <n v="3"/>
    <n v="42"/>
    <n v="59.416666666666664"/>
    <n v="18.459523809523809"/>
    <m/>
    <n v="0.15"/>
    <m/>
    <n v="30"/>
    <x v="1"/>
    <x v="0"/>
    <s v="2008-30"/>
    <n v="0"/>
    <m/>
  </r>
  <r>
    <n v="44"/>
    <d v="2008-07-22T00:00:00"/>
    <n v="666.34"/>
    <n v="0"/>
    <n v="0"/>
    <n v="591.6"/>
    <n v="36"/>
    <n v="16.433333333333334"/>
    <n v="74.739999999999995"/>
    <n v="3"/>
    <n v="39"/>
    <n v="24.91333333333333"/>
    <n v="17.085641025641028"/>
    <m/>
    <n v="0"/>
    <m/>
    <n v="30"/>
    <x v="1"/>
    <x v="1"/>
    <s v="2008-30"/>
    <n v="0"/>
    <m/>
  </r>
  <r>
    <n v="44"/>
    <d v="2008-07-23T00:00:00"/>
    <n v="657.74"/>
    <n v="0"/>
    <n v="0"/>
    <n v="577.85"/>
    <n v="45"/>
    <n v="12.841111111111111"/>
    <n v="79.89"/>
    <n v="3"/>
    <n v="48"/>
    <n v="26.63"/>
    <n v="13.702916666666667"/>
    <m/>
    <n v="5.05"/>
    <m/>
    <n v="30"/>
    <x v="1"/>
    <x v="2"/>
    <s v="2008-30"/>
    <n v="0"/>
    <m/>
  </r>
  <r>
    <n v="44"/>
    <d v="2008-07-24T00:00:00"/>
    <n v="2907.65"/>
    <n v="0"/>
    <n v="0"/>
    <n v="942.25"/>
    <n v="55"/>
    <n v="17.131818181818183"/>
    <n v="1965.4"/>
    <n v="8"/>
    <n v="63"/>
    <n v="245.67500000000001"/>
    <n v="46.153174603174605"/>
    <s v="bakery"/>
    <n v="0.45"/>
    <s v="Bakery $1713 and Laidley Hotel May account $1097"/>
    <n v="30"/>
    <x v="1"/>
    <x v="3"/>
    <s v="2008-30"/>
    <n v="0"/>
    <m/>
  </r>
  <r>
    <n v="44"/>
    <d v="2008-07-25T00:00:00"/>
    <n v="1340.52"/>
    <n v="0"/>
    <n v="0"/>
    <n v="950.15"/>
    <n v="55"/>
    <n v="17.275454545454544"/>
    <n v="390.37"/>
    <n v="8"/>
    <n v="63"/>
    <n v="48.796250000000001"/>
    <n v="21.278095238095236"/>
    <m/>
    <n v="-0.05"/>
    <s v="Laidley Hotel paid June account"/>
    <n v="30"/>
    <x v="1"/>
    <x v="4"/>
    <s v="2008-30"/>
    <n v="0"/>
    <m/>
  </r>
  <r>
    <n v="44"/>
    <d v="2008-07-26T00:00:00"/>
    <n v="799.86"/>
    <n v="0"/>
    <n v="0"/>
    <n v="528.5"/>
    <n v="24"/>
    <n v="22.020833333333332"/>
    <n v="271.36"/>
    <n v="6"/>
    <n v="30"/>
    <n v="45.226666666666667"/>
    <n v="26.661999999999999"/>
    <m/>
    <n v="0"/>
    <m/>
    <n v="30"/>
    <x v="1"/>
    <x v="5"/>
    <s v="2008-30"/>
    <n v="0"/>
    <m/>
  </r>
  <r>
    <m/>
    <d v="2008-07-27T00:00:00"/>
    <n v="7147.4100000000008"/>
    <n v="1908.35"/>
    <n v="9055.76"/>
    <m/>
    <n v="254"/>
    <n v="16.835254144004143"/>
    <n v="2960.01"/>
    <n v="31"/>
    <n v="285"/>
    <n v="75.109652777777782"/>
    <n v="23.890225223850223"/>
    <m/>
    <m/>
    <m/>
    <n v="31"/>
    <x v="1"/>
    <x v="6"/>
    <s v="2008-31"/>
    <n v="0"/>
    <m/>
  </r>
  <r>
    <n v="45"/>
    <d v="2008-07-28T00:00:00"/>
    <n v="748.57"/>
    <n v="0"/>
    <n v="0"/>
    <n v="639.45000000000005"/>
    <n v="42"/>
    <n v="15.225000000000001"/>
    <n v="109.12"/>
    <n v="5"/>
    <n v="47"/>
    <n v="21.824000000000002"/>
    <n v="15.927021276595745"/>
    <m/>
    <n v="0"/>
    <m/>
    <n v="31"/>
    <x v="1"/>
    <x v="0"/>
    <s v="2008-31"/>
    <n v="0"/>
    <m/>
  </r>
  <r>
    <n v="45"/>
    <d v="2008-07-29T00:00:00"/>
    <n v="719.25"/>
    <n v="0"/>
    <n v="0"/>
    <n v="682.25"/>
    <n v="33"/>
    <n v="20.674242424242426"/>
    <n v="37"/>
    <n v="2"/>
    <n v="35"/>
    <n v="18.5"/>
    <n v="20.55"/>
    <m/>
    <n v="-2.85"/>
    <m/>
    <n v="31"/>
    <x v="1"/>
    <x v="1"/>
    <s v="2008-31"/>
    <n v="0"/>
    <m/>
  </r>
  <r>
    <n v="45"/>
    <d v="2008-07-30T00:00:00"/>
    <n v="828.62"/>
    <n v="0"/>
    <n v="0"/>
    <n v="550.6"/>
    <n v="33"/>
    <n v="16.684848484848487"/>
    <n v="278.02"/>
    <n v="7"/>
    <n v="40"/>
    <n v="39.717142857142854"/>
    <n v="20.715499999999999"/>
    <m/>
    <n v="0"/>
    <m/>
    <n v="31"/>
    <x v="1"/>
    <x v="2"/>
    <s v="2008-31"/>
    <n v="0"/>
    <m/>
  </r>
  <r>
    <n v="45"/>
    <d v="2008-07-31T00:00:00"/>
    <n v="772.01"/>
    <n v="0"/>
    <n v="0"/>
    <n v="699"/>
    <n v="46"/>
    <n v="15.195652173913043"/>
    <n v="73.010000000000005"/>
    <n v="3"/>
    <n v="49"/>
    <n v="24.33666666666667"/>
    <n v="15.75530612244898"/>
    <m/>
    <n v="0"/>
    <m/>
    <n v="31"/>
    <x v="1"/>
    <x v="3"/>
    <s v="2008-31"/>
    <n v="0"/>
    <m/>
  </r>
  <r>
    <n v="45"/>
    <d v="2008-08-01T00:00:00"/>
    <n v="1128.03"/>
    <n v="0"/>
    <n v="0"/>
    <n v="617.15"/>
    <n v="45"/>
    <n v="13.714444444444444"/>
    <n v="510.88"/>
    <n v="10"/>
    <n v="55"/>
    <n v="51.088000000000001"/>
    <n v="20.509636363636364"/>
    <m/>
    <n v="0"/>
    <m/>
    <n v="31"/>
    <x v="1"/>
    <x v="4"/>
    <s v="2008-31"/>
    <n v="0"/>
    <m/>
  </r>
  <r>
    <n v="45"/>
    <d v="2008-08-02T00:00:00"/>
    <n v="1000.28"/>
    <n v="0"/>
    <n v="0"/>
    <n v="716.85"/>
    <n v="30"/>
    <n v="23.895"/>
    <n v="283.43"/>
    <n v="6"/>
    <n v="36"/>
    <n v="47.238333333333337"/>
    <n v="27.785555555555554"/>
    <m/>
    <n v="0.3"/>
    <m/>
    <n v="31"/>
    <x v="1"/>
    <x v="5"/>
    <s v="2008-31"/>
    <n v="0"/>
    <m/>
  </r>
  <r>
    <m/>
    <d v="2008-08-03T00:00:00"/>
    <n v="5196.7599999999993"/>
    <n v="1192.67"/>
    <n v="6389.4299999999994"/>
    <m/>
    <n v="229"/>
    <n v="17.564864587908065"/>
    <n v="1291.46"/>
    <n v="33"/>
    <n v="262"/>
    <n v="33.784023809523809"/>
    <n v="20.207169886372771"/>
    <m/>
    <m/>
    <m/>
    <n v="32"/>
    <x v="1"/>
    <x v="6"/>
    <s v="2008-32"/>
    <n v="0"/>
    <m/>
  </r>
  <r>
    <n v="46"/>
    <d v="2008-08-04T00:00:00"/>
    <n v="984.62"/>
    <n v="0"/>
    <n v="0"/>
    <n v="789.6"/>
    <n v="43"/>
    <n v="18.36279069767442"/>
    <n v="195.02"/>
    <n v="4"/>
    <n v="47"/>
    <n v="48.755000000000003"/>
    <n v="20.949361702127661"/>
    <m/>
    <n v="0"/>
    <m/>
    <n v="32"/>
    <x v="1"/>
    <x v="0"/>
    <s v="2008-32"/>
    <n v="0"/>
    <m/>
  </r>
  <r>
    <n v="46"/>
    <d v="2008-08-05T00:00:00"/>
    <n v="1163.05"/>
    <n v="0"/>
    <n v="0"/>
    <n v="1101.25"/>
    <n v="58"/>
    <n v="18.987068965517242"/>
    <n v="61.8"/>
    <n v="3"/>
    <n v="61"/>
    <n v="20.599999999999998"/>
    <n v="19.06639344262295"/>
    <m/>
    <n v="0.35"/>
    <m/>
    <n v="32"/>
    <x v="1"/>
    <x v="1"/>
    <s v="2008-32"/>
    <n v="0"/>
    <m/>
  </r>
  <r>
    <n v="46"/>
    <d v="2008-08-06T00:00:00"/>
    <n v="1574.5"/>
    <n v="0"/>
    <n v="0"/>
    <n v="570.95000000000005"/>
    <n v="34"/>
    <n v="16.79264705882353"/>
    <n v="1003.55"/>
    <n v="2"/>
    <n v="36"/>
    <n v="501.77499999999998"/>
    <n v="43.736111111111114"/>
    <s v="Bakery paid $973"/>
    <n v="1.35"/>
    <m/>
    <n v="32"/>
    <x v="1"/>
    <x v="2"/>
    <s v="2008-32"/>
    <n v="0"/>
    <m/>
  </r>
  <r>
    <n v="46"/>
    <d v="2008-08-07T00:00:00"/>
    <n v="729.11"/>
    <n v="0"/>
    <n v="0"/>
    <n v="633.79999999999995"/>
    <n v="38"/>
    <n v="16.678947368421053"/>
    <n v="95.31"/>
    <n v="5"/>
    <n v="43"/>
    <n v="19.062000000000001"/>
    <n v="16.956046511627903"/>
    <m/>
    <n v="0.45"/>
    <m/>
    <n v="32"/>
    <x v="1"/>
    <x v="3"/>
    <s v="2008-32"/>
    <n v="0"/>
    <m/>
  </r>
  <r>
    <n v="46"/>
    <d v="2008-08-08T00:00:00"/>
    <n v="2081.42"/>
    <n v="0"/>
    <n v="0"/>
    <n v="1272.0999999999999"/>
    <n v="45"/>
    <n v="28.268888888888888"/>
    <n v="809.32"/>
    <n v="8"/>
    <n v="53"/>
    <n v="101.16500000000001"/>
    <n v="39.272075471698116"/>
    <m/>
    <m/>
    <m/>
    <n v="32"/>
    <x v="1"/>
    <x v="4"/>
    <s v="2008-32"/>
    <n v="0"/>
    <m/>
  </r>
  <r>
    <n v="46"/>
    <d v="2008-08-09T00:00:00"/>
    <n v="1058.69"/>
    <n v="0"/>
    <n v="0"/>
    <n v="795.6"/>
    <n v="27"/>
    <n v="29.466666666666669"/>
    <n v="263.08999999999997"/>
    <n v="6"/>
    <n v="33"/>
    <n v="43.848333333333329"/>
    <n v="32.081515151515156"/>
    <m/>
    <n v="1.7"/>
    <s v="exchange paid 665.10"/>
    <n v="32"/>
    <x v="1"/>
    <x v="5"/>
    <s v="2008-32"/>
    <n v="0"/>
    <m/>
  </r>
  <r>
    <m/>
    <d v="2008-08-10T00:00:00"/>
    <n v="7591.3899999999994"/>
    <n v="1547.44"/>
    <n v="9138.83"/>
    <m/>
    <n v="245"/>
    <n v="21.426168274331967"/>
    <n v="2428.09"/>
    <n v="28"/>
    <n v="273"/>
    <n v="122.53422222222223"/>
    <n v="28.676917231783818"/>
    <m/>
    <m/>
    <m/>
    <n v="33"/>
    <x v="1"/>
    <x v="6"/>
    <s v="2008-33"/>
    <n v="0"/>
    <m/>
  </r>
  <r>
    <n v="47"/>
    <d v="2008-08-11T00:00:00"/>
    <n v="0"/>
    <n v="0"/>
    <n v="0"/>
    <n v="0"/>
    <n v="0"/>
    <n v="0"/>
    <n v="0"/>
    <n v="0"/>
    <n v="0"/>
    <n v="0"/>
    <n v="0"/>
    <m/>
    <m/>
    <m/>
    <n v="33"/>
    <x v="1"/>
    <x v="0"/>
    <s v="2008-33"/>
    <n v="0"/>
    <m/>
  </r>
  <r>
    <n v="47"/>
    <d v="2008-08-12T00:00:00"/>
    <n v="925.78"/>
    <n v="0"/>
    <n v="0"/>
    <n v="668.35"/>
    <n v="53"/>
    <n v="12.610377358490567"/>
    <n v="257.43"/>
    <n v="7"/>
    <n v="60"/>
    <n v="36.775714285714287"/>
    <n v="15.429666666666666"/>
    <m/>
    <n v="0"/>
    <m/>
    <n v="33"/>
    <x v="1"/>
    <x v="1"/>
    <s v="2008-33"/>
    <n v="0"/>
    <m/>
  </r>
  <r>
    <n v="47"/>
    <d v="2008-08-13T00:00:00"/>
    <n v="809.6"/>
    <n v="0"/>
    <n v="0"/>
    <n v="646.15"/>
    <n v="38"/>
    <n v="17.003947368421052"/>
    <n v="163.55000000000001"/>
    <n v="7"/>
    <n v="45"/>
    <n v="23.364285714285717"/>
    <n v="17.993333333333336"/>
    <m/>
    <n v="0.1"/>
    <m/>
    <n v="33"/>
    <x v="1"/>
    <x v="2"/>
    <s v="2008-33"/>
    <n v="0"/>
    <m/>
  </r>
  <r>
    <n v="47"/>
    <d v="2008-08-14T00:00:00"/>
    <n v="1651.69"/>
    <n v="0"/>
    <n v="0"/>
    <n v="713.45"/>
    <n v="41"/>
    <n v="17.401219512195123"/>
    <n v="938.24"/>
    <n v="6"/>
    <n v="47"/>
    <n v="156.37333333333333"/>
    <n v="35.142340425531913"/>
    <m/>
    <n v="0"/>
    <m/>
    <n v="33"/>
    <x v="1"/>
    <x v="3"/>
    <s v="2008-33"/>
    <n v="0"/>
    <m/>
  </r>
  <r>
    <n v="47"/>
    <d v="2008-08-15T00:00:00"/>
    <n v="1488.83"/>
    <n v="0"/>
    <n v="0"/>
    <n v="1349.6"/>
    <n v="47"/>
    <n v="28.714893617021275"/>
    <n v="139.22999999999999"/>
    <n v="4"/>
    <n v="51"/>
    <n v="34.807499999999997"/>
    <n v="29.192745098039214"/>
    <m/>
    <n v="0.05"/>
    <m/>
    <n v="33"/>
    <x v="1"/>
    <x v="4"/>
    <s v="2008-33"/>
    <n v="0"/>
    <m/>
  </r>
  <r>
    <n v="47"/>
    <d v="2008-08-16T00:00:00"/>
    <n v="977.27"/>
    <n v="0"/>
    <n v="0"/>
    <n v="764.25"/>
    <n v="39"/>
    <n v="19.596153846153847"/>
    <n v="213.02"/>
    <n v="6"/>
    <n v="45"/>
    <n v="35.503333333333337"/>
    <n v="21.717111111111112"/>
    <m/>
    <n v="0.1"/>
    <m/>
    <n v="33"/>
    <x v="1"/>
    <x v="5"/>
    <s v="2008-33"/>
    <n v="0"/>
    <m/>
  </r>
  <r>
    <m/>
    <d v="2008-08-17T00:00:00"/>
    <n v="5853.17"/>
    <n v="1821.97"/>
    <n v="7675.14"/>
    <m/>
    <n v="218"/>
    <n v="15.887765283713643"/>
    <n v="1711.47"/>
    <n v="30"/>
    <n v="248"/>
    <n v="47.804027777777776"/>
    <n v="19.91253277244704"/>
    <m/>
    <m/>
    <m/>
    <n v="34"/>
    <x v="1"/>
    <x v="6"/>
    <s v="2008-34"/>
    <n v="0"/>
    <m/>
  </r>
  <r>
    <n v="48"/>
    <d v="2008-08-18T00:00:00"/>
    <n v="647.36"/>
    <n v="0"/>
    <n v="0"/>
    <n v="516.25"/>
    <n v="43"/>
    <n v="12.005813953488373"/>
    <n v="131.11000000000001"/>
    <n v="5"/>
    <n v="48"/>
    <n v="26.222000000000001"/>
    <n v="13.486666666666666"/>
    <m/>
    <n v="0"/>
    <m/>
    <n v="34"/>
    <x v="1"/>
    <x v="0"/>
    <s v="2008-34"/>
    <n v="0"/>
    <m/>
  </r>
  <r>
    <n v="48"/>
    <d v="2008-08-19T00:00:00"/>
    <n v="1113.81"/>
    <n v="0"/>
    <n v="0"/>
    <n v="789.55"/>
    <n v="38"/>
    <n v="20.777631578947368"/>
    <n v="324.26"/>
    <n v="5"/>
    <n v="43"/>
    <n v="64.852000000000004"/>
    <n v="25.902558139534882"/>
    <m/>
    <n v="0"/>
    <m/>
    <n v="34"/>
    <x v="1"/>
    <x v="1"/>
    <s v="2008-34"/>
    <n v="0"/>
    <m/>
  </r>
  <r>
    <n v="48"/>
    <d v="2008-08-20T00:00:00"/>
    <n v="889.65"/>
    <n v="0"/>
    <n v="0"/>
    <n v="655.1"/>
    <n v="39"/>
    <n v="16.797435897435896"/>
    <n v="234.55"/>
    <n v="7"/>
    <n v="46"/>
    <n v="33.50714285714286"/>
    <n v="19.34021739130435"/>
    <m/>
    <n v="2.2000000000000002"/>
    <m/>
    <n v="34"/>
    <x v="1"/>
    <x v="2"/>
    <s v="2008-34"/>
    <n v="0"/>
    <m/>
  </r>
  <r>
    <n v="48"/>
    <d v="2008-08-21T00:00:00"/>
    <n v="968.04"/>
    <n v="0"/>
    <n v="0"/>
    <n v="756.28"/>
    <n v="42"/>
    <n v="18.006666666666668"/>
    <n v="211.79"/>
    <n v="7"/>
    <n v="49"/>
    <n v="30.255714285714284"/>
    <n v="19.756530612244898"/>
    <m/>
    <n v="0"/>
    <m/>
    <n v="34"/>
    <x v="1"/>
    <x v="3"/>
    <s v="2008-34"/>
    <n v="0"/>
    <m/>
  </r>
  <r>
    <n v="48"/>
    <d v="2008-08-22T00:00:00"/>
    <n v="1422.87"/>
    <n v="0"/>
    <n v="0"/>
    <n v="1045"/>
    <n v="53"/>
    <n v="19.716981132075471"/>
    <n v="377.87"/>
    <n v="8"/>
    <n v="61"/>
    <n v="47.233750000000001"/>
    <n v="23.32573770491803"/>
    <m/>
    <n v="3"/>
    <m/>
    <n v="34"/>
    <x v="1"/>
    <x v="4"/>
    <s v="2008-34"/>
    <n v="0"/>
    <m/>
  </r>
  <r>
    <n v="48"/>
    <d v="2008-08-23T00:00:00"/>
    <n v="1159.5999999999999"/>
    <n v="0"/>
    <n v="0"/>
    <n v="751.9"/>
    <n v="35"/>
    <n v="21.482857142857142"/>
    <n v="407.7"/>
    <n v="7"/>
    <n v="42"/>
    <n v="58.24285714285714"/>
    <n v="27.609523809523807"/>
    <m/>
    <n v="-0.2"/>
    <m/>
    <n v="34"/>
    <x v="1"/>
    <x v="5"/>
    <s v="2008-34"/>
    <n v="0"/>
    <m/>
  </r>
  <r>
    <m/>
    <d v="2008-08-24T00:00:00"/>
    <n v="6201.33"/>
    <n v="2564.69"/>
    <n v="8766.02"/>
    <m/>
    <n v="250"/>
    <n v="18.131231061911823"/>
    <n v="1687.28"/>
    <n v="39"/>
    <n v="289"/>
    <n v="43.385577380952384"/>
    <n v="21.57020572069877"/>
    <m/>
    <m/>
    <m/>
    <n v="35"/>
    <x v="1"/>
    <x v="6"/>
    <s v="2008-35"/>
    <n v="0"/>
    <m/>
  </r>
  <r>
    <n v="49"/>
    <d v="2008-08-25T00:00:00"/>
    <n v="685.83"/>
    <n v="0"/>
    <n v="0"/>
    <n v="451"/>
    <n v="32"/>
    <n v="14.09375"/>
    <n v="234.83"/>
    <n v="5"/>
    <n v="37"/>
    <n v="46.966000000000001"/>
    <n v="18.535945945945947"/>
    <m/>
    <n v="0"/>
    <m/>
    <n v="35"/>
    <x v="1"/>
    <x v="0"/>
    <s v="2008-35"/>
    <n v="0"/>
    <m/>
  </r>
  <r>
    <n v="49"/>
    <d v="2008-08-26T00:00:00"/>
    <n v="397.97"/>
    <n v="0"/>
    <n v="0"/>
    <n v="271.55"/>
    <n v="28"/>
    <n v="9.6982142857142861"/>
    <n v="126.42"/>
    <n v="4"/>
    <n v="32"/>
    <n v="31.605"/>
    <n v="12.436562500000001"/>
    <m/>
    <n v="0"/>
    <m/>
    <n v="35"/>
    <x v="1"/>
    <x v="1"/>
    <s v="2008-35"/>
    <n v="0"/>
    <m/>
  </r>
  <r>
    <n v="49"/>
    <d v="2008-08-27T00:00:00"/>
    <n v="998.23"/>
    <n v="0"/>
    <n v="0"/>
    <n v="354.7"/>
    <n v="29"/>
    <n v="12.23103448275862"/>
    <n v="643.53"/>
    <n v="5"/>
    <n v="34"/>
    <n v="128.70599999999999"/>
    <n v="29.359705882352941"/>
    <m/>
    <n v="-0.9"/>
    <m/>
    <n v="35"/>
    <x v="1"/>
    <x v="2"/>
    <s v="2008-35"/>
    <n v="0"/>
    <m/>
  </r>
  <r>
    <n v="49"/>
    <d v="2008-08-28T00:00:00"/>
    <n v="784.33"/>
    <n v="0"/>
    <n v="0"/>
    <n v="646.5"/>
    <n v="26"/>
    <n v="24.865384615384617"/>
    <n v="137.83000000000001"/>
    <n v="3"/>
    <n v="29"/>
    <n v="45.943333333333335"/>
    <n v="27.045862068965519"/>
    <m/>
    <n v="0"/>
    <m/>
    <n v="35"/>
    <x v="1"/>
    <x v="3"/>
    <s v="2008-35"/>
    <n v="0"/>
    <m/>
  </r>
  <r>
    <n v="49"/>
    <d v="2008-08-29T00:00:00"/>
    <n v="1726.38"/>
    <n v="0"/>
    <n v="0"/>
    <n v="1028.5"/>
    <n v="50"/>
    <n v="20.57"/>
    <n v="697.88"/>
    <n v="5"/>
    <n v="55"/>
    <n v="139.57599999999999"/>
    <n v="31.388727272727273"/>
    <m/>
    <n v="0"/>
    <m/>
    <n v="35"/>
    <x v="1"/>
    <x v="4"/>
    <s v="2008-35"/>
    <n v="0"/>
    <m/>
  </r>
  <r>
    <n v="49"/>
    <d v="2008-08-30T00:00:00"/>
    <n v="665.42"/>
    <n v="0"/>
    <n v="0"/>
    <n v="480.6"/>
    <n v="26"/>
    <n v="18.484615384615385"/>
    <n v="184.83"/>
    <n v="3"/>
    <n v="29"/>
    <n v="61.610000000000007"/>
    <n v="22.945862068965518"/>
    <m/>
    <n v="-0.05"/>
    <m/>
    <n v="35"/>
    <x v="1"/>
    <x v="5"/>
    <s v="2008-35"/>
    <n v="0"/>
    <m/>
  </r>
  <r>
    <m/>
    <d v="2008-08-31T00:00:00"/>
    <n v="5258.16"/>
    <n v="1423.61"/>
    <n v="6681.7699999999995"/>
    <m/>
    <n v="191"/>
    <n v="16.65716646141215"/>
    <n v="2025.3199999999997"/>
    <n v="25"/>
    <n v="216"/>
    <n v="75.734388888888887"/>
    <n v="23.618777623159531"/>
    <m/>
    <m/>
    <m/>
    <n v="36"/>
    <x v="1"/>
    <x v="6"/>
    <s v="2008-36"/>
    <n v="0"/>
    <m/>
  </r>
  <r>
    <n v="50"/>
    <d v="2008-09-01T00:00:00"/>
    <n v="1347.57"/>
    <n v="0"/>
    <n v="0"/>
    <n v="463.9"/>
    <n v="36"/>
    <n v="12.886111111111111"/>
    <n v="883.67"/>
    <n v="6"/>
    <n v="42"/>
    <n v="147.27833333333334"/>
    <n v="32.085000000000001"/>
    <m/>
    <n v="-11.75"/>
    <m/>
    <n v="36"/>
    <x v="1"/>
    <x v="0"/>
    <s v="2008-36"/>
    <n v="0"/>
    <m/>
  </r>
  <r>
    <n v="50"/>
    <d v="2008-09-02T00:00:00"/>
    <n v="533.91999999999996"/>
    <n v="0"/>
    <n v="0"/>
    <n v="464.85"/>
    <n v="32"/>
    <n v="14.526562500000001"/>
    <n v="69.069999999999993"/>
    <n v="3"/>
    <n v="35"/>
    <n v="23.02333333333333"/>
    <n v="15.254857142857144"/>
    <m/>
    <n v="0"/>
    <m/>
    <n v="36"/>
    <x v="1"/>
    <x v="1"/>
    <s v="2008-36"/>
    <n v="0"/>
    <m/>
  </r>
  <r>
    <n v="50"/>
    <d v="2008-09-03T00:00:00"/>
    <n v="537.30999999999995"/>
    <n v="0"/>
    <n v="0"/>
    <n v="434.15"/>
    <n v="35"/>
    <n v="12.404285714285713"/>
    <n v="103.16"/>
    <n v="3"/>
    <n v="38"/>
    <n v="34.386666666666663"/>
    <n v="14.139736842105261"/>
    <m/>
    <n v="0.8"/>
    <m/>
    <n v="36"/>
    <x v="1"/>
    <x v="2"/>
    <s v="2008-36"/>
    <n v="0"/>
    <m/>
  </r>
  <r>
    <n v="50"/>
    <d v="2008-09-04T00:00:00"/>
    <n v="877.94"/>
    <n v="0"/>
    <n v="0"/>
    <n v="631.54999999999995"/>
    <n v="44"/>
    <n v="14.353409090909089"/>
    <n v="246.39"/>
    <n v="7"/>
    <n v="51"/>
    <n v="35.198571428571427"/>
    <n v="17.214509803921569"/>
    <m/>
    <n v="-0.4"/>
    <m/>
    <n v="36"/>
    <x v="1"/>
    <x v="3"/>
    <s v="2008-36"/>
    <n v="0"/>
    <m/>
  </r>
  <r>
    <n v="50"/>
    <d v="2008-09-05T00:00:00"/>
    <n v="1355.3"/>
    <n v="0"/>
    <n v="0"/>
    <n v="1300.3499999999999"/>
    <n v="38"/>
    <n v="34.219736842105263"/>
    <n v="55.3"/>
    <n v="2"/>
    <n v="40"/>
    <n v="27.65"/>
    <n v="33.891249999999999"/>
    <m/>
    <m/>
    <m/>
    <n v="36"/>
    <x v="1"/>
    <x v="4"/>
    <s v="2008-36"/>
    <n v="0"/>
    <m/>
  </r>
  <r>
    <n v="50"/>
    <d v="2008-09-06T00:00:00"/>
    <n v="1082.01"/>
    <n v="0"/>
    <n v="0"/>
    <n v="0"/>
    <n v="26"/>
    <n v="0"/>
    <n v="0"/>
    <n v="3"/>
    <n v="29"/>
    <n v="0"/>
    <n v="0"/>
    <m/>
    <n v="76.099999999999994"/>
    <m/>
    <n v="36"/>
    <x v="1"/>
    <x v="5"/>
    <s v="2008-36"/>
    <n v="0"/>
    <m/>
  </r>
  <r>
    <m/>
    <d v="2008-09-07T00:00:00"/>
    <n v="5734.05"/>
    <n v="1309.94"/>
    <n v="7043.99"/>
    <m/>
    <n v="211"/>
    <n v="14.731684209735198"/>
    <n v="1357.59"/>
    <n v="24"/>
    <n v="235"/>
    <n v="44.589484126984125"/>
    <n v="18.764225631480663"/>
    <m/>
    <m/>
    <m/>
    <n v="37"/>
    <x v="1"/>
    <x v="6"/>
    <s v="2008-37"/>
    <n v="0"/>
    <m/>
  </r>
  <r>
    <n v="51"/>
    <d v="2008-09-08T00:00:00"/>
    <n v="808.85"/>
    <n v="0"/>
    <n v="0"/>
    <n v="697.85"/>
    <n v="46"/>
    <n v="15.170652173913044"/>
    <n v="111"/>
    <n v="2"/>
    <n v="48"/>
    <n v="55.5"/>
    <n v="16.851041666666667"/>
    <m/>
    <n v="-0.5"/>
    <m/>
    <n v="37"/>
    <x v="1"/>
    <x v="0"/>
    <s v="2008-37"/>
    <n v="0"/>
    <m/>
  </r>
  <r>
    <n v="51"/>
    <d v="2008-09-09T00:00:00"/>
    <n v="897.95"/>
    <n v="0"/>
    <n v="0"/>
    <n v="673.55"/>
    <n v="42"/>
    <n v="16.036904761904761"/>
    <n v="225.45"/>
    <n v="7"/>
    <n v="49"/>
    <n v="32.207142857142856"/>
    <n v="18.346938775510203"/>
    <m/>
    <n v="0"/>
    <m/>
    <n v="37"/>
    <x v="1"/>
    <x v="1"/>
    <s v="2008-37"/>
    <n v="0"/>
    <m/>
  </r>
  <r>
    <n v="51"/>
    <d v="2008-09-10T00:00:00"/>
    <n v="662.42"/>
    <n v="0"/>
    <n v="0"/>
    <n v="526.15"/>
    <n v="35"/>
    <n v="15.032857142857143"/>
    <n v="136.27000000000001"/>
    <n v="4"/>
    <n v="39"/>
    <n v="34.067500000000003"/>
    <n v="16.985128205128206"/>
    <m/>
    <n v="0"/>
    <m/>
    <n v="37"/>
    <x v="1"/>
    <x v="2"/>
    <s v="2008-37"/>
    <n v="0"/>
    <m/>
  </r>
  <r>
    <n v="51"/>
    <d v="2008-09-11T00:00:00"/>
    <n v="1571.63"/>
    <n v="0"/>
    <n v="0"/>
    <n v="631.70000000000005"/>
    <n v="35"/>
    <n v="18.048571428571432"/>
    <n v="939.93"/>
    <n v="1"/>
    <n v="36"/>
    <n v="939.93"/>
    <n v="43.656388888888891"/>
    <s v="bakery 939.93"/>
    <n v="0"/>
    <m/>
    <n v="37"/>
    <x v="1"/>
    <x v="3"/>
    <s v="2008-37"/>
    <n v="0"/>
    <m/>
  </r>
  <r>
    <n v="51"/>
    <d v="2008-09-12T00:00:00"/>
    <n v="2801.26"/>
    <n v="0"/>
    <n v="0"/>
    <n v="2645.4"/>
    <n v="45"/>
    <n v="58.786666666666669"/>
    <n v="155.86000000000001"/>
    <n v="4"/>
    <n v="49"/>
    <n v="38.965000000000003"/>
    <n v="57.168571428571433"/>
    <s v="exchange paid 1354.97 Laidley cheque not counted 1452.08"/>
    <n v="0"/>
    <m/>
    <n v="37"/>
    <x v="1"/>
    <x v="4"/>
    <s v="2008-37"/>
    <n v="0"/>
    <m/>
  </r>
  <r>
    <n v="51"/>
    <d v="2008-09-13T00:00:00"/>
    <n v="1087.08"/>
    <n v="0"/>
    <n v="0"/>
    <n v="758.05"/>
    <n v="38"/>
    <n v="19.948684210526313"/>
    <n v="329.03"/>
    <n v="5"/>
    <n v="43"/>
    <n v="65.805999999999997"/>
    <n v="25.280930232558138"/>
    <m/>
    <n v="0"/>
    <m/>
    <n v="37"/>
    <x v="1"/>
    <x v="5"/>
    <s v="2008-37"/>
    <n v="0"/>
    <m/>
  </r>
  <r>
    <m/>
    <d v="2008-09-14T00:00:00"/>
    <n v="7829.1900000000005"/>
    <n v="2262.5300000000002"/>
    <n v="10091.720000000001"/>
    <m/>
    <n v="241"/>
    <n v="23.837389397406564"/>
    <n v="1897.5400000000002"/>
    <n v="23"/>
    <n v="264"/>
    <n v="194.41260714285713"/>
    <n v="29.714833199553922"/>
    <s v="Ewithout Exchange $8737 week"/>
    <m/>
    <m/>
    <n v="38"/>
    <x v="1"/>
    <x v="6"/>
    <s v="2008-38"/>
    <n v="0"/>
    <m/>
  </r>
  <r>
    <n v="52"/>
    <d v="2008-09-15T00:00:00"/>
    <n v="632.51"/>
    <n v="0"/>
    <n v="0"/>
    <n v="487.8"/>
    <n v="24"/>
    <n v="20.324999999999999"/>
    <n v="144.71"/>
    <n v="4"/>
    <n v="28"/>
    <n v="36.177500000000002"/>
    <n v="22.589642857142856"/>
    <m/>
    <m/>
    <m/>
    <n v="38"/>
    <x v="1"/>
    <x v="0"/>
    <s v="2008-38"/>
    <n v="0"/>
    <m/>
  </r>
  <r>
    <n v="52"/>
    <d v="2008-09-16T00:00:00"/>
    <n v="1092.29"/>
    <n v="0"/>
    <n v="0"/>
    <n v="558.54999999999995"/>
    <n v="39"/>
    <n v="14.32179487179487"/>
    <n v="533.74"/>
    <n v="5"/>
    <n v="44"/>
    <n v="106.748"/>
    <n v="24.824772727272727"/>
    <m/>
    <m/>
    <m/>
    <n v="38"/>
    <x v="1"/>
    <x v="1"/>
    <s v="2008-38"/>
    <n v="0"/>
    <m/>
  </r>
  <r>
    <n v="52"/>
    <d v="2008-09-17T00:00:00"/>
    <n v="963.27"/>
    <n v="0"/>
    <n v="0"/>
    <n v="650.25"/>
    <n v="33"/>
    <n v="19.704545454545453"/>
    <n v="313.02"/>
    <n v="10"/>
    <n v="43"/>
    <n v="31.302"/>
    <n v="22.401627906976742"/>
    <m/>
    <m/>
    <m/>
    <n v="38"/>
    <x v="1"/>
    <x v="2"/>
    <s v="2008-38"/>
    <n v="0"/>
    <m/>
  </r>
  <r>
    <n v="52"/>
    <d v="2008-09-18T00:00:00"/>
    <n v="981.19"/>
    <n v="0"/>
    <n v="0"/>
    <n v="796"/>
    <n v="45"/>
    <n v="17.68888888888889"/>
    <n v="185.19"/>
    <n v="6"/>
    <n v="51"/>
    <n v="30.864999999999998"/>
    <n v="19.239019607843137"/>
    <m/>
    <m/>
    <m/>
    <n v="38"/>
    <x v="1"/>
    <x v="3"/>
    <s v="2008-38"/>
    <n v="0"/>
    <m/>
  </r>
  <r>
    <n v="52"/>
    <d v="2008-09-19T00:00:00"/>
    <n v="1816.18"/>
    <n v="0"/>
    <n v="0"/>
    <n v="1627.75"/>
    <n v="57"/>
    <n v="28.557017543859651"/>
    <n v="188.43"/>
    <n v="4"/>
    <n v="61"/>
    <n v="47.107500000000002"/>
    <n v="29.773442622950821"/>
    <m/>
    <m/>
    <m/>
    <n v="38"/>
    <x v="1"/>
    <x v="4"/>
    <s v="2008-38"/>
    <n v="0"/>
    <m/>
  </r>
  <r>
    <n v="52"/>
    <d v="2008-09-20T00:00:00"/>
    <n v="972.37"/>
    <n v="0"/>
    <n v="0"/>
    <n v="652.79999999999995"/>
    <n v="26"/>
    <n v="25.107692307692307"/>
    <n v="319.57"/>
    <n v="7"/>
    <n v="33"/>
    <n v="45.652857142857144"/>
    <n v="29.465757575757571"/>
    <m/>
    <m/>
    <m/>
    <n v="38"/>
    <x v="1"/>
    <x v="5"/>
    <s v="2008-38"/>
    <n v="0"/>
    <m/>
  </r>
  <r>
    <m/>
    <d v="2008-09-21T00:00:00"/>
    <n v="6457.8099999999995"/>
    <n v="2761.08"/>
    <n v="9218.89"/>
    <m/>
    <n v="224"/>
    <n v="20.95082317779686"/>
    <n v="1684.66"/>
    <n v="36"/>
    <n v="260"/>
    <n v="49.642142857142858"/>
    <n v="24.715710549657306"/>
    <s v="Counting Bakery and MS and exchange"/>
    <m/>
    <m/>
    <n v="39"/>
    <x v="1"/>
    <x v="6"/>
    <s v="2008-39"/>
    <n v="0"/>
    <m/>
  </r>
  <r>
    <s v="1-01"/>
    <d v="2008-09-22T00:00:00"/>
    <n v="495.02"/>
    <n v="0"/>
    <n v="0"/>
    <n v="354.95"/>
    <n v="33"/>
    <n v="10.756060606060606"/>
    <n v="140.07"/>
    <n v="3"/>
    <n v="36"/>
    <n v="46.69"/>
    <n v="13.750555555555556"/>
    <m/>
    <n v="2"/>
    <m/>
    <n v="39"/>
    <x v="1"/>
    <x v="0"/>
    <s v="2008-39"/>
    <n v="0"/>
    <m/>
  </r>
  <r>
    <s v="1-01"/>
    <d v="2008-09-23T00:00:00"/>
    <n v="500.46"/>
    <n v="0"/>
    <n v="0"/>
    <n v="357.75"/>
    <n v="24"/>
    <n v="14.90625"/>
    <n v="142.71"/>
    <n v="5"/>
    <n v="29"/>
    <n v="28.542000000000002"/>
    <n v="17.257241379310347"/>
    <m/>
    <n v="0"/>
    <m/>
    <n v="39"/>
    <x v="1"/>
    <x v="1"/>
    <s v="2008-39"/>
    <n v="0"/>
    <m/>
  </r>
  <r>
    <s v="1-01"/>
    <d v="2008-09-24T00:00:00"/>
    <n v="870.5"/>
    <n v="0"/>
    <n v="0"/>
    <n v="806.3"/>
    <n v="42"/>
    <n v="19.197619047619046"/>
    <n v="64.2"/>
    <n v="3"/>
    <n v="45"/>
    <n v="21.400000000000002"/>
    <n v="19.344444444444445"/>
    <m/>
    <n v="-0.05"/>
    <m/>
    <n v="39"/>
    <x v="1"/>
    <x v="2"/>
    <s v="2008-39"/>
    <n v="0"/>
    <m/>
  </r>
  <r>
    <s v="1-01"/>
    <d v="2008-09-25T00:00:00"/>
    <n v="726.77"/>
    <n v="0"/>
    <n v="0"/>
    <n v="621.70000000000005"/>
    <n v="35"/>
    <n v="17.762857142857143"/>
    <n v="105.7"/>
    <n v="3"/>
    <n v="38"/>
    <n v="35.233333333333334"/>
    <n v="19.142105263157898"/>
    <m/>
    <n v="0.05"/>
    <m/>
    <n v="39"/>
    <x v="1"/>
    <x v="3"/>
    <s v="2008-39"/>
    <n v="0"/>
    <m/>
  </r>
  <r>
    <s v="1-01"/>
    <d v="2008-09-26T00:00:00"/>
    <n v="790.88"/>
    <n v="0"/>
    <n v="0"/>
    <n v="673.8"/>
    <n v="40"/>
    <n v="16.844999999999999"/>
    <n v="117.08"/>
    <n v="3"/>
    <n v="43"/>
    <n v="39.026666666666664"/>
    <n v="18.392558139534884"/>
    <m/>
    <n v="2"/>
    <m/>
    <n v="39"/>
    <x v="1"/>
    <x v="4"/>
    <s v="2008-39"/>
    <n v="0"/>
    <m/>
  </r>
  <r>
    <s v="1-01"/>
    <d v="2008-09-27T00:00:00"/>
    <n v="993.58"/>
    <n v="0"/>
    <n v="0"/>
    <n v="658"/>
    <n v="33"/>
    <n v="19.939393939393938"/>
    <n v="315.01"/>
    <n v="8"/>
    <n v="41"/>
    <n v="39.376249999999999"/>
    <n v="23.731951219512194"/>
    <s v="mulgowie hotel paid back bills "/>
    <m/>
    <m/>
    <n v="39"/>
    <x v="1"/>
    <x v="5"/>
    <s v="2008-39"/>
    <n v="0"/>
    <m/>
  </r>
  <r>
    <m/>
    <d v="2008-09-28T00:00:00"/>
    <n v="4377.21"/>
    <n v="3090.48"/>
    <n v="7467.6900000000005"/>
    <m/>
    <n v="207"/>
    <n v="16.567863455988455"/>
    <n v="884.77"/>
    <n v="25"/>
    <n v="232"/>
    <n v="35.04470833333334"/>
    <n v="18.603142666919222"/>
    <s v="Counting bakery, exchange. Darts, Rsl MS who pay thru till later"/>
    <m/>
    <m/>
    <n v="40"/>
    <x v="1"/>
    <x v="6"/>
    <s v="2008-40"/>
    <n v="0"/>
    <m/>
  </r>
  <r>
    <s v="1-02"/>
    <d v="2008-09-29T00:00:00"/>
    <n v="623.9"/>
    <n v="0"/>
    <n v="0"/>
    <n v="430.1"/>
    <n v="34"/>
    <n v="12.65"/>
    <n v="193.8"/>
    <n v="4"/>
    <n v="38"/>
    <n v="48.45"/>
    <n v="16.418421052631583"/>
    <s v="Darts not counted"/>
    <n v="-0.7"/>
    <m/>
    <n v="40"/>
    <x v="1"/>
    <x v="0"/>
    <s v="2008-40"/>
    <n v="0"/>
    <m/>
  </r>
  <r>
    <s v="1-02"/>
    <d v="2008-09-30T00:00:00"/>
    <n v="577.16"/>
    <n v="0"/>
    <n v="0"/>
    <n v="557.29999999999995"/>
    <n v="38"/>
    <n v="14.665789473684208"/>
    <n v="19.86"/>
    <n v="1"/>
    <n v="39"/>
    <n v="19.86"/>
    <n v="14.798974358974359"/>
    <m/>
    <n v="0"/>
    <m/>
    <n v="40"/>
    <x v="1"/>
    <x v="1"/>
    <s v="2008-40"/>
    <n v="0"/>
    <m/>
  </r>
  <r>
    <s v="1-02"/>
    <d v="2008-10-01T00:00:00"/>
    <n v="804.93"/>
    <n v="0"/>
    <n v="0"/>
    <n v="540.75"/>
    <n v="35"/>
    <n v="15.45"/>
    <n v="264.18"/>
    <n v="2"/>
    <n v="37"/>
    <n v="132.09"/>
    <n v="21.754864864864867"/>
    <s v="Bakery not counted, service kill of $249.92"/>
    <n v="0.65"/>
    <m/>
    <n v="40"/>
    <x v="1"/>
    <x v="2"/>
    <s v="2008-40"/>
    <n v="0"/>
    <m/>
  </r>
  <r>
    <s v="1-02"/>
    <d v="2008-10-02T00:00:00"/>
    <n v="711.11"/>
    <n v="0"/>
    <n v="0"/>
    <n v="619.65"/>
    <n v="41"/>
    <n v="15.113414634146341"/>
    <n v="91.46"/>
    <n v="3"/>
    <n v="44"/>
    <n v="30.486666666666665"/>
    <n v="16.161590909090908"/>
    <m/>
    <n v="0.35"/>
    <m/>
    <n v="40"/>
    <x v="1"/>
    <x v="3"/>
    <s v="2008-40"/>
    <n v="0"/>
    <m/>
  </r>
  <r>
    <s v="1-02"/>
    <d v="2008-10-03T00:00:00"/>
    <n v="1147.3599999999999"/>
    <n v="0"/>
    <n v="0"/>
    <n v="800.2"/>
    <n v="49"/>
    <n v="16.33061224489796"/>
    <n v="347.16"/>
    <n v="7"/>
    <n v="56"/>
    <n v="49.594285714285718"/>
    <n v="20.488571428571429"/>
    <m/>
    <n v="-0.2"/>
    <m/>
    <n v="40"/>
    <x v="1"/>
    <x v="4"/>
    <s v="2008-40"/>
    <n v="0"/>
    <m/>
  </r>
  <r>
    <s v="1-02"/>
    <d v="2008-10-04T00:00:00"/>
    <n v="1277.96"/>
    <n v="0"/>
    <n v="0"/>
    <n v="1137.75"/>
    <n v="38"/>
    <n v="29.940789473684209"/>
    <n v="140.21"/>
    <n v="3"/>
    <n v="41"/>
    <n v="46.736666666666672"/>
    <n v="31.169756097560978"/>
    <m/>
    <n v="0"/>
    <m/>
    <n v="40"/>
    <x v="1"/>
    <x v="5"/>
    <s v="2008-40"/>
    <n v="0"/>
    <m/>
  </r>
  <r>
    <m/>
    <d v="2008-10-05T00:00:00"/>
    <n v="5142.42"/>
    <n v="1987.58"/>
    <n v="7130"/>
    <m/>
    <n v="235"/>
    <n v="17.35843430440212"/>
    <n v="1056.67"/>
    <n v="20"/>
    <n v="255"/>
    <n v="54.536269841269842"/>
    <n v="20.132029785282352"/>
    <m/>
    <m/>
    <m/>
    <n v="41"/>
    <x v="1"/>
    <x v="6"/>
    <s v="2008-41"/>
    <n v="0"/>
    <m/>
  </r>
  <r>
    <s v="1-03"/>
    <d v="2008-10-06T00:00:00"/>
    <n v="513.12"/>
    <n v="0"/>
    <n v="0"/>
    <n v="422.35"/>
    <n v="32"/>
    <n v="13.198437500000001"/>
    <n v="90.77"/>
    <n v="3"/>
    <n v="35"/>
    <n v="30.256666666666664"/>
    <n v="14.660571428571428"/>
    <m/>
    <n v="0.1"/>
    <m/>
    <n v="41"/>
    <x v="1"/>
    <x v="0"/>
    <s v="2008-41"/>
    <n v="0"/>
    <m/>
  </r>
  <r>
    <s v="1-03"/>
    <d v="2008-10-07T00:00:00"/>
    <n v="1064.8900000000001"/>
    <n v="0"/>
    <n v="0"/>
    <n v="563.65"/>
    <n v="32"/>
    <n v="17.614062499999999"/>
    <n v="501.24"/>
    <n v="6"/>
    <n v="38"/>
    <n v="83.54"/>
    <n v="28.023421052631576"/>
    <m/>
    <n v="0.35"/>
    <m/>
    <n v="41"/>
    <x v="1"/>
    <x v="1"/>
    <s v="2008-41"/>
    <n v="0"/>
    <m/>
  </r>
  <r>
    <s v="1-03"/>
    <d v="2008-10-08T00:00:00"/>
    <n v="728.44"/>
    <n v="0"/>
    <n v="0"/>
    <n v="546"/>
    <n v="42"/>
    <n v="13"/>
    <n v="182.44"/>
    <n v="9"/>
    <n v="51"/>
    <n v="20.271111111111111"/>
    <n v="14.283137254901963"/>
    <m/>
    <n v="0.3"/>
    <m/>
    <n v="41"/>
    <x v="1"/>
    <x v="2"/>
    <s v="2008-41"/>
    <n v="0"/>
    <m/>
  </r>
  <r>
    <s v="1-03"/>
    <d v="2008-10-09T00:00:00"/>
    <n v="811.4"/>
    <n v="0"/>
    <n v="0"/>
    <n v="709.15"/>
    <n v="42"/>
    <n v="16.884523809523809"/>
    <n v="102.25"/>
    <n v="2"/>
    <n v="44"/>
    <n v="51.125"/>
    <n v="18.440909090909091"/>
    <m/>
    <n v="0"/>
    <m/>
    <n v="41"/>
    <x v="1"/>
    <x v="3"/>
    <s v="2008-41"/>
    <n v="0"/>
    <m/>
  </r>
  <r>
    <s v="1-03"/>
    <d v="2008-10-10T00:00:00"/>
    <n v="1395.71"/>
    <n v="0"/>
    <n v="0"/>
    <n v="1130.4000000000001"/>
    <n v="57"/>
    <n v="19.831578947368424"/>
    <n v="265.31"/>
    <n v="3"/>
    <n v="60"/>
    <n v="88.436666666666667"/>
    <n v="23.261833333333335"/>
    <m/>
    <n v="0"/>
    <m/>
    <n v="41"/>
    <x v="1"/>
    <x v="4"/>
    <s v="2008-41"/>
    <n v="0"/>
    <m/>
  </r>
  <r>
    <s v="1-03"/>
    <d v="2008-10-11T00:00:00"/>
    <n v="1158.17"/>
    <n v="0"/>
    <n v="0"/>
    <n v="846.65"/>
    <n v="39"/>
    <n v="21.708974358974359"/>
    <n v="311.52"/>
    <n v="4"/>
    <n v="43"/>
    <n v="77.88"/>
    <n v="26.934186046511631"/>
    <m/>
    <n v="0"/>
    <m/>
    <n v="41"/>
    <x v="1"/>
    <x v="5"/>
    <s v="2008-41"/>
    <n v="0"/>
    <m/>
  </r>
  <r>
    <m/>
    <d v="2008-10-12T00:00:00"/>
    <n v="5671.7300000000005"/>
    <n v="2898.79"/>
    <n v="8570.52"/>
    <m/>
    <n v="244"/>
    <n v="17.039596185977768"/>
    <n v="1453.53"/>
    <n v="27"/>
    <n v="271"/>
    <n v="58.584907407407407"/>
    <n v="20.934009701143168"/>
    <m/>
    <m/>
    <m/>
    <n v="42"/>
    <x v="1"/>
    <x v="6"/>
    <s v="2008-42"/>
    <n v="0"/>
    <m/>
  </r>
  <r>
    <s v="1-04"/>
    <d v="2008-10-13T00:00:00"/>
    <n v="515.54"/>
    <n v="0"/>
    <n v="0"/>
    <n v="277.75"/>
    <n v="28"/>
    <n v="9.9196428571428577"/>
    <n v="237.79"/>
    <n v="6"/>
    <n v="34"/>
    <n v="39.631666666666668"/>
    <n v="15.162941176470587"/>
    <s v="Minus Exchange 597.35, Bakery 764.66 and RSL 117.72 "/>
    <n v="-0.05"/>
    <m/>
    <n v="42"/>
    <x v="1"/>
    <x v="0"/>
    <s v="2008-42"/>
    <n v="0"/>
    <m/>
  </r>
  <r>
    <s v="1-04"/>
    <d v="2008-10-14T00:00:00"/>
    <n v="399.86"/>
    <n v="0"/>
    <n v="0"/>
    <n v="376.75"/>
    <n v="30"/>
    <n v="12.558333333333334"/>
    <n v="23.11"/>
    <n v="1"/>
    <n v="31"/>
    <n v="23.11"/>
    <n v="12.898709677419355"/>
    <m/>
    <n v="0.05"/>
    <m/>
    <n v="42"/>
    <x v="1"/>
    <x v="1"/>
    <s v="2008-42"/>
    <n v="0"/>
    <m/>
  </r>
  <r>
    <s v="1-04"/>
    <d v="2008-10-15T00:00:00"/>
    <n v="587.89"/>
    <n v="0"/>
    <n v="0"/>
    <n v="511.25"/>
    <n v="37"/>
    <n v="13.817567567567568"/>
    <n v="86.64"/>
    <n v="3"/>
    <n v="40"/>
    <n v="28.88"/>
    <n v="14.94725"/>
    <s v="    "/>
    <n v="0"/>
    <m/>
    <n v="42"/>
    <x v="1"/>
    <x v="2"/>
    <s v="2008-42"/>
    <n v="0"/>
    <m/>
  </r>
  <r>
    <s v="1-04"/>
    <d v="2008-10-16T00:00:00"/>
    <n v="828.85"/>
    <n v="0"/>
    <n v="0"/>
    <n v="616.54999999999995"/>
    <n v="40"/>
    <n v="15.413749999999999"/>
    <n v="212.3"/>
    <n v="6"/>
    <n v="46"/>
    <n v="35.383333333333333"/>
    <n v="18.018478260869564"/>
    <m/>
    <m/>
    <m/>
    <n v="42"/>
    <x v="1"/>
    <x v="3"/>
    <s v="2008-42"/>
    <n v="0"/>
    <m/>
  </r>
  <r>
    <s v="1-04"/>
    <d v="2008-10-17T00:00:00"/>
    <n v="1074.4100000000001"/>
    <n v="0"/>
    <n v="0"/>
    <n v="862.92"/>
    <n v="58"/>
    <n v="14.877931034482758"/>
    <n v="211.49"/>
    <n v="3"/>
    <n v="61"/>
    <n v="70.49666666666667"/>
    <n v="17.613278688524588"/>
    <m/>
    <m/>
    <m/>
    <n v="42"/>
    <x v="1"/>
    <x v="4"/>
    <s v="2008-42"/>
    <n v="0"/>
    <m/>
  </r>
  <r>
    <s v="1-04"/>
    <d v="2008-10-18T00:00:00"/>
    <n v="912.28"/>
    <n v="0"/>
    <n v="0"/>
    <n v="748.25"/>
    <n v="35"/>
    <n v="21.37857142857143"/>
    <n v="164.03"/>
    <n v="4"/>
    <n v="39"/>
    <n v="41.0075"/>
    <n v="23.391794871794872"/>
    <m/>
    <n v="0"/>
    <m/>
    <n v="42"/>
    <x v="1"/>
    <x v="5"/>
    <s v="2008-42"/>
    <n v="0"/>
    <m/>
  </r>
  <r>
    <m/>
    <d v="2008-10-19T00:00:00"/>
    <n v="4318.83"/>
    <n v="2271.09"/>
    <n v="6589.92"/>
    <m/>
    <n v="228"/>
    <n v="14.660966036849659"/>
    <n v="935.3599999999999"/>
    <n v="23"/>
    <n v="251"/>
    <n v="39.751527777777774"/>
    <n v="17.005408779179827"/>
    <m/>
    <m/>
    <m/>
    <n v="43"/>
    <x v="1"/>
    <x v="6"/>
    <s v="2008-43"/>
    <n v="0"/>
    <m/>
  </r>
  <r>
    <s v="1-05"/>
    <d v="2008-10-20T00:00:00"/>
    <n v="851.11"/>
    <n v="0"/>
    <n v="0"/>
    <n v="487.9"/>
    <n v="35"/>
    <n v="13.94"/>
    <n v="363.21"/>
    <n v="5"/>
    <n v="40"/>
    <n v="72.641999999999996"/>
    <n v="21.277749999999997"/>
    <m/>
    <n v="0"/>
    <m/>
    <n v="43"/>
    <x v="1"/>
    <x v="0"/>
    <s v="2008-43"/>
    <n v="0"/>
    <m/>
  </r>
  <r>
    <s v="1-05"/>
    <d v="2008-10-21T00:00:00"/>
    <n v="757.86"/>
    <n v="0"/>
    <n v="0"/>
    <n v="695.5"/>
    <n v="39"/>
    <n v="17.833333333333332"/>
    <n v="62.36"/>
    <n v="2"/>
    <n v="41"/>
    <n v="31.18"/>
    <n v="18.484390243902439"/>
    <m/>
    <n v="-0.05"/>
    <m/>
    <n v="43"/>
    <x v="1"/>
    <x v="1"/>
    <s v="2008-43"/>
    <n v="0"/>
    <m/>
  </r>
  <r>
    <s v="1-05"/>
    <d v="2008-10-22T00:00:00"/>
    <n v="594.38"/>
    <n v="0"/>
    <n v="0"/>
    <n v="555.4"/>
    <n v="28"/>
    <n v="19.835714285714285"/>
    <n v="38.979999999999997"/>
    <n v="3"/>
    <n v="31"/>
    <n v="12.993333333333332"/>
    <n v="19.173548387096773"/>
    <m/>
    <n v="0"/>
    <m/>
    <n v="43"/>
    <x v="1"/>
    <x v="2"/>
    <s v="2008-43"/>
    <n v="0"/>
    <m/>
  </r>
  <r>
    <s v="1-05"/>
    <d v="2008-10-23T00:00:00"/>
    <n v="491.99"/>
    <n v="0"/>
    <n v="0"/>
    <n v="311.05"/>
    <n v="28"/>
    <n v="11.108928571428573"/>
    <n v="180.94"/>
    <n v="6"/>
    <n v="34"/>
    <n v="30.156666666666666"/>
    <n v="14.470294117647059"/>
    <m/>
    <m/>
    <m/>
    <n v="43"/>
    <x v="1"/>
    <x v="3"/>
    <s v="2008-43"/>
    <n v="0"/>
    <m/>
  </r>
  <r>
    <s v="1-05"/>
    <d v="2008-10-24T00:00:00"/>
    <n v="1026.8599999999999"/>
    <n v="0"/>
    <n v="0"/>
    <n v="735.28"/>
    <n v="55"/>
    <n v="13.368727272727272"/>
    <n v="291.58"/>
    <n v="9"/>
    <n v="64"/>
    <n v="32.397777777777776"/>
    <n v="16.044687499999998"/>
    <s v="Exchange cash 1803.90 not counted in takings"/>
    <m/>
    <m/>
    <n v="43"/>
    <x v="1"/>
    <x v="4"/>
    <s v="2008-43"/>
    <n v="0"/>
    <m/>
  </r>
  <r>
    <s v="1-05"/>
    <d v="2008-10-25T00:00:00"/>
    <n v="1152.6199999999999"/>
    <n v="0"/>
    <n v="0"/>
    <n v="783.6"/>
    <n v="34"/>
    <n v="23.047058823529412"/>
    <n v="369.02"/>
    <n v="8"/>
    <n v="42"/>
    <n v="46.127499999999998"/>
    <n v="27.443333333333332"/>
    <m/>
    <n v="0.35"/>
    <m/>
    <n v="43"/>
    <x v="1"/>
    <x v="5"/>
    <s v="2008-43"/>
    <n v="0"/>
    <m/>
  </r>
  <r>
    <m/>
    <d v="2008-10-26T00:00:00"/>
    <n v="4874.82"/>
    <n v="3550.34"/>
    <n v="8425.16"/>
    <m/>
    <n v="219"/>
    <n v="16.522293714455479"/>
    <n v="1306.0899999999999"/>
    <n v="33"/>
    <n v="252"/>
    <n v="37.58287962962963"/>
    <n v="19.482333930329933"/>
    <m/>
    <m/>
    <m/>
    <n v="44"/>
    <x v="1"/>
    <x v="6"/>
    <s v="2008-44"/>
    <n v="0"/>
    <m/>
  </r>
  <r>
    <s v="1-06"/>
    <d v="2008-10-27T00:00:00"/>
    <n v="744.15"/>
    <n v="0"/>
    <n v="0"/>
    <n v="474.65"/>
    <n v="33"/>
    <n v="14.383333333333333"/>
    <n v="269.47000000000003"/>
    <n v="8"/>
    <n v="41"/>
    <n v="33.683750000000003"/>
    <n v="18.149268292682926"/>
    <m/>
    <n v="-0.1"/>
    <m/>
    <n v="44"/>
    <x v="1"/>
    <x v="0"/>
    <s v="2008-44"/>
    <n v="0"/>
    <m/>
  </r>
  <r>
    <s v="1-06"/>
    <d v="2008-10-28T00:00:00"/>
    <n v="685.68"/>
    <n v="0"/>
    <n v="0"/>
    <n v="549.1"/>
    <n v="47"/>
    <n v="11.682978723404256"/>
    <n v="136.58000000000001"/>
    <n v="5"/>
    <n v="52"/>
    <n v="27.316000000000003"/>
    <n v="13.186153846153847"/>
    <m/>
    <m/>
    <m/>
    <n v="44"/>
    <x v="1"/>
    <x v="1"/>
    <s v="2008-44"/>
    <n v="0"/>
    <m/>
  </r>
  <r>
    <s v="1-06"/>
    <d v="2008-10-29T00:00:00"/>
    <n v="718.21"/>
    <n v="0"/>
    <n v="0"/>
    <n v="595.5"/>
    <n v="34"/>
    <n v="17.514705882352942"/>
    <n v="122.71"/>
    <n v="2"/>
    <n v="36"/>
    <n v="61.354999999999997"/>
    <n v="19.950277777777778"/>
    <m/>
    <n v="-0.55000000000000004"/>
    <m/>
    <n v="44"/>
    <x v="1"/>
    <x v="2"/>
    <s v="2008-44"/>
    <n v="0"/>
    <m/>
  </r>
  <r>
    <s v="1-06"/>
    <d v="2008-10-30T00:00:00"/>
    <n v="1024.96"/>
    <n v="0"/>
    <n v="0"/>
    <n v="815.25"/>
    <n v="37"/>
    <n v="22.033783783783782"/>
    <n v="159.71"/>
    <n v="3"/>
    <n v="40"/>
    <n v="53.236666666666672"/>
    <n v="24.374000000000002"/>
    <m/>
    <m/>
    <m/>
    <n v="44"/>
    <x v="1"/>
    <x v="3"/>
    <s v="2008-44"/>
    <n v="0"/>
    <m/>
  </r>
  <r>
    <s v="1-06"/>
    <d v="2008-10-31T00:00:00"/>
    <n v="1388.38"/>
    <n v="0"/>
    <n v="0"/>
    <n v="1066"/>
    <n v="47"/>
    <n v="22.680851063829788"/>
    <n v="322.38"/>
    <n v="6"/>
    <n v="53"/>
    <n v="53.73"/>
    <n v="26.195849056603777"/>
    <m/>
    <n v="0"/>
    <m/>
    <n v="44"/>
    <x v="1"/>
    <x v="4"/>
    <s v="2008-44"/>
    <n v="0"/>
    <m/>
  </r>
  <r>
    <s v="1-06"/>
    <d v="2008-11-01T00:00:00"/>
    <n v="1077.75"/>
    <n v="0"/>
    <n v="0"/>
    <n v="600.35"/>
    <n v="31"/>
    <n v="19.366129032258065"/>
    <n v="855.04"/>
    <n v="9"/>
    <n v="40"/>
    <n v="95.004444444444445"/>
    <n v="36.384749999999997"/>
    <m/>
    <n v="0"/>
    <m/>
    <n v="44"/>
    <x v="1"/>
    <x v="5"/>
    <s v="2008-44"/>
    <n v="0"/>
    <m/>
  </r>
  <r>
    <m/>
    <d v="2008-11-02T00:00:00"/>
    <n v="5639.13"/>
    <n v="2776.33"/>
    <n v="8415.4599999999991"/>
    <m/>
    <n v="229"/>
    <n v="17.943630303160361"/>
    <n v="1865.89"/>
    <n v="33"/>
    <n v="262"/>
    <n v="54.054310185185187"/>
    <n v="23.040049828869723"/>
    <s v=" "/>
    <m/>
    <m/>
    <n v="45"/>
    <x v="1"/>
    <x v="6"/>
    <s v="2008-45"/>
    <n v="0"/>
    <m/>
  </r>
  <r>
    <s v="1-07"/>
    <d v="2008-11-03T00:00:00"/>
    <n v="542.61"/>
    <n v="0"/>
    <n v="0"/>
    <n v="378.4"/>
    <n v="29"/>
    <n v="13.048275862068964"/>
    <n v="164.21"/>
    <n v="6"/>
    <n v="35"/>
    <n v="27.368333333333336"/>
    <n v="15.503142857142857"/>
    <m/>
    <n v="-0.6"/>
    <m/>
    <n v="45"/>
    <x v="1"/>
    <x v="0"/>
    <s v="2008-45"/>
    <n v="0"/>
    <m/>
  </r>
  <r>
    <s v="1-07"/>
    <d v="2008-11-04T00:00:00"/>
    <n v="492.82"/>
    <n v="0"/>
    <n v="0"/>
    <n v="465.6"/>
    <n v="26"/>
    <n v="17.907692307692308"/>
    <n v="27.22"/>
    <n v="1"/>
    <n v="27"/>
    <n v="27.22"/>
    <n v="18.252592592592595"/>
    <m/>
    <n v="0.05"/>
    <m/>
    <n v="45"/>
    <x v="1"/>
    <x v="1"/>
    <s v="2008-45"/>
    <n v="0"/>
    <m/>
  </r>
  <r>
    <s v="1-07"/>
    <d v="2008-11-05T00:00:00"/>
    <n v="978.8"/>
    <n v="0"/>
    <n v="0"/>
    <n v="898.05"/>
    <n v="49"/>
    <n v="18.327551020408162"/>
    <n v="80.75"/>
    <n v="3"/>
    <n v="52"/>
    <n v="26.916666666666668"/>
    <n v="18.823076923076922"/>
    <s v="Exchange 26/9 not counted in takings"/>
    <n v="1.95"/>
    <m/>
    <n v="45"/>
    <x v="1"/>
    <x v="2"/>
    <s v="2008-45"/>
    <n v="0"/>
    <m/>
  </r>
  <r>
    <s v="1-07"/>
    <d v="2008-11-06T00:00:00"/>
    <n v="837.6"/>
    <n v="0"/>
    <n v="0"/>
    <n v="723.2"/>
    <n v="36"/>
    <n v="20.088888888888889"/>
    <n v="114.4"/>
    <n v="3"/>
    <n v="39"/>
    <n v="38.133333333333333"/>
    <n v="21.476923076923079"/>
    <m/>
    <n v="0"/>
    <m/>
    <n v="45"/>
    <x v="1"/>
    <x v="3"/>
    <s v="2008-45"/>
    <n v="0"/>
    <m/>
  </r>
  <r>
    <s v="1-07"/>
    <d v="2008-11-07T00:00:00"/>
    <n v="1176.3399999999999"/>
    <n v="0"/>
    <n v="0"/>
    <n v="953.44"/>
    <n v="47"/>
    <n v="20.285957446808514"/>
    <n v="222.9"/>
    <n v="7"/>
    <n v="54"/>
    <n v="31.842857142857145"/>
    <n v="21.784074074074077"/>
    <s v="Mulgowie Hall cheque not countedi takings"/>
    <n v="0"/>
    <m/>
    <n v="45"/>
    <x v="1"/>
    <x v="4"/>
    <s v="2008-45"/>
    <n v="0"/>
    <m/>
  </r>
  <r>
    <s v="1-07"/>
    <d v="2008-11-08T00:00:00"/>
    <n v="1277.68"/>
    <n v="0"/>
    <n v="0"/>
    <n v="937.2"/>
    <n v="36"/>
    <n v="26.033333333333335"/>
    <n v="340.48"/>
    <n v="9"/>
    <n v="45"/>
    <n v="37.831111111111113"/>
    <n v="28.392888888888891"/>
    <m/>
    <m/>
    <m/>
    <n v="45"/>
    <x v="1"/>
    <x v="5"/>
    <s v="2008-45"/>
    <n v="0"/>
    <m/>
  </r>
  <r>
    <m/>
    <d v="2008-11-09T00:00:00"/>
    <n v="5305.85"/>
    <n v="2614.35"/>
    <n v="7920.2000000000007"/>
    <m/>
    <n v="223"/>
    <n v="19.281949809866692"/>
    <n v="949.96"/>
    <n v="29"/>
    <n v="252"/>
    <n v="31.552050264550271"/>
    <n v="20.70544973544974"/>
    <m/>
    <m/>
    <m/>
    <n v="46"/>
    <x v="1"/>
    <x v="6"/>
    <s v="2008-46"/>
    <n v="0"/>
    <m/>
  </r>
  <r>
    <s v="1-08"/>
    <d v="2008-11-10T00:00:00"/>
    <n v="675.9"/>
    <n v="0"/>
    <n v="0"/>
    <n v="455.05"/>
    <n v="30"/>
    <n v="15.168333333333333"/>
    <n v="220.85"/>
    <n v="6"/>
    <n v="36"/>
    <n v="36.80833333333333"/>
    <n v="18.774999999999999"/>
    <m/>
    <n v="-7"/>
    <m/>
    <n v="46"/>
    <x v="1"/>
    <x v="0"/>
    <s v="2008-46"/>
    <n v="0"/>
    <m/>
  </r>
  <r>
    <s v="1-08"/>
    <d v="2008-11-11T00:00:00"/>
    <n v="553.37"/>
    <n v="0"/>
    <n v="0"/>
    <n v="471.9"/>
    <n v="41"/>
    <n v="11.509756097560976"/>
    <n v="81.47"/>
    <n v="2"/>
    <n v="43"/>
    <n v="40.734999999999999"/>
    <n v="12.869069767441861"/>
    <m/>
    <n v="-4.95"/>
    <m/>
    <n v="46"/>
    <x v="1"/>
    <x v="1"/>
    <s v="2008-46"/>
    <n v="0"/>
    <m/>
  </r>
  <r>
    <s v="1-08"/>
    <d v="2008-11-12T00:00:00"/>
    <n v="792.56"/>
    <n v="0"/>
    <n v="0"/>
    <n v="698.35"/>
    <n v="39"/>
    <n v="17.906410256410258"/>
    <n v="94.21"/>
    <n v="4"/>
    <n v="43"/>
    <n v="23.552499999999998"/>
    <n v="18.431627906976747"/>
    <m/>
    <n v="0"/>
    <m/>
    <n v="46"/>
    <x v="1"/>
    <x v="2"/>
    <s v="2008-46"/>
    <n v="0"/>
    <m/>
  </r>
  <r>
    <s v="1-08"/>
    <d v="2008-11-13T00:00:00"/>
    <n v="913.88"/>
    <n v="0"/>
    <n v="0"/>
    <n v="806.6"/>
    <n v="43"/>
    <n v="18.758139534883721"/>
    <n v="107.28"/>
    <n v="3"/>
    <n v="46"/>
    <n v="35.76"/>
    <n v="19.86695652173913"/>
    <m/>
    <n v="-0.3"/>
    <m/>
    <n v="46"/>
    <x v="1"/>
    <x v="3"/>
    <s v="2008-46"/>
    <n v="0"/>
    <m/>
  </r>
  <r>
    <s v="1-08"/>
    <d v="2008-11-14T00:00:00"/>
    <n v="1533.64"/>
    <n v="0"/>
    <n v="0"/>
    <n v="1309.8"/>
    <n v="62"/>
    <n v="21.125806451612902"/>
    <n v="223.84"/>
    <n v="4"/>
    <n v="66"/>
    <n v="55.96"/>
    <n v="23.236969696969695"/>
    <m/>
    <n v="0.05"/>
    <m/>
    <n v="46"/>
    <x v="1"/>
    <x v="4"/>
    <s v="2008-46"/>
    <n v="0"/>
    <m/>
  </r>
  <r>
    <s v="1-08"/>
    <d v="2008-11-15T00:00:00"/>
    <n v="1159.1300000000001"/>
    <n v="0"/>
    <n v="0"/>
    <n v="1037"/>
    <n v="41"/>
    <n v="25.292682926829269"/>
    <n v="122.13"/>
    <n v="4"/>
    <n v="45"/>
    <n v="30.532499999999999"/>
    <n v="25.758444444444446"/>
    <m/>
    <n v="0"/>
    <m/>
    <n v="46"/>
    <x v="1"/>
    <x v="5"/>
    <s v="2008-46"/>
    <n v="0"/>
    <m/>
  </r>
  <r>
    <m/>
    <d v="2008-11-16T00:00:00"/>
    <n v="5628.4800000000005"/>
    <n v="3059.36"/>
    <n v="8687.84"/>
    <m/>
    <n v="256"/>
    <n v="18.293521433438411"/>
    <n v="849.78"/>
    <n v="23"/>
    <n v="279"/>
    <n v="37.224722222222219"/>
    <n v="19.823011389595312"/>
    <m/>
    <m/>
    <m/>
    <n v="47"/>
    <x v="1"/>
    <x v="6"/>
    <s v="2008-47"/>
    <n v="0"/>
    <m/>
  </r>
  <r>
    <s v="1-09"/>
    <d v="2008-11-17T00:00:00"/>
    <n v="817.65"/>
    <n v="0"/>
    <n v="0"/>
    <n v="624.15"/>
    <n v="40"/>
    <n v="15.60375"/>
    <n v="193.5"/>
    <n v="5"/>
    <n v="45"/>
    <n v="38.700000000000003"/>
    <n v="18.169999999999998"/>
    <s v="$510.46 Baker taken off figures"/>
    <n v="-1"/>
    <m/>
    <n v="47"/>
    <x v="1"/>
    <x v="0"/>
    <s v="2008-47"/>
    <n v="0"/>
    <m/>
  </r>
  <r>
    <s v="1-09"/>
    <d v="2008-11-18T00:00:00"/>
    <n v="917.15"/>
    <n v="0"/>
    <n v="0"/>
    <n v="703.55"/>
    <n v="45"/>
    <n v="15.634444444444444"/>
    <n v="213.6"/>
    <n v="5"/>
    <n v="50"/>
    <n v="42.72"/>
    <n v="18.343"/>
    <m/>
    <n v="13.05"/>
    <m/>
    <n v="47"/>
    <x v="1"/>
    <x v="1"/>
    <s v="2008-47"/>
    <n v="0"/>
    <m/>
  </r>
  <r>
    <s v="1-09"/>
    <d v="2008-11-19T00:00:00"/>
    <n v="925.27"/>
    <n v="0"/>
    <n v="0"/>
    <n v="643.15"/>
    <n v="30"/>
    <n v="21.438333333333333"/>
    <n v="257.12"/>
    <n v="7"/>
    <n v="37"/>
    <n v="36.731428571428573"/>
    <n v="24.331621621621622"/>
    <m/>
    <n v="-25"/>
    <m/>
    <n v="47"/>
    <x v="1"/>
    <x v="2"/>
    <s v="2008-47"/>
    <n v="0"/>
    <m/>
  </r>
  <r>
    <s v="1-09"/>
    <d v="2008-11-20T00:00:00"/>
    <n v="1107.17"/>
    <n v="0"/>
    <n v="0"/>
    <n v="708.95"/>
    <n v="31"/>
    <n v="22.869354838709679"/>
    <n v="398.22"/>
    <n v="8"/>
    <n v="39"/>
    <n v="49.777500000000003"/>
    <n v="28.388974358974362"/>
    <m/>
    <n v="60.7"/>
    <m/>
    <n v="47"/>
    <x v="1"/>
    <x v="3"/>
    <s v="2008-47"/>
    <n v="0"/>
    <m/>
  </r>
  <r>
    <s v="1-09"/>
    <d v="2008-11-21T00:00:00"/>
    <n v="1170.1400000000001"/>
    <n v="0"/>
    <n v="0"/>
    <n v="1008.25"/>
    <n v="51"/>
    <n v="19.769607843137255"/>
    <n v="162.18"/>
    <n v="7"/>
    <n v="58"/>
    <n v="23.168571428571429"/>
    <n v="20.179827586206898"/>
    <s v="758.40 exchange taken off cash for day"/>
    <n v="3.1"/>
    <m/>
    <n v="47"/>
    <x v="1"/>
    <x v="4"/>
    <s v="2008-47"/>
    <n v="0"/>
    <m/>
  </r>
  <r>
    <s v="1-09"/>
    <d v="2008-11-22T00:00:00"/>
    <n v="1238.8499999999999"/>
    <n v="0"/>
    <n v="0"/>
    <n v="825"/>
    <n v="41"/>
    <n v="20.121951219512194"/>
    <n v="413.88"/>
    <n v="7"/>
    <n v="48"/>
    <n v="59.125714285714288"/>
    <n v="25.810000000000002"/>
    <m/>
    <m/>
    <m/>
    <n v="47"/>
    <x v="1"/>
    <x v="5"/>
    <s v="2008-47"/>
    <n v="0"/>
    <m/>
  </r>
  <r>
    <m/>
    <d v="2008-11-23T00:00:00"/>
    <n v="6176.23"/>
    <n v="3032.6"/>
    <n v="9208.83"/>
    <m/>
    <n v="238"/>
    <n v="19.239573613189485"/>
    <n v="1638.5"/>
    <n v="39"/>
    <n v="277"/>
    <n v="41.703869047619044"/>
    <n v="22.537237261133811"/>
    <m/>
    <m/>
    <m/>
    <n v="48"/>
    <x v="1"/>
    <x v="6"/>
    <s v="2008-48"/>
    <n v="0"/>
    <m/>
  </r>
  <r>
    <s v="1-10"/>
    <d v="2008-11-24T00:00:00"/>
    <n v="655.65"/>
    <n v="0"/>
    <n v="0"/>
    <n v="402.25"/>
    <n v="36"/>
    <n v="11.173611111111111"/>
    <n v="253.4"/>
    <n v="7"/>
    <n v="43"/>
    <n v="36.200000000000003"/>
    <n v="15.247674418604651"/>
    <s v="Bakery 498.02 not counted in takings"/>
    <n v="0.35"/>
    <m/>
    <n v="48"/>
    <x v="1"/>
    <x v="0"/>
    <s v="2008-48"/>
    <n v="0"/>
    <m/>
  </r>
  <r>
    <s v="1-10"/>
    <d v="2008-11-25T00:00:00"/>
    <n v="659.35"/>
    <n v="0"/>
    <n v="0"/>
    <n v="530.25"/>
    <n v="46"/>
    <n v="11.527173913043478"/>
    <n v="129.1"/>
    <n v="4"/>
    <n v="50"/>
    <n v="32.274999999999999"/>
    <n v="13.187000000000001"/>
    <m/>
    <n v="3.05"/>
    <m/>
    <n v="48"/>
    <x v="1"/>
    <x v="1"/>
    <s v="2008-48"/>
    <n v="0"/>
    <m/>
  </r>
  <r>
    <s v="1-10"/>
    <d v="2008-11-26T00:00:00"/>
    <n v="623.82000000000005"/>
    <n v="0"/>
    <n v="0"/>
    <n v="551.20000000000005"/>
    <n v="32"/>
    <n v="17.225000000000001"/>
    <n v="72.62"/>
    <n v="1"/>
    <n v="33"/>
    <n v="72.62"/>
    <n v="18.903636363636366"/>
    <m/>
    <n v="-0.1"/>
    <m/>
    <n v="48"/>
    <x v="1"/>
    <x v="2"/>
    <s v="2008-48"/>
    <n v="0"/>
    <m/>
  </r>
  <r>
    <s v="1-10"/>
    <d v="2008-11-27T00:00:00"/>
    <n v="930.03"/>
    <n v="0"/>
    <n v="0"/>
    <n v="817.8"/>
    <n v="49"/>
    <n v="16.689795918367345"/>
    <n v="112.23"/>
    <n v="5"/>
    <n v="54"/>
    <n v="22.446000000000002"/>
    <n v="17.222777777777779"/>
    <s v="Laidley Hotel $1212.58 not counted"/>
    <n v="-2.85"/>
    <m/>
    <n v="48"/>
    <x v="1"/>
    <x v="3"/>
    <s v="2008-48"/>
    <n v="0"/>
    <m/>
  </r>
  <r>
    <s v="1-10"/>
    <d v="2008-11-28T00:00:00"/>
    <n v="1206.69"/>
    <n v="0"/>
    <n v="0"/>
    <n v="908.25"/>
    <n v="42"/>
    <n v="21.625"/>
    <n v="298.44"/>
    <n v="5"/>
    <n v="47"/>
    <n v="59.688000000000002"/>
    <n v="25.674255319148937"/>
    <m/>
    <n v="-0.15"/>
    <m/>
    <n v="48"/>
    <x v="1"/>
    <x v="4"/>
    <s v="2008-48"/>
    <n v="0"/>
    <m/>
  </r>
  <r>
    <s v="1-10"/>
    <d v="2008-11-29T00:00:00"/>
    <n v="1084.3599999999999"/>
    <n v="0"/>
    <n v="0"/>
    <n v="614.04999999999995"/>
    <n v="36"/>
    <n v="17.056944444444444"/>
    <n v="470.31"/>
    <n v="8"/>
    <n v="44"/>
    <n v="58.78875"/>
    <n v="24.644545454545451"/>
    <m/>
    <n v="29"/>
    <m/>
    <n v="48"/>
    <x v="1"/>
    <x v="5"/>
    <s v="2008-48"/>
    <n v="0"/>
    <m/>
  </r>
  <r>
    <m/>
    <d v="2008-11-30T00:00:00"/>
    <n v="5159.9000000000005"/>
    <n v="2748.22"/>
    <n v="7908.1200000000008"/>
    <m/>
    <n v="241"/>
    <n v="15.882920897827731"/>
    <n v="1336.1"/>
    <n v="30"/>
    <n v="271"/>
    <n v="47.002958333333332"/>
    <n v="19.146648222285531"/>
    <m/>
    <m/>
    <m/>
    <n v="49"/>
    <x v="1"/>
    <x v="6"/>
    <s v="2008-49"/>
    <n v="0"/>
    <m/>
  </r>
  <r>
    <s v="1-11"/>
    <d v="2008-12-01T00:00:00"/>
    <n v="771.69"/>
    <n v="0"/>
    <n v="0"/>
    <n v="485.85"/>
    <n v="34"/>
    <n v="14.289705882352942"/>
    <n v="285.83999999999997"/>
    <n v="8"/>
    <n v="42"/>
    <n v="35.729999999999997"/>
    <n v="18.373571428571431"/>
    <m/>
    <n v="0.05"/>
    <m/>
    <n v="49"/>
    <x v="1"/>
    <x v="0"/>
    <s v="2008-49"/>
    <n v="1"/>
    <m/>
  </r>
  <r>
    <s v="1-11"/>
    <d v="2008-12-02T00:00:00"/>
    <n v="625.49"/>
    <n v="0"/>
    <n v="0"/>
    <n v="491.9"/>
    <n v="43"/>
    <n v="11.439534883720929"/>
    <n v="133.59"/>
    <n v="3"/>
    <n v="46"/>
    <n v="44.53"/>
    <n v="13.597608695652173"/>
    <m/>
    <n v="0"/>
    <m/>
    <n v="49"/>
    <x v="1"/>
    <x v="1"/>
    <s v="2008-49"/>
    <n v="1"/>
    <m/>
  </r>
  <r>
    <s v="1-11"/>
    <d v="2008-12-03T00:00:00"/>
    <n v="677"/>
    <n v="0"/>
    <n v="0"/>
    <n v="452.45"/>
    <n v="19"/>
    <n v="23.813157894736843"/>
    <n v="224.55"/>
    <n v="6"/>
    <n v="25"/>
    <n v="37.425000000000004"/>
    <n v="27.08"/>
    <m/>
    <n v="1"/>
    <m/>
    <n v="49"/>
    <x v="1"/>
    <x v="2"/>
    <s v="2008-49"/>
    <n v="1"/>
    <m/>
  </r>
  <r>
    <s v="1-11"/>
    <d v="2008-12-04T00:00:00"/>
    <n v="827.11"/>
    <n v="0"/>
    <n v="0"/>
    <n v="715.2"/>
    <n v="40"/>
    <n v="17.880000000000003"/>
    <n v="111.91"/>
    <n v="1"/>
    <n v="41"/>
    <n v="111.91"/>
    <n v="20.17341463414634"/>
    <m/>
    <n v="-0.05"/>
    <m/>
    <n v="49"/>
    <x v="1"/>
    <x v="3"/>
    <s v="2008-49"/>
    <n v="1"/>
    <m/>
  </r>
  <r>
    <s v="1-11"/>
    <d v="2008-12-05T00:00:00"/>
    <n v="1496.31"/>
    <n v="0"/>
    <n v="0"/>
    <n v="1033.75"/>
    <n v="66"/>
    <n v="15.662878787878787"/>
    <n v="462.56"/>
    <n v="7"/>
    <n v="73"/>
    <n v="66.08"/>
    <n v="20.497397260273971"/>
    <m/>
    <n v="0"/>
    <m/>
    <n v="49"/>
    <x v="1"/>
    <x v="4"/>
    <s v="2008-49"/>
    <n v="1"/>
    <m/>
  </r>
  <r>
    <s v="1-11"/>
    <d v="2008-12-06T00:00:00"/>
    <n v="1014.62"/>
    <n v="0"/>
    <n v="0"/>
    <n v="537.15"/>
    <n v="29"/>
    <n v="18.522413793103446"/>
    <n v="477.47"/>
    <n v="8"/>
    <n v="37"/>
    <n v="59.683750000000003"/>
    <n v="27.422162162162163"/>
    <m/>
    <n v="0"/>
    <m/>
    <n v="49"/>
    <x v="1"/>
    <x v="5"/>
    <s v="2008-49"/>
    <n v="1"/>
    <m/>
  </r>
  <r>
    <m/>
    <d v="2008-12-07T00:00:00"/>
    <n v="5412.22"/>
    <n v="3727.07"/>
    <n v="9139.2900000000009"/>
    <m/>
    <n v="231"/>
    <n v="16.934615206965493"/>
    <n v="1695.92"/>
    <n v="33"/>
    <n v="264"/>
    <n v="59.226458333333333"/>
    <n v="21.190692363467679"/>
    <s v="$1505 Show Society in accounts"/>
    <m/>
    <m/>
    <n v="50"/>
    <x v="1"/>
    <x v="6"/>
    <s v="2008-50"/>
    <n v="1"/>
    <m/>
  </r>
  <r>
    <s v="1-12"/>
    <d v="2008-12-08T00:00:00"/>
    <n v="608.91999999999996"/>
    <n v="0"/>
    <n v="0"/>
    <n v="418.7"/>
    <n v="34"/>
    <n v="12.314705882352941"/>
    <n v="190.22"/>
    <n v="5"/>
    <n v="39"/>
    <n v="38.043999999999997"/>
    <n v="15.613333333333332"/>
    <m/>
    <n v="0"/>
    <m/>
    <n v="50"/>
    <x v="1"/>
    <x v="0"/>
    <s v="2008-50"/>
    <n v="1"/>
    <m/>
  </r>
  <r>
    <s v="1-12"/>
    <d v="2008-12-09T00:00:00"/>
    <n v="992.62"/>
    <n v="0"/>
    <n v="0"/>
    <n v="622.6"/>
    <n v="42"/>
    <n v="14.823809523809524"/>
    <n v="370.02"/>
    <n v="9"/>
    <n v="51"/>
    <n v="41.11333333333333"/>
    <n v="19.463137254901962"/>
    <m/>
    <n v="1.05"/>
    <m/>
    <n v="50"/>
    <x v="1"/>
    <x v="1"/>
    <s v="2008-50"/>
    <n v="1"/>
    <m/>
  </r>
  <r>
    <s v="1-12"/>
    <d v="2008-12-10T00:00:00"/>
    <n v="888.73"/>
    <n v="0"/>
    <n v="0"/>
    <n v="650.15"/>
    <n v="37"/>
    <n v="17.57162162162162"/>
    <n v="238.58"/>
    <n v="6"/>
    <n v="43"/>
    <n v="39.763333333333335"/>
    <n v="20.668139534883721"/>
    <m/>
    <n v="-0.75"/>
    <m/>
    <n v="50"/>
    <x v="1"/>
    <x v="2"/>
    <s v="2008-50"/>
    <n v="1"/>
    <m/>
  </r>
  <r>
    <s v="1-12"/>
    <d v="2008-12-11T00:00:00"/>
    <n v="1533.94"/>
    <n v="0"/>
    <n v="0"/>
    <n v="1107.9000000000001"/>
    <n v="46"/>
    <n v="24.084782608695654"/>
    <n v="426.04"/>
    <n v="7"/>
    <n v="53"/>
    <n v="60.862857142857145"/>
    <n v="28.942264150943398"/>
    <m/>
    <n v="52.65"/>
    <m/>
    <n v="50"/>
    <x v="1"/>
    <x v="3"/>
    <s v="2008-50"/>
    <n v="1"/>
    <m/>
  </r>
  <r>
    <s v="1-12"/>
    <d v="2008-12-12T00:00:00"/>
    <n v="841.04"/>
    <n v="0"/>
    <n v="0"/>
    <n v="705.6"/>
    <n v="35"/>
    <n v="20.16"/>
    <n v="135.44"/>
    <n v="2"/>
    <n v="37"/>
    <n v="67.72"/>
    <n v="22.730810810810809"/>
    <m/>
    <n v="1.3"/>
    <m/>
    <n v="50"/>
    <x v="1"/>
    <x v="4"/>
    <s v="2008-50"/>
    <n v="1"/>
    <m/>
  </r>
  <r>
    <s v="1-12"/>
    <d v="2008-12-13T00:00:00"/>
    <n v="808.35"/>
    <n v="0"/>
    <n v="0"/>
    <n v="568.65"/>
    <n v="26"/>
    <n v="21.871153846153845"/>
    <n v="239.7"/>
    <n v="5"/>
    <n v="31"/>
    <n v="47.94"/>
    <n v="26.075806451612902"/>
    <m/>
    <n v="-5.75"/>
    <m/>
    <n v="50"/>
    <x v="1"/>
    <x v="5"/>
    <s v="2008-50"/>
    <n v="1"/>
    <m/>
  </r>
  <r>
    <m/>
    <d v="2008-12-14T00:00:00"/>
    <n v="5673.6"/>
    <n v="2602.21"/>
    <n v="8275.8100000000013"/>
    <m/>
    <n v="220"/>
    <n v="18.471012247105595"/>
    <n v="1600.0000000000002"/>
    <n v="34"/>
    <n v="254"/>
    <n v="49.240587301587304"/>
    <n v="22.24891525608102"/>
    <m/>
    <m/>
    <m/>
    <n v="51"/>
    <x v="1"/>
    <x v="6"/>
    <s v="2008-51"/>
    <n v="1"/>
    <m/>
  </r>
  <r>
    <s v="1-13"/>
    <d v="2008-12-15T00:00:00"/>
    <n v="1007.38"/>
    <n v="0"/>
    <n v="0"/>
    <n v="758.8"/>
    <n v="37"/>
    <n v="20.508108108108107"/>
    <n v="248.58"/>
    <n v="6"/>
    <n v="43"/>
    <n v="41.43"/>
    <n v="23.427441860465116"/>
    <m/>
    <n v="0"/>
    <m/>
    <n v="51"/>
    <x v="1"/>
    <x v="0"/>
    <s v="2008-51"/>
    <n v="1"/>
    <m/>
  </r>
  <r>
    <s v="1-13"/>
    <d v="2008-12-16T00:00:00"/>
    <n v="818.49"/>
    <n v="0"/>
    <n v="0"/>
    <n v="707.5"/>
    <n v="49"/>
    <n v="14.438775510204081"/>
    <n v="110.99"/>
    <n v="4"/>
    <n v="53"/>
    <n v="27.747499999999999"/>
    <n v="15.443207547169811"/>
    <m/>
    <n v="-0.2"/>
    <m/>
    <n v="51"/>
    <x v="1"/>
    <x v="1"/>
    <s v="2008-51"/>
    <n v="1"/>
    <m/>
  </r>
  <r>
    <s v="1-13"/>
    <d v="2008-12-17T00:00:00"/>
    <n v="1800.85"/>
    <n v="0"/>
    <n v="0"/>
    <n v="1641.55"/>
    <n v="35"/>
    <n v="46.901428571428568"/>
    <n v="159.30000000000001"/>
    <n v="4"/>
    <n v="39"/>
    <n v="39.825000000000003"/>
    <n v="46.175641025641021"/>
    <m/>
    <n v="0"/>
    <m/>
    <n v="51"/>
    <x v="1"/>
    <x v="2"/>
    <s v="2008-51"/>
    <n v="1"/>
    <m/>
  </r>
  <r>
    <s v="1-13"/>
    <d v="2008-12-18T00:00:00"/>
    <n v="1294.8900000000001"/>
    <n v="0"/>
    <n v="0"/>
    <n v="911.8"/>
    <n v="37"/>
    <n v="24.643243243243241"/>
    <n v="383.09"/>
    <n v="7"/>
    <n v="44"/>
    <n v="54.727142857142852"/>
    <n v="29.429318181818179"/>
    <m/>
    <n v="0.65"/>
    <m/>
    <n v="51"/>
    <x v="1"/>
    <x v="3"/>
    <s v="2008-51"/>
    <n v="1"/>
    <m/>
  </r>
  <r>
    <s v="1-13"/>
    <d v="2008-12-19T00:00:00"/>
    <n v="2207.73"/>
    <n v="0"/>
    <n v="0"/>
    <n v="1722.25"/>
    <n v="56"/>
    <n v="30.754464285714285"/>
    <n v="485.49"/>
    <n v="8"/>
    <n v="64"/>
    <n v="60.686250000000001"/>
    <n v="34.495937499999997"/>
    <m/>
    <n v="0"/>
    <m/>
    <n v="51"/>
    <x v="1"/>
    <x v="4"/>
    <s v="2008-51"/>
    <n v="1"/>
    <m/>
  </r>
  <r>
    <s v="1-13"/>
    <d v="2008-12-20T00:00:00"/>
    <n v="1564.95"/>
    <n v="0"/>
    <n v="0"/>
    <n v="884.6"/>
    <n v="22"/>
    <n v="40.209090909090911"/>
    <n v="680.35"/>
    <n v="9"/>
    <n v="31"/>
    <n v="75.594444444444449"/>
    <n v="50.482258064516131"/>
    <m/>
    <n v="0"/>
    <m/>
    <n v="51"/>
    <x v="1"/>
    <x v="5"/>
    <s v="2008-51"/>
    <n v="1"/>
    <m/>
  </r>
  <r>
    <m/>
    <d v="2008-12-21T00:00:00"/>
    <n v="8694.2900000000009"/>
    <n v="4311.51"/>
    <n v="13005.800000000001"/>
    <m/>
    <n v="236"/>
    <n v="29.575851771298201"/>
    <n v="2067.8000000000002"/>
    <n v="38"/>
    <n v="274"/>
    <n v="50.001722883597886"/>
    <n v="33.24230069660171"/>
    <m/>
    <m/>
    <m/>
    <n v="52"/>
    <x v="1"/>
    <x v="6"/>
    <s v="2008-52"/>
    <n v="1"/>
    <m/>
  </r>
  <r>
    <s v="1-14"/>
    <d v="2008-12-22T00:00:00"/>
    <n v="3276.73"/>
    <n v="0"/>
    <n v="0"/>
    <n v="2536.9499999999998"/>
    <n v="72"/>
    <n v="35.235416666666666"/>
    <n v="1189.78"/>
    <n v="19"/>
    <n v="91"/>
    <n v="62.62"/>
    <n v="40.953076923076921"/>
    <m/>
    <n v="0"/>
    <m/>
    <n v="52"/>
    <x v="1"/>
    <x v="0"/>
    <s v="2008-52"/>
    <n v="1"/>
    <m/>
  </r>
  <r>
    <s v="1-14"/>
    <d v="2008-12-23T00:00:00"/>
    <n v="4367.3599999999997"/>
    <n v="0"/>
    <n v="0"/>
    <n v="2276.6999999999998"/>
    <n v="69"/>
    <n v="32.995652173913044"/>
    <n v="2090.66"/>
    <n v="22"/>
    <n v="91"/>
    <n v="95.029999999999987"/>
    <n v="47.99296703296703"/>
    <m/>
    <n v="0"/>
    <m/>
    <n v="52"/>
    <x v="1"/>
    <x v="1"/>
    <s v="2008-52"/>
    <n v="1"/>
    <m/>
  </r>
  <r>
    <s v="1-14"/>
    <d v="2008-12-24T00:00:00"/>
    <n v="3250.51"/>
    <n v="0"/>
    <n v="0"/>
    <n v="2824.65"/>
    <n v="83"/>
    <n v="34.031927710843377"/>
    <n v="695.86"/>
    <n v="11"/>
    <n v="94"/>
    <n v="63.26"/>
    <n v="37.452234042553194"/>
    <m/>
    <n v="0"/>
    <m/>
    <n v="52"/>
    <x v="1"/>
    <x v="2"/>
    <s v="2008-52"/>
    <n v="1"/>
    <m/>
  </r>
  <r>
    <s v="1-14"/>
    <d v="2008-12-25T00:00:00"/>
    <n v="0"/>
    <n v="0"/>
    <n v="0"/>
    <n v="0"/>
    <n v="0"/>
    <n v="0"/>
    <n v="0"/>
    <n v="0"/>
    <n v="0"/>
    <n v="0"/>
    <n v="0"/>
    <m/>
    <m/>
    <m/>
    <n v="52"/>
    <x v="1"/>
    <x v="3"/>
    <s v="2008-52"/>
    <n v="1"/>
    <m/>
  </r>
  <r>
    <s v="1-14"/>
    <d v="2008-12-26T00:00:00"/>
    <n v="0"/>
    <n v="0"/>
    <n v="0"/>
    <n v="0"/>
    <n v="0"/>
    <n v="0"/>
    <n v="0"/>
    <n v="0"/>
    <n v="0"/>
    <n v="0"/>
    <n v="0"/>
    <m/>
    <m/>
    <m/>
    <n v="52"/>
    <x v="1"/>
    <x v="4"/>
    <s v="2008-52"/>
    <n v="0"/>
    <m/>
  </r>
  <r>
    <s v="1-14"/>
    <d v="2008-12-27T00:00:00"/>
    <n v="0"/>
    <n v="0"/>
    <n v="0"/>
    <n v="0"/>
    <n v="0"/>
    <n v="0"/>
    <n v="0"/>
    <n v="0"/>
    <n v="0"/>
    <n v="0"/>
    <n v="0"/>
    <m/>
    <m/>
    <m/>
    <n v="52"/>
    <x v="1"/>
    <x v="5"/>
    <s v="2008-52"/>
    <n v="0"/>
    <m/>
  </r>
  <r>
    <m/>
    <d v="2008-12-28T00:00:00"/>
    <n v="10894.6"/>
    <n v="2923.03"/>
    <n v="13817.630000000001"/>
    <m/>
    <n v="224"/>
    <n v="17.043832758570513"/>
    <n v="3976.2999999999997"/>
    <n v="52"/>
    <n v="276"/>
    <n v="36.818333333333328"/>
    <n v="21.066379666432855"/>
    <m/>
    <m/>
    <m/>
    <n v="53"/>
    <x v="1"/>
    <x v="6"/>
    <s v="2008-53"/>
    <n v="0"/>
    <m/>
  </r>
  <r>
    <s v="1-15"/>
    <d v="2008-12-29T00:00:00"/>
    <n v="525.95000000000005"/>
    <n v="0"/>
    <n v="0"/>
    <n v="525.95000000000005"/>
    <n v="31"/>
    <n v="16.966129032258067"/>
    <n v="0"/>
    <n v="0"/>
    <n v="31"/>
    <n v="0"/>
    <n v="16.966129032258067"/>
    <m/>
    <m/>
    <m/>
    <n v="53"/>
    <x v="1"/>
    <x v="0"/>
    <s v="2008-53"/>
    <n v="0"/>
    <m/>
  </r>
  <r>
    <s v="1-15"/>
    <d v="2008-12-30T00:00:00"/>
    <n v="468.72"/>
    <n v="0"/>
    <n v="0"/>
    <n v="400.1"/>
    <n v="26"/>
    <n v="15.38846153846154"/>
    <n v="68.62"/>
    <n v="1"/>
    <n v="27"/>
    <n v="68.62"/>
    <n v="17.36"/>
    <m/>
    <n v="-0.95"/>
    <m/>
    <n v="53"/>
    <x v="1"/>
    <x v="1"/>
    <s v="2008-53"/>
    <n v="0"/>
    <m/>
  </r>
  <r>
    <s v="1-15"/>
    <d v="2008-12-31T00:00:00"/>
    <n v="1329.95"/>
    <n v="0"/>
    <n v="0"/>
    <n v="729.7"/>
    <n v="46"/>
    <n v="15.86304347826087"/>
    <n v="605.85"/>
    <n v="8"/>
    <n v="54"/>
    <n v="75.731250000000003"/>
    <n v="24.732407407407411"/>
    <s v="Bakery 428.40 taken off"/>
    <n v="0"/>
    <m/>
    <n v="53"/>
    <x v="1"/>
    <x v="2"/>
    <s v="2008-53"/>
    <n v="0"/>
    <m/>
  </r>
  <r>
    <s v="1-15"/>
    <d v="2009-01-01T00:00:00"/>
    <n v="0"/>
    <n v="0"/>
    <n v="0"/>
    <n v="0"/>
    <n v="0"/>
    <n v="0"/>
    <n v="0"/>
    <n v="0"/>
    <n v="0"/>
    <n v="0"/>
    <n v="0"/>
    <m/>
    <m/>
    <m/>
    <n v="1"/>
    <x v="2"/>
    <x v="3"/>
    <s v="2009-1"/>
    <n v="0"/>
    <m/>
  </r>
  <r>
    <s v="1-15"/>
    <d v="2009-01-02T00:00:00"/>
    <n v="1121.69"/>
    <n v="0"/>
    <n v="0"/>
    <n v="873.9"/>
    <n v="46"/>
    <n v="18.997826086956522"/>
    <n v="247.79"/>
    <n v="8"/>
    <n v="54"/>
    <n v="30.973749999999999"/>
    <n v="20.772037037037038"/>
    <m/>
    <n v="-1"/>
    <m/>
    <n v="1"/>
    <x v="2"/>
    <x v="4"/>
    <s v="2009-1"/>
    <n v="0"/>
    <m/>
  </r>
  <r>
    <s v="1-15"/>
    <d v="2009-01-03T00:00:00"/>
    <n v="518.15"/>
    <n v="0"/>
    <n v="0"/>
    <n v="406.3"/>
    <n v="21"/>
    <n v="19.347619047619048"/>
    <n v="111.85"/>
    <n v="3"/>
    <n v="24"/>
    <n v="37.283333333333331"/>
    <n v="21.589583333333334"/>
    <m/>
    <n v="-0.1"/>
    <m/>
    <n v="1"/>
    <x v="2"/>
    <x v="5"/>
    <s v="2009-1"/>
    <n v="0"/>
    <m/>
  </r>
  <r>
    <m/>
    <d v="2009-01-04T00:00:00"/>
    <n v="3964.46"/>
    <n v="1971.21"/>
    <n v="5935.67"/>
    <m/>
    <n v="170"/>
    <n v="14.427179863926009"/>
    <n v="1034.1099999999999"/>
    <n v="20"/>
    <n v="190"/>
    <n v="35.43472222222222"/>
    <n v="16.903359468339307"/>
    <m/>
    <m/>
    <m/>
    <n v="2"/>
    <x v="2"/>
    <x v="6"/>
    <s v="2009-2"/>
    <n v="0"/>
    <m/>
  </r>
  <r>
    <s v="1-16"/>
    <d v="2009-01-05T00:00:00"/>
    <n v="656.1"/>
    <n v="0"/>
    <n v="0"/>
    <n v="475"/>
    <n v="34"/>
    <n v="13.970588235294118"/>
    <n v="181.1"/>
    <n v="7"/>
    <n v="41"/>
    <n v="25.87142857142857"/>
    <n v="16.002439024390245"/>
    <m/>
    <n v="-0.1"/>
    <m/>
    <n v="2"/>
    <x v="2"/>
    <x v="0"/>
    <s v="2009-2"/>
    <n v="0"/>
    <m/>
  </r>
  <r>
    <s v="1-16"/>
    <d v="2009-01-06T00:00:00"/>
    <n v="633.91"/>
    <n v="0"/>
    <n v="0"/>
    <n v="430.1"/>
    <n v="34"/>
    <n v="12.65"/>
    <n v="203.81"/>
    <n v="7"/>
    <n v="41"/>
    <n v="29.115714285714287"/>
    <n v="15.461219512195123"/>
    <m/>
    <n v="4.2"/>
    <m/>
    <n v="2"/>
    <x v="2"/>
    <x v="1"/>
    <s v="2009-2"/>
    <n v="0"/>
    <m/>
  </r>
  <r>
    <s v="1-16"/>
    <d v="2009-01-07T00:00:00"/>
    <n v="756.9"/>
    <n v="0"/>
    <n v="0"/>
    <n v="477.1"/>
    <n v="32"/>
    <n v="14.909375000000001"/>
    <n v="279.8"/>
    <n v="8"/>
    <n v="40"/>
    <n v="34.975000000000001"/>
    <n v="18.922500000000003"/>
    <m/>
    <n v="0"/>
    <m/>
    <n v="2"/>
    <x v="2"/>
    <x v="2"/>
    <s v="2009-2"/>
    <n v="0"/>
    <m/>
  </r>
  <r>
    <s v="1-16"/>
    <d v="2009-01-08T00:00:00"/>
    <n v="736.55"/>
    <n v="0"/>
    <n v="0"/>
    <n v="562.5"/>
    <n v="38"/>
    <n v="14.802631578947368"/>
    <n v="174.05"/>
    <n v="4"/>
    <n v="42"/>
    <n v="43.512500000000003"/>
    <n v="17.536904761904761"/>
    <m/>
    <n v="-0.5"/>
    <m/>
    <n v="2"/>
    <x v="2"/>
    <x v="3"/>
    <s v="2009-2"/>
    <n v="0"/>
    <m/>
  </r>
  <r>
    <s v="1-16"/>
    <d v="2009-01-09T00:00:00"/>
    <n v="1170.69"/>
    <n v="0"/>
    <n v="0"/>
    <n v="983.15"/>
    <n v="52"/>
    <n v="18.906730769230769"/>
    <n v="187.54"/>
    <n v="8"/>
    <n v="60"/>
    <n v="23.442499999999999"/>
    <n v="19.511500000000002"/>
    <m/>
    <n v="-10.050000000000001"/>
    <m/>
    <n v="2"/>
    <x v="2"/>
    <x v="4"/>
    <s v="2009-2"/>
    <n v="0"/>
    <m/>
  </r>
  <r>
    <s v="1-16"/>
    <d v="2009-01-10T00:00:00"/>
    <n v="1681.52"/>
    <n v="0"/>
    <n v="0"/>
    <n v="988.6"/>
    <n v="37"/>
    <n v="26.71891891891892"/>
    <n v="692.92"/>
    <n v="11"/>
    <n v="48"/>
    <n v="62.992727272727272"/>
    <n v="35.031666666666666"/>
    <m/>
    <m/>
    <m/>
    <n v="2"/>
    <x v="2"/>
    <x v="5"/>
    <s v="2009-2"/>
    <n v="0"/>
    <m/>
  </r>
  <r>
    <m/>
    <d v="2009-01-11T00:00:00"/>
    <n v="5635.67"/>
    <n v="1987.85"/>
    <n v="7623.52"/>
    <m/>
    <n v="227"/>
    <n v="16.993040750398531"/>
    <n v="1719.2199999999998"/>
    <n v="45"/>
    <n v="272"/>
    <n v="36.651645021645017"/>
    <n v="20.411038327526132"/>
    <m/>
    <m/>
    <m/>
    <n v="3"/>
    <x v="2"/>
    <x v="6"/>
    <s v="2009-3"/>
    <n v="0"/>
    <m/>
  </r>
  <r>
    <s v="1-17"/>
    <d v="2009-01-12T00:00:00"/>
    <n v="755.46"/>
    <n v="0"/>
    <n v="0"/>
    <n v="584.35"/>
    <n v="35"/>
    <n v="16.695714285714285"/>
    <n v="171.11"/>
    <n v="3"/>
    <n v="38"/>
    <n v="57.036666666666669"/>
    <n v="19.880526315789474"/>
    <m/>
    <n v="5.35"/>
    <m/>
    <n v="3"/>
    <x v="2"/>
    <x v="0"/>
    <s v="2009-3"/>
    <n v="0"/>
    <m/>
  </r>
  <r>
    <s v="1-17"/>
    <d v="2009-01-13T00:00:00"/>
    <n v="558.72"/>
    <n v="0"/>
    <n v="0"/>
    <n v="456.05"/>
    <n v="30"/>
    <n v="15.201666666666666"/>
    <n v="102.67"/>
    <n v="4"/>
    <n v="34"/>
    <n v="25.6675"/>
    <n v="16.432941176470589"/>
    <m/>
    <n v="0.55000000000000004"/>
    <m/>
    <n v="3"/>
    <x v="2"/>
    <x v="1"/>
    <s v="2009-3"/>
    <n v="0"/>
    <m/>
  </r>
  <r>
    <s v="1-17"/>
    <d v="2009-01-14T00:00:00"/>
    <n v="640.4"/>
    <n v="0"/>
    <n v="0"/>
    <n v="521.45000000000005"/>
    <n v="28"/>
    <n v="18.623214285714287"/>
    <n v="118.95"/>
    <n v="4"/>
    <n v="32"/>
    <n v="29.737500000000001"/>
    <n v="20.012500000000003"/>
    <m/>
    <n v="0"/>
    <m/>
    <n v="3"/>
    <x v="2"/>
    <x v="2"/>
    <s v="2009-3"/>
    <n v="0"/>
    <m/>
  </r>
  <r>
    <s v="1-17"/>
    <d v="2009-01-15T00:00:00"/>
    <n v="760.25"/>
    <n v="0"/>
    <n v="0"/>
    <n v="671.2"/>
    <n v="32"/>
    <n v="20.975000000000001"/>
    <n v="89.05"/>
    <n v="3"/>
    <n v="35"/>
    <n v="29.683333333333334"/>
    <n v="21.721428571428572"/>
    <m/>
    <n v="0"/>
    <m/>
    <n v="3"/>
    <x v="2"/>
    <x v="3"/>
    <s v="2009-3"/>
    <n v="0"/>
    <m/>
  </r>
  <r>
    <s v="1-17"/>
    <d v="2009-01-16T00:00:00"/>
    <n v="1738.24"/>
    <n v="0"/>
    <n v="0"/>
    <n v="1280.29"/>
    <n v="36"/>
    <n v="35.563611111111108"/>
    <n v="457.95"/>
    <n v="8"/>
    <n v="44"/>
    <n v="57.243749999999999"/>
    <n v="39.505454545454548"/>
    <m/>
    <n v="0.2"/>
    <m/>
    <n v="3"/>
    <x v="2"/>
    <x v="4"/>
    <s v="2009-3"/>
    <n v="0"/>
    <m/>
  </r>
  <r>
    <s v="1-17"/>
    <d v="2009-01-17T00:00:00"/>
    <n v="991.2"/>
    <n v="0"/>
    <n v="0"/>
    <n v="525.95000000000005"/>
    <n v="29"/>
    <n v="18.136206896551727"/>
    <n v="465.25"/>
    <n v="8"/>
    <n v="37"/>
    <n v="58.15625"/>
    <n v="26.789189189189191"/>
    <m/>
    <n v="0"/>
    <m/>
    <n v="3"/>
    <x v="2"/>
    <x v="5"/>
    <s v="2009-3"/>
    <n v="0"/>
    <m/>
  </r>
  <r>
    <m/>
    <d v="2009-01-18T00:00:00"/>
    <n v="5444.2699999999995"/>
    <n v="2984.04"/>
    <n v="8428.31"/>
    <m/>
    <n v="190"/>
    <n v="20.865902207626345"/>
    <n v="1404.98"/>
    <n v="30"/>
    <n v="220"/>
    <n v="42.920833333333327"/>
    <n v="24.057006633055394"/>
    <m/>
    <m/>
    <m/>
    <n v="4"/>
    <x v="2"/>
    <x v="6"/>
    <s v="2009-4"/>
    <n v="0"/>
    <m/>
  </r>
  <r>
    <s v="1-18"/>
    <d v="2009-01-19T00:00:00"/>
    <n v="995.01"/>
    <n v="0"/>
    <n v="0"/>
    <n v="687.7"/>
    <n v="33"/>
    <n v="20.83939393939394"/>
    <n v="307.61"/>
    <n v="7"/>
    <n v="40"/>
    <n v="43.944285714285719"/>
    <n v="24.882750000000001"/>
    <m/>
    <n v="0"/>
    <m/>
    <n v="4"/>
    <x v="2"/>
    <x v="0"/>
    <s v="2009-4"/>
    <n v="0"/>
    <m/>
  </r>
  <r>
    <s v="1-18"/>
    <d v="2009-01-20T00:00:00"/>
    <n v="1034.3399999999999"/>
    <n v="0"/>
    <n v="0"/>
    <n v="574.70000000000005"/>
    <n v="31"/>
    <n v="18.538709677419355"/>
    <n v="459.64"/>
    <n v="9"/>
    <n v="40"/>
    <n v="51.071111111111108"/>
    <n v="25.858500000000003"/>
    <m/>
    <n v="0.35"/>
    <m/>
    <n v="4"/>
    <x v="2"/>
    <x v="1"/>
    <s v="2009-4"/>
    <n v="0"/>
    <m/>
  </r>
  <r>
    <s v="1-18"/>
    <d v="2009-01-21T00:00:00"/>
    <n v="1055.53"/>
    <n v="0"/>
    <n v="0"/>
    <n v="1044.05"/>
    <n v="33"/>
    <n v="31.637878787878787"/>
    <n v="11.48"/>
    <n v="1"/>
    <n v="34"/>
    <n v="11.48"/>
    <n v="31.044999999999998"/>
    <m/>
    <n v="0.15"/>
    <m/>
    <n v="4"/>
    <x v="2"/>
    <x v="2"/>
    <s v="2009-4"/>
    <n v="0"/>
    <m/>
  </r>
  <r>
    <s v="1-18"/>
    <d v="2009-01-22T00:00:00"/>
    <n v="806.34"/>
    <n v="0"/>
    <n v="0"/>
    <n v="591.9"/>
    <n v="39"/>
    <n v="15.176923076923076"/>
    <n v="214.44"/>
    <n v="6"/>
    <n v="45"/>
    <n v="35.74"/>
    <n v="17.918666666666663"/>
    <m/>
    <n v="14.3"/>
    <m/>
    <n v="4"/>
    <x v="2"/>
    <x v="3"/>
    <s v="2009-4"/>
    <n v="0"/>
    <m/>
  </r>
  <r>
    <s v="1-18"/>
    <d v="2009-01-23T00:00:00"/>
    <n v="1072.25"/>
    <n v="0"/>
    <n v="0"/>
    <n v="965.2"/>
    <n v="47"/>
    <n v="20.53617021276596"/>
    <n v="107.05"/>
    <n v="3"/>
    <n v="50"/>
    <n v="35.68333333333333"/>
    <n v="21.445"/>
    <m/>
    <n v="2.15"/>
    <m/>
    <n v="4"/>
    <x v="2"/>
    <x v="4"/>
    <s v="2009-4"/>
    <n v="0"/>
    <m/>
  </r>
  <r>
    <s v="1-18"/>
    <d v="2009-01-24T00:00:00"/>
    <n v="1540.26"/>
    <n v="0"/>
    <n v="0"/>
    <n v="723.5"/>
    <n v="33"/>
    <n v="21.924242424242426"/>
    <n v="816.76"/>
    <n v="11"/>
    <n v="44"/>
    <n v="74.25090909090909"/>
    <n v="35.005909090909093"/>
    <m/>
    <n v="3.65"/>
    <m/>
    <n v="4"/>
    <x v="2"/>
    <x v="5"/>
    <s v="2009-4"/>
    <n v="0"/>
    <m/>
  </r>
  <r>
    <m/>
    <d v="2009-01-25T00:00:00"/>
    <n v="6503.7300000000005"/>
    <n v="3874.87"/>
    <n v="10743.89"/>
    <m/>
    <n v="216"/>
    <n v="21.442219686437259"/>
    <n v="1916.98"/>
    <n v="37"/>
    <n v="253"/>
    <n v="42.028273208273212"/>
    <n v="26.025970959595963"/>
    <m/>
    <m/>
    <m/>
    <n v="5"/>
    <x v="2"/>
    <x v="6"/>
    <s v="2009-5"/>
    <n v="0"/>
    <m/>
  </r>
  <r>
    <s v="1-19"/>
    <d v="2009-01-26T00:00:00"/>
    <n v="0"/>
    <n v="0"/>
    <n v="0"/>
    <n v="0"/>
    <n v="0"/>
    <n v="0"/>
    <n v="0"/>
    <n v="0"/>
    <n v="0"/>
    <n v="0"/>
    <n v="0"/>
    <s v="Ausralia day"/>
    <n v="4.1500000000000004"/>
    <m/>
    <n v="5"/>
    <x v="2"/>
    <x v="0"/>
    <s v="2009-5"/>
    <n v="0"/>
    <m/>
  </r>
  <r>
    <s v="1-19"/>
    <d v="2009-01-27T00:00:00"/>
    <n v="1166.25"/>
    <n v="0"/>
    <n v="0"/>
    <n v="982.55"/>
    <n v="45"/>
    <n v="21.834444444444443"/>
    <n v="168.68"/>
    <n v="6"/>
    <n v="51"/>
    <n v="28.113333333333333"/>
    <n v="22.573137254901962"/>
    <m/>
    <m/>
    <m/>
    <n v="5"/>
    <x v="2"/>
    <x v="1"/>
    <s v="2009-5"/>
    <n v="0"/>
    <m/>
  </r>
  <r>
    <s v="1-19"/>
    <d v="2009-01-28T00:00:00"/>
    <n v="741.54"/>
    <n v="0"/>
    <n v="0"/>
    <n v="474.75"/>
    <n v="40"/>
    <n v="11.86875"/>
    <n v="266.74"/>
    <n v="6"/>
    <n v="46"/>
    <n v="44.456666666666671"/>
    <n v="16.119347826086958"/>
    <m/>
    <m/>
    <m/>
    <n v="5"/>
    <x v="2"/>
    <x v="2"/>
    <s v="2009-5"/>
    <n v="0"/>
    <m/>
  </r>
  <r>
    <s v="1-19"/>
    <d v="2009-01-29T00:00:00"/>
    <n v="663.79"/>
    <n v="0"/>
    <n v="0"/>
    <n v="510.9"/>
    <n v="34"/>
    <n v="15.026470588235293"/>
    <n v="152.88999999999999"/>
    <n v="4"/>
    <n v="38"/>
    <n v="38.222499999999997"/>
    <n v="17.468157894736841"/>
    <m/>
    <m/>
    <m/>
    <n v="5"/>
    <x v="2"/>
    <x v="3"/>
    <s v="2009-5"/>
    <n v="0"/>
    <m/>
  </r>
  <r>
    <s v="1-19"/>
    <d v="2009-01-30T00:00:00"/>
    <n v="1644.38"/>
    <n v="0"/>
    <n v="0"/>
    <n v="1151"/>
    <n v="53"/>
    <n v="21.716981132075471"/>
    <n v="493.38"/>
    <n v="9"/>
    <n v="62"/>
    <n v="54.82"/>
    <n v="26.52225806451613"/>
    <m/>
    <m/>
    <m/>
    <n v="5"/>
    <x v="2"/>
    <x v="4"/>
    <s v="2009-5"/>
    <n v="0"/>
    <m/>
  </r>
  <r>
    <s v="1-19"/>
    <d v="2009-01-31T00:00:00"/>
    <n v="1122.0899999999999"/>
    <n v="0"/>
    <n v="0"/>
    <n v="852.2"/>
    <n v="34"/>
    <n v="25.064705882352943"/>
    <n v="269.89999999999998"/>
    <n v="5"/>
    <n v="39"/>
    <n v="53.98"/>
    <n v="28.771794871794871"/>
    <s v="$110.12 taken from EFT as Mulgowie Pub paid 23/1 bill"/>
    <m/>
    <m/>
    <n v="5"/>
    <x v="2"/>
    <x v="5"/>
    <s v="2009-5"/>
    <n v="0"/>
    <m/>
  </r>
  <r>
    <m/>
    <d v="2009-02-01T00:00:00"/>
    <n v="5338.05"/>
    <n v="2043.82"/>
    <n v="7381.87"/>
    <m/>
    <n v="206"/>
    <n v="15.918558674518025"/>
    <n v="1351.5900000000001"/>
    <n v="30"/>
    <n v="236"/>
    <n v="36.598750000000003"/>
    <n v="18.575782652006126"/>
    <m/>
    <m/>
    <m/>
    <n v="6"/>
    <x v="2"/>
    <x v="6"/>
    <s v="2009-6"/>
    <n v="0"/>
    <m/>
  </r>
  <r>
    <s v="1-20"/>
    <d v="2009-02-02T00:00:00"/>
    <n v="627.89"/>
    <n v="0"/>
    <n v="0"/>
    <n v="399.5"/>
    <n v="30"/>
    <n v="13.316666666666666"/>
    <n v="228.39"/>
    <n v="4"/>
    <n v="34"/>
    <n v="57.097499999999997"/>
    <n v="18.467352941176472"/>
    <m/>
    <m/>
    <m/>
    <n v="6"/>
    <x v="2"/>
    <x v="0"/>
    <s v="2009-6"/>
    <n v="0"/>
    <m/>
  </r>
  <r>
    <s v="1-20"/>
    <d v="2009-02-03T00:00:00"/>
    <n v="752.31"/>
    <n v="0"/>
    <n v="0"/>
    <n v="499.4"/>
    <n v="33"/>
    <n v="15.133333333333333"/>
    <n v="252.91"/>
    <n v="7"/>
    <n v="40"/>
    <n v="36.130000000000003"/>
    <n v="18.807749999999999"/>
    <m/>
    <m/>
    <m/>
    <n v="6"/>
    <x v="2"/>
    <x v="1"/>
    <s v="2009-6"/>
    <n v="0"/>
    <m/>
  </r>
  <r>
    <s v="1-20"/>
    <d v="2009-02-04T00:00:00"/>
    <n v="1456.13"/>
    <n v="0"/>
    <n v="0"/>
    <n v="1172.7"/>
    <n v="31"/>
    <n v="37.829032258064515"/>
    <n v="273.43"/>
    <n v="7"/>
    <n v="38"/>
    <n v="39.061428571428571"/>
    <n v="38.05605263157895"/>
    <m/>
    <m/>
    <m/>
    <n v="6"/>
    <x v="2"/>
    <x v="2"/>
    <s v="2009-6"/>
    <n v="0"/>
    <m/>
  </r>
  <r>
    <s v="1-20"/>
    <d v="2009-02-05T00:00:00"/>
    <n v="1088.1600000000001"/>
    <n v="0"/>
    <n v="0"/>
    <n v="992.45"/>
    <n v="50"/>
    <n v="19.849"/>
    <n v="95.71"/>
    <n v="3"/>
    <n v="53"/>
    <n v="31.903333333333332"/>
    <n v="20.531320754716983"/>
    <m/>
    <m/>
    <m/>
    <n v="6"/>
    <x v="2"/>
    <x v="3"/>
    <s v="2009-6"/>
    <n v="0"/>
    <m/>
  </r>
  <r>
    <s v="1-20"/>
    <d v="2009-02-06T00:00:00"/>
    <n v="1350.22"/>
    <n v="0"/>
    <n v="0"/>
    <n v="1112.33"/>
    <n v="29"/>
    <n v="38.356206896551718"/>
    <n v="237.89"/>
    <n v="5"/>
    <n v="34"/>
    <n v="47.577999999999996"/>
    <n v="39.712352941176462"/>
    <s v="minus bakery eft $1003.12"/>
    <m/>
    <m/>
    <n v="6"/>
    <x v="2"/>
    <x v="4"/>
    <s v="2009-6"/>
    <n v="0"/>
    <m/>
  </r>
  <r>
    <s v="1-20"/>
    <d v="2009-02-07T00:00:00"/>
    <n v="1244.28"/>
    <n v="0"/>
    <n v="0"/>
    <n v="1037"/>
    <n v="42"/>
    <n v="24.69047619047619"/>
    <n v="207.28"/>
    <n v="5"/>
    <n v="47"/>
    <n v="41.456000000000003"/>
    <n v="26.474042553191488"/>
    <m/>
    <m/>
    <m/>
    <n v="6"/>
    <x v="2"/>
    <x v="5"/>
    <s v="2009-6"/>
    <n v="0"/>
    <m/>
  </r>
  <r>
    <m/>
    <d v="2009-02-08T00:00:00"/>
    <n v="6518.99"/>
    <n v="2791.7"/>
    <n v="9310.6899999999987"/>
    <m/>
    <n v="215"/>
    <n v="24.8624525575154"/>
    <n v="1295.6099999999999"/>
    <n v="31"/>
    <n v="246"/>
    <n v="42.204376984126981"/>
    <n v="27.00814530364006"/>
    <m/>
    <m/>
    <m/>
    <n v="7"/>
    <x v="2"/>
    <x v="6"/>
    <s v="2009-7"/>
    <n v="0"/>
    <m/>
  </r>
  <r>
    <s v="1-21"/>
    <d v="2009-02-09T00:00:00"/>
    <n v="877.75"/>
    <n v="0"/>
    <n v="0"/>
    <n v="593.9"/>
    <n v="35"/>
    <n v="16.968571428571426"/>
    <n v="278.07"/>
    <n v="6"/>
    <n v="41"/>
    <n v="46.344999999999999"/>
    <n v="21.267560975609758"/>
    <s v="minus Show Society1505 and Mulgowie FC 125.25"/>
    <n v="1.05"/>
    <m/>
    <n v="7"/>
    <x v="2"/>
    <x v="0"/>
    <s v="2009-7"/>
    <n v="0"/>
    <m/>
  </r>
  <r>
    <s v="1-21"/>
    <d v="2009-02-10T00:00:00"/>
    <n v="953.46"/>
    <n v="0"/>
    <n v="0"/>
    <n v="519.45000000000005"/>
    <n v="31"/>
    <n v="16.756451612903227"/>
    <n v="434.04"/>
    <n v="7"/>
    <n v="38"/>
    <n v="62.005714285714291"/>
    <n v="25.091842105263158"/>
    <s v="minus RSL 59.52"/>
    <m/>
    <m/>
    <n v="7"/>
    <x v="2"/>
    <x v="1"/>
    <s v="2009-7"/>
    <n v="0"/>
    <m/>
  </r>
  <r>
    <s v="1-21"/>
    <d v="2009-02-11T00:00:00"/>
    <n v="1271.3699999999999"/>
    <n v="0"/>
    <n v="0"/>
    <n v="569"/>
    <n v="33"/>
    <n v="17.242424242424242"/>
    <n v="702.37"/>
    <n v="4"/>
    <n v="37"/>
    <n v="175.5925"/>
    <n v="34.361351351351345"/>
    <m/>
    <n v="-1"/>
    <m/>
    <n v="7"/>
    <x v="2"/>
    <x v="2"/>
    <s v="2009-7"/>
    <n v="0"/>
    <m/>
  </r>
  <r>
    <s v="1-21"/>
    <d v="2009-02-12T00:00:00"/>
    <n v="673.67"/>
    <n v="0"/>
    <n v="0"/>
    <n v="495.67"/>
    <n v="30"/>
    <n v="16.522333333333332"/>
    <n v="178.32"/>
    <n v="6"/>
    <n v="36"/>
    <n v="29.72"/>
    <n v="18.721944444444446"/>
    <m/>
    <n v="0"/>
    <m/>
    <n v="7"/>
    <x v="2"/>
    <x v="3"/>
    <s v="2009-7"/>
    <n v="0"/>
    <m/>
  </r>
  <r>
    <s v="1-21"/>
    <d v="2009-02-13T00:00:00"/>
    <n v="1306.9100000000001"/>
    <n v="0"/>
    <n v="0"/>
    <n v="1032"/>
    <n v="50"/>
    <n v="20.64"/>
    <n v="274.91000000000003"/>
    <n v="5"/>
    <n v="55"/>
    <n v="54.982000000000006"/>
    <n v="23.762"/>
    <s v="minus Edmund Park cheque"/>
    <n v="10"/>
    <m/>
    <n v="7"/>
    <x v="2"/>
    <x v="4"/>
    <s v="2009-7"/>
    <n v="0"/>
    <m/>
  </r>
  <r>
    <s v="1-21"/>
    <d v="2009-02-14T00:00:00"/>
    <n v="2057.91"/>
    <n v="0"/>
    <n v="0"/>
    <n v="816.8"/>
    <n v="36"/>
    <n v="22.688888888888886"/>
    <n v="1241.1099999999999"/>
    <n v="7"/>
    <n v="43"/>
    <n v="177.30142857142854"/>
    <n v="47.858372093023256"/>
    <m/>
    <m/>
    <m/>
    <n v="7"/>
    <x v="2"/>
    <x v="5"/>
    <s v="2009-7"/>
    <n v="0"/>
    <m/>
  </r>
  <r>
    <m/>
    <d v="2009-02-15T00:00:00"/>
    <n v="7141.07"/>
    <n v="3290.08"/>
    <n v="10431.15"/>
    <m/>
    <n v="215"/>
    <n v="18.469778251020184"/>
    <n v="3108.8199999999997"/>
    <n v="35"/>
    <n v="250"/>
    <n v="90.991107142857132"/>
    <n v="28.510511828281992"/>
    <m/>
    <m/>
    <m/>
    <n v="8"/>
    <x v="2"/>
    <x v="6"/>
    <s v="2009-8"/>
    <n v="0"/>
    <m/>
  </r>
  <r>
    <s v="1-22"/>
    <d v="2009-02-16T00:00:00"/>
    <n v="561"/>
    <n v="0"/>
    <n v="0"/>
    <n v="350.4"/>
    <n v="32"/>
    <n v="10.95"/>
    <n v="210.6"/>
    <n v="6"/>
    <n v="38"/>
    <n v="35.1"/>
    <n v="14.763157894736842"/>
    <s v="Hotel Laidley cheque taken off figures"/>
    <m/>
    <m/>
    <n v="8"/>
    <x v="2"/>
    <x v="0"/>
    <s v="2009-8"/>
    <n v="0"/>
    <m/>
  </r>
  <r>
    <s v="1-22"/>
    <d v="2009-02-17T00:00:00"/>
    <n v="1330.23"/>
    <n v="0"/>
    <n v="0"/>
    <n v="611.5"/>
    <n v="44"/>
    <n v="13.897727272727273"/>
    <n v="718.73"/>
    <n v="7"/>
    <n v="51"/>
    <n v="102.67571428571429"/>
    <n v="26.082941176470587"/>
    <m/>
    <m/>
    <m/>
    <n v="8"/>
    <x v="2"/>
    <x v="1"/>
    <s v="2009-8"/>
    <n v="0"/>
    <m/>
  </r>
  <r>
    <s v="1-22"/>
    <d v="2009-02-18T00:00:00"/>
    <n v="1101.8800000000001"/>
    <n v="0"/>
    <n v="0"/>
    <n v="699.55"/>
    <n v="36"/>
    <n v="19.431944444444444"/>
    <n v="402.33"/>
    <n v="5"/>
    <n v="41"/>
    <n v="80.465999999999994"/>
    <n v="26.875121951219509"/>
    <m/>
    <m/>
    <m/>
    <n v="8"/>
    <x v="2"/>
    <x v="2"/>
    <s v="2009-8"/>
    <n v="0"/>
    <m/>
  </r>
  <r>
    <s v="1-22"/>
    <d v="2009-02-19T00:00:00"/>
    <n v="1369.12"/>
    <n v="0"/>
    <n v="0"/>
    <n v="1245.3499999999999"/>
    <n v="54"/>
    <n v="23.062037037037037"/>
    <n v="123.77"/>
    <n v="2"/>
    <n v="56"/>
    <n v="61.884999999999998"/>
    <n v="24.448571428571427"/>
    <m/>
    <m/>
    <m/>
    <n v="8"/>
    <x v="2"/>
    <x v="3"/>
    <s v="2009-8"/>
    <n v="0"/>
    <m/>
  </r>
  <r>
    <s v="1-22"/>
    <d v="2009-02-20T00:00:00"/>
    <n v="1179.55"/>
    <n v="0"/>
    <n v="0"/>
    <n v="905.75"/>
    <n v="48"/>
    <n v="18.869791666666668"/>
    <n v="273.8"/>
    <n v="7"/>
    <n v="55"/>
    <n v="39.114285714285714"/>
    <n v="21.446363636363635"/>
    <m/>
    <m/>
    <m/>
    <n v="8"/>
    <x v="2"/>
    <x v="4"/>
    <s v="2009-8"/>
    <n v="0"/>
    <m/>
  </r>
  <r>
    <s v="1-22"/>
    <d v="2009-02-21T00:00:00"/>
    <n v="1216.79"/>
    <n v="0"/>
    <n v="0"/>
    <n v="685.8"/>
    <n v="31"/>
    <n v="22.122580645161289"/>
    <n v="530.99"/>
    <n v="9"/>
    <n v="40"/>
    <n v="58.998888888888892"/>
    <n v="30.419750000000001"/>
    <m/>
    <m/>
    <m/>
    <n v="8"/>
    <x v="2"/>
    <x v="5"/>
    <s v="2009-8"/>
    <n v="0"/>
    <m/>
  </r>
  <r>
    <m/>
    <d v="2009-02-22T00:00:00"/>
    <n v="6758.57"/>
    <n v="3299.38"/>
    <n v="10057.950000000001"/>
    <m/>
    <n v="245"/>
    <n v="18.055680177672787"/>
    <n v="2260.2200000000003"/>
    <n v="36"/>
    <n v="281"/>
    <n v="63.039981481481476"/>
    <n v="24.005984347893669"/>
    <m/>
    <m/>
    <m/>
    <n v="9"/>
    <x v="2"/>
    <x v="6"/>
    <s v="2009-9"/>
    <n v="0"/>
    <m/>
  </r>
  <r>
    <s v="1-23"/>
    <d v="2009-02-23T00:00:00"/>
    <n v="630.71"/>
    <n v="0"/>
    <n v="0"/>
    <n v="386.35"/>
    <n v="32"/>
    <n v="12.073437500000001"/>
    <n v="244.36"/>
    <n v="7"/>
    <n v="39"/>
    <n v="34.908571428571427"/>
    <n v="16.172051282051282"/>
    <m/>
    <n v="0.15"/>
    <m/>
    <n v="9"/>
    <x v="2"/>
    <x v="0"/>
    <s v="2009-9"/>
    <n v="0"/>
    <m/>
  </r>
  <r>
    <s v="1-23"/>
    <d v="2009-02-24T00:00:00"/>
    <n v="512.67999999999995"/>
    <n v="0"/>
    <n v="0"/>
    <n v="296.94"/>
    <n v="25"/>
    <n v="11.877599999999999"/>
    <n v="215.74"/>
    <n v="4"/>
    <n v="29"/>
    <n v="53.935000000000002"/>
    <n v="17.678620689655176"/>
    <m/>
    <m/>
    <m/>
    <n v="9"/>
    <x v="2"/>
    <x v="1"/>
    <s v="2009-9"/>
    <n v="0"/>
    <m/>
  </r>
  <r>
    <s v="1-23"/>
    <d v="2009-02-25T00:00:00"/>
    <n v="834.84"/>
    <n v="0"/>
    <n v="0"/>
    <n v="598.45000000000005"/>
    <n v="27"/>
    <n v="22.164814814814818"/>
    <n v="236.39"/>
    <n v="8"/>
    <n v="35"/>
    <n v="29.548749999999998"/>
    <n v="23.85257142857143"/>
    <m/>
    <m/>
    <m/>
    <n v="9"/>
    <x v="2"/>
    <x v="2"/>
    <s v="2009-9"/>
    <n v="0"/>
    <m/>
  </r>
  <r>
    <s v="1-23"/>
    <d v="2009-02-26T00:00:00"/>
    <n v="599.84"/>
    <n v="0"/>
    <n v="0"/>
    <n v="447.25"/>
    <n v="37"/>
    <n v="12.087837837837839"/>
    <n v="152.59"/>
    <n v="3"/>
    <n v="40"/>
    <n v="50.863333333333337"/>
    <n v="14.996"/>
    <m/>
    <m/>
    <m/>
    <n v="9"/>
    <x v="2"/>
    <x v="3"/>
    <s v="2009-9"/>
    <n v="0"/>
    <m/>
  </r>
  <r>
    <s v="1-23"/>
    <d v="2009-02-27T00:00:00"/>
    <n v="1603.73"/>
    <n v="0"/>
    <n v="0"/>
    <n v="915"/>
    <n v="50"/>
    <n v="18.3"/>
    <n v="688.73"/>
    <n v="8"/>
    <n v="58"/>
    <n v="86.091250000000002"/>
    <n v="27.650517241379312"/>
    <m/>
    <m/>
    <m/>
    <n v="9"/>
    <x v="2"/>
    <x v="4"/>
    <s v="2009-9"/>
    <n v="0"/>
    <m/>
  </r>
  <r>
    <s v="1-23"/>
    <d v="2009-02-28T00:00:00"/>
    <n v="1395.09"/>
    <n v="0"/>
    <n v="0"/>
    <n v="1087"/>
    <n v="37"/>
    <n v="29.378378378378379"/>
    <n v="308.08999999999997"/>
    <n v="7"/>
    <n v="44"/>
    <n v="44.012857142857136"/>
    <n v="31.706590909090906"/>
    <m/>
    <m/>
    <m/>
    <n v="9"/>
    <x v="2"/>
    <x v="5"/>
    <s v="2009-9"/>
    <n v="0"/>
    <m/>
  </r>
  <r>
    <m/>
    <d v="2009-03-01T00:00:00"/>
    <n v="5576.89"/>
    <n v="3918.01"/>
    <n v="9494.9000000000015"/>
    <m/>
    <n v="208"/>
    <n v="17.647011421838503"/>
    <n v="1845.8999999999999"/>
    <n v="37"/>
    <n v="245"/>
    <n v="49.893293650793652"/>
    <n v="22.009391925124685"/>
    <s v="Edmund park cheque 1620, Bowls club 501.35 not counted"/>
    <m/>
    <m/>
    <n v="10"/>
    <x v="2"/>
    <x v="6"/>
    <s v="2009-10"/>
    <n v="0"/>
    <m/>
  </r>
  <r>
    <s v="1-24"/>
    <d v="2009-03-02T00:00:00"/>
    <n v="1034.8499999999999"/>
    <n v="0"/>
    <n v="0"/>
    <n v="792.7"/>
    <n v="28"/>
    <n v="28.310714285714287"/>
    <n v="242.15"/>
    <n v="6"/>
    <n v="34"/>
    <n v="40.358333333333334"/>
    <n v="30.436764705882357"/>
    <s v="Darts club cheque $178.44 and Tara Inch $250 payment taken off totals"/>
    <n v="-1.4"/>
    <m/>
    <n v="10"/>
    <x v="2"/>
    <x v="0"/>
    <s v="2009-10"/>
    <n v="0"/>
    <m/>
  </r>
  <r>
    <s v="1-24"/>
    <d v="2009-03-03T00:00:00"/>
    <n v="648.20000000000005"/>
    <n v="0"/>
    <n v="0"/>
    <n v="648.20000000000005"/>
    <n v="33"/>
    <n v="19.642424242424244"/>
    <n v="0"/>
    <n v="0"/>
    <n v="33"/>
    <n v="0"/>
    <n v="19.642424242424244"/>
    <s v="$342.56 GH Bakery taken from EFT total"/>
    <n v="0.1"/>
    <m/>
    <n v="10"/>
    <x v="2"/>
    <x v="1"/>
    <s v="2009-10"/>
    <n v="0"/>
    <m/>
  </r>
  <r>
    <s v="1-24"/>
    <d v="2009-03-04T00:00:00"/>
    <n v="837.43"/>
    <n v="0"/>
    <n v="0"/>
    <n v="645"/>
    <n v="34"/>
    <n v="18.970588235294116"/>
    <n v="192.43"/>
    <n v="7"/>
    <n v="41"/>
    <n v="27.490000000000002"/>
    <n v="20.425121951219513"/>
    <m/>
    <n v="-1.8"/>
    <m/>
    <n v="10"/>
    <x v="2"/>
    <x v="2"/>
    <s v="2009-10"/>
    <n v="0"/>
    <m/>
  </r>
  <r>
    <s v="1-24"/>
    <d v="2009-03-05T00:00:00"/>
    <n v="929.57"/>
    <n v="0"/>
    <n v="0"/>
    <n v="735.4"/>
    <n v="45"/>
    <n v="16.342222222222222"/>
    <n v="194.17"/>
    <n v="4"/>
    <n v="49"/>
    <n v="48.542499999999997"/>
    <n v="18.97081632653061"/>
    <m/>
    <n v="11.2"/>
    <m/>
    <n v="10"/>
    <x v="2"/>
    <x v="3"/>
    <s v="2009-10"/>
    <n v="0"/>
    <m/>
  </r>
  <r>
    <s v="1-24"/>
    <d v="2009-03-06T00:00:00"/>
    <n v="1221.75"/>
    <n v="0"/>
    <n v="0"/>
    <n v="770.95"/>
    <n v="38"/>
    <n v="20.288157894736845"/>
    <n v="450.8"/>
    <n v="11"/>
    <n v="49"/>
    <n v="40.981818181818184"/>
    <n v="24.933673469387756"/>
    <m/>
    <n v="-0.05"/>
    <m/>
    <n v="10"/>
    <x v="2"/>
    <x v="4"/>
    <s v="2009-10"/>
    <n v="0"/>
    <m/>
  </r>
  <r>
    <s v="1-24"/>
    <d v="2009-03-07T00:00:00"/>
    <n v="1078.7"/>
    <n v="0"/>
    <n v="0"/>
    <n v="736.2"/>
    <n v="39"/>
    <n v="18.876923076923077"/>
    <n v="342.5"/>
    <n v="8"/>
    <n v="47"/>
    <n v="42.8125"/>
    <n v="22.951063829787234"/>
    <m/>
    <m/>
    <m/>
    <n v="10"/>
    <x v="2"/>
    <x v="5"/>
    <s v="2009-10"/>
    <n v="0"/>
    <m/>
  </r>
  <r>
    <m/>
    <d v="2009-03-08T00:00:00"/>
    <n v="5750.5"/>
    <n v="2269.5700000000002"/>
    <n v="8020.07"/>
    <m/>
    <n v="217"/>
    <n v="20.405171659552465"/>
    <n v="1422.05"/>
    <n v="36"/>
    <n v="253"/>
    <n v="33.364191919191917"/>
    <n v="22.893310754205288"/>
    <m/>
    <m/>
    <m/>
    <n v="11"/>
    <x v="2"/>
    <x v="6"/>
    <s v="2009-11"/>
    <n v="0"/>
    <m/>
  </r>
  <r>
    <s v="1-25"/>
    <d v="2009-03-09T00:00:00"/>
    <n v="702"/>
    <n v="0"/>
    <n v="0"/>
    <n v="437.7"/>
    <n v="32"/>
    <n v="13.678125"/>
    <n v="265.27"/>
    <n v="6"/>
    <n v="38"/>
    <n v="44.211666666666666"/>
    <n v="18.499210526315789"/>
    <m/>
    <n v="0.05"/>
    <m/>
    <n v="11"/>
    <x v="2"/>
    <x v="0"/>
    <s v="2009-11"/>
    <n v="0"/>
    <m/>
  </r>
  <r>
    <s v="1-25"/>
    <d v="2009-03-10T00:00:00"/>
    <n v="807.04"/>
    <n v="0"/>
    <n v="0"/>
    <n v="706.05"/>
    <n v="30"/>
    <n v="23.535"/>
    <n v="100.99"/>
    <n v="2"/>
    <n v="32"/>
    <n v="50.494999999999997"/>
    <n v="25.22"/>
    <m/>
    <n v="0.15"/>
    <m/>
    <n v="11"/>
    <x v="2"/>
    <x v="1"/>
    <s v="2009-11"/>
    <n v="0"/>
    <m/>
  </r>
  <r>
    <s v="1-25"/>
    <d v="2009-03-11T00:00:00"/>
    <n v="724.14"/>
    <n v="0"/>
    <n v="0"/>
    <n v="561.85"/>
    <n v="26"/>
    <n v="21.609615384615385"/>
    <n v="162.29"/>
    <n v="5"/>
    <n v="31"/>
    <n v="32.457999999999998"/>
    <n v="23.359354838709677"/>
    <m/>
    <m/>
    <m/>
    <n v="11"/>
    <x v="2"/>
    <x v="2"/>
    <s v="2009-11"/>
    <n v="0"/>
    <m/>
  </r>
  <r>
    <s v="1-25"/>
    <d v="2009-03-12T00:00:00"/>
    <n v="873.66"/>
    <n v="0"/>
    <n v="0"/>
    <n v="762.35"/>
    <n v="41"/>
    <n v="18.59390243902439"/>
    <n v="111.31"/>
    <n v="2"/>
    <n v="43"/>
    <n v="55.655000000000001"/>
    <n v="20.317674418604653"/>
    <m/>
    <n v="-0.15"/>
    <m/>
    <n v="11"/>
    <x v="2"/>
    <x v="3"/>
    <s v="2009-11"/>
    <n v="0"/>
    <m/>
  </r>
  <r>
    <s v="1-25"/>
    <d v="2009-03-13T00:00:00"/>
    <n v="1886.14"/>
    <n v="0"/>
    <n v="0"/>
    <n v="1521.95"/>
    <n v="61"/>
    <n v="24.95"/>
    <n v="364.19"/>
    <n v="7"/>
    <n v="68"/>
    <n v="52.027142857142856"/>
    <n v="27.737352941176471"/>
    <m/>
    <m/>
    <m/>
    <n v="11"/>
    <x v="2"/>
    <x v="4"/>
    <s v="2009-11"/>
    <n v="0"/>
    <m/>
  </r>
  <r>
    <s v="1-25"/>
    <d v="2009-03-14T00:00:00"/>
    <n v="1081.96"/>
    <n v="0"/>
    <n v="0"/>
    <n v="577.75"/>
    <n v="27"/>
    <n v="21.398148148148149"/>
    <n v="504.21"/>
    <n v="11"/>
    <n v="38"/>
    <n v="45.837272727272726"/>
    <n v="28.472631578947368"/>
    <m/>
    <n v="-4.95"/>
    <m/>
    <n v="11"/>
    <x v="2"/>
    <x v="5"/>
    <s v="2009-11"/>
    <n v="0"/>
    <m/>
  </r>
  <r>
    <m/>
    <d v="2009-03-15T00:00:00"/>
    <n v="6074.94"/>
    <n v="2587.75"/>
    <n v="8662.6899999999987"/>
    <m/>
    <n v="217"/>
    <n v="20.627465161964654"/>
    <n v="1508.26"/>
    <n v="33"/>
    <n v="250"/>
    <n v="46.780680375180367"/>
    <n v="23.934370717292325"/>
    <m/>
    <m/>
    <m/>
    <n v="12"/>
    <x v="2"/>
    <x v="6"/>
    <s v="2009-12"/>
    <n v="0"/>
    <m/>
  </r>
  <r>
    <s v="1-26"/>
    <d v="2009-03-16T00:00:00"/>
    <n v="952.28"/>
    <n v="0"/>
    <n v="0"/>
    <n v="334.65"/>
    <n v="25"/>
    <n v="13.385999999999999"/>
    <n v="617.63"/>
    <n v="8"/>
    <n v="33"/>
    <n v="77.203749999999999"/>
    <n v="28.856969696969696"/>
    <s v="Hotel Laildey Paid 1136.73"/>
    <n v="-0.05"/>
    <m/>
    <n v="12"/>
    <x v="2"/>
    <x v="0"/>
    <s v="2009-12"/>
    <n v="0"/>
    <m/>
  </r>
  <r>
    <s v="1-26"/>
    <d v="2009-03-17T00:00:00"/>
    <n v="598.61"/>
    <n v="0"/>
    <n v="0"/>
    <n v="354.45"/>
    <n v="28"/>
    <n v="12.658928571428572"/>
    <n v="244.16"/>
    <n v="7"/>
    <n v="35"/>
    <n v="34.880000000000003"/>
    <n v="17.103142857142856"/>
    <m/>
    <m/>
    <m/>
    <n v="12"/>
    <x v="2"/>
    <x v="1"/>
    <s v="2009-12"/>
    <n v="0"/>
    <m/>
  </r>
  <r>
    <s v="1-26"/>
    <d v="2009-03-18T00:00:00"/>
    <n v="1546.34"/>
    <n v="0"/>
    <n v="0"/>
    <n v="1017.16"/>
    <n v="36"/>
    <n v="28.254444444444445"/>
    <n v="529.19000000000005"/>
    <n v="2"/>
    <n v="38"/>
    <n v="264.59500000000003"/>
    <n v="40.693421052631578"/>
    <s v="Bakery 565.44, Edmund Park 803.86, Laidley HS 95.52"/>
    <m/>
    <m/>
    <n v="12"/>
    <x v="2"/>
    <x v="2"/>
    <s v="2009-12"/>
    <n v="0"/>
    <m/>
  </r>
  <r>
    <s v="1-26"/>
    <d v="2009-03-19T00:00:00"/>
    <n v="941.45"/>
    <n v="0"/>
    <n v="0"/>
    <n v="539.29999999999995"/>
    <n v="38"/>
    <n v="14.192105263157893"/>
    <n v="402.15"/>
    <n v="7"/>
    <n v="45"/>
    <n v="57.449999999999996"/>
    <n v="20.921111111111109"/>
    <m/>
    <m/>
    <m/>
    <n v="12"/>
    <x v="2"/>
    <x v="3"/>
    <s v="2009-12"/>
    <n v="0"/>
    <m/>
  </r>
  <r>
    <s v="1-26"/>
    <d v="2009-03-20T00:00:00"/>
    <n v="1568.6"/>
    <n v="0"/>
    <n v="0"/>
    <n v="1049.83"/>
    <n v="42"/>
    <n v="24.995952380952378"/>
    <n v="518.77"/>
    <n v="9"/>
    <n v="51"/>
    <n v="57.641111111111108"/>
    <n v="30.756862745098037"/>
    <s v="Exchange $732.42 from October taken off figures."/>
    <m/>
    <m/>
    <n v="12"/>
    <x v="2"/>
    <x v="4"/>
    <s v="2009-12"/>
    <n v="0"/>
    <m/>
  </r>
  <r>
    <s v="1-26"/>
    <d v="2009-03-21T00:00:00"/>
    <n v="1032.5"/>
    <n v="0"/>
    <n v="0"/>
    <n v="792.25"/>
    <n v="35"/>
    <n v="22.635714285714286"/>
    <n v="237.25"/>
    <n v="4"/>
    <n v="39"/>
    <n v="59.3125"/>
    <n v="26.397435897435898"/>
    <m/>
    <n v="0"/>
    <m/>
    <n v="12"/>
    <x v="2"/>
    <x v="5"/>
    <s v="2009-12"/>
    <n v="0"/>
    <m/>
  </r>
  <r>
    <m/>
    <d v="2009-03-22T00:00:00"/>
    <n v="6639.7799999999988"/>
    <n v="3347.74"/>
    <n v="9987.5199999999986"/>
    <m/>
    <n v="204"/>
    <n v="19.353857490949597"/>
    <n v="2549.15"/>
    <n v="37"/>
    <n v="241"/>
    <n v="91.847060185185185"/>
    <n v="27.454823893398196"/>
    <m/>
    <m/>
    <m/>
    <n v="13"/>
    <x v="2"/>
    <x v="6"/>
    <s v="2009-13"/>
    <n v="0"/>
    <m/>
  </r>
  <r>
    <s v="1-27"/>
    <d v="2009-03-23T00:00:00"/>
    <n v="990.08"/>
    <n v="0"/>
    <n v="0"/>
    <n v="514.54999999999995"/>
    <n v="34"/>
    <n v="15.133823529411764"/>
    <n v="475.53"/>
    <n v="10"/>
    <n v="44"/>
    <n v="47.552999999999997"/>
    <n v="22.50181818181818"/>
    <m/>
    <m/>
    <m/>
    <n v="13"/>
    <x v="2"/>
    <x v="0"/>
    <s v="2009-13"/>
    <n v="0"/>
    <m/>
  </r>
  <r>
    <s v="1-27"/>
    <d v="2009-03-24T00:00:00"/>
    <n v="499.39"/>
    <n v="0"/>
    <n v="0"/>
    <n v="388.35"/>
    <n v="31"/>
    <n v="12.52741935483871"/>
    <n v="110.04"/>
    <n v="5"/>
    <n v="36"/>
    <n v="22.008000000000003"/>
    <n v="13.844166666666668"/>
    <m/>
    <m/>
    <m/>
    <n v="13"/>
    <x v="2"/>
    <x v="1"/>
    <s v="2009-13"/>
    <n v="0"/>
    <m/>
  </r>
  <r>
    <s v="1-27"/>
    <d v="2009-03-25T00:00:00"/>
    <n v="1094.25"/>
    <n v="0"/>
    <n v="0"/>
    <n v="717.45"/>
    <n v="41"/>
    <n v="17.498780487804879"/>
    <n v="379.8"/>
    <n v="9"/>
    <n v="50"/>
    <n v="42.2"/>
    <n v="21.945"/>
    <m/>
    <m/>
    <m/>
    <n v="13"/>
    <x v="2"/>
    <x v="2"/>
    <s v="2009-13"/>
    <n v="0"/>
    <m/>
  </r>
  <r>
    <s v="1-27"/>
    <d v="2009-03-26T00:00:00"/>
    <n v="1116.99"/>
    <n v="0"/>
    <n v="0"/>
    <n v="713.35"/>
    <n v="61"/>
    <n v="11.694262295081968"/>
    <n v="403.64"/>
    <n v="11"/>
    <n v="72"/>
    <n v="36.694545454545455"/>
    <n v="15.51375"/>
    <m/>
    <n v="1"/>
    <m/>
    <n v="13"/>
    <x v="2"/>
    <x v="3"/>
    <s v="2009-13"/>
    <n v="0"/>
    <m/>
  </r>
  <r>
    <s v="1-27"/>
    <d v="2009-03-27T00:00:00"/>
    <n v="1907.12"/>
    <n v="0"/>
    <n v="0"/>
    <n v="1487.6"/>
    <n v="51"/>
    <n v="29.168627450980392"/>
    <n v="419.52"/>
    <n v="11"/>
    <n v="62"/>
    <n v="38.138181818181813"/>
    <n v="30.759999999999998"/>
    <m/>
    <m/>
    <m/>
    <n v="13"/>
    <x v="2"/>
    <x v="4"/>
    <s v="2009-13"/>
    <n v="0"/>
    <m/>
  </r>
  <r>
    <s v="1-27"/>
    <d v="2009-03-28T00:00:00"/>
    <n v="1056.68"/>
    <n v="0"/>
    <n v="0"/>
    <n v="636.95000000000005"/>
    <n v="38"/>
    <n v="16.76184210526316"/>
    <n v="419.73"/>
    <n v="8"/>
    <n v="46"/>
    <n v="52.466250000000002"/>
    <n v="22.971304347826088"/>
    <m/>
    <m/>
    <m/>
    <n v="13"/>
    <x v="2"/>
    <x v="5"/>
    <s v="2009-13"/>
    <n v="0"/>
    <m/>
  </r>
  <r>
    <m/>
    <d v="2009-03-29T00:00:00"/>
    <n v="6664.51"/>
    <n v="4595.6400000000003"/>
    <n v="11260.150000000001"/>
    <m/>
    <n v="256"/>
    <n v="17.130792537230146"/>
    <n v="2208.2599999999998"/>
    <n v="54"/>
    <n v="310"/>
    <n v="39.843329545454544"/>
    <n v="21.256006532718491"/>
    <m/>
    <m/>
    <m/>
    <n v="14"/>
    <x v="2"/>
    <x v="6"/>
    <s v="2009-14"/>
    <n v="0"/>
    <m/>
  </r>
  <r>
    <s v="1-28"/>
    <d v="2009-03-30T00:00:00"/>
    <n v="1240.6400000000001"/>
    <n v="0"/>
    <n v="0"/>
    <n v="613.6"/>
    <n v="37"/>
    <n v="16.583783783783783"/>
    <n v="628.04"/>
    <n v="11"/>
    <n v="48"/>
    <n v="57.094545454545454"/>
    <n v="25.867499999999996"/>
    <m/>
    <m/>
    <m/>
    <n v="14"/>
    <x v="2"/>
    <x v="0"/>
    <s v="2009-14"/>
    <n v="0"/>
    <m/>
  </r>
  <r>
    <s v="1-28"/>
    <d v="2009-03-31T00:00:00"/>
    <n v="620.17999999999995"/>
    <n v="0"/>
    <n v="0"/>
    <n v="527.75"/>
    <n v="40"/>
    <n v="13.19375"/>
    <n v="92.43"/>
    <n v="4"/>
    <n v="44"/>
    <n v="23.107500000000002"/>
    <n v="14.095000000000001"/>
    <m/>
    <m/>
    <m/>
    <n v="14"/>
    <x v="2"/>
    <x v="1"/>
    <s v="2009-14"/>
    <n v="0"/>
    <m/>
  </r>
  <r>
    <s v="1-28"/>
    <d v="2009-04-01T00:00:00"/>
    <n v="837.13"/>
    <n v="0"/>
    <n v="0"/>
    <n v="703.25"/>
    <n v="38"/>
    <n v="18.506578947368421"/>
    <n v="133.88"/>
    <n v="5"/>
    <n v="43"/>
    <n v="26.776"/>
    <n v="19.468139534883722"/>
    <m/>
    <m/>
    <m/>
    <n v="14"/>
    <x v="2"/>
    <x v="2"/>
    <s v="2009-14"/>
    <n v="0"/>
    <m/>
  </r>
  <r>
    <s v="1-28"/>
    <d v="2009-04-02T00:00:00"/>
    <n v="986.71"/>
    <n v="0"/>
    <n v="0"/>
    <n v="731.1"/>
    <n v="44"/>
    <n v="16.615909090909092"/>
    <n v="255.61"/>
    <n v="7"/>
    <n v="51"/>
    <n v="36.515714285714289"/>
    <n v="19.347254901960785"/>
    <m/>
    <m/>
    <m/>
    <n v="14"/>
    <x v="2"/>
    <x v="3"/>
    <s v="2009-14"/>
    <n v="0"/>
    <m/>
  </r>
  <r>
    <s v="1-28"/>
    <d v="2009-04-03T00:00:00"/>
    <n v="2101.61"/>
    <n v="0"/>
    <n v="0"/>
    <n v="1142.8499999999999"/>
    <n v="55"/>
    <n v="20.779090909090908"/>
    <n v="958.76"/>
    <n v="10"/>
    <n v="65"/>
    <n v="95.876000000000005"/>
    <n v="32.33246153846153"/>
    <m/>
    <m/>
    <m/>
    <n v="14"/>
    <x v="2"/>
    <x v="4"/>
    <s v="2009-14"/>
    <n v="0"/>
    <m/>
  </r>
  <r>
    <s v="1-28"/>
    <d v="2009-04-04T00:00:00"/>
    <n v="1124.99"/>
    <n v="0"/>
    <n v="0"/>
    <n v="715.65"/>
    <n v="29"/>
    <n v="24.677586206896549"/>
    <n v="409.27"/>
    <n v="9"/>
    <n v="38"/>
    <n v="45.474444444444444"/>
    <n v="29.603157894736842"/>
    <m/>
    <m/>
    <m/>
    <n v="14"/>
    <x v="2"/>
    <x v="5"/>
    <s v="2009-14"/>
    <n v="0"/>
    <m/>
  </r>
  <r>
    <m/>
    <d v="2009-04-05T00:00:00"/>
    <n v="6911.26"/>
    <n v="3661.22"/>
    <n v="10572.48"/>
    <m/>
    <n v="243"/>
    <n v="18.392783156341459"/>
    <n v="2477.9900000000002"/>
    <n v="46"/>
    <n v="289"/>
    <n v="47.474034030784033"/>
    <n v="23.452252311673814"/>
    <m/>
    <m/>
    <m/>
    <n v="15"/>
    <x v="2"/>
    <x v="6"/>
    <s v="2009-15"/>
    <n v="0"/>
    <m/>
  </r>
  <r>
    <s v="1-29"/>
    <d v="2009-04-06T00:00:00"/>
    <n v="958.67"/>
    <n v="0"/>
    <n v="0"/>
    <n v="653.70000000000005"/>
    <n v="39"/>
    <n v="16.761538461538464"/>
    <n v="304.97000000000003"/>
    <n v="8"/>
    <n v="47"/>
    <n v="38.121250000000003"/>
    <n v="20.397234042553194"/>
    <m/>
    <n v="-0.1"/>
    <m/>
    <n v="15"/>
    <x v="2"/>
    <x v="0"/>
    <s v="2009-15"/>
    <n v="0"/>
    <m/>
  </r>
  <r>
    <s v="1-29"/>
    <d v="2009-04-07T00:00:00"/>
    <n v="995.64"/>
    <n v="0"/>
    <n v="0"/>
    <n v="677.65"/>
    <n v="51"/>
    <n v="13.287254901960784"/>
    <n v="317.99"/>
    <n v="8"/>
    <n v="59"/>
    <n v="39.748750000000001"/>
    <n v="16.875254237288136"/>
    <m/>
    <m/>
    <m/>
    <n v="15"/>
    <x v="2"/>
    <x v="1"/>
    <s v="2009-15"/>
    <n v="0"/>
    <m/>
  </r>
  <r>
    <s v="1-29"/>
    <d v="2009-04-08T00:00:00"/>
    <n v="1594.95"/>
    <n v="0"/>
    <n v="0"/>
    <n v="1032.3800000000001"/>
    <n v="47"/>
    <n v="21.965531914893621"/>
    <n v="568.57000000000005"/>
    <n v="11"/>
    <n v="58"/>
    <n v="51.688181818181825"/>
    <n v="27.602586206896557"/>
    <s v="$1200.74 EFT Bakery not added in figures"/>
    <m/>
    <m/>
    <n v="15"/>
    <x v="2"/>
    <x v="2"/>
    <s v="2009-15"/>
    <n v="0"/>
    <m/>
  </r>
  <r>
    <s v="1-29"/>
    <d v="2009-04-09T00:00:00"/>
    <n v="4610.8599999999997"/>
    <n v="0"/>
    <n v="0"/>
    <n v="2459.6"/>
    <n v="100"/>
    <n v="24.596"/>
    <n v="2151.2600000000002"/>
    <n v="29"/>
    <n v="129"/>
    <n v="74.181379310344838"/>
    <n v="35.743100775193803"/>
    <m/>
    <m/>
    <m/>
    <n v="15"/>
    <x v="2"/>
    <x v="3"/>
    <s v="2009-15"/>
    <n v="0"/>
    <m/>
  </r>
  <r>
    <s v="1-29"/>
    <d v="2009-04-10T00:00:00"/>
    <n v="0"/>
    <n v="0"/>
    <n v="0"/>
    <n v="0"/>
    <n v="0"/>
    <n v="0"/>
    <n v="0"/>
    <n v="0"/>
    <n v="0"/>
    <n v="0"/>
    <n v="0"/>
    <s v="Good Friday"/>
    <m/>
    <m/>
    <n v="15"/>
    <x v="2"/>
    <x v="4"/>
    <s v="2009-15"/>
    <n v="0"/>
    <m/>
  </r>
  <r>
    <s v="1-29"/>
    <d v="2009-04-11T00:00:00"/>
    <n v="1088.8"/>
    <n v="0"/>
    <n v="0"/>
    <n v="756.15"/>
    <n v="36"/>
    <n v="21.004166666666666"/>
    <n v="332.65"/>
    <n v="6"/>
    <n v="42"/>
    <n v="55.441666666666663"/>
    <n v="25.923809523809524"/>
    <s v="Laidley Hotel cheque and Edmund park cheque not counted in"/>
    <n v="-0.5"/>
    <m/>
    <n v="15"/>
    <x v="2"/>
    <x v="5"/>
    <s v="2009-15"/>
    <n v="0"/>
    <m/>
  </r>
  <r>
    <m/>
    <d v="2009-04-12T00:00:00"/>
    <n v="9248.92"/>
    <n v="2458.71"/>
    <n v="11707.630000000001"/>
    <m/>
    <n v="273"/>
    <n v="16.269081990843258"/>
    <n v="3675.4400000000005"/>
    <n v="62"/>
    <n v="335"/>
    <n v="43.196871299198882"/>
    <n v="21.090330797623537"/>
    <m/>
    <m/>
    <m/>
    <n v="16"/>
    <x v="2"/>
    <x v="6"/>
    <s v="2009-16"/>
    <n v="0"/>
    <m/>
  </r>
  <r>
    <s v="1-30"/>
    <d v="2009-04-13T00:00:00"/>
    <n v="0"/>
    <n v="0"/>
    <n v="0"/>
    <n v="0"/>
    <n v="0"/>
    <n v="0"/>
    <n v="0"/>
    <n v="0"/>
    <n v="0"/>
    <n v="0"/>
    <n v="0"/>
    <s v="Easter Monday"/>
    <m/>
    <m/>
    <n v="16"/>
    <x v="2"/>
    <x v="0"/>
    <s v="2009-16"/>
    <n v="0"/>
    <m/>
  </r>
  <r>
    <s v="1-30"/>
    <d v="2009-04-14T00:00:00"/>
    <n v="1365.03"/>
    <n v="0"/>
    <n v="0"/>
    <n v="857.4"/>
    <n v="51"/>
    <n v="16.811764705882354"/>
    <n v="507.63"/>
    <n v="12"/>
    <n v="63"/>
    <n v="42.302500000000002"/>
    <n v="21.667142857142856"/>
    <m/>
    <n v="-1.1000000000000001"/>
    <m/>
    <n v="16"/>
    <x v="2"/>
    <x v="1"/>
    <s v="2009-16"/>
    <n v="0"/>
    <m/>
  </r>
  <r>
    <s v="1-30"/>
    <d v="2009-04-15T00:00:00"/>
    <n v="1167.95"/>
    <n v="0"/>
    <n v="0"/>
    <n v="762.9"/>
    <n v="40"/>
    <n v="19.072499999999998"/>
    <n v="405.05"/>
    <n v="11"/>
    <n v="51"/>
    <n v="36.822727272727271"/>
    <n v="22.900980392156864"/>
    <m/>
    <n v="0.2"/>
    <m/>
    <n v="16"/>
    <x v="2"/>
    <x v="2"/>
    <s v="2009-16"/>
    <n v="0"/>
    <m/>
  </r>
  <r>
    <s v="1-30"/>
    <d v="2009-04-16T00:00:00"/>
    <n v="1364.16"/>
    <n v="0"/>
    <n v="0"/>
    <n v="1004.7"/>
    <n v="41"/>
    <n v="24.50487804878049"/>
    <n v="359.46"/>
    <n v="7"/>
    <n v="48"/>
    <n v="51.351428571428571"/>
    <n v="28.42"/>
    <m/>
    <m/>
    <m/>
    <n v="16"/>
    <x v="2"/>
    <x v="3"/>
    <s v="2009-16"/>
    <n v="0"/>
    <m/>
  </r>
  <r>
    <s v="1-30"/>
    <d v="2009-04-17T00:00:00"/>
    <n v="1412.78"/>
    <n v="0"/>
    <n v="0"/>
    <n v="893.1"/>
    <n v="52"/>
    <n v="17.175000000000001"/>
    <n v="519.69000000000005"/>
    <n v="9"/>
    <n v="61"/>
    <n v="57.743333333333339"/>
    <n v="23.160491803278688"/>
    <m/>
    <m/>
    <m/>
    <n v="16"/>
    <x v="2"/>
    <x v="4"/>
    <s v="2009-16"/>
    <n v="0"/>
    <m/>
  </r>
  <r>
    <s v="1-30"/>
    <d v="2009-04-18T00:00:00"/>
    <n v="1095.6199999999999"/>
    <n v="0"/>
    <n v="0"/>
    <n v="666.65"/>
    <n v="35"/>
    <n v="19.047142857142855"/>
    <n v="428.97"/>
    <n v="9"/>
    <n v="44"/>
    <n v="47.663333333333334"/>
    <n v="24.900454545454544"/>
    <m/>
    <n v="0"/>
    <m/>
    <n v="16"/>
    <x v="2"/>
    <x v="5"/>
    <s v="2009-16"/>
    <n v="0"/>
    <m/>
  </r>
  <r>
    <m/>
    <d v="2009-04-19T00:00:00"/>
    <n v="6405.54"/>
    <n v="3274.08"/>
    <n v="9679.619999999999"/>
    <m/>
    <n v="219"/>
    <n v="16.101880935300951"/>
    <n v="2220.8000000000002"/>
    <n v="48"/>
    <n v="267"/>
    <n v="39.31388708513709"/>
    <n v="20.174844933005492"/>
    <m/>
    <m/>
    <m/>
    <n v="17"/>
    <x v="2"/>
    <x v="6"/>
    <s v="2009-17"/>
    <n v="0"/>
    <m/>
  </r>
  <r>
    <s v="1-31"/>
    <d v="2009-04-20T00:00:00"/>
    <n v="752.35"/>
    <n v="0"/>
    <n v="0"/>
    <n v="501.71"/>
    <n v="40"/>
    <n v="12.54275"/>
    <n v="250.65"/>
    <n v="9"/>
    <n v="49"/>
    <n v="27.85"/>
    <n v="15.354285714285714"/>
    <s v="Bakery and some of Chris' taken off"/>
    <n v="1.1000000000000001"/>
    <m/>
    <n v="17"/>
    <x v="2"/>
    <x v="0"/>
    <s v="2009-17"/>
    <n v="0"/>
    <m/>
  </r>
  <r>
    <s v="1-31"/>
    <d v="2009-04-21T00:00:00"/>
    <n v="975.25"/>
    <n v="0"/>
    <n v="0"/>
    <n v="597.15"/>
    <n v="45"/>
    <n v="13.27"/>
    <n v="378.1"/>
    <n v="12"/>
    <n v="57"/>
    <n v="31.508333333333336"/>
    <n v="17.109649122807017"/>
    <m/>
    <n v="0"/>
    <m/>
    <n v="17"/>
    <x v="2"/>
    <x v="1"/>
    <s v="2009-17"/>
    <n v="0"/>
    <m/>
  </r>
  <r>
    <s v="1-31"/>
    <d v="2009-04-22T00:00:00"/>
    <n v="966.05"/>
    <n v="0"/>
    <n v="0"/>
    <n v="657.65"/>
    <n v="37"/>
    <n v="17.774324324324322"/>
    <n v="308.39999999999998"/>
    <n v="11"/>
    <n v="48"/>
    <n v="28.036363636363635"/>
    <n v="20.126041666666666"/>
    <m/>
    <n v="0.05"/>
    <m/>
    <n v="17"/>
    <x v="2"/>
    <x v="2"/>
    <s v="2009-17"/>
    <n v="0"/>
    <m/>
  </r>
  <r>
    <s v="1-31"/>
    <d v="2009-04-23T00:00:00"/>
    <n v="1054.6400000000001"/>
    <n v="0"/>
    <n v="0"/>
    <n v="724.15"/>
    <n v="37"/>
    <n v="19.57162162162162"/>
    <n v="330.49"/>
    <n v="7"/>
    <n v="44"/>
    <n v="47.212857142857146"/>
    <n v="23.969090909090905"/>
    <m/>
    <n v="0.05"/>
    <m/>
    <n v="17"/>
    <x v="2"/>
    <x v="3"/>
    <s v="2009-17"/>
    <n v="0"/>
    <m/>
  </r>
  <r>
    <s v="1-31"/>
    <d v="2009-04-24T00:00:00"/>
    <n v="2067.54"/>
    <n v="0"/>
    <n v="0"/>
    <n v="1556.2"/>
    <n v="64"/>
    <n v="24.315625000000001"/>
    <n v="511.34"/>
    <n v="12"/>
    <n v="76"/>
    <n v="42.611666666666665"/>
    <n v="27.204473684210527"/>
    <m/>
    <m/>
    <m/>
    <n v="17"/>
    <x v="2"/>
    <x v="4"/>
    <s v="2009-17"/>
    <n v="0"/>
    <m/>
  </r>
  <r>
    <s v="1-31"/>
    <d v="2009-04-25T00:00:00"/>
    <n v="0"/>
    <n v="0"/>
    <n v="0"/>
    <n v="0"/>
    <n v="223"/>
    <n v="0"/>
    <n v="0"/>
    <n v="51"/>
    <n v="274"/>
    <n v="0"/>
    <n v="0"/>
    <s v="Anzac day"/>
    <m/>
    <m/>
    <n v="17"/>
    <x v="2"/>
    <x v="5"/>
    <s v="2009-17"/>
    <n v="0"/>
    <m/>
  </r>
  <r>
    <m/>
    <d v="2009-04-26T00:00:00"/>
    <n v="5815.83"/>
    <n v="2542.89"/>
    <n v="8358.7199999999993"/>
    <m/>
    <n v="446"/>
    <n v="14.579053490990988"/>
    <n v="1778.9799999999998"/>
    <n v="102"/>
    <n v="548"/>
    <n v="29.536536796536797"/>
    <n v="17.293923516176804"/>
    <m/>
    <m/>
    <m/>
    <n v="18"/>
    <x v="2"/>
    <x v="6"/>
    <s v="2009-18"/>
    <n v="0"/>
    <m/>
  </r>
  <r>
    <s v="1-32"/>
    <d v="2009-04-27T00:00:00"/>
    <n v="1058.98"/>
    <n v="0"/>
    <n v="0"/>
    <n v="838.1"/>
    <n v="51"/>
    <n v="16.433333333333334"/>
    <n v="220.88"/>
    <n v="6"/>
    <n v="57"/>
    <n v="36.813333333333333"/>
    <n v="18.578596491228069"/>
    <m/>
    <m/>
    <m/>
    <n v="18"/>
    <x v="2"/>
    <x v="0"/>
    <s v="2009-18"/>
    <n v="0"/>
    <m/>
  </r>
  <r>
    <s v="1-32"/>
    <d v="2009-04-28T00:00:00"/>
    <n v="1679.41"/>
    <n v="0"/>
    <n v="0"/>
    <n v="730.41"/>
    <n v="47"/>
    <n v="15.54063829787234"/>
    <n v="949.04"/>
    <n v="8"/>
    <n v="55"/>
    <n v="118.63"/>
    <n v="30.535454545454542"/>
    <m/>
    <m/>
    <m/>
    <n v="18"/>
    <x v="2"/>
    <x v="1"/>
    <s v="2009-18"/>
    <n v="0"/>
    <m/>
  </r>
  <r>
    <s v="1-32"/>
    <d v="2009-04-29T00:00:00"/>
    <n v="973.4"/>
    <n v="0"/>
    <n v="0"/>
    <n v="796.35"/>
    <n v="41"/>
    <n v="19.423170731707316"/>
    <n v="177.05"/>
    <n v="7"/>
    <n v="48"/>
    <n v="25.292857142857144"/>
    <n v="20.279166666666669"/>
    <m/>
    <n v="-2.0499999999999998"/>
    <m/>
    <n v="18"/>
    <x v="2"/>
    <x v="2"/>
    <s v="2009-18"/>
    <n v="0"/>
    <m/>
  </r>
  <r>
    <s v="1-32"/>
    <d v="2009-04-30T00:00:00"/>
    <n v="1691.91"/>
    <n v="0"/>
    <n v="0"/>
    <n v="1097.45"/>
    <n v="55"/>
    <n v="19.953636363636363"/>
    <n v="594.46"/>
    <n v="11"/>
    <n v="66"/>
    <n v="54.041818181818186"/>
    <n v="25.635000000000002"/>
    <s v="Edmund Park $1529.94 and Footy Club $30 off"/>
    <n v="0.75"/>
    <m/>
    <n v="18"/>
    <x v="2"/>
    <x v="3"/>
    <s v="2009-18"/>
    <n v="0"/>
    <m/>
  </r>
  <r>
    <s v="1-32"/>
    <d v="2009-05-01T00:00:00"/>
    <n v="2760.43"/>
    <n v="0"/>
    <n v="0"/>
    <n v="1289"/>
    <n v="67"/>
    <n v="19.238805970149254"/>
    <n v="1470.93"/>
    <n v="12"/>
    <n v="79"/>
    <n v="122.5775"/>
    <n v="34.935822784810128"/>
    <s v="Bakery 704.73, MS $160 and Darts $284.90 taken off"/>
    <n v="7.55"/>
    <m/>
    <n v="18"/>
    <x v="2"/>
    <x v="4"/>
    <s v="2009-18"/>
    <n v="0"/>
    <m/>
  </r>
  <r>
    <s v="1-32"/>
    <d v="2009-05-02T00:00:00"/>
    <n v="1678.79"/>
    <n v="0"/>
    <n v="0"/>
    <n v="903.35"/>
    <n v="36"/>
    <n v="25.093055555555555"/>
    <n v="775.44"/>
    <n v="15"/>
    <n v="51"/>
    <n v="51.696000000000005"/>
    <n v="32.917450980392154"/>
    <m/>
    <m/>
    <m/>
    <n v="18"/>
    <x v="2"/>
    <x v="5"/>
    <s v="2009-18"/>
    <n v="0"/>
    <m/>
  </r>
  <r>
    <m/>
    <d v="2009-05-03T00:00:00"/>
    <n v="9842.9200000000019"/>
    <n v="3099.66"/>
    <n v="12942.580000000002"/>
    <m/>
    <n v="297"/>
    <n v="19.280440042042361"/>
    <n v="4187.8"/>
    <n v="59"/>
    <n v="356"/>
    <n v="68.175251443001443"/>
    <n v="27.146915244758592"/>
    <m/>
    <m/>
    <m/>
    <n v="19"/>
    <x v="2"/>
    <x v="6"/>
    <s v="2009-19"/>
    <n v="0"/>
    <m/>
  </r>
  <r>
    <s v="1-33"/>
    <d v="2009-05-04T00:00:00"/>
    <n v="0"/>
    <n v="0"/>
    <n v="0"/>
    <n v="0"/>
    <n v="0"/>
    <n v="0"/>
    <n v="0"/>
    <n v="0"/>
    <n v="0"/>
    <n v="0"/>
    <n v="0"/>
    <s v="Labour day"/>
    <m/>
    <m/>
    <n v="19"/>
    <x v="2"/>
    <x v="0"/>
    <s v="2009-19"/>
    <n v="0"/>
    <m/>
  </r>
  <r>
    <s v="1-33"/>
    <d v="2009-05-05T00:00:00"/>
    <n v="970.74"/>
    <n v="0"/>
    <n v="0"/>
    <n v="802.7"/>
    <n v="53"/>
    <n v="15.145283018867925"/>
    <n v="168.04"/>
    <n v="7"/>
    <n v="60"/>
    <n v="24.005714285714284"/>
    <n v="16.178999999999998"/>
    <m/>
    <m/>
    <m/>
    <n v="19"/>
    <x v="2"/>
    <x v="1"/>
    <s v="2009-19"/>
    <n v="0"/>
    <m/>
  </r>
  <r>
    <s v="1-33"/>
    <d v="2009-05-06T00:00:00"/>
    <n v="1698.7"/>
    <n v="0"/>
    <n v="0"/>
    <n v="661.65"/>
    <n v="37"/>
    <n v="17.882432432432431"/>
    <n v="1047.07"/>
    <n v="10"/>
    <n v="47"/>
    <n v="104.70699999999999"/>
    <n v="36.35574468085106"/>
    <m/>
    <m/>
    <m/>
    <n v="19"/>
    <x v="2"/>
    <x v="2"/>
    <s v="2009-19"/>
    <n v="0"/>
    <m/>
  </r>
  <r>
    <s v="1-33"/>
    <d v="2009-05-07T00:00:00"/>
    <n v="1528.57"/>
    <n v="0"/>
    <n v="0"/>
    <n v="759.15"/>
    <n v="46"/>
    <n v="16.503260869565217"/>
    <n v="769.42"/>
    <n v="11"/>
    <n v="57"/>
    <n v="69.947272727272718"/>
    <n v="26.817017543859649"/>
    <m/>
    <m/>
    <m/>
    <n v="19"/>
    <x v="2"/>
    <x v="3"/>
    <s v="2009-19"/>
    <n v="0"/>
    <m/>
  </r>
  <r>
    <s v="1-33"/>
    <d v="2009-05-08T00:00:00"/>
    <n v="2346.4299999999998"/>
    <n v="0"/>
    <n v="0"/>
    <n v="1182.5999999999999"/>
    <n v="65"/>
    <n v="18.193846153846152"/>
    <n v="1163.83"/>
    <n v="8"/>
    <n v="73"/>
    <n v="145.47874999999999"/>
    <n v="32.142876712328764"/>
    <m/>
    <m/>
    <m/>
    <n v="19"/>
    <x v="2"/>
    <x v="4"/>
    <s v="2009-19"/>
    <n v="0"/>
    <m/>
  </r>
  <r>
    <s v="1-33"/>
    <d v="2009-05-09T00:00:00"/>
    <n v="1371.8"/>
    <n v="0"/>
    <n v="0"/>
    <n v="1082.52"/>
    <n v="40"/>
    <n v="27.062999999999999"/>
    <n v="286.58999999999997"/>
    <n v="4"/>
    <n v="44"/>
    <n v="71.647499999999994"/>
    <n v="31.116136363636361"/>
    <m/>
    <m/>
    <m/>
    <n v="19"/>
    <x v="2"/>
    <x v="5"/>
    <s v="2009-19"/>
    <n v="0"/>
    <m/>
  </r>
  <r>
    <m/>
    <d v="2009-05-10T00:00:00"/>
    <n v="7916.2400000000007"/>
    <n v="2449.54"/>
    <n v="10365.780000000001"/>
    <m/>
    <n v="241"/>
    <n v="15.797970412451953"/>
    <n v="3434.95"/>
    <n v="40"/>
    <n v="281"/>
    <n v="69.297706168831169"/>
    <n v="23.768462550112641"/>
    <m/>
    <m/>
    <m/>
    <n v="20"/>
    <x v="2"/>
    <x v="6"/>
    <s v="2009-20"/>
    <n v="0"/>
    <m/>
  </r>
  <r>
    <s v="1-34"/>
    <d v="2009-05-11T00:00:00"/>
    <n v="1329.05"/>
    <n v="0"/>
    <n v="0"/>
    <n v="921.3"/>
    <n v="36"/>
    <n v="25.591666666666665"/>
    <n v="407.77"/>
    <n v="6"/>
    <n v="42"/>
    <n v="67.961666666666659"/>
    <n v="31.644523809523808"/>
    <m/>
    <m/>
    <m/>
    <n v="20"/>
    <x v="2"/>
    <x v="0"/>
    <s v="2009-20"/>
    <n v="0"/>
    <m/>
  </r>
  <r>
    <s v="1-34"/>
    <d v="2009-05-12T00:00:00"/>
    <n v="1219.51"/>
    <n v="0"/>
    <n v="0"/>
    <n v="625.70000000000005"/>
    <n v="50"/>
    <n v="12.514000000000001"/>
    <n v="594.32000000000005"/>
    <n v="6"/>
    <n v="56"/>
    <n v="99.053333333333342"/>
    <n v="21.786071428571429"/>
    <m/>
    <m/>
    <m/>
    <n v="20"/>
    <x v="2"/>
    <x v="1"/>
    <s v="2009-20"/>
    <n v="0"/>
    <m/>
  </r>
  <r>
    <s v="1-34"/>
    <d v="2009-05-13T00:00:00"/>
    <n v="1045.79"/>
    <n v="0"/>
    <n v="0"/>
    <n v="762.55"/>
    <n v="35"/>
    <n v="21.787142857142857"/>
    <n v="283.24"/>
    <n v="9"/>
    <n v="44"/>
    <n v="31.471111111111114"/>
    <n v="23.767954545454543"/>
    <m/>
    <n v="0"/>
    <m/>
    <n v="20"/>
    <x v="2"/>
    <x v="2"/>
    <s v="2009-20"/>
    <n v="0"/>
    <m/>
  </r>
  <r>
    <s v="1-34"/>
    <d v="2009-05-14T00:00:00"/>
    <n v="794.44"/>
    <n v="0"/>
    <n v="0"/>
    <n v="718.65"/>
    <n v="39"/>
    <n v="18.426923076923078"/>
    <n v="84.8"/>
    <n v="4"/>
    <n v="43"/>
    <n v="21.2"/>
    <n v="18.68488372093023"/>
    <s v="Hotel Laidley cheque 1156.75 off total"/>
    <m/>
    <m/>
    <n v="20"/>
    <x v="2"/>
    <x v="3"/>
    <s v="2009-20"/>
    <n v="0"/>
    <m/>
  </r>
  <r>
    <s v="1-34"/>
    <d v="2009-05-15T00:00:00"/>
    <n v="3414.11"/>
    <n v="0"/>
    <n v="0"/>
    <n v="1253.8"/>
    <n v="70"/>
    <n v="17.911428571428569"/>
    <n v="2160.31"/>
    <n v="21"/>
    <n v="91"/>
    <n v="102.87190476190476"/>
    <n v="37.517692307692307"/>
    <s v="Mulgowie Hall $240 and Edmund Park $331.94cheques off to"/>
    <m/>
    <m/>
    <n v="20"/>
    <x v="2"/>
    <x v="4"/>
    <s v="2009-20"/>
    <n v="0"/>
    <m/>
  </r>
  <r>
    <s v="1-34"/>
    <d v="2009-05-16T00:00:00"/>
    <n v="1236.45"/>
    <n v="0"/>
    <n v="0"/>
    <n v="575.75"/>
    <n v="31"/>
    <n v="18.572580645161292"/>
    <n v="660.7"/>
    <n v="11"/>
    <n v="42"/>
    <n v="60.06363636363637"/>
    <n v="29.439285714285717"/>
    <m/>
    <m/>
    <m/>
    <n v="20"/>
    <x v="2"/>
    <x v="5"/>
    <s v="2009-20"/>
    <n v="0"/>
    <m/>
  </r>
  <r>
    <m/>
    <d v="2009-05-17T00:00:00"/>
    <n v="9039.35"/>
    <n v="3896.23"/>
    <n v="12935.58"/>
    <m/>
    <n v="261"/>
    <n v="19.133956969553743"/>
    <n v="4191.1399999999994"/>
    <n v="57"/>
    <n v="318"/>
    <n v="63.770275372775366"/>
    <n v="27.140068587743006"/>
    <m/>
    <m/>
    <m/>
    <n v="21"/>
    <x v="2"/>
    <x v="6"/>
    <s v="2009-21"/>
    <n v="0"/>
    <m/>
  </r>
  <r>
    <s v="1-35"/>
    <d v="2009-05-18T00:00:00"/>
    <n v="1067.6199999999999"/>
    <n v="0"/>
    <n v="0"/>
    <n v="690.55"/>
    <n v="38"/>
    <n v="18.172368421052632"/>
    <n v="377.07"/>
    <n v="5"/>
    <n v="43"/>
    <n v="75.414000000000001"/>
    <n v="24.828372093023255"/>
    <m/>
    <m/>
    <m/>
    <n v="21"/>
    <x v="2"/>
    <x v="0"/>
    <s v="2009-21"/>
    <n v="0"/>
    <m/>
  </r>
  <r>
    <s v="1-35"/>
    <d v="2009-05-19T00:00:00"/>
    <n v="921.54"/>
    <n v="0"/>
    <n v="0"/>
    <n v="692.35"/>
    <n v="42"/>
    <n v="16.484523809523811"/>
    <n v="229.19"/>
    <n v="7"/>
    <n v="49"/>
    <n v="32.741428571428571"/>
    <n v="18.806938775510204"/>
    <m/>
    <m/>
    <m/>
    <n v="21"/>
    <x v="2"/>
    <x v="1"/>
    <s v="2009-21"/>
    <n v="0"/>
    <m/>
  </r>
  <r>
    <s v="1-35"/>
    <d v="2009-05-20T00:00:00"/>
    <n v="1256.67"/>
    <n v="0"/>
    <n v="0"/>
    <n v="791.2"/>
    <n v="42"/>
    <n v="18.838095238095239"/>
    <n v="465.47"/>
    <n v="9"/>
    <n v="51"/>
    <n v="51.718888888888891"/>
    <n v="24.640588235294118"/>
    <m/>
    <m/>
    <m/>
    <n v="21"/>
    <x v="2"/>
    <x v="2"/>
    <s v="2009-21"/>
    <n v="0"/>
    <m/>
  </r>
  <r>
    <s v="1-35"/>
    <d v="2009-05-21T00:00:00"/>
    <n v="1242.92"/>
    <n v="0"/>
    <n v="0"/>
    <n v="966.25"/>
    <n v="50"/>
    <n v="19.324999999999999"/>
    <n v="276.67"/>
    <n v="4"/>
    <n v="54"/>
    <n v="69.167500000000004"/>
    <n v="23.017037037037039"/>
    <m/>
    <n v="19.45"/>
    <m/>
    <n v="21"/>
    <x v="2"/>
    <x v="3"/>
    <s v="2009-21"/>
    <n v="0"/>
    <m/>
  </r>
  <r>
    <s v="1-35"/>
    <d v="2009-05-22T00:00:00"/>
    <n v="2077.27"/>
    <n v="0"/>
    <n v="0"/>
    <n v="770.15"/>
    <n v="43"/>
    <n v="17.91046511627907"/>
    <n v="1307.1199999999999"/>
    <n v="9"/>
    <n v="52"/>
    <n v="145.23555555555555"/>
    <n v="39.947499999999998"/>
    <s v="Bakery not counted"/>
    <m/>
    <m/>
    <n v="21"/>
    <x v="2"/>
    <x v="4"/>
    <s v="2009-21"/>
    <n v="0"/>
    <m/>
  </r>
  <r>
    <s v="1-35"/>
    <d v="2009-05-23T00:00:00"/>
    <n v="1140.02"/>
    <n v="0"/>
    <n v="0"/>
    <n v="795.15"/>
    <n v="35"/>
    <n v="22.718571428571426"/>
    <n v="344.87"/>
    <n v="8"/>
    <n v="43"/>
    <n v="43.108750000000001"/>
    <n v="26.512093023255815"/>
    <m/>
    <n v="0"/>
    <m/>
    <n v="21"/>
    <x v="2"/>
    <x v="5"/>
    <s v="2009-21"/>
    <n v="0"/>
    <m/>
  </r>
  <r>
    <m/>
    <d v="2009-05-24T00:00:00"/>
    <n v="7706.0400000000009"/>
    <n v="2484.83"/>
    <n v="10190.870000000001"/>
    <m/>
    <n v="250"/>
    <n v="18.908170668920363"/>
    <n v="3000.39"/>
    <n v="42"/>
    <n v="292"/>
    <n v="69.564353835978835"/>
    <n v="26.292088194020078"/>
    <m/>
    <m/>
    <m/>
    <n v="22"/>
    <x v="2"/>
    <x v="6"/>
    <s v="2009-22"/>
    <n v="0"/>
    <m/>
  </r>
  <r>
    <s v="1-36"/>
    <d v="2009-05-25T00:00:00"/>
    <n v="1098.5999999999999"/>
    <n v="0"/>
    <n v="0"/>
    <n v="443.55"/>
    <n v="33"/>
    <n v="13.440909090909091"/>
    <n v="654.99"/>
    <n v="7"/>
    <n v="40"/>
    <n v="93.570000000000007"/>
    <n v="27.4635"/>
    <m/>
    <n v="-20"/>
    <m/>
    <n v="22"/>
    <x v="2"/>
    <x v="0"/>
    <s v="2009-22"/>
    <n v="0"/>
    <m/>
  </r>
  <r>
    <s v="1-36"/>
    <d v="2009-05-26T00:00:00"/>
    <n v="722.87"/>
    <n v="0"/>
    <n v="0"/>
    <n v="552.29999999999995"/>
    <n v="38"/>
    <n v="14.534210526315789"/>
    <n v="170.57"/>
    <n v="4"/>
    <n v="42"/>
    <n v="42.642499999999998"/>
    <n v="17.211190476190474"/>
    <m/>
    <n v="15.3"/>
    <m/>
    <n v="22"/>
    <x v="2"/>
    <x v="1"/>
    <s v="2009-22"/>
    <n v="0"/>
    <m/>
  </r>
  <r>
    <s v="1-36"/>
    <d v="2009-05-27T00:00:00"/>
    <n v="1991.18"/>
    <n v="0"/>
    <n v="0"/>
    <n v="1604.6"/>
    <n v="44"/>
    <n v="36.468181818181819"/>
    <n v="386.58"/>
    <n v="6"/>
    <n v="50"/>
    <n v="64.429999999999993"/>
    <n v="39.823599999999999"/>
    <m/>
    <m/>
    <m/>
    <n v="22"/>
    <x v="2"/>
    <x v="2"/>
    <s v="2009-22"/>
    <n v="0"/>
    <m/>
  </r>
  <r>
    <s v="1-36"/>
    <d v="2009-05-28T00:00:00"/>
    <n v="1155.1099999999999"/>
    <n v="0"/>
    <n v="0"/>
    <n v="781.35"/>
    <n v="46"/>
    <n v="16.985869565217392"/>
    <n v="373.76"/>
    <n v="8"/>
    <n v="54"/>
    <n v="46.72"/>
    <n v="21.390925925925927"/>
    <m/>
    <n v="0.15"/>
    <m/>
    <n v="22"/>
    <x v="2"/>
    <x v="3"/>
    <s v="2009-22"/>
    <n v="0"/>
    <m/>
  </r>
  <r>
    <s v="1-36"/>
    <d v="2009-05-29T00:00:00"/>
    <n v="2177.52"/>
    <n v="0"/>
    <n v="0"/>
    <n v="990.5"/>
    <n v="51"/>
    <n v="19.421568627450981"/>
    <n v="1187.02"/>
    <n v="6"/>
    <n v="57"/>
    <n v="197.83666666666667"/>
    <n v="38.202105263157897"/>
    <m/>
    <m/>
    <m/>
    <n v="22"/>
    <x v="2"/>
    <x v="4"/>
    <s v="2009-22"/>
    <n v="0"/>
    <m/>
  </r>
  <r>
    <s v="1-36"/>
    <d v="2009-05-30T00:00:00"/>
    <n v="1724.05"/>
    <n v="0"/>
    <n v="0"/>
    <n v="1114.8"/>
    <n v="40"/>
    <n v="27.869999999999997"/>
    <n v="609.25"/>
    <n v="9"/>
    <n v="49"/>
    <n v="67.694444444444443"/>
    <n v="35.18469387755102"/>
    <m/>
    <n v="2.35"/>
    <m/>
    <n v="22"/>
    <x v="2"/>
    <x v="5"/>
    <s v="2009-22"/>
    <n v="0"/>
    <m/>
  </r>
  <r>
    <m/>
    <d v="2009-05-31T00:00:00"/>
    <n v="8869.3299999999981"/>
    <n v="2242.3000000000002"/>
    <n v="11111.629999999997"/>
    <m/>
    <n v="252"/>
    <n v="21.453456604679175"/>
    <n v="3382.17"/>
    <n v="40"/>
    <n v="292"/>
    <n v="85.482268518518524"/>
    <n v="29.87933592380422"/>
    <m/>
    <m/>
    <m/>
    <n v="23"/>
    <x v="2"/>
    <x v="6"/>
    <s v="2009-23"/>
    <n v="0"/>
    <m/>
  </r>
  <r>
    <s v="1-37"/>
    <d v="2009-06-01T00:00:00"/>
    <n v="1077.3399999999999"/>
    <n v="0"/>
    <n v="0"/>
    <n v="673.1"/>
    <n v="40"/>
    <n v="16.827500000000001"/>
    <n v="404.24"/>
    <n v="8"/>
    <n v="48"/>
    <n v="50.53"/>
    <n v="22.444583333333338"/>
    <m/>
    <n v="9.75"/>
    <m/>
    <n v="23"/>
    <x v="2"/>
    <x v="0"/>
    <s v="2009-23"/>
    <n v="0"/>
    <m/>
  </r>
  <r>
    <s v="1-37"/>
    <d v="2009-06-02T00:00:00"/>
    <n v="1321.25"/>
    <n v="0"/>
    <n v="0"/>
    <n v="598.75"/>
    <n v="46"/>
    <n v="13.016304347826088"/>
    <n v="722.35"/>
    <n v="11"/>
    <n v="57"/>
    <n v="65.668181818181822"/>
    <n v="23.177192982456138"/>
    <s v="lockyer darts 177.25 not included"/>
    <n v="3.85"/>
    <m/>
    <n v="23"/>
    <x v="2"/>
    <x v="1"/>
    <s v="2009-23"/>
    <n v="0"/>
    <m/>
  </r>
  <r>
    <s v="1-37"/>
    <d v="2009-06-03T00:00:00"/>
    <n v="1609.73"/>
    <n v="0"/>
    <n v="0"/>
    <n v="1416.4"/>
    <n v="57"/>
    <n v="24.849122807017544"/>
    <n v="193.33"/>
    <n v="4"/>
    <n v="61"/>
    <n v="48.332500000000003"/>
    <n v="26.389016393442624"/>
    <m/>
    <m/>
    <m/>
    <n v="23"/>
    <x v="2"/>
    <x v="2"/>
    <s v="2009-23"/>
    <n v="0"/>
    <m/>
  </r>
  <r>
    <s v="1-37"/>
    <d v="2009-06-04T00:00:00"/>
    <n v="725.63"/>
    <n v="0"/>
    <n v="0"/>
    <n v="697"/>
    <n v="39"/>
    <n v="17.871794871794872"/>
    <n v="28.63"/>
    <n v="1"/>
    <n v="40"/>
    <n v="28.63"/>
    <n v="18.140750000000001"/>
    <m/>
    <m/>
    <m/>
    <n v="23"/>
    <x v="2"/>
    <x v="3"/>
    <s v="2009-23"/>
    <n v="0"/>
    <m/>
  </r>
  <r>
    <s v="1-37"/>
    <d v="2009-06-05T00:00:00"/>
    <n v="2259.54"/>
    <n v="0"/>
    <n v="0"/>
    <n v="775.3"/>
    <n v="39"/>
    <n v="19.879487179487178"/>
    <n v="1484.24"/>
    <n v="11"/>
    <n v="50"/>
    <n v="134.9309090909091"/>
    <n v="45.190799999999996"/>
    <s v="Bakery 1300.44 not included"/>
    <m/>
    <m/>
    <n v="23"/>
    <x v="2"/>
    <x v="4"/>
    <s v="2009-23"/>
    <n v="0"/>
    <m/>
  </r>
  <r>
    <s v="1-37"/>
    <d v="2009-06-06T00:00:00"/>
    <n v="1690.69"/>
    <n v="0"/>
    <n v="0"/>
    <n v="926.05"/>
    <n v="44"/>
    <n v="21.046590909090909"/>
    <n v="764.64"/>
    <n v="10"/>
    <n v="54"/>
    <n v="76.463999999999999"/>
    <n v="31.309074074074076"/>
    <m/>
    <m/>
    <m/>
    <n v="23"/>
    <x v="2"/>
    <x v="5"/>
    <s v="2009-23"/>
    <n v="0"/>
    <m/>
  </r>
  <r>
    <m/>
    <d v="2009-06-07T00:00:00"/>
    <n v="8684.18"/>
    <n v="2749.43"/>
    <n v="11433.61"/>
    <m/>
    <n v="265"/>
    <n v="18.915133352536099"/>
    <n v="3597.43"/>
    <n v="45"/>
    <n v="310"/>
    <n v="67.425931818181809"/>
    <n v="27.775236130551026"/>
    <m/>
    <m/>
    <m/>
    <n v="24"/>
    <x v="2"/>
    <x v="6"/>
    <s v="2009-24"/>
    <n v="0"/>
    <m/>
  </r>
  <r>
    <s v="1-38"/>
    <d v="2009-06-08T00:00:00"/>
    <n v="0"/>
    <n v="0"/>
    <n v="0"/>
    <n v="0"/>
    <n v="0"/>
    <n v="0"/>
    <n v="0"/>
    <n v="0"/>
    <n v="0"/>
    <n v="0"/>
    <n v="0"/>
    <s v="Queen's Birthday"/>
    <m/>
    <m/>
    <n v="24"/>
    <x v="2"/>
    <x v="0"/>
    <s v="2009-24"/>
    <n v="0"/>
    <m/>
  </r>
  <r>
    <s v="1-38"/>
    <d v="2009-06-09T00:00:00"/>
    <n v="1463.51"/>
    <n v="0"/>
    <n v="0"/>
    <n v="712.4"/>
    <n v="52"/>
    <n v="13.7"/>
    <n v="751.11"/>
    <n v="10"/>
    <n v="62"/>
    <n v="75.111000000000004"/>
    <n v="23.605"/>
    <m/>
    <m/>
    <m/>
    <n v="24"/>
    <x v="2"/>
    <x v="1"/>
    <s v="2009-24"/>
    <n v="0"/>
    <m/>
  </r>
  <r>
    <s v="1-38"/>
    <d v="2009-06-10T00:00:00"/>
    <n v="1325.08"/>
    <n v="0"/>
    <n v="0"/>
    <n v="1069.25"/>
    <n v="55"/>
    <n v="19.440909090909091"/>
    <n v="255.83"/>
    <n v="7"/>
    <n v="62"/>
    <n v="36.547142857142859"/>
    <n v="21.372258064516128"/>
    <m/>
    <m/>
    <m/>
    <n v="24"/>
    <x v="2"/>
    <x v="2"/>
    <s v="2009-24"/>
    <n v="0"/>
    <m/>
  </r>
  <r>
    <s v="1-38"/>
    <d v="2009-06-11T00:00:00"/>
    <n v="2467.7600000000002"/>
    <n v="0"/>
    <n v="0"/>
    <n v="950.38"/>
    <n v="55"/>
    <n v="17.279636363636364"/>
    <n v="1717.38"/>
    <n v="17"/>
    <n v="72"/>
    <n v="101.02235294117648"/>
    <n v="37.052222222222227"/>
    <m/>
    <m/>
    <m/>
    <n v="24"/>
    <x v="2"/>
    <x v="3"/>
    <s v="2009-24"/>
    <n v="0"/>
    <m/>
  </r>
  <r>
    <s v="1-38"/>
    <d v="2009-06-12T00:00:00"/>
    <n v="2729.58"/>
    <n v="0"/>
    <n v="0"/>
    <n v="1283.9000000000001"/>
    <n v="63"/>
    <n v="20.37936507936508"/>
    <n v="1444.98"/>
    <n v="12"/>
    <n v="75"/>
    <n v="120.41500000000001"/>
    <n v="36.385066666666667"/>
    <m/>
    <m/>
    <m/>
    <n v="24"/>
    <x v="2"/>
    <x v="4"/>
    <s v="2009-24"/>
    <n v="0"/>
    <m/>
  </r>
  <r>
    <s v="1-38"/>
    <d v="2009-06-13T00:00:00"/>
    <n v="928.25"/>
    <n v="0"/>
    <n v="0"/>
    <n v="446.95"/>
    <n v="23"/>
    <n v="19.432608695652174"/>
    <n v="481.3"/>
    <n v="8"/>
    <n v="31"/>
    <n v="60.162500000000001"/>
    <n v="29.943548387096776"/>
    <m/>
    <m/>
    <m/>
    <n v="24"/>
    <x v="2"/>
    <x v="5"/>
    <s v="2009-24"/>
    <n v="0"/>
    <m/>
  </r>
  <r>
    <m/>
    <d v="2009-06-14T00:00:00"/>
    <n v="8914.18"/>
    <n v="3332.68"/>
    <n v="12246.86"/>
    <m/>
    <n v="248"/>
    <n v="15.038753204927119"/>
    <n v="4650.6000000000004"/>
    <n v="54"/>
    <n v="302"/>
    <n v="65.542999299719895"/>
    <n v="24.726349223416964"/>
    <m/>
    <m/>
    <m/>
    <n v="25"/>
    <x v="2"/>
    <x v="6"/>
    <s v="2009-25"/>
    <n v="0"/>
    <m/>
  </r>
  <r>
    <s v="1-39"/>
    <d v="2009-06-15T00:00:00"/>
    <n v="860.99"/>
    <n v="0"/>
    <n v="0"/>
    <n v="529.04999999999995"/>
    <n v="39"/>
    <n v="13.565384615384614"/>
    <n v="331.94"/>
    <n v="6"/>
    <n v="45"/>
    <n v="55.323333333333331"/>
    <n v="19.133111111111113"/>
    <m/>
    <m/>
    <m/>
    <n v="25"/>
    <x v="2"/>
    <x v="0"/>
    <s v="2009-25"/>
    <n v="0"/>
    <m/>
  </r>
  <r>
    <s v="1-39"/>
    <d v="2009-06-16T00:00:00"/>
    <n v="921.32"/>
    <n v="0"/>
    <n v="0"/>
    <n v="749.2"/>
    <n v="43"/>
    <n v="17.423255813953489"/>
    <n v="172.12"/>
    <n v="6"/>
    <n v="49"/>
    <n v="28.686666666666667"/>
    <n v="18.802448979591837"/>
    <m/>
    <m/>
    <m/>
    <n v="25"/>
    <x v="2"/>
    <x v="1"/>
    <s v="2009-25"/>
    <n v="0"/>
    <m/>
  </r>
  <r>
    <s v="1-39"/>
    <d v="2009-06-17T00:00:00"/>
    <n v="1052.0899999999999"/>
    <n v="0"/>
    <n v="0"/>
    <n v="852.15"/>
    <n v="35"/>
    <n v="24.347142857142856"/>
    <n v="199.94"/>
    <n v="5"/>
    <n v="40"/>
    <n v="39.988"/>
    <n v="26.302249999999997"/>
    <m/>
    <m/>
    <m/>
    <n v="25"/>
    <x v="2"/>
    <x v="2"/>
    <s v="2009-25"/>
    <n v="0"/>
    <m/>
  </r>
  <r>
    <s v="1-39"/>
    <d v="2009-06-18T00:00:00"/>
    <n v="2142.83"/>
    <n v="0"/>
    <n v="0"/>
    <n v="785"/>
    <n v="43"/>
    <n v="18.255813953488371"/>
    <n v="1357.83"/>
    <n v="8"/>
    <n v="51"/>
    <n v="169.72874999999999"/>
    <n v="42.016274509803921"/>
    <m/>
    <m/>
    <m/>
    <n v="25"/>
    <x v="2"/>
    <x v="3"/>
    <s v="2009-25"/>
    <n v="0"/>
    <m/>
  </r>
  <r>
    <s v="1-39"/>
    <d v="2009-06-19T00:00:00"/>
    <n v="1236.07"/>
    <n v="0"/>
    <n v="0"/>
    <n v="1009.5"/>
    <n v="48"/>
    <n v="21.03125"/>
    <n v="226.57"/>
    <n v="8"/>
    <n v="56"/>
    <n v="28.321249999999999"/>
    <n v="22.072678571428572"/>
    <m/>
    <m/>
    <m/>
    <n v="25"/>
    <x v="2"/>
    <x v="4"/>
    <s v="2009-25"/>
    <n v="0"/>
    <m/>
  </r>
  <r>
    <s v="1-39"/>
    <d v="2009-06-20T00:00:00"/>
    <n v="1084.1600000000001"/>
    <n v="0"/>
    <n v="0"/>
    <n v="691.65"/>
    <n v="27"/>
    <n v="25.616666666666667"/>
    <n v="392.51"/>
    <n v="10"/>
    <n v="37"/>
    <n v="39.250999999999998"/>
    <n v="29.301621621621617"/>
    <m/>
    <m/>
    <m/>
    <n v="25"/>
    <x v="2"/>
    <x v="5"/>
    <s v="2009-25"/>
    <n v="0"/>
    <m/>
  </r>
  <r>
    <m/>
    <d v="2009-06-21T00:00:00"/>
    <n v="7297.4599999999991"/>
    <n v="3209.86"/>
    <n v="10507.32"/>
    <m/>
    <n v="235"/>
    <n v="20.039918984439336"/>
    <n v="2680.91"/>
    <n v="43"/>
    <n v="278"/>
    <n v="60.216499999999996"/>
    <n v="26.271397465592845"/>
    <m/>
    <m/>
    <m/>
    <n v="26"/>
    <x v="2"/>
    <x v="6"/>
    <s v="2009-26"/>
    <n v="0"/>
    <m/>
  </r>
  <r>
    <s v="1-40"/>
    <d v="2009-06-22T00:00:00"/>
    <n v="1523.42"/>
    <n v="0"/>
    <n v="0"/>
    <n v="501.6"/>
    <n v="38"/>
    <n v="13.200000000000001"/>
    <n v="1221.82"/>
    <n v="9"/>
    <n v="47"/>
    <n v="135.75777777777776"/>
    <n v="36.668510638297874"/>
    <m/>
    <m/>
    <m/>
    <n v="26"/>
    <x v="2"/>
    <x v="0"/>
    <s v="2009-26"/>
    <n v="0"/>
    <m/>
  </r>
  <r>
    <s v="1-40"/>
    <d v="2009-06-23T00:00:00"/>
    <n v="670.49"/>
    <n v="0"/>
    <n v="0"/>
    <n v="473.15"/>
    <n v="35"/>
    <n v="13.518571428571429"/>
    <n v="197.34"/>
    <n v="5"/>
    <n v="40"/>
    <n v="39.468000000000004"/>
    <n v="16.762250000000002"/>
    <m/>
    <m/>
    <m/>
    <n v="26"/>
    <x v="2"/>
    <x v="1"/>
    <s v="2009-26"/>
    <n v="0"/>
    <m/>
  </r>
  <r>
    <s v="1-40"/>
    <d v="2009-06-24T00:00:00"/>
    <n v="952.91"/>
    <n v="0"/>
    <n v="0"/>
    <n v="816.35"/>
    <n v="43"/>
    <n v="18.984883720930235"/>
    <n v="136.56"/>
    <n v="5"/>
    <n v="48"/>
    <n v="27.312000000000001"/>
    <n v="19.85229166666667"/>
    <m/>
    <m/>
    <m/>
    <n v="26"/>
    <x v="2"/>
    <x v="2"/>
    <s v="2009-26"/>
    <n v="0"/>
    <m/>
  </r>
  <r>
    <s v="1-40"/>
    <d v="2009-06-25T00:00:00"/>
    <n v="1482.51"/>
    <n v="0"/>
    <n v="0"/>
    <n v="1103.25"/>
    <n v="61"/>
    <n v="18.08606557377049"/>
    <n v="379.26"/>
    <n v="9"/>
    <n v="70"/>
    <n v="42.14"/>
    <n v="21.178714285714285"/>
    <m/>
    <m/>
    <m/>
    <n v="26"/>
    <x v="2"/>
    <x v="3"/>
    <s v="2009-26"/>
    <n v="0"/>
    <m/>
  </r>
  <r>
    <s v="1-40"/>
    <d v="2009-06-26T00:00:00"/>
    <n v="2510.59"/>
    <n v="0"/>
    <n v="0"/>
    <n v="1229.55"/>
    <n v="63"/>
    <n v="19.516666666666666"/>
    <n v="1281.04"/>
    <n v="8"/>
    <n v="71"/>
    <n v="160.13"/>
    <n v="35.360422535211271"/>
    <m/>
    <m/>
    <m/>
    <n v="26"/>
    <x v="2"/>
    <x v="4"/>
    <s v="2009-26"/>
    <n v="0"/>
    <m/>
  </r>
  <r>
    <s v="1-40"/>
    <d v="2009-06-27T00:00:00"/>
    <n v="1300.08"/>
    <n v="0"/>
    <n v="0"/>
    <n v="952.1"/>
    <n v="42"/>
    <n v="22.669047619047621"/>
    <n v="347.99"/>
    <n v="6"/>
    <n v="48"/>
    <n v="57.998333333333335"/>
    <n v="27.085208333333338"/>
    <m/>
    <m/>
    <m/>
    <n v="26"/>
    <x v="2"/>
    <x v="5"/>
    <s v="2009-26"/>
    <n v="0"/>
    <m/>
  </r>
  <r>
    <m/>
    <d v="2009-06-28T00:00:00"/>
    <n v="8440"/>
    <n v="3254.86"/>
    <n v="11694.86"/>
    <m/>
    <n v="282"/>
    <n v="17.662539168164407"/>
    <n v="3564.0099999999993"/>
    <n v="42"/>
    <n v="324"/>
    <n v="77.134351851851847"/>
    <n v="26.151232909870568"/>
    <m/>
    <m/>
    <m/>
    <n v="27"/>
    <x v="2"/>
    <x v="6"/>
    <s v="2009-27"/>
    <n v="0"/>
    <m/>
  </r>
  <r>
    <s v="1-41"/>
    <d v="2009-06-29T00:00:00"/>
    <n v="813.14"/>
    <n v="0"/>
    <n v="0"/>
    <n v="689.4"/>
    <n v="42"/>
    <n v="16.414285714285715"/>
    <n v="123.74"/>
    <n v="2"/>
    <n v="44"/>
    <n v="61.87"/>
    <n v="18.480454545454545"/>
    <m/>
    <m/>
    <m/>
    <n v="27"/>
    <x v="2"/>
    <x v="0"/>
    <s v="2009-27"/>
    <n v="0"/>
    <m/>
  </r>
  <r>
    <s v="1-41"/>
    <d v="2009-06-30T00:00:00"/>
    <n v="953.4"/>
    <n v="0"/>
    <n v="0"/>
    <n v="605.20000000000005"/>
    <n v="46"/>
    <n v="13.156521739130437"/>
    <n v="348.2"/>
    <n v="10"/>
    <n v="56"/>
    <n v="34.82"/>
    <n v="17.025000000000002"/>
    <m/>
    <m/>
    <m/>
    <n v="27"/>
    <x v="2"/>
    <x v="1"/>
    <s v="2009-27"/>
    <n v="0"/>
    <m/>
  </r>
  <r>
    <s v="1-41"/>
    <d v="2009-07-01T00:00:00"/>
    <n v="1439.44"/>
    <n v="0"/>
    <n v="0"/>
    <n v="543.04999999999995"/>
    <n v="34"/>
    <n v="15.972058823529411"/>
    <n v="896.39"/>
    <n v="8"/>
    <n v="42"/>
    <n v="112.04875"/>
    <n v="34.272380952380956"/>
    <m/>
    <m/>
    <m/>
    <n v="27"/>
    <x v="2"/>
    <x v="2"/>
    <s v="2009-27"/>
    <n v="0"/>
    <m/>
  </r>
  <r>
    <s v="1-41"/>
    <d v="2009-07-02T00:00:00"/>
    <n v="857.98"/>
    <n v="0"/>
    <n v="0"/>
    <n v="682.5"/>
    <n v="40"/>
    <n v="17.0625"/>
    <n v="175.03"/>
    <n v="2"/>
    <n v="42"/>
    <n v="87.515000000000001"/>
    <n v="20.417380952380952"/>
    <s v="minus Edmund Pk $483.72"/>
    <m/>
    <m/>
    <n v="27"/>
    <x v="2"/>
    <x v="3"/>
    <s v="2009-27"/>
    <n v="0"/>
    <m/>
  </r>
  <r>
    <s v="1-41"/>
    <d v="2009-07-03T00:00:00"/>
    <n v="3417.27"/>
    <n v="0"/>
    <n v="0"/>
    <n v="1471.05"/>
    <n v="61"/>
    <n v="24.115573770491803"/>
    <n v="1946.22"/>
    <n v="14"/>
    <n v="75"/>
    <n v="139.0157142857143"/>
    <n v="45.563600000000001"/>
    <m/>
    <m/>
    <m/>
    <n v="27"/>
    <x v="2"/>
    <x v="4"/>
    <s v="2009-27"/>
    <n v="0"/>
    <m/>
  </r>
  <r>
    <s v="1-41"/>
    <d v="2009-07-04T00:00:00"/>
    <n v="766.26"/>
    <n v="0"/>
    <n v="0"/>
    <n v="550.65"/>
    <n v="32"/>
    <n v="17.207812499999999"/>
    <n v="215.61"/>
    <n v="5"/>
    <n v="37"/>
    <n v="43.122"/>
    <n v="20.70972972972973"/>
    <m/>
    <m/>
    <m/>
    <n v="27"/>
    <x v="2"/>
    <x v="5"/>
    <s v="2009-27"/>
    <n v="0"/>
    <m/>
  </r>
  <r>
    <m/>
    <d v="2009-07-05T00:00:00"/>
    <n v="8247.49"/>
    <n v="3331.59"/>
    <n v="11579.08"/>
    <m/>
    <n v="255"/>
    <n v="17.321458757906228"/>
    <n v="3705.19"/>
    <n v="41"/>
    <n v="296"/>
    <n v="79.731910714285718"/>
    <n v="26.078091029991029"/>
    <m/>
    <m/>
    <m/>
    <n v="28"/>
    <x v="2"/>
    <x v="6"/>
    <s v="2009-28"/>
    <n v="0"/>
    <m/>
  </r>
  <r>
    <s v="1-42"/>
    <d v="2009-07-06T00:00:00"/>
    <n v="885.08"/>
    <n v="0"/>
    <n v="0"/>
    <n v="567"/>
    <n v="42"/>
    <n v="13.5"/>
    <n v="318.08"/>
    <n v="10"/>
    <n v="52"/>
    <n v="31.808"/>
    <n v="17.020769230769229"/>
    <m/>
    <n v="-0.1"/>
    <m/>
    <n v="28"/>
    <x v="2"/>
    <x v="0"/>
    <s v="2009-28"/>
    <n v="0"/>
    <m/>
  </r>
  <r>
    <s v="1-42"/>
    <d v="2009-07-07T00:00:00"/>
    <n v="1311.17"/>
    <n v="0"/>
    <n v="0"/>
    <n v="575.29999999999995"/>
    <n v="43"/>
    <n v="13.379069767441859"/>
    <n v="735.87"/>
    <n v="13"/>
    <n v="56"/>
    <n v="56.605384615384615"/>
    <n v="23.41375"/>
    <m/>
    <n v="0.9"/>
    <m/>
    <n v="28"/>
    <x v="2"/>
    <x v="1"/>
    <s v="2009-28"/>
    <n v="0"/>
    <m/>
  </r>
  <r>
    <s v="1-42"/>
    <d v="2009-07-08T00:00:00"/>
    <n v="1289.3599999999999"/>
    <n v="0"/>
    <n v="0"/>
    <n v="811.1"/>
    <n v="41"/>
    <n v="19.782926829268295"/>
    <n v="478.26"/>
    <n v="11"/>
    <n v="52"/>
    <n v="43.478181818181817"/>
    <n v="24.795384615384616"/>
    <m/>
    <n v="-0.7"/>
    <m/>
    <n v="28"/>
    <x v="2"/>
    <x v="2"/>
    <s v="2009-28"/>
    <n v="0"/>
    <m/>
  </r>
  <r>
    <s v="1-42"/>
    <d v="2009-07-09T00:00:00"/>
    <n v="1098.07"/>
    <n v="0"/>
    <n v="0"/>
    <n v="973.4"/>
    <n v="47"/>
    <n v="20.71063829787234"/>
    <n v="124.67"/>
    <n v="4"/>
    <n v="51"/>
    <n v="31.1675"/>
    <n v="21.530784313725491"/>
    <s v="minus bakery 634.44"/>
    <n v="0.1"/>
    <m/>
    <n v="28"/>
    <x v="2"/>
    <x v="3"/>
    <s v="2009-28"/>
    <n v="0"/>
    <m/>
  </r>
  <r>
    <s v="1-42"/>
    <d v="2009-07-10T00:00:00"/>
    <n v="2272.61"/>
    <n v="0"/>
    <n v="0"/>
    <n v="728.85"/>
    <n v="42"/>
    <n v="17.353571428571428"/>
    <n v="1543.76"/>
    <n v="11"/>
    <n v="53"/>
    <n v="140.34181818181818"/>
    <n v="42.879433962264152"/>
    <m/>
    <n v="0.05"/>
    <m/>
    <n v="28"/>
    <x v="2"/>
    <x v="4"/>
    <s v="2009-28"/>
    <n v="0"/>
    <m/>
  </r>
  <r>
    <s v="1-42"/>
    <d v="2009-07-11T00:00:00"/>
    <n v="1574.43"/>
    <n v="0"/>
    <n v="0"/>
    <n v="735.45"/>
    <n v="26"/>
    <n v="28.286538461538463"/>
    <n v="816.98"/>
    <n v="12"/>
    <n v="38"/>
    <n v="68.081666666666663"/>
    <n v="40.853421052631582"/>
    <m/>
    <n v="0"/>
    <m/>
    <n v="28"/>
    <x v="2"/>
    <x v="5"/>
    <s v="2009-28"/>
    <n v="0"/>
    <m/>
  </r>
  <r>
    <m/>
    <d v="2009-07-12T00:00:00"/>
    <n v="8430.7199999999993"/>
    <n v="2467.52"/>
    <n v="10898.24"/>
    <m/>
    <n v="241"/>
    <n v="18.835457464115397"/>
    <n v="4017.6200000000003"/>
    <n v="61"/>
    <n v="302"/>
    <n v="61.913758547008541"/>
    <n v="28.415590529129176"/>
    <m/>
    <m/>
    <m/>
    <n v="29"/>
    <x v="2"/>
    <x v="6"/>
    <s v="2009-29"/>
    <n v="0"/>
    <m/>
  </r>
  <r>
    <s v="1-43"/>
    <d v="2009-07-13T00:00:00"/>
    <n v="1063.23"/>
    <n v="0"/>
    <n v="0"/>
    <n v="579.20000000000005"/>
    <n v="47"/>
    <n v="12.323404255319151"/>
    <n v="483.67"/>
    <n v="4"/>
    <n v="51"/>
    <n v="120.9175"/>
    <n v="20.840588235294121"/>
    <m/>
    <m/>
    <m/>
    <n v="29"/>
    <x v="2"/>
    <x v="0"/>
    <s v="2009-29"/>
    <n v="0"/>
    <m/>
  </r>
  <r>
    <s v="1-43"/>
    <d v="2009-07-14T00:00:00"/>
    <n v="844.19"/>
    <n v="0"/>
    <n v="0"/>
    <n v="616.4"/>
    <n v="46"/>
    <n v="13.4"/>
    <n v="227.79"/>
    <n v="6"/>
    <n v="52"/>
    <n v="37.964999999999996"/>
    <n v="16.234423076923076"/>
    <m/>
    <m/>
    <m/>
    <n v="29"/>
    <x v="2"/>
    <x v="1"/>
    <s v="2009-29"/>
    <n v="0"/>
    <m/>
  </r>
  <r>
    <s v="1-43"/>
    <d v="2009-07-15T00:00:00"/>
    <n v="1181.7"/>
    <n v="0"/>
    <n v="0"/>
    <n v="625"/>
    <n v="37"/>
    <n v="16.891891891891891"/>
    <n v="556.70000000000005"/>
    <n v="7"/>
    <n v="44"/>
    <n v="79.528571428571439"/>
    <n v="26.856818181818184"/>
    <m/>
    <m/>
    <m/>
    <n v="29"/>
    <x v="2"/>
    <x v="2"/>
    <s v="2009-29"/>
    <n v="0"/>
    <m/>
  </r>
  <r>
    <s v="1-43"/>
    <d v="2009-07-16T00:00:00"/>
    <n v="1142.33"/>
    <n v="0"/>
    <n v="0"/>
    <n v="703.75"/>
    <n v="46"/>
    <n v="15.298913043478262"/>
    <n v="438.58"/>
    <n v="10"/>
    <n v="56"/>
    <n v="43.857999999999997"/>
    <n v="20.39875"/>
    <m/>
    <m/>
    <m/>
    <n v="29"/>
    <x v="2"/>
    <x v="3"/>
    <s v="2009-29"/>
    <n v="0"/>
    <m/>
  </r>
  <r>
    <s v="1-43"/>
    <d v="2009-07-17T00:00:00"/>
    <n v="2519.02"/>
    <n v="0"/>
    <n v="0"/>
    <n v="1208.95"/>
    <n v="50"/>
    <n v="24.179000000000002"/>
    <n v="1310.07"/>
    <n v="11"/>
    <n v="61"/>
    <n v="119.09727272727272"/>
    <n v="41.295409836065573"/>
    <m/>
    <m/>
    <m/>
    <n v="29"/>
    <x v="2"/>
    <x v="4"/>
    <s v="2009-29"/>
    <n v="0"/>
    <m/>
  </r>
  <r>
    <s v="1-43"/>
    <d v="2009-07-18T00:00:00"/>
    <n v="1149.4000000000001"/>
    <n v="0"/>
    <n v="0"/>
    <n v="744.05"/>
    <n v="36"/>
    <n v="20.668055555555554"/>
    <n v="405.35"/>
    <n v="10"/>
    <n v="46"/>
    <n v="40.535000000000004"/>
    <n v="24.986956521739131"/>
    <m/>
    <m/>
    <m/>
    <n v="29"/>
    <x v="2"/>
    <x v="5"/>
    <s v="2009-29"/>
    <n v="0"/>
    <m/>
  </r>
  <r>
    <m/>
    <d v="2009-07-19T00:00:00"/>
    <n v="7899.869999999999"/>
    <n v="4514.3900000000003"/>
    <n v="12414.259999999998"/>
    <m/>
    <n v="262"/>
    <n v="17.126877457707476"/>
    <n v="3422.16"/>
    <n v="48"/>
    <n v="310"/>
    <n v="73.650224025974026"/>
    <n v="25.102157641973349"/>
    <m/>
    <m/>
    <m/>
    <n v="30"/>
    <x v="2"/>
    <x v="6"/>
    <s v="2009-30"/>
    <n v="0"/>
    <m/>
  </r>
  <r>
    <s v="1-44"/>
    <d v="2009-07-20T00:00:00"/>
    <n v="757.72"/>
    <n v="0"/>
    <n v="0"/>
    <n v="695.85"/>
    <n v="40"/>
    <n v="17.396250000000002"/>
    <n v="61.87"/>
    <n v="3"/>
    <n v="43"/>
    <n v="20.623333333333331"/>
    <n v="17.621395348837211"/>
    <m/>
    <m/>
    <m/>
    <n v="30"/>
    <x v="2"/>
    <x v="0"/>
    <s v="2009-30"/>
    <n v="0"/>
    <m/>
  </r>
  <r>
    <s v="1-44"/>
    <d v="2009-07-21T00:00:00"/>
    <n v="674.1"/>
    <n v="0"/>
    <n v="0"/>
    <n v="603.35"/>
    <n v="38"/>
    <n v="15.877631578947369"/>
    <n v="70.75"/>
    <n v="4"/>
    <n v="42"/>
    <n v="17.6875"/>
    <n v="16.05"/>
    <m/>
    <m/>
    <m/>
    <n v="30"/>
    <x v="2"/>
    <x v="1"/>
    <s v="2009-30"/>
    <n v="0"/>
    <m/>
  </r>
  <r>
    <s v="1-44"/>
    <d v="2009-07-22T00:00:00"/>
    <n v="1483.74"/>
    <n v="0"/>
    <n v="0"/>
    <n v="1079.6500000000001"/>
    <n v="48"/>
    <n v="22.492708333333336"/>
    <n v="404.09"/>
    <n v="5"/>
    <n v="53"/>
    <n v="80.817999999999998"/>
    <n v="27.995094339622643"/>
    <m/>
    <m/>
    <m/>
    <n v="30"/>
    <x v="2"/>
    <x v="2"/>
    <s v="2009-30"/>
    <n v="0"/>
    <m/>
  </r>
  <r>
    <s v="1-44"/>
    <d v="2009-07-23T00:00:00"/>
    <n v="1302.69"/>
    <n v="0"/>
    <n v="0"/>
    <n v="1184.4000000000001"/>
    <n v="49"/>
    <n v="24.171428571428574"/>
    <n v="118.19"/>
    <n v="3"/>
    <n v="52"/>
    <n v="39.396666666666668"/>
    <n v="25.049807692307695"/>
    <m/>
    <m/>
    <m/>
    <n v="30"/>
    <x v="2"/>
    <x v="3"/>
    <s v="2009-30"/>
    <n v="0"/>
    <m/>
  </r>
  <r>
    <s v="1-44"/>
    <d v="2009-07-24T00:00:00"/>
    <n v="2911.99"/>
    <n v="0"/>
    <n v="0"/>
    <n v="688.35"/>
    <n v="47"/>
    <n v="14.645744680851065"/>
    <n v="2223.64"/>
    <n v="11"/>
    <n v="58"/>
    <n v="202.14909090909089"/>
    <n v="50.206724137931033"/>
    <m/>
    <m/>
    <m/>
    <n v="30"/>
    <x v="2"/>
    <x v="4"/>
    <s v="2009-30"/>
    <n v="0"/>
    <m/>
  </r>
  <r>
    <s v="1-44"/>
    <d v="2009-07-25T00:00:00"/>
    <n v="1960.37"/>
    <n v="0"/>
    <n v="0"/>
    <n v="740.1"/>
    <n v="29"/>
    <n v="25.520689655172415"/>
    <n v="1270.27"/>
    <n v="16"/>
    <n v="45"/>
    <n v="79.391874999999999"/>
    <n v="44.674888888888887"/>
    <m/>
    <m/>
    <m/>
    <n v="30"/>
    <x v="2"/>
    <x v="5"/>
    <s v="2009-30"/>
    <n v="0"/>
    <m/>
  </r>
  <r>
    <m/>
    <d v="2009-07-26T00:00:00"/>
    <n v="9090.61"/>
    <n v="2978.91"/>
    <n v="12069.52"/>
    <m/>
    <n v="251"/>
    <n v="20.017408803288795"/>
    <n v="4148.8099999999995"/>
    <n v="42"/>
    <n v="293"/>
    <n v="73.34441098484848"/>
    <n v="30.266318401264581"/>
    <m/>
    <m/>
    <m/>
    <n v="31"/>
    <x v="2"/>
    <x v="6"/>
    <s v="2009-31"/>
    <n v="0"/>
    <m/>
  </r>
  <r>
    <s v="1-45"/>
    <d v="2009-07-27T00:00:00"/>
    <n v="716.63"/>
    <n v="0"/>
    <n v="0"/>
    <n v="499.65"/>
    <n v="36"/>
    <n v="13.879166666666666"/>
    <n v="216.98"/>
    <n v="7"/>
    <n v="43"/>
    <n v="30.997142857142855"/>
    <n v="16.665813953488371"/>
    <s v="Taken of GHB payment of $1575.51"/>
    <m/>
    <m/>
    <n v="31"/>
    <x v="2"/>
    <x v="0"/>
    <s v="2009-31"/>
    <n v="0"/>
    <m/>
  </r>
  <r>
    <s v="1-45"/>
    <d v="2009-07-28T00:00:00"/>
    <n v="1049.74"/>
    <n v="0"/>
    <n v="0"/>
    <n v="614.65"/>
    <n v="47"/>
    <n v="13.077659574468084"/>
    <n v="435.09"/>
    <n v="6"/>
    <n v="53"/>
    <n v="72.515000000000001"/>
    <n v="19.806415094339624"/>
    <m/>
    <m/>
    <m/>
    <n v="31"/>
    <x v="2"/>
    <x v="1"/>
    <s v="2009-31"/>
    <n v="0"/>
    <m/>
  </r>
  <r>
    <s v="1-45"/>
    <d v="2009-07-29T00:00:00"/>
    <n v="1344.39"/>
    <n v="0"/>
    <n v="0"/>
    <n v="701.7"/>
    <n v="36"/>
    <n v="19.491666666666667"/>
    <n v="642.69000000000005"/>
    <n v="9"/>
    <n v="45"/>
    <n v="71.410000000000011"/>
    <n v="29.875333333333337"/>
    <m/>
    <m/>
    <m/>
    <n v="31"/>
    <x v="2"/>
    <x v="2"/>
    <s v="2009-31"/>
    <n v="0"/>
    <m/>
  </r>
  <r>
    <s v="1-45"/>
    <d v="2009-07-30T00:00:00"/>
    <n v="860.25"/>
    <n v="0"/>
    <n v="0"/>
    <n v="773.55"/>
    <n v="50"/>
    <n v="15.470999999999998"/>
    <n v="86.7"/>
    <n v="3"/>
    <n v="53"/>
    <n v="28.900000000000002"/>
    <n v="16.231132075471699"/>
    <m/>
    <m/>
    <m/>
    <n v="31"/>
    <x v="2"/>
    <x v="3"/>
    <s v="2009-31"/>
    <n v="0"/>
    <m/>
  </r>
  <r>
    <s v="1-45"/>
    <d v="2009-07-31T00:00:00"/>
    <n v="2293.62"/>
    <n v="0"/>
    <n v="0"/>
    <n v="795.2"/>
    <n v="43"/>
    <n v="18.493023255813956"/>
    <n v="1498.42"/>
    <n v="9"/>
    <n v="52"/>
    <n v="166.49111111111111"/>
    <n v="44.108076923076922"/>
    <m/>
    <m/>
    <m/>
    <n v="31"/>
    <x v="2"/>
    <x v="4"/>
    <s v="2009-31"/>
    <n v="0"/>
    <m/>
  </r>
  <r>
    <s v="1-45"/>
    <d v="2009-08-01T00:00:00"/>
    <n v="1247.99"/>
    <n v="0"/>
    <n v="0"/>
    <n v="542"/>
    <n v="25"/>
    <n v="21.68"/>
    <n v="705.99"/>
    <n v="8"/>
    <n v="33"/>
    <n v="88.248750000000001"/>
    <n v="37.81787878787879"/>
    <m/>
    <m/>
    <m/>
    <n v="31"/>
    <x v="2"/>
    <x v="5"/>
    <s v="2009-31"/>
    <n v="0"/>
    <m/>
  </r>
  <r>
    <m/>
    <d v="2009-08-02T00:00:00"/>
    <n v="7512.62"/>
    <n v="2484.23"/>
    <n v="9996.85"/>
    <m/>
    <n v="237"/>
    <n v="17.015419360602561"/>
    <n v="3585.87"/>
    <n v="42"/>
    <n v="279"/>
    <n v="76.427000661375658"/>
    <n v="27.417441694598125"/>
    <m/>
    <m/>
    <m/>
    <n v="32"/>
    <x v="2"/>
    <x v="6"/>
    <s v="2009-32"/>
    <n v="0"/>
    <m/>
  </r>
  <r>
    <s v="1-46"/>
    <d v="2009-08-03T00:00:00"/>
    <n v="668.67"/>
    <n v="0"/>
    <n v="0"/>
    <n v="450.3"/>
    <n v="34"/>
    <n v="13.244117647058824"/>
    <n v="218.37"/>
    <n v="5"/>
    <n v="39"/>
    <n v="43.673999999999999"/>
    <n v="17.145384615384618"/>
    <m/>
    <n v="0.1"/>
    <m/>
    <n v="32"/>
    <x v="2"/>
    <x v="0"/>
    <s v="2009-32"/>
    <n v="0"/>
    <m/>
  </r>
  <r>
    <s v="1-46"/>
    <d v="2009-08-04T00:00:00"/>
    <n v="1006.21"/>
    <n v="0"/>
    <n v="0"/>
    <n v="617.85"/>
    <n v="39"/>
    <n v="15.842307692307694"/>
    <n v="388.36"/>
    <n v="8"/>
    <n v="47"/>
    <n v="48.545000000000002"/>
    <n v="21.408723404255319"/>
    <m/>
    <n v="-0.15"/>
    <m/>
    <n v="32"/>
    <x v="2"/>
    <x v="1"/>
    <s v="2009-32"/>
    <n v="0"/>
    <m/>
  </r>
  <r>
    <s v="1-46"/>
    <d v="2009-08-05T00:00:00"/>
    <n v="1179.6500000000001"/>
    <n v="0"/>
    <n v="0"/>
    <n v="705.2"/>
    <n v="36"/>
    <n v="19.588888888888889"/>
    <n v="474.45"/>
    <n v="5"/>
    <n v="41"/>
    <n v="94.89"/>
    <n v="28.771951219512196"/>
    <m/>
    <m/>
    <m/>
    <n v="32"/>
    <x v="2"/>
    <x v="2"/>
    <s v="2009-32"/>
    <n v="0"/>
    <m/>
  </r>
  <r>
    <s v="1-46"/>
    <d v="2009-08-06T00:00:00"/>
    <n v="1363.86"/>
    <n v="0"/>
    <n v="0"/>
    <n v="857.05"/>
    <n v="44"/>
    <n v="19.478409090909089"/>
    <n v="506.81"/>
    <n v="13"/>
    <n v="57"/>
    <n v="38.985384615384618"/>
    <n v="23.927368421052631"/>
    <m/>
    <m/>
    <m/>
    <n v="32"/>
    <x v="2"/>
    <x v="3"/>
    <s v="2009-32"/>
    <n v="0"/>
    <m/>
  </r>
  <r>
    <s v="1-46"/>
    <d v="2009-08-07T00:00:00"/>
    <n v="2454.59"/>
    <n v="0"/>
    <n v="0"/>
    <n v="1023.65"/>
    <n v="56"/>
    <n v="18.279464285714287"/>
    <n v="1430.94"/>
    <n v="8"/>
    <n v="64"/>
    <n v="178.86750000000001"/>
    <n v="38.352968750000002"/>
    <m/>
    <m/>
    <m/>
    <n v="32"/>
    <x v="2"/>
    <x v="4"/>
    <s v="2009-32"/>
    <n v="0"/>
    <m/>
  </r>
  <r>
    <s v="1-46"/>
    <d v="2009-08-08T00:00:00"/>
    <n v="1042.27"/>
    <n v="0"/>
    <n v="0"/>
    <n v="661"/>
    <n v="29"/>
    <n v="22.793103448275861"/>
    <n v="381.34"/>
    <n v="6"/>
    <n v="35"/>
    <n v="63.556666666666665"/>
    <n v="29.781142857142854"/>
    <m/>
    <m/>
    <m/>
    <n v="32"/>
    <x v="2"/>
    <x v="5"/>
    <s v="2009-32"/>
    <n v="0"/>
    <m/>
  </r>
  <r>
    <m/>
    <d v="2009-08-09T00:00:00"/>
    <n v="7715.25"/>
    <n v="2849.9"/>
    <n v="10565.15"/>
    <m/>
    <n v="238"/>
    <n v="18.20438184219244"/>
    <n v="3400.2700000000004"/>
    <n v="45"/>
    <n v="283"/>
    <n v="78.086425213675213"/>
    <n v="26.564589877891269"/>
    <s v=" "/>
    <m/>
    <m/>
    <n v="33"/>
    <x v="2"/>
    <x v="6"/>
    <s v="2009-33"/>
    <n v="0"/>
    <m/>
  </r>
  <r>
    <s v="1-47"/>
    <d v="2009-08-10T00:00:00"/>
    <n v="0"/>
    <n v="0"/>
    <n v="0"/>
    <n v="0"/>
    <n v="0"/>
    <n v="0"/>
    <n v="0"/>
    <n v="0"/>
    <n v="0"/>
    <n v="0"/>
    <n v="0"/>
    <s v="SHOW DAY"/>
    <m/>
    <m/>
    <n v="33"/>
    <x v="2"/>
    <x v="0"/>
    <s v="2009-33"/>
    <n v="0"/>
    <m/>
  </r>
  <r>
    <s v="1-47"/>
    <d v="2009-08-11T00:00:00"/>
    <n v="1811.34"/>
    <n v="0"/>
    <n v="0"/>
    <n v="937.5"/>
    <n v="62"/>
    <n v="15.120967741935484"/>
    <n v="873.84"/>
    <n v="9"/>
    <n v="71"/>
    <n v="97.093333333333334"/>
    <n v="25.511830985915495"/>
    <m/>
    <m/>
    <m/>
    <n v="33"/>
    <x v="2"/>
    <x v="1"/>
    <s v="2009-33"/>
    <n v="0"/>
    <m/>
  </r>
  <r>
    <s v="1-47"/>
    <d v="2009-08-12T00:00:00"/>
    <n v="1128.44"/>
    <n v="0"/>
    <n v="0"/>
    <n v="864.3"/>
    <n v="39"/>
    <n v="22.161538461538459"/>
    <n v="264.14"/>
    <n v="7"/>
    <n v="46"/>
    <n v="37.734285714285711"/>
    <n v="24.531304347826087"/>
    <m/>
    <m/>
    <m/>
    <n v="33"/>
    <x v="2"/>
    <x v="2"/>
    <s v="2009-33"/>
    <n v="0"/>
    <m/>
  </r>
  <r>
    <s v="1-47"/>
    <d v="2009-08-13T00:00:00"/>
    <n v="906.69"/>
    <n v="0"/>
    <n v="0"/>
    <n v="641.15"/>
    <n v="37"/>
    <n v="17.328378378378378"/>
    <n v="265.54000000000002"/>
    <n v="5"/>
    <n v="42"/>
    <n v="53.108000000000004"/>
    <n v="21.587857142857143"/>
    <m/>
    <m/>
    <m/>
    <n v="33"/>
    <x v="2"/>
    <x v="3"/>
    <s v="2009-33"/>
    <n v="0"/>
    <m/>
  </r>
  <r>
    <s v="1-47"/>
    <d v="2009-08-14T00:00:00"/>
    <n v="1635.61"/>
    <n v="0"/>
    <n v="0"/>
    <n v="896.4"/>
    <n v="49"/>
    <n v="18.293877551020408"/>
    <n v="739.21"/>
    <n v="8"/>
    <n v="57"/>
    <n v="92.401250000000005"/>
    <n v="28.694912280701757"/>
    <m/>
    <m/>
    <m/>
    <n v="33"/>
    <x v="2"/>
    <x v="4"/>
    <s v="2009-33"/>
    <n v="0"/>
    <m/>
  </r>
  <r>
    <s v="1-47"/>
    <d v="2009-08-15T00:00:00"/>
    <n v="1046.26"/>
    <n v="0"/>
    <n v="0"/>
    <n v="541.85"/>
    <n v="24"/>
    <n v="22.577083333333334"/>
    <n v="504.41"/>
    <n v="10"/>
    <n v="34"/>
    <n v="50.441000000000003"/>
    <n v="30.772352941176472"/>
    <m/>
    <m/>
    <m/>
    <n v="33"/>
    <x v="2"/>
    <x v="5"/>
    <s v="2009-33"/>
    <n v="0"/>
    <m/>
  </r>
  <r>
    <m/>
    <d v="2009-08-16T00:00:00"/>
    <n v="6528.34"/>
    <n v="2653.46"/>
    <n v="9181.7999999999993"/>
    <m/>
    <n v="211"/>
    <n v="15.913640911034342"/>
    <n v="2647.14"/>
    <n v="39"/>
    <n v="250"/>
    <n v="55.129644841269851"/>
    <n v="21.849709616412824"/>
    <m/>
    <m/>
    <m/>
    <n v="34"/>
    <x v="2"/>
    <x v="6"/>
    <s v="2009-34"/>
    <n v="0"/>
    <m/>
  </r>
  <r>
    <s v="1-48"/>
    <d v="2009-08-17T00:00:00"/>
    <n v="974.07"/>
    <n v="0"/>
    <n v="0"/>
    <n v="571.9"/>
    <n v="33"/>
    <n v="17.330303030303028"/>
    <n v="402.17"/>
    <n v="6"/>
    <n v="39"/>
    <n v="67.028333333333336"/>
    <n v="24.976153846153846"/>
    <m/>
    <n v="0.1"/>
    <m/>
    <n v="34"/>
    <x v="2"/>
    <x v="0"/>
    <s v="2009-34"/>
    <n v="0"/>
    <m/>
  </r>
  <r>
    <s v="1-48"/>
    <d v="2009-08-18T00:00:00"/>
    <n v="804.31"/>
    <n v="0"/>
    <n v="0"/>
    <n v="380.4"/>
    <n v="29"/>
    <n v="13.117241379310345"/>
    <n v="423.91"/>
    <n v="5"/>
    <n v="34"/>
    <n v="84.782000000000011"/>
    <n v="23.656176470588235"/>
    <m/>
    <n v="0"/>
    <m/>
    <n v="34"/>
    <x v="2"/>
    <x v="1"/>
    <s v="2009-34"/>
    <n v="0"/>
    <m/>
  </r>
  <r>
    <s v="1-48"/>
    <d v="2009-08-19T00:00:00"/>
    <n v="1068.54"/>
    <n v="0"/>
    <n v="0"/>
    <n v="729.65"/>
    <n v="35"/>
    <n v="20.847142857142856"/>
    <n v="338.89"/>
    <n v="9"/>
    <n v="44"/>
    <n v="37.654444444444444"/>
    <n v="24.285"/>
    <m/>
    <n v="-15.25"/>
    <m/>
    <n v="34"/>
    <x v="2"/>
    <x v="2"/>
    <s v="2009-34"/>
    <n v="0"/>
    <m/>
  </r>
  <r>
    <s v="1-48"/>
    <d v="2009-08-20T00:00:00"/>
    <n v="1276.71"/>
    <n v="0"/>
    <n v="0"/>
    <n v="923.6"/>
    <n v="48"/>
    <n v="19.241666666666667"/>
    <n v="353.19"/>
    <n v="9"/>
    <n v="57"/>
    <n v="39.243333333333332"/>
    <n v="22.399824561403509"/>
    <m/>
    <n v="0"/>
    <m/>
    <n v="34"/>
    <x v="2"/>
    <x v="3"/>
    <s v="2009-34"/>
    <n v="0"/>
    <m/>
  </r>
  <r>
    <s v="1-48"/>
    <d v="2009-08-21T00:00:00"/>
    <n v="3717.34"/>
    <n v="0"/>
    <n v="0"/>
    <n v="1372.55"/>
    <n v="57"/>
    <n v="24.079824561403509"/>
    <n v="2344.79"/>
    <n v="10"/>
    <n v="67"/>
    <n v="234.47899999999998"/>
    <n v="55.48268656716418"/>
    <m/>
    <n v="0.05"/>
    <m/>
    <n v="34"/>
    <x v="2"/>
    <x v="4"/>
    <s v="2009-34"/>
    <n v="0"/>
    <m/>
  </r>
  <r>
    <s v="1-48"/>
    <d v="2009-08-22T00:00:00"/>
    <n v="1203.8399999999999"/>
    <n v="0"/>
    <n v="0"/>
    <n v="683.95"/>
    <n v="30"/>
    <n v="22.798333333333336"/>
    <n v="519.89"/>
    <n v="9"/>
    <n v="39"/>
    <n v="57.765555555555551"/>
    <n v="30.867692307692312"/>
    <m/>
    <m/>
    <m/>
    <n v="34"/>
    <x v="2"/>
    <x v="5"/>
    <s v="2009-34"/>
    <n v="0"/>
    <m/>
  </r>
  <r>
    <m/>
    <d v="2009-08-23T00:00:00"/>
    <n v="9044.81"/>
    <n v="3636.33"/>
    <n v="12681.14"/>
    <m/>
    <n v="232"/>
    <n v="19.569085304693292"/>
    <n v="4382.84"/>
    <n v="48"/>
    <n v="280"/>
    <n v="86.825444444444443"/>
    <n v="30.277922292167016"/>
    <m/>
    <m/>
    <m/>
    <n v="35"/>
    <x v="2"/>
    <x v="6"/>
    <s v="2009-35"/>
    <n v="0"/>
    <m/>
  </r>
  <r>
    <s v="1-49"/>
    <d v="2009-08-24T00:00:00"/>
    <n v="589.91999999999996"/>
    <n v="0"/>
    <n v="0"/>
    <n v="379.4"/>
    <n v="28"/>
    <n v="13.549999999999999"/>
    <n v="210.52"/>
    <n v="7"/>
    <n v="35"/>
    <n v="30.074285714285715"/>
    <n v="16.854857142857142"/>
    <m/>
    <n v="0"/>
    <m/>
    <n v="35"/>
    <x v="2"/>
    <x v="0"/>
    <s v="2009-35"/>
    <n v="0"/>
    <m/>
  </r>
  <r>
    <s v="1-49"/>
    <d v="2009-08-25T00:00:00"/>
    <n v="564.6"/>
    <n v="0"/>
    <n v="0"/>
    <n v="472.3"/>
    <n v="37"/>
    <n v="12.764864864864865"/>
    <n v="92.3"/>
    <n v="2"/>
    <n v="39"/>
    <n v="46.15"/>
    <n v="14.476923076923077"/>
    <m/>
    <n v="0.1"/>
    <m/>
    <n v="35"/>
    <x v="2"/>
    <x v="1"/>
    <s v="2009-35"/>
    <n v="0"/>
    <m/>
  </r>
  <r>
    <s v="1-49"/>
    <d v="2009-08-26T00:00:00"/>
    <n v="1290.77"/>
    <n v="0"/>
    <n v="0"/>
    <n v="572.20000000000005"/>
    <n v="29"/>
    <n v="19.731034482758623"/>
    <n v="718.57"/>
    <n v="6"/>
    <n v="35"/>
    <n v="119.76166666666667"/>
    <n v="36.87914285714286"/>
    <m/>
    <n v="-1.85"/>
    <m/>
    <n v="35"/>
    <x v="2"/>
    <x v="2"/>
    <s v="2009-35"/>
    <n v="0"/>
    <m/>
  </r>
  <r>
    <s v="1-49"/>
    <d v="2009-08-27T00:00:00"/>
    <n v="792.68"/>
    <n v="0"/>
    <n v="0"/>
    <n v="639.70000000000005"/>
    <n v="42"/>
    <n v="15.230952380952383"/>
    <n v="152.97999999999999"/>
    <n v="4"/>
    <n v="46"/>
    <n v="38.244999999999997"/>
    <n v="17.232173913043479"/>
    <m/>
    <m/>
    <m/>
    <n v="35"/>
    <x v="2"/>
    <x v="3"/>
    <s v="2009-35"/>
    <n v="0"/>
    <m/>
  </r>
  <r>
    <s v="1-49"/>
    <d v="2009-08-28T00:00:00"/>
    <n v="2324.39"/>
    <n v="0"/>
    <n v="0"/>
    <n v="698.2"/>
    <n v="38"/>
    <n v="18.373684210526317"/>
    <n v="1626.19"/>
    <n v="13"/>
    <n v="51"/>
    <n v="125.09153846153846"/>
    <n v="45.57627450980393"/>
    <m/>
    <m/>
    <m/>
    <n v="35"/>
    <x v="2"/>
    <x v="4"/>
    <s v="2009-35"/>
    <n v="0"/>
    <m/>
  </r>
  <r>
    <s v="1-49"/>
    <d v="2009-08-29T00:00:00"/>
    <n v="1200.6099999999999"/>
    <n v="0"/>
    <n v="0"/>
    <n v="446.25"/>
    <n v="20"/>
    <n v="22.3125"/>
    <n v="754.36"/>
    <n v="7"/>
    <n v="27"/>
    <n v="107.76571428571428"/>
    <n v="44.467037037037045"/>
    <s v="$900 added Jamie Halls order"/>
    <m/>
    <m/>
    <n v="35"/>
    <x v="2"/>
    <x v="5"/>
    <s v="2009-35"/>
    <n v="0"/>
    <m/>
  </r>
  <r>
    <m/>
    <d v="2009-08-30T00:00:00"/>
    <n v="6762.9699999999993"/>
    <n v="4023.36"/>
    <n v="10786.33"/>
    <m/>
    <n v="194"/>
    <n v="16.993839323183696"/>
    <n v="3554.9200000000005"/>
    <n v="39"/>
    <n v="233"/>
    <n v="77.848034188034191"/>
    <n v="29.247734756134591"/>
    <m/>
    <m/>
    <m/>
    <n v="36"/>
    <x v="2"/>
    <x v="6"/>
    <s v="2009-36"/>
    <n v="0"/>
    <m/>
  </r>
  <r>
    <s v="1-50"/>
    <d v="2009-08-31T00:00:00"/>
    <n v="1213.44"/>
    <n v="0"/>
    <n v="0"/>
    <n v="538.70000000000005"/>
    <n v="39"/>
    <n v="13.812820512820513"/>
    <n v="674.74"/>
    <n v="8"/>
    <n v="47"/>
    <n v="84.342500000000001"/>
    <n v="25.817872340425534"/>
    <m/>
    <m/>
    <m/>
    <n v="36"/>
    <x v="2"/>
    <x v="0"/>
    <s v="2009-36"/>
    <n v="0"/>
    <m/>
  </r>
  <r>
    <s v="1-50"/>
    <d v="2009-09-01T00:00:00"/>
    <n v="1016.05"/>
    <n v="0"/>
    <n v="0"/>
    <n v="614.79999999999995"/>
    <n v="36"/>
    <n v="17.077777777777776"/>
    <n v="401.25"/>
    <n v="6"/>
    <n v="42"/>
    <n v="66.875"/>
    <n v="24.191666666666666"/>
    <m/>
    <m/>
    <m/>
    <n v="36"/>
    <x v="2"/>
    <x v="1"/>
    <s v="2009-36"/>
    <n v="0"/>
    <m/>
  </r>
  <r>
    <s v="1-50"/>
    <d v="2009-09-02T00:00:00"/>
    <n v="987.94"/>
    <n v="0"/>
    <n v="0"/>
    <n v="788.37"/>
    <n v="38"/>
    <n v="20.74657894736842"/>
    <n v="199.57"/>
    <n v="6"/>
    <n v="44"/>
    <n v="33.261666666666663"/>
    <n v="22.453181818181818"/>
    <m/>
    <m/>
    <m/>
    <n v="36"/>
    <x v="2"/>
    <x v="2"/>
    <s v="2009-36"/>
    <n v="0"/>
    <m/>
  </r>
  <r>
    <s v="1-50"/>
    <d v="2009-09-03T00:00:00"/>
    <n v="1336.66"/>
    <n v="0"/>
    <n v="0"/>
    <n v="741.05"/>
    <n v="30"/>
    <n v="24.701666666666664"/>
    <n v="595.61"/>
    <n v="8"/>
    <n v="38"/>
    <n v="74.451250000000002"/>
    <n v="35.175263157894733"/>
    <m/>
    <m/>
    <m/>
    <n v="36"/>
    <x v="2"/>
    <x v="3"/>
    <s v="2009-36"/>
    <n v="0"/>
    <m/>
  </r>
  <r>
    <s v="1-50"/>
    <d v="2009-09-04T00:00:00"/>
    <n v="2957.11"/>
    <n v="0"/>
    <n v="0"/>
    <n v="1489.7"/>
    <n v="65"/>
    <n v="22.918461538461539"/>
    <n v="1467.4"/>
    <n v="8"/>
    <n v="73"/>
    <n v="183.42500000000001"/>
    <n v="40.5082191780822"/>
    <m/>
    <m/>
    <m/>
    <n v="36"/>
    <x v="2"/>
    <x v="4"/>
    <s v="2009-36"/>
    <n v="0"/>
    <m/>
  </r>
  <r>
    <s v="1-50"/>
    <d v="2009-09-05T00:00:00"/>
    <n v="1316.77"/>
    <n v="0"/>
    <n v="0"/>
    <n v="625.04999999999995"/>
    <n v="35"/>
    <n v="17.858571428571427"/>
    <n v="691.72"/>
    <n v="10"/>
    <n v="45"/>
    <n v="69.171999999999997"/>
    <n v="29.261555555555557"/>
    <m/>
    <m/>
    <m/>
    <n v="36"/>
    <x v="2"/>
    <x v="5"/>
    <s v="2009-36"/>
    <n v="0"/>
    <m/>
  </r>
  <r>
    <m/>
    <d v="2009-09-06T00:00:00"/>
    <n v="8827.9700000000012"/>
    <n v="2835"/>
    <n v="11662.970000000001"/>
    <m/>
    <n v="243"/>
    <n v="19.519312811944392"/>
    <n v="4030.29"/>
    <n v="46"/>
    <n v="289"/>
    <n v="85.254569444444442"/>
    <n v="29.56795978613442"/>
    <m/>
    <m/>
    <m/>
    <n v="37"/>
    <x v="2"/>
    <x v="6"/>
    <s v="2009-37"/>
    <n v="0"/>
    <m/>
  </r>
  <r>
    <s v="1-51"/>
    <d v="2009-09-07T00:00:00"/>
    <n v="1533.74"/>
    <n v="0"/>
    <n v="0"/>
    <n v="615.79"/>
    <n v="39"/>
    <n v="15.789487179487178"/>
    <n v="917.95"/>
    <n v="9"/>
    <n v="48"/>
    <n v="101.99444444444445"/>
    <n v="31.952916666666667"/>
    <m/>
    <m/>
    <m/>
    <n v="37"/>
    <x v="2"/>
    <x v="0"/>
    <s v="2009-37"/>
    <n v="0"/>
    <m/>
  </r>
  <r>
    <s v="1-51"/>
    <d v="2009-09-08T00:00:00"/>
    <n v="802.18"/>
    <n v="0"/>
    <n v="0"/>
    <n v="659.85"/>
    <n v="40"/>
    <n v="16.49625"/>
    <n v="142.33000000000001"/>
    <n v="6"/>
    <n v="46"/>
    <n v="23.721666666666668"/>
    <n v="17.438695652173916"/>
    <m/>
    <m/>
    <m/>
    <n v="37"/>
    <x v="2"/>
    <x v="1"/>
    <s v="2009-37"/>
    <n v="0"/>
    <m/>
  </r>
  <r>
    <s v="1-51"/>
    <d v="2009-09-09T00:00:00"/>
    <n v="827.58"/>
    <n v="0"/>
    <n v="0"/>
    <n v="707.8"/>
    <n v="40"/>
    <n v="17.695"/>
    <n v="119.78"/>
    <n v="3"/>
    <n v="43"/>
    <n v="39.926666666666669"/>
    <n v="19.246046511627906"/>
    <m/>
    <m/>
    <m/>
    <n v="37"/>
    <x v="2"/>
    <x v="2"/>
    <s v="2009-37"/>
    <n v="0"/>
    <m/>
  </r>
  <r>
    <s v="1-51"/>
    <d v="2009-09-10T00:00:00"/>
    <n v="2513.5700000000002"/>
    <n v="0"/>
    <n v="0"/>
    <n v="628.29999999999995"/>
    <n v="40"/>
    <n v="15.7075"/>
    <n v="1885.27"/>
    <n v="7"/>
    <n v="47"/>
    <n v="269.32428571428574"/>
    <n v="53.48021276595744"/>
    <m/>
    <m/>
    <m/>
    <n v="37"/>
    <x v="2"/>
    <x v="3"/>
    <s v="2009-37"/>
    <n v="0"/>
    <m/>
  </r>
  <r>
    <s v="1-51"/>
    <d v="2009-09-11T00:00:00"/>
    <n v="2111.9"/>
    <n v="0"/>
    <n v="0"/>
    <n v="1490.7"/>
    <n v="57"/>
    <n v="26.152631578947368"/>
    <n v="621.20000000000005"/>
    <n v="15"/>
    <n v="72"/>
    <n v="41.413333333333334"/>
    <n v="29.331944444444446"/>
    <m/>
    <m/>
    <m/>
    <n v="37"/>
    <x v="2"/>
    <x v="4"/>
    <s v="2009-37"/>
    <n v="0"/>
    <m/>
  </r>
  <r>
    <s v="1-51"/>
    <d v="2009-09-12T00:00:00"/>
    <n v="977.34"/>
    <n v="0"/>
    <n v="0"/>
    <n v="374.45"/>
    <n v="27"/>
    <n v="13.868518518518519"/>
    <n v="602.89"/>
    <n v="11"/>
    <n v="38"/>
    <n v="54.808181818181815"/>
    <n v="25.719473684210524"/>
    <m/>
    <m/>
    <m/>
    <n v="37"/>
    <x v="2"/>
    <x v="5"/>
    <s v="2009-37"/>
    <n v="0"/>
    <m/>
  </r>
  <r>
    <m/>
    <d v="2009-09-13T00:00:00"/>
    <n v="8766.31"/>
    <n v="3466.23"/>
    <n v="12232.539999999999"/>
    <m/>
    <n v="243"/>
    <n v="17.61823121282551"/>
    <n v="4289.42"/>
    <n v="51"/>
    <n v="294"/>
    <n v="88.531429773929787"/>
    <n v="29.528214954180154"/>
    <m/>
    <m/>
    <m/>
    <n v="38"/>
    <x v="2"/>
    <x v="6"/>
    <s v="2009-38"/>
    <n v="0"/>
    <m/>
  </r>
  <r>
    <s v="1-52"/>
    <d v="2009-09-14T00:00:00"/>
    <n v="1116.48"/>
    <n v="0"/>
    <n v="0"/>
    <n v="777.5"/>
    <n v="39"/>
    <n v="19.935897435897434"/>
    <n v="338.98"/>
    <n v="6"/>
    <n v="45"/>
    <n v="56.49666666666667"/>
    <n v="24.810666666666666"/>
    <m/>
    <n v="0.85"/>
    <m/>
    <n v="38"/>
    <x v="2"/>
    <x v="0"/>
    <s v="2009-38"/>
    <n v="0"/>
    <m/>
  </r>
  <r>
    <s v="1-52"/>
    <d v="2009-09-15T00:00:00"/>
    <n v="991.08"/>
    <n v="0"/>
    <n v="0"/>
    <n v="641.08000000000004"/>
    <n v="44"/>
    <n v="14.57"/>
    <n v="349.68"/>
    <n v="11"/>
    <n v="55"/>
    <n v="31.789090909090909"/>
    <n v="18.013818181818181"/>
    <m/>
    <n v="0"/>
    <m/>
    <n v="38"/>
    <x v="2"/>
    <x v="1"/>
    <s v="2009-38"/>
    <n v="0"/>
    <m/>
  </r>
  <r>
    <s v="1-52"/>
    <d v="2009-09-16T00:00:00"/>
    <n v="969.05"/>
    <n v="0"/>
    <n v="0"/>
    <n v="815.85"/>
    <n v="32"/>
    <n v="25.495312500000001"/>
    <n v="153.19999999999999"/>
    <n v="5"/>
    <n v="37"/>
    <n v="30.639999999999997"/>
    <n v="26.190540540540539"/>
    <m/>
    <n v="0"/>
    <m/>
    <n v="38"/>
    <x v="2"/>
    <x v="2"/>
    <s v="2009-38"/>
    <n v="0"/>
    <m/>
  </r>
  <r>
    <s v="1-52"/>
    <d v="2009-09-17T00:00:00"/>
    <n v="1502.12"/>
    <n v="0"/>
    <n v="0"/>
    <n v="1256.2"/>
    <n v="68"/>
    <n v="18.473529411764705"/>
    <n v="245.92"/>
    <n v="8"/>
    <n v="76"/>
    <n v="30.74"/>
    <n v="19.764736842105265"/>
    <m/>
    <n v="13.8"/>
    <m/>
    <n v="38"/>
    <x v="2"/>
    <x v="3"/>
    <s v="2009-38"/>
    <n v="0"/>
    <m/>
  </r>
  <r>
    <s v="1-52"/>
    <d v="2009-09-18T00:00:00"/>
    <n v="1849.22"/>
    <n v="0"/>
    <n v="0"/>
    <n v="1242.45"/>
    <n v="69"/>
    <n v="18.006521739130434"/>
    <n v="606.77"/>
    <n v="14"/>
    <n v="83"/>
    <n v="43.340714285714284"/>
    <n v="22.279759036144579"/>
    <m/>
    <m/>
    <m/>
    <n v="38"/>
    <x v="2"/>
    <x v="4"/>
    <s v="2009-38"/>
    <n v="0"/>
    <m/>
  </r>
  <r>
    <s v="1-52"/>
    <d v="2009-09-19T00:00:00"/>
    <n v="1457.9"/>
    <n v="0"/>
    <n v="0"/>
    <n v="1150.5"/>
    <n v="35"/>
    <n v="32.871428571428574"/>
    <n v="307.39999999999998"/>
    <n v="5"/>
    <n v="40"/>
    <n v="61.48"/>
    <n v="36.447500000000005"/>
    <m/>
    <m/>
    <m/>
    <n v="38"/>
    <x v="2"/>
    <x v="5"/>
    <s v="2009-38"/>
    <n v="0"/>
    <m/>
  </r>
  <r>
    <m/>
    <d v="2009-09-20T00:00:00"/>
    <n v="7885.85"/>
    <n v="4447.09"/>
    <n v="12332.94"/>
    <m/>
    <n v="287"/>
    <n v="21.558781609703527"/>
    <n v="2001.9500000000003"/>
    <n v="49"/>
    <n v="336"/>
    <n v="42.414411976911971"/>
    <n v="24.584503544545871"/>
    <m/>
    <m/>
    <m/>
    <n v="39"/>
    <x v="2"/>
    <x v="6"/>
    <s v="2009-39"/>
    <n v="0"/>
    <m/>
  </r>
  <r>
    <s v="2-01"/>
    <d v="2009-09-21T00:00:00"/>
    <n v="530.15"/>
    <n v="0"/>
    <n v="0"/>
    <n v="352.35"/>
    <n v="30"/>
    <n v="11.745000000000001"/>
    <n v="177.8"/>
    <n v="4"/>
    <n v="34"/>
    <n v="44.45"/>
    <n v="15.592647058823532"/>
    <m/>
    <m/>
    <m/>
    <n v="39"/>
    <x v="2"/>
    <x v="0"/>
    <s v="2009-39"/>
    <n v="0"/>
    <m/>
  </r>
  <r>
    <s v="2-01"/>
    <d v="2009-09-22T00:00:00"/>
    <n v="1021.38"/>
    <n v="0"/>
    <n v="0"/>
    <n v="711"/>
    <n v="48"/>
    <n v="14.8125"/>
    <n v="310.38"/>
    <n v="6"/>
    <n v="54"/>
    <n v="51.73"/>
    <n v="18.914444444444445"/>
    <m/>
    <m/>
    <m/>
    <n v="39"/>
    <x v="2"/>
    <x v="1"/>
    <s v="2009-39"/>
    <n v="0"/>
    <m/>
  </r>
  <r>
    <s v="2-01"/>
    <d v="2009-09-23T00:00:00"/>
    <n v="1598.41"/>
    <n v="0"/>
    <n v="0"/>
    <n v="739.85"/>
    <n v="32"/>
    <n v="23.120312500000001"/>
    <n v="858.56"/>
    <n v="7"/>
    <n v="39"/>
    <n v="122.65142857142857"/>
    <n v="40.984871794871793"/>
    <m/>
    <m/>
    <m/>
    <n v="39"/>
    <x v="2"/>
    <x v="2"/>
    <s v="2009-39"/>
    <n v="0"/>
    <m/>
  </r>
  <r>
    <s v="2-01"/>
    <d v="2009-09-24T00:00:00"/>
    <n v="1029.98"/>
    <n v="0"/>
    <n v="0"/>
    <n v="508.3"/>
    <n v="38"/>
    <n v="13.376315789473685"/>
    <n v="521.67999999999995"/>
    <n v="9"/>
    <n v="47"/>
    <n v="57.964444444444439"/>
    <n v="21.914468085106382"/>
    <m/>
    <m/>
    <m/>
    <n v="39"/>
    <x v="2"/>
    <x v="3"/>
    <s v="2009-39"/>
    <n v="0"/>
    <m/>
  </r>
  <r>
    <s v="2-01"/>
    <d v="2009-09-25T00:00:00"/>
    <n v="2094.7800000000002"/>
    <n v="0"/>
    <n v="0"/>
    <n v="1046.4000000000001"/>
    <n v="52"/>
    <n v="20.123076923076926"/>
    <n v="1048.3800000000001"/>
    <n v="6"/>
    <n v="58"/>
    <n v="174.73000000000002"/>
    <n v="36.116896551724139"/>
    <m/>
    <m/>
    <m/>
    <n v="39"/>
    <x v="2"/>
    <x v="4"/>
    <s v="2009-39"/>
    <n v="0"/>
    <m/>
  </r>
  <r>
    <s v="2-01"/>
    <d v="2009-09-26T00:00:00"/>
    <n v="1158.45"/>
    <n v="0"/>
    <n v="0"/>
    <n v="754.55"/>
    <n v="37"/>
    <n v="20.393243243243241"/>
    <n v="403.9"/>
    <n v="8"/>
    <n v="45"/>
    <n v="50.487499999999997"/>
    <n v="25.743333333333329"/>
    <m/>
    <m/>
    <m/>
    <n v="39"/>
    <x v="2"/>
    <x v="5"/>
    <s v="2009-39"/>
    <n v="0"/>
    <m/>
  </r>
  <r>
    <m/>
    <d v="2009-09-27T00:00:00"/>
    <n v="7433.1500000000005"/>
    <n v="2868.21"/>
    <n v="10301.36"/>
    <m/>
    <n v="237"/>
    <n v="17.261741409298978"/>
    <n v="3320.7000000000003"/>
    <n v="40"/>
    <n v="277"/>
    <n v="83.668895502645498"/>
    <n v="26.544443544717272"/>
    <s v="School holidays"/>
    <m/>
    <m/>
    <n v="40"/>
    <x v="2"/>
    <x v="6"/>
    <s v="2009-40"/>
    <n v="0"/>
    <m/>
  </r>
  <r>
    <s v="2.02"/>
    <d v="2009-09-28T00:00:00"/>
    <n v="845.22"/>
    <n v="0"/>
    <n v="0"/>
    <n v="644.85"/>
    <n v="38"/>
    <n v="16.969736842105263"/>
    <n v="200.37"/>
    <n v="8"/>
    <n v="46"/>
    <n v="25.046250000000001"/>
    <n v="18.374347826086957"/>
    <m/>
    <m/>
    <m/>
    <n v="40"/>
    <x v="2"/>
    <x v="0"/>
    <s v="2009-40"/>
    <n v="0"/>
    <m/>
  </r>
  <r>
    <s v="2.02"/>
    <d v="2009-09-29T00:00:00"/>
    <n v="876.2"/>
    <n v="0"/>
    <n v="0"/>
    <n v="504.15"/>
    <n v="37"/>
    <n v="13.625675675675675"/>
    <n v="372.05"/>
    <n v="7"/>
    <n v="44"/>
    <n v="53.15"/>
    <n v="19.913636363636364"/>
    <m/>
    <m/>
    <m/>
    <n v="40"/>
    <x v="2"/>
    <x v="1"/>
    <s v="2009-40"/>
    <n v="0"/>
    <m/>
  </r>
  <r>
    <s v="2.02"/>
    <d v="2009-09-30T00:00:00"/>
    <n v="999.16"/>
    <n v="0"/>
    <n v="0"/>
    <n v="849.3"/>
    <n v="48"/>
    <n v="17.693749999999998"/>
    <n v="149.86000000000001"/>
    <n v="2"/>
    <n v="50"/>
    <n v="74.930000000000007"/>
    <n v="19.9832"/>
    <m/>
    <m/>
    <m/>
    <n v="40"/>
    <x v="2"/>
    <x v="2"/>
    <s v="2009-40"/>
    <n v="0"/>
    <m/>
  </r>
  <r>
    <s v="2.02"/>
    <d v="2009-10-01T00:00:00"/>
    <n v="1415.16"/>
    <n v="0"/>
    <n v="0"/>
    <n v="904"/>
    <n v="49"/>
    <n v="18.448979591836736"/>
    <n v="511.16"/>
    <n v="6"/>
    <n v="55"/>
    <n v="85.193333333333342"/>
    <n v="25.730181818181819"/>
    <m/>
    <m/>
    <m/>
    <n v="40"/>
    <x v="2"/>
    <x v="3"/>
    <s v="2009-40"/>
    <n v="0"/>
    <m/>
  </r>
  <r>
    <s v="2.02"/>
    <d v="2009-10-02T00:00:00"/>
    <n v="2193.98"/>
    <n v="0"/>
    <n v="0"/>
    <n v="1162.3499999999999"/>
    <n v="54"/>
    <n v="21.524999999999999"/>
    <n v="1031.6300000000001"/>
    <n v="11"/>
    <n v="65"/>
    <n v="93.784545454545466"/>
    <n v="33.753538461538461"/>
    <m/>
    <m/>
    <m/>
    <n v="40"/>
    <x v="2"/>
    <x v="4"/>
    <s v="2009-40"/>
    <n v="0"/>
    <m/>
  </r>
  <r>
    <s v="2.02"/>
    <d v="2009-10-03T00:00:00"/>
    <n v="925.23"/>
    <n v="0"/>
    <n v="0"/>
    <n v="664.55"/>
    <n v="34"/>
    <n v="19.545588235294115"/>
    <n v="260.68"/>
    <n v="7"/>
    <n v="41"/>
    <n v="37.24"/>
    <n v="22.566585365853658"/>
    <m/>
    <m/>
    <m/>
    <n v="40"/>
    <x v="2"/>
    <x v="5"/>
    <s v="2009-40"/>
    <n v="0"/>
    <m/>
  </r>
  <r>
    <m/>
    <d v="2009-10-04T00:00:00"/>
    <n v="7254.9499999999989"/>
    <n v="3465.39"/>
    <n v="10720.339999999998"/>
    <m/>
    <n v="260"/>
    <n v="17.968121724151963"/>
    <n v="2525.75"/>
    <n v="41"/>
    <n v="301"/>
    <n v="61.557354797979805"/>
    <n v="23.386914972549544"/>
    <s v="Phil Lynagh side added to this week"/>
    <m/>
    <m/>
    <n v="41"/>
    <x v="2"/>
    <x v="6"/>
    <s v="2009-41"/>
    <n v="0"/>
    <m/>
  </r>
  <r>
    <s v="2.03"/>
    <d v="2009-10-05T00:00:00"/>
    <n v="497.36"/>
    <n v="0"/>
    <n v="0"/>
    <n v="337.55"/>
    <n v="31"/>
    <n v="10.888709677419355"/>
    <n v="159.81"/>
    <n v="7"/>
    <n v="38"/>
    <n v="22.830000000000002"/>
    <n v="13.088421052631579"/>
    <m/>
    <m/>
    <m/>
    <n v="41"/>
    <x v="2"/>
    <x v="0"/>
    <s v="2009-41"/>
    <n v="0"/>
    <m/>
  </r>
  <r>
    <s v="2.03"/>
    <d v="2009-10-06T00:00:00"/>
    <n v="1276.6199999999999"/>
    <n v="0"/>
    <n v="0"/>
    <n v="623.45000000000005"/>
    <n v="35"/>
    <n v="17.812857142857144"/>
    <n v="653.16999999999996"/>
    <n v="5"/>
    <n v="40"/>
    <n v="130.63399999999999"/>
    <n v="31.915499999999998"/>
    <m/>
    <m/>
    <m/>
    <n v="41"/>
    <x v="2"/>
    <x v="1"/>
    <s v="2009-41"/>
    <n v="0"/>
    <m/>
  </r>
  <r>
    <s v="2.03"/>
    <d v="2009-10-07T00:00:00"/>
    <n v="767.47"/>
    <n v="0"/>
    <n v="0"/>
    <n v="569.35"/>
    <n v="28"/>
    <n v="20.333928571428572"/>
    <n v="198.72"/>
    <n v="7"/>
    <n v="35"/>
    <n v="28.388571428571428"/>
    <n v="21.944857142857146"/>
    <s v="minus bakery, Mulgowie Hotel and Regeny Downs"/>
    <m/>
    <m/>
    <n v="41"/>
    <x v="2"/>
    <x v="2"/>
    <s v="2009-41"/>
    <n v="0"/>
    <m/>
  </r>
  <r>
    <s v="2.03"/>
    <d v="2009-10-08T00:00:00"/>
    <n v="653.92999999999995"/>
    <n v="0"/>
    <n v="0"/>
    <n v="580.35"/>
    <n v="37"/>
    <n v="15.685135135135136"/>
    <n v="73.58"/>
    <n v="2"/>
    <n v="39"/>
    <n v="36.79"/>
    <n v="16.767435897435899"/>
    <s v="minus Darts club 267.63"/>
    <m/>
    <m/>
    <n v="41"/>
    <x v="2"/>
    <x v="3"/>
    <s v="2009-41"/>
    <n v="0"/>
    <m/>
  </r>
  <r>
    <s v="2.03"/>
    <d v="2009-10-09T00:00:00"/>
    <n v="3132.59"/>
    <n v="0"/>
    <n v="0"/>
    <n v="1198.8499999999999"/>
    <n v="58"/>
    <n v="20.669827586206896"/>
    <n v="1933.74"/>
    <n v="18"/>
    <n v="76"/>
    <n v="107.43"/>
    <n v="41.218289473684216"/>
    <m/>
    <m/>
    <m/>
    <n v="41"/>
    <x v="2"/>
    <x v="4"/>
    <s v="2009-41"/>
    <n v="0"/>
    <m/>
  </r>
  <r>
    <s v="2.03"/>
    <d v="2009-10-10T00:00:00"/>
    <n v="1669.02"/>
    <n v="0"/>
    <n v="0"/>
    <n v="834.75"/>
    <n v="31"/>
    <n v="26.927419354838708"/>
    <n v="834.27"/>
    <n v="14"/>
    <n v="45"/>
    <n v="59.590714285714284"/>
    <n v="37.089333333333336"/>
    <s v="minus 500.15 frm QN"/>
    <m/>
    <m/>
    <n v="41"/>
    <x v="2"/>
    <x v="5"/>
    <s v="2009-41"/>
    <n v="0"/>
    <m/>
  </r>
  <r>
    <m/>
    <d v="2009-10-11T00:00:00"/>
    <n v="7996.99"/>
    <n v="2837.73"/>
    <n v="10834.72"/>
    <m/>
    <n v="220"/>
    <n v="18.719646244647635"/>
    <n v="3853.29"/>
    <n v="53"/>
    <n v="273"/>
    <n v="64.277214285714294"/>
    <n v="27.003972816657029"/>
    <m/>
    <m/>
    <m/>
    <n v="42"/>
    <x v="2"/>
    <x v="6"/>
    <s v="2009-42"/>
    <n v="0"/>
    <m/>
  </r>
  <r>
    <s v="2.04"/>
    <d v="2009-10-12T00:00:00"/>
    <n v="947.86"/>
    <n v="0"/>
    <n v="0"/>
    <n v="286.64999999999998"/>
    <n v="29"/>
    <n v="9.8844827586206883"/>
    <n v="661.21"/>
    <n v="8"/>
    <n v="37"/>
    <n v="82.651250000000005"/>
    <n v="25.61783783783784"/>
    <m/>
    <m/>
    <m/>
    <n v="42"/>
    <x v="2"/>
    <x v="0"/>
    <s v="2009-42"/>
    <n v="0"/>
    <m/>
  </r>
  <r>
    <s v="2.04"/>
    <d v="2009-10-13T00:00:00"/>
    <n v="774.78"/>
    <n v="0"/>
    <n v="0"/>
    <n v="666.75"/>
    <n v="47"/>
    <n v="14.186170212765957"/>
    <n v="108.03"/>
    <n v="6"/>
    <n v="53"/>
    <n v="18.004999999999999"/>
    <n v="14.618490566037735"/>
    <m/>
    <n v="-0.2"/>
    <m/>
    <n v="42"/>
    <x v="2"/>
    <x v="1"/>
    <s v="2009-42"/>
    <n v="0"/>
    <m/>
  </r>
  <r>
    <s v="2.04"/>
    <d v="2009-10-14T00:00:00"/>
    <n v="810.4"/>
    <n v="0"/>
    <n v="0"/>
    <n v="572.04999999999995"/>
    <n v="32"/>
    <n v="17.876562499999999"/>
    <n v="238.35"/>
    <n v="5"/>
    <n v="37"/>
    <n v="47.67"/>
    <n v="21.902702702702701"/>
    <s v="Mulgowie Softball paid Aug Sep and Oct"/>
    <n v="0.05"/>
    <m/>
    <n v="42"/>
    <x v="2"/>
    <x v="2"/>
    <s v="2009-42"/>
    <n v="0"/>
    <m/>
  </r>
  <r>
    <s v="2.04"/>
    <d v="2009-10-15T00:00:00"/>
    <n v="1017.74"/>
    <n v="0"/>
    <n v="0"/>
    <n v="806.67"/>
    <n v="43"/>
    <n v="18.759767441860465"/>
    <n v="211.07"/>
    <n v="6"/>
    <n v="49"/>
    <n v="35.178333333333335"/>
    <n v="20.770204081632652"/>
    <s v="minus 340.78 from Exchange and 318.84 from laidley"/>
    <m/>
    <m/>
    <n v="42"/>
    <x v="2"/>
    <x v="3"/>
    <s v="2009-42"/>
    <n v="0"/>
    <m/>
  </r>
  <r>
    <s v="2.04"/>
    <d v="2009-10-16T00:00:00"/>
    <n v="2953.31"/>
    <n v="0"/>
    <n v="0"/>
    <n v="927.3"/>
    <n v="41"/>
    <n v="22.617073170731707"/>
    <n v="2026.01"/>
    <n v="19"/>
    <n v="60"/>
    <n v="106.6321052631579"/>
    <n v="49.221833333333329"/>
    <m/>
    <m/>
    <m/>
    <n v="42"/>
    <x v="2"/>
    <x v="4"/>
    <s v="2009-42"/>
    <n v="0"/>
    <m/>
  </r>
  <r>
    <s v="2.04"/>
    <d v="2009-10-17T00:00:00"/>
    <n v="885.76"/>
    <n v="0"/>
    <n v="0"/>
    <n v="392.45"/>
    <n v="21"/>
    <n v="18.688095238095237"/>
    <n v="493.31"/>
    <n v="6"/>
    <n v="27"/>
    <n v="82.218333333333334"/>
    <n v="32.805925925925926"/>
    <s v="Including Frank's $224"/>
    <m/>
    <m/>
    <n v="42"/>
    <x v="2"/>
    <x v="5"/>
    <s v="2009-42"/>
    <n v="0"/>
    <m/>
  </r>
  <r>
    <m/>
    <d v="2009-10-18T00:00:00"/>
    <n v="7389.85"/>
    <n v="2334.02"/>
    <n v="9723.8700000000008"/>
    <m/>
    <n v="213"/>
    <n v="17.002025220345672"/>
    <n v="3737.98"/>
    <n v="50"/>
    <n v="263"/>
    <n v="62.059170321637431"/>
    <n v="27.489499074578362"/>
    <m/>
    <m/>
    <m/>
    <n v="43"/>
    <x v="2"/>
    <x v="6"/>
    <s v="2009-43"/>
    <n v="0"/>
    <m/>
  </r>
  <r>
    <s v="2-05"/>
    <d v="2009-10-19T00:00:00"/>
    <n v="559.29"/>
    <n v="0"/>
    <n v="0"/>
    <n v="457.17"/>
    <n v="36"/>
    <n v="12.699166666666667"/>
    <n v="102.12"/>
    <n v="4"/>
    <n v="40"/>
    <n v="25.53"/>
    <n v="13.982249999999999"/>
    <s v="minus Ed Pk 385.92, 75 in vouchers excahnge 53.93"/>
    <m/>
    <m/>
    <n v="43"/>
    <x v="2"/>
    <x v="0"/>
    <s v="2009-43"/>
    <n v="0"/>
    <m/>
  </r>
  <r>
    <s v="2-05"/>
    <d v="2009-10-20T00:00:00"/>
    <n v="748.27"/>
    <n v="0"/>
    <n v="0"/>
    <n v="654.85"/>
    <n v="41"/>
    <n v="15.971951219512196"/>
    <n v="93.42"/>
    <n v="4"/>
    <n v="45"/>
    <n v="23.355"/>
    <n v="16.62822222222222"/>
    <m/>
    <m/>
    <m/>
    <n v="43"/>
    <x v="2"/>
    <x v="1"/>
    <s v="2009-43"/>
    <n v="0"/>
    <m/>
  </r>
  <r>
    <s v="2-05"/>
    <d v="2009-10-21T00:00:00"/>
    <n v="1546.94"/>
    <n v="0"/>
    <n v="0"/>
    <n v="772.05"/>
    <n v="28"/>
    <n v="27.573214285714283"/>
    <n v="774.89"/>
    <n v="10"/>
    <n v="38"/>
    <n v="77.489000000000004"/>
    <n v="40.708947368421057"/>
    <s v="minus bowls club 585.51"/>
    <m/>
    <m/>
    <n v="43"/>
    <x v="2"/>
    <x v="2"/>
    <s v="2009-43"/>
    <n v="0"/>
    <m/>
  </r>
  <r>
    <s v="2-05"/>
    <d v="2009-10-22T00:00:00"/>
    <n v="794.29"/>
    <n v="0"/>
    <n v="0"/>
    <n v="435.55"/>
    <n v="31"/>
    <n v="14.05"/>
    <n v="358.74"/>
    <n v="7"/>
    <n v="38"/>
    <n v="51.248571428571431"/>
    <n v="20.902368421052632"/>
    <s v="minus ghb 583"/>
    <m/>
    <m/>
    <n v="43"/>
    <x v="2"/>
    <x v="3"/>
    <s v="2009-43"/>
    <n v="0"/>
    <m/>
  </r>
  <r>
    <s v="2-05"/>
    <d v="2009-10-23T00:00:00"/>
    <n v="2237.17"/>
    <n v="0"/>
    <n v="0"/>
    <n v="1103.25"/>
    <n v="52"/>
    <n v="21.216346153846153"/>
    <n v="1133.92"/>
    <n v="11"/>
    <n v="63"/>
    <n v="103.08363636363637"/>
    <n v="35.510634920634921"/>
    <m/>
    <m/>
    <m/>
    <n v="43"/>
    <x v="2"/>
    <x v="4"/>
    <s v="2009-43"/>
    <n v="0"/>
    <m/>
  </r>
  <r>
    <s v="2-05"/>
    <d v="2009-10-24T00:00:00"/>
    <n v="976.86"/>
    <n v="0"/>
    <n v="0"/>
    <n v="532.15"/>
    <n v="25"/>
    <n v="21.285999999999998"/>
    <n v="441.71"/>
    <n v="9"/>
    <n v="34"/>
    <n v="49.078888888888883"/>
    <n v="28.642941176470586"/>
    <m/>
    <m/>
    <m/>
    <n v="43"/>
    <x v="2"/>
    <x v="5"/>
    <s v="2009-43"/>
    <n v="0"/>
    <m/>
  </r>
  <r>
    <m/>
    <d v="2009-10-25T00:00:00"/>
    <n v="6862.82"/>
    <n v="3176.99"/>
    <n v="10039.81"/>
    <m/>
    <n v="213"/>
    <n v="18.799446387623217"/>
    <n v="2904.8"/>
    <n v="45"/>
    <n v="258"/>
    <n v="54.964182780182774"/>
    <n v="26.062560684800236"/>
    <m/>
    <m/>
    <m/>
    <n v="44"/>
    <x v="2"/>
    <x v="6"/>
    <s v="2009-44"/>
    <n v="0"/>
    <m/>
  </r>
  <r>
    <s v="2.06"/>
    <d v="2009-10-26T00:00:00"/>
    <n v="729.78"/>
    <n v="0"/>
    <n v="0"/>
    <n v="491.4"/>
    <n v="34"/>
    <n v="14.452941176470588"/>
    <n v="238.38"/>
    <n v="7"/>
    <n v="41"/>
    <n v="34.054285714285712"/>
    <n v="17.799512195121949"/>
    <m/>
    <n v="0"/>
    <m/>
    <n v="44"/>
    <x v="2"/>
    <x v="0"/>
    <s v="2009-44"/>
    <n v="0"/>
    <m/>
  </r>
  <r>
    <s v="2.06"/>
    <d v="2009-10-27T00:00:00"/>
    <n v="716.78"/>
    <n v="0"/>
    <n v="0"/>
    <n v="543.20000000000005"/>
    <n v="28"/>
    <n v="19.400000000000002"/>
    <n v="173.58"/>
    <n v="5"/>
    <n v="33"/>
    <n v="34.716000000000001"/>
    <n v="21.720606060606062"/>
    <m/>
    <n v="0"/>
    <m/>
    <n v="44"/>
    <x v="2"/>
    <x v="1"/>
    <s v="2009-44"/>
    <n v="0"/>
    <m/>
  </r>
  <r>
    <s v="2.06"/>
    <d v="2009-10-28T00:00:00"/>
    <n v="1648.55"/>
    <n v="0"/>
    <n v="0"/>
    <n v="579.29999999999995"/>
    <n v="41"/>
    <n v="14.129268292682926"/>
    <n v="1069.25"/>
    <n v="8"/>
    <n v="49"/>
    <n v="133.65625"/>
    <n v="33.64387755102041"/>
    <m/>
    <n v="6"/>
    <m/>
    <n v="44"/>
    <x v="2"/>
    <x v="2"/>
    <s v="2009-44"/>
    <n v="0"/>
    <m/>
  </r>
  <r>
    <s v="2.06"/>
    <d v="2009-10-29T00:00:00"/>
    <n v="2145.54"/>
    <n v="0"/>
    <n v="0"/>
    <n v="815.95"/>
    <n v="37"/>
    <n v="22.052702702702703"/>
    <n v="1329.59"/>
    <n v="8"/>
    <n v="45"/>
    <n v="166.19874999999999"/>
    <n v="47.678666666666665"/>
    <m/>
    <n v="0"/>
    <m/>
    <n v="44"/>
    <x v="2"/>
    <x v="3"/>
    <s v="2009-44"/>
    <n v="0"/>
    <m/>
  </r>
  <r>
    <s v="2.06"/>
    <d v="2009-10-30T00:00:00"/>
    <n v="2257.1799999999998"/>
    <n v="0"/>
    <n v="0"/>
    <n v="1600.5"/>
    <n v="65"/>
    <n v="24.623076923076923"/>
    <n v="364.41"/>
    <n v="9"/>
    <n v="74"/>
    <n v="40.49"/>
    <n v="26.552837837837838"/>
    <m/>
    <n v="-1.7"/>
    <m/>
    <n v="44"/>
    <x v="2"/>
    <x v="4"/>
    <s v="2009-44"/>
    <n v="0"/>
    <m/>
  </r>
  <r>
    <s v="2.06"/>
    <d v="2009-10-31T00:00:00"/>
    <n v="1143.8900000000001"/>
    <n v="0"/>
    <n v="0"/>
    <n v="628.29999999999995"/>
    <n v="30"/>
    <n v="20.943333333333332"/>
    <n v="515.59"/>
    <n v="12"/>
    <n v="42"/>
    <n v="42.965833333333336"/>
    <n v="27.235476190476188"/>
    <m/>
    <m/>
    <m/>
    <n v="44"/>
    <x v="2"/>
    <x v="5"/>
    <s v="2009-44"/>
    <n v="0"/>
    <m/>
  </r>
  <r>
    <m/>
    <d v="2009-11-01T00:00:00"/>
    <n v="8641.7199999999993"/>
    <n v="3058.59"/>
    <n v="11700.31"/>
    <m/>
    <n v="235"/>
    <n v="19.266887071377745"/>
    <n v="3690.8"/>
    <n v="49"/>
    <n v="284"/>
    <n v="75.346853174603169"/>
    <n v="29.105162750288187"/>
    <m/>
    <m/>
    <m/>
    <n v="45"/>
    <x v="2"/>
    <x v="6"/>
    <s v="2009-45"/>
    <n v="0"/>
    <m/>
  </r>
  <r>
    <s v="2-07"/>
    <d v="2009-11-02T00:00:00"/>
    <n v="691.97"/>
    <n v="0"/>
    <n v="0"/>
    <n v="480.15"/>
    <n v="29"/>
    <n v="16.556896551724137"/>
    <n v="211.82"/>
    <n v="4"/>
    <n v="33"/>
    <n v="52.954999999999998"/>
    <n v="20.968787878787879"/>
    <m/>
    <m/>
    <m/>
    <n v="45"/>
    <x v="2"/>
    <x v="0"/>
    <s v="2009-45"/>
    <n v="0"/>
    <m/>
  </r>
  <r>
    <s v="2-07"/>
    <d v="2009-11-03T00:00:00"/>
    <n v="1540.89"/>
    <n v="0"/>
    <n v="0"/>
    <n v="511.4"/>
    <n v="30"/>
    <n v="17.046666666666667"/>
    <n v="1029.49"/>
    <n v="5"/>
    <n v="35"/>
    <n v="205.898"/>
    <n v="44.02542857142857"/>
    <m/>
    <m/>
    <m/>
    <n v="45"/>
    <x v="2"/>
    <x v="1"/>
    <s v="2009-45"/>
    <n v="0"/>
    <m/>
  </r>
  <r>
    <s v="2-07"/>
    <d v="2009-11-04T00:00:00"/>
    <n v="749.06"/>
    <n v="0"/>
    <n v="0"/>
    <n v="636.70000000000005"/>
    <n v="40"/>
    <n v="15.9175"/>
    <n v="112.36"/>
    <n v="5"/>
    <n v="45"/>
    <n v="22.472000000000001"/>
    <n v="16.645777777777781"/>
    <m/>
    <m/>
    <m/>
    <n v="45"/>
    <x v="2"/>
    <x v="2"/>
    <s v="2009-45"/>
    <n v="0"/>
    <m/>
  </r>
  <r>
    <s v="2-07"/>
    <d v="2009-11-05T00:00:00"/>
    <n v="904.46"/>
    <n v="0"/>
    <n v="0"/>
    <n v="829.35"/>
    <n v="44"/>
    <n v="18.848863636363635"/>
    <n v="75.11"/>
    <n v="3"/>
    <n v="47"/>
    <n v="25.036666666666665"/>
    <n v="19.243829787234045"/>
    <m/>
    <m/>
    <m/>
    <n v="45"/>
    <x v="2"/>
    <x v="3"/>
    <s v="2009-45"/>
    <n v="0"/>
    <m/>
  </r>
  <r>
    <s v="2-07"/>
    <d v="2009-11-06T00:00:00"/>
    <n v="1921.77"/>
    <n v="0"/>
    <n v="0"/>
    <n v="784.06"/>
    <n v="44"/>
    <n v="17.819545454545452"/>
    <n v="1137.72"/>
    <n v="11"/>
    <n v="55"/>
    <n v="103.42909090909092"/>
    <n v="34.941454545454548"/>
    <m/>
    <m/>
    <m/>
    <n v="45"/>
    <x v="2"/>
    <x v="4"/>
    <s v="2009-45"/>
    <n v="0"/>
    <m/>
  </r>
  <r>
    <s v="2-07"/>
    <d v="2009-11-07T00:00:00"/>
    <n v="1148.4000000000001"/>
    <n v="0"/>
    <n v="0"/>
    <n v="798.4"/>
    <n v="36"/>
    <n v="22.177777777777777"/>
    <n v="310.83"/>
    <n v="8"/>
    <n v="44"/>
    <n v="38.853749999999998"/>
    <n v="25.209772727272728"/>
    <m/>
    <m/>
    <m/>
    <n v="45"/>
    <x v="2"/>
    <x v="5"/>
    <s v="2009-45"/>
    <n v="0"/>
    <m/>
  </r>
  <r>
    <m/>
    <d v="2009-11-08T00:00:00"/>
    <n v="6956.5499999999993"/>
    <n v="2776.96"/>
    <n v="9733.5099999999984"/>
    <m/>
    <n v="223"/>
    <n v="18.061208347846279"/>
    <n v="2877.33"/>
    <n v="36"/>
    <n v="259"/>
    <n v="74.774084595959593"/>
    <n v="26.83917521465926"/>
    <m/>
    <m/>
    <m/>
    <n v="46"/>
    <x v="2"/>
    <x v="6"/>
    <s v="2009-46"/>
    <n v="0"/>
    <m/>
  </r>
  <r>
    <s v="2-08"/>
    <d v="2009-11-09T00:00:00"/>
    <n v="1402.3"/>
    <n v="0"/>
    <n v="0"/>
    <n v="694.6"/>
    <n v="28"/>
    <n v="24.807142857142857"/>
    <n v="707.7"/>
    <n v="7"/>
    <n v="35"/>
    <n v="101.10000000000001"/>
    <n v="40.065714285714293"/>
    <m/>
    <n v="0"/>
    <m/>
    <n v="46"/>
    <x v="2"/>
    <x v="0"/>
    <s v="2009-46"/>
    <n v="0"/>
    <m/>
  </r>
  <r>
    <s v="2-08"/>
    <d v="2009-11-10T00:00:00"/>
    <n v="869.77"/>
    <n v="0"/>
    <n v="0"/>
    <n v="677"/>
    <n v="30"/>
    <n v="22.566666666666666"/>
    <n v="192.77"/>
    <n v="6"/>
    <n v="36"/>
    <n v="32.128333333333337"/>
    <n v="24.160277777777779"/>
    <m/>
    <n v="0"/>
    <m/>
    <n v="46"/>
    <x v="2"/>
    <x v="1"/>
    <s v="2009-46"/>
    <n v="0"/>
    <m/>
  </r>
  <r>
    <s v="2-08"/>
    <d v="2009-11-11T00:00:00"/>
    <n v="1040.6400000000001"/>
    <n v="0"/>
    <n v="0"/>
    <n v="831.2"/>
    <n v="45"/>
    <n v="18.471111111111114"/>
    <n v="209.44"/>
    <n v="7"/>
    <n v="52"/>
    <n v="29.919999999999998"/>
    <n v="20.012307692307694"/>
    <m/>
    <n v="4.0999999999999996"/>
    <m/>
    <n v="46"/>
    <x v="2"/>
    <x v="2"/>
    <s v="2009-46"/>
    <n v="0"/>
    <m/>
  </r>
  <r>
    <s v="2-08"/>
    <d v="2009-11-12T00:00:00"/>
    <n v="1326.83"/>
    <n v="0"/>
    <n v="0"/>
    <n v="773.85"/>
    <n v="40"/>
    <n v="19.346250000000001"/>
    <n v="552.98"/>
    <n v="10"/>
    <n v="50"/>
    <n v="55.298000000000002"/>
    <n v="26.5366"/>
    <m/>
    <n v="0.15"/>
    <m/>
    <n v="46"/>
    <x v="2"/>
    <x v="3"/>
    <s v="2009-46"/>
    <n v="0"/>
    <m/>
  </r>
  <r>
    <s v="2-08"/>
    <d v="2009-11-13T00:00:00"/>
    <n v="2653.52"/>
    <n v="0"/>
    <n v="0"/>
    <n v="1028.55"/>
    <n v="48"/>
    <n v="21.428124999999998"/>
    <n v="1624.97"/>
    <n v="13"/>
    <n v="61"/>
    <n v="124.9976923076923"/>
    <n v="43.500327868852459"/>
    <m/>
    <n v="-0.1"/>
    <m/>
    <n v="46"/>
    <x v="2"/>
    <x v="4"/>
    <s v="2009-46"/>
    <n v="0"/>
    <m/>
  </r>
  <r>
    <s v="2-08"/>
    <d v="2009-11-14T00:00:00"/>
    <n v="777.3"/>
    <n v="0"/>
    <n v="0"/>
    <n v="446.85"/>
    <n v="24"/>
    <n v="18.618750000000002"/>
    <n v="330.45"/>
    <n v="6"/>
    <n v="30"/>
    <n v="55.074999999999996"/>
    <n v="25.91"/>
    <m/>
    <m/>
    <m/>
    <n v="46"/>
    <x v="2"/>
    <x v="5"/>
    <s v="2009-46"/>
    <n v="0"/>
    <m/>
  </r>
  <r>
    <m/>
    <d v="2009-11-15T00:00:00"/>
    <n v="8070.36"/>
    <n v="2296.7399999999998"/>
    <n v="10367.099999999999"/>
    <m/>
    <n v="215"/>
    <n v="20.873007605820106"/>
    <n v="3618.31"/>
    <n v="49"/>
    <n v="264"/>
    <n v="66.419837606837604"/>
    <n v="30.030871270775368"/>
    <m/>
    <m/>
    <m/>
    <n v="47"/>
    <x v="2"/>
    <x v="6"/>
    <s v="2009-47"/>
    <n v="0"/>
    <m/>
  </r>
  <r>
    <s v="2-09"/>
    <d v="2009-11-16T00:00:00"/>
    <n v="1113.01"/>
    <n v="0"/>
    <n v="0"/>
    <n v="573.85"/>
    <n v="28"/>
    <n v="20.494642857142857"/>
    <n v="539.16"/>
    <n v="6"/>
    <n v="34"/>
    <n v="89.86"/>
    <n v="32.735588235294117"/>
    <m/>
    <m/>
    <m/>
    <n v="47"/>
    <x v="2"/>
    <x v="0"/>
    <s v="2009-47"/>
    <n v="0"/>
    <m/>
  </r>
  <r>
    <s v="2-09"/>
    <d v="2009-11-17T00:00:00"/>
    <n v="577.53"/>
    <n v="0"/>
    <n v="0"/>
    <n v="367.1"/>
    <n v="31"/>
    <n v="11.841935483870968"/>
    <n v="210.43"/>
    <n v="5"/>
    <n v="36"/>
    <n v="42.085999999999999"/>
    <n v="16.0425"/>
    <m/>
    <m/>
    <m/>
    <n v="47"/>
    <x v="2"/>
    <x v="1"/>
    <s v="2009-47"/>
    <n v="0"/>
    <m/>
  </r>
  <r>
    <s v="2-09"/>
    <d v="2009-11-18T00:00:00"/>
    <n v="986.86"/>
    <n v="0"/>
    <n v="0"/>
    <n v="726.8"/>
    <n v="38"/>
    <n v="19.126315789473683"/>
    <n v="260.06"/>
    <n v="6"/>
    <n v="44"/>
    <n v="43.343333333333334"/>
    <n v="22.428636363636361"/>
    <m/>
    <m/>
    <m/>
    <n v="47"/>
    <x v="2"/>
    <x v="2"/>
    <s v="2009-47"/>
    <n v="0"/>
    <m/>
  </r>
  <r>
    <s v="2-09"/>
    <d v="2009-11-19T00:00:00"/>
    <n v="1301.74"/>
    <n v="0"/>
    <n v="0"/>
    <n v="603.54999999999995"/>
    <n v="46"/>
    <n v="13.120652173913042"/>
    <n v="698.19"/>
    <n v="3"/>
    <n v="49"/>
    <n v="232.73000000000002"/>
    <n v="26.566122448979591"/>
    <m/>
    <m/>
    <m/>
    <n v="47"/>
    <x v="2"/>
    <x v="3"/>
    <s v="2009-47"/>
    <n v="0"/>
    <m/>
  </r>
  <r>
    <s v="2-09"/>
    <d v="2009-11-20T00:00:00"/>
    <n v="1450.2"/>
    <n v="0"/>
    <n v="0"/>
    <n v="921.3"/>
    <n v="49"/>
    <n v="18.802040816326528"/>
    <n v="528.9"/>
    <n v="6"/>
    <n v="55"/>
    <n v="88.149999999999991"/>
    <n v="26.367272727272724"/>
    <s v="minus Shanondough and Rodeo cheques"/>
    <n v="-2.9"/>
    <m/>
    <n v="47"/>
    <x v="2"/>
    <x v="4"/>
    <s v="2009-47"/>
    <n v="0"/>
    <m/>
  </r>
  <r>
    <s v="2-09"/>
    <d v="2009-11-21T00:00:00"/>
    <n v="1183.92"/>
    <n v="0"/>
    <n v="0"/>
    <n v="482.4"/>
    <n v="24"/>
    <n v="20.099999999999998"/>
    <n v="701.52"/>
    <n v="11"/>
    <n v="35"/>
    <n v="63.774545454545454"/>
    <n v="33.826285714285717"/>
    <m/>
    <m/>
    <m/>
    <n v="47"/>
    <x v="2"/>
    <x v="5"/>
    <s v="2009-47"/>
    <n v="0"/>
    <m/>
  </r>
  <r>
    <m/>
    <d v="2009-11-22T00:00:00"/>
    <n v="6613.26"/>
    <n v="2620.33"/>
    <n v="9233.59"/>
    <m/>
    <n v="216"/>
    <n v="17.247597853454511"/>
    <n v="2938.2599999999998"/>
    <n v="37"/>
    <n v="253"/>
    <n v="93.323979797979803"/>
    <n v="26.327734248244752"/>
    <m/>
    <m/>
    <m/>
    <n v="48"/>
    <x v="2"/>
    <x v="6"/>
    <s v="2009-48"/>
    <n v="0"/>
    <m/>
  </r>
  <r>
    <s v="2-10"/>
    <d v="2009-11-23T00:00:00"/>
    <n v="590.38"/>
    <n v="0"/>
    <n v="0"/>
    <n v="433.15"/>
    <n v="30"/>
    <n v="14.438333333333333"/>
    <n v="157.22999999999999"/>
    <n v="5"/>
    <n v="35"/>
    <n v="31.445999999999998"/>
    <n v="16.867999999999999"/>
    <m/>
    <m/>
    <m/>
    <n v="48"/>
    <x v="2"/>
    <x v="0"/>
    <s v="2009-48"/>
    <n v="0"/>
    <m/>
  </r>
  <r>
    <s v="2-10"/>
    <d v="2009-11-24T00:00:00"/>
    <n v="1510.46"/>
    <n v="0"/>
    <n v="0"/>
    <n v="598.35"/>
    <n v="30"/>
    <n v="19.945"/>
    <n v="912.11"/>
    <n v="3"/>
    <n v="33"/>
    <n v="304.03666666666669"/>
    <n v="45.771515151515153"/>
    <m/>
    <m/>
    <m/>
    <n v="48"/>
    <x v="2"/>
    <x v="1"/>
    <s v="2009-48"/>
    <n v="0"/>
    <m/>
  </r>
  <r>
    <s v="2-10"/>
    <d v="2009-11-25T00:00:00"/>
    <n v="827.16"/>
    <n v="0"/>
    <n v="0"/>
    <n v="755.05"/>
    <n v="40"/>
    <n v="18.876249999999999"/>
    <n v="72.11"/>
    <n v="1"/>
    <n v="41"/>
    <n v="72.11"/>
    <n v="20.174634146341461"/>
    <m/>
    <m/>
    <m/>
    <n v="48"/>
    <x v="2"/>
    <x v="2"/>
    <s v="2009-48"/>
    <n v="0"/>
    <m/>
  </r>
  <r>
    <s v="2-10"/>
    <d v="2009-11-26T00:00:00"/>
    <n v="1484.67"/>
    <n v="0"/>
    <n v="0"/>
    <n v="502.8"/>
    <n v="37"/>
    <n v="13.58918918918919"/>
    <n v="981.87"/>
    <n v="9"/>
    <n v="46"/>
    <n v="109.09666666666666"/>
    <n v="32.275434782608698"/>
    <m/>
    <m/>
    <m/>
    <n v="48"/>
    <x v="2"/>
    <x v="3"/>
    <s v="2009-48"/>
    <n v="0"/>
    <m/>
  </r>
  <r>
    <s v="2-10"/>
    <d v="2009-11-27T00:00:00"/>
    <n v="1662.14"/>
    <n v="0"/>
    <n v="0"/>
    <n v="1033.79"/>
    <n v="42"/>
    <n v="24.614047619047618"/>
    <n v="628.35"/>
    <n v="9"/>
    <n v="51"/>
    <n v="69.816666666666663"/>
    <n v="32.590980392156858"/>
    <m/>
    <m/>
    <m/>
    <n v="48"/>
    <x v="2"/>
    <x v="4"/>
    <s v="2009-48"/>
    <n v="0"/>
    <m/>
  </r>
  <r>
    <s v="2-10"/>
    <d v="2009-11-28T00:00:00"/>
    <n v="826.88"/>
    <n v="0"/>
    <n v="0"/>
    <n v="480.3"/>
    <n v="26"/>
    <n v="18.473076923076924"/>
    <n v="346.58"/>
    <n v="5"/>
    <n v="31"/>
    <n v="69.316000000000003"/>
    <n v="26.673548387096773"/>
    <m/>
    <m/>
    <m/>
    <n v="48"/>
    <x v="2"/>
    <x v="5"/>
    <s v="2009-48"/>
    <n v="0"/>
    <m/>
  </r>
  <r>
    <m/>
    <d v="2009-11-29T00:00:00"/>
    <n v="6901.6900000000005"/>
    <n v="2774.48"/>
    <n v="9676.17"/>
    <m/>
    <n v="205"/>
    <n v="18.322649510774511"/>
    <n v="3098.2499999999995"/>
    <n v="32"/>
    <n v="237"/>
    <n v="109.30366666666669"/>
    <n v="29.059018809953159"/>
    <m/>
    <m/>
    <m/>
    <n v="49"/>
    <x v="2"/>
    <x v="6"/>
    <s v="2009-49"/>
    <n v="0"/>
    <m/>
  </r>
  <r>
    <s v="2-11"/>
    <d v="2009-11-30T00:00:00"/>
    <n v="816.31"/>
    <n v="0"/>
    <n v="0"/>
    <n v="645.04999999999995"/>
    <n v="40"/>
    <n v="16.126249999999999"/>
    <n v="171.26"/>
    <n v="4"/>
    <n v="44"/>
    <n v="42.814999999999998"/>
    <n v="18.552499999999998"/>
    <m/>
    <m/>
    <m/>
    <n v="49"/>
    <x v="2"/>
    <x v="0"/>
    <s v="2009-49"/>
    <n v="0"/>
    <m/>
  </r>
  <r>
    <s v="2-11"/>
    <d v="2009-12-01T00:00:00"/>
    <n v="1009.09"/>
    <n v="0"/>
    <n v="0"/>
    <n v="612.95000000000005"/>
    <n v="29"/>
    <n v="21.136206896551727"/>
    <n v="396.14"/>
    <n v="4"/>
    <n v="33"/>
    <n v="99.034999999999997"/>
    <n v="30.578484848484848"/>
    <m/>
    <m/>
    <m/>
    <n v="49"/>
    <x v="2"/>
    <x v="1"/>
    <s v="2009-49"/>
    <n v="1"/>
    <m/>
  </r>
  <r>
    <s v="2-11"/>
    <d v="2009-12-02T00:00:00"/>
    <n v="1297.3599999999999"/>
    <n v="0"/>
    <n v="0"/>
    <n v="851.3"/>
    <n v="36"/>
    <n v="23.647222222222222"/>
    <n v="446.06"/>
    <n v="8"/>
    <n v="44"/>
    <n v="55.7575"/>
    <n v="29.485454545454544"/>
    <m/>
    <m/>
    <m/>
    <n v="49"/>
    <x v="2"/>
    <x v="2"/>
    <s v="2009-49"/>
    <n v="1"/>
    <m/>
  </r>
  <r>
    <s v="2-11"/>
    <d v="2009-12-03T00:00:00"/>
    <n v="1622.37"/>
    <n v="0"/>
    <n v="0"/>
    <n v="634"/>
    <n v="34"/>
    <n v="18.647058823529413"/>
    <n v="88.37"/>
    <n v="7"/>
    <n v="41"/>
    <n v="12.624285714285715"/>
    <n v="17.618780487804877"/>
    <m/>
    <m/>
    <m/>
    <n v="49"/>
    <x v="2"/>
    <x v="3"/>
    <s v="2009-49"/>
    <n v="1"/>
    <m/>
  </r>
  <r>
    <s v="2-11"/>
    <d v="2009-12-04T00:00:00"/>
    <n v="2708.25"/>
    <n v="0"/>
    <n v="0"/>
    <n v="1096.6500000000001"/>
    <n v="44"/>
    <n v="24.923863636363638"/>
    <n v="1611.6"/>
    <n v="5"/>
    <n v="49"/>
    <n v="322.32"/>
    <n v="55.270408163265309"/>
    <m/>
    <m/>
    <m/>
    <n v="49"/>
    <x v="2"/>
    <x v="4"/>
    <s v="2009-49"/>
    <n v="1"/>
    <m/>
  </r>
  <r>
    <s v="2-11"/>
    <d v="2009-12-05T00:00:00"/>
    <n v="1975.62"/>
    <n v="0"/>
    <n v="0"/>
    <n v="677.75"/>
    <n v="30"/>
    <n v="22.591666666666665"/>
    <n v="1297.8699999999999"/>
    <n v="11"/>
    <n v="41"/>
    <n v="117.98818181818181"/>
    <n v="48.18585365853658"/>
    <m/>
    <m/>
    <m/>
    <n v="49"/>
    <x v="2"/>
    <x v="5"/>
    <s v="2009-49"/>
    <n v="1"/>
    <m/>
  </r>
  <r>
    <m/>
    <d v="2009-12-06T00:00:00"/>
    <n v="9429"/>
    <n v="3844.15"/>
    <n v="13273.15"/>
    <m/>
    <n v="213"/>
    <n v="21.178711374222278"/>
    <n v="4011.2999999999997"/>
    <n v="39"/>
    <n v="252"/>
    <n v="108.42332792207792"/>
    <n v="33.281913617257693"/>
    <m/>
    <m/>
    <m/>
    <n v="50"/>
    <x v="2"/>
    <x v="6"/>
    <s v="2009-50"/>
    <n v="1"/>
    <m/>
  </r>
  <r>
    <s v="2-12"/>
    <d v="2009-12-07T00:00:00"/>
    <n v="918.68"/>
    <n v="0"/>
    <n v="0"/>
    <n v="454.1"/>
    <n v="41"/>
    <n v="11.075609756097561"/>
    <n v="464.58"/>
    <n v="7"/>
    <n v="48"/>
    <n v="66.368571428571428"/>
    <n v="19.139166666666668"/>
    <m/>
    <m/>
    <m/>
    <n v="50"/>
    <x v="2"/>
    <x v="0"/>
    <s v="2009-50"/>
    <n v="1"/>
    <m/>
  </r>
  <r>
    <s v="2-12"/>
    <d v="2009-12-08T00:00:00"/>
    <n v="856.07"/>
    <n v="0"/>
    <n v="0"/>
    <n v="331.7"/>
    <n v="18"/>
    <n v="18.427777777777777"/>
    <n v="524.37"/>
    <n v="5"/>
    <n v="23"/>
    <n v="104.874"/>
    <n v="37.220434782608692"/>
    <m/>
    <m/>
    <m/>
    <n v="50"/>
    <x v="2"/>
    <x v="1"/>
    <s v="2009-50"/>
    <n v="1"/>
    <m/>
  </r>
  <r>
    <s v="2-12"/>
    <d v="2009-12-09T00:00:00"/>
    <n v="836.7"/>
    <n v="0"/>
    <n v="0"/>
    <n v="550.45000000000005"/>
    <n v="26"/>
    <n v="21.17115384615385"/>
    <n v="286.25"/>
    <n v="6"/>
    <n v="32"/>
    <n v="47.708333333333336"/>
    <n v="26.146875000000001"/>
    <m/>
    <m/>
    <m/>
    <n v="50"/>
    <x v="2"/>
    <x v="2"/>
    <s v="2009-50"/>
    <n v="1"/>
    <m/>
  </r>
  <r>
    <s v="2-12"/>
    <d v="2009-12-10T00:00:00"/>
    <n v="786.61"/>
    <n v="0"/>
    <n v="0"/>
    <n v="555.5"/>
    <n v="33"/>
    <n v="16.833333333333332"/>
    <n v="231.11"/>
    <n v="5"/>
    <n v="38"/>
    <n v="46.222000000000001"/>
    <n v="20.700263157894739"/>
    <m/>
    <m/>
    <m/>
    <n v="50"/>
    <x v="2"/>
    <x v="3"/>
    <s v="2009-50"/>
    <n v="1"/>
    <m/>
  </r>
  <r>
    <s v="2-12"/>
    <d v="2009-12-11T00:00:00"/>
    <n v="2460.52"/>
    <n v="0"/>
    <n v="0"/>
    <n v="417.65"/>
    <n v="27"/>
    <n v="15.468518518518518"/>
    <n v="2042.87"/>
    <n v="19"/>
    <n v="46"/>
    <n v="107.51947368421052"/>
    <n v="53.489565217391302"/>
    <m/>
    <m/>
    <m/>
    <n v="50"/>
    <x v="2"/>
    <x v="4"/>
    <s v="2009-50"/>
    <n v="1"/>
    <m/>
  </r>
  <r>
    <s v="2-12"/>
    <d v="2009-12-12T00:00:00"/>
    <n v="712.41"/>
    <n v="0"/>
    <n v="0"/>
    <n v="412.5"/>
    <n v="22"/>
    <n v="18.75"/>
    <n v="299.91000000000003"/>
    <n v="8"/>
    <n v="30"/>
    <n v="37.488750000000003"/>
    <n v="23.747000000000003"/>
    <m/>
    <m/>
    <m/>
    <n v="50"/>
    <x v="2"/>
    <x v="5"/>
    <s v="2009-50"/>
    <n v="1"/>
    <m/>
  </r>
  <r>
    <m/>
    <d v="2009-12-13T00:00:00"/>
    <n v="6570.99"/>
    <n v="3801.8"/>
    <n v="10372.790000000001"/>
    <m/>
    <n v="167"/>
    <n v="16.954398871980175"/>
    <n v="3849.0899999999997"/>
    <n v="50"/>
    <n v="217"/>
    <n v="68.36352140768588"/>
    <n v="30.073884137426905"/>
    <m/>
    <m/>
    <m/>
    <n v="51"/>
    <x v="2"/>
    <x v="6"/>
    <s v="2009-51"/>
    <n v="1"/>
    <m/>
  </r>
  <r>
    <s v="2-13"/>
    <d v="2009-12-14T00:00:00"/>
    <n v="635.28"/>
    <n v="0"/>
    <n v="0"/>
    <n v="467.55"/>
    <n v="31"/>
    <n v="15.082258064516129"/>
    <n v="167.73"/>
    <n v="6"/>
    <n v="37"/>
    <n v="27.954999999999998"/>
    <n v="17.169729729729728"/>
    <m/>
    <m/>
    <m/>
    <n v="51"/>
    <x v="2"/>
    <x v="0"/>
    <s v="2009-51"/>
    <n v="1"/>
    <m/>
  </r>
  <r>
    <s v="2-13"/>
    <d v="2009-12-15T00:00:00"/>
    <n v="1723.47"/>
    <n v="0"/>
    <n v="0"/>
    <n v="754.1"/>
    <n v="40"/>
    <n v="18.852499999999999"/>
    <n v="969.37"/>
    <n v="5"/>
    <n v="45"/>
    <n v="193.874"/>
    <n v="38.299333333333337"/>
    <m/>
    <m/>
    <m/>
    <n v="51"/>
    <x v="2"/>
    <x v="1"/>
    <s v="2009-51"/>
    <n v="1"/>
    <m/>
  </r>
  <r>
    <s v="2-13"/>
    <d v="2009-12-16T00:00:00"/>
    <n v="1365.08"/>
    <n v="0"/>
    <n v="0"/>
    <n v="988.8"/>
    <n v="33"/>
    <n v="29.963636363636361"/>
    <n v="376.28"/>
    <n v="1"/>
    <n v="34"/>
    <n v="376.28"/>
    <n v="40.149411764705881"/>
    <m/>
    <m/>
    <m/>
    <n v="51"/>
    <x v="2"/>
    <x v="2"/>
    <s v="2009-51"/>
    <n v="1"/>
    <m/>
  </r>
  <r>
    <s v="2-13"/>
    <d v="2009-12-17T00:00:00"/>
    <n v="1498.2"/>
    <n v="0"/>
    <n v="0"/>
    <n v="1274.0999999999999"/>
    <n v="48"/>
    <n v="26.543749999999999"/>
    <n v="224.1"/>
    <n v="5"/>
    <n v="53"/>
    <n v="44.82"/>
    <n v="28.267924528301883"/>
    <m/>
    <m/>
    <m/>
    <n v="51"/>
    <x v="2"/>
    <x v="3"/>
    <s v="2009-51"/>
    <n v="1"/>
    <m/>
  </r>
  <r>
    <s v="2-13"/>
    <d v="2009-12-18T00:00:00"/>
    <n v="3057.06"/>
    <n v="0"/>
    <n v="0"/>
    <n v="1065.1500000000001"/>
    <n v="42"/>
    <n v="25.360714285714288"/>
    <n v="1991.91"/>
    <n v="16"/>
    <n v="58"/>
    <n v="124.49437500000001"/>
    <n v="52.707931034482769"/>
    <m/>
    <m/>
    <m/>
    <n v="51"/>
    <x v="2"/>
    <x v="4"/>
    <s v="2009-51"/>
    <n v="1"/>
    <m/>
  </r>
  <r>
    <s v="2-13"/>
    <d v="2009-12-19T00:00:00"/>
    <n v="2621.47"/>
    <n v="0"/>
    <n v="0"/>
    <n v="1964.15"/>
    <n v="52"/>
    <n v="37.77211538461539"/>
    <n v="657.32"/>
    <n v="9"/>
    <n v="61"/>
    <n v="73.035555555555561"/>
    <n v="42.974918032786888"/>
    <m/>
    <m/>
    <m/>
    <n v="51"/>
    <x v="2"/>
    <x v="5"/>
    <s v="2009-51"/>
    <n v="1"/>
    <m/>
  </r>
  <r>
    <m/>
    <d v="2009-12-20T00:00:00"/>
    <n v="10900.56"/>
    <n v="5231.53"/>
    <n v="16132.09"/>
    <m/>
    <n v="246"/>
    <n v="25.595829016413699"/>
    <n v="4386.71"/>
    <n v="42"/>
    <n v="288"/>
    <n v="140.07648842592593"/>
    <n v="36.594874737223414"/>
    <m/>
    <m/>
    <m/>
    <n v="52"/>
    <x v="2"/>
    <x v="6"/>
    <s v="2009-52"/>
    <n v="1"/>
    <m/>
  </r>
  <r>
    <s v="2-14"/>
    <d v="2009-12-21T00:00:00"/>
    <n v="1641.07"/>
    <n v="0"/>
    <n v="0"/>
    <n v="1245.8499999999999"/>
    <n v="44"/>
    <n v="28.314772727272725"/>
    <n v="395.22"/>
    <n v="8"/>
    <n v="52"/>
    <n v="49.402500000000003"/>
    <n v="31.55903846153846"/>
    <m/>
    <m/>
    <m/>
    <n v="52"/>
    <x v="2"/>
    <x v="0"/>
    <s v="2009-52"/>
    <n v="1"/>
    <m/>
  </r>
  <r>
    <s v="2-14"/>
    <d v="2009-12-22T00:00:00"/>
    <n v="2529.5300000000002"/>
    <n v="0"/>
    <n v="0"/>
    <n v="1541.65"/>
    <n v="51"/>
    <n v="30.228431372549021"/>
    <n v="987.88"/>
    <n v="10"/>
    <n v="61"/>
    <n v="98.787999999999997"/>
    <n v="41.467704918032787"/>
    <m/>
    <m/>
    <m/>
    <n v="52"/>
    <x v="2"/>
    <x v="1"/>
    <s v="2009-52"/>
    <n v="1"/>
    <m/>
  </r>
  <r>
    <s v="2-14"/>
    <d v="2009-12-23T00:00:00"/>
    <n v="5599.07"/>
    <n v="0"/>
    <n v="0"/>
    <n v="3023.9"/>
    <n v="72"/>
    <n v="41.99861111111111"/>
    <n v="2575.17"/>
    <n v="29"/>
    <n v="101"/>
    <n v="88.798965517241385"/>
    <n v="55.436336633663366"/>
    <m/>
    <m/>
    <m/>
    <n v="52"/>
    <x v="2"/>
    <x v="2"/>
    <s v="2009-52"/>
    <n v="1"/>
    <m/>
  </r>
  <r>
    <s v="2-14"/>
    <d v="2009-12-24T00:00:00"/>
    <n v="7926.29"/>
    <n v="0"/>
    <n v="0"/>
    <n v="4309.8"/>
    <n v="97"/>
    <n v="44.430927835051548"/>
    <n v="3616.49"/>
    <n v="30"/>
    <n v="127"/>
    <n v="120.54966666666665"/>
    <n v="62.411732283464566"/>
    <m/>
    <m/>
    <m/>
    <n v="52"/>
    <x v="2"/>
    <x v="3"/>
    <s v="2009-52"/>
    <n v="1"/>
    <m/>
  </r>
  <r>
    <s v="2-14"/>
    <d v="2009-12-25T00:00:00"/>
    <n v="0"/>
    <n v="0"/>
    <n v="0"/>
    <n v="0"/>
    <n v="0"/>
    <n v="0"/>
    <n v="0"/>
    <n v="0"/>
    <n v="0"/>
    <n v="0"/>
    <n v="0"/>
    <s v="CHRISTMAS DAY"/>
    <m/>
    <m/>
    <n v="52"/>
    <x v="2"/>
    <x v="4"/>
    <s v="2009-52"/>
    <n v="1"/>
    <m/>
  </r>
  <r>
    <s v="2-14"/>
    <d v="2009-12-26T00:00:00"/>
    <n v="0"/>
    <n v="0"/>
    <n v="0"/>
    <n v="0"/>
    <n v="0"/>
    <n v="0"/>
    <n v="0"/>
    <n v="0"/>
    <n v="0"/>
    <n v="0"/>
    <n v="0"/>
    <s v="BOXING DAY"/>
    <m/>
    <m/>
    <n v="52"/>
    <x v="2"/>
    <x v="5"/>
    <s v="2009-52"/>
    <n v="0"/>
    <m/>
  </r>
  <r>
    <m/>
    <d v="2009-12-27T00:00:00"/>
    <n v="17695.96"/>
    <n v="4334.18"/>
    <n v="22030.14"/>
    <m/>
    <n v="264"/>
    <n v="24.162123840997406"/>
    <n v="7574.76"/>
    <n v="77"/>
    <n v="341"/>
    <n v="59.589855363984668"/>
    <n v="31.81246871611653"/>
    <m/>
    <m/>
    <m/>
    <n v="53"/>
    <x v="2"/>
    <x v="6"/>
    <s v="2009-53"/>
    <n v="0"/>
    <m/>
  </r>
  <r>
    <s v="2-15"/>
    <d v="2009-12-28T00:00:00"/>
    <n v="0"/>
    <n v="0"/>
    <n v="0"/>
    <n v="0"/>
    <n v="0"/>
    <n v="0"/>
    <n v="0"/>
    <n v="0"/>
    <n v="0"/>
    <n v="0"/>
    <n v="0"/>
    <s v="PUBLIC HOLIDAY"/>
    <m/>
    <m/>
    <n v="53"/>
    <x v="2"/>
    <x v="0"/>
    <s v="2009-53"/>
    <n v="0"/>
    <m/>
  </r>
  <r>
    <s v="2-15"/>
    <d v="2009-12-29T00:00:00"/>
    <n v="837.38"/>
    <n v="0"/>
    <n v="0"/>
    <n v="753.07"/>
    <n v="35"/>
    <n v="21.516285714285715"/>
    <n v="84.31"/>
    <n v="2"/>
    <n v="37"/>
    <n v="42.155000000000001"/>
    <n v="22.631891891891893"/>
    <m/>
    <m/>
    <m/>
    <n v="53"/>
    <x v="2"/>
    <x v="1"/>
    <s v="2009-53"/>
    <n v="0"/>
    <m/>
  </r>
  <r>
    <s v="2-15"/>
    <d v="2009-12-30T00:00:00"/>
    <n v="962.57"/>
    <n v="0"/>
    <n v="0"/>
    <n v="713.4"/>
    <n v="33"/>
    <n v="21.618181818181817"/>
    <n v="249.17"/>
    <n v="9"/>
    <n v="42"/>
    <n v="27.685555555555553"/>
    <n v="22.918333333333333"/>
    <m/>
    <m/>
    <m/>
    <n v="53"/>
    <x v="2"/>
    <x v="2"/>
    <s v="2009-53"/>
    <n v="0"/>
    <m/>
  </r>
  <r>
    <s v="2-15"/>
    <d v="2009-12-31T00:00:00"/>
    <n v="2497.13"/>
    <n v="0"/>
    <n v="0"/>
    <n v="1291"/>
    <n v="60"/>
    <n v="21.516666666666666"/>
    <n v="1206.1300000000001"/>
    <n v="16"/>
    <n v="76"/>
    <n v="75.383125000000007"/>
    <n v="32.85697368421053"/>
    <m/>
    <m/>
    <m/>
    <n v="53"/>
    <x v="2"/>
    <x v="3"/>
    <s v="2009-53"/>
    <n v="0"/>
    <m/>
  </r>
  <r>
    <s v="2-15"/>
    <d v="2010-01-01T00:00:00"/>
    <n v="0"/>
    <n v="0"/>
    <n v="0"/>
    <n v="0"/>
    <n v="128"/>
    <n v="0"/>
    <n v="0"/>
    <n v="27"/>
    <n v="155"/>
    <n v="0"/>
    <n v="0"/>
    <s v="NEW YEARS DAY"/>
    <m/>
    <m/>
    <n v="1"/>
    <x v="3"/>
    <x v="4"/>
    <s v="2010-1"/>
    <n v="0"/>
    <m/>
  </r>
  <r>
    <s v="2-15"/>
    <d v="2010-01-02T00:00:00"/>
    <n v="0"/>
    <n v="0"/>
    <n v="0"/>
    <n v="0"/>
    <n v="0"/>
    <n v="0"/>
    <n v="0"/>
    <n v="0"/>
    <n v="0"/>
    <n v="0"/>
    <n v="0"/>
    <s v="CLOSED"/>
    <m/>
    <m/>
    <n v="1"/>
    <x v="3"/>
    <x v="5"/>
    <s v="2010-1"/>
    <n v="0"/>
    <m/>
  </r>
  <r>
    <m/>
    <d v="2010-01-03T00:00:00"/>
    <n v="4297.08"/>
    <n v="2066.98"/>
    <n v="6364.0599999999995"/>
    <m/>
    <n v="256"/>
    <n v="10.775189033189031"/>
    <n v="1539.6100000000001"/>
    <n v="54"/>
    <n v="310"/>
    <n v="24.203946759259264"/>
    <n v="13.067866484905958"/>
    <m/>
    <m/>
    <m/>
    <n v="2"/>
    <x v="3"/>
    <x v="6"/>
    <s v="2010-2"/>
    <n v="0"/>
    <m/>
  </r>
  <r>
    <s v="2-16"/>
    <d v="2010-01-04T00:00:00"/>
    <n v="752.45"/>
    <n v="0"/>
    <n v="0"/>
    <n v="523.35"/>
    <n v="31"/>
    <n v="16.88225806451613"/>
    <n v="229.1"/>
    <n v="6"/>
    <n v="37"/>
    <n v="38.18333333333333"/>
    <n v="20.336486486486489"/>
    <m/>
    <m/>
    <m/>
    <n v="2"/>
    <x v="3"/>
    <x v="0"/>
    <s v="2010-2"/>
    <n v="0"/>
    <m/>
  </r>
  <r>
    <s v="2-16"/>
    <d v="2010-01-05T00:00:00"/>
    <n v="2481.9499999999998"/>
    <n v="0"/>
    <n v="0"/>
    <n v="930.55"/>
    <n v="50"/>
    <n v="18.611000000000001"/>
    <n v="1551.4"/>
    <n v="12"/>
    <n v="62"/>
    <n v="129.28333333333333"/>
    <n v="40.031451612903226"/>
    <m/>
    <m/>
    <m/>
    <n v="2"/>
    <x v="3"/>
    <x v="1"/>
    <s v="2010-2"/>
    <n v="0"/>
    <m/>
  </r>
  <r>
    <s v="2-16"/>
    <d v="2010-01-06T00:00:00"/>
    <n v="1209.07"/>
    <n v="0"/>
    <n v="0"/>
    <n v="938.2"/>
    <n v="33"/>
    <n v="28.430303030303033"/>
    <n v="270.75"/>
    <n v="6"/>
    <n v="39"/>
    <n v="45.125"/>
    <n v="30.99871794871795"/>
    <m/>
    <m/>
    <m/>
    <n v="2"/>
    <x v="3"/>
    <x v="2"/>
    <s v="2010-2"/>
    <n v="0"/>
    <m/>
  </r>
  <r>
    <s v="2-16"/>
    <d v="2010-01-07T00:00:00"/>
    <n v="1387.11"/>
    <n v="0"/>
    <n v="0"/>
    <n v="753.85"/>
    <n v="33"/>
    <n v="22.843939393939394"/>
    <n v="931.94"/>
    <n v="14"/>
    <n v="47"/>
    <n v="66.567142857142855"/>
    <n v="35.867872340425528"/>
    <m/>
    <m/>
    <m/>
    <n v="2"/>
    <x v="3"/>
    <x v="3"/>
    <s v="2010-2"/>
    <n v="0"/>
    <m/>
  </r>
  <r>
    <s v="2-16"/>
    <d v="2010-01-08T00:00:00"/>
    <n v="2698.1"/>
    <n v="0"/>
    <n v="0"/>
    <n v="1386.95"/>
    <n v="54"/>
    <n v="25.68425925925926"/>
    <n v="1311.15"/>
    <n v="8"/>
    <n v="62"/>
    <n v="163.89375000000001"/>
    <n v="43.517741935483876"/>
    <m/>
    <m/>
    <m/>
    <n v="2"/>
    <x v="3"/>
    <x v="4"/>
    <s v="2010-2"/>
    <n v="0"/>
    <m/>
  </r>
  <r>
    <s v="2-16"/>
    <d v="2010-01-09T00:00:00"/>
    <n v="862.76"/>
    <n v="0"/>
    <n v="0"/>
    <n v="407.8"/>
    <n v="21"/>
    <n v="19.419047619047621"/>
    <n v="454.96"/>
    <n v="10"/>
    <n v="31"/>
    <n v="45.495999999999995"/>
    <n v="27.830967741935485"/>
    <m/>
    <m/>
    <m/>
    <n v="2"/>
    <x v="3"/>
    <x v="5"/>
    <s v="2010-2"/>
    <n v="0"/>
    <m/>
  </r>
  <r>
    <m/>
    <d v="2010-01-10T00:00:00"/>
    <n v="9391.4399999999987"/>
    <n v="2066.98"/>
    <n v="11458.419999999998"/>
    <m/>
    <n v="222"/>
    <n v="21.97846789451091"/>
    <n v="4749.3"/>
    <n v="56"/>
    <n v="278"/>
    <n v="81.424759920634912"/>
    <n v="33.097206344325429"/>
    <m/>
    <m/>
    <m/>
    <n v="3"/>
    <x v="3"/>
    <x v="6"/>
    <s v="2010-3"/>
    <n v="0"/>
    <m/>
  </r>
  <r>
    <s v="2-17"/>
    <d v="2010-01-11T00:00:00"/>
    <n v="405.59"/>
    <n v="0"/>
    <n v="0"/>
    <n v="283.39999999999998"/>
    <n v="25"/>
    <n v="11.335999999999999"/>
    <n v="122.19"/>
    <n v="5"/>
    <n v="30"/>
    <n v="24.437999999999999"/>
    <n v="13.519666666666666"/>
    <m/>
    <n v="6.3"/>
    <m/>
    <n v="3"/>
    <x v="3"/>
    <x v="0"/>
    <s v="2010-3"/>
    <n v="0"/>
    <m/>
  </r>
  <r>
    <s v="2-17"/>
    <d v="2010-01-12T00:00:00"/>
    <n v="1286.0999999999999"/>
    <n v="0"/>
    <n v="0"/>
    <n v="404.5"/>
    <n v="27"/>
    <n v="14.981481481481481"/>
    <n v="881.6"/>
    <n v="6"/>
    <n v="33"/>
    <n v="146.93333333333334"/>
    <n v="38.972727272727269"/>
    <m/>
    <n v="0.2"/>
    <m/>
    <n v="3"/>
    <x v="3"/>
    <x v="1"/>
    <s v="2010-3"/>
    <n v="0"/>
    <m/>
  </r>
  <r>
    <s v="2-17"/>
    <d v="2010-01-13T00:00:00"/>
    <n v="1806.21"/>
    <n v="0"/>
    <n v="0"/>
    <n v="1021.3"/>
    <n v="38"/>
    <n v="26.876315789473683"/>
    <n v="784.65"/>
    <n v="8"/>
    <n v="46"/>
    <n v="98.081249999999997"/>
    <n v="39.259782608695652"/>
    <m/>
    <m/>
    <m/>
    <n v="3"/>
    <x v="3"/>
    <x v="2"/>
    <s v="2010-3"/>
    <n v="0"/>
    <m/>
  </r>
  <r>
    <s v="2-17"/>
    <d v="2010-01-14T00:00:00"/>
    <n v="741.61"/>
    <n v="0"/>
    <n v="0"/>
    <n v="687.2"/>
    <n v="35"/>
    <n v="19.634285714285717"/>
    <n v="54.41"/>
    <n v="3"/>
    <n v="38"/>
    <n v="18.136666666666667"/>
    <n v="19.516052631578948"/>
    <m/>
    <m/>
    <m/>
    <n v="3"/>
    <x v="3"/>
    <x v="3"/>
    <s v="2010-3"/>
    <n v="0"/>
    <m/>
  </r>
  <r>
    <s v="2-17"/>
    <d v="2010-01-15T00:00:00"/>
    <n v="2182.09"/>
    <n v="0"/>
    <n v="0"/>
    <n v="1047"/>
    <n v="44"/>
    <n v="23.795454545454547"/>
    <n v="1135.0899999999999"/>
    <n v="9"/>
    <n v="53"/>
    <n v="126.12111111111111"/>
    <n v="41.171509433962264"/>
    <m/>
    <n v="0.45"/>
    <m/>
    <n v="3"/>
    <x v="3"/>
    <x v="4"/>
    <s v="2010-3"/>
    <n v="0"/>
    <m/>
  </r>
  <r>
    <s v="2-17"/>
    <d v="2010-01-16T00:00:00"/>
    <n v="686.18"/>
    <n v="0"/>
    <n v="0"/>
    <n v="483.75"/>
    <n v="24"/>
    <n v="20.15625"/>
    <n v="202.43"/>
    <n v="5"/>
    <n v="29"/>
    <n v="40.486000000000004"/>
    <n v="23.661379310344831"/>
    <m/>
    <m/>
    <m/>
    <n v="3"/>
    <x v="3"/>
    <x v="5"/>
    <s v="2010-3"/>
    <n v="0"/>
    <m/>
  </r>
  <r>
    <m/>
    <d v="2010-01-17T00:00:00"/>
    <n v="7107.78"/>
    <n v="2291.3200000000002"/>
    <n v="9399.1"/>
    <m/>
    <n v="193"/>
    <n v="19.463297921782573"/>
    <n v="3180.37"/>
    <n v="36"/>
    <n v="229"/>
    <n v="75.699393518518505"/>
    <n v="29.350186320662605"/>
    <m/>
    <m/>
    <m/>
    <n v="4"/>
    <x v="3"/>
    <x v="6"/>
    <s v="2010-4"/>
    <n v="0"/>
    <m/>
  </r>
  <r>
    <s v="2-18"/>
    <d v="2010-01-18T00:00:00"/>
    <n v="1279.5899999999999"/>
    <n v="0"/>
    <n v="0"/>
    <n v="496.6"/>
    <n v="30"/>
    <n v="16.553333333333335"/>
    <n v="783.01"/>
    <n v="7"/>
    <n v="37"/>
    <n v="111.85857142857142"/>
    <n v="34.584054054054057"/>
    <m/>
    <m/>
    <m/>
    <n v="4"/>
    <x v="3"/>
    <x v="0"/>
    <s v="2010-4"/>
    <n v="0"/>
    <m/>
  </r>
  <r>
    <s v="2-18"/>
    <d v="2010-01-19T00:00:00"/>
    <n v="883.93"/>
    <n v="0"/>
    <n v="0"/>
    <n v="833.3"/>
    <n v="41"/>
    <n v="20.324390243902439"/>
    <n v="50.63"/>
    <n v="2"/>
    <n v="43"/>
    <n v="25.315000000000001"/>
    <n v="20.556511627906975"/>
    <m/>
    <m/>
    <m/>
    <n v="4"/>
    <x v="3"/>
    <x v="1"/>
    <s v="2010-4"/>
    <n v="0"/>
    <m/>
  </r>
  <r>
    <s v="2-18"/>
    <d v="2010-01-20T00:00:00"/>
    <n v="674.29"/>
    <n v="0"/>
    <n v="0"/>
    <n v="383.95"/>
    <n v="19"/>
    <n v="20.207894736842103"/>
    <n v="290.33999999999997"/>
    <n v="8"/>
    <n v="27"/>
    <n v="36.292499999999997"/>
    <n v="24.973703703703702"/>
    <m/>
    <m/>
    <m/>
    <n v="4"/>
    <x v="3"/>
    <x v="2"/>
    <s v="2010-4"/>
    <n v="0"/>
    <m/>
  </r>
  <r>
    <s v="2-18"/>
    <d v="2010-01-21T00:00:00"/>
    <n v="1788"/>
    <n v="0"/>
    <n v="0"/>
    <n v="682.05"/>
    <n v="32"/>
    <n v="21.314062499999999"/>
    <n v="1105.95"/>
    <n v="9"/>
    <n v="41"/>
    <n v="122.88333333333334"/>
    <n v="43.609756097560975"/>
    <m/>
    <m/>
    <m/>
    <n v="4"/>
    <x v="3"/>
    <x v="3"/>
    <s v="2010-4"/>
    <n v="0"/>
    <m/>
  </r>
  <r>
    <s v="2-18"/>
    <d v="2010-01-22T00:00:00"/>
    <n v="1658"/>
    <n v="0"/>
    <n v="0"/>
    <n v="1095.3499999999999"/>
    <n v="36"/>
    <n v="30.426388888888887"/>
    <n v="562.65"/>
    <n v="10"/>
    <n v="46"/>
    <n v="56.265000000000001"/>
    <n v="36.043478260869563"/>
    <m/>
    <m/>
    <m/>
    <n v="4"/>
    <x v="3"/>
    <x v="4"/>
    <s v="2010-4"/>
    <n v="0"/>
    <m/>
  </r>
  <r>
    <s v="2-18"/>
    <d v="2010-01-23T00:00:00"/>
    <n v="1220.4000000000001"/>
    <n v="0"/>
    <n v="0"/>
    <n v="743.75"/>
    <n v="31"/>
    <n v="23.991935483870968"/>
    <n v="476.65"/>
    <n v="11"/>
    <n v="42"/>
    <n v="43.331818181818178"/>
    <n v="29.05714285714286"/>
    <m/>
    <m/>
    <m/>
    <n v="4"/>
    <x v="3"/>
    <x v="5"/>
    <s v="2010-4"/>
    <n v="0"/>
    <m/>
  </r>
  <r>
    <m/>
    <d v="2010-01-24T00:00:00"/>
    <n v="7504.2099999999991"/>
    <n v="3994.24"/>
    <n v="11498.449999999999"/>
    <m/>
    <n v="189"/>
    <n v="22.136334197806288"/>
    <n v="3269.2300000000005"/>
    <n v="47"/>
    <n v="236"/>
    <n v="65.991037157287153"/>
    <n v="31.470774433539688"/>
    <m/>
    <m/>
    <m/>
    <n v="5"/>
    <x v="3"/>
    <x v="6"/>
    <s v="2010-5"/>
    <n v="0"/>
    <m/>
  </r>
  <r>
    <s v="2-19"/>
    <d v="2010-01-25T00:00:00"/>
    <n v="1660.94"/>
    <n v="0"/>
    <n v="0"/>
    <n v="1130.3"/>
    <n v="52"/>
    <n v="21.736538461538462"/>
    <n v="530.64"/>
    <n v="9"/>
    <n v="61"/>
    <n v="58.96"/>
    <n v="27.228524590163936"/>
    <m/>
    <m/>
    <m/>
    <n v="5"/>
    <x v="3"/>
    <x v="0"/>
    <s v="2010-5"/>
    <n v="0"/>
    <m/>
  </r>
  <r>
    <s v="2-19"/>
    <d v="2010-01-26T00:00:00"/>
    <n v="0"/>
    <n v="0"/>
    <n v="0"/>
    <n v="0"/>
    <n v="0"/>
    <n v="0"/>
    <n v="0"/>
    <n v="0"/>
    <n v="0"/>
    <n v="0"/>
    <n v="0"/>
    <m/>
    <m/>
    <m/>
    <n v="5"/>
    <x v="3"/>
    <x v="1"/>
    <s v="2010-5"/>
    <n v="0"/>
    <m/>
  </r>
  <r>
    <s v="2-19"/>
    <d v="2010-01-27T00:00:00"/>
    <n v="1665.61"/>
    <n v="0"/>
    <n v="0"/>
    <n v="616.70000000000005"/>
    <n v="37"/>
    <n v="16.66756756756757"/>
    <n v="1048.9100000000001"/>
    <n v="9"/>
    <n v="46"/>
    <n v="116.54555555555557"/>
    <n v="36.208913043478262"/>
    <m/>
    <m/>
    <m/>
    <n v="5"/>
    <x v="3"/>
    <x v="2"/>
    <s v="2010-5"/>
    <n v="0"/>
    <m/>
  </r>
  <r>
    <s v="2-19"/>
    <d v="2010-01-28T00:00:00"/>
    <n v="1139.5999999999999"/>
    <n v="0"/>
    <n v="0"/>
    <n v="911.85"/>
    <n v="37"/>
    <n v="24.644594594594594"/>
    <n v="227.75"/>
    <n v="8"/>
    <n v="45"/>
    <n v="28.46875"/>
    <n v="25.324444444444442"/>
    <m/>
    <m/>
    <m/>
    <n v="5"/>
    <x v="3"/>
    <x v="3"/>
    <s v="2010-5"/>
    <n v="0"/>
    <m/>
  </r>
  <r>
    <s v="2-19"/>
    <d v="2010-01-29T00:00:00"/>
    <n v="1649.11"/>
    <n v="0"/>
    <n v="0"/>
    <n v="728.65"/>
    <n v="26"/>
    <n v="28.024999999999999"/>
    <n v="720.46"/>
    <n v="3"/>
    <n v="29"/>
    <n v="240.15333333333334"/>
    <n v="49.969310344827591"/>
    <m/>
    <m/>
    <m/>
    <n v="5"/>
    <x v="3"/>
    <x v="4"/>
    <s v="2010-5"/>
    <n v="0"/>
    <m/>
  </r>
  <r>
    <s v="2-19"/>
    <d v="2010-01-30T00:00:00"/>
    <n v="906.83"/>
    <n v="0"/>
    <n v="0"/>
    <n v="685.85"/>
    <n v="27"/>
    <n v="25.401851851851852"/>
    <n v="220.98"/>
    <n v="5"/>
    <n v="32"/>
    <n v="44.195999999999998"/>
    <n v="28.338437500000001"/>
    <m/>
    <m/>
    <m/>
    <n v="5"/>
    <x v="3"/>
    <x v="5"/>
    <s v="2010-5"/>
    <n v="0"/>
    <m/>
  </r>
  <r>
    <m/>
    <d v="2010-01-31T00:00:00"/>
    <n v="7022.0899999999992"/>
    <n v="5135.2299999999996"/>
    <n v="12157.32"/>
    <m/>
    <n v="179"/>
    <n v="19.412592079258747"/>
    <n v="2748.7400000000002"/>
    <n v="34"/>
    <n v="213"/>
    <n v="81.387273148148154"/>
    <n v="27.844938320485706"/>
    <m/>
    <m/>
    <m/>
    <n v="6"/>
    <x v="3"/>
    <x v="6"/>
    <s v="2010-6"/>
    <n v="0"/>
    <m/>
  </r>
  <r>
    <s v="2-20"/>
    <d v="2010-02-01T00:00:00"/>
    <n v="810.42"/>
    <n v="0"/>
    <n v="0"/>
    <n v="605.79999999999995"/>
    <n v="38"/>
    <n v="15.942105263157893"/>
    <n v="204.62"/>
    <n v="4"/>
    <n v="42"/>
    <n v="51.155000000000001"/>
    <n v="19.295714285714286"/>
    <m/>
    <m/>
    <m/>
    <n v="6"/>
    <x v="3"/>
    <x v="0"/>
    <s v="2010-6"/>
    <n v="0"/>
    <m/>
  </r>
  <r>
    <s v="2-20"/>
    <d v="2010-02-02T00:00:00"/>
    <n v="1457.24"/>
    <n v="0"/>
    <n v="0"/>
    <n v="387.35"/>
    <n v="29"/>
    <n v="13.356896551724139"/>
    <n v="1069.9000000000001"/>
    <n v="13"/>
    <n v="42"/>
    <n v="82.300000000000011"/>
    <n v="34.696428571428569"/>
    <m/>
    <m/>
    <m/>
    <n v="6"/>
    <x v="3"/>
    <x v="1"/>
    <s v="2010-6"/>
    <n v="0"/>
    <m/>
  </r>
  <r>
    <s v="2-20"/>
    <d v="2010-02-03T00:00:00"/>
    <n v="1195.82"/>
    <n v="0"/>
    <n v="0"/>
    <n v="1101.9000000000001"/>
    <n v="47"/>
    <n v="23.444680851063833"/>
    <n v="93.92"/>
    <n v="5"/>
    <n v="52"/>
    <n v="18.783999999999999"/>
    <n v="22.996538461538464"/>
    <s v="minus Mulgowie Hall Nov Dec Jan 370 amd GHB 611."/>
    <m/>
    <m/>
    <n v="6"/>
    <x v="3"/>
    <x v="2"/>
    <s v="2010-6"/>
    <n v="0"/>
    <m/>
  </r>
  <r>
    <s v="2-20"/>
    <d v="2010-02-04T00:00:00"/>
    <n v="815.89"/>
    <n v="0"/>
    <n v="0"/>
    <n v="627.35"/>
    <n v="34"/>
    <n v="18.451470588235296"/>
    <n v="188.54"/>
    <n v="6"/>
    <n v="40"/>
    <n v="31.423333333333332"/>
    <n v="20.39725"/>
    <m/>
    <m/>
    <m/>
    <n v="6"/>
    <x v="3"/>
    <x v="3"/>
    <s v="2010-6"/>
    <n v="0"/>
    <m/>
  </r>
  <r>
    <s v="2-20"/>
    <d v="2010-02-05T00:00:00"/>
    <n v="1832.29"/>
    <n v="0"/>
    <n v="0"/>
    <n v="1382.1"/>
    <n v="53"/>
    <n v="26.077358490566034"/>
    <n v="450.19"/>
    <n v="8"/>
    <n v="61"/>
    <n v="56.27375"/>
    <n v="30.037540983606558"/>
    <m/>
    <m/>
    <m/>
    <n v="6"/>
    <x v="3"/>
    <x v="4"/>
    <s v="2010-6"/>
    <n v="0"/>
    <m/>
  </r>
  <r>
    <s v="2-20"/>
    <d v="2010-02-06T00:00:00"/>
    <n v="1057.03"/>
    <n v="0"/>
    <n v="0"/>
    <n v="964.45"/>
    <n v="31"/>
    <n v="31.111290322580647"/>
    <n v="92.58"/>
    <n v="3"/>
    <n v="34"/>
    <n v="30.86"/>
    <n v="31.089117647058824"/>
    <m/>
    <m/>
    <m/>
    <n v="6"/>
    <x v="3"/>
    <x v="5"/>
    <s v="2010-6"/>
    <n v="0"/>
    <m/>
  </r>
  <r>
    <m/>
    <d v="2010-02-07T00:00:00"/>
    <n v="7168.69"/>
    <n v="3359.96"/>
    <n v="10528.65"/>
    <m/>
    <n v="232"/>
    <n v="21.39730034455464"/>
    <n v="2099.75"/>
    <n v="39"/>
    <n v="271"/>
    <n v="45.132680555555559"/>
    <n v="26.418764991557783"/>
    <m/>
    <m/>
    <m/>
    <n v="7"/>
    <x v="3"/>
    <x v="6"/>
    <s v="2010-7"/>
    <n v="0"/>
    <m/>
  </r>
  <r>
    <s v="2-21"/>
    <d v="2010-02-08T00:00:00"/>
    <n v="593.52"/>
    <n v="0"/>
    <n v="0"/>
    <n v="422.35"/>
    <n v="25"/>
    <n v="16.894000000000002"/>
    <n v="171.17"/>
    <n v="6"/>
    <n v="31"/>
    <n v="28.528333333333332"/>
    <n v="19.145806451612902"/>
    <m/>
    <m/>
    <m/>
    <n v="7"/>
    <x v="3"/>
    <x v="0"/>
    <s v="2010-7"/>
    <n v="0"/>
    <m/>
  </r>
  <r>
    <s v="2-21"/>
    <d v="2010-02-09T00:00:00"/>
    <n v="730.15"/>
    <n v="0"/>
    <n v="0"/>
    <n v="730.15"/>
    <n v="35"/>
    <n v="20.861428571428572"/>
    <n v="0"/>
    <n v="0"/>
    <n v="35"/>
    <n v="0"/>
    <n v="20.861428571428572"/>
    <m/>
    <m/>
    <m/>
    <n v="7"/>
    <x v="3"/>
    <x v="1"/>
    <s v="2010-7"/>
    <n v="0"/>
    <m/>
  </r>
  <r>
    <s v="2-21"/>
    <d v="2010-02-10T00:00:00"/>
    <n v="1460.92"/>
    <n v="0"/>
    <n v="0"/>
    <n v="598.45000000000005"/>
    <n v="25"/>
    <n v="23.938000000000002"/>
    <n v="862.47"/>
    <n v="3"/>
    <n v="28"/>
    <n v="287.49"/>
    <n v="52.175714285714285"/>
    <m/>
    <m/>
    <m/>
    <n v="7"/>
    <x v="3"/>
    <x v="2"/>
    <s v="2010-7"/>
    <n v="0"/>
    <m/>
  </r>
  <r>
    <s v="2-21"/>
    <d v="2010-02-11T00:00:00"/>
    <n v="1387.52"/>
    <n v="0"/>
    <n v="0"/>
    <n v="1120.05"/>
    <n v="43"/>
    <n v="26.04767441860465"/>
    <n v="267.47000000000003"/>
    <n v="7"/>
    <n v="50"/>
    <n v="38.21"/>
    <n v="27.750399999999999"/>
    <m/>
    <m/>
    <m/>
    <n v="7"/>
    <x v="3"/>
    <x v="3"/>
    <s v="2010-7"/>
    <n v="0"/>
    <m/>
  </r>
  <r>
    <s v="2-21"/>
    <d v="2010-02-12T00:00:00"/>
    <n v="2304.88"/>
    <n v="0"/>
    <n v="0"/>
    <n v="967.3"/>
    <n v="40"/>
    <n v="24.182499999999997"/>
    <n v="1337.58"/>
    <n v="9"/>
    <n v="49"/>
    <n v="148.62"/>
    <n v="47.038367346938777"/>
    <m/>
    <m/>
    <m/>
    <n v="7"/>
    <x v="3"/>
    <x v="4"/>
    <s v="2010-7"/>
    <n v="0"/>
    <m/>
  </r>
  <r>
    <s v="2-21"/>
    <d v="2010-02-13T00:00:00"/>
    <n v="911.39"/>
    <n v="0"/>
    <n v="0"/>
    <n v="590.04"/>
    <n v="27"/>
    <n v="21.853333333333332"/>
    <n v="320.99"/>
    <n v="7"/>
    <n v="34"/>
    <n v="45.855714285714285"/>
    <n v="26.794999999999998"/>
    <m/>
    <m/>
    <m/>
    <n v="7"/>
    <x v="3"/>
    <x v="5"/>
    <s v="2010-7"/>
    <n v="0"/>
    <m/>
  </r>
  <r>
    <m/>
    <d v="2010-02-14T00:00:00"/>
    <n v="7388.380000000001"/>
    <n v="3870.59"/>
    <n v="11258.970000000001"/>
    <m/>
    <n v="195"/>
    <n v="22.296156053894425"/>
    <n v="2959.6800000000003"/>
    <n v="32"/>
    <n v="227"/>
    <n v="91.450674603174605"/>
    <n v="32.29445277594909"/>
    <m/>
    <m/>
    <m/>
    <n v="8"/>
    <x v="3"/>
    <x v="6"/>
    <s v="2010-8"/>
    <n v="0"/>
    <m/>
  </r>
  <r>
    <s v="2-22"/>
    <d v="2010-02-15T00:00:00"/>
    <n v="709.46"/>
    <n v="0"/>
    <n v="0"/>
    <n v="274.95"/>
    <n v="23"/>
    <n v="11.954347826086956"/>
    <n v="434.51"/>
    <n v="9"/>
    <n v="32"/>
    <n v="48.278888888888886"/>
    <n v="22.170625000000001"/>
    <m/>
    <m/>
    <m/>
    <n v="8"/>
    <x v="3"/>
    <x v="0"/>
    <s v="2010-8"/>
    <n v="0"/>
    <m/>
  </r>
  <r>
    <s v="2-22"/>
    <d v="2010-02-16T00:00:00"/>
    <n v="559.13"/>
    <n v="0"/>
    <n v="0"/>
    <n v="544.70000000000005"/>
    <n v="34"/>
    <n v="16.02058823529412"/>
    <n v="14.43"/>
    <n v="1"/>
    <n v="35"/>
    <n v="14.43"/>
    <n v="15.975142857142856"/>
    <m/>
    <m/>
    <m/>
    <n v="8"/>
    <x v="3"/>
    <x v="1"/>
    <s v="2010-8"/>
    <n v="0"/>
    <m/>
  </r>
  <r>
    <s v="2-22"/>
    <d v="2010-02-17T00:00:00"/>
    <n v="1431.77"/>
    <n v="0"/>
    <n v="0"/>
    <n v="802.3"/>
    <n v="35"/>
    <n v="22.92285714285714"/>
    <n v="629.47"/>
    <n v="7"/>
    <n v="42"/>
    <n v="89.924285714285716"/>
    <n v="34.089761904761907"/>
    <m/>
    <m/>
    <m/>
    <n v="8"/>
    <x v="3"/>
    <x v="2"/>
    <s v="2010-8"/>
    <n v="0"/>
    <m/>
  </r>
  <r>
    <s v="2-22"/>
    <d v="2010-02-18T00:00:00"/>
    <n v="2016.09"/>
    <n v="0"/>
    <n v="0"/>
    <n v="1088"/>
    <n v="37"/>
    <n v="29.405405405405407"/>
    <n v="928.09"/>
    <n v="16"/>
    <n v="53"/>
    <n v="58.005625000000002"/>
    <n v="38.039433962264155"/>
    <m/>
    <m/>
    <m/>
    <n v="8"/>
    <x v="3"/>
    <x v="3"/>
    <s v="2010-8"/>
    <n v="0"/>
    <m/>
  </r>
  <r>
    <s v="2-22"/>
    <d v="2010-02-19T00:00:00"/>
    <n v="3097.11"/>
    <n v="0"/>
    <n v="0"/>
    <n v="925.4"/>
    <n v="39"/>
    <n v="23.728205128205129"/>
    <n v="2171.71"/>
    <n v="11"/>
    <n v="50"/>
    <n v="197.42818181818183"/>
    <n v="61.9422"/>
    <m/>
    <m/>
    <m/>
    <n v="8"/>
    <x v="3"/>
    <x v="4"/>
    <s v="2010-8"/>
    <n v="0"/>
    <m/>
  </r>
  <r>
    <s v="2-22"/>
    <d v="2010-02-20T00:00:00"/>
    <n v="548.54"/>
    <n v="0"/>
    <n v="0"/>
    <n v="277.89999999999998"/>
    <n v="16"/>
    <n v="17.368749999999999"/>
    <n v="250.64"/>
    <n v="4"/>
    <n v="20"/>
    <n v="62.66"/>
    <n v="26.427"/>
    <m/>
    <m/>
    <m/>
    <n v="8"/>
    <x v="3"/>
    <x v="5"/>
    <s v="2010-8"/>
    <n v="0"/>
    <m/>
  </r>
  <r>
    <m/>
    <d v="2010-02-21T00:00:00"/>
    <n v="8362.0999999999985"/>
    <n v="3599.09"/>
    <n v="11961.189999999999"/>
    <m/>
    <n v="184"/>
    <n v="20.233358956308123"/>
    <n v="4428.8500000000004"/>
    <n v="48"/>
    <n v="232"/>
    <n v="78.454496903559402"/>
    <n v="33.10736062069482"/>
    <m/>
    <m/>
    <m/>
    <n v="9"/>
    <x v="3"/>
    <x v="6"/>
    <s v="2010-9"/>
    <n v="0"/>
    <m/>
  </r>
  <r>
    <s v="2-23"/>
    <d v="2010-02-22T00:00:00"/>
    <n v="507.04"/>
    <n v="0"/>
    <n v="0"/>
    <n v="431.45"/>
    <n v="26"/>
    <n v="16.594230769230769"/>
    <n v="75.59"/>
    <n v="3"/>
    <n v="29"/>
    <n v="25.196666666666669"/>
    <n v="17.484137931034482"/>
    <m/>
    <m/>
    <m/>
    <n v="9"/>
    <x v="3"/>
    <x v="0"/>
    <s v="2010-9"/>
    <n v="0"/>
    <m/>
  </r>
  <r>
    <s v="2-23"/>
    <d v="2010-02-23T00:00:00"/>
    <n v="948"/>
    <n v="0"/>
    <n v="0"/>
    <n v="731.65"/>
    <n v="29"/>
    <n v="25.229310344827585"/>
    <n v="216.35"/>
    <n v="6"/>
    <n v="35"/>
    <n v="36.05833333333333"/>
    <n v="27.085714285714285"/>
    <m/>
    <m/>
    <m/>
    <n v="9"/>
    <x v="3"/>
    <x v="1"/>
    <s v="2010-9"/>
    <n v="0"/>
    <m/>
  </r>
  <r>
    <s v="2-23"/>
    <d v="2010-02-24T00:00:00"/>
    <n v="1624.83"/>
    <n v="0"/>
    <n v="0"/>
    <n v="873.85"/>
    <n v="33"/>
    <n v="26.48030303030303"/>
    <n v="750.98"/>
    <n v="8"/>
    <n v="41"/>
    <n v="93.872500000000002"/>
    <n v="39.629999999999995"/>
    <m/>
    <m/>
    <m/>
    <n v="9"/>
    <x v="3"/>
    <x v="2"/>
    <s v="2010-9"/>
    <n v="0"/>
    <m/>
  </r>
  <r>
    <s v="2-23"/>
    <d v="2010-02-25T00:00:00"/>
    <n v="615.02"/>
    <n v="0"/>
    <n v="0"/>
    <n v="537.9"/>
    <n v="35"/>
    <n v="15.368571428571428"/>
    <n v="77.12"/>
    <n v="3"/>
    <n v="38"/>
    <n v="25.706666666666667"/>
    <n v="16.184736842105263"/>
    <m/>
    <m/>
    <m/>
    <n v="9"/>
    <x v="3"/>
    <x v="3"/>
    <s v="2010-9"/>
    <n v="0"/>
    <m/>
  </r>
  <r>
    <s v="2-23"/>
    <d v="2010-02-26T00:00:00"/>
    <n v="1673.83"/>
    <n v="0"/>
    <n v="0"/>
    <n v="749.1"/>
    <n v="38"/>
    <n v="19.713157894736842"/>
    <n v="924.73"/>
    <n v="13"/>
    <n v="51"/>
    <n v="71.133076923076928"/>
    <n v="32.820196078431373"/>
    <m/>
    <m/>
    <m/>
    <n v="9"/>
    <x v="3"/>
    <x v="4"/>
    <s v="2010-9"/>
    <n v="0"/>
    <m/>
  </r>
  <r>
    <s v="2-23"/>
    <d v="2010-02-27T00:00:00"/>
    <n v="2195.08"/>
    <n v="0"/>
    <n v="0"/>
    <n v="693.65"/>
    <n v="31"/>
    <n v="22.375806451612902"/>
    <n v="1501.43"/>
    <n v="10"/>
    <n v="41"/>
    <n v="150.143"/>
    <n v="53.538536585365854"/>
    <m/>
    <m/>
    <m/>
    <n v="9"/>
    <x v="3"/>
    <x v="5"/>
    <s v="2010-9"/>
    <n v="0"/>
    <m/>
  </r>
  <r>
    <m/>
    <d v="2010-02-28T00:00:00"/>
    <n v="7563.7999999999993"/>
    <n v="2624.94"/>
    <n v="10188.74"/>
    <m/>
    <n v="192"/>
    <n v="20.960229986547095"/>
    <n v="3546.2"/>
    <n v="43"/>
    <n v="235"/>
    <n v="67.018373931623941"/>
    <n v="31.123886953775209"/>
    <m/>
    <m/>
    <m/>
    <n v="10"/>
    <x v="3"/>
    <x v="6"/>
    <s v="2010-10"/>
    <n v="0"/>
    <m/>
  </r>
  <r>
    <s v="2-24"/>
    <d v="2010-03-01T00:00:00"/>
    <n v="480.12"/>
    <n v="0"/>
    <n v="0"/>
    <n v="368.52"/>
    <n v="26"/>
    <n v="14.173846153846153"/>
    <n v="111.6"/>
    <n v="4"/>
    <n v="30"/>
    <n v="27.9"/>
    <n v="16.004000000000001"/>
    <m/>
    <m/>
    <m/>
    <n v="10"/>
    <x v="3"/>
    <x v="0"/>
    <s v="2010-10"/>
    <n v="0"/>
    <m/>
  </r>
  <r>
    <s v="2-24"/>
    <d v="2010-03-02T00:00:00"/>
    <n v="1287.26"/>
    <n v="0"/>
    <n v="0"/>
    <n v="715.35"/>
    <n v="32"/>
    <n v="22.354687500000001"/>
    <n v="571.91"/>
    <n v="4"/>
    <n v="36"/>
    <n v="142.97749999999999"/>
    <n v="35.757222222222225"/>
    <m/>
    <m/>
    <m/>
    <n v="10"/>
    <x v="3"/>
    <x v="1"/>
    <s v="2010-10"/>
    <n v="0"/>
    <m/>
  </r>
  <r>
    <s v="2-24"/>
    <d v="2010-03-03T00:00:00"/>
    <n v="814.61"/>
    <n v="0"/>
    <n v="0"/>
    <n v="641.45000000000005"/>
    <n v="31"/>
    <n v="20.691935483870971"/>
    <n v="173.16"/>
    <n v="6"/>
    <n v="37"/>
    <n v="28.86"/>
    <n v="22.016486486486485"/>
    <m/>
    <m/>
    <m/>
    <n v="10"/>
    <x v="3"/>
    <x v="2"/>
    <s v="2010-10"/>
    <n v="0"/>
    <m/>
  </r>
  <r>
    <s v="2-24"/>
    <d v="2010-03-04T00:00:00"/>
    <n v="1141.94"/>
    <n v="0"/>
    <n v="0"/>
    <n v="903.6"/>
    <n v="41"/>
    <n v="22.039024390243902"/>
    <n v="238.34"/>
    <n v="5"/>
    <n v="46"/>
    <n v="47.667999999999999"/>
    <n v="24.824782608695653"/>
    <m/>
    <m/>
    <m/>
    <n v="10"/>
    <x v="3"/>
    <x v="3"/>
    <s v="2010-10"/>
    <n v="0"/>
    <m/>
  </r>
  <r>
    <s v="2-24"/>
    <d v="2010-03-05T00:00:00"/>
    <n v="1725.65"/>
    <n v="0"/>
    <n v="0"/>
    <n v="794.75"/>
    <n v="33"/>
    <n v="24.083333333333332"/>
    <n v="930.9"/>
    <n v="10"/>
    <n v="43"/>
    <n v="93.09"/>
    <n v="40.131395348837209"/>
    <m/>
    <m/>
    <m/>
    <n v="10"/>
    <x v="3"/>
    <x v="4"/>
    <s v="2010-10"/>
    <n v="0"/>
    <m/>
  </r>
  <r>
    <s v="2-24"/>
    <d v="2010-03-06T00:00:00"/>
    <n v="1108.21"/>
    <n v="0"/>
    <n v="0"/>
    <n v="657.7"/>
    <n v="20"/>
    <n v="32.885000000000005"/>
    <n v="450.51"/>
    <n v="9"/>
    <n v="29"/>
    <n v="50.056666666666665"/>
    <n v="38.214137931034486"/>
    <m/>
    <m/>
    <m/>
    <n v="10"/>
    <x v="3"/>
    <x v="5"/>
    <s v="2010-10"/>
    <n v="0"/>
    <m/>
  </r>
  <r>
    <m/>
    <d v="2010-03-07T00:00:00"/>
    <n v="6557.79"/>
    <n v="3422.85"/>
    <n v="9980.64"/>
    <m/>
    <n v="183"/>
    <n v="22.704637810215729"/>
    <n v="2476.42"/>
    <n v="38"/>
    <n v="221"/>
    <n v="65.092027777777773"/>
    <n v="29.491337432879345"/>
    <m/>
    <m/>
    <m/>
    <n v="11"/>
    <x v="3"/>
    <x v="6"/>
    <s v="2010-11"/>
    <n v="0"/>
    <m/>
  </r>
  <r>
    <s v="2-25"/>
    <d v="2010-03-08T00:00:00"/>
    <n v="569.20000000000005"/>
    <n v="0"/>
    <n v="0"/>
    <n v="402.95"/>
    <n v="30"/>
    <n v="13.431666666666667"/>
    <n v="166.25"/>
    <n v="8"/>
    <n v="38"/>
    <n v="20.78125"/>
    <n v="14.978947368421053"/>
    <m/>
    <n v="-3"/>
    <m/>
    <n v="11"/>
    <x v="3"/>
    <x v="0"/>
    <s v="2010-11"/>
    <n v="0"/>
    <m/>
  </r>
  <r>
    <s v="2-25"/>
    <d v="2010-03-09T00:00:00"/>
    <n v="749.98"/>
    <n v="0"/>
    <n v="0"/>
    <n v="548.70000000000005"/>
    <n v="36"/>
    <n v="15.241666666666667"/>
    <n v="201.28"/>
    <n v="6"/>
    <n v="42"/>
    <n v="33.546666666666667"/>
    <n v="17.856666666666666"/>
    <m/>
    <n v="2.1"/>
    <m/>
    <n v="11"/>
    <x v="3"/>
    <x v="1"/>
    <s v="2010-11"/>
    <n v="0"/>
    <m/>
  </r>
  <r>
    <s v="2-25"/>
    <d v="2010-03-10T00:00:00"/>
    <n v="728.47"/>
    <n v="0"/>
    <n v="0"/>
    <n v="544.04999999999995"/>
    <n v="34"/>
    <n v="16.001470588235293"/>
    <n v="184.42"/>
    <n v="6"/>
    <n v="40"/>
    <n v="30.736666666666665"/>
    <n v="18.211749999999999"/>
    <m/>
    <m/>
    <m/>
    <n v="11"/>
    <x v="3"/>
    <x v="2"/>
    <s v="2010-11"/>
    <n v="0"/>
    <m/>
  </r>
  <r>
    <s v="2-25"/>
    <d v="2010-03-11T00:00:00"/>
    <n v="977.85"/>
    <n v="0"/>
    <n v="0"/>
    <n v="590.6"/>
    <n v="33"/>
    <n v="17.896969696969698"/>
    <n v="387.25"/>
    <n v="4"/>
    <n v="37"/>
    <n v="96.8125"/>
    <n v="26.42837837837838"/>
    <m/>
    <m/>
    <m/>
    <n v="11"/>
    <x v="3"/>
    <x v="3"/>
    <s v="2010-11"/>
    <n v="0"/>
    <m/>
  </r>
  <r>
    <s v="2-25"/>
    <d v="2010-03-12T00:00:00"/>
    <n v="2175.11"/>
    <n v="0"/>
    <n v="0"/>
    <n v="957.9"/>
    <n v="38"/>
    <n v="25.207894736842103"/>
    <n v="1217.21"/>
    <n v="11"/>
    <n v="49"/>
    <n v="110.65545454545455"/>
    <n v="44.39"/>
    <m/>
    <m/>
    <m/>
    <n v="11"/>
    <x v="3"/>
    <x v="4"/>
    <s v="2010-11"/>
    <n v="0"/>
    <m/>
  </r>
  <r>
    <s v="2-25"/>
    <d v="2010-03-13T00:00:00"/>
    <n v="904.71"/>
    <n v="0"/>
    <n v="0"/>
    <n v="437"/>
    <n v="23"/>
    <n v="19"/>
    <n v="467.71"/>
    <n v="11"/>
    <n v="34"/>
    <n v="42.519090909090906"/>
    <n v="26.609117647058824"/>
    <m/>
    <m/>
    <m/>
    <n v="11"/>
    <x v="3"/>
    <x v="5"/>
    <s v="2010-11"/>
    <n v="0"/>
    <m/>
  </r>
  <r>
    <m/>
    <d v="2010-03-14T00:00:00"/>
    <n v="6105.3200000000006"/>
    <n v="3572.81"/>
    <n v="9678.130000000001"/>
    <m/>
    <n v="194"/>
    <n v="17.796611392563403"/>
    <n v="2624.12"/>
    <n v="46"/>
    <n v="240"/>
    <n v="55.841938131313128"/>
    <n v="24.745810010087485"/>
    <m/>
    <m/>
    <m/>
    <n v="12"/>
    <x v="3"/>
    <x v="6"/>
    <s v="2010-12"/>
    <n v="0"/>
    <m/>
  </r>
  <r>
    <s v="2-26"/>
    <d v="2010-03-15T00:00:00"/>
    <n v="572.75"/>
    <n v="0"/>
    <n v="0"/>
    <n v="298.7"/>
    <n v="22"/>
    <n v="13.577272727272726"/>
    <n v="274.05"/>
    <n v="6"/>
    <n v="28"/>
    <n v="45.675000000000004"/>
    <n v="20.455357142857142"/>
    <m/>
    <m/>
    <m/>
    <n v="12"/>
    <x v="3"/>
    <x v="0"/>
    <s v="2010-12"/>
    <n v="0"/>
    <m/>
  </r>
  <r>
    <s v="2-26"/>
    <d v="2010-03-16T00:00:00"/>
    <n v="1269.4000000000001"/>
    <n v="0"/>
    <n v="0"/>
    <n v="663.55"/>
    <n v="35"/>
    <n v="18.958571428571428"/>
    <n v="604.85"/>
    <n v="9"/>
    <n v="44"/>
    <n v="67.205555555555563"/>
    <n v="28.827272727272728"/>
    <m/>
    <m/>
    <m/>
    <n v="12"/>
    <x v="3"/>
    <x v="1"/>
    <s v="2010-12"/>
    <n v="0"/>
    <m/>
  </r>
  <r>
    <s v="2-26"/>
    <d v="2010-03-17T00:00:00"/>
    <n v="766.25"/>
    <n v="0"/>
    <n v="0"/>
    <n v="696.25"/>
    <n v="24"/>
    <n v="29.010416666666668"/>
    <n v="69.67"/>
    <n v="2"/>
    <n v="26"/>
    <n v="34.835000000000001"/>
    <n v="29.458461538461538"/>
    <m/>
    <m/>
    <m/>
    <n v="12"/>
    <x v="3"/>
    <x v="2"/>
    <s v="2010-12"/>
    <n v="0"/>
    <m/>
  </r>
  <r>
    <s v="2-26"/>
    <d v="2010-03-18T00:00:00"/>
    <n v="933.3"/>
    <n v="0"/>
    <n v="0"/>
    <n v="796.45"/>
    <n v="38"/>
    <n v="20.95921052631579"/>
    <n v="136.85"/>
    <n v="4"/>
    <n v="42"/>
    <n v="34.212499999999999"/>
    <n v="22.221428571428572"/>
    <m/>
    <m/>
    <m/>
    <n v="12"/>
    <x v="3"/>
    <x v="3"/>
    <s v="2010-12"/>
    <n v="0"/>
    <m/>
  </r>
  <r>
    <s v="2-26"/>
    <d v="2010-03-19T00:00:00"/>
    <n v="2909.17"/>
    <n v="0"/>
    <n v="0"/>
    <n v="1077"/>
    <n v="53"/>
    <n v="20.320754716981131"/>
    <n v="1832.17"/>
    <n v="15"/>
    <n v="68"/>
    <n v="122.14466666666667"/>
    <n v="42.781911764705882"/>
    <m/>
    <m/>
    <m/>
    <n v="12"/>
    <x v="3"/>
    <x v="4"/>
    <s v="2010-12"/>
    <n v="0"/>
    <m/>
  </r>
  <r>
    <s v="2-26"/>
    <d v="2010-03-20T00:00:00"/>
    <n v="607.01"/>
    <n v="0"/>
    <n v="0"/>
    <n v="423.7"/>
    <n v="19"/>
    <n v="22.3"/>
    <n v="183.31"/>
    <n v="4"/>
    <n v="23"/>
    <n v="45.827500000000001"/>
    <n v="26.391739130434782"/>
    <m/>
    <m/>
    <m/>
    <n v="12"/>
    <x v="3"/>
    <x v="5"/>
    <s v="2010-12"/>
    <n v="0"/>
    <m/>
  </r>
  <r>
    <m/>
    <d v="2010-03-21T00:00:00"/>
    <n v="7057.88"/>
    <n v="4821.9399999999996"/>
    <n v="11879.82"/>
    <m/>
    <n v="191"/>
    <n v="20.854371010967956"/>
    <n v="3100.9"/>
    <n v="40"/>
    <n v="231"/>
    <n v="58.316703703703702"/>
    <n v="28.356028479193441"/>
    <m/>
    <m/>
    <m/>
    <n v="13"/>
    <x v="3"/>
    <x v="6"/>
    <s v="2010-13"/>
    <n v="0"/>
    <m/>
  </r>
  <r>
    <s v="2-27"/>
    <d v="2010-03-22T00:00:00"/>
    <n v="710.58"/>
    <n v="0"/>
    <n v="0"/>
    <n v="427.5"/>
    <n v="26"/>
    <n v="16.442307692307693"/>
    <n v="283.10000000000002"/>
    <n v="6"/>
    <n v="32"/>
    <n v="47.183333333333337"/>
    <n v="22.206250000000001"/>
    <m/>
    <m/>
    <m/>
    <n v="13"/>
    <x v="3"/>
    <x v="0"/>
    <s v="2010-13"/>
    <n v="0"/>
    <m/>
  </r>
  <r>
    <s v="2-27"/>
    <d v="2010-03-23T00:00:00"/>
    <n v="1495.83"/>
    <n v="0"/>
    <n v="0"/>
    <n v="1000.25"/>
    <n v="38"/>
    <n v="26.32236842105263"/>
    <n v="495.58"/>
    <n v="7"/>
    <n v="45"/>
    <n v="70.797142857142859"/>
    <n v="33.240666666666662"/>
    <m/>
    <m/>
    <m/>
    <n v="13"/>
    <x v="3"/>
    <x v="1"/>
    <s v="2010-13"/>
    <n v="0"/>
    <m/>
  </r>
  <r>
    <s v="2-27"/>
    <d v="2010-03-24T00:00:00"/>
    <n v="553.70000000000005"/>
    <n v="0"/>
    <n v="0"/>
    <n v="524.6"/>
    <n v="27"/>
    <n v="19.42962962962963"/>
    <n v="28.9"/>
    <n v="2"/>
    <n v="29"/>
    <n v="14.45"/>
    <n v="19.086206896551722"/>
    <m/>
    <m/>
    <m/>
    <n v="13"/>
    <x v="3"/>
    <x v="2"/>
    <s v="2010-13"/>
    <n v="0"/>
    <m/>
  </r>
  <r>
    <s v="2-27"/>
    <d v="2010-03-25T00:00:00"/>
    <n v="798"/>
    <n v="0"/>
    <n v="0"/>
    <n v="495.55"/>
    <n v="32"/>
    <n v="15.4859375"/>
    <n v="302.45"/>
    <n v="7"/>
    <n v="39"/>
    <n v="43.207142857142856"/>
    <n v="20.46153846153846"/>
    <m/>
    <m/>
    <m/>
    <n v="13"/>
    <x v="3"/>
    <x v="3"/>
    <s v="2010-13"/>
    <n v="0"/>
    <m/>
  </r>
  <r>
    <s v="2-27"/>
    <d v="2010-03-26T00:00:00"/>
    <n v="2821.25"/>
    <n v="0"/>
    <n v="0"/>
    <n v="1047.9000000000001"/>
    <n v="53"/>
    <n v="19.771698113207549"/>
    <n v="1773.35"/>
    <n v="10"/>
    <n v="63"/>
    <n v="177.33499999999998"/>
    <n v="44.781746031746032"/>
    <m/>
    <m/>
    <m/>
    <n v="13"/>
    <x v="3"/>
    <x v="4"/>
    <s v="2010-13"/>
    <n v="0"/>
    <m/>
  </r>
  <r>
    <s v="2-27"/>
    <d v="2010-03-27T00:00:00"/>
    <n v="1541.73"/>
    <n v="0"/>
    <n v="0"/>
    <n v="955.65"/>
    <n v="31"/>
    <n v="30.82741935483871"/>
    <n v="586.08000000000004"/>
    <n v="9"/>
    <n v="40"/>
    <n v="65.12"/>
    <n v="38.54325"/>
    <m/>
    <m/>
    <m/>
    <n v="13"/>
    <x v="3"/>
    <x v="5"/>
    <s v="2010-13"/>
    <n v="0"/>
    <m/>
  </r>
  <r>
    <m/>
    <d v="2010-03-28T00:00:00"/>
    <n v="7921.09"/>
    <n v="3795.94"/>
    <n v="11717.03"/>
    <m/>
    <n v="207"/>
    <n v="21.379893451839369"/>
    <n v="3469.46"/>
    <n v="41"/>
    <n v="248"/>
    <n v="69.682103174603171"/>
    <n v="29.719943009417147"/>
    <m/>
    <m/>
    <m/>
    <n v="14"/>
    <x v="3"/>
    <x v="6"/>
    <s v="2010-14"/>
    <n v="0"/>
    <m/>
  </r>
  <r>
    <s v="2-28"/>
    <d v="2010-03-29T00:00:00"/>
    <n v="397.58"/>
    <n v="0"/>
    <n v="0"/>
    <n v="262.3"/>
    <n v="22"/>
    <n v="11.922727272727274"/>
    <n v="135.26"/>
    <n v="4"/>
    <n v="26"/>
    <n v="33.814999999999998"/>
    <n v="15.29076923076923"/>
    <m/>
    <m/>
    <m/>
    <n v="14"/>
    <x v="3"/>
    <x v="0"/>
    <s v="2010-14"/>
    <n v="0"/>
    <m/>
  </r>
  <r>
    <s v="2-28"/>
    <d v="2010-03-30T00:00:00"/>
    <n v="963.12"/>
    <n v="0"/>
    <n v="0"/>
    <n v="390.25"/>
    <n v="26"/>
    <n v="15.009615384615385"/>
    <n v="572.87"/>
    <n v="11"/>
    <n v="37"/>
    <n v="52.079090909090908"/>
    <n v="26.030270270270272"/>
    <m/>
    <m/>
    <m/>
    <n v="14"/>
    <x v="3"/>
    <x v="1"/>
    <s v="2010-14"/>
    <n v="0"/>
    <m/>
  </r>
  <r>
    <s v="2-28"/>
    <d v="2010-03-31T00:00:00"/>
    <n v="1393.48"/>
    <n v="0"/>
    <n v="0"/>
    <n v="935.2"/>
    <n v="42"/>
    <n v="22.266666666666669"/>
    <n v="458.28"/>
    <n v="7"/>
    <n v="49"/>
    <n v="65.468571428571423"/>
    <n v="28.438367346938776"/>
    <m/>
    <m/>
    <m/>
    <n v="14"/>
    <x v="3"/>
    <x v="2"/>
    <s v="2010-14"/>
    <n v="0"/>
    <m/>
  </r>
  <r>
    <s v="2-28"/>
    <d v="2010-04-01T00:00:00"/>
    <n v="5091.26"/>
    <n v="0"/>
    <n v="0"/>
    <n v="1985.2"/>
    <n v="84"/>
    <n v="23.633333333333333"/>
    <n v="3106.06"/>
    <n v="28"/>
    <n v="112"/>
    <n v="110.93071428571429"/>
    <n v="45.457678571428573"/>
    <m/>
    <m/>
    <m/>
    <n v="14"/>
    <x v="3"/>
    <x v="3"/>
    <s v="2010-14"/>
    <n v="0"/>
    <m/>
  </r>
  <r>
    <s v="2-28"/>
    <d v="2010-04-02T00:00:00"/>
    <n v="0"/>
    <n v="0"/>
    <n v="0"/>
    <n v="0"/>
    <n v="0"/>
    <n v="0"/>
    <n v="0"/>
    <n v="0"/>
    <n v="0"/>
    <n v="0"/>
    <n v="0"/>
    <s v="GOOD FRIDAY"/>
    <m/>
    <m/>
    <n v="14"/>
    <x v="3"/>
    <x v="4"/>
    <s v="2010-14"/>
    <n v="0"/>
    <m/>
  </r>
  <r>
    <s v="2-28"/>
    <d v="2010-04-03T00:00:00"/>
    <n v="0"/>
    <n v="0"/>
    <n v="0"/>
    <n v="0"/>
    <n v="0"/>
    <n v="0"/>
    <n v="0"/>
    <n v="0"/>
    <n v="0"/>
    <n v="0"/>
    <n v="0"/>
    <s v="EASTER SATURDAY"/>
    <m/>
    <m/>
    <n v="14"/>
    <x v="3"/>
    <x v="5"/>
    <s v="2010-14"/>
    <n v="0"/>
    <m/>
  </r>
  <r>
    <m/>
    <d v="2010-04-04T00:00:00"/>
    <n v="7845.4400000000005"/>
    <n v="1710.85"/>
    <n v="9556.2900000000009"/>
    <m/>
    <n v="174"/>
    <n v="12.138723776223776"/>
    <n v="4272.4699999999993"/>
    <n v="50"/>
    <n v="224"/>
    <n v="43.715562770562769"/>
    <n v="19.202847569901142"/>
    <m/>
    <m/>
    <m/>
    <n v="15"/>
    <x v="3"/>
    <x v="6"/>
    <s v="2010-15"/>
    <n v="0"/>
    <m/>
  </r>
  <r>
    <s v="2-29"/>
    <d v="2010-04-05T00:00:00"/>
    <n v="0"/>
    <n v="0"/>
    <n v="0"/>
    <n v="0"/>
    <n v="0"/>
    <n v="0"/>
    <n v="0"/>
    <n v="0"/>
    <n v="0"/>
    <n v="0"/>
    <n v="0"/>
    <s v="EASTER MONDAY"/>
    <m/>
    <m/>
    <n v="15"/>
    <x v="3"/>
    <x v="0"/>
    <s v="2010-15"/>
    <n v="0"/>
    <m/>
  </r>
  <r>
    <s v="2-29"/>
    <d v="2010-04-06T00:00:00"/>
    <n v="745.27"/>
    <n v="0"/>
    <n v="0"/>
    <n v="655.5"/>
    <n v="43"/>
    <n v="15.244186046511627"/>
    <n v="89.77"/>
    <n v="5"/>
    <n v="48"/>
    <n v="17.954000000000001"/>
    <n v="15.526458333333332"/>
    <m/>
    <n v="10.3"/>
    <m/>
    <n v="15"/>
    <x v="3"/>
    <x v="1"/>
    <s v="2010-15"/>
    <n v="0"/>
    <m/>
  </r>
  <r>
    <s v="2-29"/>
    <d v="2010-04-07T00:00:00"/>
    <n v="726.34"/>
    <n v="0"/>
    <n v="0"/>
    <n v="577.25"/>
    <n v="35"/>
    <n v="16.492857142857144"/>
    <n v="149.09"/>
    <n v="5"/>
    <n v="40"/>
    <n v="29.818000000000001"/>
    <n v="18.1585"/>
    <m/>
    <m/>
    <m/>
    <n v="15"/>
    <x v="3"/>
    <x v="2"/>
    <s v="2010-15"/>
    <n v="0"/>
    <m/>
  </r>
  <r>
    <s v="2-29"/>
    <d v="2010-04-08T00:00:00"/>
    <n v="976.04"/>
    <n v="0"/>
    <n v="0"/>
    <n v="754.9"/>
    <n v="30"/>
    <n v="25.163333333333334"/>
    <n v="221.14"/>
    <n v="3"/>
    <n v="33"/>
    <n v="73.713333333333324"/>
    <n v="29.576969696969694"/>
    <m/>
    <m/>
    <m/>
    <n v="15"/>
    <x v="3"/>
    <x v="3"/>
    <s v="2010-15"/>
    <n v="0"/>
    <m/>
  </r>
  <r>
    <s v="2-29"/>
    <d v="2010-04-09T00:00:00"/>
    <n v="2726.06"/>
    <n v="0"/>
    <n v="0"/>
    <n v="1170.95"/>
    <n v="42"/>
    <n v="27.879761904761907"/>
    <n v="1553.11"/>
    <n v="9"/>
    <n v="51"/>
    <n v="172.56777777777776"/>
    <n v="53.412941176470589"/>
    <m/>
    <m/>
    <m/>
    <n v="15"/>
    <x v="3"/>
    <x v="4"/>
    <s v="2010-15"/>
    <n v="0"/>
    <m/>
  </r>
  <r>
    <s v="2-29"/>
    <d v="2010-04-10T00:00:00"/>
    <n v="922.01"/>
    <n v="0"/>
    <n v="0"/>
    <n v="812.5"/>
    <n v="30"/>
    <n v="27.083333333333332"/>
    <n v="109.51"/>
    <n v="3"/>
    <n v="33"/>
    <n v="36.503333333333337"/>
    <n v="27.939696969696968"/>
    <m/>
    <m/>
    <m/>
    <n v="15"/>
    <x v="3"/>
    <x v="5"/>
    <s v="2010-15"/>
    <n v="0"/>
    <m/>
  </r>
  <r>
    <m/>
    <d v="2010-04-11T00:00:00"/>
    <n v="6095.72"/>
    <n v="2050.94"/>
    <n v="8146.66"/>
    <m/>
    <n v="180"/>
    <n v="18.64391196013289"/>
    <n v="2122.62"/>
    <n v="25"/>
    <n v="205"/>
    <n v="55.092740740740737"/>
    <n v="24.102427696078433"/>
    <m/>
    <m/>
    <m/>
    <n v="16"/>
    <x v="3"/>
    <x v="6"/>
    <s v="2010-16"/>
    <n v="0"/>
    <m/>
  </r>
  <r>
    <s v="2-30"/>
    <d v="2010-04-12T00:00:00"/>
    <n v="675.45"/>
    <n v="0"/>
    <n v="0"/>
    <n v="477.7"/>
    <n v="30"/>
    <n v="15.923333333333334"/>
    <n v="197.75"/>
    <n v="6"/>
    <n v="36"/>
    <n v="32.958333333333336"/>
    <n v="18.762500000000003"/>
    <m/>
    <m/>
    <m/>
    <n v="16"/>
    <x v="3"/>
    <x v="0"/>
    <s v="2010-16"/>
    <n v="0"/>
    <m/>
  </r>
  <r>
    <s v="2-30"/>
    <d v="2010-04-13T00:00:00"/>
    <n v="533.78"/>
    <n v="0"/>
    <n v="0"/>
    <n v="484.74"/>
    <n v="35"/>
    <n v="13.849714285714287"/>
    <n v="49.08"/>
    <n v="3"/>
    <n v="38"/>
    <n v="16.36"/>
    <n v="14.047894736842107"/>
    <m/>
    <m/>
    <m/>
    <n v="16"/>
    <x v="3"/>
    <x v="1"/>
    <s v="2010-16"/>
    <n v="0"/>
    <m/>
  </r>
  <r>
    <s v="2-30"/>
    <d v="2010-04-14T00:00:00"/>
    <n v="902.54"/>
    <n v="0"/>
    <n v="0"/>
    <n v="607"/>
    <n v="31"/>
    <n v="19.580645161290324"/>
    <n v="295.54000000000002"/>
    <n v="8"/>
    <n v="39"/>
    <n v="36.942500000000003"/>
    <n v="23.14205128205128"/>
    <m/>
    <m/>
    <m/>
    <n v="16"/>
    <x v="3"/>
    <x v="2"/>
    <s v="2010-16"/>
    <n v="0"/>
    <m/>
  </r>
  <r>
    <s v="2-30"/>
    <d v="2010-04-15T00:00:00"/>
    <n v="1418"/>
    <n v="0"/>
    <n v="0"/>
    <n v="1047.05"/>
    <n v="35"/>
    <n v="29.915714285714284"/>
    <n v="370.95"/>
    <n v="6"/>
    <n v="41"/>
    <n v="61.824999999999996"/>
    <n v="34.585365853658537"/>
    <m/>
    <m/>
    <m/>
    <n v="16"/>
    <x v="3"/>
    <x v="3"/>
    <s v="2010-16"/>
    <n v="0"/>
    <m/>
  </r>
  <r>
    <s v="2-30"/>
    <d v="2010-04-16T00:00:00"/>
    <n v="3241.98"/>
    <n v="0"/>
    <n v="0"/>
    <n v="667.95"/>
    <n v="38"/>
    <n v="17.577631578947368"/>
    <n v="2844.03"/>
    <n v="12"/>
    <n v="50"/>
    <n v="237.00250000000003"/>
    <n v="70.23960000000001"/>
    <m/>
    <m/>
    <m/>
    <n v="16"/>
    <x v="3"/>
    <x v="4"/>
    <s v="2010-16"/>
    <n v="0"/>
    <m/>
  </r>
  <r>
    <s v="2-30"/>
    <d v="2010-04-17T00:00:00"/>
    <n v="930.93"/>
    <n v="0"/>
    <n v="0"/>
    <n v="556.95000000000005"/>
    <n v="27"/>
    <n v="20.62777777777778"/>
    <n v="373.98"/>
    <n v="10"/>
    <n v="37"/>
    <n v="37.398000000000003"/>
    <n v="25.160270270270271"/>
    <m/>
    <m/>
    <m/>
    <n v="16"/>
    <x v="3"/>
    <x v="5"/>
    <s v="2010-16"/>
    <n v="0"/>
    <m/>
  </r>
  <r>
    <m/>
    <d v="2010-04-18T00:00:00"/>
    <n v="7702.68"/>
    <n v="3474.16"/>
    <n v="11176.84"/>
    <m/>
    <n v="196"/>
    <n v="19.579136070462898"/>
    <n v="4131.33"/>
    <n v="45"/>
    <n v="241"/>
    <n v="70.414388888888894"/>
    <n v="30.989613690470375"/>
    <m/>
    <m/>
    <m/>
    <n v="17"/>
    <x v="3"/>
    <x v="6"/>
    <s v="2010-17"/>
    <n v="0"/>
    <m/>
  </r>
  <r>
    <s v="2-31"/>
    <d v="2010-04-19T00:00:00"/>
    <n v="465.44"/>
    <n v="0"/>
    <n v="0"/>
    <n v="271.45"/>
    <n v="18"/>
    <n v="15.080555555555556"/>
    <n v="193.99"/>
    <n v="5"/>
    <n v="23"/>
    <n v="38.798000000000002"/>
    <n v="20.236521739130435"/>
    <m/>
    <n v="0"/>
    <m/>
    <n v="17"/>
    <x v="3"/>
    <x v="0"/>
    <s v="2010-17"/>
    <n v="0"/>
    <m/>
  </r>
  <r>
    <s v="2-31"/>
    <d v="2010-04-20T00:00:00"/>
    <n v="1223.08"/>
    <n v="0"/>
    <n v="0"/>
    <n v="633.6"/>
    <n v="46"/>
    <n v="13.773913043478261"/>
    <n v="589.48"/>
    <n v="6"/>
    <n v="52"/>
    <n v="98.24666666666667"/>
    <n v="23.520769230769229"/>
    <m/>
    <n v="0"/>
    <m/>
    <n v="17"/>
    <x v="3"/>
    <x v="1"/>
    <s v="2010-17"/>
    <n v="0"/>
    <m/>
  </r>
  <r>
    <s v="2-31"/>
    <d v="2010-04-21T00:00:00"/>
    <n v="1062.98"/>
    <n v="0"/>
    <n v="0"/>
    <n v="855.72"/>
    <n v="30"/>
    <n v="28.524000000000001"/>
    <n v="207.26"/>
    <n v="5"/>
    <n v="35"/>
    <n v="41.451999999999998"/>
    <n v="30.370857142857144"/>
    <m/>
    <n v="49.5"/>
    <m/>
    <n v="17"/>
    <x v="3"/>
    <x v="2"/>
    <s v="2010-17"/>
    <n v="0"/>
    <m/>
  </r>
  <r>
    <s v="2-31"/>
    <d v="2010-04-22T00:00:00"/>
    <n v="1137.57"/>
    <n v="0"/>
    <n v="0"/>
    <n v="656.85"/>
    <n v="35"/>
    <n v="18.767142857142858"/>
    <n v="480.72"/>
    <n v="11"/>
    <n v="46"/>
    <n v="43.701818181818183"/>
    <n v="24.729782608695654"/>
    <m/>
    <n v="-49.25"/>
    <m/>
    <n v="17"/>
    <x v="3"/>
    <x v="3"/>
    <s v="2010-17"/>
    <n v="0"/>
    <m/>
  </r>
  <r>
    <s v="2-31"/>
    <d v="2010-04-23T00:00:00"/>
    <n v="2848.28"/>
    <n v="0"/>
    <n v="0"/>
    <n v="947.1"/>
    <n v="39"/>
    <n v="24.284615384615385"/>
    <n v="1901.18"/>
    <n v="15"/>
    <n v="54"/>
    <n v="126.74533333333333"/>
    <n v="52.745925925925931"/>
    <m/>
    <n v="0.05"/>
    <m/>
    <n v="17"/>
    <x v="3"/>
    <x v="4"/>
    <s v="2010-17"/>
    <n v="0"/>
    <m/>
  </r>
  <r>
    <s v="2-31"/>
    <d v="2010-04-24T00:00:00"/>
    <n v="2049.87"/>
    <n v="0"/>
    <n v="0"/>
    <n v="1082.8499999999999"/>
    <n v="29"/>
    <n v="37.339655172413792"/>
    <n v="1588.92"/>
    <n v="15"/>
    <n v="44"/>
    <n v="105.92800000000001"/>
    <n v="60.722045454545452"/>
    <m/>
    <n v="0"/>
    <m/>
    <n v="17"/>
    <x v="3"/>
    <x v="5"/>
    <s v="2010-17"/>
    <n v="0"/>
    <m/>
  </r>
  <r>
    <m/>
    <d v="2010-04-25T00:00:00"/>
    <n v="8787.2200000000012"/>
    <n v="3214.11"/>
    <n v="12001.330000000002"/>
    <m/>
    <n v="197"/>
    <n v="22.961647002200976"/>
    <n v="4961.55"/>
    <n v="57"/>
    <n v="254"/>
    <n v="75.811969696969697"/>
    <n v="35.387650350320641"/>
    <m/>
    <m/>
    <m/>
    <n v="18"/>
    <x v="3"/>
    <x v="6"/>
    <s v="2010-18"/>
    <n v="0"/>
    <m/>
  </r>
  <r>
    <s v="2-32"/>
    <d v="2010-04-26T00:00:00"/>
    <n v="0"/>
    <n v="0"/>
    <n v="0"/>
    <n v="0"/>
    <n v="0"/>
    <n v="0"/>
    <n v="0"/>
    <n v="0"/>
    <n v="0"/>
    <n v="0"/>
    <n v="0"/>
    <s v="ANZAC DAY"/>
    <m/>
    <m/>
    <n v="18"/>
    <x v="3"/>
    <x v="0"/>
    <s v="2010-18"/>
    <n v="0"/>
    <m/>
  </r>
  <r>
    <s v="2-32"/>
    <d v="2010-04-27T00:00:00"/>
    <n v="938.52"/>
    <n v="0"/>
    <n v="0"/>
    <n v="629.4"/>
    <n v="43"/>
    <n v="14.63720930232558"/>
    <n v="309.12"/>
    <n v="5"/>
    <n v="48"/>
    <n v="61.823999999999998"/>
    <n v="19.552499999999998"/>
    <m/>
    <m/>
    <m/>
    <n v="18"/>
    <x v="3"/>
    <x v="1"/>
    <s v="2010-18"/>
    <n v="0"/>
    <m/>
  </r>
  <r>
    <s v="2-32"/>
    <d v="2010-04-28T00:00:00"/>
    <n v="1221.3699999999999"/>
    <n v="0"/>
    <n v="0"/>
    <n v="794.9"/>
    <n v="37"/>
    <n v="21.483783783783782"/>
    <n v="426.47"/>
    <n v="12"/>
    <n v="49"/>
    <n v="35.539166666666667"/>
    <n v="24.925918367346938"/>
    <m/>
    <m/>
    <m/>
    <n v="18"/>
    <x v="3"/>
    <x v="2"/>
    <s v="2010-18"/>
    <n v="0"/>
    <m/>
  </r>
  <r>
    <s v="2-32"/>
    <d v="2010-04-29T00:00:00"/>
    <n v="1454.06"/>
    <n v="0"/>
    <n v="0"/>
    <n v="809.35"/>
    <n v="40"/>
    <n v="20.233750000000001"/>
    <n v="644.71"/>
    <n v="9"/>
    <n v="49"/>
    <n v="71.634444444444455"/>
    <n v="29.674693877551018"/>
    <m/>
    <m/>
    <m/>
    <n v="18"/>
    <x v="3"/>
    <x v="3"/>
    <s v="2010-18"/>
    <n v="0"/>
    <m/>
  </r>
  <r>
    <s v="2-32"/>
    <d v="2010-04-30T00:00:00"/>
    <n v="1408.5"/>
    <n v="0"/>
    <n v="0"/>
    <n v="984.05"/>
    <n v="39"/>
    <n v="25.23205128205128"/>
    <n v="424.45"/>
    <n v="6"/>
    <n v="45"/>
    <n v="70.74166666666666"/>
    <n v="31.3"/>
    <m/>
    <m/>
    <m/>
    <n v="18"/>
    <x v="3"/>
    <x v="4"/>
    <s v="2010-18"/>
    <n v="0"/>
    <m/>
  </r>
  <r>
    <s v="2-32"/>
    <d v="2010-05-01T00:00:00"/>
    <n v="1219.58"/>
    <n v="0"/>
    <n v="0"/>
    <n v="604.04999999999995"/>
    <n v="24"/>
    <n v="25.168749999999999"/>
    <n v="615.53"/>
    <n v="5"/>
    <n v="29"/>
    <n v="123.10599999999999"/>
    <n v="42.054482758620686"/>
    <s v=" "/>
    <m/>
    <m/>
    <n v="18"/>
    <x v="3"/>
    <x v="5"/>
    <s v="2010-18"/>
    <n v="0"/>
    <m/>
  </r>
  <r>
    <m/>
    <d v="2010-05-02T00:00:00"/>
    <n v="6242.03"/>
    <n v="3840.77"/>
    <n v="10082.799999999999"/>
    <m/>
    <n v="183"/>
    <n v="17.792590728026774"/>
    <n v="2420.2800000000002"/>
    <n v="37"/>
    <n v="220"/>
    <n v="60.474212962962959"/>
    <n v="24.584599167253106"/>
    <m/>
    <m/>
    <m/>
    <n v="19"/>
    <x v="3"/>
    <x v="6"/>
    <s v="2010-19"/>
    <n v="0"/>
    <m/>
  </r>
  <r>
    <s v="2-33"/>
    <d v="2010-05-03T00:00:00"/>
    <n v="0"/>
    <n v="0"/>
    <n v="0"/>
    <n v="0"/>
    <n v="0"/>
    <n v="0"/>
    <n v="0"/>
    <n v="0"/>
    <n v="0"/>
    <n v="0"/>
    <n v="0"/>
    <s v="LABOUR DAY"/>
    <m/>
    <m/>
    <n v="19"/>
    <x v="3"/>
    <x v="0"/>
    <s v="2010-19"/>
    <n v="0"/>
    <m/>
  </r>
  <r>
    <s v="2-33"/>
    <d v="2010-05-04T00:00:00"/>
    <n v="1147.28"/>
    <n v="0"/>
    <n v="0"/>
    <n v="637.9"/>
    <n v="38"/>
    <n v="16.786842105263158"/>
    <n v="509.39"/>
    <n v="14"/>
    <n v="52"/>
    <n v="36.384999999999998"/>
    <n v="22.06326923076923"/>
    <m/>
    <m/>
    <m/>
    <n v="19"/>
    <x v="3"/>
    <x v="1"/>
    <s v="2010-19"/>
    <n v="0"/>
    <m/>
  </r>
  <r>
    <s v="2-33"/>
    <d v="2010-05-05T00:00:00"/>
    <n v="870.39"/>
    <n v="0"/>
    <n v="0"/>
    <n v="627.4"/>
    <n v="33"/>
    <n v="19.012121212121212"/>
    <n v="242.99"/>
    <n v="9"/>
    <n v="42"/>
    <n v="26.998888888888889"/>
    <n v="20.723571428571429"/>
    <m/>
    <m/>
    <m/>
    <n v="19"/>
    <x v="3"/>
    <x v="2"/>
    <s v="2010-19"/>
    <n v="0"/>
    <m/>
  </r>
  <r>
    <s v="2-33"/>
    <d v="2010-05-06T00:00:00"/>
    <n v="995.17"/>
    <n v="0"/>
    <n v="0"/>
    <n v="704"/>
    <n v="37"/>
    <n v="19.027027027027028"/>
    <n v="291.17"/>
    <n v="5"/>
    <n v="42"/>
    <n v="58.234000000000002"/>
    <n v="23.694523809523812"/>
    <m/>
    <m/>
    <m/>
    <n v="19"/>
    <x v="3"/>
    <x v="3"/>
    <s v="2010-19"/>
    <n v="0"/>
    <m/>
  </r>
  <r>
    <s v="2-33"/>
    <d v="2010-05-07T00:00:00"/>
    <n v="2473.96"/>
    <n v="0"/>
    <n v="0"/>
    <n v="938.15"/>
    <n v="49"/>
    <n v="19.145918367346937"/>
    <n v="1535.81"/>
    <n v="8"/>
    <n v="57"/>
    <n v="191.97624999999999"/>
    <n v="43.402807017543857"/>
    <m/>
    <m/>
    <m/>
    <n v="19"/>
    <x v="3"/>
    <x v="4"/>
    <s v="2010-19"/>
    <n v="0"/>
    <m/>
  </r>
  <r>
    <s v="2-33"/>
    <d v="2010-05-08T00:00:00"/>
    <n v="762.88"/>
    <n v="0"/>
    <n v="0"/>
    <n v="618.95000000000005"/>
    <n v="21"/>
    <n v="29.473809523809525"/>
    <n v="143.93"/>
    <n v="3"/>
    <n v="24"/>
    <n v="47.976666666666667"/>
    <n v="31.786666666666672"/>
    <m/>
    <m/>
    <m/>
    <n v="19"/>
    <x v="3"/>
    <x v="5"/>
    <s v="2010-19"/>
    <n v="0"/>
    <m/>
  </r>
  <r>
    <m/>
    <d v="2010-05-09T00:00:00"/>
    <n v="6249.68"/>
    <n v="3852.98"/>
    <n v="10102.66"/>
    <m/>
    <n v="178"/>
    <n v="17.24095303926131"/>
    <n v="2723.2899999999995"/>
    <n v="39"/>
    <n v="217"/>
    <n v="60.261800925925932"/>
    <n v="23.611806358845829"/>
    <m/>
    <m/>
    <m/>
    <n v="20"/>
    <x v="3"/>
    <x v="6"/>
    <s v="2010-20"/>
    <n v="0"/>
    <m/>
  </r>
  <r>
    <s v="2-34"/>
    <d v="2010-05-10T00:00:00"/>
    <n v="619.6"/>
    <n v="0"/>
    <n v="0"/>
    <n v="499.35"/>
    <n v="32"/>
    <n v="15.604687500000001"/>
    <n v="120.25"/>
    <n v="5"/>
    <n v="37"/>
    <n v="24.05"/>
    <n v="16.745945945945948"/>
    <m/>
    <m/>
    <m/>
    <n v="20"/>
    <x v="3"/>
    <x v="0"/>
    <s v="2010-20"/>
    <n v="0"/>
    <m/>
  </r>
  <r>
    <s v="2-34"/>
    <d v="2010-05-11T00:00:00"/>
    <n v="596.29999999999995"/>
    <n v="0"/>
    <n v="0"/>
    <n v="388.25"/>
    <n v="26"/>
    <n v="14.932692307692308"/>
    <n v="208.05"/>
    <n v="7"/>
    <n v="33"/>
    <n v="29.721428571428572"/>
    <n v="18.069696969696967"/>
    <m/>
    <m/>
    <m/>
    <n v="20"/>
    <x v="3"/>
    <x v="1"/>
    <s v="2010-20"/>
    <n v="0"/>
    <m/>
  </r>
  <r>
    <s v="2-34"/>
    <d v="2010-05-12T00:00:00"/>
    <n v="1060.0999999999999"/>
    <n v="0"/>
    <n v="0"/>
    <n v="648.9"/>
    <n v="34"/>
    <n v="19.085294117647059"/>
    <n v="411.2"/>
    <n v="11"/>
    <n v="45"/>
    <n v="37.381818181818183"/>
    <n v="23.557777777777776"/>
    <m/>
    <m/>
    <m/>
    <n v="20"/>
    <x v="3"/>
    <x v="2"/>
    <s v="2010-20"/>
    <n v="0"/>
    <m/>
  </r>
  <r>
    <s v="2-34"/>
    <d v="2010-05-13T00:00:00"/>
    <n v="1295.48"/>
    <n v="0"/>
    <n v="0"/>
    <n v="895.4"/>
    <n v="45"/>
    <n v="19.897777777777776"/>
    <n v="400.08"/>
    <n v="10"/>
    <n v="55"/>
    <n v="40.007999999999996"/>
    <n v="23.554181818181817"/>
    <m/>
    <m/>
    <m/>
    <n v="20"/>
    <x v="3"/>
    <x v="3"/>
    <s v="2010-20"/>
    <n v="0"/>
    <m/>
  </r>
  <r>
    <s v="2-34"/>
    <d v="2010-05-14T00:00:00"/>
    <n v="2317.65"/>
    <n v="0"/>
    <n v="0"/>
    <n v="911.55"/>
    <n v="44"/>
    <n v="20.717045454545453"/>
    <n v="1406.1"/>
    <n v="15"/>
    <n v="59"/>
    <n v="93.74"/>
    <n v="39.282203389830499"/>
    <m/>
    <m/>
    <m/>
    <n v="20"/>
    <x v="3"/>
    <x v="4"/>
    <s v="2010-20"/>
    <n v="0"/>
    <m/>
  </r>
  <r>
    <s v="2-34"/>
    <d v="2010-05-15T00:00:00"/>
    <n v="779.84"/>
    <n v="0"/>
    <n v="0"/>
    <n v="400.86"/>
    <n v="21"/>
    <n v="19.088571428571431"/>
    <n v="378.98"/>
    <n v="6"/>
    <n v="27"/>
    <n v="63.163333333333334"/>
    <n v="28.882962962962964"/>
    <m/>
    <m/>
    <m/>
    <n v="20"/>
    <x v="3"/>
    <x v="5"/>
    <s v="2010-20"/>
    <n v="0"/>
    <m/>
  </r>
  <r>
    <m/>
    <d v="2010-05-16T00:00:00"/>
    <n v="6668.97"/>
    <n v="3301.09"/>
    <n v="9970.0600000000013"/>
    <m/>
    <n v="202"/>
    <n v="18.221011431039006"/>
    <n v="2924.66"/>
    <n v="54"/>
    <n v="256"/>
    <n v="48.010763347763351"/>
    <n v="25.015461477399327"/>
    <m/>
    <m/>
    <m/>
    <n v="21"/>
    <x v="3"/>
    <x v="6"/>
    <s v="2010-21"/>
    <n v="0"/>
    <m/>
  </r>
  <r>
    <s v="2-35"/>
    <d v="2010-05-17T00:00:00"/>
    <n v="1114.8699999999999"/>
    <n v="0"/>
    <n v="0"/>
    <n v="633.79999999999995"/>
    <n v="40"/>
    <n v="15.844999999999999"/>
    <n v="481.07"/>
    <n v="7"/>
    <n v="47"/>
    <n v="68.724285714285713"/>
    <n v="23.720638297872338"/>
    <m/>
    <m/>
    <m/>
    <n v="21"/>
    <x v="3"/>
    <x v="0"/>
    <s v="2010-21"/>
    <n v="0"/>
    <m/>
  </r>
  <r>
    <s v="2-35"/>
    <d v="2010-05-18T00:00:00"/>
    <n v="428.27"/>
    <n v="0"/>
    <n v="0"/>
    <n v="375"/>
    <n v="26"/>
    <n v="14.423076923076923"/>
    <n v="53.27"/>
    <n v="5"/>
    <n v="31"/>
    <n v="10.654"/>
    <n v="13.81516129032258"/>
    <m/>
    <m/>
    <m/>
    <n v="21"/>
    <x v="3"/>
    <x v="1"/>
    <s v="2010-21"/>
    <n v="0"/>
    <m/>
  </r>
  <r>
    <s v="2-35"/>
    <d v="2010-05-19T00:00:00"/>
    <n v="1121.55"/>
    <n v="0"/>
    <n v="0"/>
    <n v="759.55"/>
    <n v="39"/>
    <n v="19.475641025641025"/>
    <n v="362"/>
    <n v="7"/>
    <n v="46"/>
    <n v="51.714285714285715"/>
    <n v="24.381521739130434"/>
    <m/>
    <m/>
    <m/>
    <n v="21"/>
    <x v="3"/>
    <x v="2"/>
    <s v="2010-21"/>
    <n v="0"/>
    <m/>
  </r>
  <r>
    <s v="2-35"/>
    <d v="2010-05-20T00:00:00"/>
    <n v="896.9"/>
    <n v="0"/>
    <n v="0"/>
    <n v="434.3"/>
    <n v="23"/>
    <n v="18.882608695652173"/>
    <n v="462.6"/>
    <n v="8"/>
    <n v="31"/>
    <n v="57.825000000000003"/>
    <n v="28.93225806451613"/>
    <m/>
    <m/>
    <m/>
    <n v="21"/>
    <x v="3"/>
    <x v="3"/>
    <s v="2010-21"/>
    <n v="0"/>
    <m/>
  </r>
  <r>
    <s v="2-35"/>
    <d v="2010-05-21T00:00:00"/>
    <n v="1180.1500000000001"/>
    <n v="0"/>
    <n v="0"/>
    <n v="824.73"/>
    <n v="52"/>
    <n v="15.860192307692309"/>
    <n v="355.42"/>
    <n v="8"/>
    <n v="60"/>
    <n v="44.427500000000002"/>
    <n v="19.669166666666669"/>
    <m/>
    <m/>
    <m/>
    <n v="21"/>
    <x v="3"/>
    <x v="4"/>
    <s v="2010-21"/>
    <n v="0"/>
    <m/>
  </r>
  <r>
    <s v="2-35"/>
    <d v="2010-05-22T00:00:00"/>
    <n v="1107.23"/>
    <n v="0"/>
    <n v="0"/>
    <n v="423.75"/>
    <n v="27"/>
    <n v="15.694444444444445"/>
    <n v="683.48"/>
    <n v="7"/>
    <n v="34"/>
    <n v="97.64"/>
    <n v="32.565588235294115"/>
    <m/>
    <m/>
    <m/>
    <n v="21"/>
    <x v="3"/>
    <x v="5"/>
    <s v="2010-21"/>
    <n v="0"/>
    <m/>
  </r>
  <r>
    <m/>
    <d v="2010-05-23T00:00:00"/>
    <n v="5848.9699999999993"/>
    <n v="5181.57"/>
    <n v="11030.539999999999"/>
    <m/>
    <n v="207"/>
    <n v="16.696827232751144"/>
    <n v="2397.84"/>
    <n v="42"/>
    <n v="249"/>
    <n v="55.164178571428572"/>
    <n v="23.847389048967045"/>
    <m/>
    <m/>
    <m/>
    <n v="22"/>
    <x v="3"/>
    <x v="6"/>
    <s v="2010-22"/>
    <n v="0"/>
    <m/>
  </r>
  <r>
    <s v="2-36"/>
    <d v="2010-05-24T00:00:00"/>
    <n v="753.09"/>
    <n v="0"/>
    <n v="0"/>
    <n v="518.25"/>
    <n v="29"/>
    <n v="17.870689655172413"/>
    <n v="234.84"/>
    <n v="6"/>
    <n v="35"/>
    <n v="39.14"/>
    <n v="21.516857142857145"/>
    <m/>
    <m/>
    <m/>
    <n v="22"/>
    <x v="3"/>
    <x v="0"/>
    <s v="2010-22"/>
    <n v="0"/>
    <m/>
  </r>
  <r>
    <s v="2-36"/>
    <d v="2010-05-25T00:00:00"/>
    <n v="867.72"/>
    <n v="0"/>
    <n v="0"/>
    <n v="525"/>
    <n v="40"/>
    <n v="13.125"/>
    <n v="342.52"/>
    <n v="10"/>
    <n v="50"/>
    <n v="34.251999999999995"/>
    <n v="17.3504"/>
    <m/>
    <m/>
    <m/>
    <n v="22"/>
    <x v="3"/>
    <x v="1"/>
    <s v="2010-22"/>
    <n v="0"/>
    <m/>
  </r>
  <r>
    <s v="2-36"/>
    <d v="2010-05-26T00:00:00"/>
    <n v="1286.3800000000001"/>
    <n v="0"/>
    <n v="0"/>
    <n v="785.2"/>
    <n v="42"/>
    <n v="18.695238095238096"/>
    <n v="501.18"/>
    <n v="8"/>
    <n v="50"/>
    <n v="62.647500000000001"/>
    <n v="25.727600000000002"/>
    <m/>
    <m/>
    <m/>
    <n v="22"/>
    <x v="3"/>
    <x v="2"/>
    <s v="2010-22"/>
    <n v="0"/>
    <m/>
  </r>
  <r>
    <s v="2-36"/>
    <d v="2010-05-27T00:00:00"/>
    <n v="1071.3"/>
    <n v="0"/>
    <n v="0"/>
    <n v="964.1"/>
    <n v="42"/>
    <n v="22.954761904761906"/>
    <n v="684.27"/>
    <n v="7"/>
    <n v="49"/>
    <n v="97.752857142857138"/>
    <n v="33.640204081632653"/>
    <m/>
    <m/>
    <m/>
    <n v="22"/>
    <x v="3"/>
    <x v="3"/>
    <s v="2010-22"/>
    <n v="0"/>
    <m/>
  </r>
  <r>
    <s v="2-36"/>
    <d v="2010-05-28T00:00:00"/>
    <n v="1234.99"/>
    <n v="0"/>
    <n v="0"/>
    <n v="974.1"/>
    <n v="47"/>
    <n v="20.725531914893619"/>
    <n v="260.89"/>
    <n v="6"/>
    <n v="53"/>
    <n v="43.481666666666662"/>
    <n v="23.301698113207546"/>
    <m/>
    <m/>
    <m/>
    <n v="22"/>
    <x v="3"/>
    <x v="4"/>
    <s v="2010-22"/>
    <n v="0"/>
    <m/>
  </r>
  <r>
    <s v="2-36"/>
    <d v="2010-05-29T00:00:00"/>
    <n v="1037.07"/>
    <n v="0"/>
    <n v="0"/>
    <n v="567.4"/>
    <n v="28"/>
    <n v="20.264285714285712"/>
    <n v="469.67"/>
    <n v="7"/>
    <n v="35"/>
    <n v="67.095714285714294"/>
    <n v="29.630571428571425"/>
    <m/>
    <m/>
    <m/>
    <n v="22"/>
    <x v="3"/>
    <x v="5"/>
    <s v="2010-22"/>
    <n v="0"/>
    <m/>
  </r>
  <r>
    <m/>
    <d v="2010-05-30T00:00:00"/>
    <n v="6250.5499999999993"/>
    <n v="3449.48"/>
    <n v="9700.0299999999988"/>
    <m/>
    <n v="228"/>
    <n v="18.939251214058626"/>
    <n v="2493.37"/>
    <n v="44"/>
    <n v="272"/>
    <n v="57.394956349206353"/>
    <n v="25.194555127711457"/>
    <m/>
    <m/>
    <m/>
    <n v="23"/>
    <x v="3"/>
    <x v="6"/>
    <s v="2010-23"/>
    <n v="0"/>
    <m/>
  </r>
  <r>
    <s v="2-37"/>
    <d v="2010-05-31T00:00:00"/>
    <n v="712.95"/>
    <n v="0"/>
    <n v="0"/>
    <n v="404.1"/>
    <n v="35"/>
    <n v="11.545714285714286"/>
    <n v="308.85000000000002"/>
    <n v="11"/>
    <n v="46"/>
    <n v="28.077272727272728"/>
    <n v="15.498913043478263"/>
    <m/>
    <m/>
    <m/>
    <n v="23"/>
    <x v="3"/>
    <x v="0"/>
    <s v="2010-23"/>
    <n v="0"/>
    <m/>
  </r>
  <r>
    <s v="2-37"/>
    <d v="2010-06-01T00:00:00"/>
    <n v="907.82"/>
    <n v="0"/>
    <n v="0"/>
    <n v="569.20000000000005"/>
    <n v="38"/>
    <n v="14.978947368421053"/>
    <n v="338.62"/>
    <n v="10"/>
    <n v="48"/>
    <n v="33.862000000000002"/>
    <n v="18.912916666666668"/>
    <m/>
    <m/>
    <m/>
    <n v="23"/>
    <x v="3"/>
    <x v="1"/>
    <s v="2010-23"/>
    <n v="0"/>
    <m/>
  </r>
  <r>
    <s v="2-37"/>
    <d v="2010-06-02T00:00:00"/>
    <n v="698.19"/>
    <n v="0"/>
    <n v="0"/>
    <n v="547.65"/>
    <n v="24"/>
    <n v="22.818749999999998"/>
    <n v="150.54"/>
    <n v="4"/>
    <n v="28"/>
    <n v="37.634999999999998"/>
    <n v="24.935357142857139"/>
    <m/>
    <m/>
    <m/>
    <n v="23"/>
    <x v="3"/>
    <x v="2"/>
    <s v="2010-23"/>
    <n v="0"/>
    <m/>
  </r>
  <r>
    <s v="2-37"/>
    <d v="2010-06-03T00:00:00"/>
    <n v="1177.23"/>
    <n v="0"/>
    <n v="0"/>
    <n v="530.25"/>
    <n v="31"/>
    <n v="17.10483870967742"/>
    <n v="646.98"/>
    <n v="10"/>
    <n v="41"/>
    <n v="64.698000000000008"/>
    <n v="28.712926829268294"/>
    <m/>
    <m/>
    <m/>
    <n v="23"/>
    <x v="3"/>
    <x v="3"/>
    <s v="2010-23"/>
    <n v="0"/>
    <m/>
  </r>
  <r>
    <s v="2-37"/>
    <d v="2010-06-04T00:00:00"/>
    <n v="1498.74"/>
    <n v="0"/>
    <n v="0"/>
    <n v="1041.75"/>
    <n v="50"/>
    <n v="20.835000000000001"/>
    <n v="456.99"/>
    <n v="15"/>
    <n v="65"/>
    <n v="30.466000000000001"/>
    <n v="23.05753846153846"/>
    <m/>
    <m/>
    <m/>
    <n v="23"/>
    <x v="3"/>
    <x v="4"/>
    <s v="2010-23"/>
    <n v="0"/>
    <m/>
  </r>
  <r>
    <s v="2-37"/>
    <d v="2010-06-05T00:00:00"/>
    <n v="645.58000000000004"/>
    <n v="0"/>
    <n v="0"/>
    <n v="284.60000000000002"/>
    <n v="20"/>
    <n v="14.23"/>
    <n v="360.98"/>
    <n v="8"/>
    <n v="28"/>
    <n v="45.122500000000002"/>
    <n v="23.056428571428572"/>
    <m/>
    <m/>
    <m/>
    <n v="23"/>
    <x v="3"/>
    <x v="5"/>
    <s v="2010-23"/>
    <n v="0"/>
    <m/>
  </r>
  <r>
    <m/>
    <d v="2010-06-06T00:00:00"/>
    <n v="5640.51"/>
    <n v="5339.22"/>
    <n v="10979.73"/>
    <m/>
    <n v="198"/>
    <n v="16.918875060635461"/>
    <n v="2262.96"/>
    <n v="58"/>
    <n v="256"/>
    <n v="39.97679545454546"/>
    <n v="22.362346785872901"/>
    <m/>
    <m/>
    <m/>
    <n v="24"/>
    <x v="3"/>
    <x v="6"/>
    <s v="2010-24"/>
    <n v="0"/>
    <m/>
  </r>
  <r>
    <s v="2-38"/>
    <d v="2010-06-07T00:00:00"/>
    <n v="767.87"/>
    <n v="0"/>
    <n v="0"/>
    <n v="547.85"/>
    <n v="30"/>
    <n v="18.261666666666667"/>
    <n v="220.02"/>
    <n v="8"/>
    <n v="38"/>
    <n v="27.502500000000001"/>
    <n v="20.207105263157896"/>
    <m/>
    <m/>
    <m/>
    <n v="24"/>
    <x v="3"/>
    <x v="0"/>
    <s v="2010-24"/>
    <n v="0"/>
    <m/>
  </r>
  <r>
    <s v="2-38"/>
    <d v="2010-06-08T00:00:00"/>
    <n v="554.20000000000005"/>
    <n v="0"/>
    <n v="0"/>
    <n v="554.20000000000005"/>
    <n v="34"/>
    <n v="16.3"/>
    <n v="0"/>
    <n v="0"/>
    <n v="34"/>
    <n v="0"/>
    <n v="16.3"/>
    <m/>
    <m/>
    <m/>
    <n v="24"/>
    <x v="3"/>
    <x v="1"/>
    <s v="2010-24"/>
    <n v="0"/>
    <m/>
  </r>
  <r>
    <s v="2-38"/>
    <d v="2010-06-09T00:00:00"/>
    <n v="956.37"/>
    <n v="0"/>
    <n v="0"/>
    <n v="704.15"/>
    <n v="35"/>
    <n v="20.118571428571428"/>
    <n v="252.22"/>
    <n v="9"/>
    <n v="44"/>
    <n v="28.024444444444445"/>
    <n v="21.735681818181817"/>
    <m/>
    <m/>
    <m/>
    <n v="24"/>
    <x v="3"/>
    <x v="2"/>
    <s v="2010-24"/>
    <n v="0"/>
    <m/>
  </r>
  <r>
    <s v="2-38"/>
    <d v="2010-06-10T00:00:00"/>
    <n v="1074.7"/>
    <n v="0"/>
    <n v="0"/>
    <n v="769.05"/>
    <n v="42"/>
    <n v="18.310714285714283"/>
    <n v="305.64999999999998"/>
    <n v="4"/>
    <n v="46"/>
    <n v="76.412499999999994"/>
    <n v="23.363043478260867"/>
    <m/>
    <m/>
    <m/>
    <n v="24"/>
    <x v="3"/>
    <x v="3"/>
    <s v="2010-24"/>
    <n v="0"/>
    <m/>
  </r>
  <r>
    <s v="2-38"/>
    <d v="2010-06-11T00:00:00"/>
    <n v="1117.29"/>
    <n v="0"/>
    <n v="0"/>
    <n v="756.55"/>
    <n v="38"/>
    <n v="19.909210526315789"/>
    <n v="360.74"/>
    <n v="8"/>
    <n v="46"/>
    <n v="45.092500000000001"/>
    <n v="24.28891304347826"/>
    <m/>
    <m/>
    <m/>
    <n v="24"/>
    <x v="3"/>
    <x v="4"/>
    <s v="2010-24"/>
    <n v="0"/>
    <m/>
  </r>
  <r>
    <s v="2-38"/>
    <d v="2010-06-12T00:00:00"/>
    <n v="943.36"/>
    <n v="0"/>
    <n v="0"/>
    <n v="405.65"/>
    <n v="31"/>
    <n v="13.085483870967741"/>
    <n v="537.71"/>
    <n v="8"/>
    <n v="39"/>
    <n v="67.213750000000005"/>
    <n v="24.188717948717947"/>
    <m/>
    <m/>
    <m/>
    <n v="24"/>
    <x v="3"/>
    <x v="5"/>
    <s v="2010-24"/>
    <n v="0"/>
    <m/>
  </r>
  <r>
    <m/>
    <d v="2010-06-13T00:00:00"/>
    <n v="5413.79"/>
    <n v="3686.89"/>
    <n v="9100.68"/>
    <m/>
    <n v="210"/>
    <n v="17.664274463039316"/>
    <n v="1676.3400000000001"/>
    <n v="37"/>
    <n v="247"/>
    <n v="40.707615740740742"/>
    <n v="21.680576925299462"/>
    <m/>
    <m/>
    <m/>
    <n v="25"/>
    <x v="3"/>
    <x v="6"/>
    <s v="2010-25"/>
    <n v="0"/>
    <m/>
  </r>
  <r>
    <s v="2-39"/>
    <d v="2010-06-14T00:00:00"/>
    <n v="0"/>
    <n v="0"/>
    <n v="0"/>
    <n v="0"/>
    <n v="0"/>
    <n v="0"/>
    <n v="0"/>
    <n v="0"/>
    <n v="0"/>
    <n v="0"/>
    <n v="0"/>
    <s v="QUEENS BIRTHDAY"/>
    <m/>
    <m/>
    <n v="25"/>
    <x v="3"/>
    <x v="0"/>
    <s v="2010-25"/>
    <n v="0"/>
    <m/>
  </r>
  <r>
    <s v="2-39"/>
    <d v="2010-06-15T00:00:00"/>
    <n v="832.14"/>
    <n v="0"/>
    <n v="0"/>
    <n v="638.29999999999995"/>
    <n v="42"/>
    <n v="15.197619047619046"/>
    <n v="193.84"/>
    <n v="7"/>
    <n v="49"/>
    <n v="27.69142857142857"/>
    <n v="16.982448979591837"/>
    <m/>
    <m/>
    <m/>
    <n v="25"/>
    <x v="3"/>
    <x v="1"/>
    <s v="2010-25"/>
    <n v="0"/>
    <m/>
  </r>
  <r>
    <s v="2-39"/>
    <d v="2010-06-16T00:00:00"/>
    <n v="918.18"/>
    <n v="0"/>
    <n v="0"/>
    <n v="712.95"/>
    <n v="33"/>
    <n v="21.604545454545455"/>
    <n v="205.23"/>
    <n v="5"/>
    <n v="38"/>
    <n v="41.045999999999999"/>
    <n v="24.162631578947369"/>
    <m/>
    <m/>
    <m/>
    <n v="25"/>
    <x v="3"/>
    <x v="2"/>
    <s v="2010-25"/>
    <n v="0"/>
    <m/>
  </r>
  <r>
    <s v="2-39"/>
    <d v="2010-06-17T00:00:00"/>
    <n v="1109.9000000000001"/>
    <n v="0"/>
    <n v="0"/>
    <n v="753.15"/>
    <n v="43"/>
    <n v="17.515116279069765"/>
    <n v="356.75"/>
    <n v="8"/>
    <n v="51"/>
    <n v="44.59375"/>
    <n v="21.762745098039218"/>
    <m/>
    <m/>
    <m/>
    <n v="25"/>
    <x v="3"/>
    <x v="3"/>
    <s v="2010-25"/>
    <n v="0"/>
    <m/>
  </r>
  <r>
    <s v="2-39"/>
    <d v="2010-06-18T00:00:00"/>
    <n v="1173.48"/>
    <n v="0"/>
    <n v="0"/>
    <n v="845.15"/>
    <n v="41"/>
    <n v="20.613414634146341"/>
    <n v="328.33"/>
    <n v="14"/>
    <n v="55"/>
    <n v="23.452142857142857"/>
    <n v="21.336000000000002"/>
    <m/>
    <m/>
    <m/>
    <n v="25"/>
    <x v="3"/>
    <x v="4"/>
    <s v="2010-25"/>
    <n v="0"/>
    <m/>
  </r>
  <r>
    <s v="2-39"/>
    <d v="2010-06-19T00:00:00"/>
    <n v="756.87"/>
    <n v="0"/>
    <n v="0"/>
    <n v="415.65"/>
    <n v="19"/>
    <n v="21.876315789473683"/>
    <n v="341.22"/>
    <n v="6"/>
    <n v="25"/>
    <n v="56.870000000000005"/>
    <n v="30.274799999999999"/>
    <m/>
    <m/>
    <m/>
    <n v="25"/>
    <x v="3"/>
    <x v="5"/>
    <s v="2010-25"/>
    <n v="0"/>
    <m/>
  </r>
  <r>
    <m/>
    <d v="2010-06-20T00:00:00"/>
    <n v="4790.5700000000006"/>
    <n v="3887.94"/>
    <n v="8678.51"/>
    <m/>
    <n v="178"/>
    <n v="16.134501867475716"/>
    <n v="1425.37"/>
    <n v="40"/>
    <n v="218"/>
    <n v="32.275553571428567"/>
    <n v="19.086437609429737"/>
    <m/>
    <m/>
    <m/>
    <n v="26"/>
    <x v="3"/>
    <x v="6"/>
    <s v="2010-26"/>
    <n v="0"/>
    <m/>
  </r>
  <r>
    <s v="2-40"/>
    <d v="2010-06-21T00:00:00"/>
    <n v="809.98"/>
    <n v="0"/>
    <n v="0"/>
    <n v="488.25"/>
    <n v="36"/>
    <n v="13.5625"/>
    <n v="320.73"/>
    <n v="8"/>
    <n v="44"/>
    <n v="40.091250000000002"/>
    <n v="18.385909090909092"/>
    <m/>
    <m/>
    <m/>
    <n v="26"/>
    <x v="3"/>
    <x v="0"/>
    <s v="2010-26"/>
    <n v="0"/>
    <m/>
  </r>
  <r>
    <s v="2-40"/>
    <d v="2010-06-22T00:00:00"/>
    <n v="957.14"/>
    <n v="0"/>
    <n v="0"/>
    <n v="600.35"/>
    <n v="33"/>
    <n v="18.192424242424241"/>
    <n v="356.79"/>
    <n v="4"/>
    <n v="37"/>
    <n v="89.197500000000005"/>
    <n v="25.868648648648652"/>
    <m/>
    <m/>
    <m/>
    <n v="26"/>
    <x v="3"/>
    <x v="1"/>
    <s v="2010-26"/>
    <n v="0"/>
    <m/>
  </r>
  <r>
    <s v="2-40"/>
    <d v="2010-06-23T00:00:00"/>
    <n v="1050.93"/>
    <n v="0"/>
    <n v="0"/>
    <n v="751.3"/>
    <n v="35"/>
    <n v="21.465714285714284"/>
    <n v="299.63"/>
    <n v="9"/>
    <n v="44"/>
    <n v="33.292222222222222"/>
    <n v="23.884772727272722"/>
    <m/>
    <m/>
    <m/>
    <n v="26"/>
    <x v="3"/>
    <x v="2"/>
    <s v="2010-26"/>
    <n v="0"/>
    <m/>
  </r>
  <r>
    <s v="2-40"/>
    <d v="2010-06-24T00:00:00"/>
    <n v="1749.5"/>
    <n v="0"/>
    <n v="0"/>
    <n v="543.70000000000005"/>
    <n v="25"/>
    <n v="21.748000000000001"/>
    <n v="1205.8"/>
    <n v="15"/>
    <n v="40"/>
    <n v="80.38666666666667"/>
    <n v="43.737499999999997"/>
    <s v="Service Kill $615.20"/>
    <m/>
    <m/>
    <n v="26"/>
    <x v="3"/>
    <x v="3"/>
    <s v="2010-26"/>
    <n v="0"/>
    <m/>
  </r>
  <r>
    <s v="2-40"/>
    <d v="2010-06-25T00:00:00"/>
    <n v="1372.83"/>
    <n v="0"/>
    <n v="0"/>
    <n v="858.2"/>
    <n v="41"/>
    <n v="20.931707317073172"/>
    <n v="514.63"/>
    <n v="10"/>
    <n v="51"/>
    <n v="51.463000000000001"/>
    <n v="26.918235294117647"/>
    <m/>
    <m/>
    <m/>
    <n v="26"/>
    <x v="3"/>
    <x v="4"/>
    <s v="2010-26"/>
    <n v="0"/>
    <m/>
  </r>
  <r>
    <s v="2-40"/>
    <d v="2010-06-26T00:00:00"/>
    <n v="680.66"/>
    <n v="0"/>
    <n v="0"/>
    <n v="535.25"/>
    <n v="30"/>
    <n v="17.841666666666665"/>
    <n v="145.41"/>
    <n v="4"/>
    <n v="34"/>
    <n v="36.352499999999999"/>
    <n v="20.019411764705882"/>
    <m/>
    <m/>
    <m/>
    <n v="26"/>
    <x v="3"/>
    <x v="5"/>
    <s v="2010-26"/>
    <n v="0"/>
    <m/>
  </r>
  <r>
    <m/>
    <d v="2010-06-27T00:00:00"/>
    <n v="6621.04"/>
    <n v="3465.34"/>
    <n v="10086.380000000001"/>
    <m/>
    <n v="200"/>
    <n v="18.957002085313061"/>
    <n v="2842.99"/>
    <n v="50"/>
    <n v="250"/>
    <n v="55.13052314814815"/>
    <n v="26.469079587608999"/>
    <m/>
    <m/>
    <m/>
    <n v="27"/>
    <x v="3"/>
    <x v="6"/>
    <s v="2010-27"/>
    <n v="0"/>
    <m/>
  </r>
  <r>
    <s v="2-41"/>
    <d v="2010-06-28T00:00:00"/>
    <n v="314.38"/>
    <n v="0"/>
    <n v="0"/>
    <n v="284.3"/>
    <n v="21"/>
    <n v="13.538095238095238"/>
    <n v="30.08"/>
    <n v="1"/>
    <n v="22"/>
    <n v="30.08"/>
    <n v="14.29"/>
    <m/>
    <m/>
    <m/>
    <n v="27"/>
    <x v="3"/>
    <x v="0"/>
    <s v="2010-27"/>
    <n v="0"/>
    <m/>
  </r>
  <r>
    <s v="2-41"/>
    <d v="2010-06-29T00:00:00"/>
    <n v="780.79"/>
    <n v="0"/>
    <n v="0"/>
    <n v="713.1"/>
    <n v="45"/>
    <n v="15.846666666666668"/>
    <n v="67.69"/>
    <n v="3"/>
    <n v="48"/>
    <n v="22.563333333333333"/>
    <n v="16.266458333333333"/>
    <m/>
    <m/>
    <m/>
    <n v="27"/>
    <x v="3"/>
    <x v="1"/>
    <s v="2010-27"/>
    <n v="0"/>
    <m/>
  </r>
  <r>
    <s v="2-41"/>
    <d v="2010-06-30T00:00:00"/>
    <n v="1047.24"/>
    <n v="0"/>
    <n v="0"/>
    <n v="729.75"/>
    <n v="41"/>
    <n v="17.798780487804876"/>
    <n v="317.49"/>
    <n v="8"/>
    <n v="49"/>
    <n v="39.686250000000001"/>
    <n v="21.372244897959185"/>
    <m/>
    <m/>
    <m/>
    <n v="27"/>
    <x v="3"/>
    <x v="2"/>
    <s v="2010-27"/>
    <n v="0"/>
    <m/>
  </r>
  <r>
    <s v="2-41"/>
    <d v="2010-07-01T00:00:00"/>
    <n v="1164.06"/>
    <n v="0"/>
    <n v="0"/>
    <n v="592"/>
    <n v="30"/>
    <n v="19.733333333333334"/>
    <n v="572.05999999999995"/>
    <n v="9"/>
    <n v="39"/>
    <n v="63.562222222222218"/>
    <n v="29.847692307692306"/>
    <m/>
    <m/>
    <m/>
    <n v="27"/>
    <x v="3"/>
    <x v="3"/>
    <s v="2010-27"/>
    <n v="0"/>
    <m/>
  </r>
  <r>
    <s v="2-41"/>
    <d v="2010-07-02T00:00:00"/>
    <n v="978.2"/>
    <n v="0"/>
    <n v="0"/>
    <n v="769.1"/>
    <n v="45"/>
    <n v="17.091111111111111"/>
    <n v="209.1"/>
    <n v="7"/>
    <n v="52"/>
    <n v="29.87142857142857"/>
    <n v="18.811538461538461"/>
    <m/>
    <m/>
    <m/>
    <n v="27"/>
    <x v="3"/>
    <x v="4"/>
    <s v="2010-27"/>
    <n v="0"/>
    <m/>
  </r>
  <r>
    <s v="2-41"/>
    <d v="2010-07-03T00:00:00"/>
    <n v="793.02"/>
    <n v="0"/>
    <n v="0"/>
    <n v="417.1"/>
    <n v="23"/>
    <n v="18.134782608695652"/>
    <n v="375.92"/>
    <n v="6"/>
    <n v="29"/>
    <n v="62.653333333333336"/>
    <n v="27.345517241379309"/>
    <m/>
    <m/>
    <m/>
    <n v="27"/>
    <x v="3"/>
    <x v="5"/>
    <s v="2010-27"/>
    <n v="0"/>
    <m/>
  </r>
  <r>
    <m/>
    <d v="2010-07-04T00:00:00"/>
    <n v="5077.6900000000005"/>
    <n v="2981.08"/>
    <n v="8058.77"/>
    <m/>
    <n v="205"/>
    <n v="17.023794907617813"/>
    <n v="1572.34"/>
    <n v="34"/>
    <n v="239"/>
    <n v="41.402761243386244"/>
    <n v="21.32224187365043"/>
    <m/>
    <m/>
    <m/>
    <n v="28"/>
    <x v="3"/>
    <x v="6"/>
    <s v="2010-28"/>
    <n v="0"/>
    <m/>
  </r>
  <r>
    <s v="2-42"/>
    <d v="2010-07-05T00:00:00"/>
    <n v="544.28"/>
    <n v="0"/>
    <n v="0"/>
    <n v="375.75"/>
    <n v="26"/>
    <n v="14.451923076923077"/>
    <n v="168.53"/>
    <n v="6"/>
    <n v="32"/>
    <n v="28.088333333333335"/>
    <n v="17.008749999999999"/>
    <m/>
    <m/>
    <m/>
    <n v="28"/>
    <x v="3"/>
    <x v="0"/>
    <s v="2010-28"/>
    <n v="0"/>
    <m/>
  </r>
  <r>
    <s v="2-42"/>
    <d v="2010-07-06T00:00:00"/>
    <n v="1203.58"/>
    <n v="0"/>
    <n v="0"/>
    <n v="838.9"/>
    <n v="41"/>
    <n v="20.460975609756098"/>
    <n v="364.68"/>
    <n v="11"/>
    <n v="52"/>
    <n v="33.152727272727276"/>
    <n v="23.145769230769229"/>
    <m/>
    <m/>
    <m/>
    <n v="28"/>
    <x v="3"/>
    <x v="1"/>
    <s v="2010-28"/>
    <n v="0"/>
    <m/>
  </r>
  <r>
    <s v="2-42"/>
    <d v="2010-07-07T00:00:00"/>
    <n v="1405.02"/>
    <n v="0"/>
    <n v="0"/>
    <n v="1024.05"/>
    <n v="51"/>
    <n v="20.079411764705881"/>
    <n v="380.97"/>
    <n v="14"/>
    <n v="65"/>
    <n v="27.212142857142858"/>
    <n v="21.615692307692306"/>
    <m/>
    <m/>
    <m/>
    <n v="28"/>
    <x v="3"/>
    <x v="2"/>
    <s v="2010-28"/>
    <n v="0"/>
    <n v="1"/>
  </r>
  <r>
    <s v="2-42"/>
    <d v="2010-07-08T00:00:00"/>
    <n v="1447.62"/>
    <n v="0"/>
    <n v="0"/>
    <n v="972.15"/>
    <n v="44"/>
    <n v="22.094318181818181"/>
    <n v="475.47"/>
    <n v="14"/>
    <n v="58"/>
    <n v="33.962142857142858"/>
    <n v="24.958965517241378"/>
    <m/>
    <m/>
    <m/>
    <n v="28"/>
    <x v="3"/>
    <x v="3"/>
    <s v="2010-28"/>
    <n v="0"/>
    <m/>
  </r>
  <r>
    <s v="2-42"/>
    <d v="2010-07-09T00:00:00"/>
    <n v="1111.9000000000001"/>
    <n v="0"/>
    <n v="0"/>
    <n v="1007.8"/>
    <n v="52"/>
    <n v="19.380769230769229"/>
    <n v="104.1"/>
    <n v="4"/>
    <n v="56"/>
    <n v="26.024999999999999"/>
    <n v="19.855357142857141"/>
    <m/>
    <m/>
    <m/>
    <n v="28"/>
    <x v="3"/>
    <x v="4"/>
    <s v="2010-28"/>
    <n v="0"/>
    <m/>
  </r>
  <r>
    <s v="2-42"/>
    <d v="2010-07-10T00:00:00"/>
    <n v="1292.07"/>
    <n v="0"/>
    <n v="0"/>
    <n v="449.3"/>
    <n v="25"/>
    <n v="17.972000000000001"/>
    <n v="842.77"/>
    <n v="12"/>
    <n v="37"/>
    <n v="70.230833333333337"/>
    <n v="34.920810810810806"/>
    <m/>
    <m/>
    <m/>
    <n v="28"/>
    <x v="3"/>
    <x v="5"/>
    <s v="2010-28"/>
    <n v="0"/>
    <m/>
  </r>
  <r>
    <m/>
    <d v="2010-07-11T00:00:00"/>
    <n v="7004.4699999999993"/>
    <n v="3920.52"/>
    <n v="10924.99"/>
    <m/>
    <n v="239"/>
    <n v="19.073232977328743"/>
    <n v="2336.52"/>
    <n v="61"/>
    <n v="300"/>
    <n v="36.44519660894661"/>
    <n v="23.584224168228474"/>
    <m/>
    <m/>
    <m/>
    <n v="29"/>
    <x v="3"/>
    <x v="6"/>
    <s v="2010-29"/>
    <n v="0"/>
    <m/>
  </r>
  <r>
    <s v="2-43"/>
    <d v="2010-07-12T00:00:00"/>
    <n v="884.69"/>
    <n v="0"/>
    <n v="0"/>
    <n v="586.54999999999995"/>
    <n v="35"/>
    <n v="16.758571428571429"/>
    <n v="298.14"/>
    <n v="9"/>
    <n v="44"/>
    <n v="33.126666666666665"/>
    <n v="20.106590909090908"/>
    <m/>
    <m/>
    <m/>
    <n v="29"/>
    <x v="3"/>
    <x v="0"/>
    <s v="2010-29"/>
    <n v="0"/>
    <m/>
  </r>
  <r>
    <s v="2-43"/>
    <d v="2010-07-13T00:00:00"/>
    <n v="505.45"/>
    <n v="0"/>
    <n v="0"/>
    <n v="347.25"/>
    <n v="25"/>
    <n v="13.89"/>
    <n v="158.19999999999999"/>
    <n v="3"/>
    <n v="28"/>
    <n v="52.733333333333327"/>
    <n v="18.051785714285714"/>
    <m/>
    <m/>
    <m/>
    <n v="29"/>
    <x v="3"/>
    <x v="1"/>
    <s v="2010-29"/>
    <n v="0"/>
    <m/>
  </r>
  <r>
    <s v="2-43"/>
    <d v="2010-07-14T00:00:00"/>
    <n v="1023.92"/>
    <n v="0"/>
    <n v="0"/>
    <n v="520.15"/>
    <n v="27"/>
    <n v="19.264814814814812"/>
    <n v="503.77"/>
    <n v="7"/>
    <n v="34"/>
    <n v="71.967142857142861"/>
    <n v="30.115294117647057"/>
    <m/>
    <m/>
    <m/>
    <n v="29"/>
    <x v="3"/>
    <x v="2"/>
    <s v="2010-29"/>
    <n v="0"/>
    <m/>
  </r>
  <r>
    <s v="2-43"/>
    <d v="2010-07-15T00:00:00"/>
    <n v="1328.43"/>
    <n v="0"/>
    <n v="0"/>
    <n v="798.6"/>
    <n v="38"/>
    <n v="21.015789473684212"/>
    <n v="529.83000000000004"/>
    <n v="11"/>
    <n v="49"/>
    <n v="48.166363636363641"/>
    <n v="27.110816326530614"/>
    <m/>
    <m/>
    <m/>
    <n v="29"/>
    <x v="3"/>
    <x v="3"/>
    <s v="2010-29"/>
    <n v="0"/>
    <m/>
  </r>
  <r>
    <s v="2-43"/>
    <d v="2010-07-16T00:00:00"/>
    <n v="1295.9100000000001"/>
    <n v="0"/>
    <n v="0"/>
    <n v="898.25"/>
    <n v="39"/>
    <n v="23.032051282051281"/>
    <n v="397.66"/>
    <n v="11"/>
    <n v="50"/>
    <n v="36.150909090909096"/>
    <n v="25.918200000000002"/>
    <m/>
    <m/>
    <m/>
    <n v="29"/>
    <x v="3"/>
    <x v="4"/>
    <s v="2010-29"/>
    <n v="0"/>
    <m/>
  </r>
  <r>
    <s v="2-43"/>
    <d v="2010-07-17T00:00:00"/>
    <n v="992.2"/>
    <n v="0"/>
    <n v="0"/>
    <n v="475.75"/>
    <n v="21"/>
    <n v="22.654761904761905"/>
    <n v="516.45000000000005"/>
    <n v="7"/>
    <n v="28"/>
    <n v="73.778571428571439"/>
    <n v="35.43571428571429"/>
    <m/>
    <m/>
    <m/>
    <n v="29"/>
    <x v="3"/>
    <x v="5"/>
    <s v="2010-29"/>
    <n v="0"/>
    <m/>
  </r>
  <r>
    <m/>
    <d v="2010-07-18T00:00:00"/>
    <n v="6030.5999999999995"/>
    <n v="4708.88"/>
    <n v="10739.48"/>
    <m/>
    <n v="185"/>
    <n v="19.435998150647276"/>
    <n v="2404.0500000000002"/>
    <n v="48"/>
    <n v="233"/>
    <n v="52.653831168831175"/>
    <n v="26.12306689221143"/>
    <m/>
    <m/>
    <m/>
    <n v="30"/>
    <x v="3"/>
    <x v="6"/>
    <s v="2010-30"/>
    <n v="0"/>
    <m/>
  </r>
  <r>
    <s v="2-44"/>
    <d v="2010-07-19T00:00:00"/>
    <n v="642.16"/>
    <n v="0"/>
    <n v="0"/>
    <n v="546.79999999999995"/>
    <n v="37"/>
    <n v="14.778378378378378"/>
    <n v="95.36"/>
    <n v="3"/>
    <n v="40"/>
    <n v="31.786666666666665"/>
    <n v="16.053999999999998"/>
    <m/>
    <m/>
    <m/>
    <n v="30"/>
    <x v="3"/>
    <x v="0"/>
    <s v="2010-30"/>
    <n v="0"/>
    <m/>
  </r>
  <r>
    <s v="2-44"/>
    <d v="2010-07-20T00:00:00"/>
    <n v="976.78"/>
    <n v="0"/>
    <n v="0"/>
    <n v="668.52"/>
    <n v="42"/>
    <n v="15.917142857142856"/>
    <n v="308.26"/>
    <n v="6"/>
    <n v="48"/>
    <n v="51.376666666666665"/>
    <n v="20.349583333333332"/>
    <m/>
    <m/>
    <m/>
    <n v="30"/>
    <x v="3"/>
    <x v="1"/>
    <s v="2010-30"/>
    <n v="0"/>
    <m/>
  </r>
  <r>
    <s v="2-44"/>
    <d v="2010-07-21T00:00:00"/>
    <n v="1499.21"/>
    <n v="0"/>
    <n v="0"/>
    <n v="852.3"/>
    <n v="33"/>
    <n v="25.827272727272724"/>
    <n v="646.91"/>
    <n v="10"/>
    <n v="43"/>
    <n v="64.691000000000003"/>
    <n v="34.865348837209304"/>
    <m/>
    <m/>
    <m/>
    <n v="30"/>
    <x v="3"/>
    <x v="2"/>
    <s v="2010-30"/>
    <n v="0"/>
    <m/>
  </r>
  <r>
    <s v="2-44"/>
    <d v="2010-07-22T00:00:00"/>
    <n v="1245.77"/>
    <n v="0"/>
    <n v="0"/>
    <n v="851.95"/>
    <n v="41"/>
    <n v="20.779268292682929"/>
    <n v="384.82"/>
    <n v="10"/>
    <n v="51"/>
    <n v="38.481999999999999"/>
    <n v="24.250392156862745"/>
    <m/>
    <m/>
    <m/>
    <n v="30"/>
    <x v="3"/>
    <x v="3"/>
    <s v="2010-30"/>
    <n v="0"/>
    <m/>
  </r>
  <r>
    <s v="2-44"/>
    <d v="2010-07-23T00:00:00"/>
    <n v="1220.77"/>
    <n v="0"/>
    <n v="0"/>
    <n v="966.3"/>
    <n v="45"/>
    <n v="21.473333333333333"/>
    <n v="253.77"/>
    <n v="6"/>
    <n v="51"/>
    <n v="42.295000000000002"/>
    <n v="23.922941176470587"/>
    <m/>
    <m/>
    <m/>
    <n v="30"/>
    <x v="3"/>
    <x v="4"/>
    <s v="2010-30"/>
    <n v="0"/>
    <m/>
  </r>
  <r>
    <s v="2-44"/>
    <d v="2010-07-24T00:00:00"/>
    <n v="1306.3900000000001"/>
    <n v="0"/>
    <n v="0"/>
    <n v="622.87"/>
    <n v="30"/>
    <n v="20.762333333333334"/>
    <n v="683.52"/>
    <n v="10"/>
    <n v="40"/>
    <n v="68.352000000000004"/>
    <n v="32.659749999999995"/>
    <m/>
    <m/>
    <m/>
    <n v="30"/>
    <x v="3"/>
    <x v="5"/>
    <s v="2010-30"/>
    <n v="0"/>
    <m/>
  </r>
  <r>
    <m/>
    <d v="2010-07-25T00:00:00"/>
    <n v="6891.0800000000008"/>
    <n v="4222.05"/>
    <n v="11113.130000000001"/>
    <m/>
    <n v="228"/>
    <n v="19.922954820357258"/>
    <n v="2372.64"/>
    <n v="45"/>
    <n v="273"/>
    <n v="49.497222222222227"/>
    <n v="25.350335917312659"/>
    <m/>
    <m/>
    <m/>
    <n v="31"/>
    <x v="3"/>
    <x v="6"/>
    <s v="2010-31"/>
    <n v="0"/>
    <m/>
  </r>
  <r>
    <s v="2-45"/>
    <d v="2010-07-26T00:00:00"/>
    <n v="557.29999999999995"/>
    <n v="0"/>
    <n v="0"/>
    <n v="381.4"/>
    <n v="26"/>
    <n v="14.669230769230769"/>
    <n v="175.9"/>
    <n v="5"/>
    <n v="31"/>
    <n v="35.18"/>
    <n v="17.977419354838709"/>
    <m/>
    <m/>
    <m/>
    <n v="31"/>
    <x v="3"/>
    <x v="0"/>
    <s v="2010-31"/>
    <n v="0"/>
    <m/>
  </r>
  <r>
    <s v="2-45"/>
    <d v="2010-07-27T00:00:00"/>
    <n v="586.36"/>
    <n v="0"/>
    <n v="0"/>
    <n v="527.9"/>
    <n v="39"/>
    <n v="13.535897435897436"/>
    <n v="58.46"/>
    <n v="3"/>
    <n v="42"/>
    <n v="19.486666666666668"/>
    <n v="13.960952380952381"/>
    <m/>
    <m/>
    <m/>
    <n v="31"/>
    <x v="3"/>
    <x v="1"/>
    <s v="2010-31"/>
    <n v="0"/>
    <m/>
  </r>
  <r>
    <s v="2-45"/>
    <d v="2010-07-28T00:00:00"/>
    <n v="1277.72"/>
    <n v="0"/>
    <n v="0"/>
    <n v="814.95"/>
    <n v="50"/>
    <n v="16.298999999999999"/>
    <n v="462.77"/>
    <n v="8"/>
    <n v="58"/>
    <n v="57.846249999999998"/>
    <n v="22.029655172413793"/>
    <m/>
    <m/>
    <m/>
    <n v="31"/>
    <x v="3"/>
    <x v="2"/>
    <s v="2010-31"/>
    <n v="0"/>
    <m/>
  </r>
  <r>
    <s v="2-45"/>
    <d v="2010-07-29T00:00:00"/>
    <n v="1123.31"/>
    <n v="0"/>
    <n v="0"/>
    <n v="808.75"/>
    <n v="47"/>
    <n v="17.207446808510639"/>
    <n v="314.56"/>
    <n v="4"/>
    <n v="51"/>
    <n v="78.64"/>
    <n v="22.025686274509802"/>
    <m/>
    <m/>
    <m/>
    <n v="31"/>
    <x v="3"/>
    <x v="3"/>
    <s v="2010-31"/>
    <n v="0"/>
    <m/>
  </r>
  <r>
    <s v="2-45"/>
    <d v="2010-07-30T00:00:00"/>
    <n v="1425.62"/>
    <n v="0"/>
    <n v="0"/>
    <n v="792.45"/>
    <n v="35"/>
    <n v="22.641428571428573"/>
    <n v="633.16999999999996"/>
    <n v="15"/>
    <n v="50"/>
    <n v="42.211333333333329"/>
    <n v="28.5124"/>
    <m/>
    <m/>
    <m/>
    <n v="31"/>
    <x v="3"/>
    <x v="4"/>
    <s v="2010-31"/>
    <n v="0"/>
    <m/>
  </r>
  <r>
    <s v="2-45"/>
    <d v="2010-07-31T00:00:00"/>
    <n v="1181.49"/>
    <n v="0"/>
    <n v="0"/>
    <n v="600.65"/>
    <n v="22"/>
    <n v="27.302272727272726"/>
    <n v="580.84"/>
    <n v="10"/>
    <n v="32"/>
    <n v="58.084000000000003"/>
    <n v="36.9215625"/>
    <m/>
    <m/>
    <m/>
    <n v="31"/>
    <x v="3"/>
    <x v="5"/>
    <s v="2010-31"/>
    <n v="0"/>
    <m/>
  </r>
  <r>
    <m/>
    <d v="2010-08-01T00:00:00"/>
    <n v="6151.7999999999993"/>
    <n v="3789.42"/>
    <n v="9941.2199999999993"/>
    <m/>
    <n v="219"/>
    <n v="18.609212718723356"/>
    <n v="2225.7000000000003"/>
    <n v="45"/>
    <n v="264"/>
    <n v="48.574708333333341"/>
    <n v="23.571279280452448"/>
    <m/>
    <m/>
    <m/>
    <n v="32"/>
    <x v="3"/>
    <x v="6"/>
    <s v="2010-32"/>
    <n v="0"/>
    <m/>
  </r>
  <r>
    <s v="2-46"/>
    <d v="2010-08-02T00:00:00"/>
    <n v="773.36"/>
    <n v="0"/>
    <n v="0"/>
    <n v="607.5"/>
    <n v="38"/>
    <n v="15.986842105263158"/>
    <n v="165.86"/>
    <n v="5"/>
    <n v="43"/>
    <n v="33.172000000000004"/>
    <n v="17.985116279069768"/>
    <m/>
    <m/>
    <m/>
    <n v="32"/>
    <x v="3"/>
    <x v="0"/>
    <s v="2010-32"/>
    <n v="0"/>
    <m/>
  </r>
  <r>
    <s v="2-46"/>
    <d v="2010-08-03T00:00:00"/>
    <n v="756.14"/>
    <n v="0"/>
    <n v="0"/>
    <n v="616.04999999999995"/>
    <n v="41"/>
    <n v="15.025609756097559"/>
    <n v="140.09"/>
    <n v="8"/>
    <n v="49"/>
    <n v="17.51125"/>
    <n v="15.431428571428571"/>
    <m/>
    <m/>
    <m/>
    <n v="32"/>
    <x v="3"/>
    <x v="1"/>
    <s v="2010-32"/>
    <n v="0"/>
    <m/>
  </r>
  <r>
    <s v="2-46"/>
    <d v="2010-08-04T00:00:00"/>
    <n v="835.44"/>
    <n v="0"/>
    <n v="0"/>
    <n v="527.5"/>
    <n v="34"/>
    <n v="15.514705882352942"/>
    <n v="307.94"/>
    <n v="10"/>
    <n v="44"/>
    <n v="30.794"/>
    <n v="18.987272727272728"/>
    <m/>
    <m/>
    <m/>
    <n v="32"/>
    <x v="3"/>
    <x v="2"/>
    <s v="2010-32"/>
    <n v="0"/>
    <m/>
  </r>
  <r>
    <s v="2-46"/>
    <d v="2010-08-05T00:00:00"/>
    <n v="1117.1199999999999"/>
    <n v="0"/>
    <n v="0"/>
    <n v="914.85"/>
    <n v="45"/>
    <n v="20.330000000000002"/>
    <n v="202.27"/>
    <n v="8"/>
    <n v="53"/>
    <n v="25.283750000000001"/>
    <n v="21.077735849056605"/>
    <m/>
    <m/>
    <m/>
    <n v="32"/>
    <x v="3"/>
    <x v="3"/>
    <s v="2010-32"/>
    <n v="0"/>
    <m/>
  </r>
  <r>
    <s v="2-46"/>
    <d v="2010-08-06T00:00:00"/>
    <n v="1062.7"/>
    <n v="0"/>
    <n v="0"/>
    <n v="819"/>
    <n v="42"/>
    <n v="19.5"/>
    <n v="243.7"/>
    <n v="9"/>
    <n v="51"/>
    <n v="27.077777777777776"/>
    <n v="20.837254901960787"/>
    <m/>
    <m/>
    <m/>
    <n v="32"/>
    <x v="3"/>
    <x v="4"/>
    <s v="2010-32"/>
    <n v="0"/>
    <m/>
  </r>
  <r>
    <s v="2-46"/>
    <d v="2010-08-07T00:00:00"/>
    <n v="821.85"/>
    <n v="0"/>
    <n v="0"/>
    <n v="552.54999999999995"/>
    <n v="23"/>
    <n v="24.02391304347826"/>
    <n v="269.3"/>
    <n v="7"/>
    <n v="30"/>
    <n v="38.471428571428575"/>
    <n v="27.394999999999996"/>
    <m/>
    <m/>
    <m/>
    <n v="32"/>
    <x v="3"/>
    <x v="5"/>
    <s v="2010-32"/>
    <n v="0"/>
    <m/>
  </r>
  <r>
    <m/>
    <d v="2010-08-08T00:00:00"/>
    <n v="4544.76"/>
    <n v="4248.34"/>
    <n v="8793.1"/>
    <m/>
    <n v="223"/>
    <n v="18.396845131198653"/>
    <n v="1329.16"/>
    <n v="47"/>
    <n v="270"/>
    <n v="28.718367724867722"/>
    <n v="20.285634721464742"/>
    <m/>
    <m/>
    <m/>
    <n v="33"/>
    <x v="3"/>
    <x v="6"/>
    <s v="2010-33"/>
    <n v="0"/>
    <m/>
  </r>
  <r>
    <s v="2-47"/>
    <d v="2010-08-09T00:00:00"/>
    <n v="0"/>
    <n v="0"/>
    <n v="0"/>
    <n v="0"/>
    <n v="0"/>
    <n v="0"/>
    <n v="0"/>
    <n v="0"/>
    <n v="0"/>
    <n v="0"/>
    <n v="0"/>
    <s v="SHOW DAY"/>
    <m/>
    <m/>
    <n v="33"/>
    <x v="3"/>
    <x v="0"/>
    <s v="2010-33"/>
    <n v="0"/>
    <m/>
  </r>
  <r>
    <s v="2-47"/>
    <d v="2010-08-10T00:00:00"/>
    <n v="1066.58"/>
    <n v="0"/>
    <n v="0"/>
    <n v="876.5"/>
    <n v="53"/>
    <n v="16.537735849056602"/>
    <n v="190.08"/>
    <n v="7"/>
    <n v="60"/>
    <n v="27.154285714285717"/>
    <n v="17.776333333333334"/>
    <m/>
    <m/>
    <m/>
    <n v="33"/>
    <x v="3"/>
    <x v="1"/>
    <s v="2010-33"/>
    <n v="0"/>
    <m/>
  </r>
  <r>
    <s v="2-47"/>
    <d v="2010-08-11T00:00:00"/>
    <n v="1095.76"/>
    <n v="0"/>
    <n v="0"/>
    <n v="868.6"/>
    <n v="40"/>
    <n v="21.715"/>
    <n v="227.16"/>
    <n v="8"/>
    <n v="48"/>
    <n v="28.395"/>
    <n v="22.828333333333333"/>
    <m/>
    <m/>
    <m/>
    <n v="33"/>
    <x v="3"/>
    <x v="2"/>
    <s v="2010-33"/>
    <n v="0"/>
    <m/>
  </r>
  <r>
    <s v="2-47"/>
    <d v="2010-08-12T00:00:00"/>
    <n v="1058.1099999999999"/>
    <n v="0"/>
    <n v="0"/>
    <n v="673.6"/>
    <n v="39"/>
    <n v="17.271794871794871"/>
    <n v="384.51"/>
    <n v="13"/>
    <n v="52"/>
    <n v="29.577692307692306"/>
    <n v="20.348269230769233"/>
    <m/>
    <m/>
    <m/>
    <n v="33"/>
    <x v="3"/>
    <x v="3"/>
    <s v="2010-33"/>
    <n v="0"/>
    <m/>
  </r>
  <r>
    <s v="2-47"/>
    <d v="2010-08-13T00:00:00"/>
    <n v="1683.4"/>
    <n v="0"/>
    <n v="0"/>
    <n v="858.95"/>
    <n v="44"/>
    <n v="19.521590909090911"/>
    <n v="824.45"/>
    <n v="13"/>
    <n v="57"/>
    <n v="63.419230769230772"/>
    <n v="29.533333333333335"/>
    <m/>
    <m/>
    <m/>
    <n v="33"/>
    <x v="3"/>
    <x v="4"/>
    <s v="2010-33"/>
    <n v="0"/>
    <m/>
  </r>
  <r>
    <s v="2-47"/>
    <d v="2010-08-14T00:00:00"/>
    <n v="779.58"/>
    <n v="0"/>
    <n v="0"/>
    <n v="498.2"/>
    <n v="26"/>
    <n v="19.161538461538463"/>
    <n v="281.38"/>
    <n v="8"/>
    <n v="34"/>
    <n v="35.172499999999999"/>
    <n v="22.928823529411762"/>
    <m/>
    <m/>
    <m/>
    <n v="33"/>
    <x v="3"/>
    <x v="5"/>
    <s v="2010-33"/>
    <n v="0"/>
    <m/>
  </r>
  <r>
    <m/>
    <d v="2010-08-15T00:00:00"/>
    <n v="5683.43"/>
    <n v="2890.96"/>
    <n v="8574.39"/>
    <m/>
    <n v="202"/>
    <n v="15.701276681913475"/>
    <n v="1907.58"/>
    <n v="49"/>
    <n v="251"/>
    <n v="30.619784798534795"/>
    <n v="18.902515460030166"/>
    <m/>
    <m/>
    <m/>
    <n v="34"/>
    <x v="3"/>
    <x v="6"/>
    <s v="2010-34"/>
    <n v="0"/>
    <m/>
  </r>
  <r>
    <s v="2-48"/>
    <d v="2010-08-16T00:00:00"/>
    <n v="734.93"/>
    <n v="0"/>
    <n v="0"/>
    <n v="571.4"/>
    <n v="40"/>
    <n v="14.285"/>
    <n v="163.53"/>
    <n v="5"/>
    <n v="45"/>
    <n v="32.706000000000003"/>
    <n v="16.331777777777777"/>
    <m/>
    <m/>
    <m/>
    <n v="34"/>
    <x v="3"/>
    <x v="0"/>
    <s v="2010-34"/>
    <n v="0"/>
    <m/>
  </r>
  <r>
    <s v="2-48"/>
    <d v="2010-08-17T00:00:00"/>
    <n v="710.49"/>
    <n v="0"/>
    <n v="0"/>
    <n v="535.9"/>
    <n v="32"/>
    <n v="16.746874999999999"/>
    <n v="174.59"/>
    <n v="8"/>
    <n v="40"/>
    <n v="21.82375"/>
    <n v="17.762250000000002"/>
    <m/>
    <m/>
    <m/>
    <n v="34"/>
    <x v="3"/>
    <x v="1"/>
    <s v="2010-34"/>
    <n v="0"/>
    <m/>
  </r>
  <r>
    <s v="2-48"/>
    <d v="2010-08-18T00:00:00"/>
    <n v="1023.37"/>
    <n v="0"/>
    <n v="0"/>
    <n v="531.15"/>
    <n v="31"/>
    <n v="17.133870967741935"/>
    <n v="491.22"/>
    <n v="12"/>
    <n v="43"/>
    <n v="40.935000000000002"/>
    <n v="23.776046511627907"/>
    <m/>
    <m/>
    <m/>
    <n v="34"/>
    <x v="3"/>
    <x v="2"/>
    <s v="2010-34"/>
    <n v="0"/>
    <m/>
  </r>
  <r>
    <s v="2-48"/>
    <d v="2010-08-19T00:00:00"/>
    <n v="958.26"/>
    <n v="0"/>
    <n v="0"/>
    <n v="577.15"/>
    <n v="32"/>
    <n v="18.035937499999999"/>
    <n v="381.11"/>
    <n v="5"/>
    <n v="37"/>
    <n v="76.222000000000008"/>
    <n v="25.89891891891892"/>
    <m/>
    <m/>
    <m/>
    <n v="34"/>
    <x v="3"/>
    <x v="3"/>
    <s v="2010-34"/>
    <n v="0"/>
    <m/>
  </r>
  <r>
    <s v="2-48"/>
    <d v="2010-08-20T00:00:00"/>
    <n v="1469.16"/>
    <n v="0"/>
    <n v="0"/>
    <n v="785.55"/>
    <n v="38"/>
    <n v="20.672368421052632"/>
    <n v="683.61"/>
    <n v="13"/>
    <n v="51"/>
    <n v="52.585384615384619"/>
    <n v="28.80705882352941"/>
    <m/>
    <m/>
    <m/>
    <n v="34"/>
    <x v="3"/>
    <x v="4"/>
    <s v="2010-34"/>
    <n v="0"/>
    <m/>
  </r>
  <r>
    <s v="2-48"/>
    <d v="2010-08-21T00:00:00"/>
    <n v="1581.06"/>
    <n v="0"/>
    <n v="0"/>
    <n v="745.8"/>
    <n v="35"/>
    <n v="21.308571428571426"/>
    <n v="835.26"/>
    <n v="11"/>
    <n v="46"/>
    <n v="75.932727272727277"/>
    <n v="34.37086956521739"/>
    <m/>
    <m/>
    <m/>
    <n v="34"/>
    <x v="3"/>
    <x v="5"/>
    <s v="2010-34"/>
    <n v="0"/>
    <m/>
  </r>
  <r>
    <m/>
    <d v="2010-08-22T00:00:00"/>
    <n v="6477.27"/>
    <n v="4099.51"/>
    <n v="10576.78"/>
    <m/>
    <n v="208"/>
    <n v="18.030437219560998"/>
    <n v="2729.3199999999997"/>
    <n v="54"/>
    <n v="262"/>
    <n v="50.034143648018649"/>
    <n v="24.491153599511904"/>
    <m/>
    <m/>
    <m/>
    <n v="35"/>
    <x v="3"/>
    <x v="6"/>
    <s v="2010-35"/>
    <n v="0"/>
    <m/>
  </r>
  <r>
    <s v="2-49"/>
    <d v="2010-08-23T00:00:00"/>
    <n v="825.19"/>
    <n v="0"/>
    <n v="0"/>
    <n v="327.45"/>
    <n v="21"/>
    <n v="15.592857142857142"/>
    <n v="497.74"/>
    <n v="8"/>
    <n v="29"/>
    <n v="62.217500000000001"/>
    <n v="28.4548275862069"/>
    <m/>
    <m/>
    <m/>
    <n v="35"/>
    <x v="3"/>
    <x v="0"/>
    <s v="2010-35"/>
    <n v="0"/>
    <m/>
  </r>
  <r>
    <s v="2-49"/>
    <d v="2010-08-24T00:00:00"/>
    <n v="1012.84"/>
    <n v="0"/>
    <n v="0"/>
    <n v="724.45"/>
    <n v="36"/>
    <n v="20.123611111111114"/>
    <n v="288.39"/>
    <n v="7"/>
    <n v="43"/>
    <n v="41.198571428571427"/>
    <n v="23.554418604651165"/>
    <m/>
    <m/>
    <m/>
    <n v="35"/>
    <x v="3"/>
    <x v="1"/>
    <s v="2010-35"/>
    <n v="0"/>
    <m/>
  </r>
  <r>
    <s v="2-49"/>
    <d v="2010-08-25T00:00:00"/>
    <n v="836.34"/>
    <n v="0"/>
    <n v="0"/>
    <n v="748"/>
    <n v="44"/>
    <n v="17"/>
    <n v="88.34"/>
    <n v="3"/>
    <n v="47"/>
    <n v="29.446666666666669"/>
    <n v="17.794468085106384"/>
    <m/>
    <m/>
    <m/>
    <n v="35"/>
    <x v="3"/>
    <x v="2"/>
    <s v="2010-35"/>
    <n v="0"/>
    <m/>
  </r>
  <r>
    <s v="2-49"/>
    <d v="2010-08-26T00:00:00"/>
    <n v="597.91"/>
    <n v="0"/>
    <n v="0"/>
    <n v="424.95"/>
    <n v="31"/>
    <n v="13.708064516129031"/>
    <n v="162.96"/>
    <n v="5"/>
    <n v="36"/>
    <n v="32.591999999999999"/>
    <n v="16.330833333333331"/>
    <m/>
    <m/>
    <m/>
    <n v="35"/>
    <x v="3"/>
    <x v="3"/>
    <s v="2010-35"/>
    <n v="0"/>
    <m/>
  </r>
  <r>
    <s v="2-49"/>
    <d v="2010-08-27T00:00:00"/>
    <n v="1515.91"/>
    <n v="0"/>
    <n v="0"/>
    <n v="1160.75"/>
    <n v="53"/>
    <n v="21.900943396226417"/>
    <n v="355.16"/>
    <n v="9"/>
    <n v="62"/>
    <n v="39.462222222222223"/>
    <n v="24.450161290322583"/>
    <m/>
    <m/>
    <m/>
    <n v="35"/>
    <x v="3"/>
    <x v="4"/>
    <s v="2010-35"/>
    <n v="0"/>
    <m/>
  </r>
  <r>
    <s v="2-49"/>
    <d v="2010-08-28T00:00:00"/>
    <n v="1319.73"/>
    <n v="0"/>
    <n v="0"/>
    <n v="626.29999999999995"/>
    <n v="26"/>
    <n v="24.088461538461537"/>
    <n v="693.43"/>
    <n v="12"/>
    <n v="38"/>
    <n v="57.785833333333329"/>
    <n v="34.729736842105261"/>
    <m/>
    <m/>
    <m/>
    <n v="35"/>
    <x v="3"/>
    <x v="5"/>
    <s v="2010-35"/>
    <n v="0"/>
    <m/>
  </r>
  <r>
    <m/>
    <d v="2010-08-29T00:00:00"/>
    <n v="6107.92"/>
    <n v="6518.29"/>
    <n v="12626.21"/>
    <m/>
    <n v="211"/>
    <n v="18.735656284130872"/>
    <n v="2086.02"/>
    <n v="44"/>
    <n v="255"/>
    <n v="43.783798941798942"/>
    <n v="24.219074290287605"/>
    <m/>
    <m/>
    <m/>
    <n v="36"/>
    <x v="3"/>
    <x v="6"/>
    <s v="2010-36"/>
    <n v="0"/>
    <m/>
  </r>
  <r>
    <s v="2-50"/>
    <d v="2010-08-30T00:00:00"/>
    <n v="1239.1300000000001"/>
    <n v="0"/>
    <n v="0"/>
    <n v="878.6"/>
    <n v="38"/>
    <n v="23.121052631578948"/>
    <n v="360.53"/>
    <n v="11"/>
    <n v="49"/>
    <n v="32.775454545454544"/>
    <n v="25.288367346938777"/>
    <m/>
    <m/>
    <m/>
    <n v="36"/>
    <x v="3"/>
    <x v="0"/>
    <s v="2010-36"/>
    <n v="0"/>
    <m/>
  </r>
  <r>
    <s v="2-50"/>
    <d v="2010-08-31T00:00:00"/>
    <n v="616.65"/>
    <n v="0"/>
    <n v="0"/>
    <n v="541.79999999999995"/>
    <n v="29"/>
    <n v="18.682758620689654"/>
    <n v="74.849999999999994"/>
    <n v="3"/>
    <n v="32"/>
    <n v="24.95"/>
    <n v="19.270312499999999"/>
    <m/>
    <m/>
    <m/>
    <n v="36"/>
    <x v="3"/>
    <x v="1"/>
    <s v="2010-36"/>
    <n v="0"/>
    <m/>
  </r>
  <r>
    <s v="2-50"/>
    <d v="2010-09-01T00:00:00"/>
    <n v="840.12"/>
    <n v="0"/>
    <n v="0"/>
    <n v="601.20000000000005"/>
    <n v="28"/>
    <n v="21.471428571428572"/>
    <n v="238.92"/>
    <n v="9"/>
    <n v="37"/>
    <n v="26.546666666666667"/>
    <n v="22.705945945945945"/>
    <m/>
    <m/>
    <m/>
    <n v="36"/>
    <x v="3"/>
    <x v="2"/>
    <s v="2010-36"/>
    <n v="0"/>
    <m/>
  </r>
  <r>
    <s v="2-50"/>
    <d v="2010-09-02T00:00:00"/>
    <n v="1148.6400000000001"/>
    <n v="0"/>
    <n v="0"/>
    <n v="754.7"/>
    <n v="44"/>
    <n v="17.152272727272727"/>
    <n v="393.94"/>
    <n v="4"/>
    <n v="48"/>
    <n v="98.484999999999999"/>
    <n v="23.930000000000003"/>
    <m/>
    <m/>
    <m/>
    <n v="36"/>
    <x v="3"/>
    <x v="3"/>
    <s v="2010-36"/>
    <n v="0"/>
    <m/>
  </r>
  <r>
    <s v="2-50"/>
    <d v="2010-09-03T00:00:00"/>
    <n v="1259.6300000000001"/>
    <n v="0"/>
    <n v="0"/>
    <n v="815.4"/>
    <n v="47"/>
    <n v="17.348936170212767"/>
    <n v="444.23"/>
    <n v="11"/>
    <n v="58"/>
    <n v="40.384545454545453"/>
    <n v="21.717758620689658"/>
    <m/>
    <m/>
    <m/>
    <n v="36"/>
    <x v="3"/>
    <x v="4"/>
    <s v="2010-36"/>
    <n v="0"/>
    <m/>
  </r>
  <r>
    <s v="2-50"/>
    <d v="2010-09-04T00:00:00"/>
    <n v="879.33"/>
    <n v="0"/>
    <n v="0"/>
    <n v="731.75"/>
    <n v="30"/>
    <n v="24.391666666666666"/>
    <n v="147.58000000000001"/>
    <n v="3"/>
    <n v="33"/>
    <n v="49.193333333333335"/>
    <n v="26.646363636363638"/>
    <m/>
    <m/>
    <m/>
    <n v="36"/>
    <x v="3"/>
    <x v="5"/>
    <s v="2010-36"/>
    <n v="0"/>
    <m/>
  </r>
  <r>
    <m/>
    <d v="2010-09-05T00:00:00"/>
    <n v="5983.5"/>
    <n v="3914.29"/>
    <n v="9897.7900000000009"/>
    <m/>
    <n v="216"/>
    <n v="20.361352564641557"/>
    <n v="1660.05"/>
    <n v="41"/>
    <n v="257"/>
    <n v="45.389166666666661"/>
    <n v="23.259791341656339"/>
    <m/>
    <m/>
    <m/>
    <n v="37"/>
    <x v="3"/>
    <x v="6"/>
    <s v="2010-37"/>
    <n v="0"/>
    <m/>
  </r>
  <r>
    <s v="2-51"/>
    <d v="2010-09-06T00:00:00"/>
    <n v="1453.02"/>
    <n v="0"/>
    <n v="0"/>
    <n v="575.70000000000005"/>
    <n v="34"/>
    <n v="16.932352941176472"/>
    <n v="877.32"/>
    <n v="7"/>
    <n v="41"/>
    <n v="125.33142857142857"/>
    <n v="35.439512195121949"/>
    <m/>
    <m/>
    <m/>
    <n v="37"/>
    <x v="3"/>
    <x v="0"/>
    <s v="2010-37"/>
    <n v="0"/>
    <m/>
  </r>
  <r>
    <s v="2-51"/>
    <d v="2010-09-07T00:00:00"/>
    <n v="704.5"/>
    <n v="0"/>
    <n v="0"/>
    <n v="527.54999999999995"/>
    <n v="29"/>
    <n v="18.191379310344825"/>
    <n v="176.95"/>
    <n v="7"/>
    <n v="36"/>
    <n v="25.278571428571428"/>
    <n v="19.569444444444443"/>
    <m/>
    <m/>
    <m/>
    <n v="37"/>
    <x v="3"/>
    <x v="1"/>
    <s v="2010-37"/>
    <n v="0"/>
    <m/>
  </r>
  <r>
    <s v="2-51"/>
    <d v="2010-09-08T00:00:00"/>
    <n v="1432.99"/>
    <n v="0"/>
    <n v="0"/>
    <n v="953.6"/>
    <n v="49"/>
    <n v="19.461224489795917"/>
    <n v="479.39"/>
    <n v="13"/>
    <n v="62"/>
    <n v="36.876153846153848"/>
    <n v="23.112741935483871"/>
    <m/>
    <m/>
    <m/>
    <n v="37"/>
    <x v="3"/>
    <x v="2"/>
    <s v="2010-37"/>
    <n v="0"/>
    <m/>
  </r>
  <r>
    <s v="2-51"/>
    <d v="2010-09-09T00:00:00"/>
    <n v="1150.9000000000001"/>
    <n v="0"/>
    <n v="0"/>
    <n v="526.85"/>
    <n v="42"/>
    <n v="12.544047619047619"/>
    <n v="624.04999999999995"/>
    <n v="13"/>
    <n v="55"/>
    <n v="48.003846153846148"/>
    <n v="20.925454545454546"/>
    <m/>
    <m/>
    <m/>
    <n v="37"/>
    <x v="3"/>
    <x v="3"/>
    <s v="2010-37"/>
    <n v="0"/>
    <m/>
  </r>
  <r>
    <s v="2-51"/>
    <d v="2010-09-10T00:00:00"/>
    <n v="1572.3"/>
    <n v="0"/>
    <n v="0"/>
    <n v="1169.75"/>
    <n v="55"/>
    <n v="21.268181818181819"/>
    <n v="402.55"/>
    <n v="11"/>
    <n v="66"/>
    <n v="36.595454545454544"/>
    <n v="23.822727272727271"/>
    <m/>
    <m/>
    <m/>
    <n v="37"/>
    <x v="3"/>
    <x v="4"/>
    <s v="2010-37"/>
    <n v="0"/>
    <m/>
  </r>
  <r>
    <s v="2-51"/>
    <d v="2010-09-11T00:00:00"/>
    <n v="877.11"/>
    <n v="0"/>
    <n v="0"/>
    <n v="485.85"/>
    <n v="23"/>
    <n v="21.123913043478261"/>
    <n v="391.26"/>
    <n v="11"/>
    <n v="34"/>
    <n v="35.56909090909091"/>
    <n v="25.79735294117647"/>
    <m/>
    <m/>
    <m/>
    <n v="37"/>
    <x v="3"/>
    <x v="5"/>
    <s v="2010-37"/>
    <n v="0"/>
    <m/>
  </r>
  <r>
    <m/>
    <d v="2010-09-12T00:00:00"/>
    <n v="7190.82"/>
    <n v="3706.64"/>
    <n v="10897.46"/>
    <m/>
    <n v="232"/>
    <n v="18.253516537004149"/>
    <n v="2951.5200000000004"/>
    <n v="62"/>
    <n v="294"/>
    <n v="51.275757575757581"/>
    <n v="24.777872222401424"/>
    <m/>
    <m/>
    <m/>
    <n v="38"/>
    <x v="3"/>
    <x v="6"/>
    <s v="2010-38"/>
    <n v="0"/>
    <m/>
  </r>
  <r>
    <s v="2-52"/>
    <d v="2010-09-13T00:00:00"/>
    <n v="900.47"/>
    <n v="0"/>
    <n v="0"/>
    <n v="577.54999999999995"/>
    <n v="38"/>
    <n v="15.198684210526315"/>
    <n v="322.92"/>
    <n v="8"/>
    <n v="46"/>
    <n v="40.365000000000002"/>
    <n v="19.575434782608696"/>
    <m/>
    <m/>
    <m/>
    <n v="38"/>
    <x v="3"/>
    <x v="0"/>
    <s v="2010-38"/>
    <n v="0"/>
    <m/>
  </r>
  <r>
    <s v="2-52"/>
    <d v="2010-09-14T00:00:00"/>
    <n v="1156.21"/>
    <n v="0"/>
    <n v="0"/>
    <n v="801.95"/>
    <n v="46"/>
    <n v="17.433695652173913"/>
    <n v="354.26"/>
    <n v="8"/>
    <n v="54"/>
    <n v="44.282499999999999"/>
    <n v="21.411296296296296"/>
    <m/>
    <m/>
    <m/>
    <n v="38"/>
    <x v="3"/>
    <x v="1"/>
    <s v="2010-38"/>
    <n v="0"/>
    <m/>
  </r>
  <r>
    <s v="2-52"/>
    <d v="2010-09-15T00:00:00"/>
    <n v="1017.86"/>
    <n v="0"/>
    <n v="0"/>
    <n v="680.65"/>
    <n v="27"/>
    <n v="25.209259259259259"/>
    <n v="337.21"/>
    <n v="5"/>
    <n v="32"/>
    <n v="67.441999999999993"/>
    <n v="31.808124999999997"/>
    <m/>
    <m/>
    <m/>
    <n v="38"/>
    <x v="3"/>
    <x v="2"/>
    <s v="2010-38"/>
    <n v="0"/>
    <m/>
  </r>
  <r>
    <s v="2-52"/>
    <d v="2010-09-16T00:00:00"/>
    <n v="1243.68"/>
    <n v="0"/>
    <n v="0"/>
    <n v="973.6"/>
    <n v="41"/>
    <n v="23.746341463414634"/>
    <n v="270.08"/>
    <n v="10"/>
    <n v="51"/>
    <n v="27.007999999999999"/>
    <n v="24.385882352941177"/>
    <m/>
    <m/>
    <m/>
    <n v="38"/>
    <x v="3"/>
    <x v="3"/>
    <s v="2010-38"/>
    <n v="0"/>
    <m/>
  </r>
  <r>
    <s v="2-52"/>
    <d v="2010-09-17T00:00:00"/>
    <n v="1941.94"/>
    <n v="0"/>
    <n v="0"/>
    <n v="887.31"/>
    <n v="44"/>
    <n v="20.166136363636362"/>
    <n v="1054.6300000000001"/>
    <n v="12"/>
    <n v="56"/>
    <n v="87.885833333333338"/>
    <n v="34.677500000000002"/>
    <m/>
    <m/>
    <m/>
    <n v="38"/>
    <x v="3"/>
    <x v="4"/>
    <s v="2010-38"/>
    <n v="0"/>
    <m/>
  </r>
  <r>
    <s v="2-52"/>
    <d v="2010-09-18T00:00:00"/>
    <n v="1816.76"/>
    <n v="0"/>
    <n v="0"/>
    <n v="693.63"/>
    <n v="35"/>
    <n v="19.818000000000001"/>
    <n v="1123.1300000000001"/>
    <n v="7"/>
    <n v="42"/>
    <n v="160.44714285714286"/>
    <n v="43.256190476190483"/>
    <m/>
    <m/>
    <m/>
    <n v="38"/>
    <x v="3"/>
    <x v="5"/>
    <s v="2010-38"/>
    <n v="0"/>
    <m/>
  </r>
  <r>
    <m/>
    <d v="2010-09-19T00:00:00"/>
    <n v="8076.92"/>
    <n v="4345.4399999999996"/>
    <n v="12422.36"/>
    <m/>
    <n v="231"/>
    <n v="20.26201949150175"/>
    <n v="3462.2300000000005"/>
    <n v="50"/>
    <n v="281"/>
    <n v="71.238412698412702"/>
    <n v="29.185738151339439"/>
    <m/>
    <m/>
    <m/>
    <n v="39"/>
    <x v="3"/>
    <x v="6"/>
    <s v="2010-39"/>
    <n v="0"/>
    <m/>
  </r>
  <r>
    <s v="3-01"/>
    <d v="2010-09-20T00:00:00"/>
    <n v="1099.8"/>
    <n v="0"/>
    <n v="0"/>
    <n v="762.65"/>
    <n v="48"/>
    <n v="15.888541666666667"/>
    <n v="337.15"/>
    <n v="5"/>
    <n v="53"/>
    <n v="67.429999999999993"/>
    <n v="20.750943396226415"/>
    <m/>
    <m/>
    <m/>
    <n v="39"/>
    <x v="3"/>
    <x v="0"/>
    <s v="2010-39"/>
    <n v="0"/>
    <m/>
  </r>
  <r>
    <s v="3-01"/>
    <d v="2010-09-21T00:00:00"/>
    <n v="777.92"/>
    <n v="0"/>
    <n v="0"/>
    <n v="486.35"/>
    <n v="33"/>
    <n v="14.737878787878788"/>
    <n v="291.57"/>
    <n v="9"/>
    <n v="42"/>
    <n v="32.396666666666668"/>
    <n v="18.521904761904764"/>
    <m/>
    <m/>
    <m/>
    <n v="39"/>
    <x v="3"/>
    <x v="1"/>
    <s v="2010-39"/>
    <n v="0"/>
    <m/>
  </r>
  <r>
    <s v="3-01"/>
    <d v="2010-09-22T00:00:00"/>
    <n v="734.32"/>
    <n v="0"/>
    <n v="0"/>
    <n v="622.75"/>
    <n v="42"/>
    <n v="14.827380952380953"/>
    <n v="111.57"/>
    <n v="5"/>
    <n v="47"/>
    <n v="22.314"/>
    <n v="15.62382978723404"/>
    <m/>
    <m/>
    <m/>
    <n v="39"/>
    <x v="3"/>
    <x v="2"/>
    <s v="2010-39"/>
    <n v="0"/>
    <m/>
  </r>
  <r>
    <s v="3-01"/>
    <d v="2010-09-23T00:00:00"/>
    <n v="1195.3800000000001"/>
    <n v="0"/>
    <n v="0"/>
    <n v="674.2"/>
    <n v="45"/>
    <n v="14.982222222222223"/>
    <n v="521.17999999999995"/>
    <n v="11"/>
    <n v="56"/>
    <n v="47.379999999999995"/>
    <n v="21.346071428571431"/>
    <m/>
    <m/>
    <m/>
    <n v="39"/>
    <x v="3"/>
    <x v="3"/>
    <s v="2010-39"/>
    <n v="0"/>
    <m/>
  </r>
  <r>
    <s v="3-01"/>
    <d v="2010-09-24T00:00:00"/>
    <n v="2244.6799999999998"/>
    <n v="0"/>
    <n v="0"/>
    <n v="1527.9"/>
    <n v="52"/>
    <n v="29.382692307692309"/>
    <n v="716.78"/>
    <n v="14"/>
    <n v="66"/>
    <n v="51.198571428571427"/>
    <n v="34.010303030303035"/>
    <m/>
    <m/>
    <m/>
    <n v="39"/>
    <x v="3"/>
    <x v="4"/>
    <s v="2010-39"/>
    <n v="0"/>
    <m/>
  </r>
  <r>
    <s v="3-01"/>
    <d v="2010-09-25T00:00:00"/>
    <n v="1254.69"/>
    <n v="0"/>
    <n v="0"/>
    <n v="1057.7"/>
    <n v="43"/>
    <n v="24.597674418604651"/>
    <n v="196.99"/>
    <n v="4"/>
    <n v="47"/>
    <n v="49.247500000000002"/>
    <n v="26.695531914893618"/>
    <m/>
    <m/>
    <m/>
    <n v="39"/>
    <x v="3"/>
    <x v="5"/>
    <s v="2010-39"/>
    <n v="0"/>
    <m/>
  </r>
  <r>
    <m/>
    <d v="2010-09-26T00:00:00"/>
    <n v="7306.7900000000009"/>
    <n v="4122.72"/>
    <n v="11429.510000000002"/>
    <m/>
    <n v="263"/>
    <n v="19.069398392574264"/>
    <n v="2175.2399999999998"/>
    <n v="48"/>
    <n v="311"/>
    <n v="44.994456349206338"/>
    <n v="22.824764053188886"/>
    <m/>
    <m/>
    <m/>
    <n v="40"/>
    <x v="3"/>
    <x v="6"/>
    <s v="2010-40"/>
    <n v="0"/>
    <m/>
  </r>
  <r>
    <s v="3-02"/>
    <d v="2010-09-27T00:00:00"/>
    <n v="718.95"/>
    <n v="0"/>
    <n v="0"/>
    <n v="426.8"/>
    <n v="20"/>
    <n v="21.34"/>
    <n v="292.14999999999998"/>
    <n v="7"/>
    <n v="27"/>
    <n v="41.73571428571428"/>
    <n v="26.62777777777778"/>
    <m/>
    <m/>
    <m/>
    <n v="40"/>
    <x v="3"/>
    <x v="0"/>
    <s v="2010-40"/>
    <n v="0"/>
    <m/>
  </r>
  <r>
    <s v="3-02"/>
    <d v="2010-09-28T00:00:00"/>
    <n v="1025.1600000000001"/>
    <n v="0"/>
    <n v="0"/>
    <n v="748.2"/>
    <n v="49"/>
    <n v="15.269387755102041"/>
    <n v="276.95999999999998"/>
    <n v="8"/>
    <n v="57"/>
    <n v="34.619999999999997"/>
    <n v="17.985263157894739"/>
    <m/>
    <m/>
    <m/>
    <n v="40"/>
    <x v="3"/>
    <x v="1"/>
    <s v="2010-40"/>
    <n v="0"/>
    <m/>
  </r>
  <r>
    <s v="3-02"/>
    <d v="2010-09-29T00:00:00"/>
    <n v="1068.73"/>
    <n v="0"/>
    <n v="0"/>
    <n v="758"/>
    <n v="40"/>
    <n v="18.95"/>
    <n v="310.73"/>
    <n v="7"/>
    <n v="47"/>
    <n v="44.39"/>
    <n v="22.738936170212767"/>
    <m/>
    <m/>
    <m/>
    <n v="40"/>
    <x v="3"/>
    <x v="2"/>
    <s v="2010-40"/>
    <n v="0"/>
    <m/>
  </r>
  <r>
    <s v="3-02"/>
    <d v="2010-09-30T00:00:00"/>
    <n v="1444.93"/>
    <n v="0"/>
    <n v="0"/>
    <n v="879.75"/>
    <n v="54"/>
    <n v="16.291666666666668"/>
    <n v="565.17999999999995"/>
    <n v="13"/>
    <n v="67"/>
    <n v="43.475384615384613"/>
    <n v="21.566119402985073"/>
    <m/>
    <m/>
    <m/>
    <n v="40"/>
    <x v="3"/>
    <x v="3"/>
    <s v="2010-40"/>
    <n v="0"/>
    <m/>
  </r>
  <r>
    <s v="3-02"/>
    <d v="2010-10-01T00:00:00"/>
    <n v="1688.21"/>
    <n v="0"/>
    <n v="0"/>
    <n v="1067.3499999999999"/>
    <n v="42"/>
    <n v="25.413095238095234"/>
    <n v="620.86"/>
    <n v="15"/>
    <n v="57"/>
    <n v="41.390666666666668"/>
    <n v="29.617719298245614"/>
    <m/>
    <m/>
    <m/>
    <n v="40"/>
    <x v="3"/>
    <x v="4"/>
    <s v="2010-40"/>
    <n v="0"/>
    <m/>
  </r>
  <r>
    <s v="3-02"/>
    <d v="2010-10-02T00:00:00"/>
    <n v="1181.9000000000001"/>
    <n v="0"/>
    <n v="0"/>
    <n v="737.7"/>
    <n v="27"/>
    <n v="27.322222222222223"/>
    <n v="444.2"/>
    <n v="10"/>
    <n v="37"/>
    <n v="44.42"/>
    <n v="31.943243243243245"/>
    <m/>
    <m/>
    <m/>
    <n v="40"/>
    <x v="3"/>
    <x v="5"/>
    <s v="2010-40"/>
    <n v="0"/>
    <m/>
  </r>
  <r>
    <m/>
    <d v="2010-10-03T00:00:00"/>
    <n v="7127.880000000001"/>
    <n v="3731.96"/>
    <n v="10859.84"/>
    <m/>
    <n v="232"/>
    <n v="20.764395313681028"/>
    <n v="2510.08"/>
    <n v="60"/>
    <n v="292"/>
    <n v="41.671960927960924"/>
    <n v="25.079843175059867"/>
    <m/>
    <m/>
    <m/>
    <n v="41"/>
    <x v="3"/>
    <x v="6"/>
    <s v="2010-41"/>
    <n v="0"/>
    <m/>
  </r>
  <r>
    <s v="3-03"/>
    <d v="2010-10-04T00:00:00"/>
    <n v="861.71"/>
    <n v="0"/>
    <n v="0"/>
    <n v="699.45"/>
    <n v="38"/>
    <n v="18.406578947368423"/>
    <n v="162.26"/>
    <n v="6"/>
    <n v="44"/>
    <n v="27.043333333333333"/>
    <n v="19.584318181818183"/>
    <m/>
    <m/>
    <m/>
    <n v="41"/>
    <x v="3"/>
    <x v="0"/>
    <s v="2010-41"/>
    <n v="0"/>
    <m/>
  </r>
  <r>
    <s v="3-03"/>
    <d v="2010-10-05T00:00:00"/>
    <n v="868.09"/>
    <n v="0"/>
    <n v="0"/>
    <n v="742.85"/>
    <n v="40"/>
    <n v="18.571249999999999"/>
    <n v="125.24"/>
    <n v="2"/>
    <n v="42"/>
    <n v="62.62"/>
    <n v="20.668809523809525"/>
    <m/>
    <m/>
    <m/>
    <n v="41"/>
    <x v="3"/>
    <x v="1"/>
    <s v="2010-41"/>
    <n v="0"/>
    <m/>
  </r>
  <r>
    <s v="3-03"/>
    <d v="2010-10-06T00:00:00"/>
    <n v="1305.04"/>
    <n v="0"/>
    <n v="0"/>
    <n v="836.8"/>
    <n v="43"/>
    <n v="19.460465116279067"/>
    <n v="468.24"/>
    <n v="10"/>
    <n v="53"/>
    <n v="46.823999999999998"/>
    <n v="24.623396226415093"/>
    <m/>
    <m/>
    <m/>
    <n v="41"/>
    <x v="3"/>
    <x v="2"/>
    <s v="2010-41"/>
    <n v="0"/>
    <m/>
  </r>
  <r>
    <s v="3-03"/>
    <d v="2010-10-07T00:00:00"/>
    <n v="931.86"/>
    <n v="0"/>
    <n v="0"/>
    <n v="533.35"/>
    <n v="39"/>
    <n v="13.675641025641026"/>
    <n v="398.51"/>
    <n v="10"/>
    <n v="49"/>
    <n v="39.850999999999999"/>
    <n v="19.017551020408163"/>
    <m/>
    <m/>
    <m/>
    <n v="41"/>
    <x v="3"/>
    <x v="3"/>
    <s v="2010-41"/>
    <n v="0"/>
    <m/>
  </r>
  <r>
    <s v="3-03"/>
    <d v="2010-10-08T00:00:00"/>
    <n v="2204.38"/>
    <n v="0"/>
    <n v="0"/>
    <n v="1414.7"/>
    <n v="52"/>
    <n v="27.205769230769231"/>
    <n v="789.68"/>
    <n v="12"/>
    <n v="64"/>
    <n v="65.806666666666658"/>
    <n v="34.443437500000002"/>
    <m/>
    <m/>
    <m/>
    <n v="41"/>
    <x v="3"/>
    <x v="4"/>
    <s v="2010-41"/>
    <n v="0"/>
    <m/>
  </r>
  <r>
    <s v="3-03"/>
    <d v="2010-10-09T00:00:00"/>
    <n v="1019.24"/>
    <n v="0"/>
    <n v="0"/>
    <n v="647.24"/>
    <n v="26"/>
    <n v="24.893846153846155"/>
    <n v="372.04"/>
    <n v="12"/>
    <n v="38"/>
    <n v="31.003333333333334"/>
    <n v="26.823157894736841"/>
    <m/>
    <m/>
    <m/>
    <n v="41"/>
    <x v="3"/>
    <x v="5"/>
    <s v="2010-41"/>
    <n v="0"/>
    <m/>
  </r>
  <r>
    <m/>
    <d v="2010-10-10T00:00:00"/>
    <n v="7190.32"/>
    <n v="3489.25"/>
    <n v="10679.57"/>
    <m/>
    <n v="238"/>
    <n v="20.368925078983985"/>
    <n v="2315.9699999999998"/>
    <n v="52"/>
    <n v="290"/>
    <n v="45.524722222222216"/>
    <n v="24.193445057864636"/>
    <m/>
    <m/>
    <m/>
    <n v="42"/>
    <x v="3"/>
    <x v="6"/>
    <s v="2010-42"/>
    <n v="0"/>
    <m/>
  </r>
  <r>
    <s v="3-04"/>
    <d v="2010-10-11T00:00:00"/>
    <n v="762.89"/>
    <n v="0"/>
    <n v="0"/>
    <n v="549.1"/>
    <n v="37"/>
    <n v="14.840540540540541"/>
    <n v="213.82"/>
    <n v="6"/>
    <n v="43"/>
    <n v="35.636666666666663"/>
    <n v="17.742325581395349"/>
    <m/>
    <m/>
    <m/>
    <n v="42"/>
    <x v="3"/>
    <x v="0"/>
    <s v="2010-42"/>
    <n v="0"/>
    <m/>
  </r>
  <r>
    <s v="3-04"/>
    <d v="2010-10-12T00:00:00"/>
    <n v="1249.4000000000001"/>
    <n v="0"/>
    <n v="0"/>
    <n v="767.9"/>
    <n v="41"/>
    <n v="18.729268292682928"/>
    <n v="481.5"/>
    <n v="7"/>
    <n v="48"/>
    <n v="68.785714285714292"/>
    <n v="26.029166666666669"/>
    <m/>
    <m/>
    <m/>
    <n v="42"/>
    <x v="3"/>
    <x v="1"/>
    <s v="2010-42"/>
    <n v="0"/>
    <m/>
  </r>
  <r>
    <s v="3-04"/>
    <d v="2010-10-13T00:00:00"/>
    <n v="1126.08"/>
    <n v="0"/>
    <n v="0"/>
    <n v="592.54999999999995"/>
    <n v="39"/>
    <n v="15.193589743589742"/>
    <n v="533.53"/>
    <n v="7"/>
    <n v="46"/>
    <n v="76.218571428571423"/>
    <n v="24.479999999999997"/>
    <m/>
    <m/>
    <m/>
    <n v="42"/>
    <x v="3"/>
    <x v="2"/>
    <s v="2010-42"/>
    <n v="0"/>
    <m/>
  </r>
  <r>
    <s v="3-04"/>
    <d v="2010-10-14T00:00:00"/>
    <n v="1098.81"/>
    <n v="0"/>
    <n v="0"/>
    <n v="579.85"/>
    <n v="37"/>
    <n v="15.671621621621622"/>
    <n v="518.96"/>
    <n v="4"/>
    <n v="41"/>
    <n v="129.74"/>
    <n v="26.800243902439021"/>
    <m/>
    <m/>
    <m/>
    <n v="42"/>
    <x v="3"/>
    <x v="3"/>
    <s v="2010-42"/>
    <n v="0"/>
    <m/>
  </r>
  <r>
    <s v="3-04"/>
    <d v="2010-10-15T00:00:00"/>
    <n v="1886.34"/>
    <n v="0"/>
    <n v="0"/>
    <n v="1285.2"/>
    <n v="59"/>
    <n v="21.783050847457627"/>
    <n v="601.13"/>
    <n v="14"/>
    <n v="73"/>
    <n v="42.937857142857141"/>
    <n v="25.840136986301371"/>
    <m/>
    <m/>
    <m/>
    <n v="42"/>
    <x v="3"/>
    <x v="4"/>
    <s v="2010-42"/>
    <n v="0"/>
    <m/>
  </r>
  <r>
    <s v="3-04"/>
    <d v="2010-10-16T00:00:00"/>
    <n v="962.09"/>
    <n v="0"/>
    <n v="0"/>
    <n v="583.4"/>
    <n v="22"/>
    <n v="26.518181818181816"/>
    <n v="378.69"/>
    <n v="9"/>
    <n v="31"/>
    <n v="42.076666666666668"/>
    <n v="31.035161290322577"/>
    <m/>
    <m/>
    <m/>
    <n v="42"/>
    <x v="3"/>
    <x v="5"/>
    <s v="2010-42"/>
    <n v="0"/>
    <m/>
  </r>
  <r>
    <m/>
    <d v="2010-10-17T00:00:00"/>
    <n v="7085.6100000000006"/>
    <n v="2266.5100000000002"/>
    <n v="9352.1200000000008"/>
    <m/>
    <n v="235"/>
    <n v="18.789375477345711"/>
    <n v="2727.63"/>
    <n v="47"/>
    <n v="282"/>
    <n v="65.899246031746031"/>
    <n v="25.321172404520834"/>
    <m/>
    <m/>
    <m/>
    <n v="43"/>
    <x v="3"/>
    <x v="6"/>
    <s v="2010-43"/>
    <n v="0"/>
    <m/>
  </r>
  <r>
    <s v="3-05"/>
    <d v="2010-10-18T00:00:00"/>
    <n v="768.44"/>
    <n v="0"/>
    <n v="0"/>
    <n v="441.15"/>
    <n v="35"/>
    <n v="12.604285714285714"/>
    <n v="327.29000000000002"/>
    <n v="5"/>
    <n v="40"/>
    <n v="65.457999999999998"/>
    <n v="19.211000000000002"/>
    <m/>
    <m/>
    <m/>
    <n v="43"/>
    <x v="3"/>
    <x v="0"/>
    <s v="2010-43"/>
    <n v="0"/>
    <m/>
  </r>
  <r>
    <s v="3-05"/>
    <d v="2010-10-19T00:00:00"/>
    <n v="1116.69"/>
    <n v="0"/>
    <n v="0"/>
    <n v="648.25"/>
    <n v="38"/>
    <n v="17.059210526315791"/>
    <n v="468.44"/>
    <n v="10"/>
    <n v="48"/>
    <n v="46.844000000000001"/>
    <n v="23.264375000000001"/>
    <m/>
    <m/>
    <m/>
    <n v="43"/>
    <x v="3"/>
    <x v="1"/>
    <s v="2010-43"/>
    <n v="0"/>
    <m/>
  </r>
  <r>
    <s v="3-05"/>
    <d v="2010-10-20T00:00:00"/>
    <n v="1155.9000000000001"/>
    <n v="0"/>
    <n v="0"/>
    <n v="671.15"/>
    <n v="34"/>
    <n v="19.73970588235294"/>
    <n v="484.75"/>
    <n v="10"/>
    <n v="44"/>
    <n v="48.475000000000001"/>
    <n v="26.270454545454548"/>
    <m/>
    <m/>
    <m/>
    <n v="43"/>
    <x v="3"/>
    <x v="2"/>
    <s v="2010-43"/>
    <n v="0"/>
    <m/>
  </r>
  <r>
    <s v="3-05"/>
    <d v="2010-10-21T00:00:00"/>
    <n v="1581.87"/>
    <n v="0"/>
    <n v="0"/>
    <n v="1057"/>
    <n v="49"/>
    <n v="21.571428571428573"/>
    <n v="524.87"/>
    <n v="9"/>
    <n v="58"/>
    <n v="58.318888888888893"/>
    <n v="27.273620689655171"/>
    <m/>
    <m/>
    <m/>
    <n v="43"/>
    <x v="3"/>
    <x v="3"/>
    <s v="2010-43"/>
    <n v="0"/>
    <m/>
  </r>
  <r>
    <s v="3-05"/>
    <d v="2010-10-22T00:00:00"/>
    <n v="1224.53"/>
    <n v="0"/>
    <n v="0"/>
    <n v="832.75"/>
    <n v="39"/>
    <n v="21.352564102564102"/>
    <n v="391.78"/>
    <n v="10"/>
    <n v="49"/>
    <n v="39.177999999999997"/>
    <n v="24.990408163265304"/>
    <m/>
    <m/>
    <m/>
    <n v="43"/>
    <x v="3"/>
    <x v="4"/>
    <s v="2010-43"/>
    <n v="0"/>
    <m/>
  </r>
  <r>
    <s v="3-05"/>
    <d v="2010-10-23T00:00:00"/>
    <n v="1086.3699999999999"/>
    <n v="0"/>
    <n v="0"/>
    <n v="761.9"/>
    <n v="30"/>
    <n v="25.396666666666665"/>
    <n v="324.47000000000003"/>
    <n v="8"/>
    <n v="38"/>
    <n v="40.558750000000003"/>
    <n v="28.588684210526313"/>
    <m/>
    <m/>
    <m/>
    <n v="43"/>
    <x v="3"/>
    <x v="5"/>
    <s v="2010-43"/>
    <n v="0"/>
    <m/>
  </r>
  <r>
    <m/>
    <d v="2010-10-24T00:00:00"/>
    <n v="6933.7999999999993"/>
    <n v="2539.0500000000002"/>
    <n v="9472.8499999999985"/>
    <m/>
    <n v="225"/>
    <n v="19.620643577268961"/>
    <n v="2521.6000000000004"/>
    <n v="52"/>
    <n v="277"/>
    <n v="49.805439814814825"/>
    <n v="24.93309043481689"/>
    <m/>
    <m/>
    <m/>
    <n v="44"/>
    <x v="3"/>
    <x v="6"/>
    <s v="2010-44"/>
    <n v="0"/>
    <m/>
  </r>
  <r>
    <s v="3-06"/>
    <d v="2010-10-25T00:00:00"/>
    <n v="1282.5999999999999"/>
    <n v="0"/>
    <n v="0"/>
    <n v="981.9"/>
    <n v="55"/>
    <n v="17.852727272727272"/>
    <n v="300.7"/>
    <n v="10"/>
    <n v="65"/>
    <n v="30.07"/>
    <n v="19.732307692307693"/>
    <m/>
    <m/>
    <m/>
    <n v="44"/>
    <x v="3"/>
    <x v="0"/>
    <s v="2010-44"/>
    <n v="0"/>
    <m/>
  </r>
  <r>
    <s v="3-06"/>
    <d v="2010-10-26T00:00:00"/>
    <n v="729.51"/>
    <n v="0"/>
    <n v="0"/>
    <n v="542.70000000000005"/>
    <n v="34"/>
    <n v="15.961764705882354"/>
    <n v="186.81"/>
    <n v="10"/>
    <n v="44"/>
    <n v="18.681000000000001"/>
    <n v="16.579772727272726"/>
    <m/>
    <m/>
    <m/>
    <n v="44"/>
    <x v="3"/>
    <x v="1"/>
    <s v="2010-44"/>
    <n v="0"/>
    <m/>
  </r>
  <r>
    <s v="3-06"/>
    <d v="2010-10-27T00:00:00"/>
    <n v="967.97"/>
    <n v="0"/>
    <n v="0"/>
    <n v="781.45"/>
    <n v="39"/>
    <n v="20.03717948717949"/>
    <n v="186.52"/>
    <n v="6"/>
    <n v="45"/>
    <n v="31.08666666666667"/>
    <n v="21.510444444444445"/>
    <m/>
    <m/>
    <m/>
    <n v="44"/>
    <x v="3"/>
    <x v="2"/>
    <s v="2010-44"/>
    <n v="0"/>
    <m/>
  </r>
  <r>
    <s v="3-06"/>
    <d v="2010-10-28T00:00:00"/>
    <n v="1418.28"/>
    <n v="0"/>
    <n v="0"/>
    <n v="966.55"/>
    <n v="36"/>
    <n v="26.848611111111111"/>
    <n v="451.73"/>
    <n v="14"/>
    <n v="50"/>
    <n v="32.26642857142857"/>
    <n v="28.365600000000001"/>
    <m/>
    <m/>
    <m/>
    <n v="44"/>
    <x v="3"/>
    <x v="3"/>
    <s v="2010-44"/>
    <n v="0"/>
    <m/>
  </r>
  <r>
    <s v="3-06"/>
    <d v="2010-10-29T00:00:00"/>
    <n v="1977.75"/>
    <n v="0"/>
    <n v="0"/>
    <n v="878.3"/>
    <n v="46"/>
    <n v="19.093478260869563"/>
    <n v="1099.45"/>
    <n v="17"/>
    <n v="63"/>
    <n v="64.673529411764704"/>
    <n v="31.392857142857142"/>
    <m/>
    <m/>
    <m/>
    <n v="44"/>
    <x v="3"/>
    <x v="4"/>
    <s v="2010-44"/>
    <n v="0"/>
    <m/>
  </r>
  <r>
    <s v="3-06"/>
    <d v="2010-10-30T00:00:00"/>
    <n v="895.06"/>
    <n v="0"/>
    <n v="0"/>
    <n v="591.75"/>
    <n v="23"/>
    <n v="25.728260869565219"/>
    <n v="299.31"/>
    <n v="7"/>
    <n v="30"/>
    <n v="42.758571428571429"/>
    <n v="29.701999999999998"/>
    <m/>
    <m/>
    <m/>
    <n v="44"/>
    <x v="3"/>
    <x v="5"/>
    <s v="2010-44"/>
    <n v="0"/>
    <m/>
  </r>
  <r>
    <m/>
    <d v="2010-10-31T00:00:00"/>
    <n v="7271.17"/>
    <n v="3730.31"/>
    <n v="11001.48"/>
    <m/>
    <n v="233"/>
    <n v="20.920336951222499"/>
    <n v="2524.52"/>
    <n v="64"/>
    <n v="297"/>
    <n v="36.589366013071896"/>
    <n v="24.547163667813667"/>
    <m/>
    <m/>
    <m/>
    <n v="45"/>
    <x v="3"/>
    <x v="6"/>
    <s v="2010-45"/>
    <n v="0"/>
    <m/>
  </r>
  <r>
    <s v="3-07"/>
    <d v="2010-11-01T00:00:00"/>
    <n v="726.83"/>
    <n v="0"/>
    <n v="0"/>
    <n v="446.2"/>
    <n v="29"/>
    <n v="15.386206896551723"/>
    <n v="280.63"/>
    <n v="10"/>
    <n v="39"/>
    <n v="28.062999999999999"/>
    <n v="18.636666666666663"/>
    <m/>
    <m/>
    <m/>
    <n v="45"/>
    <x v="3"/>
    <x v="0"/>
    <s v="2010-45"/>
    <n v="0"/>
    <m/>
  </r>
  <r>
    <s v="3-07"/>
    <d v="2010-11-02T00:00:00"/>
    <n v="585.87"/>
    <n v="0"/>
    <n v="0"/>
    <n v="508.1"/>
    <n v="38"/>
    <n v="13.371052631578948"/>
    <n v="77.77"/>
    <n v="2"/>
    <n v="40"/>
    <n v="38.884999999999998"/>
    <n v="14.646750000000001"/>
    <m/>
    <m/>
    <m/>
    <n v="45"/>
    <x v="3"/>
    <x v="1"/>
    <s v="2010-45"/>
    <n v="0"/>
    <m/>
  </r>
  <r>
    <s v="3-07"/>
    <d v="2010-11-03T00:00:00"/>
    <n v="1733.55"/>
    <n v="0"/>
    <n v="0"/>
    <n v="1019.1"/>
    <n v="50"/>
    <n v="20.382000000000001"/>
    <n v="714.45"/>
    <n v="9"/>
    <n v="59"/>
    <n v="79.38333333333334"/>
    <n v="29.382203389830511"/>
    <m/>
    <m/>
    <m/>
    <n v="45"/>
    <x v="3"/>
    <x v="2"/>
    <s v="2010-45"/>
    <n v="0"/>
    <m/>
  </r>
  <r>
    <s v="3-07"/>
    <d v="2010-11-04T00:00:00"/>
    <n v="776.68"/>
    <n v="0"/>
    <n v="0"/>
    <n v="445.85"/>
    <n v="29"/>
    <n v="15.374137931034484"/>
    <n v="330.83"/>
    <n v="8"/>
    <n v="37"/>
    <n v="41.353749999999998"/>
    <n v="20.991351351351351"/>
    <m/>
    <m/>
    <m/>
    <n v="45"/>
    <x v="3"/>
    <x v="3"/>
    <s v="2010-45"/>
    <n v="0"/>
    <m/>
  </r>
  <r>
    <s v="3-07"/>
    <d v="2010-11-05T00:00:00"/>
    <n v="1892.79"/>
    <n v="0"/>
    <n v="0"/>
    <n v="1289.9000000000001"/>
    <n v="46"/>
    <n v="28.041304347826088"/>
    <n v="602.89"/>
    <n v="14"/>
    <n v="60"/>
    <n v="43.063571428571429"/>
    <n v="31.546499999999998"/>
    <m/>
    <m/>
    <m/>
    <n v="45"/>
    <x v="3"/>
    <x v="4"/>
    <s v="2010-45"/>
    <n v="0"/>
    <m/>
  </r>
  <r>
    <s v="3-07"/>
    <d v="2010-11-06T00:00:00"/>
    <n v="1067.07"/>
    <n v="0"/>
    <n v="0"/>
    <n v="659.1"/>
    <n v="34"/>
    <n v="19.38529411764706"/>
    <n v="407.97"/>
    <n v="8"/>
    <n v="42"/>
    <n v="50.996250000000003"/>
    <n v="25.406428571428574"/>
    <m/>
    <m/>
    <m/>
    <n v="45"/>
    <x v="3"/>
    <x v="5"/>
    <s v="2010-45"/>
    <n v="0"/>
    <m/>
  </r>
  <r>
    <m/>
    <d v="2010-11-07T00:00:00"/>
    <n v="6782.7899999999991"/>
    <n v="2591.9699999999998"/>
    <n v="9374.7599999999984"/>
    <m/>
    <n v="226"/>
    <n v="18.65666598743972"/>
    <n v="2414.54"/>
    <n v="51"/>
    <n v="277"/>
    <n v="46.957484126984127"/>
    <n v="23.434983329879515"/>
    <m/>
    <m/>
    <m/>
    <n v="46"/>
    <x v="3"/>
    <x v="6"/>
    <s v="2010-46"/>
    <n v="0"/>
    <m/>
  </r>
  <r>
    <s v="3-08"/>
    <d v="2010-11-08T00:00:00"/>
    <n v="1067.6500000000001"/>
    <n v="0"/>
    <n v="0"/>
    <n v="919.45"/>
    <n v="52"/>
    <n v="17.681730769230771"/>
    <n v="148.19999999999999"/>
    <n v="6"/>
    <n v="58"/>
    <n v="24.7"/>
    <n v="18.407758620689656"/>
    <m/>
    <m/>
    <m/>
    <n v="46"/>
    <x v="3"/>
    <x v="0"/>
    <s v="2010-46"/>
    <n v="0"/>
    <m/>
  </r>
  <r>
    <s v="3-08"/>
    <d v="2010-11-09T00:00:00"/>
    <n v="708.35"/>
    <n v="0"/>
    <n v="0"/>
    <n v="540.4"/>
    <n v="48"/>
    <n v="11.258333333333333"/>
    <n v="167.95"/>
    <n v="8"/>
    <n v="56"/>
    <n v="20.993749999999999"/>
    <n v="12.649107142857142"/>
    <m/>
    <m/>
    <m/>
    <n v="46"/>
    <x v="3"/>
    <x v="1"/>
    <s v="2010-46"/>
    <n v="0"/>
    <m/>
  </r>
  <r>
    <s v="3-08"/>
    <d v="2010-11-10T00:00:00"/>
    <n v="879.21"/>
    <n v="0"/>
    <n v="0"/>
    <n v="696.7"/>
    <n v="37"/>
    <n v="18.829729729729731"/>
    <n v="182.51"/>
    <n v="3"/>
    <n v="40"/>
    <n v="60.836666666666666"/>
    <n v="21.980250000000002"/>
    <m/>
    <m/>
    <m/>
    <n v="46"/>
    <x v="3"/>
    <x v="2"/>
    <s v="2010-46"/>
    <n v="0"/>
    <m/>
  </r>
  <r>
    <s v="3-08"/>
    <d v="2010-11-11T00:00:00"/>
    <n v="1600.53"/>
    <n v="0"/>
    <n v="0"/>
    <n v="980.45"/>
    <n v="49"/>
    <n v="20.009183673469387"/>
    <n v="620.08000000000004"/>
    <n v="14"/>
    <n v="63"/>
    <n v="44.291428571428575"/>
    <n v="25.405238095238097"/>
    <m/>
    <m/>
    <m/>
    <n v="46"/>
    <x v="3"/>
    <x v="3"/>
    <s v="2010-46"/>
    <n v="0"/>
    <m/>
  </r>
  <r>
    <s v="3-08"/>
    <d v="2010-11-12T00:00:00"/>
    <n v="2642.23"/>
    <n v="0"/>
    <n v="0"/>
    <n v="1442.75"/>
    <n v="52"/>
    <n v="27.745192307692307"/>
    <n v="1199.48"/>
    <n v="15"/>
    <n v="67"/>
    <n v="79.965333333333334"/>
    <n v="39.436268656716415"/>
    <m/>
    <m/>
    <m/>
    <n v="46"/>
    <x v="3"/>
    <x v="4"/>
    <s v="2010-46"/>
    <n v="0"/>
    <m/>
  </r>
  <r>
    <s v="3-08"/>
    <d v="2010-11-13T00:00:00"/>
    <n v="1155.99"/>
    <n v="0"/>
    <n v="0"/>
    <n v="586.95000000000005"/>
    <n v="34"/>
    <n v="17.263235294117649"/>
    <n v="569.04"/>
    <n v="11"/>
    <n v="45"/>
    <n v="51.730909090909087"/>
    <n v="25.688666666666666"/>
    <m/>
    <m/>
    <m/>
    <n v="46"/>
    <x v="3"/>
    <x v="5"/>
    <s v="2010-46"/>
    <n v="0"/>
    <m/>
  </r>
  <r>
    <m/>
    <d v="2010-11-14T00:00:00"/>
    <n v="8053.9599999999991"/>
    <n v="3759.59"/>
    <n v="11813.55"/>
    <m/>
    <n v="272"/>
    <n v="18.797900851262195"/>
    <n v="2887.26"/>
    <n v="57"/>
    <n v="329"/>
    <n v="47.086347943722949"/>
    <n v="23.927881530361329"/>
    <m/>
    <m/>
    <m/>
    <n v="47"/>
    <x v="3"/>
    <x v="6"/>
    <s v="2010-47"/>
    <n v="0"/>
    <m/>
  </r>
  <r>
    <s v="3-09"/>
    <d v="2010-11-15T00:00:00"/>
    <n v="1114.02"/>
    <n v="0"/>
    <n v="0"/>
    <n v="922.85"/>
    <n v="46"/>
    <n v="20.06195652173913"/>
    <n v="191.17"/>
    <n v="7"/>
    <n v="53"/>
    <n v="27.31"/>
    <n v="21.019245283018869"/>
    <m/>
    <m/>
    <m/>
    <n v="47"/>
    <x v="3"/>
    <x v="0"/>
    <s v="2010-47"/>
    <n v="0"/>
    <m/>
  </r>
  <r>
    <s v="3-09"/>
    <d v="2010-11-16T00:00:00"/>
    <n v="1077.81"/>
    <n v="0"/>
    <n v="0"/>
    <n v="613.29999999999995"/>
    <n v="42"/>
    <n v="14.602380952380951"/>
    <n v="464.51"/>
    <n v="11"/>
    <n v="53"/>
    <n v="42.228181818181817"/>
    <n v="20.336037735849054"/>
    <m/>
    <m/>
    <m/>
    <n v="47"/>
    <x v="3"/>
    <x v="1"/>
    <s v="2010-47"/>
    <n v="0"/>
    <m/>
  </r>
  <r>
    <s v="3-09"/>
    <d v="2010-11-17T00:00:00"/>
    <n v="1378.7"/>
    <n v="0"/>
    <n v="0"/>
    <n v="799.5"/>
    <n v="35"/>
    <n v="22.842857142857142"/>
    <n v="579.20000000000005"/>
    <n v="11"/>
    <n v="46"/>
    <n v="52.654545454545456"/>
    <n v="29.971739130434784"/>
    <m/>
    <m/>
    <m/>
    <n v="47"/>
    <x v="3"/>
    <x v="2"/>
    <s v="2010-47"/>
    <n v="0"/>
    <m/>
  </r>
  <r>
    <s v="3-09"/>
    <d v="2010-11-18T00:00:00"/>
    <n v="1219.8699999999999"/>
    <n v="0"/>
    <n v="0"/>
    <n v="737.3"/>
    <n v="42"/>
    <n v="17.554761904761904"/>
    <n v="482.57"/>
    <n v="8"/>
    <n v="50"/>
    <n v="60.321249999999999"/>
    <n v="24.397399999999998"/>
    <m/>
    <m/>
    <m/>
    <n v="47"/>
    <x v="3"/>
    <x v="3"/>
    <s v="2010-47"/>
    <n v="0"/>
    <m/>
  </r>
  <r>
    <s v="3-09"/>
    <d v="2010-11-19T00:00:00"/>
    <n v="1579.16"/>
    <n v="0"/>
    <n v="0"/>
    <n v="1037.8499999999999"/>
    <n v="58"/>
    <n v="17.893965517241377"/>
    <n v="541.30999999999995"/>
    <n v="12"/>
    <n v="70"/>
    <n v="45.10916666666666"/>
    <n v="22.559428571428569"/>
    <m/>
    <m/>
    <m/>
    <n v="47"/>
    <x v="3"/>
    <x v="4"/>
    <s v="2010-47"/>
    <n v="0"/>
    <m/>
  </r>
  <r>
    <s v="3-09"/>
    <d v="2010-11-20T00:00:00"/>
    <n v="2013.14"/>
    <n v="0"/>
    <n v="0"/>
    <n v="1037.8499999999999"/>
    <n v="58"/>
    <n v="17.893965517241377"/>
    <n v="541.30999999999995"/>
    <n v="12"/>
    <n v="70"/>
    <n v="45.10916666666666"/>
    <n v="22.559428571428569"/>
    <m/>
    <m/>
    <m/>
    <n v="47"/>
    <x v="3"/>
    <x v="5"/>
    <s v="2010-47"/>
    <n v="0"/>
    <m/>
  </r>
  <r>
    <m/>
    <d v="2010-11-21T00:00:00"/>
    <n v="8382.6999999999989"/>
    <n v="2372.42"/>
    <n v="10755.119999999999"/>
    <m/>
    <n v="281"/>
    <n v="18.474981259370313"/>
    <n v="2800.07"/>
    <n v="61"/>
    <n v="342"/>
    <n v="45.455385101010101"/>
    <n v="23.47387988202664"/>
    <m/>
    <m/>
    <m/>
    <n v="48"/>
    <x v="3"/>
    <x v="6"/>
    <s v="2010-48"/>
    <n v="0"/>
    <m/>
  </r>
  <r>
    <s v="3-10"/>
    <d v="2010-11-22T00:00:00"/>
    <n v="1114.07"/>
    <n v="0"/>
    <n v="0"/>
    <n v="660.25"/>
    <n v="40"/>
    <n v="16.506250000000001"/>
    <n v="453.82"/>
    <n v="15"/>
    <n v="55"/>
    <n v="30.254666666666665"/>
    <n v="20.255818181818182"/>
    <m/>
    <m/>
    <m/>
    <n v="48"/>
    <x v="3"/>
    <x v="0"/>
    <s v="2010-48"/>
    <n v="0"/>
    <m/>
  </r>
  <r>
    <s v="3-10"/>
    <d v="2010-11-23T00:00:00"/>
    <n v="694.02"/>
    <n v="0"/>
    <n v="0"/>
    <n v="445.55"/>
    <n v="36"/>
    <n v="12.37638888888889"/>
    <n v="248.47"/>
    <n v="7"/>
    <n v="43"/>
    <n v="35.495714285714286"/>
    <n v="16.14"/>
    <m/>
    <m/>
    <m/>
    <n v="48"/>
    <x v="3"/>
    <x v="1"/>
    <s v="2010-48"/>
    <n v="0"/>
    <m/>
  </r>
  <r>
    <s v="3-10"/>
    <d v="2010-11-24T00:00:00"/>
    <n v="1183.83"/>
    <n v="0"/>
    <n v="0"/>
    <n v="843.55"/>
    <n v="38"/>
    <n v="22.198684210526313"/>
    <n v="340.28"/>
    <n v="10"/>
    <n v="48"/>
    <n v="34.027999999999999"/>
    <n v="24.663124999999997"/>
    <m/>
    <m/>
    <m/>
    <n v="48"/>
    <x v="3"/>
    <x v="2"/>
    <s v="2010-48"/>
    <n v="0"/>
    <m/>
  </r>
  <r>
    <s v="3-10"/>
    <d v="2010-11-25T00:00:00"/>
    <n v="1111.02"/>
    <n v="0"/>
    <n v="0"/>
    <n v="713.35"/>
    <n v="40"/>
    <n v="17.833750000000002"/>
    <n v="397.67"/>
    <n v="7"/>
    <n v="47"/>
    <n v="56.81"/>
    <n v="23.63872340425532"/>
    <m/>
    <m/>
    <m/>
    <n v="48"/>
    <x v="3"/>
    <x v="3"/>
    <s v="2010-48"/>
    <n v="0"/>
    <m/>
  </r>
  <r>
    <s v="3-10"/>
    <d v="2010-11-26T00:00:00"/>
    <n v="1952.89"/>
    <n v="0"/>
    <n v="0"/>
    <n v="1145.0999999999999"/>
    <n v="45"/>
    <n v="25.446666666666665"/>
    <n v="807.79"/>
    <n v="13"/>
    <n v="58"/>
    <n v="62.137692307692305"/>
    <n v="33.670517241379308"/>
    <m/>
    <m/>
    <m/>
    <n v="48"/>
    <x v="3"/>
    <x v="4"/>
    <s v="2010-48"/>
    <n v="0"/>
    <m/>
  </r>
  <r>
    <s v="3-10"/>
    <d v="2010-11-27T00:00:00"/>
    <n v="1035.52"/>
    <n v="0"/>
    <n v="0"/>
    <n v="464.7"/>
    <n v="29"/>
    <n v="16.024137931034481"/>
    <n v="570.82000000000005"/>
    <n v="12"/>
    <n v="41"/>
    <n v="47.568333333333335"/>
    <n v="25.25658536585366"/>
    <m/>
    <m/>
    <m/>
    <n v="48"/>
    <x v="3"/>
    <x v="5"/>
    <s v="2010-48"/>
    <n v="0"/>
    <m/>
  </r>
  <r>
    <m/>
    <d v="2010-11-28T00:00:00"/>
    <n v="7091.35"/>
    <n v="3300.06"/>
    <n v="10391.41"/>
    <m/>
    <n v="228"/>
    <n v="18.397646282852723"/>
    <n v="2818.85"/>
    <n v="64"/>
    <n v="292"/>
    <n v="44.382401098901106"/>
    <n v="23.937461532217743"/>
    <m/>
    <m/>
    <m/>
    <n v="49"/>
    <x v="3"/>
    <x v="6"/>
    <s v="2010-49"/>
    <n v="0"/>
    <m/>
  </r>
  <r>
    <s v="3-11"/>
    <d v="2010-11-29T00:00:00"/>
    <n v="1217.6300000000001"/>
    <n v="0"/>
    <n v="0"/>
    <n v="496.75"/>
    <n v="28"/>
    <n v="17.741071428571427"/>
    <n v="720.88"/>
    <n v="12"/>
    <n v="40"/>
    <n v="60.073333333333331"/>
    <n v="30.440750000000001"/>
    <m/>
    <m/>
    <m/>
    <n v="49"/>
    <x v="3"/>
    <x v="0"/>
    <s v="2010-49"/>
    <n v="0"/>
    <m/>
  </r>
  <r>
    <s v="3-11"/>
    <d v="2010-11-30T00:00:00"/>
    <n v="1002.96"/>
    <n v="0"/>
    <n v="0"/>
    <n v="751"/>
    <n v="45"/>
    <n v="16.68888888888889"/>
    <n v="251.96"/>
    <n v="6"/>
    <n v="51"/>
    <n v="41.993333333333332"/>
    <n v="19.665882352941178"/>
    <m/>
    <m/>
    <m/>
    <n v="49"/>
    <x v="3"/>
    <x v="1"/>
    <s v="2010-49"/>
    <n v="0"/>
    <m/>
  </r>
  <r>
    <s v="3-11"/>
    <d v="2010-12-01T00:00:00"/>
    <n v="1117.52"/>
    <n v="0"/>
    <n v="0"/>
    <n v="748"/>
    <n v="30"/>
    <n v="24.933333333333334"/>
    <n v="369.52"/>
    <n v="9"/>
    <n v="39"/>
    <n v="41.057777777777773"/>
    <n v="28.654358974358974"/>
    <m/>
    <m/>
    <m/>
    <n v="49"/>
    <x v="3"/>
    <x v="2"/>
    <s v="2010-49"/>
    <n v="1"/>
    <m/>
  </r>
  <r>
    <s v="3-11"/>
    <d v="2010-12-02T00:00:00"/>
    <n v="1662.84"/>
    <n v="0"/>
    <n v="0"/>
    <n v="1025.5"/>
    <n v="44"/>
    <n v="23.306818181818183"/>
    <n v="637.34"/>
    <n v="7"/>
    <n v="51"/>
    <n v="91.048571428571435"/>
    <n v="32.604705882352945"/>
    <m/>
    <m/>
    <m/>
    <n v="49"/>
    <x v="3"/>
    <x v="3"/>
    <s v="2010-49"/>
    <n v="1"/>
    <m/>
  </r>
  <r>
    <s v="3-11"/>
    <d v="2010-12-03T00:00:00"/>
    <n v="2220.0500000000002"/>
    <n v="0"/>
    <n v="0"/>
    <n v="1192.75"/>
    <n v="43"/>
    <n v="27.738372093023255"/>
    <n v="1027.3"/>
    <n v="16"/>
    <n v="59"/>
    <n v="64.206249999999997"/>
    <n v="37.627966101694916"/>
    <m/>
    <m/>
    <m/>
    <n v="49"/>
    <x v="3"/>
    <x v="4"/>
    <s v="2010-49"/>
    <n v="1"/>
    <m/>
  </r>
  <r>
    <s v="3-11"/>
    <d v="2010-12-04T00:00:00"/>
    <n v="1340.16"/>
    <n v="0"/>
    <n v="0"/>
    <n v="732.9"/>
    <n v="27"/>
    <n v="27.144444444444442"/>
    <n v="607.26"/>
    <n v="9"/>
    <n v="36"/>
    <n v="67.473333333333329"/>
    <n v="37.226666666666659"/>
    <m/>
    <m/>
    <m/>
    <n v="49"/>
    <x v="3"/>
    <x v="5"/>
    <s v="2010-49"/>
    <n v="1"/>
    <m/>
  </r>
  <r>
    <m/>
    <d v="2010-12-05T00:00:00"/>
    <n v="8561.16"/>
    <n v="2938.03"/>
    <n v="11499.19"/>
    <m/>
    <n v="217"/>
    <n v="22.925488061679925"/>
    <n v="3614.26"/>
    <n v="59"/>
    <n v="276"/>
    <n v="60.975433201058195"/>
    <n v="31.036721663002442"/>
    <m/>
    <m/>
    <m/>
    <n v="50"/>
    <x v="3"/>
    <x v="6"/>
    <s v="2010-50"/>
    <n v="1"/>
    <m/>
  </r>
  <r>
    <s v="3-12"/>
    <d v="2010-12-06T00:00:00"/>
    <n v="1220.73"/>
    <n v="0"/>
    <n v="0"/>
    <n v="458.25"/>
    <n v="28"/>
    <n v="16.366071428571427"/>
    <n v="762.48"/>
    <n v="10"/>
    <n v="38"/>
    <n v="76.248000000000005"/>
    <n v="32.124473684210528"/>
    <m/>
    <m/>
    <m/>
    <n v="50"/>
    <x v="3"/>
    <x v="0"/>
    <s v="2010-50"/>
    <n v="1"/>
    <m/>
  </r>
  <r>
    <s v="3-12"/>
    <d v="2010-12-07T00:00:00"/>
    <n v="835.05"/>
    <n v="0"/>
    <n v="0"/>
    <n v="374.1"/>
    <n v="33"/>
    <n v="11.336363636363638"/>
    <n v="460.95"/>
    <n v="10"/>
    <n v="43"/>
    <n v="46.094999999999999"/>
    <n v="19.419767441860465"/>
    <m/>
    <m/>
    <m/>
    <n v="50"/>
    <x v="3"/>
    <x v="1"/>
    <s v="2010-50"/>
    <n v="1"/>
    <m/>
  </r>
  <r>
    <s v="3-12"/>
    <d v="2010-12-08T00:00:00"/>
    <n v="1705.23"/>
    <n v="0"/>
    <n v="0"/>
    <n v="872.95"/>
    <n v="38"/>
    <n v="22.972368421052632"/>
    <n v="832.28"/>
    <n v="15"/>
    <n v="53"/>
    <n v="55.48533333333333"/>
    <n v="32.174150943396228"/>
    <m/>
    <m/>
    <m/>
    <n v="50"/>
    <x v="3"/>
    <x v="2"/>
    <s v="2010-50"/>
    <n v="1"/>
    <m/>
  </r>
  <r>
    <s v="3-12"/>
    <d v="2010-12-09T00:00:00"/>
    <n v="817.88"/>
    <n v="0"/>
    <n v="0"/>
    <n v="743.45"/>
    <n v="31"/>
    <n v="23.982258064516131"/>
    <n v="74.430000000000007"/>
    <n v="3"/>
    <n v="34"/>
    <n v="24.810000000000002"/>
    <n v="24.055294117647062"/>
    <m/>
    <m/>
    <m/>
    <n v="50"/>
    <x v="3"/>
    <x v="3"/>
    <s v="2010-50"/>
    <n v="1"/>
    <m/>
  </r>
  <r>
    <s v="3-12"/>
    <d v="2010-12-10T00:00:00"/>
    <n v="1879.73"/>
    <n v="0"/>
    <n v="0"/>
    <n v="1080.3"/>
    <n v="40"/>
    <n v="27.0075"/>
    <n v="799.43"/>
    <n v="8"/>
    <n v="48"/>
    <n v="99.928749999999994"/>
    <n v="39.161041666666669"/>
    <m/>
    <m/>
    <m/>
    <n v="50"/>
    <x v="3"/>
    <x v="4"/>
    <s v="2010-50"/>
    <n v="1"/>
    <m/>
  </r>
  <r>
    <s v="3-12"/>
    <d v="2010-12-11T00:00:00"/>
    <n v="2998.86"/>
    <n v="0"/>
    <n v="0"/>
    <n v="1227.5999999999999"/>
    <n v="51"/>
    <n v="24.070588235294117"/>
    <n v="1771.26"/>
    <n v="24"/>
    <n v="75"/>
    <n v="73.802499999999995"/>
    <n v="39.984799999999993"/>
    <m/>
    <m/>
    <m/>
    <n v="50"/>
    <x v="3"/>
    <x v="5"/>
    <s v="2010-50"/>
    <n v="1"/>
    <m/>
  </r>
  <r>
    <m/>
    <d v="2010-12-12T00:00:00"/>
    <n v="9457.48"/>
    <n v="2684.93"/>
    <n v="12142.41"/>
    <m/>
    <n v="221"/>
    <n v="20.955858297632989"/>
    <n v="4700.83"/>
    <n v="70"/>
    <n v="291"/>
    <n v="62.728263888888883"/>
    <n v="31.153254642296826"/>
    <m/>
    <m/>
    <m/>
    <n v="51"/>
    <x v="3"/>
    <x v="6"/>
    <s v="2010-51"/>
    <n v="1"/>
    <m/>
  </r>
  <r>
    <s v="3-13"/>
    <d v="2010-12-13T00:00:00"/>
    <n v="1998.76"/>
    <n v="0"/>
    <n v="0"/>
    <n v="698.15"/>
    <n v="16"/>
    <n v="43.634374999999999"/>
    <n v="1300.6099999999999"/>
    <n v="13"/>
    <n v="29"/>
    <n v="100.04692307692306"/>
    <n v="68.922758620689649"/>
    <m/>
    <m/>
    <m/>
    <n v="51"/>
    <x v="3"/>
    <x v="0"/>
    <s v="2010-51"/>
    <n v="1"/>
    <m/>
  </r>
  <r>
    <s v="3-13"/>
    <d v="2010-12-14T00:00:00"/>
    <n v="1597.45"/>
    <n v="0"/>
    <n v="0"/>
    <n v="990.94"/>
    <n v="24"/>
    <n v="41.289166666666667"/>
    <n v="606.51"/>
    <n v="8"/>
    <n v="32"/>
    <n v="75.813749999999999"/>
    <n v="49.920312500000001"/>
    <m/>
    <m/>
    <m/>
    <n v="51"/>
    <x v="3"/>
    <x v="1"/>
    <s v="2010-51"/>
    <n v="1"/>
    <m/>
  </r>
  <r>
    <s v="3-13"/>
    <d v="2010-12-15T00:00:00"/>
    <n v="2577.14"/>
    <n v="0"/>
    <n v="0"/>
    <n v="1348.76"/>
    <n v="39"/>
    <n v="34.583589743589741"/>
    <n v="1228.3800000000001"/>
    <n v="16"/>
    <n v="55"/>
    <n v="76.773750000000007"/>
    <n v="46.857090909090914"/>
    <m/>
    <m/>
    <m/>
    <n v="51"/>
    <x v="3"/>
    <x v="2"/>
    <s v="2010-51"/>
    <n v="1"/>
    <m/>
  </r>
  <r>
    <s v="3-13"/>
    <d v="2010-12-16T00:00:00"/>
    <n v="2311.4"/>
    <n v="0"/>
    <n v="0"/>
    <n v="1438.35"/>
    <n v="43"/>
    <n v="33.449999999999996"/>
    <n v="873.05"/>
    <n v="11"/>
    <n v="54"/>
    <n v="79.36818181818181"/>
    <n v="42.803703703703697"/>
    <m/>
    <m/>
    <m/>
    <n v="51"/>
    <x v="3"/>
    <x v="3"/>
    <s v="2010-51"/>
    <n v="1"/>
    <m/>
  </r>
  <r>
    <s v="3-13"/>
    <d v="2010-12-17T00:00:00"/>
    <n v="2257.9499999999998"/>
    <n v="0"/>
    <n v="0"/>
    <n v="1296.4000000000001"/>
    <n v="45"/>
    <n v="28.808888888888891"/>
    <n v="961.55"/>
    <n v="14"/>
    <n v="59"/>
    <n v="68.68214285714285"/>
    <n v="38.270338983050841"/>
    <m/>
    <m/>
    <m/>
    <n v="51"/>
    <x v="3"/>
    <x v="4"/>
    <s v="2010-51"/>
    <n v="1"/>
    <m/>
  </r>
  <r>
    <s v="3-13"/>
    <d v="2010-12-18T00:00:00"/>
    <n v="2511.36"/>
    <n v="0"/>
    <n v="0"/>
    <n v="1393.75"/>
    <n v="33"/>
    <n v="42.234848484848484"/>
    <n v="1117.6099999999999"/>
    <n v="13"/>
    <n v="46"/>
    <n v="85.97"/>
    <n v="54.594782608695645"/>
    <m/>
    <m/>
    <m/>
    <n v="51"/>
    <x v="3"/>
    <x v="5"/>
    <s v="2010-51"/>
    <n v="1"/>
    <m/>
  </r>
  <r>
    <m/>
    <d v="2010-12-19T00:00:00"/>
    <n v="13254.060000000001"/>
    <n v="5202.96"/>
    <n v="18457.02"/>
    <m/>
    <n v="200"/>
    <n v="37.333478130665632"/>
    <n v="6087.71"/>
    <n v="75"/>
    <n v="275"/>
    <n v="81.109124625374633"/>
    <n v="50.228164554205115"/>
    <m/>
    <m/>
    <m/>
    <n v="52"/>
    <x v="3"/>
    <x v="6"/>
    <s v="2010-52"/>
    <n v="1"/>
    <m/>
  </r>
  <r>
    <s v="3-14"/>
    <d v="2010-12-20T00:00:00"/>
    <n v="2167.5700000000002"/>
    <n v="0"/>
    <n v="0"/>
    <n v="1149.1500000000001"/>
    <n v="32"/>
    <n v="35.910937500000003"/>
    <n v="1018.42"/>
    <n v="13"/>
    <n v="45"/>
    <n v="78.34"/>
    <n v="48.168222222222226"/>
    <m/>
    <m/>
    <m/>
    <n v="52"/>
    <x v="3"/>
    <x v="0"/>
    <s v="2010-52"/>
    <n v="1"/>
    <m/>
  </r>
  <r>
    <s v="3-14"/>
    <d v="2010-12-21T00:00:00"/>
    <n v="4373.28"/>
    <n v="0"/>
    <n v="0"/>
    <n v="1877.7"/>
    <n v="43"/>
    <n v="43.667441860465118"/>
    <n v="2495.58"/>
    <n v="23"/>
    <n v="66"/>
    <n v="108.50347826086956"/>
    <n v="66.261818181818171"/>
    <m/>
    <m/>
    <m/>
    <n v="52"/>
    <x v="3"/>
    <x v="1"/>
    <s v="2010-52"/>
    <n v="1"/>
    <m/>
  </r>
  <r>
    <s v="3-14"/>
    <d v="2010-12-22T00:00:00"/>
    <n v="9685.67"/>
    <n v="0"/>
    <n v="0"/>
    <n v="2891.05"/>
    <n v="65"/>
    <n v="44.477692307692308"/>
    <n v="6794.62"/>
    <n v="37"/>
    <n v="102"/>
    <n v="183.63837837837838"/>
    <n v="94.957549019607839"/>
    <m/>
    <m/>
    <m/>
    <n v="52"/>
    <x v="3"/>
    <x v="2"/>
    <s v="2010-52"/>
    <n v="1"/>
    <m/>
  </r>
  <r>
    <s v="3-14"/>
    <d v="2010-12-23T00:00:00"/>
    <n v="9454.9500000000007"/>
    <n v="0"/>
    <n v="0"/>
    <n v="4248.1499999999996"/>
    <n v="86"/>
    <n v="49.397093023255813"/>
    <n v="5206.8"/>
    <n v="50"/>
    <n v="136"/>
    <n v="104.13600000000001"/>
    <n v="69.521691176470597"/>
    <m/>
    <m/>
    <m/>
    <n v="52"/>
    <x v="3"/>
    <x v="3"/>
    <s v="2010-52"/>
    <n v="1"/>
    <m/>
  </r>
  <r>
    <s v="3-14"/>
    <d v="2010-12-24T00:00:00"/>
    <n v="4988.6400000000003"/>
    <n v="0"/>
    <n v="0"/>
    <n v="1795.08"/>
    <n v="21"/>
    <n v="85.47999999999999"/>
    <n v="3193.56"/>
    <n v="32"/>
    <n v="53"/>
    <n v="99.798749999999998"/>
    <n v="94.125283018867918"/>
    <m/>
    <m/>
    <m/>
    <n v="52"/>
    <x v="3"/>
    <x v="4"/>
    <s v="2010-52"/>
    <n v="1"/>
    <m/>
  </r>
  <r>
    <s v="3-14"/>
    <d v="2010-12-25T00:00:00"/>
    <n v="0"/>
    <n v="0"/>
    <n v="0"/>
    <n v="0"/>
    <n v="0"/>
    <n v="0"/>
    <n v="0"/>
    <n v="0"/>
    <n v="0"/>
    <n v="0"/>
    <n v="0"/>
    <s v="CHRISTMAS DAY"/>
    <m/>
    <m/>
    <n v="52"/>
    <x v="3"/>
    <x v="5"/>
    <s v="2010-52"/>
    <n v="1"/>
    <m/>
  </r>
  <r>
    <m/>
    <d v="2010-12-26T00:00:00"/>
    <n v="30670.11"/>
    <n v="4491.59"/>
    <n v="35161.699999999997"/>
    <m/>
    <n v="247"/>
    <n v="43.155527448568876"/>
    <n v="18708.98"/>
    <n v="155"/>
    <n v="402"/>
    <n v="95.736101106541341"/>
    <n v="62.172427269831132"/>
    <m/>
    <m/>
    <m/>
    <n v="53"/>
    <x v="3"/>
    <x v="6"/>
    <s v="2010-53"/>
    <n v="0"/>
    <m/>
  </r>
  <r>
    <s v="3-15"/>
    <d v="2010-12-27T00:00:00"/>
    <n v="0"/>
    <n v="0"/>
    <n v="0"/>
    <n v="0"/>
    <n v="0"/>
    <n v="0"/>
    <n v="0"/>
    <n v="0"/>
    <n v="0"/>
    <n v="0"/>
    <n v="0"/>
    <s v="PUBLIC HOLIDAY"/>
    <m/>
    <m/>
    <n v="53"/>
    <x v="3"/>
    <x v="0"/>
    <s v="2010-53"/>
    <n v="0"/>
    <m/>
  </r>
  <r>
    <s v="3-15"/>
    <d v="2010-12-28T00:00:00"/>
    <n v="0"/>
    <n v="0"/>
    <n v="0"/>
    <n v="0"/>
    <n v="0"/>
    <n v="0"/>
    <n v="0"/>
    <n v="0"/>
    <n v="0"/>
    <n v="0"/>
    <n v="0"/>
    <s v="CLOSED"/>
    <m/>
    <m/>
    <n v="53"/>
    <x v="3"/>
    <x v="1"/>
    <s v="2010-53"/>
    <n v="0"/>
    <m/>
  </r>
  <r>
    <s v="3-15"/>
    <d v="2010-12-29T00:00:00"/>
    <n v="0"/>
    <n v="0"/>
    <n v="0"/>
    <n v="0"/>
    <n v="0"/>
    <n v="0"/>
    <n v="0"/>
    <n v="0"/>
    <n v="0"/>
    <n v="0"/>
    <n v="0"/>
    <s v="CLOSED"/>
    <m/>
    <m/>
    <n v="53"/>
    <x v="3"/>
    <x v="2"/>
    <s v="2010-53"/>
    <n v="0"/>
    <m/>
  </r>
  <r>
    <s v="3-15"/>
    <d v="2010-12-30T00:00:00"/>
    <n v="0"/>
    <n v="0"/>
    <n v="0"/>
    <n v="0"/>
    <n v="0"/>
    <n v="0"/>
    <n v="0"/>
    <n v="0"/>
    <n v="0"/>
    <n v="0"/>
    <n v="0"/>
    <s v="CLOSED"/>
    <m/>
    <m/>
    <n v="53"/>
    <x v="3"/>
    <x v="3"/>
    <s v="2010-53"/>
    <n v="0"/>
    <m/>
  </r>
  <r>
    <s v="3-15"/>
    <d v="2010-12-31T00:00:00"/>
    <n v="0"/>
    <n v="0"/>
    <n v="0"/>
    <n v="0"/>
    <n v="0"/>
    <n v="0"/>
    <n v="0"/>
    <n v="0"/>
    <n v="0"/>
    <n v="0"/>
    <n v="0"/>
    <s v="CLOSED"/>
    <m/>
    <m/>
    <n v="53"/>
    <x v="3"/>
    <x v="4"/>
    <s v="2010-53"/>
    <n v="0"/>
    <m/>
  </r>
  <r>
    <s v="3-15"/>
    <d v="2011-01-01T00:00:00"/>
    <n v="0"/>
    <n v="0"/>
    <n v="0"/>
    <n v="0"/>
    <n v="0"/>
    <n v="0"/>
    <n v="0"/>
    <n v="0"/>
    <n v="0"/>
    <n v="0"/>
    <n v="0"/>
    <s v="NEW YEARS DAY"/>
    <m/>
    <m/>
    <n v="1"/>
    <x v="4"/>
    <x v="5"/>
    <s v="2011-1"/>
    <n v="0"/>
    <m/>
  </r>
  <r>
    <m/>
    <d v="2011-01-02T00:00:00"/>
    <m/>
    <m/>
    <n v="0"/>
    <m/>
    <n v="0"/>
    <n v="0"/>
    <n v="0"/>
    <n v="0"/>
    <n v="0"/>
    <n v="0"/>
    <n v="0"/>
    <m/>
    <m/>
    <m/>
    <n v="2"/>
    <x v="4"/>
    <x v="6"/>
    <s v="2011-2"/>
    <n v="0"/>
    <m/>
  </r>
  <r>
    <s v="3-16"/>
    <d v="2011-01-03T00:00:00"/>
    <n v="0"/>
    <n v="0"/>
    <n v="0"/>
    <n v="0"/>
    <n v="0"/>
    <n v="0"/>
    <n v="0"/>
    <n v="0"/>
    <n v="0"/>
    <n v="0"/>
    <n v="0"/>
    <s v="PUBLIC HOLIDAY"/>
    <m/>
    <m/>
    <n v="2"/>
    <x v="4"/>
    <x v="0"/>
    <s v="2011-2"/>
    <n v="0"/>
    <m/>
  </r>
  <r>
    <s v="3-16"/>
    <d v="2011-01-04T00:00:00"/>
    <n v="1429.74"/>
    <n v="0"/>
    <n v="0"/>
    <n v="1117.9000000000001"/>
    <n v="36"/>
    <n v="31.052777777777781"/>
    <n v="311.83999999999997"/>
    <n v="9"/>
    <n v="45"/>
    <n v="34.648888888888884"/>
    <n v="31.771999999999998"/>
    <m/>
    <m/>
    <m/>
    <n v="2"/>
    <x v="4"/>
    <x v="1"/>
    <s v="2011-2"/>
    <n v="0"/>
    <m/>
  </r>
  <r>
    <s v="3-16"/>
    <d v="2011-01-05T00:00:00"/>
    <n v="1080.97"/>
    <n v="0"/>
    <n v="0"/>
    <n v="682.3"/>
    <n v="42"/>
    <n v="16.245238095238093"/>
    <n v="398.67"/>
    <n v="9"/>
    <n v="51"/>
    <n v="44.296666666666667"/>
    <n v="21.195490196078431"/>
    <m/>
    <m/>
    <m/>
    <n v="2"/>
    <x v="4"/>
    <x v="2"/>
    <s v="2011-2"/>
    <n v="0"/>
    <m/>
  </r>
  <r>
    <s v="3-16"/>
    <d v="2011-01-06T00:00:00"/>
    <n v="1458.32"/>
    <n v="0"/>
    <n v="0"/>
    <n v="1009.85"/>
    <n v="34"/>
    <n v="29.701470588235296"/>
    <n v="448.47"/>
    <n v="8"/>
    <n v="42"/>
    <n v="56.058750000000003"/>
    <n v="34.721904761904767"/>
    <m/>
    <m/>
    <m/>
    <n v="2"/>
    <x v="4"/>
    <x v="3"/>
    <s v="2011-2"/>
    <n v="0"/>
    <m/>
  </r>
  <r>
    <s v="3-16"/>
    <d v="2011-01-07T00:00:00"/>
    <n v="1535.32"/>
    <n v="0"/>
    <n v="0"/>
    <n v="1160.7"/>
    <n v="58"/>
    <n v="20.012068965517241"/>
    <n v="374.62"/>
    <n v="14"/>
    <n v="72"/>
    <n v="26.758571428571429"/>
    <n v="21.323888888888892"/>
    <m/>
    <m/>
    <m/>
    <n v="2"/>
    <x v="4"/>
    <x v="4"/>
    <s v="2011-2"/>
    <n v="0"/>
    <m/>
  </r>
  <r>
    <s v="3-16"/>
    <d v="2011-01-08T00:00:00"/>
    <n v="857"/>
    <n v="0"/>
    <n v="0"/>
    <n v="481"/>
    <n v="20"/>
    <n v="24.05"/>
    <n v="376"/>
    <n v="7"/>
    <n v="27"/>
    <n v="53.714285714285715"/>
    <n v="31.74074074074074"/>
    <m/>
    <m/>
    <m/>
    <n v="2"/>
    <x v="4"/>
    <x v="5"/>
    <s v="2011-2"/>
    <n v="0"/>
    <m/>
  </r>
  <r>
    <m/>
    <d v="2011-01-09T00:00:00"/>
    <n v="6361.3499999999995"/>
    <n v="2076.71"/>
    <n v="8438.06"/>
    <m/>
    <n v="190"/>
    <n v="20.176925904461402"/>
    <n v="1909.6"/>
    <n v="47"/>
    <n v="237"/>
    <n v="35.912860449735454"/>
    <n v="23.459004097935473"/>
    <m/>
    <m/>
    <m/>
    <n v="3"/>
    <x v="4"/>
    <x v="6"/>
    <s v="2011-3"/>
    <n v="0"/>
    <m/>
  </r>
  <r>
    <s v="3-17"/>
    <d v="2011-01-10T00:00:00"/>
    <n v="1010.01"/>
    <n v="0"/>
    <n v="0"/>
    <n v="793"/>
    <n v="36"/>
    <n v="22.027777777777779"/>
    <n v="217.01"/>
    <n v="6"/>
    <n v="42"/>
    <n v="36.168333333333329"/>
    <n v="24.047857142857143"/>
    <m/>
    <m/>
    <m/>
    <n v="3"/>
    <x v="4"/>
    <x v="0"/>
    <s v="2011-3"/>
    <n v="0"/>
    <m/>
  </r>
  <r>
    <s v="3-17"/>
    <d v="2011-01-11T00:00:00"/>
    <n v="0"/>
    <n v="0"/>
    <n v="0"/>
    <n v="0"/>
    <n v="0"/>
    <n v="0"/>
    <n v="0"/>
    <n v="0"/>
    <n v="0"/>
    <n v="0"/>
    <n v="0"/>
    <s v="STORM"/>
    <m/>
    <m/>
    <n v="3"/>
    <x v="4"/>
    <x v="1"/>
    <s v="2011-3"/>
    <n v="0"/>
    <m/>
  </r>
  <r>
    <s v="3-17"/>
    <d v="2011-01-12T00:00:00"/>
    <n v="0"/>
    <n v="0"/>
    <n v="0"/>
    <n v="0"/>
    <n v="0"/>
    <n v="0"/>
    <n v="0"/>
    <n v="0"/>
    <n v="0"/>
    <n v="0"/>
    <n v="0"/>
    <s v="STORM"/>
    <m/>
    <m/>
    <n v="3"/>
    <x v="4"/>
    <x v="2"/>
    <s v="2011-3"/>
    <n v="0"/>
    <m/>
  </r>
  <r>
    <s v="3-17"/>
    <d v="2011-01-13T00:00:00"/>
    <n v="2940.94"/>
    <n v="0"/>
    <n v="0"/>
    <n v="1216.55"/>
    <n v="48"/>
    <n v="25.344791666666666"/>
    <n v="1724.39"/>
    <n v="31"/>
    <n v="79"/>
    <n v="55.625483870967749"/>
    <n v="37.227088607594936"/>
    <s v="STORM"/>
    <m/>
    <m/>
    <n v="3"/>
    <x v="4"/>
    <x v="3"/>
    <s v="2011-3"/>
    <n v="0"/>
    <m/>
  </r>
  <r>
    <s v="3-17"/>
    <d v="2011-01-14T00:00:00"/>
    <n v="1195.32"/>
    <n v="0"/>
    <n v="0"/>
    <n v="801.6"/>
    <n v="34"/>
    <n v="23.576470588235296"/>
    <n v="393.72"/>
    <n v="8"/>
    <n v="42"/>
    <n v="49.215000000000003"/>
    <n v="28.460000000000004"/>
    <s v="STORM"/>
    <m/>
    <m/>
    <n v="3"/>
    <x v="4"/>
    <x v="4"/>
    <s v="2011-3"/>
    <n v="0"/>
    <m/>
  </r>
  <r>
    <s v="3-17"/>
    <d v="2011-01-15T00:00:00"/>
    <n v="652.75"/>
    <n v="0"/>
    <n v="0"/>
    <n v="462.4"/>
    <n v="20"/>
    <n v="23.119999999999997"/>
    <n v="190.35"/>
    <n v="4"/>
    <n v="24"/>
    <n v="47.587499999999999"/>
    <n v="27.197916666666668"/>
    <s v="STORM"/>
    <m/>
    <m/>
    <n v="3"/>
    <x v="4"/>
    <x v="5"/>
    <s v="2011-3"/>
    <n v="0"/>
    <m/>
  </r>
  <r>
    <m/>
    <d v="2011-01-16T00:00:00"/>
    <n v="5799.0199999999995"/>
    <n v="1912.38"/>
    <n v="7711.4"/>
    <m/>
    <n v="138"/>
    <n v="15.678173338779956"/>
    <n v="2525.4699999999998"/>
    <n v="49"/>
    <n v="187"/>
    <n v="31.432719534050179"/>
    <n v="19.488810402853126"/>
    <s v="STORM"/>
    <m/>
    <m/>
    <n v="4"/>
    <x v="4"/>
    <x v="6"/>
    <s v="2011-4"/>
    <n v="0"/>
    <m/>
  </r>
  <r>
    <s v="3-18"/>
    <d v="2011-01-17T00:00:00"/>
    <n v="0"/>
    <n v="0"/>
    <n v="0"/>
    <n v="0"/>
    <n v="0"/>
    <n v="0"/>
    <n v="0"/>
    <n v="0"/>
    <n v="0"/>
    <n v="0"/>
    <n v="0"/>
    <s v="STORM"/>
    <m/>
    <m/>
    <n v="4"/>
    <x v="4"/>
    <x v="0"/>
    <s v="2011-4"/>
    <n v="0"/>
    <m/>
  </r>
  <r>
    <s v="3-18"/>
    <d v="2011-01-18T00:00:00"/>
    <n v="725.43"/>
    <n v="0"/>
    <n v="0"/>
    <n v="612.04999999999995"/>
    <n v="35"/>
    <n v="17.487142857142857"/>
    <n v="113.38"/>
    <n v="4"/>
    <n v="39"/>
    <n v="28.344999999999999"/>
    <n v="18.600769230769231"/>
    <s v="STORM"/>
    <m/>
    <m/>
    <n v="4"/>
    <x v="4"/>
    <x v="1"/>
    <s v="2011-4"/>
    <n v="0"/>
    <m/>
  </r>
  <r>
    <s v="3-18"/>
    <d v="2011-01-19T00:00:00"/>
    <n v="1241.75"/>
    <n v="0"/>
    <n v="0"/>
    <n v="793.5"/>
    <n v="33"/>
    <n v="24.045454545454547"/>
    <n v="448.25"/>
    <n v="8"/>
    <n v="41"/>
    <n v="56.03125"/>
    <n v="30.286585365853657"/>
    <s v="STORM"/>
    <m/>
    <m/>
    <n v="4"/>
    <x v="4"/>
    <x v="2"/>
    <s v="2011-4"/>
    <n v="0"/>
    <m/>
  </r>
  <r>
    <s v="3-18"/>
    <d v="2011-01-20T00:00:00"/>
    <n v="1826.79"/>
    <n v="0"/>
    <n v="0"/>
    <n v="1243.8"/>
    <n v="50"/>
    <n v="24.875999999999998"/>
    <n v="582.99"/>
    <n v="14"/>
    <n v="64"/>
    <n v="41.642142857142858"/>
    <n v="28.543593749999999"/>
    <s v="STORM"/>
    <m/>
    <m/>
    <n v="4"/>
    <x v="4"/>
    <x v="3"/>
    <s v="2011-4"/>
    <n v="0"/>
    <m/>
  </r>
  <r>
    <s v="3-18"/>
    <d v="2011-01-21T00:00:00"/>
    <n v="1464.85"/>
    <n v="0"/>
    <n v="0"/>
    <n v="657"/>
    <n v="40"/>
    <n v="16.425000000000001"/>
    <n v="807.85"/>
    <n v="16"/>
    <n v="56"/>
    <n v="50.490625000000001"/>
    <n v="26.158035714285713"/>
    <s v="STORM"/>
    <m/>
    <m/>
    <n v="4"/>
    <x v="4"/>
    <x v="4"/>
    <s v="2011-4"/>
    <n v="0"/>
    <m/>
  </r>
  <r>
    <s v="3-18"/>
    <d v="2011-01-22T00:00:00"/>
    <n v="1072.17"/>
    <n v="0"/>
    <n v="0"/>
    <n v="436.45"/>
    <n v="20"/>
    <n v="21.822499999999998"/>
    <n v="635.72"/>
    <n v="12"/>
    <n v="32"/>
    <n v="52.976666666666667"/>
    <n v="33.505312500000002"/>
    <s v="STORM"/>
    <m/>
    <m/>
    <n v="4"/>
    <x v="4"/>
    <x v="5"/>
    <s v="2011-4"/>
    <n v="0"/>
    <m/>
  </r>
  <r>
    <m/>
    <d v="2011-01-23T00:00:00"/>
    <n v="6330.99"/>
    <n v="2470.96"/>
    <n v="8801.9500000000007"/>
    <m/>
    <n v="178"/>
    <n v="17.442682900432899"/>
    <n v="2588.1899999999996"/>
    <n v="54"/>
    <n v="232"/>
    <n v="38.247614087301585"/>
    <n v="22.849049426818102"/>
    <s v="STORM"/>
    <m/>
    <m/>
    <n v="5"/>
    <x v="4"/>
    <x v="6"/>
    <s v="2011-5"/>
    <n v="0"/>
    <m/>
  </r>
  <r>
    <s v="3-19"/>
    <d v="2011-01-24T00:00:00"/>
    <n v="0"/>
    <n v="0"/>
    <n v="0"/>
    <n v="0"/>
    <n v="0"/>
    <n v="0"/>
    <n v="0"/>
    <n v="0"/>
    <n v="0"/>
    <n v="0"/>
    <n v="0"/>
    <s v="STORM"/>
    <m/>
    <m/>
    <n v="5"/>
    <x v="4"/>
    <x v="0"/>
    <s v="2011-5"/>
    <n v="0"/>
    <m/>
  </r>
  <r>
    <s v="3-19"/>
    <d v="2011-01-25T00:00:00"/>
    <n v="0"/>
    <n v="0"/>
    <n v="0"/>
    <n v="0"/>
    <n v="0"/>
    <n v="0"/>
    <n v="0"/>
    <n v="0"/>
    <n v="0"/>
    <n v="0"/>
    <n v="0"/>
    <s v="STORM"/>
    <m/>
    <m/>
    <n v="5"/>
    <x v="4"/>
    <x v="1"/>
    <s v="2011-5"/>
    <n v="0"/>
    <m/>
  </r>
  <r>
    <s v="3-19"/>
    <d v="2011-01-26T00:00:00"/>
    <n v="0"/>
    <n v="0"/>
    <n v="0"/>
    <n v="0"/>
    <n v="0"/>
    <n v="0"/>
    <n v="0"/>
    <n v="0"/>
    <n v="0"/>
    <n v="0"/>
    <n v="0"/>
    <s v="STORM"/>
    <m/>
    <m/>
    <n v="5"/>
    <x v="4"/>
    <x v="2"/>
    <s v="2011-5"/>
    <n v="0"/>
    <m/>
  </r>
  <r>
    <s v="3-19"/>
    <d v="2011-01-27T00:00:00"/>
    <n v="0"/>
    <n v="0"/>
    <n v="0"/>
    <n v="0"/>
    <n v="0"/>
    <n v="0"/>
    <n v="0"/>
    <n v="0"/>
    <n v="0"/>
    <n v="0"/>
    <n v="0"/>
    <s v="STORM"/>
    <m/>
    <m/>
    <n v="5"/>
    <x v="4"/>
    <x v="3"/>
    <s v="2011-5"/>
    <n v="0"/>
    <m/>
  </r>
  <r>
    <s v="3-19"/>
    <d v="2011-01-28T00:00:00"/>
    <n v="0"/>
    <n v="0"/>
    <n v="0"/>
    <n v="0"/>
    <n v="0"/>
    <n v="0"/>
    <n v="0"/>
    <n v="0"/>
    <n v="0"/>
    <n v="0"/>
    <n v="0"/>
    <s v="STORM"/>
    <m/>
    <m/>
    <n v="5"/>
    <x v="4"/>
    <x v="4"/>
    <s v="2011-5"/>
    <n v="0"/>
    <m/>
  </r>
  <r>
    <s v="3-19"/>
    <d v="2011-01-29T00:00:00"/>
    <n v="0"/>
    <n v="0"/>
    <n v="0"/>
    <n v="0"/>
    <n v="0"/>
    <n v="0"/>
    <n v="0"/>
    <n v="0"/>
    <n v="0"/>
    <n v="0"/>
    <n v="0"/>
    <s v="STORM"/>
    <m/>
    <m/>
    <n v="5"/>
    <x v="4"/>
    <x v="5"/>
    <s v="2011-5"/>
    <n v="0"/>
    <m/>
  </r>
  <r>
    <m/>
    <d v="2011-01-30T00:00:00"/>
    <m/>
    <n v="4219.83"/>
    <n v="4219.83"/>
    <m/>
    <n v="0"/>
    <n v="0"/>
    <n v="0"/>
    <n v="0"/>
    <n v="0"/>
    <n v="0"/>
    <n v="0"/>
    <m/>
    <m/>
    <m/>
    <n v="6"/>
    <x v="4"/>
    <x v="6"/>
    <s v="2011-6"/>
    <n v="0"/>
    <m/>
  </r>
  <r>
    <s v="3-20"/>
    <d v="2011-01-31T00:00:00"/>
    <n v="1614.41"/>
    <n v="0"/>
    <n v="0"/>
    <n v="876.4"/>
    <n v="40"/>
    <n v="21.91"/>
    <n v="738.01"/>
    <n v="11"/>
    <n v="51"/>
    <n v="67.091818181818184"/>
    <n v="31.655098039215684"/>
    <m/>
    <m/>
    <m/>
    <n v="6"/>
    <x v="4"/>
    <x v="0"/>
    <s v="2011-6"/>
    <n v="0"/>
    <m/>
  </r>
  <r>
    <s v="3-20"/>
    <d v="2011-02-01T00:00:00"/>
    <n v="1550.08"/>
    <n v="0"/>
    <n v="0"/>
    <n v="314.25"/>
    <n v="29"/>
    <n v="10.836206896551724"/>
    <n v="1235.83"/>
    <n v="15"/>
    <n v="44"/>
    <n v="82.388666666666666"/>
    <n v="35.229090909090907"/>
    <m/>
    <m/>
    <m/>
    <n v="6"/>
    <x v="4"/>
    <x v="1"/>
    <s v="2011-6"/>
    <n v="0"/>
    <m/>
  </r>
  <r>
    <s v="3-20"/>
    <d v="2011-02-02T00:00:00"/>
    <n v="778.6"/>
    <n v="0"/>
    <n v="0"/>
    <n v="370.5"/>
    <n v="24"/>
    <n v="15.4375"/>
    <n v="408.1"/>
    <n v="13"/>
    <n v="37"/>
    <n v="31.392307692307693"/>
    <n v="21.043243243243243"/>
    <m/>
    <m/>
    <m/>
    <n v="6"/>
    <x v="4"/>
    <x v="2"/>
    <s v="2011-6"/>
    <n v="0"/>
    <m/>
  </r>
  <r>
    <s v="3-20"/>
    <d v="2011-02-03T00:00:00"/>
    <n v="921.58"/>
    <n v="0"/>
    <n v="0"/>
    <n v="718.55"/>
    <n v="35"/>
    <n v="20.529999999999998"/>
    <n v="203.03"/>
    <n v="8"/>
    <n v="43"/>
    <n v="25.37875"/>
    <n v="21.432093023255813"/>
    <m/>
    <m/>
    <m/>
    <n v="6"/>
    <x v="4"/>
    <x v="3"/>
    <s v="2011-6"/>
    <n v="0"/>
    <m/>
  </r>
  <r>
    <s v="3-20"/>
    <d v="2011-02-04T00:00:00"/>
    <n v="1602.57"/>
    <n v="0"/>
    <n v="0"/>
    <n v="991.35"/>
    <n v="52"/>
    <n v="19.064423076923077"/>
    <n v="611.22"/>
    <n v="14"/>
    <n v="66"/>
    <n v="43.658571428571427"/>
    <n v="24.28136363636364"/>
    <m/>
    <m/>
    <m/>
    <n v="6"/>
    <x v="4"/>
    <x v="4"/>
    <s v="2011-6"/>
    <n v="0"/>
    <m/>
  </r>
  <r>
    <s v="3-20"/>
    <d v="2011-02-05T00:00:00"/>
    <n v="713.36"/>
    <n v="0"/>
    <n v="0"/>
    <n v="479.25"/>
    <n v="24"/>
    <n v="19.96875"/>
    <n v="234.11"/>
    <n v="6"/>
    <n v="30"/>
    <n v="39.018333333333338"/>
    <n v="23.778666666666666"/>
    <m/>
    <m/>
    <m/>
    <n v="6"/>
    <x v="4"/>
    <x v="5"/>
    <s v="2011-6"/>
    <n v="0"/>
    <m/>
  </r>
  <r>
    <m/>
    <d v="2011-02-06T00:00:00"/>
    <n v="7180.5999999999995"/>
    <n v="3110.4"/>
    <n v="10291"/>
    <m/>
    <n v="204"/>
    <n v="17.957813328912469"/>
    <n v="3430.3000000000006"/>
    <n v="67"/>
    <n v="271"/>
    <n v="48.154741217116218"/>
    <n v="26.236592586305989"/>
    <m/>
    <m/>
    <m/>
    <n v="7"/>
    <x v="4"/>
    <x v="6"/>
    <s v="2011-7"/>
    <n v="0"/>
    <m/>
  </r>
  <r>
    <s v="3-21"/>
    <d v="2011-02-07T00:00:00"/>
    <n v="791.63"/>
    <n v="0"/>
    <n v="0"/>
    <n v="497.1"/>
    <n v="33"/>
    <n v="15.063636363636364"/>
    <n v="294.52999999999997"/>
    <n v="9"/>
    <n v="42"/>
    <n v="32.725555555555552"/>
    <n v="18.848333333333333"/>
    <m/>
    <m/>
    <m/>
    <n v="7"/>
    <x v="4"/>
    <x v="0"/>
    <s v="2011-7"/>
    <n v="0"/>
    <m/>
  </r>
  <r>
    <s v="3-21"/>
    <d v="2011-02-08T00:00:00"/>
    <n v="1129.6500000000001"/>
    <n v="0"/>
    <n v="0"/>
    <n v="737.1"/>
    <n v="37"/>
    <n v="19.921621621621622"/>
    <n v="392.55"/>
    <n v="12"/>
    <n v="49"/>
    <n v="32.712499999999999"/>
    <n v="23.054081632653062"/>
    <m/>
    <m/>
    <m/>
    <n v="7"/>
    <x v="4"/>
    <x v="1"/>
    <s v="2011-7"/>
    <n v="0"/>
    <m/>
  </r>
  <r>
    <s v="3-21"/>
    <d v="2011-02-09T00:00:00"/>
    <n v="815.07"/>
    <n v="0"/>
    <n v="0"/>
    <n v="553.85"/>
    <n v="38"/>
    <n v="14.575000000000001"/>
    <n v="261.22000000000003"/>
    <n v="8"/>
    <n v="46"/>
    <n v="32.652500000000003"/>
    <n v="17.718913043478263"/>
    <m/>
    <m/>
    <m/>
    <n v="7"/>
    <x v="4"/>
    <x v="2"/>
    <s v="2011-7"/>
    <n v="0"/>
    <m/>
  </r>
  <r>
    <s v="3-21"/>
    <d v="2011-02-10T00:00:00"/>
    <n v="1505.64"/>
    <n v="0"/>
    <n v="0"/>
    <n v="740.1"/>
    <n v="39"/>
    <n v="18.976923076923079"/>
    <n v="765.54"/>
    <n v="12"/>
    <n v="51"/>
    <n v="63.794999999999995"/>
    <n v="29.522352941176468"/>
    <m/>
    <m/>
    <m/>
    <n v="7"/>
    <x v="4"/>
    <x v="3"/>
    <s v="2011-7"/>
    <n v="0"/>
    <m/>
  </r>
  <r>
    <s v="3-21"/>
    <d v="2011-02-11T00:00:00"/>
    <n v="1662.43"/>
    <n v="0"/>
    <n v="0"/>
    <n v="1015.05"/>
    <n v="39"/>
    <n v="26.026923076923076"/>
    <n v="647.38"/>
    <n v="9"/>
    <n v="48"/>
    <n v="71.931111111111107"/>
    <n v="34.633958333333332"/>
    <m/>
    <m/>
    <m/>
    <n v="7"/>
    <x v="4"/>
    <x v="4"/>
    <s v="2011-7"/>
    <n v="0"/>
    <m/>
  </r>
  <r>
    <s v="3-21"/>
    <d v="2011-02-12T00:00:00"/>
    <n v="585.32000000000005"/>
    <n v="0"/>
    <n v="0"/>
    <n v="357.4"/>
    <n v="24"/>
    <n v="14.891666666666666"/>
    <n v="227.92"/>
    <n v="8"/>
    <n v="32"/>
    <n v="28.49"/>
    <n v="18.291249999999998"/>
    <m/>
    <m/>
    <m/>
    <n v="7"/>
    <x v="4"/>
    <x v="5"/>
    <s v="2011-7"/>
    <n v="0"/>
    <m/>
  </r>
  <r>
    <m/>
    <d v="2011-02-13T00:00:00"/>
    <n v="6489.7400000000007"/>
    <n v="2951.14"/>
    <n v="9440.880000000001"/>
    <m/>
    <n v="210"/>
    <n v="18.242628467628471"/>
    <n v="2589.14"/>
    <n v="58"/>
    <n v="268"/>
    <n v="43.717777777777776"/>
    <n v="23.67814821399574"/>
    <m/>
    <m/>
    <m/>
    <n v="8"/>
    <x v="4"/>
    <x v="6"/>
    <s v="2011-8"/>
    <n v="0"/>
    <m/>
  </r>
  <r>
    <s v="3-22"/>
    <d v="2011-02-14T00:00:00"/>
    <n v="836.93"/>
    <n v="0"/>
    <n v="0"/>
    <n v="577.87"/>
    <n v="33"/>
    <n v="17.511212121212122"/>
    <n v="259.06"/>
    <n v="7"/>
    <n v="40"/>
    <n v="37.008571428571429"/>
    <n v="20.923250000000003"/>
    <m/>
    <m/>
    <m/>
    <n v="8"/>
    <x v="4"/>
    <x v="0"/>
    <s v="2011-8"/>
    <n v="0"/>
    <m/>
  </r>
  <r>
    <s v="3-22"/>
    <d v="2011-02-15T00:00:00"/>
    <n v="952.54"/>
    <n v="0"/>
    <n v="0"/>
    <n v="521.54999999999995"/>
    <n v="32"/>
    <n v="16.298437499999999"/>
    <n v="430.99"/>
    <n v="7"/>
    <n v="39"/>
    <n v="61.57"/>
    <n v="24.424102564102562"/>
    <m/>
    <m/>
    <m/>
    <n v="8"/>
    <x v="4"/>
    <x v="1"/>
    <s v="2011-8"/>
    <n v="0"/>
    <m/>
  </r>
  <r>
    <s v="3-22"/>
    <d v="2011-02-16T00:00:00"/>
    <n v="970.97"/>
    <n v="0"/>
    <n v="0"/>
    <n v="845.05"/>
    <n v="38"/>
    <n v="22.23815789473684"/>
    <n v="125.92"/>
    <n v="3"/>
    <n v="41"/>
    <n v="41.973333333333336"/>
    <n v="23.682195121951217"/>
    <m/>
    <m/>
    <m/>
    <n v="8"/>
    <x v="4"/>
    <x v="2"/>
    <s v="2011-8"/>
    <n v="0"/>
    <m/>
  </r>
  <r>
    <s v="3-22"/>
    <d v="2011-02-17T00:00:00"/>
    <n v="1251.75"/>
    <n v="0"/>
    <n v="0"/>
    <n v="664.95"/>
    <n v="32"/>
    <n v="20.779687500000001"/>
    <n v="586.79999999999995"/>
    <n v="13"/>
    <n v="45"/>
    <n v="45.138461538461534"/>
    <n v="27.816666666666666"/>
    <m/>
    <m/>
    <m/>
    <n v="8"/>
    <x v="4"/>
    <x v="3"/>
    <s v="2011-8"/>
    <n v="0"/>
    <m/>
  </r>
  <r>
    <s v="3-22"/>
    <d v="2011-02-18T00:00:00"/>
    <n v="1508.5"/>
    <n v="0"/>
    <n v="0"/>
    <n v="844.85"/>
    <n v="36"/>
    <n v="23.468055555555555"/>
    <n v="663.65"/>
    <n v="12"/>
    <n v="48"/>
    <n v="55.304166666666667"/>
    <n v="31.427083333333332"/>
    <m/>
    <m/>
    <m/>
    <n v="8"/>
    <x v="4"/>
    <x v="4"/>
    <s v="2011-8"/>
    <n v="0"/>
    <m/>
  </r>
  <r>
    <s v="3-22"/>
    <d v="2011-02-19T00:00:00"/>
    <n v="892.43"/>
    <n v="0"/>
    <n v="0"/>
    <n v="656.25"/>
    <n v="28"/>
    <n v="23.4375"/>
    <n v="236.18"/>
    <n v="6"/>
    <n v="34"/>
    <n v="39.363333333333337"/>
    <n v="26.24794117647059"/>
    <m/>
    <m/>
    <m/>
    <n v="8"/>
    <x v="4"/>
    <x v="5"/>
    <s v="2011-8"/>
    <n v="0"/>
    <m/>
  </r>
  <r>
    <m/>
    <d v="2011-02-20T00:00:00"/>
    <n v="6413.12"/>
    <n v="3256.27"/>
    <n v="9669.39"/>
    <m/>
    <n v="199"/>
    <n v="20.62217509525075"/>
    <n v="2302.6"/>
    <n v="48"/>
    <n v="247"/>
    <n v="46.726311050061049"/>
    <n v="25.75353981042073"/>
    <m/>
    <m/>
    <m/>
    <n v="9"/>
    <x v="4"/>
    <x v="6"/>
    <s v="2011-9"/>
    <n v="0"/>
    <m/>
  </r>
  <r>
    <s v="3-23"/>
    <d v="2011-02-21T00:00:00"/>
    <n v="837.38"/>
    <n v="0"/>
    <n v="0"/>
    <n v="494.4"/>
    <n v="30"/>
    <n v="16.48"/>
    <n v="342.98"/>
    <n v="9"/>
    <n v="39"/>
    <n v="38.108888888888892"/>
    <n v="21.471282051282053"/>
    <m/>
    <m/>
    <m/>
    <n v="9"/>
    <x v="4"/>
    <x v="0"/>
    <s v="2011-9"/>
    <n v="0"/>
    <m/>
  </r>
  <r>
    <s v="3-23"/>
    <d v="2011-02-22T00:00:00"/>
    <n v="642.61"/>
    <n v="0"/>
    <n v="0"/>
    <n v="487.65"/>
    <n v="29"/>
    <n v="16.815517241379311"/>
    <n v="136.96"/>
    <n v="5"/>
    <n v="34"/>
    <n v="27.392000000000003"/>
    <n v="18.370882352941177"/>
    <m/>
    <m/>
    <m/>
    <n v="9"/>
    <x v="4"/>
    <x v="1"/>
    <s v="2011-9"/>
    <n v="0"/>
    <m/>
  </r>
  <r>
    <s v="3-23"/>
    <d v="2011-02-23T00:00:00"/>
    <n v="1069.21"/>
    <n v="0"/>
    <n v="0"/>
    <n v="611.15"/>
    <n v="30"/>
    <n v="20.371666666666666"/>
    <n v="458.06"/>
    <n v="11"/>
    <n v="41"/>
    <n v="41.641818181818181"/>
    <n v="26.078292682926829"/>
    <m/>
    <m/>
    <m/>
    <n v="9"/>
    <x v="4"/>
    <x v="2"/>
    <s v="2011-9"/>
    <n v="0"/>
    <m/>
  </r>
  <r>
    <s v="3-23"/>
    <d v="2011-02-24T00:00:00"/>
    <n v="1060.2"/>
    <n v="0"/>
    <n v="0"/>
    <n v="568.4"/>
    <n v="34"/>
    <n v="16.71764705882353"/>
    <n v="491.8"/>
    <n v="9"/>
    <n v="43"/>
    <n v="54.644444444444446"/>
    <n v="24.655813953488373"/>
    <m/>
    <m/>
    <m/>
    <n v="9"/>
    <x v="4"/>
    <x v="3"/>
    <s v="2011-9"/>
    <n v="0"/>
    <m/>
  </r>
  <r>
    <s v="3-23"/>
    <d v="2011-02-25T00:00:00"/>
    <n v="2131.92"/>
    <n v="0"/>
    <n v="0"/>
    <n v="1094.8"/>
    <n v="38"/>
    <n v="28.810526315789474"/>
    <n v="1037.21"/>
    <n v="14"/>
    <n v="52"/>
    <n v="74.08642857142857"/>
    <n v="41.000192307692309"/>
    <m/>
    <m/>
    <m/>
    <n v="9"/>
    <x v="4"/>
    <x v="4"/>
    <s v="2011-9"/>
    <n v="0"/>
    <m/>
  </r>
  <r>
    <s v="3-23"/>
    <d v="2011-02-26T00:00:00"/>
    <n v="1321.1"/>
    <n v="0"/>
    <n v="0"/>
    <n v="608.15"/>
    <n v="26"/>
    <n v="23.390384615384615"/>
    <n v="712.95"/>
    <n v="11"/>
    <n v="37"/>
    <n v="64.813636363636363"/>
    <n v="35.705405405405401"/>
    <m/>
    <m/>
    <m/>
    <n v="9"/>
    <x v="4"/>
    <x v="5"/>
    <s v="2011-9"/>
    <n v="0"/>
    <m/>
  </r>
  <r>
    <m/>
    <d v="2011-02-27T00:00:00"/>
    <n v="7062.42"/>
    <n v="2858.25"/>
    <n v="9920.67"/>
    <m/>
    <n v="187"/>
    <n v="20.430956983007267"/>
    <n v="3179.96"/>
    <n v="59"/>
    <n v="246"/>
    <n v="50.114536075036078"/>
    <n v="27.880311458956026"/>
    <m/>
    <m/>
    <m/>
    <n v="10"/>
    <x v="4"/>
    <x v="6"/>
    <s v="2011-10"/>
    <n v="0"/>
    <m/>
  </r>
  <r>
    <s v="3-24"/>
    <d v="2011-02-28T00:00:00"/>
    <n v="540.20000000000005"/>
    <n v="0"/>
    <n v="0"/>
    <n v="257"/>
    <n v="18"/>
    <n v="14.277777777777779"/>
    <n v="283.2"/>
    <n v="7"/>
    <n v="25"/>
    <n v="40.457142857142856"/>
    <n v="21.608000000000001"/>
    <m/>
    <m/>
    <m/>
    <n v="10"/>
    <x v="4"/>
    <x v="0"/>
    <s v="2011-10"/>
    <n v="0"/>
    <m/>
  </r>
  <r>
    <s v="3-24"/>
    <d v="2011-03-01T00:00:00"/>
    <n v="762.98"/>
    <n v="0"/>
    <n v="0"/>
    <n v="499.15"/>
    <n v="39"/>
    <n v="12.798717948717949"/>
    <n v="296.83"/>
    <n v="5"/>
    <n v="44"/>
    <n v="59.366"/>
    <n v="18.090454545454545"/>
    <m/>
    <m/>
    <m/>
    <n v="10"/>
    <x v="4"/>
    <x v="1"/>
    <s v="2011-10"/>
    <n v="0"/>
    <m/>
  </r>
  <r>
    <s v="3-24"/>
    <d v="2011-03-02T00:00:00"/>
    <n v="879.53"/>
    <n v="0"/>
    <n v="0"/>
    <n v="572.15"/>
    <n v="34"/>
    <n v="16.827941176470588"/>
    <n v="307.38"/>
    <n v="7"/>
    <n v="41"/>
    <n v="43.911428571428573"/>
    <n v="21.451951219512196"/>
    <m/>
    <m/>
    <m/>
    <n v="10"/>
    <x v="4"/>
    <x v="2"/>
    <s v="2011-10"/>
    <n v="0"/>
    <m/>
  </r>
  <r>
    <s v="3-24"/>
    <d v="2011-03-03T00:00:00"/>
    <n v="1810.15"/>
    <n v="0"/>
    <n v="0"/>
    <n v="590.4"/>
    <n v="30"/>
    <n v="19.68"/>
    <n v="1219.75"/>
    <n v="10"/>
    <n v="40"/>
    <n v="121.97499999999999"/>
    <n v="45.253750000000004"/>
    <m/>
    <m/>
    <m/>
    <n v="10"/>
    <x v="4"/>
    <x v="3"/>
    <s v="2011-10"/>
    <n v="0"/>
    <m/>
  </r>
  <r>
    <s v="3-24"/>
    <d v="2011-03-04T00:00:00"/>
    <n v="2063.5500000000002"/>
    <n v="0"/>
    <n v="0"/>
    <n v="1100.1500000000001"/>
    <n v="53"/>
    <n v="20.757547169811321"/>
    <n v="963.4"/>
    <n v="17"/>
    <n v="70"/>
    <n v="56.670588235294119"/>
    <n v="29.479285714285716"/>
    <m/>
    <m/>
    <m/>
    <n v="10"/>
    <x v="4"/>
    <x v="4"/>
    <s v="2011-10"/>
    <n v="0"/>
    <m/>
  </r>
  <r>
    <s v="3-24"/>
    <d v="2011-03-05T00:00:00"/>
    <n v="1356.48"/>
    <n v="0"/>
    <n v="0"/>
    <n v="415.45"/>
    <n v="23"/>
    <n v="18.06304347826087"/>
    <n v="941.03"/>
    <n v="12"/>
    <n v="35"/>
    <n v="78.419166666666669"/>
    <n v="38.756571428571426"/>
    <m/>
    <m/>
    <m/>
    <n v="10"/>
    <x v="4"/>
    <x v="5"/>
    <s v="2011-10"/>
    <n v="0"/>
    <m/>
  </r>
  <r>
    <m/>
    <d v="2011-03-06T00:00:00"/>
    <n v="7412.8899999999994"/>
    <n v="3275.89"/>
    <n v="10688.779999999999"/>
    <m/>
    <n v="197"/>
    <n v="17.06750459183975"/>
    <n v="4011.59"/>
    <n v="58"/>
    <n v="255"/>
    <n v="66.799887721755368"/>
    <n v="29.106668817970647"/>
    <m/>
    <m/>
    <m/>
    <n v="11"/>
    <x v="4"/>
    <x v="6"/>
    <s v="2011-11"/>
    <n v="0"/>
    <m/>
  </r>
  <r>
    <s v="3-25"/>
    <d v="2011-03-07T00:00:00"/>
    <n v="675.23"/>
    <n v="0"/>
    <n v="0"/>
    <n v="422.23"/>
    <n v="19"/>
    <n v="22.222631578947368"/>
    <n v="253"/>
    <n v="9"/>
    <n v="28"/>
    <n v="28.111111111111111"/>
    <n v="24.115357142857142"/>
    <m/>
    <m/>
    <m/>
    <n v="11"/>
    <x v="4"/>
    <x v="0"/>
    <s v="2011-11"/>
    <n v="0"/>
    <m/>
  </r>
  <r>
    <s v="3-25"/>
    <d v="2011-03-08T00:00:00"/>
    <n v="876.43"/>
    <n v="0"/>
    <n v="0"/>
    <n v="512.54"/>
    <n v="23"/>
    <n v="22.284347826086954"/>
    <n v="363.89"/>
    <n v="12"/>
    <n v="35"/>
    <n v="30.324166666666667"/>
    <n v="25.040857142857142"/>
    <m/>
    <m/>
    <m/>
    <n v="11"/>
    <x v="4"/>
    <x v="1"/>
    <s v="2011-11"/>
    <n v="0"/>
    <m/>
  </r>
  <r>
    <s v="3-25"/>
    <d v="2011-03-09T00:00:00"/>
    <n v="1132.56"/>
    <n v="0"/>
    <n v="0"/>
    <n v="765.32"/>
    <n v="27"/>
    <n v="28.345185185185187"/>
    <n v="367.24"/>
    <n v="14"/>
    <n v="41"/>
    <n v="26.231428571428573"/>
    <n v="27.623414634146339"/>
    <m/>
    <m/>
    <m/>
    <n v="11"/>
    <x v="4"/>
    <x v="2"/>
    <s v="2011-11"/>
    <n v="0"/>
    <m/>
  </r>
  <r>
    <s v="3-25"/>
    <d v="2011-03-10T00:00:00"/>
    <n v="1323.43"/>
    <n v="0"/>
    <n v="0"/>
    <n v="675.34"/>
    <n v="32"/>
    <n v="21.104375000000001"/>
    <n v="648.09"/>
    <n v="12"/>
    <n v="44"/>
    <n v="54.0075"/>
    <n v="30.077954545454546"/>
    <m/>
    <m/>
    <m/>
    <n v="11"/>
    <x v="4"/>
    <x v="3"/>
    <s v="2011-11"/>
    <n v="0"/>
    <m/>
  </r>
  <r>
    <s v="3-25"/>
    <d v="2011-03-11T00:00:00"/>
    <n v="1817.76"/>
    <n v="0"/>
    <n v="0"/>
    <n v="1217.23"/>
    <n v="52"/>
    <n v="23.408269230769232"/>
    <n v="600.53"/>
    <n v="14"/>
    <n v="66"/>
    <n v="42.894999999999996"/>
    <n v="27.541818181818183"/>
    <m/>
    <m/>
    <m/>
    <n v="11"/>
    <x v="4"/>
    <x v="4"/>
    <s v="2011-11"/>
    <n v="0"/>
    <m/>
  </r>
  <r>
    <s v="3-25"/>
    <d v="2011-03-12T00:00:00"/>
    <n v="876.45"/>
    <n v="0"/>
    <n v="0"/>
    <n v="523.12"/>
    <n v="22"/>
    <n v="23.778181818181817"/>
    <n v="275.92"/>
    <n v="11"/>
    <n v="33"/>
    <n v="25.083636363636366"/>
    <n v="24.213333333333331"/>
    <m/>
    <m/>
    <m/>
    <n v="11"/>
    <x v="4"/>
    <x v="5"/>
    <s v="2011-11"/>
    <n v="0"/>
    <m/>
  </r>
  <r>
    <m/>
    <d v="2011-03-13T00:00:00"/>
    <n v="6701.86"/>
    <n v="3232.79"/>
    <n v="9934.65"/>
    <m/>
    <n v="175"/>
    <n v="23.523831773195095"/>
    <n v="2508.67"/>
    <n v="72"/>
    <n v="247"/>
    <n v="34.442140452140457"/>
    <n v="26.435455830077782"/>
    <m/>
    <m/>
    <m/>
    <n v="12"/>
    <x v="4"/>
    <x v="6"/>
    <s v="2011-12"/>
    <n v="0"/>
    <m/>
  </r>
  <r>
    <s v="3-26"/>
    <d v="2011-03-14T00:00:00"/>
    <n v="1155.56"/>
    <n v="0"/>
    <n v="0"/>
    <n v="671.2"/>
    <n v="21"/>
    <n v="31.961904761904766"/>
    <n v="484.36"/>
    <n v="8"/>
    <n v="29"/>
    <n v="60.545000000000002"/>
    <n v="39.846896551724136"/>
    <m/>
    <m/>
    <m/>
    <n v="12"/>
    <x v="4"/>
    <x v="0"/>
    <s v="2011-12"/>
    <n v="0"/>
    <m/>
  </r>
  <r>
    <s v="3-26"/>
    <d v="2011-03-15T00:00:00"/>
    <n v="1046.51"/>
    <n v="0"/>
    <n v="0"/>
    <n v="690.95"/>
    <n v="22"/>
    <n v="31.406818181818185"/>
    <n v="355.56"/>
    <n v="9"/>
    <n v="31"/>
    <n v="39.506666666666668"/>
    <n v="33.758387096774193"/>
    <m/>
    <m/>
    <m/>
    <n v="12"/>
    <x v="4"/>
    <x v="1"/>
    <s v="2011-12"/>
    <n v="0"/>
    <m/>
  </r>
  <r>
    <s v="3-26"/>
    <d v="2011-03-16T00:00:00"/>
    <s v="1031.89.89"/>
    <n v="0"/>
    <n v="0"/>
    <n v="802.20399999999995"/>
    <n v="40"/>
    <n v="20.055099999999999"/>
    <n v="229.69"/>
    <n v="6"/>
    <n v="46"/>
    <n v="38.281666666666666"/>
    <n v="22.432478260869566"/>
    <m/>
    <m/>
    <m/>
    <n v="12"/>
    <x v="4"/>
    <x v="2"/>
    <s v="2011-12"/>
    <n v="0"/>
    <m/>
  </r>
  <r>
    <s v="3-26"/>
    <d v="2011-03-17T00:00:00"/>
    <n v="1838.49"/>
    <n v="0"/>
    <n v="0"/>
    <n v="1435"/>
    <n v="32"/>
    <n v="44.84375"/>
    <s v="403.49`"/>
    <n v="14"/>
    <n v="46"/>
    <n v="0"/>
    <n v="31.195652173913043"/>
    <m/>
    <m/>
    <m/>
    <n v="12"/>
    <x v="4"/>
    <x v="3"/>
    <s v="2011-12"/>
    <n v="0"/>
    <m/>
  </r>
  <r>
    <s v="3-26"/>
    <d v="2011-03-18T00:00:00"/>
    <n v="1815.95"/>
    <n v="0"/>
    <n v="0"/>
    <n v="1202.8"/>
    <n v="62"/>
    <n v="19.399999999999999"/>
    <n v="613.15"/>
    <n v="16"/>
    <n v="78"/>
    <n v="38.321874999999999"/>
    <n v="23.281410256410254"/>
    <m/>
    <m/>
    <m/>
    <n v="12"/>
    <x v="4"/>
    <x v="4"/>
    <s v="2011-12"/>
    <n v="0"/>
    <m/>
  </r>
  <r>
    <s v="3-26"/>
    <d v="2011-03-19T00:00:00"/>
    <n v="1554.27"/>
    <n v="0"/>
    <n v="0"/>
    <n v="393.45"/>
    <n v="18"/>
    <n v="21.858333333333334"/>
    <n v="1160.82"/>
    <n v="16"/>
    <n v="34"/>
    <n v="72.551249999999996"/>
    <n v="45.713823529411762"/>
    <m/>
    <m/>
    <m/>
    <n v="12"/>
    <x v="4"/>
    <x v="5"/>
    <s v="2011-12"/>
    <n v="0"/>
    <m/>
  </r>
  <r>
    <m/>
    <d v="2011-03-20T00:00:00"/>
    <n v="7410.7799999999988"/>
    <n v="1721.53"/>
    <n v="9132.31"/>
    <m/>
    <n v="195"/>
    <n v="28.25431771284271"/>
    <n v="2843.58"/>
    <n v="69"/>
    <n v="264"/>
    <n v="41.534409722222222"/>
    <n v="32.704774644850495"/>
    <m/>
    <m/>
    <m/>
    <n v="13"/>
    <x v="4"/>
    <x v="6"/>
    <s v="2011-13"/>
    <n v="0"/>
    <m/>
  </r>
  <r>
    <s v="3-27"/>
    <d v="2011-03-21T00:00:00"/>
    <n v="1179.1099999999999"/>
    <n v="0"/>
    <n v="0"/>
    <n v="969.7"/>
    <n v="41"/>
    <n v="23.651219512195123"/>
    <n v="209.41"/>
    <n v="5"/>
    <n v="46"/>
    <n v="41.881999999999998"/>
    <n v="25.632826086956523"/>
    <m/>
    <m/>
    <m/>
    <n v="13"/>
    <x v="4"/>
    <x v="0"/>
    <s v="2011-13"/>
    <n v="0"/>
    <m/>
  </r>
  <r>
    <s v="3-27"/>
    <d v="2011-03-22T00:00:00"/>
    <n v="1651.44"/>
    <n v="0"/>
    <n v="0"/>
    <n v="613.95000000000005"/>
    <n v="36"/>
    <n v="17.054166666666667"/>
    <n v="1037.49"/>
    <n v="8"/>
    <n v="44"/>
    <n v="129.68625"/>
    <n v="37.532727272727271"/>
    <m/>
    <m/>
    <m/>
    <n v="13"/>
    <x v="4"/>
    <x v="1"/>
    <s v="2011-13"/>
    <n v="0"/>
    <m/>
  </r>
  <r>
    <s v="3-27"/>
    <d v="2011-03-23T00:00:00"/>
    <n v="836.85"/>
    <n v="0"/>
    <n v="0"/>
    <n v="580.29999999999995"/>
    <n v="31"/>
    <n v="18.719354838709677"/>
    <n v="256.55"/>
    <n v="7"/>
    <n v="38"/>
    <n v="36.65"/>
    <n v="22.022368421052629"/>
    <m/>
    <m/>
    <m/>
    <n v="13"/>
    <x v="4"/>
    <x v="2"/>
    <s v="2011-13"/>
    <n v="0"/>
    <m/>
  </r>
  <r>
    <s v="3-27"/>
    <d v="2011-03-24T00:00:00"/>
    <n v="1306.93"/>
    <n v="0"/>
    <n v="0"/>
    <n v="724.3"/>
    <n v="40"/>
    <n v="18.107499999999998"/>
    <n v="582.63"/>
    <n v="10"/>
    <n v="50"/>
    <n v="58.262999999999998"/>
    <n v="26.138599999999997"/>
    <m/>
    <m/>
    <m/>
    <n v="13"/>
    <x v="4"/>
    <x v="3"/>
    <s v="2011-13"/>
    <n v="0"/>
    <m/>
  </r>
  <r>
    <s v="3-27"/>
    <d v="2011-03-25T00:00:00"/>
    <n v="2504.13"/>
    <n v="0"/>
    <n v="0"/>
    <n v="1387.75"/>
    <n v="45"/>
    <n v="30.838888888888889"/>
    <n v="1116.3800000000001"/>
    <n v="22"/>
    <n v="67"/>
    <n v="50.74454545454546"/>
    <n v="37.375074626865675"/>
    <m/>
    <m/>
    <m/>
    <n v="13"/>
    <x v="4"/>
    <x v="4"/>
    <s v="2011-13"/>
    <n v="0"/>
    <m/>
  </r>
  <r>
    <s v="3-27"/>
    <d v="2011-03-26T00:00:00"/>
    <n v="1063.47"/>
    <n v="0"/>
    <n v="0"/>
    <n v="658.1"/>
    <n v="32"/>
    <n v="20.565625000000001"/>
    <n v="405.37"/>
    <n v="9"/>
    <n v="41"/>
    <n v="45.041111111111114"/>
    <n v="25.938292682926829"/>
    <m/>
    <m/>
    <m/>
    <n v="13"/>
    <x v="4"/>
    <x v="5"/>
    <s v="2011-13"/>
    <n v="0"/>
    <m/>
  </r>
  <r>
    <m/>
    <d v="2011-03-27T00:00:00"/>
    <n v="8541.93"/>
    <n v="1393.36"/>
    <n v="9935.2900000000009"/>
    <m/>
    <n v="225"/>
    <n v="21.489459151076726"/>
    <n v="3607.83"/>
    <n v="61"/>
    <n v="286"/>
    <n v="60.377817760942754"/>
    <n v="29.106648181754821"/>
    <m/>
    <m/>
    <m/>
    <n v="14"/>
    <x v="4"/>
    <x v="6"/>
    <s v="2011-14"/>
    <n v="0"/>
    <m/>
  </r>
  <r>
    <s v="3-28"/>
    <d v="2011-03-28T00:00:00"/>
    <n v="1371.93"/>
    <n v="0"/>
    <n v="0"/>
    <n v="680.1"/>
    <n v="34"/>
    <n v="20.002941176470589"/>
    <n v="681.83"/>
    <n v="10"/>
    <n v="44"/>
    <n v="68.183000000000007"/>
    <n v="30.952954545454546"/>
    <m/>
    <m/>
    <m/>
    <n v="14"/>
    <x v="4"/>
    <x v="0"/>
    <s v="2011-14"/>
    <n v="0"/>
    <m/>
  </r>
  <r>
    <s v="3-28"/>
    <d v="2011-03-29T00:00:00"/>
    <n v="773.95"/>
    <n v="0"/>
    <n v="0"/>
    <n v="511.45"/>
    <n v="27"/>
    <n v="18.942592592592593"/>
    <n v="262.5"/>
    <n v="9"/>
    <n v="36"/>
    <n v="29.166666666666668"/>
    <n v="21.498611111111114"/>
    <m/>
    <m/>
    <m/>
    <n v="14"/>
    <x v="4"/>
    <x v="1"/>
    <s v="2011-14"/>
    <n v="0"/>
    <m/>
  </r>
  <r>
    <s v="3-28"/>
    <d v="2011-03-30T00:00:00"/>
    <n v="1651.91"/>
    <n v="0"/>
    <n v="0"/>
    <n v="998.7"/>
    <n v="56"/>
    <n v="17.833928571428572"/>
    <n v="655.20000000000005"/>
    <n v="11"/>
    <n v="67"/>
    <n v="59.56363636363637"/>
    <n v="24.685074626865674"/>
    <m/>
    <m/>
    <m/>
    <n v="14"/>
    <x v="4"/>
    <x v="2"/>
    <s v="2011-14"/>
    <n v="0"/>
    <m/>
  </r>
  <r>
    <s v="3-28"/>
    <d v="2011-03-31T00:00:00"/>
    <n v="1653.91"/>
    <n v="0"/>
    <n v="0"/>
    <n v="998.7"/>
    <n v="56"/>
    <n v="17.833928571428572"/>
    <n v="655.21"/>
    <n v="11"/>
    <n v="67"/>
    <n v="59.56454545454546"/>
    <n v="24.685223880597015"/>
    <m/>
    <m/>
    <m/>
    <n v="14"/>
    <x v="4"/>
    <x v="3"/>
    <s v="2011-14"/>
    <n v="0"/>
    <m/>
  </r>
  <r>
    <s v="3-28"/>
    <d v="2011-04-01T00:00:00"/>
    <n v="3200.5"/>
    <n v="0"/>
    <n v="0"/>
    <n v="866.65"/>
    <n v="44"/>
    <n v="19.696590909090908"/>
    <n v="2333.85"/>
    <n v="14"/>
    <n v="58"/>
    <n v="166.70357142857142"/>
    <n v="55.181034482758619"/>
    <m/>
    <m/>
    <m/>
    <n v="14"/>
    <x v="4"/>
    <x v="4"/>
    <s v="2011-14"/>
    <n v="0"/>
    <m/>
  </r>
  <r>
    <s v="3-28"/>
    <d v="2011-04-02T00:00:00"/>
    <n v="1474.5"/>
    <n v="0"/>
    <n v="0"/>
    <n v="937.7"/>
    <n v="33"/>
    <n v="28.415151515151518"/>
    <n v="536.79999999999995"/>
    <n v="11"/>
    <n v="44"/>
    <n v="48.8"/>
    <n v="33.511363636363633"/>
    <m/>
    <m/>
    <m/>
    <n v="14"/>
    <x v="4"/>
    <x v="5"/>
    <s v="2011-14"/>
    <n v="0"/>
    <m/>
  </r>
  <r>
    <m/>
    <d v="2011-04-03T00:00:00"/>
    <n v="10126.700000000001"/>
    <n v="1754.77"/>
    <n v="11881.470000000001"/>
    <m/>
    <n v="250"/>
    <n v="20.454188889360459"/>
    <n v="5125.3900000000003"/>
    <n v="66"/>
    <n v="316"/>
    <n v="71.996903318903321"/>
    <n v="31.752377047191761"/>
    <m/>
    <m/>
    <m/>
    <n v="15"/>
    <x v="4"/>
    <x v="6"/>
    <s v="2011-15"/>
    <n v="0"/>
    <m/>
  </r>
  <r>
    <s v="3-29"/>
    <d v="2011-04-04T00:00:00"/>
    <n v="980.63"/>
    <n v="0"/>
    <n v="0"/>
    <n v="561.29999999999995"/>
    <n v="38"/>
    <n v="14.771052631578947"/>
    <n v="419.33"/>
    <n v="8"/>
    <n v="46"/>
    <n v="52.416249999999998"/>
    <n v="21.318043478260869"/>
    <m/>
    <m/>
    <m/>
    <n v="15"/>
    <x v="4"/>
    <x v="0"/>
    <s v="2011-15"/>
    <n v="0"/>
    <m/>
  </r>
  <r>
    <s v="3-29"/>
    <d v="2011-04-05T00:00:00"/>
    <n v="947.39"/>
    <n v="0"/>
    <n v="0"/>
    <n v="672.5"/>
    <n v="35"/>
    <n v="19.214285714285715"/>
    <n v="274.89"/>
    <n v="12"/>
    <n v="47"/>
    <n v="22.907499999999999"/>
    <n v="20.157234042553192"/>
    <m/>
    <m/>
    <m/>
    <n v="15"/>
    <x v="4"/>
    <x v="1"/>
    <s v="2011-15"/>
    <n v="0"/>
    <m/>
  </r>
  <r>
    <s v="3-29"/>
    <d v="2011-04-06T00:00:00"/>
    <n v="1296.52"/>
    <n v="0"/>
    <n v="0"/>
    <n v="460.3"/>
    <n v="31"/>
    <n v="14.848387096774195"/>
    <n v="836.22"/>
    <n v="10"/>
    <n v="41"/>
    <n v="83.622"/>
    <n v="31.622439024390243"/>
    <m/>
    <m/>
    <m/>
    <n v="15"/>
    <x v="4"/>
    <x v="2"/>
    <s v="2011-15"/>
    <n v="0"/>
    <m/>
  </r>
  <r>
    <s v="3-29"/>
    <d v="2011-04-07T00:00:00"/>
    <n v="1867.31"/>
    <n v="0"/>
    <n v="0"/>
    <n v="865.7"/>
    <n v="41"/>
    <n v="21.114634146341466"/>
    <n v="1001.61"/>
    <n v="23"/>
    <n v="64"/>
    <n v="43.548260869565219"/>
    <n v="29.176718749999999"/>
    <m/>
    <m/>
    <m/>
    <n v="15"/>
    <x v="4"/>
    <x v="3"/>
    <s v="2011-15"/>
    <n v="0"/>
    <m/>
  </r>
  <r>
    <s v="3-29"/>
    <d v="2011-04-08T00:00:00"/>
    <n v="1806.1"/>
    <n v="0"/>
    <n v="0"/>
    <n v="826.1"/>
    <n v="45"/>
    <n v="18.357777777777777"/>
    <n v="980"/>
    <n v="16"/>
    <n v="61"/>
    <n v="61.25"/>
    <n v="29.608196721311472"/>
    <m/>
    <m/>
    <m/>
    <n v="15"/>
    <x v="4"/>
    <x v="4"/>
    <s v="2011-15"/>
    <n v="0"/>
    <m/>
  </r>
  <r>
    <s v="3-29"/>
    <d v="2011-04-09T00:00:00"/>
    <n v="1160.21"/>
    <n v="0"/>
    <n v="0"/>
    <n v="629.04999999999995"/>
    <n v="33"/>
    <n v="19.062121212121212"/>
    <n v="531.16"/>
    <n v="11"/>
    <n v="44"/>
    <n v="48.287272727272722"/>
    <n v="26.368409090909093"/>
    <m/>
    <m/>
    <m/>
    <n v="15"/>
    <x v="4"/>
    <x v="5"/>
    <s v="2011-15"/>
    <n v="0"/>
    <m/>
  </r>
  <r>
    <m/>
    <d v="2011-04-10T00:00:00"/>
    <n v="8058.1600000000008"/>
    <n v="3665.14"/>
    <n v="11723.300000000001"/>
    <m/>
    <n v="223"/>
    <n v="17.894709763146551"/>
    <n v="4043.21"/>
    <n v="80"/>
    <n v="303"/>
    <n v="52.005213932806306"/>
    <n v="26.375173517904148"/>
    <m/>
    <m/>
    <m/>
    <n v="16"/>
    <x v="4"/>
    <x v="6"/>
    <s v="2011-16"/>
    <n v="0"/>
    <n v="1"/>
  </r>
  <r>
    <s v="3-30"/>
    <d v="2011-04-11T00:00:00"/>
    <n v="1132.95"/>
    <n v="0"/>
    <n v="0"/>
    <n v="681.3"/>
    <n v="39"/>
    <n v="17.469230769230769"/>
    <n v="451.65"/>
    <n v="13"/>
    <n v="52"/>
    <n v="34.742307692307691"/>
    <n v="21.787499999999998"/>
    <m/>
    <m/>
    <m/>
    <n v="16"/>
    <x v="4"/>
    <x v="0"/>
    <s v="2011-16"/>
    <n v="0"/>
    <m/>
  </r>
  <r>
    <s v="3-30"/>
    <d v="2011-04-12T00:00:00"/>
    <n v="1030.03"/>
    <n v="0"/>
    <n v="0"/>
    <n v="677.05"/>
    <n v="39"/>
    <n v="17.360256410256408"/>
    <n v="352.65"/>
    <n v="11"/>
    <n v="50"/>
    <n v="32.059090909090905"/>
    <n v="20.593999999999998"/>
    <m/>
    <m/>
    <m/>
    <n v="16"/>
    <x v="4"/>
    <x v="1"/>
    <s v="2011-16"/>
    <n v="0"/>
    <m/>
  </r>
  <r>
    <s v="3-30"/>
    <d v="2011-04-13T00:00:00"/>
    <n v="1595.75"/>
    <n v="0"/>
    <n v="0"/>
    <n v="871.1"/>
    <n v="42"/>
    <n v="20.740476190476191"/>
    <n v="724.66"/>
    <n v="14"/>
    <n v="56"/>
    <n v="51.761428571428567"/>
    <n v="28.495714285714286"/>
    <m/>
    <m/>
    <m/>
    <n v="16"/>
    <x v="4"/>
    <x v="2"/>
    <s v="2011-16"/>
    <n v="0"/>
    <m/>
  </r>
  <r>
    <s v="3-30"/>
    <d v="2011-04-14T00:00:00"/>
    <n v="1952.49"/>
    <n v="0"/>
    <n v="0"/>
    <n v="789.1"/>
    <n v="38"/>
    <n v="20.765789473684212"/>
    <n v="1163.3900000000001"/>
    <n v="16"/>
    <n v="54"/>
    <n v="72.711875000000006"/>
    <n v="36.157222222222224"/>
    <m/>
    <m/>
    <m/>
    <n v="16"/>
    <x v="4"/>
    <x v="3"/>
    <s v="2011-16"/>
    <n v="0"/>
    <m/>
  </r>
  <r>
    <s v="3-30"/>
    <d v="2011-04-15T00:00:00"/>
    <n v="2706.67"/>
    <n v="0"/>
    <n v="0"/>
    <n v="1362.95"/>
    <n v="47"/>
    <n v="28.998936170212765"/>
    <n v="1373.72"/>
    <n v="10"/>
    <n v="57"/>
    <n v="137.37200000000001"/>
    <n v="48.011754385964913"/>
    <m/>
    <m/>
    <m/>
    <n v="16"/>
    <x v="4"/>
    <x v="4"/>
    <s v="2011-16"/>
    <n v="0"/>
    <m/>
  </r>
  <r>
    <s v="3-30"/>
    <d v="2011-04-16T00:00:00"/>
    <n v="1676.13"/>
    <n v="0"/>
    <n v="0"/>
    <n v="1149.95"/>
    <n v="47"/>
    <n v="24.467021276595744"/>
    <n v="526.17999999999995"/>
    <n v="8"/>
    <n v="55"/>
    <n v="65.772499999999994"/>
    <n v="30.475090909090913"/>
    <m/>
    <m/>
    <m/>
    <n v="16"/>
    <x v="4"/>
    <x v="5"/>
    <s v="2011-16"/>
    <n v="0"/>
    <m/>
  </r>
  <r>
    <m/>
    <d v="2011-04-17T00:00:00"/>
    <n v="10094.02"/>
    <n v="2352.63"/>
    <n v="12446.650000000001"/>
    <m/>
    <n v="252"/>
    <n v="21.633618381742679"/>
    <n v="4592.2500000000009"/>
    <n v="72"/>
    <n v="324"/>
    <n v="65.736533695471195"/>
    <n v="30.920213633832052"/>
    <m/>
    <m/>
    <m/>
    <n v="17"/>
    <x v="4"/>
    <x v="6"/>
    <s v="2011-17"/>
    <n v="0"/>
    <m/>
  </r>
  <r>
    <s v="3-31"/>
    <d v="2011-04-18T00:00:00"/>
    <n v="843.92"/>
    <n v="0"/>
    <n v="0"/>
    <n v="562.85"/>
    <n v="37"/>
    <n v="15.212162162162162"/>
    <n v="281.07"/>
    <n v="7"/>
    <n v="44"/>
    <n v="40.152857142857144"/>
    <n v="19.180000000000003"/>
    <m/>
    <m/>
    <m/>
    <n v="17"/>
    <x v="4"/>
    <x v="0"/>
    <s v="2011-17"/>
    <n v="0"/>
    <m/>
  </r>
  <r>
    <s v="3-31"/>
    <d v="2011-04-19T00:00:00"/>
    <n v="2175.69"/>
    <n v="0"/>
    <n v="0"/>
    <n v="808.8"/>
    <n v="45"/>
    <n v="17.973333333333333"/>
    <n v="1366.89"/>
    <n v="12"/>
    <n v="57"/>
    <n v="113.90750000000001"/>
    <n v="38.17"/>
    <m/>
    <m/>
    <m/>
    <n v="17"/>
    <x v="4"/>
    <x v="1"/>
    <s v="2011-17"/>
    <n v="0"/>
    <m/>
  </r>
  <r>
    <s v="3-31"/>
    <d v="2011-04-20T00:00:00"/>
    <n v="2483.17"/>
    <n v="0"/>
    <n v="0"/>
    <n v="1459.5"/>
    <n v="48"/>
    <n v="30.40625"/>
    <n v="1023.67"/>
    <n v="21"/>
    <n v="69"/>
    <n v="48.746190476190478"/>
    <n v="35.987971014492757"/>
    <m/>
    <m/>
    <m/>
    <n v="17"/>
    <x v="4"/>
    <x v="2"/>
    <s v="2011-17"/>
    <n v="0"/>
    <m/>
  </r>
  <r>
    <s v="3-31"/>
    <d v="2011-04-21T00:00:00"/>
    <n v="5360"/>
    <n v="0"/>
    <n v="0"/>
    <n v="2204.6"/>
    <n v="79"/>
    <n v="27.906329113924048"/>
    <n v="3155.7"/>
    <n v="37"/>
    <n v="116"/>
    <n v="85.289189189189187"/>
    <n v="46.20948275862068"/>
    <m/>
    <m/>
    <m/>
    <n v="17"/>
    <x v="4"/>
    <x v="3"/>
    <s v="2011-17"/>
    <n v="0"/>
    <m/>
  </r>
  <r>
    <s v="3-31"/>
    <d v="2011-04-22T00:00:00"/>
    <n v="0"/>
    <n v="0"/>
    <n v="0"/>
    <n v="0"/>
    <n v="209"/>
    <n v="0"/>
    <n v="0"/>
    <n v="77"/>
    <n v="286"/>
    <n v="0"/>
    <n v="0"/>
    <s v="GOOD FRIDAY"/>
    <m/>
    <m/>
    <n v="17"/>
    <x v="4"/>
    <x v="4"/>
    <s v="2011-17"/>
    <n v="0"/>
    <m/>
  </r>
  <r>
    <s v="3-31"/>
    <d v="2011-04-23T00:00:00"/>
    <n v="0"/>
    <n v="0"/>
    <n v="0"/>
    <n v="0"/>
    <n v="0"/>
    <n v="0"/>
    <n v="0"/>
    <n v="0"/>
    <n v="0"/>
    <n v="0"/>
    <n v="0"/>
    <s v="EASTER SATURDAY"/>
    <m/>
    <m/>
    <n v="17"/>
    <x v="4"/>
    <x v="5"/>
    <s v="2011-17"/>
    <n v="0"/>
    <m/>
  </r>
  <r>
    <m/>
    <d v="2011-04-24T00:00:00"/>
    <n v="10862.78"/>
    <n v="2908.84"/>
    <n v="13771.62"/>
    <m/>
    <n v="418"/>
    <n v="15.249679101569924"/>
    <n v="5827.33"/>
    <n v="154"/>
    <n v="572"/>
    <n v="48.015956134706137"/>
    <n v="23.257908962185571"/>
    <m/>
    <m/>
    <m/>
    <n v="18"/>
    <x v="4"/>
    <x v="6"/>
    <s v="2011-18"/>
    <n v="0"/>
    <m/>
  </r>
  <r>
    <s v="3-32"/>
    <d v="2011-04-25T00:00:00"/>
    <n v="0"/>
    <n v="0"/>
    <n v="0"/>
    <n v="0"/>
    <n v="0"/>
    <n v="0"/>
    <n v="0"/>
    <n v="0"/>
    <n v="0"/>
    <n v="0"/>
    <n v="0"/>
    <s v="ANZAC DAY"/>
    <m/>
    <m/>
    <n v="18"/>
    <x v="4"/>
    <x v="0"/>
    <s v="2011-18"/>
    <n v="0"/>
    <m/>
  </r>
  <r>
    <s v="3-32"/>
    <d v="2011-04-26T00:00:00"/>
    <n v="0"/>
    <n v="0"/>
    <n v="0"/>
    <n v="0"/>
    <n v="0"/>
    <n v="0"/>
    <n v="0"/>
    <n v="0"/>
    <n v="0"/>
    <n v="0"/>
    <n v="0"/>
    <s v="PUBLIC HOLIDAY"/>
    <m/>
    <m/>
    <n v="18"/>
    <x v="4"/>
    <x v="1"/>
    <s v="2011-18"/>
    <n v="0"/>
    <m/>
  </r>
  <r>
    <s v="3-32"/>
    <d v="2011-04-27T00:00:00"/>
    <n v="1418.62"/>
    <n v="0"/>
    <n v="0"/>
    <n v="991.25"/>
    <n v="61"/>
    <n v="16.25"/>
    <n v="427.37"/>
    <n v="8"/>
    <n v="69"/>
    <n v="53.421250000000001"/>
    <n v="20.559710144927536"/>
    <m/>
    <m/>
    <m/>
    <n v="18"/>
    <x v="4"/>
    <x v="2"/>
    <s v="2011-18"/>
    <n v="0"/>
    <m/>
  </r>
  <r>
    <s v="3-32"/>
    <d v="2011-04-28T00:00:00"/>
    <n v="1321.92"/>
    <n v="0"/>
    <n v="0"/>
    <n v="795.5"/>
    <n v="49"/>
    <n v="16.23469387755102"/>
    <n v="526.41999999999996"/>
    <n v="10"/>
    <n v="59"/>
    <n v="52.641999999999996"/>
    <n v="22.40542372881356"/>
    <m/>
    <m/>
    <m/>
    <n v="18"/>
    <x v="4"/>
    <x v="3"/>
    <s v="2011-18"/>
    <n v="0"/>
    <m/>
  </r>
  <r>
    <s v="3-32"/>
    <d v="2011-04-29T00:00:00"/>
    <n v="2213.34"/>
    <n v="0"/>
    <n v="0"/>
    <n v="1002.7"/>
    <n v="53"/>
    <n v="18.918867924528303"/>
    <n v="1210.6400000000001"/>
    <n v="12"/>
    <n v="65"/>
    <n v="100.88666666666667"/>
    <n v="34.05138461538462"/>
    <m/>
    <m/>
    <m/>
    <n v="18"/>
    <x v="4"/>
    <x v="4"/>
    <s v="2011-18"/>
    <n v="0"/>
    <m/>
  </r>
  <r>
    <s v="3-32"/>
    <d v="2011-04-30T00:00:00"/>
    <n v="1249.22"/>
    <n v="0"/>
    <n v="0"/>
    <n v="852.65"/>
    <n v="39"/>
    <n v="21.862820512820512"/>
    <n v="396.57"/>
    <n v="11"/>
    <n v="50"/>
    <n v="36.051818181818184"/>
    <n v="24.984400000000001"/>
    <m/>
    <m/>
    <m/>
    <n v="18"/>
    <x v="4"/>
    <x v="5"/>
    <s v="2011-18"/>
    <n v="0"/>
    <m/>
  </r>
  <r>
    <m/>
    <d v="2011-05-01T00:00:00"/>
    <n v="6203.1"/>
    <n v="1635.3"/>
    <n v="7838.4000000000005"/>
    <m/>
    <n v="202"/>
    <n v="12.211063719149971"/>
    <n v="2561.0000000000005"/>
    <n v="41"/>
    <n v="243"/>
    <n v="40.500289141414143"/>
    <n v="17.000153081520953"/>
    <m/>
    <m/>
    <m/>
    <n v="19"/>
    <x v="4"/>
    <x v="6"/>
    <s v="2011-19"/>
    <n v="0"/>
    <m/>
  </r>
  <r>
    <s v="3-33"/>
    <d v="2011-05-02T00:00:00"/>
    <n v="0"/>
    <n v="0"/>
    <n v="0"/>
    <n v="0"/>
    <n v="0"/>
    <n v="0"/>
    <n v="0"/>
    <n v="0"/>
    <n v="0"/>
    <n v="0"/>
    <n v="0"/>
    <s v="LABOUR DAY"/>
    <m/>
    <m/>
    <n v="19"/>
    <x v="4"/>
    <x v="0"/>
    <s v="2011-19"/>
    <n v="0"/>
    <m/>
  </r>
  <r>
    <s v="3-33"/>
    <d v="2011-05-03T00:00:00"/>
    <n v="1446.48"/>
    <n v="0"/>
    <n v="0"/>
    <n v="897.25"/>
    <n v="55"/>
    <n v="16.313636363636363"/>
    <n v="549.23"/>
    <n v="12"/>
    <n v="67"/>
    <n v="45.769166666666671"/>
    <n v="21.589253731343284"/>
    <m/>
    <m/>
    <m/>
    <n v="19"/>
    <x v="4"/>
    <x v="1"/>
    <s v="2011-19"/>
    <n v="0"/>
    <m/>
  </r>
  <r>
    <s v="3-33"/>
    <d v="2011-05-04T00:00:00"/>
    <n v="1273.06"/>
    <n v="0"/>
    <n v="0"/>
    <n v="781.35"/>
    <n v="39"/>
    <n v="20.034615384615385"/>
    <n v="491.71"/>
    <n v="12"/>
    <n v="51"/>
    <n v="40.975833333333334"/>
    <n v="24.961960784313725"/>
    <m/>
    <m/>
    <m/>
    <n v="19"/>
    <x v="4"/>
    <x v="2"/>
    <s v="2011-19"/>
    <n v="0"/>
    <m/>
  </r>
  <r>
    <s v="3-33"/>
    <d v="2011-05-05T00:00:00"/>
    <n v="1293.1600000000001"/>
    <n v="0"/>
    <n v="0"/>
    <n v="751.55"/>
    <n v="45"/>
    <n v="16.701111111111111"/>
    <n v="541.61"/>
    <n v="9"/>
    <n v="54"/>
    <n v="60.178888888888892"/>
    <n v="23.947407407407404"/>
    <m/>
    <m/>
    <m/>
    <n v="19"/>
    <x v="4"/>
    <x v="3"/>
    <s v="2011-19"/>
    <n v="0"/>
    <m/>
  </r>
  <r>
    <s v="3-33"/>
    <d v="2011-05-06T00:00:00"/>
    <n v="1569.83"/>
    <n v="0"/>
    <n v="0"/>
    <n v="798.2"/>
    <n v="52"/>
    <n v="15.350000000000001"/>
    <n v="771.63"/>
    <n v="18"/>
    <n v="70"/>
    <n v="42.868333333333332"/>
    <n v="22.426142857142857"/>
    <m/>
    <m/>
    <m/>
    <n v="19"/>
    <x v="4"/>
    <x v="4"/>
    <s v="2011-19"/>
    <n v="0"/>
    <m/>
  </r>
  <r>
    <s v="3-33"/>
    <d v="2011-05-07T00:00:00"/>
    <n v="1040.33"/>
    <n v="0"/>
    <n v="0"/>
    <n v="835.35"/>
    <n v="34"/>
    <n v="24.569117647058825"/>
    <n v="204.98"/>
    <n v="3"/>
    <n v="37"/>
    <n v="68.326666666666668"/>
    <n v="28.117027027027024"/>
    <m/>
    <m/>
    <m/>
    <n v="19"/>
    <x v="4"/>
    <x v="5"/>
    <s v="2011-19"/>
    <n v="0"/>
    <m/>
  </r>
  <r>
    <m/>
    <d v="2011-05-08T00:00:00"/>
    <n v="6622.86"/>
    <n v="3121.84"/>
    <n v="9744.7000000000007"/>
    <m/>
    <n v="225"/>
    <n v="15.494746751070281"/>
    <n v="2559.1600000000003"/>
    <n v="54"/>
    <n v="279"/>
    <n v="43.019814814814815"/>
    <n v="20.173631967872378"/>
    <m/>
    <m/>
    <m/>
    <n v="20"/>
    <x v="4"/>
    <x v="6"/>
    <s v="2011-20"/>
    <n v="0"/>
    <m/>
  </r>
  <r>
    <s v="3-34"/>
    <d v="2011-05-09T00:00:00"/>
    <n v="1185.76"/>
    <n v="0"/>
    <n v="0"/>
    <n v="668.1"/>
    <n v="38"/>
    <n v="17.581578947368421"/>
    <n v="517.66"/>
    <n v="13"/>
    <n v="51"/>
    <n v="39.82"/>
    <n v="23.250196078431372"/>
    <m/>
    <m/>
    <m/>
    <n v="20"/>
    <x v="4"/>
    <x v="0"/>
    <s v="2011-20"/>
    <n v="0"/>
    <m/>
  </r>
  <r>
    <s v="3-34"/>
    <d v="2011-05-10T00:00:00"/>
    <n v="880.15"/>
    <n v="0"/>
    <n v="0"/>
    <n v="557.54999999999995"/>
    <n v="40"/>
    <n v="13.938749999999999"/>
    <n v="322.60000000000002"/>
    <n v="8"/>
    <n v="48"/>
    <n v="40.325000000000003"/>
    <n v="18.336458333333333"/>
    <m/>
    <m/>
    <m/>
    <n v="20"/>
    <x v="4"/>
    <x v="1"/>
    <s v="2011-20"/>
    <n v="0"/>
    <m/>
  </r>
  <r>
    <s v="3-34"/>
    <d v="2011-05-11T00:00:00"/>
    <n v="1213.6300000000001"/>
    <n v="0"/>
    <n v="0"/>
    <n v="958.6"/>
    <n v="51"/>
    <n v="18.79607843137255"/>
    <n v="255.03"/>
    <n v="7"/>
    <n v="58"/>
    <n v="36.432857142857145"/>
    <n v="20.924655172413797"/>
    <m/>
    <m/>
    <m/>
    <n v="20"/>
    <x v="4"/>
    <x v="2"/>
    <s v="2011-20"/>
    <n v="0"/>
    <m/>
  </r>
  <r>
    <s v="3-34"/>
    <d v="2011-05-12T00:00:00"/>
    <n v="1253.75"/>
    <n v="0"/>
    <n v="0"/>
    <n v="844.4"/>
    <n v="43"/>
    <n v="19.63720930232558"/>
    <n v="408.35"/>
    <n v="10"/>
    <n v="53"/>
    <n v="40.835000000000001"/>
    <n v="23.636792452830189"/>
    <m/>
    <m/>
    <m/>
    <n v="20"/>
    <x v="4"/>
    <x v="3"/>
    <s v="2011-20"/>
    <n v="0"/>
    <m/>
  </r>
  <r>
    <s v="3-34"/>
    <d v="2011-05-13T00:00:00"/>
    <n v="1556.14"/>
    <n v="0"/>
    <n v="0"/>
    <n v="920.05"/>
    <n v="51"/>
    <n v="18.040196078431372"/>
    <n v="636.09"/>
    <n v="12"/>
    <n v="63"/>
    <n v="53.0075"/>
    <n v="24.700634920634919"/>
    <m/>
    <m/>
    <m/>
    <n v="20"/>
    <x v="4"/>
    <x v="4"/>
    <s v="2011-20"/>
    <n v="0"/>
    <m/>
  </r>
  <r>
    <s v="3-34"/>
    <d v="2011-05-14T00:00:00"/>
    <n v="1052.07"/>
    <n v="0"/>
    <n v="0"/>
    <n v="402.45"/>
    <n v="29"/>
    <n v="13.877586206896551"/>
    <n v="649.62"/>
    <n v="9"/>
    <n v="38"/>
    <n v="72.180000000000007"/>
    <n v="27.686052631578946"/>
    <m/>
    <m/>
    <m/>
    <n v="20"/>
    <x v="4"/>
    <x v="5"/>
    <s v="2011-20"/>
    <n v="0"/>
    <m/>
  </r>
  <r>
    <m/>
    <d v="2011-05-15T00:00:00"/>
    <n v="7141.5"/>
    <n v="2549.79"/>
    <n v="9691.2900000000009"/>
    <m/>
    <n v="252"/>
    <n v="16.978566494399079"/>
    <n v="2789.35"/>
    <n v="59"/>
    <n v="311"/>
    <n v="47.100059523809527"/>
    <n v="23.08913159820376"/>
    <m/>
    <m/>
    <m/>
    <n v="21"/>
    <x v="4"/>
    <x v="6"/>
    <s v="2011-21"/>
    <n v="0"/>
    <m/>
  </r>
  <r>
    <s v="3-35"/>
    <d v="2011-05-16T00:00:00"/>
    <n v="1315.09"/>
    <n v="0"/>
    <n v="0"/>
    <n v="955.45"/>
    <n v="34"/>
    <n v="28.101470588235294"/>
    <n v="359.64"/>
    <n v="12"/>
    <n v="46"/>
    <n v="29.97"/>
    <n v="28.588913043478264"/>
    <m/>
    <m/>
    <m/>
    <n v="21"/>
    <x v="4"/>
    <x v="0"/>
    <s v="2011-21"/>
    <n v="0"/>
    <m/>
  </r>
  <r>
    <s v="3-35"/>
    <d v="2011-05-17T00:00:00"/>
    <n v="987.99"/>
    <n v="0"/>
    <n v="0"/>
    <n v="591.85"/>
    <n v="38"/>
    <n v="15.575000000000001"/>
    <n v="396.14"/>
    <n v="9"/>
    <n v="47"/>
    <n v="44.015555555555551"/>
    <n v="21.021063829787234"/>
    <m/>
    <m/>
    <m/>
    <n v="21"/>
    <x v="4"/>
    <x v="1"/>
    <s v="2011-21"/>
    <n v="0"/>
    <m/>
  </r>
  <r>
    <s v="3-35"/>
    <d v="2011-05-18T00:00:00"/>
    <n v="1242.17"/>
    <n v="0"/>
    <n v="0"/>
    <n v="629.1"/>
    <n v="39"/>
    <n v="16.130769230769232"/>
    <n v="613.07000000000005"/>
    <n v="16"/>
    <n v="55"/>
    <n v="38.316875000000003"/>
    <n v="22.584909090909093"/>
    <m/>
    <m/>
    <m/>
    <n v="21"/>
    <x v="4"/>
    <x v="2"/>
    <s v="2011-21"/>
    <n v="0"/>
    <m/>
  </r>
  <r>
    <s v="3-35"/>
    <d v="2011-05-19T00:00:00"/>
    <n v="1467.91"/>
    <n v="0"/>
    <n v="0"/>
    <n v="1024.95"/>
    <n v="52"/>
    <n v="19.710576923076925"/>
    <n v="442.96"/>
    <n v="10"/>
    <n v="62"/>
    <n v="44.295999999999999"/>
    <n v="23.675967741935484"/>
    <m/>
    <m/>
    <m/>
    <n v="21"/>
    <x v="4"/>
    <x v="3"/>
    <s v="2011-21"/>
    <n v="0"/>
    <m/>
  </r>
  <r>
    <s v="3-35"/>
    <d v="2011-05-20T00:00:00"/>
    <n v="2497.65"/>
    <n v="0"/>
    <n v="0"/>
    <n v="1243.75"/>
    <n v="50"/>
    <n v="24.875"/>
    <n v="1253.9000000000001"/>
    <n v="16"/>
    <n v="66"/>
    <n v="78.368750000000006"/>
    <n v="37.843181818181819"/>
    <m/>
    <m/>
    <m/>
    <n v="21"/>
    <x v="4"/>
    <x v="4"/>
    <s v="2011-21"/>
    <n v="0"/>
    <m/>
  </r>
  <r>
    <s v="3-35"/>
    <d v="2011-05-21T00:00:00"/>
    <n v="726.31"/>
    <n v="0"/>
    <n v="0"/>
    <n v="410.05"/>
    <n v="20"/>
    <n v="20.502500000000001"/>
    <n v="316.26"/>
    <n v="6"/>
    <n v="26"/>
    <n v="52.71"/>
    <n v="27.934999999999999"/>
    <m/>
    <m/>
    <m/>
    <n v="21"/>
    <x v="4"/>
    <x v="5"/>
    <s v="2011-21"/>
    <n v="0"/>
    <m/>
  </r>
  <r>
    <m/>
    <d v="2011-05-22T00:00:00"/>
    <n v="8237.119999999999"/>
    <n v="3744.05"/>
    <n v="11981.169999999998"/>
    <m/>
    <n v="233"/>
    <n v="20.81588612368024"/>
    <n v="3381.9700000000003"/>
    <n v="69"/>
    <n v="302"/>
    <n v="47.946196759259259"/>
    <n v="26.941505920715315"/>
    <m/>
    <m/>
    <m/>
    <n v="22"/>
    <x v="4"/>
    <x v="6"/>
    <s v="2011-22"/>
    <n v="0"/>
    <m/>
  </r>
  <r>
    <s v="3-36"/>
    <d v="2011-05-23T00:00:00"/>
    <n v="1079.47"/>
    <n v="0"/>
    <n v="0"/>
    <n v="738.15"/>
    <n v="33"/>
    <n v="22.368181818181817"/>
    <n v="341.32"/>
    <n v="16"/>
    <n v="49"/>
    <n v="21.3325"/>
    <n v="22.03"/>
    <m/>
    <m/>
    <m/>
    <n v="22"/>
    <x v="4"/>
    <x v="0"/>
    <s v="2011-22"/>
    <n v="0"/>
    <m/>
  </r>
  <r>
    <s v="3-36"/>
    <d v="2011-05-24T00:00:00"/>
    <n v="1203.94"/>
    <n v="0"/>
    <n v="0"/>
    <n v="699.9"/>
    <n v="33"/>
    <n v="21.209090909090907"/>
    <n v="504.04"/>
    <n v="11"/>
    <n v="44"/>
    <n v="45.82181818181818"/>
    <n v="27.362272727272728"/>
    <m/>
    <m/>
    <m/>
    <n v="22"/>
    <x v="4"/>
    <x v="1"/>
    <s v="2011-22"/>
    <n v="0"/>
    <m/>
  </r>
  <r>
    <s v="3-36"/>
    <d v="2011-05-25T00:00:00"/>
    <n v="1145.8399999999999"/>
    <n v="0"/>
    <n v="0"/>
    <n v="675.4"/>
    <n v="38"/>
    <n v="17.773684210526316"/>
    <n v="470.44"/>
    <n v="10"/>
    <n v="48"/>
    <n v="47.043999999999997"/>
    <n v="23.871666666666666"/>
    <m/>
    <m/>
    <m/>
    <n v="22"/>
    <x v="4"/>
    <x v="2"/>
    <s v="2011-22"/>
    <n v="0"/>
    <m/>
  </r>
  <r>
    <s v="3-36"/>
    <d v="2011-05-26T00:00:00"/>
    <n v="1503.85"/>
    <n v="0"/>
    <n v="0"/>
    <n v="1259.8"/>
    <n v="48"/>
    <n v="26.245833333333334"/>
    <n v="244.05"/>
    <n v="8"/>
    <n v="56"/>
    <n v="30.506250000000001"/>
    <n v="26.854464285714283"/>
    <m/>
    <m/>
    <m/>
    <n v="22"/>
    <x v="4"/>
    <x v="3"/>
    <s v="2011-22"/>
    <n v="0"/>
    <m/>
  </r>
  <r>
    <s v="3-36"/>
    <d v="2011-05-27T00:00:00"/>
    <n v="1764.31"/>
    <n v="0"/>
    <n v="0"/>
    <n v="1223.3499999999999"/>
    <n v="48"/>
    <n v="25.486458333333331"/>
    <n v="540.96"/>
    <n v="14"/>
    <n v="62"/>
    <n v="38.64"/>
    <n v="28.456612903225807"/>
    <m/>
    <m/>
    <m/>
    <n v="22"/>
    <x v="4"/>
    <x v="4"/>
    <s v="2011-22"/>
    <n v="0"/>
    <m/>
  </r>
  <r>
    <s v="3-36"/>
    <d v="2011-05-28T00:00:00"/>
    <n v="885.4"/>
    <n v="0"/>
    <n v="0"/>
    <n v="609.32000000000005"/>
    <n v="32"/>
    <n v="19.041250000000002"/>
    <n v="226.1"/>
    <n v="5"/>
    <n v="37"/>
    <n v="45.22"/>
    <n v="22.578918918918919"/>
    <m/>
    <m/>
    <m/>
    <n v="22"/>
    <x v="4"/>
    <x v="5"/>
    <s v="2011-22"/>
    <n v="0"/>
    <m/>
  </r>
  <r>
    <m/>
    <d v="2011-05-29T00:00:00"/>
    <n v="7582.8099999999995"/>
    <n v="4074.83"/>
    <n v="11657.64"/>
    <m/>
    <n v="232"/>
    <n v="22.020749767410951"/>
    <n v="2326.91"/>
    <n v="64"/>
    <n v="296"/>
    <n v="38.094094696969698"/>
    <n v="25.192322583633072"/>
    <m/>
    <m/>
    <m/>
    <n v="23"/>
    <x v="4"/>
    <x v="6"/>
    <s v="2011-23"/>
    <n v="0"/>
    <m/>
  </r>
  <r>
    <s v="3-37"/>
    <d v="2011-05-30T00:00:00"/>
    <n v="1234.45"/>
    <n v="0"/>
    <n v="0"/>
    <n v="487.35"/>
    <n v="35"/>
    <n v="13.924285714285714"/>
    <n v="747.1"/>
    <n v="14"/>
    <n v="49"/>
    <n v="53.364285714285714"/>
    <n v="25.192857142857143"/>
    <m/>
    <m/>
    <m/>
    <n v="23"/>
    <x v="4"/>
    <x v="0"/>
    <s v="2011-23"/>
    <n v="0"/>
    <m/>
  </r>
  <r>
    <s v="3-37"/>
    <d v="2011-05-31T00:00:00"/>
    <n v="2746.63"/>
    <n v="0"/>
    <n v="0"/>
    <n v="1841.95"/>
    <n v="42"/>
    <n v="43.855952380952381"/>
    <n v="904.68"/>
    <n v="12"/>
    <n v="54"/>
    <n v="75.39"/>
    <n v="50.863518518518518"/>
    <m/>
    <m/>
    <m/>
    <n v="23"/>
    <x v="4"/>
    <x v="1"/>
    <s v="2011-23"/>
    <n v="0"/>
    <m/>
  </r>
  <r>
    <s v="3-37"/>
    <d v="2011-06-01T00:00:00"/>
    <n v="1977.66"/>
    <n v="0"/>
    <n v="0"/>
    <n v="692"/>
    <n v="38"/>
    <n v="18.210526315789473"/>
    <n v="1286.8599999999999"/>
    <n v="15"/>
    <n v="53"/>
    <n v="85.790666666666667"/>
    <n v="37.336981132075472"/>
    <m/>
    <m/>
    <m/>
    <n v="23"/>
    <x v="4"/>
    <x v="2"/>
    <s v="2011-23"/>
    <n v="0"/>
    <m/>
  </r>
  <r>
    <s v="3-37"/>
    <d v="2011-06-02T00:00:00"/>
    <n v="2544.81"/>
    <n v="0"/>
    <n v="0"/>
    <n v="771.95"/>
    <n v="39"/>
    <n v="19.793589743589745"/>
    <n v="1772.86"/>
    <n v="11"/>
    <n v="50"/>
    <n v="161.1690909090909"/>
    <n v="50.8962"/>
    <m/>
    <m/>
    <m/>
    <n v="23"/>
    <x v="4"/>
    <x v="3"/>
    <s v="2011-23"/>
    <n v="0"/>
    <m/>
  </r>
  <r>
    <s v="3-37"/>
    <d v="2011-06-03T00:00:00"/>
    <n v="2412.5500000000002"/>
    <n v="0"/>
    <n v="0"/>
    <n v="1199"/>
    <n v="56"/>
    <n v="21.410714285714285"/>
    <n v="1213.55"/>
    <n v="18"/>
    <n v="74"/>
    <n v="67.419444444444437"/>
    <n v="32.602027027027027"/>
    <m/>
    <m/>
    <m/>
    <n v="23"/>
    <x v="4"/>
    <x v="4"/>
    <s v="2011-23"/>
    <n v="0"/>
    <m/>
  </r>
  <r>
    <s v="3-37"/>
    <d v="2011-06-04T00:00:00"/>
    <n v="3114.14"/>
    <n v="0"/>
    <n v="0"/>
    <n v="971.85"/>
    <n v="28"/>
    <n v="34.708928571428572"/>
    <n v="2142.29"/>
    <n v="20"/>
    <n v="48"/>
    <n v="107.11449999999999"/>
    <n v="64.877916666666664"/>
    <m/>
    <m/>
    <m/>
    <n v="23"/>
    <x v="4"/>
    <x v="5"/>
    <s v="2011-23"/>
    <n v="0"/>
    <m/>
  </r>
  <r>
    <m/>
    <d v="2011-06-05T00:00:00"/>
    <n v="14030.239999999998"/>
    <n v="9819.6200000000008"/>
    <n v="23849.86"/>
    <m/>
    <n v="238"/>
    <n v="25.31733283529336"/>
    <n v="8067.34"/>
    <n v="90"/>
    <n v="328"/>
    <n v="91.707997955747942"/>
    <n v="43.628250081190799"/>
    <m/>
    <m/>
    <m/>
    <n v="24"/>
    <x v="4"/>
    <x v="6"/>
    <s v="2011-24"/>
    <n v="0"/>
    <m/>
  </r>
  <r>
    <s v="3-38"/>
    <d v="2011-06-06T00:00:00"/>
    <n v="0"/>
    <n v="0"/>
    <n v="0"/>
    <n v="0"/>
    <n v="0"/>
    <n v="0"/>
    <n v="0"/>
    <n v="0"/>
    <n v="0"/>
    <n v="0"/>
    <n v="0"/>
    <s v="RENOVATION"/>
    <m/>
    <m/>
    <n v="24"/>
    <x v="4"/>
    <x v="0"/>
    <s v="2011-24"/>
    <n v="0"/>
    <m/>
  </r>
  <r>
    <s v="3-38"/>
    <d v="2011-06-07T00:00:00"/>
    <n v="0"/>
    <n v="0"/>
    <n v="0"/>
    <n v="0"/>
    <n v="0"/>
    <n v="0"/>
    <n v="0"/>
    <n v="0"/>
    <n v="0"/>
    <n v="0"/>
    <n v="0"/>
    <s v="RENOVATION"/>
    <m/>
    <m/>
    <n v="24"/>
    <x v="4"/>
    <x v="1"/>
    <s v="2011-24"/>
    <n v="0"/>
    <m/>
  </r>
  <r>
    <s v="3-38"/>
    <d v="2011-06-08T00:00:00"/>
    <n v="0"/>
    <n v="0"/>
    <n v="0"/>
    <n v="0"/>
    <n v="0"/>
    <n v="0"/>
    <n v="0"/>
    <n v="0"/>
    <n v="0"/>
    <n v="0"/>
    <n v="0"/>
    <s v="RENOVATION"/>
    <m/>
    <m/>
    <n v="24"/>
    <x v="4"/>
    <x v="2"/>
    <s v="2011-24"/>
    <n v="0"/>
    <m/>
  </r>
  <r>
    <s v="3-38"/>
    <d v="2011-06-09T00:00:00"/>
    <n v="0"/>
    <n v="0"/>
    <n v="0"/>
    <n v="0"/>
    <n v="0"/>
    <n v="0"/>
    <n v="0"/>
    <n v="0"/>
    <n v="0"/>
    <n v="0"/>
    <n v="0"/>
    <s v="RENOVATION"/>
    <m/>
    <m/>
    <n v="24"/>
    <x v="4"/>
    <x v="3"/>
    <s v="2011-24"/>
    <n v="0"/>
    <m/>
  </r>
  <r>
    <s v="3-38"/>
    <d v="2011-06-10T00:00:00"/>
    <n v="0"/>
    <n v="0"/>
    <n v="0"/>
    <n v="0"/>
    <n v="0"/>
    <n v="0"/>
    <n v="0"/>
    <n v="0"/>
    <n v="0"/>
    <n v="0"/>
    <n v="0"/>
    <s v="RENOVATION"/>
    <m/>
    <m/>
    <n v="24"/>
    <x v="4"/>
    <x v="4"/>
    <s v="2011-24"/>
    <n v="0"/>
    <m/>
  </r>
  <r>
    <s v="3-38"/>
    <d v="2011-06-11T00:00:00"/>
    <n v="0"/>
    <n v="0"/>
    <n v="0"/>
    <n v="0"/>
    <n v="0"/>
    <n v="0"/>
    <n v="0"/>
    <n v="0"/>
    <n v="0"/>
    <n v="0"/>
    <n v="0"/>
    <s v="RENOVATION"/>
    <m/>
    <m/>
    <n v="24"/>
    <x v="4"/>
    <x v="5"/>
    <s v="2011-24"/>
    <n v="0"/>
    <m/>
  </r>
  <r>
    <m/>
    <d v="2011-06-12T00:00:00"/>
    <m/>
    <m/>
    <n v="0"/>
    <m/>
    <n v="0"/>
    <n v="0"/>
    <n v="0"/>
    <n v="0"/>
    <n v="0"/>
    <n v="0"/>
    <n v="0"/>
    <s v="RENOVATION"/>
    <m/>
    <m/>
    <n v="25"/>
    <x v="4"/>
    <x v="6"/>
    <s v="2011-25"/>
    <n v="0"/>
    <m/>
  </r>
  <r>
    <s v="3-39"/>
    <d v="2011-06-13T00:00:00"/>
    <n v="0"/>
    <n v="0"/>
    <n v="0"/>
    <n v="0"/>
    <n v="0"/>
    <n v="0"/>
    <n v="0"/>
    <n v="0"/>
    <n v="0"/>
    <n v="0"/>
    <n v="0"/>
    <s v="RENOVATION"/>
    <m/>
    <m/>
    <n v="25"/>
    <x v="4"/>
    <x v="0"/>
    <s v="2011-25"/>
    <n v="0"/>
    <m/>
  </r>
  <r>
    <s v="3-39"/>
    <d v="2011-06-14T00:00:00"/>
    <n v="0"/>
    <n v="0"/>
    <n v="0"/>
    <n v="0"/>
    <n v="0"/>
    <n v="0"/>
    <n v="0"/>
    <n v="0"/>
    <n v="0"/>
    <n v="0"/>
    <n v="0"/>
    <s v="RENOVATION"/>
    <m/>
    <m/>
    <n v="25"/>
    <x v="4"/>
    <x v="1"/>
    <s v="2011-25"/>
    <n v="0"/>
    <m/>
  </r>
  <r>
    <s v="3-39"/>
    <d v="2011-06-15T00:00:00"/>
    <n v="0"/>
    <n v="0"/>
    <n v="0"/>
    <n v="0"/>
    <n v="0"/>
    <n v="0"/>
    <n v="0"/>
    <n v="0"/>
    <n v="0"/>
    <n v="0"/>
    <n v="0"/>
    <s v="RENOVATION"/>
    <m/>
    <m/>
    <n v="25"/>
    <x v="4"/>
    <x v="2"/>
    <s v="2011-25"/>
    <n v="0"/>
    <m/>
  </r>
  <r>
    <s v="3-39"/>
    <d v="2011-06-16T00:00:00"/>
    <n v="0"/>
    <n v="0"/>
    <n v="0"/>
    <n v="0"/>
    <n v="0"/>
    <n v="0"/>
    <n v="0"/>
    <n v="0"/>
    <n v="0"/>
    <n v="0"/>
    <n v="0"/>
    <s v="RENOVATION"/>
    <m/>
    <m/>
    <n v="25"/>
    <x v="4"/>
    <x v="3"/>
    <s v="2011-25"/>
    <n v="0"/>
    <m/>
  </r>
  <r>
    <s v="3-39"/>
    <d v="2011-06-17T00:00:00"/>
    <n v="0"/>
    <n v="0"/>
    <n v="0"/>
    <n v="0"/>
    <n v="0"/>
    <n v="0"/>
    <n v="0"/>
    <n v="0"/>
    <n v="0"/>
    <n v="0"/>
    <n v="0"/>
    <s v="RENOVATION"/>
    <m/>
    <m/>
    <n v="25"/>
    <x v="4"/>
    <x v="4"/>
    <s v="2011-25"/>
    <n v="0"/>
    <m/>
  </r>
  <r>
    <s v="3-39"/>
    <d v="2011-06-18T00:00:00"/>
    <n v="0"/>
    <n v="0"/>
    <n v="0"/>
    <n v="0"/>
    <n v="0"/>
    <n v="0"/>
    <n v="0"/>
    <n v="0"/>
    <n v="0"/>
    <n v="0"/>
    <n v="0"/>
    <s v="RENOVATION"/>
    <m/>
    <m/>
    <n v="25"/>
    <x v="4"/>
    <x v="5"/>
    <s v="2011-25"/>
    <n v="0"/>
    <m/>
  </r>
  <r>
    <m/>
    <d v="2011-06-19T00:00:00"/>
    <m/>
    <m/>
    <n v="0"/>
    <m/>
    <n v="0"/>
    <n v="0"/>
    <n v="0"/>
    <n v="0"/>
    <n v="0"/>
    <n v="0"/>
    <n v="0"/>
    <s v="RENOVATION"/>
    <m/>
    <m/>
    <n v="26"/>
    <x v="4"/>
    <x v="6"/>
    <s v="2011-26"/>
    <n v="0"/>
    <m/>
  </r>
  <r>
    <s v="3-40"/>
    <d v="2011-06-20T00:00:00"/>
    <n v="0"/>
    <n v="0"/>
    <n v="0"/>
    <n v="0"/>
    <n v="0"/>
    <n v="0"/>
    <n v="0"/>
    <n v="0"/>
    <n v="0"/>
    <n v="0"/>
    <n v="0"/>
    <s v="RENOVATION"/>
    <m/>
    <m/>
    <n v="26"/>
    <x v="4"/>
    <x v="0"/>
    <s v="2011-26"/>
    <n v="0"/>
    <m/>
  </r>
  <r>
    <s v="3-40"/>
    <d v="2011-06-21T00:00:00"/>
    <n v="0"/>
    <n v="0"/>
    <n v="0"/>
    <n v="0"/>
    <n v="0"/>
    <n v="0"/>
    <n v="0"/>
    <n v="0"/>
    <n v="0"/>
    <n v="0"/>
    <n v="0"/>
    <s v="RENOVATION"/>
    <m/>
    <m/>
    <n v="26"/>
    <x v="4"/>
    <x v="1"/>
    <s v="2011-26"/>
    <n v="0"/>
    <m/>
  </r>
  <r>
    <s v="3-40"/>
    <d v="2011-06-22T00:00:00"/>
    <n v="0"/>
    <n v="0"/>
    <n v="0"/>
    <n v="0"/>
    <n v="0"/>
    <n v="0"/>
    <n v="0"/>
    <n v="0"/>
    <n v="0"/>
    <n v="0"/>
    <n v="0"/>
    <s v="RENOVATION"/>
    <m/>
    <m/>
    <n v="26"/>
    <x v="4"/>
    <x v="2"/>
    <s v="2011-26"/>
    <n v="0"/>
    <m/>
  </r>
  <r>
    <s v="3-40"/>
    <d v="2011-06-23T00:00:00"/>
    <n v="0"/>
    <n v="0"/>
    <n v="0"/>
    <n v="0"/>
    <n v="0"/>
    <n v="0"/>
    <n v="0"/>
    <n v="0"/>
    <n v="0"/>
    <n v="0"/>
    <n v="0"/>
    <s v="RENOVATION"/>
    <m/>
    <m/>
    <n v="26"/>
    <x v="4"/>
    <x v="3"/>
    <s v="2011-26"/>
    <n v="0"/>
    <m/>
  </r>
  <r>
    <s v="3-40"/>
    <d v="2011-06-24T00:00:00"/>
    <n v="0"/>
    <n v="0"/>
    <n v="0"/>
    <n v="0"/>
    <n v="0"/>
    <n v="0"/>
    <n v="0"/>
    <n v="0"/>
    <n v="0"/>
    <n v="0"/>
    <n v="0"/>
    <s v="RENOVATION"/>
    <m/>
    <m/>
    <n v="26"/>
    <x v="4"/>
    <x v="4"/>
    <s v="2011-26"/>
    <n v="0"/>
    <m/>
  </r>
  <r>
    <s v="3-40"/>
    <d v="2011-06-25T00:00:00"/>
    <n v="0"/>
    <n v="0"/>
    <n v="0"/>
    <n v="0"/>
    <n v="0"/>
    <n v="0"/>
    <n v="0"/>
    <n v="0"/>
    <n v="0"/>
    <n v="0"/>
    <n v="0"/>
    <s v="RENOVATION"/>
    <m/>
    <m/>
    <n v="26"/>
    <x v="4"/>
    <x v="5"/>
    <s v="2011-26"/>
    <n v="0"/>
    <m/>
  </r>
  <r>
    <m/>
    <d v="2011-06-26T00:00:00"/>
    <m/>
    <m/>
    <n v="0"/>
    <m/>
    <n v="0"/>
    <n v="0"/>
    <n v="0"/>
    <n v="0"/>
    <n v="0"/>
    <n v="0"/>
    <n v="0"/>
    <s v="RENOVATION"/>
    <m/>
    <m/>
    <n v="27"/>
    <x v="4"/>
    <x v="6"/>
    <s v="2011-27"/>
    <n v="0"/>
    <m/>
  </r>
  <r>
    <s v="3-41"/>
    <d v="2011-06-27T00:00:00"/>
    <n v="0"/>
    <n v="0"/>
    <n v="0"/>
    <n v="0"/>
    <n v="0"/>
    <n v="0"/>
    <n v="0"/>
    <n v="0"/>
    <n v="0"/>
    <n v="0"/>
    <n v="0"/>
    <s v="RENOVATION"/>
    <m/>
    <m/>
    <n v="27"/>
    <x v="4"/>
    <x v="0"/>
    <s v="2011-27"/>
    <n v="0"/>
    <m/>
  </r>
  <r>
    <s v="3-41"/>
    <d v="2011-06-28T00:00:00"/>
    <n v="0"/>
    <n v="0"/>
    <n v="0"/>
    <n v="0"/>
    <n v="0"/>
    <n v="0"/>
    <n v="0"/>
    <n v="0"/>
    <n v="0"/>
    <n v="0"/>
    <n v="0"/>
    <s v="RENOVATION"/>
    <m/>
    <m/>
    <n v="27"/>
    <x v="4"/>
    <x v="1"/>
    <s v="2011-27"/>
    <n v="0"/>
    <m/>
  </r>
  <r>
    <s v="3-41"/>
    <d v="2011-06-29T00:00:00"/>
    <n v="0"/>
    <n v="0"/>
    <n v="0"/>
    <n v="0"/>
    <n v="0"/>
    <n v="0"/>
    <n v="0"/>
    <n v="0"/>
    <n v="0"/>
    <n v="0"/>
    <n v="0"/>
    <s v="RENOVATION"/>
    <m/>
    <m/>
    <n v="27"/>
    <x v="4"/>
    <x v="2"/>
    <s v="2011-27"/>
    <n v="0"/>
    <m/>
  </r>
  <r>
    <s v="3-41"/>
    <d v="2011-06-30T00:00:00"/>
    <n v="0"/>
    <n v="0"/>
    <n v="0"/>
    <n v="0"/>
    <n v="0"/>
    <n v="0"/>
    <n v="0"/>
    <n v="0"/>
    <n v="0"/>
    <n v="0"/>
    <n v="0"/>
    <s v="RENOVATION"/>
    <m/>
    <m/>
    <n v="27"/>
    <x v="4"/>
    <x v="3"/>
    <s v="2011-27"/>
    <n v="0"/>
    <m/>
  </r>
  <r>
    <s v="3-41"/>
    <d v="2011-07-01T00:00:00"/>
    <n v="0"/>
    <n v="0"/>
    <n v="0"/>
    <n v="0"/>
    <n v="0"/>
    <n v="0"/>
    <n v="0"/>
    <n v="0"/>
    <n v="0"/>
    <n v="0"/>
    <n v="0"/>
    <s v="RENOVATION"/>
    <m/>
    <m/>
    <n v="27"/>
    <x v="4"/>
    <x v="4"/>
    <s v="2011-27"/>
    <n v="0"/>
    <m/>
  </r>
  <r>
    <s v="3-41"/>
    <d v="2011-07-02T00:00:00"/>
    <n v="0"/>
    <n v="0"/>
    <n v="0"/>
    <n v="0"/>
    <n v="0"/>
    <n v="0"/>
    <n v="0"/>
    <n v="0"/>
    <n v="0"/>
    <n v="0"/>
    <n v="0"/>
    <s v="RENOVATION"/>
    <m/>
    <m/>
    <n v="27"/>
    <x v="4"/>
    <x v="5"/>
    <s v="2011-27"/>
    <n v="0"/>
    <m/>
  </r>
  <r>
    <m/>
    <d v="2011-07-03T00:00:00"/>
    <m/>
    <m/>
    <n v="0"/>
    <m/>
    <n v="0"/>
    <n v="0"/>
    <n v="0"/>
    <n v="0"/>
    <n v="0"/>
    <n v="0"/>
    <n v="0"/>
    <s v="RENOVATION"/>
    <m/>
    <m/>
    <n v="28"/>
    <x v="4"/>
    <x v="6"/>
    <s v="2011-28"/>
    <n v="0"/>
    <m/>
  </r>
  <r>
    <s v="3-42"/>
    <d v="2011-07-04T00:00:00"/>
    <n v="0"/>
    <n v="0"/>
    <n v="0"/>
    <n v="0"/>
    <n v="0"/>
    <n v="0"/>
    <n v="0"/>
    <n v="0"/>
    <n v="0"/>
    <n v="0"/>
    <n v="0"/>
    <s v="RENOVATION"/>
    <m/>
    <m/>
    <n v="28"/>
    <x v="4"/>
    <x v="0"/>
    <s v="2011-28"/>
    <n v="0"/>
    <m/>
  </r>
  <r>
    <s v="3-42"/>
    <d v="2011-07-05T00:00:00"/>
    <n v="0"/>
    <n v="0"/>
    <n v="0"/>
    <n v="0"/>
    <n v="0"/>
    <n v="0"/>
    <n v="0"/>
    <n v="0"/>
    <n v="0"/>
    <n v="0"/>
    <n v="0"/>
    <s v="RENOVATION"/>
    <m/>
    <m/>
    <n v="28"/>
    <x v="4"/>
    <x v="1"/>
    <s v="2011-28"/>
    <n v="0"/>
    <m/>
  </r>
  <r>
    <s v="3-42"/>
    <d v="2011-07-06T00:00:00"/>
    <n v="0"/>
    <n v="0"/>
    <n v="0"/>
    <n v="0"/>
    <n v="0"/>
    <n v="0"/>
    <n v="0"/>
    <n v="0"/>
    <n v="0"/>
    <n v="0"/>
    <n v="0"/>
    <s v="RENOVATION"/>
    <m/>
    <m/>
    <n v="28"/>
    <x v="4"/>
    <x v="2"/>
    <s v="2011-28"/>
    <n v="0"/>
    <m/>
  </r>
  <r>
    <s v="3-42"/>
    <d v="2011-07-07T00:00:00"/>
    <n v="0"/>
    <n v="0"/>
    <n v="0"/>
    <n v="0"/>
    <n v="0"/>
    <n v="0"/>
    <n v="0"/>
    <n v="0"/>
    <n v="0"/>
    <n v="0"/>
    <n v="0"/>
    <s v="RENOVATION"/>
    <m/>
    <m/>
    <n v="28"/>
    <x v="4"/>
    <x v="3"/>
    <s v="2011-28"/>
    <n v="0"/>
    <m/>
  </r>
  <r>
    <s v="3-42"/>
    <d v="2011-07-08T00:00:00"/>
    <n v="0"/>
    <n v="0"/>
    <n v="0"/>
    <n v="0"/>
    <n v="0"/>
    <n v="0"/>
    <n v="0"/>
    <n v="0"/>
    <n v="0"/>
    <n v="0"/>
    <n v="0"/>
    <s v="RENOVATION"/>
    <m/>
    <m/>
    <n v="28"/>
    <x v="4"/>
    <x v="4"/>
    <s v="2011-28"/>
    <n v="0"/>
    <m/>
  </r>
  <r>
    <s v="3-42"/>
    <d v="2011-07-09T00:00:00"/>
    <n v="0"/>
    <n v="0"/>
    <n v="0"/>
    <n v="0"/>
    <n v="0"/>
    <n v="0"/>
    <n v="0"/>
    <n v="0"/>
    <n v="0"/>
    <n v="0"/>
    <n v="0"/>
    <s v="RENOVATION"/>
    <m/>
    <m/>
    <n v="28"/>
    <x v="4"/>
    <x v="5"/>
    <s v="2011-28"/>
    <n v="0"/>
    <m/>
  </r>
  <r>
    <m/>
    <d v="2011-07-10T00:00:00"/>
    <m/>
    <m/>
    <n v="0"/>
    <m/>
    <n v="0"/>
    <n v="0"/>
    <n v="0"/>
    <n v="0"/>
    <n v="0"/>
    <n v="0"/>
    <n v="0"/>
    <s v="RENOVATION"/>
    <m/>
    <m/>
    <n v="29"/>
    <x v="4"/>
    <x v="6"/>
    <s v="2011-29"/>
    <n v="0"/>
    <m/>
  </r>
  <r>
    <s v="3-43"/>
    <d v="2011-07-11T00:00:00"/>
    <n v="0"/>
    <n v="0"/>
    <n v="0"/>
    <n v="0"/>
    <n v="0"/>
    <n v="0"/>
    <n v="0"/>
    <n v="0"/>
    <n v="0"/>
    <n v="0"/>
    <n v="0"/>
    <s v="RENOVATION"/>
    <m/>
    <m/>
    <n v="29"/>
    <x v="4"/>
    <x v="0"/>
    <s v="2011-29"/>
    <n v="0"/>
    <m/>
  </r>
  <r>
    <s v="3-43"/>
    <d v="2011-07-12T00:00:00"/>
    <n v="0"/>
    <n v="0"/>
    <n v="0"/>
    <n v="0"/>
    <n v="0"/>
    <n v="0"/>
    <n v="0"/>
    <n v="0"/>
    <n v="0"/>
    <n v="0"/>
    <n v="0"/>
    <s v="RENOVATION"/>
    <m/>
    <m/>
    <n v="29"/>
    <x v="4"/>
    <x v="1"/>
    <s v="2011-29"/>
    <n v="0"/>
    <m/>
  </r>
  <r>
    <s v="3-43"/>
    <d v="2011-07-13T00:00:00"/>
    <n v="0"/>
    <n v="0"/>
    <n v="0"/>
    <n v="0"/>
    <n v="0"/>
    <n v="0"/>
    <n v="0"/>
    <n v="0"/>
    <n v="0"/>
    <n v="0"/>
    <n v="0"/>
    <s v="RENOVATION"/>
    <m/>
    <m/>
    <n v="29"/>
    <x v="4"/>
    <x v="2"/>
    <s v="2011-29"/>
    <n v="0"/>
    <m/>
  </r>
  <r>
    <s v="3-43"/>
    <d v="2011-07-14T00:00:00"/>
    <n v="0"/>
    <n v="0"/>
    <n v="0"/>
    <n v="0"/>
    <n v="0"/>
    <n v="0"/>
    <n v="0"/>
    <n v="0"/>
    <n v="0"/>
    <n v="0"/>
    <n v="0"/>
    <s v="RENOVATION"/>
    <m/>
    <m/>
    <n v="29"/>
    <x v="4"/>
    <x v="3"/>
    <s v="2011-29"/>
    <n v="0"/>
    <m/>
  </r>
  <r>
    <s v="3-43"/>
    <d v="2011-07-15T00:00:00"/>
    <n v="0"/>
    <n v="0"/>
    <n v="0"/>
    <n v="0"/>
    <n v="0"/>
    <n v="0"/>
    <n v="0"/>
    <n v="0"/>
    <n v="0"/>
    <n v="0"/>
    <n v="0"/>
    <s v="RENOVATION"/>
    <m/>
    <m/>
    <n v="29"/>
    <x v="4"/>
    <x v="4"/>
    <s v="2011-29"/>
    <n v="0"/>
    <m/>
  </r>
  <r>
    <s v="3-43"/>
    <d v="2011-07-16T00:00:00"/>
    <n v="0"/>
    <n v="0"/>
    <n v="0"/>
    <n v="0"/>
    <n v="0"/>
    <n v="0"/>
    <n v="0"/>
    <n v="0"/>
    <n v="0"/>
    <n v="0"/>
    <n v="0"/>
    <s v="RENOVATION"/>
    <m/>
    <m/>
    <n v="29"/>
    <x v="4"/>
    <x v="5"/>
    <s v="2011-29"/>
    <n v="0"/>
    <m/>
  </r>
  <r>
    <m/>
    <d v="2011-07-17T00:00:00"/>
    <m/>
    <m/>
    <n v="0"/>
    <m/>
    <n v="0"/>
    <n v="0"/>
    <n v="0"/>
    <n v="0"/>
    <n v="0"/>
    <n v="0"/>
    <n v="0"/>
    <s v="RENOVATION"/>
    <m/>
    <m/>
    <n v="30"/>
    <x v="4"/>
    <x v="6"/>
    <s v="2011-30"/>
    <n v="0"/>
    <m/>
  </r>
  <r>
    <s v="3-44"/>
    <d v="2011-07-18T00:00:00"/>
    <n v="0"/>
    <n v="0"/>
    <n v="0"/>
    <n v="0"/>
    <n v="0"/>
    <n v="0"/>
    <n v="0"/>
    <n v="0"/>
    <n v="0"/>
    <n v="0"/>
    <n v="0"/>
    <s v="RENOVATION"/>
    <m/>
    <m/>
    <n v="30"/>
    <x v="4"/>
    <x v="0"/>
    <s v="2011-30"/>
    <n v="0"/>
    <m/>
  </r>
  <r>
    <s v="3-44"/>
    <d v="2011-07-19T00:00:00"/>
    <n v="0"/>
    <n v="0"/>
    <n v="0"/>
    <n v="0"/>
    <n v="0"/>
    <n v="0"/>
    <n v="0"/>
    <n v="0"/>
    <n v="0"/>
    <n v="0"/>
    <n v="0"/>
    <s v="RENOVATION"/>
    <m/>
    <m/>
    <n v="30"/>
    <x v="4"/>
    <x v="1"/>
    <s v="2011-30"/>
    <n v="0"/>
    <m/>
  </r>
  <r>
    <s v="3-44"/>
    <d v="2011-07-20T00:00:00"/>
    <n v="1020.43"/>
    <n v="0"/>
    <n v="0"/>
    <n v="447.35"/>
    <n v="19"/>
    <n v="23.544736842105266"/>
    <n v="573.08000000000004"/>
    <n v="10"/>
    <n v="29"/>
    <n v="57.308000000000007"/>
    <n v="35.18724137931035"/>
    <s v="RENOVATION"/>
    <m/>
    <m/>
    <n v="30"/>
    <x v="4"/>
    <x v="2"/>
    <s v="2011-30"/>
    <n v="0"/>
    <m/>
  </r>
  <r>
    <s v="3-44"/>
    <d v="2011-07-21T00:00:00"/>
    <n v="1112.32"/>
    <n v="0"/>
    <n v="0"/>
    <n v="636"/>
    <n v="33"/>
    <n v="19.272727272727273"/>
    <n v="476.32"/>
    <n v="15"/>
    <n v="48"/>
    <n v="31.754666666666665"/>
    <n v="23.173333333333332"/>
    <s v="RENOVATION"/>
    <m/>
    <m/>
    <n v="30"/>
    <x v="4"/>
    <x v="3"/>
    <s v="2011-30"/>
    <n v="0"/>
    <m/>
  </r>
  <r>
    <s v="3-44"/>
    <d v="2011-07-22T00:00:00"/>
    <n v="1653.16"/>
    <n v="0"/>
    <n v="0"/>
    <n v="892.45"/>
    <n v="37"/>
    <n v="24.120270270270272"/>
    <n v="760.71"/>
    <n v="17"/>
    <n v="54"/>
    <n v="44.747647058823532"/>
    <n v="30.614074074074075"/>
    <s v="RENOVATION"/>
    <m/>
    <m/>
    <n v="30"/>
    <x v="4"/>
    <x v="4"/>
    <s v="2011-30"/>
    <n v="0"/>
    <m/>
  </r>
  <r>
    <s v="3-44"/>
    <d v="2011-07-23T00:00:00"/>
    <n v="738.28"/>
    <n v="0"/>
    <n v="0"/>
    <n v="384.5"/>
    <n v="19"/>
    <n v="20.236842105263158"/>
    <n v="353.78"/>
    <n v="9"/>
    <n v="28"/>
    <n v="39.308888888888887"/>
    <n v="26.367142857142856"/>
    <s v="RENOVATION"/>
    <m/>
    <m/>
    <n v="30"/>
    <x v="4"/>
    <x v="5"/>
    <s v="2011-30"/>
    <n v="0"/>
    <m/>
  </r>
  <r>
    <m/>
    <d v="2011-07-24T00:00:00"/>
    <n v="4524.1899999999996"/>
    <n v="352.37"/>
    <n v="4876.5599999999995"/>
    <m/>
    <n v="108"/>
    <n v="14.529096081727664"/>
    <n v="2163.8900000000003"/>
    <n v="51"/>
    <n v="159"/>
    <n v="28.85320043572985"/>
    <n v="19.223631940643433"/>
    <s v="RENOVATION"/>
    <m/>
    <m/>
    <n v="31"/>
    <x v="4"/>
    <x v="6"/>
    <s v="2011-31"/>
    <n v="0"/>
    <m/>
  </r>
  <r>
    <s v="3-45"/>
    <d v="2011-07-25T00:00:00"/>
    <n v="2292.89"/>
    <n v="0"/>
    <n v="0"/>
    <n v="636.29999999999995"/>
    <n v="36"/>
    <n v="17.674999999999997"/>
    <n v="1656.59"/>
    <n v="9"/>
    <n v="45"/>
    <n v="184.06555555555553"/>
    <n v="50.953111111111106"/>
    <s v="RENOVATION"/>
    <m/>
    <m/>
    <n v="31"/>
    <x v="4"/>
    <x v="0"/>
    <s v="2011-31"/>
    <n v="0"/>
    <m/>
  </r>
  <r>
    <s v="3-45"/>
    <d v="2011-07-26T00:00:00"/>
    <n v="999.05"/>
    <n v="0"/>
    <n v="0"/>
    <n v="637.79999999999995"/>
    <n v="42"/>
    <n v="15.185714285714285"/>
    <n v="361.25"/>
    <n v="13"/>
    <n v="55"/>
    <n v="27.78846153846154"/>
    <n v="18.164545454545454"/>
    <s v="RENOVATION"/>
    <m/>
    <m/>
    <n v="31"/>
    <x v="4"/>
    <x v="1"/>
    <s v="2011-31"/>
    <n v="0"/>
    <m/>
  </r>
  <r>
    <s v="3-45"/>
    <d v="2011-07-27T00:00:00"/>
    <n v="1340.2"/>
    <n v="0"/>
    <n v="0"/>
    <n v="581.20000000000005"/>
    <n v="31"/>
    <n v="18.748387096774195"/>
    <n v="759"/>
    <n v="7"/>
    <n v="38"/>
    <n v="108.42857142857143"/>
    <n v="35.268421052631581"/>
    <s v="RENOVATION"/>
    <m/>
    <m/>
    <n v="31"/>
    <x v="4"/>
    <x v="2"/>
    <s v="2011-31"/>
    <n v="0"/>
    <m/>
  </r>
  <r>
    <s v="3-45"/>
    <d v="2011-07-28T00:00:00"/>
    <n v="0"/>
    <n v="0"/>
    <n v="0"/>
    <n v="0"/>
    <n v="0"/>
    <n v="0"/>
    <n v="0"/>
    <n v="0"/>
    <n v="0"/>
    <n v="0"/>
    <n v="0"/>
    <s v="RENOVATION"/>
    <m/>
    <m/>
    <n v="31"/>
    <x v="4"/>
    <x v="3"/>
    <s v="2011-31"/>
    <n v="0"/>
    <m/>
  </r>
  <r>
    <s v="3-45"/>
    <d v="2011-07-29T00:00:00"/>
    <n v="0"/>
    <n v="0"/>
    <n v="0"/>
    <n v="0"/>
    <n v="0"/>
    <n v="0"/>
    <n v="0"/>
    <n v="0"/>
    <n v="0"/>
    <n v="0"/>
    <n v="0"/>
    <s v="RENOVATION"/>
    <m/>
    <m/>
    <n v="31"/>
    <x v="4"/>
    <x v="4"/>
    <s v="2011-31"/>
    <n v="0"/>
    <m/>
  </r>
  <r>
    <s v="3-45"/>
    <d v="2011-07-30T00:00:00"/>
    <n v="0"/>
    <n v="0"/>
    <n v="0"/>
    <n v="0"/>
    <n v="0"/>
    <n v="0"/>
    <n v="0"/>
    <n v="0"/>
    <n v="0"/>
    <n v="0"/>
    <n v="0"/>
    <s v="RENOVATION"/>
    <m/>
    <m/>
    <n v="31"/>
    <x v="4"/>
    <x v="5"/>
    <s v="2011-31"/>
    <n v="0"/>
    <m/>
  </r>
  <r>
    <m/>
    <d v="2011-07-31T00:00:00"/>
    <n v="4632.1399999999994"/>
    <n v="3061.33"/>
    <n v="7693.4699999999993"/>
    <m/>
    <n v="109"/>
    <n v="8.601516897081412"/>
    <n v="2776.84"/>
    <n v="29"/>
    <n v="138"/>
    <n v="53.380431420431421"/>
    <n v="17.397679603048022"/>
    <m/>
    <m/>
    <m/>
    <n v="32"/>
    <x v="4"/>
    <x v="6"/>
    <s v="2011-32"/>
    <n v="0"/>
    <m/>
  </r>
  <r>
    <s v="3-46"/>
    <d v="2011-08-01T00:00:00"/>
    <n v="1244.25"/>
    <n v="0"/>
    <n v="0"/>
    <n v="741.05"/>
    <n v="35"/>
    <n v="21.17285714285714"/>
    <n v="503.2"/>
    <n v="11"/>
    <n v="46"/>
    <n v="45.745454545454542"/>
    <n v="27.048913043478262"/>
    <m/>
    <m/>
    <m/>
    <n v="32"/>
    <x v="4"/>
    <x v="0"/>
    <s v="2011-32"/>
    <n v="0"/>
    <m/>
  </r>
  <r>
    <s v="3-46"/>
    <d v="2011-08-02T00:00:00"/>
    <n v="1040.28"/>
    <n v="0"/>
    <n v="0"/>
    <n v="603.65"/>
    <n v="39"/>
    <n v="15.478205128205127"/>
    <n v="416.63"/>
    <n v="11"/>
    <n v="50"/>
    <n v="37.875454545454545"/>
    <n v="20.4056"/>
    <m/>
    <m/>
    <m/>
    <n v="32"/>
    <x v="4"/>
    <x v="1"/>
    <s v="2011-32"/>
    <n v="0"/>
    <m/>
  </r>
  <r>
    <s v="3-46"/>
    <d v="2011-08-03T00:00:00"/>
    <n v="1259.8399999999999"/>
    <n v="0"/>
    <n v="0"/>
    <n v="607.85"/>
    <n v="36"/>
    <n v="16.884722222222223"/>
    <n v="652.79"/>
    <n v="10"/>
    <n v="46"/>
    <n v="65.278999999999996"/>
    <n v="27.405217391304344"/>
    <m/>
    <m/>
    <m/>
    <n v="32"/>
    <x v="4"/>
    <x v="2"/>
    <s v="2011-32"/>
    <n v="0"/>
    <m/>
  </r>
  <r>
    <s v="3-46"/>
    <d v="2011-08-04T00:00:00"/>
    <n v="1327.44"/>
    <n v="0"/>
    <n v="0"/>
    <n v="928.25"/>
    <n v="18"/>
    <n v="51.569444444444443"/>
    <n v="499.19"/>
    <n v="14"/>
    <n v="32"/>
    <n v="35.65642857142857"/>
    <n v="44.607500000000002"/>
    <m/>
    <m/>
    <m/>
    <n v="32"/>
    <x v="4"/>
    <x v="3"/>
    <s v="2011-32"/>
    <n v="0"/>
    <m/>
  </r>
  <r>
    <s v="3-46"/>
    <d v="2011-08-05T00:00:00"/>
    <n v="1948.89"/>
    <n v="0"/>
    <n v="0"/>
    <n v="804.15"/>
    <n v="43"/>
    <n v="18.701162790697673"/>
    <n v="1144.74"/>
    <n v="15"/>
    <n v="58"/>
    <n v="76.316000000000003"/>
    <n v="33.601551724137927"/>
    <m/>
    <m/>
    <m/>
    <n v="32"/>
    <x v="4"/>
    <x v="4"/>
    <s v="2011-32"/>
    <n v="0"/>
    <m/>
  </r>
  <r>
    <s v="3-46"/>
    <d v="2011-08-06T00:00:00"/>
    <n v="1154.22"/>
    <n v="0"/>
    <n v="0"/>
    <n v="352.92"/>
    <n v="23"/>
    <n v="15.344347826086958"/>
    <n v="801.27"/>
    <n v="14"/>
    <n v="37"/>
    <n v="57.23357142857143"/>
    <n v="31.194324324324327"/>
    <m/>
    <m/>
    <m/>
    <n v="32"/>
    <x v="4"/>
    <x v="5"/>
    <s v="2011-32"/>
    <n v="0"/>
    <m/>
  </r>
  <r>
    <m/>
    <d v="2011-08-07T00:00:00"/>
    <n v="7974.92"/>
    <n v="6216.61"/>
    <n v="14191.529999999999"/>
    <m/>
    <n v="194"/>
    <n v="23.191789925752261"/>
    <n v="4017.82"/>
    <n v="75"/>
    <n v="269"/>
    <n v="53.01765151515152"/>
    <n v="30.710517747207476"/>
    <m/>
    <m/>
    <m/>
    <n v="33"/>
    <x v="4"/>
    <x v="6"/>
    <s v="2011-33"/>
    <n v="0"/>
    <m/>
  </r>
  <r>
    <s v="3-47"/>
    <d v="2011-08-08T00:00:00"/>
    <n v="1092.1099999999999"/>
    <n v="0"/>
    <n v="0"/>
    <n v="540.04999999999995"/>
    <n v="36"/>
    <n v="15.001388888888888"/>
    <n v="552.05999999999995"/>
    <n v="12"/>
    <n v="48"/>
    <n v="46.004999999999995"/>
    <n v="22.752291666666665"/>
    <m/>
    <m/>
    <m/>
    <n v="33"/>
    <x v="4"/>
    <x v="0"/>
    <s v="2011-33"/>
    <n v="0"/>
    <m/>
  </r>
  <r>
    <s v="3-47"/>
    <d v="2011-08-09T00:00:00"/>
    <n v="1019.86"/>
    <n v="0"/>
    <n v="0"/>
    <n v="604.45000000000005"/>
    <n v="28"/>
    <n v="21.587500000000002"/>
    <n v="415.41"/>
    <n v="8"/>
    <n v="36"/>
    <n v="51.926250000000003"/>
    <n v="28.329444444444448"/>
    <m/>
    <m/>
    <m/>
    <n v="33"/>
    <x v="4"/>
    <x v="1"/>
    <s v="2011-33"/>
    <n v="0"/>
    <m/>
  </r>
  <r>
    <s v="3-47"/>
    <d v="2011-08-10T00:00:00"/>
    <n v="940.02"/>
    <n v="0"/>
    <n v="0"/>
    <n v="430.8"/>
    <n v="31"/>
    <n v="13.896774193548387"/>
    <n v="509.22"/>
    <n v="12"/>
    <n v="43"/>
    <n v="42.435000000000002"/>
    <n v="21.86093023255814"/>
    <m/>
    <m/>
    <m/>
    <n v="33"/>
    <x v="4"/>
    <x v="2"/>
    <s v="2011-33"/>
    <n v="0"/>
    <m/>
  </r>
  <r>
    <s v="3-47"/>
    <d v="2011-08-11T00:00:00"/>
    <n v="967.3"/>
    <n v="0"/>
    <n v="0"/>
    <n v="787.9"/>
    <n v="35"/>
    <n v="22.511428571428571"/>
    <n v="179.4"/>
    <n v="6"/>
    <n v="41"/>
    <n v="29.900000000000002"/>
    <n v="23.592682926829266"/>
    <m/>
    <m/>
    <m/>
    <n v="33"/>
    <x v="4"/>
    <x v="3"/>
    <s v="2011-33"/>
    <n v="0"/>
    <m/>
  </r>
  <r>
    <s v="3-47"/>
    <d v="2011-08-12T00:00:00"/>
    <n v="2041.6"/>
    <n v="0"/>
    <n v="0"/>
    <n v="1683"/>
    <n v="58"/>
    <n v="29.017241379310345"/>
    <n v="358.6"/>
    <n v="9"/>
    <n v="67"/>
    <n v="39.844444444444449"/>
    <n v="30.471641791044775"/>
    <m/>
    <m/>
    <m/>
    <n v="33"/>
    <x v="4"/>
    <x v="4"/>
    <s v="2011-33"/>
    <n v="0"/>
    <m/>
  </r>
  <r>
    <s v="3-47"/>
    <d v="2011-08-13T00:00:00"/>
    <n v="1410.01"/>
    <n v="0"/>
    <n v="0"/>
    <n v="831.35"/>
    <n v="30"/>
    <n v="27.711666666666666"/>
    <n v="578.66"/>
    <n v="13"/>
    <n v="43"/>
    <n v="44.512307692307687"/>
    <n v="32.790930232558139"/>
    <m/>
    <m/>
    <m/>
    <n v="33"/>
    <x v="4"/>
    <x v="5"/>
    <s v="2011-33"/>
    <n v="0"/>
    <m/>
  </r>
  <r>
    <m/>
    <d v="2011-08-14T00:00:00"/>
    <n v="7470.9"/>
    <n v="2006.7"/>
    <n v="9477.6"/>
    <m/>
    <n v="218"/>
    <n v="21.620999949973811"/>
    <n v="2593.35"/>
    <n v="60"/>
    <n v="278"/>
    <n v="42.437167022792018"/>
    <n v="26.632986882350242"/>
    <m/>
    <m/>
    <m/>
    <n v="34"/>
    <x v="4"/>
    <x v="6"/>
    <s v="2011-34"/>
    <n v="0"/>
    <m/>
  </r>
  <r>
    <s v="3-48"/>
    <d v="2011-08-15T00:00:00"/>
    <n v="0"/>
    <n v="0"/>
    <n v="0"/>
    <n v="0"/>
    <n v="0"/>
    <n v="0"/>
    <n v="0"/>
    <n v="0"/>
    <n v="0"/>
    <n v="0"/>
    <n v="0"/>
    <s v="Show Holiday"/>
    <m/>
    <m/>
    <n v="34"/>
    <x v="4"/>
    <x v="0"/>
    <s v="2011-34"/>
    <n v="0"/>
    <m/>
  </r>
  <r>
    <s v="3-48"/>
    <d v="2011-08-16T00:00:00"/>
    <n v="1365.18"/>
    <n v="0"/>
    <n v="0"/>
    <n v="1069.7"/>
    <n v="53"/>
    <n v="20.183018867924527"/>
    <n v="295.48"/>
    <n v="10"/>
    <n v="63"/>
    <n v="29.548000000000002"/>
    <n v="21.66952380952381"/>
    <m/>
    <m/>
    <m/>
    <n v="34"/>
    <x v="4"/>
    <x v="1"/>
    <s v="2011-34"/>
    <n v="0"/>
    <m/>
  </r>
  <r>
    <s v="3-48"/>
    <d v="2011-08-17T00:00:00"/>
    <n v="1337.19"/>
    <n v="0"/>
    <n v="0"/>
    <n v="569.04999999999995"/>
    <n v="31"/>
    <n v="18.356451612903225"/>
    <n v="768.14"/>
    <n v="14"/>
    <n v="45"/>
    <n v="54.867142857142859"/>
    <n v="29.715333333333334"/>
    <m/>
    <m/>
    <m/>
    <n v="34"/>
    <x v="4"/>
    <x v="2"/>
    <s v="2011-34"/>
    <n v="0"/>
    <m/>
  </r>
  <r>
    <s v="3-48"/>
    <d v="2011-08-18T00:00:00"/>
    <n v="2036.83"/>
    <n v="0"/>
    <n v="0"/>
    <n v="790.85"/>
    <n v="40"/>
    <n v="19.771250000000002"/>
    <n v="1245.98"/>
    <n v="14"/>
    <n v="54"/>
    <n v="88.998571428571424"/>
    <n v="37.719074074074072"/>
    <m/>
    <m/>
    <m/>
    <n v="34"/>
    <x v="4"/>
    <x v="3"/>
    <s v="2011-34"/>
    <n v="0"/>
    <m/>
  </r>
  <r>
    <s v="3-48"/>
    <d v="2011-08-19T00:00:00"/>
    <n v="2116.5500000000002"/>
    <n v="0"/>
    <n v="0"/>
    <n v="1060.8"/>
    <n v="46"/>
    <n v="23.060869565217391"/>
    <n v="1055.75"/>
    <n v="22"/>
    <n v="68"/>
    <n v="47.988636363636367"/>
    <n v="31.12573529411765"/>
    <m/>
    <m/>
    <m/>
    <n v="34"/>
    <x v="4"/>
    <x v="4"/>
    <s v="2011-34"/>
    <n v="0"/>
    <m/>
  </r>
  <r>
    <s v="3-48"/>
    <d v="2011-08-20T00:00:00"/>
    <n v="1866.25"/>
    <n v="0"/>
    <n v="0"/>
    <n v="552.20000000000005"/>
    <n v="31"/>
    <n v="17.812903225806455"/>
    <n v="1314.05"/>
    <n v="9"/>
    <n v="40"/>
    <n v="146.00555555555556"/>
    <n v="46.65625"/>
    <m/>
    <m/>
    <m/>
    <n v="34"/>
    <x v="4"/>
    <x v="5"/>
    <s v="2011-34"/>
    <n v="0"/>
    <m/>
  </r>
  <r>
    <m/>
    <d v="2011-08-21T00:00:00"/>
    <n v="8722"/>
    <n v="1148.27"/>
    <n v="9870.27"/>
    <m/>
    <n v="201"/>
    <n v="16.530748878641933"/>
    <n v="4679.3999999999996"/>
    <n v="69"/>
    <n v="270"/>
    <n v="61.234651034151035"/>
    <n v="27.814319418508145"/>
    <m/>
    <m/>
    <m/>
    <n v="35"/>
    <x v="4"/>
    <x v="6"/>
    <s v="2011-35"/>
    <n v="0"/>
    <m/>
  </r>
  <r>
    <s v="3-49"/>
    <d v="2011-08-22T00:00:00"/>
    <n v="1416.65"/>
    <n v="0"/>
    <n v="0"/>
    <n v="844.25"/>
    <n v="40"/>
    <n v="21.106249999999999"/>
    <n v="572.4"/>
    <n v="10"/>
    <n v="50"/>
    <n v="57.239999999999995"/>
    <n v="28.333000000000002"/>
    <m/>
    <m/>
    <m/>
    <n v="35"/>
    <x v="4"/>
    <x v="0"/>
    <s v="2011-35"/>
    <n v="0"/>
    <m/>
  </r>
  <r>
    <s v="3-49"/>
    <d v="2011-08-23T00:00:00"/>
    <n v="777.13"/>
    <n v="0"/>
    <n v="0"/>
    <n v="540.79999999999995"/>
    <n v="37"/>
    <n v="14.616216216216214"/>
    <n v="236.33"/>
    <n v="6"/>
    <n v="43"/>
    <n v="39.388333333333335"/>
    <n v="18.072790697674417"/>
    <m/>
    <m/>
    <m/>
    <n v="35"/>
    <x v="4"/>
    <x v="1"/>
    <s v="2011-35"/>
    <n v="0"/>
    <m/>
  </r>
  <r>
    <s v="3-49"/>
    <d v="2011-08-24T00:00:00"/>
    <n v="1309.77"/>
    <n v="0"/>
    <n v="0"/>
    <n v="646.75"/>
    <n v="35"/>
    <n v="18.478571428571428"/>
    <n v="663.02"/>
    <n v="12"/>
    <n v="47"/>
    <n v="55.251666666666665"/>
    <n v="27.867446808510639"/>
    <m/>
    <m/>
    <m/>
    <n v="35"/>
    <x v="4"/>
    <x v="2"/>
    <s v="2011-35"/>
    <n v="0"/>
    <m/>
  </r>
  <r>
    <s v="3-49"/>
    <d v="2011-08-25T00:00:00"/>
    <n v="989.2"/>
    <n v="0"/>
    <n v="0"/>
    <n v="550.79999999999995"/>
    <n v="37"/>
    <n v="14.886486486486485"/>
    <n v="438.4"/>
    <n v="8"/>
    <n v="45"/>
    <n v="54.8"/>
    <n v="21.982222222222219"/>
    <m/>
    <m/>
    <m/>
    <n v="35"/>
    <x v="4"/>
    <x v="3"/>
    <s v="2011-35"/>
    <n v="0"/>
    <m/>
  </r>
  <r>
    <s v="3-49"/>
    <d v="2011-08-26T00:00:00"/>
    <n v="1719.83"/>
    <n v="0"/>
    <n v="0"/>
    <n v="1020.9"/>
    <n v="43"/>
    <n v="23.741860465116279"/>
    <n v="698.93"/>
    <n v="14"/>
    <n v="57"/>
    <n v="49.923571428571428"/>
    <n v="30.172456140350874"/>
    <m/>
    <m/>
    <m/>
    <n v="35"/>
    <x v="4"/>
    <x v="4"/>
    <s v="2011-35"/>
    <n v="0"/>
    <m/>
  </r>
  <r>
    <s v="3-49"/>
    <d v="2011-08-27T00:00:00"/>
    <n v="762.46"/>
    <n v="0"/>
    <n v="0"/>
    <n v="485.7"/>
    <n v="20"/>
    <n v="24.285"/>
    <n v="276.76"/>
    <n v="8"/>
    <n v="28"/>
    <n v="34.594999999999999"/>
    <n v="27.230714285714289"/>
    <m/>
    <m/>
    <m/>
    <n v="35"/>
    <x v="4"/>
    <x v="5"/>
    <s v="2011-35"/>
    <n v="0"/>
    <m/>
  </r>
  <r>
    <m/>
    <d v="2011-08-28T00:00:00"/>
    <n v="6975.04"/>
    <n v="4184.54"/>
    <n v="11159.58"/>
    <m/>
    <n v="212"/>
    <n v="19.519064099398399"/>
    <n v="2885.84"/>
    <n v="58"/>
    <n v="270"/>
    <n v="48.533095238095235"/>
    <n v="25.609771692412071"/>
    <m/>
    <m/>
    <m/>
    <n v="36"/>
    <x v="4"/>
    <x v="6"/>
    <s v="2011-36"/>
    <n v="0"/>
    <m/>
  </r>
  <r>
    <s v="3-50"/>
    <d v="2011-08-29T00:00:00"/>
    <n v="1018.92"/>
    <n v="0"/>
    <n v="0"/>
    <n v="615.29999999999995"/>
    <n v="37"/>
    <n v="16.629729729729728"/>
    <n v="403.62"/>
    <n v="12"/>
    <n v="49"/>
    <n v="33.634999999999998"/>
    <n v="20.794285714285714"/>
    <m/>
    <m/>
    <m/>
    <n v="36"/>
    <x v="4"/>
    <x v="0"/>
    <s v="2011-36"/>
    <n v="0"/>
    <m/>
  </r>
  <r>
    <s v="3-50"/>
    <d v="2011-08-30T00:00:00"/>
    <n v="1199.0999999999999"/>
    <n v="0"/>
    <n v="0"/>
    <n v="789.05"/>
    <n v="45"/>
    <n v="17.534444444444443"/>
    <n v="410.05"/>
    <n v="10"/>
    <n v="55"/>
    <n v="41.005000000000003"/>
    <n v="21.801818181818181"/>
    <m/>
    <m/>
    <m/>
    <n v="36"/>
    <x v="4"/>
    <x v="1"/>
    <s v="2011-36"/>
    <n v="0"/>
    <m/>
  </r>
  <r>
    <s v="3-50"/>
    <d v="2011-08-31T00:00:00"/>
    <n v="860.72"/>
    <n v="0"/>
    <n v="0"/>
    <n v="671.5"/>
    <n v="29"/>
    <n v="23.155172413793103"/>
    <n v="189.22"/>
    <n v="5"/>
    <n v="34"/>
    <n v="37.844000000000001"/>
    <n v="25.31529411764706"/>
    <m/>
    <m/>
    <m/>
    <n v="36"/>
    <x v="4"/>
    <x v="2"/>
    <s v="2011-36"/>
    <n v="0"/>
    <m/>
  </r>
  <r>
    <s v="3-50"/>
    <d v="2011-09-01T00:00:00"/>
    <n v="1401.63"/>
    <n v="0"/>
    <n v="0"/>
    <n v="871.8"/>
    <n v="38"/>
    <n v="22.942105263157895"/>
    <n v="529.83000000000004"/>
    <n v="12"/>
    <n v="50"/>
    <n v="44.152500000000003"/>
    <n v="28.032600000000002"/>
    <m/>
    <m/>
    <m/>
    <n v="36"/>
    <x v="4"/>
    <x v="3"/>
    <s v="2011-36"/>
    <n v="0"/>
    <m/>
  </r>
  <r>
    <s v="3-50"/>
    <d v="2011-09-02T00:00:00"/>
    <n v="1521.43"/>
    <n v="0"/>
    <n v="0"/>
    <n v="1075.8499999999999"/>
    <n v="44"/>
    <n v="24.451136363636362"/>
    <n v="445.98"/>
    <n v="10"/>
    <n v="54"/>
    <n v="44.597999999999999"/>
    <n v="28.182037037037034"/>
    <m/>
    <m/>
    <m/>
    <n v="36"/>
    <x v="4"/>
    <x v="4"/>
    <s v="2011-36"/>
    <n v="0"/>
    <m/>
  </r>
  <r>
    <s v="3-50"/>
    <d v="2011-09-03T00:00:00"/>
    <n v="1769.78"/>
    <n v="0"/>
    <n v="0"/>
    <n v="761.3"/>
    <n v="31"/>
    <n v="24.558064516129029"/>
    <n v="1008.48"/>
    <n v="16"/>
    <n v="47"/>
    <n v="63.03"/>
    <n v="37.654893617021273"/>
    <m/>
    <m/>
    <m/>
    <n v="36"/>
    <x v="4"/>
    <x v="5"/>
    <s v="2011-36"/>
    <n v="0"/>
    <m/>
  </r>
  <r>
    <m/>
    <d v="2011-09-04T00:00:00"/>
    <n v="7771.58"/>
    <n v="5424.33"/>
    <n v="13195.91"/>
    <m/>
    <n v="224"/>
    <n v="21.545108788481759"/>
    <n v="2987.1800000000003"/>
    <n v="65"/>
    <n v="289"/>
    <n v="44.044083333333333"/>
    <n v="26.963488111301544"/>
    <m/>
    <m/>
    <m/>
    <n v="37"/>
    <x v="4"/>
    <x v="6"/>
    <s v="2011-37"/>
    <n v="0"/>
    <m/>
  </r>
  <r>
    <s v="3-51"/>
    <d v="2011-09-05T00:00:00"/>
    <n v="871.98"/>
    <n v="0"/>
    <n v="0"/>
    <n v="733.8"/>
    <n v="44"/>
    <n v="16.677272727272726"/>
    <n v="138.18"/>
    <n v="2"/>
    <n v="46"/>
    <n v="69.09"/>
    <n v="18.956086956521741"/>
    <m/>
    <m/>
    <m/>
    <n v="37"/>
    <x v="4"/>
    <x v="0"/>
    <s v="2011-37"/>
    <n v="0"/>
    <m/>
  </r>
  <r>
    <s v="3-51"/>
    <d v="2011-09-06T00:00:00"/>
    <n v="1031.9100000000001"/>
    <n v="0"/>
    <n v="0"/>
    <n v="362.6"/>
    <n v="27"/>
    <n v="13.42962962962963"/>
    <n v="669.31"/>
    <n v="10"/>
    <n v="37"/>
    <n v="66.930999999999997"/>
    <n v="27.889459459459456"/>
    <m/>
    <m/>
    <m/>
    <n v="37"/>
    <x v="4"/>
    <x v="1"/>
    <s v="2011-37"/>
    <n v="0"/>
    <m/>
  </r>
  <r>
    <s v="3-51"/>
    <d v="2011-09-07T00:00:00"/>
    <n v="1228.01"/>
    <n v="0"/>
    <n v="0"/>
    <n v="837.9"/>
    <n v="44"/>
    <n v="19.043181818181818"/>
    <n v="390.11"/>
    <n v="7"/>
    <n v="51"/>
    <n v="55.730000000000004"/>
    <n v="24.078627450980392"/>
    <m/>
    <m/>
    <m/>
    <n v="37"/>
    <x v="4"/>
    <x v="2"/>
    <s v="2011-37"/>
    <n v="0"/>
    <m/>
  </r>
  <r>
    <s v="3-51"/>
    <d v="2011-09-08T00:00:00"/>
    <n v="1429.64"/>
    <n v="0"/>
    <n v="0"/>
    <n v="862.65"/>
    <n v="50"/>
    <n v="17.253"/>
    <n v="566.99"/>
    <n v="13"/>
    <n v="63"/>
    <n v="43.614615384615384"/>
    <n v="22.692698412698412"/>
    <m/>
    <m/>
    <m/>
    <n v="37"/>
    <x v="4"/>
    <x v="3"/>
    <s v="2011-37"/>
    <n v="0"/>
    <m/>
  </r>
  <r>
    <s v="3-51"/>
    <d v="2011-09-09T00:00:00"/>
    <n v="1982.71"/>
    <n v="0"/>
    <n v="0"/>
    <n v="1053.2"/>
    <n v="50"/>
    <n v="21.064"/>
    <n v="929.51"/>
    <n v="17"/>
    <n v="67"/>
    <n v="54.677058823529414"/>
    <n v="29.592686567164179"/>
    <m/>
    <m/>
    <m/>
    <n v="37"/>
    <x v="4"/>
    <x v="4"/>
    <s v="2011-37"/>
    <n v="0"/>
    <m/>
  </r>
  <r>
    <s v="3-51"/>
    <d v="2011-09-10T00:00:00"/>
    <n v="677.41"/>
    <n v="0"/>
    <n v="0"/>
    <n v="386.6"/>
    <n v="24"/>
    <n v="16.108333333333334"/>
    <n v="290.81"/>
    <n v="5"/>
    <n v="29"/>
    <n v="58.161999999999999"/>
    <n v="23.358965517241383"/>
    <m/>
    <m/>
    <m/>
    <n v="37"/>
    <x v="4"/>
    <x v="5"/>
    <s v="2011-37"/>
    <n v="0"/>
    <m/>
  </r>
  <r>
    <m/>
    <d v="2011-09-11T00:00:00"/>
    <n v="7221.66"/>
    <n v="2894.27"/>
    <n v="10115.93"/>
    <m/>
    <n v="239"/>
    <n v="17.262569584736251"/>
    <n v="2984.91"/>
    <n v="54"/>
    <n v="293"/>
    <n v="58.034112368024132"/>
    <n v="24.428087394010927"/>
    <m/>
    <m/>
    <m/>
    <n v="38"/>
    <x v="4"/>
    <x v="6"/>
    <s v="2011-38"/>
    <n v="0"/>
    <m/>
  </r>
  <r>
    <s v="3-52"/>
    <d v="2011-09-12T00:00:00"/>
    <n v="619.95000000000005"/>
    <n v="0"/>
    <n v="0"/>
    <n v="423.8"/>
    <n v="21"/>
    <n v="20.18095238095238"/>
    <n v="196.15"/>
    <n v="4"/>
    <n v="25"/>
    <n v="49.037500000000001"/>
    <n v="24.798000000000002"/>
    <m/>
    <m/>
    <m/>
    <n v="38"/>
    <x v="4"/>
    <x v="0"/>
    <s v="2011-38"/>
    <n v="0"/>
    <m/>
  </r>
  <r>
    <s v="3-52"/>
    <d v="2011-09-13T00:00:00"/>
    <n v="1231.42"/>
    <n v="0"/>
    <n v="0"/>
    <n v="821.55"/>
    <n v="41"/>
    <n v="20.037804878048778"/>
    <n v="409.87"/>
    <n v="8"/>
    <n v="49"/>
    <n v="51.233750000000001"/>
    <n v="25.131020408163266"/>
    <m/>
    <m/>
    <m/>
    <n v="38"/>
    <x v="4"/>
    <x v="1"/>
    <s v="2011-38"/>
    <n v="0"/>
    <m/>
  </r>
  <r>
    <s v="3-52"/>
    <d v="2011-09-14T00:00:00"/>
    <n v="1344.95"/>
    <n v="0"/>
    <n v="0"/>
    <n v="651.65"/>
    <n v="43"/>
    <n v="15.154651162790698"/>
    <n v="693.38"/>
    <n v="11"/>
    <n v="54"/>
    <n v="63.034545454545452"/>
    <n v="24.907962962962962"/>
    <m/>
    <m/>
    <m/>
    <n v="38"/>
    <x v="4"/>
    <x v="2"/>
    <s v="2011-38"/>
    <n v="0"/>
    <m/>
  </r>
  <r>
    <s v="3-52"/>
    <d v="2011-09-15T00:00:00"/>
    <n v="1163.01"/>
    <n v="0"/>
    <n v="0"/>
    <n v="595.65"/>
    <n v="39"/>
    <n v="15.273076923076923"/>
    <n v="567.36"/>
    <n v="13"/>
    <n v="52"/>
    <n v="43.643076923076926"/>
    <n v="22.365576923076922"/>
    <m/>
    <m/>
    <m/>
    <n v="38"/>
    <x v="4"/>
    <x v="3"/>
    <s v="2011-38"/>
    <n v="0"/>
    <m/>
  </r>
  <r>
    <s v="3-52"/>
    <d v="2011-09-16T00:00:00"/>
    <n v="1625.39"/>
    <n v="0"/>
    <n v="0"/>
    <n v="691"/>
    <n v="41"/>
    <n v="16.853658536585368"/>
    <n v="934.39"/>
    <n v="19"/>
    <n v="60"/>
    <n v="49.178421052631577"/>
    <n v="27.089833333333331"/>
    <m/>
    <m/>
    <m/>
    <n v="38"/>
    <x v="4"/>
    <x v="4"/>
    <s v="2011-38"/>
    <n v="0"/>
    <m/>
  </r>
  <r>
    <s v="3-52"/>
    <d v="2011-09-17T00:00:00"/>
    <n v="1010.44"/>
    <n v="0"/>
    <n v="0"/>
    <n v="626.5"/>
    <n v="28"/>
    <n v="22.375"/>
    <n v="383.94"/>
    <n v="10"/>
    <n v="38"/>
    <n v="38.393999999999998"/>
    <n v="26.590526315789475"/>
    <m/>
    <m/>
    <m/>
    <n v="38"/>
    <x v="4"/>
    <x v="5"/>
    <s v="2011-38"/>
    <n v="0"/>
    <m/>
  </r>
  <r>
    <m/>
    <d v="2011-09-18T00:00:00"/>
    <n v="6995.16"/>
    <n v="3125.56"/>
    <n v="10120.719999999999"/>
    <m/>
    <n v="213"/>
    <n v="18.312523980242357"/>
    <n v="3185.09"/>
    <n v="65"/>
    <n v="278"/>
    <n v="49.086882238375665"/>
    <n v="25.147153323887661"/>
    <m/>
    <m/>
    <m/>
    <n v="39"/>
    <x v="4"/>
    <x v="6"/>
    <s v="2011-39"/>
    <n v="0"/>
    <m/>
  </r>
  <r>
    <s v="4-01"/>
    <d v="2011-09-19T00:00:00"/>
    <n v="648.55999999999995"/>
    <n v="0"/>
    <n v="0"/>
    <n v="412.4"/>
    <n v="31"/>
    <n v="13.303225806451612"/>
    <n v="236.16"/>
    <n v="7"/>
    <n v="38"/>
    <n v="33.737142857142857"/>
    <n v="17.067368421052631"/>
    <m/>
    <m/>
    <m/>
    <n v="39"/>
    <x v="4"/>
    <x v="0"/>
    <s v="2011-39"/>
    <n v="0"/>
    <m/>
  </r>
  <r>
    <s v="4-01"/>
    <d v="2011-09-20T00:00:00"/>
    <n v="1059.49"/>
    <n v="0"/>
    <n v="0"/>
    <n v="664.3"/>
    <n v="42"/>
    <n v="15.816666666666666"/>
    <n v="395.19"/>
    <n v="8"/>
    <n v="50"/>
    <n v="49.39875"/>
    <n v="21.189800000000002"/>
    <m/>
    <m/>
    <m/>
    <n v="39"/>
    <x v="4"/>
    <x v="1"/>
    <s v="2011-39"/>
    <n v="0"/>
    <m/>
  </r>
  <r>
    <s v="3-49"/>
    <d v="2011-09-21T00:00:00"/>
    <n v="1131.19"/>
    <n v="0"/>
    <n v="0"/>
    <n v="763.75"/>
    <n v="36"/>
    <n v="21.215277777777779"/>
    <n v="367.44"/>
    <n v="10"/>
    <n v="46"/>
    <n v="36.744"/>
    <n v="24.591086956521739"/>
    <m/>
    <m/>
    <m/>
    <n v="39"/>
    <x v="4"/>
    <x v="2"/>
    <s v="2011-39"/>
    <n v="0"/>
    <m/>
  </r>
  <r>
    <s v="3-49"/>
    <d v="2011-09-22T00:00:00"/>
    <n v="1127.19"/>
    <n v="0"/>
    <n v="0"/>
    <n v="830.95"/>
    <n v="41"/>
    <n v="20.26707317073171"/>
    <n v="296.24"/>
    <n v="10"/>
    <n v="51"/>
    <n v="29.624000000000002"/>
    <n v="22.101764705882353"/>
    <m/>
    <m/>
    <m/>
    <n v="39"/>
    <x v="4"/>
    <x v="3"/>
    <s v="2011-39"/>
    <n v="0"/>
    <m/>
  </r>
  <r>
    <s v="3-49"/>
    <d v="2011-09-23T00:00:00"/>
    <n v="2186.9"/>
    <n v="0"/>
    <n v="0"/>
    <n v="1256.4000000000001"/>
    <n v="52"/>
    <n v="24.161538461538463"/>
    <n v="930.5"/>
    <n v="16"/>
    <n v="68"/>
    <n v="58.15625"/>
    <n v="32.160294117647062"/>
    <m/>
    <m/>
    <m/>
    <n v="39"/>
    <x v="4"/>
    <x v="4"/>
    <s v="2011-39"/>
    <n v="0"/>
    <m/>
  </r>
  <r>
    <s v="3-49"/>
    <d v="2011-09-24T00:00:00"/>
    <n v="956.24"/>
    <n v="0"/>
    <n v="0"/>
    <n v="566.15"/>
    <n v="25"/>
    <n v="22.646000000000001"/>
    <n v="390.09"/>
    <n v="11"/>
    <n v="36"/>
    <n v="35.462727272727271"/>
    <n v="26.562222222222221"/>
    <m/>
    <m/>
    <m/>
    <n v="39"/>
    <x v="4"/>
    <x v="5"/>
    <s v="2011-39"/>
    <n v="0"/>
    <m/>
  </r>
  <r>
    <m/>
    <d v="2011-09-25T00:00:00"/>
    <n v="7109.57"/>
    <n v="2896.71"/>
    <n v="10006.279999999999"/>
    <m/>
    <n v="227"/>
    <n v="19.568296980527702"/>
    <n v="2615.62"/>
    <n v="62"/>
    <n v="289"/>
    <n v="40.520478354978358"/>
    <n v="23.945422737221005"/>
    <m/>
    <m/>
    <m/>
    <n v="40"/>
    <x v="4"/>
    <x v="6"/>
    <s v="2011-40"/>
    <n v="0"/>
    <m/>
  </r>
  <r>
    <s v="3-50"/>
    <d v="2011-09-26T00:00:00"/>
    <n v="1050.0899999999999"/>
    <n v="0"/>
    <n v="0"/>
    <n v="568.5"/>
    <n v="28"/>
    <n v="20.303571428571427"/>
    <n v="481.59"/>
    <n v="12"/>
    <n v="40"/>
    <n v="40.1325"/>
    <n v="26.252249999999997"/>
    <m/>
    <m/>
    <m/>
    <n v="40"/>
    <x v="4"/>
    <x v="0"/>
    <s v="2011-40"/>
    <n v="0"/>
    <m/>
  </r>
  <r>
    <s v="3-50"/>
    <d v="2011-09-27T00:00:00"/>
    <n v="1269.3599999999999"/>
    <n v="0"/>
    <n v="0"/>
    <n v="1001.75"/>
    <n v="41"/>
    <n v="24.432926829268293"/>
    <n v="267.61"/>
    <n v="9"/>
    <n v="50"/>
    <n v="29.734444444444446"/>
    <n v="25.387200000000004"/>
    <m/>
    <m/>
    <m/>
    <n v="40"/>
    <x v="4"/>
    <x v="1"/>
    <s v="2011-40"/>
    <n v="0"/>
    <m/>
  </r>
  <r>
    <s v="3-50"/>
    <d v="2011-09-28T00:00:00"/>
    <n v="1159.3499999999999"/>
    <n v="0"/>
    <n v="0"/>
    <n v="516.70000000000005"/>
    <n v="35"/>
    <n v="14.762857142857143"/>
    <n v="642.65"/>
    <n v="12"/>
    <n v="47"/>
    <n v="53.554166666666667"/>
    <n v="24.667021276595744"/>
    <m/>
    <m/>
    <m/>
    <n v="40"/>
    <x v="4"/>
    <x v="2"/>
    <s v="2011-40"/>
    <n v="0"/>
    <m/>
  </r>
  <r>
    <s v="3-50"/>
    <d v="2011-09-29T00:00:00"/>
    <n v="2415.87"/>
    <n v="0"/>
    <n v="0"/>
    <n v="1125.2"/>
    <n v="45"/>
    <n v="25.004444444444445"/>
    <n v="1340.67"/>
    <n v="14"/>
    <n v="59"/>
    <n v="95.762142857142862"/>
    <n v="41.794406779661017"/>
    <m/>
    <m/>
    <m/>
    <n v="40"/>
    <x v="4"/>
    <x v="3"/>
    <s v="2011-40"/>
    <n v="0"/>
    <m/>
  </r>
  <r>
    <s v="3-50"/>
    <d v="2011-09-30T00:00:00"/>
    <n v="1792.9"/>
    <n v="0"/>
    <n v="0"/>
    <n v="1133"/>
    <n v="53"/>
    <n v="21.377358490566039"/>
    <n v="659.9"/>
    <n v="9"/>
    <n v="62"/>
    <n v="73.322222222222223"/>
    <n v="28.917741935483871"/>
    <m/>
    <m/>
    <m/>
    <n v="40"/>
    <x v="4"/>
    <x v="4"/>
    <s v="2011-40"/>
    <n v="0"/>
    <m/>
  </r>
  <r>
    <s v="3-50"/>
    <d v="2011-10-01T00:00:00"/>
    <n v="933.64"/>
    <n v="0"/>
    <n v="0"/>
    <n v="534.1"/>
    <n v="25"/>
    <n v="21.364000000000001"/>
    <n v="399.54"/>
    <n v="7"/>
    <n v="32"/>
    <n v="57.07714285714286"/>
    <n v="29.176250000000003"/>
    <m/>
    <m/>
    <m/>
    <n v="40"/>
    <x v="4"/>
    <x v="5"/>
    <s v="2011-40"/>
    <n v="0"/>
    <m/>
  </r>
  <r>
    <m/>
    <d v="2011-10-02T00:00:00"/>
    <n v="8621.2099999999991"/>
    <n v="2155.3000000000002"/>
    <n v="10776.509999999998"/>
    <m/>
    <n v="227"/>
    <n v="21.20752638928456"/>
    <n v="3791.96"/>
    <n v="63"/>
    <n v="290"/>
    <n v="58.263769841269841"/>
    <n v="29.365811665290106"/>
    <m/>
    <m/>
    <m/>
    <n v="41"/>
    <x v="4"/>
    <x v="6"/>
    <s v="2011-41"/>
    <n v="0"/>
    <m/>
  </r>
  <r>
    <s v="3-51"/>
    <d v="2011-10-03T00:00:00"/>
    <n v="863.64"/>
    <n v="0"/>
    <n v="0"/>
    <n v="531.4"/>
    <n v="32"/>
    <n v="16.606249999999999"/>
    <n v="332.24"/>
    <n v="7"/>
    <n v="39"/>
    <n v="47.462857142857146"/>
    <n v="22.144615384615385"/>
    <m/>
    <m/>
    <m/>
    <n v="41"/>
    <x v="4"/>
    <x v="0"/>
    <s v="2011-41"/>
    <n v="0"/>
    <m/>
  </r>
  <r>
    <s v="3-51"/>
    <d v="2011-10-04T00:00:00"/>
    <n v="1308.6400000000001"/>
    <n v="0"/>
    <n v="0"/>
    <n v="439.65"/>
    <n v="31"/>
    <n v="14.182258064516128"/>
    <n v="868.99"/>
    <n v="14"/>
    <n v="45"/>
    <n v="62.070714285714288"/>
    <n v="29.080888888888886"/>
    <m/>
    <m/>
    <m/>
    <n v="41"/>
    <x v="4"/>
    <x v="1"/>
    <s v="2011-41"/>
    <n v="0"/>
    <m/>
  </r>
  <r>
    <s v="3-51"/>
    <d v="2011-10-05T00:00:00"/>
    <n v="1179"/>
    <n v="0"/>
    <n v="0"/>
    <n v="612"/>
    <n v="45"/>
    <n v="13.6"/>
    <n v="567"/>
    <n v="9"/>
    <n v="54"/>
    <n v="63"/>
    <n v="21.833333333333332"/>
    <m/>
    <m/>
    <m/>
    <n v="41"/>
    <x v="4"/>
    <x v="2"/>
    <s v="2011-41"/>
    <n v="0"/>
    <m/>
  </r>
  <r>
    <s v="3-51"/>
    <d v="2011-10-06T00:00:00"/>
    <n v="1750.53"/>
    <n v="0"/>
    <n v="0"/>
    <n v="735.35"/>
    <n v="49"/>
    <n v="15.007142857142858"/>
    <n v="1015.18"/>
    <n v="13"/>
    <n v="62"/>
    <n v="78.090769230769226"/>
    <n v="28.234354838709677"/>
    <m/>
    <m/>
    <m/>
    <n v="41"/>
    <x v="4"/>
    <x v="3"/>
    <s v="2011-41"/>
    <n v="0"/>
    <m/>
  </r>
  <r>
    <s v="3-51"/>
    <d v="2011-10-07T00:00:00"/>
    <n v="1780.57"/>
    <n v="0"/>
    <n v="0"/>
    <n v="977"/>
    <n v="51"/>
    <n v="19.156862745098039"/>
    <n v="803.57"/>
    <n v="14"/>
    <n v="65"/>
    <n v="57.397857142857148"/>
    <n v="27.393384615384619"/>
    <m/>
    <m/>
    <m/>
    <n v="41"/>
    <x v="4"/>
    <x v="4"/>
    <s v="2011-41"/>
    <n v="0"/>
    <m/>
  </r>
  <r>
    <s v="3-51"/>
    <d v="2011-10-08T00:00:00"/>
    <n v="1411"/>
    <n v="0"/>
    <n v="0"/>
    <n v="781.65"/>
    <n v="30"/>
    <n v="26.055"/>
    <n v="629.35"/>
    <n v="11"/>
    <n v="41"/>
    <n v="57.213636363636368"/>
    <n v="34.414634146341463"/>
    <m/>
    <m/>
    <m/>
    <n v="41"/>
    <x v="4"/>
    <x v="5"/>
    <s v="2011-41"/>
    <n v="0"/>
    <m/>
  </r>
  <r>
    <m/>
    <d v="2011-10-09T00:00:00"/>
    <n v="8293.380000000001"/>
    <n v="3359.16"/>
    <n v="11652.54"/>
    <m/>
    <n v="238"/>
    <n v="17.43458561112617"/>
    <n v="4216.33"/>
    <n v="68"/>
    <n v="306"/>
    <n v="60.872639027639025"/>
    <n v="27.183535201212223"/>
    <m/>
    <m/>
    <m/>
    <n v="42"/>
    <x v="4"/>
    <x v="6"/>
    <s v="2011-42"/>
    <n v="0"/>
    <m/>
  </r>
  <r>
    <s v="3-52"/>
    <d v="2011-10-10T00:00:00"/>
    <n v="1154.52"/>
    <n v="0"/>
    <n v="0"/>
    <n v="764.1"/>
    <n v="35"/>
    <n v="21.831428571428571"/>
    <n v="390.42"/>
    <n v="10"/>
    <n v="45"/>
    <n v="39.042000000000002"/>
    <n v="25.655999999999999"/>
    <m/>
    <m/>
    <m/>
    <n v="42"/>
    <x v="4"/>
    <x v="0"/>
    <s v="2011-42"/>
    <n v="0"/>
    <m/>
  </r>
  <r>
    <s v="3-52"/>
    <d v="2011-10-11T00:00:00"/>
    <n v="839.02"/>
    <n v="0"/>
    <n v="0"/>
    <n v="341.25"/>
    <n v="27"/>
    <n v="12.638888888888889"/>
    <n v="497.77"/>
    <n v="13"/>
    <n v="40"/>
    <n v="38.29"/>
    <n v="20.9755"/>
    <m/>
    <m/>
    <m/>
    <n v="42"/>
    <x v="4"/>
    <x v="1"/>
    <s v="2011-42"/>
    <n v="0"/>
    <m/>
  </r>
  <r>
    <s v="3-52"/>
    <d v="2011-10-12T00:00:00"/>
    <n v="1593.72"/>
    <n v="0"/>
    <n v="0"/>
    <n v="791.77"/>
    <n v="44"/>
    <n v="17.994772727272728"/>
    <n v="801.95"/>
    <n v="15"/>
    <n v="59"/>
    <n v="53.463333333333338"/>
    <n v="27.012203389830511"/>
    <m/>
    <m/>
    <m/>
    <n v="42"/>
    <x v="4"/>
    <x v="2"/>
    <s v="2011-42"/>
    <n v="0"/>
    <m/>
  </r>
  <r>
    <s v="3-52"/>
    <d v="2011-10-13T00:00:00"/>
    <n v="1104.23"/>
    <n v="0"/>
    <n v="0"/>
    <n v="708.4"/>
    <n v="35"/>
    <n v="20.239999999999998"/>
    <n v="395.83"/>
    <n v="13"/>
    <n v="48"/>
    <n v="30.448461538461537"/>
    <n v="23.004791666666666"/>
    <m/>
    <m/>
    <m/>
    <n v="42"/>
    <x v="4"/>
    <x v="3"/>
    <s v="2011-42"/>
    <n v="0"/>
    <m/>
  </r>
  <r>
    <s v="3-52"/>
    <d v="2011-10-14T00:00:00"/>
    <n v="1637.25"/>
    <n v="0"/>
    <n v="0"/>
    <n v="1223.75"/>
    <n v="37"/>
    <n v="33.074324324324323"/>
    <n v="413.51"/>
    <n v="11"/>
    <n v="48"/>
    <n v="37.591818181818184"/>
    <n v="34.109583333333333"/>
    <m/>
    <m/>
    <m/>
    <n v="42"/>
    <x v="4"/>
    <x v="4"/>
    <s v="2011-42"/>
    <n v="0"/>
    <m/>
  </r>
  <r>
    <s v="3-52"/>
    <d v="2011-10-15T00:00:00"/>
    <n v="766.64"/>
    <n v="0"/>
    <n v="0"/>
    <n v="500.15"/>
    <n v="24"/>
    <n v="20.839583333333334"/>
    <n v="276.49"/>
    <n v="9"/>
    <n v="33"/>
    <n v="30.721111111111114"/>
    <n v="23.534545454545455"/>
    <m/>
    <m/>
    <m/>
    <n v="42"/>
    <x v="4"/>
    <x v="5"/>
    <s v="2011-42"/>
    <n v="0"/>
    <m/>
  </r>
  <r>
    <m/>
    <d v="2011-10-16T00:00:00"/>
    <n v="7095.38"/>
    <n v="4478.58"/>
    <n v="11573.96"/>
    <m/>
    <n v="202"/>
    <n v="21.103166307541308"/>
    <n v="2775.9700000000003"/>
    <n v="71"/>
    <n v="273"/>
    <n v="38.259454027454034"/>
    <n v="25.715437307395991"/>
    <m/>
    <m/>
    <m/>
    <n v="43"/>
    <x v="4"/>
    <x v="6"/>
    <s v="2011-43"/>
    <n v="0"/>
    <m/>
  </r>
  <r>
    <s v="4-01"/>
    <d v="2011-10-17T00:00:00"/>
    <n v="1216.21"/>
    <n v="0"/>
    <n v="0"/>
    <n v="571.15"/>
    <n v="36"/>
    <n v="15.865277777777777"/>
    <n v="645.05999999999995"/>
    <n v="15"/>
    <n v="51"/>
    <n v="43.003999999999998"/>
    <n v="23.847254901960785"/>
    <m/>
    <m/>
    <m/>
    <n v="43"/>
    <x v="4"/>
    <x v="0"/>
    <s v="2011-43"/>
    <n v="0"/>
    <m/>
  </r>
  <r>
    <s v="4-01"/>
    <d v="2011-10-18T00:00:00"/>
    <n v="2194.16"/>
    <n v="0"/>
    <n v="0"/>
    <n v="592.20000000000005"/>
    <n v="40"/>
    <n v="14.805000000000001"/>
    <n v="1601.96"/>
    <n v="12"/>
    <n v="52"/>
    <n v="133.49666666666667"/>
    <n v="42.195384615384611"/>
    <m/>
    <m/>
    <m/>
    <n v="43"/>
    <x v="4"/>
    <x v="1"/>
    <s v="2011-43"/>
    <n v="0"/>
    <m/>
  </r>
  <r>
    <s v="4-01"/>
    <d v="2011-10-19T00:00:00"/>
    <n v="961.9"/>
    <n v="0"/>
    <n v="0"/>
    <n v="508"/>
    <n v="27"/>
    <n v="18.814814814814813"/>
    <n v="453.9"/>
    <n v="11"/>
    <n v="38"/>
    <n v="41.263636363636358"/>
    <n v="25.313157894736843"/>
    <m/>
    <m/>
    <m/>
    <n v="43"/>
    <x v="4"/>
    <x v="2"/>
    <s v="2011-43"/>
    <n v="0"/>
    <m/>
  </r>
  <r>
    <s v="4-01"/>
    <d v="2011-10-20T00:00:00"/>
    <n v="1101.4000000000001"/>
    <n v="0"/>
    <n v="0"/>
    <n v="707.85"/>
    <n v="37"/>
    <n v="19.131081081081081"/>
    <n v="393.55"/>
    <n v="6"/>
    <n v="43"/>
    <n v="65.591666666666669"/>
    <n v="25.613953488372093"/>
    <m/>
    <m/>
    <m/>
    <n v="43"/>
    <x v="4"/>
    <x v="3"/>
    <s v="2011-43"/>
    <n v="0"/>
    <m/>
  </r>
  <r>
    <s v="4-01"/>
    <d v="2011-10-21T00:00:00"/>
    <n v="1250.71"/>
    <n v="0"/>
    <n v="0"/>
    <n v="798.45"/>
    <n v="45"/>
    <n v="17.743333333333336"/>
    <n v="452.26"/>
    <n v="10"/>
    <n v="55"/>
    <n v="45.225999999999999"/>
    <n v="22.740181818181817"/>
    <m/>
    <m/>
    <m/>
    <n v="43"/>
    <x v="4"/>
    <x v="4"/>
    <s v="2011-43"/>
    <n v="0"/>
    <m/>
  </r>
  <r>
    <s v="4-01"/>
    <d v="2011-10-22T00:00:00"/>
    <n v="904.04"/>
    <n v="0"/>
    <n v="0"/>
    <n v="535.95000000000005"/>
    <n v="26"/>
    <n v="20.613461538461539"/>
    <n v="368.09"/>
    <n v="11"/>
    <n v="37"/>
    <n v="33.462727272727271"/>
    <n v="24.433513513513514"/>
    <m/>
    <m/>
    <m/>
    <n v="43"/>
    <x v="4"/>
    <x v="5"/>
    <s v="2011-43"/>
    <n v="0"/>
    <m/>
  </r>
  <r>
    <m/>
    <d v="2011-10-23T00:00:00"/>
    <n v="7628.42"/>
    <n v="2203.52"/>
    <n v="9831.94"/>
    <m/>
    <n v="211"/>
    <n v="17.828828090911426"/>
    <n v="3914.8200000000006"/>
    <n v="65"/>
    <n v="276"/>
    <n v="60.340782828282819"/>
    <n v="27.357241038691608"/>
    <m/>
    <m/>
    <m/>
    <n v="44"/>
    <x v="4"/>
    <x v="6"/>
    <s v="2011-44"/>
    <n v="0"/>
    <m/>
  </r>
  <r>
    <s v="4-02"/>
    <d v="2011-10-24T00:00:00"/>
    <n v="745.4"/>
    <n v="0"/>
    <n v="0"/>
    <n v="423.1"/>
    <n v="31"/>
    <n v="13.648387096774194"/>
    <n v="322.3"/>
    <n v="9"/>
    <n v="40"/>
    <n v="35.81111111111111"/>
    <n v="18.635000000000002"/>
    <m/>
    <m/>
    <m/>
    <n v="44"/>
    <x v="4"/>
    <x v="0"/>
    <s v="2011-44"/>
    <n v="0"/>
    <m/>
  </r>
  <r>
    <s v="4-02"/>
    <d v="2011-10-25T00:00:00"/>
    <n v="884.44"/>
    <n v="0"/>
    <n v="0"/>
    <n v="552.54999999999995"/>
    <n v="38"/>
    <n v="14.540789473684208"/>
    <n v="331.89"/>
    <n v="8"/>
    <n v="46"/>
    <n v="41.486249999999998"/>
    <n v="19.22695652173913"/>
    <m/>
    <m/>
    <m/>
    <n v="44"/>
    <x v="4"/>
    <x v="1"/>
    <s v="2011-44"/>
    <n v="0"/>
    <m/>
  </r>
  <r>
    <s v="4-02"/>
    <d v="2011-10-26T00:00:00"/>
    <n v="1258.99"/>
    <n v="0"/>
    <n v="0"/>
    <n v="602.5"/>
    <n v="40"/>
    <n v="15.0625"/>
    <n v="656.49"/>
    <n v="11"/>
    <n v="51"/>
    <n v="59.68090909090909"/>
    <n v="24.68607843137255"/>
    <m/>
    <m/>
    <m/>
    <n v="44"/>
    <x v="4"/>
    <x v="2"/>
    <s v="2011-44"/>
    <n v="0"/>
    <m/>
  </r>
  <r>
    <s v="4-02"/>
    <d v="2011-10-27T00:00:00"/>
    <n v="2318.7399999999998"/>
    <n v="0"/>
    <n v="0"/>
    <n v="683.2"/>
    <n v="44"/>
    <n v="15.527272727272729"/>
    <n v="1635.17"/>
    <n v="17"/>
    <n v="61"/>
    <n v="96.186470588235295"/>
    <n v="38.006065573770492"/>
    <m/>
    <m/>
    <m/>
    <n v="44"/>
    <x v="4"/>
    <x v="3"/>
    <s v="2011-44"/>
    <n v="0"/>
    <m/>
  </r>
  <r>
    <s v="4-02"/>
    <d v="2011-10-28T00:00:00"/>
    <n v="1251.82"/>
    <n v="0"/>
    <n v="0"/>
    <n v="869.05"/>
    <n v="41"/>
    <n v="21.196341463414633"/>
    <n v="382.77"/>
    <n v="7"/>
    <n v="48"/>
    <n v="54.681428571428569"/>
    <n v="26.079583333333332"/>
    <m/>
    <m/>
    <m/>
    <n v="44"/>
    <x v="4"/>
    <x v="4"/>
    <s v="2011-44"/>
    <n v="0"/>
    <m/>
  </r>
  <r>
    <s v="4-02"/>
    <d v="2011-10-29T00:00:00"/>
    <n v="1779.6"/>
    <n v="0"/>
    <n v="0"/>
    <n v="1039.5"/>
    <n v="30"/>
    <n v="34.65"/>
    <n v="740.1"/>
    <n v="11"/>
    <n v="41"/>
    <n v="67.281818181818181"/>
    <n v="43.404878048780489"/>
    <m/>
    <m/>
    <m/>
    <n v="44"/>
    <x v="4"/>
    <x v="5"/>
    <s v="2011-44"/>
    <n v="0"/>
    <m/>
  </r>
  <r>
    <m/>
    <d v="2011-10-30T00:00:00"/>
    <n v="8238.99"/>
    <n v="2985.69"/>
    <n v="11224.68"/>
    <m/>
    <n v="224"/>
    <n v="19.104215126857628"/>
    <n v="4068.7200000000003"/>
    <n v="63"/>
    <n v="287"/>
    <n v="59.187997923917045"/>
    <n v="28.339760318165997"/>
    <m/>
    <m/>
    <m/>
    <n v="45"/>
    <x v="4"/>
    <x v="6"/>
    <s v="2011-45"/>
    <n v="0"/>
    <m/>
  </r>
  <r>
    <s v="4-03"/>
    <d v="2011-10-31T00:00:00"/>
    <n v="961.63"/>
    <n v="0"/>
    <n v="0"/>
    <n v="410.1"/>
    <n v="34"/>
    <n v="12.061764705882354"/>
    <n v="551.53"/>
    <n v="15"/>
    <n v="49"/>
    <n v="36.768666666666668"/>
    <n v="19.625102040816326"/>
    <m/>
    <m/>
    <m/>
    <n v="45"/>
    <x v="4"/>
    <x v="0"/>
    <s v="2011-45"/>
    <n v="0"/>
    <m/>
  </r>
  <r>
    <s v="4-03"/>
    <d v="2011-11-01T00:00:00"/>
    <n v="1161.92"/>
    <n v="0"/>
    <n v="0"/>
    <n v="795.7"/>
    <n v="44"/>
    <n v="18.084090909090911"/>
    <n v="366.22"/>
    <n v="5"/>
    <n v="49"/>
    <n v="73.244"/>
    <n v="23.71265306122449"/>
    <m/>
    <m/>
    <m/>
    <n v="45"/>
    <x v="4"/>
    <x v="1"/>
    <s v="2011-45"/>
    <n v="0"/>
    <m/>
  </r>
  <r>
    <s v="4-03"/>
    <d v="2011-11-02T00:00:00"/>
    <n v="1282.49"/>
    <n v="0"/>
    <n v="0"/>
    <n v="608.29999999999995"/>
    <n v="32"/>
    <n v="19.009374999999999"/>
    <n v="674.19"/>
    <n v="14"/>
    <n v="46"/>
    <n v="48.156428571428577"/>
    <n v="27.880217391304349"/>
    <m/>
    <m/>
    <m/>
    <n v="45"/>
    <x v="4"/>
    <x v="2"/>
    <s v="2011-45"/>
    <n v="0"/>
    <m/>
  </r>
  <r>
    <s v="4-03"/>
    <d v="2011-11-03T00:00:00"/>
    <n v="1608.36"/>
    <n v="0"/>
    <n v="0"/>
    <n v="926.25"/>
    <n v="45"/>
    <n v="20.583333333333332"/>
    <n v="682.11"/>
    <n v="12"/>
    <n v="57"/>
    <n v="56.842500000000001"/>
    <n v="28.216842105263161"/>
    <m/>
    <m/>
    <m/>
    <n v="45"/>
    <x v="4"/>
    <x v="3"/>
    <s v="2011-45"/>
    <n v="0"/>
    <m/>
  </r>
  <r>
    <s v="4-03"/>
    <d v="2011-11-04T00:00:00"/>
    <n v="1669.24"/>
    <n v="0"/>
    <n v="0"/>
    <n v="753.3"/>
    <n v="42"/>
    <n v="17.935714285714283"/>
    <n v="915.94"/>
    <n v="14"/>
    <n v="56"/>
    <n v="65.424285714285716"/>
    <n v="29.807857142857141"/>
    <m/>
    <m/>
    <m/>
    <n v="45"/>
    <x v="4"/>
    <x v="4"/>
    <s v="2011-45"/>
    <n v="0"/>
    <m/>
  </r>
  <r>
    <s v="4-03"/>
    <d v="2011-11-05T00:00:00"/>
    <n v="678.16"/>
    <n v="0"/>
    <n v="0"/>
    <n v="465.5"/>
    <n v="24"/>
    <n v="19.395833333333332"/>
    <n v="212.66"/>
    <n v="5"/>
    <n v="29"/>
    <n v="42.531999999999996"/>
    <n v="23.384827586206896"/>
    <m/>
    <m/>
    <m/>
    <n v="45"/>
    <x v="4"/>
    <x v="5"/>
    <s v="2011-45"/>
    <n v="0"/>
    <m/>
  </r>
  <r>
    <m/>
    <d v="2011-11-06T00:00:00"/>
    <n v="7361.7999999999993"/>
    <n v="3400.12"/>
    <n v="10761.919999999998"/>
    <m/>
    <n v="221"/>
    <n v="17.845018594559033"/>
    <n v="3402.65"/>
    <n v="65"/>
    <n v="286"/>
    <n v="53.827980158730156"/>
    <n v="25.437916554612059"/>
    <m/>
    <m/>
    <m/>
    <n v="46"/>
    <x v="4"/>
    <x v="6"/>
    <s v="2011-46"/>
    <n v="0"/>
    <m/>
  </r>
  <r>
    <s v="4-04"/>
    <d v="2011-11-07T00:00:00"/>
    <n v="815.51"/>
    <n v="0"/>
    <n v="0"/>
    <n v="422.9"/>
    <n v="40"/>
    <n v="10.5725"/>
    <n v="392.61"/>
    <n v="11"/>
    <n v="51"/>
    <n v="35.691818181818185"/>
    <n v="15.990392156862745"/>
    <m/>
    <m/>
    <m/>
    <n v="46"/>
    <x v="4"/>
    <x v="0"/>
    <s v="2011-46"/>
    <n v="0"/>
    <m/>
  </r>
  <r>
    <s v="4-04"/>
    <d v="2011-11-08T00:00:00"/>
    <n v="989.81"/>
    <n v="0"/>
    <n v="0"/>
    <n v="677.85"/>
    <n v="28"/>
    <n v="24.208928571428572"/>
    <n v="311.95999999999998"/>
    <n v="7"/>
    <n v="35"/>
    <n v="44.565714285714286"/>
    <n v="28.280285714285714"/>
    <m/>
    <m/>
    <m/>
    <n v="46"/>
    <x v="4"/>
    <x v="1"/>
    <s v="2011-46"/>
    <n v="0"/>
    <m/>
  </r>
  <r>
    <s v="4-04"/>
    <d v="2011-11-09T00:00:00"/>
    <n v="1059.33"/>
    <n v="0"/>
    <n v="0"/>
    <n v="791.6"/>
    <n v="49"/>
    <n v="16.155102040816328"/>
    <n v="267.73"/>
    <n v="7"/>
    <n v="56"/>
    <n v="38.247142857142862"/>
    <n v="18.916607142857142"/>
    <m/>
    <m/>
    <m/>
    <n v="46"/>
    <x v="4"/>
    <x v="2"/>
    <s v="2011-46"/>
    <n v="0"/>
    <m/>
  </r>
  <r>
    <s v="4-04"/>
    <d v="2011-11-10T00:00:00"/>
    <n v="1283.26"/>
    <n v="0"/>
    <n v="0"/>
    <n v="614.65"/>
    <n v="37"/>
    <n v="16.612162162162161"/>
    <n v="668.61"/>
    <n v="17"/>
    <n v="54"/>
    <n v="39.33"/>
    <n v="23.764074074074074"/>
    <m/>
    <m/>
    <m/>
    <n v="46"/>
    <x v="4"/>
    <x v="3"/>
    <s v="2011-46"/>
    <n v="0"/>
    <m/>
  </r>
  <r>
    <s v="4-04"/>
    <d v="2011-11-11T00:00:00"/>
    <n v="1261.26"/>
    <n v="0"/>
    <n v="0"/>
    <n v="684.95"/>
    <n v="31"/>
    <n v="22.095161290322583"/>
    <n v="576.30999999999995"/>
    <n v="9"/>
    <n v="40"/>
    <n v="64.034444444444432"/>
    <n v="31.531500000000001"/>
    <m/>
    <m/>
    <m/>
    <n v="46"/>
    <x v="4"/>
    <x v="4"/>
    <s v="2011-46"/>
    <n v="0"/>
    <m/>
  </r>
  <r>
    <s v="4-04"/>
    <d v="2011-11-12T00:00:00"/>
    <n v="999.2"/>
    <n v="0"/>
    <n v="0"/>
    <n v="593.1"/>
    <n v="25"/>
    <n v="23.724"/>
    <n v="406.1"/>
    <n v="11"/>
    <n v="36"/>
    <n v="36.918181818181822"/>
    <n v="27.755555555555556"/>
    <m/>
    <m/>
    <m/>
    <n v="46"/>
    <x v="4"/>
    <x v="5"/>
    <s v="2011-46"/>
    <n v="0"/>
    <m/>
  </r>
  <r>
    <m/>
    <d v="2011-11-13T00:00:00"/>
    <n v="6408.37"/>
    <n v="2239.09"/>
    <n v="8647.4599999999991"/>
    <m/>
    <n v="210"/>
    <n v="18.894642344121607"/>
    <n v="2623.3199999999997"/>
    <n v="62"/>
    <n v="272"/>
    <n v="43.131216931216933"/>
    <n v="24.373069107272539"/>
    <m/>
    <m/>
    <m/>
    <n v="47"/>
    <x v="4"/>
    <x v="6"/>
    <s v="2011-47"/>
    <n v="0"/>
    <m/>
  </r>
  <r>
    <s v="4-05"/>
    <d v="2011-11-14T00:00:00"/>
    <n v="1003.36"/>
    <n v="0"/>
    <n v="0"/>
    <n v="438.1"/>
    <n v="31"/>
    <n v="14.13225806451613"/>
    <n v="565.26"/>
    <n v="10"/>
    <n v="41"/>
    <n v="56.525999999999996"/>
    <n v="24.47219512195122"/>
    <m/>
    <m/>
    <m/>
    <n v="47"/>
    <x v="4"/>
    <x v="0"/>
    <s v="2011-47"/>
    <n v="0"/>
    <m/>
  </r>
  <r>
    <s v="4-05"/>
    <d v="2011-11-15T00:00:00"/>
    <n v="668.87"/>
    <n v="0"/>
    <n v="0"/>
    <n v="484.15"/>
    <n v="28"/>
    <n v="17.291071428571428"/>
    <n v="184.72"/>
    <n v="7"/>
    <n v="35"/>
    <n v="26.388571428571428"/>
    <n v="19.110571428571429"/>
    <m/>
    <m/>
    <m/>
    <n v="47"/>
    <x v="4"/>
    <x v="1"/>
    <s v="2011-47"/>
    <n v="0"/>
    <m/>
  </r>
  <r>
    <s v="4-05"/>
    <d v="2011-11-16T00:00:00"/>
    <n v="1096.68"/>
    <n v="0"/>
    <n v="0"/>
    <n v="682.75"/>
    <n v="37"/>
    <n v="18.452702702702702"/>
    <n v="413.93"/>
    <n v="11"/>
    <n v="48"/>
    <n v="37.630000000000003"/>
    <n v="22.8475"/>
    <m/>
    <m/>
    <m/>
    <n v="47"/>
    <x v="4"/>
    <x v="2"/>
    <s v="2011-47"/>
    <n v="0"/>
    <m/>
  </r>
  <r>
    <s v="4-05"/>
    <d v="2011-11-17T00:00:00"/>
    <n v="1131.67"/>
    <n v="0"/>
    <n v="0"/>
    <n v="584.95000000000005"/>
    <n v="33"/>
    <n v="17.725757575757576"/>
    <n v="546.72"/>
    <n v="11"/>
    <n v="44"/>
    <n v="49.701818181818183"/>
    <n v="25.71977272727273"/>
    <m/>
    <m/>
    <m/>
    <n v="47"/>
    <x v="4"/>
    <x v="3"/>
    <s v="2011-47"/>
    <n v="0"/>
    <m/>
  </r>
  <r>
    <s v="4-05"/>
    <d v="2011-11-18T00:00:00"/>
    <n v="1446.46"/>
    <n v="0"/>
    <n v="0"/>
    <n v="869.75"/>
    <n v="33"/>
    <n v="26.356060606060606"/>
    <n v="576.71"/>
    <n v="13"/>
    <n v="46"/>
    <n v="44.362307692307695"/>
    <n v="31.444782608695654"/>
    <m/>
    <m/>
    <m/>
    <n v="47"/>
    <x v="4"/>
    <x v="4"/>
    <s v="2011-47"/>
    <n v="0"/>
    <m/>
  </r>
  <r>
    <s v="4-05"/>
    <d v="2011-11-19T00:00:00"/>
    <n v="1120.1099999999999"/>
    <n v="0"/>
    <n v="0"/>
    <n v="711.05"/>
    <n v="22"/>
    <n v="32.320454545454545"/>
    <n v="409.06"/>
    <n v="11"/>
    <n v="33"/>
    <n v="37.187272727272727"/>
    <n v="33.942727272727268"/>
    <m/>
    <m/>
    <m/>
    <n v="47"/>
    <x v="4"/>
    <x v="5"/>
    <s v="2011-47"/>
    <n v="0"/>
    <m/>
  </r>
  <r>
    <m/>
    <d v="2011-11-20T00:00:00"/>
    <n v="6467.15"/>
    <n v="3848.65"/>
    <n v="10315.799999999999"/>
    <m/>
    <n v="184"/>
    <n v="21.046384153843832"/>
    <n v="2696.4"/>
    <n v="63"/>
    <n v="247"/>
    <n v="41.965995004995001"/>
    <n v="26.256258193203049"/>
    <m/>
    <m/>
    <m/>
    <n v="48"/>
    <x v="4"/>
    <x v="6"/>
    <s v="2011-48"/>
    <n v="0"/>
    <m/>
  </r>
  <r>
    <s v="4-06"/>
    <d v="2011-11-21T00:00:00"/>
    <n v="964.49"/>
    <n v="0"/>
    <n v="0"/>
    <n v="747.3"/>
    <n v="33"/>
    <n v="22.645454545454545"/>
    <n v="217.19"/>
    <n v="6"/>
    <n v="39"/>
    <n v="36.198333333333331"/>
    <n v="24.730512820512821"/>
    <m/>
    <m/>
    <m/>
    <n v="48"/>
    <x v="4"/>
    <x v="0"/>
    <s v="2011-48"/>
    <n v="0"/>
    <m/>
  </r>
  <r>
    <s v="4-06"/>
    <d v="2011-11-22T00:00:00"/>
    <n v="863.83"/>
    <n v="0"/>
    <n v="0"/>
    <n v="563.25"/>
    <n v="33"/>
    <n v="17.068181818181817"/>
    <n v="300.58"/>
    <n v="7"/>
    <n v="40"/>
    <n v="42.94"/>
    <n v="21.595749999999999"/>
    <m/>
    <m/>
    <m/>
    <n v="48"/>
    <x v="4"/>
    <x v="1"/>
    <s v="2011-48"/>
    <n v="0"/>
    <m/>
  </r>
  <r>
    <s v="4-06"/>
    <d v="2011-11-23T00:00:00"/>
    <n v="1047.06"/>
    <n v="0"/>
    <n v="0"/>
    <n v="658.95"/>
    <n v="32"/>
    <n v="20.592187500000001"/>
    <n v="388.11"/>
    <n v="15"/>
    <n v="47"/>
    <n v="25.874000000000002"/>
    <n v="22.277872340425532"/>
    <m/>
    <m/>
    <m/>
    <n v="48"/>
    <x v="4"/>
    <x v="2"/>
    <s v="2011-48"/>
    <n v="0"/>
    <m/>
  </r>
  <r>
    <s v="4-06"/>
    <d v="2011-11-24T00:00:00"/>
    <n v="1095.06"/>
    <n v="0"/>
    <n v="0"/>
    <n v="815.7"/>
    <n v="39"/>
    <n v="20.915384615384617"/>
    <n v="279.36"/>
    <n v="10"/>
    <n v="49"/>
    <n v="27.936"/>
    <n v="22.34816326530612"/>
    <m/>
    <m/>
    <m/>
    <n v="48"/>
    <x v="4"/>
    <x v="3"/>
    <s v="2011-48"/>
    <n v="0"/>
    <m/>
  </r>
  <r>
    <s v="4-06"/>
    <d v="2011-11-25T00:00:00"/>
    <n v="2702.39"/>
    <n v="0"/>
    <n v="0"/>
    <n v="701.6"/>
    <n v="26"/>
    <n v="26.984615384615385"/>
    <n v="2000.79"/>
    <n v="10"/>
    <n v="36"/>
    <n v="200.07900000000001"/>
    <n v="75.066388888888881"/>
    <m/>
    <m/>
    <m/>
    <n v="48"/>
    <x v="4"/>
    <x v="4"/>
    <s v="2011-48"/>
    <n v="0"/>
    <m/>
  </r>
  <r>
    <s v="4-06"/>
    <d v="2011-11-26T00:00:00"/>
    <n v="1264.05"/>
    <n v="0"/>
    <n v="0"/>
    <n v="898.9"/>
    <n v="22"/>
    <n v="40.859090909090909"/>
    <n v="365.15"/>
    <n v="7"/>
    <n v="29"/>
    <n v="52.164285714285711"/>
    <n v="43.587931034482757"/>
    <m/>
    <m/>
    <m/>
    <n v="48"/>
    <x v="4"/>
    <x v="5"/>
    <s v="2011-48"/>
    <n v="0"/>
    <m/>
  </r>
  <r>
    <m/>
    <d v="2011-11-27T00:00:00"/>
    <n v="7936.88"/>
    <n v="2990.31"/>
    <n v="10927.19"/>
    <m/>
    <n v="185"/>
    <n v="24.844152462121212"/>
    <n v="3551.18"/>
    <n v="55"/>
    <n v="240"/>
    <n v="64.198603174603178"/>
    <n v="34.934436391602688"/>
    <m/>
    <m/>
    <m/>
    <n v="49"/>
    <x v="4"/>
    <x v="6"/>
    <s v="2011-49"/>
    <n v="0"/>
    <m/>
  </r>
  <r>
    <s v="4-07"/>
    <d v="2011-11-28T00:00:00"/>
    <n v="838.17"/>
    <n v="0"/>
    <n v="0"/>
    <n v="609.54999999999995"/>
    <n v="31"/>
    <n v="19.662903225806449"/>
    <n v="228.62"/>
    <n v="7"/>
    <n v="38"/>
    <n v="32.660000000000004"/>
    <n v="22.057105263157894"/>
    <m/>
    <m/>
    <m/>
    <n v="49"/>
    <x v="4"/>
    <x v="0"/>
    <s v="2011-49"/>
    <n v="0"/>
    <m/>
  </r>
  <r>
    <s v="4-07"/>
    <d v="2011-11-29T00:00:00"/>
    <n v="876.56"/>
    <n v="0"/>
    <n v="0"/>
    <n v="671.5"/>
    <n v="35"/>
    <n v="19.185714285714287"/>
    <n v="205.06"/>
    <n v="7"/>
    <n v="42"/>
    <n v="29.294285714285714"/>
    <n v="20.87047619047619"/>
    <m/>
    <m/>
    <m/>
    <n v="49"/>
    <x v="4"/>
    <x v="1"/>
    <s v="2011-49"/>
    <n v="0"/>
    <m/>
  </r>
  <r>
    <s v="4-07"/>
    <d v="2011-11-30T00:00:00"/>
    <n v="948.38"/>
    <n v="0"/>
    <n v="0"/>
    <n v="508"/>
    <n v="41"/>
    <n v="12.390243902439025"/>
    <n v="440.38"/>
    <n v="5"/>
    <n v="46"/>
    <n v="88.075999999999993"/>
    <n v="20.61695652173913"/>
    <m/>
    <m/>
    <m/>
    <n v="49"/>
    <x v="4"/>
    <x v="2"/>
    <s v="2011-49"/>
    <n v="0"/>
    <m/>
  </r>
  <r>
    <s v="4-07"/>
    <d v="2011-12-01T00:00:00"/>
    <n v="826.54"/>
    <n v="0"/>
    <n v="0"/>
    <n v="601.70000000000005"/>
    <n v="32"/>
    <n v="18.803125000000001"/>
    <n v="224.84"/>
    <n v="6"/>
    <n v="38"/>
    <n v="37.473333333333336"/>
    <n v="21.751052631578951"/>
    <m/>
    <m/>
    <m/>
    <n v="49"/>
    <x v="4"/>
    <x v="3"/>
    <s v="2011-49"/>
    <n v="1"/>
    <m/>
  </r>
  <r>
    <s v="4-07"/>
    <d v="2011-12-02T00:00:00"/>
    <n v="1492.88"/>
    <n v="0"/>
    <n v="0"/>
    <n v="725.85"/>
    <n v="41"/>
    <n v="17.703658536585365"/>
    <n v="707.03"/>
    <n v="17"/>
    <n v="58"/>
    <n v="41.589999999999996"/>
    <n v="24.7048275862069"/>
    <m/>
    <m/>
    <m/>
    <n v="49"/>
    <x v="4"/>
    <x v="4"/>
    <s v="2011-49"/>
    <n v="1"/>
    <m/>
  </r>
  <r>
    <s v="4-07"/>
    <d v="2011-12-03T00:00:00"/>
    <n v="889.7"/>
    <n v="0"/>
    <n v="0"/>
    <n v="589.70000000000005"/>
    <n v="26"/>
    <n v="22.680769230769233"/>
    <n v="300"/>
    <n v="9"/>
    <n v="35"/>
    <n v="33.333333333333336"/>
    <n v="25.42"/>
    <m/>
    <m/>
    <m/>
    <n v="49"/>
    <x v="4"/>
    <x v="5"/>
    <s v="2011-49"/>
    <n v="1"/>
    <m/>
  </r>
  <r>
    <m/>
    <d v="2011-12-04T00:00:00"/>
    <n v="5872.2300000000005"/>
    <n v="3032.04"/>
    <n v="8904.27"/>
    <m/>
    <n v="206"/>
    <n v="18.404402363552393"/>
    <n v="2105.9299999999998"/>
    <n v="51"/>
    <n v="257"/>
    <n v="43.737825396825393"/>
    <n v="22.57006969885985"/>
    <m/>
    <m/>
    <m/>
    <n v="50"/>
    <x v="4"/>
    <x v="6"/>
    <s v="2011-50"/>
    <n v="1"/>
    <m/>
  </r>
  <r>
    <s v="4-08"/>
    <d v="2011-12-05T00:00:00"/>
    <n v="879.5"/>
    <n v="0"/>
    <n v="0"/>
    <n v="698.88"/>
    <n v="31"/>
    <n v="22.544516129032257"/>
    <n v="180.62"/>
    <n v="9"/>
    <n v="40"/>
    <n v="20.068888888888889"/>
    <n v="21.987500000000001"/>
    <m/>
    <m/>
    <m/>
    <n v="50"/>
    <x v="4"/>
    <x v="0"/>
    <s v="2011-50"/>
    <n v="1"/>
    <m/>
  </r>
  <r>
    <s v="4-08"/>
    <d v="2011-12-06T00:00:00"/>
    <n v="1094.8900000000001"/>
    <n v="0"/>
    <n v="0"/>
    <n v="896"/>
    <n v="36"/>
    <n v="24.888888888888889"/>
    <n v="198.89"/>
    <n v="4"/>
    <n v="40"/>
    <n v="49.722499999999997"/>
    <n v="27.372249999999998"/>
    <m/>
    <m/>
    <m/>
    <n v="50"/>
    <x v="4"/>
    <x v="1"/>
    <s v="2011-50"/>
    <n v="1"/>
    <m/>
  </r>
  <r>
    <s v="4-08"/>
    <d v="2011-12-07T00:00:00"/>
    <n v="1424.93"/>
    <n v="0"/>
    <n v="0"/>
    <n v="475.65"/>
    <n v="33"/>
    <n v="14.413636363636362"/>
    <n v="949.28"/>
    <n v="11"/>
    <n v="44"/>
    <n v="86.298181818181817"/>
    <n v="32.384772727272725"/>
    <m/>
    <m/>
    <m/>
    <n v="50"/>
    <x v="4"/>
    <x v="2"/>
    <s v="2011-50"/>
    <n v="1"/>
    <m/>
  </r>
  <r>
    <s v="4-08"/>
    <d v="2011-12-08T00:00:00"/>
    <n v="1780.99"/>
    <n v="0"/>
    <n v="0"/>
    <n v="767.75"/>
    <n v="30"/>
    <n v="25.591666666666665"/>
    <n v="1013.24"/>
    <n v="8"/>
    <n v="38"/>
    <n v="126.655"/>
    <n v="46.868157894736839"/>
    <m/>
    <m/>
    <m/>
    <n v="50"/>
    <x v="4"/>
    <x v="3"/>
    <s v="2011-50"/>
    <n v="1"/>
    <m/>
  </r>
  <r>
    <s v="4-08"/>
    <d v="2011-12-09T00:00:00"/>
    <n v="1256.71"/>
    <n v="0"/>
    <n v="0"/>
    <n v="608"/>
    <n v="30"/>
    <n v="20.266666666666666"/>
    <n v="648.71"/>
    <n v="15"/>
    <n v="45"/>
    <n v="43.247333333333337"/>
    <n v="27.92688888888889"/>
    <m/>
    <m/>
    <m/>
    <n v="50"/>
    <x v="4"/>
    <x v="4"/>
    <s v="2011-50"/>
    <n v="1"/>
    <m/>
  </r>
  <r>
    <s v="4-08"/>
    <d v="2011-12-10T00:00:00"/>
    <n v="956.76"/>
    <n v="0"/>
    <n v="0"/>
    <n v="524.33000000000004"/>
    <n v="27"/>
    <n v="19.419629629629632"/>
    <n v="432.43"/>
    <n v="19"/>
    <n v="46"/>
    <n v="22.759473684210526"/>
    <n v="20.799130434782608"/>
    <m/>
    <m/>
    <m/>
    <n v="50"/>
    <x v="4"/>
    <x v="5"/>
    <s v="2011-50"/>
    <n v="1"/>
    <m/>
  </r>
  <r>
    <m/>
    <d v="2011-12-11T00:00:00"/>
    <n v="7393.7800000000007"/>
    <n v="3486.43"/>
    <n v="10880.210000000001"/>
    <m/>
    <n v="187"/>
    <n v="21.187500724086746"/>
    <n v="3423.1699999999996"/>
    <n v="66"/>
    <n v="253"/>
    <n v="58.125229620769097"/>
    <n v="29.556449990946845"/>
    <m/>
    <m/>
    <m/>
    <n v="51"/>
    <x v="4"/>
    <x v="6"/>
    <s v="2011-51"/>
    <n v="1"/>
    <m/>
  </r>
  <r>
    <s v="4-09"/>
    <d v="2011-12-12T00:00:00"/>
    <n v="2231.08"/>
    <n v="0"/>
    <n v="0"/>
    <n v="485.35"/>
    <n v="32"/>
    <n v="15.167187500000001"/>
    <n v="1745.73"/>
    <n v="3"/>
    <n v="35"/>
    <n v="581.91"/>
    <n v="63.745142857142852"/>
    <m/>
    <m/>
    <m/>
    <n v="51"/>
    <x v="4"/>
    <x v="0"/>
    <s v="2011-51"/>
    <n v="1"/>
    <m/>
  </r>
  <r>
    <s v="4-09"/>
    <d v="2011-12-13T00:00:00"/>
    <n v="1078.57"/>
    <n v="0"/>
    <n v="0"/>
    <n v="798.8"/>
    <n v="30"/>
    <n v="26.626666666666665"/>
    <n v="284.77"/>
    <n v="5"/>
    <n v="35"/>
    <n v="56.953999999999994"/>
    <n v="30.959142857142854"/>
    <m/>
    <m/>
    <m/>
    <n v="51"/>
    <x v="4"/>
    <x v="1"/>
    <s v="2011-51"/>
    <n v="1"/>
    <m/>
  </r>
  <r>
    <s v="4-09"/>
    <d v="2011-12-14T00:00:00"/>
    <n v="1029.1099999999999"/>
    <n v="0"/>
    <n v="0"/>
    <n v="479.8"/>
    <n v="29"/>
    <n v="16.544827586206896"/>
    <n v="549.30999999999995"/>
    <n v="14"/>
    <n v="43"/>
    <n v="39.236428571428569"/>
    <n v="23.932790697674417"/>
    <m/>
    <m/>
    <m/>
    <n v="51"/>
    <x v="4"/>
    <x v="2"/>
    <s v="2011-51"/>
    <n v="1"/>
    <m/>
  </r>
  <r>
    <s v="4-09"/>
    <d v="2011-12-15T00:00:00"/>
    <n v="1795.31"/>
    <n v="0"/>
    <n v="0"/>
    <n v="793.5"/>
    <n v="33"/>
    <n v="24.045454545454547"/>
    <n v="1001.81"/>
    <n v="18"/>
    <n v="51"/>
    <n v="55.656111111111109"/>
    <n v="35.202156862745099"/>
    <m/>
    <m/>
    <m/>
    <n v="51"/>
    <x v="4"/>
    <x v="3"/>
    <s v="2011-51"/>
    <n v="1"/>
    <m/>
  </r>
  <r>
    <s v="4-09"/>
    <d v="2011-12-16T00:00:00"/>
    <n v="2230.56"/>
    <n v="0"/>
    <n v="0"/>
    <n v="1213.45"/>
    <n v="51"/>
    <n v="23.793137254901961"/>
    <n v="1017.11"/>
    <n v="14"/>
    <n v="65"/>
    <n v="72.650714285714287"/>
    <n v="34.316307692307689"/>
    <m/>
    <m/>
    <m/>
    <n v="51"/>
    <x v="4"/>
    <x v="4"/>
    <s v="2011-51"/>
    <n v="1"/>
    <m/>
  </r>
  <r>
    <s v="4-09"/>
    <d v="2011-12-17T00:00:00"/>
    <n v="853.66"/>
    <n v="0"/>
    <n v="0"/>
    <n v="490.85"/>
    <n v="18"/>
    <n v="27.269444444444446"/>
    <n v="362.81"/>
    <n v="8"/>
    <n v="26"/>
    <n v="45.35125"/>
    <n v="32.833076923076923"/>
    <m/>
    <m/>
    <m/>
    <n v="51"/>
    <x v="4"/>
    <x v="5"/>
    <s v="2011-51"/>
    <n v="1"/>
    <m/>
  </r>
  <r>
    <m/>
    <d v="2011-12-18T00:00:00"/>
    <n v="9218.2899999999991"/>
    <n v="8055.69"/>
    <n v="17273.98"/>
    <m/>
    <n v="193"/>
    <n v="22.241119666279086"/>
    <n v="4961.54"/>
    <n v="62"/>
    <n v="255"/>
    <n v="141.95975066137564"/>
    <n v="36.831436315014976"/>
    <m/>
    <m/>
    <m/>
    <n v="52"/>
    <x v="4"/>
    <x v="6"/>
    <s v="2011-52"/>
    <n v="1"/>
    <m/>
  </r>
  <r>
    <s v="4-10"/>
    <d v="2011-12-19T00:00:00"/>
    <n v="2537.14"/>
    <n v="0"/>
    <n v="0"/>
    <n v="897.05"/>
    <n v="39"/>
    <n v="23.00128205128205"/>
    <n v="1640.09"/>
    <n v="23"/>
    <n v="62"/>
    <n v="71.308260869565217"/>
    <n v="40.921612903225807"/>
    <m/>
    <m/>
    <m/>
    <n v="52"/>
    <x v="4"/>
    <x v="0"/>
    <s v="2011-52"/>
    <n v="1"/>
    <m/>
  </r>
  <r>
    <s v="4-10"/>
    <d v="2011-12-20T00:00:00"/>
    <n v="2220.42"/>
    <n v="0"/>
    <n v="0"/>
    <n v="1186.9000000000001"/>
    <n v="37"/>
    <n v="32.078378378378382"/>
    <n v="1033.52"/>
    <n v="15"/>
    <n v="52"/>
    <n v="68.901333333333326"/>
    <n v="42.700384615384614"/>
    <m/>
    <m/>
    <m/>
    <n v="52"/>
    <x v="4"/>
    <x v="1"/>
    <s v="2011-52"/>
    <n v="1"/>
    <m/>
  </r>
  <r>
    <s v="4-10"/>
    <d v="2011-12-21T00:00:00"/>
    <n v="4221.47"/>
    <n v="0"/>
    <n v="0"/>
    <n v="2116.3000000000002"/>
    <n v="49"/>
    <n v="43.189795918367352"/>
    <n v="2105.17"/>
    <n v="24"/>
    <n v="73"/>
    <n v="87.71541666666667"/>
    <n v="57.828356164383564"/>
    <m/>
    <m/>
    <m/>
    <n v="52"/>
    <x v="4"/>
    <x v="2"/>
    <s v="2011-52"/>
    <n v="1"/>
    <m/>
  </r>
  <r>
    <s v="4-10"/>
    <d v="2011-12-22T00:00:00"/>
    <n v="6406.77"/>
    <n v="0"/>
    <n v="0"/>
    <n v="1595"/>
    <n v="52"/>
    <n v="30.673076923076923"/>
    <n v="4811.7700000000004"/>
    <n v="29"/>
    <n v="81"/>
    <n v="165.92310344827587"/>
    <n v="79.095925925925926"/>
    <m/>
    <m/>
    <m/>
    <n v="52"/>
    <x v="4"/>
    <x v="3"/>
    <s v="2011-52"/>
    <n v="1"/>
    <m/>
  </r>
  <r>
    <s v="4-10"/>
    <d v="2011-12-23T00:00:00"/>
    <n v="8423.81"/>
    <n v="0"/>
    <n v="0"/>
    <n v="4399.8999999999996"/>
    <n v="81"/>
    <n v="54.319753086419752"/>
    <n v="4023.91"/>
    <n v="50"/>
    <n v="131"/>
    <n v="80.478200000000001"/>
    <n v="64.303893129770984"/>
    <m/>
    <m/>
    <m/>
    <n v="52"/>
    <x v="4"/>
    <x v="4"/>
    <s v="2011-52"/>
    <n v="1"/>
    <m/>
  </r>
  <r>
    <s v="4-10"/>
    <d v="2011-12-24T00:00:00"/>
    <n v="3560.97"/>
    <n v="0"/>
    <n v="0"/>
    <n v="2246.5500000000002"/>
    <n v="48"/>
    <n v="46.803125000000001"/>
    <n v="1314.42"/>
    <n v="15"/>
    <n v="63"/>
    <n v="87.628"/>
    <n v="56.523333333333341"/>
    <m/>
    <m/>
    <m/>
    <n v="52"/>
    <x v="4"/>
    <x v="5"/>
    <s v="2011-52"/>
    <n v="1"/>
    <m/>
  </r>
  <r>
    <m/>
    <d v="2011-12-25T00:00:00"/>
    <n v="23809.61"/>
    <n v="3740.87"/>
    <n v="27550.48"/>
    <m/>
    <n v="306"/>
    <n v="38.344235226254078"/>
    <n v="14928.88"/>
    <n v="156"/>
    <n v="462"/>
    <n v="93.65905238630684"/>
    <n v="56.895584345337376"/>
    <m/>
    <m/>
    <m/>
    <n v="53"/>
    <x v="4"/>
    <x v="6"/>
    <s v="2011-53"/>
    <n v="1"/>
    <m/>
  </r>
  <r>
    <s v="4-11"/>
    <d v="2011-12-26T00:00:00"/>
    <n v="0"/>
    <n v="0"/>
    <n v="0"/>
    <n v="0"/>
    <n v="0"/>
    <n v="0"/>
    <n v="0"/>
    <n v="0"/>
    <n v="0"/>
    <n v="0"/>
    <n v="0"/>
    <s v="BOXING DAY"/>
    <m/>
    <m/>
    <n v="53"/>
    <x v="4"/>
    <x v="0"/>
    <s v="2011-53"/>
    <n v="0"/>
    <m/>
  </r>
  <r>
    <s v="4-11"/>
    <d v="2011-12-27T00:00:00"/>
    <n v="0"/>
    <n v="0"/>
    <n v="0"/>
    <n v="0"/>
    <n v="0"/>
    <n v="0"/>
    <n v="0"/>
    <n v="0"/>
    <n v="0"/>
    <n v="0"/>
    <n v="0"/>
    <s v="PUBLIC HOLIDAY"/>
    <m/>
    <m/>
    <n v="53"/>
    <x v="4"/>
    <x v="1"/>
    <s v="2011-53"/>
    <n v="0"/>
    <m/>
  </r>
  <r>
    <s v="4-11"/>
    <d v="2011-12-28T00:00:00"/>
    <n v="0"/>
    <n v="0"/>
    <n v="0"/>
    <n v="0"/>
    <n v="0"/>
    <n v="0"/>
    <n v="0"/>
    <n v="0"/>
    <n v="0"/>
    <n v="0"/>
    <n v="0"/>
    <s v="CLOSED"/>
    <m/>
    <m/>
    <n v="53"/>
    <x v="4"/>
    <x v="2"/>
    <s v="2011-53"/>
    <n v="0"/>
    <m/>
  </r>
  <r>
    <s v="4-11"/>
    <d v="2011-12-29T00:00:00"/>
    <n v="0"/>
    <n v="0"/>
    <n v="0"/>
    <n v="0"/>
    <n v="0"/>
    <n v="0"/>
    <n v="0"/>
    <n v="0"/>
    <n v="0"/>
    <n v="0"/>
    <n v="0"/>
    <s v="CLOSED"/>
    <m/>
    <m/>
    <n v="53"/>
    <x v="4"/>
    <x v="3"/>
    <s v="2011-53"/>
    <n v="0"/>
    <m/>
  </r>
  <r>
    <s v="4-11"/>
    <d v="2011-12-30T00:00:00"/>
    <n v="0"/>
    <n v="0"/>
    <n v="0"/>
    <n v="0"/>
    <n v="0"/>
    <n v="0"/>
    <n v="0"/>
    <n v="0"/>
    <n v="0"/>
    <n v="0"/>
    <n v="0"/>
    <s v="CLOSED"/>
    <m/>
    <m/>
    <n v="53"/>
    <x v="4"/>
    <x v="4"/>
    <s v="2011-53"/>
    <n v="0"/>
    <m/>
  </r>
  <r>
    <s v="4-11"/>
    <d v="2011-12-31T00:00:00"/>
    <n v="0"/>
    <n v="0"/>
    <n v="0"/>
    <n v="0"/>
    <n v="0"/>
    <n v="0"/>
    <n v="0"/>
    <n v="0"/>
    <n v="0"/>
    <n v="0"/>
    <n v="0"/>
    <s v="CLOSED"/>
    <m/>
    <m/>
    <n v="53"/>
    <x v="4"/>
    <x v="5"/>
    <s v="2011-53"/>
    <n v="0"/>
    <m/>
  </r>
  <r>
    <m/>
    <d v="2012-01-01T00:00:00"/>
    <n v="0"/>
    <n v="0"/>
    <n v="0"/>
    <m/>
    <n v="0"/>
    <n v="0"/>
    <n v="0"/>
    <n v="0"/>
    <n v="0"/>
    <n v="0"/>
    <n v="0"/>
    <m/>
    <m/>
    <m/>
    <n v="1"/>
    <x v="5"/>
    <x v="6"/>
    <s v="2012-1"/>
    <n v="0"/>
    <m/>
  </r>
  <r>
    <s v="4-12"/>
    <d v="2012-01-02T00:00:00"/>
    <n v="0"/>
    <n v="0"/>
    <n v="0"/>
    <n v="0"/>
    <n v="0"/>
    <n v="0"/>
    <n v="0"/>
    <n v="0"/>
    <n v="0"/>
    <n v="0"/>
    <n v="0"/>
    <s v="NEW YEARS DAY"/>
    <m/>
    <m/>
    <n v="1"/>
    <x v="5"/>
    <x v="0"/>
    <s v="2012-1"/>
    <n v="0"/>
    <m/>
  </r>
  <r>
    <s v="4-12"/>
    <d v="2012-01-03T00:00:00"/>
    <n v="789.56"/>
    <n v="0"/>
    <n v="0"/>
    <n v="709.5"/>
    <n v="40"/>
    <n v="17.737500000000001"/>
    <n v="80.06"/>
    <n v="4"/>
    <n v="44"/>
    <n v="20.015000000000001"/>
    <n v="17.944545454545452"/>
    <m/>
    <m/>
    <m/>
    <n v="1"/>
    <x v="5"/>
    <x v="1"/>
    <s v="2012-1"/>
    <n v="0"/>
    <m/>
  </r>
  <r>
    <s v="4-12"/>
    <d v="2012-01-04T00:00:00"/>
    <n v="932.96"/>
    <n v="0"/>
    <n v="0"/>
    <n v="449.7"/>
    <n v="29"/>
    <n v="15.506896551724138"/>
    <n v="463.26"/>
    <n v="15"/>
    <n v="44"/>
    <n v="30.884"/>
    <n v="20.74909090909091"/>
    <m/>
    <m/>
    <m/>
    <n v="1"/>
    <x v="5"/>
    <x v="2"/>
    <s v="2012-1"/>
    <n v="0"/>
    <m/>
  </r>
  <r>
    <s v="4-12"/>
    <d v="2012-01-05T00:00:00"/>
    <n v="1370.25"/>
    <n v="0"/>
    <n v="0"/>
    <n v="841.9"/>
    <n v="35"/>
    <n v="24.054285714285715"/>
    <n v="528.35"/>
    <n v="14"/>
    <n v="49"/>
    <n v="37.739285714285714"/>
    <n v="27.964285714285715"/>
    <m/>
    <m/>
    <m/>
    <n v="1"/>
    <x v="5"/>
    <x v="3"/>
    <s v="2012-1"/>
    <n v="0"/>
    <m/>
  </r>
  <r>
    <s v="4-12"/>
    <d v="2012-01-06T00:00:00"/>
    <n v="1225.19"/>
    <n v="0"/>
    <n v="0"/>
    <n v="667.5"/>
    <n v="26"/>
    <n v="25.673076923076923"/>
    <n v="557.69000000000005"/>
    <n v="12"/>
    <n v="38"/>
    <n v="46.474166666666669"/>
    <n v="32.24184210526316"/>
    <m/>
    <m/>
    <m/>
    <n v="1"/>
    <x v="5"/>
    <x v="4"/>
    <s v="2012-1"/>
    <n v="0"/>
    <m/>
  </r>
  <r>
    <s v="4-12"/>
    <d v="2012-01-07T00:00:00"/>
    <n v="413.41"/>
    <n v="0"/>
    <n v="0"/>
    <n v="255.3"/>
    <n v="21"/>
    <n v="12.157142857142858"/>
    <n v="158.11000000000001"/>
    <n v="5"/>
    <n v="26"/>
    <n v="31.622000000000003"/>
    <n v="15.900384615384617"/>
    <m/>
    <m/>
    <m/>
    <n v="1"/>
    <x v="5"/>
    <x v="5"/>
    <s v="2012-1"/>
    <n v="0"/>
    <m/>
  </r>
  <r>
    <m/>
    <d v="2012-01-08T00:00:00"/>
    <n v="4731.37"/>
    <n v="1721.84"/>
    <n v="6453.21"/>
    <m/>
    <n v="151"/>
    <n v="15.854817007704938"/>
    <n v="1787.4700000000003"/>
    <n v="50"/>
    <n v="201"/>
    <n v="27.7890753968254"/>
    <n v="19.133358133094976"/>
    <m/>
    <m/>
    <m/>
    <n v="2"/>
    <x v="5"/>
    <x v="6"/>
    <s v="2012-2"/>
    <n v="0"/>
    <m/>
  </r>
  <r>
    <s v="4-13"/>
    <d v="2012-01-09T00:00:00"/>
    <n v="1324.56"/>
    <n v="0"/>
    <n v="0"/>
    <n v="942.45"/>
    <n v="34"/>
    <n v="27.719117647058823"/>
    <n v="382.11"/>
    <n v="8"/>
    <n v="42"/>
    <n v="47.763750000000002"/>
    <n v="31.537142857142857"/>
    <m/>
    <m/>
    <m/>
    <n v="2"/>
    <x v="5"/>
    <x v="0"/>
    <s v="2012-2"/>
    <n v="0"/>
    <m/>
  </r>
  <r>
    <s v="4-13"/>
    <d v="2012-01-10T00:00:00"/>
    <n v="780.38"/>
    <n v="0"/>
    <n v="0"/>
    <n v="555.20000000000005"/>
    <n v="29"/>
    <n v="19.144827586206898"/>
    <n v="225.18"/>
    <n v="5"/>
    <n v="34"/>
    <n v="45.036000000000001"/>
    <n v="22.952352941176475"/>
    <m/>
    <m/>
    <m/>
    <n v="2"/>
    <x v="5"/>
    <x v="1"/>
    <s v="2012-2"/>
    <n v="0"/>
    <m/>
  </r>
  <r>
    <s v="4-13"/>
    <d v="2012-01-11T00:00:00"/>
    <n v="731.32"/>
    <n v="0"/>
    <n v="0"/>
    <n v="486.7"/>
    <n v="26"/>
    <n v="18.719230769230769"/>
    <n v="244.62"/>
    <n v="8"/>
    <n v="34"/>
    <n v="30.577500000000001"/>
    <n v="21.509411764705881"/>
    <m/>
    <m/>
    <m/>
    <n v="2"/>
    <x v="5"/>
    <x v="2"/>
    <s v="2012-2"/>
    <n v="0"/>
    <m/>
  </r>
  <r>
    <s v="4-13"/>
    <d v="2012-01-12T00:00:00"/>
    <n v="761.51"/>
    <n v="0"/>
    <n v="0"/>
    <n v="335.05"/>
    <n v="16"/>
    <n v="20.940625000000001"/>
    <n v="426.46"/>
    <n v="10"/>
    <n v="26"/>
    <n v="42.646000000000001"/>
    <n v="29.288846153846155"/>
    <m/>
    <m/>
    <m/>
    <n v="2"/>
    <x v="5"/>
    <x v="3"/>
    <s v="2012-2"/>
    <n v="0"/>
    <m/>
  </r>
  <r>
    <s v="4-13"/>
    <d v="2012-01-13T00:00:00"/>
    <n v="1312.11"/>
    <n v="0"/>
    <n v="0"/>
    <n v="780.1"/>
    <n v="37"/>
    <n v="21.083783783783783"/>
    <n v="532.01"/>
    <n v="12"/>
    <n v="49"/>
    <n v="44.334166666666668"/>
    <n v="26.777755102040818"/>
    <m/>
    <m/>
    <m/>
    <n v="2"/>
    <x v="5"/>
    <x v="4"/>
    <s v="2012-2"/>
    <n v="0"/>
    <m/>
  </r>
  <r>
    <s v="4-13"/>
    <d v="2012-01-14T00:00:00"/>
    <n v="765.32"/>
    <n v="0"/>
    <n v="0"/>
    <n v="310.89999999999998"/>
    <n v="19"/>
    <n v="16.36315789473684"/>
    <n v="454.42"/>
    <n v="8"/>
    <n v="27"/>
    <n v="56.802500000000002"/>
    <n v="28.345185185185183"/>
    <m/>
    <m/>
    <m/>
    <n v="2"/>
    <x v="5"/>
    <x v="5"/>
    <s v="2012-2"/>
    <n v="0"/>
    <m/>
  </r>
  <r>
    <m/>
    <d v="2012-01-15T00:00:00"/>
    <n v="5675.2"/>
    <n v="2942.24"/>
    <n v="8617.4399999999987"/>
    <m/>
    <n v="161"/>
    <n v="20.661790446836186"/>
    <n v="2264.7999999999997"/>
    <n v="51"/>
    <n v="212"/>
    <n v="44.526652777777777"/>
    <n v="26.735115667349561"/>
    <m/>
    <m/>
    <m/>
    <n v="3"/>
    <x v="5"/>
    <x v="6"/>
    <s v="2012-3"/>
    <n v="0"/>
    <m/>
  </r>
  <r>
    <s v="4-14"/>
    <d v="2012-01-16T00:00:00"/>
    <n v="822.04"/>
    <n v="0"/>
    <n v="0"/>
    <n v="445.75"/>
    <n v="30"/>
    <n v="14.858333333333333"/>
    <n v="376.29"/>
    <n v="11"/>
    <n v="41"/>
    <n v="34.208181818181821"/>
    <n v="20.049756097560973"/>
    <m/>
    <m/>
    <m/>
    <n v="3"/>
    <x v="5"/>
    <x v="0"/>
    <s v="2012-3"/>
    <n v="0"/>
    <m/>
  </r>
  <r>
    <s v="4-14"/>
    <d v="2012-01-17T00:00:00"/>
    <n v="1084.46"/>
    <n v="0"/>
    <n v="0"/>
    <n v="709.96"/>
    <n v="37"/>
    <n v="19.188108108108111"/>
    <n v="374.5"/>
    <n v="12"/>
    <n v="49"/>
    <n v="31.208333333333332"/>
    <n v="22.131836734693877"/>
    <m/>
    <m/>
    <m/>
    <n v="3"/>
    <x v="5"/>
    <x v="1"/>
    <s v="2012-3"/>
    <n v="0"/>
    <m/>
  </r>
  <r>
    <s v="4-14"/>
    <d v="2012-01-18T00:00:00"/>
    <n v="872.36"/>
    <n v="0"/>
    <n v="0"/>
    <n v="558.79999999999995"/>
    <n v="21"/>
    <n v="26.609523809523807"/>
    <n v="313.56"/>
    <n v="8"/>
    <n v="29"/>
    <n v="39.195"/>
    <n v="30.081379310344825"/>
    <m/>
    <m/>
    <m/>
    <n v="3"/>
    <x v="5"/>
    <x v="2"/>
    <s v="2012-3"/>
    <n v="0"/>
    <m/>
  </r>
  <r>
    <s v="4-14"/>
    <d v="2012-01-19T00:00:00"/>
    <n v="1424.24"/>
    <n v="0"/>
    <n v="0"/>
    <n v="853.5"/>
    <n v="40"/>
    <n v="21.337499999999999"/>
    <n v="570.74"/>
    <n v="15"/>
    <n v="55"/>
    <n v="38.049333333333337"/>
    <n v="25.895272727272726"/>
    <m/>
    <m/>
    <m/>
    <n v="3"/>
    <x v="5"/>
    <x v="3"/>
    <s v="2012-3"/>
    <n v="0"/>
    <m/>
  </r>
  <r>
    <s v="4-14"/>
    <d v="2012-01-20T00:00:00"/>
    <n v="1109.71"/>
    <n v="0"/>
    <n v="0"/>
    <n v="641.70000000000005"/>
    <n v="32"/>
    <n v="20.053125000000001"/>
    <n v="468.01"/>
    <n v="12"/>
    <n v="44"/>
    <n v="39.000833333333333"/>
    <n v="25.22068181818182"/>
    <m/>
    <m/>
    <m/>
    <n v="3"/>
    <x v="5"/>
    <x v="4"/>
    <s v="2012-3"/>
    <n v="0"/>
    <m/>
  </r>
  <r>
    <s v="4-14"/>
    <d v="2012-01-21T00:00:00"/>
    <n v="997.01"/>
    <n v="0"/>
    <n v="0"/>
    <n v="507.5"/>
    <n v="18"/>
    <n v="28.194444444444443"/>
    <n v="489.51"/>
    <n v="9"/>
    <n v="27"/>
    <n v="54.39"/>
    <n v="36.926296296296293"/>
    <m/>
    <m/>
    <m/>
    <n v="3"/>
    <x v="5"/>
    <x v="5"/>
    <s v="2012-3"/>
    <n v="0"/>
    <m/>
  </r>
  <r>
    <m/>
    <d v="2012-01-22T00:00:00"/>
    <n v="6309.8200000000006"/>
    <n v="2747.91"/>
    <n v="9057.73"/>
    <m/>
    <n v="178"/>
    <n v="21.706839115901612"/>
    <n v="2592.6099999999997"/>
    <n v="67"/>
    <n v="245"/>
    <n v="39.34194696969697"/>
    <n v="26.717537164058417"/>
    <m/>
    <m/>
    <m/>
    <n v="4"/>
    <x v="5"/>
    <x v="6"/>
    <s v="2012-4"/>
    <n v="0"/>
    <m/>
  </r>
  <r>
    <s v="4-15"/>
    <d v="2012-01-23T00:00:00"/>
    <n v="688.42"/>
    <n v="0"/>
    <n v="0"/>
    <n v="423"/>
    <n v="22"/>
    <n v="19.227272727272727"/>
    <n v="265.42"/>
    <n v="8"/>
    <n v="30"/>
    <n v="33.177500000000002"/>
    <n v="22.947333333333336"/>
    <m/>
    <m/>
    <m/>
    <n v="4"/>
    <x v="5"/>
    <x v="0"/>
    <s v="2012-4"/>
    <n v="0"/>
    <m/>
  </r>
  <r>
    <s v="4-15"/>
    <d v="2012-01-24T00:00:00"/>
    <n v="1284.08"/>
    <n v="0"/>
    <n v="0"/>
    <n v="554.20000000000005"/>
    <n v="33"/>
    <n v="16.793939393939397"/>
    <n v="729.88"/>
    <n v="11"/>
    <n v="44"/>
    <n v="66.352727272727279"/>
    <n v="29.183636363636364"/>
    <m/>
    <m/>
    <m/>
    <n v="4"/>
    <x v="5"/>
    <x v="1"/>
    <s v="2012-4"/>
    <n v="0"/>
    <m/>
  </r>
  <r>
    <s v="4-15"/>
    <d v="2012-01-25T00:00:00"/>
    <n v="2283.02"/>
    <n v="0"/>
    <n v="0"/>
    <n v="1076.55"/>
    <n v="60"/>
    <n v="17.942499999999999"/>
    <n v="1206.47"/>
    <n v="29"/>
    <n v="89"/>
    <n v="41.602413793103452"/>
    <n v="25.651910112359552"/>
    <m/>
    <m/>
    <m/>
    <n v="4"/>
    <x v="5"/>
    <x v="2"/>
    <s v="2012-4"/>
    <n v="0"/>
    <m/>
  </r>
  <r>
    <s v="4-15"/>
    <d v="2012-01-26T00:00:00"/>
    <n v="0"/>
    <n v="0"/>
    <n v="0"/>
    <n v="0"/>
    <n v="0"/>
    <n v="0"/>
    <n v="0"/>
    <n v="0"/>
    <n v="0"/>
    <n v="0"/>
    <n v="0"/>
    <m/>
    <m/>
    <m/>
    <n v="4"/>
    <x v="5"/>
    <x v="3"/>
    <s v="2012-4"/>
    <n v="0"/>
    <m/>
  </r>
  <r>
    <s v="4-15"/>
    <d v="2012-01-27T00:00:00"/>
    <n v="1273.03"/>
    <n v="0"/>
    <n v="0"/>
    <n v="863"/>
    <n v="45"/>
    <n v="19.177777777777777"/>
    <n v="410.03"/>
    <n v="10"/>
    <n v="55"/>
    <n v="41.003"/>
    <n v="23.146000000000001"/>
    <m/>
    <m/>
    <m/>
    <n v="4"/>
    <x v="5"/>
    <x v="4"/>
    <s v="2012-4"/>
    <n v="0"/>
    <m/>
  </r>
  <r>
    <s v="4-15"/>
    <d v="2012-01-28T00:00:00"/>
    <n v="568.77"/>
    <n v="0"/>
    <n v="0"/>
    <n v="298.85000000000002"/>
    <n v="25"/>
    <n v="11.954000000000001"/>
    <n v="269.92"/>
    <n v="7"/>
    <n v="32"/>
    <n v="38.56"/>
    <n v="17.774062499999999"/>
    <m/>
    <m/>
    <m/>
    <n v="4"/>
    <x v="5"/>
    <x v="5"/>
    <s v="2012-4"/>
    <n v="0"/>
    <m/>
  </r>
  <r>
    <m/>
    <d v="2012-01-29T00:00:00"/>
    <n v="6097.32"/>
    <n v="3506.68"/>
    <n v="9604"/>
    <m/>
    <n v="185"/>
    <n v="14.182581649831652"/>
    <n v="2881.7200000000003"/>
    <n v="65"/>
    <n v="250"/>
    <n v="36.782606844305121"/>
    <n v="19.783823718221541"/>
    <m/>
    <m/>
    <m/>
    <n v="5"/>
    <x v="5"/>
    <x v="6"/>
    <s v="2012-5"/>
    <n v="0"/>
    <m/>
  </r>
  <r>
    <s v="4-16"/>
    <d v="2012-01-30T00:00:00"/>
    <n v="1031.83"/>
    <n v="0"/>
    <n v="0"/>
    <n v="626.85"/>
    <n v="36"/>
    <n v="17.412500000000001"/>
    <n v="404.98"/>
    <n v="7"/>
    <n v="43"/>
    <n v="57.854285714285716"/>
    <n v="23.996046511627906"/>
    <m/>
    <m/>
    <m/>
    <n v="5"/>
    <x v="5"/>
    <x v="0"/>
    <s v="2012-5"/>
    <n v="0"/>
    <m/>
  </r>
  <r>
    <s v="4-16"/>
    <d v="2012-01-31T00:00:00"/>
    <n v="460.64"/>
    <n v="0"/>
    <n v="0"/>
    <n v="345.64"/>
    <n v="21"/>
    <n v="16.459047619047617"/>
    <n v="114.94"/>
    <n v="3"/>
    <n v="24"/>
    <n v="38.313333333333333"/>
    <n v="19.190833333333334"/>
    <m/>
    <m/>
    <m/>
    <n v="5"/>
    <x v="5"/>
    <x v="1"/>
    <s v="2012-5"/>
    <n v="0"/>
    <m/>
  </r>
  <r>
    <s v="4-16"/>
    <d v="2012-02-01T00:00:00"/>
    <n v="848.62"/>
    <n v="0"/>
    <n v="0"/>
    <n v="768.45"/>
    <n v="37"/>
    <n v="20.768918918918921"/>
    <n v="80.17"/>
    <n v="4"/>
    <n v="41"/>
    <n v="20.0425"/>
    <n v="20.698048780487806"/>
    <m/>
    <m/>
    <m/>
    <n v="5"/>
    <x v="5"/>
    <x v="2"/>
    <s v="2012-5"/>
    <n v="0"/>
    <m/>
  </r>
  <r>
    <s v="4-16"/>
    <d v="2012-02-02T00:00:00"/>
    <n v="1216.76"/>
    <n v="0"/>
    <n v="0"/>
    <n v="784.5"/>
    <n v="36"/>
    <n v="21.791666666666668"/>
    <n v="432.25"/>
    <n v="8"/>
    <n v="44"/>
    <n v="54.03125"/>
    <n v="27.65340909090909"/>
    <m/>
    <m/>
    <m/>
    <n v="5"/>
    <x v="5"/>
    <x v="3"/>
    <s v="2012-5"/>
    <n v="0"/>
    <m/>
  </r>
  <r>
    <s v="4-16"/>
    <d v="2012-02-03T00:00:00"/>
    <n v="2100.36"/>
    <n v="0"/>
    <n v="0"/>
    <n v="1047.25"/>
    <n v="35"/>
    <n v="29.921428571428571"/>
    <n v="1053.1099999999999"/>
    <n v="19"/>
    <n v="54"/>
    <n v="55.426842105263155"/>
    <n v="38.895555555555546"/>
    <m/>
    <m/>
    <m/>
    <n v="5"/>
    <x v="5"/>
    <x v="4"/>
    <s v="2012-5"/>
    <n v="0"/>
    <m/>
  </r>
  <r>
    <s v="4-16"/>
    <d v="2012-02-04T00:00:00"/>
    <n v="781.17"/>
    <n v="0"/>
    <n v="0"/>
    <n v="466.45"/>
    <n v="26"/>
    <n v="17.940384615384616"/>
    <n v="314.72000000000003"/>
    <n v="9"/>
    <n v="35"/>
    <n v="34.968888888888891"/>
    <n v="22.319142857142861"/>
    <m/>
    <m/>
    <n v="36.04"/>
    <n v="5"/>
    <x v="5"/>
    <x v="5"/>
    <s v="2012-5"/>
    <n v="0"/>
    <m/>
  </r>
  <r>
    <m/>
    <d v="2012-02-05T00:00:00"/>
    <n v="6439.3799999999992"/>
    <n v="2542.06"/>
    <n v="8981.4399999999987"/>
    <m/>
    <n v="191"/>
    <n v="20.715657731907733"/>
    <n v="2400.17"/>
    <n v="50"/>
    <n v="241"/>
    <n v="43.439516673628511"/>
    <n v="25.458839354842755"/>
    <m/>
    <m/>
    <n v="30"/>
    <n v="6"/>
    <x v="5"/>
    <x v="6"/>
    <s v="2012-6"/>
    <n v="0"/>
    <m/>
  </r>
  <r>
    <s v="4-17"/>
    <d v="2012-02-06T00:00:00"/>
    <n v="398.68"/>
    <n v="0"/>
    <n v="0"/>
    <n v="363.9"/>
    <n v="24"/>
    <n v="15.1625"/>
    <n v="34.880000000000003"/>
    <n v="3"/>
    <n v="27"/>
    <n v="11.626666666666667"/>
    <n v="14.769629629629629"/>
    <m/>
    <m/>
    <n v="265.29000000000002"/>
    <n v="6"/>
    <x v="5"/>
    <x v="0"/>
    <s v="2012-6"/>
    <n v="0"/>
    <m/>
  </r>
  <r>
    <s v="4-17"/>
    <d v="2012-02-07T00:00:00"/>
    <n v="713.17"/>
    <n v="0"/>
    <n v="0"/>
    <n v="492.55"/>
    <n v="31"/>
    <n v="15.888709677419355"/>
    <n v="220.62"/>
    <n v="6"/>
    <n v="37"/>
    <n v="36.770000000000003"/>
    <n v="19.274864864864867"/>
    <m/>
    <m/>
    <n v="405.92"/>
    <n v="6"/>
    <x v="5"/>
    <x v="1"/>
    <s v="2012-6"/>
    <n v="0"/>
    <m/>
  </r>
  <r>
    <s v="4-17"/>
    <d v="2012-02-08T00:00:00"/>
    <n v="748.28"/>
    <n v="0"/>
    <n v="0"/>
    <n v="363.05"/>
    <n v="25"/>
    <n v="14.522"/>
    <n v="385.43"/>
    <n v="10"/>
    <n v="35"/>
    <n v="38.542999999999999"/>
    <n v="21.385142857142856"/>
    <m/>
    <m/>
    <n v="80.97"/>
    <n v="6"/>
    <x v="5"/>
    <x v="2"/>
    <s v="2012-6"/>
    <n v="0"/>
    <m/>
  </r>
  <r>
    <s v="4-17"/>
    <d v="2012-02-09T00:00:00"/>
    <n v="900.14"/>
    <n v="0"/>
    <n v="0"/>
    <n v="495.4"/>
    <n v="27"/>
    <n v="18.348148148148148"/>
    <n v="410.74"/>
    <n v="13"/>
    <n v="40"/>
    <n v="31.595384615384617"/>
    <n v="22.653500000000001"/>
    <m/>
    <m/>
    <n v="454.16"/>
    <n v="6"/>
    <x v="5"/>
    <x v="3"/>
    <s v="2012-6"/>
    <n v="0"/>
    <m/>
  </r>
  <r>
    <s v="4-17"/>
    <d v="2012-02-10T00:00:00"/>
    <n v="1905.61"/>
    <n v="0"/>
    <n v="0"/>
    <n v="927.4"/>
    <n v="36"/>
    <n v="25.761111111111109"/>
    <n v="978.21"/>
    <n v="17"/>
    <n v="53"/>
    <n v="57.541764705882358"/>
    <n v="35.954905660377364"/>
    <m/>
    <m/>
    <n v="158.56"/>
    <n v="6"/>
    <x v="5"/>
    <x v="4"/>
    <s v="2012-6"/>
    <n v="0"/>
    <m/>
  </r>
  <r>
    <s v="4-17"/>
    <d v="2012-02-11T00:00:00"/>
    <n v="920.89"/>
    <n v="0"/>
    <n v="0"/>
    <n v="628.65"/>
    <n v="30"/>
    <n v="20.954999999999998"/>
    <n v="292.24"/>
    <n v="7"/>
    <n v="37"/>
    <n v="41.748571428571431"/>
    <n v="24.888918918918918"/>
    <m/>
    <m/>
    <n v="66.650000000000006"/>
    <n v="6"/>
    <x v="5"/>
    <x v="5"/>
    <s v="2012-6"/>
    <n v="0"/>
    <m/>
  </r>
  <r>
    <m/>
    <d v="2012-02-12T00:00:00"/>
    <n v="5586.77"/>
    <n v="2740.44"/>
    <n v="8327.2100000000009"/>
    <m/>
    <n v="173"/>
    <n v="18.439578156113104"/>
    <n v="2322.12"/>
    <n v="56"/>
    <n v="229"/>
    <n v="36.304231236084178"/>
    <n v="23.154493655155608"/>
    <m/>
    <m/>
    <n v="191"/>
    <n v="7"/>
    <x v="5"/>
    <x v="6"/>
    <s v="2012-7"/>
    <n v="0"/>
    <m/>
  </r>
  <r>
    <s v="4-18"/>
    <d v="2012-02-13T00:00:00"/>
    <n v="655.1"/>
    <n v="0"/>
    <n v="0"/>
    <n v="206"/>
    <n v="28"/>
    <n v="7.3571428571428568"/>
    <n v="233.91"/>
    <n v="7"/>
    <n v="35"/>
    <n v="33.415714285714287"/>
    <n v="12.568857142857143"/>
    <m/>
    <m/>
    <n v="1688.5900000000001"/>
    <n v="7"/>
    <x v="5"/>
    <x v="0"/>
    <s v="2012-7"/>
    <n v="0"/>
    <m/>
  </r>
  <r>
    <s v="4-18"/>
    <d v="2012-02-14T00:00:00"/>
    <n v="707.19"/>
    <n v="0"/>
    <n v="0"/>
    <n v="358.25"/>
    <n v="25"/>
    <n v="14.33"/>
    <n v="348.94"/>
    <n v="15"/>
    <n v="40"/>
    <n v="23.262666666666668"/>
    <n v="17.679750000000002"/>
    <m/>
    <m/>
    <m/>
    <n v="7"/>
    <x v="5"/>
    <x v="1"/>
    <s v="2012-7"/>
    <n v="0"/>
    <m/>
  </r>
  <r>
    <s v="4-18"/>
    <d v="2012-02-15T00:00:00"/>
    <n v="655.42"/>
    <n v="0"/>
    <n v="0"/>
    <n v="443"/>
    <n v="33"/>
    <n v="13.424242424242424"/>
    <n v="212.42"/>
    <n v="8"/>
    <n v="41"/>
    <n v="26.552499999999998"/>
    <n v="15.985853658536584"/>
    <m/>
    <m/>
    <m/>
    <n v="7"/>
    <x v="5"/>
    <x v="2"/>
    <s v="2012-7"/>
    <n v="0"/>
    <m/>
  </r>
  <r>
    <s v="4-18"/>
    <d v="2012-02-16T00:00:00"/>
    <n v="1041.6199999999999"/>
    <n v="0"/>
    <n v="0"/>
    <n v="774.25"/>
    <n v="33"/>
    <n v="23.462121212121211"/>
    <n v="267.37"/>
    <n v="8"/>
    <n v="41"/>
    <n v="33.421250000000001"/>
    <n v="25.405365853658534"/>
    <m/>
    <m/>
    <m/>
    <n v="7"/>
    <x v="5"/>
    <x v="3"/>
    <s v="2012-7"/>
    <n v="0"/>
    <m/>
  </r>
  <r>
    <s v="4-18"/>
    <d v="2012-02-17T00:00:00"/>
    <n v="1088.96"/>
    <n v="0"/>
    <n v="0"/>
    <n v="793.55"/>
    <n v="33"/>
    <n v="24.046969696969697"/>
    <n v="295.39"/>
    <n v="9"/>
    <n v="42"/>
    <n v="32.821111111111108"/>
    <n v="25.927142857142858"/>
    <m/>
    <m/>
    <m/>
    <n v="7"/>
    <x v="5"/>
    <x v="4"/>
    <s v="2012-7"/>
    <n v="0"/>
    <m/>
  </r>
  <r>
    <s v="4-18"/>
    <d v="2012-02-18T00:00:00"/>
    <n v="1125.82"/>
    <n v="0"/>
    <n v="0"/>
    <n v="498.8"/>
    <n v="22"/>
    <n v="22.672727272727272"/>
    <n v="627.02"/>
    <n v="7"/>
    <n v="29"/>
    <n v="89.574285714285708"/>
    <n v="38.821379310344824"/>
    <m/>
    <m/>
    <m/>
    <n v="7"/>
    <x v="5"/>
    <x v="5"/>
    <s v="2012-7"/>
    <n v="0"/>
    <m/>
  </r>
  <r>
    <m/>
    <d v="2012-02-19T00:00:00"/>
    <n v="5274.11"/>
    <n v="3766.59"/>
    <n v="9040.7000000000007"/>
    <m/>
    <n v="174"/>
    <n v="17.548867243867242"/>
    <n v="1985.0499999999997"/>
    <n v="54"/>
    <n v="228"/>
    <n v="39.841254629629631"/>
    <n v="22.731391470423322"/>
    <m/>
    <m/>
    <m/>
    <n v="8"/>
    <x v="5"/>
    <x v="6"/>
    <s v="2012-8"/>
    <n v="0"/>
    <m/>
  </r>
  <r>
    <s v="4-19"/>
    <d v="2012-02-20T00:00:00"/>
    <n v="578.83000000000004"/>
    <n v="0"/>
    <n v="0"/>
    <n v="432.6"/>
    <n v="20"/>
    <n v="21.630000000000003"/>
    <n v="146.22999999999999"/>
    <n v="5"/>
    <n v="25"/>
    <n v="29.245999999999999"/>
    <n v="23.153200000000002"/>
    <m/>
    <m/>
    <m/>
    <n v="8"/>
    <x v="5"/>
    <x v="0"/>
    <s v="2012-8"/>
    <n v="0"/>
    <m/>
  </r>
  <r>
    <s v="4-19"/>
    <d v="2012-02-21T00:00:00"/>
    <n v="759.45"/>
    <n v="0"/>
    <n v="0"/>
    <n v="595.4"/>
    <n v="35"/>
    <n v="17.011428571428571"/>
    <n v="164.05"/>
    <n v="5"/>
    <n v="40"/>
    <n v="32.81"/>
    <n v="18.986250000000002"/>
    <m/>
    <m/>
    <m/>
    <n v="8"/>
    <x v="5"/>
    <x v="1"/>
    <s v="2012-8"/>
    <n v="0"/>
    <m/>
  </r>
  <r>
    <s v="4-19"/>
    <d v="2012-02-22T00:00:00"/>
    <n v="985.96"/>
    <n v="0"/>
    <n v="0"/>
    <n v="649.25"/>
    <n v="30"/>
    <n v="21.641666666666666"/>
    <n v="336.71"/>
    <n v="8"/>
    <n v="38"/>
    <n v="42.088749999999997"/>
    <n v="25.946315789473687"/>
    <m/>
    <m/>
    <m/>
    <n v="8"/>
    <x v="5"/>
    <x v="2"/>
    <s v="2012-8"/>
    <n v="0"/>
    <m/>
  </r>
  <r>
    <s v="4-19"/>
    <d v="2012-02-23T00:00:00"/>
    <n v="1555.04"/>
    <n v="0"/>
    <n v="0"/>
    <n v="1070.5999999999999"/>
    <n v="42"/>
    <n v="25.490476190476187"/>
    <n v="484.44"/>
    <n v="12"/>
    <n v="54"/>
    <n v="40.369999999999997"/>
    <n v="28.797037037037036"/>
    <m/>
    <m/>
    <m/>
    <n v="8"/>
    <x v="5"/>
    <x v="3"/>
    <s v="2012-8"/>
    <n v="0"/>
    <m/>
  </r>
  <r>
    <s v="4-19"/>
    <d v="2012-02-24T00:00:00"/>
    <n v="1470.69"/>
    <n v="0"/>
    <n v="0"/>
    <n v="700.8"/>
    <n v="35"/>
    <n v="20.022857142857141"/>
    <n v="679.19"/>
    <n v="18"/>
    <n v="53"/>
    <n v="37.732777777777784"/>
    <n v="26.037547169811322"/>
    <m/>
    <m/>
    <m/>
    <n v="8"/>
    <x v="5"/>
    <x v="4"/>
    <s v="2012-8"/>
    <n v="0"/>
    <m/>
  </r>
  <r>
    <s v="4-19"/>
    <d v="2012-02-25T00:00:00"/>
    <n v="751.98"/>
    <n v="0"/>
    <n v="0"/>
    <n v="346.9"/>
    <n v="18"/>
    <n v="19.272222222222222"/>
    <n v="405.08"/>
    <n v="11"/>
    <n v="29"/>
    <n v="36.825454545454541"/>
    <n v="25.930344827586207"/>
    <m/>
    <m/>
    <m/>
    <n v="8"/>
    <x v="5"/>
    <x v="5"/>
    <s v="2012-8"/>
    <n v="0"/>
    <m/>
  </r>
  <r>
    <m/>
    <d v="2012-02-26T00:00:00"/>
    <n v="6101.9500000000007"/>
    <n v="4028.44"/>
    <n v="10130.390000000001"/>
    <m/>
    <n v="180"/>
    <n v="20.844775132275135"/>
    <n v="2215.7000000000003"/>
    <n v="59"/>
    <n v="239"/>
    <n v="36.512163720538716"/>
    <n v="24.808449137318039"/>
    <m/>
    <m/>
    <m/>
    <n v="9"/>
    <x v="5"/>
    <x v="6"/>
    <s v="2012-9"/>
    <n v="0"/>
    <m/>
  </r>
  <r>
    <s v="4-20"/>
    <d v="2012-02-27T00:00:00"/>
    <n v="752.84"/>
    <n v="0"/>
    <n v="0"/>
    <n v="554.65"/>
    <n v="33"/>
    <n v="16.807575757575759"/>
    <n v="202.19"/>
    <n v="6"/>
    <n v="39"/>
    <n v="33.698333333333331"/>
    <n v="19.406153846153845"/>
    <m/>
    <m/>
    <m/>
    <n v="9"/>
    <x v="5"/>
    <x v="0"/>
    <s v="2012-9"/>
    <n v="0"/>
    <m/>
  </r>
  <r>
    <s v="4-20"/>
    <d v="2012-02-28T00:00:00"/>
    <n v="663.98"/>
    <n v="0"/>
    <n v="0"/>
    <n v="496.5"/>
    <n v="33"/>
    <n v="15.045454545454545"/>
    <n v="167.48"/>
    <n v="4"/>
    <n v="37"/>
    <n v="41.87"/>
    <n v="17.945405405405406"/>
    <m/>
    <m/>
    <m/>
    <n v="9"/>
    <x v="5"/>
    <x v="1"/>
    <s v="2012-9"/>
    <n v="0"/>
    <m/>
  </r>
  <r>
    <s v="4-20"/>
    <d v="2012-02-29T00:00:00"/>
    <n v="888.2"/>
    <n v="0"/>
    <n v="0"/>
    <n v="566.65"/>
    <n v="32"/>
    <n v="17.707812499999999"/>
    <n v="321.55"/>
    <n v="11"/>
    <n v="43"/>
    <n v="29.231818181818184"/>
    <n v="20.655813953488373"/>
    <m/>
    <m/>
    <m/>
    <n v="9"/>
    <x v="5"/>
    <x v="2"/>
    <s v="2012-9"/>
    <n v="0"/>
    <m/>
  </r>
  <r>
    <s v="4-20"/>
    <d v="2012-03-01T00:00:00"/>
    <n v="1250.21"/>
    <n v="0"/>
    <n v="0"/>
    <n v="900.5"/>
    <n v="36"/>
    <n v="25.013888888888889"/>
    <n v="327.71"/>
    <n v="8"/>
    <n v="44"/>
    <n v="40.963749999999997"/>
    <n v="27.913863636363637"/>
    <m/>
    <m/>
    <m/>
    <n v="9"/>
    <x v="5"/>
    <x v="3"/>
    <s v="2012-9"/>
    <n v="0"/>
    <m/>
  </r>
  <r>
    <s v="4-20"/>
    <d v="2012-03-02T00:00:00"/>
    <n v="1675.17"/>
    <n v="0"/>
    <n v="0"/>
    <n v="612.15"/>
    <n v="28"/>
    <n v="21.862500000000001"/>
    <n v="1063.02"/>
    <n v="13"/>
    <n v="41"/>
    <n v="81.770769230769233"/>
    <n v="40.857804878048782"/>
    <m/>
    <m/>
    <m/>
    <n v="9"/>
    <x v="5"/>
    <x v="4"/>
    <s v="2012-9"/>
    <n v="0"/>
    <m/>
  </r>
  <r>
    <s v="4-20"/>
    <d v="2012-03-03T00:00:00"/>
    <n v="1577.41"/>
    <n v="0"/>
    <n v="0"/>
    <n v="600"/>
    <n v="33"/>
    <n v="18.181818181818183"/>
    <n v="977.41"/>
    <n v="16"/>
    <n v="49"/>
    <n v="61.088124999999998"/>
    <n v="32.192040816326525"/>
    <m/>
    <m/>
    <m/>
    <n v="9"/>
    <x v="5"/>
    <x v="5"/>
    <s v="2012-9"/>
    <n v="0"/>
    <m/>
  </r>
  <r>
    <m/>
    <d v="2012-03-04T00:00:00"/>
    <n v="6807.81"/>
    <n v="3213.81"/>
    <n v="10021.620000000001"/>
    <m/>
    <n v="195"/>
    <n v="19.103174978956229"/>
    <n v="3059.3599999999997"/>
    <n v="58"/>
    <n v="253"/>
    <n v="48.103799290986785"/>
    <n v="26.495180422631094"/>
    <m/>
    <m/>
    <m/>
    <n v="10"/>
    <x v="5"/>
    <x v="6"/>
    <s v="2012-10"/>
    <n v="0"/>
    <m/>
  </r>
  <r>
    <s v="4-21"/>
    <d v="2012-03-05T00:00:00"/>
    <n v="782.65"/>
    <n v="0"/>
    <n v="0"/>
    <n v="532.95000000000005"/>
    <n v="30"/>
    <n v="17.765000000000001"/>
    <n v="249.7"/>
    <n v="11"/>
    <n v="41"/>
    <n v="22.7"/>
    <n v="19.089024390243903"/>
    <m/>
    <m/>
    <m/>
    <n v="10"/>
    <x v="5"/>
    <x v="0"/>
    <s v="2012-10"/>
    <n v="0"/>
    <m/>
  </r>
  <r>
    <s v="4-21"/>
    <d v="2012-03-06T00:00:00"/>
    <n v="776.26"/>
    <n v="0"/>
    <n v="0"/>
    <n v="375.95"/>
    <n v="25"/>
    <n v="15.038"/>
    <n v="400.31"/>
    <n v="4"/>
    <n v="29"/>
    <n v="100.0775"/>
    <n v="26.767586206896553"/>
    <m/>
    <m/>
    <m/>
    <n v="10"/>
    <x v="5"/>
    <x v="1"/>
    <s v="2012-10"/>
    <n v="0"/>
    <m/>
  </r>
  <r>
    <s v="4-21"/>
    <d v="2012-03-07T00:00:00"/>
    <n v="1120.96"/>
    <n v="0"/>
    <n v="0"/>
    <n v="700.55"/>
    <n v="31"/>
    <n v="22.598387096774193"/>
    <n v="420.41"/>
    <n v="8"/>
    <n v="39"/>
    <n v="52.551250000000003"/>
    <n v="28.742564102564103"/>
    <m/>
    <m/>
    <m/>
    <n v="10"/>
    <x v="5"/>
    <x v="2"/>
    <s v="2012-10"/>
    <n v="0"/>
    <m/>
  </r>
  <r>
    <s v="4-21"/>
    <d v="2012-03-08T00:00:00"/>
    <n v="1398.91"/>
    <n v="0"/>
    <n v="0"/>
    <n v="843.4"/>
    <n v="31"/>
    <n v="27.206451612903226"/>
    <n v="555.51"/>
    <n v="13"/>
    <n v="44"/>
    <n v="42.731538461538463"/>
    <n v="31.793409090909087"/>
    <m/>
    <m/>
    <m/>
    <n v="10"/>
    <x v="5"/>
    <x v="3"/>
    <s v="2012-10"/>
    <n v="0"/>
    <m/>
  </r>
  <r>
    <s v="4-21"/>
    <d v="2012-03-09T00:00:00"/>
    <n v="1822.6"/>
    <n v="0"/>
    <n v="0"/>
    <n v="546.95000000000005"/>
    <n v="34"/>
    <n v="16.086764705882356"/>
    <n v="1275.6500000000001"/>
    <n v="27"/>
    <n v="61"/>
    <n v="47.2462962962963"/>
    <n v="29.878688524590167"/>
    <m/>
    <m/>
    <m/>
    <n v="10"/>
    <x v="5"/>
    <x v="4"/>
    <s v="2012-10"/>
    <n v="0"/>
    <m/>
  </r>
  <r>
    <s v="4-21"/>
    <d v="2012-03-10T00:00:00"/>
    <n v="1160.1300000000001"/>
    <n v="0"/>
    <n v="0"/>
    <n v="839"/>
    <n v="26"/>
    <n v="32.269230769230766"/>
    <n v="321.13"/>
    <n v="7"/>
    <n v="33"/>
    <n v="45.875714285714288"/>
    <n v="35.155454545454546"/>
    <m/>
    <m/>
    <m/>
    <n v="10"/>
    <x v="5"/>
    <x v="5"/>
    <s v="2012-10"/>
    <n v="0"/>
    <m/>
  </r>
  <r>
    <m/>
    <d v="2012-03-11T00:00:00"/>
    <n v="7061.5099999999993"/>
    <n v="2313.8000000000002"/>
    <n v="9375.31"/>
    <m/>
    <n v="177"/>
    <n v="21.827305697465089"/>
    <n v="3222.71"/>
    <n v="70"/>
    <n v="247"/>
    <n v="51.863716507258182"/>
    <n v="28.571121143443062"/>
    <m/>
    <m/>
    <m/>
    <n v="11"/>
    <x v="5"/>
    <x v="6"/>
    <s v="2012-11"/>
    <n v="0"/>
    <m/>
  </r>
  <r>
    <s v="4-22"/>
    <d v="2012-03-12T00:00:00"/>
    <n v="0"/>
    <n v="0"/>
    <n v="0"/>
    <n v="0"/>
    <n v="0"/>
    <n v="0"/>
    <n v="0"/>
    <n v="0"/>
    <n v="0"/>
    <n v="0"/>
    <n v="0"/>
    <m/>
    <m/>
    <m/>
    <n v="11"/>
    <x v="5"/>
    <x v="0"/>
    <s v="2012-11"/>
    <n v="0"/>
    <m/>
  </r>
  <r>
    <s v="4-22"/>
    <d v="2012-03-13T00:00:00"/>
    <n v="1639.89"/>
    <n v="0"/>
    <n v="0"/>
    <n v="913.55"/>
    <n v="60"/>
    <n v="15.225833333333332"/>
    <n v="726.34"/>
    <n v="21"/>
    <n v="81"/>
    <n v="34.58761904761905"/>
    <n v="20.245555555555555"/>
    <m/>
    <m/>
    <m/>
    <n v="11"/>
    <x v="5"/>
    <x v="1"/>
    <s v="2012-11"/>
    <n v="0"/>
    <m/>
  </r>
  <r>
    <s v="4-22"/>
    <d v="2012-03-14T00:00:00"/>
    <n v="695.85"/>
    <n v="0"/>
    <n v="0"/>
    <n v="551.65"/>
    <n v="32"/>
    <n v="17.239062499999999"/>
    <n v="144.19999999999999"/>
    <n v="5"/>
    <n v="37"/>
    <n v="28.839999999999996"/>
    <n v="18.806756756756755"/>
    <m/>
    <m/>
    <m/>
    <n v="11"/>
    <x v="5"/>
    <x v="2"/>
    <s v="2012-11"/>
    <n v="0"/>
    <m/>
  </r>
  <r>
    <s v="4-22"/>
    <d v="2012-03-15T00:00:00"/>
    <n v="1454.58"/>
    <n v="0"/>
    <n v="0"/>
    <n v="845.55"/>
    <n v="33"/>
    <n v="25.622727272727271"/>
    <n v="610.03"/>
    <n v="10"/>
    <n v="43"/>
    <n v="61.003"/>
    <n v="33.850697674418605"/>
    <m/>
    <m/>
    <m/>
    <n v="11"/>
    <x v="5"/>
    <x v="3"/>
    <s v="2012-11"/>
    <n v="0"/>
    <m/>
  </r>
  <r>
    <s v="4-22"/>
    <d v="2012-03-16T00:00:00"/>
    <n v="1608.65"/>
    <n v="0"/>
    <n v="0"/>
    <n v="1110"/>
    <n v="39"/>
    <n v="28.46153846153846"/>
    <n v="498.65"/>
    <n v="9"/>
    <n v="48"/>
    <n v="55.405555555555551"/>
    <n v="33.513541666666669"/>
    <m/>
    <m/>
    <m/>
    <n v="11"/>
    <x v="5"/>
    <x v="4"/>
    <s v="2012-11"/>
    <n v="0"/>
    <m/>
  </r>
  <r>
    <s v="4-22"/>
    <d v="2012-03-17T00:00:00"/>
    <n v="899.2"/>
    <n v="0"/>
    <n v="0"/>
    <n v="220"/>
    <n v="11"/>
    <n v="20"/>
    <n v="679.2"/>
    <n v="11"/>
    <n v="22"/>
    <n v="61.74545454545455"/>
    <n v="40.872727272727275"/>
    <m/>
    <m/>
    <m/>
    <n v="11"/>
    <x v="5"/>
    <x v="5"/>
    <s v="2012-11"/>
    <n v="0"/>
    <m/>
  </r>
  <r>
    <m/>
    <d v="2012-03-18T00:00:00"/>
    <n v="6298.17"/>
    <n v="2923.96"/>
    <n v="9222.130000000001"/>
    <n v="3640.75"/>
    <n v="175"/>
    <n v="17.758193594599845"/>
    <n v="2658.42"/>
    <n v="56"/>
    <n v="231"/>
    <n v="40.263604858104856"/>
    <n v="24.548213154354144"/>
    <m/>
    <m/>
    <m/>
    <n v="12"/>
    <x v="5"/>
    <x v="6"/>
    <s v="2012-12"/>
    <n v="0"/>
    <m/>
  </r>
  <r>
    <s v="4-23"/>
    <d v="2012-03-19T00:00:00"/>
    <n v="433.23"/>
    <n v="0"/>
    <n v="0"/>
    <n v="409.45"/>
    <n v="29"/>
    <n v="14.11896551724138"/>
    <n v="23.78"/>
    <n v="2"/>
    <n v="31"/>
    <n v="11.89"/>
    <n v="13.975161290322582"/>
    <m/>
    <m/>
    <m/>
    <n v="12"/>
    <x v="5"/>
    <x v="0"/>
    <s v="2012-12"/>
    <n v="0"/>
    <m/>
  </r>
  <r>
    <s v="4-23"/>
    <d v="2012-03-20T00:00:00"/>
    <n v="593.29"/>
    <n v="0"/>
    <n v="0"/>
    <n v="408.75"/>
    <n v="31"/>
    <n v="13.185483870967742"/>
    <n v="184.54"/>
    <n v="8"/>
    <n v="39"/>
    <n v="23.067499999999999"/>
    <n v="15.212564102564102"/>
    <m/>
    <m/>
    <m/>
    <n v="12"/>
    <x v="5"/>
    <x v="1"/>
    <s v="2012-12"/>
    <n v="0"/>
    <m/>
  </r>
  <r>
    <s v="4-23"/>
    <d v="2012-03-21T00:00:00"/>
    <n v="1763.47"/>
    <n v="0"/>
    <n v="0"/>
    <n v="607.20000000000005"/>
    <n v="39"/>
    <n v="15.569230769230771"/>
    <n v="1156.27"/>
    <n v="11"/>
    <n v="50"/>
    <n v="105.11545454545454"/>
    <n v="35.269399999999997"/>
    <m/>
    <m/>
    <m/>
    <n v="12"/>
    <x v="5"/>
    <x v="2"/>
    <s v="2012-12"/>
    <n v="0"/>
    <m/>
  </r>
  <r>
    <s v="4-23"/>
    <d v="2012-03-22T00:00:00"/>
    <n v="1400.19"/>
    <n v="0"/>
    <n v="0"/>
    <n v="884.75"/>
    <n v="39"/>
    <n v="22.685897435897434"/>
    <n v="515.44000000000005"/>
    <n v="12"/>
    <n v="51"/>
    <n v="42.95333333333334"/>
    <n v="27.454705882352943"/>
    <m/>
    <m/>
    <m/>
    <n v="12"/>
    <x v="5"/>
    <x v="3"/>
    <s v="2012-12"/>
    <n v="0"/>
    <m/>
  </r>
  <r>
    <s v="4-23"/>
    <d v="2012-03-23T00:00:00"/>
    <n v="1576.31"/>
    <n v="0"/>
    <n v="0"/>
    <n v="1044.55"/>
    <n v="40"/>
    <n v="26.11375"/>
    <n v="521.70000000000005"/>
    <n v="12"/>
    <n v="52"/>
    <n v="43.475000000000001"/>
    <n v="30.120192307692307"/>
    <m/>
    <m/>
    <m/>
    <n v="12"/>
    <x v="5"/>
    <x v="4"/>
    <s v="2012-12"/>
    <n v="0"/>
    <m/>
  </r>
  <r>
    <s v="4-23"/>
    <d v="2012-03-24T00:00:00"/>
    <n v="1169.83"/>
    <n v="0"/>
    <n v="0"/>
    <n v="569.9"/>
    <n v="22"/>
    <n v="25.904545454545453"/>
    <n v="599.92999999999995"/>
    <n v="11"/>
    <n v="33"/>
    <n v="54.539090909090902"/>
    <n v="35.449393939393936"/>
    <m/>
    <m/>
    <m/>
    <n v="12"/>
    <x v="5"/>
    <x v="5"/>
    <s v="2012-12"/>
    <n v="0"/>
    <m/>
  </r>
  <r>
    <m/>
    <d v="2012-03-25T00:00:00"/>
    <n v="6936.32"/>
    <n v="3850.83"/>
    <n v="10787.15"/>
    <n v="3924.6"/>
    <n v="200"/>
    <n v="19.596312174647128"/>
    <n v="3001.66"/>
    <n v="56"/>
    <n v="256"/>
    <n v="46.840063131313137"/>
    <n v="26.246902920387644"/>
    <m/>
    <m/>
    <m/>
    <n v="13"/>
    <x v="5"/>
    <x v="6"/>
    <s v="2012-13"/>
    <n v="0"/>
    <m/>
  </r>
  <r>
    <s v="4-24"/>
    <d v="2012-03-26T00:00:00"/>
    <n v="657.86"/>
    <n v="0"/>
    <n v="0"/>
    <n v="452.86"/>
    <n v="22"/>
    <n v="20.584545454545456"/>
    <n v="205"/>
    <n v="9"/>
    <n v="31"/>
    <n v="22.777777777777779"/>
    <n v="21.221290322580646"/>
    <m/>
    <m/>
    <m/>
    <n v="13"/>
    <x v="5"/>
    <x v="0"/>
    <s v="2012-13"/>
    <n v="0"/>
    <m/>
  </r>
  <r>
    <s v="4-24"/>
    <d v="2012-03-27T00:00:00"/>
    <n v="765.75"/>
    <n v="0"/>
    <n v="0"/>
    <n v="496.67"/>
    <n v="26"/>
    <n v="19.102692307692308"/>
    <n v="269.08"/>
    <n v="13"/>
    <n v="39"/>
    <n v="20.698461538461537"/>
    <n v="19.634615384615383"/>
    <m/>
    <m/>
    <m/>
    <n v="13"/>
    <x v="5"/>
    <x v="1"/>
    <s v="2012-13"/>
    <n v="0"/>
    <m/>
  </r>
  <r>
    <s v="4-24"/>
    <d v="2012-03-28T00:00:00"/>
    <n v="1345.67"/>
    <n v="0"/>
    <n v="0"/>
    <n v="745.63"/>
    <n v="32"/>
    <n v="23.3009375"/>
    <n v="600.04"/>
    <n v="15"/>
    <n v="47"/>
    <n v="40.002666666666663"/>
    <n v="28.631276595744684"/>
    <m/>
    <m/>
    <m/>
    <n v="13"/>
    <x v="5"/>
    <x v="2"/>
    <s v="2012-13"/>
    <n v="0"/>
    <m/>
  </r>
  <r>
    <s v="4-24"/>
    <d v="2012-03-29T00:00:00"/>
    <n v="1579.86"/>
    <n v="0"/>
    <n v="0"/>
    <n v="887.96"/>
    <n v="36"/>
    <n v="24.665555555555557"/>
    <n v="691.9"/>
    <n v="14"/>
    <n v="50"/>
    <n v="49.421428571428571"/>
    <n v="31.597200000000001"/>
    <m/>
    <m/>
    <m/>
    <n v="13"/>
    <x v="5"/>
    <x v="3"/>
    <s v="2012-13"/>
    <n v="0"/>
    <m/>
  </r>
  <r>
    <s v="4-24"/>
    <d v="2012-03-30T00:00:00"/>
    <n v="1987.65"/>
    <n v="0"/>
    <n v="0"/>
    <n v="1276.56"/>
    <n v="32"/>
    <n v="39.892499999999998"/>
    <n v="711.09"/>
    <n v="12"/>
    <n v="44"/>
    <n v="59.2575"/>
    <n v="45.173863636363642"/>
    <m/>
    <m/>
    <m/>
    <n v="13"/>
    <x v="5"/>
    <x v="4"/>
    <s v="2012-13"/>
    <n v="0"/>
    <m/>
  </r>
  <r>
    <s v="4-24"/>
    <d v="2012-03-31T00:00:00"/>
    <n v="1089.73"/>
    <n v="0"/>
    <n v="0"/>
    <n v="765.46"/>
    <n v="21"/>
    <n v="36.450476190476195"/>
    <n v="324.24"/>
    <n v="12"/>
    <n v="33"/>
    <n v="27.02"/>
    <n v="33.021212121212123"/>
    <m/>
    <m/>
    <m/>
    <n v="13"/>
    <x v="5"/>
    <x v="5"/>
    <s v="2012-13"/>
    <n v="0"/>
    <m/>
  </r>
  <r>
    <m/>
    <d v="2012-04-01T00:00:00"/>
    <n v="7426.52"/>
    <n v="3668.06"/>
    <n v="11094.58"/>
    <n v="4625.1399999999994"/>
    <n v="169"/>
    <n v="27.332784501378253"/>
    <n v="2801.3500000000004"/>
    <n v="75"/>
    <n v="244"/>
    <n v="36.529639092389097"/>
    <n v="29.879909676752746"/>
    <m/>
    <m/>
    <m/>
    <n v="14"/>
    <x v="5"/>
    <x v="6"/>
    <s v="2012-14"/>
    <n v="0"/>
    <m/>
  </r>
  <r>
    <s v="4-25"/>
    <d v="2012-04-02T00:00:00"/>
    <n v="869.39"/>
    <n v="0"/>
    <n v="0"/>
    <n v="0"/>
    <n v="30"/>
    <n v="0"/>
    <n v="0"/>
    <n v="12"/>
    <n v="42"/>
    <n v="0"/>
    <n v="0"/>
    <m/>
    <m/>
    <m/>
    <n v="14"/>
    <x v="5"/>
    <x v="0"/>
    <s v="2012-14"/>
    <n v="0"/>
    <m/>
  </r>
  <r>
    <s v="4-25"/>
    <d v="2012-04-03T00:00:00"/>
    <n v="1410.8"/>
    <n v="0"/>
    <n v="0"/>
    <n v="755.45"/>
    <n v="34"/>
    <n v="22.219117647058823"/>
    <n v="655.35"/>
    <n v="12"/>
    <n v="46"/>
    <n v="54.612500000000004"/>
    <n v="30.669565217391309"/>
    <m/>
    <m/>
    <m/>
    <n v="14"/>
    <x v="5"/>
    <x v="1"/>
    <s v="2012-14"/>
    <n v="0"/>
    <m/>
  </r>
  <r>
    <s v="4-25"/>
    <d v="2012-04-04T00:00:00"/>
    <n v="1712.54"/>
    <n v="0"/>
    <n v="0"/>
    <n v="1102.55"/>
    <n v="38"/>
    <n v="29.014473684210525"/>
    <n v="609.99"/>
    <n v="13"/>
    <n v="51"/>
    <n v="46.92230769230769"/>
    <n v="33.579215686274509"/>
    <m/>
    <m/>
    <m/>
    <n v="14"/>
    <x v="5"/>
    <x v="2"/>
    <s v="2012-14"/>
    <n v="0"/>
    <m/>
  </r>
  <r>
    <s v="4-25"/>
    <d v="2012-04-05T00:00:00"/>
    <n v="4109.9799999999996"/>
    <n v="0"/>
    <n v="0"/>
    <n v="2560.65"/>
    <n v="66"/>
    <n v="38.797727272727272"/>
    <n v="1549.33"/>
    <n v="30"/>
    <n v="96"/>
    <n v="51.644333333333329"/>
    <n v="42.81229166666666"/>
    <m/>
    <m/>
    <m/>
    <n v="14"/>
    <x v="5"/>
    <x v="3"/>
    <s v="2012-14"/>
    <n v="0"/>
    <m/>
  </r>
  <r>
    <s v="4-25"/>
    <d v="2012-04-06T00:00:00"/>
    <n v="0"/>
    <n v="0"/>
    <n v="0"/>
    <n v="0"/>
    <n v="168"/>
    <n v="0"/>
    <n v="0"/>
    <n v="67"/>
    <n v="235"/>
    <n v="0"/>
    <n v="0"/>
    <s v="GOOD FRIDAY"/>
    <m/>
    <m/>
    <n v="14"/>
    <x v="5"/>
    <x v="4"/>
    <s v="2012-14"/>
    <n v="0"/>
    <m/>
  </r>
  <r>
    <s v="4-25"/>
    <d v="2012-04-07T00:00:00"/>
    <n v="0"/>
    <n v="0"/>
    <n v="0"/>
    <n v="0"/>
    <n v="0"/>
    <n v="0"/>
    <n v="0"/>
    <n v="0"/>
    <n v="0"/>
    <n v="0"/>
    <n v="0"/>
    <s v="CLOSED"/>
    <m/>
    <m/>
    <n v="14"/>
    <x v="5"/>
    <x v="5"/>
    <s v="2012-14"/>
    <n v="0"/>
    <m/>
  </r>
  <r>
    <m/>
    <d v="2012-04-08T00:00:00"/>
    <n v="8102.7099999999991"/>
    <n v="3535.71"/>
    <n v="11638.419999999998"/>
    <m/>
    <n v="336"/>
    <n v="15.00521976733277"/>
    <n v="2814.67"/>
    <n v="134"/>
    <n v="470"/>
    <n v="25.52985683760684"/>
    <n v="17.843512095055413"/>
    <m/>
    <m/>
    <m/>
    <n v="15"/>
    <x v="5"/>
    <x v="6"/>
    <s v="2012-15"/>
    <n v="0"/>
    <m/>
  </r>
  <r>
    <s v="4-26"/>
    <d v="2012-04-09T00:00:00"/>
    <n v="0"/>
    <n v="0"/>
    <n v="0"/>
    <n v="0"/>
    <n v="0"/>
    <n v="0"/>
    <n v="0"/>
    <n v="0"/>
    <n v="0"/>
    <n v="0"/>
    <n v="0"/>
    <s v="EASTER MONDAY"/>
    <m/>
    <m/>
    <n v="15"/>
    <x v="5"/>
    <x v="0"/>
    <s v="2012-15"/>
    <n v="0"/>
    <m/>
  </r>
  <r>
    <s v="4-26"/>
    <d v="2012-04-10T00:00:00"/>
    <n v="924.64"/>
    <n v="0"/>
    <n v="0"/>
    <n v="455.4"/>
    <n v="32"/>
    <n v="14.231249999999999"/>
    <n v="469.24"/>
    <n v="13"/>
    <n v="45"/>
    <n v="36.095384615384617"/>
    <n v="20.547555555555554"/>
    <m/>
    <m/>
    <m/>
    <n v="15"/>
    <x v="5"/>
    <x v="1"/>
    <s v="2012-15"/>
    <n v="0"/>
    <m/>
  </r>
  <r>
    <s v="4-26"/>
    <d v="2012-04-11T00:00:00"/>
    <n v="959.18"/>
    <n v="0"/>
    <n v="0"/>
    <n v="745.95"/>
    <n v="40"/>
    <n v="18.64875"/>
    <n v="213.23"/>
    <n v="5"/>
    <n v="45"/>
    <n v="42.646000000000001"/>
    <n v="21.315111111111111"/>
    <m/>
    <m/>
    <m/>
    <n v="15"/>
    <x v="5"/>
    <x v="2"/>
    <s v="2012-15"/>
    <n v="0"/>
    <m/>
  </r>
  <r>
    <s v="4-26"/>
    <d v="2012-04-12T00:00:00"/>
    <n v="1193.3599999999999"/>
    <n v="0"/>
    <n v="0"/>
    <n v="778.85"/>
    <n v="36"/>
    <n v="21.634722222222223"/>
    <n v="414.51"/>
    <n v="12"/>
    <n v="48"/>
    <n v="34.542499999999997"/>
    <n v="24.861666666666668"/>
    <m/>
    <m/>
    <m/>
    <n v="15"/>
    <x v="5"/>
    <x v="3"/>
    <s v="2012-15"/>
    <n v="0"/>
    <m/>
  </r>
  <r>
    <s v="4-26"/>
    <d v="2012-04-13T00:00:00"/>
    <n v="1765.83"/>
    <n v="0"/>
    <n v="0"/>
    <n v="844.35"/>
    <n v="47"/>
    <n v="17.964893617021279"/>
    <n v="921.48"/>
    <n v="13"/>
    <n v="60"/>
    <n v="70.883076923076928"/>
    <n v="29.430499999999999"/>
    <m/>
    <m/>
    <m/>
    <n v="15"/>
    <x v="5"/>
    <x v="4"/>
    <s v="2012-15"/>
    <n v="0"/>
    <m/>
  </r>
  <r>
    <s v="4-26"/>
    <d v="2012-04-14T00:00:00"/>
    <n v="911.71"/>
    <n v="0"/>
    <n v="0"/>
    <n v="516.65"/>
    <n v="26"/>
    <n v="19.871153846153845"/>
    <n v="395.06"/>
    <n v="12"/>
    <n v="38"/>
    <n v="32.921666666666667"/>
    <n v="23.992368421052632"/>
    <m/>
    <m/>
    <m/>
    <n v="15"/>
    <x v="5"/>
    <x v="5"/>
    <s v="2012-15"/>
    <n v="0"/>
    <m/>
  </r>
  <r>
    <m/>
    <d v="2012-04-15T00:00:00"/>
    <n v="5754.72"/>
    <n v="1611.44"/>
    <n v="7366.16"/>
    <m/>
    <n v="181"/>
    <n v="15.391794947566224"/>
    <n v="2413.52"/>
    <n v="55"/>
    <n v="236"/>
    <n v="36.181438034188034"/>
    <n v="20.024533625730992"/>
    <m/>
    <m/>
    <m/>
    <n v="16"/>
    <x v="5"/>
    <x v="6"/>
    <s v="2012-16"/>
    <n v="0"/>
    <m/>
  </r>
  <r>
    <s v="4-27"/>
    <d v="2012-04-16T00:00:00"/>
    <n v="866.65"/>
    <n v="0"/>
    <n v="0"/>
    <n v="483.55"/>
    <n v="32"/>
    <n v="15.1109375"/>
    <n v="383.1"/>
    <n v="9"/>
    <n v="41"/>
    <n v="42.56666666666667"/>
    <n v="21.137804878048783"/>
    <m/>
    <m/>
    <m/>
    <n v="16"/>
    <x v="5"/>
    <x v="0"/>
    <s v="2012-16"/>
    <n v="0"/>
    <m/>
  </r>
  <r>
    <s v="4-27"/>
    <d v="2012-04-17T00:00:00"/>
    <n v="770.54"/>
    <n v="0"/>
    <n v="0"/>
    <n v="552.1"/>
    <n v="38"/>
    <n v="14.528947368421052"/>
    <n v="218.44"/>
    <n v="8"/>
    <n v="46"/>
    <n v="27.305"/>
    <n v="16.750869565217389"/>
    <m/>
    <m/>
    <m/>
    <n v="16"/>
    <x v="5"/>
    <x v="1"/>
    <s v="2012-16"/>
    <n v="0"/>
    <m/>
  </r>
  <r>
    <s v="4-27"/>
    <d v="2012-04-18T00:00:00"/>
    <n v="1557.3"/>
    <n v="0"/>
    <n v="0"/>
    <n v="1025.3"/>
    <n v="45"/>
    <n v="22.784444444444443"/>
    <n v="531.45000000000005"/>
    <n v="17"/>
    <n v="62"/>
    <n v="31.261764705882356"/>
    <n v="25.108870967741936"/>
    <m/>
    <m/>
    <m/>
    <n v="16"/>
    <x v="5"/>
    <x v="2"/>
    <s v="2012-16"/>
    <n v="0"/>
    <m/>
  </r>
  <r>
    <s v="4-27"/>
    <d v="2012-04-19T00:00:00"/>
    <n v="1207.8499999999999"/>
    <n v="0"/>
    <n v="0"/>
    <n v="334.4"/>
    <n v="16"/>
    <n v="20.9"/>
    <n v="873.45"/>
    <n v="16"/>
    <n v="32"/>
    <n v="54.590625000000003"/>
    <n v="37.745312499999997"/>
    <m/>
    <m/>
    <m/>
    <n v="16"/>
    <x v="5"/>
    <x v="3"/>
    <s v="2012-16"/>
    <n v="0"/>
    <m/>
  </r>
  <r>
    <s v="4-27"/>
    <d v="2012-04-20T00:00:00"/>
    <n v="2066.64"/>
    <n v="0"/>
    <n v="0"/>
    <n v="1338.3"/>
    <n v="44"/>
    <n v="30.415909090909089"/>
    <n v="728.34"/>
    <n v="14"/>
    <n v="58"/>
    <n v="52.024285714285718"/>
    <n v="35.63172413793103"/>
    <m/>
    <m/>
    <m/>
    <n v="16"/>
    <x v="5"/>
    <x v="4"/>
    <s v="2012-16"/>
    <n v="0"/>
    <m/>
  </r>
  <r>
    <s v="4-27"/>
    <d v="2012-04-21T00:00:00"/>
    <n v="1209.23"/>
    <n v="0"/>
    <n v="0"/>
    <n v="585.65"/>
    <n v="23"/>
    <n v="25.463043478260868"/>
    <n v="623.58000000000004"/>
    <n v="14"/>
    <n v="37"/>
    <n v="44.541428571428575"/>
    <n v="32.681891891891894"/>
    <m/>
    <m/>
    <m/>
    <n v="16"/>
    <x v="5"/>
    <x v="5"/>
    <s v="2012-16"/>
    <n v="0"/>
    <m/>
  </r>
  <r>
    <m/>
    <d v="2012-04-22T00:00:00"/>
    <n v="7678.2099999999991"/>
    <n v="3421.75"/>
    <n v="11099.96"/>
    <m/>
    <n v="198"/>
    <n v="21.533880313672572"/>
    <n v="3358.36"/>
    <n v="78"/>
    <n v="276"/>
    <n v="42.048295109710558"/>
    <n v="28.176078990138507"/>
    <m/>
    <m/>
    <m/>
    <n v="17"/>
    <x v="5"/>
    <x v="6"/>
    <s v="2012-17"/>
    <n v="0"/>
    <m/>
  </r>
  <r>
    <s v="4-28"/>
    <d v="2012-04-23T00:00:00"/>
    <n v="606.48"/>
    <n v="0"/>
    <n v="0"/>
    <n v="244.7"/>
    <n v="21"/>
    <n v="11.652380952380952"/>
    <n v="361.78"/>
    <n v="7"/>
    <n v="28"/>
    <n v="51.682857142857138"/>
    <n v="21.66"/>
    <m/>
    <m/>
    <m/>
    <n v="17"/>
    <x v="5"/>
    <x v="0"/>
    <s v="2012-17"/>
    <n v="0"/>
    <m/>
  </r>
  <r>
    <s v="4-28"/>
    <d v="2012-04-24T00:00:00"/>
    <n v="1488.35"/>
    <n v="0"/>
    <n v="0"/>
    <n v="865.7"/>
    <n v="43"/>
    <n v="20.132558139534886"/>
    <n v="622.65"/>
    <n v="17"/>
    <n v="60"/>
    <n v="36.626470588235293"/>
    <n v="24.805833333333332"/>
    <m/>
    <m/>
    <m/>
    <n v="17"/>
    <x v="5"/>
    <x v="1"/>
    <s v="2012-17"/>
    <n v="0"/>
    <m/>
  </r>
  <r>
    <s v="4-28"/>
    <d v="2012-04-25T00:00:00"/>
    <n v="0"/>
    <n v="0"/>
    <n v="0"/>
    <n v="0"/>
    <n v="0"/>
    <n v="0"/>
    <n v="0"/>
    <n v="0"/>
    <n v="0"/>
    <n v="0"/>
    <n v="0"/>
    <s v="ANZAC DAY"/>
    <m/>
    <m/>
    <n v="17"/>
    <x v="5"/>
    <x v="2"/>
    <s v="2012-17"/>
    <n v="0"/>
    <m/>
  </r>
  <r>
    <s v="4-28"/>
    <d v="2012-04-26T00:00:00"/>
    <n v="1103.73"/>
    <n v="0"/>
    <n v="0"/>
    <n v="703.65"/>
    <n v="37"/>
    <n v="19.017567567567568"/>
    <n v="400.08"/>
    <n v="9"/>
    <n v="46"/>
    <n v="44.453333333333333"/>
    <n v="23.994130434782608"/>
    <m/>
    <m/>
    <m/>
    <n v="17"/>
    <x v="5"/>
    <x v="3"/>
    <s v="2012-17"/>
    <n v="0"/>
    <m/>
  </r>
  <r>
    <s v="4-28"/>
    <d v="2012-04-27T00:00:00"/>
    <n v="1867.9"/>
    <n v="0"/>
    <n v="0"/>
    <n v="771"/>
    <n v="37"/>
    <n v="20.837837837837839"/>
    <n v="1096.9000000000001"/>
    <n v="19"/>
    <n v="56"/>
    <n v="57.731578947368426"/>
    <n v="33.355357142857144"/>
    <m/>
    <m/>
    <m/>
    <n v="17"/>
    <x v="5"/>
    <x v="4"/>
    <s v="2012-17"/>
    <n v="0"/>
    <m/>
  </r>
  <r>
    <s v="4-28"/>
    <d v="2012-04-28T00:00:00"/>
    <n v="1061.2"/>
    <n v="0"/>
    <n v="0"/>
    <n v="477.2"/>
    <n v="22"/>
    <n v="21.690909090909091"/>
    <n v="584"/>
    <n v="13"/>
    <n v="35"/>
    <n v="44.92307692307692"/>
    <n v="30.32"/>
    <m/>
    <m/>
    <m/>
    <n v="17"/>
    <x v="5"/>
    <x v="5"/>
    <s v="2012-17"/>
    <n v="0"/>
    <m/>
  </r>
  <r>
    <m/>
    <d v="2012-04-29T00:00:00"/>
    <n v="6127.66"/>
    <n v="4318.33"/>
    <n v="10445.99"/>
    <m/>
    <n v="160"/>
    <n v="15.555208931371723"/>
    <n v="3065.41"/>
    <n v="65"/>
    <n v="225"/>
    <n v="39.236219489145185"/>
    <n v="22.355886818495517"/>
    <m/>
    <m/>
    <m/>
    <n v="18"/>
    <x v="5"/>
    <x v="6"/>
    <s v="2012-18"/>
    <n v="0"/>
    <m/>
  </r>
  <r>
    <s v="4-29"/>
    <d v="2012-04-30T00:00:00"/>
    <n v="1096.43"/>
    <n v="0"/>
    <n v="0"/>
    <n v="574.54999999999995"/>
    <n v="31"/>
    <n v="18.533870967741933"/>
    <n v="521.88"/>
    <n v="16"/>
    <n v="47"/>
    <n v="32.6175"/>
    <n v="23.328297872340421"/>
    <m/>
    <m/>
    <m/>
    <n v="18"/>
    <x v="5"/>
    <x v="0"/>
    <s v="2012-18"/>
    <n v="0"/>
    <m/>
  </r>
  <r>
    <s v="4-29"/>
    <d v="2012-05-01T00:00:00"/>
    <n v="1017.03"/>
    <n v="0"/>
    <n v="0"/>
    <n v="524.5"/>
    <n v="30"/>
    <n v="17.483333333333334"/>
    <n v="492.53"/>
    <n v="10"/>
    <n v="40"/>
    <n v="49.253"/>
    <n v="25.425750000000001"/>
    <m/>
    <m/>
    <m/>
    <n v="18"/>
    <x v="5"/>
    <x v="1"/>
    <s v="2012-18"/>
    <n v="0"/>
    <m/>
  </r>
  <r>
    <s v="4-29"/>
    <d v="2012-05-02T00:00:00"/>
    <n v="1254.3"/>
    <n v="0"/>
    <n v="0"/>
    <n v="559.95000000000005"/>
    <n v="38"/>
    <n v="14.735526315789475"/>
    <n v="703.35"/>
    <n v="10"/>
    <n v="48"/>
    <n v="70.335000000000008"/>
    <n v="26.318750000000005"/>
    <m/>
    <m/>
    <m/>
    <n v="18"/>
    <x v="5"/>
    <x v="2"/>
    <s v="2012-18"/>
    <n v="0"/>
    <m/>
  </r>
  <r>
    <s v="4-29"/>
    <d v="2012-05-03T00:00:00"/>
    <n v="1511.46"/>
    <n v="0"/>
    <n v="0"/>
    <n v="850.8"/>
    <n v="32"/>
    <n v="26.587499999999999"/>
    <n v="660.66"/>
    <n v="13"/>
    <n v="45"/>
    <n v="50.82"/>
    <n v="33.588000000000001"/>
    <m/>
    <m/>
    <m/>
    <n v="18"/>
    <x v="5"/>
    <x v="3"/>
    <s v="2012-18"/>
    <n v="0"/>
    <m/>
  </r>
  <r>
    <s v="4-29"/>
    <d v="2012-05-04T00:00:00"/>
    <n v="1319.31"/>
    <n v="0"/>
    <n v="0"/>
    <n v="821"/>
    <n v="47"/>
    <n v="17.468085106382979"/>
    <n v="498.31"/>
    <n v="15"/>
    <n v="62"/>
    <n v="33.220666666666666"/>
    <n v="21.279193548387095"/>
    <m/>
    <m/>
    <m/>
    <n v="18"/>
    <x v="5"/>
    <x v="4"/>
    <s v="2012-18"/>
    <n v="0"/>
    <m/>
  </r>
  <r>
    <s v="4-29"/>
    <d v="2012-05-05T00:00:00"/>
    <n v="1484.68"/>
    <n v="0"/>
    <n v="0"/>
    <n v="1277.5999999999999"/>
    <n v="29"/>
    <n v="44.055172413793102"/>
    <n v="207.08"/>
    <n v="4"/>
    <n v="33"/>
    <n v="51.77"/>
    <n v="44.990303030303025"/>
    <m/>
    <m/>
    <m/>
    <n v="18"/>
    <x v="5"/>
    <x v="5"/>
    <s v="2012-18"/>
    <n v="0"/>
    <m/>
  </r>
  <r>
    <m/>
    <d v="2012-05-06T00:00:00"/>
    <n v="7683.2100000000009"/>
    <n v="4502.38"/>
    <n v="12185.59"/>
    <m/>
    <n v="207"/>
    <n v="23.143914689506801"/>
    <n v="3083.81"/>
    <n v="68"/>
    <n v="275"/>
    <n v="48.002694444444444"/>
    <n v="29.155049075171757"/>
    <m/>
    <m/>
    <m/>
    <n v="19"/>
    <x v="5"/>
    <x v="6"/>
    <s v="2012-19"/>
    <n v="0"/>
    <m/>
  </r>
  <r>
    <s v="4-30"/>
    <d v="2012-05-07T00:00:00"/>
    <n v="0"/>
    <n v="0"/>
    <n v="0"/>
    <n v="0"/>
    <n v="0"/>
    <n v="0"/>
    <n v="0"/>
    <n v="0"/>
    <n v="0"/>
    <n v="0"/>
    <n v="0"/>
    <s v="LABOUR DAY"/>
    <m/>
    <m/>
    <n v="19"/>
    <x v="5"/>
    <x v="0"/>
    <s v="2012-19"/>
    <n v="0"/>
    <m/>
  </r>
  <r>
    <s v="4-30"/>
    <d v="2012-05-08T00:00:00"/>
    <n v="941.65"/>
    <n v="0"/>
    <n v="0"/>
    <n v="437.8"/>
    <n v="34"/>
    <n v="12.876470588235295"/>
    <n v="503.85"/>
    <n v="14"/>
    <n v="48"/>
    <n v="35.989285714285714"/>
    <n v="19.617708333333336"/>
    <m/>
    <m/>
    <m/>
    <n v="19"/>
    <x v="5"/>
    <x v="1"/>
    <s v="2012-19"/>
    <n v="0"/>
    <m/>
  </r>
  <r>
    <s v="4-30"/>
    <d v="2012-05-09T00:00:00"/>
    <n v="1338.72"/>
    <n v="0"/>
    <n v="0"/>
    <n v="691"/>
    <n v="39"/>
    <n v="17.717948717948719"/>
    <n v="647.72"/>
    <n v="15"/>
    <n v="54"/>
    <n v="43.181333333333335"/>
    <n v="24.79111111111111"/>
    <m/>
    <m/>
    <m/>
    <n v="19"/>
    <x v="5"/>
    <x v="2"/>
    <s v="2012-19"/>
    <n v="0"/>
    <m/>
  </r>
  <r>
    <s v="4-30"/>
    <d v="2012-05-10T00:00:00"/>
    <n v="1473.99"/>
    <n v="0"/>
    <n v="0"/>
    <n v="752.1"/>
    <n v="36"/>
    <n v="20.891666666666666"/>
    <n v="721.89"/>
    <n v="19"/>
    <n v="55"/>
    <n v="37.99421052631579"/>
    <n v="26.799818181818182"/>
    <m/>
    <m/>
    <m/>
    <n v="19"/>
    <x v="5"/>
    <x v="3"/>
    <s v="2012-19"/>
    <n v="0"/>
    <m/>
  </r>
  <r>
    <s v="4-30"/>
    <d v="2012-05-11T00:00:00"/>
    <n v="1767.81"/>
    <n v="0"/>
    <n v="0"/>
    <n v="1030.05"/>
    <n v="42"/>
    <n v="24.524999999999999"/>
    <n v="737.76"/>
    <n v="11"/>
    <n v="53"/>
    <n v="67.069090909090903"/>
    <n v="33.354905660377355"/>
    <m/>
    <m/>
    <m/>
    <n v="19"/>
    <x v="5"/>
    <x v="4"/>
    <s v="2012-19"/>
    <n v="0"/>
    <m/>
  </r>
  <r>
    <s v="4-30"/>
    <d v="2012-05-12T00:00:00"/>
    <n v="1024.9100000000001"/>
    <n v="0"/>
    <n v="0"/>
    <n v="464.1"/>
    <n v="22"/>
    <n v="21.095454545454547"/>
    <n v="560.80999999999995"/>
    <n v="10"/>
    <n v="32"/>
    <n v="56.080999999999996"/>
    <n v="32.028437499999995"/>
    <m/>
    <m/>
    <m/>
    <n v="19"/>
    <x v="5"/>
    <x v="5"/>
    <s v="2012-19"/>
    <n v="0"/>
    <m/>
  </r>
  <r>
    <m/>
    <d v="2012-05-13T00:00:00"/>
    <n v="6547.08"/>
    <n v="2797.84"/>
    <n v="9344.92"/>
    <m/>
    <n v="173"/>
    <n v="16.184423419717536"/>
    <n v="3172.03"/>
    <n v="69"/>
    <n v="242"/>
    <n v="40.052486747170953"/>
    <n v="22.765330131106662"/>
    <m/>
    <m/>
    <m/>
    <n v="20"/>
    <x v="5"/>
    <x v="6"/>
    <s v="2012-20"/>
    <n v="0"/>
    <m/>
  </r>
  <r>
    <s v="4-31"/>
    <d v="2012-05-14T00:00:00"/>
    <n v="1300.6199999999999"/>
    <n v="0"/>
    <n v="0"/>
    <n v="518.45000000000005"/>
    <n v="40"/>
    <n v="12.961250000000001"/>
    <n v="782.17"/>
    <n v="11"/>
    <n v="51"/>
    <n v="71.106363636363639"/>
    <n v="25.502352941176468"/>
    <m/>
    <m/>
    <m/>
    <n v="20"/>
    <x v="5"/>
    <x v="0"/>
    <s v="2012-20"/>
    <n v="0"/>
    <m/>
  </r>
  <r>
    <s v="4-31"/>
    <d v="2012-05-15T00:00:00"/>
    <n v="1026.3499999999999"/>
    <n v="0"/>
    <n v="0"/>
    <n v="585.95000000000005"/>
    <n v="32"/>
    <n v="18.310937500000001"/>
    <n v="440.4"/>
    <n v="9"/>
    <n v="41"/>
    <n v="48.93333333333333"/>
    <n v="25.032926829268291"/>
    <m/>
    <m/>
    <m/>
    <n v="20"/>
    <x v="5"/>
    <x v="1"/>
    <s v="2012-20"/>
    <n v="0"/>
    <m/>
  </r>
  <r>
    <s v="4-31"/>
    <d v="2012-05-16T00:00:00"/>
    <n v="1428.44"/>
    <n v="0"/>
    <n v="0"/>
    <n v="983.25"/>
    <n v="37"/>
    <n v="26.574324324324323"/>
    <n v="445.19"/>
    <n v="10"/>
    <n v="47"/>
    <n v="44.518999999999998"/>
    <n v="30.392340425531916"/>
    <m/>
    <m/>
    <m/>
    <n v="20"/>
    <x v="5"/>
    <x v="2"/>
    <s v="2012-20"/>
    <n v="0"/>
    <m/>
  </r>
  <r>
    <s v="4-31"/>
    <d v="2012-05-17T00:00:00"/>
    <n v="1497.34"/>
    <n v="0"/>
    <n v="0"/>
    <n v="824.6"/>
    <n v="33"/>
    <n v="24.987878787878788"/>
    <n v="670.74"/>
    <n v="17"/>
    <n v="50"/>
    <n v="39.455294117647057"/>
    <n v="29.906800000000004"/>
    <m/>
    <m/>
    <m/>
    <n v="20"/>
    <x v="5"/>
    <x v="3"/>
    <s v="2012-20"/>
    <n v="0"/>
    <m/>
  </r>
  <r>
    <s v="4-31"/>
    <d v="2012-05-18T00:00:00"/>
    <n v="1842.79"/>
    <n v="0"/>
    <n v="0"/>
    <n v="946.5"/>
    <n v="46"/>
    <n v="20.576086956521738"/>
    <n v="896.29"/>
    <n v="16"/>
    <n v="62"/>
    <n v="56.018124999999998"/>
    <n v="29.72241935483871"/>
    <m/>
    <m/>
    <m/>
    <n v="20"/>
    <x v="5"/>
    <x v="4"/>
    <s v="2012-20"/>
    <n v="0"/>
    <m/>
  </r>
  <r>
    <s v="4-31"/>
    <d v="2012-05-19T00:00:00"/>
    <n v="928.07"/>
    <n v="0"/>
    <n v="0"/>
    <n v="376.55"/>
    <n v="18"/>
    <n v="20.919444444444444"/>
    <n v="551.52"/>
    <n v="10"/>
    <n v="28"/>
    <n v="55.152000000000001"/>
    <n v="33.145357142857144"/>
    <m/>
    <m/>
    <m/>
    <n v="20"/>
    <x v="5"/>
    <x v="5"/>
    <s v="2012-20"/>
    <n v="0"/>
    <m/>
  </r>
  <r>
    <m/>
    <d v="2012-05-20T00:00:00"/>
    <n v="8023.61"/>
    <n v="3084.02"/>
    <n v="11107.63"/>
    <m/>
    <n v="206"/>
    <n v="20.721653668861549"/>
    <n v="3786.31"/>
    <n v="73"/>
    <n v="279"/>
    <n v="52.53068601455734"/>
    <n v="28.950366115612088"/>
    <m/>
    <m/>
    <m/>
    <n v="21"/>
    <x v="5"/>
    <x v="6"/>
    <s v="2012-21"/>
    <n v="0"/>
    <m/>
  </r>
  <r>
    <s v="4-32"/>
    <d v="2012-05-21T00:00:00"/>
    <n v="811.93"/>
    <n v="0"/>
    <n v="0"/>
    <n v="644.75"/>
    <n v="41"/>
    <n v="15.725609756097562"/>
    <n v="167.18"/>
    <n v="6"/>
    <n v="47"/>
    <n v="27.863333333333333"/>
    <n v="17.275106382978723"/>
    <m/>
    <m/>
    <m/>
    <n v="21"/>
    <x v="5"/>
    <x v="0"/>
    <s v="2012-21"/>
    <n v="0"/>
    <m/>
  </r>
  <r>
    <s v="4-32"/>
    <d v="2012-05-22T00:00:00"/>
    <n v="984.1"/>
    <n v="0"/>
    <n v="0"/>
    <n v="626.9"/>
    <n v="43"/>
    <n v="14.57906976744186"/>
    <n v="357.2"/>
    <n v="10"/>
    <n v="53"/>
    <n v="35.72"/>
    <n v="18.567924528301884"/>
    <m/>
    <m/>
    <m/>
    <n v="21"/>
    <x v="5"/>
    <x v="1"/>
    <s v="2012-21"/>
    <n v="0"/>
    <m/>
  </r>
  <r>
    <s v="4-32"/>
    <d v="2012-05-23T00:00:00"/>
    <n v="1074.46"/>
    <n v="0"/>
    <n v="0"/>
    <n v="674.05"/>
    <n v="33"/>
    <n v="20.425757575757576"/>
    <n v="400.41"/>
    <n v="8"/>
    <n v="41"/>
    <n v="50.051250000000003"/>
    <n v="26.206341463414635"/>
    <m/>
    <m/>
    <m/>
    <n v="21"/>
    <x v="5"/>
    <x v="2"/>
    <s v="2012-21"/>
    <n v="0"/>
    <m/>
  </r>
  <r>
    <s v="4-32"/>
    <d v="2012-05-24T00:00:00"/>
    <n v="1081.3399999999999"/>
    <n v="0"/>
    <n v="0"/>
    <n v="844.45"/>
    <n v="33"/>
    <n v="25.58939393939394"/>
    <n v="236.89"/>
    <n v="0"/>
    <n v="33"/>
    <n v="0"/>
    <n v="32.767878787878793"/>
    <m/>
    <m/>
    <m/>
    <n v="21"/>
    <x v="5"/>
    <x v="3"/>
    <s v="2012-21"/>
    <n v="0"/>
    <m/>
  </r>
  <r>
    <s v="4-32"/>
    <d v="2012-05-25T00:00:00"/>
    <n v="1563.75"/>
    <n v="0"/>
    <n v="0"/>
    <n v="894.65"/>
    <n v="49"/>
    <n v="18.258163265306123"/>
    <n v="669.1"/>
    <n v="12"/>
    <n v="61"/>
    <n v="55.758333333333333"/>
    <n v="25.635245901639344"/>
    <m/>
    <m/>
    <m/>
    <n v="21"/>
    <x v="5"/>
    <x v="4"/>
    <s v="2012-21"/>
    <n v="0"/>
    <m/>
  </r>
  <r>
    <s v="4-32"/>
    <d v="2012-05-26T00:00:00"/>
    <n v="889.37"/>
    <n v="0"/>
    <n v="0"/>
    <n v="369.4"/>
    <n v="25"/>
    <n v="14.776"/>
    <n v="519.97"/>
    <n v="16"/>
    <n v="41"/>
    <n v="32.498125000000002"/>
    <n v="21.691951219512195"/>
    <m/>
    <m/>
    <m/>
    <n v="21"/>
    <x v="5"/>
    <x v="5"/>
    <s v="2012-21"/>
    <n v="0"/>
    <m/>
  </r>
  <r>
    <m/>
    <d v="2012-05-27T00:00:00"/>
    <n v="6404.95"/>
    <n v="3117.59"/>
    <n v="9522.5400000000009"/>
    <m/>
    <n v="224"/>
    <n v="18.225665717332841"/>
    <n v="2350.75"/>
    <n v="52"/>
    <n v="276"/>
    <n v="33.648506944444442"/>
    <n v="23.690741380620924"/>
    <m/>
    <m/>
    <m/>
    <n v="22"/>
    <x v="5"/>
    <x v="6"/>
    <s v="2012-22"/>
    <n v="0"/>
    <m/>
  </r>
  <r>
    <s v="4-33"/>
    <d v="2012-05-28T00:00:00"/>
    <n v="840.82"/>
    <n v="0"/>
    <n v="0"/>
    <n v="342.95"/>
    <n v="26"/>
    <n v="13.190384615384614"/>
    <n v="497.87"/>
    <n v="10"/>
    <n v="36"/>
    <n v="49.786999999999999"/>
    <n v="23.356111111111108"/>
    <m/>
    <m/>
    <m/>
    <n v="22"/>
    <x v="5"/>
    <x v="0"/>
    <s v="2012-22"/>
    <n v="0"/>
    <m/>
  </r>
  <r>
    <s v="4-33"/>
    <d v="2012-05-29T00:00:00"/>
    <n v="1126.49"/>
    <n v="0"/>
    <n v="0"/>
    <n v="678.8"/>
    <n v="32"/>
    <n v="21.212499999999999"/>
    <n v="447.69"/>
    <n v="10"/>
    <n v="42"/>
    <n v="44.768999999999998"/>
    <n v="26.821190476190477"/>
    <m/>
    <m/>
    <m/>
    <n v="22"/>
    <x v="5"/>
    <x v="1"/>
    <s v="2012-22"/>
    <n v="0"/>
    <m/>
  </r>
  <r>
    <s v="4-33"/>
    <d v="2012-05-30T00:00:00"/>
    <n v="924.65"/>
    <n v="0"/>
    <n v="0"/>
    <n v="731.1"/>
    <n v="37"/>
    <n v="19.75945945945946"/>
    <n v="193.55"/>
    <n v="7"/>
    <n v="44"/>
    <n v="27.650000000000002"/>
    <n v="21.014772727272728"/>
    <m/>
    <m/>
    <m/>
    <n v="22"/>
    <x v="5"/>
    <x v="2"/>
    <s v="2012-22"/>
    <n v="0"/>
    <m/>
  </r>
  <r>
    <s v="4-33"/>
    <d v="2012-05-31T00:00:00"/>
    <n v="1216.83"/>
    <n v="0"/>
    <n v="0"/>
    <n v="908.3"/>
    <n v="29"/>
    <n v="31.320689655172412"/>
    <n v="308.52999999999997"/>
    <n v="6"/>
    <n v="35"/>
    <n v="51.42166666666666"/>
    <n v="34.766571428571424"/>
    <m/>
    <m/>
    <m/>
    <n v="22"/>
    <x v="5"/>
    <x v="3"/>
    <s v="2012-22"/>
    <n v="0"/>
    <m/>
  </r>
  <r>
    <s v="4-33"/>
    <d v="2012-06-01T00:00:00"/>
    <n v="2232.2399999999998"/>
    <n v="0"/>
    <n v="0"/>
    <n v="1010.5"/>
    <n v="41"/>
    <n v="24.646341463414632"/>
    <n v="1221.74"/>
    <n v="15"/>
    <n v="56"/>
    <n v="81.449333333333328"/>
    <n v="39.861428571428569"/>
    <m/>
    <m/>
    <m/>
    <n v="22"/>
    <x v="5"/>
    <x v="4"/>
    <s v="2012-22"/>
    <n v="0"/>
    <m/>
  </r>
  <r>
    <s v="4-33"/>
    <d v="2012-06-02T00:00:00"/>
    <n v="1100.4000000000001"/>
    <n v="0"/>
    <n v="0"/>
    <n v="397.1"/>
    <n v="18"/>
    <n v="22.061111111111114"/>
    <n v="703.3"/>
    <n v="16"/>
    <n v="34"/>
    <n v="43.956249999999997"/>
    <n v="32.364705882352943"/>
    <m/>
    <m/>
    <m/>
    <n v="22"/>
    <x v="5"/>
    <x v="5"/>
    <s v="2012-22"/>
    <n v="0"/>
    <m/>
  </r>
  <r>
    <m/>
    <d v="2012-06-03T00:00:00"/>
    <n v="7441.43"/>
    <n v="3843.46"/>
    <n v="11284.89"/>
    <m/>
    <n v="183"/>
    <n v="22.031747717423702"/>
    <n v="3372.6800000000003"/>
    <n v="64"/>
    <n v="247"/>
    <n v="49.838875000000002"/>
    <n v="29.69746336615454"/>
    <m/>
    <m/>
    <m/>
    <n v="23"/>
    <x v="5"/>
    <x v="6"/>
    <s v="2012-23"/>
    <n v="0"/>
    <m/>
  </r>
  <r>
    <s v="4-34"/>
    <d v="2012-06-04T00:00:00"/>
    <n v="720.62"/>
    <n v="0"/>
    <n v="0"/>
    <n v="509.8"/>
    <n v="27"/>
    <n v="18.881481481481483"/>
    <n v="210.82"/>
    <n v="8"/>
    <n v="35"/>
    <n v="26.352499999999999"/>
    <n v="20.589142857142857"/>
    <m/>
    <m/>
    <m/>
    <n v="23"/>
    <x v="5"/>
    <x v="0"/>
    <s v="2012-23"/>
    <n v="0"/>
    <m/>
  </r>
  <r>
    <s v="4-34"/>
    <d v="2012-06-05T00:00:00"/>
    <n v="581.27"/>
    <n v="0"/>
    <n v="0"/>
    <n v="421.55"/>
    <n v="33"/>
    <n v="12.774242424242425"/>
    <n v="159.72"/>
    <n v="6"/>
    <n v="39"/>
    <n v="26.62"/>
    <n v="14.904358974358974"/>
    <m/>
    <m/>
    <m/>
    <n v="23"/>
    <x v="5"/>
    <x v="1"/>
    <s v="2012-23"/>
    <n v="0"/>
    <m/>
  </r>
  <r>
    <s v="4-34"/>
    <d v="2012-06-06T00:00:00"/>
    <n v="1434.2"/>
    <n v="0"/>
    <n v="0"/>
    <n v="1030.2"/>
    <n v="40"/>
    <n v="25.755000000000003"/>
    <n v="404"/>
    <n v="12"/>
    <n v="52"/>
    <n v="33.666666666666664"/>
    <n v="27.580769230769231"/>
    <m/>
    <m/>
    <m/>
    <n v="23"/>
    <x v="5"/>
    <x v="2"/>
    <s v="2012-23"/>
    <n v="0"/>
    <m/>
  </r>
  <r>
    <s v="4-34"/>
    <d v="2012-06-07T00:00:00"/>
    <n v="969.68"/>
    <n v="0"/>
    <n v="0"/>
    <n v="847.85"/>
    <n v="43"/>
    <n v="19.717441860465115"/>
    <n v="121.83"/>
    <n v="7"/>
    <n v="50"/>
    <n v="17.404285714285713"/>
    <n v="19.393600000000003"/>
    <m/>
    <m/>
    <m/>
    <n v="23"/>
    <x v="5"/>
    <x v="3"/>
    <s v="2012-23"/>
    <n v="0"/>
    <m/>
  </r>
  <r>
    <s v="4-34"/>
    <d v="2012-06-08T00:00:00"/>
    <n v="1127.4000000000001"/>
    <n v="0"/>
    <n v="0"/>
    <n v="827.45"/>
    <n v="40"/>
    <n v="20.686250000000001"/>
    <n v="299.95"/>
    <n v="6"/>
    <n v="46"/>
    <n v="49.991666666666667"/>
    <n v="24.508695652173916"/>
    <m/>
    <m/>
    <m/>
    <n v="23"/>
    <x v="5"/>
    <x v="4"/>
    <s v="2012-23"/>
    <n v="0"/>
    <m/>
  </r>
  <r>
    <s v="4-34"/>
    <d v="2012-06-09T00:00:00"/>
    <n v="1030.72"/>
    <n v="0"/>
    <n v="0"/>
    <n v="738.7"/>
    <n v="31"/>
    <n v="23.829032258064519"/>
    <n v="292.02"/>
    <n v="6"/>
    <n v="37"/>
    <n v="48.669999999999995"/>
    <n v="27.857297297297297"/>
    <m/>
    <m/>
    <m/>
    <n v="23"/>
    <x v="5"/>
    <x v="5"/>
    <s v="2012-23"/>
    <n v="0"/>
    <m/>
  </r>
  <r>
    <m/>
    <d v="2012-06-10T00:00:00"/>
    <n v="5863.89"/>
    <n v="2693.48"/>
    <n v="8557.3700000000008"/>
    <m/>
    <n v="214"/>
    <n v="20.273908004042259"/>
    <n v="1488.34"/>
    <n v="45"/>
    <n v="259"/>
    <n v="33.784186507936504"/>
    <n v="22.472310668623717"/>
    <m/>
    <m/>
    <m/>
    <n v="24"/>
    <x v="5"/>
    <x v="6"/>
    <s v="2012-24"/>
    <n v="0"/>
    <m/>
  </r>
  <r>
    <s v="4-35"/>
    <d v="2012-06-11T00:00:00"/>
    <n v="0"/>
    <n v="0"/>
    <n v="0"/>
    <n v="0"/>
    <n v="0"/>
    <n v="0"/>
    <n v="0"/>
    <n v="0"/>
    <n v="0"/>
    <n v="0"/>
    <n v="0"/>
    <s v="QUEENS BIRTHDAY"/>
    <m/>
    <m/>
    <n v="24"/>
    <x v="5"/>
    <x v="0"/>
    <s v="2012-24"/>
    <n v="0"/>
    <m/>
  </r>
  <r>
    <s v="4-35"/>
    <d v="2012-06-12T00:00:00"/>
    <n v="821.18"/>
    <n v="0"/>
    <n v="0"/>
    <n v="447"/>
    <n v="36"/>
    <n v="12.416666666666666"/>
    <n v="374.18"/>
    <n v="13"/>
    <n v="49"/>
    <n v="28.783076923076923"/>
    <n v="16.758775510204082"/>
    <m/>
    <m/>
    <m/>
    <n v="24"/>
    <x v="5"/>
    <x v="1"/>
    <s v="2012-24"/>
    <n v="0"/>
    <m/>
  </r>
  <r>
    <s v="4-35"/>
    <d v="2012-06-13T00:00:00"/>
    <n v="636.92999999999995"/>
    <n v="0"/>
    <n v="0"/>
    <n v="469.1"/>
    <n v="31"/>
    <n v="15.13225806451613"/>
    <n v="167.83"/>
    <n v="4"/>
    <n v="35"/>
    <n v="41.957500000000003"/>
    <n v="18.198"/>
    <m/>
    <m/>
    <m/>
    <n v="24"/>
    <x v="5"/>
    <x v="2"/>
    <s v="2012-24"/>
    <n v="0"/>
    <m/>
  </r>
  <r>
    <s v="4-35"/>
    <d v="2012-06-14T00:00:00"/>
    <n v="975.17"/>
    <n v="0"/>
    <n v="0"/>
    <n v="360.45"/>
    <n v="21"/>
    <n v="17.164285714285715"/>
    <n v="614.72"/>
    <n v="9"/>
    <n v="30"/>
    <n v="68.302222222222227"/>
    <n v="32.50566666666667"/>
    <m/>
    <m/>
    <m/>
    <n v="24"/>
    <x v="5"/>
    <x v="3"/>
    <s v="2012-24"/>
    <n v="0"/>
    <m/>
  </r>
  <r>
    <s v="4-35"/>
    <d v="2012-06-15T00:00:00"/>
    <n v="1647.42"/>
    <n v="0"/>
    <n v="0"/>
    <n v="1037.0999999999999"/>
    <n v="41"/>
    <n v="25.29512195121951"/>
    <n v="610.32000000000005"/>
    <n v="14"/>
    <n v="55"/>
    <n v="43.594285714285718"/>
    <n v="29.953090909090911"/>
    <m/>
    <m/>
    <m/>
    <n v="24"/>
    <x v="5"/>
    <x v="4"/>
    <s v="2012-24"/>
    <n v="0"/>
    <m/>
  </r>
  <r>
    <s v="4-35"/>
    <d v="2012-06-16T00:00:00"/>
    <n v="924.89"/>
    <n v="0"/>
    <n v="0"/>
    <n v="318.75"/>
    <n v="20"/>
    <n v="15.9375"/>
    <n v="606.14"/>
    <n v="14"/>
    <n v="34"/>
    <n v="43.295714285714283"/>
    <n v="27.20264705882353"/>
    <m/>
    <m/>
    <m/>
    <n v="24"/>
    <x v="5"/>
    <x v="5"/>
    <s v="2012-24"/>
    <n v="0"/>
    <m/>
  </r>
  <r>
    <m/>
    <d v="2012-06-17T00:00:00"/>
    <n v="5005.59"/>
    <n v="2680.96"/>
    <n v="7686.55"/>
    <m/>
    <n v="149"/>
    <n v="14.324305399448003"/>
    <n v="2373.19"/>
    <n v="54"/>
    <n v="203"/>
    <n v="37.655466524216529"/>
    <n v="20.769696690797534"/>
    <m/>
    <m/>
    <m/>
    <n v="25"/>
    <x v="5"/>
    <x v="6"/>
    <s v="2012-25"/>
    <n v="0"/>
    <m/>
  </r>
  <r>
    <s v="4-36"/>
    <d v="2012-06-18T00:00:00"/>
    <n v="798.14"/>
    <n v="0"/>
    <n v="0"/>
    <n v="486.65"/>
    <n v="33"/>
    <n v="14.746969696969696"/>
    <n v="311.49"/>
    <n v="7"/>
    <n v="40"/>
    <n v="44.498571428571431"/>
    <n v="19.953499999999998"/>
    <m/>
    <m/>
    <m/>
    <n v="25"/>
    <x v="5"/>
    <x v="0"/>
    <s v="2012-25"/>
    <n v="0"/>
    <m/>
  </r>
  <r>
    <s v="4-36"/>
    <d v="2012-06-19T00:00:00"/>
    <n v="749.43"/>
    <n v="0"/>
    <n v="0"/>
    <n v="356.43"/>
    <n v="28"/>
    <n v="12.729642857142858"/>
    <n v="392.93"/>
    <n v="10"/>
    <n v="38"/>
    <n v="39.292999999999999"/>
    <n v="19.72"/>
    <m/>
    <m/>
    <m/>
    <n v="25"/>
    <x v="5"/>
    <x v="1"/>
    <s v="2012-25"/>
    <n v="0"/>
    <m/>
  </r>
  <r>
    <s v="4-36"/>
    <d v="2012-06-20T00:00:00"/>
    <n v="1057.21"/>
    <n v="0"/>
    <n v="0"/>
    <n v="720.35"/>
    <n v="37"/>
    <n v="19.46891891891892"/>
    <n v="336.86"/>
    <n v="9"/>
    <n v="46"/>
    <n v="37.428888888888892"/>
    <n v="22.982826086956521"/>
    <m/>
    <m/>
    <m/>
    <n v="25"/>
    <x v="5"/>
    <x v="2"/>
    <s v="2012-25"/>
    <n v="0"/>
    <m/>
  </r>
  <r>
    <s v="4-36"/>
    <d v="2012-06-21T00:00:00"/>
    <n v="1271.23"/>
    <n v="0"/>
    <n v="0"/>
    <n v="821.3"/>
    <n v="41"/>
    <n v="20.03170731707317"/>
    <n v="449.93"/>
    <n v="11"/>
    <n v="52"/>
    <n v="40.902727272727276"/>
    <n v="24.446730769230768"/>
    <m/>
    <m/>
    <m/>
    <n v="25"/>
    <x v="5"/>
    <x v="3"/>
    <s v="2012-25"/>
    <n v="0"/>
    <m/>
  </r>
  <r>
    <s v="4-36"/>
    <d v="2012-06-22T00:00:00"/>
    <n v="1382.36"/>
    <n v="0"/>
    <n v="0"/>
    <n v="719.36"/>
    <n v="36"/>
    <n v="19.982222222222223"/>
    <n v="662.61"/>
    <n v="13"/>
    <n v="49"/>
    <n v="50.97"/>
    <n v="28.203469387755103"/>
    <m/>
    <m/>
    <m/>
    <n v="25"/>
    <x v="5"/>
    <x v="4"/>
    <s v="2012-25"/>
    <n v="0"/>
    <m/>
  </r>
  <r>
    <s v="4-36"/>
    <d v="2012-06-23T00:00:00"/>
    <n v="1580.97"/>
    <n v="0"/>
    <n v="0"/>
    <n v="870.2"/>
    <n v="25"/>
    <n v="34.808"/>
    <n v="710.77"/>
    <n v="14"/>
    <n v="39"/>
    <n v="50.769285714285715"/>
    <n v="40.537692307692311"/>
    <m/>
    <m/>
    <m/>
    <n v="25"/>
    <x v="5"/>
    <x v="5"/>
    <s v="2012-25"/>
    <n v="0"/>
    <m/>
  </r>
  <r>
    <m/>
    <d v="2012-06-24T00:00:00"/>
    <n v="6839.34"/>
    <n v="3625.68"/>
    <n v="10465.02"/>
    <m/>
    <n v="200"/>
    <n v="20.294576835387812"/>
    <n v="2864.59"/>
    <n v="64"/>
    <n v="264"/>
    <n v="43.977078884078885"/>
    <n v="25.974036425272448"/>
    <m/>
    <m/>
    <m/>
    <n v="26"/>
    <x v="5"/>
    <x v="6"/>
    <s v="2012-26"/>
    <n v="0"/>
    <m/>
  </r>
  <r>
    <s v="4-37"/>
    <d v="2012-06-25T00:00:00"/>
    <n v="865.54"/>
    <n v="0"/>
    <n v="0"/>
    <n v="359.75"/>
    <n v="23"/>
    <n v="15.641304347826088"/>
    <n v="505.79"/>
    <n v="11"/>
    <n v="34"/>
    <n v="45.980909090909094"/>
    <n v="25.457058823529412"/>
    <m/>
    <m/>
    <m/>
    <n v="26"/>
    <x v="5"/>
    <x v="0"/>
    <s v="2012-26"/>
    <n v="0"/>
    <m/>
  </r>
  <r>
    <s v="4-37"/>
    <d v="2012-06-26T00:00:00"/>
    <n v="431.23"/>
    <n v="0"/>
    <n v="0"/>
    <n v="304.5"/>
    <n v="19"/>
    <n v="16.026315789473685"/>
    <n v="126.73"/>
    <n v="6"/>
    <n v="25"/>
    <n v="21.121666666666666"/>
    <n v="17.249200000000002"/>
    <m/>
    <m/>
    <m/>
    <n v="26"/>
    <x v="5"/>
    <x v="1"/>
    <s v="2012-26"/>
    <n v="0"/>
    <m/>
  </r>
  <r>
    <s v="4-37"/>
    <d v="2012-06-27T00:00:00"/>
    <n v="1153.76"/>
    <n v="0"/>
    <n v="0"/>
    <n v="576.29999999999995"/>
    <n v="27"/>
    <n v="21.344444444444441"/>
    <n v="577.46"/>
    <n v="13"/>
    <n v="40"/>
    <n v="44.42"/>
    <n v="28.844000000000001"/>
    <m/>
    <m/>
    <m/>
    <n v="26"/>
    <x v="5"/>
    <x v="2"/>
    <s v="2012-26"/>
    <n v="0"/>
    <m/>
  </r>
  <r>
    <s v="4-37"/>
    <d v="2012-06-28T00:00:00"/>
    <n v="1090.53"/>
    <n v="0"/>
    <n v="0"/>
    <n v="709.4"/>
    <n v="39"/>
    <n v="18.189743589743589"/>
    <n v="381.13"/>
    <n v="8"/>
    <n v="47"/>
    <n v="47.641249999999999"/>
    <n v="23.202765957446807"/>
    <m/>
    <m/>
    <m/>
    <n v="26"/>
    <x v="5"/>
    <x v="3"/>
    <s v="2012-26"/>
    <n v="0"/>
    <m/>
  </r>
  <r>
    <s v="4-37"/>
    <d v="2012-06-29T00:00:00"/>
    <n v="1309.06"/>
    <n v="0"/>
    <n v="0"/>
    <n v="892.5"/>
    <n v="42"/>
    <n v="21.25"/>
    <n v="416.56"/>
    <n v="10"/>
    <n v="52"/>
    <n v="41.655999999999999"/>
    <n v="25.174230769230768"/>
    <m/>
    <m/>
    <m/>
    <n v="26"/>
    <x v="5"/>
    <x v="4"/>
    <s v="2012-26"/>
    <n v="0"/>
    <m/>
  </r>
  <r>
    <s v="4-37"/>
    <d v="2012-06-30T00:00:00"/>
    <n v="663.58"/>
    <n v="0"/>
    <n v="0"/>
    <n v="298.14999999999998"/>
    <n v="19"/>
    <n v="15.692105263157893"/>
    <n v="365.43"/>
    <n v="6"/>
    <n v="25"/>
    <n v="60.905000000000001"/>
    <n v="26.543199999999999"/>
    <m/>
    <m/>
    <m/>
    <n v="26"/>
    <x v="5"/>
    <x v="5"/>
    <s v="2012-26"/>
    <n v="0"/>
    <m/>
  </r>
  <r>
    <m/>
    <d v="2012-07-01T00:00:00"/>
    <n v="5513.6999999999989"/>
    <n v="4022.41"/>
    <n v="9536.1099999999988"/>
    <m/>
    <n v="169"/>
    <n v="18.023985572440949"/>
    <n v="2373.1"/>
    <n v="54"/>
    <n v="223"/>
    <n v="43.6208042929293"/>
    <n v="24.41174259170117"/>
    <m/>
    <m/>
    <m/>
    <n v="27"/>
    <x v="5"/>
    <x v="6"/>
    <s v="2012-27"/>
    <n v="0"/>
    <m/>
  </r>
  <r>
    <s v="4-38"/>
    <d v="2012-07-02T00:00:00"/>
    <n v="765.12"/>
    <n v="0"/>
    <n v="0"/>
    <n v="571.95000000000005"/>
    <n v="34"/>
    <n v="16.822058823529414"/>
    <n v="193.17"/>
    <n v="6"/>
    <n v="40"/>
    <n v="32.195"/>
    <n v="19.128"/>
    <m/>
    <m/>
    <m/>
    <n v="27"/>
    <x v="5"/>
    <x v="0"/>
    <s v="2012-27"/>
    <n v="0"/>
    <m/>
  </r>
  <r>
    <s v="4-38"/>
    <d v="2012-07-03T00:00:00"/>
    <n v="1108.71"/>
    <n v="0"/>
    <n v="0"/>
    <n v="697.65"/>
    <n v="48"/>
    <n v="14.534374999999999"/>
    <n v="411.06"/>
    <n v="11"/>
    <n v="59"/>
    <n v="37.369090909090907"/>
    <n v="18.791694915254237"/>
    <m/>
    <m/>
    <m/>
    <n v="27"/>
    <x v="5"/>
    <x v="1"/>
    <s v="2012-27"/>
    <n v="0"/>
    <m/>
  </r>
  <r>
    <s v="4-38"/>
    <d v="2012-07-04T00:00:00"/>
    <n v="1029.79"/>
    <n v="0"/>
    <n v="0"/>
    <n v="547.54999999999995"/>
    <n v="36"/>
    <n v="15.20972222222222"/>
    <n v="482.24"/>
    <n v="11"/>
    <n v="47"/>
    <n v="43.84"/>
    <n v="21.910425531914893"/>
    <m/>
    <m/>
    <m/>
    <n v="27"/>
    <x v="5"/>
    <x v="2"/>
    <s v="2012-27"/>
    <n v="0"/>
    <m/>
  </r>
  <r>
    <s v="4-38"/>
    <d v="2012-07-05T00:00:00"/>
    <n v="1065.57"/>
    <n v="0"/>
    <n v="0"/>
    <n v="717.55"/>
    <n v="31"/>
    <n v="23.146774193548385"/>
    <n v="348.02"/>
    <n v="7"/>
    <n v="38"/>
    <n v="49.717142857142854"/>
    <n v="28.041315789473682"/>
    <m/>
    <m/>
    <m/>
    <n v="27"/>
    <x v="5"/>
    <x v="3"/>
    <s v="2012-27"/>
    <n v="0"/>
    <m/>
  </r>
  <r>
    <s v="4-38"/>
    <d v="2012-07-06T00:00:00"/>
    <n v="1701.62"/>
    <n v="0"/>
    <n v="0"/>
    <n v="1224.95"/>
    <n v="49"/>
    <n v="24.998979591836736"/>
    <n v="476.67"/>
    <n v="10"/>
    <n v="59"/>
    <n v="47.667000000000002"/>
    <n v="28.841016949152543"/>
    <m/>
    <m/>
    <m/>
    <n v="27"/>
    <x v="5"/>
    <x v="4"/>
    <s v="2012-27"/>
    <n v="0"/>
    <m/>
  </r>
  <r>
    <s v="4-38"/>
    <d v="2012-07-07T00:00:00"/>
    <n v="896.45"/>
    <n v="0"/>
    <n v="0"/>
    <n v="663.9"/>
    <n v="29"/>
    <n v="22.893103448275863"/>
    <n v="232.55"/>
    <n v="7"/>
    <n v="36"/>
    <n v="33.221428571428575"/>
    <n v="24.901388888888889"/>
    <m/>
    <m/>
    <m/>
    <n v="27"/>
    <x v="5"/>
    <x v="5"/>
    <s v="2012-27"/>
    <n v="0"/>
    <m/>
  </r>
  <r>
    <m/>
    <d v="2012-07-08T00:00:00"/>
    <n v="6567.2599999999993"/>
    <n v="5678.31"/>
    <n v="12245.57"/>
    <m/>
    <n v="227"/>
    <n v="19.600835546568771"/>
    <n v="2143.71"/>
    <n v="52"/>
    <n v="279"/>
    <n v="40.668277056277056"/>
    <n v="23.60230701244738"/>
    <m/>
    <m/>
    <m/>
    <n v="28"/>
    <x v="5"/>
    <x v="6"/>
    <s v="2012-28"/>
    <n v="0"/>
    <m/>
  </r>
  <r>
    <s v="4-39"/>
    <d v="2012-07-09T00:00:00"/>
    <n v="514.73"/>
    <n v="0"/>
    <n v="0"/>
    <n v="365.95"/>
    <n v="25"/>
    <n v="14.638"/>
    <n v="148.78"/>
    <n v="8"/>
    <n v="33"/>
    <n v="18.5975"/>
    <n v="15.597878787878788"/>
    <m/>
    <m/>
    <m/>
    <n v="28"/>
    <x v="5"/>
    <x v="0"/>
    <s v="2012-28"/>
    <n v="0"/>
    <m/>
  </r>
  <r>
    <s v="4-39"/>
    <d v="2012-07-10T00:00:00"/>
    <n v="700.44"/>
    <n v="0"/>
    <n v="0"/>
    <n v="441.5"/>
    <n v="34"/>
    <n v="12.985294117647058"/>
    <n v="258.94"/>
    <n v="11"/>
    <n v="45"/>
    <n v="23.54"/>
    <n v="15.565333333333335"/>
    <m/>
    <m/>
    <m/>
    <n v="28"/>
    <x v="5"/>
    <x v="1"/>
    <s v="2012-28"/>
    <n v="0"/>
    <m/>
  </r>
  <r>
    <s v="4-39"/>
    <d v="2012-07-11T00:00:00"/>
    <n v="1042.76"/>
    <n v="0"/>
    <n v="0"/>
    <n v="764.55"/>
    <n v="38"/>
    <n v="20.119736842105262"/>
    <n v="278.20999999999998"/>
    <n v="6"/>
    <n v="44"/>
    <n v="46.368333333333332"/>
    <n v="23.699090909090909"/>
    <m/>
    <m/>
    <m/>
    <n v="28"/>
    <x v="5"/>
    <x v="2"/>
    <s v="2012-28"/>
    <n v="0"/>
    <m/>
  </r>
  <r>
    <s v="4-39"/>
    <d v="2012-07-12T00:00:00"/>
    <n v="996.82"/>
    <n v="0"/>
    <n v="0"/>
    <n v="397.35"/>
    <n v="25"/>
    <n v="15.894"/>
    <n v="599.47"/>
    <n v="6"/>
    <n v="31"/>
    <n v="99.911666666666676"/>
    <n v="32.155483870967743"/>
    <m/>
    <m/>
    <m/>
    <n v="28"/>
    <x v="5"/>
    <x v="3"/>
    <s v="2012-28"/>
    <n v="0"/>
    <m/>
  </r>
  <r>
    <s v="4-39"/>
    <d v="2012-07-13T00:00:00"/>
    <n v="1706.42"/>
    <n v="0"/>
    <n v="0"/>
    <n v="935.3"/>
    <n v="39"/>
    <n v="23.98205128205128"/>
    <n v="771.12"/>
    <n v="17"/>
    <n v="56"/>
    <n v="45.36"/>
    <n v="30.471785714285716"/>
    <m/>
    <m/>
    <m/>
    <n v="28"/>
    <x v="5"/>
    <x v="4"/>
    <s v="2012-28"/>
    <n v="0"/>
    <m/>
  </r>
  <r>
    <s v="4-39"/>
    <d v="2012-07-14T00:00:00"/>
    <n v="742.93"/>
    <n v="0"/>
    <n v="0"/>
    <n v="441.45"/>
    <n v="26"/>
    <n v="16.978846153846153"/>
    <n v="301.48"/>
    <n v="7"/>
    <n v="33"/>
    <n v="43.068571428571431"/>
    <n v="22.513030303030305"/>
    <m/>
    <m/>
    <m/>
    <n v="28"/>
    <x v="5"/>
    <x v="5"/>
    <s v="2012-28"/>
    <n v="0"/>
    <m/>
  </r>
  <r>
    <m/>
    <d v="2012-07-15T00:00:00"/>
    <n v="5704.1"/>
    <n v="3459.45"/>
    <n v="9163.5499999999993"/>
    <m/>
    <n v="187"/>
    <n v="17.432988065941625"/>
    <n v="2358"/>
    <n v="55"/>
    <n v="242"/>
    <n v="46.141011904761911"/>
    <n v="23.333767153097796"/>
    <m/>
    <m/>
    <m/>
    <n v="29"/>
    <x v="5"/>
    <x v="6"/>
    <s v="2012-29"/>
    <n v="0"/>
    <m/>
  </r>
  <r>
    <s v="4-40"/>
    <d v="2012-07-16T00:00:00"/>
    <n v="761.77"/>
    <n v="0"/>
    <n v="0"/>
    <n v="460.8"/>
    <n v="33"/>
    <n v="13.963636363636365"/>
    <n v="300.97000000000003"/>
    <n v="10"/>
    <n v="43"/>
    <n v="30.097000000000001"/>
    <n v="17.715581395348838"/>
    <m/>
    <m/>
    <m/>
    <n v="29"/>
    <x v="5"/>
    <x v="0"/>
    <s v="2012-29"/>
    <n v="0"/>
    <m/>
  </r>
  <r>
    <s v="4-40"/>
    <d v="2012-07-17T00:00:00"/>
    <n v="951.15"/>
    <n v="0"/>
    <n v="0"/>
    <n v="433.15"/>
    <n v="28"/>
    <n v="15.469642857142857"/>
    <n v="518"/>
    <n v="9"/>
    <n v="37"/>
    <n v="57.555555555555557"/>
    <n v="25.706756756756757"/>
    <m/>
    <m/>
    <m/>
    <n v="29"/>
    <x v="5"/>
    <x v="1"/>
    <s v="2012-29"/>
    <n v="0"/>
    <m/>
  </r>
  <r>
    <s v="4-40"/>
    <d v="2012-07-18T00:00:00"/>
    <n v="1193.05"/>
    <n v="0"/>
    <n v="0"/>
    <n v="832.7"/>
    <n v="32"/>
    <n v="26.021875000000001"/>
    <n v="360.35"/>
    <n v="12"/>
    <n v="44"/>
    <n v="30.029166666666669"/>
    <n v="27.114772727272733"/>
    <m/>
    <m/>
    <m/>
    <n v="29"/>
    <x v="5"/>
    <x v="2"/>
    <s v="2012-29"/>
    <n v="0"/>
    <m/>
  </r>
  <r>
    <s v="4-40"/>
    <d v="2012-07-19T00:00:00"/>
    <n v="1606.65"/>
    <n v="0"/>
    <n v="0"/>
    <n v="0"/>
    <n v="0"/>
    <n v="0"/>
    <n v="0"/>
    <n v="5"/>
    <n v="5"/>
    <n v="0"/>
    <n v="0"/>
    <m/>
    <m/>
    <m/>
    <n v="29"/>
    <x v="5"/>
    <x v="3"/>
    <s v="2012-29"/>
    <n v="0"/>
    <m/>
  </r>
  <r>
    <s v="4-40"/>
    <d v="2012-07-20T00:00:00"/>
    <n v="1921.48"/>
    <n v="0"/>
    <n v="0"/>
    <n v="0"/>
    <n v="80"/>
    <n v="0"/>
    <n v="0"/>
    <n v="10"/>
    <n v="90"/>
    <n v="0"/>
    <n v="0"/>
    <m/>
    <m/>
    <m/>
    <n v="29"/>
    <x v="5"/>
    <x v="4"/>
    <s v="2012-29"/>
    <n v="0"/>
    <m/>
  </r>
  <r>
    <s v="4-40"/>
    <d v="2012-07-21T00:00:00"/>
    <n v="637.98"/>
    <n v="0"/>
    <n v="0"/>
    <n v="378.75"/>
    <n v="21"/>
    <n v="18.035714285714285"/>
    <n v="259.23"/>
    <n v="9"/>
    <n v="30"/>
    <n v="28.803333333333335"/>
    <n v="21.266000000000002"/>
    <m/>
    <m/>
    <m/>
    <n v="29"/>
    <x v="5"/>
    <x v="5"/>
    <s v="2012-29"/>
    <n v="0"/>
    <m/>
  </r>
  <r>
    <m/>
    <d v="2012-07-22T00:00:00"/>
    <n v="7072.08"/>
    <n v="3615.01"/>
    <n v="10687.09"/>
    <m/>
    <n v="194"/>
    <n v="12.248478084415586"/>
    <n v="1438.5500000000002"/>
    <n v="55"/>
    <n v="249"/>
    <n v="24.414175925925928"/>
    <n v="15.30051847989639"/>
    <m/>
    <m/>
    <m/>
    <n v="30"/>
    <x v="5"/>
    <x v="6"/>
    <s v="2012-30"/>
    <n v="0"/>
    <m/>
  </r>
  <r>
    <s v="4-41"/>
    <d v="2012-07-23T00:00:00"/>
    <n v="861.34"/>
    <n v="0"/>
    <n v="0"/>
    <n v="508.6"/>
    <n v="33"/>
    <n v="15.412121212121212"/>
    <n v="352.74"/>
    <n v="8"/>
    <n v="41"/>
    <n v="44.092500000000001"/>
    <n v="21.008292682926829"/>
    <m/>
    <m/>
    <m/>
    <n v="30"/>
    <x v="5"/>
    <x v="0"/>
    <s v="2012-30"/>
    <n v="0"/>
    <m/>
  </r>
  <r>
    <s v="4-41"/>
    <d v="2012-07-24T00:00:00"/>
    <n v="955.59"/>
    <n v="0"/>
    <n v="0"/>
    <n v="477.75"/>
    <n v="21"/>
    <n v="22.75"/>
    <n v="477.84"/>
    <n v="10"/>
    <n v="31"/>
    <n v="47.783999999999999"/>
    <n v="30.825483870967741"/>
    <m/>
    <m/>
    <m/>
    <n v="30"/>
    <x v="5"/>
    <x v="1"/>
    <s v="2012-30"/>
    <n v="0"/>
    <m/>
  </r>
  <r>
    <s v="4-41"/>
    <d v="2012-07-25T00:00:00"/>
    <n v="1484.86"/>
    <n v="0"/>
    <n v="0"/>
    <n v="936.6"/>
    <n v="42"/>
    <n v="22.3"/>
    <n v="548.26"/>
    <n v="9"/>
    <n v="51"/>
    <n v="60.917777777777779"/>
    <n v="29.114901960784316"/>
    <m/>
    <m/>
    <m/>
    <n v="30"/>
    <x v="5"/>
    <x v="2"/>
    <s v="2012-30"/>
    <n v="0"/>
    <m/>
  </r>
  <r>
    <s v="4-41"/>
    <d v="2012-07-26T00:00:00"/>
    <n v="2195"/>
    <n v="0"/>
    <n v="0"/>
    <n v="1577.4"/>
    <n v="31"/>
    <n v="50.883870967741942"/>
    <n v="617.6"/>
    <n v="9"/>
    <n v="40"/>
    <n v="68.62222222222222"/>
    <n v="54.875"/>
    <m/>
    <m/>
    <m/>
    <n v="30"/>
    <x v="5"/>
    <x v="3"/>
    <s v="2012-30"/>
    <n v="0"/>
    <m/>
  </r>
  <r>
    <s v="4-41"/>
    <d v="2012-07-27T00:00:00"/>
    <n v="2018.2"/>
    <n v="0"/>
    <n v="0"/>
    <n v="1220.4000000000001"/>
    <n v="39"/>
    <n v="31.292307692307695"/>
    <n v="797.8"/>
    <n v="15"/>
    <n v="54"/>
    <n v="53.18666666666666"/>
    <n v="37.374074074074073"/>
    <m/>
    <m/>
    <m/>
    <n v="30"/>
    <x v="5"/>
    <x v="4"/>
    <s v="2012-30"/>
    <n v="0"/>
    <m/>
  </r>
  <r>
    <s v="4-41"/>
    <d v="2012-07-28T00:00:00"/>
    <n v="1075.82"/>
    <n v="0"/>
    <n v="0"/>
    <n v="491.75"/>
    <n v="24"/>
    <n v="20.489583333333332"/>
    <n v="584.07000000000005"/>
    <n v="14"/>
    <n v="38"/>
    <n v="41.719285714285718"/>
    <n v="28.311052631578953"/>
    <m/>
    <m/>
    <m/>
    <n v="30"/>
    <x v="5"/>
    <x v="5"/>
    <s v="2012-30"/>
    <n v="0"/>
    <m/>
  </r>
  <r>
    <m/>
    <d v="2012-07-29T00:00:00"/>
    <n v="8590.81"/>
    <n v="4324.6400000000003"/>
    <n v="12915.45"/>
    <m/>
    <n v="190"/>
    <n v="27.187980534250698"/>
    <n v="3378.31"/>
    <n v="65"/>
    <n v="255"/>
    <n v="52.720408730158731"/>
    <n v="33.584800870055318"/>
    <m/>
    <m/>
    <m/>
    <n v="31"/>
    <x v="5"/>
    <x v="6"/>
    <s v="2012-31"/>
    <n v="0"/>
    <m/>
  </r>
  <r>
    <s v="4-42"/>
    <d v="2012-07-30T00:00:00"/>
    <n v="998.97"/>
    <n v="0"/>
    <n v="0"/>
    <n v="479.2"/>
    <n v="37"/>
    <n v="12.951351351351351"/>
    <n v="519.77"/>
    <n v="13"/>
    <n v="50"/>
    <n v="39.982307692307693"/>
    <n v="19.979400000000002"/>
    <m/>
    <m/>
    <m/>
    <n v="31"/>
    <x v="5"/>
    <x v="0"/>
    <s v="2012-31"/>
    <n v="0"/>
    <m/>
  </r>
  <r>
    <s v="4-42"/>
    <d v="2012-07-31T00:00:00"/>
    <n v="892.34"/>
    <n v="0"/>
    <n v="0"/>
    <n v="749.15"/>
    <n v="30"/>
    <n v="24.971666666666668"/>
    <n v="143.19"/>
    <n v="5"/>
    <n v="35"/>
    <n v="28.637999999999998"/>
    <n v="25.495428571428569"/>
    <m/>
    <m/>
    <m/>
    <n v="31"/>
    <x v="5"/>
    <x v="1"/>
    <s v="2012-31"/>
    <n v="0"/>
    <m/>
  </r>
  <r>
    <s v="4-42"/>
    <d v="2012-08-01T00:00:00"/>
    <n v="1200.07"/>
    <n v="0"/>
    <n v="0"/>
    <n v="716.85"/>
    <n v="42"/>
    <n v="17.067857142857143"/>
    <n v="483.22"/>
    <n v="12"/>
    <n v="54"/>
    <n v="40.268333333333338"/>
    <n v="22.223518518518521"/>
    <m/>
    <m/>
    <m/>
    <n v="31"/>
    <x v="5"/>
    <x v="2"/>
    <s v="2012-31"/>
    <n v="0"/>
    <m/>
  </r>
  <r>
    <s v="4-42"/>
    <d v="2012-08-02T00:00:00"/>
    <n v="1804.65"/>
    <n v="0"/>
    <n v="0"/>
    <n v="780.35"/>
    <n v="32"/>
    <n v="24.385937500000001"/>
    <n v="1024.3"/>
    <n v="15"/>
    <n v="47"/>
    <n v="68.286666666666662"/>
    <n v="38.396808510638301"/>
    <m/>
    <m/>
    <m/>
    <n v="31"/>
    <x v="5"/>
    <x v="3"/>
    <s v="2012-31"/>
    <n v="0"/>
    <m/>
  </r>
  <r>
    <s v="4-42"/>
    <d v="2012-08-03T00:00:00"/>
    <n v="2022.84"/>
    <n v="0"/>
    <n v="0"/>
    <n v="1525.15"/>
    <n v="53"/>
    <n v="28.776415094339626"/>
    <n v="497.69"/>
    <n v="13"/>
    <n v="66"/>
    <n v="38.283846153846156"/>
    <n v="30.649090909090912"/>
    <m/>
    <m/>
    <m/>
    <n v="31"/>
    <x v="5"/>
    <x v="4"/>
    <s v="2012-31"/>
    <n v="0"/>
    <m/>
  </r>
  <r>
    <s v="4-42"/>
    <d v="2012-08-04T00:00:00"/>
    <n v="2095.5700000000002"/>
    <n v="0"/>
    <n v="0"/>
    <n v="1099.4000000000001"/>
    <n v="31"/>
    <n v="35.464516129032262"/>
    <n v="996.17"/>
    <n v="8"/>
    <n v="39"/>
    <n v="124.52124999999999"/>
    <n v="53.732564102564105"/>
    <m/>
    <m/>
    <m/>
    <n v="31"/>
    <x v="5"/>
    <x v="5"/>
    <s v="2012-31"/>
    <n v="0"/>
    <m/>
  </r>
  <r>
    <m/>
    <d v="2012-08-05T00:00:00"/>
    <n v="9014.44"/>
    <n v="2989.36"/>
    <n v="12003.800000000001"/>
    <m/>
    <n v="225"/>
    <n v="23.936290647374506"/>
    <n v="3664.34"/>
    <n v="66"/>
    <n v="291"/>
    <n v="56.663400641025639"/>
    <n v="31.746135102040071"/>
    <m/>
    <m/>
    <m/>
    <n v="32"/>
    <x v="5"/>
    <x v="6"/>
    <s v="2012-32"/>
    <n v="0"/>
    <m/>
  </r>
  <r>
    <s v="4-43"/>
    <d v="2012-08-06T00:00:00"/>
    <n v="714.96"/>
    <n v="0"/>
    <n v="0"/>
    <n v="407.45"/>
    <n v="23"/>
    <n v="17.715217391304346"/>
    <n v="307.51"/>
    <n v="9"/>
    <n v="32"/>
    <n v="34.167777777777779"/>
    <n v="22.342500000000001"/>
    <m/>
    <m/>
    <m/>
    <n v="32"/>
    <x v="5"/>
    <x v="0"/>
    <s v="2012-32"/>
    <n v="0"/>
    <m/>
  </r>
  <r>
    <s v="4-43"/>
    <d v="2012-08-07T00:00:00"/>
    <n v="823.11"/>
    <n v="0"/>
    <n v="0"/>
    <n v="580.25"/>
    <n v="28"/>
    <n v="20.723214285714285"/>
    <n v="242.86"/>
    <n v="8"/>
    <n v="36"/>
    <n v="30.357500000000002"/>
    <n v="22.864166666666666"/>
    <m/>
    <m/>
    <m/>
    <n v="32"/>
    <x v="5"/>
    <x v="1"/>
    <s v="2012-32"/>
    <n v="0"/>
    <m/>
  </r>
  <r>
    <s v="4-43"/>
    <d v="2012-08-08T00:00:00"/>
    <n v="803.68"/>
    <n v="0"/>
    <n v="0"/>
    <n v="403.05"/>
    <n v="27"/>
    <n v="14.927777777777779"/>
    <n v="400.63"/>
    <n v="9"/>
    <n v="36"/>
    <n v="44.514444444444443"/>
    <n v="22.324444444444445"/>
    <m/>
    <m/>
    <m/>
    <n v="32"/>
    <x v="5"/>
    <x v="2"/>
    <s v="2012-32"/>
    <n v="0"/>
    <m/>
  </r>
  <r>
    <s v="4-43"/>
    <d v="2012-08-09T00:00:00"/>
    <n v="1494.23"/>
    <n v="0"/>
    <n v="0"/>
    <n v="681.7"/>
    <n v="37"/>
    <n v="18.424324324324324"/>
    <n v="812.53"/>
    <n v="10"/>
    <n v="47"/>
    <n v="81.253"/>
    <n v="31.792127659574469"/>
    <m/>
    <m/>
    <m/>
    <n v="32"/>
    <x v="5"/>
    <x v="3"/>
    <s v="2012-32"/>
    <n v="0"/>
    <m/>
  </r>
  <r>
    <s v="4-43"/>
    <d v="2012-08-10T00:00:00"/>
    <n v="2158.11"/>
    <n v="0"/>
    <n v="0"/>
    <n v="1230.3499999999999"/>
    <n v="46"/>
    <n v="26.746739130434779"/>
    <n v="927.76"/>
    <n v="17"/>
    <n v="63"/>
    <n v="54.57411764705882"/>
    <n v="34.255714285714284"/>
    <m/>
    <m/>
    <m/>
    <n v="32"/>
    <x v="5"/>
    <x v="4"/>
    <s v="2012-32"/>
    <n v="0"/>
    <m/>
  </r>
  <r>
    <s v="4-43"/>
    <d v="2012-08-11T00:00:00"/>
    <n v="951.96"/>
    <n v="0"/>
    <n v="0"/>
    <n v="407.55"/>
    <n v="20"/>
    <n v="20.377500000000001"/>
    <n v="544.41"/>
    <n v="11"/>
    <n v="31"/>
    <n v="49.491818181818182"/>
    <n v="30.708387096774196"/>
    <m/>
    <m/>
    <m/>
    <n v="32"/>
    <x v="5"/>
    <x v="5"/>
    <s v="2012-32"/>
    <n v="0"/>
    <m/>
  </r>
  <r>
    <m/>
    <d v="2012-08-12T00:00:00"/>
    <n v="6946.05"/>
    <n v="3652.44"/>
    <n v="10598.49"/>
    <n v="3710.35"/>
    <n v="181"/>
    <n v="19.819128818259248"/>
    <n v="3235.7"/>
    <n v="64"/>
    <n v="245"/>
    <n v="49.059776341849869"/>
    <n v="27.381223358862343"/>
    <m/>
    <m/>
    <m/>
    <n v="33"/>
    <x v="5"/>
    <x v="6"/>
    <s v="2012-33"/>
    <n v="0"/>
    <m/>
  </r>
  <r>
    <s v="4-44"/>
    <d v="2012-08-13T00:00:00"/>
    <n v="0"/>
    <n v="0"/>
    <n v="0"/>
    <n v="0"/>
    <n v="0"/>
    <n v="0"/>
    <n v="0"/>
    <n v="0"/>
    <n v="0"/>
    <n v="0"/>
    <n v="0"/>
    <s v="SHOW DAY"/>
    <m/>
    <m/>
    <n v="33"/>
    <x v="5"/>
    <x v="0"/>
    <s v="2012-33"/>
    <n v="0"/>
    <m/>
  </r>
  <r>
    <s v="4-44"/>
    <d v="2012-08-14T00:00:00"/>
    <n v="1287.71"/>
    <n v="0"/>
    <n v="0"/>
    <n v="786.8"/>
    <n v="39"/>
    <n v="20.174358974358974"/>
    <n v="500.91"/>
    <n v="10"/>
    <n v="49"/>
    <n v="50.091000000000001"/>
    <n v="26.279795918367348"/>
    <m/>
    <m/>
    <m/>
    <n v="33"/>
    <x v="5"/>
    <x v="1"/>
    <s v="2012-33"/>
    <n v="0"/>
    <m/>
  </r>
  <r>
    <s v="4-44"/>
    <d v="2012-08-15T00:00:00"/>
    <n v="1730.13"/>
    <n v="0"/>
    <n v="0"/>
    <n v="827.85"/>
    <n v="36"/>
    <n v="22.995833333333334"/>
    <n v="902.28"/>
    <n v="20"/>
    <n v="56"/>
    <n v="45.113999999999997"/>
    <n v="30.895178571428573"/>
    <m/>
    <m/>
    <m/>
    <n v="33"/>
    <x v="5"/>
    <x v="2"/>
    <s v="2012-33"/>
    <n v="0"/>
    <m/>
  </r>
  <r>
    <s v="4-44"/>
    <d v="2012-08-16T00:00:00"/>
    <n v="1208.83"/>
    <n v="0"/>
    <n v="0"/>
    <n v="534.9"/>
    <n v="25"/>
    <n v="21.396000000000001"/>
    <n v="673.93"/>
    <n v="8"/>
    <n v="33"/>
    <n v="84.241249999999994"/>
    <n v="36.631212121212116"/>
    <m/>
    <m/>
    <m/>
    <n v="33"/>
    <x v="5"/>
    <x v="3"/>
    <s v="2012-33"/>
    <n v="0"/>
    <m/>
  </r>
  <r>
    <s v="4-44"/>
    <d v="2012-08-17T00:00:00"/>
    <n v="1819.32"/>
    <n v="0"/>
    <n v="0"/>
    <n v="904.65"/>
    <n v="43"/>
    <n v="21.038372093023256"/>
    <n v="914.67"/>
    <n v="14"/>
    <n v="57"/>
    <n v="65.333571428571432"/>
    <n v="31.917894736842104"/>
    <m/>
    <m/>
    <m/>
    <n v="33"/>
    <x v="5"/>
    <x v="4"/>
    <s v="2012-33"/>
    <n v="0"/>
    <m/>
  </r>
  <r>
    <s v="4-44"/>
    <d v="2012-08-18T00:00:00"/>
    <n v="920.71"/>
    <n v="0"/>
    <n v="0"/>
    <n v="562.6"/>
    <n v="21"/>
    <n v="26.790476190476191"/>
    <n v="358.11"/>
    <n v="8"/>
    <n v="29"/>
    <n v="44.763750000000002"/>
    <n v="31.748620689655173"/>
    <m/>
    <m/>
    <m/>
    <n v="33"/>
    <x v="5"/>
    <x v="5"/>
    <s v="2012-33"/>
    <n v="0"/>
    <m/>
  </r>
  <r>
    <m/>
    <d v="2012-08-19T00:00:00"/>
    <n v="6966.7"/>
    <n v="2897.84"/>
    <n v="9864.5400000000009"/>
    <m/>
    <n v="164"/>
    <n v="18.732506765198625"/>
    <n v="3349.9"/>
    <n v="60"/>
    <n v="224"/>
    <n v="48.257261904761911"/>
    <n v="26.24545033958422"/>
    <m/>
    <m/>
    <m/>
    <n v="34"/>
    <x v="5"/>
    <x v="6"/>
    <s v="2012-34"/>
    <n v="0"/>
    <m/>
  </r>
  <r>
    <s v="4-45"/>
    <d v="2012-08-20T00:00:00"/>
    <n v="943.98"/>
    <n v="0"/>
    <n v="0"/>
    <n v="434.65"/>
    <n v="29"/>
    <n v="14.987931034482758"/>
    <n v="509.33"/>
    <n v="12"/>
    <n v="41"/>
    <n v="42.444166666666668"/>
    <n v="23.02390243902439"/>
    <m/>
    <m/>
    <m/>
    <n v="34"/>
    <x v="5"/>
    <x v="0"/>
    <s v="2012-34"/>
    <n v="0"/>
    <m/>
  </r>
  <r>
    <s v="4-45"/>
    <d v="2012-08-21T00:00:00"/>
    <n v="879.74"/>
    <n v="0"/>
    <n v="0"/>
    <n v="443.75"/>
    <n v="33"/>
    <n v="13.446969696969697"/>
    <n v="435.99"/>
    <n v="11"/>
    <n v="44"/>
    <n v="39.635454545454543"/>
    <n v="19.994090909090911"/>
    <m/>
    <m/>
    <m/>
    <n v="34"/>
    <x v="5"/>
    <x v="1"/>
    <s v="2012-34"/>
    <n v="0"/>
    <m/>
  </r>
  <r>
    <s v="4-45"/>
    <d v="2012-08-22T00:00:00"/>
    <n v="846.25"/>
    <n v="0"/>
    <n v="0"/>
    <n v="501.4"/>
    <n v="31"/>
    <n v="16.174193548387095"/>
    <n v="344.85"/>
    <n v="8"/>
    <n v="39"/>
    <n v="43.106250000000003"/>
    <n v="21.698717948717949"/>
    <m/>
    <m/>
    <m/>
    <n v="34"/>
    <x v="5"/>
    <x v="2"/>
    <s v="2012-34"/>
    <n v="0"/>
    <m/>
  </r>
  <r>
    <s v="4-45"/>
    <d v="2012-08-23T00:00:00"/>
    <n v="1648.43"/>
    <n v="0"/>
    <n v="0"/>
    <n v="605.9"/>
    <n v="25"/>
    <n v="24.236000000000001"/>
    <n v="1079.05"/>
    <n v="10"/>
    <n v="35"/>
    <n v="107.905"/>
    <n v="48.14142857142857"/>
    <m/>
    <m/>
    <m/>
    <n v="34"/>
    <x v="5"/>
    <x v="3"/>
    <s v="2012-34"/>
    <n v="0"/>
    <m/>
  </r>
  <r>
    <s v="4-45"/>
    <d v="2012-08-24T00:00:00"/>
    <n v="1292.3599999999999"/>
    <n v="0"/>
    <n v="0"/>
    <n v="990.05"/>
    <n v="40"/>
    <n v="24.751249999999999"/>
    <n v="302.31"/>
    <n v="9"/>
    <n v="49"/>
    <n v="33.590000000000003"/>
    <n v="26.374693877551017"/>
    <m/>
    <m/>
    <m/>
    <n v="34"/>
    <x v="5"/>
    <x v="4"/>
    <s v="2012-34"/>
    <n v="0"/>
    <m/>
  </r>
  <r>
    <s v="4-45"/>
    <d v="2012-08-25T00:00:00"/>
    <n v="1518.96"/>
    <n v="0"/>
    <n v="0"/>
    <n v="833"/>
    <n v="29"/>
    <n v="28.724137931034484"/>
    <n v="685.96"/>
    <n v="13"/>
    <n v="42"/>
    <n v="52.766153846153848"/>
    <n v="36.165714285714287"/>
    <m/>
    <m/>
    <m/>
    <n v="34"/>
    <x v="5"/>
    <x v="5"/>
    <s v="2012-34"/>
    <n v="0"/>
    <m/>
  </r>
  <r>
    <m/>
    <d v="2012-08-26T00:00:00"/>
    <n v="7129.72"/>
    <n v="4227.5"/>
    <n v="11357.220000000001"/>
    <m/>
    <n v="187"/>
    <n v="20.386747035145675"/>
    <n v="3357.4900000000002"/>
    <n v="63"/>
    <n v="250"/>
    <n v="53.241170843045843"/>
    <n v="29.233091338587855"/>
    <m/>
    <m/>
    <m/>
    <n v="35"/>
    <x v="5"/>
    <x v="6"/>
    <s v="2012-35"/>
    <n v="0"/>
    <m/>
  </r>
  <r>
    <s v="4-46"/>
    <d v="2012-08-27T00:00:00"/>
    <n v="804.41"/>
    <n v="0"/>
    <n v="0"/>
    <n v="652.95000000000005"/>
    <n v="39"/>
    <n v="16.742307692307694"/>
    <n v="151.46"/>
    <n v="5"/>
    <n v="44"/>
    <n v="30.292000000000002"/>
    <n v="18.282045454545457"/>
    <m/>
    <m/>
    <m/>
    <n v="35"/>
    <x v="5"/>
    <x v="0"/>
    <s v="2012-35"/>
    <n v="0"/>
    <m/>
  </r>
  <r>
    <s v="4-46"/>
    <d v="2012-08-28T00:00:00"/>
    <n v="1010.64"/>
    <n v="0"/>
    <n v="0"/>
    <n v="471.65"/>
    <n v="29"/>
    <n v="16.263793103448275"/>
    <n v="538.99"/>
    <n v="10"/>
    <n v="39"/>
    <n v="53.899000000000001"/>
    <n v="25.913846153846155"/>
    <m/>
    <m/>
    <m/>
    <n v="35"/>
    <x v="5"/>
    <x v="1"/>
    <s v="2012-35"/>
    <n v="0"/>
    <m/>
  </r>
  <r>
    <s v="4-46"/>
    <d v="2012-08-29T00:00:00"/>
    <n v="1416.95"/>
    <n v="0"/>
    <n v="0"/>
    <n v="801.8"/>
    <n v="34"/>
    <n v="23.58235294117647"/>
    <n v="615.15"/>
    <n v="12"/>
    <n v="46"/>
    <n v="51.262499999999996"/>
    <n v="30.803260869565214"/>
    <m/>
    <m/>
    <m/>
    <n v="35"/>
    <x v="5"/>
    <x v="2"/>
    <s v="2012-35"/>
    <n v="0"/>
    <m/>
  </r>
  <r>
    <s v="4-46"/>
    <d v="2012-08-30T00:00:00"/>
    <n v="930.71"/>
    <n v="0"/>
    <n v="0"/>
    <n v="483.2"/>
    <n v="31"/>
    <n v="15.587096774193547"/>
    <n v="447.51"/>
    <n v="10"/>
    <n v="41"/>
    <n v="44.750999999999998"/>
    <n v="22.700243902439027"/>
    <m/>
    <m/>
    <m/>
    <n v="35"/>
    <x v="5"/>
    <x v="3"/>
    <s v="2012-35"/>
    <n v="0"/>
    <m/>
  </r>
  <r>
    <s v="4-46"/>
    <d v="2012-08-31T00:00:00"/>
    <n v="1336.54"/>
    <n v="0"/>
    <n v="0"/>
    <n v="803.6"/>
    <n v="38"/>
    <n v="21.147368421052633"/>
    <n v="532.94000000000005"/>
    <n v="12"/>
    <n v="50"/>
    <n v="44.411666666666669"/>
    <n v="26.730799999999999"/>
    <m/>
    <m/>
    <m/>
    <n v="35"/>
    <x v="5"/>
    <x v="4"/>
    <s v="2012-35"/>
    <n v="0"/>
    <m/>
  </r>
  <r>
    <s v="4-46"/>
    <d v="2012-09-01T00:00:00"/>
    <n v="1879.8"/>
    <n v="0"/>
    <n v="0"/>
    <n v="791.1"/>
    <n v="30"/>
    <n v="26.37"/>
    <n v="1088.78"/>
    <n v="12"/>
    <n v="42"/>
    <n v="90.731666666666669"/>
    <n v="44.759047619047621"/>
    <m/>
    <m/>
    <m/>
    <n v="35"/>
    <x v="5"/>
    <x v="5"/>
    <s v="2012-35"/>
    <n v="0"/>
    <m/>
  </r>
  <r>
    <m/>
    <d v="2012-09-02T00:00:00"/>
    <n v="7379.05"/>
    <n v="4224.28"/>
    <n v="11603.33"/>
    <m/>
    <n v="201"/>
    <n v="19.948819822029769"/>
    <n v="3374.83"/>
    <n v="61"/>
    <n v="262"/>
    <n v="52.557972222222219"/>
    <n v="28.198207333240578"/>
    <m/>
    <m/>
    <m/>
    <n v="36"/>
    <x v="5"/>
    <x v="6"/>
    <s v="2012-36"/>
    <n v="0"/>
    <m/>
  </r>
  <r>
    <s v="4-47"/>
    <d v="2012-09-03T00:00:00"/>
    <n v="653.25"/>
    <n v="0"/>
    <n v="0"/>
    <n v="329"/>
    <n v="22"/>
    <n v="14.954545454545455"/>
    <n v="324.25"/>
    <n v="10"/>
    <n v="32"/>
    <n v="32.424999999999997"/>
    <n v="20.4140625"/>
    <m/>
    <m/>
    <m/>
    <n v="36"/>
    <x v="5"/>
    <x v="0"/>
    <s v="2012-36"/>
    <n v="0"/>
    <m/>
  </r>
  <r>
    <s v="4-47"/>
    <d v="2012-09-04T00:00:00"/>
    <n v="1153.29"/>
    <n v="0"/>
    <n v="0"/>
    <n v="437.7"/>
    <n v="21"/>
    <n v="20.842857142857142"/>
    <n v="715.59"/>
    <n v="16"/>
    <n v="37"/>
    <n v="44.724375000000002"/>
    <n v="31.169999999999998"/>
    <m/>
    <m/>
    <m/>
    <n v="36"/>
    <x v="5"/>
    <x v="1"/>
    <s v="2012-36"/>
    <n v="0"/>
    <m/>
  </r>
  <r>
    <s v="4-47"/>
    <d v="2012-09-05T00:00:00"/>
    <n v="1037.98"/>
    <n v="0"/>
    <n v="0"/>
    <n v="886.25"/>
    <n v="32"/>
    <n v="27.6953125"/>
    <n v="150.78"/>
    <n v="8"/>
    <n v="40"/>
    <n v="18.8475"/>
    <n v="25.925750000000001"/>
    <m/>
    <m/>
    <m/>
    <n v="36"/>
    <x v="5"/>
    <x v="2"/>
    <s v="2012-36"/>
    <n v="0"/>
    <m/>
  </r>
  <r>
    <s v="4-47"/>
    <d v="2012-09-06T00:00:00"/>
    <n v="1203.6300000000001"/>
    <n v="0"/>
    <n v="0"/>
    <n v="564.95000000000005"/>
    <n v="32"/>
    <n v="17.654687500000001"/>
    <n v="638.67999999999995"/>
    <n v="11"/>
    <n v="43"/>
    <n v="58.061818181818175"/>
    <n v="27.991395348837212"/>
    <m/>
    <m/>
    <m/>
    <n v="36"/>
    <x v="5"/>
    <x v="3"/>
    <s v="2012-36"/>
    <n v="0"/>
    <m/>
  </r>
  <r>
    <s v="4-47"/>
    <d v="2012-09-07T00:00:00"/>
    <n v="1347.09"/>
    <n v="0"/>
    <n v="0"/>
    <n v="759"/>
    <n v="39"/>
    <n v="19.46153846153846"/>
    <n v="588.09"/>
    <n v="15"/>
    <n v="54"/>
    <n v="39.206000000000003"/>
    <n v="24.946111111111115"/>
    <m/>
    <m/>
    <m/>
    <n v="36"/>
    <x v="5"/>
    <x v="4"/>
    <s v="2012-36"/>
    <n v="0"/>
    <m/>
  </r>
  <r>
    <s v="4-47"/>
    <d v="2012-09-08T00:00:00"/>
    <n v="854.05"/>
    <n v="0"/>
    <n v="0"/>
    <n v="479.9"/>
    <n v="18"/>
    <n v="26.661111111111111"/>
    <n v="374.15"/>
    <n v="6"/>
    <n v="24"/>
    <n v="62.358333333333327"/>
    <n v="35.585416666666667"/>
    <m/>
    <m/>
    <m/>
    <n v="36"/>
    <x v="5"/>
    <x v="5"/>
    <s v="2012-36"/>
    <n v="0"/>
    <m/>
  </r>
  <r>
    <m/>
    <d v="2012-09-09T00:00:00"/>
    <n v="6249.29"/>
    <n v="3008.77"/>
    <n v="9258.06"/>
    <m/>
    <n v="164"/>
    <n v="21.211675361675358"/>
    <n v="2791.5400000000004"/>
    <n v="66"/>
    <n v="230"/>
    <n v="42.603837752525251"/>
    <n v="27.672122604435838"/>
    <m/>
    <m/>
    <m/>
    <n v="37"/>
    <x v="5"/>
    <x v="6"/>
    <s v="2012-37"/>
    <n v="0"/>
    <m/>
  </r>
  <r>
    <s v="4-48"/>
    <d v="2012-09-10T00:00:00"/>
    <n v="771.62"/>
    <n v="0"/>
    <n v="0"/>
    <n v="362.35"/>
    <n v="23"/>
    <n v="15.754347826086958"/>
    <n v="409.27"/>
    <n v="12"/>
    <n v="35"/>
    <n v="34.105833333333329"/>
    <n v="22.046285714285716"/>
    <n v="3"/>
    <m/>
    <m/>
    <n v="37"/>
    <x v="5"/>
    <x v="0"/>
    <s v="2012-37"/>
    <n v="0"/>
    <m/>
  </r>
  <r>
    <s v="4-48"/>
    <d v="2012-09-11T00:00:00"/>
    <n v="880.74"/>
    <n v="0"/>
    <n v="0"/>
    <n v="480.6"/>
    <n v="28"/>
    <n v="17.164285714285715"/>
    <n v="400.14"/>
    <n v="11"/>
    <n v="39"/>
    <n v="36.376363636363635"/>
    <n v="22.583076923076923"/>
    <n v="10.45"/>
    <m/>
    <m/>
    <n v="37"/>
    <x v="5"/>
    <x v="1"/>
    <s v="2012-37"/>
    <n v="0"/>
    <m/>
  </r>
  <r>
    <s v="4-48"/>
    <d v="2012-09-12T00:00:00"/>
    <n v="1363.93"/>
    <n v="0"/>
    <n v="0"/>
    <n v="765.1"/>
    <n v="32"/>
    <n v="23.909375000000001"/>
    <n v="598.83000000000004"/>
    <n v="15"/>
    <n v="47"/>
    <n v="39.922000000000004"/>
    <n v="29.019787234042553"/>
    <n v="1.4"/>
    <m/>
    <m/>
    <n v="37"/>
    <x v="5"/>
    <x v="2"/>
    <s v="2012-37"/>
    <n v="0"/>
    <m/>
  </r>
  <r>
    <s v="4-48"/>
    <d v="2012-09-13T00:00:00"/>
    <n v="1725.17"/>
    <n v="0"/>
    <n v="0"/>
    <n v="993.55"/>
    <n v="38"/>
    <n v="26.146052631578947"/>
    <n v="731.62"/>
    <n v="8"/>
    <n v="46"/>
    <n v="91.452500000000001"/>
    <n v="37.503695652173917"/>
    <n v="20"/>
    <m/>
    <m/>
    <n v="37"/>
    <x v="5"/>
    <x v="3"/>
    <s v="2012-37"/>
    <n v="0"/>
    <m/>
  </r>
  <r>
    <s v="4-48"/>
    <d v="2012-09-14T00:00:00"/>
    <n v="1231.67"/>
    <n v="0"/>
    <n v="0"/>
    <n v="942.7"/>
    <n v="45"/>
    <n v="20.948888888888892"/>
    <n v="288.97000000000003"/>
    <n v="9"/>
    <n v="54"/>
    <n v="32.107777777777784"/>
    <n v="22.808703703703706"/>
    <n v="3.2"/>
    <m/>
    <m/>
    <n v="37"/>
    <x v="5"/>
    <x v="4"/>
    <s v="2012-37"/>
    <n v="0"/>
    <m/>
  </r>
  <r>
    <s v="4-48"/>
    <d v="2012-09-15T00:00:00"/>
    <n v="1297.76"/>
    <n v="0"/>
    <n v="0"/>
    <n v="628.5"/>
    <n v="21"/>
    <n v="29.928571428571427"/>
    <n v="669.26"/>
    <n v="11"/>
    <n v="32"/>
    <n v="60.841818181818184"/>
    <n v="40.555"/>
    <m/>
    <m/>
    <m/>
    <n v="37"/>
    <x v="5"/>
    <x v="5"/>
    <s v="2012-37"/>
    <n v="0"/>
    <m/>
  </r>
  <r>
    <m/>
    <d v="2012-09-16T00:00:00"/>
    <n v="7270.89"/>
    <n v="3643.57"/>
    <n v="10914.460000000001"/>
    <m/>
    <n v="187"/>
    <n v="22.308586914901991"/>
    <n v="3098.09"/>
    <n v="66"/>
    <n v="253"/>
    <n v="49.134382154882154"/>
    <n v="29.086091537880474"/>
    <m/>
    <m/>
    <m/>
    <n v="38"/>
    <x v="5"/>
    <x v="6"/>
    <s v="2012-38"/>
    <n v="0"/>
    <m/>
  </r>
  <r>
    <s v="4-49"/>
    <d v="2012-09-17T00:00:00"/>
    <n v="929.33"/>
    <n v="0"/>
    <n v="0"/>
    <n v="684.05"/>
    <n v="32"/>
    <n v="21.376562499999999"/>
    <n v="245.28"/>
    <n v="6"/>
    <n v="38"/>
    <n v="40.880000000000003"/>
    <n v="24.456052631578945"/>
    <n v="28.95"/>
    <m/>
    <m/>
    <n v="38"/>
    <x v="5"/>
    <x v="0"/>
    <s v="2012-38"/>
    <n v="0"/>
    <m/>
  </r>
  <r>
    <s v="4-49"/>
    <d v="2012-09-18T00:00:00"/>
    <n v="1129.5"/>
    <n v="0"/>
    <n v="0"/>
    <n v="406.9"/>
    <n v="20"/>
    <n v="20.344999999999999"/>
    <n v="722.6"/>
    <n v="7"/>
    <n v="27"/>
    <n v="103.22857142857143"/>
    <n v="41.833333333333336"/>
    <n v="18.55"/>
    <m/>
    <m/>
    <n v="38"/>
    <x v="5"/>
    <x v="1"/>
    <s v="2012-38"/>
    <n v="0"/>
    <m/>
  </r>
  <r>
    <s v="4-49"/>
    <d v="2012-09-19T00:00:00"/>
    <n v="1728.13"/>
    <n v="0"/>
    <n v="0"/>
    <n v="1213.95"/>
    <n v="31"/>
    <n v="39.159677419354843"/>
    <n v="514.17999999999995"/>
    <n v="14"/>
    <n v="45"/>
    <n v="36.727142857142852"/>
    <n v="38.402888888888889"/>
    <n v="16.95"/>
    <m/>
    <m/>
    <n v="38"/>
    <x v="5"/>
    <x v="2"/>
    <s v="2012-38"/>
    <n v="0"/>
    <m/>
  </r>
  <r>
    <s v="4-49"/>
    <d v="2012-09-20T00:00:00"/>
    <n v="1274.6600000000001"/>
    <n v="0"/>
    <n v="0"/>
    <n v="585.6"/>
    <n v="28"/>
    <n v="20.914285714285715"/>
    <n v="689.06"/>
    <n v="6"/>
    <n v="34"/>
    <n v="114.84333333333332"/>
    <n v="37.489999999999995"/>
    <n v="20"/>
    <m/>
    <m/>
    <n v="38"/>
    <x v="5"/>
    <x v="3"/>
    <s v="2012-38"/>
    <n v="0"/>
    <m/>
  </r>
  <r>
    <s v="4-49"/>
    <d v="2012-09-21T00:00:00"/>
    <n v="1737.3"/>
    <n v="0"/>
    <n v="0"/>
    <n v="713.15"/>
    <n v="35"/>
    <n v="20.375714285714285"/>
    <n v="1024.1500000000001"/>
    <n v="18"/>
    <n v="53"/>
    <n v="56.897222222222226"/>
    <n v="32.779245283018874"/>
    <n v="1.8"/>
    <m/>
    <m/>
    <n v="38"/>
    <x v="5"/>
    <x v="4"/>
    <s v="2012-38"/>
    <n v="0"/>
    <m/>
  </r>
  <r>
    <s v="4-49"/>
    <d v="2012-09-22T00:00:00"/>
    <n v="1224.46"/>
    <n v="0"/>
    <n v="0"/>
    <n v="782.25"/>
    <n v="36"/>
    <n v="21.729166666666668"/>
    <n v="442.21"/>
    <n v="9"/>
    <n v="45"/>
    <n v="49.134444444444441"/>
    <n v="27.210222222222225"/>
    <n v="3.59"/>
    <m/>
    <m/>
    <n v="38"/>
    <x v="5"/>
    <x v="5"/>
    <s v="2012-38"/>
    <n v="0"/>
    <m/>
  </r>
  <r>
    <m/>
    <d v="2012-09-23T00:00:00"/>
    <n v="8023.38"/>
    <n v="1856.17"/>
    <n v="9879.5499999999993"/>
    <m/>
    <n v="182"/>
    <n v="23.983401097670249"/>
    <n v="3637.48"/>
    <n v="60"/>
    <n v="242"/>
    <n v="66.95178571428572"/>
    <n v="33.695290393173714"/>
    <n v="12"/>
    <m/>
    <m/>
    <n v="39"/>
    <x v="5"/>
    <x v="6"/>
    <s v="2012-39"/>
    <n v="0"/>
    <m/>
  </r>
  <r>
    <s v="4-50"/>
    <d v="2012-09-24T00:00:00"/>
    <n v="607.54999999999995"/>
    <n v="0"/>
    <n v="0"/>
    <n v="501.35"/>
    <n v="25"/>
    <n v="20.054000000000002"/>
    <n v="196.2"/>
    <n v="6"/>
    <n v="31"/>
    <n v="32.699999999999996"/>
    <n v="22.501612903225805"/>
    <m/>
    <m/>
    <m/>
    <n v="39"/>
    <x v="5"/>
    <x v="0"/>
    <s v="2012-39"/>
    <n v="0"/>
    <m/>
  </r>
  <r>
    <s v="4-50"/>
    <d v="2012-09-25T00:00:00"/>
    <n v="875.95"/>
    <n v="0"/>
    <n v="0"/>
    <n v="678.95"/>
    <n v="30"/>
    <n v="22.631666666666668"/>
    <n v="197"/>
    <n v="7"/>
    <n v="37"/>
    <n v="28.142857142857142"/>
    <n v="23.674324324324324"/>
    <m/>
    <m/>
    <m/>
    <n v="39"/>
    <x v="5"/>
    <x v="1"/>
    <s v="2012-39"/>
    <n v="0"/>
    <m/>
  </r>
  <r>
    <s v="4-50"/>
    <d v="2012-09-26T00:00:00"/>
    <n v="934.4"/>
    <n v="0"/>
    <n v="0"/>
    <n v="727.85"/>
    <n v="20"/>
    <n v="36.392499999999998"/>
    <n v="206.55"/>
    <n v="7"/>
    <n v="27"/>
    <n v="29.50714285714286"/>
    <n v="34.607407407407408"/>
    <m/>
    <m/>
    <m/>
    <n v="39"/>
    <x v="5"/>
    <x v="2"/>
    <s v="2012-39"/>
    <n v="0"/>
    <m/>
  </r>
  <r>
    <s v="4-50"/>
    <d v="2012-09-27T00:00:00"/>
    <n v="1272.73"/>
    <n v="0"/>
    <n v="0"/>
    <n v="613.15"/>
    <n v="37"/>
    <n v="16.57162162162162"/>
    <n v="659.58"/>
    <n v="9"/>
    <n v="46"/>
    <n v="73.286666666666676"/>
    <n v="27.66804347826087"/>
    <m/>
    <m/>
    <m/>
    <n v="39"/>
    <x v="5"/>
    <x v="3"/>
    <s v="2012-39"/>
    <n v="0"/>
    <m/>
  </r>
  <r>
    <s v="4-50"/>
    <d v="2012-09-28T00:00:00"/>
    <n v="1409.95"/>
    <n v="0"/>
    <n v="0"/>
    <n v="683.2"/>
    <n v="38"/>
    <n v="17.978947368421053"/>
    <n v="726.75"/>
    <n v="17"/>
    <n v="55"/>
    <n v="42.75"/>
    <n v="25.635454545454547"/>
    <m/>
    <m/>
    <m/>
    <n v="39"/>
    <x v="5"/>
    <x v="4"/>
    <s v="2012-39"/>
    <n v="0"/>
    <m/>
  </r>
  <r>
    <s v="4-50"/>
    <d v="2012-09-29T00:00:00"/>
    <n v="1300"/>
    <n v="0"/>
    <n v="0"/>
    <n v="500"/>
    <n v="20"/>
    <n v="25"/>
    <n v="800"/>
    <n v="16"/>
    <n v="36"/>
    <n v="50"/>
    <n v="36.111111111111114"/>
    <m/>
    <m/>
    <m/>
    <n v="39"/>
    <x v="5"/>
    <x v="5"/>
    <s v="2012-39"/>
    <n v="0"/>
    <m/>
  </r>
  <r>
    <m/>
    <d v="2012-09-30T00:00:00"/>
    <n v="6400.58"/>
    <n v="4295.58"/>
    <n v="10696.16"/>
    <m/>
    <n v="170"/>
    <n v="23.104789276118225"/>
    <n v="2786.08"/>
    <n v="62"/>
    <n v="232"/>
    <n v="42.731111111111112"/>
    <n v="28.366325628297343"/>
    <m/>
    <m/>
    <m/>
    <n v="40"/>
    <x v="5"/>
    <x v="6"/>
    <s v="2012-40"/>
    <n v="0"/>
    <m/>
  </r>
  <r>
    <s v="4-51"/>
    <d v="2012-10-01T00:00:00"/>
    <n v="0"/>
    <n v="0"/>
    <n v="0"/>
    <n v="0"/>
    <n v="0"/>
    <n v="0"/>
    <n v="0"/>
    <n v="0"/>
    <n v="0"/>
    <n v="0"/>
    <n v="0"/>
    <s v="Mon Tues till combined"/>
    <m/>
    <m/>
    <n v="40"/>
    <x v="5"/>
    <x v="0"/>
    <s v="2012-40"/>
    <n v="0"/>
    <m/>
  </r>
  <r>
    <s v="4-51"/>
    <d v="2012-10-02T00:00:00"/>
    <n v="1795.24"/>
    <n v="0"/>
    <n v="0"/>
    <n v="1613.9"/>
    <n v="47"/>
    <n v="34.338297872340426"/>
    <n v="181.34"/>
    <n v="10"/>
    <n v="57"/>
    <n v="18.134"/>
    <n v="31.49543859649123"/>
    <m/>
    <m/>
    <m/>
    <n v="40"/>
    <x v="5"/>
    <x v="1"/>
    <s v="2012-40"/>
    <n v="0"/>
    <m/>
  </r>
  <r>
    <s v="4-51"/>
    <d v="2012-10-03T00:00:00"/>
    <n v="1571.37"/>
    <n v="0"/>
    <n v="0"/>
    <n v="1197.3"/>
    <n v="35"/>
    <n v="34.208571428571425"/>
    <n v="374.07"/>
    <n v="9"/>
    <n v="44"/>
    <n v="41.563333333333333"/>
    <n v="35.712954545454544"/>
    <m/>
    <m/>
    <m/>
    <n v="40"/>
    <x v="5"/>
    <x v="2"/>
    <s v="2012-40"/>
    <n v="0"/>
    <m/>
  </r>
  <r>
    <s v="4-51"/>
    <d v="2012-10-04T00:00:00"/>
    <n v="1853.11"/>
    <n v="0"/>
    <n v="0"/>
    <n v="732.05"/>
    <n v="29"/>
    <n v="25.243103448275861"/>
    <n v="1121.06"/>
    <n v="11"/>
    <n v="40"/>
    <n v="101.91454545454545"/>
    <n v="46.327749999999995"/>
    <m/>
    <m/>
    <m/>
    <n v="40"/>
    <x v="5"/>
    <x v="3"/>
    <s v="2012-40"/>
    <n v="0"/>
    <m/>
  </r>
  <r>
    <s v="4-51"/>
    <d v="2012-10-05T00:00:00"/>
    <n v="1714.68"/>
    <n v="0"/>
    <n v="0"/>
    <n v="1159.75"/>
    <n v="53"/>
    <n v="21.882075471698112"/>
    <n v="554.92999999999995"/>
    <n v="12"/>
    <n v="65"/>
    <n v="46.244166666666665"/>
    <n v="26.379692307692306"/>
    <m/>
    <m/>
    <m/>
    <n v="40"/>
    <x v="5"/>
    <x v="4"/>
    <s v="2012-40"/>
    <n v="0"/>
    <m/>
  </r>
  <r>
    <s v="4-51"/>
    <d v="2012-10-06T00:00:00"/>
    <n v="755.61"/>
    <n v="0"/>
    <n v="0"/>
    <n v="482.35"/>
    <n v="26"/>
    <n v="18.551923076923078"/>
    <n v="273.26"/>
    <n v="6"/>
    <n v="32"/>
    <n v="45.543333333333329"/>
    <n v="23.6128125"/>
    <m/>
    <m/>
    <m/>
    <n v="40"/>
    <x v="5"/>
    <x v="5"/>
    <s v="2012-40"/>
    <n v="0"/>
    <m/>
  </r>
  <r>
    <m/>
    <d v="2012-10-07T00:00:00"/>
    <n v="7690.0099999999993"/>
    <n v="3343.93"/>
    <n v="11033.939999999999"/>
    <m/>
    <n v="190"/>
    <n v="22.37066188296815"/>
    <n v="2504.66"/>
    <n v="48"/>
    <n v="238"/>
    <n v="42.233229797979796"/>
    <n v="27.254774658273011"/>
    <m/>
    <m/>
    <m/>
    <n v="41"/>
    <x v="5"/>
    <x v="6"/>
    <s v="2012-41"/>
    <n v="0"/>
    <m/>
  </r>
  <r>
    <s v="4-52"/>
    <d v="2012-10-08T00:00:00"/>
    <n v="516.87"/>
    <n v="0"/>
    <n v="0"/>
    <n v="240.45"/>
    <n v="22"/>
    <n v="10.929545454545455"/>
    <n v="276.42"/>
    <n v="8"/>
    <n v="30"/>
    <n v="34.552500000000002"/>
    <n v="17.228999999999999"/>
    <m/>
    <m/>
    <m/>
    <n v="41"/>
    <x v="5"/>
    <x v="0"/>
    <s v="2012-41"/>
    <n v="0"/>
    <m/>
  </r>
  <r>
    <s v="4-52"/>
    <d v="2012-10-09T00:00:00"/>
    <n v="659.47"/>
    <n v="0"/>
    <n v="0"/>
    <n v="293.14999999999998"/>
    <n v="22"/>
    <n v="13.324999999999999"/>
    <n v="366.32"/>
    <n v="11"/>
    <n v="33"/>
    <n v="33.301818181818184"/>
    <n v="19.983939393939394"/>
    <m/>
    <m/>
    <m/>
    <n v="41"/>
    <x v="5"/>
    <x v="1"/>
    <s v="2012-41"/>
    <n v="0"/>
    <m/>
  </r>
  <r>
    <s v="4-52"/>
    <d v="2012-10-10T00:00:00"/>
    <n v="1550.75"/>
    <n v="0"/>
    <n v="0"/>
    <n v="824"/>
    <n v="31"/>
    <n v="26.580645161290324"/>
    <n v="726.75"/>
    <n v="17"/>
    <n v="48"/>
    <n v="42.75"/>
    <n v="32.307291666666664"/>
    <m/>
    <m/>
    <m/>
    <n v="41"/>
    <x v="5"/>
    <x v="2"/>
    <s v="2012-41"/>
    <n v="0"/>
    <m/>
  </r>
  <r>
    <s v="4-52"/>
    <d v="2012-10-11T00:00:00"/>
    <n v="1627.87"/>
    <n v="0"/>
    <n v="0"/>
    <n v="728.25"/>
    <n v="33"/>
    <n v="22.068181818181817"/>
    <n v="899.62"/>
    <n v="12"/>
    <n v="45"/>
    <n v="74.968333333333334"/>
    <n v="36.174888888888887"/>
    <m/>
    <m/>
    <m/>
    <n v="41"/>
    <x v="5"/>
    <x v="3"/>
    <s v="2012-41"/>
    <n v="0"/>
    <m/>
  </r>
  <r>
    <s v="4-52"/>
    <d v="2012-10-12T00:00:00"/>
    <n v="1837.06"/>
    <n v="0"/>
    <n v="0"/>
    <n v="854.2"/>
    <n v="36"/>
    <n v="23.727777777777778"/>
    <n v="982.86"/>
    <n v="16"/>
    <n v="52"/>
    <n v="61.428750000000001"/>
    <n v="35.328076923076921"/>
    <m/>
    <m/>
    <m/>
    <n v="41"/>
    <x v="5"/>
    <x v="4"/>
    <s v="2012-41"/>
    <n v="0"/>
    <m/>
  </r>
  <r>
    <s v="4-52"/>
    <d v="2012-10-13T00:00:00"/>
    <n v="1087.32"/>
    <n v="0"/>
    <n v="0"/>
    <n v="354.6"/>
    <n v="13"/>
    <n v="27.276923076923079"/>
    <n v="732.72"/>
    <n v="9"/>
    <n v="22"/>
    <n v="81.413333333333341"/>
    <n v="49.423636363636369"/>
    <m/>
    <m/>
    <m/>
    <n v="41"/>
    <x v="5"/>
    <x v="5"/>
    <s v="2012-41"/>
    <n v="0"/>
    <m/>
  </r>
  <r>
    <m/>
    <d v="2012-10-14T00:00:00"/>
    <n v="7279.34"/>
    <n v="2967.45"/>
    <n v="10246.790000000001"/>
    <m/>
    <n v="157"/>
    <n v="20.651345548119743"/>
    <n v="3984.6900000000005"/>
    <n v="73"/>
    <n v="230"/>
    <n v="54.735789141414138"/>
    <n v="31.741138872701374"/>
    <m/>
    <m/>
    <m/>
    <n v="42"/>
    <x v="5"/>
    <x v="6"/>
    <s v="2012-42"/>
    <n v="0"/>
    <m/>
  </r>
  <r>
    <s v="5-01"/>
    <d v="2012-10-15T00:00:00"/>
    <n v="632.84"/>
    <n v="0"/>
    <n v="0"/>
    <n v="539.9"/>
    <n v="27"/>
    <n v="19.996296296296297"/>
    <n v="92.94"/>
    <n v="5"/>
    <n v="32"/>
    <n v="18.588000000000001"/>
    <n v="19.776249999999997"/>
    <m/>
    <m/>
    <m/>
    <n v="42"/>
    <x v="5"/>
    <x v="0"/>
    <s v="2012-42"/>
    <n v="0"/>
    <m/>
  </r>
  <r>
    <s v="5-01"/>
    <d v="2012-10-16T00:00:00"/>
    <n v="847.57"/>
    <n v="0"/>
    <n v="0"/>
    <n v="489"/>
    <n v="27"/>
    <n v="18.111111111111111"/>
    <n v="358.57"/>
    <n v="10"/>
    <n v="37"/>
    <n v="35.856999999999999"/>
    <n v="22.907297297297294"/>
    <m/>
    <m/>
    <m/>
    <n v="42"/>
    <x v="5"/>
    <x v="1"/>
    <s v="2012-42"/>
    <n v="0"/>
    <m/>
  </r>
  <r>
    <s v="5-01"/>
    <d v="2012-10-17T00:00:00"/>
    <n v="1017.11"/>
    <n v="0"/>
    <n v="0"/>
    <n v="895.25"/>
    <n v="33"/>
    <n v="27.128787878787879"/>
    <n v="121.86"/>
    <n v="4"/>
    <n v="37"/>
    <n v="30.465"/>
    <n v="27.489459459459461"/>
    <m/>
    <m/>
    <m/>
    <n v="42"/>
    <x v="5"/>
    <x v="2"/>
    <s v="2012-42"/>
    <n v="0"/>
    <m/>
  </r>
  <r>
    <s v="5-01"/>
    <d v="2012-10-18T00:00:00"/>
    <n v="1340.81"/>
    <n v="0"/>
    <n v="0"/>
    <n v="496.2"/>
    <n v="32"/>
    <n v="15.50625"/>
    <n v="844.61"/>
    <n v="9"/>
    <n v="41"/>
    <n v="93.845555555555563"/>
    <n v="32.702682926829269"/>
    <m/>
    <m/>
    <m/>
    <n v="42"/>
    <x v="5"/>
    <x v="3"/>
    <s v="2012-42"/>
    <n v="0"/>
    <m/>
  </r>
  <r>
    <s v="5-01"/>
    <d v="2012-10-19T00:00:00"/>
    <n v="1983.62"/>
    <n v="0"/>
    <n v="0"/>
    <n v="1176.8499999999999"/>
    <n v="47"/>
    <n v="25.039361702127657"/>
    <n v="806.77"/>
    <n v="12"/>
    <n v="59"/>
    <n v="67.230833333333337"/>
    <n v="33.620677966101695"/>
    <m/>
    <m/>
    <m/>
    <n v="42"/>
    <x v="5"/>
    <x v="4"/>
    <s v="2012-42"/>
    <n v="0"/>
    <m/>
  </r>
  <r>
    <s v="5-01"/>
    <d v="2012-10-20T00:00:00"/>
    <n v="785.86"/>
    <n v="0"/>
    <n v="0"/>
    <n v="654.46"/>
    <n v="19"/>
    <n v="34.445263157894736"/>
    <n v="131.4"/>
    <n v="6"/>
    <n v="25"/>
    <n v="21.900000000000002"/>
    <n v="31.4344"/>
    <m/>
    <m/>
    <m/>
    <n v="42"/>
    <x v="5"/>
    <x v="5"/>
    <s v="2012-42"/>
    <n v="0"/>
    <m/>
  </r>
  <r>
    <m/>
    <d v="2012-10-21T00:00:00"/>
    <n v="6607.8099999999995"/>
    <n v="2914.18"/>
    <n v="9521.99"/>
    <m/>
    <n v="185"/>
    <n v="23.371178357702945"/>
    <n v="2356.15"/>
    <n v="46"/>
    <n v="231"/>
    <n v="44.647731481481479"/>
    <n v="27.988461274947955"/>
    <m/>
    <m/>
    <m/>
    <n v="43"/>
    <x v="5"/>
    <x v="6"/>
    <s v="2012-43"/>
    <n v="0"/>
    <m/>
  </r>
  <r>
    <s v="5-02"/>
    <d v="2012-10-22T00:00:00"/>
    <n v="615.29"/>
    <n v="0"/>
    <n v="0"/>
    <n v="254.9"/>
    <n v="19"/>
    <n v="13.41578947368421"/>
    <n v="360.39"/>
    <n v="8"/>
    <n v="27"/>
    <n v="45.048749999999998"/>
    <n v="22.788518518518519"/>
    <m/>
    <m/>
    <m/>
    <n v="43"/>
    <x v="5"/>
    <x v="0"/>
    <s v="2012-43"/>
    <n v="0"/>
    <m/>
  </r>
  <r>
    <s v="5-02"/>
    <d v="2012-10-23T00:00:00"/>
    <n v="830.03"/>
    <n v="0"/>
    <n v="0"/>
    <n v="375.45"/>
    <n v="23"/>
    <n v="16.32391304347826"/>
    <n v="454.58"/>
    <n v="14"/>
    <n v="37"/>
    <n v="32.47"/>
    <n v="22.433243243243243"/>
    <m/>
    <m/>
    <m/>
    <n v="43"/>
    <x v="5"/>
    <x v="1"/>
    <s v="2012-43"/>
    <n v="0"/>
    <m/>
  </r>
  <r>
    <s v="5-02"/>
    <d v="2012-10-24T00:00:00"/>
    <n v="527.91"/>
    <n v="0"/>
    <n v="0"/>
    <n v="363.5"/>
    <n v="25"/>
    <n v="14.54"/>
    <n v="164.41"/>
    <n v="6"/>
    <n v="31"/>
    <n v="27.401666666666667"/>
    <n v="17.029354838709676"/>
    <m/>
    <m/>
    <m/>
    <n v="43"/>
    <x v="5"/>
    <x v="2"/>
    <s v="2012-43"/>
    <n v="0"/>
    <m/>
  </r>
  <r>
    <s v="5-02"/>
    <d v="2012-10-25T00:00:00"/>
    <n v="1511.44"/>
    <n v="0"/>
    <n v="0"/>
    <n v="648.15"/>
    <n v="33"/>
    <n v="19.640909090909091"/>
    <n v="863.29"/>
    <n v="11"/>
    <n v="44"/>
    <n v="78.480909090909094"/>
    <n v="34.350909090909092"/>
    <m/>
    <m/>
    <m/>
    <n v="43"/>
    <x v="5"/>
    <x v="3"/>
    <s v="2012-43"/>
    <n v="0"/>
    <m/>
  </r>
  <r>
    <s v="5-02"/>
    <d v="2012-10-26T00:00:00"/>
    <n v="1570.41"/>
    <n v="0"/>
    <n v="0"/>
    <n v="714"/>
    <n v="35"/>
    <n v="20.399999999999999"/>
    <n v="856.41"/>
    <n v="8"/>
    <n v="43"/>
    <n v="107.05125"/>
    <n v="36.521162790697673"/>
    <m/>
    <m/>
    <m/>
    <n v="43"/>
    <x v="5"/>
    <x v="4"/>
    <s v="2012-43"/>
    <n v="0"/>
    <m/>
  </r>
  <r>
    <s v="5-02"/>
    <d v="2012-10-27T00:00:00"/>
    <n v="897.69"/>
    <n v="0"/>
    <n v="0"/>
    <n v="643.45000000000005"/>
    <n v="24"/>
    <n v="26.810416666666669"/>
    <n v="254.24"/>
    <n v="9"/>
    <n v="33"/>
    <n v="28.248888888888889"/>
    <n v="27.202727272727273"/>
    <m/>
    <m/>
    <m/>
    <n v="43"/>
    <x v="5"/>
    <x v="5"/>
    <s v="2012-43"/>
    <n v="0"/>
    <m/>
  </r>
  <r>
    <m/>
    <d v="2012-10-28T00:00:00"/>
    <n v="5952.77"/>
    <n v="3237.81"/>
    <n v="9190.58"/>
    <m/>
    <n v="159"/>
    <n v="18.521838045789703"/>
    <n v="2953.3199999999997"/>
    <n v="56"/>
    <n v="215"/>
    <n v="53.116910774410769"/>
    <n v="26.720985959134243"/>
    <m/>
    <m/>
    <m/>
    <n v="44"/>
    <x v="5"/>
    <x v="6"/>
    <s v="2012-44"/>
    <n v="0"/>
    <m/>
  </r>
  <r>
    <s v="5-03"/>
    <d v="2012-10-29T00:00:00"/>
    <n v="701.51"/>
    <n v="0"/>
    <n v="0"/>
    <n v="401.5"/>
    <n v="30"/>
    <n v="13.383333333333333"/>
    <n v="300.01"/>
    <n v="10"/>
    <n v="40"/>
    <n v="30.000999999999998"/>
    <n v="17.537749999999999"/>
    <m/>
    <m/>
    <m/>
    <n v="44"/>
    <x v="5"/>
    <x v="0"/>
    <s v="2012-44"/>
    <n v="0"/>
    <m/>
  </r>
  <r>
    <s v="5-03"/>
    <d v="2012-10-30T00:00:00"/>
    <n v="600.94000000000005"/>
    <n v="0"/>
    <n v="0"/>
    <n v="271.7"/>
    <n v="22"/>
    <n v="12.35"/>
    <n v="329.24"/>
    <n v="7"/>
    <n v="29"/>
    <n v="47.034285714285716"/>
    <n v="20.722068965517245"/>
    <m/>
    <m/>
    <m/>
    <n v="44"/>
    <x v="5"/>
    <x v="1"/>
    <s v="2012-44"/>
    <n v="0"/>
    <m/>
  </r>
  <r>
    <s v="5-03"/>
    <d v="2012-10-31T00:00:00"/>
    <n v="1449.28"/>
    <n v="0"/>
    <n v="0"/>
    <n v="716.4"/>
    <n v="34"/>
    <n v="21.070588235294117"/>
    <n v="732.88"/>
    <n v="13"/>
    <n v="47"/>
    <n v="56.375384615384618"/>
    <n v="30.835744680851064"/>
    <m/>
    <m/>
    <m/>
    <n v="44"/>
    <x v="5"/>
    <x v="2"/>
    <s v="2012-44"/>
    <n v="0"/>
    <m/>
  </r>
  <r>
    <s v="5-03"/>
    <d v="2012-11-01T00:00:00"/>
    <n v="1137.5"/>
    <n v="0"/>
    <n v="0"/>
    <n v="637.16"/>
    <n v="37"/>
    <n v="17.22054054054054"/>
    <n v="500.34"/>
    <n v="9"/>
    <n v="46"/>
    <n v="55.593333333333334"/>
    <n v="24.728260869565219"/>
    <m/>
    <m/>
    <m/>
    <n v="44"/>
    <x v="5"/>
    <x v="3"/>
    <s v="2012-44"/>
    <n v="0"/>
    <m/>
  </r>
  <r>
    <s v="5-03"/>
    <d v="2012-11-02T00:00:00"/>
    <n v="1955.38"/>
    <n v="0"/>
    <n v="0"/>
    <n v="1277.5"/>
    <n v="43"/>
    <n v="29.709302325581394"/>
    <n v="677.88"/>
    <n v="15"/>
    <n v="58"/>
    <n v="45.192"/>
    <n v="33.713448275862071"/>
    <m/>
    <m/>
    <m/>
    <n v="44"/>
    <x v="5"/>
    <x v="4"/>
    <s v="2012-44"/>
    <n v="0"/>
    <m/>
  </r>
  <r>
    <s v="5-03"/>
    <d v="2012-11-03T00:00:00"/>
    <n v="875.46"/>
    <n v="0"/>
    <n v="0"/>
    <n v="654.1"/>
    <n v="27"/>
    <n v="24.225925925925928"/>
    <n v="221.36"/>
    <n v="8"/>
    <n v="35"/>
    <n v="27.67"/>
    <n v="25.013142857142856"/>
    <m/>
    <m/>
    <m/>
    <n v="44"/>
    <x v="5"/>
    <x v="5"/>
    <s v="2012-44"/>
    <n v="0"/>
    <m/>
  </r>
  <r>
    <m/>
    <d v="2012-11-04T00:00:00"/>
    <n v="6720.0700000000006"/>
    <n v="1796.35"/>
    <n v="8516.42"/>
    <m/>
    <n v="193"/>
    <n v="19.659948393445884"/>
    <n v="2761.71"/>
    <n v="62"/>
    <n v="255"/>
    <n v="43.644333943833942"/>
    <n v="25.425069274823077"/>
    <m/>
    <m/>
    <m/>
    <n v="45"/>
    <x v="5"/>
    <x v="6"/>
    <s v="2012-45"/>
    <n v="0"/>
    <m/>
  </r>
  <r>
    <s v="5-04"/>
    <d v="2012-11-05T00:00:00"/>
    <n v="948.72"/>
    <n v="0"/>
    <n v="0"/>
    <n v="460.15"/>
    <n v="29"/>
    <n v="15.867241379310345"/>
    <n v="488.57"/>
    <n v="7"/>
    <n v="36"/>
    <n v="69.795714285714283"/>
    <n v="26.353333333333335"/>
    <m/>
    <m/>
    <m/>
    <n v="45"/>
    <x v="5"/>
    <x v="0"/>
    <s v="2012-45"/>
    <n v="0"/>
    <m/>
  </r>
  <r>
    <s v="5-04"/>
    <d v="2012-11-06T00:00:00"/>
    <n v="885.03"/>
    <n v="0"/>
    <n v="0"/>
    <n v="511.6"/>
    <n v="29"/>
    <n v="17.641379310344828"/>
    <n v="373.43"/>
    <n v="11"/>
    <n v="40"/>
    <n v="33.948181818181816"/>
    <n v="22.12575"/>
    <m/>
    <m/>
    <m/>
    <n v="45"/>
    <x v="5"/>
    <x v="1"/>
    <s v="2012-45"/>
    <n v="0"/>
    <m/>
  </r>
  <r>
    <s v="5-04"/>
    <d v="2012-11-07T00:00:00"/>
    <n v="793.22"/>
    <n v="0"/>
    <n v="0"/>
    <n v="539.65"/>
    <n v="33"/>
    <n v="16.353030303030302"/>
    <n v="253.57"/>
    <n v="9"/>
    <n v="42"/>
    <n v="28.174444444444443"/>
    <n v="18.886190476190478"/>
    <m/>
    <m/>
    <m/>
    <n v="45"/>
    <x v="5"/>
    <x v="2"/>
    <s v="2012-45"/>
    <n v="0"/>
    <m/>
  </r>
  <r>
    <s v="5-04"/>
    <d v="2012-11-08T00:00:00"/>
    <n v="1800.54"/>
    <n v="0"/>
    <n v="0"/>
    <n v="690.3"/>
    <n v="30"/>
    <n v="23.009999999999998"/>
    <n v="1123.24"/>
    <n v="11"/>
    <n v="41"/>
    <n v="102.11272727272727"/>
    <n v="44.23268292682927"/>
    <m/>
    <m/>
    <m/>
    <n v="45"/>
    <x v="5"/>
    <x v="3"/>
    <s v="2012-45"/>
    <n v="0"/>
    <m/>
  </r>
  <r>
    <s v="5-04"/>
    <d v="2012-11-09T00:00:00"/>
    <n v="1450.28"/>
    <n v="0"/>
    <n v="0"/>
    <n v="1222.55"/>
    <n v="48"/>
    <n v="25.469791666666666"/>
    <n v="227.73"/>
    <n v="7"/>
    <n v="55"/>
    <n v="32.532857142857139"/>
    <n v="26.368727272727273"/>
    <m/>
    <m/>
    <m/>
    <n v="45"/>
    <x v="5"/>
    <x v="4"/>
    <s v="2012-45"/>
    <n v="0"/>
    <m/>
  </r>
  <r>
    <s v="5-04"/>
    <d v="2012-11-10T00:00:00"/>
    <n v="1101.58"/>
    <n v="0"/>
    <n v="0"/>
    <n v="497.9"/>
    <n v="23"/>
    <n v="21.64782608695652"/>
    <n v="603.67999999999995"/>
    <n v="11"/>
    <n v="34"/>
    <n v="54.879999999999995"/>
    <n v="32.399411764705881"/>
    <m/>
    <m/>
    <m/>
    <n v="45"/>
    <x v="5"/>
    <x v="5"/>
    <s v="2012-45"/>
    <n v="0"/>
    <m/>
  </r>
  <r>
    <m/>
    <d v="2012-11-11T00:00:00"/>
    <n v="6979.37"/>
    <n v="2875.24"/>
    <n v="9854.61"/>
    <m/>
    <n v="192"/>
    <n v="19.99821145771811"/>
    <n v="3070.22"/>
    <n v="56"/>
    <n v="248"/>
    <n v="53.573987493987495"/>
    <n v="28.394349295631041"/>
    <m/>
    <m/>
    <m/>
    <n v="46"/>
    <x v="5"/>
    <x v="6"/>
    <s v="2012-46"/>
    <n v="0"/>
    <m/>
  </r>
  <r>
    <s v="5-05"/>
    <d v="2012-11-12T00:00:00"/>
    <n v="774.36"/>
    <n v="0"/>
    <n v="0"/>
    <n v="465.35"/>
    <n v="28"/>
    <n v="16.619642857142857"/>
    <n v="309.11"/>
    <n v="11"/>
    <n v="39"/>
    <n v="28.100909090909092"/>
    <n v="19.85794871794872"/>
    <m/>
    <m/>
    <m/>
    <n v="46"/>
    <x v="5"/>
    <x v="0"/>
    <s v="2012-46"/>
    <n v="0"/>
    <m/>
  </r>
  <r>
    <s v="5-05"/>
    <d v="2012-11-13T00:00:00"/>
    <n v="505.82"/>
    <n v="0"/>
    <n v="0"/>
    <n v="334.55"/>
    <n v="24"/>
    <n v="13.939583333333333"/>
    <n v="171.27"/>
    <n v="6"/>
    <n v="30"/>
    <n v="28.545000000000002"/>
    <n v="16.860666666666667"/>
    <m/>
    <m/>
    <m/>
    <n v="46"/>
    <x v="5"/>
    <x v="1"/>
    <s v="2012-46"/>
    <n v="0"/>
    <m/>
  </r>
  <r>
    <s v="5-05"/>
    <d v="2012-11-14T00:00:00"/>
    <n v="692.18"/>
    <n v="0"/>
    <n v="0"/>
    <n v="443.35"/>
    <n v="24"/>
    <n v="18.472916666666666"/>
    <n v="248.83"/>
    <n v="8"/>
    <n v="32"/>
    <n v="31.103750000000002"/>
    <n v="21.630625000000002"/>
    <m/>
    <m/>
    <m/>
    <n v="46"/>
    <x v="5"/>
    <x v="2"/>
    <s v="2012-46"/>
    <n v="0"/>
    <m/>
  </r>
  <r>
    <s v="5-05"/>
    <d v="2012-11-15T00:00:00"/>
    <n v="1246.3900000000001"/>
    <n v="0"/>
    <n v="0"/>
    <n v="780.35"/>
    <n v="33"/>
    <n v="23.646969696969698"/>
    <n v="468.94"/>
    <n v="8"/>
    <n v="41"/>
    <n v="58.6175"/>
    <n v="30.470487804878047"/>
    <m/>
    <m/>
    <m/>
    <n v="46"/>
    <x v="5"/>
    <x v="3"/>
    <s v="2012-46"/>
    <n v="0"/>
    <m/>
  </r>
  <r>
    <s v="5-05"/>
    <d v="2012-11-16T00:00:00"/>
    <n v="1559.71"/>
    <n v="0"/>
    <n v="0"/>
    <n v="717.7"/>
    <n v="30"/>
    <n v="23.923333333333336"/>
    <n v="842.01"/>
    <n v="15"/>
    <n v="45"/>
    <n v="56.134"/>
    <n v="34.660222222222224"/>
    <m/>
    <m/>
    <m/>
    <n v="46"/>
    <x v="5"/>
    <x v="4"/>
    <s v="2012-46"/>
    <n v="0"/>
    <m/>
  </r>
  <r>
    <s v="5-05"/>
    <d v="2012-11-17T00:00:00"/>
    <n v="1531.69"/>
    <n v="0"/>
    <n v="0"/>
    <n v="573.45000000000005"/>
    <n v="24"/>
    <n v="23.893750000000001"/>
    <n v="958.24"/>
    <n v="14"/>
    <n v="38"/>
    <n v="68.445714285714288"/>
    <n v="40.307631578947372"/>
    <m/>
    <m/>
    <m/>
    <n v="46"/>
    <x v="5"/>
    <x v="5"/>
    <s v="2012-46"/>
    <n v="0"/>
    <m/>
  </r>
  <r>
    <m/>
    <d v="2012-11-18T00:00:00"/>
    <n v="6310.15"/>
    <n v="5755.16"/>
    <n v="12065.31"/>
    <m/>
    <n v="163"/>
    <n v="20.082699314574313"/>
    <n v="2998.4"/>
    <n v="62"/>
    <n v="225"/>
    <n v="45.157812229437233"/>
    <n v="27.29793033177717"/>
    <m/>
    <m/>
    <m/>
    <n v="47"/>
    <x v="5"/>
    <x v="6"/>
    <s v="2012-47"/>
    <n v="0"/>
    <m/>
  </r>
  <r>
    <s v="5-06"/>
    <d v="2012-11-19T00:00:00"/>
    <n v="651.77"/>
    <n v="0"/>
    <n v="0"/>
    <n v="340.95"/>
    <n v="27"/>
    <n v="12.627777777777778"/>
    <n v="310.82"/>
    <n v="8"/>
    <n v="35"/>
    <n v="38.852499999999999"/>
    <n v="18.622"/>
    <m/>
    <m/>
    <m/>
    <n v="47"/>
    <x v="5"/>
    <x v="0"/>
    <s v="2012-47"/>
    <n v="0"/>
    <m/>
  </r>
  <r>
    <s v="5-06"/>
    <d v="2012-11-20T00:00:00"/>
    <n v="876.3"/>
    <n v="0"/>
    <n v="0"/>
    <n v="519.85"/>
    <n v="35"/>
    <n v="14.852857142857143"/>
    <n v="353.45"/>
    <n v="9"/>
    <n v="44"/>
    <n v="39.272222222222219"/>
    <n v="19.847727272727273"/>
    <m/>
    <m/>
    <m/>
    <n v="47"/>
    <x v="5"/>
    <x v="1"/>
    <s v="2012-47"/>
    <n v="0"/>
    <m/>
  </r>
  <r>
    <s v="5-06"/>
    <d v="2012-11-21T00:00:00"/>
    <n v="589.65"/>
    <n v="0"/>
    <n v="0"/>
    <n v="296.60000000000002"/>
    <n v="16"/>
    <n v="18.537500000000001"/>
    <n v="293.05"/>
    <n v="7"/>
    <n v="23"/>
    <n v="41.864285714285714"/>
    <n v="25.636956521739133"/>
    <m/>
    <m/>
    <m/>
    <n v="47"/>
    <x v="5"/>
    <x v="2"/>
    <s v="2012-47"/>
    <n v="0"/>
    <m/>
  </r>
  <r>
    <s v="5-06"/>
    <d v="2012-11-22T00:00:00"/>
    <n v="1508.23"/>
    <n v="0"/>
    <n v="0"/>
    <n v="567.4"/>
    <n v="27"/>
    <n v="21.014814814814812"/>
    <n v="940.83"/>
    <n v="11"/>
    <n v="38"/>
    <n v="85.53"/>
    <n v="39.690263157894741"/>
    <m/>
    <m/>
    <m/>
    <n v="47"/>
    <x v="5"/>
    <x v="3"/>
    <s v="2012-47"/>
    <n v="0"/>
    <m/>
  </r>
  <r>
    <s v="5-06"/>
    <d v="2012-11-23T00:00:00"/>
    <n v="1472.5"/>
    <n v="0"/>
    <n v="0"/>
    <n v="934.1"/>
    <n v="41"/>
    <n v="22.782926829268295"/>
    <n v="538.4"/>
    <n v="12"/>
    <n v="53"/>
    <n v="44.866666666666667"/>
    <n v="27.783018867924529"/>
    <m/>
    <m/>
    <m/>
    <n v="47"/>
    <x v="5"/>
    <x v="4"/>
    <s v="2012-47"/>
    <n v="0"/>
    <m/>
  </r>
  <r>
    <s v="5-06"/>
    <d v="2012-11-24T00:00:00"/>
    <n v="2456.61"/>
    <n v="0"/>
    <n v="0"/>
    <n v="566.4"/>
    <n v="26"/>
    <n v="21.784615384615385"/>
    <n v="1890.21"/>
    <n v="18"/>
    <n v="44"/>
    <n v="105.01166666666667"/>
    <n v="55.832045454545458"/>
    <m/>
    <m/>
    <m/>
    <n v="47"/>
    <x v="5"/>
    <x v="5"/>
    <s v="2012-47"/>
    <n v="0"/>
    <m/>
  </r>
  <r>
    <m/>
    <d v="2012-11-25T00:00:00"/>
    <n v="7555.0599999999995"/>
    <n v="1881.2"/>
    <n v="9436.26"/>
    <m/>
    <n v="172"/>
    <n v="18.60008199155557"/>
    <n v="4326.76"/>
    <n v="65"/>
    <n v="237"/>
    <n v="59.232890211640211"/>
    <n v="31.235335212471856"/>
    <m/>
    <m/>
    <m/>
    <n v="48"/>
    <x v="5"/>
    <x v="6"/>
    <s v="2012-48"/>
    <n v="0"/>
    <m/>
  </r>
  <r>
    <s v="5-07"/>
    <d v="2012-11-26T00:00:00"/>
    <n v="650.29999999999995"/>
    <n v="0"/>
    <n v="0"/>
    <n v="514.9"/>
    <n v="27"/>
    <n v="19.07037037037037"/>
    <n v="135.4"/>
    <n v="4"/>
    <n v="31"/>
    <n v="33.85"/>
    <n v="20.977419354838709"/>
    <m/>
    <m/>
    <m/>
    <n v="48"/>
    <x v="5"/>
    <x v="0"/>
    <s v="2012-48"/>
    <n v="0"/>
    <m/>
  </r>
  <r>
    <s v="5-07"/>
    <d v="2012-11-27T00:00:00"/>
    <n v="619.22"/>
    <n v="0"/>
    <n v="0"/>
    <n v="455.35"/>
    <n v="25"/>
    <n v="18.214000000000002"/>
    <n v="163.87"/>
    <n v="7"/>
    <n v="32"/>
    <n v="23.41"/>
    <n v="19.350625000000001"/>
    <m/>
    <m/>
    <m/>
    <n v="48"/>
    <x v="5"/>
    <x v="1"/>
    <s v="2012-48"/>
    <n v="0"/>
    <m/>
  </r>
  <r>
    <s v="5-07"/>
    <d v="2012-11-28T00:00:00"/>
    <n v="924.2"/>
    <n v="0"/>
    <n v="0"/>
    <n v="689.35"/>
    <n v="25"/>
    <n v="27.574000000000002"/>
    <n v="234.85"/>
    <n v="7"/>
    <n v="32"/>
    <n v="33.549999999999997"/>
    <n v="28.881250000000001"/>
    <m/>
    <m/>
    <m/>
    <n v="48"/>
    <x v="5"/>
    <x v="2"/>
    <s v="2012-48"/>
    <n v="0"/>
    <m/>
  </r>
  <r>
    <s v="5-07"/>
    <d v="2012-11-29T00:00:00"/>
    <n v="1177.1099999999999"/>
    <n v="0"/>
    <n v="0"/>
    <n v="572.04999999999995"/>
    <n v="22"/>
    <n v="26.002272727272725"/>
    <n v="605.05999999999995"/>
    <n v="11"/>
    <n v="33"/>
    <n v="55.00545454545454"/>
    <n v="35.669999999999995"/>
    <m/>
    <m/>
    <m/>
    <n v="48"/>
    <x v="5"/>
    <x v="3"/>
    <s v="2012-48"/>
    <n v="0"/>
    <m/>
  </r>
  <r>
    <s v="5-07"/>
    <d v="2012-11-30T00:00:00"/>
    <n v="1700.17"/>
    <n v="0"/>
    <n v="0"/>
    <n v="1210"/>
    <n v="43"/>
    <n v="28.13953488372093"/>
    <n v="490.17"/>
    <n v="12"/>
    <n v="55"/>
    <n v="40.847500000000004"/>
    <n v="30.912181818181818"/>
    <m/>
    <m/>
    <m/>
    <n v="48"/>
    <x v="5"/>
    <x v="4"/>
    <s v="2012-48"/>
    <n v="0"/>
    <m/>
  </r>
  <r>
    <s v="5-07"/>
    <d v="2012-12-01T00:00:00"/>
    <n v="1602.52"/>
    <n v="0"/>
    <n v="0"/>
    <n v="582.75"/>
    <n v="16"/>
    <n v="36.421875"/>
    <n v="1019.77"/>
    <n v="12"/>
    <n v="28"/>
    <n v="84.980833333333337"/>
    <n v="57.232857142857142"/>
    <m/>
    <m/>
    <m/>
    <n v="48"/>
    <x v="5"/>
    <x v="5"/>
    <s v="2012-48"/>
    <n v="1"/>
    <m/>
  </r>
  <r>
    <m/>
    <d v="2012-12-02T00:00:00"/>
    <n v="6673.52"/>
    <n v="3183.13"/>
    <n v="9856.6500000000015"/>
    <m/>
    <n v="158"/>
    <n v="25.903675496894"/>
    <n v="2649.12"/>
    <n v="53"/>
    <n v="211"/>
    <n v="45.273964646464641"/>
    <n v="32.170722219312943"/>
    <m/>
    <m/>
    <m/>
    <n v="49"/>
    <x v="5"/>
    <x v="6"/>
    <s v="2012-49"/>
    <n v="1"/>
    <m/>
  </r>
  <r>
    <s v="5-08"/>
    <d v="2012-12-03T00:00:00"/>
    <n v="564.73"/>
    <n v="0"/>
    <n v="0"/>
    <n v="425.25"/>
    <n v="24"/>
    <n v="17.71875"/>
    <n v="139.47999999999999"/>
    <n v="4"/>
    <n v="28"/>
    <n v="34.869999999999997"/>
    <n v="20.168928571428573"/>
    <m/>
    <m/>
    <m/>
    <n v="49"/>
    <x v="5"/>
    <x v="0"/>
    <s v="2012-49"/>
    <n v="1"/>
    <m/>
  </r>
  <r>
    <s v="5-08"/>
    <d v="2012-12-04T00:00:00"/>
    <n v="759.48"/>
    <n v="0"/>
    <n v="0"/>
    <n v="470.85"/>
    <n v="23"/>
    <n v="20.471739130434784"/>
    <n v="288.63"/>
    <n v="7"/>
    <n v="30"/>
    <n v="41.232857142857142"/>
    <n v="25.315999999999999"/>
    <m/>
    <m/>
    <m/>
    <n v="49"/>
    <x v="5"/>
    <x v="1"/>
    <s v="2012-49"/>
    <n v="1"/>
    <m/>
  </r>
  <r>
    <s v="5-08"/>
    <d v="2012-12-05T00:00:00"/>
    <n v="1046.69"/>
    <n v="0"/>
    <n v="0"/>
    <n v="718.6"/>
    <n v="35"/>
    <n v="20.531428571428574"/>
    <n v="328.09"/>
    <n v="7"/>
    <n v="42"/>
    <n v="46.87"/>
    <n v="24.921190476190478"/>
    <m/>
    <m/>
    <m/>
    <n v="49"/>
    <x v="5"/>
    <x v="2"/>
    <s v="2012-49"/>
    <n v="1"/>
    <m/>
  </r>
  <r>
    <s v="5-08"/>
    <d v="2012-12-06T00:00:00"/>
    <n v="2008.26"/>
    <n v="0"/>
    <n v="0"/>
    <n v="804.9"/>
    <n v="31"/>
    <n v="25.964516129032258"/>
    <n v="120.36"/>
    <n v="15"/>
    <n v="46"/>
    <n v="8.0239999999999991"/>
    <n v="20.114347826086956"/>
    <m/>
    <m/>
    <m/>
    <n v="49"/>
    <x v="5"/>
    <x v="3"/>
    <s v="2012-49"/>
    <n v="1"/>
    <m/>
  </r>
  <r>
    <s v="5-08"/>
    <d v="2012-12-07T00:00:00"/>
    <n v="1442.64"/>
    <n v="0"/>
    <n v="0"/>
    <n v="1253.8800000000001"/>
    <n v="42"/>
    <n v="29.854285714285716"/>
    <n v="188.76"/>
    <n v="6"/>
    <n v="48"/>
    <n v="31.459999999999997"/>
    <n v="30.055000000000003"/>
    <m/>
    <m/>
    <m/>
    <n v="49"/>
    <x v="5"/>
    <x v="4"/>
    <s v="2012-49"/>
    <n v="1"/>
    <m/>
  </r>
  <r>
    <s v="5-08"/>
    <d v="2012-12-08T00:00:00"/>
    <n v="723.82"/>
    <n v="0"/>
    <n v="0"/>
    <n v="411.45"/>
    <n v="26"/>
    <n v="15.824999999999999"/>
    <n v="312.37"/>
    <n v="7"/>
    <n v="33"/>
    <n v="44.624285714285712"/>
    <n v="21.933939393939394"/>
    <m/>
    <m/>
    <m/>
    <n v="49"/>
    <x v="5"/>
    <x v="5"/>
    <s v="2012-49"/>
    <n v="1"/>
    <m/>
  </r>
  <r>
    <m/>
    <d v="2012-12-09T00:00:00"/>
    <n v="6545.62"/>
    <n v="4309.8900000000003"/>
    <n v="10855.51"/>
    <m/>
    <n v="181"/>
    <n v="21.727619924196887"/>
    <n v="1377.69"/>
    <n v="46"/>
    <n v="227"/>
    <n v="34.513523809523811"/>
    <n v="23.751567711274234"/>
    <m/>
    <m/>
    <m/>
    <n v="50"/>
    <x v="5"/>
    <x v="6"/>
    <s v="2012-50"/>
    <n v="1"/>
    <m/>
  </r>
  <r>
    <s v="5-09"/>
    <d v="2012-12-10T00:00:00"/>
    <n v="1439.67"/>
    <n v="0"/>
    <n v="0"/>
    <n v="614.25"/>
    <n v="23"/>
    <n v="26.706521739130434"/>
    <n v="825.42"/>
    <n v="10"/>
    <n v="33"/>
    <n v="82.542000000000002"/>
    <n v="43.626363636363635"/>
    <m/>
    <m/>
    <m/>
    <n v="50"/>
    <x v="5"/>
    <x v="0"/>
    <s v="2012-50"/>
    <n v="1"/>
    <m/>
  </r>
  <r>
    <s v="5-09"/>
    <d v="2012-12-11T00:00:00"/>
    <n v="831.48"/>
    <n v="0"/>
    <n v="0"/>
    <n v="569.6"/>
    <n v="31"/>
    <n v="18.374193548387098"/>
    <n v="261.88"/>
    <n v="10"/>
    <n v="41"/>
    <n v="26.187999999999999"/>
    <n v="20.28"/>
    <m/>
    <m/>
    <m/>
    <n v="50"/>
    <x v="5"/>
    <x v="1"/>
    <s v="2012-50"/>
    <n v="1"/>
    <m/>
  </r>
  <r>
    <s v="5-09"/>
    <d v="2012-12-12T00:00:00"/>
    <n v="1092.28"/>
    <n v="0"/>
    <n v="0"/>
    <n v="1064.4000000000001"/>
    <n v="37"/>
    <n v="28.767567567567571"/>
    <n v="27.73"/>
    <n v="2"/>
    <n v="39"/>
    <n v="13.865"/>
    <n v="28.003333333333337"/>
    <m/>
    <m/>
    <m/>
    <n v="50"/>
    <x v="5"/>
    <x v="2"/>
    <s v="2012-50"/>
    <n v="1"/>
    <m/>
  </r>
  <r>
    <s v="5-09"/>
    <d v="2012-12-13T00:00:00"/>
    <n v="2117.65"/>
    <n v="0"/>
    <n v="0"/>
    <n v="679.35"/>
    <n v="32"/>
    <n v="21.229687500000001"/>
    <n v="1438.3"/>
    <n v="14"/>
    <n v="46"/>
    <n v="102.73571428571428"/>
    <n v="46.035869565217396"/>
    <m/>
    <m/>
    <m/>
    <n v="50"/>
    <x v="5"/>
    <x v="3"/>
    <s v="2012-50"/>
    <n v="1"/>
    <m/>
  </r>
  <r>
    <s v="5-09"/>
    <d v="2012-12-14T00:00:00"/>
    <n v="2218.2800000000002"/>
    <n v="0"/>
    <n v="0"/>
    <n v="954.1"/>
    <n v="38"/>
    <n v="25.107894736842105"/>
    <n v="1264.18"/>
    <n v="21"/>
    <n v="59"/>
    <n v="60.199047619047619"/>
    <n v="37.597966101694915"/>
    <m/>
    <m/>
    <m/>
    <n v="50"/>
    <x v="5"/>
    <x v="4"/>
    <s v="2012-50"/>
    <n v="1"/>
    <m/>
  </r>
  <r>
    <s v="5-09"/>
    <d v="2012-12-15T00:00:00"/>
    <n v="1329.54"/>
    <n v="0"/>
    <n v="0"/>
    <n v="719.65"/>
    <n v="24"/>
    <n v="29.985416666666666"/>
    <n v="609.89"/>
    <n v="7"/>
    <n v="31"/>
    <n v="87.127142857142857"/>
    <n v="42.888387096774196"/>
    <m/>
    <m/>
    <m/>
    <n v="50"/>
    <x v="5"/>
    <x v="5"/>
    <s v="2012-50"/>
    <n v="1"/>
    <m/>
  </r>
  <r>
    <m/>
    <d v="2012-12-16T00:00:00"/>
    <n v="9028.9000000000015"/>
    <n v="3618.25"/>
    <n v="12647.150000000001"/>
    <m/>
    <n v="185"/>
    <n v="25.028546959765645"/>
    <n v="4427.4000000000005"/>
    <n v="64"/>
    <n v="249"/>
    <n v="62.109484126984135"/>
    <n v="36.405319955563904"/>
    <m/>
    <m/>
    <m/>
    <n v="51"/>
    <x v="5"/>
    <x v="6"/>
    <s v="2012-51"/>
    <n v="1"/>
    <m/>
  </r>
  <r>
    <s v="5-10"/>
    <d v="2012-12-17T00:00:00"/>
    <n v="1192.58"/>
    <n v="0"/>
    <n v="0"/>
    <n v="417.75"/>
    <n v="23"/>
    <n v="18.163043478260871"/>
    <n v="774.83"/>
    <n v="17"/>
    <n v="40"/>
    <n v="45.578235294117647"/>
    <n v="29.814499999999999"/>
    <m/>
    <m/>
    <m/>
    <n v="51"/>
    <x v="5"/>
    <x v="0"/>
    <s v="2012-51"/>
    <n v="1"/>
    <m/>
  </r>
  <r>
    <s v="5-10"/>
    <d v="2012-12-18T00:00:00"/>
    <n v="1428.85"/>
    <n v="0"/>
    <n v="0"/>
    <n v="459.75"/>
    <n v="28"/>
    <n v="16.419642857142858"/>
    <n v="969.1"/>
    <n v="13"/>
    <n v="41"/>
    <n v="74.546153846153842"/>
    <n v="34.849999999999994"/>
    <m/>
    <m/>
    <m/>
    <n v="51"/>
    <x v="5"/>
    <x v="1"/>
    <s v="2012-51"/>
    <n v="1"/>
    <m/>
  </r>
  <r>
    <s v="5-10"/>
    <d v="2012-12-19T00:00:00"/>
    <n v="2744"/>
    <n v="0"/>
    <n v="0"/>
    <n v="1174.1500000000001"/>
    <n v="40"/>
    <n v="29.353750000000002"/>
    <n v="1569.85"/>
    <n v="15"/>
    <n v="55"/>
    <n v="104.65666666666667"/>
    <n v="49.890909090909091"/>
    <m/>
    <m/>
    <m/>
    <n v="51"/>
    <x v="5"/>
    <x v="2"/>
    <s v="2012-51"/>
    <n v="1"/>
    <m/>
  </r>
  <r>
    <s v="5-10"/>
    <d v="2012-12-20T00:00:00"/>
    <n v="3270.9"/>
    <n v="0"/>
    <n v="0"/>
    <n v="1955.7"/>
    <n v="44"/>
    <n v="44.447727272727271"/>
    <n v="1315.2"/>
    <n v="13"/>
    <n v="57"/>
    <n v="101.16923076923078"/>
    <n v="57.38421052631579"/>
    <m/>
    <m/>
    <m/>
    <n v="51"/>
    <x v="5"/>
    <x v="3"/>
    <s v="2012-51"/>
    <n v="1"/>
    <m/>
  </r>
  <r>
    <s v="5-10"/>
    <d v="2012-12-21T00:00:00"/>
    <n v="5523.73"/>
    <n v="0"/>
    <n v="0"/>
    <n v="1919.1"/>
    <n v="41"/>
    <n v="46.807317073170729"/>
    <n v="3604.63"/>
    <n v="41"/>
    <n v="82"/>
    <n v="87.917804878048784"/>
    <n v="67.362560975609753"/>
    <m/>
    <m/>
    <m/>
    <n v="51"/>
    <x v="5"/>
    <x v="4"/>
    <s v="2012-51"/>
    <n v="1"/>
    <m/>
  </r>
  <r>
    <s v="5-10"/>
    <d v="2012-12-22T00:00:00"/>
    <n v="5287.06"/>
    <n v="0"/>
    <n v="0"/>
    <n v="2369.3000000000002"/>
    <n v="33"/>
    <n v="71.796969696969697"/>
    <n v="2917.76"/>
    <n v="29"/>
    <n v="62"/>
    <n v="100.61241379310346"/>
    <n v="85.275161290322586"/>
    <m/>
    <m/>
    <m/>
    <n v="51"/>
    <x v="5"/>
    <x v="5"/>
    <s v="2012-51"/>
    <n v="1"/>
    <m/>
  </r>
  <r>
    <m/>
    <d v="2012-12-23T00:00:00"/>
    <n v="19447.12"/>
    <n v="1879.93"/>
    <n v="21327.05"/>
    <m/>
    <n v="209"/>
    <n v="37.831408396378571"/>
    <n v="11151.37"/>
    <n v="128"/>
    <n v="337"/>
    <n v="85.746750874553527"/>
    <n v="54.096223647192879"/>
    <m/>
    <m/>
    <m/>
    <n v="52"/>
    <x v="5"/>
    <x v="6"/>
    <s v="2012-52"/>
    <n v="1"/>
    <m/>
  </r>
  <r>
    <s v="5-11"/>
    <d v="2012-12-24T00:00:00"/>
    <n v="6900.1"/>
    <n v="0"/>
    <n v="0"/>
    <n v="3349"/>
    <n v="90"/>
    <n v="37.211111111111109"/>
    <n v="3551.1"/>
    <n v="57"/>
    <n v="147"/>
    <n v="62.3"/>
    <n v="46.939455782312926"/>
    <m/>
    <m/>
    <m/>
    <n v="52"/>
    <x v="5"/>
    <x v="0"/>
    <s v="2012-52"/>
    <n v="1"/>
    <m/>
  </r>
  <r>
    <s v="5-11"/>
    <d v="2012-12-25T00:00:00"/>
    <n v="0"/>
    <n v="0"/>
    <n v="0"/>
    <n v="0"/>
    <n v="0"/>
    <n v="0"/>
    <n v="0"/>
    <n v="0"/>
    <n v="0"/>
    <n v="0"/>
    <n v="0"/>
    <s v="CHRISTMAS DAY"/>
    <m/>
    <m/>
    <n v="52"/>
    <x v="5"/>
    <x v="1"/>
    <s v="2012-52"/>
    <n v="1"/>
    <m/>
  </r>
  <r>
    <s v="5-11"/>
    <d v="2012-12-26T00:00:00"/>
    <n v="0"/>
    <n v="0"/>
    <n v="0"/>
    <n v="0"/>
    <n v="0"/>
    <n v="0"/>
    <n v="0"/>
    <n v="0"/>
    <n v="0"/>
    <n v="0"/>
    <n v="0"/>
    <s v="BOXING DAY"/>
    <m/>
    <m/>
    <n v="52"/>
    <x v="5"/>
    <x v="2"/>
    <s v="2012-52"/>
    <n v="0"/>
    <m/>
  </r>
  <r>
    <s v="5-11"/>
    <d v="2012-12-27T00:00:00"/>
    <n v="0"/>
    <n v="0"/>
    <n v="0"/>
    <n v="0"/>
    <n v="0"/>
    <n v="0"/>
    <n v="0"/>
    <n v="0"/>
    <n v="0"/>
    <n v="0"/>
    <n v="0"/>
    <s v="CLOSED"/>
    <m/>
    <m/>
    <n v="52"/>
    <x v="5"/>
    <x v="3"/>
    <s v="2012-52"/>
    <n v="0"/>
    <m/>
  </r>
  <r>
    <s v="5-11"/>
    <d v="2012-12-28T00:00:00"/>
    <n v="0"/>
    <n v="0"/>
    <n v="0"/>
    <n v="0"/>
    <n v="0"/>
    <n v="0"/>
    <n v="0"/>
    <n v="0"/>
    <n v="0"/>
    <n v="0"/>
    <n v="0"/>
    <s v="CLOSED"/>
    <m/>
    <m/>
    <n v="52"/>
    <x v="5"/>
    <x v="4"/>
    <s v="2012-52"/>
    <n v="0"/>
    <m/>
  </r>
  <r>
    <s v="5-11"/>
    <d v="2012-12-29T00:00:00"/>
    <n v="0"/>
    <n v="0"/>
    <n v="0"/>
    <n v="0"/>
    <n v="0"/>
    <n v="0"/>
    <n v="0"/>
    <n v="0"/>
    <n v="0"/>
    <n v="0"/>
    <n v="0"/>
    <s v="CLOSED"/>
    <m/>
    <m/>
    <n v="52"/>
    <x v="5"/>
    <x v="5"/>
    <s v="2012-52"/>
    <n v="0"/>
    <m/>
  </r>
  <r>
    <m/>
    <d v="2012-12-30T00:00:00"/>
    <n v="6900.1"/>
    <n v="3946.36"/>
    <n v="10846.460000000001"/>
    <m/>
    <n v="90"/>
    <n v="6.2018518518518517"/>
    <n v="3551.1"/>
    <n v="57"/>
    <n v="147"/>
    <n v="10.383333333333333"/>
    <n v="7.8232426303854874"/>
    <m/>
    <m/>
    <m/>
    <n v="53"/>
    <x v="5"/>
    <x v="6"/>
    <s v="2012-53"/>
    <n v="0"/>
    <m/>
  </r>
  <r>
    <s v="5-12"/>
    <d v="2012-12-31T00:00:00"/>
    <n v="0"/>
    <n v="0"/>
    <n v="0"/>
    <n v="0"/>
    <n v="0"/>
    <n v="0"/>
    <n v="0"/>
    <n v="0"/>
    <n v="0"/>
    <n v="0"/>
    <n v="0"/>
    <s v="CLOSED"/>
    <m/>
    <m/>
    <n v="53"/>
    <x v="5"/>
    <x v="0"/>
    <s v="2012-53"/>
    <n v="0"/>
    <m/>
  </r>
  <r>
    <s v="5-12"/>
    <d v="2013-01-01T00:00:00"/>
    <n v="0"/>
    <n v="0"/>
    <n v="0"/>
    <n v="0"/>
    <n v="0"/>
    <n v="0"/>
    <n v="0"/>
    <n v="0"/>
    <n v="0"/>
    <n v="0"/>
    <n v="0"/>
    <s v="NEW YEARS DAY"/>
    <m/>
    <m/>
    <n v="1"/>
    <x v="6"/>
    <x v="1"/>
    <s v="2013-1"/>
    <n v="0"/>
    <m/>
  </r>
  <r>
    <s v="5-12"/>
    <d v="2013-01-02T00:00:00"/>
    <n v="984.45"/>
    <n v="0"/>
    <n v="0"/>
    <n v="646.1"/>
    <n v="27"/>
    <n v="23.92962962962963"/>
    <n v="348.35"/>
    <n v="9"/>
    <n v="36"/>
    <n v="38.705555555555556"/>
    <n v="27.623611111111114"/>
    <m/>
    <m/>
    <m/>
    <n v="1"/>
    <x v="6"/>
    <x v="2"/>
    <s v="2013-1"/>
    <n v="0"/>
    <m/>
  </r>
  <r>
    <s v="5-12"/>
    <d v="2013-01-03T00:00:00"/>
    <n v="1570.57"/>
    <n v="0"/>
    <n v="0"/>
    <n v="559.79999999999995"/>
    <n v="29"/>
    <n v="19.303448275862067"/>
    <n v="1010.77"/>
    <n v="11"/>
    <n v="40"/>
    <n v="91.88818181818182"/>
    <n v="39.264249999999997"/>
    <m/>
    <m/>
    <m/>
    <n v="1"/>
    <x v="6"/>
    <x v="3"/>
    <s v="2013-1"/>
    <n v="0"/>
    <m/>
  </r>
  <r>
    <s v="5-12"/>
    <d v="2013-01-04T00:00:00"/>
    <n v="1364.38"/>
    <n v="0"/>
    <n v="0"/>
    <n v="780.35"/>
    <n v="32"/>
    <n v="24.385937500000001"/>
    <n v="584.03"/>
    <n v="12"/>
    <n v="44"/>
    <n v="48.669166666666662"/>
    <n v="31.008636363636366"/>
    <m/>
    <m/>
    <m/>
    <n v="1"/>
    <x v="6"/>
    <x v="4"/>
    <s v="2013-1"/>
    <n v="0"/>
    <m/>
  </r>
  <r>
    <s v="5-12"/>
    <d v="2013-01-05T00:00:00"/>
    <n v="800.99"/>
    <n v="0"/>
    <n v="0"/>
    <n v="358"/>
    <n v="18"/>
    <n v="19.888888888888889"/>
    <n v="442.99"/>
    <n v="8"/>
    <n v="26"/>
    <n v="55.373750000000001"/>
    <n v="30.807307692307692"/>
    <m/>
    <m/>
    <m/>
    <n v="1"/>
    <x v="6"/>
    <x v="5"/>
    <s v="2013-1"/>
    <n v="0"/>
    <m/>
  </r>
  <r>
    <m/>
    <d v="2013-01-06T00:00:00"/>
    <n v="4720.3900000000003"/>
    <n v="3683.16"/>
    <n v="8403.5499999999993"/>
    <m/>
    <n v="106"/>
    <n v="14.584650715730097"/>
    <n v="2386.14"/>
    <n v="40"/>
    <n v="146"/>
    <n v="39.106109006734009"/>
    <n v="21.450634194509195"/>
    <m/>
    <m/>
    <m/>
    <n v="2"/>
    <x v="6"/>
    <x v="6"/>
    <s v="2013-2"/>
    <n v="0"/>
    <m/>
  </r>
  <r>
    <s v="5-13"/>
    <d v="2013-01-07T00:00:00"/>
    <n v="749.73"/>
    <n v="0"/>
    <n v="0"/>
    <n v="490.35"/>
    <n v="22"/>
    <n v="22.288636363636364"/>
    <n v="259.38"/>
    <n v="8"/>
    <n v="30"/>
    <n v="32.422499999999999"/>
    <n v="24.991"/>
    <m/>
    <m/>
    <m/>
    <n v="2"/>
    <x v="6"/>
    <x v="0"/>
    <s v="2013-2"/>
    <n v="0"/>
    <m/>
  </r>
  <r>
    <s v="5-13"/>
    <d v="2013-01-08T00:00:00"/>
    <n v="511.86"/>
    <n v="0"/>
    <n v="0"/>
    <n v="286.55"/>
    <n v="19"/>
    <n v="15.081578947368422"/>
    <n v="225.31"/>
    <n v="7"/>
    <n v="26"/>
    <n v="32.187142857142859"/>
    <n v="19.686923076923076"/>
    <m/>
    <m/>
    <m/>
    <n v="2"/>
    <x v="6"/>
    <x v="1"/>
    <s v="2013-2"/>
    <n v="0"/>
    <m/>
  </r>
  <r>
    <s v="5-13"/>
    <d v="2013-01-09T00:00:00"/>
    <n v="979.51"/>
    <n v="0"/>
    <n v="0"/>
    <n v="578.9"/>
    <n v="27"/>
    <n v="21.44074074074074"/>
    <n v="400.61"/>
    <n v="14"/>
    <n v="41"/>
    <n v="28.615000000000002"/>
    <n v="23.890487804878049"/>
    <m/>
    <m/>
    <m/>
    <n v="2"/>
    <x v="6"/>
    <x v="2"/>
    <s v="2013-2"/>
    <n v="0"/>
    <m/>
  </r>
  <r>
    <s v="5-13"/>
    <d v="2013-01-10T00:00:00"/>
    <n v="1920.69"/>
    <n v="0"/>
    <n v="0"/>
    <n v="619.65"/>
    <n v="20"/>
    <n v="30.982499999999998"/>
    <n v="1301.04"/>
    <n v="12"/>
    <n v="32"/>
    <n v="108.42"/>
    <n v="60.021562500000002"/>
    <m/>
    <m/>
    <m/>
    <n v="2"/>
    <x v="6"/>
    <x v="3"/>
    <s v="2013-2"/>
    <n v="0"/>
    <m/>
  </r>
  <r>
    <s v="5-13"/>
    <d v="2013-01-11T00:00:00"/>
    <n v="1291.8599999999999"/>
    <n v="0"/>
    <n v="0"/>
    <n v="792.7"/>
    <n v="28"/>
    <n v="28.310714285714287"/>
    <n v="499.16"/>
    <n v="17"/>
    <n v="45"/>
    <n v="29.362352941176471"/>
    <n v="28.708000000000002"/>
    <m/>
    <m/>
    <m/>
    <n v="2"/>
    <x v="6"/>
    <x v="4"/>
    <s v="2013-2"/>
    <n v="0"/>
    <m/>
  </r>
  <r>
    <s v="5-13"/>
    <d v="2013-01-12T00:00:00"/>
    <n v="620.92999999999995"/>
    <n v="0"/>
    <n v="0"/>
    <n v="384.55"/>
    <n v="24"/>
    <n v="16.022916666666667"/>
    <n v="236.38"/>
    <n v="6"/>
    <n v="30"/>
    <n v="39.396666666666668"/>
    <n v="20.69766666666667"/>
    <m/>
    <m/>
    <m/>
    <n v="2"/>
    <x v="6"/>
    <x v="5"/>
    <s v="2013-2"/>
    <n v="0"/>
    <m/>
  </r>
  <r>
    <m/>
    <d v="2013-01-13T00:00:00"/>
    <n v="6074.5800000000008"/>
    <n v="1024.99"/>
    <n v="7099.5700000000006"/>
    <m/>
    <n v="140"/>
    <n v="22.354514500687745"/>
    <n v="2921.88"/>
    <n v="64"/>
    <n v="204"/>
    <n v="45.067277077497664"/>
    <n v="29.665940008077968"/>
    <m/>
    <m/>
    <m/>
    <n v="3"/>
    <x v="6"/>
    <x v="6"/>
    <s v="2013-3"/>
    <n v="0"/>
    <m/>
  </r>
  <r>
    <s v="5-14"/>
    <d v="2013-01-14T00:00:00"/>
    <n v="1549.24"/>
    <n v="0"/>
    <n v="0"/>
    <n v="352.5"/>
    <n v="20"/>
    <n v="17.625"/>
    <n v="1196.74"/>
    <n v="11"/>
    <n v="31"/>
    <n v="108.79454545454546"/>
    <n v="49.975483870967743"/>
    <m/>
    <m/>
    <m/>
    <n v="3"/>
    <x v="6"/>
    <x v="0"/>
    <s v="2013-3"/>
    <n v="0"/>
    <m/>
  </r>
  <r>
    <s v="5-14"/>
    <d v="2013-01-15T00:00:00"/>
    <n v="678.07"/>
    <n v="0"/>
    <n v="0"/>
    <n v="518.95000000000005"/>
    <n v="21"/>
    <n v="24.711904761904766"/>
    <n v="159.12"/>
    <n v="6"/>
    <n v="27"/>
    <n v="26.52"/>
    <n v="25.113703703703706"/>
    <m/>
    <m/>
    <m/>
    <n v="3"/>
    <x v="6"/>
    <x v="1"/>
    <s v="2013-3"/>
    <n v="0"/>
    <m/>
  </r>
  <r>
    <s v="5-14"/>
    <d v="2013-01-16T00:00:00"/>
    <n v="1046.1600000000001"/>
    <n v="0"/>
    <n v="0"/>
    <n v="568.9"/>
    <n v="34"/>
    <n v="16.732352941176469"/>
    <n v="477.26"/>
    <n v="10"/>
    <n v="44"/>
    <n v="47.725999999999999"/>
    <n v="23.776363636363634"/>
    <m/>
    <m/>
    <m/>
    <n v="3"/>
    <x v="6"/>
    <x v="2"/>
    <s v="2013-3"/>
    <n v="0"/>
    <m/>
  </r>
  <r>
    <s v="5-14"/>
    <d v="2013-01-17T00:00:00"/>
    <n v="1260.96"/>
    <n v="0"/>
    <n v="0"/>
    <n v="658.4"/>
    <n v="32"/>
    <n v="20.574999999999999"/>
    <n v="602.55999999999995"/>
    <n v="11"/>
    <n v="43"/>
    <n v="54.778181818181814"/>
    <n v="29.324651162790698"/>
    <m/>
    <m/>
    <m/>
    <n v="3"/>
    <x v="6"/>
    <x v="3"/>
    <s v="2013-3"/>
    <n v="0"/>
    <m/>
  </r>
  <r>
    <s v="5-14"/>
    <d v="2013-01-18T00:00:00"/>
    <n v="1304.57"/>
    <n v="0"/>
    <n v="0"/>
    <n v="910.5"/>
    <n v="36"/>
    <n v="25.291666666666668"/>
    <n v="394.07"/>
    <n v="11"/>
    <n v="47"/>
    <n v="35.824545454545451"/>
    <n v="27.756808510638297"/>
    <m/>
    <m/>
    <m/>
    <n v="3"/>
    <x v="6"/>
    <x v="4"/>
    <s v="2013-3"/>
    <n v="0"/>
    <m/>
  </r>
  <r>
    <s v="5-14"/>
    <d v="2013-01-19T00:00:00"/>
    <n v="1007.31"/>
    <n v="0"/>
    <n v="0"/>
    <n v="331.85"/>
    <n v="20"/>
    <n v="16.592500000000001"/>
    <n v="675.46"/>
    <n v="11"/>
    <n v="31"/>
    <n v="61.405454545454546"/>
    <n v="32.493870967741934"/>
    <m/>
    <m/>
    <m/>
    <n v="3"/>
    <x v="6"/>
    <x v="5"/>
    <s v="2013-3"/>
    <n v="0"/>
    <m/>
  </r>
  <r>
    <m/>
    <d v="2013-01-20T00:00:00"/>
    <n v="6846.3099999999995"/>
    <n v="4915.6099999999997"/>
    <n v="11761.919999999998"/>
    <m/>
    <n v="163"/>
    <n v="20.254737394957985"/>
    <n v="3505.2100000000005"/>
    <n v="60"/>
    <n v="223"/>
    <n v="55.841454545454553"/>
    <n v="31.40681364203434"/>
    <m/>
    <m/>
    <m/>
    <n v="4"/>
    <x v="6"/>
    <x v="6"/>
    <s v="2013-4"/>
    <n v="0"/>
    <m/>
  </r>
  <r>
    <s v="5-16"/>
    <d v="2013-01-21T00:00:00"/>
    <n v="804.58"/>
    <n v="0"/>
    <n v="0"/>
    <n v="393.4"/>
    <n v="23"/>
    <n v="17.104347826086954"/>
    <n v="411.18"/>
    <n v="10"/>
    <n v="33"/>
    <n v="41.118000000000002"/>
    <n v="24.381212121212119"/>
    <m/>
    <m/>
    <m/>
    <n v="4"/>
    <x v="6"/>
    <x v="0"/>
    <s v="2013-4"/>
    <n v="0"/>
    <m/>
  </r>
  <r>
    <s v="5-16"/>
    <d v="2013-01-22T00:00:00"/>
    <n v="600.20000000000005"/>
    <n v="0"/>
    <n v="0"/>
    <n v="307.45"/>
    <n v="24"/>
    <n v="12.810416666666667"/>
    <n v="292.75"/>
    <n v="7"/>
    <n v="31"/>
    <n v="41.821428571428569"/>
    <n v="19.361290322580647"/>
    <m/>
    <m/>
    <m/>
    <n v="4"/>
    <x v="6"/>
    <x v="1"/>
    <s v="2013-4"/>
    <n v="0"/>
    <m/>
  </r>
  <r>
    <s v="5-16"/>
    <d v="2013-01-23T00:00:00"/>
    <n v="670.85"/>
    <n v="0"/>
    <n v="0"/>
    <n v="389.85"/>
    <n v="24"/>
    <n v="16.243750000000002"/>
    <n v="281"/>
    <n v="9"/>
    <n v="33"/>
    <n v="31.222222222222221"/>
    <n v="20.328787878787878"/>
    <m/>
    <m/>
    <m/>
    <n v="4"/>
    <x v="6"/>
    <x v="2"/>
    <s v="2013-4"/>
    <n v="0"/>
    <m/>
  </r>
  <r>
    <s v="5-16"/>
    <d v="2013-01-24T00:00:00"/>
    <n v="1415.96"/>
    <n v="0"/>
    <n v="0"/>
    <n v="461.2"/>
    <n v="28"/>
    <n v="16.471428571428572"/>
    <n v="954.76"/>
    <n v="9"/>
    <n v="37"/>
    <n v="106.08444444444444"/>
    <n v="38.269189189189191"/>
    <m/>
    <m/>
    <m/>
    <n v="4"/>
    <x v="6"/>
    <x v="3"/>
    <s v="2013-4"/>
    <n v="0"/>
    <m/>
  </r>
  <r>
    <s v="5-16"/>
    <d v="2013-01-25T00:00:00"/>
    <n v="2264.7800000000002"/>
    <n v="0"/>
    <n v="0"/>
    <n v="1016.45"/>
    <n v="44"/>
    <n v="23.101136363636364"/>
    <n v="1248.33"/>
    <n v="22"/>
    <n v="66"/>
    <n v="56.742272727272727"/>
    <n v="34.314848484848483"/>
    <m/>
    <m/>
    <m/>
    <n v="4"/>
    <x v="6"/>
    <x v="4"/>
    <s v="2013-4"/>
    <n v="0"/>
    <m/>
  </r>
  <r>
    <s v="5-16"/>
    <d v="2013-01-26T00:00:00"/>
    <n v="996.51"/>
    <n v="0"/>
    <n v="0"/>
    <n v="496.55"/>
    <n v="21"/>
    <n v="23.645238095238096"/>
    <n v="499.96"/>
    <n v="13"/>
    <n v="34"/>
    <n v="38.458461538461535"/>
    <n v="29.309117647058823"/>
    <m/>
    <m/>
    <m/>
    <n v="4"/>
    <x v="6"/>
    <x v="5"/>
    <s v="2013-4"/>
    <n v="0"/>
    <m/>
  </r>
  <r>
    <m/>
    <d v="2013-01-27T00:00:00"/>
    <n v="6752.880000000001"/>
    <n v="2048.88"/>
    <n v="8801.760000000002"/>
    <m/>
    <n v="164"/>
    <n v="18.22938625384278"/>
    <n v="3687.98"/>
    <n v="70"/>
    <n v="234"/>
    <n v="52.574471583971579"/>
    <n v="27.660740940612857"/>
    <m/>
    <m/>
    <m/>
    <n v="5"/>
    <x v="6"/>
    <x v="6"/>
    <s v="2013-5"/>
    <n v="0"/>
    <m/>
  </r>
  <r>
    <s v="5-17"/>
    <d v="2013-01-28T00:00:00"/>
    <n v="0"/>
    <n v="0"/>
    <n v="0"/>
    <n v="0"/>
    <n v="0"/>
    <n v="0"/>
    <n v="0"/>
    <n v="0"/>
    <n v="0"/>
    <n v="0"/>
    <n v="0"/>
    <s v="AUST DAY HOLIDAY"/>
    <m/>
    <m/>
    <n v="5"/>
    <x v="6"/>
    <x v="0"/>
    <s v="2013-5"/>
    <n v="0"/>
    <m/>
  </r>
  <r>
    <s v="5-17"/>
    <d v="2013-01-29T00:00:00"/>
    <n v="0"/>
    <n v="0"/>
    <n v="0"/>
    <n v="0"/>
    <n v="0"/>
    <n v="0"/>
    <n v="0"/>
    <n v="0"/>
    <n v="0"/>
    <n v="0"/>
    <n v="0"/>
    <s v="STORM"/>
    <m/>
    <m/>
    <n v="5"/>
    <x v="6"/>
    <x v="1"/>
    <s v="2013-5"/>
    <n v="0"/>
    <m/>
  </r>
  <r>
    <s v="5-17"/>
    <d v="2013-01-30T00:00:00"/>
    <n v="0"/>
    <n v="0"/>
    <n v="0"/>
    <n v="0"/>
    <n v="0"/>
    <n v="0"/>
    <n v="0"/>
    <n v="0"/>
    <n v="0"/>
    <n v="0"/>
    <n v="0"/>
    <s v="STORM"/>
    <m/>
    <m/>
    <n v="5"/>
    <x v="6"/>
    <x v="2"/>
    <s v="2013-5"/>
    <n v="0"/>
    <m/>
  </r>
  <r>
    <s v="5-17"/>
    <d v="2013-01-31T00:00:00"/>
    <n v="0"/>
    <n v="0"/>
    <n v="0"/>
    <n v="0"/>
    <n v="0"/>
    <n v="0"/>
    <n v="0"/>
    <n v="0"/>
    <n v="0"/>
    <n v="0"/>
    <n v="0"/>
    <s v="STORM"/>
    <m/>
    <m/>
    <n v="5"/>
    <x v="6"/>
    <x v="3"/>
    <s v="2013-5"/>
    <n v="0"/>
    <m/>
  </r>
  <r>
    <s v="5-17"/>
    <d v="2013-02-01T00:00:00"/>
    <n v="0"/>
    <n v="0"/>
    <n v="0"/>
    <n v="0"/>
    <n v="0"/>
    <n v="0"/>
    <n v="0"/>
    <n v="0"/>
    <n v="0"/>
    <n v="0"/>
    <n v="0"/>
    <s v="STORM"/>
    <m/>
    <m/>
    <n v="5"/>
    <x v="6"/>
    <x v="4"/>
    <s v="2013-5"/>
    <n v="0"/>
    <m/>
  </r>
  <r>
    <s v="5-17"/>
    <d v="2013-02-02T00:00:00"/>
    <n v="0"/>
    <n v="0"/>
    <n v="0"/>
    <n v="0"/>
    <n v="0"/>
    <n v="0"/>
    <n v="0"/>
    <n v="0"/>
    <n v="0"/>
    <n v="0"/>
    <n v="0"/>
    <s v="STORM"/>
    <m/>
    <m/>
    <n v="5"/>
    <x v="6"/>
    <x v="5"/>
    <s v="2013-5"/>
    <n v="0"/>
    <m/>
  </r>
  <r>
    <m/>
    <d v="2013-02-03T00:00:00"/>
    <n v="0"/>
    <n v="0"/>
    <n v="0"/>
    <m/>
    <n v="0"/>
    <n v="0"/>
    <n v="0"/>
    <n v="0"/>
    <n v="0"/>
    <n v="0"/>
    <n v="0"/>
    <m/>
    <m/>
    <m/>
    <n v="6"/>
    <x v="6"/>
    <x v="6"/>
    <s v="2013-6"/>
    <n v="0"/>
    <m/>
  </r>
  <r>
    <s v="5-18"/>
    <d v="2013-02-04T00:00:00"/>
    <n v="0"/>
    <n v="0"/>
    <n v="0"/>
    <n v="0"/>
    <n v="0"/>
    <n v="0"/>
    <n v="0"/>
    <n v="0"/>
    <n v="0"/>
    <n v="0"/>
    <n v="0"/>
    <s v="STORM"/>
    <m/>
    <m/>
    <n v="6"/>
    <x v="6"/>
    <x v="0"/>
    <s v="2013-6"/>
    <n v="0"/>
    <m/>
  </r>
  <r>
    <s v="5-18"/>
    <d v="2013-02-05T00:00:00"/>
    <n v="0"/>
    <n v="0"/>
    <n v="0"/>
    <n v="0"/>
    <n v="0"/>
    <n v="0"/>
    <n v="0"/>
    <n v="0"/>
    <n v="0"/>
    <n v="0"/>
    <n v="0"/>
    <s v="STORM"/>
    <m/>
    <m/>
    <n v="6"/>
    <x v="6"/>
    <x v="1"/>
    <s v="2013-6"/>
    <n v="0"/>
    <m/>
  </r>
  <r>
    <s v="5-18"/>
    <d v="2013-02-06T00:00:00"/>
    <n v="0"/>
    <n v="0"/>
    <n v="0"/>
    <n v="0"/>
    <n v="0"/>
    <n v="0"/>
    <n v="0"/>
    <n v="0"/>
    <n v="0"/>
    <n v="0"/>
    <n v="0"/>
    <s v="STORM"/>
    <m/>
    <m/>
    <n v="6"/>
    <x v="6"/>
    <x v="2"/>
    <s v="2013-6"/>
    <n v="0"/>
    <m/>
  </r>
  <r>
    <s v="5-18"/>
    <d v="2013-02-07T00:00:00"/>
    <n v="2035.76"/>
    <n v="0"/>
    <n v="0"/>
    <n v="441.7"/>
    <n v="21"/>
    <n v="21.033333333333331"/>
    <n v="1594.06"/>
    <n v="19"/>
    <n v="40"/>
    <n v="83.897894736842105"/>
    <n v="50.893999999999998"/>
    <m/>
    <m/>
    <m/>
    <n v="6"/>
    <x v="6"/>
    <x v="3"/>
    <s v="2013-6"/>
    <n v="0"/>
    <m/>
  </r>
  <r>
    <s v="5-18"/>
    <d v="2013-02-08T00:00:00"/>
    <n v="1310.82"/>
    <n v="0"/>
    <n v="0"/>
    <n v="813.35"/>
    <n v="38"/>
    <n v="21.403947368421054"/>
    <n v="497.47"/>
    <n v="14"/>
    <n v="52"/>
    <n v="35.533571428571427"/>
    <n v="25.208076923076927"/>
    <m/>
    <m/>
    <m/>
    <n v="6"/>
    <x v="6"/>
    <x v="4"/>
    <s v="2013-6"/>
    <n v="0"/>
    <m/>
  </r>
  <r>
    <s v="5-18"/>
    <d v="2013-02-09T00:00:00"/>
    <n v="0"/>
    <n v="0"/>
    <n v="0"/>
    <n v="0"/>
    <n v="0"/>
    <n v="0"/>
    <n v="0"/>
    <n v="0"/>
    <n v="0"/>
    <n v="0"/>
    <n v="0"/>
    <s v="CLOSED"/>
    <m/>
    <m/>
    <n v="6"/>
    <x v="6"/>
    <x v="5"/>
    <s v="2013-6"/>
    <n v="0"/>
    <m/>
  </r>
  <r>
    <m/>
    <d v="2013-02-10T00:00:00"/>
    <n v="3346.58"/>
    <n v="2275.5"/>
    <n v="5622.08"/>
    <m/>
    <n v="59"/>
    <n v="7.0728801169590652"/>
    <n v="2091.5299999999997"/>
    <n v="33"/>
    <n v="92"/>
    <n v="19.905244360902255"/>
    <n v="12.683679487179488"/>
    <m/>
    <m/>
    <m/>
    <n v="7"/>
    <x v="6"/>
    <x v="6"/>
    <s v="2013-7"/>
    <n v="0"/>
    <m/>
  </r>
  <r>
    <s v="5-19"/>
    <d v="2013-02-11T00:00:00"/>
    <n v="616.30999999999995"/>
    <n v="0"/>
    <n v="0"/>
    <n v="328.65"/>
    <n v="20"/>
    <n v="16.432499999999997"/>
    <n v="287.66000000000003"/>
    <n v="7"/>
    <n v="27"/>
    <n v="41.094285714285718"/>
    <n v="22.826296296296295"/>
    <m/>
    <m/>
    <m/>
    <n v="7"/>
    <x v="6"/>
    <x v="0"/>
    <s v="2013-7"/>
    <n v="0"/>
    <m/>
  </r>
  <r>
    <s v="5-19"/>
    <d v="2013-02-12T00:00:00"/>
    <n v="805.91"/>
    <n v="0"/>
    <n v="0"/>
    <n v="492.55"/>
    <n v="26"/>
    <n v="18.944230769230771"/>
    <n v="313.36"/>
    <n v="9"/>
    <n v="35"/>
    <n v="34.817777777777778"/>
    <n v="23.026000000000003"/>
    <m/>
    <m/>
    <m/>
    <n v="7"/>
    <x v="6"/>
    <x v="1"/>
    <s v="2013-7"/>
    <n v="0"/>
    <m/>
  </r>
  <r>
    <s v="5-19"/>
    <d v="2013-02-13T00:00:00"/>
    <n v="653.25"/>
    <n v="0"/>
    <n v="0"/>
    <n v="409.3"/>
    <n v="26"/>
    <n v="15.742307692307692"/>
    <n v="243.95"/>
    <n v="8"/>
    <n v="34"/>
    <n v="30.493749999999999"/>
    <n v="19.213235294117649"/>
    <m/>
    <m/>
    <m/>
    <n v="7"/>
    <x v="6"/>
    <x v="2"/>
    <s v="2013-7"/>
    <n v="0"/>
    <m/>
  </r>
  <r>
    <s v="5-19"/>
    <d v="2013-02-14T00:00:00"/>
    <n v="1813.66"/>
    <n v="0"/>
    <n v="0"/>
    <n v="430.25"/>
    <n v="17"/>
    <n v="25.308823529411764"/>
    <n v="1383.41"/>
    <n v="14"/>
    <n v="31"/>
    <n v="98.815000000000012"/>
    <n v="58.505161290322583"/>
    <m/>
    <m/>
    <m/>
    <n v="7"/>
    <x v="6"/>
    <x v="3"/>
    <s v="2013-7"/>
    <n v="0"/>
    <m/>
  </r>
  <r>
    <s v="5-19"/>
    <d v="2013-02-15T00:00:00"/>
    <n v="895.76"/>
    <n v="0"/>
    <n v="0"/>
    <n v="557.04999999999995"/>
    <n v="26"/>
    <n v="21.424999999999997"/>
    <n v="338.71"/>
    <n v="5"/>
    <n v="31"/>
    <n v="67.74199999999999"/>
    <n v="28.895483870967741"/>
    <m/>
    <m/>
    <m/>
    <n v="7"/>
    <x v="6"/>
    <x v="4"/>
    <s v="2013-7"/>
    <n v="0"/>
    <m/>
  </r>
  <r>
    <s v="5-19"/>
    <d v="2013-02-16T00:00:00"/>
    <n v="513.49"/>
    <n v="0"/>
    <n v="0"/>
    <n v="196.55"/>
    <n v="8"/>
    <n v="24.568750000000001"/>
    <n v="316.94"/>
    <n v="8"/>
    <n v="16"/>
    <n v="39.6175"/>
    <n v="32.093125000000001"/>
    <m/>
    <m/>
    <m/>
    <n v="7"/>
    <x v="6"/>
    <x v="5"/>
    <s v="2013-7"/>
    <n v="0"/>
    <m/>
  </r>
  <r>
    <m/>
    <d v="2013-02-17T00:00:00"/>
    <n v="5298.38"/>
    <n v="1396.2"/>
    <n v="6694.58"/>
    <m/>
    <n v="123"/>
    <n v="20.403601998491705"/>
    <n v="2884.03"/>
    <n v="51"/>
    <n v="174"/>
    <n v="52.096718915343907"/>
    <n v="30.759883625284051"/>
    <m/>
    <m/>
    <m/>
    <n v="8"/>
    <x v="6"/>
    <x v="6"/>
    <s v="2013-8"/>
    <n v="0"/>
    <m/>
  </r>
  <r>
    <s v="5-20"/>
    <d v="2013-02-18T00:00:00"/>
    <n v="2143.94"/>
    <n v="0"/>
    <n v="0"/>
    <n v="788.45"/>
    <n v="34"/>
    <n v="23.189705882352943"/>
    <n v="1355.49"/>
    <n v="11"/>
    <n v="45"/>
    <n v="123.22636363636364"/>
    <n v="47.643111111111111"/>
    <m/>
    <m/>
    <m/>
    <n v="8"/>
    <x v="6"/>
    <x v="0"/>
    <s v="2013-8"/>
    <n v="0"/>
    <m/>
  </r>
  <r>
    <s v="5-20"/>
    <d v="2013-02-19T00:00:00"/>
    <n v="586.98"/>
    <n v="0"/>
    <n v="0"/>
    <n v="329.15"/>
    <n v="22"/>
    <n v="14.961363636363636"/>
    <n v="257.83"/>
    <n v="5"/>
    <n v="27"/>
    <n v="51.565999999999995"/>
    <n v="21.740000000000002"/>
    <m/>
    <m/>
    <m/>
    <n v="8"/>
    <x v="6"/>
    <x v="1"/>
    <s v="2013-8"/>
    <n v="0"/>
    <m/>
  </r>
  <r>
    <s v="5-20"/>
    <d v="2013-02-20T00:00:00"/>
    <n v="617.75"/>
    <n v="0"/>
    <n v="0"/>
    <n v="376.85"/>
    <n v="30"/>
    <n v="12.561666666666667"/>
    <n v="240.9"/>
    <n v="7"/>
    <n v="37"/>
    <n v="34.414285714285718"/>
    <n v="16.695945945945947"/>
    <m/>
    <m/>
    <m/>
    <n v="8"/>
    <x v="6"/>
    <x v="2"/>
    <s v="2013-8"/>
    <n v="0"/>
    <m/>
  </r>
  <r>
    <s v="5-20"/>
    <d v="2013-02-21T00:00:00"/>
    <n v="682.3"/>
    <n v="0"/>
    <n v="0"/>
    <n v="428.1"/>
    <n v="0"/>
    <n v="0"/>
    <n v="154.19999999999999"/>
    <n v="0"/>
    <n v="0"/>
    <n v="0"/>
    <n v="0"/>
    <m/>
    <m/>
    <m/>
    <n v="8"/>
    <x v="6"/>
    <x v="3"/>
    <s v="2013-8"/>
    <n v="0"/>
    <m/>
  </r>
  <r>
    <s v="5-20"/>
    <d v="2013-02-22T00:00:00"/>
    <n v="1512.69"/>
    <n v="0"/>
    <n v="0"/>
    <n v="762.2"/>
    <n v="61"/>
    <n v="12.495081967213116"/>
    <n v="850.49"/>
    <n v="17"/>
    <n v="78"/>
    <n v="50.028823529411767"/>
    <n v="20.675512820512822"/>
    <m/>
    <m/>
    <m/>
    <n v="8"/>
    <x v="6"/>
    <x v="4"/>
    <s v="2013-8"/>
    <n v="0"/>
    <m/>
  </r>
  <r>
    <s v="5-20"/>
    <d v="2013-02-23T00:00:00"/>
    <n v="1210.56"/>
    <n v="0"/>
    <n v="0"/>
    <n v="671.9"/>
    <n v="30"/>
    <n v="22.396666666666665"/>
    <n v="538.66"/>
    <n v="17"/>
    <n v="47"/>
    <n v="31.685882352941174"/>
    <n v="25.756595744680851"/>
    <m/>
    <m/>
    <m/>
    <n v="8"/>
    <x v="6"/>
    <x v="5"/>
    <s v="2013-8"/>
    <n v="0"/>
    <m/>
  </r>
  <r>
    <m/>
    <d v="2013-02-24T00:00:00"/>
    <n v="6754.2199999999993"/>
    <n v="6679.64"/>
    <n v="13433.86"/>
    <m/>
    <n v="177"/>
    <n v="14.26741413654384"/>
    <n v="3397.5699999999997"/>
    <n v="57"/>
    <n v="234"/>
    <n v="48.486892538833722"/>
    <n v="22.085194270375123"/>
    <m/>
    <m/>
    <m/>
    <n v="9"/>
    <x v="6"/>
    <x v="6"/>
    <s v="2013-9"/>
    <n v="0"/>
    <m/>
  </r>
  <r>
    <s v="5-21"/>
    <d v="2013-02-25T00:00:00"/>
    <n v="474.08"/>
    <n v="0"/>
    <n v="0"/>
    <n v="268.7"/>
    <n v="22"/>
    <n v="12.213636363636363"/>
    <n v="205.38"/>
    <n v="6"/>
    <n v="28"/>
    <n v="34.229999999999997"/>
    <n v="16.931428571428572"/>
    <m/>
    <m/>
    <m/>
    <n v="9"/>
    <x v="6"/>
    <x v="0"/>
    <s v="2013-9"/>
    <n v="0"/>
    <m/>
  </r>
  <r>
    <s v="5-21"/>
    <d v="2013-02-26T00:00:00"/>
    <n v="1221.3499999999999"/>
    <n v="0"/>
    <n v="0"/>
    <n v="550.54999999999995"/>
    <n v="32"/>
    <n v="17.204687499999999"/>
    <n v="670.8"/>
    <n v="13"/>
    <n v="45"/>
    <n v="51.599999999999994"/>
    <n v="27.141111111111108"/>
    <m/>
    <m/>
    <m/>
    <n v="9"/>
    <x v="6"/>
    <x v="1"/>
    <s v="2013-9"/>
    <n v="0"/>
    <m/>
  </r>
  <r>
    <s v="5-21"/>
    <d v="2013-02-27T00:00:00"/>
    <n v="705.84"/>
    <n v="0"/>
    <n v="0"/>
    <n v="436.65"/>
    <n v="27"/>
    <n v="16.172222222222221"/>
    <n v="269.19"/>
    <n v="10"/>
    <n v="37"/>
    <n v="26.919"/>
    <n v="19.076756756756755"/>
    <m/>
    <m/>
    <m/>
    <n v="9"/>
    <x v="6"/>
    <x v="2"/>
    <s v="2013-9"/>
    <n v="0"/>
    <m/>
  </r>
  <r>
    <s v="5-21"/>
    <d v="2013-02-28T00:00:00"/>
    <n v="1052.25"/>
    <n v="0"/>
    <n v="0"/>
    <n v="329.35"/>
    <n v="21"/>
    <n v="15.683333333333334"/>
    <n v="722.9"/>
    <n v="6"/>
    <n v="27"/>
    <n v="120.48333333333333"/>
    <n v="38.972222222222221"/>
    <m/>
    <m/>
    <m/>
    <n v="9"/>
    <x v="6"/>
    <x v="3"/>
    <s v="2013-9"/>
    <n v="0"/>
    <m/>
  </r>
  <r>
    <s v="5-21"/>
    <d v="2013-03-01T00:00:00"/>
    <n v="1586.14"/>
    <n v="0"/>
    <n v="0"/>
    <n v="1069.05"/>
    <n v="40"/>
    <n v="26.72625"/>
    <n v="517.09"/>
    <n v="11"/>
    <n v="51"/>
    <n v="47.008181818181818"/>
    <n v="31.100784313725487"/>
    <m/>
    <m/>
    <m/>
    <n v="9"/>
    <x v="6"/>
    <x v="4"/>
    <s v="2013-9"/>
    <n v="0"/>
    <m/>
  </r>
  <r>
    <s v="5-21"/>
    <d v="2013-03-02T00:00:00"/>
    <n v="715.64"/>
    <n v="0"/>
    <n v="0"/>
    <n v="306.45"/>
    <n v="16"/>
    <n v="19.153124999999999"/>
    <n v="379.19"/>
    <n v="7"/>
    <n v="23"/>
    <n v="54.17"/>
    <n v="29.810434782608695"/>
    <m/>
    <m/>
    <m/>
    <n v="9"/>
    <x v="6"/>
    <x v="5"/>
    <s v="2013-9"/>
    <n v="0"/>
    <m/>
  </r>
  <r>
    <m/>
    <d v="2013-03-03T00:00:00"/>
    <n v="5755.3"/>
    <n v="1979.41"/>
    <n v="7734.71"/>
    <m/>
    <n v="158"/>
    <n v="17.858875736531989"/>
    <n v="2764.55"/>
    <n v="53"/>
    <n v="211"/>
    <n v="55.735085858585855"/>
    <n v="27.172122959642138"/>
    <m/>
    <m/>
    <m/>
    <n v="10"/>
    <x v="6"/>
    <x v="6"/>
    <s v="2013-10"/>
    <n v="0"/>
    <m/>
  </r>
  <r>
    <s v="5-22"/>
    <d v="2013-03-04T00:00:00"/>
    <n v="677.85"/>
    <n v="0"/>
    <n v="0"/>
    <n v="342.95"/>
    <n v="10"/>
    <n v="34.295000000000002"/>
    <n v="334.9"/>
    <n v="10"/>
    <n v="20"/>
    <n v="33.489999999999995"/>
    <n v="33.892499999999998"/>
    <m/>
    <m/>
    <m/>
    <n v="10"/>
    <x v="6"/>
    <x v="0"/>
    <s v="2013-10"/>
    <n v="0"/>
    <m/>
  </r>
  <r>
    <s v="5-22"/>
    <d v="2013-03-05T00:00:00"/>
    <n v="648.19000000000005"/>
    <n v="0"/>
    <n v="0"/>
    <n v="356.9"/>
    <n v="20"/>
    <n v="17.844999999999999"/>
    <n v="291.29000000000002"/>
    <n v="9"/>
    <n v="29"/>
    <n v="32.365555555555559"/>
    <n v="22.351379310344829"/>
    <m/>
    <m/>
    <m/>
    <n v="10"/>
    <x v="6"/>
    <x v="1"/>
    <s v="2013-10"/>
    <n v="0"/>
    <m/>
  </r>
  <r>
    <s v="5-22"/>
    <d v="2013-03-06T00:00:00"/>
    <n v="1031.32"/>
    <n v="0"/>
    <n v="0"/>
    <n v="477.95"/>
    <n v="18"/>
    <n v="26.552777777777777"/>
    <n v="563.37"/>
    <n v="7"/>
    <n v="25"/>
    <n v="80.481428571428566"/>
    <n v="41.652799999999999"/>
    <m/>
    <m/>
    <m/>
    <n v="10"/>
    <x v="6"/>
    <x v="2"/>
    <s v="2013-10"/>
    <n v="0"/>
    <m/>
  </r>
  <r>
    <s v="5-22"/>
    <d v="2013-03-07T00:00:00"/>
    <n v="610.85"/>
    <n v="0"/>
    <n v="0"/>
    <n v="359.35"/>
    <n v="24"/>
    <n v="14.972916666666668"/>
    <n v="251.5"/>
    <n v="6"/>
    <n v="30"/>
    <n v="41.916666666666664"/>
    <n v="20.361666666666668"/>
    <m/>
    <m/>
    <m/>
    <n v="10"/>
    <x v="6"/>
    <x v="3"/>
    <s v="2013-10"/>
    <n v="0"/>
    <m/>
  </r>
  <r>
    <s v="5-22"/>
    <d v="2013-03-08T00:00:00"/>
    <n v="1470.59"/>
    <n v="0"/>
    <n v="0"/>
    <n v="971"/>
    <n v="38"/>
    <n v="25.55263157894737"/>
    <n v="499.59"/>
    <n v="6"/>
    <n v="44"/>
    <n v="83.265000000000001"/>
    <n v="33.422499999999999"/>
    <m/>
    <m/>
    <m/>
    <n v="10"/>
    <x v="6"/>
    <x v="4"/>
    <s v="2013-10"/>
    <n v="0"/>
    <m/>
  </r>
  <r>
    <s v="5-22"/>
    <d v="2013-03-09T00:00:00"/>
    <n v="1175.5"/>
    <n v="0"/>
    <n v="0"/>
    <n v="300"/>
    <n v="14"/>
    <n v="21.428571428571427"/>
    <n v="875.5"/>
    <n v="15"/>
    <n v="29"/>
    <n v="58.366666666666667"/>
    <n v="40.53448275862069"/>
    <m/>
    <m/>
    <m/>
    <n v="10"/>
    <x v="6"/>
    <x v="5"/>
    <s v="2013-10"/>
    <n v="0"/>
    <m/>
  </r>
  <r>
    <m/>
    <d v="2013-03-10T00:00:00"/>
    <n v="5614.2999999999993"/>
    <n v="3987.16"/>
    <n v="9601.4599999999991"/>
    <m/>
    <n v="124"/>
    <n v="23.441149575327206"/>
    <n v="2816.1499999999996"/>
    <n v="53"/>
    <n v="177"/>
    <n v="54.980886243386244"/>
    <n v="32.035888122605364"/>
    <m/>
    <m/>
    <m/>
    <n v="11"/>
    <x v="6"/>
    <x v="6"/>
    <s v="2013-11"/>
    <n v="0"/>
    <m/>
  </r>
  <r>
    <s v="5-23"/>
    <d v="2013-03-11T00:00:00"/>
    <n v="551.9"/>
    <n v="0"/>
    <n v="0"/>
    <n v="260.5"/>
    <n v="23"/>
    <n v="11.326086956521738"/>
    <n v="291.39999999999998"/>
    <n v="7"/>
    <n v="30"/>
    <n v="41.628571428571426"/>
    <n v="18.396666666666665"/>
    <m/>
    <m/>
    <m/>
    <n v="11"/>
    <x v="6"/>
    <x v="0"/>
    <s v="2013-11"/>
    <n v="0"/>
    <m/>
  </r>
  <r>
    <s v="5-23"/>
    <d v="2013-03-12T00:00:00"/>
    <n v="709.01"/>
    <n v="0"/>
    <n v="0"/>
    <n v="422.45"/>
    <n v="23"/>
    <n v="18.367391304347827"/>
    <n v="286.56"/>
    <n v="11"/>
    <n v="34"/>
    <n v="26.050909090909091"/>
    <n v="20.853235294117646"/>
    <m/>
    <m/>
    <m/>
    <n v="11"/>
    <x v="6"/>
    <x v="1"/>
    <s v="2013-11"/>
    <n v="0"/>
    <m/>
  </r>
  <r>
    <s v="5-23"/>
    <d v="2013-03-13T00:00:00"/>
    <n v="1067.9100000000001"/>
    <n v="0"/>
    <n v="0"/>
    <n v="661.55"/>
    <n v="20"/>
    <n v="33.077500000000001"/>
    <n v="406.36"/>
    <n v="8"/>
    <n v="28"/>
    <n v="50.795000000000002"/>
    <n v="38.139642857142853"/>
    <m/>
    <m/>
    <m/>
    <n v="11"/>
    <x v="6"/>
    <x v="2"/>
    <s v="2013-11"/>
    <n v="0"/>
    <m/>
  </r>
  <r>
    <s v="5-23"/>
    <d v="2013-03-14T00:00:00"/>
    <n v="1542.38"/>
    <n v="0"/>
    <n v="0"/>
    <n v="440.05"/>
    <n v="21"/>
    <n v="20.954761904761906"/>
    <n v="1102.33"/>
    <n v="16"/>
    <n v="37"/>
    <n v="68.895624999999995"/>
    <n v="41.685945945945946"/>
    <m/>
    <m/>
    <m/>
    <n v="11"/>
    <x v="6"/>
    <x v="3"/>
    <s v="2013-11"/>
    <n v="0"/>
    <m/>
  </r>
  <r>
    <s v="5-23"/>
    <d v="2013-03-15T00:00:00"/>
    <n v="1147.58"/>
    <n v="0"/>
    <n v="0"/>
    <n v="751.15"/>
    <n v="30"/>
    <n v="25.038333333333334"/>
    <n v="396.43"/>
    <n v="9"/>
    <n v="39"/>
    <n v="44.047777777777782"/>
    <n v="29.425128205128203"/>
    <m/>
    <m/>
    <m/>
    <n v="11"/>
    <x v="6"/>
    <x v="4"/>
    <s v="2013-11"/>
    <n v="0"/>
    <m/>
  </r>
  <r>
    <s v="5-23"/>
    <d v="2013-03-16T00:00:00"/>
    <n v="492.61"/>
    <n v="0"/>
    <n v="0"/>
    <n v="306.75"/>
    <n v="19"/>
    <n v="16.144736842105264"/>
    <n v="185.86"/>
    <n v="5"/>
    <n v="24"/>
    <n v="37.172000000000004"/>
    <n v="20.525416666666668"/>
    <m/>
    <m/>
    <m/>
    <n v="11"/>
    <x v="6"/>
    <x v="5"/>
    <s v="2013-11"/>
    <n v="0"/>
    <m/>
  </r>
  <r>
    <m/>
    <d v="2013-03-17T00:00:00"/>
    <n v="5511.3899999999994"/>
    <n v="2465.69"/>
    <n v="7977.08"/>
    <m/>
    <n v="136"/>
    <n v="20.818135056845012"/>
    <n v="2668.94"/>
    <n v="56"/>
    <n v="192"/>
    <n v="44.764980549543054"/>
    <n v="28.171005939278"/>
    <m/>
    <m/>
    <m/>
    <n v="12"/>
    <x v="6"/>
    <x v="6"/>
    <s v="2013-12"/>
    <n v="0"/>
    <m/>
  </r>
  <r>
    <s v="5-24"/>
    <d v="2013-03-18T00:00:00"/>
    <n v="885.79"/>
    <n v="0"/>
    <n v="0"/>
    <n v="618.35"/>
    <n v="24"/>
    <n v="25.764583333333334"/>
    <n v="267.44"/>
    <n v="8"/>
    <n v="32"/>
    <n v="33.43"/>
    <n v="27.680937499999999"/>
    <m/>
    <m/>
    <m/>
    <n v="12"/>
    <x v="6"/>
    <x v="0"/>
    <s v="2013-12"/>
    <n v="0"/>
    <m/>
  </r>
  <r>
    <s v="5-24"/>
    <d v="2013-03-19T00:00:00"/>
    <n v="566.52"/>
    <n v="0"/>
    <n v="0"/>
    <n v="449.61"/>
    <n v="16"/>
    <n v="28.100625000000001"/>
    <n v="116.92"/>
    <n v="4"/>
    <n v="20"/>
    <n v="29.23"/>
    <n v="28.326499999999999"/>
    <m/>
    <m/>
    <m/>
    <n v="12"/>
    <x v="6"/>
    <x v="1"/>
    <s v="2013-12"/>
    <n v="0"/>
    <m/>
  </r>
  <r>
    <s v="5-24"/>
    <d v="2013-03-20T00:00:00"/>
    <n v="1005.51"/>
    <n v="0"/>
    <n v="0"/>
    <n v="779.1"/>
    <n v="35"/>
    <n v="22.26"/>
    <n v="226.41"/>
    <n v="8"/>
    <n v="43"/>
    <n v="28.30125"/>
    <n v="23.383953488372093"/>
    <m/>
    <m/>
    <m/>
    <n v="12"/>
    <x v="6"/>
    <x v="2"/>
    <s v="2013-12"/>
    <n v="0"/>
    <m/>
  </r>
  <r>
    <s v="5-24"/>
    <d v="2013-03-21T00:00:00"/>
    <n v="1599.25"/>
    <n v="0"/>
    <n v="0"/>
    <n v="764.95"/>
    <n v="25"/>
    <n v="30.598000000000003"/>
    <n v="834.3"/>
    <n v="12"/>
    <n v="37"/>
    <n v="69.524999999999991"/>
    <n v="43.222972972972975"/>
    <m/>
    <m/>
    <m/>
    <n v="12"/>
    <x v="6"/>
    <x v="3"/>
    <s v="2013-12"/>
    <n v="0"/>
    <m/>
  </r>
  <r>
    <s v="5-24"/>
    <d v="2013-03-22T00:00:00"/>
    <n v="1450.96"/>
    <n v="0"/>
    <n v="0"/>
    <n v="862.35"/>
    <n v="32"/>
    <n v="26.948437500000001"/>
    <n v="588.61"/>
    <n v="6"/>
    <n v="38"/>
    <n v="98.101666666666674"/>
    <n v="38.183157894736844"/>
    <m/>
    <m/>
    <m/>
    <n v="12"/>
    <x v="6"/>
    <x v="4"/>
    <s v="2013-12"/>
    <n v="0"/>
    <m/>
  </r>
  <r>
    <s v="5-24"/>
    <d v="2013-03-23T00:00:00"/>
    <n v="700"/>
    <n v="0"/>
    <n v="0"/>
    <n v="500"/>
    <n v="15"/>
    <n v="33.333333333333336"/>
    <n v="200"/>
    <n v="6"/>
    <n v="21"/>
    <n v="33.333333333333336"/>
    <n v="33.333333333333336"/>
    <m/>
    <m/>
    <m/>
    <n v="12"/>
    <x v="6"/>
    <x v="5"/>
    <s v="2013-12"/>
    <n v="0"/>
    <m/>
  </r>
  <r>
    <m/>
    <d v="2013-03-24T00:00:00"/>
    <n v="6208.03"/>
    <n v="3383.54"/>
    <n v="9591.57"/>
    <m/>
    <n v="147"/>
    <n v="27.834163194444447"/>
    <n v="2233.6799999999998"/>
    <n v="44"/>
    <n v="191"/>
    <n v="48.653541666666662"/>
    <n v="32.355142531569207"/>
    <m/>
    <m/>
    <m/>
    <n v="13"/>
    <x v="6"/>
    <x v="6"/>
    <s v="2013-13"/>
    <n v="0"/>
    <m/>
  </r>
  <r>
    <s v="5-25"/>
    <d v="2013-03-25T00:00:00"/>
    <n v="771.3"/>
    <n v="0"/>
    <n v="0"/>
    <n v="77.2"/>
    <n v="18"/>
    <n v="4.2888888888888888"/>
    <n v="694.1"/>
    <n v="16"/>
    <n v="34"/>
    <n v="43.381250000000001"/>
    <n v="22.685294117647061"/>
    <m/>
    <m/>
    <m/>
    <n v="13"/>
    <x v="6"/>
    <x v="0"/>
    <s v="2013-13"/>
    <n v="0"/>
    <m/>
  </r>
  <r>
    <s v="5-25"/>
    <d v="2013-03-26T00:00:00"/>
    <n v="774.12"/>
    <n v="0"/>
    <n v="0"/>
    <n v="509.15"/>
    <n v="27"/>
    <n v="18.857407407407408"/>
    <n v="234.97"/>
    <n v="6"/>
    <n v="33"/>
    <n v="39.161666666666669"/>
    <n v="22.549090909090911"/>
    <m/>
    <m/>
    <m/>
    <n v="13"/>
    <x v="6"/>
    <x v="1"/>
    <s v="2013-13"/>
    <n v="0"/>
    <m/>
  </r>
  <r>
    <s v="5-25"/>
    <d v="2013-03-27T00:00:00"/>
    <n v="2156.9"/>
    <n v="0"/>
    <n v="0"/>
    <n v="849.25"/>
    <n v="35"/>
    <n v="24.264285714285716"/>
    <n v="1298.6500000000001"/>
    <n v="17"/>
    <n v="52"/>
    <n v="76.391176470588235"/>
    <n v="41.305769230769229"/>
    <m/>
    <m/>
    <m/>
    <n v="13"/>
    <x v="6"/>
    <x v="2"/>
    <s v="2013-13"/>
    <n v="0"/>
    <m/>
  </r>
  <r>
    <s v="5-25"/>
    <d v="2013-03-28T00:00:00"/>
    <n v="2661.52"/>
    <n v="0"/>
    <n v="0"/>
    <n v="1313.85"/>
    <n v="55"/>
    <n v="23.888181818181817"/>
    <n v="1347.67"/>
    <n v="20"/>
    <n v="75"/>
    <n v="67.383499999999998"/>
    <n v="35.486933333333333"/>
    <m/>
    <m/>
    <m/>
    <n v="13"/>
    <x v="6"/>
    <x v="3"/>
    <s v="2013-13"/>
    <n v="0"/>
    <m/>
  </r>
  <r>
    <s v="5-25"/>
    <d v="2013-03-29T00:00:00"/>
    <n v="0"/>
    <n v="0"/>
    <n v="0"/>
    <n v="0"/>
    <n v="0"/>
    <n v="0"/>
    <n v="0"/>
    <n v="0"/>
    <n v="0"/>
    <n v="0"/>
    <n v="0"/>
    <s v="GOOD FRIDAY"/>
    <m/>
    <m/>
    <n v="13"/>
    <x v="6"/>
    <x v="4"/>
    <s v="2013-13"/>
    <n v="0"/>
    <m/>
  </r>
  <r>
    <s v="5-25"/>
    <d v="2013-03-30T00:00:00"/>
    <n v="1241.6199999999999"/>
    <n v="0"/>
    <n v="0"/>
    <n v="375.05"/>
    <n v="20"/>
    <n v="18.752500000000001"/>
    <n v="866.57"/>
    <n v="19"/>
    <n v="39"/>
    <n v="45.608947368421056"/>
    <n v="31.836410256410261"/>
    <m/>
    <m/>
    <m/>
    <n v="13"/>
    <x v="6"/>
    <x v="5"/>
    <s v="2013-13"/>
    <n v="0"/>
    <m/>
  </r>
  <r>
    <m/>
    <d v="2013-03-31T00:00:00"/>
    <n v="7605.46"/>
    <n v="2946.82"/>
    <n v="10552.28"/>
    <m/>
    <n v="155"/>
    <n v="15.008543971460638"/>
    <n v="4441.96"/>
    <n v="78"/>
    <n v="233"/>
    <n v="45.321090084279327"/>
    <n v="25.643916307875131"/>
    <m/>
    <m/>
    <m/>
    <n v="14"/>
    <x v="6"/>
    <x v="6"/>
    <s v="2013-14"/>
    <n v="0"/>
    <m/>
  </r>
  <r>
    <s v="5-26"/>
    <d v="2013-04-01T00:00:00"/>
    <n v="0"/>
    <n v="0"/>
    <n v="0"/>
    <n v="0"/>
    <n v="0"/>
    <n v="0"/>
    <n v="0"/>
    <n v="0"/>
    <n v="0"/>
    <n v="0"/>
    <n v="0"/>
    <s v="EASTER MONDAY"/>
    <m/>
    <m/>
    <n v="14"/>
    <x v="6"/>
    <x v="0"/>
    <s v="2013-14"/>
    <n v="0"/>
    <m/>
  </r>
  <r>
    <s v="5-26"/>
    <d v="2013-04-02T00:00:00"/>
    <n v="859.96"/>
    <n v="0"/>
    <n v="0"/>
    <n v="593"/>
    <n v="28"/>
    <n v="21.178571428571427"/>
    <n v="266.95999999999998"/>
    <n v="8"/>
    <n v="36"/>
    <n v="33.369999999999997"/>
    <n v="23.887777777777778"/>
    <m/>
    <m/>
    <m/>
    <n v="14"/>
    <x v="6"/>
    <x v="1"/>
    <s v="2013-14"/>
    <n v="0"/>
    <m/>
  </r>
  <r>
    <s v="5-26"/>
    <d v="2013-04-03T00:00:00"/>
    <n v="582.89"/>
    <n v="0"/>
    <n v="0"/>
    <n v="468.7"/>
    <n v="25"/>
    <n v="18.748000000000001"/>
    <n v="114.19"/>
    <n v="5"/>
    <n v="30"/>
    <n v="22.838000000000001"/>
    <n v="19.429666666666666"/>
    <m/>
    <m/>
    <m/>
    <n v="14"/>
    <x v="6"/>
    <x v="2"/>
    <s v="2013-14"/>
    <n v="0"/>
    <m/>
  </r>
  <r>
    <s v="5-26"/>
    <d v="2013-04-04T00:00:00"/>
    <n v="1254.3900000000001"/>
    <n v="0"/>
    <n v="0"/>
    <n v="431.35"/>
    <n v="26"/>
    <n v="16.590384615384615"/>
    <n v="823.04"/>
    <n v="11"/>
    <n v="37"/>
    <n v="74.821818181818173"/>
    <n v="33.902432432432427"/>
    <m/>
    <m/>
    <m/>
    <n v="14"/>
    <x v="6"/>
    <x v="3"/>
    <s v="2013-14"/>
    <n v="0"/>
    <m/>
  </r>
  <r>
    <s v="5-26"/>
    <d v="2013-04-05T00:00:00"/>
    <n v="1989.66"/>
    <n v="0"/>
    <n v="0"/>
    <n v="1196"/>
    <n v="44"/>
    <n v="27.181818181818183"/>
    <n v="793.66"/>
    <n v="13"/>
    <n v="57"/>
    <n v="61.050769230769227"/>
    <n v="34.90631578947368"/>
    <m/>
    <m/>
    <m/>
    <n v="14"/>
    <x v="6"/>
    <x v="4"/>
    <s v="2013-14"/>
    <n v="0"/>
    <m/>
  </r>
  <r>
    <s v="5-26"/>
    <d v="2013-04-06T00:00:00"/>
    <n v="1323.97"/>
    <n v="0"/>
    <n v="0"/>
    <n v="500.55"/>
    <n v="20"/>
    <n v="25.0275"/>
    <n v="823.42"/>
    <n v="15"/>
    <n v="35"/>
    <n v="54.894666666666666"/>
    <n v="37.827714285714286"/>
    <m/>
    <m/>
    <m/>
    <n v="14"/>
    <x v="6"/>
    <x v="5"/>
    <s v="2013-14"/>
    <n v="0"/>
    <m/>
  </r>
  <r>
    <m/>
    <d v="2013-04-07T00:00:00"/>
    <n v="6010.87"/>
    <n v="2324.9699999999998"/>
    <n v="8335.84"/>
    <m/>
    <n v="143"/>
    <n v="18.121045704295707"/>
    <n v="2821.27"/>
    <n v="52"/>
    <n v="195"/>
    <n v="41.162542346542345"/>
    <n v="24.992317825344141"/>
    <m/>
    <m/>
    <m/>
    <n v="15"/>
    <x v="6"/>
    <x v="6"/>
    <s v="2013-15"/>
    <n v="0"/>
    <m/>
  </r>
  <r>
    <s v="5-27"/>
    <d v="2013-04-08T00:00:00"/>
    <n v="1078.22"/>
    <n v="0"/>
    <n v="0"/>
    <n v="426.85"/>
    <n v="26"/>
    <n v="16.417307692307695"/>
    <n v="651.37"/>
    <n v="12"/>
    <n v="38"/>
    <n v="54.280833333333334"/>
    <n v="28.374210526315789"/>
    <m/>
    <m/>
    <m/>
    <n v="15"/>
    <x v="6"/>
    <x v="0"/>
    <s v="2013-15"/>
    <n v="0"/>
    <m/>
  </r>
  <r>
    <s v="5-27"/>
    <d v="2013-04-09T00:00:00"/>
    <n v="746.2"/>
    <n v="0"/>
    <n v="0"/>
    <n v="358.57"/>
    <n v="22"/>
    <n v="16.298636363636362"/>
    <n v="387.63"/>
    <n v="10"/>
    <n v="32"/>
    <n v="38.762999999999998"/>
    <n v="23.318750000000001"/>
    <m/>
    <m/>
    <m/>
    <n v="15"/>
    <x v="6"/>
    <x v="1"/>
    <s v="2013-15"/>
    <n v="0"/>
    <m/>
  </r>
  <r>
    <s v="5-27"/>
    <d v="2013-04-10T00:00:00"/>
    <n v="934.51"/>
    <n v="0"/>
    <n v="0"/>
    <n v="418.4"/>
    <n v="35"/>
    <n v="11.954285714285714"/>
    <n v="516.11"/>
    <n v="15"/>
    <n v="50"/>
    <n v="34.407333333333334"/>
    <n v="18.690200000000001"/>
    <m/>
    <m/>
    <m/>
    <n v="15"/>
    <x v="6"/>
    <x v="2"/>
    <s v="2013-15"/>
    <n v="0"/>
    <m/>
  </r>
  <r>
    <s v="5-27"/>
    <d v="2013-04-11T00:00:00"/>
    <n v="1038.48"/>
    <n v="0"/>
    <n v="0"/>
    <n v="488.45"/>
    <n v="30"/>
    <n v="16.281666666666666"/>
    <n v="550.03"/>
    <n v="12"/>
    <n v="42"/>
    <n v="45.835833333333333"/>
    <n v="24.725714285714286"/>
    <m/>
    <m/>
    <m/>
    <n v="15"/>
    <x v="6"/>
    <x v="3"/>
    <s v="2013-15"/>
    <n v="0"/>
    <m/>
  </r>
  <r>
    <s v="5-27"/>
    <d v="2013-04-12T00:00:00"/>
    <n v="1397.95"/>
    <n v="0"/>
    <n v="0"/>
    <n v="753.2"/>
    <n v="31"/>
    <n v="24.296774193548387"/>
    <n v="644.75"/>
    <n v="16"/>
    <n v="47"/>
    <n v="40.296875"/>
    <n v="29.743617021276595"/>
    <m/>
    <m/>
    <m/>
    <n v="15"/>
    <x v="6"/>
    <x v="4"/>
    <s v="2013-15"/>
    <n v="0"/>
    <m/>
  </r>
  <r>
    <s v="5-27"/>
    <d v="2013-04-13T00:00:00"/>
    <n v="703.58"/>
    <n v="0"/>
    <n v="0"/>
    <n v="227.2"/>
    <n v="13"/>
    <n v="17.476923076923075"/>
    <n v="476.38"/>
    <n v="11"/>
    <n v="24"/>
    <n v="43.307272727272725"/>
    <n v="29.31583333333333"/>
    <m/>
    <m/>
    <m/>
    <n v="15"/>
    <x v="6"/>
    <x v="5"/>
    <s v="2013-15"/>
    <n v="0"/>
    <m/>
  </r>
  <r>
    <m/>
    <d v="2013-04-14T00:00:00"/>
    <n v="5898.9400000000005"/>
    <n v="4651.34"/>
    <n v="10550.28"/>
    <m/>
    <n v="157"/>
    <n v="17.120932284561317"/>
    <n v="3226.2700000000004"/>
    <n v="76"/>
    <n v="233"/>
    <n v="42.815191287878783"/>
    <n v="25.694720861106664"/>
    <m/>
    <m/>
    <m/>
    <n v="16"/>
    <x v="6"/>
    <x v="6"/>
    <s v="2013-16"/>
    <n v="0"/>
    <m/>
  </r>
  <r>
    <s v="5-28"/>
    <d v="2013-04-15T00:00:00"/>
    <n v="665.49"/>
    <n v="0"/>
    <n v="0"/>
    <n v="489.95"/>
    <n v="28"/>
    <n v="17.498214285714287"/>
    <n v="175.54"/>
    <n v="7"/>
    <n v="35"/>
    <n v="25.077142857142857"/>
    <n v="19.013999999999999"/>
    <m/>
    <m/>
    <m/>
    <n v="16"/>
    <x v="6"/>
    <x v="0"/>
    <s v="2013-16"/>
    <n v="0"/>
    <m/>
  </r>
  <r>
    <s v="5-28"/>
    <d v="2013-04-16T00:00:00"/>
    <n v="561.6"/>
    <n v="0"/>
    <n v="0"/>
    <n v="342.4"/>
    <n v="22"/>
    <n v="15.563636363636363"/>
    <n v="219.2"/>
    <n v="6"/>
    <n v="28"/>
    <n v="36.533333333333331"/>
    <n v="20.057142857142853"/>
    <m/>
    <m/>
    <m/>
    <n v="16"/>
    <x v="6"/>
    <x v="1"/>
    <s v="2013-16"/>
    <n v="0"/>
    <m/>
  </r>
  <r>
    <s v="5-28"/>
    <d v="2013-04-17T00:00:00"/>
    <n v="807.67"/>
    <n v="0"/>
    <n v="0"/>
    <n v="580.6"/>
    <n v="35"/>
    <n v="16.588571428571431"/>
    <n v="227.07"/>
    <n v="9"/>
    <n v="44"/>
    <n v="25.23"/>
    <n v="18.356136363636367"/>
    <m/>
    <m/>
    <m/>
    <n v="16"/>
    <x v="6"/>
    <x v="2"/>
    <s v="2013-16"/>
    <n v="0"/>
    <m/>
  </r>
  <r>
    <s v="5-28"/>
    <d v="2013-04-18T00:00:00"/>
    <n v="840.52"/>
    <n v="0"/>
    <n v="0"/>
    <n v="609.70000000000005"/>
    <n v="38"/>
    <n v="16.044736842105266"/>
    <n v="533.82000000000005"/>
    <n v="8"/>
    <n v="46"/>
    <n v="66.727500000000006"/>
    <n v="24.859130434782607"/>
    <m/>
    <m/>
    <m/>
    <n v="16"/>
    <x v="6"/>
    <x v="3"/>
    <s v="2013-16"/>
    <n v="0"/>
    <m/>
  </r>
  <r>
    <s v="5-28"/>
    <d v="2013-04-19T00:00:00"/>
    <n v="2557.0300000000002"/>
    <n v="0"/>
    <n v="0"/>
    <n v="754.45"/>
    <n v="30"/>
    <n v="25.148333333333333"/>
    <n v="1802.58"/>
    <n v="22"/>
    <n v="52"/>
    <n v="81.935454545454547"/>
    <n v="49.17365384615384"/>
    <m/>
    <m/>
    <m/>
    <n v="16"/>
    <x v="6"/>
    <x v="4"/>
    <s v="2013-16"/>
    <n v="0"/>
    <m/>
  </r>
  <r>
    <s v="5-28"/>
    <d v="2013-04-20T00:00:00"/>
    <n v="650.62"/>
    <n v="0"/>
    <n v="0"/>
    <n v="192.85"/>
    <n v="17"/>
    <n v="11.344117647058823"/>
    <n v="457.77"/>
    <n v="11"/>
    <n v="28"/>
    <n v="41.615454545454547"/>
    <n v="23.236428571428572"/>
    <m/>
    <m/>
    <m/>
    <n v="16"/>
    <x v="6"/>
    <x v="5"/>
    <s v="2013-16"/>
    <n v="0"/>
    <m/>
  </r>
  <r>
    <m/>
    <d v="2013-04-21T00:00:00"/>
    <n v="6082.93"/>
    <n v="3660.1"/>
    <n v="9743.0300000000007"/>
    <m/>
    <n v="170"/>
    <n v="17.031268316736583"/>
    <n v="3415.98"/>
    <n v="63"/>
    <n v="233"/>
    <n v="46.186480880230881"/>
    <n v="25.782748678857374"/>
    <m/>
    <m/>
    <m/>
    <n v="17"/>
    <x v="6"/>
    <x v="6"/>
    <s v="2013-17"/>
    <n v="0"/>
    <m/>
  </r>
  <r>
    <s v="5-29"/>
    <d v="2013-04-22T00:00:00"/>
    <n v="865.6"/>
    <n v="0"/>
    <n v="0"/>
    <n v="595.25"/>
    <n v="35"/>
    <n v="17.007142857142856"/>
    <n v="270.35000000000002"/>
    <n v="9"/>
    <n v="44"/>
    <n v="30.038888888888891"/>
    <n v="19.672727272727272"/>
    <m/>
    <m/>
    <m/>
    <n v="17"/>
    <x v="6"/>
    <x v="0"/>
    <s v="2013-17"/>
    <n v="0"/>
    <m/>
  </r>
  <r>
    <s v="5-29"/>
    <d v="2013-04-23T00:00:00"/>
    <n v="538.04"/>
    <n v="0"/>
    <n v="0"/>
    <n v="405.1"/>
    <n v="15"/>
    <n v="27.006666666666668"/>
    <n v="132.94"/>
    <n v="5"/>
    <n v="20"/>
    <n v="26.588000000000001"/>
    <n v="26.901999999999997"/>
    <m/>
    <m/>
    <m/>
    <n v="17"/>
    <x v="6"/>
    <x v="1"/>
    <s v="2013-17"/>
    <n v="0"/>
    <m/>
  </r>
  <r>
    <s v="5-29"/>
    <d v="2013-04-24T00:00:00"/>
    <n v="2249.9499999999998"/>
    <n v="0"/>
    <n v="0"/>
    <n v="2069.8000000000002"/>
    <n v="39"/>
    <n v="53.071794871794879"/>
    <n v="180.15"/>
    <n v="10"/>
    <n v="49"/>
    <n v="18.015000000000001"/>
    <n v="45.917346938775516"/>
    <m/>
    <m/>
    <m/>
    <n v="17"/>
    <x v="6"/>
    <x v="2"/>
    <s v="2013-17"/>
    <n v="0"/>
    <m/>
  </r>
  <r>
    <s v="5-29"/>
    <d v="2013-04-25T00:00:00"/>
    <n v="0"/>
    <n v="0"/>
    <n v="0"/>
    <n v="0"/>
    <n v="0"/>
    <n v="0"/>
    <n v="0"/>
    <n v="0"/>
    <n v="0"/>
    <n v="0"/>
    <n v="0"/>
    <s v="ANZAC DAY"/>
    <m/>
    <m/>
    <n v="17"/>
    <x v="6"/>
    <x v="3"/>
    <s v="2013-17"/>
    <n v="0"/>
    <m/>
  </r>
  <r>
    <s v="5-29"/>
    <d v="2013-04-26T00:00:00"/>
    <n v="2180.0700000000002"/>
    <n v="0"/>
    <n v="0"/>
    <n v="899.9"/>
    <n v="35"/>
    <n v="25.71142857142857"/>
    <n v="1280.17"/>
    <n v="17"/>
    <n v="52"/>
    <n v="75.304117647058831"/>
    <n v="41.924423076923077"/>
    <m/>
    <m/>
    <m/>
    <n v="17"/>
    <x v="6"/>
    <x v="4"/>
    <s v="2013-17"/>
    <n v="0"/>
    <m/>
  </r>
  <r>
    <s v="5-29"/>
    <d v="2013-04-27T00:00:00"/>
    <n v="1578.75"/>
    <n v="0"/>
    <n v="0"/>
    <n v="563.15"/>
    <n v="20"/>
    <n v="28.157499999999999"/>
    <n v="1015.6"/>
    <n v="10"/>
    <n v="30"/>
    <n v="101.56"/>
    <n v="52.625"/>
    <m/>
    <m/>
    <m/>
    <n v="17"/>
    <x v="6"/>
    <x v="5"/>
    <s v="2013-17"/>
    <n v="0"/>
    <m/>
  </r>
  <r>
    <m/>
    <d v="2013-04-28T00:00:00"/>
    <n v="7412.41"/>
    <n v="5275.5"/>
    <n v="12687.91"/>
    <m/>
    <n v="144"/>
    <n v="25.159088827838829"/>
    <n v="2879.21"/>
    <n v="51"/>
    <n v="195"/>
    <n v="41.917667755991289"/>
    <n v="31.173582881404315"/>
    <m/>
    <m/>
    <m/>
    <n v="18"/>
    <x v="6"/>
    <x v="6"/>
    <s v="2013-18"/>
    <n v="0"/>
    <m/>
  </r>
  <r>
    <s v="5-30"/>
    <d v="2013-04-29T00:00:00"/>
    <n v="791.93"/>
    <n v="0"/>
    <n v="0"/>
    <n v="570.1"/>
    <n v="37"/>
    <n v="15.408108108108109"/>
    <n v="221.83"/>
    <n v="7"/>
    <n v="44"/>
    <n v="31.69"/>
    <n v="17.998409090909092"/>
    <m/>
    <m/>
    <m/>
    <n v="18"/>
    <x v="6"/>
    <x v="0"/>
    <s v="2013-18"/>
    <n v="0"/>
    <m/>
  </r>
  <r>
    <s v="5-30"/>
    <d v="2013-04-30T00:00:00"/>
    <n v="702.49"/>
    <n v="0"/>
    <n v="0"/>
    <n v="340.25"/>
    <n v="21"/>
    <n v="16.202380952380953"/>
    <n v="362.24"/>
    <n v="9"/>
    <n v="30"/>
    <n v="40.248888888888892"/>
    <n v="23.416333333333334"/>
    <m/>
    <m/>
    <m/>
    <n v="18"/>
    <x v="6"/>
    <x v="1"/>
    <s v="2013-18"/>
    <n v="0"/>
    <m/>
  </r>
  <r>
    <s v="5-30"/>
    <d v="2013-05-01T00:00:00"/>
    <n v="803.46"/>
    <n v="0"/>
    <n v="0"/>
    <n v="578.6"/>
    <n v="27"/>
    <n v="21.42962962962963"/>
    <n v="224.86"/>
    <n v="8"/>
    <n v="35"/>
    <n v="28.107500000000002"/>
    <n v="22.956"/>
    <m/>
    <m/>
    <m/>
    <n v="18"/>
    <x v="6"/>
    <x v="2"/>
    <s v="2013-18"/>
    <n v="0"/>
    <m/>
  </r>
  <r>
    <s v="5-30"/>
    <d v="2013-05-02T00:00:00"/>
    <n v="1602.06"/>
    <n v="0"/>
    <n v="0"/>
    <n v="505.25"/>
    <n v="29"/>
    <n v="17.422413793103448"/>
    <n v="1096.81"/>
    <n v="11"/>
    <n v="40"/>
    <n v="99.71"/>
    <n v="40.051499999999997"/>
    <m/>
    <m/>
    <m/>
    <n v="18"/>
    <x v="6"/>
    <x v="3"/>
    <s v="2013-18"/>
    <n v="0"/>
    <m/>
  </r>
  <r>
    <s v="5-30"/>
    <d v="2013-05-03T00:00:00"/>
    <n v="1543.65"/>
    <n v="0"/>
    <n v="0"/>
    <n v="722.65"/>
    <n v="37"/>
    <n v="19.53108108108108"/>
    <n v="821"/>
    <n v="17"/>
    <n v="54"/>
    <n v="48.294117647058826"/>
    <n v="28.586111111111112"/>
    <m/>
    <m/>
    <m/>
    <n v="18"/>
    <x v="6"/>
    <x v="4"/>
    <s v="2013-18"/>
    <n v="0"/>
    <m/>
  </r>
  <r>
    <s v="5-30"/>
    <d v="2013-05-04T00:00:00"/>
    <n v="521.29999999999995"/>
    <n v="0"/>
    <n v="0"/>
    <n v="315"/>
    <n v="9"/>
    <n v="35"/>
    <n v="206.3"/>
    <n v="6"/>
    <n v="15"/>
    <n v="34.383333333333333"/>
    <n v="34.75333333333333"/>
    <m/>
    <m/>
    <m/>
    <n v="18"/>
    <x v="6"/>
    <x v="5"/>
    <s v="2013-18"/>
    <n v="0"/>
    <m/>
  </r>
  <r>
    <m/>
    <d v="2013-05-05T00:00:00"/>
    <n v="5964.89"/>
    <n v="2300.4699999999998"/>
    <n v="8265.36"/>
    <m/>
    <n v="160"/>
    <n v="20.832268927383868"/>
    <n v="2933.04"/>
    <n v="58"/>
    <n v="218"/>
    <n v="47.072306644880172"/>
    <n v="27.960281144781145"/>
    <m/>
    <m/>
    <m/>
    <n v="19"/>
    <x v="6"/>
    <x v="6"/>
    <s v="2013-19"/>
    <n v="0"/>
    <m/>
  </r>
  <r>
    <s v="5-31"/>
    <d v="2013-05-06T00:00:00"/>
    <n v="558.08000000000004"/>
    <n v="0"/>
    <n v="0"/>
    <n v="304.2"/>
    <n v="20"/>
    <n v="15.209999999999999"/>
    <n v="253.88"/>
    <n v="10"/>
    <n v="30"/>
    <n v="25.387999999999998"/>
    <n v="18.602666666666664"/>
    <m/>
    <m/>
    <m/>
    <n v="19"/>
    <x v="6"/>
    <x v="0"/>
    <s v="2013-19"/>
    <n v="0"/>
    <m/>
  </r>
  <r>
    <s v="5-31"/>
    <d v="2013-05-07T00:00:00"/>
    <n v="629.67999999999995"/>
    <n v="0"/>
    <n v="0"/>
    <n v="470.8"/>
    <n v="25"/>
    <n v="18.832000000000001"/>
    <n v="158.88"/>
    <n v="7"/>
    <n v="32"/>
    <n v="22.697142857142858"/>
    <n v="19.677500000000002"/>
    <m/>
    <m/>
    <m/>
    <n v="19"/>
    <x v="6"/>
    <x v="1"/>
    <s v="2013-19"/>
    <n v="0"/>
    <m/>
  </r>
  <r>
    <s v="5-31"/>
    <d v="2013-05-08T00:00:00"/>
    <n v="964.09"/>
    <n v="0"/>
    <n v="0"/>
    <n v="591.45000000000005"/>
    <n v="26"/>
    <n v="22.748076923076926"/>
    <n v="372.64"/>
    <n v="9"/>
    <n v="35"/>
    <n v="41.404444444444444"/>
    <n v="27.545428571428573"/>
    <m/>
    <m/>
    <m/>
    <n v="19"/>
    <x v="6"/>
    <x v="2"/>
    <s v="2013-19"/>
    <n v="0"/>
    <m/>
  </r>
  <r>
    <s v="5-31"/>
    <d v="2013-05-09T00:00:00"/>
    <n v="1316.25"/>
    <n v="0"/>
    <n v="0"/>
    <n v="658.6"/>
    <n v="22"/>
    <n v="29.936363636363637"/>
    <n v="657.65"/>
    <n v="9"/>
    <n v="31"/>
    <n v="73.072222222222223"/>
    <n v="42.45967741935484"/>
    <m/>
    <m/>
    <m/>
    <n v="19"/>
    <x v="6"/>
    <x v="3"/>
    <s v="2013-19"/>
    <n v="0"/>
    <m/>
  </r>
  <r>
    <s v="5-31"/>
    <d v="2013-05-10T00:00:00"/>
    <n v="1114.08"/>
    <n v="0"/>
    <n v="0"/>
    <n v="531.95000000000005"/>
    <n v="32"/>
    <n v="16.623437500000001"/>
    <n v="582.13"/>
    <n v="12"/>
    <n v="44"/>
    <n v="48.510833333333331"/>
    <n v="25.319999999999997"/>
    <m/>
    <m/>
    <m/>
    <n v="19"/>
    <x v="6"/>
    <x v="4"/>
    <s v="2013-19"/>
    <n v="0"/>
    <m/>
  </r>
  <r>
    <s v="5-31"/>
    <d v="2013-05-11T00:00:00"/>
    <n v="771.96"/>
    <n v="0"/>
    <n v="0"/>
    <n v="470.75"/>
    <n v="22"/>
    <n v="21.397727272727273"/>
    <n v="301.20999999999998"/>
    <n v="6"/>
    <n v="28"/>
    <n v="50.201666666666661"/>
    <n v="27.57"/>
    <m/>
    <m/>
    <m/>
    <n v="19"/>
    <x v="6"/>
    <x v="5"/>
    <s v="2013-19"/>
    <n v="0"/>
    <m/>
  </r>
  <r>
    <m/>
    <d v="2013-05-12T00:00:00"/>
    <n v="5354.14"/>
    <n v="3437.13"/>
    <n v="8791.27"/>
    <m/>
    <n v="147"/>
    <n v="20.791267555361305"/>
    <n v="2326.39"/>
    <n v="53"/>
    <n v="200"/>
    <n v="43.545718253968253"/>
    <n v="26.862545442908345"/>
    <m/>
    <m/>
    <m/>
    <n v="20"/>
    <x v="6"/>
    <x v="6"/>
    <s v="2013-20"/>
    <n v="0"/>
    <m/>
  </r>
  <r>
    <s v="5-32"/>
    <d v="2013-05-13T00:00:00"/>
    <n v="1533.16"/>
    <n v="0"/>
    <n v="0"/>
    <n v="1168.0999999999999"/>
    <n v="31"/>
    <n v="37.680645161290322"/>
    <n v="365.06"/>
    <n v="7"/>
    <n v="38"/>
    <n v="52.151428571428575"/>
    <n v="40.346315789473678"/>
    <m/>
    <m/>
    <m/>
    <n v="20"/>
    <x v="6"/>
    <x v="0"/>
    <s v="2013-20"/>
    <n v="0"/>
    <m/>
  </r>
  <r>
    <s v="5-32"/>
    <d v="2013-05-14T00:00:00"/>
    <n v="583.29999999999995"/>
    <n v="0"/>
    <n v="0"/>
    <n v="253.3"/>
    <n v="18"/>
    <n v="14.072222222222223"/>
    <n v="335"/>
    <n v="11"/>
    <n v="29"/>
    <n v="30.454545454545453"/>
    <n v="20.286206896551722"/>
    <m/>
    <m/>
    <m/>
    <n v="20"/>
    <x v="6"/>
    <x v="1"/>
    <s v="2013-20"/>
    <n v="0"/>
    <m/>
  </r>
  <r>
    <s v="5-32"/>
    <d v="2013-05-15T00:00:00"/>
    <n v="753.99"/>
    <n v="0"/>
    <n v="0"/>
    <n v="510.25"/>
    <n v="23"/>
    <n v="22.184782608695652"/>
    <n v="243.74"/>
    <n v="6"/>
    <n v="29"/>
    <n v="40.623333333333335"/>
    <n v="25.999655172413792"/>
    <m/>
    <m/>
    <m/>
    <n v="20"/>
    <x v="6"/>
    <x v="2"/>
    <s v="2013-20"/>
    <n v="0"/>
    <m/>
  </r>
  <r>
    <s v="5-32"/>
    <d v="2013-05-16T00:00:00"/>
    <n v="1881.07"/>
    <n v="0"/>
    <n v="0"/>
    <n v="637.54999999999995"/>
    <n v="32"/>
    <n v="19.923437499999999"/>
    <n v="1223.52"/>
    <n v="14"/>
    <n v="46"/>
    <n v="87.394285714285715"/>
    <n v="40.458043478260869"/>
    <m/>
    <m/>
    <m/>
    <n v="20"/>
    <x v="6"/>
    <x v="3"/>
    <s v="2013-20"/>
    <n v="0"/>
    <m/>
  </r>
  <r>
    <s v="5-32"/>
    <d v="2013-05-17T00:00:00"/>
    <n v="1107.94"/>
    <n v="0"/>
    <n v="0"/>
    <n v="796.3"/>
    <n v="42"/>
    <n v="18.959523809523809"/>
    <n v="311.64"/>
    <n v="8"/>
    <n v="50"/>
    <n v="38.954999999999998"/>
    <n v="22.158799999999999"/>
    <m/>
    <m/>
    <m/>
    <n v="20"/>
    <x v="6"/>
    <x v="4"/>
    <s v="2013-20"/>
    <n v="0"/>
    <m/>
  </r>
  <r>
    <s v="5-32"/>
    <d v="2013-05-18T00:00:00"/>
    <n v="542.66999999999996"/>
    <n v="0"/>
    <n v="0"/>
    <n v="282.5"/>
    <n v="15"/>
    <n v="18.833333333333332"/>
    <n v="260.17"/>
    <n v="7"/>
    <n v="22"/>
    <n v="37.167142857142856"/>
    <n v="24.666818181818186"/>
    <m/>
    <m/>
    <m/>
    <n v="20"/>
    <x v="6"/>
    <x v="5"/>
    <s v="2013-20"/>
    <n v="0"/>
    <m/>
  </r>
  <r>
    <m/>
    <d v="2013-05-19T00:00:00"/>
    <n v="6402.1299999999992"/>
    <n v="3976.32"/>
    <n v="10378.449999999999"/>
    <m/>
    <n v="161"/>
    <n v="21.942324105844222"/>
    <n v="2739.1299999999997"/>
    <n v="53"/>
    <n v="214"/>
    <n v="47.790955988455984"/>
    <n v="28.985973253086382"/>
    <m/>
    <m/>
    <m/>
    <n v="21"/>
    <x v="6"/>
    <x v="6"/>
    <s v="2013-21"/>
    <n v="0"/>
    <m/>
  </r>
  <r>
    <s v="5-33"/>
    <d v="2013-05-20T00:00:00"/>
    <n v="486.65"/>
    <n v="0"/>
    <n v="0"/>
    <n v="391.35"/>
    <n v="30"/>
    <n v="13.045"/>
    <n v="95.3"/>
    <n v="4"/>
    <n v="34"/>
    <n v="23.824999999999999"/>
    <n v="14.313235294117648"/>
    <m/>
    <m/>
    <m/>
    <n v="21"/>
    <x v="6"/>
    <x v="0"/>
    <s v="2013-21"/>
    <n v="0"/>
    <m/>
  </r>
  <r>
    <s v="5-33"/>
    <d v="2013-05-21T00:00:00"/>
    <n v="1118.05"/>
    <n v="0"/>
    <n v="0"/>
    <n v="784.7"/>
    <n v="31"/>
    <n v="25.312903225806455"/>
    <n v="333.35"/>
    <n v="15"/>
    <n v="46"/>
    <n v="22.223333333333336"/>
    <n v="24.3054347826087"/>
    <m/>
    <m/>
    <m/>
    <n v="21"/>
    <x v="6"/>
    <x v="1"/>
    <s v="2013-21"/>
    <n v="0"/>
    <m/>
  </r>
  <r>
    <s v="5-33"/>
    <d v="2013-05-22T00:00:00"/>
    <n v="691.01"/>
    <n v="0"/>
    <n v="0"/>
    <n v="600.79999999999995"/>
    <n v="33"/>
    <n v="18.206060606060603"/>
    <n v="90.21"/>
    <n v="4"/>
    <n v="37"/>
    <n v="22.552499999999998"/>
    <n v="18.675945945945944"/>
    <m/>
    <m/>
    <m/>
    <n v="21"/>
    <x v="6"/>
    <x v="2"/>
    <s v="2013-21"/>
    <n v="0"/>
    <m/>
  </r>
  <r>
    <s v="5-33"/>
    <d v="2013-05-23T00:00:00"/>
    <n v="1334.18"/>
    <n v="0"/>
    <n v="0"/>
    <n v="808.4"/>
    <n v="29"/>
    <n v="27.875862068965517"/>
    <n v="525.78"/>
    <n v="9"/>
    <n v="38"/>
    <n v="58.419999999999995"/>
    <n v="35.109999999999992"/>
    <m/>
    <m/>
    <m/>
    <n v="21"/>
    <x v="6"/>
    <x v="3"/>
    <s v="2013-21"/>
    <n v="0"/>
    <m/>
  </r>
  <r>
    <s v="5-33"/>
    <d v="2013-05-24T00:00:00"/>
    <n v="1199.55"/>
    <n v="0"/>
    <n v="0"/>
    <n v="757.85"/>
    <n v="41"/>
    <n v="18.484146341463415"/>
    <n v="364.7"/>
    <n v="11"/>
    <n v="52"/>
    <n v="33.154545454545456"/>
    <n v="21.587499999999999"/>
    <m/>
    <m/>
    <m/>
    <n v="21"/>
    <x v="6"/>
    <x v="4"/>
    <s v="2013-21"/>
    <n v="0"/>
    <m/>
  </r>
  <r>
    <s v="5-33"/>
    <d v="2013-05-25T00:00:00"/>
    <n v="1104.68"/>
    <n v="0"/>
    <n v="0"/>
    <n v="547.75"/>
    <n v="28"/>
    <n v="19.5625"/>
    <n v="556.92999999999995"/>
    <n v="11"/>
    <n v="39"/>
    <n v="50.629999999999995"/>
    <n v="28.325128205128202"/>
    <m/>
    <m/>
    <m/>
    <n v="21"/>
    <x v="6"/>
    <x v="5"/>
    <s v="2013-21"/>
    <n v="0"/>
    <m/>
  </r>
  <r>
    <m/>
    <d v="2013-05-26T00:00:00"/>
    <n v="5934.1200000000008"/>
    <n v="2502.02"/>
    <n v="8436.1400000000012"/>
    <m/>
    <n v="192"/>
    <n v="20.414412040382665"/>
    <n v="1966.27"/>
    <n v="54"/>
    <n v="246"/>
    <n v="35.134229797979792"/>
    <n v="23.719540704633417"/>
    <m/>
    <m/>
    <m/>
    <n v="22"/>
    <x v="6"/>
    <x v="6"/>
    <s v="2013-22"/>
    <n v="0"/>
    <m/>
  </r>
  <r>
    <s v="5-34"/>
    <d v="2013-05-27T00:00:00"/>
    <n v="459.51"/>
    <n v="0"/>
    <n v="0"/>
    <n v="372.65"/>
    <n v="22"/>
    <n v="16.938636363636363"/>
    <n v="86.86"/>
    <n v="3"/>
    <n v="25"/>
    <n v="28.953333333333333"/>
    <n v="18.380399999999998"/>
    <m/>
    <m/>
    <m/>
    <n v="22"/>
    <x v="6"/>
    <x v="0"/>
    <s v="2013-22"/>
    <n v="0"/>
    <m/>
  </r>
  <r>
    <s v="5-34"/>
    <d v="2013-05-28T00:00:00"/>
    <n v="701.8"/>
    <n v="0"/>
    <n v="0"/>
    <n v="407.5"/>
    <n v="31"/>
    <n v="13.14516129032258"/>
    <n v="294.3"/>
    <n v="12"/>
    <n v="43"/>
    <n v="24.525000000000002"/>
    <n v="16.320930232558137"/>
    <m/>
    <m/>
    <m/>
    <n v="22"/>
    <x v="6"/>
    <x v="1"/>
    <s v="2013-22"/>
    <n v="0"/>
    <m/>
  </r>
  <r>
    <s v="5-34"/>
    <d v="2013-05-29T00:00:00"/>
    <n v="893.45"/>
    <n v="0"/>
    <n v="0"/>
    <n v="456.95"/>
    <n v="25"/>
    <n v="18.277999999999999"/>
    <n v="436.5"/>
    <n v="8"/>
    <n v="33"/>
    <n v="54.5625"/>
    <n v="27.074242424242424"/>
    <m/>
    <m/>
    <m/>
    <n v="22"/>
    <x v="6"/>
    <x v="2"/>
    <s v="2013-22"/>
    <n v="0"/>
    <m/>
  </r>
  <r>
    <s v="5-34"/>
    <d v="2013-05-30T00:00:00"/>
    <n v="1119.32"/>
    <n v="0"/>
    <n v="0"/>
    <n v="337"/>
    <n v="18"/>
    <n v="18.722222222222221"/>
    <n v="782.32"/>
    <n v="12"/>
    <n v="30"/>
    <n v="65.193333333333342"/>
    <n v="37.31066666666667"/>
    <m/>
    <m/>
    <m/>
    <n v="22"/>
    <x v="6"/>
    <x v="3"/>
    <s v="2013-22"/>
    <n v="0"/>
    <m/>
  </r>
  <r>
    <s v="5-34"/>
    <d v="2013-05-31T00:00:00"/>
    <n v="1995.92"/>
    <n v="0"/>
    <n v="0"/>
    <n v="1172.4000000000001"/>
    <n v="47"/>
    <n v="24.944680851063833"/>
    <n v="823.52"/>
    <n v="18"/>
    <n v="65"/>
    <n v="45.751111111111108"/>
    <n v="30.706461538461539"/>
    <m/>
    <m/>
    <m/>
    <n v="22"/>
    <x v="6"/>
    <x v="4"/>
    <s v="2013-22"/>
    <n v="0"/>
    <m/>
  </r>
  <r>
    <s v="5-34"/>
    <d v="2013-06-01T00:00:00"/>
    <n v="787.89"/>
    <n v="0"/>
    <n v="0"/>
    <n v="410.75"/>
    <n v="16"/>
    <n v="25.671875"/>
    <n v="377.14"/>
    <n v="10"/>
    <n v="26"/>
    <n v="37.713999999999999"/>
    <n v="30.303461538461537"/>
    <m/>
    <m/>
    <m/>
    <n v="22"/>
    <x v="6"/>
    <x v="5"/>
    <s v="2013-22"/>
    <n v="0"/>
    <m/>
  </r>
  <r>
    <m/>
    <d v="2013-06-02T00:00:00"/>
    <n v="5957.89"/>
    <n v="3247.22"/>
    <n v="9205.11"/>
    <m/>
    <n v="159"/>
    <n v="19.616762621207503"/>
    <n v="2800.64"/>
    <n v="63"/>
    <n v="222"/>
    <n v="42.783212962962956"/>
    <n v="26.682693733398384"/>
    <m/>
    <m/>
    <m/>
    <n v="23"/>
    <x v="6"/>
    <x v="6"/>
    <s v="2013-23"/>
    <n v="0"/>
    <m/>
  </r>
  <r>
    <s v="5-35"/>
    <d v="2013-06-03T00:00:00"/>
    <n v="428"/>
    <n v="0"/>
    <n v="0"/>
    <n v="242.05"/>
    <n v="16"/>
    <n v="15.128125000000001"/>
    <n v="181.95"/>
    <n v="7"/>
    <n v="23"/>
    <n v="25.99285714285714"/>
    <n v="18.434782608695652"/>
    <m/>
    <m/>
    <m/>
    <n v="23"/>
    <x v="6"/>
    <x v="0"/>
    <s v="2013-23"/>
    <n v="0"/>
    <m/>
  </r>
  <r>
    <s v="5-35"/>
    <d v="2013-06-04T00:00:00"/>
    <n v="598.86"/>
    <n v="0"/>
    <n v="0"/>
    <n v="425.2"/>
    <n v="25"/>
    <n v="17.007999999999999"/>
    <n v="173.66"/>
    <n v="7"/>
    <n v="32"/>
    <n v="24.80857142857143"/>
    <n v="18.714375"/>
    <m/>
    <m/>
    <m/>
    <n v="23"/>
    <x v="6"/>
    <x v="1"/>
    <s v="2013-23"/>
    <n v="0"/>
    <m/>
  </r>
  <r>
    <s v="5-35"/>
    <d v="2013-06-05T00:00:00"/>
    <n v="578.30999999999995"/>
    <n v="0"/>
    <n v="0"/>
    <n v="260.8"/>
    <n v="21"/>
    <n v="12.419047619047619"/>
    <n v="317.51"/>
    <n v="8"/>
    <n v="29"/>
    <n v="39.688749999999999"/>
    <n v="19.941724137931033"/>
    <m/>
    <m/>
    <m/>
    <n v="23"/>
    <x v="6"/>
    <x v="2"/>
    <s v="2013-23"/>
    <n v="0"/>
    <m/>
  </r>
  <r>
    <s v="5-35"/>
    <d v="2013-06-06T00:00:00"/>
    <n v="1287.6400000000001"/>
    <n v="0"/>
    <n v="0"/>
    <n v="639.6"/>
    <n v="26"/>
    <n v="24.6"/>
    <n v="648.04"/>
    <n v="11"/>
    <n v="37"/>
    <n v="58.912727272727267"/>
    <n v="34.80108108108108"/>
    <m/>
    <m/>
    <m/>
    <n v="23"/>
    <x v="6"/>
    <x v="3"/>
    <s v="2013-23"/>
    <n v="0"/>
    <m/>
  </r>
  <r>
    <s v="5-35"/>
    <d v="2013-06-07T00:00:00"/>
    <n v="1610.33"/>
    <n v="0"/>
    <n v="0"/>
    <n v="953.25"/>
    <n v="32"/>
    <n v="29.7890625"/>
    <n v="657.08"/>
    <n v="15"/>
    <n v="47"/>
    <n v="43.805333333333337"/>
    <n v="34.26234042553191"/>
    <m/>
    <m/>
    <m/>
    <n v="23"/>
    <x v="6"/>
    <x v="4"/>
    <s v="2013-23"/>
    <n v="0"/>
    <m/>
  </r>
  <r>
    <s v="5-35"/>
    <d v="2013-06-08T00:00:00"/>
    <n v="460.18"/>
    <n v="0"/>
    <n v="0"/>
    <n v="302.25"/>
    <n v="16"/>
    <n v="18.890625"/>
    <n v="157.93"/>
    <n v="4"/>
    <n v="20"/>
    <n v="39.482500000000002"/>
    <n v="23.009"/>
    <m/>
    <m/>
    <m/>
    <n v="23"/>
    <x v="6"/>
    <x v="5"/>
    <s v="2013-23"/>
    <n v="0"/>
    <m/>
  </r>
  <r>
    <m/>
    <d v="2013-06-09T00:00:00"/>
    <n v="4963.3200000000006"/>
    <n v="3295.99"/>
    <n v="8259.3100000000013"/>
    <m/>
    <n v="136"/>
    <n v="19.639143353174603"/>
    <n v="2136.1699999999996"/>
    <n v="52"/>
    <n v="188"/>
    <n v="38.78178986291487"/>
    <n v="24.860550542206614"/>
    <m/>
    <m/>
    <m/>
    <n v="24"/>
    <x v="6"/>
    <x v="6"/>
    <s v="2013-24"/>
    <n v="0"/>
    <m/>
  </r>
  <r>
    <s v="5-36"/>
    <d v="2013-06-10T00:00:00"/>
    <n v="0"/>
    <n v="0"/>
    <n v="0"/>
    <n v="0"/>
    <n v="0"/>
    <n v="0"/>
    <n v="0"/>
    <n v="0"/>
    <n v="0"/>
    <n v="0"/>
    <n v="0"/>
    <s v="QUEENS BIRTHDAY"/>
    <m/>
    <m/>
    <n v="24"/>
    <x v="6"/>
    <x v="0"/>
    <s v="2013-24"/>
    <n v="0"/>
    <m/>
  </r>
  <r>
    <s v="5-36"/>
    <d v="2013-06-11T00:00:00"/>
    <n v="855.07"/>
    <n v="0"/>
    <n v="0"/>
    <n v="559.6"/>
    <n v="36"/>
    <n v="15.544444444444444"/>
    <n v="295.47000000000003"/>
    <n v="8"/>
    <n v="44"/>
    <n v="36.933750000000003"/>
    <n v="19.433409090909091"/>
    <m/>
    <m/>
    <m/>
    <n v="24"/>
    <x v="6"/>
    <x v="1"/>
    <s v="2013-24"/>
    <n v="0"/>
    <m/>
  </r>
  <r>
    <s v="5-36"/>
    <d v="2013-06-12T00:00:00"/>
    <n v="767.91"/>
    <n v="0"/>
    <n v="0"/>
    <n v="468.95"/>
    <n v="20"/>
    <n v="23.447499999999998"/>
    <n v="298.95999999999998"/>
    <n v="10"/>
    <n v="30"/>
    <n v="29.895999999999997"/>
    <n v="25.596999999999998"/>
    <m/>
    <m/>
    <m/>
    <n v="24"/>
    <x v="6"/>
    <x v="2"/>
    <s v="2013-24"/>
    <n v="0"/>
    <m/>
  </r>
  <r>
    <s v="5-36"/>
    <d v="2013-06-13T00:00:00"/>
    <n v="1572.92"/>
    <n v="0"/>
    <n v="0"/>
    <n v="627"/>
    <n v="26"/>
    <n v="24.115384615384617"/>
    <n v="945.92"/>
    <n v="13"/>
    <n v="39"/>
    <n v="72.763076923076923"/>
    <n v="40.331282051282052"/>
    <m/>
    <m/>
    <m/>
    <n v="24"/>
    <x v="6"/>
    <x v="3"/>
    <s v="2013-24"/>
    <n v="0"/>
    <m/>
  </r>
  <r>
    <s v="5-36"/>
    <d v="2013-06-14T00:00:00"/>
    <n v="1346.15"/>
    <n v="0"/>
    <n v="0"/>
    <n v="804.7"/>
    <n v="37"/>
    <n v="21.748648648648651"/>
    <n v="546.45000000000005"/>
    <n v="12"/>
    <n v="49"/>
    <n v="45.537500000000001"/>
    <n v="27.574489795918367"/>
    <m/>
    <m/>
    <m/>
    <n v="24"/>
    <x v="6"/>
    <x v="4"/>
    <s v="2013-24"/>
    <n v="0"/>
    <m/>
  </r>
  <r>
    <s v="5-36"/>
    <d v="2013-06-15T00:00:00"/>
    <n v="863.53"/>
    <n v="0"/>
    <n v="0"/>
    <n v="286"/>
    <n v="16"/>
    <n v="17.875"/>
    <n v="577.53"/>
    <n v="12"/>
    <n v="28"/>
    <n v="48.127499999999998"/>
    <n v="30.84035714285714"/>
    <m/>
    <m/>
    <m/>
    <n v="24"/>
    <x v="6"/>
    <x v="5"/>
    <s v="2013-24"/>
    <n v="0"/>
    <m/>
  </r>
  <r>
    <m/>
    <d v="2013-06-16T00:00:00"/>
    <n v="5405.58"/>
    <n v="1939.74"/>
    <n v="7345.32"/>
    <m/>
    <n v="135"/>
    <n v="17.121829618079619"/>
    <n v="2664.33"/>
    <n v="55"/>
    <n v="190"/>
    <n v="38.876304487179489"/>
    <n v="23.962756346827774"/>
    <m/>
    <m/>
    <m/>
    <n v="25"/>
    <x v="6"/>
    <x v="6"/>
    <s v="2013-25"/>
    <n v="0"/>
    <m/>
  </r>
  <r>
    <s v="5-37"/>
    <d v="2013-06-17T00:00:00"/>
    <n v="702.16"/>
    <n v="0"/>
    <n v="0"/>
    <n v="441.15"/>
    <n v="25"/>
    <n v="17.646000000000001"/>
    <n v="261.01"/>
    <n v="9"/>
    <n v="34"/>
    <n v="29.001111111111111"/>
    <n v="20.651764705882353"/>
    <m/>
    <m/>
    <m/>
    <n v="25"/>
    <x v="6"/>
    <x v="0"/>
    <s v="2013-25"/>
    <n v="0"/>
    <m/>
  </r>
  <r>
    <s v="5-37"/>
    <d v="2013-06-18T00:00:00"/>
    <n v="479.4"/>
    <n v="0"/>
    <n v="0"/>
    <n v="259.25"/>
    <n v="27"/>
    <n v="9.6018518518518512"/>
    <n v="220.15"/>
    <n v="9"/>
    <n v="36"/>
    <n v="24.461111111111112"/>
    <n v="13.316666666666666"/>
    <m/>
    <m/>
    <m/>
    <n v="25"/>
    <x v="6"/>
    <x v="1"/>
    <s v="2013-25"/>
    <n v="0"/>
    <m/>
  </r>
  <r>
    <s v="5-37"/>
    <d v="2013-06-19T00:00:00"/>
    <n v="733.21"/>
    <n v="0"/>
    <n v="0"/>
    <n v="390.35"/>
    <n v="27"/>
    <n v="14.457407407407409"/>
    <n v="342.86"/>
    <n v="9"/>
    <n v="36"/>
    <n v="38.095555555555556"/>
    <n v="20.366944444444446"/>
    <m/>
    <m/>
    <m/>
    <n v="25"/>
    <x v="6"/>
    <x v="2"/>
    <s v="2013-25"/>
    <n v="0"/>
    <m/>
  </r>
  <r>
    <s v="5-37"/>
    <d v="2013-06-20T00:00:00"/>
    <n v="2008.96"/>
    <n v="0"/>
    <n v="0"/>
    <n v="1094"/>
    <n v="43"/>
    <n v="25.441860465116278"/>
    <n v="916.46"/>
    <n v="15"/>
    <n v="58"/>
    <n v="61.097333333333339"/>
    <n v="34.663103448275862"/>
    <m/>
    <m/>
    <m/>
    <n v="25"/>
    <x v="6"/>
    <x v="3"/>
    <s v="2013-25"/>
    <n v="0"/>
    <m/>
  </r>
  <r>
    <s v="5-37"/>
    <d v="2013-06-21T00:00:00"/>
    <n v="1812"/>
    <n v="0"/>
    <n v="0"/>
    <n v="1082.5999999999999"/>
    <n v="35"/>
    <n v="30.931428571428569"/>
    <n v="730.3"/>
    <n v="14"/>
    <n v="49"/>
    <n v="52.164285714285711"/>
    <n v="36.997959183673466"/>
    <m/>
    <m/>
    <m/>
    <n v="25"/>
    <x v="6"/>
    <x v="4"/>
    <s v="2013-25"/>
    <n v="0"/>
    <m/>
  </r>
  <r>
    <s v="5-37"/>
    <d v="2013-06-22T00:00:00"/>
    <n v="1171.06"/>
    <n v="0"/>
    <n v="0"/>
    <n v="537.75"/>
    <n v="28"/>
    <n v="19.205357142857142"/>
    <n v="633.30999999999995"/>
    <n v="10"/>
    <n v="38"/>
    <n v="63.330999999999996"/>
    <n v="30.817368421052631"/>
    <m/>
    <m/>
    <m/>
    <n v="25"/>
    <x v="6"/>
    <x v="5"/>
    <s v="2013-25"/>
    <n v="0"/>
    <m/>
  </r>
  <r>
    <m/>
    <d v="2013-06-23T00:00:00"/>
    <n v="6906.7899999999991"/>
    <n v="2875.5"/>
    <n v="9782.2899999999991"/>
    <m/>
    <n v="185"/>
    <n v="19.54731757311021"/>
    <n v="3104.0899999999997"/>
    <n v="66"/>
    <n v="251"/>
    <n v="44.691732804232807"/>
    <n v="26.135634478332573"/>
    <m/>
    <m/>
    <m/>
    <n v="26"/>
    <x v="6"/>
    <x v="6"/>
    <s v="2013-26"/>
    <n v="0"/>
    <m/>
  </r>
  <r>
    <s v="5-38"/>
    <d v="2013-06-24T00:00:00"/>
    <n v="838.74"/>
    <n v="0"/>
    <n v="0"/>
    <n v="555.6"/>
    <n v="33"/>
    <n v="16.836363636363636"/>
    <n v="283.14"/>
    <n v="8"/>
    <n v="41"/>
    <n v="35.392499999999998"/>
    <n v="20.457073170731707"/>
    <m/>
    <m/>
    <m/>
    <n v="26"/>
    <x v="6"/>
    <x v="0"/>
    <s v="2013-26"/>
    <n v="0"/>
    <m/>
  </r>
  <r>
    <s v="5-38"/>
    <d v="2013-06-25T00:00:00"/>
    <n v="707.27"/>
    <n v="0"/>
    <n v="0"/>
    <n v="577.91999999999996"/>
    <n v="28"/>
    <n v="20.639999999999997"/>
    <n v="129.35"/>
    <n v="6"/>
    <n v="34"/>
    <n v="21.558333333333334"/>
    <n v="20.802058823529411"/>
    <m/>
    <m/>
    <m/>
    <n v="26"/>
    <x v="6"/>
    <x v="1"/>
    <s v="2013-26"/>
    <n v="0"/>
    <m/>
  </r>
  <r>
    <s v="5-38"/>
    <d v="2013-06-26T00:00:00"/>
    <n v="748.44"/>
    <n v="0"/>
    <n v="0"/>
    <n v="572.6"/>
    <n v="36"/>
    <n v="15.905555555555557"/>
    <n v="175.84"/>
    <n v="5"/>
    <n v="41"/>
    <n v="35.167999999999999"/>
    <n v="18.254634146341466"/>
    <m/>
    <m/>
    <m/>
    <n v="26"/>
    <x v="6"/>
    <x v="2"/>
    <s v="2013-26"/>
    <n v="0"/>
    <m/>
  </r>
  <r>
    <s v="5-38"/>
    <d v="2013-06-27T00:00:00"/>
    <n v="1527.18"/>
    <n v="0"/>
    <n v="0"/>
    <n v="450.9"/>
    <n v="28"/>
    <n v="16.103571428571428"/>
    <n v="1076.28"/>
    <n v="10"/>
    <n v="38"/>
    <n v="107.628"/>
    <n v="40.188947368421047"/>
    <m/>
    <m/>
    <m/>
    <n v="26"/>
    <x v="6"/>
    <x v="3"/>
    <s v="2013-26"/>
    <n v="0"/>
    <m/>
  </r>
  <r>
    <s v="5-38"/>
    <d v="2013-06-28T00:00:00"/>
    <n v="1179.45"/>
    <n v="0"/>
    <n v="0"/>
    <n v="1049.32"/>
    <n v="36"/>
    <n v="29.147777777777776"/>
    <n v="734.37"/>
    <n v="15"/>
    <n v="51"/>
    <n v="48.957999999999998"/>
    <n v="34.974313725490198"/>
    <m/>
    <m/>
    <m/>
    <n v="26"/>
    <x v="6"/>
    <x v="4"/>
    <s v="2013-26"/>
    <n v="0"/>
    <m/>
  </r>
  <r>
    <s v="5-38"/>
    <d v="2013-06-29T00:00:00"/>
    <n v="1019.5"/>
    <n v="0"/>
    <n v="0"/>
    <n v="563.45000000000005"/>
    <n v="20"/>
    <n v="28.172500000000003"/>
    <n v="456.05"/>
    <n v="9"/>
    <n v="29"/>
    <n v="50.672222222222224"/>
    <n v="35.155172413793103"/>
    <m/>
    <m/>
    <m/>
    <n v="26"/>
    <x v="6"/>
    <x v="5"/>
    <s v="2013-26"/>
    <n v="0"/>
    <m/>
  </r>
  <r>
    <m/>
    <d v="2013-06-30T00:00:00"/>
    <n v="6020.58"/>
    <n v="2413.0300000000002"/>
    <n v="8433.61"/>
    <m/>
    <n v="181"/>
    <n v="21.134294733044733"/>
    <n v="2855.03"/>
    <n v="53"/>
    <n v="234"/>
    <n v="49.896175925925924"/>
    <n v="28.305366608051155"/>
    <m/>
    <m/>
    <m/>
    <n v="27"/>
    <x v="6"/>
    <x v="6"/>
    <s v="2013-27"/>
    <n v="0"/>
    <m/>
  </r>
  <r>
    <s v="5-39"/>
    <d v="2013-07-01T00:00:00"/>
    <n v="1005.55"/>
    <n v="0"/>
    <n v="0"/>
    <n v="492.4"/>
    <n v="34"/>
    <n v="14.482352941176471"/>
    <n v="513.15"/>
    <n v="11"/>
    <n v="45"/>
    <n v="46.65"/>
    <n v="22.345555555555556"/>
    <m/>
    <m/>
    <m/>
    <n v="27"/>
    <x v="6"/>
    <x v="0"/>
    <s v="2013-27"/>
    <n v="0"/>
    <m/>
  </r>
  <r>
    <s v="5-39"/>
    <d v="2013-07-02T00:00:00"/>
    <n v="1041.95"/>
    <n v="0"/>
    <n v="0"/>
    <n v="744"/>
    <n v="29"/>
    <n v="25.655172413793103"/>
    <n v="297.95"/>
    <n v="7"/>
    <n v="36"/>
    <n v="42.56428571428571"/>
    <n v="28.943055555555556"/>
    <m/>
    <m/>
    <m/>
    <n v="27"/>
    <x v="6"/>
    <x v="1"/>
    <s v="2013-27"/>
    <n v="0"/>
    <m/>
  </r>
  <r>
    <s v="5-39"/>
    <d v="2013-07-03T00:00:00"/>
    <n v="1109.01"/>
    <n v="0"/>
    <n v="0"/>
    <n v="872.75"/>
    <n v="43"/>
    <n v="20.296511627906977"/>
    <n v="236.26"/>
    <n v="7"/>
    <n v="50"/>
    <n v="33.751428571428569"/>
    <n v="22.180199999999999"/>
    <m/>
    <m/>
    <m/>
    <n v="27"/>
    <x v="6"/>
    <x v="2"/>
    <s v="2013-27"/>
    <n v="0"/>
    <m/>
  </r>
  <r>
    <s v="5-39"/>
    <d v="2013-07-04T00:00:00"/>
    <n v="1820.75"/>
    <n v="0"/>
    <n v="0"/>
    <n v="763.15"/>
    <n v="34"/>
    <n v="22.445588235294117"/>
    <n v="1057.5999999999999"/>
    <n v="13"/>
    <n v="47"/>
    <n v="81.353846153846149"/>
    <n v="38.73936170212766"/>
    <m/>
    <m/>
    <m/>
    <n v="27"/>
    <x v="6"/>
    <x v="3"/>
    <s v="2013-27"/>
    <n v="0"/>
    <m/>
  </r>
  <r>
    <s v="5-39"/>
    <d v="2013-07-05T00:00:00"/>
    <n v="1434.85"/>
    <n v="0"/>
    <n v="0"/>
    <n v="582.35"/>
    <n v="31"/>
    <n v="18.785483870967742"/>
    <n v="774.5"/>
    <n v="16"/>
    <n v="47"/>
    <n v="48.40625"/>
    <n v="28.869148936170212"/>
    <m/>
    <m/>
    <m/>
    <n v="27"/>
    <x v="6"/>
    <x v="4"/>
    <s v="2013-27"/>
    <n v="0"/>
    <m/>
  </r>
  <r>
    <s v="5-39"/>
    <d v="2013-07-06T00:00:00"/>
    <n v="491.31"/>
    <n v="0"/>
    <n v="0"/>
    <n v="194.5"/>
    <n v="13"/>
    <n v="14.961538461538462"/>
    <n v="296.81"/>
    <n v="9"/>
    <n v="22"/>
    <n v="32.978888888888889"/>
    <n v="22.332272727272727"/>
    <m/>
    <m/>
    <m/>
    <n v="27"/>
    <x v="6"/>
    <x v="5"/>
    <s v="2013-27"/>
    <n v="0"/>
    <m/>
  </r>
  <r>
    <m/>
    <d v="2013-07-07T00:00:00"/>
    <n v="6903.420000000001"/>
    <n v="3057.68"/>
    <n v="9961.1"/>
    <m/>
    <n v="184"/>
    <n v="19.43777459177948"/>
    <n v="3176.27"/>
    <n v="63"/>
    <n v="247"/>
    <n v="47.617449888074894"/>
    <n v="27.234932412780285"/>
    <m/>
    <m/>
    <m/>
    <n v="28"/>
    <x v="6"/>
    <x v="6"/>
    <s v="2013-28"/>
    <n v="0"/>
    <m/>
  </r>
  <r>
    <s v="5-40"/>
    <d v="2013-07-08T00:00:00"/>
    <n v="1124.04"/>
    <n v="0"/>
    <n v="0"/>
    <n v="357.35"/>
    <n v="23"/>
    <n v="15.536956521739132"/>
    <n v="769.69"/>
    <n v="16"/>
    <n v="39"/>
    <n v="48.105625000000003"/>
    <n v="28.898461538461536"/>
    <m/>
    <m/>
    <m/>
    <n v="28"/>
    <x v="6"/>
    <x v="0"/>
    <s v="2013-28"/>
    <n v="0"/>
    <m/>
  </r>
  <r>
    <s v="5-40"/>
    <d v="2013-07-09T00:00:00"/>
    <n v="911.58"/>
    <n v="0"/>
    <n v="0"/>
    <n v="276.60000000000002"/>
    <n v="19"/>
    <n v="14.557894736842107"/>
    <n v="634.98"/>
    <n v="16"/>
    <n v="35"/>
    <n v="39.686250000000001"/>
    <n v="26.04514285714286"/>
    <m/>
    <m/>
    <m/>
    <n v="28"/>
    <x v="6"/>
    <x v="1"/>
    <s v="2013-28"/>
    <n v="0"/>
    <m/>
  </r>
  <r>
    <s v="5-40"/>
    <d v="2013-07-10T00:00:00"/>
    <n v="878.96"/>
    <n v="0"/>
    <n v="0"/>
    <n v="618.9"/>
    <n v="36"/>
    <n v="17.191666666666666"/>
    <n v="260.06"/>
    <n v="9"/>
    <n v="45"/>
    <n v="28.895555555555557"/>
    <n v="19.532444444444444"/>
    <m/>
    <m/>
    <m/>
    <n v="28"/>
    <x v="6"/>
    <x v="2"/>
    <s v="2013-28"/>
    <n v="0"/>
    <m/>
  </r>
  <r>
    <s v="5-40"/>
    <d v="2013-07-11T00:00:00"/>
    <n v="1301.49"/>
    <n v="0"/>
    <n v="0"/>
    <n v="830.55"/>
    <n v="36"/>
    <n v="23.070833333333333"/>
    <n v="470.94"/>
    <n v="11"/>
    <n v="47"/>
    <n v="42.812727272727273"/>
    <n v="27.691276595744682"/>
    <m/>
    <m/>
    <m/>
    <n v="28"/>
    <x v="6"/>
    <x v="3"/>
    <s v="2013-28"/>
    <n v="0"/>
    <m/>
  </r>
  <r>
    <s v="5-40"/>
    <d v="2013-07-12T00:00:00"/>
    <n v="1864.22"/>
    <n v="0"/>
    <n v="0"/>
    <n v="918.2"/>
    <n v="46"/>
    <n v="19.960869565217394"/>
    <n v="946.02"/>
    <n v="20"/>
    <n v="66"/>
    <n v="47.301000000000002"/>
    <n v="28.245757575757576"/>
    <m/>
    <m/>
    <m/>
    <n v="28"/>
    <x v="6"/>
    <x v="4"/>
    <s v="2013-28"/>
    <n v="0"/>
    <m/>
  </r>
  <r>
    <s v="5-40"/>
    <d v="2013-07-13T00:00:00"/>
    <n v="1034.26"/>
    <n v="0"/>
    <n v="0"/>
    <n v="432"/>
    <n v="23"/>
    <n v="18.782608695652176"/>
    <n v="602.26"/>
    <n v="14"/>
    <n v="37"/>
    <n v="43.018571428571427"/>
    <n v="27.952972972972972"/>
    <m/>
    <m/>
    <m/>
    <n v="28"/>
    <x v="6"/>
    <x v="5"/>
    <s v="2013-28"/>
    <n v="0"/>
    <m/>
  </r>
  <r>
    <m/>
    <d v="2013-07-14T00:00:00"/>
    <n v="7114.55"/>
    <n v="1552.06"/>
    <n v="8666.61"/>
    <m/>
    <n v="183"/>
    <n v="18.183471586575134"/>
    <n v="3683.95"/>
    <n v="86"/>
    <n v="269"/>
    <n v="41.636621542809046"/>
    <n v="26.394342664087343"/>
    <m/>
    <m/>
    <m/>
    <n v="29"/>
    <x v="6"/>
    <x v="6"/>
    <s v="2013-29"/>
    <n v="0"/>
    <m/>
  </r>
  <r>
    <s v="5-41"/>
    <d v="2013-07-15T00:00:00"/>
    <n v="1073.4100000000001"/>
    <n v="0"/>
    <n v="0"/>
    <n v="551.25"/>
    <n v="29"/>
    <n v="19.008620689655171"/>
    <n v="522.16"/>
    <n v="16"/>
    <n v="45"/>
    <n v="32.634999999999998"/>
    <n v="23.853555555555552"/>
    <m/>
    <m/>
    <m/>
    <n v="29"/>
    <x v="6"/>
    <x v="0"/>
    <s v="2013-29"/>
    <n v="0"/>
    <m/>
  </r>
  <r>
    <s v="5-41"/>
    <d v="2013-07-16T00:00:00"/>
    <n v="516.30999999999995"/>
    <n v="0"/>
    <n v="0"/>
    <n v="367.4"/>
    <n v="28"/>
    <n v="13.12142857142857"/>
    <n v="148.91"/>
    <n v="6"/>
    <n v="34"/>
    <n v="24.818333333333332"/>
    <n v="15.185588235294116"/>
    <m/>
    <m/>
    <m/>
    <n v="29"/>
    <x v="6"/>
    <x v="1"/>
    <s v="2013-29"/>
    <n v="0"/>
    <m/>
  </r>
  <r>
    <s v="5-41"/>
    <d v="2013-07-17T00:00:00"/>
    <n v="1236.6500000000001"/>
    <n v="0"/>
    <n v="0"/>
    <n v="805.95"/>
    <n v="31"/>
    <n v="25.998387096774195"/>
    <n v="430.7"/>
    <n v="16"/>
    <n v="47"/>
    <n v="26.918749999999999"/>
    <n v="26.311702127659576"/>
    <m/>
    <m/>
    <m/>
    <n v="29"/>
    <x v="6"/>
    <x v="2"/>
    <s v="2013-29"/>
    <n v="0"/>
    <m/>
  </r>
  <r>
    <s v="5-41"/>
    <d v="2013-07-18T00:00:00"/>
    <n v="1771.91"/>
    <n v="0"/>
    <n v="0"/>
    <n v="657.1"/>
    <n v="28"/>
    <n v="23.467857142857145"/>
    <n v="114.81"/>
    <n v="13"/>
    <n v="41"/>
    <n v="8.8315384615384609"/>
    <n v="18.827073170731708"/>
    <m/>
    <m/>
    <m/>
    <n v="29"/>
    <x v="6"/>
    <x v="3"/>
    <s v="2013-29"/>
    <n v="0"/>
    <m/>
  </r>
  <r>
    <s v="5-41"/>
    <d v="2013-07-19T00:00:00"/>
    <n v="968.26"/>
    <n v="0"/>
    <n v="0"/>
    <n v="816.3"/>
    <n v="38"/>
    <n v="21.481578947368419"/>
    <n v="151.96"/>
    <n v="6"/>
    <n v="44"/>
    <n v="25.326666666666668"/>
    <n v="22.005909090909089"/>
    <m/>
    <m/>
    <m/>
    <n v="29"/>
    <x v="6"/>
    <x v="4"/>
    <s v="2013-29"/>
    <n v="0"/>
    <m/>
  </r>
  <r>
    <s v="5-41"/>
    <d v="2013-07-20T00:00:00"/>
    <n v="448.63"/>
    <n v="0"/>
    <n v="0"/>
    <n v="297.14999999999998"/>
    <n v="19"/>
    <n v="15.639473684210525"/>
    <n v="151.47999999999999"/>
    <n v="5"/>
    <n v="24"/>
    <n v="30.295999999999999"/>
    <n v="18.692916666666665"/>
    <m/>
    <m/>
    <m/>
    <n v="29"/>
    <x v="6"/>
    <x v="5"/>
    <s v="2013-29"/>
    <n v="0"/>
    <m/>
  </r>
  <r>
    <m/>
    <d v="2013-07-21T00:00:00"/>
    <n v="6015.17"/>
    <n v="2808.29"/>
    <n v="8823.4599999999991"/>
    <m/>
    <n v="173"/>
    <n v="19.786224355382338"/>
    <n v="1520.02"/>
    <n v="62"/>
    <n v="235"/>
    <n v="24.804381410256411"/>
    <n v="20.812790807802781"/>
    <m/>
    <m/>
    <m/>
    <n v="30"/>
    <x v="6"/>
    <x v="6"/>
    <s v="2013-30"/>
    <n v="0"/>
    <m/>
  </r>
  <r>
    <s v="5-42"/>
    <d v="2013-07-22T00:00:00"/>
    <n v="637.29999999999995"/>
    <n v="0"/>
    <n v="0"/>
    <n v="516.4"/>
    <n v="20"/>
    <n v="25.82"/>
    <n v="151.47999999999999"/>
    <n v="5"/>
    <n v="25"/>
    <n v="30.295999999999999"/>
    <n v="26.715199999999999"/>
    <m/>
    <m/>
    <m/>
    <n v="30"/>
    <x v="6"/>
    <x v="0"/>
    <s v="2013-30"/>
    <n v="0"/>
    <m/>
  </r>
  <r>
    <s v="5-42"/>
    <d v="2013-07-23T00:00:00"/>
    <n v="957.53"/>
    <n v="0"/>
    <n v="0"/>
    <n v="463.8"/>
    <n v="38"/>
    <n v="12.205263157894738"/>
    <n v="493.93"/>
    <n v="8"/>
    <n v="46"/>
    <n v="61.741250000000001"/>
    <n v="20.820217391304347"/>
    <m/>
    <m/>
    <m/>
    <n v="30"/>
    <x v="6"/>
    <x v="1"/>
    <s v="2013-30"/>
    <n v="0"/>
    <m/>
  </r>
  <r>
    <s v="5-42"/>
    <d v="2013-07-24T00:00:00"/>
    <n v="839.11"/>
    <n v="0"/>
    <n v="0"/>
    <n v="648.75"/>
    <n v="43"/>
    <n v="15.087209302325581"/>
    <n v="190.36"/>
    <n v="8"/>
    <n v="51"/>
    <n v="23.795000000000002"/>
    <n v="16.453137254901961"/>
    <m/>
    <m/>
    <m/>
    <n v="30"/>
    <x v="6"/>
    <x v="2"/>
    <s v="2013-30"/>
    <n v="0"/>
    <m/>
  </r>
  <r>
    <s v="5-42"/>
    <d v="2013-07-25T00:00:00"/>
    <n v="1443.07"/>
    <n v="0"/>
    <n v="0"/>
    <n v="715.55"/>
    <n v="39"/>
    <n v="18.347435897435897"/>
    <n v="717.52"/>
    <n v="8"/>
    <n v="47"/>
    <n v="89.69"/>
    <n v="30.490851063829787"/>
    <m/>
    <m/>
    <m/>
    <n v="30"/>
    <x v="6"/>
    <x v="3"/>
    <s v="2013-30"/>
    <n v="0"/>
    <m/>
  </r>
  <r>
    <s v="5-42"/>
    <d v="2013-07-26T00:00:00"/>
    <n v="1725.67"/>
    <n v="0"/>
    <n v="0"/>
    <n v="1234.3"/>
    <n v="50"/>
    <n v="24.686"/>
    <n v="491.37"/>
    <n v="11"/>
    <n v="61"/>
    <n v="44.67"/>
    <n v="28.289672131147544"/>
    <m/>
    <m/>
    <m/>
    <n v="30"/>
    <x v="6"/>
    <x v="4"/>
    <s v="2013-30"/>
    <n v="0"/>
    <m/>
  </r>
  <r>
    <s v="5-42"/>
    <d v="2013-07-27T00:00:00"/>
    <n v="747.69"/>
    <n v="0"/>
    <n v="0"/>
    <n v="218.6"/>
    <n v="17"/>
    <n v="12.858823529411765"/>
    <n v="529.09"/>
    <n v="14"/>
    <n v="31"/>
    <n v="37.792142857142856"/>
    <n v="24.119032258064518"/>
    <m/>
    <m/>
    <m/>
    <n v="30"/>
    <x v="6"/>
    <x v="5"/>
    <s v="2013-30"/>
    <n v="0"/>
    <m/>
  </r>
  <r>
    <m/>
    <d v="2013-07-28T00:00:00"/>
    <n v="6350.3700000000008"/>
    <n v="608.47"/>
    <n v="6958.8400000000011"/>
    <m/>
    <n v="207"/>
    <n v="18.167455314511333"/>
    <n v="2573.75"/>
    <n v="54"/>
    <n v="261"/>
    <n v="47.997398809523808"/>
    <n v="24.481351683208029"/>
    <m/>
    <m/>
    <m/>
    <n v="31"/>
    <x v="6"/>
    <x v="6"/>
    <s v="2013-31"/>
    <n v="0"/>
    <m/>
  </r>
  <r>
    <s v="5-43"/>
    <d v="2013-07-29T00:00:00"/>
    <n v="638.25"/>
    <n v="0"/>
    <n v="0"/>
    <n v="539.1"/>
    <n v="40"/>
    <n v="13.477500000000001"/>
    <n v="99.15"/>
    <n v="5"/>
    <n v="45"/>
    <n v="19.830000000000002"/>
    <n v="14.183333333333334"/>
    <m/>
    <m/>
    <m/>
    <n v="31"/>
    <x v="6"/>
    <x v="0"/>
    <s v="2013-31"/>
    <n v="0"/>
    <m/>
  </r>
  <r>
    <s v="5-43"/>
    <d v="2013-07-30T00:00:00"/>
    <n v="735.36"/>
    <n v="0"/>
    <n v="0"/>
    <n v="463.3"/>
    <n v="36"/>
    <n v="12.869444444444445"/>
    <n v="272.06"/>
    <n v="11"/>
    <n v="47"/>
    <n v="24.732727272727274"/>
    <n v="15.645957446808511"/>
    <m/>
    <m/>
    <m/>
    <n v="31"/>
    <x v="6"/>
    <x v="1"/>
    <s v="2013-31"/>
    <n v="0"/>
    <m/>
  </r>
  <r>
    <s v="5-43"/>
    <d v="2013-07-31T00:00:00"/>
    <n v="928.1"/>
    <n v="0"/>
    <n v="0"/>
    <n v="585.6"/>
    <n v="41"/>
    <n v="14.282926829268293"/>
    <n v="342.5"/>
    <n v="13"/>
    <n v="54"/>
    <n v="26.346153846153847"/>
    <n v="17.187037037037037"/>
    <m/>
    <m/>
    <m/>
    <n v="31"/>
    <x v="6"/>
    <x v="2"/>
    <s v="2013-31"/>
    <n v="0"/>
    <m/>
  </r>
  <r>
    <s v="5-43"/>
    <d v="2013-08-01T00:00:00"/>
    <n v="1241.48"/>
    <n v="0"/>
    <n v="0"/>
    <n v="444.15"/>
    <n v="28"/>
    <n v="15.862499999999999"/>
    <n v="797.33"/>
    <n v="15"/>
    <n v="43"/>
    <n v="53.155333333333338"/>
    <n v="28.871627906976745"/>
    <m/>
    <m/>
    <m/>
    <n v="31"/>
    <x v="6"/>
    <x v="3"/>
    <s v="2013-31"/>
    <n v="0"/>
    <m/>
  </r>
  <r>
    <s v="5-43"/>
    <d v="2013-08-02T00:00:00"/>
    <n v="1490.61"/>
    <n v="0"/>
    <n v="0"/>
    <n v="1197.8"/>
    <n v="49"/>
    <n v="24.444897959183674"/>
    <n v="292.81"/>
    <n v="12"/>
    <n v="61"/>
    <n v="24.400833333333335"/>
    <n v="24.436229508196721"/>
    <m/>
    <m/>
    <m/>
    <n v="31"/>
    <x v="6"/>
    <x v="4"/>
    <s v="2013-31"/>
    <n v="0"/>
    <m/>
  </r>
  <r>
    <s v="5-43"/>
    <d v="2013-08-03T00:00:00"/>
    <n v="893.78"/>
    <n v="0"/>
    <n v="0"/>
    <n v="443.95"/>
    <n v="19"/>
    <n v="23.36578947368421"/>
    <n v="449.83"/>
    <n v="11"/>
    <n v="30"/>
    <n v="40.893636363636361"/>
    <n v="29.792666666666666"/>
    <m/>
    <m/>
    <m/>
    <n v="31"/>
    <x v="6"/>
    <x v="5"/>
    <s v="2013-31"/>
    <n v="0"/>
    <m/>
  </r>
  <r>
    <m/>
    <d v="2013-08-04T00:00:00"/>
    <n v="5927.58"/>
    <n v="2438.14"/>
    <n v="8365.7199999999993"/>
    <m/>
    <n v="213"/>
    <n v="17.383843117763437"/>
    <n v="2253.6799999999998"/>
    <n v="67"/>
    <n v="280"/>
    <n v="31.559780691530694"/>
    <n v="21.686141983169836"/>
    <m/>
    <m/>
    <m/>
    <n v="32"/>
    <x v="6"/>
    <x v="6"/>
    <s v="2013-32"/>
    <n v="0"/>
    <m/>
  </r>
  <r>
    <s v="5-44"/>
    <d v="2013-08-05T00:00:00"/>
    <n v="580.51"/>
    <n v="0"/>
    <n v="0"/>
    <n v="295.45"/>
    <n v="22"/>
    <n v="13.429545454545455"/>
    <n v="285.06"/>
    <n v="11"/>
    <n v="33"/>
    <n v="25.914545454545454"/>
    <n v="17.59121212121212"/>
    <m/>
    <m/>
    <m/>
    <n v="32"/>
    <x v="6"/>
    <x v="0"/>
    <s v="2013-32"/>
    <n v="0"/>
    <m/>
  </r>
  <r>
    <s v="5-44"/>
    <d v="2013-08-06T00:00:00"/>
    <n v="501.18"/>
    <n v="0"/>
    <n v="0"/>
    <n v="269.5"/>
    <n v="21"/>
    <n v="12.833333333333334"/>
    <n v="231.68"/>
    <n v="6"/>
    <n v="27"/>
    <n v="38.613333333333337"/>
    <n v="18.562222222222221"/>
    <m/>
    <m/>
    <m/>
    <n v="32"/>
    <x v="6"/>
    <x v="1"/>
    <s v="2013-32"/>
    <n v="0"/>
    <m/>
  </r>
  <r>
    <s v="5-44"/>
    <d v="2013-08-07T00:00:00"/>
    <n v="782.17"/>
    <n v="0"/>
    <n v="0"/>
    <n v="523.45000000000005"/>
    <n v="27"/>
    <n v="19.38703703703704"/>
    <n v="258.70999999999998"/>
    <n v="10"/>
    <n v="37"/>
    <n v="25.870999999999999"/>
    <n v="21.139459459459463"/>
    <m/>
    <m/>
    <m/>
    <n v="32"/>
    <x v="6"/>
    <x v="2"/>
    <s v="2013-32"/>
    <n v="0"/>
    <m/>
  </r>
  <r>
    <s v="5-44"/>
    <d v="2013-08-08T00:00:00"/>
    <n v="1469.17"/>
    <n v="0"/>
    <n v="0"/>
    <n v="733.05"/>
    <n v="44"/>
    <n v="16.660227272727273"/>
    <n v="726.12"/>
    <n v="9"/>
    <n v="53"/>
    <n v="80.680000000000007"/>
    <n v="27.531509433962267"/>
    <m/>
    <m/>
    <m/>
    <n v="32"/>
    <x v="6"/>
    <x v="3"/>
    <s v="2013-32"/>
    <n v="0"/>
    <m/>
  </r>
  <r>
    <s v="5-44"/>
    <d v="2013-08-09T00:00:00"/>
    <n v="1303.31"/>
    <n v="0"/>
    <n v="0"/>
    <n v="932.65"/>
    <n v="36"/>
    <n v="25.906944444444445"/>
    <n v="370.66"/>
    <n v="9"/>
    <n v="45"/>
    <n v="41.184444444444445"/>
    <n v="28.962444444444444"/>
    <m/>
    <m/>
    <m/>
    <n v="32"/>
    <x v="6"/>
    <x v="4"/>
    <s v="2013-32"/>
    <n v="0"/>
    <m/>
  </r>
  <r>
    <s v="5-44"/>
    <d v="2013-08-10T00:00:00"/>
    <n v="1407.54"/>
    <n v="0"/>
    <n v="0"/>
    <n v="370"/>
    <n v="15"/>
    <n v="24.666666666666668"/>
    <n v="1037.54"/>
    <n v="11"/>
    <n v="26"/>
    <n v="94.321818181818173"/>
    <n v="54.136153846153846"/>
    <m/>
    <m/>
    <m/>
    <n v="32"/>
    <x v="6"/>
    <x v="5"/>
    <s v="2013-32"/>
    <n v="0"/>
    <m/>
  </r>
  <r>
    <m/>
    <d v="2013-08-11T00:00:00"/>
    <n v="6043.88"/>
    <n v="1617.25"/>
    <n v="7661.13"/>
    <m/>
    <n v="165"/>
    <n v="18.813959034792372"/>
    <n v="2909.7700000000004"/>
    <n v="56"/>
    <n v="221"/>
    <n v="51.097523569023565"/>
    <n v="27.987166921242391"/>
    <m/>
    <m/>
    <m/>
    <n v="33"/>
    <x v="6"/>
    <x v="6"/>
    <s v="2013-33"/>
    <n v="0"/>
    <m/>
  </r>
  <r>
    <s v="5-45"/>
    <d v="2013-08-12T00:00:00"/>
    <n v="0"/>
    <n v="0"/>
    <n v="0"/>
    <n v="0"/>
    <n v="0"/>
    <n v="0"/>
    <n v="0"/>
    <n v="0"/>
    <n v="0"/>
    <n v="0"/>
    <n v="0"/>
    <s v="SHOW DAY"/>
    <m/>
    <m/>
    <n v="33"/>
    <x v="6"/>
    <x v="0"/>
    <s v="2013-33"/>
    <n v="0"/>
    <m/>
  </r>
  <r>
    <s v="5-45"/>
    <d v="2013-08-13T00:00:00"/>
    <n v="738.42"/>
    <n v="0"/>
    <n v="0"/>
    <n v="479.25"/>
    <n v="29"/>
    <n v="16.525862068965516"/>
    <n v="259.17"/>
    <n v="10"/>
    <n v="39"/>
    <n v="25.917000000000002"/>
    <n v="18.933846153846154"/>
    <m/>
    <m/>
    <m/>
    <n v="33"/>
    <x v="6"/>
    <x v="1"/>
    <s v="2013-33"/>
    <n v="0"/>
    <m/>
  </r>
  <r>
    <s v="5-45"/>
    <d v="2013-08-14T00:00:00"/>
    <n v="1231"/>
    <n v="0"/>
    <n v="0"/>
    <n v="850.8"/>
    <n v="38"/>
    <n v="22.389473684210525"/>
    <n v="380.2"/>
    <n v="12"/>
    <n v="50"/>
    <n v="31.683333333333334"/>
    <n v="24.62"/>
    <m/>
    <m/>
    <m/>
    <n v="33"/>
    <x v="6"/>
    <x v="2"/>
    <s v="2013-33"/>
    <n v="0"/>
    <m/>
  </r>
  <r>
    <s v="5-45"/>
    <d v="2013-08-15T00:00:00"/>
    <n v="1727.17"/>
    <n v="0"/>
    <n v="0"/>
    <n v="954.65"/>
    <n v="53"/>
    <n v="18.012264150943395"/>
    <n v="772.52"/>
    <n v="11"/>
    <n v="64"/>
    <n v="70.229090909090914"/>
    <n v="26.987031250000001"/>
    <m/>
    <m/>
    <m/>
    <n v="33"/>
    <x v="6"/>
    <x v="3"/>
    <s v="2013-33"/>
    <n v="0"/>
    <m/>
  </r>
  <r>
    <s v="5-45"/>
    <d v="2013-08-16T00:00:00"/>
    <n v="1931.25"/>
    <n v="0"/>
    <n v="0"/>
    <n v="728.6"/>
    <n v="31"/>
    <n v="23.503225806451614"/>
    <n v="1201.6500000000001"/>
    <n v="12"/>
    <n v="43"/>
    <n v="100.1375"/>
    <n v="44.889534883720927"/>
    <m/>
    <m/>
    <m/>
    <n v="33"/>
    <x v="6"/>
    <x v="4"/>
    <s v="2013-33"/>
    <n v="0"/>
    <m/>
  </r>
  <r>
    <s v="5-45"/>
    <d v="2013-08-17T00:00:00"/>
    <n v="930.05"/>
    <n v="0"/>
    <n v="0"/>
    <n v="419.8"/>
    <n v="14"/>
    <n v="29.985714285714288"/>
    <n v="510.25"/>
    <n v="12"/>
    <n v="26"/>
    <n v="42.520833333333336"/>
    <n v="35.771153846153844"/>
    <m/>
    <m/>
    <m/>
    <n v="33"/>
    <x v="6"/>
    <x v="5"/>
    <s v="2013-33"/>
    <n v="0"/>
    <m/>
  </r>
  <r>
    <m/>
    <d v="2013-08-18T00:00:00"/>
    <n v="6557.89"/>
    <n v="2010.32"/>
    <n v="8568.2100000000009"/>
    <m/>
    <n v="165"/>
    <n v="18.402756666047555"/>
    <n v="3123.79"/>
    <n v="57"/>
    <n v="222"/>
    <n v="45.081292929292935"/>
    <n v="25.200261022286821"/>
    <m/>
    <m/>
    <m/>
    <n v="34"/>
    <x v="6"/>
    <x v="6"/>
    <s v="2013-34"/>
    <n v="0"/>
    <m/>
  </r>
  <r>
    <s v="5-46"/>
    <d v="2013-08-19T00:00:00"/>
    <n v="598.26"/>
    <n v="0"/>
    <n v="0"/>
    <n v="267.60000000000002"/>
    <n v="30"/>
    <n v="8.92"/>
    <n v="330.66"/>
    <n v="10"/>
    <n v="40"/>
    <n v="33.066000000000003"/>
    <n v="14.9565"/>
    <m/>
    <m/>
    <m/>
    <n v="34"/>
    <x v="6"/>
    <x v="0"/>
    <s v="2013-34"/>
    <n v="0"/>
    <m/>
  </r>
  <r>
    <s v="5-46"/>
    <d v="2013-08-20T00:00:00"/>
    <n v="702.7"/>
    <n v="0"/>
    <n v="0"/>
    <n v="283.64999999999998"/>
    <n v="26"/>
    <n v="10.909615384615384"/>
    <n v="419.05"/>
    <n v="14"/>
    <n v="40"/>
    <n v="29.932142857142857"/>
    <n v="17.567500000000003"/>
    <m/>
    <m/>
    <m/>
    <n v="34"/>
    <x v="6"/>
    <x v="1"/>
    <s v="2013-34"/>
    <n v="0"/>
    <m/>
  </r>
  <r>
    <s v="5-46"/>
    <d v="2013-08-21T00:00:00"/>
    <n v="1163.02"/>
    <n v="0"/>
    <n v="0"/>
    <n v="658.7"/>
    <n v="37"/>
    <n v="17.802702702702703"/>
    <n v="504.32"/>
    <n v="6"/>
    <n v="43"/>
    <n v="84.053333333333327"/>
    <n v="27.046976744186047"/>
    <m/>
    <m/>
    <m/>
    <n v="34"/>
    <x v="6"/>
    <x v="2"/>
    <s v="2013-34"/>
    <n v="0"/>
    <m/>
  </r>
  <r>
    <s v="5-46"/>
    <d v="2013-08-22T00:00:00"/>
    <n v="1443.46"/>
    <n v="0"/>
    <n v="0"/>
    <n v="496.3"/>
    <n v="29"/>
    <n v="17.113793103448277"/>
    <n v="944.51"/>
    <n v="12"/>
    <n v="41"/>
    <n v="78.709166666666661"/>
    <n v="35.14170731707317"/>
    <m/>
    <m/>
    <m/>
    <n v="34"/>
    <x v="6"/>
    <x v="3"/>
    <s v="2013-34"/>
    <n v="0"/>
    <m/>
  </r>
  <r>
    <s v="5-46"/>
    <d v="2013-08-23T00:00:00"/>
    <n v="1804.13"/>
    <n v="0"/>
    <n v="0"/>
    <n v="678.3"/>
    <n v="36"/>
    <n v="18.841666666666665"/>
    <n v="1230.68"/>
    <n v="21"/>
    <n v="57"/>
    <n v="58.603809523809524"/>
    <n v="33.49087719298246"/>
    <m/>
    <m/>
    <m/>
    <n v="34"/>
    <x v="6"/>
    <x v="4"/>
    <s v="2013-34"/>
    <n v="0"/>
    <m/>
  </r>
  <r>
    <s v="5-46"/>
    <d v="2013-08-24T00:00:00"/>
    <n v="1006.84"/>
    <n v="0"/>
    <n v="0"/>
    <n v="570.25"/>
    <n v="25"/>
    <n v="22.81"/>
    <n v="436.59"/>
    <n v="10"/>
    <n v="35"/>
    <n v="43.658999999999999"/>
    <n v="28.766857142857141"/>
    <m/>
    <m/>
    <m/>
    <n v="34"/>
    <x v="6"/>
    <x v="5"/>
    <s v="2013-34"/>
    <n v="0"/>
    <m/>
  </r>
  <r>
    <m/>
    <d v="2013-08-25T00:00:00"/>
    <n v="6718.41"/>
    <n v="1677.77"/>
    <n v="8396.18"/>
    <m/>
    <n v="183"/>
    <n v="16.06629630957217"/>
    <n v="3865.8100000000004"/>
    <n v="73"/>
    <n v="256"/>
    <n v="54.670575396825392"/>
    <n v="26.161736399516467"/>
    <m/>
    <m/>
    <m/>
    <n v="35"/>
    <x v="6"/>
    <x v="6"/>
    <s v="2013-35"/>
    <n v="0"/>
    <m/>
  </r>
  <r>
    <s v="5-47"/>
    <d v="2013-08-26T00:00:00"/>
    <n v="897.78"/>
    <n v="0"/>
    <n v="0"/>
    <n v="697.45"/>
    <n v="34"/>
    <n v="20.513235294117649"/>
    <n v="200.7"/>
    <n v="8"/>
    <n v="42"/>
    <n v="25.087499999999999"/>
    <n v="21.384523809523813"/>
    <m/>
    <m/>
    <m/>
    <n v="35"/>
    <x v="6"/>
    <x v="0"/>
    <s v="2013-35"/>
    <n v="0"/>
    <m/>
  </r>
  <r>
    <s v="5-47"/>
    <d v="2013-08-27T00:00:00"/>
    <n v="504.68"/>
    <n v="0"/>
    <n v="0"/>
    <n v="308.10000000000002"/>
    <n v="25"/>
    <n v="12.324000000000002"/>
    <n v="196.58"/>
    <n v="4"/>
    <n v="29"/>
    <n v="49.145000000000003"/>
    <n v="17.402758620689657"/>
    <m/>
    <m/>
    <m/>
    <n v="35"/>
    <x v="6"/>
    <x v="1"/>
    <s v="2013-35"/>
    <n v="0"/>
    <m/>
  </r>
  <r>
    <s v="5-47"/>
    <d v="2013-08-28T00:00:00"/>
    <n v="920.06"/>
    <n v="0"/>
    <n v="0"/>
    <n v="661.85"/>
    <n v="42"/>
    <n v="15.758333333333335"/>
    <n v="258.20999999999998"/>
    <n v="8"/>
    <n v="50"/>
    <n v="32.276249999999997"/>
    <n v="18.401199999999999"/>
    <m/>
    <m/>
    <m/>
    <n v="35"/>
    <x v="6"/>
    <x v="2"/>
    <s v="2013-35"/>
    <n v="0"/>
    <m/>
  </r>
  <r>
    <s v="5-47"/>
    <d v="2013-08-29T00:00:00"/>
    <n v="1921.87"/>
    <n v="0"/>
    <n v="0"/>
    <n v="848.05"/>
    <n v="37"/>
    <n v="22.920270270270269"/>
    <n v="1073.82"/>
    <n v="13"/>
    <n v="50"/>
    <n v="82.601538461538453"/>
    <n v="38.437399999999997"/>
    <m/>
    <m/>
    <m/>
    <n v="35"/>
    <x v="6"/>
    <x v="3"/>
    <s v="2013-35"/>
    <n v="0"/>
    <m/>
  </r>
  <r>
    <s v="5-47"/>
    <d v="2013-08-30T00:00:00"/>
    <n v="1798.34"/>
    <n v="0"/>
    <n v="0"/>
    <n v="1149.45"/>
    <n v="47"/>
    <n v="24.456382978723404"/>
    <n v="648.89"/>
    <n v="16"/>
    <n v="63"/>
    <n v="40.555624999999999"/>
    <n v="28.545079365079367"/>
    <m/>
    <m/>
    <m/>
    <n v="35"/>
    <x v="6"/>
    <x v="4"/>
    <s v="2013-35"/>
    <n v="0"/>
    <m/>
  </r>
  <r>
    <s v="5-47"/>
    <d v="2013-08-31T00:00:00"/>
    <n v="1014.97"/>
    <n v="0"/>
    <n v="0"/>
    <n v="552.25"/>
    <n v="28"/>
    <n v="19.723214285714285"/>
    <n v="462.72"/>
    <n v="11"/>
    <n v="39"/>
    <n v="42.06545454545455"/>
    <n v="26.024871794871796"/>
    <m/>
    <m/>
    <m/>
    <n v="35"/>
    <x v="6"/>
    <x v="5"/>
    <s v="2013-35"/>
    <n v="0"/>
    <m/>
  </r>
  <r>
    <m/>
    <d v="2013-09-01T00:00:00"/>
    <n v="7057.7"/>
    <n v="1922.04"/>
    <n v="8979.74"/>
    <m/>
    <n v="213"/>
    <n v="19.282572693693155"/>
    <n v="2840.92"/>
    <n v="60"/>
    <n v="273"/>
    <n v="45.288561334498837"/>
    <n v="25.032638931694105"/>
    <m/>
    <m/>
    <m/>
    <n v="36"/>
    <x v="6"/>
    <x v="6"/>
    <s v="2013-36"/>
    <n v="0"/>
    <m/>
  </r>
  <r>
    <s v="5-48"/>
    <d v="2013-09-02T00:00:00"/>
    <n v="1077.51"/>
    <n v="0"/>
    <n v="0"/>
    <n v="670.1"/>
    <n v="34"/>
    <n v="19.708823529411767"/>
    <n v="407.41"/>
    <n v="12"/>
    <n v="46"/>
    <n v="33.950833333333335"/>
    <n v="23.424130434782608"/>
    <m/>
    <m/>
    <m/>
    <n v="36"/>
    <x v="6"/>
    <x v="0"/>
    <s v="2013-36"/>
    <n v="0"/>
    <m/>
  </r>
  <r>
    <s v="5-48"/>
    <d v="2013-09-03T00:00:00"/>
    <n v="638.61"/>
    <n v="0"/>
    <n v="0"/>
    <n v="354.45"/>
    <n v="29"/>
    <n v="12.222413793103447"/>
    <n v="284.16000000000003"/>
    <n v="13"/>
    <n v="42"/>
    <n v="21.85846153846154"/>
    <n v="15.205"/>
    <m/>
    <m/>
    <m/>
    <n v="36"/>
    <x v="6"/>
    <x v="1"/>
    <s v="2013-36"/>
    <n v="0"/>
    <m/>
  </r>
  <r>
    <s v="5-48"/>
    <d v="2013-09-04T00:00:00"/>
    <n v="1483.27"/>
    <n v="0"/>
    <n v="0"/>
    <n v="882.8"/>
    <n v="33"/>
    <n v="26.75151515151515"/>
    <n v="600.47"/>
    <n v="16"/>
    <n v="49"/>
    <n v="37.529375000000002"/>
    <n v="30.27081632653061"/>
    <m/>
    <m/>
    <m/>
    <n v="36"/>
    <x v="6"/>
    <x v="2"/>
    <s v="2013-36"/>
    <n v="0"/>
    <m/>
  </r>
  <r>
    <s v="5-48"/>
    <d v="2013-09-05T00:00:00"/>
    <n v="2110.86"/>
    <n v="0"/>
    <n v="0"/>
    <n v="1004.8"/>
    <n v="53"/>
    <n v="18.958490566037735"/>
    <n v="1106.06"/>
    <n v="9"/>
    <n v="62"/>
    <n v="122.89555555555555"/>
    <n v="34.046129032258058"/>
    <m/>
    <m/>
    <m/>
    <n v="36"/>
    <x v="6"/>
    <x v="3"/>
    <s v="2013-36"/>
    <n v="0"/>
    <m/>
  </r>
  <r>
    <s v="5-48"/>
    <d v="2013-09-06T00:00:00"/>
    <n v="1269.77"/>
    <n v="0"/>
    <n v="0"/>
    <n v="722.1"/>
    <n v="34"/>
    <n v="21.238235294117647"/>
    <n v="547.66999999999996"/>
    <n v="12"/>
    <n v="46"/>
    <n v="45.639166666666661"/>
    <n v="27.603695652173911"/>
    <m/>
    <m/>
    <m/>
    <n v="36"/>
    <x v="6"/>
    <x v="4"/>
    <s v="2013-36"/>
    <n v="0"/>
    <m/>
  </r>
  <r>
    <s v="5-48"/>
    <d v="2013-09-07T00:00:00"/>
    <n v="949.36"/>
    <n v="0"/>
    <n v="0"/>
    <n v="470.25"/>
    <n v="23"/>
    <n v="20.445652173913043"/>
    <n v="479.11"/>
    <n v="10"/>
    <n v="33"/>
    <n v="47.911000000000001"/>
    <n v="28.768484848484849"/>
    <m/>
    <m/>
    <m/>
    <n v="36"/>
    <x v="6"/>
    <x v="5"/>
    <s v="2013-36"/>
    <n v="0"/>
    <m/>
  </r>
  <r>
    <m/>
    <d v="2013-09-08T00:00:00"/>
    <n v="7529.38"/>
    <n v="1937.39"/>
    <n v="9466.77"/>
    <m/>
    <n v="206"/>
    <n v="19.887521751349798"/>
    <n v="3424.88"/>
    <n v="72"/>
    <n v="278"/>
    <n v="51.630732015669516"/>
    <n v="26.553042715705008"/>
    <m/>
    <m/>
    <m/>
    <n v="37"/>
    <x v="6"/>
    <x v="6"/>
    <s v="2013-37"/>
    <n v="0"/>
    <m/>
  </r>
  <r>
    <s v="5-49"/>
    <d v="2013-09-09T00:00:00"/>
    <n v="606.70000000000005"/>
    <n v="0"/>
    <n v="0"/>
    <n v="338"/>
    <n v="32"/>
    <n v="10.5625"/>
    <n v="268.7"/>
    <n v="5"/>
    <n v="37"/>
    <n v="53.739999999999995"/>
    <n v="16.3972972972973"/>
    <m/>
    <m/>
    <m/>
    <n v="37"/>
    <x v="6"/>
    <x v="0"/>
    <s v="2013-37"/>
    <n v="0"/>
    <m/>
  </r>
  <r>
    <s v="5-49"/>
    <d v="2013-09-10T00:00:00"/>
    <n v="802.52"/>
    <n v="0"/>
    <n v="0"/>
    <n v="517.85"/>
    <n v="40"/>
    <n v="12.946250000000001"/>
    <n v="284.67"/>
    <n v="9"/>
    <n v="49"/>
    <n v="31.630000000000003"/>
    <n v="16.377959183673468"/>
    <m/>
    <m/>
    <m/>
    <n v="37"/>
    <x v="6"/>
    <x v="1"/>
    <s v="2013-37"/>
    <n v="0"/>
    <m/>
  </r>
  <r>
    <s v="5-49"/>
    <d v="2013-09-11T00:00:00"/>
    <n v="1261.51"/>
    <n v="0"/>
    <n v="0"/>
    <n v="766.25"/>
    <n v="36"/>
    <n v="21.284722222222221"/>
    <n v="495.26"/>
    <n v="10"/>
    <n v="46"/>
    <n v="49.525999999999996"/>
    <n v="27.424130434782608"/>
    <m/>
    <m/>
    <m/>
    <n v="37"/>
    <x v="6"/>
    <x v="2"/>
    <s v="2013-37"/>
    <n v="0"/>
    <m/>
  </r>
  <r>
    <s v="5-49"/>
    <d v="2013-09-12T00:00:00"/>
    <n v="1415.14"/>
    <n v="0"/>
    <n v="0"/>
    <n v="704.4"/>
    <n v="47"/>
    <n v="14.98723404255319"/>
    <n v="424.43"/>
    <n v="13"/>
    <n v="60"/>
    <n v="32.64846153846154"/>
    <n v="18.813833333333331"/>
    <m/>
    <m/>
    <m/>
    <n v="37"/>
    <x v="6"/>
    <x v="3"/>
    <s v="2013-37"/>
    <n v="0"/>
    <m/>
  </r>
  <r>
    <s v="5-49"/>
    <d v="2013-09-13T00:00:00"/>
    <n v="2081.38"/>
    <n v="0"/>
    <n v="0"/>
    <n v="1656.95"/>
    <n v="50"/>
    <n v="33.139000000000003"/>
    <n v="424.43"/>
    <n v="13"/>
    <n v="63"/>
    <n v="32.64846153846154"/>
    <n v="33.037777777777777"/>
    <m/>
    <m/>
    <m/>
    <n v="37"/>
    <x v="6"/>
    <x v="4"/>
    <s v="2013-37"/>
    <n v="0"/>
    <m/>
  </r>
  <r>
    <s v="5-49"/>
    <d v="2013-09-14T00:00:00"/>
    <n v="1108.51"/>
    <n v="0"/>
    <n v="0"/>
    <n v="692.3"/>
    <n v="22"/>
    <n v="31.468181818181815"/>
    <n v="416.21"/>
    <n v="7"/>
    <n v="29"/>
    <n v="59.458571428571425"/>
    <n v="38.224482758620688"/>
    <m/>
    <m/>
    <m/>
    <n v="37"/>
    <x v="6"/>
    <x v="5"/>
    <s v="2013-37"/>
    <n v="0"/>
    <m/>
  </r>
  <r>
    <m/>
    <d v="2013-09-15T00:00:00"/>
    <n v="7275.76"/>
    <n v="3310.6"/>
    <n v="10586.36"/>
    <m/>
    <n v="227"/>
    <n v="20.731314680492872"/>
    <n v="2313.7000000000003"/>
    <n v="57"/>
    <n v="284"/>
    <n v="43.275249084249083"/>
    <n v="25.04591346424753"/>
    <m/>
    <m/>
    <m/>
    <n v="38"/>
    <x v="6"/>
    <x v="6"/>
    <s v="2013-38"/>
    <n v="0"/>
    <m/>
  </r>
  <r>
    <s v="5-50"/>
    <d v="2013-09-16T00:00:00"/>
    <n v="533.17999999999995"/>
    <n v="0"/>
    <n v="0"/>
    <n v="296.64999999999998"/>
    <n v="26"/>
    <n v="11.409615384615384"/>
    <n v="236.52"/>
    <n v="8"/>
    <n v="34"/>
    <n v="29.565000000000001"/>
    <n v="15.681470588235292"/>
    <m/>
    <m/>
    <m/>
    <n v="38"/>
    <x v="6"/>
    <x v="0"/>
    <s v="2013-38"/>
    <n v="0"/>
    <m/>
  </r>
  <r>
    <s v="5-50"/>
    <d v="2013-09-17T00:00:00"/>
    <n v="696.66"/>
    <n v="0"/>
    <n v="0"/>
    <n v="446.75"/>
    <n v="23"/>
    <n v="19.423913043478262"/>
    <n v="249.91"/>
    <n v="9"/>
    <n v="32"/>
    <n v="27.767777777777777"/>
    <n v="21.770624999999999"/>
    <m/>
    <m/>
    <m/>
    <n v="38"/>
    <x v="6"/>
    <x v="1"/>
    <s v="2013-38"/>
    <n v="0"/>
    <m/>
  </r>
  <r>
    <s v="5-50"/>
    <d v="2013-09-18T00:00:00"/>
    <n v="1284.04"/>
    <n v="0"/>
    <n v="0"/>
    <n v="823.75"/>
    <n v="42"/>
    <n v="19.613095238095237"/>
    <n v="460.29"/>
    <n v="9"/>
    <n v="51"/>
    <n v="51.143333333333338"/>
    <n v="25.177254901960783"/>
    <m/>
    <m/>
    <m/>
    <n v="38"/>
    <x v="6"/>
    <x v="2"/>
    <s v="2013-38"/>
    <n v="0"/>
    <m/>
  </r>
  <r>
    <s v="5-50"/>
    <d v="2013-09-19T00:00:00"/>
    <n v="1528.21"/>
    <n v="0"/>
    <n v="0"/>
    <n v="429.2"/>
    <n v="30"/>
    <n v="14.306666666666667"/>
    <n v="1099.01"/>
    <n v="7"/>
    <n v="37"/>
    <n v="157.00142857142856"/>
    <n v="41.302972972972974"/>
    <m/>
    <m/>
    <m/>
    <n v="38"/>
    <x v="6"/>
    <x v="3"/>
    <s v="2013-38"/>
    <n v="0"/>
    <m/>
  </r>
  <r>
    <s v="5-50"/>
    <d v="2013-09-20T00:00:00"/>
    <n v="1947.39"/>
    <n v="0"/>
    <n v="0"/>
    <n v="918.15"/>
    <n v="46"/>
    <n v="19.959782608695651"/>
    <n v="1029.24"/>
    <n v="18"/>
    <n v="64"/>
    <n v="57.18"/>
    <n v="30.427968749999998"/>
    <m/>
    <m/>
    <m/>
    <n v="38"/>
    <x v="6"/>
    <x v="4"/>
    <s v="2013-38"/>
    <n v="0"/>
    <m/>
  </r>
  <r>
    <s v="5-50"/>
    <d v="2013-09-21T00:00:00"/>
    <n v="801.72"/>
    <n v="0"/>
    <n v="0"/>
    <n v="485"/>
    <n v="27"/>
    <n v="17.962962962962962"/>
    <n v="336.59"/>
    <n v="7"/>
    <n v="34"/>
    <n v="48.084285714285713"/>
    <n v="24.164411764705878"/>
    <m/>
    <m/>
    <m/>
    <n v="38"/>
    <x v="6"/>
    <x v="5"/>
    <s v="2013-38"/>
    <n v="0"/>
    <m/>
  </r>
  <r>
    <m/>
    <d v="2013-09-22T00:00:00"/>
    <n v="6791.2000000000007"/>
    <n v="1132.57"/>
    <n v="7923.77"/>
    <m/>
    <n v="194"/>
    <n v="17.112672650752362"/>
    <n v="3411.5600000000004"/>
    <n v="58"/>
    <n v="252"/>
    <n v="61.790304232804239"/>
    <n v="26.420783996312483"/>
    <m/>
    <m/>
    <m/>
    <n v="39"/>
    <x v="6"/>
    <x v="6"/>
    <s v="2013-39"/>
    <n v="0"/>
    <m/>
  </r>
  <r>
    <s v="5-51"/>
    <d v="2013-09-23T00:00:00"/>
    <n v="691.46"/>
    <n v="0"/>
    <n v="0"/>
    <n v="480"/>
    <n v="29"/>
    <n v="16.551724137931036"/>
    <n v="211.46"/>
    <n v="7"/>
    <n v="36"/>
    <n v="30.208571428571428"/>
    <n v="19.207222222222224"/>
    <m/>
    <m/>
    <m/>
    <n v="39"/>
    <x v="6"/>
    <x v="0"/>
    <s v="2013-39"/>
    <n v="0"/>
    <m/>
  </r>
  <r>
    <s v="5-51"/>
    <d v="2013-09-24T00:00:00"/>
    <n v="877.78"/>
    <n v="0"/>
    <n v="0"/>
    <n v="632.20000000000005"/>
    <n v="34"/>
    <n v="18.594117647058823"/>
    <n v="245.58"/>
    <n v="7"/>
    <n v="41"/>
    <n v="35.082857142857144"/>
    <n v="21.409268292682928"/>
    <m/>
    <m/>
    <m/>
    <n v="39"/>
    <x v="6"/>
    <x v="1"/>
    <s v="2013-39"/>
    <n v="0"/>
    <m/>
  </r>
  <r>
    <s v="5-51"/>
    <d v="2013-09-25T00:00:00"/>
    <n v="1291.4000000000001"/>
    <n v="0"/>
    <n v="0"/>
    <n v="796.15"/>
    <n v="31"/>
    <n v="25.682258064516127"/>
    <n v="495.25"/>
    <n v="9"/>
    <n v="40"/>
    <n v="55.027777777777779"/>
    <n v="32.285000000000004"/>
    <m/>
    <m/>
    <m/>
    <n v="39"/>
    <x v="6"/>
    <x v="2"/>
    <s v="2013-39"/>
    <n v="0"/>
    <m/>
  </r>
  <r>
    <s v="5-51"/>
    <d v="2013-09-26T00:00:00"/>
    <n v="1124.03"/>
    <n v="0"/>
    <n v="0"/>
    <n v="586.9"/>
    <n v="40"/>
    <n v="14.672499999999999"/>
    <n v="537.13"/>
    <n v="9"/>
    <n v="49"/>
    <n v="59.681111111111107"/>
    <n v="22.93938775510204"/>
    <m/>
    <m/>
    <m/>
    <n v="39"/>
    <x v="6"/>
    <x v="3"/>
    <s v="2013-39"/>
    <n v="0"/>
    <m/>
  </r>
  <r>
    <s v="5-51"/>
    <d v="2013-09-27T00:00:00"/>
    <n v="1090.5"/>
    <n v="0"/>
    <n v="0"/>
    <n v="809.6"/>
    <n v="48"/>
    <n v="16.866666666666667"/>
    <n v="280.89999999999998"/>
    <n v="6"/>
    <n v="54"/>
    <n v="46.816666666666663"/>
    <n v="20.194444444444443"/>
    <m/>
    <m/>
    <m/>
    <n v="39"/>
    <x v="6"/>
    <x v="4"/>
    <s v="2013-39"/>
    <n v="0"/>
    <m/>
  </r>
  <r>
    <s v="5-51"/>
    <d v="2013-09-28T00:00:00"/>
    <n v="644.16999999999996"/>
    <n v="0"/>
    <n v="0"/>
    <n v="236.9"/>
    <n v="19"/>
    <n v="12.468421052631578"/>
    <n v="407.27"/>
    <n v="11"/>
    <n v="30"/>
    <n v="37.024545454545454"/>
    <n v="21.472333333333331"/>
    <m/>
    <m/>
    <m/>
    <n v="39"/>
    <x v="6"/>
    <x v="5"/>
    <s v="2013-39"/>
    <n v="0"/>
    <m/>
  </r>
  <r>
    <m/>
    <d v="2013-09-29T00:00:00"/>
    <n v="5719.34"/>
    <n v="2459.61"/>
    <n v="8178.9500000000007"/>
    <m/>
    <n v="201"/>
    <n v="17.472614594800707"/>
    <n v="2177.59"/>
    <n v="49"/>
    <n v="250"/>
    <n v="43.973588263588262"/>
    <n v="22.917942674630833"/>
    <m/>
    <m/>
    <m/>
    <n v="40"/>
    <x v="6"/>
    <x v="6"/>
    <s v="2013-40"/>
    <n v="0"/>
    <m/>
  </r>
  <r>
    <s v="5-52"/>
    <d v="2013-09-30T00:00:00"/>
    <n v="665.94"/>
    <n v="0"/>
    <n v="0"/>
    <n v="452.7"/>
    <n v="25"/>
    <n v="18.108000000000001"/>
    <n v="213.24"/>
    <n v="5"/>
    <n v="30"/>
    <n v="42.648000000000003"/>
    <n v="22.198"/>
    <m/>
    <m/>
    <m/>
    <n v="40"/>
    <x v="6"/>
    <x v="0"/>
    <s v="2013-40"/>
    <n v="0"/>
    <m/>
  </r>
  <r>
    <s v="5-52"/>
    <d v="2013-10-01T00:00:00"/>
    <n v="744.7"/>
    <n v="0"/>
    <n v="0"/>
    <n v="554.70000000000005"/>
    <n v="33"/>
    <n v="16.809090909090912"/>
    <n v="190"/>
    <n v="7"/>
    <n v="40"/>
    <n v="27.142857142857142"/>
    <n v="18.6175"/>
    <m/>
    <m/>
    <m/>
    <n v="40"/>
    <x v="6"/>
    <x v="1"/>
    <s v="2013-40"/>
    <n v="0"/>
    <m/>
  </r>
  <r>
    <s v="5-52"/>
    <d v="2013-10-02T00:00:00"/>
    <n v="766.95"/>
    <n v="0"/>
    <n v="0"/>
    <n v="568.95000000000005"/>
    <n v="34"/>
    <n v="16.733823529411765"/>
    <n v="198.75"/>
    <n v="7"/>
    <n v="41"/>
    <n v="28.392857142857142"/>
    <n v="18.724390243902441"/>
    <m/>
    <m/>
    <m/>
    <n v="40"/>
    <x v="6"/>
    <x v="2"/>
    <s v="2013-40"/>
    <n v="0"/>
    <m/>
  </r>
  <r>
    <s v="5-52"/>
    <d v="2013-10-03T00:00:00"/>
    <n v="1538.36"/>
    <n v="0"/>
    <n v="0"/>
    <n v="631.54999999999995"/>
    <n v="36"/>
    <n v="17.543055555555554"/>
    <n v="906.81"/>
    <n v="17"/>
    <n v="53"/>
    <n v="53.341764705882348"/>
    <n v="29.025660377358488"/>
    <m/>
    <m/>
    <m/>
    <n v="40"/>
    <x v="6"/>
    <x v="3"/>
    <s v="2013-40"/>
    <n v="0"/>
    <m/>
  </r>
  <r>
    <s v="5-52"/>
    <d v="2013-10-04T00:00:00"/>
    <n v="1546.82"/>
    <n v="0"/>
    <n v="0"/>
    <n v="839.55"/>
    <n v="43"/>
    <n v="19.52441860465116"/>
    <n v="767.27"/>
    <n v="15"/>
    <n v="58"/>
    <n v="51.151333333333334"/>
    <n v="27.703793103448273"/>
    <m/>
    <m/>
    <m/>
    <n v="40"/>
    <x v="6"/>
    <x v="4"/>
    <s v="2013-40"/>
    <n v="0"/>
    <m/>
  </r>
  <r>
    <s v="5-52"/>
    <d v="2013-10-05T00:00:00"/>
    <n v="1286.54"/>
    <n v="0"/>
    <n v="0"/>
    <n v="618.15"/>
    <n v="27"/>
    <n v="22.894444444444442"/>
    <n v="668.39"/>
    <n v="11"/>
    <n v="38"/>
    <n v="60.762727272727268"/>
    <n v="33.856315789473683"/>
    <m/>
    <m/>
    <m/>
    <n v="40"/>
    <x v="6"/>
    <x v="5"/>
    <s v="2013-40"/>
    <n v="0"/>
    <m/>
  </r>
  <r>
    <m/>
    <d v="2013-10-06T00:00:00"/>
    <n v="6549.3099999999995"/>
    <n v="2645.94"/>
    <n v="9195.25"/>
    <m/>
    <n v="198"/>
    <n v="18.60213884052564"/>
    <n v="2944.4599999999996"/>
    <n v="62"/>
    <n v="260"/>
    <n v="43.906589932942872"/>
    <n v="25.020943252363811"/>
    <m/>
    <m/>
    <m/>
    <n v="41"/>
    <x v="6"/>
    <x v="6"/>
    <s v="2013-41"/>
    <n v="0"/>
    <m/>
  </r>
  <r>
    <s v="6-01"/>
    <d v="2013-10-07T00:00:00"/>
    <n v="0"/>
    <n v="0"/>
    <n v="0"/>
    <n v="0"/>
    <n v="0"/>
    <n v="0"/>
    <n v="0"/>
    <n v="0"/>
    <n v="0"/>
    <n v="0"/>
    <n v="0"/>
    <s v="LABOUR DAY"/>
    <m/>
    <m/>
    <n v="41"/>
    <x v="6"/>
    <x v="0"/>
    <s v="2013-41"/>
    <n v="0"/>
    <m/>
  </r>
  <r>
    <s v="6-01"/>
    <d v="2013-10-08T00:00:00"/>
    <n v="726.98"/>
    <n v="0"/>
    <n v="0"/>
    <n v="398.6"/>
    <n v="31"/>
    <n v="12.858064516129033"/>
    <n v="328.38"/>
    <n v="8"/>
    <n v="39"/>
    <n v="41.047499999999999"/>
    <n v="18.640512820512821"/>
    <m/>
    <m/>
    <m/>
    <n v="41"/>
    <x v="6"/>
    <x v="1"/>
    <s v="2013-41"/>
    <n v="0"/>
    <m/>
  </r>
  <r>
    <s v="6-01"/>
    <d v="2013-10-09T00:00:00"/>
    <n v="1050.58"/>
    <n v="0"/>
    <n v="0"/>
    <n v="790.05"/>
    <n v="36"/>
    <n v="21.945833333333333"/>
    <n v="260.52999999999997"/>
    <n v="7"/>
    <n v="43"/>
    <n v="37.218571428571423"/>
    <n v="24.432093023255813"/>
    <m/>
    <m/>
    <m/>
    <n v="41"/>
    <x v="6"/>
    <x v="2"/>
    <s v="2013-41"/>
    <n v="0"/>
    <m/>
  </r>
  <r>
    <s v="6-01"/>
    <d v="2013-10-10T00:00:00"/>
    <n v="2066.62"/>
    <n v="0"/>
    <n v="0"/>
    <n v="1153.0999999999999"/>
    <n v="45"/>
    <n v="25.624444444444443"/>
    <n v="913.52"/>
    <n v="10"/>
    <n v="55"/>
    <n v="91.352000000000004"/>
    <n v="37.574909090909088"/>
    <m/>
    <m/>
    <m/>
    <n v="41"/>
    <x v="6"/>
    <x v="3"/>
    <s v="2013-41"/>
    <n v="0"/>
    <m/>
  </r>
  <r>
    <s v="6-01"/>
    <d v="2013-10-11T00:00:00"/>
    <n v="1255.6199999999999"/>
    <n v="0"/>
    <n v="0"/>
    <n v="883.85"/>
    <n v="36"/>
    <n v="24.551388888888891"/>
    <n v="371.77"/>
    <n v="9"/>
    <n v="45"/>
    <n v="41.307777777777773"/>
    <n v="27.902666666666665"/>
    <m/>
    <m/>
    <m/>
    <n v="41"/>
    <x v="6"/>
    <x v="4"/>
    <s v="2013-41"/>
    <n v="0"/>
    <m/>
  </r>
  <r>
    <s v="6-01"/>
    <d v="2013-10-12T00:00:00"/>
    <n v="951.12"/>
    <n v="0"/>
    <n v="0"/>
    <n v="279.5"/>
    <n v="16"/>
    <n v="17.46875"/>
    <n v="671.62"/>
    <n v="13"/>
    <n v="29"/>
    <n v="51.663076923076922"/>
    <n v="32.797241379310343"/>
    <m/>
    <m/>
    <m/>
    <n v="41"/>
    <x v="6"/>
    <x v="5"/>
    <s v="2013-41"/>
    <n v="0"/>
    <m/>
  </r>
  <r>
    <m/>
    <d v="2013-10-13T00:00:00"/>
    <n v="6050.9199999999992"/>
    <n v="2097.04"/>
    <n v="8147.9599999999991"/>
    <m/>
    <n v="164"/>
    <n v="17.074746863799284"/>
    <n v="2545.8199999999997"/>
    <n v="47"/>
    <n v="211"/>
    <n v="43.764821021571017"/>
    <n v="23.557903830109122"/>
    <m/>
    <m/>
    <m/>
    <n v="42"/>
    <x v="6"/>
    <x v="6"/>
    <s v="2013-42"/>
    <n v="0"/>
    <m/>
  </r>
  <r>
    <s v="6-02"/>
    <d v="2013-10-14T00:00:00"/>
    <n v="614.48"/>
    <n v="0"/>
    <n v="0"/>
    <n v="342.5"/>
    <n v="24"/>
    <n v="14.270833333333334"/>
    <n v="271.98"/>
    <n v="10"/>
    <n v="34"/>
    <n v="27.198"/>
    <n v="18.072941176470589"/>
    <m/>
    <m/>
    <m/>
    <n v="42"/>
    <x v="6"/>
    <x v="0"/>
    <s v="2013-42"/>
    <n v="0"/>
    <m/>
  </r>
  <r>
    <s v="6-02"/>
    <d v="2013-10-15T00:00:00"/>
    <n v="654.29999999999995"/>
    <n v="0"/>
    <n v="0"/>
    <n v="497.5"/>
    <n v="33"/>
    <n v="15.075757575757576"/>
    <n v="156.80000000000001"/>
    <n v="6"/>
    <n v="39"/>
    <n v="26.133333333333336"/>
    <n v="16.776923076923076"/>
    <m/>
    <m/>
    <m/>
    <n v="42"/>
    <x v="6"/>
    <x v="1"/>
    <s v="2013-42"/>
    <n v="0"/>
    <m/>
  </r>
  <r>
    <s v="6-02"/>
    <d v="2013-10-16T00:00:00"/>
    <n v="958.24"/>
    <n v="0"/>
    <n v="0"/>
    <n v="597.4"/>
    <n v="32"/>
    <n v="18.668749999999999"/>
    <n v="360.84"/>
    <n v="8"/>
    <n v="40"/>
    <n v="45.104999999999997"/>
    <n v="23.956"/>
    <m/>
    <m/>
    <m/>
    <n v="42"/>
    <x v="6"/>
    <x v="2"/>
    <s v="2013-42"/>
    <n v="0"/>
    <m/>
  </r>
  <r>
    <s v="6-02"/>
    <d v="2013-10-17T00:00:00"/>
    <n v="1676.47"/>
    <n v="0"/>
    <n v="0"/>
    <n v="826.5"/>
    <n v="32"/>
    <n v="25.828125"/>
    <n v="849.97"/>
    <n v="10"/>
    <n v="42"/>
    <n v="84.997"/>
    <n v="39.915952380952383"/>
    <m/>
    <m/>
    <m/>
    <n v="42"/>
    <x v="6"/>
    <x v="3"/>
    <s v="2013-42"/>
    <n v="0"/>
    <m/>
  </r>
  <r>
    <s v="6-02"/>
    <d v="2013-10-18T00:00:00"/>
    <n v="1863.25"/>
    <n v="0"/>
    <n v="0"/>
    <n v="1195.8499999999999"/>
    <n v="45"/>
    <n v="26.574444444444442"/>
    <n v="669.4"/>
    <n v="15"/>
    <n v="60"/>
    <n v="44.626666666666665"/>
    <n v="31.087499999999999"/>
    <m/>
    <m/>
    <m/>
    <n v="42"/>
    <x v="6"/>
    <x v="4"/>
    <s v="2013-42"/>
    <n v="0"/>
    <m/>
  </r>
  <r>
    <s v="6-02"/>
    <d v="2013-10-19T00:00:00"/>
    <n v="716.17"/>
    <n v="0"/>
    <n v="0"/>
    <n v="182.7"/>
    <n v="16"/>
    <n v="11.418749999999999"/>
    <n v="533.47"/>
    <n v="11"/>
    <n v="27"/>
    <n v="48.49727272727273"/>
    <n v="26.524814814814818"/>
    <m/>
    <m/>
    <m/>
    <n v="42"/>
    <x v="6"/>
    <x v="5"/>
    <s v="2013-42"/>
    <n v="0"/>
    <m/>
  </r>
  <r>
    <m/>
    <d v="2013-10-20T00:00:00"/>
    <n v="6482.91"/>
    <n v="1104.02"/>
    <n v="7586.93"/>
    <m/>
    <n v="182"/>
    <n v="18.639443392255892"/>
    <n v="2842.46"/>
    <n v="60"/>
    <n v="242"/>
    <n v="46.092878787878789"/>
    <n v="26.055688574860145"/>
    <m/>
    <m/>
    <m/>
    <n v="43"/>
    <x v="6"/>
    <x v="6"/>
    <s v="2013-43"/>
    <n v="0"/>
    <m/>
  </r>
  <r>
    <s v="6-03"/>
    <d v="2013-10-21T00:00:00"/>
    <n v="864"/>
    <n v="0"/>
    <n v="0"/>
    <n v="555.35"/>
    <n v="40"/>
    <n v="13.883750000000001"/>
    <n v="308.64999999999998"/>
    <n v="11"/>
    <n v="51"/>
    <n v="28.059090909090909"/>
    <n v="16.941176470588236"/>
    <m/>
    <m/>
    <m/>
    <n v="43"/>
    <x v="6"/>
    <x v="0"/>
    <s v="2013-43"/>
    <n v="0"/>
    <m/>
  </r>
  <r>
    <s v="6-03"/>
    <d v="2013-10-22T00:00:00"/>
    <n v="1529.25"/>
    <n v="0"/>
    <n v="0"/>
    <n v="846.25"/>
    <n v="36"/>
    <n v="23.506944444444443"/>
    <n v="683"/>
    <n v="11"/>
    <n v="47"/>
    <n v="62.090909090909093"/>
    <n v="32.537234042553195"/>
    <m/>
    <m/>
    <m/>
    <n v="43"/>
    <x v="6"/>
    <x v="1"/>
    <s v="2013-43"/>
    <n v="0"/>
    <m/>
  </r>
  <r>
    <s v="6-03"/>
    <d v="2013-10-23T00:00:00"/>
    <n v="811.76"/>
    <n v="0"/>
    <n v="0"/>
    <n v="609.9"/>
    <n v="36"/>
    <n v="16.941666666666666"/>
    <n v="201.86"/>
    <n v="7"/>
    <n v="43"/>
    <n v="28.837142857142858"/>
    <n v="18.878139534883722"/>
    <m/>
    <m/>
    <m/>
    <n v="43"/>
    <x v="6"/>
    <x v="2"/>
    <s v="2013-43"/>
    <n v="0"/>
    <m/>
  </r>
  <r>
    <s v="6-03"/>
    <d v="2013-10-24T00:00:00"/>
    <n v="1417.57"/>
    <n v="0"/>
    <n v="0"/>
    <n v="355.4"/>
    <n v="27"/>
    <n v="13.162962962962963"/>
    <n v="1062.17"/>
    <n v="9"/>
    <n v="36"/>
    <n v="118.0188888888889"/>
    <n v="39.376944444444447"/>
    <m/>
    <m/>
    <m/>
    <n v="43"/>
    <x v="6"/>
    <x v="3"/>
    <s v="2013-43"/>
    <n v="0"/>
    <m/>
  </r>
  <r>
    <s v="6-03"/>
    <d v="2013-10-25T00:00:00"/>
    <n v="2117.56"/>
    <n v="0"/>
    <n v="0"/>
    <n v="1274.05"/>
    <n v="47"/>
    <n v="27.107446808510637"/>
    <n v="843.51"/>
    <n v="11"/>
    <n v="58"/>
    <n v="76.682727272727277"/>
    <n v="36.509655172413794"/>
    <m/>
    <m/>
    <m/>
    <n v="43"/>
    <x v="6"/>
    <x v="4"/>
    <s v="2013-43"/>
    <n v="0"/>
    <m/>
  </r>
  <r>
    <s v="6-03"/>
    <d v="2013-10-26T00:00:00"/>
    <n v="723.27"/>
    <n v="0"/>
    <n v="0"/>
    <n v="164.3"/>
    <n v="13"/>
    <n v="12.63846153846154"/>
    <n v="558.97"/>
    <n v="14"/>
    <n v="27"/>
    <n v="39.926428571428573"/>
    <n v="26.787777777777777"/>
    <m/>
    <m/>
    <m/>
    <n v="43"/>
    <x v="6"/>
    <x v="5"/>
    <s v="2013-43"/>
    <n v="0"/>
    <m/>
  </r>
  <r>
    <m/>
    <d v="2013-10-27T00:00:00"/>
    <n v="7463.41"/>
    <n v="4587.3599999999997"/>
    <n v="12050.77"/>
    <m/>
    <n v="199"/>
    <n v="17.873538736841041"/>
    <n v="3658.1600000000008"/>
    <n v="63"/>
    <n v="262"/>
    <n v="58.935864598364596"/>
    <n v="28.50515457377686"/>
    <m/>
    <m/>
    <m/>
    <n v="44"/>
    <x v="6"/>
    <x v="6"/>
    <s v="2013-44"/>
    <n v="0"/>
    <m/>
  </r>
  <r>
    <s v="6-04"/>
    <d v="2013-10-28T00:00:00"/>
    <n v="895.27"/>
    <n v="0"/>
    <n v="0"/>
    <n v="665.27"/>
    <n v="32"/>
    <n v="20.789687499999999"/>
    <n v="230.02"/>
    <n v="7"/>
    <n v="39"/>
    <n v="32.86"/>
    <n v="22.956153846153846"/>
    <m/>
    <m/>
    <m/>
    <n v="44"/>
    <x v="6"/>
    <x v="0"/>
    <s v="2013-44"/>
    <n v="0"/>
    <m/>
  </r>
  <r>
    <s v="6-04"/>
    <d v="2013-10-29T00:00:00"/>
    <n v="1205.26"/>
    <n v="0"/>
    <n v="0"/>
    <n v="586.75"/>
    <n v="35"/>
    <n v="16.764285714285716"/>
    <n v="618.51"/>
    <n v="16"/>
    <n v="51"/>
    <n v="38.656874999999999"/>
    <n v="23.632549019607843"/>
    <m/>
    <m/>
    <m/>
    <n v="44"/>
    <x v="6"/>
    <x v="1"/>
    <s v="2013-44"/>
    <n v="0"/>
    <m/>
  </r>
  <r>
    <s v="6-04"/>
    <d v="2013-10-30T00:00:00"/>
    <n v="640.95000000000005"/>
    <n v="0"/>
    <n v="0"/>
    <n v="385.4"/>
    <n v="25"/>
    <n v="15.415999999999999"/>
    <n v="255.54"/>
    <n v="6"/>
    <n v="31"/>
    <n v="42.589999999999996"/>
    <n v="20.675483870967739"/>
    <m/>
    <m/>
    <m/>
    <n v="44"/>
    <x v="6"/>
    <x v="2"/>
    <s v="2013-44"/>
    <n v="0"/>
    <m/>
  </r>
  <r>
    <s v="6-04"/>
    <d v="2013-10-31T00:00:00"/>
    <n v="2260.23"/>
    <n v="0"/>
    <n v="0"/>
    <n v="487.55"/>
    <n v="29"/>
    <n v="16.812068965517241"/>
    <n v="1772.68"/>
    <n v="11"/>
    <n v="40"/>
    <n v="161.15272727272728"/>
    <n v="56.505749999999999"/>
    <m/>
    <m/>
    <m/>
    <n v="44"/>
    <x v="6"/>
    <x v="3"/>
    <s v="2013-44"/>
    <n v="0"/>
    <m/>
  </r>
  <r>
    <s v="6-04"/>
    <d v="2013-11-01T00:00:00"/>
    <n v="1210.92"/>
    <n v="0"/>
    <n v="0"/>
    <n v="592.90380000000005"/>
    <n v="38"/>
    <n v="15.60273157894737"/>
    <n v="618.02"/>
    <n v="10"/>
    <n v="48"/>
    <n v="61.802"/>
    <n v="25.227579166666668"/>
    <m/>
    <m/>
    <m/>
    <n v="44"/>
    <x v="6"/>
    <x v="4"/>
    <s v="2013-44"/>
    <n v="0"/>
    <m/>
  </r>
  <r>
    <s v="6-04"/>
    <d v="2013-11-02T00:00:00"/>
    <n v="744.31"/>
    <n v="0"/>
    <n v="0"/>
    <n v="251.95"/>
    <n v="15"/>
    <n v="16.796666666666667"/>
    <n v="492.36"/>
    <n v="10"/>
    <n v="25"/>
    <n v="49.236000000000004"/>
    <n v="29.772399999999998"/>
    <m/>
    <m/>
    <m/>
    <n v="44"/>
    <x v="6"/>
    <x v="5"/>
    <s v="2013-44"/>
    <n v="0"/>
    <m/>
  </r>
  <r>
    <m/>
    <d v="2013-11-03T00:00:00"/>
    <n v="6956.9399999999987"/>
    <n v="1404.72"/>
    <n v="8361.659999999998"/>
    <m/>
    <n v="174"/>
    <n v="17.030240070902831"/>
    <n v="3987.13"/>
    <n v="60"/>
    <n v="234"/>
    <n v="64.382933712121215"/>
    <n v="29.794985983899348"/>
    <m/>
    <m/>
    <m/>
    <n v="45"/>
    <x v="6"/>
    <x v="6"/>
    <s v="2013-45"/>
    <n v="0"/>
    <m/>
  </r>
  <r>
    <s v="6-05"/>
    <d v="2013-11-04T00:00:00"/>
    <n v="591.6"/>
    <n v="0"/>
    <n v="0"/>
    <n v="353.38"/>
    <s v="?"/>
    <n v="0"/>
    <n v="238.22"/>
    <n v="7"/>
    <n v="7"/>
    <n v="34.03142857142857"/>
    <n v="84.51428571428572"/>
    <m/>
    <m/>
    <m/>
    <n v="45"/>
    <x v="6"/>
    <x v="0"/>
    <s v="2013-45"/>
    <n v="0"/>
    <m/>
  </r>
  <r>
    <s v="6-05"/>
    <d v="2013-11-05T00:00:00"/>
    <n v="829.88"/>
    <n v="0"/>
    <n v="0"/>
    <n v="400.35"/>
    <n v="24"/>
    <n v="16.681250000000002"/>
    <n v="429.53"/>
    <n v="9"/>
    <n v="33"/>
    <n v="47.725555555555552"/>
    <n v="25.147878787878788"/>
    <m/>
    <m/>
    <m/>
    <n v="45"/>
    <x v="6"/>
    <x v="1"/>
    <s v="2013-45"/>
    <n v="0"/>
    <m/>
  </r>
  <r>
    <s v="6-05"/>
    <d v="2013-11-06T00:00:00"/>
    <n v="934.39"/>
    <n v="0"/>
    <n v="0"/>
    <n v="531.4"/>
    <n v="26"/>
    <n v="20.438461538461539"/>
    <n v="402.99"/>
    <n v="9"/>
    <n v="35"/>
    <n v="44.776666666666671"/>
    <n v="26.696857142857141"/>
    <m/>
    <m/>
    <m/>
    <n v="45"/>
    <x v="6"/>
    <x v="2"/>
    <s v="2013-45"/>
    <n v="0"/>
    <m/>
  </r>
  <r>
    <s v="6-05"/>
    <d v="2013-11-07T00:00:00"/>
    <n v="1662.38"/>
    <n v="0"/>
    <n v="0"/>
    <n v="658.95"/>
    <n v="37"/>
    <n v="17.809459459459461"/>
    <n v="1003.43"/>
    <n v="11"/>
    <n v="48"/>
    <n v="91.220909090909089"/>
    <n v="34.632916666666667"/>
    <m/>
    <m/>
    <m/>
    <n v="45"/>
    <x v="6"/>
    <x v="3"/>
    <s v="2013-45"/>
    <n v="0"/>
    <m/>
  </r>
  <r>
    <s v="6-05"/>
    <d v="2013-11-08T00:00:00"/>
    <n v="1821.75"/>
    <n v="0"/>
    <n v="0"/>
    <n v="1180.7"/>
    <n v="47"/>
    <n v="25.121276595744682"/>
    <n v="641.04999999999995"/>
    <n v="17"/>
    <n v="64"/>
    <n v="37.70882352941176"/>
    <n v="28.46484375"/>
    <m/>
    <m/>
    <m/>
    <n v="45"/>
    <x v="6"/>
    <x v="4"/>
    <s v="2013-45"/>
    <n v="0"/>
    <m/>
  </r>
  <r>
    <s v="6-05"/>
    <d v="2013-11-09T00:00:00"/>
    <n v="715.7"/>
    <n v="0"/>
    <n v="0"/>
    <n v="263.05"/>
    <n v="14"/>
    <n v="18.789285714285715"/>
    <n v="452.63"/>
    <n v="7"/>
    <n v="21"/>
    <n v="64.661428571428573"/>
    <n v="34.080000000000005"/>
    <m/>
    <m/>
    <m/>
    <n v="45"/>
    <x v="6"/>
    <x v="5"/>
    <s v="2013-45"/>
    <n v="0"/>
    <m/>
  </r>
  <r>
    <m/>
    <d v="2013-11-10T00:00:00"/>
    <n v="6555.7"/>
    <n v="1575.62"/>
    <n v="8131.32"/>
    <m/>
    <n v="148"/>
    <n v="16.473288884658569"/>
    <n v="3167.8500000000004"/>
    <n v="60"/>
    <n v="208"/>
    <n v="53.354135330900043"/>
    <n v="38.922797010281386"/>
    <m/>
    <m/>
    <m/>
    <n v="46"/>
    <x v="6"/>
    <x v="6"/>
    <s v="2013-46"/>
    <n v="0"/>
    <m/>
  </r>
  <r>
    <s v="6-06"/>
    <d v="2013-11-11T00:00:00"/>
    <n v="640.11"/>
    <n v="0"/>
    <n v="0"/>
    <n v="414.75"/>
    <n v="31"/>
    <n v="13.379032258064516"/>
    <n v="225.36"/>
    <n v="8"/>
    <n v="39"/>
    <n v="28.17"/>
    <n v="16.413076923076922"/>
    <m/>
    <m/>
    <m/>
    <n v="46"/>
    <x v="6"/>
    <x v="0"/>
    <s v="2013-46"/>
    <n v="0"/>
    <m/>
  </r>
  <r>
    <s v="6-06"/>
    <d v="2013-11-12T00:00:00"/>
    <n v="861.97"/>
    <n v="0"/>
    <n v="0"/>
    <n v="669.7"/>
    <n v="33"/>
    <n v="20.293939393939397"/>
    <n v="192.27"/>
    <n v="5"/>
    <n v="38"/>
    <n v="38.454000000000001"/>
    <n v="22.68342105263158"/>
    <m/>
    <m/>
    <m/>
    <n v="46"/>
    <x v="6"/>
    <x v="1"/>
    <s v="2013-46"/>
    <n v="0"/>
    <m/>
  </r>
  <r>
    <s v="6-06"/>
    <d v="2013-11-13T00:00:00"/>
    <n v="583.72"/>
    <n v="0"/>
    <n v="0"/>
    <n v="274.8"/>
    <n v="22"/>
    <n v="12.490909090909092"/>
    <n v="308.92"/>
    <n v="10"/>
    <n v="32"/>
    <n v="30.892000000000003"/>
    <n v="18.241250000000001"/>
    <m/>
    <m/>
    <m/>
    <n v="46"/>
    <x v="6"/>
    <x v="2"/>
    <s v="2013-46"/>
    <n v="0"/>
    <m/>
  </r>
  <r>
    <s v="6-06"/>
    <d v="2013-11-14T00:00:00"/>
    <n v="1831.21"/>
    <n v="0"/>
    <n v="0"/>
    <n v="739.05"/>
    <n v="43"/>
    <n v="17.187209302325581"/>
    <n v="1092.1600000000001"/>
    <n v="12"/>
    <n v="55"/>
    <n v="91.013333333333335"/>
    <n v="33.294727272727272"/>
    <m/>
    <m/>
    <m/>
    <n v="46"/>
    <x v="6"/>
    <x v="3"/>
    <s v="2013-46"/>
    <n v="0"/>
    <m/>
  </r>
  <r>
    <s v="6-06"/>
    <d v="2013-11-15T00:00:00"/>
    <n v="1243.73"/>
    <n v="0"/>
    <n v="0"/>
    <n v="564.75"/>
    <n v="33"/>
    <n v="17.113636363636363"/>
    <n v="678.98"/>
    <n v="15"/>
    <n v="48"/>
    <n v="45.265333333333338"/>
    <n v="25.911041666666666"/>
    <m/>
    <m/>
    <m/>
    <n v="46"/>
    <x v="6"/>
    <x v="4"/>
    <s v="2013-46"/>
    <n v="0"/>
    <m/>
  </r>
  <r>
    <s v="6-06"/>
    <d v="2013-11-16T00:00:00"/>
    <n v="609.38"/>
    <n v="0"/>
    <n v="0"/>
    <n v="209.6"/>
    <n v="16"/>
    <n v="13.1"/>
    <n v="399.78"/>
    <n v="9"/>
    <n v="25"/>
    <n v="44.419999999999995"/>
    <n v="24.3752"/>
    <m/>
    <m/>
    <m/>
    <n v="46"/>
    <x v="6"/>
    <x v="5"/>
    <s v="2013-46"/>
    <n v="0"/>
    <m/>
  </r>
  <r>
    <m/>
    <d v="2013-11-17T00:00:00"/>
    <n v="5770.12"/>
    <n v="1192.1199999999999"/>
    <n v="6962.24"/>
    <m/>
    <n v="178"/>
    <n v="15.594121068145823"/>
    <n v="2897.4700000000003"/>
    <n v="59"/>
    <n v="237"/>
    <n v="46.369111111111117"/>
    <n v="23.486452819183739"/>
    <m/>
    <m/>
    <m/>
    <n v="47"/>
    <x v="6"/>
    <x v="6"/>
    <s v="2013-47"/>
    <n v="0"/>
    <m/>
  </r>
  <r>
    <s v="6-07"/>
    <d v="2013-11-18T00:00:00"/>
    <n v="583.75"/>
    <n v="0"/>
    <n v="0"/>
    <n v="471.95"/>
    <n v="29"/>
    <n v="16.274137931034481"/>
    <n v="111.8"/>
    <n v="5"/>
    <n v="34"/>
    <n v="22.36"/>
    <n v="17.169117647058822"/>
    <m/>
    <m/>
    <m/>
    <n v="47"/>
    <x v="6"/>
    <x v="0"/>
    <s v="2013-47"/>
    <n v="0"/>
    <m/>
  </r>
  <r>
    <s v="6-07"/>
    <d v="2013-11-19T00:00:00"/>
    <n v="751.52"/>
    <n v="0"/>
    <n v="0"/>
    <n v="378.1"/>
    <n v="24"/>
    <n v="15.754166666666668"/>
    <n v="373.42"/>
    <n v="10"/>
    <n v="34"/>
    <n v="37.341999999999999"/>
    <n v="22.103529411764704"/>
    <m/>
    <m/>
    <m/>
    <n v="47"/>
    <x v="6"/>
    <x v="1"/>
    <s v="2013-47"/>
    <n v="0"/>
    <m/>
  </r>
  <r>
    <s v="6-07"/>
    <d v="2013-11-20T00:00:00"/>
    <n v="892.87"/>
    <n v="0"/>
    <n v="0"/>
    <n v="567.4"/>
    <n v="25"/>
    <n v="22.695999999999998"/>
    <n v="325.47000000000003"/>
    <n v="10"/>
    <n v="35"/>
    <n v="32.547000000000004"/>
    <n v="25.510571428571428"/>
    <m/>
    <m/>
    <m/>
    <n v="47"/>
    <x v="6"/>
    <x v="2"/>
    <s v="2013-47"/>
    <n v="0"/>
    <m/>
  </r>
  <r>
    <s v="6-07"/>
    <d v="2013-11-21T00:00:00"/>
    <n v="1329.69"/>
    <n v="0"/>
    <n v="0"/>
    <n v="369.3"/>
    <n v="24"/>
    <n v="15.387500000000001"/>
    <n v="960.39"/>
    <n v="10"/>
    <n v="34"/>
    <n v="96.039000000000001"/>
    <n v="39.108529411764707"/>
    <m/>
    <m/>
    <m/>
    <n v="47"/>
    <x v="6"/>
    <x v="3"/>
    <s v="2013-47"/>
    <n v="0"/>
    <m/>
  </r>
  <r>
    <s v="6-07"/>
    <d v="2013-11-22T00:00:00"/>
    <n v="1857.14"/>
    <n v="0"/>
    <n v="0"/>
    <n v="1051.55"/>
    <n v="39"/>
    <n v="26.96282051282051"/>
    <n v="805.59"/>
    <n v="15"/>
    <n v="54"/>
    <n v="53.706000000000003"/>
    <n v="34.391481481481478"/>
    <m/>
    <m/>
    <m/>
    <n v="47"/>
    <x v="6"/>
    <x v="4"/>
    <s v="2013-47"/>
    <n v="0"/>
    <m/>
  </r>
  <r>
    <s v="6-07"/>
    <d v="2013-11-23T00:00:00"/>
    <n v="757.08"/>
    <n v="0"/>
    <n v="0"/>
    <n v="297.95"/>
    <n v="20"/>
    <n v="14.897499999999999"/>
    <n v="459.13"/>
    <n v="8"/>
    <n v="28"/>
    <n v="57.391249999999999"/>
    <n v="27.038571428571426"/>
    <m/>
    <m/>
    <m/>
    <n v="47"/>
    <x v="6"/>
    <x v="5"/>
    <s v="2013-47"/>
    <n v="0"/>
    <m/>
  </r>
  <r>
    <m/>
    <d v="2013-11-24T00:00:00"/>
    <n v="6172.05"/>
    <n v="2214.63"/>
    <n v="8386.68"/>
    <m/>
    <n v="161"/>
    <n v="18.66202085175361"/>
    <n v="3035.8"/>
    <n v="58"/>
    <n v="219"/>
    <n v="49.897541666666676"/>
    <n v="27.553633468202094"/>
    <m/>
    <m/>
    <m/>
    <n v="48"/>
    <x v="6"/>
    <x v="6"/>
    <s v="2013-48"/>
    <n v="0"/>
    <m/>
  </r>
  <r>
    <s v="6-08"/>
    <d v="2013-11-25T00:00:00"/>
    <n v="694.03"/>
    <n v="0"/>
    <n v="0"/>
    <n v="376.15"/>
    <n v="23"/>
    <n v="16.354347826086954"/>
    <n v="317.88"/>
    <n v="5"/>
    <n v="28"/>
    <n v="63.576000000000001"/>
    <n v="24.786785714285713"/>
    <m/>
    <m/>
    <m/>
    <n v="48"/>
    <x v="6"/>
    <x v="0"/>
    <s v="2013-48"/>
    <n v="0"/>
    <m/>
  </r>
  <r>
    <s v="6-08"/>
    <d v="2013-11-26T00:00:00"/>
    <n v="658.5"/>
    <n v="0"/>
    <n v="0"/>
    <n v="324.55"/>
    <n v="27"/>
    <n v="12.020370370370371"/>
    <n v="334.05"/>
    <n v="10"/>
    <n v="37"/>
    <n v="33.405000000000001"/>
    <n v="17.8"/>
    <m/>
    <m/>
    <m/>
    <n v="48"/>
    <x v="6"/>
    <x v="1"/>
    <s v="2013-48"/>
    <n v="0"/>
    <m/>
  </r>
  <r>
    <s v="6-08"/>
    <d v="2013-11-27T00:00:00"/>
    <n v="1031.58"/>
    <n v="0"/>
    <n v="0"/>
    <n v="639.75"/>
    <n v="28"/>
    <n v="22.848214285714285"/>
    <n v="391.83"/>
    <n v="11"/>
    <n v="39"/>
    <n v="35.620909090909088"/>
    <n v="26.450769230769229"/>
    <m/>
    <m/>
    <m/>
    <n v="48"/>
    <x v="6"/>
    <x v="2"/>
    <s v="2013-48"/>
    <n v="0"/>
    <m/>
  </r>
  <r>
    <s v="6-08"/>
    <d v="2013-11-28T00:00:00"/>
    <n v="1301.18"/>
    <n v="0"/>
    <n v="0"/>
    <n v="725.75"/>
    <n v="41"/>
    <n v="17.701219512195124"/>
    <n v="575.42999999999995"/>
    <n v="13"/>
    <n v="54"/>
    <n v="44.263846153846153"/>
    <n v="24.095925925925922"/>
    <m/>
    <m/>
    <m/>
    <n v="48"/>
    <x v="6"/>
    <x v="3"/>
    <s v="2013-48"/>
    <n v="0"/>
    <m/>
  </r>
  <r>
    <s v="6-08"/>
    <d v="2013-11-29T00:00:00"/>
    <n v="1657.91"/>
    <n v="0"/>
    <n v="0"/>
    <n v="1338.35"/>
    <n v="49"/>
    <n v="27.313265306122446"/>
    <n v="319.56"/>
    <n v="9"/>
    <n v="58"/>
    <n v="35.506666666666668"/>
    <n v="28.58465517241379"/>
    <m/>
    <m/>
    <m/>
    <n v="48"/>
    <x v="6"/>
    <x v="4"/>
    <s v="2013-48"/>
    <n v="0"/>
    <m/>
  </r>
  <r>
    <s v="6-08"/>
    <d v="2013-11-30T00:00:00"/>
    <n v="1175.05"/>
    <n v="0"/>
    <n v="0"/>
    <n v="557.79999999999995"/>
    <n v="23"/>
    <n v="24.252173913043475"/>
    <n v="617.25"/>
    <n v="12"/>
    <n v="35"/>
    <n v="51.4375"/>
    <n v="33.572857142857139"/>
    <m/>
    <m/>
    <m/>
    <n v="48"/>
    <x v="6"/>
    <x v="5"/>
    <s v="2013-48"/>
    <n v="0"/>
    <m/>
  </r>
  <r>
    <m/>
    <d v="2013-12-01T00:00:00"/>
    <n v="6518.25"/>
    <n v="2107.5300000000002"/>
    <n v="8625.7800000000007"/>
    <m/>
    <n v="191"/>
    <n v="20.081598535588775"/>
    <n v="2556"/>
    <n v="60"/>
    <n v="251"/>
    <n v="43.968320318570314"/>
    <n v="25.881832197708633"/>
    <m/>
    <m/>
    <m/>
    <n v="49"/>
    <x v="6"/>
    <x v="6"/>
    <s v="2013-49"/>
    <n v="1"/>
    <m/>
  </r>
  <r>
    <s v="6-09"/>
    <d v="2013-12-02T00:00:00"/>
    <n v="633.11"/>
    <n v="0"/>
    <n v="0"/>
    <n v="400.3"/>
    <n v="27"/>
    <n v="14.825925925925926"/>
    <n v="232.87"/>
    <n v="6"/>
    <n v="33"/>
    <n v="38.811666666666667"/>
    <n v="19.186969696969697"/>
    <m/>
    <m/>
    <m/>
    <n v="49"/>
    <x v="6"/>
    <x v="0"/>
    <s v="2013-49"/>
    <n v="1"/>
    <m/>
  </r>
  <r>
    <s v="6-09"/>
    <d v="2013-12-03T00:00:00"/>
    <n v="806.97"/>
    <n v="0"/>
    <n v="0"/>
    <n v="369.8"/>
    <n v="23"/>
    <n v="16.078260869565216"/>
    <n v="437.17"/>
    <n v="9"/>
    <n v="32"/>
    <n v="48.574444444444445"/>
    <n v="25.217812500000001"/>
    <m/>
    <m/>
    <m/>
    <n v="49"/>
    <x v="6"/>
    <x v="1"/>
    <s v="2013-49"/>
    <n v="1"/>
    <m/>
  </r>
  <r>
    <s v="6-09"/>
    <d v="2013-12-04T00:00:00"/>
    <n v="1276.9000000000001"/>
    <n v="0"/>
    <n v="0"/>
    <n v="649.79999999999995"/>
    <n v="29"/>
    <n v="22.406896551724138"/>
    <n v="627.1"/>
    <n v="14"/>
    <n v="43"/>
    <n v="44.792857142857144"/>
    <n v="29.695348837209306"/>
    <m/>
    <m/>
    <m/>
    <n v="49"/>
    <x v="6"/>
    <x v="2"/>
    <s v="2013-49"/>
    <n v="1"/>
    <m/>
  </r>
  <r>
    <s v="6-09"/>
    <d v="2013-12-05T00:00:00"/>
    <n v="1848.77"/>
    <n v="0"/>
    <n v="0"/>
    <n v="1101.4000000000001"/>
    <n v="41"/>
    <n v="26.863414634146345"/>
    <n v="747.37"/>
    <n v="15"/>
    <n v="56"/>
    <n v="49.824666666666666"/>
    <n v="33.013750000000002"/>
    <m/>
    <m/>
    <m/>
    <n v="49"/>
    <x v="6"/>
    <x v="3"/>
    <s v="2013-49"/>
    <n v="1"/>
    <m/>
  </r>
  <r>
    <s v="6-09"/>
    <d v="2013-12-06T00:00:00"/>
    <n v="880.77"/>
    <n v="0"/>
    <n v="0"/>
    <n v="589.4"/>
    <n v="41"/>
    <n v="14.37560975609756"/>
    <n v="291.37"/>
    <n v="10"/>
    <n v="51"/>
    <n v="29.137"/>
    <n v="17.27"/>
    <m/>
    <m/>
    <m/>
    <n v="49"/>
    <x v="6"/>
    <x v="4"/>
    <s v="2013-49"/>
    <n v="1"/>
    <m/>
  </r>
  <r>
    <s v="6-09"/>
    <d v="2013-12-07T00:00:00"/>
    <n v="1370.55"/>
    <n v="0"/>
    <n v="0"/>
    <n v="463.55"/>
    <n v="20"/>
    <n v="23.177500000000002"/>
    <n v="907"/>
    <n v="8"/>
    <n v="28"/>
    <n v="113.375"/>
    <n v="48.948214285714286"/>
    <m/>
    <m/>
    <m/>
    <n v="49"/>
    <x v="6"/>
    <x v="5"/>
    <s v="2013-49"/>
    <n v="1"/>
    <m/>
  </r>
  <r>
    <m/>
    <d v="2013-12-08T00:00:00"/>
    <n v="6817.0700000000006"/>
    <n v="2126.86"/>
    <n v="8943.93"/>
    <m/>
    <n v="181"/>
    <n v="19.621267956243198"/>
    <n v="3242.8799999999997"/>
    <n v="62"/>
    <n v="243"/>
    <n v="54.085939153439163"/>
    <n v="28.888682553315547"/>
    <m/>
    <m/>
    <m/>
    <n v="50"/>
    <x v="6"/>
    <x v="6"/>
    <s v="2013-50"/>
    <n v="1"/>
    <m/>
  </r>
  <r>
    <s v="6-10"/>
    <d v="2013-12-09T00:00:00"/>
    <n v="407.37"/>
    <n v="0"/>
    <n v="0"/>
    <n v="270.7"/>
    <n v="32"/>
    <n v="8.4593749999999996"/>
    <n v="136.66999999999999"/>
    <n v="5"/>
    <n v="37"/>
    <n v="27.333999999999996"/>
    <n v="11.01"/>
    <m/>
    <m/>
    <m/>
    <n v="50"/>
    <x v="6"/>
    <x v="0"/>
    <s v="2013-50"/>
    <n v="1"/>
    <m/>
  </r>
  <r>
    <s v="6-10"/>
    <d v="2013-12-10T00:00:00"/>
    <n v="968.97"/>
    <n v="0"/>
    <n v="0"/>
    <n v="419.75"/>
    <n v="28"/>
    <n v="14.991071428571429"/>
    <n v="549.22"/>
    <n v="13"/>
    <n v="41"/>
    <n v="42.247692307692311"/>
    <n v="23.633414634146341"/>
    <m/>
    <m/>
    <m/>
    <n v="50"/>
    <x v="6"/>
    <x v="1"/>
    <s v="2013-50"/>
    <n v="1"/>
    <m/>
  </r>
  <r>
    <s v="6-10"/>
    <d v="2013-12-11T00:00:00"/>
    <n v="512.94000000000005"/>
    <n v="0"/>
    <n v="0"/>
    <n v="340.16"/>
    <n v="25"/>
    <n v="13.606400000000001"/>
    <n v="172.98"/>
    <n v="10"/>
    <n v="35"/>
    <n v="17.297999999999998"/>
    <n v="14.661142857142856"/>
    <m/>
    <m/>
    <m/>
    <n v="50"/>
    <x v="6"/>
    <x v="2"/>
    <s v="2013-50"/>
    <n v="1"/>
    <m/>
  </r>
  <r>
    <s v="6-10"/>
    <d v="2013-12-12T00:00:00"/>
    <n v="1774.15"/>
    <n v="0"/>
    <n v="0"/>
    <n v="579.5"/>
    <n v="32"/>
    <n v="18.109375"/>
    <n v="1194.6500000000001"/>
    <n v="15"/>
    <n v="47"/>
    <n v="79.643333333333345"/>
    <n v="37.747872340425531"/>
    <m/>
    <m/>
    <m/>
    <n v="50"/>
    <x v="6"/>
    <x v="3"/>
    <s v="2013-50"/>
    <n v="1"/>
    <m/>
  </r>
  <r>
    <s v="6-10"/>
    <d v="2013-12-13T00:00:00"/>
    <n v="1520.7"/>
    <n v="0"/>
    <n v="0"/>
    <n v="896.4"/>
    <n v="36"/>
    <n v="24.9"/>
    <n v="624.29999999999995"/>
    <n v="11"/>
    <n v="47"/>
    <n v="56.75454545454545"/>
    <n v="32.355319148936168"/>
    <m/>
    <m/>
    <m/>
    <n v="50"/>
    <x v="6"/>
    <x v="4"/>
    <s v="2013-50"/>
    <n v="1"/>
    <m/>
  </r>
  <r>
    <s v="6-10"/>
    <d v="2013-12-14T00:00:00"/>
    <n v="1314.83"/>
    <n v="0"/>
    <n v="0"/>
    <n v="400.9"/>
    <n v="16"/>
    <n v="25.056249999999999"/>
    <n v="913.93"/>
    <n v="13"/>
    <n v="29"/>
    <n v="70.302307692307693"/>
    <n v="45.338965517241377"/>
    <m/>
    <m/>
    <m/>
    <n v="50"/>
    <x v="6"/>
    <x v="5"/>
    <s v="2013-50"/>
    <n v="1"/>
    <m/>
  </r>
  <r>
    <m/>
    <d v="2013-12-15T00:00:00"/>
    <n v="6498.96"/>
    <n v="1943.56"/>
    <n v="8442.52"/>
    <m/>
    <n v="169"/>
    <n v="17.520411904761904"/>
    <n v="3591.7499999999995"/>
    <n v="67"/>
    <n v="236"/>
    <n v="48.929979797979797"/>
    <n v="27.457785749648711"/>
    <m/>
    <m/>
    <m/>
    <n v="51"/>
    <x v="6"/>
    <x v="6"/>
    <s v="2013-51"/>
    <n v="1"/>
    <m/>
  </r>
  <r>
    <s v="6-11"/>
    <d v="2013-12-16T00:00:00"/>
    <n v="1288.45"/>
    <n v="0"/>
    <n v="0"/>
    <n v="435.95"/>
    <n v="32"/>
    <n v="13.6234375"/>
    <n v="852.5"/>
    <n v="13"/>
    <n v="45"/>
    <n v="65.57692307692308"/>
    <n v="28.632222222222222"/>
    <m/>
    <m/>
    <m/>
    <n v="51"/>
    <x v="6"/>
    <x v="0"/>
    <s v="2013-51"/>
    <n v="1"/>
    <m/>
  </r>
  <r>
    <s v="6-11"/>
    <d v="2013-12-17T00:00:00"/>
    <n v="1328.35"/>
    <n v="0"/>
    <n v="0"/>
    <n v="602.95000000000005"/>
    <n v="32"/>
    <n v="18.842187500000001"/>
    <n v="725.4"/>
    <n v="13"/>
    <n v="45"/>
    <n v="55.8"/>
    <n v="29.518888888888888"/>
    <m/>
    <m/>
    <m/>
    <n v="51"/>
    <x v="6"/>
    <x v="1"/>
    <s v="2013-51"/>
    <n v="1"/>
    <m/>
  </r>
  <r>
    <s v="6-11"/>
    <d v="2013-12-18T00:00:00"/>
    <n v="1632.62"/>
    <n v="0"/>
    <n v="0"/>
    <n v="1052.95"/>
    <n v="25"/>
    <n v="42.118000000000002"/>
    <n v="579.66999999999996"/>
    <n v="7"/>
    <n v="32"/>
    <n v="82.809999999999988"/>
    <n v="51.019374999999997"/>
    <m/>
    <m/>
    <m/>
    <n v="51"/>
    <x v="6"/>
    <x v="2"/>
    <s v="2013-51"/>
    <n v="1"/>
    <m/>
  </r>
  <r>
    <s v="6-11"/>
    <d v="2013-12-19T00:00:00"/>
    <n v="1918.19"/>
    <n v="0"/>
    <n v="0"/>
    <n v="1002.75"/>
    <n v="40"/>
    <n v="25.068750000000001"/>
    <n v="915.44"/>
    <n v="13"/>
    <n v="53"/>
    <n v="70.418461538461543"/>
    <n v="36.192264150943394"/>
    <m/>
    <m/>
    <m/>
    <n v="51"/>
    <x v="6"/>
    <x v="3"/>
    <s v="2013-51"/>
    <n v="1"/>
    <m/>
  </r>
  <r>
    <s v="6-11"/>
    <d v="2013-12-20T00:00:00"/>
    <n v="3836.82"/>
    <n v="0"/>
    <n v="0"/>
    <n v="1249.45"/>
    <n v="30"/>
    <n v="41.648333333333333"/>
    <n v="2585.37"/>
    <n v="24"/>
    <n v="54"/>
    <n v="107.72375"/>
    <n v="71.015185185185175"/>
    <m/>
    <m/>
    <m/>
    <n v="51"/>
    <x v="6"/>
    <x v="4"/>
    <s v="2013-51"/>
    <n v="1"/>
    <m/>
  </r>
  <r>
    <s v="6-11"/>
    <d v="2013-12-21T00:00:00"/>
    <n v="2450.65"/>
    <n v="0"/>
    <n v="0"/>
    <n v="347.3"/>
    <n v="23"/>
    <n v="15.1"/>
    <n v="2188.35"/>
    <n v="17"/>
    <n v="40"/>
    <n v="128.72647058823529"/>
    <n v="63.391249999999999"/>
    <m/>
    <m/>
    <m/>
    <n v="51"/>
    <x v="6"/>
    <x v="5"/>
    <s v="2013-51"/>
    <n v="1"/>
    <m/>
  </r>
  <r>
    <m/>
    <d v="2013-12-22T00:00:00"/>
    <n v="12455.08"/>
    <n v="2546.0100000000002"/>
    <n v="15001.09"/>
    <m/>
    <n v="182"/>
    <n v="26.066784722222224"/>
    <n v="7846.73"/>
    <n v="87"/>
    <n v="269"/>
    <n v="85.175934200603308"/>
    <n v="46.628197574539946"/>
    <m/>
    <m/>
    <m/>
    <n v="52"/>
    <x v="6"/>
    <x v="6"/>
    <s v="2013-52"/>
    <n v="1"/>
    <m/>
  </r>
  <r>
    <s v="6-12"/>
    <d v="2013-12-23T00:00:00"/>
    <n v="7502.05"/>
    <n v="0"/>
    <n v="0"/>
    <n v="3470.39"/>
    <n v="67"/>
    <n v="51.79686567164179"/>
    <n v="4031.66"/>
    <n v="52"/>
    <n v="119"/>
    <n v="77.531923076923078"/>
    <n v="63.042436974789908"/>
    <m/>
    <m/>
    <m/>
    <n v="52"/>
    <x v="6"/>
    <x v="0"/>
    <s v="2013-52"/>
    <n v="1"/>
    <m/>
  </r>
  <r>
    <s v="6-12"/>
    <d v="2013-12-24T00:00:00"/>
    <n v="5230.3999999999996"/>
    <n v="0"/>
    <n v="0"/>
    <n v="2445.8000000000002"/>
    <n v="68"/>
    <n v="35.96764705882353"/>
    <n v="2764.6"/>
    <n v="37"/>
    <n v="105"/>
    <n v="74.718918918918916"/>
    <n v="49.622857142857143"/>
    <m/>
    <m/>
    <m/>
    <n v="52"/>
    <x v="6"/>
    <x v="1"/>
    <s v="2013-52"/>
    <n v="1"/>
    <m/>
  </r>
  <r>
    <s v="6-12"/>
    <d v="2013-12-25T00:00:00"/>
    <n v="0"/>
    <n v="0"/>
    <n v="0"/>
    <n v="0"/>
    <n v="0"/>
    <n v="0"/>
    <n v="0"/>
    <n v="0"/>
    <n v="0"/>
    <n v="0"/>
    <n v="0"/>
    <s v="CHRISTMAS DAY"/>
    <m/>
    <m/>
    <n v="52"/>
    <x v="6"/>
    <x v="2"/>
    <s v="2013-52"/>
    <n v="1"/>
    <m/>
  </r>
  <r>
    <s v="6-12"/>
    <d v="2013-12-26T00:00:00"/>
    <n v="0"/>
    <n v="0"/>
    <n v="0"/>
    <n v="0"/>
    <n v="0"/>
    <n v="0"/>
    <n v="0"/>
    <n v="0"/>
    <n v="0"/>
    <n v="0"/>
    <n v="0"/>
    <s v="BOXING DAY"/>
    <m/>
    <m/>
    <n v="52"/>
    <x v="6"/>
    <x v="3"/>
    <s v="2013-52"/>
    <n v="0"/>
    <m/>
  </r>
  <r>
    <s v="6-12"/>
    <d v="2013-12-27T00:00:00"/>
    <n v="0"/>
    <n v="0"/>
    <n v="0"/>
    <n v="0"/>
    <n v="0"/>
    <n v="0"/>
    <n v="0"/>
    <n v="0"/>
    <n v="0"/>
    <n v="0"/>
    <n v="0"/>
    <s v="CLOSED"/>
    <m/>
    <m/>
    <n v="52"/>
    <x v="6"/>
    <x v="4"/>
    <s v="2013-52"/>
    <n v="0"/>
    <m/>
  </r>
  <r>
    <s v="6-12"/>
    <d v="2013-12-28T00:00:00"/>
    <n v="0"/>
    <n v="0"/>
    <n v="0"/>
    <n v="0"/>
    <n v="0"/>
    <n v="0"/>
    <n v="0"/>
    <n v="0"/>
    <n v="0"/>
    <n v="0"/>
    <n v="0"/>
    <s v="CLOSED"/>
    <m/>
    <m/>
    <n v="52"/>
    <x v="6"/>
    <x v="5"/>
    <s v="2013-52"/>
    <n v="0"/>
    <m/>
  </r>
  <r>
    <m/>
    <d v="2013-12-29T00:00:00"/>
    <n v="12732.45"/>
    <n v="2037.93"/>
    <n v="14770.380000000001"/>
    <m/>
    <n v="135"/>
    <n v="14.627418788410887"/>
    <n v="6796.26"/>
    <n v="89"/>
    <n v="224"/>
    <n v="25.375140332640331"/>
    <n v="18.777549019607843"/>
    <m/>
    <m/>
    <m/>
    <n v="53"/>
    <x v="6"/>
    <x v="6"/>
    <s v="2013-53"/>
    <n v="0"/>
    <m/>
  </r>
  <r>
    <s v="6-13"/>
    <d v="2013-12-30T00:00:00"/>
    <n v="0"/>
    <n v="0"/>
    <n v="0"/>
    <n v="0"/>
    <n v="0"/>
    <n v="0"/>
    <n v="0"/>
    <n v="0"/>
    <n v="0"/>
    <n v="0"/>
    <n v="0"/>
    <s v="CLOSED"/>
    <m/>
    <m/>
    <n v="53"/>
    <x v="6"/>
    <x v="0"/>
    <s v="2013-53"/>
    <n v="0"/>
    <m/>
  </r>
  <r>
    <s v="6-13"/>
    <d v="2013-12-31T00:00:00"/>
    <n v="0"/>
    <n v="0"/>
    <n v="0"/>
    <n v="0"/>
    <n v="0"/>
    <n v="0"/>
    <n v="0"/>
    <n v="0"/>
    <n v="0"/>
    <n v="0"/>
    <n v="0"/>
    <s v="CLOSED"/>
    <m/>
    <m/>
    <n v="53"/>
    <x v="6"/>
    <x v="1"/>
    <s v="2013-53"/>
    <n v="0"/>
    <m/>
  </r>
  <r>
    <s v="6-13"/>
    <d v="2014-01-01T00:00:00"/>
    <n v="0"/>
    <n v="0"/>
    <n v="0"/>
    <n v="0"/>
    <n v="0"/>
    <n v="0"/>
    <n v="0"/>
    <n v="0"/>
    <n v="0"/>
    <n v="0"/>
    <n v="0"/>
    <s v="NEW YEARS DAY"/>
    <m/>
    <m/>
    <n v="1"/>
    <x v="7"/>
    <x v="2"/>
    <s v="2014-1"/>
    <n v="0"/>
    <m/>
  </r>
  <r>
    <s v="6-13"/>
    <d v="2014-01-02T00:00:00"/>
    <n v="1621.3"/>
    <n v="0"/>
    <n v="0"/>
    <n v="525.79999999999995"/>
    <n v="29"/>
    <n v="18.131034482758619"/>
    <n v="1095.5"/>
    <n v="9"/>
    <n v="38"/>
    <n v="121.72222222222223"/>
    <n v="42.665789473684207"/>
    <m/>
    <m/>
    <m/>
    <n v="1"/>
    <x v="7"/>
    <x v="3"/>
    <s v="2014-1"/>
    <n v="0"/>
    <m/>
  </r>
  <r>
    <s v="6-13"/>
    <d v="2014-01-03T00:00:00"/>
    <n v="1089.96"/>
    <n v="0"/>
    <n v="0"/>
    <n v="584.4"/>
    <n v="28"/>
    <n v="20.87142857142857"/>
    <n v="505.56"/>
    <n v="14"/>
    <n v="42"/>
    <n v="36.111428571428569"/>
    <n v="25.951428571428572"/>
    <m/>
    <m/>
    <m/>
    <n v="1"/>
    <x v="7"/>
    <x v="4"/>
    <s v="2014-1"/>
    <n v="0"/>
    <m/>
  </r>
  <r>
    <s v="6-13"/>
    <d v="2014-01-04T00:00:00"/>
    <n v="520.45000000000005"/>
    <n v="0"/>
    <n v="0"/>
    <n v="520.45000000000005"/>
    <n v="24"/>
    <n v="21.685416666666669"/>
    <n v="0"/>
    <n v="0"/>
    <n v="24"/>
    <n v="0"/>
    <n v="21.685416666666669"/>
    <m/>
    <m/>
    <m/>
    <n v="1"/>
    <x v="7"/>
    <x v="5"/>
    <s v="2014-1"/>
    <n v="0"/>
    <m/>
  </r>
  <r>
    <m/>
    <d v="2014-01-05T00:00:00"/>
    <n v="3231.71"/>
    <n v="476.36"/>
    <n v="3708.07"/>
    <m/>
    <n v="81"/>
    <n v="10.11464662014231"/>
    <n v="1601.06"/>
    <n v="23"/>
    <n v="104"/>
    <n v="26.305608465608469"/>
    <n v="15.050439118629908"/>
    <m/>
    <m/>
    <m/>
    <n v="2"/>
    <x v="7"/>
    <x v="6"/>
    <s v="2014-2"/>
    <n v="0"/>
    <m/>
  </r>
  <r>
    <s v="6-14"/>
    <d v="2014-01-06T00:00:00"/>
    <n v="401.3"/>
    <n v="0"/>
    <n v="0"/>
    <n v="401.3"/>
    <n v="28"/>
    <n v="14.332142857142857"/>
    <n v="0"/>
    <n v="0"/>
    <n v="28"/>
    <n v="0"/>
    <n v="14.332142857142857"/>
    <m/>
    <m/>
    <m/>
    <n v="2"/>
    <x v="7"/>
    <x v="0"/>
    <s v="2014-2"/>
    <n v="0"/>
    <m/>
  </r>
  <r>
    <s v="6-14"/>
    <d v="2014-01-07T00:00:00"/>
    <n v="881.46"/>
    <n v="0"/>
    <n v="0"/>
    <n v="488.5"/>
    <n v="36"/>
    <n v="13.569444444444445"/>
    <n v="392.96"/>
    <n v="14"/>
    <n v="50"/>
    <n v="28.068571428571428"/>
    <n v="17.629200000000001"/>
    <m/>
    <m/>
    <m/>
    <n v="2"/>
    <x v="7"/>
    <x v="1"/>
    <s v="2014-2"/>
    <n v="0"/>
    <m/>
  </r>
  <r>
    <s v="6-14"/>
    <d v="2014-01-08T00:00:00"/>
    <n v="908.37"/>
    <n v="0"/>
    <n v="0"/>
    <n v="682.4"/>
    <n v="47"/>
    <n v="14.519148936170213"/>
    <n v="225.95"/>
    <n v="7"/>
    <n v="54"/>
    <n v="32.278571428571425"/>
    <n v="16.821296296296296"/>
    <m/>
    <m/>
    <m/>
    <n v="2"/>
    <x v="7"/>
    <x v="2"/>
    <s v="2014-2"/>
    <n v="0"/>
    <m/>
  </r>
  <r>
    <s v="6-14"/>
    <d v="2014-01-09T00:00:00"/>
    <n v="1741.54"/>
    <n v="0"/>
    <n v="0"/>
    <n v="921.5"/>
    <n v="36"/>
    <n v="25.597222222222221"/>
    <n v="820.04"/>
    <n v="21"/>
    <n v="57"/>
    <n v="39.049523809523805"/>
    <n v="30.553333333333331"/>
    <m/>
    <m/>
    <m/>
    <n v="2"/>
    <x v="7"/>
    <x v="3"/>
    <s v="2014-2"/>
    <n v="0"/>
    <m/>
  </r>
  <r>
    <s v="6-14"/>
    <d v="2014-01-10T00:00:00"/>
    <n v="1985.57"/>
    <n v="0"/>
    <n v="0"/>
    <n v="770.35"/>
    <n v="34"/>
    <n v="22.65735294117647"/>
    <n v="1215.22"/>
    <n v="18"/>
    <n v="52"/>
    <n v="67.512222222222221"/>
    <n v="38.184038461538464"/>
    <m/>
    <m/>
    <m/>
    <n v="2"/>
    <x v="7"/>
    <x v="4"/>
    <s v="2014-2"/>
    <n v="0"/>
    <m/>
  </r>
  <r>
    <s v="6-14"/>
    <d v="2014-01-11T00:00:00"/>
    <n v="925.33"/>
    <n v="0"/>
    <n v="0"/>
    <n v="381.8"/>
    <n v="11"/>
    <n v="34.709090909090911"/>
    <n v="543.53"/>
    <n v="11"/>
    <n v="22"/>
    <n v="49.411818181818177"/>
    <n v="42.06045454545454"/>
    <m/>
    <m/>
    <m/>
    <n v="2"/>
    <x v="7"/>
    <x v="5"/>
    <s v="2014-2"/>
    <n v="0"/>
    <m/>
  </r>
  <r>
    <m/>
    <d v="2014-01-12T00:00:00"/>
    <n v="6843.57"/>
    <n v="1314.44"/>
    <n v="8158.01"/>
    <n v="3645.85"/>
    <n v="192"/>
    <n v="20.897400385041184"/>
    <n v="3197.7"/>
    <n v="71"/>
    <n v="263"/>
    <n v="36.053451178451176"/>
    <n v="26.596744248960917"/>
    <m/>
    <m/>
    <m/>
    <n v="3"/>
    <x v="7"/>
    <x v="6"/>
    <s v="2014-3"/>
    <n v="0"/>
    <m/>
  </r>
  <r>
    <s v="6-15"/>
    <d v="2014-01-13T00:00:00"/>
    <n v="844"/>
    <n v="0"/>
    <n v="0"/>
    <n v="444.5"/>
    <n v="25"/>
    <n v="17.78"/>
    <n v="399.5"/>
    <n v="12"/>
    <n v="37"/>
    <n v="33.291666666666664"/>
    <n v="22.810810810810811"/>
    <m/>
    <m/>
    <m/>
    <n v="3"/>
    <x v="7"/>
    <x v="0"/>
    <s v="2014-3"/>
    <n v="0"/>
    <m/>
  </r>
  <r>
    <s v="6-15"/>
    <d v="2014-01-14T00:00:00"/>
    <n v="286.64999999999998"/>
    <n v="0"/>
    <n v="0"/>
    <n v="185.1"/>
    <n v="12"/>
    <n v="15.424999999999999"/>
    <n v="101.55"/>
    <n v="6"/>
    <n v="18"/>
    <n v="16.925000000000001"/>
    <n v="15.924999999999999"/>
    <m/>
    <m/>
    <m/>
    <n v="3"/>
    <x v="7"/>
    <x v="1"/>
    <s v="2014-3"/>
    <n v="0"/>
    <m/>
  </r>
  <r>
    <s v="6-15"/>
    <d v="2014-01-15T00:00:00"/>
    <n v="1096.26"/>
    <n v="0"/>
    <n v="0"/>
    <n v="793.45"/>
    <n v="34"/>
    <n v="23.336764705882356"/>
    <n v="302.81"/>
    <n v="9"/>
    <n v="43"/>
    <n v="33.645555555555553"/>
    <n v="25.494418604651162"/>
    <m/>
    <m/>
    <m/>
    <n v="3"/>
    <x v="7"/>
    <x v="2"/>
    <s v="2014-3"/>
    <n v="0"/>
    <m/>
  </r>
  <r>
    <s v="6-15"/>
    <d v="2014-01-16T00:00:00"/>
    <n v="2028.22"/>
    <n v="0"/>
    <n v="0"/>
    <n v="910.65"/>
    <n v="39"/>
    <n v="23.349999999999998"/>
    <n v="1117.57"/>
    <n v="12"/>
    <n v="51"/>
    <n v="93.130833333333328"/>
    <n v="39.769019607843134"/>
    <m/>
    <m/>
    <m/>
    <n v="3"/>
    <x v="7"/>
    <x v="3"/>
    <s v="2014-3"/>
    <n v="0"/>
    <m/>
  </r>
  <r>
    <s v="6-15"/>
    <d v="2014-01-17T00:00:00"/>
    <n v="1213.56"/>
    <n v="0"/>
    <n v="0"/>
    <n v="854.75"/>
    <n v="29"/>
    <n v="29.474137931034484"/>
    <n v="358.81"/>
    <n v="10"/>
    <n v="39"/>
    <n v="35.881"/>
    <n v="31.116923076923076"/>
    <m/>
    <m/>
    <m/>
    <n v="3"/>
    <x v="7"/>
    <x v="4"/>
    <s v="2014-3"/>
    <n v="0"/>
    <m/>
  </r>
  <r>
    <s v="6-15"/>
    <d v="2014-01-18T00:00:00"/>
    <n v="714.94"/>
    <n v="0"/>
    <n v="0"/>
    <n v="380"/>
    <n v="18"/>
    <n v="21.111111111111111"/>
    <n v="334.94"/>
    <n v="9"/>
    <n v="27"/>
    <n v="37.215555555555554"/>
    <n v="26.479259259259262"/>
    <m/>
    <m/>
    <m/>
    <n v="3"/>
    <x v="7"/>
    <x v="5"/>
    <s v="2014-3"/>
    <n v="0"/>
    <m/>
  </r>
  <r>
    <m/>
    <d v="2014-01-19T00:00:00"/>
    <n v="6183.630000000001"/>
    <n v="1334.34"/>
    <n v="7517.9700000000012"/>
    <n v="3568.4500000000003"/>
    <n v="157"/>
    <n v="21.74616895800466"/>
    <n v="2615.1799999999998"/>
    <n v="58"/>
    <n v="215"/>
    <n v="41.681601851851845"/>
    <n v="26.932571893247911"/>
    <m/>
    <m/>
    <m/>
    <n v="4"/>
    <x v="7"/>
    <x v="6"/>
    <s v="2014-4"/>
    <n v="0"/>
    <m/>
  </r>
  <r>
    <s v="6-16"/>
    <d v="2014-01-20T00:00:00"/>
    <n v="704.17"/>
    <n v="0"/>
    <n v="0"/>
    <n v="457.55"/>
    <n v="23"/>
    <n v="19.893478260869564"/>
    <n v="246.62"/>
    <n v="10"/>
    <n v="33"/>
    <n v="24.661999999999999"/>
    <n v="21.33848484848485"/>
    <m/>
    <m/>
    <m/>
    <n v="4"/>
    <x v="7"/>
    <x v="0"/>
    <s v="2014-4"/>
    <n v="0"/>
    <m/>
  </r>
  <r>
    <s v="6-16"/>
    <d v="2014-01-21T00:00:00"/>
    <n v="516.4"/>
    <n v="0"/>
    <n v="0"/>
    <n v="285.95"/>
    <n v="23"/>
    <n v="12.432608695652174"/>
    <n v="230.45"/>
    <n v="7"/>
    <n v="30"/>
    <n v="32.921428571428571"/>
    <n v="17.213333333333331"/>
    <m/>
    <m/>
    <m/>
    <n v="4"/>
    <x v="7"/>
    <x v="1"/>
    <s v="2014-4"/>
    <n v="0"/>
    <m/>
  </r>
  <r>
    <s v="6-16"/>
    <d v="2014-01-22T00:00:00"/>
    <n v="865.97"/>
    <n v="0"/>
    <n v="0"/>
    <n v="318.60000000000002"/>
    <n v="22"/>
    <n v="14.481818181818182"/>
    <n v="547.37"/>
    <n v="14"/>
    <n v="36"/>
    <n v="39.097857142857144"/>
    <n v="24.054722222222225"/>
    <m/>
    <m/>
    <m/>
    <n v="4"/>
    <x v="7"/>
    <x v="2"/>
    <s v="2014-4"/>
    <n v="0"/>
    <m/>
  </r>
  <r>
    <s v="6-16"/>
    <d v="2014-01-23T00:00:00"/>
    <n v="1322.4"/>
    <n v="0"/>
    <n v="0"/>
    <n v="391.55"/>
    <n v="29"/>
    <n v="13.501724137931035"/>
    <n v="930.85"/>
    <n v="11"/>
    <n v="40"/>
    <n v="84.622727272727275"/>
    <n v="33.06"/>
    <m/>
    <m/>
    <m/>
    <n v="4"/>
    <x v="7"/>
    <x v="3"/>
    <s v="2014-4"/>
    <n v="0"/>
    <m/>
  </r>
  <r>
    <s v="6-16"/>
    <d v="2014-01-24T00:00:00"/>
    <n v="2493.79"/>
    <n v="0"/>
    <n v="0"/>
    <n v="1462.1"/>
    <n v="42"/>
    <n v="34.811904761904756"/>
    <n v="1031.69"/>
    <n v="15"/>
    <n v="57"/>
    <n v="68.779333333333341"/>
    <n v="43.750701754385965"/>
    <m/>
    <m/>
    <m/>
    <n v="4"/>
    <x v="7"/>
    <x v="4"/>
    <s v="2014-4"/>
    <n v="0"/>
    <m/>
  </r>
  <r>
    <s v="6-16"/>
    <d v="2014-01-25T00:00:00"/>
    <n v="919.59"/>
    <n v="0"/>
    <n v="0"/>
    <n v="298.8"/>
    <n v="22"/>
    <n v="13.581818181818182"/>
    <n v="620.79"/>
    <n v="16"/>
    <n v="38"/>
    <n v="38.799374999999998"/>
    <n v="24.19973684210526"/>
    <m/>
    <m/>
    <m/>
    <n v="4"/>
    <x v="7"/>
    <x v="5"/>
    <s v="2014-4"/>
    <n v="0"/>
    <m/>
  </r>
  <r>
    <m/>
    <d v="2014-01-26T00:00:00"/>
    <n v="6822.32"/>
    <n v="1665.76"/>
    <n v="8488.08"/>
    <m/>
    <n v="161"/>
    <n v="18.11722536999898"/>
    <n v="3607.77"/>
    <n v="73"/>
    <n v="234"/>
    <n v="48.147120220057722"/>
    <n v="27.269496500088607"/>
    <m/>
    <m/>
    <m/>
    <n v="5"/>
    <x v="7"/>
    <x v="6"/>
    <s v="2014-5"/>
    <n v="0"/>
    <m/>
  </r>
  <r>
    <s v="6-17"/>
    <d v="2014-01-27T00:00:00"/>
    <n v="0"/>
    <n v="0"/>
    <n v="0"/>
    <n v="0"/>
    <n v="0"/>
    <n v="0"/>
    <n v="0"/>
    <n v="0"/>
    <n v="0"/>
    <n v="0"/>
    <n v="0"/>
    <s v="AUSTRALIA DAY"/>
    <m/>
    <m/>
    <n v="5"/>
    <x v="7"/>
    <x v="0"/>
    <s v="2014-5"/>
    <n v="0"/>
    <m/>
  </r>
  <r>
    <s v="6-17"/>
    <d v="2014-01-28T00:00:00"/>
    <n v="809.82"/>
    <n v="0"/>
    <n v="0"/>
    <n v="572.79999999999995"/>
    <n v="33"/>
    <n v="17.357575757575756"/>
    <n v="237.02"/>
    <n v="10"/>
    <n v="43"/>
    <n v="23.702000000000002"/>
    <n v="18.833023255813952"/>
    <m/>
    <m/>
    <m/>
    <n v="5"/>
    <x v="7"/>
    <x v="1"/>
    <s v="2014-5"/>
    <n v="0"/>
    <m/>
  </r>
  <r>
    <s v="6-17"/>
    <d v="2014-01-29T00:00:00"/>
    <n v="924.34"/>
    <n v="0"/>
    <n v="0"/>
    <n v="626"/>
    <n v="29"/>
    <n v="21.586206896551722"/>
    <n v="298.33999999999997"/>
    <n v="8"/>
    <n v="37"/>
    <n v="37.292499999999997"/>
    <n v="24.982162162162162"/>
    <m/>
    <m/>
    <m/>
    <n v="5"/>
    <x v="7"/>
    <x v="2"/>
    <s v="2014-5"/>
    <n v="0"/>
    <m/>
  </r>
  <r>
    <s v="6-17"/>
    <d v="2014-01-30T00:00:00"/>
    <n v="2052.0700000000002"/>
    <n v="0"/>
    <n v="0"/>
    <n v="941.95"/>
    <n v="46"/>
    <n v="20.47717391304348"/>
    <n v="1110.1199999999999"/>
    <n v="13"/>
    <n v="59"/>
    <n v="85.393846153846141"/>
    <n v="34.780847457627111"/>
    <m/>
    <m/>
    <m/>
    <n v="5"/>
    <x v="7"/>
    <x v="3"/>
    <s v="2014-5"/>
    <n v="0"/>
    <m/>
  </r>
  <r>
    <s v="6-17"/>
    <d v="2014-01-31T00:00:00"/>
    <n v="1520.14"/>
    <n v="0"/>
    <n v="0"/>
    <n v="969.5"/>
    <n v="34"/>
    <n v="28.514705882352942"/>
    <n v="555.64"/>
    <n v="15"/>
    <n v="49"/>
    <n v="37.042666666666669"/>
    <n v="31.125306122448976"/>
    <m/>
    <m/>
    <m/>
    <n v="5"/>
    <x v="7"/>
    <x v="4"/>
    <s v="2014-5"/>
    <n v="0"/>
    <m/>
  </r>
  <r>
    <s v="6-17"/>
    <d v="2014-02-01T00:00:00"/>
    <n v="478.75"/>
    <n v="0"/>
    <n v="0"/>
    <n v="341.95"/>
    <n v="20"/>
    <n v="17.0975"/>
    <n v="136.80000000000001"/>
    <n v="4"/>
    <n v="24"/>
    <n v="34.200000000000003"/>
    <n v="19.947916666666668"/>
    <m/>
    <m/>
    <m/>
    <n v="5"/>
    <x v="7"/>
    <x v="5"/>
    <s v="2014-5"/>
    <n v="0"/>
    <m/>
  </r>
  <r>
    <m/>
    <d v="2014-02-02T00:00:00"/>
    <n v="5785.1200000000008"/>
    <n v="1114.0899999999999"/>
    <n v="6899.2100000000009"/>
    <m/>
    <n v="162"/>
    <n v="17.50552707492065"/>
    <n v="2337.92"/>
    <n v="50"/>
    <n v="212"/>
    <n v="36.27183547008547"/>
    <n v="21.611542610786476"/>
    <m/>
    <m/>
    <m/>
    <n v="6"/>
    <x v="7"/>
    <x v="6"/>
    <s v="2014-6"/>
    <n v="0"/>
    <m/>
  </r>
  <r>
    <s v="6-18"/>
    <d v="2014-02-03T00:00:00"/>
    <n v="1041.52"/>
    <n v="0"/>
    <n v="0"/>
    <n v="622.65"/>
    <n v="32"/>
    <n v="19.457812499999999"/>
    <n v="418.87"/>
    <n v="13"/>
    <n v="45"/>
    <n v="32.220769230769228"/>
    <n v="23.14488888888889"/>
    <m/>
    <m/>
    <m/>
    <n v="6"/>
    <x v="7"/>
    <x v="0"/>
    <s v="2014-6"/>
    <n v="0"/>
    <m/>
  </r>
  <r>
    <s v="6-18"/>
    <d v="2014-02-04T00:00:00"/>
    <n v="889.65"/>
    <n v="0"/>
    <n v="0"/>
    <n v="463.65"/>
    <n v="27"/>
    <n v="17.172222222222221"/>
    <n v="426"/>
    <n v="13"/>
    <n v="40"/>
    <n v="32.769230769230766"/>
    <n v="22.241250000000001"/>
    <m/>
    <m/>
    <m/>
    <n v="6"/>
    <x v="7"/>
    <x v="1"/>
    <s v="2014-6"/>
    <n v="0"/>
    <m/>
  </r>
  <r>
    <s v="6-18"/>
    <d v="2014-02-05T00:00:00"/>
    <n v="1180.8900000000001"/>
    <n v="0"/>
    <n v="0"/>
    <n v="777.6"/>
    <n v="37"/>
    <n v="21.016216216216218"/>
    <n v="403.29"/>
    <n v="8"/>
    <n v="45"/>
    <n v="50.411250000000003"/>
    <n v="26.242000000000001"/>
    <m/>
    <m/>
    <m/>
    <n v="6"/>
    <x v="7"/>
    <x v="2"/>
    <s v="2014-6"/>
    <n v="0"/>
    <m/>
  </r>
  <r>
    <s v="6-18"/>
    <d v="2014-02-06T00:00:00"/>
    <n v="1778.57"/>
    <n v="0"/>
    <n v="0"/>
    <n v="782.7"/>
    <n v="35"/>
    <n v="22.362857142857145"/>
    <n v="995.87"/>
    <n v="17"/>
    <n v="52"/>
    <n v="58.580588235294115"/>
    <n v="34.203269230769237"/>
    <m/>
    <m/>
    <m/>
    <n v="6"/>
    <x v="7"/>
    <x v="3"/>
    <s v="2014-6"/>
    <n v="0"/>
    <m/>
  </r>
  <r>
    <s v="6-18"/>
    <d v="2014-02-07T00:00:00"/>
    <n v="1368.77"/>
    <n v="0"/>
    <n v="0"/>
    <n v="561.45000000000005"/>
    <n v="30"/>
    <n v="18.715"/>
    <n v="807.32"/>
    <n v="16"/>
    <n v="46"/>
    <n v="50.457500000000003"/>
    <n v="29.755869565217392"/>
    <m/>
    <m/>
    <m/>
    <n v="6"/>
    <x v="7"/>
    <x v="4"/>
    <s v="2014-6"/>
    <n v="0"/>
    <m/>
  </r>
  <r>
    <s v="6-18"/>
    <d v="2014-02-08T00:00:00"/>
    <n v="558.62"/>
    <n v="0"/>
    <n v="0"/>
    <n v="256.25"/>
    <n v="15"/>
    <n v="17.083333333333332"/>
    <n v="302.37"/>
    <n v="7"/>
    <n v="22"/>
    <n v="43.195714285714288"/>
    <n v="25.391818181818181"/>
    <m/>
    <m/>
    <m/>
    <n v="6"/>
    <x v="7"/>
    <x v="5"/>
    <s v="2014-6"/>
    <n v="0"/>
    <m/>
  </r>
  <r>
    <m/>
    <d v="2014-02-09T00:00:00"/>
    <n v="6818.0199999999995"/>
    <n v="1585.91"/>
    <n v="8403.93"/>
    <m/>
    <n v="176"/>
    <n v="19.301240235771484"/>
    <n v="3353.7200000000003"/>
    <n v="74"/>
    <n v="250"/>
    <n v="44.605842086834734"/>
    <n v="26.829849311115613"/>
    <m/>
    <m/>
    <m/>
    <n v="7"/>
    <x v="7"/>
    <x v="6"/>
    <s v="2014-7"/>
    <n v="0"/>
    <m/>
  </r>
  <r>
    <s v="6-19"/>
    <d v="2014-02-10T00:00:00"/>
    <n v="820.05"/>
    <n v="0"/>
    <n v="0"/>
    <n v="237.77"/>
    <n v="27"/>
    <n v="8.8062962962962974"/>
    <n v="582.28"/>
    <n v="19"/>
    <n v="46"/>
    <n v="30.646315789473682"/>
    <n v="17.827173913043477"/>
    <m/>
    <m/>
    <m/>
    <n v="7"/>
    <x v="7"/>
    <x v="0"/>
    <s v="2014-7"/>
    <n v="0"/>
    <m/>
  </r>
  <r>
    <s v="6-19"/>
    <d v="2014-02-11T00:00:00"/>
    <n v="692.49"/>
    <n v="0"/>
    <n v="0"/>
    <n v="296"/>
    <n v="24"/>
    <n v="12.333333333333334"/>
    <n v="396.49"/>
    <n v="11"/>
    <n v="35"/>
    <n v="36.044545454545457"/>
    <n v="19.785428571428572"/>
    <m/>
    <m/>
    <m/>
    <n v="7"/>
    <x v="7"/>
    <x v="1"/>
    <s v="2014-7"/>
    <n v="0"/>
    <m/>
  </r>
  <r>
    <s v="6-19"/>
    <d v="2014-02-12T00:00:00"/>
    <n v="1125.57"/>
    <n v="0"/>
    <n v="0"/>
    <n v="675.51"/>
    <n v="28"/>
    <n v="24.125357142857144"/>
    <n v="450.06"/>
    <n v="12"/>
    <n v="40"/>
    <n v="37.505000000000003"/>
    <n v="28.139249999999997"/>
    <m/>
    <m/>
    <m/>
    <n v="7"/>
    <x v="7"/>
    <x v="2"/>
    <s v="2014-7"/>
    <n v="0"/>
    <m/>
  </r>
  <r>
    <s v="6-19"/>
    <d v="2014-02-13T00:00:00"/>
    <n v="1608.41"/>
    <n v="0"/>
    <n v="0"/>
    <n v="805.9"/>
    <n v="37"/>
    <n v="21.78108108108108"/>
    <n v="802.51"/>
    <n v="13"/>
    <n v="50"/>
    <n v="61.731538461538463"/>
    <n v="32.168199999999999"/>
    <m/>
    <m/>
    <m/>
    <n v="7"/>
    <x v="7"/>
    <x v="3"/>
    <s v="2014-7"/>
    <n v="0"/>
    <m/>
  </r>
  <r>
    <s v="6-19"/>
    <d v="2014-02-14T00:00:00"/>
    <n v="2022.19"/>
    <n v="0"/>
    <n v="0"/>
    <n v="928.03"/>
    <n v="38"/>
    <n v="24.421842105263156"/>
    <n v="1094.0899999999999"/>
    <n v="18"/>
    <n v="56"/>
    <n v="60.782777777777774"/>
    <n v="36.109285714285711"/>
    <m/>
    <m/>
    <m/>
    <n v="7"/>
    <x v="7"/>
    <x v="4"/>
    <s v="2014-7"/>
    <n v="0"/>
    <m/>
  </r>
  <r>
    <s v="6-19"/>
    <d v="2014-02-15T00:00:00"/>
    <n v="1222.46"/>
    <n v="0"/>
    <n v="0"/>
    <n v="473.4"/>
    <n v="27"/>
    <n v="17.533333333333331"/>
    <n v="749.06"/>
    <n v="13"/>
    <n v="40"/>
    <n v="57.62"/>
    <n v="30.561500000000002"/>
    <m/>
    <m/>
    <m/>
    <n v="7"/>
    <x v="7"/>
    <x v="5"/>
    <s v="2014-7"/>
    <n v="0"/>
    <m/>
  </r>
  <r>
    <m/>
    <d v="2014-02-16T00:00:00"/>
    <n v="7491.1699999999992"/>
    <n v="1995.07"/>
    <n v="9486.24"/>
    <m/>
    <n v="181"/>
    <n v="18.166873882027392"/>
    <n v="4074.4900000000002"/>
    <n v="86"/>
    <n v="267"/>
    <n v="47.388362913889232"/>
    <n v="27.431806366459625"/>
    <m/>
    <m/>
    <m/>
    <n v="8"/>
    <x v="7"/>
    <x v="6"/>
    <s v="2014-8"/>
    <n v="0"/>
    <m/>
  </r>
  <r>
    <s v="6-20"/>
    <d v="2014-02-17T00:00:00"/>
    <n v="769.37"/>
    <n v="0"/>
    <n v="0"/>
    <n v="322.14999999999998"/>
    <n v="21"/>
    <n v="15.34047619047619"/>
    <n v="447.22"/>
    <n v="7"/>
    <n v="28"/>
    <n v="63.888571428571431"/>
    <n v="27.477499999999999"/>
    <m/>
    <m/>
    <m/>
    <n v="8"/>
    <x v="7"/>
    <x v="0"/>
    <s v="2014-8"/>
    <n v="0"/>
    <m/>
  </r>
  <r>
    <s v="6-20"/>
    <d v="2014-02-18T00:00:00"/>
    <n v="733.14"/>
    <n v="0"/>
    <n v="0"/>
    <n v="452"/>
    <n v="26"/>
    <n v="17.384615384615383"/>
    <n v="281.14"/>
    <n v="9"/>
    <n v="35"/>
    <n v="31.237777777777776"/>
    <n v="20.946857142857141"/>
    <m/>
    <m/>
    <m/>
    <n v="8"/>
    <x v="7"/>
    <x v="1"/>
    <s v="2014-8"/>
    <n v="0"/>
    <m/>
  </r>
  <r>
    <s v="6-20"/>
    <d v="2014-02-19T00:00:00"/>
    <n v="645.95000000000005"/>
    <n v="0"/>
    <n v="0"/>
    <n v="481.4"/>
    <n v="26"/>
    <n v="18.515384615384615"/>
    <n v="164.55"/>
    <n v="11"/>
    <n v="37"/>
    <n v="14.959090909090911"/>
    <n v="17.45810810810811"/>
    <m/>
    <m/>
    <m/>
    <n v="8"/>
    <x v="7"/>
    <x v="2"/>
    <s v="2014-8"/>
    <n v="0"/>
    <m/>
  </r>
  <r>
    <s v="6-20"/>
    <d v="2014-02-20T00:00:00"/>
    <n v="178.93"/>
    <n v="0"/>
    <n v="0"/>
    <n v="0"/>
    <n v="0"/>
    <n v="0"/>
    <n v="178.93"/>
    <n v="0"/>
    <n v="0"/>
    <n v="0"/>
    <n v="0"/>
    <s v="lost envelope"/>
    <m/>
    <m/>
    <n v="8"/>
    <x v="7"/>
    <x v="3"/>
    <s v="2014-8"/>
    <n v="0"/>
    <m/>
  </r>
  <r>
    <s v="6-20"/>
    <d v="2014-02-21T00:00:00"/>
    <n v="1248.23"/>
    <n v="0"/>
    <n v="0"/>
    <n v="688.85"/>
    <n v="34"/>
    <n v="20.26029411764706"/>
    <n v="559.38"/>
    <n v="11"/>
    <n v="45"/>
    <n v="50.852727272727272"/>
    <n v="27.738444444444443"/>
    <m/>
    <m/>
    <m/>
    <n v="8"/>
    <x v="7"/>
    <x v="4"/>
    <s v="2014-8"/>
    <n v="0"/>
    <m/>
  </r>
  <r>
    <s v="6-20"/>
    <d v="2014-02-22T00:00:00"/>
    <n v="1019.71"/>
    <n v="0"/>
    <n v="0"/>
    <n v="275.05"/>
    <n v="9"/>
    <n v="30.561111111111114"/>
    <n v="744.66"/>
    <n v="12"/>
    <n v="21"/>
    <n v="62.055"/>
    <n v="48.557619047619049"/>
    <m/>
    <m/>
    <m/>
    <n v="8"/>
    <x v="7"/>
    <x v="5"/>
    <s v="2014-8"/>
    <n v="0"/>
    <m/>
  </r>
  <r>
    <m/>
    <d v="2014-02-23T00:00:00"/>
    <n v="4595.33"/>
    <n v="1770.32"/>
    <n v="6365.65"/>
    <m/>
    <n v="116"/>
    <n v="17.010313569872395"/>
    <n v="2375.88"/>
    <n v="50"/>
    <n v="166"/>
    <n v="37.165527898027896"/>
    <n v="23.696421457171457"/>
    <m/>
    <m/>
    <m/>
    <n v="9"/>
    <x v="7"/>
    <x v="6"/>
    <s v="2014-9"/>
    <n v="0"/>
    <m/>
  </r>
  <r>
    <s v="6-21"/>
    <d v="2014-02-24T00:00:00"/>
    <n v="1114.1600000000001"/>
    <n v="0"/>
    <n v="0"/>
    <n v="443.1"/>
    <n v="34"/>
    <n v="13.032352941176471"/>
    <n v="671.07"/>
    <n v="14"/>
    <n v="48"/>
    <n v="47.933571428571433"/>
    <n v="23.211875000000003"/>
    <m/>
    <m/>
    <m/>
    <n v="9"/>
    <x v="7"/>
    <x v="0"/>
    <s v="2014-9"/>
    <n v="0"/>
    <m/>
  </r>
  <r>
    <s v="6-21"/>
    <d v="2014-02-25T00:00:00"/>
    <n v="787.75"/>
    <n v="0"/>
    <n v="0"/>
    <n v="404"/>
    <n v="29"/>
    <n v="13.931034482758621"/>
    <n v="383.75"/>
    <n v="7"/>
    <n v="36"/>
    <n v="54.821428571428569"/>
    <n v="21.881944444444443"/>
    <m/>
    <m/>
    <m/>
    <n v="9"/>
    <x v="7"/>
    <x v="1"/>
    <s v="2014-9"/>
    <n v="0"/>
    <m/>
  </r>
  <r>
    <s v="6-21"/>
    <d v="2014-02-26T00:00:00"/>
    <n v="1389.33"/>
    <n v="0"/>
    <n v="0"/>
    <n v="1061.8"/>
    <n v="42"/>
    <n v="25.280952380952378"/>
    <n v="327.52999999999997"/>
    <n v="7"/>
    <n v="49"/>
    <n v="46.79"/>
    <n v="28.353673469387754"/>
    <m/>
    <m/>
    <m/>
    <n v="9"/>
    <x v="7"/>
    <x v="2"/>
    <s v="2014-9"/>
    <n v="0"/>
    <m/>
  </r>
  <r>
    <s v="6-21"/>
    <d v="2014-02-27T00:00:00"/>
    <n v="1905.19"/>
    <n v="0"/>
    <n v="0"/>
    <n v="730.4"/>
    <n v="32"/>
    <n v="22.824999999999999"/>
    <n v="1174.79"/>
    <n v="14"/>
    <n v="46"/>
    <n v="83.91357142857143"/>
    <n v="41.417173913043477"/>
    <m/>
    <m/>
    <m/>
    <n v="9"/>
    <x v="7"/>
    <x v="3"/>
    <s v="2014-9"/>
    <n v="0"/>
    <m/>
  </r>
  <r>
    <s v="6-21"/>
    <d v="2014-02-28T00:00:00"/>
    <n v="1515.41"/>
    <n v="0"/>
    <n v="0"/>
    <n v="863.85"/>
    <n v="41"/>
    <n v="21.069512195121952"/>
    <n v="651.55999999999995"/>
    <n v="18"/>
    <n v="59"/>
    <n v="36.197777777777773"/>
    <n v="25.684915254237286"/>
    <m/>
    <m/>
    <m/>
    <n v="9"/>
    <x v="7"/>
    <x v="4"/>
    <s v="2014-9"/>
    <n v="0"/>
    <m/>
  </r>
  <r>
    <s v="6-21"/>
    <d v="2014-03-01T00:00:00"/>
    <n v="620.92999999999995"/>
    <n v="0"/>
    <n v="0"/>
    <n v="279.64999999999998"/>
    <n v="22"/>
    <n v="12.711363636363636"/>
    <n v="341.28"/>
    <n v="6"/>
    <n v="28"/>
    <n v="56.879999999999995"/>
    <n v="22.176071428571426"/>
    <m/>
    <m/>
    <m/>
    <n v="9"/>
    <x v="7"/>
    <x v="5"/>
    <s v="2014-9"/>
    <n v="0"/>
    <m/>
  </r>
  <r>
    <m/>
    <d v="2014-03-02T00:00:00"/>
    <n v="7332.77"/>
    <n v="1710.38"/>
    <n v="9043.1500000000015"/>
    <n v="3782.8"/>
    <n v="200"/>
    <n v="18.141702606062179"/>
    <n v="3549.9800000000005"/>
    <n v="66"/>
    <n v="266"/>
    <n v="54.422724867724867"/>
    <n v="27.120942251614068"/>
    <m/>
    <m/>
    <m/>
    <n v="10"/>
    <x v="7"/>
    <x v="6"/>
    <s v="2014-10"/>
    <n v="0"/>
    <m/>
  </r>
  <r>
    <s v="6-22"/>
    <d v="2014-03-03T00:00:00"/>
    <n v="1033.3800000000001"/>
    <n v="0"/>
    <n v="0"/>
    <n v="453.9"/>
    <n v="28"/>
    <n v="16.210714285714285"/>
    <n v="579.48"/>
    <n v="10"/>
    <n v="38"/>
    <n v="57.948"/>
    <n v="27.194210526315793"/>
    <m/>
    <m/>
    <m/>
    <n v="10"/>
    <x v="7"/>
    <x v="0"/>
    <s v="2014-10"/>
    <n v="0"/>
    <m/>
  </r>
  <r>
    <s v="6-22"/>
    <d v="2014-03-04T00:00:00"/>
    <n v="1019.64"/>
    <n v="0"/>
    <n v="0"/>
    <n v="656.35"/>
    <n v="31"/>
    <n v="21.17258064516129"/>
    <n v="363.28"/>
    <n v="13"/>
    <n v="44"/>
    <n v="27.944615384615382"/>
    <n v="23.17340909090909"/>
    <m/>
    <m/>
    <m/>
    <n v="10"/>
    <x v="7"/>
    <x v="1"/>
    <s v="2014-10"/>
    <n v="0"/>
    <m/>
  </r>
  <r>
    <s v="6-22"/>
    <d v="2014-03-05T00:00:00"/>
    <n v="1117.57"/>
    <n v="0"/>
    <n v="0"/>
    <n v="645.79999999999995"/>
    <n v="30"/>
    <n v="21.526666666666664"/>
    <n v="471.77"/>
    <n v="12"/>
    <n v="42"/>
    <n v="39.314166666666665"/>
    <n v="26.608809523809523"/>
    <m/>
    <m/>
    <m/>
    <n v="10"/>
    <x v="7"/>
    <x v="2"/>
    <s v="2014-10"/>
    <n v="0"/>
    <m/>
  </r>
  <r>
    <s v="6-22"/>
    <d v="2014-03-06T00:00:00"/>
    <n v="1192.1600000000001"/>
    <n v="0"/>
    <n v="0"/>
    <n v="328.55"/>
    <n v="19"/>
    <n v="17.292105263157897"/>
    <n v="803.61"/>
    <n v="10"/>
    <n v="29"/>
    <n v="80.361000000000004"/>
    <n v="39.040000000000006"/>
    <m/>
    <m/>
    <m/>
    <n v="10"/>
    <x v="7"/>
    <x v="3"/>
    <s v="2014-10"/>
    <n v="0"/>
    <m/>
  </r>
  <r>
    <s v="6-22"/>
    <d v="2014-03-07T00:00:00"/>
    <n v="2174.5300000000002"/>
    <n v="0"/>
    <n v="0"/>
    <n v="1408.8"/>
    <n v="40"/>
    <n v="35.22"/>
    <n v="765.79"/>
    <n v="15"/>
    <n v="55"/>
    <n v="51.052666666666667"/>
    <n v="39.538000000000004"/>
    <m/>
    <m/>
    <m/>
    <n v="10"/>
    <x v="7"/>
    <x v="4"/>
    <s v="2014-10"/>
    <n v="0"/>
    <m/>
  </r>
  <r>
    <s v="6-22"/>
    <d v="2014-03-08T00:00:00"/>
    <n v="977.82"/>
    <n v="0"/>
    <n v="0"/>
    <n v="308.14999999999998"/>
    <n v="19"/>
    <n v="16.218421052631577"/>
    <n v="669.67"/>
    <n v="10"/>
    <n v="29"/>
    <n v="66.966999999999999"/>
    <n v="33.71793103448276"/>
    <m/>
    <m/>
    <m/>
    <n v="10"/>
    <x v="7"/>
    <x v="5"/>
    <s v="2014-10"/>
    <n v="0"/>
    <m/>
  </r>
  <r>
    <m/>
    <d v="2014-03-09T00:00:00"/>
    <n v="7515.1"/>
    <n v="1622.89"/>
    <n v="9137.99"/>
    <n v="3801.5499999999997"/>
    <n v="167"/>
    <n v="21.273414652221955"/>
    <n v="3653.6"/>
    <n v="70"/>
    <n v="237"/>
    <n v="53.931241452991451"/>
    <n v="31.545393362586196"/>
    <m/>
    <m/>
    <m/>
    <n v="11"/>
    <x v="7"/>
    <x v="6"/>
    <s v="2014-11"/>
    <n v="0"/>
    <m/>
  </r>
  <r>
    <s v="6-23"/>
    <d v="2014-03-10T00:00:00"/>
    <n v="1333.72"/>
    <n v="0"/>
    <n v="0"/>
    <n v="628.45000000000005"/>
    <n v="33"/>
    <n v="19.043939393939397"/>
    <n v="705.27"/>
    <n v="14"/>
    <n v="47"/>
    <n v="50.376428571428569"/>
    <n v="28.377021276595745"/>
    <m/>
    <m/>
    <m/>
    <n v="11"/>
    <x v="7"/>
    <x v="0"/>
    <s v="2014-11"/>
    <n v="0"/>
    <m/>
  </r>
  <r>
    <s v="6-23"/>
    <d v="2014-03-11T00:00:00"/>
    <n v="869.96"/>
    <n v="0"/>
    <n v="0"/>
    <n v="483.55"/>
    <n v="31"/>
    <n v="15.598387096774195"/>
    <n v="386.41"/>
    <n v="12"/>
    <n v="43"/>
    <n v="32.200833333333335"/>
    <n v="20.231627906976744"/>
    <m/>
    <m/>
    <m/>
    <n v="11"/>
    <x v="7"/>
    <x v="1"/>
    <s v="2014-11"/>
    <n v="0"/>
    <m/>
  </r>
  <r>
    <s v="6-23"/>
    <d v="2014-03-12T00:00:00"/>
    <n v="1318.32"/>
    <n v="0"/>
    <n v="0"/>
    <n v="701.7"/>
    <n v="29"/>
    <n v="24.196551724137933"/>
    <n v="616.62"/>
    <n v="17"/>
    <n v="46"/>
    <n v="36.271764705882354"/>
    <n v="28.659130434782611"/>
    <m/>
    <m/>
    <m/>
    <n v="11"/>
    <x v="7"/>
    <x v="2"/>
    <s v="2014-11"/>
    <n v="0"/>
    <m/>
  </r>
  <r>
    <s v="6-23"/>
    <d v="2014-03-13T00:00:00"/>
    <n v="1136.5999999999999"/>
    <n v="0"/>
    <n v="0"/>
    <n v="701.7"/>
    <n v="29"/>
    <n v="24.196551724137933"/>
    <n v="616.62"/>
    <n v="17"/>
    <n v="46"/>
    <n v="36.271764705882354"/>
    <n v="28.659130434782611"/>
    <m/>
    <m/>
    <m/>
    <n v="11"/>
    <x v="7"/>
    <x v="3"/>
    <s v="2014-11"/>
    <n v="0"/>
    <m/>
  </r>
  <r>
    <s v="6-23"/>
    <d v="2014-03-14T00:00:00"/>
    <n v="2150.8000000000002"/>
    <n v="0"/>
    <n v="0"/>
    <n v="1219.3499999999999"/>
    <n v="45"/>
    <n v="27.096666666666664"/>
    <n v="931.45"/>
    <n v="15"/>
    <n v="60"/>
    <n v="62.096666666666671"/>
    <n v="35.846666666666671"/>
    <m/>
    <m/>
    <m/>
    <n v="11"/>
    <x v="7"/>
    <x v="4"/>
    <s v="2014-11"/>
    <n v="0"/>
    <m/>
  </r>
  <r>
    <s v="6-23"/>
    <d v="2014-03-15T00:00:00"/>
    <n v="969.64"/>
    <n v="0"/>
    <n v="0"/>
    <n v="406.45"/>
    <n v="24"/>
    <n v="16.935416666666665"/>
    <n v="563.19000000000005"/>
    <n v="13"/>
    <n v="37"/>
    <n v="43.322307692307696"/>
    <n v="26.20648648648649"/>
    <m/>
    <m/>
    <m/>
    <n v="11"/>
    <x v="7"/>
    <x v="5"/>
    <s v="2014-11"/>
    <n v="0"/>
    <m/>
  </r>
  <r>
    <m/>
    <d v="2014-03-16T00:00:00"/>
    <n v="7779.0400000000009"/>
    <n v="1748.13"/>
    <n v="9527.1700000000019"/>
    <n v="4141.2"/>
    <n v="191"/>
    <n v="21.177918878720465"/>
    <n v="3819.56"/>
    <n v="88"/>
    <n v="279"/>
    <n v="43.423294279250165"/>
    <n v="27.996677201048474"/>
    <m/>
    <m/>
    <m/>
    <n v="12"/>
    <x v="7"/>
    <x v="6"/>
    <s v="2014-12"/>
    <n v="0"/>
    <m/>
  </r>
  <r>
    <s v="6-24"/>
    <d v="2014-03-17T00:00:00"/>
    <n v="722.74"/>
    <n v="0"/>
    <n v="0"/>
    <n v="265.35000000000002"/>
    <n v="21"/>
    <n v="12.635714285714286"/>
    <n v="457.39"/>
    <n v="6"/>
    <n v="27"/>
    <n v="76.231666666666669"/>
    <n v="26.76814814814815"/>
    <m/>
    <m/>
    <m/>
    <n v="12"/>
    <x v="7"/>
    <x v="0"/>
    <s v="2014-12"/>
    <n v="0"/>
    <m/>
  </r>
  <r>
    <s v="6-24"/>
    <d v="2014-03-18T00:00:00"/>
    <n v="635.07000000000005"/>
    <n v="0"/>
    <n v="0"/>
    <n v="420.5"/>
    <n v="36"/>
    <n v="11.680555555555555"/>
    <n v="214.57"/>
    <n v="7"/>
    <n v="43"/>
    <n v="30.65285714285714"/>
    <n v="14.769069767441859"/>
    <m/>
    <m/>
    <m/>
    <n v="12"/>
    <x v="7"/>
    <x v="1"/>
    <s v="2014-12"/>
    <n v="0"/>
    <m/>
  </r>
  <r>
    <s v="6-24"/>
    <d v="2014-03-19T00:00:00"/>
    <n v="949.45"/>
    <n v="0"/>
    <n v="0"/>
    <n v="521.65"/>
    <n v="27"/>
    <n v="19.32037037037037"/>
    <n v="427.8"/>
    <n v="10"/>
    <n v="37"/>
    <n v="42.78"/>
    <n v="25.660810810810812"/>
    <m/>
    <m/>
    <m/>
    <n v="12"/>
    <x v="7"/>
    <x v="2"/>
    <s v="2014-12"/>
    <n v="0"/>
    <m/>
  </r>
  <r>
    <s v="6-24"/>
    <d v="2014-03-20T00:00:00"/>
    <n v="1185.73"/>
    <n v="0"/>
    <n v="0"/>
    <n v="518.15"/>
    <n v="22"/>
    <n v="23.552272727272726"/>
    <n v="667.58"/>
    <n v="9"/>
    <n v="31"/>
    <n v="74.175555555555562"/>
    <n v="38.249354838709678"/>
    <m/>
    <m/>
    <m/>
    <n v="12"/>
    <x v="7"/>
    <x v="3"/>
    <s v="2014-12"/>
    <n v="0"/>
    <m/>
  </r>
  <r>
    <s v="6-24"/>
    <d v="2014-03-21T00:00:00"/>
    <n v="1748.21"/>
    <n v="0"/>
    <n v="0"/>
    <n v="1272.2"/>
    <n v="47"/>
    <n v="27.068085106382981"/>
    <n v="476.01"/>
    <n v="9"/>
    <n v="56"/>
    <n v="52.89"/>
    <n v="31.218035714285715"/>
    <m/>
    <m/>
    <m/>
    <n v="12"/>
    <x v="7"/>
    <x v="4"/>
    <s v="2014-12"/>
    <n v="0"/>
    <m/>
  </r>
  <r>
    <s v="6-24"/>
    <d v="2014-03-22T00:00:00"/>
    <n v="774.48"/>
    <n v="0"/>
    <n v="0"/>
    <n v="203.6"/>
    <n v="17"/>
    <n v="11.976470588235294"/>
    <n v="570.88"/>
    <n v="8"/>
    <n v="25"/>
    <n v="71.36"/>
    <n v="30.979200000000002"/>
    <m/>
    <m/>
    <m/>
    <n v="12"/>
    <x v="7"/>
    <x v="5"/>
    <s v="2014-12"/>
    <n v="0"/>
    <m/>
  </r>
  <r>
    <m/>
    <d v="2014-03-23T00:00:00"/>
    <n v="6015.68"/>
    <n v="1425.85"/>
    <n v="7441.5300000000007"/>
    <n v="3201.4500000000003"/>
    <n v="170"/>
    <n v="17.705578105588533"/>
    <n v="2814.2300000000005"/>
    <n v="49"/>
    <n v="219"/>
    <n v="58.015013227513229"/>
    <n v="27.940769879899367"/>
    <m/>
    <m/>
    <m/>
    <n v="13"/>
    <x v="7"/>
    <x v="6"/>
    <s v="2014-13"/>
    <n v="0"/>
    <m/>
  </r>
  <r>
    <s v="6-25"/>
    <d v="2014-03-24T00:00:00"/>
    <n v="812.77"/>
    <n v="0"/>
    <n v="0"/>
    <n v="284.14999999999998"/>
    <n v="23"/>
    <n v="12.354347826086956"/>
    <n v="526.62"/>
    <n v="8"/>
    <n v="31"/>
    <n v="65.827500000000001"/>
    <n v="26.153870967741934"/>
    <m/>
    <m/>
    <m/>
    <n v="13"/>
    <x v="7"/>
    <x v="0"/>
    <s v="2014-13"/>
    <n v="0"/>
    <m/>
  </r>
  <r>
    <s v="6-25"/>
    <d v="2014-03-25T00:00:00"/>
    <n v="989.77"/>
    <n v="0"/>
    <n v="0"/>
    <n v="582.75"/>
    <n v="30"/>
    <n v="19.425000000000001"/>
    <n v="407.02"/>
    <n v="14"/>
    <n v="44"/>
    <n v="29.072857142857142"/>
    <n v="22.494772727272728"/>
    <m/>
    <m/>
    <m/>
    <n v="13"/>
    <x v="7"/>
    <x v="1"/>
    <s v="2014-13"/>
    <n v="0"/>
    <m/>
  </r>
  <r>
    <s v="6-25"/>
    <d v="2014-03-26T00:00:00"/>
    <n v="1460.4"/>
    <n v="0"/>
    <n v="0"/>
    <n v="778.25"/>
    <n v="32"/>
    <n v="24.3203125"/>
    <n v="682.15"/>
    <n v="14"/>
    <n v="46"/>
    <n v="48.725000000000001"/>
    <n v="31.747826086956525"/>
    <m/>
    <m/>
    <m/>
    <n v="13"/>
    <x v="7"/>
    <x v="2"/>
    <s v="2014-13"/>
    <n v="0"/>
    <m/>
  </r>
  <r>
    <s v="6-25"/>
    <d v="2014-03-27T00:00:00"/>
    <n v="1696.92"/>
    <n v="0"/>
    <n v="0"/>
    <n v="598.95000000000005"/>
    <n v="32"/>
    <n v="18.717187500000001"/>
    <n v="1097.97"/>
    <n v="17"/>
    <n v="49"/>
    <n v="64.586470588235301"/>
    <n v="34.631020408163266"/>
    <m/>
    <m/>
    <m/>
    <n v="13"/>
    <x v="7"/>
    <x v="3"/>
    <s v="2014-13"/>
    <n v="0"/>
    <m/>
  </r>
  <r>
    <s v="6-25"/>
    <d v="2014-03-28T00:00:00"/>
    <n v="2001.06"/>
    <n v="0"/>
    <n v="0"/>
    <n v="1087.1500000000001"/>
    <n v="40"/>
    <n v="27.178750000000001"/>
    <n v="913.91"/>
    <n v="18"/>
    <n v="58"/>
    <n v="50.772777777777776"/>
    <n v="34.50103448275862"/>
    <m/>
    <m/>
    <m/>
    <n v="13"/>
    <x v="7"/>
    <x v="4"/>
    <s v="2014-13"/>
    <n v="0"/>
    <m/>
  </r>
  <r>
    <s v="6-25"/>
    <d v="2014-03-29T00:00:00"/>
    <n v="971.03"/>
    <n v="0"/>
    <n v="0"/>
    <n v="309.35000000000002"/>
    <n v="17"/>
    <n v="18.197058823529414"/>
    <n v="661.68"/>
    <n v="12"/>
    <n v="29"/>
    <n v="55.139999999999993"/>
    <n v="33.483793103448278"/>
    <m/>
    <m/>
    <m/>
    <n v="13"/>
    <x v="7"/>
    <x v="5"/>
    <s v="2014-13"/>
    <n v="0"/>
    <m/>
  </r>
  <r>
    <m/>
    <d v="2014-03-30T00:00:00"/>
    <n v="7931.95"/>
    <n v="1762.52"/>
    <n v="9694.4699999999993"/>
    <n v="3640.6000000000004"/>
    <n v="174"/>
    <n v="20.032109441602731"/>
    <n v="4289.3500000000004"/>
    <n v="83"/>
    <n v="257"/>
    <n v="52.354100918145036"/>
    <n v="30.502052962723557"/>
    <m/>
    <m/>
    <m/>
    <n v="14"/>
    <x v="7"/>
    <x v="6"/>
    <s v="2014-14"/>
    <n v="0"/>
    <m/>
  </r>
  <r>
    <s v="6-26"/>
    <d v="2014-03-31T00:00:00"/>
    <n v="953.58"/>
    <n v="0"/>
    <n v="0"/>
    <n v="570.54999999999995"/>
    <n v="33"/>
    <n v="17.289393939393939"/>
    <n v="383.03"/>
    <n v="9"/>
    <n v="42"/>
    <n v="42.558888888888887"/>
    <n v="22.704285714285714"/>
    <m/>
    <m/>
    <m/>
    <n v="14"/>
    <x v="7"/>
    <x v="0"/>
    <s v="2014-14"/>
    <n v="0"/>
    <m/>
  </r>
  <r>
    <s v="6-26"/>
    <d v="2014-04-01T00:00:00"/>
    <n v="895.65"/>
    <n v="0"/>
    <n v="0"/>
    <n v="613.9"/>
    <n v="32"/>
    <n v="19.184374999999999"/>
    <n v="281.75"/>
    <n v="9"/>
    <n v="41"/>
    <n v="31.305555555555557"/>
    <n v="21.845121951219511"/>
    <m/>
    <m/>
    <m/>
    <n v="14"/>
    <x v="7"/>
    <x v="1"/>
    <s v="2014-14"/>
    <n v="0"/>
    <m/>
  </r>
  <r>
    <s v="6-26"/>
    <d v="2014-04-02T00:00:00"/>
    <n v="907.39"/>
    <n v="0"/>
    <n v="0"/>
    <n v="585.79999999999995"/>
    <n v="32"/>
    <n v="18.306249999999999"/>
    <n v="321.58999999999997"/>
    <n v="11"/>
    <n v="43"/>
    <n v="29.235454545454544"/>
    <n v="21.102093023255811"/>
    <m/>
    <m/>
    <m/>
    <n v="14"/>
    <x v="7"/>
    <x v="2"/>
    <s v="2014-14"/>
    <n v="0"/>
    <m/>
  </r>
  <r>
    <s v="6-26"/>
    <d v="2014-04-03T00:00:00"/>
    <n v="1651.47"/>
    <n v="0"/>
    <n v="0"/>
    <n v="512.15"/>
    <n v="28"/>
    <n v="18.291071428571428"/>
    <n v="1139.32"/>
    <n v="19"/>
    <n v="47"/>
    <n v="59.964210526315789"/>
    <n v="35.137659574468081"/>
    <m/>
    <m/>
    <m/>
    <n v="14"/>
    <x v="7"/>
    <x v="3"/>
    <s v="2014-14"/>
    <n v="0"/>
    <m/>
  </r>
  <r>
    <s v="6-26"/>
    <d v="2014-04-04T00:00:00"/>
    <n v="1935.26"/>
    <n v="0"/>
    <n v="0"/>
    <n v="1145.8499999999999"/>
    <n v="51"/>
    <n v="22.467647058823527"/>
    <n v="789.41"/>
    <n v="10"/>
    <n v="61"/>
    <n v="78.941000000000003"/>
    <n v="31.725573770491799"/>
    <m/>
    <m/>
    <m/>
    <n v="14"/>
    <x v="7"/>
    <x v="4"/>
    <s v="2014-14"/>
    <n v="0"/>
    <m/>
  </r>
  <r>
    <s v="6-26"/>
    <d v="2014-04-05T00:00:00"/>
    <n v="555.55999999999995"/>
    <n v="0"/>
    <n v="0"/>
    <n v="291.75"/>
    <n v="21"/>
    <n v="13.892857142857142"/>
    <n v="263.81"/>
    <n v="7"/>
    <n v="28"/>
    <n v="37.687142857142859"/>
    <n v="19.841428571428569"/>
    <m/>
    <m/>
    <m/>
    <n v="14"/>
    <x v="7"/>
    <x v="5"/>
    <s v="2014-14"/>
    <n v="0"/>
    <m/>
  </r>
  <r>
    <m/>
    <d v="2014-04-06T00:00:00"/>
    <n v="6898.91"/>
    <n v="1906.13"/>
    <n v="8805.0400000000009"/>
    <n v="3719.9999999999995"/>
    <n v="197"/>
    <n v="18.238599094941005"/>
    <n v="3178.9099999999994"/>
    <n v="65"/>
    <n v="262"/>
    <n v="46.615375395559603"/>
    <n v="25.392693767524914"/>
    <m/>
    <m/>
    <m/>
    <n v="15"/>
    <x v="7"/>
    <x v="6"/>
    <s v="2014-15"/>
    <n v="0"/>
    <m/>
  </r>
  <r>
    <s v="6-27"/>
    <d v="2014-04-07T00:00:00"/>
    <n v="544.96"/>
    <n v="0"/>
    <n v="0"/>
    <n v="375.25"/>
    <n v="28"/>
    <n v="13.401785714285714"/>
    <n v="169.71"/>
    <n v="6"/>
    <n v="34"/>
    <n v="28.285"/>
    <n v="16.02823529411765"/>
    <m/>
    <m/>
    <m/>
    <n v="15"/>
    <x v="7"/>
    <x v="0"/>
    <s v="2014-15"/>
    <n v="0"/>
    <m/>
  </r>
  <r>
    <s v="6-27"/>
    <d v="2014-04-08T00:00:00"/>
    <n v="735.04"/>
    <n v="0"/>
    <n v="0"/>
    <n v="464.85"/>
    <n v="34"/>
    <n v="13.672058823529412"/>
    <n v="270.19"/>
    <n v="8"/>
    <n v="42"/>
    <n v="33.77375"/>
    <n v="17.500952380952381"/>
    <m/>
    <m/>
    <m/>
    <n v="15"/>
    <x v="7"/>
    <x v="1"/>
    <s v="2014-15"/>
    <n v="0"/>
    <m/>
  </r>
  <r>
    <s v="6-27"/>
    <d v="2014-04-09T00:00:00"/>
    <n v="859.78"/>
    <n v="0"/>
    <n v="0"/>
    <n v="510.25"/>
    <n v="30"/>
    <n v="17.008333333333333"/>
    <n v="349.53"/>
    <n v="7"/>
    <n v="37"/>
    <n v="49.932857142857138"/>
    <n v="23.237297297297296"/>
    <m/>
    <m/>
    <m/>
    <n v="15"/>
    <x v="7"/>
    <x v="2"/>
    <s v="2014-15"/>
    <n v="0"/>
    <m/>
  </r>
  <r>
    <s v="6-27"/>
    <d v="2014-04-10T00:00:00"/>
    <n v="1581.42"/>
    <n v="0"/>
    <n v="0"/>
    <n v="662.05"/>
    <n v="28"/>
    <n v="23.644642857142856"/>
    <n v="919.37"/>
    <n v="9"/>
    <n v="37"/>
    <n v="102.15222222222222"/>
    <n v="42.741081081081084"/>
    <m/>
    <m/>
    <m/>
    <n v="15"/>
    <x v="7"/>
    <x v="3"/>
    <s v="2014-15"/>
    <n v="0"/>
    <m/>
  </r>
  <r>
    <s v="6-27"/>
    <d v="2014-04-11T00:00:00"/>
    <n v="1785.8"/>
    <n v="0"/>
    <n v="0"/>
    <n v="957.85"/>
    <n v="45"/>
    <n v="21.285555555555558"/>
    <n v="827.95"/>
    <n v="21"/>
    <n v="66"/>
    <n v="39.426190476190477"/>
    <n v="27.057575757575762"/>
    <m/>
    <m/>
    <m/>
    <n v="15"/>
    <x v="7"/>
    <x v="4"/>
    <s v="2014-15"/>
    <n v="0"/>
    <m/>
  </r>
  <r>
    <s v="6-27"/>
    <d v="2014-04-12T00:00:00"/>
    <n v="578.01"/>
    <n v="0"/>
    <n v="0"/>
    <n v="398.8"/>
    <n v="17"/>
    <n v="23.458823529411767"/>
    <n v="179.21"/>
    <n v="3"/>
    <n v="20"/>
    <n v="59.736666666666672"/>
    <n v="28.900500000000001"/>
    <m/>
    <m/>
    <m/>
    <n v="15"/>
    <x v="7"/>
    <x v="5"/>
    <s v="2014-15"/>
    <n v="0"/>
    <m/>
  </r>
  <r>
    <m/>
    <d v="2014-04-13T00:00:00"/>
    <n v="6085.01"/>
    <n v="1588.55"/>
    <n v="7673.56"/>
    <n v="3369.05"/>
    <n v="182"/>
    <n v="18.745199968876438"/>
    <n v="2715.96"/>
    <n v="54"/>
    <n v="236"/>
    <n v="52.217781084656082"/>
    <n v="25.910940301837361"/>
    <m/>
    <m/>
    <m/>
    <n v="16"/>
    <x v="7"/>
    <x v="6"/>
    <s v="2014-16"/>
    <n v="0"/>
    <m/>
  </r>
  <r>
    <s v="6-28"/>
    <d v="2014-04-14T00:00:00"/>
    <n v="1166.19"/>
    <n v="0"/>
    <n v="0"/>
    <n v="468.64"/>
    <n v="31"/>
    <n v="15.117419354838709"/>
    <n v="697.55"/>
    <n v="12"/>
    <n v="43"/>
    <n v="58.129166666666663"/>
    <n v="27.120697674418604"/>
    <m/>
    <m/>
    <m/>
    <n v="16"/>
    <x v="7"/>
    <x v="0"/>
    <s v="2014-16"/>
    <n v="0"/>
    <m/>
  </r>
  <r>
    <s v="6-28"/>
    <d v="2014-04-15T00:00:00"/>
    <n v="1519.11"/>
    <n v="0"/>
    <n v="0"/>
    <n v="625.1"/>
    <n v="34"/>
    <n v="18.38529411764706"/>
    <n v="894.03"/>
    <n v="16"/>
    <n v="50"/>
    <n v="55.876874999999998"/>
    <n v="30.382600000000004"/>
    <m/>
    <m/>
    <m/>
    <n v="16"/>
    <x v="7"/>
    <x v="1"/>
    <s v="2014-16"/>
    <n v="0"/>
    <m/>
  </r>
  <r>
    <s v="6-28"/>
    <d v="2014-04-16T00:00:00"/>
    <n v="2071.63"/>
    <n v="0"/>
    <n v="0"/>
    <n v="562.03"/>
    <n v="30"/>
    <n v="18.734333333333332"/>
    <n v="1509.5"/>
    <n v="24"/>
    <n v="54"/>
    <n v="62.895833333333336"/>
    <n v="38.361666666666665"/>
    <m/>
    <m/>
    <m/>
    <n v="16"/>
    <x v="7"/>
    <x v="2"/>
    <s v="2014-16"/>
    <n v="0"/>
    <m/>
  </r>
  <r>
    <s v="6-28"/>
    <d v="2014-04-17T00:00:00"/>
    <n v="3475.93"/>
    <n v="0"/>
    <n v="0"/>
    <n v="1830.79"/>
    <n v="61"/>
    <n v="30.012950819672131"/>
    <n v="1645.14"/>
    <n v="25"/>
    <n v="86"/>
    <n v="65.805599999999998"/>
    <n v="40.41779069767442"/>
    <m/>
    <m/>
    <m/>
    <n v="16"/>
    <x v="7"/>
    <x v="3"/>
    <s v="2014-16"/>
    <n v="0"/>
    <m/>
  </r>
  <r>
    <s v="6-28"/>
    <d v="2014-04-18T00:00:00"/>
    <n v="0"/>
    <n v="0"/>
    <n v="0"/>
    <n v="0"/>
    <n v="0"/>
    <n v="0"/>
    <n v="0"/>
    <n v="0"/>
    <n v="0"/>
    <n v="0"/>
    <n v="0"/>
    <s v="GOOD FRIDAY"/>
    <m/>
    <m/>
    <n v="16"/>
    <x v="7"/>
    <x v="4"/>
    <s v="2014-16"/>
    <n v="0"/>
    <m/>
  </r>
  <r>
    <s v="6-28"/>
    <d v="2014-04-19T00:00:00"/>
    <n v="645.79999999999995"/>
    <n v="0"/>
    <n v="0"/>
    <n v="134.55000000000001"/>
    <n v="13"/>
    <n v="10.350000000000001"/>
    <n v="511.25"/>
    <n v="11"/>
    <n v="24"/>
    <n v="46.477272727272727"/>
    <n v="26.908333333333331"/>
    <s v="EASTER SATURDAY"/>
    <m/>
    <m/>
    <n v="16"/>
    <x v="7"/>
    <x v="5"/>
    <s v="2014-16"/>
    <n v="0"/>
    <m/>
  </r>
  <r>
    <m/>
    <d v="2014-04-20T00:00:00"/>
    <n v="8878.66"/>
    <n v="1954.9"/>
    <n v="10833.56"/>
    <m/>
    <n v="169"/>
    <n v="15.433332937581872"/>
    <n v="5257.47"/>
    <n v="88"/>
    <n v="257"/>
    <n v="48.197457954545456"/>
    <n v="27.19851472868217"/>
    <m/>
    <m/>
    <m/>
    <n v="17"/>
    <x v="7"/>
    <x v="6"/>
    <s v="2014-17"/>
    <n v="0"/>
    <m/>
  </r>
  <r>
    <s v="6-29"/>
    <d v="2014-04-21T00:00:00"/>
    <n v="0"/>
    <n v="0"/>
    <n v="0"/>
    <n v="0"/>
    <n v="0"/>
    <n v="0"/>
    <n v="0"/>
    <n v="0"/>
    <n v="0"/>
    <n v="0"/>
    <n v="0"/>
    <s v="EASTER MONDAY"/>
    <m/>
    <m/>
    <n v="17"/>
    <x v="7"/>
    <x v="0"/>
    <s v="2014-17"/>
    <n v="0"/>
    <m/>
  </r>
  <r>
    <s v="6-29"/>
    <d v="2014-04-22T00:00:00"/>
    <n v="1213.32"/>
    <n v="0"/>
    <n v="0"/>
    <n v="831.8"/>
    <n v="25"/>
    <n v="33.271999999999998"/>
    <n v="381.52"/>
    <n v="11"/>
    <n v="36"/>
    <n v="34.68363636363636"/>
    <n v="33.703333333333333"/>
    <m/>
    <m/>
    <m/>
    <n v="17"/>
    <x v="7"/>
    <x v="1"/>
    <s v="2014-17"/>
    <n v="0"/>
    <m/>
  </r>
  <r>
    <s v="6-29"/>
    <d v="2014-04-23T00:00:00"/>
    <n v="1504.93"/>
    <n v="0"/>
    <n v="0"/>
    <n v="736.9"/>
    <n v="38"/>
    <n v="19.392105263157895"/>
    <n v="768.03"/>
    <n v="13"/>
    <n v="51"/>
    <n v="59.079230769230769"/>
    <n v="29.508431372549015"/>
    <m/>
    <m/>
    <m/>
    <n v="17"/>
    <x v="7"/>
    <x v="2"/>
    <s v="2014-17"/>
    <n v="0"/>
    <m/>
  </r>
  <r>
    <s v="6-29"/>
    <d v="2014-04-24T00:00:00"/>
    <n v="2769.75"/>
    <n v="0"/>
    <n v="0"/>
    <n v="1116.1500000000001"/>
    <n v="49"/>
    <n v="22.778571428571432"/>
    <n v="1653.6"/>
    <n v="26"/>
    <n v="75"/>
    <n v="63.599999999999994"/>
    <n v="36.93"/>
    <m/>
    <m/>
    <m/>
    <n v="17"/>
    <x v="7"/>
    <x v="3"/>
    <s v="2014-17"/>
    <n v="0"/>
    <m/>
  </r>
  <r>
    <s v="6-29"/>
    <d v="2014-04-25T00:00:00"/>
    <n v="0"/>
    <n v="0"/>
    <n v="0"/>
    <n v="0"/>
    <n v="0"/>
    <n v="0"/>
    <n v="0"/>
    <n v="0"/>
    <n v="0"/>
    <n v="0"/>
    <n v="0"/>
    <s v="ANZAC DAY"/>
    <m/>
    <m/>
    <n v="17"/>
    <x v="7"/>
    <x v="4"/>
    <s v="2014-17"/>
    <n v="0"/>
    <m/>
  </r>
  <r>
    <s v="6-29"/>
    <d v="2014-04-26T00:00:00"/>
    <n v="666.84"/>
    <n v="0"/>
    <n v="0"/>
    <n v="258.7"/>
    <n v="17"/>
    <n v="15.217647058823529"/>
    <n v="408.14"/>
    <n v="12"/>
    <n v="29"/>
    <n v="34.011666666666663"/>
    <n v="22.994482758620688"/>
    <m/>
    <m/>
    <m/>
    <n v="17"/>
    <x v="7"/>
    <x v="5"/>
    <s v="2014-17"/>
    <n v="0"/>
    <m/>
  </r>
  <r>
    <m/>
    <d v="2014-04-27T00:00:00"/>
    <n v="6154.84"/>
    <n v="1436.94"/>
    <n v="7591.7800000000007"/>
    <m/>
    <n v="129"/>
    <n v="15.110053958425476"/>
    <n v="3211.2899999999995"/>
    <n v="62"/>
    <n v="191"/>
    <n v="31.895755633255629"/>
    <n v="20.522707910750505"/>
    <m/>
    <m/>
    <m/>
    <n v="18"/>
    <x v="7"/>
    <x v="6"/>
    <s v="2014-18"/>
    <n v="0"/>
    <m/>
  </r>
  <r>
    <s v="6-30"/>
    <d v="2014-04-28T00:00:00"/>
    <n v="669.8"/>
    <n v="0"/>
    <n v="0"/>
    <n v="408.45"/>
    <n v="29"/>
    <n v="14.084482758620689"/>
    <n v="261.35000000000002"/>
    <n v="11"/>
    <n v="40"/>
    <n v="23.759090909090911"/>
    <n v="16.744999999999997"/>
    <m/>
    <m/>
    <m/>
    <n v="18"/>
    <x v="7"/>
    <x v="0"/>
    <s v="2014-18"/>
    <n v="0"/>
    <m/>
  </r>
  <r>
    <s v="6-30"/>
    <d v="2014-04-29T00:00:00"/>
    <n v="809.45"/>
    <n v="0"/>
    <n v="0"/>
    <n v="376.8"/>
    <n v="34"/>
    <n v="11.08235294117647"/>
    <n v="432.65"/>
    <n v="10"/>
    <n v="44"/>
    <n v="43.265000000000001"/>
    <n v="18.396590909090911"/>
    <m/>
    <m/>
    <m/>
    <n v="18"/>
    <x v="7"/>
    <x v="1"/>
    <s v="2014-18"/>
    <n v="0"/>
    <m/>
  </r>
  <r>
    <s v="6-30"/>
    <d v="2014-04-30T00:00:00"/>
    <n v="971.61"/>
    <n v="0"/>
    <n v="0"/>
    <n v="419.95"/>
    <n v="32"/>
    <n v="13.1234375"/>
    <n v="551.66"/>
    <n v="11"/>
    <n v="43"/>
    <n v="50.150909090909089"/>
    <n v="22.595581395348834"/>
    <m/>
    <m/>
    <m/>
    <n v="18"/>
    <x v="7"/>
    <x v="2"/>
    <s v="2014-18"/>
    <n v="0"/>
    <m/>
  </r>
  <r>
    <s v="6-30"/>
    <d v="2014-05-01T00:00:00"/>
    <n v="1339.85"/>
    <n v="0"/>
    <n v="0"/>
    <n v="651.9"/>
    <n v="27"/>
    <n v="24.144444444444442"/>
    <n v="687.95"/>
    <n v="14"/>
    <n v="41"/>
    <n v="49.13928571428572"/>
    <n v="32.679268292682927"/>
    <m/>
    <m/>
    <m/>
    <n v="18"/>
    <x v="7"/>
    <x v="3"/>
    <s v="2014-18"/>
    <n v="0"/>
    <m/>
  </r>
  <r>
    <s v="6-30"/>
    <d v="2014-05-02T00:00:00"/>
    <n v="1676.37"/>
    <n v="0"/>
    <n v="0"/>
    <n v="1198.1500000000001"/>
    <n v="46"/>
    <n v="26.046739130434784"/>
    <n v="478.22"/>
    <n v="13"/>
    <n v="59"/>
    <n v="36.786153846153852"/>
    <n v="28.41305084745763"/>
    <m/>
    <m/>
    <m/>
    <n v="18"/>
    <x v="7"/>
    <x v="4"/>
    <s v="2014-18"/>
    <n v="0"/>
    <m/>
  </r>
  <r>
    <s v="6-30"/>
    <d v="2014-05-03T00:00:00"/>
    <n v="970.69"/>
    <n v="0"/>
    <n v="0"/>
    <n v="540.6"/>
    <n v="20"/>
    <n v="27.03"/>
    <n v="430.09"/>
    <n v="12"/>
    <n v="32"/>
    <n v="35.840833333333329"/>
    <n v="30.334062500000002"/>
    <m/>
    <m/>
    <m/>
    <n v="18"/>
    <x v="7"/>
    <x v="5"/>
    <s v="2014-18"/>
    <n v="0"/>
    <m/>
  </r>
  <r>
    <m/>
    <d v="2014-05-04T00:00:00"/>
    <n v="6437.77"/>
    <n v="1565.12"/>
    <n v="8002.89"/>
    <m/>
    <n v="188"/>
    <n v="19.251909462446065"/>
    <n v="2841.92"/>
    <n v="71"/>
    <n v="259"/>
    <n v="39.823545482295494"/>
    <n v="24.860592324096714"/>
    <m/>
    <m/>
    <m/>
    <n v="19"/>
    <x v="7"/>
    <x v="6"/>
    <s v="2014-19"/>
    <n v="0"/>
    <m/>
  </r>
  <r>
    <s v="6-31"/>
    <d v="2014-05-05T00:00:00"/>
    <n v="661.61"/>
    <n v="0"/>
    <n v="0"/>
    <n v="259.55"/>
    <n v="21"/>
    <n v="12.359523809523811"/>
    <n v="402.06"/>
    <n v="12"/>
    <n v="33"/>
    <n v="33.505000000000003"/>
    <n v="20.048787878787881"/>
    <m/>
    <m/>
    <m/>
    <n v="19"/>
    <x v="7"/>
    <x v="0"/>
    <s v="2014-19"/>
    <n v="0"/>
    <m/>
  </r>
  <r>
    <s v="6-31"/>
    <d v="2014-05-06T00:00:00"/>
    <n v="622.33000000000004"/>
    <n v="0"/>
    <n v="0"/>
    <n v="381"/>
    <n v="24"/>
    <n v="15.875"/>
    <n v="241.33"/>
    <n v="10"/>
    <n v="34"/>
    <n v="24.133000000000003"/>
    <n v="18.303823529411765"/>
    <m/>
    <m/>
    <m/>
    <n v="19"/>
    <x v="7"/>
    <x v="1"/>
    <s v="2014-19"/>
    <n v="0"/>
    <m/>
  </r>
  <r>
    <s v="6-31"/>
    <d v="2014-05-07T00:00:00"/>
    <n v="1128"/>
    <n v="0"/>
    <n v="0"/>
    <n v="512"/>
    <n v="30"/>
    <n v="17.066666666666666"/>
    <n v="616"/>
    <n v="13"/>
    <n v="43"/>
    <n v="47.384615384615387"/>
    <n v="26.232558139534884"/>
    <m/>
    <m/>
    <m/>
    <n v="19"/>
    <x v="7"/>
    <x v="2"/>
    <s v="2014-19"/>
    <n v="0"/>
    <m/>
  </r>
  <r>
    <s v="6-31"/>
    <d v="2014-05-08T00:00:00"/>
    <n v="1525.4"/>
    <n v="0"/>
    <n v="0"/>
    <n v="568.85"/>
    <n v="33"/>
    <n v="17.237878787878788"/>
    <n v="965.55"/>
    <n v="13"/>
    <n v="46"/>
    <n v="74.273076923076914"/>
    <n v="33.356521739130436"/>
    <m/>
    <m/>
    <m/>
    <n v="19"/>
    <x v="7"/>
    <x v="3"/>
    <s v="2014-19"/>
    <n v="0"/>
    <m/>
  </r>
  <r>
    <s v="6-31"/>
    <d v="2014-05-09T00:00:00"/>
    <n v="2124.4"/>
    <n v="0"/>
    <n v="0"/>
    <n v="1088.4000000000001"/>
    <n v="43"/>
    <n v="25.311627906976746"/>
    <n v="1036"/>
    <n v="21"/>
    <n v="64"/>
    <n v="49.333333333333336"/>
    <n v="33.193750000000001"/>
    <m/>
    <m/>
    <m/>
    <n v="19"/>
    <x v="7"/>
    <x v="4"/>
    <s v="2014-19"/>
    <n v="0"/>
    <m/>
  </r>
  <r>
    <s v="6-31"/>
    <d v="2014-05-10T00:00:00"/>
    <n v="761.86"/>
    <n v="0"/>
    <n v="0"/>
    <n v="364.7"/>
    <n v="15"/>
    <n v="24.313333333333333"/>
    <n v="397.16"/>
    <n v="8"/>
    <n v="23"/>
    <n v="49.645000000000003"/>
    <n v="33.124347826086954"/>
    <m/>
    <m/>
    <m/>
    <n v="19"/>
    <x v="7"/>
    <x v="5"/>
    <s v="2014-19"/>
    <n v="0"/>
    <m/>
  </r>
  <r>
    <m/>
    <d v="2014-05-11T00:00:00"/>
    <n v="6823.5999999999995"/>
    <n v="1111.74"/>
    <n v="7935.3399999999992"/>
    <m/>
    <n v="166"/>
    <n v="18.694005084063225"/>
    <n v="3658.0999999999995"/>
    <n v="77"/>
    <n v="243"/>
    <n v="46.379004273504279"/>
    <n v="27.37663151882532"/>
    <m/>
    <m/>
    <m/>
    <n v="20"/>
    <x v="7"/>
    <x v="6"/>
    <s v="2014-20"/>
    <n v="0"/>
    <m/>
  </r>
  <r>
    <s v="6-32"/>
    <d v="2014-05-12T00:00:00"/>
    <n v="1178.95"/>
    <n v="0"/>
    <n v="0"/>
    <n v="470.55"/>
    <n v="33"/>
    <n v="14.25909090909091"/>
    <n v="708.4"/>
    <n v="17"/>
    <n v="50"/>
    <n v="41.670588235294119"/>
    <n v="23.579000000000001"/>
    <m/>
    <m/>
    <m/>
    <n v="20"/>
    <x v="7"/>
    <x v="0"/>
    <s v="2014-20"/>
    <n v="0"/>
    <m/>
  </r>
  <r>
    <s v="6-32"/>
    <d v="2014-05-13T00:00:00"/>
    <n v="460.71"/>
    <n v="0"/>
    <n v="0"/>
    <n v="304.25"/>
    <n v="16"/>
    <n v="19.015625"/>
    <n v="156.46"/>
    <n v="7"/>
    <n v="23"/>
    <n v="22.351428571428574"/>
    <n v="20.030869565217394"/>
    <m/>
    <m/>
    <m/>
    <n v="20"/>
    <x v="7"/>
    <x v="1"/>
    <s v="2014-20"/>
    <n v="0"/>
    <m/>
  </r>
  <r>
    <s v="6-32"/>
    <d v="2014-05-14T00:00:00"/>
    <n v="1597.32"/>
    <n v="0"/>
    <n v="0"/>
    <n v="743.45"/>
    <n v="40"/>
    <n v="18.58625"/>
    <n v="853.87"/>
    <n v="15"/>
    <n v="55"/>
    <n v="56.924666666666667"/>
    <n v="29.04218181818182"/>
    <m/>
    <m/>
    <m/>
    <n v="20"/>
    <x v="7"/>
    <x v="2"/>
    <s v="2014-20"/>
    <n v="0"/>
    <m/>
  </r>
  <r>
    <s v="6-32"/>
    <d v="2014-05-15T00:00:00"/>
    <n v="1832.38"/>
    <n v="0"/>
    <n v="0"/>
    <n v="585.9"/>
    <n v="30"/>
    <n v="19.529999999999998"/>
    <n v="1246.48"/>
    <n v="18"/>
    <n v="48"/>
    <n v="69.248888888888885"/>
    <n v="38.174583333333338"/>
    <m/>
    <m/>
    <m/>
    <n v="20"/>
    <x v="7"/>
    <x v="3"/>
    <s v="2014-20"/>
    <n v="0"/>
    <m/>
  </r>
  <r>
    <s v="6-32"/>
    <d v="2014-05-16T00:00:00"/>
    <n v="1816.42"/>
    <n v="0"/>
    <n v="0"/>
    <n v="817.7"/>
    <n v="37"/>
    <n v="22.1"/>
    <n v="998.72"/>
    <n v="22"/>
    <n v="59"/>
    <n v="45.396363636363638"/>
    <n v="30.786779661016951"/>
    <m/>
    <m/>
    <m/>
    <n v="20"/>
    <x v="7"/>
    <x v="4"/>
    <s v="2014-20"/>
    <n v="0"/>
    <m/>
  </r>
  <r>
    <s v="6-32"/>
    <d v="2014-05-17T00:00:00"/>
    <n v="623.23"/>
    <n v="0"/>
    <n v="0"/>
    <n v="207.85"/>
    <n v="16"/>
    <n v="12.990625"/>
    <n v="415.38"/>
    <n v="11"/>
    <n v="27"/>
    <n v="37.761818181818178"/>
    <n v="23.082592592592594"/>
    <m/>
    <m/>
    <m/>
    <n v="20"/>
    <x v="7"/>
    <x v="5"/>
    <s v="2014-20"/>
    <n v="0"/>
    <m/>
  </r>
  <r>
    <m/>
    <d v="2014-05-18T00:00:00"/>
    <n v="7509.01"/>
    <n v="2284.77"/>
    <n v="9793.7800000000007"/>
    <m/>
    <n v="172"/>
    <n v="17.746931818181817"/>
    <n v="4379.3100000000004"/>
    <n v="90"/>
    <n v="262"/>
    <n v="45.558959030076686"/>
    <n v="27.449334495057016"/>
    <m/>
    <m/>
    <m/>
    <n v="21"/>
    <x v="7"/>
    <x v="6"/>
    <s v="2014-21"/>
    <n v="0"/>
    <m/>
  </r>
  <r>
    <s v="6-33"/>
    <d v="2014-05-19T00:00:00"/>
    <n v="1030.51"/>
    <n v="0"/>
    <n v="0"/>
    <n v="239.9"/>
    <n v="19"/>
    <n v="12.626315789473685"/>
    <n v="790.61"/>
    <n v="15"/>
    <n v="34"/>
    <n v="52.707333333333331"/>
    <n v="30.309117647058823"/>
    <m/>
    <m/>
    <m/>
    <n v="21"/>
    <x v="7"/>
    <x v="0"/>
    <s v="2014-21"/>
    <n v="0"/>
    <m/>
  </r>
  <r>
    <s v="6-33"/>
    <d v="2014-05-20T00:00:00"/>
    <n v="840.04"/>
    <n v="0"/>
    <n v="0"/>
    <n v="528.15"/>
    <n v="31"/>
    <n v="17.037096774193547"/>
    <n v="313.89"/>
    <n v="13"/>
    <n v="44"/>
    <n v="24.145384615384614"/>
    <n v="19.137272727272727"/>
    <m/>
    <m/>
    <m/>
    <n v="21"/>
    <x v="7"/>
    <x v="1"/>
    <s v="2014-21"/>
    <n v="0"/>
    <m/>
  </r>
  <r>
    <s v="6-33"/>
    <d v="2014-05-21T00:00:00"/>
    <n v="1741.66"/>
    <n v="0"/>
    <n v="0"/>
    <n v="733"/>
    <n v="34"/>
    <n v="21.558823529411764"/>
    <n v="968.66"/>
    <n v="21"/>
    <n v="55"/>
    <n v="46.126666666666665"/>
    <n v="30.939272727272726"/>
    <m/>
    <m/>
    <m/>
    <n v="21"/>
    <x v="7"/>
    <x v="2"/>
    <s v="2014-21"/>
    <n v="0"/>
    <m/>
  </r>
  <r>
    <s v="6-33"/>
    <d v="2014-05-22T00:00:00"/>
    <n v="1740.89"/>
    <n v="0"/>
    <n v="0"/>
    <n v="833.35"/>
    <n v="39"/>
    <n v="21.367948717948718"/>
    <n v="907.54"/>
    <n v="17"/>
    <n v="56"/>
    <n v="53.384705882352939"/>
    <n v="31.087321428571425"/>
    <m/>
    <m/>
    <m/>
    <n v="21"/>
    <x v="7"/>
    <x v="3"/>
    <s v="2014-21"/>
    <n v="0"/>
    <m/>
  </r>
  <r>
    <s v="6-33"/>
    <d v="2014-05-23T00:00:00"/>
    <n v="1271.08"/>
    <n v="0"/>
    <n v="0"/>
    <n v="564.15"/>
    <n v="31"/>
    <n v="18.198387096774194"/>
    <n v="706.93"/>
    <n v="13"/>
    <n v="44"/>
    <n v="54.379230769230766"/>
    <n v="28.888181818181817"/>
    <m/>
    <m/>
    <m/>
    <n v="21"/>
    <x v="7"/>
    <x v="4"/>
    <s v="2014-21"/>
    <n v="0"/>
    <m/>
  </r>
  <r>
    <s v="6-33"/>
    <d v="2014-05-24T00:00:00"/>
    <n v="918.23"/>
    <n v="0"/>
    <n v="0"/>
    <n v="254.2"/>
    <n v="12"/>
    <n v="21.183333333333334"/>
    <n v="664.03"/>
    <n v="14"/>
    <n v="26"/>
    <n v="47.430714285714281"/>
    <n v="35.316538461538464"/>
    <m/>
    <m/>
    <m/>
    <n v="21"/>
    <x v="7"/>
    <x v="5"/>
    <s v="2014-21"/>
    <n v="0"/>
    <m/>
  </r>
  <r>
    <m/>
    <d v="2014-05-25T00:00:00"/>
    <n v="7542.41"/>
    <n v="1292.8599999999999"/>
    <n v="8835.27"/>
    <m/>
    <n v="166"/>
    <n v="18.661984206855873"/>
    <n v="4351.66"/>
    <n v="93"/>
    <n v="259"/>
    <n v="46.36233925878043"/>
    <n v="29.279617468316001"/>
    <m/>
    <m/>
    <m/>
    <n v="22"/>
    <x v="7"/>
    <x v="6"/>
    <s v="2014-22"/>
    <n v="0"/>
    <m/>
  </r>
  <r>
    <s v="6-34"/>
    <d v="2014-05-26T00:00:00"/>
    <n v="788.58"/>
    <n v="0"/>
    <n v="0"/>
    <n v="243.6"/>
    <n v="19"/>
    <n v="12.821052631578947"/>
    <n v="544.98"/>
    <n v="15"/>
    <n v="34"/>
    <n v="36.332000000000001"/>
    <n v="23.193529411764708"/>
    <m/>
    <m/>
    <m/>
    <n v="22"/>
    <x v="7"/>
    <x v="0"/>
    <s v="2014-22"/>
    <n v="0"/>
    <m/>
  </r>
  <r>
    <s v="6-34"/>
    <d v="2014-05-27T00:00:00"/>
    <n v="1222.07"/>
    <n v="0"/>
    <n v="0"/>
    <n v="802.45"/>
    <n v="39"/>
    <n v="20.575641025641026"/>
    <n v="419.62"/>
    <n v="13"/>
    <n v="52"/>
    <n v="32.278461538461542"/>
    <n v="23.501346153846157"/>
    <m/>
    <m/>
    <m/>
    <n v="22"/>
    <x v="7"/>
    <x v="1"/>
    <s v="2014-22"/>
    <n v="0"/>
    <m/>
  </r>
  <r>
    <s v="6-34"/>
    <d v="2014-05-28T00:00:00"/>
    <n v="1418.97"/>
    <n v="0"/>
    <n v="0"/>
    <n v="882.05"/>
    <n v="36"/>
    <n v="24.501388888888886"/>
    <n v="536.91999999999996"/>
    <n v="22"/>
    <n v="58"/>
    <n v="24.405454545454543"/>
    <n v="24.464999999999996"/>
    <m/>
    <m/>
    <m/>
    <n v="22"/>
    <x v="7"/>
    <x v="2"/>
    <s v="2014-22"/>
    <n v="0"/>
    <m/>
  </r>
  <r>
    <s v="6-34"/>
    <d v="2014-05-29T00:00:00"/>
    <n v="1370.54"/>
    <n v="0"/>
    <n v="0"/>
    <n v="669.75"/>
    <n v="38"/>
    <n v="17.625"/>
    <n v="700.79"/>
    <n v="11"/>
    <n v="49"/>
    <n v="63.708181818181814"/>
    <n v="27.970204081632652"/>
    <m/>
    <m/>
    <m/>
    <n v="22"/>
    <x v="7"/>
    <x v="3"/>
    <s v="2014-22"/>
    <n v="0"/>
    <m/>
  </r>
  <r>
    <s v="6-34"/>
    <d v="2014-05-30T00:00:00"/>
    <n v="1621.76"/>
    <n v="0"/>
    <n v="0"/>
    <n v="949.3"/>
    <n v="32"/>
    <n v="29.665624999999999"/>
    <n v="672.46"/>
    <n v="16"/>
    <n v="48"/>
    <n v="42.028750000000002"/>
    <n v="33.786666666666669"/>
    <m/>
    <m/>
    <m/>
    <n v="22"/>
    <x v="7"/>
    <x v="4"/>
    <s v="2014-22"/>
    <n v="0"/>
    <m/>
  </r>
  <r>
    <s v="6-34"/>
    <d v="2014-05-31T00:00:00"/>
    <n v="619.95000000000005"/>
    <n v="0"/>
    <n v="0"/>
    <n v="261.35000000000002"/>
    <n v="15"/>
    <n v="17.423333333333336"/>
    <n v="358.6"/>
    <n v="12"/>
    <n v="27"/>
    <n v="29.883333333333336"/>
    <n v="22.961111111111112"/>
    <m/>
    <m/>
    <m/>
    <n v="22"/>
    <x v="7"/>
    <x v="5"/>
    <s v="2014-22"/>
    <n v="0"/>
    <m/>
  </r>
  <r>
    <m/>
    <d v="2014-06-01T00:00:00"/>
    <n v="7041.87"/>
    <n v="2102.81"/>
    <n v="9144.68"/>
    <m/>
    <n v="179"/>
    <n v="20.435340146573697"/>
    <n v="3233.37"/>
    <n v="89"/>
    <n v="268"/>
    <n v="38.106030205905206"/>
    <n v="25.979642904170216"/>
    <m/>
    <m/>
    <m/>
    <n v="23"/>
    <x v="7"/>
    <x v="6"/>
    <s v="2014-23"/>
    <n v="0"/>
    <m/>
  </r>
  <r>
    <s v="6-35"/>
    <d v="2014-06-02T00:00:00"/>
    <n v="726.68"/>
    <n v="0"/>
    <n v="0"/>
    <n v="443.3"/>
    <n v="21"/>
    <n v="21.109523809523811"/>
    <n v="283.38"/>
    <n v="8"/>
    <n v="29"/>
    <n v="35.422499999999999"/>
    <n v="25.05793103448276"/>
    <m/>
    <m/>
    <m/>
    <n v="23"/>
    <x v="7"/>
    <x v="0"/>
    <s v="2014-23"/>
    <n v="0"/>
    <m/>
  </r>
  <r>
    <s v="6-35"/>
    <d v="2014-06-03T00:00:00"/>
    <n v="1528.73"/>
    <n v="0"/>
    <n v="0"/>
    <n v="798.3"/>
    <n v="38"/>
    <n v="21.007894736842104"/>
    <n v="730.43"/>
    <n v="16"/>
    <n v="54"/>
    <n v="45.651874999999997"/>
    <n v="28.309814814814814"/>
    <m/>
    <m/>
    <m/>
    <n v="23"/>
    <x v="7"/>
    <x v="1"/>
    <s v="2014-23"/>
    <n v="0"/>
    <m/>
  </r>
  <r>
    <s v="6-35"/>
    <d v="2014-06-04T00:00:00"/>
    <n v="1513.55"/>
    <n v="0"/>
    <n v="0"/>
    <n v="906.9"/>
    <n v="30"/>
    <n v="30.23"/>
    <n v="605.65"/>
    <n v="15"/>
    <n v="45"/>
    <n v="40.376666666666665"/>
    <n v="33.612222222222222"/>
    <m/>
    <m/>
    <m/>
    <n v="23"/>
    <x v="7"/>
    <x v="2"/>
    <s v="2014-23"/>
    <n v="0"/>
    <m/>
  </r>
  <r>
    <s v="6-35"/>
    <d v="2014-06-05T00:00:00"/>
    <n v="1625.28"/>
    <n v="0"/>
    <n v="0"/>
    <n v="663.85"/>
    <n v="35"/>
    <n v="18.967142857142857"/>
    <n v="1011.43"/>
    <n v="18"/>
    <n v="53"/>
    <n v="56.190555555555555"/>
    <n v="31.609056603773585"/>
    <m/>
    <m/>
    <m/>
    <n v="23"/>
    <x v="7"/>
    <x v="3"/>
    <s v="2014-23"/>
    <n v="0"/>
    <m/>
  </r>
  <r>
    <s v="6-35"/>
    <d v="2014-06-06T00:00:00"/>
    <n v="1788.25"/>
    <n v="0"/>
    <n v="0"/>
    <n v="1050.25"/>
    <n v="49"/>
    <n v="21.433673469387756"/>
    <n v="738"/>
    <n v="15"/>
    <n v="64"/>
    <n v="49.2"/>
    <n v="27.94140625"/>
    <m/>
    <m/>
    <m/>
    <n v="23"/>
    <x v="7"/>
    <x v="4"/>
    <s v="2014-23"/>
    <n v="0"/>
    <m/>
  </r>
  <r>
    <s v="6-35"/>
    <d v="2014-06-07T00:00:00"/>
    <n v="1101.3399999999999"/>
    <n v="0"/>
    <n v="0"/>
    <n v="355.25"/>
    <n v="25"/>
    <n v="14.21"/>
    <n v="751.09"/>
    <n v="15"/>
    <n v="40"/>
    <n v="50.07266666666667"/>
    <n v="27.658500000000004"/>
    <m/>
    <m/>
    <m/>
    <n v="23"/>
    <x v="7"/>
    <x v="5"/>
    <s v="2014-23"/>
    <n v="0"/>
    <m/>
  </r>
  <r>
    <m/>
    <d v="2014-06-08T00:00:00"/>
    <n v="8283.83"/>
    <n v="1788.32"/>
    <n v="10072.15"/>
    <m/>
    <n v="198"/>
    <n v="21.159705812149422"/>
    <n v="4119.9799999999996"/>
    <n v="87"/>
    <n v="285"/>
    <n v="46.152377314814821"/>
    <n v="29.031488487548899"/>
    <m/>
    <m/>
    <m/>
    <n v="24"/>
    <x v="7"/>
    <x v="6"/>
    <s v="2014-24"/>
    <n v="0"/>
    <m/>
  </r>
  <r>
    <s v="6-36"/>
    <d v="2014-06-09T00:00:00"/>
    <n v="0"/>
    <n v="0"/>
    <n v="0"/>
    <n v="0"/>
    <n v="0"/>
    <n v="0"/>
    <n v="0"/>
    <n v="0"/>
    <n v="0"/>
    <n v="0"/>
    <n v="0"/>
    <s v="QUEENS BIRTHDAY"/>
    <m/>
    <m/>
    <n v="24"/>
    <x v="7"/>
    <x v="0"/>
    <s v="2014-24"/>
    <n v="0"/>
    <m/>
  </r>
  <r>
    <s v="6-36"/>
    <d v="2014-06-10T00:00:00"/>
    <n v="1327.67"/>
    <n v="0"/>
    <n v="0"/>
    <n v="686.55"/>
    <n v="33"/>
    <n v="20.804545454545455"/>
    <n v="641.12"/>
    <n v="23"/>
    <n v="56"/>
    <n v="27.874782608695654"/>
    <n v="23.708392857142858"/>
    <m/>
    <m/>
    <m/>
    <n v="24"/>
    <x v="7"/>
    <x v="1"/>
    <s v="2014-24"/>
    <n v="0"/>
    <m/>
  </r>
  <r>
    <s v="6-36"/>
    <d v="2014-06-11T00:00:00"/>
    <n v="1007.47"/>
    <n v="0"/>
    <n v="0"/>
    <n v="521.5"/>
    <n v="31"/>
    <n v="16.822580645161292"/>
    <n v="485.97"/>
    <n v="15"/>
    <n v="46"/>
    <n v="32.398000000000003"/>
    <n v="21.901521739130434"/>
    <m/>
    <m/>
    <m/>
    <n v="24"/>
    <x v="7"/>
    <x v="2"/>
    <s v="2014-24"/>
    <n v="0"/>
    <m/>
  </r>
  <r>
    <s v="6-36"/>
    <d v="2014-06-12T00:00:00"/>
    <n v="1427.64"/>
    <n v="0"/>
    <n v="0"/>
    <n v="596.65"/>
    <n v="34"/>
    <n v="17.548529411764704"/>
    <n v="830.99"/>
    <n v="14"/>
    <n v="48"/>
    <n v="59.356428571428573"/>
    <n v="29.742499999999996"/>
    <m/>
    <m/>
    <m/>
    <n v="24"/>
    <x v="7"/>
    <x v="3"/>
    <s v="2014-24"/>
    <n v="0"/>
    <m/>
  </r>
  <r>
    <s v="6-36"/>
    <d v="2014-06-13T00:00:00"/>
    <n v="1997.48"/>
    <n v="0"/>
    <n v="0"/>
    <n v="1286.05"/>
    <n v="41"/>
    <n v="31.367073170731707"/>
    <n v="711.43"/>
    <n v="15"/>
    <n v="56"/>
    <n v="47.428666666666665"/>
    <n v="35.669285714285714"/>
    <m/>
    <m/>
    <m/>
    <n v="24"/>
    <x v="7"/>
    <x v="4"/>
    <s v="2014-24"/>
    <n v="0"/>
    <m/>
  </r>
  <r>
    <s v="6-36"/>
    <d v="2014-06-14T00:00:00"/>
    <n v="988.77"/>
    <n v="0"/>
    <n v="0"/>
    <n v="416.85"/>
    <n v="19"/>
    <n v="21.939473684210526"/>
    <n v="571.91999999999996"/>
    <n v="10"/>
    <n v="29"/>
    <n v="57.191999999999993"/>
    <n v="34.095517241379312"/>
    <m/>
    <m/>
    <m/>
    <n v="24"/>
    <x v="7"/>
    <x v="5"/>
    <s v="2014-24"/>
    <n v="0"/>
    <m/>
  </r>
  <r>
    <m/>
    <d v="2014-06-15T00:00:00"/>
    <n v="6749.0300000000007"/>
    <n v="1966.37"/>
    <n v="8715.4000000000015"/>
    <m/>
    <n v="158"/>
    <n v="18.080367061068944"/>
    <n v="3241.4300000000003"/>
    <n v="77"/>
    <n v="235"/>
    <n v="37.374979641131809"/>
    <n v="24.186202925323055"/>
    <m/>
    <m/>
    <m/>
    <n v="25"/>
    <x v="7"/>
    <x v="6"/>
    <s v="2014-25"/>
    <n v="0"/>
    <m/>
  </r>
  <r>
    <s v="6-37"/>
    <d v="2014-06-16T00:00:00"/>
    <n v="842.9"/>
    <n v="0"/>
    <n v="0"/>
    <n v="319.7"/>
    <n v="27"/>
    <n v="11.84074074074074"/>
    <n v="523.20000000000005"/>
    <n v="13"/>
    <n v="40"/>
    <n v="40.246153846153852"/>
    <n v="21.072500000000002"/>
    <m/>
    <m/>
    <m/>
    <n v="25"/>
    <x v="7"/>
    <x v="0"/>
    <s v="2014-25"/>
    <n v="0"/>
    <m/>
  </r>
  <r>
    <s v="6-37"/>
    <d v="2014-06-17T00:00:00"/>
    <n v="1131.1099999999999"/>
    <n v="0"/>
    <n v="0"/>
    <n v="388.2"/>
    <n v="23"/>
    <n v="16.878260869565217"/>
    <n v="742.91"/>
    <n v="21"/>
    <n v="44"/>
    <n v="35.376666666666665"/>
    <n v="25.707045454545451"/>
    <m/>
    <m/>
    <m/>
    <n v="25"/>
    <x v="7"/>
    <x v="1"/>
    <s v="2014-25"/>
    <n v="0"/>
    <m/>
  </r>
  <r>
    <s v="6-37"/>
    <d v="2014-06-18T00:00:00"/>
    <n v="979.08"/>
    <n v="0"/>
    <n v="0"/>
    <n v="683.4"/>
    <n v="30"/>
    <n v="22.779999999999998"/>
    <n v="295.68"/>
    <n v="8"/>
    <n v="38"/>
    <n v="36.96"/>
    <n v="25.765263157894736"/>
    <m/>
    <m/>
    <m/>
    <n v="25"/>
    <x v="7"/>
    <x v="2"/>
    <s v="2014-25"/>
    <n v="0"/>
    <m/>
  </r>
  <r>
    <s v="6-37"/>
    <d v="2014-06-19T00:00:00"/>
    <n v="1164.1500000000001"/>
    <n v="0"/>
    <n v="0"/>
    <n v="689"/>
    <n v="44"/>
    <n v="15.659090909090908"/>
    <n v="475.15"/>
    <n v="17"/>
    <n v="61"/>
    <n v="27.95"/>
    <n v="19.0844262295082"/>
    <m/>
    <m/>
    <m/>
    <n v="25"/>
    <x v="7"/>
    <x v="3"/>
    <s v="2014-25"/>
    <n v="0"/>
    <m/>
  </r>
  <r>
    <s v="6-37"/>
    <d v="2014-06-20T00:00:00"/>
    <n v="2263.6"/>
    <n v="0"/>
    <n v="0"/>
    <n v="1371.2"/>
    <n v="48"/>
    <n v="28.566666666666666"/>
    <n v="892.4"/>
    <n v="18"/>
    <n v="66"/>
    <n v="49.577777777777776"/>
    <n v="34.296969696969697"/>
    <m/>
    <m/>
    <m/>
    <n v="25"/>
    <x v="7"/>
    <x v="4"/>
    <s v="2014-25"/>
    <n v="0"/>
    <m/>
  </r>
  <r>
    <s v="6-37"/>
    <d v="2014-06-21T00:00:00"/>
    <n v="1193.5"/>
    <n v="0"/>
    <n v="0"/>
    <n v="275.60000000000002"/>
    <n v="15"/>
    <n v="18.373333333333335"/>
    <n v="917.9"/>
    <n v="9"/>
    <n v="24"/>
    <n v="101.98888888888888"/>
    <n v="49.729166666666664"/>
    <m/>
    <m/>
    <m/>
    <n v="25"/>
    <x v="7"/>
    <x v="5"/>
    <s v="2014-25"/>
    <n v="0"/>
    <m/>
  </r>
  <r>
    <m/>
    <d v="2014-06-22T00:00:00"/>
    <n v="7574.34"/>
    <n v="1111.82"/>
    <n v="8686.16"/>
    <m/>
    <n v="187"/>
    <n v="19.016348753232808"/>
    <n v="3847.2400000000002"/>
    <n v="86"/>
    <n v="273"/>
    <n v="48.683247863247857"/>
    <n v="29.27589520093079"/>
    <m/>
    <m/>
    <m/>
    <n v="26"/>
    <x v="7"/>
    <x v="6"/>
    <s v="2014-26"/>
    <n v="0"/>
    <m/>
  </r>
  <r>
    <s v="6-38"/>
    <d v="2014-06-23T00:00:00"/>
    <n v="858.5"/>
    <n v="0"/>
    <n v="0"/>
    <n v="431.85"/>
    <n v="25"/>
    <n v="17.274000000000001"/>
    <n v="426.65"/>
    <n v="12"/>
    <n v="37"/>
    <n v="35.554166666666667"/>
    <n v="23.202702702702702"/>
    <m/>
    <m/>
    <m/>
    <n v="26"/>
    <x v="7"/>
    <x v="0"/>
    <s v="2014-26"/>
    <n v="0"/>
    <m/>
  </r>
  <r>
    <s v="6-38"/>
    <d v="2014-06-24T00:00:00"/>
    <n v="806.2"/>
    <n v="0"/>
    <n v="0"/>
    <n v="332.25"/>
    <n v="29"/>
    <n v="11.456896551724139"/>
    <n v="473.95"/>
    <n v="11"/>
    <n v="40"/>
    <n v="43.086363636363636"/>
    <n v="20.155000000000001"/>
    <m/>
    <m/>
    <m/>
    <n v="26"/>
    <x v="7"/>
    <x v="1"/>
    <s v="2014-26"/>
    <n v="0"/>
    <m/>
  </r>
  <r>
    <s v="6-38"/>
    <d v="2014-06-25T00:00:00"/>
    <n v="980.93"/>
    <n v="0"/>
    <n v="0"/>
    <n v="503.95"/>
    <n v="29"/>
    <n v="17.377586206896552"/>
    <n v="456.98"/>
    <n v="12"/>
    <n v="41"/>
    <n v="38.081666666666671"/>
    <n v="23.437317073170732"/>
    <m/>
    <m/>
    <m/>
    <n v="26"/>
    <x v="7"/>
    <x v="2"/>
    <s v="2014-26"/>
    <n v="0"/>
    <m/>
  </r>
  <r>
    <s v="6-38"/>
    <d v="2014-06-26T00:00:00"/>
    <n v="874.3"/>
    <n v="0"/>
    <n v="0"/>
    <n v="423.45"/>
    <n v="28"/>
    <n v="15.123214285714285"/>
    <n v="450.85"/>
    <n v="10"/>
    <n v="38"/>
    <n v="45.085000000000001"/>
    <n v="23.007894736842104"/>
    <m/>
    <m/>
    <m/>
    <n v="26"/>
    <x v="7"/>
    <x v="3"/>
    <s v="2014-26"/>
    <n v="0"/>
    <m/>
  </r>
  <r>
    <s v="6-38"/>
    <d v="2014-06-27T00:00:00"/>
    <n v="2684.8"/>
    <n v="0"/>
    <n v="0"/>
    <n v="1496"/>
    <n v="45"/>
    <n v="33.244444444444447"/>
    <n v="1188.8"/>
    <n v="16"/>
    <n v="61"/>
    <n v="74.3"/>
    <n v="44.01311475409836"/>
    <m/>
    <m/>
    <m/>
    <n v="26"/>
    <x v="7"/>
    <x v="4"/>
    <s v="2014-26"/>
    <n v="0"/>
    <m/>
  </r>
  <r>
    <s v="6-38"/>
    <d v="2014-06-28T00:00:00"/>
    <n v="885.78"/>
    <n v="0"/>
    <n v="0"/>
    <n v="345.35"/>
    <n v="21"/>
    <n v="16.445238095238096"/>
    <n v="540.42999999999995"/>
    <n v="9"/>
    <n v="30"/>
    <n v="60.047777777777775"/>
    <n v="29.526"/>
    <m/>
    <m/>
    <m/>
    <n v="26"/>
    <x v="7"/>
    <x v="5"/>
    <s v="2014-26"/>
    <n v="0"/>
    <m/>
  </r>
  <r>
    <m/>
    <d v="2014-06-29T00:00:00"/>
    <n v="7090.51"/>
    <n v="2710.84"/>
    <n v="9801.35"/>
    <m/>
    <n v="177"/>
    <n v="18.486896597336255"/>
    <n v="3537.6599999999994"/>
    <n v="70"/>
    <n v="247"/>
    <n v="49.359162457912454"/>
    <n v="27.223671544468985"/>
    <m/>
    <m/>
    <m/>
    <n v="27"/>
    <x v="7"/>
    <x v="6"/>
    <s v="2014-27"/>
    <n v="0"/>
    <m/>
  </r>
  <r>
    <s v="6-39"/>
    <d v="2014-06-30T00:00:00"/>
    <n v="1172.24"/>
    <n v="0"/>
    <n v="0"/>
    <n v="619"/>
    <n v="35"/>
    <n v="17.685714285714287"/>
    <n v="553.24"/>
    <n v="15"/>
    <n v="50"/>
    <n v="36.882666666666665"/>
    <n v="23.444800000000001"/>
    <m/>
    <m/>
    <m/>
    <n v="27"/>
    <x v="7"/>
    <x v="0"/>
    <s v="2014-27"/>
    <n v="0"/>
    <m/>
  </r>
  <r>
    <s v="6-39"/>
    <d v="2014-07-01T00:00:00"/>
    <n v="1111.72"/>
    <n v="0"/>
    <n v="0"/>
    <n v="556.70000000000005"/>
    <n v="35"/>
    <n v="15.905714285714287"/>
    <n v="555.02"/>
    <n v="14"/>
    <n v="49"/>
    <n v="39.644285714285715"/>
    <n v="22.688163265306123"/>
    <m/>
    <m/>
    <m/>
    <n v="27"/>
    <x v="7"/>
    <x v="1"/>
    <s v="2014-27"/>
    <n v="0"/>
    <m/>
  </r>
  <r>
    <s v="6-39"/>
    <d v="2014-07-02T00:00:00"/>
    <n v="920.88"/>
    <n v="0"/>
    <n v="0"/>
    <n v="561.54999999999995"/>
    <n v="32"/>
    <n v="17.548437499999999"/>
    <n v="359.33"/>
    <n v="14"/>
    <n v="46"/>
    <n v="25.666428571428572"/>
    <n v="20.019130434782607"/>
    <m/>
    <m/>
    <m/>
    <n v="27"/>
    <x v="7"/>
    <x v="2"/>
    <s v="2014-27"/>
    <n v="0"/>
    <m/>
  </r>
  <r>
    <s v="6-39"/>
    <d v="2014-07-03T00:00:00"/>
    <n v="1681.67"/>
    <n v="0"/>
    <n v="0"/>
    <n v="761.75"/>
    <n v="44"/>
    <n v="17.3125"/>
    <n v="919.92"/>
    <n v="15"/>
    <n v="59"/>
    <n v="61.327999999999996"/>
    <n v="28.502881355932203"/>
    <m/>
    <m/>
    <m/>
    <n v="27"/>
    <x v="7"/>
    <x v="3"/>
    <s v="2014-27"/>
    <n v="0"/>
    <m/>
  </r>
  <r>
    <s v="6-39"/>
    <d v="2014-07-04T00:00:00"/>
    <n v="2056.5"/>
    <n v="0"/>
    <n v="0"/>
    <n v="1375.36"/>
    <n v="50"/>
    <n v="27.507199999999997"/>
    <n v="654.65"/>
    <n v="11"/>
    <n v="61"/>
    <n v="59.513636363636358"/>
    <n v="33.278852459016392"/>
    <m/>
    <m/>
    <m/>
    <n v="27"/>
    <x v="7"/>
    <x v="4"/>
    <s v="2014-27"/>
    <n v="0"/>
    <m/>
  </r>
  <r>
    <s v="6-39"/>
    <d v="2014-07-05T00:00:00"/>
    <n v="820.55"/>
    <n v="0"/>
    <n v="0"/>
    <n v="331.65"/>
    <n v="14"/>
    <n v="23.689285714285713"/>
    <n v="488.9"/>
    <n v="10"/>
    <n v="24"/>
    <n v="48.89"/>
    <n v="34.189583333333331"/>
    <m/>
    <m/>
    <m/>
    <n v="27"/>
    <x v="7"/>
    <x v="5"/>
    <s v="2014-27"/>
    <n v="0"/>
    <m/>
  </r>
  <r>
    <m/>
    <d v="2014-07-06T00:00:00"/>
    <n v="7763.56"/>
    <n v="1683.78"/>
    <n v="9447.34"/>
    <m/>
    <n v="210"/>
    <n v="19.941475297619046"/>
    <n v="3531.06"/>
    <n v="79"/>
    <n v="289"/>
    <n v="45.320836219336222"/>
    <n v="27.020568474728446"/>
    <m/>
    <m/>
    <m/>
    <n v="28"/>
    <x v="7"/>
    <x v="6"/>
    <s v="2014-28"/>
    <n v="0"/>
    <m/>
  </r>
  <r>
    <s v="6-40"/>
    <d v="2014-07-07T00:00:00"/>
    <n v="2073.4699999999998"/>
    <n v="0"/>
    <n v="0"/>
    <n v="1537.1"/>
    <n v="42"/>
    <n v="36.597619047619048"/>
    <n v="536.37"/>
    <n v="16"/>
    <n v="58"/>
    <n v="33.523125"/>
    <n v="35.749482758620687"/>
    <m/>
    <m/>
    <m/>
    <n v="28"/>
    <x v="7"/>
    <x v="0"/>
    <s v="2014-28"/>
    <n v="0"/>
    <m/>
  </r>
  <r>
    <s v="6-40"/>
    <d v="2014-07-08T00:00:00"/>
    <n v="968.39"/>
    <n v="0"/>
    <n v="0"/>
    <n v="571.70000000000005"/>
    <n v="28"/>
    <n v="20.417857142857144"/>
    <n v="396.69"/>
    <n v="14"/>
    <n v="42"/>
    <n v="28.335000000000001"/>
    <n v="23.056904761904764"/>
    <m/>
    <m/>
    <m/>
    <n v="28"/>
    <x v="7"/>
    <x v="1"/>
    <s v="2014-28"/>
    <n v="0"/>
    <m/>
  </r>
  <r>
    <s v="6-40"/>
    <d v="2014-07-09T00:00:00"/>
    <n v="1099.81"/>
    <n v="0"/>
    <n v="0"/>
    <n v="472"/>
    <n v="31"/>
    <n v="15.225806451612904"/>
    <n v="627.80999999999995"/>
    <n v="15"/>
    <n v="46"/>
    <n v="41.853999999999999"/>
    <n v="23.908913043478261"/>
    <m/>
    <m/>
    <m/>
    <n v="28"/>
    <x v="7"/>
    <x v="2"/>
    <s v="2014-28"/>
    <n v="0"/>
    <m/>
  </r>
  <r>
    <s v="6-40"/>
    <d v="2014-07-10T00:00:00"/>
    <n v="1012.59"/>
    <n v="0"/>
    <n v="0"/>
    <n v="396.15"/>
    <n v="31"/>
    <n v="12.779032258064515"/>
    <n v="616.44000000000005"/>
    <n v="12"/>
    <n v="43"/>
    <n v="51.370000000000005"/>
    <n v="23.54860465116279"/>
    <m/>
    <m/>
    <m/>
    <n v="28"/>
    <x v="7"/>
    <x v="3"/>
    <s v="2014-28"/>
    <n v="0"/>
    <m/>
  </r>
  <r>
    <s v="6-40"/>
    <d v="2014-07-11T00:00:00"/>
    <n v="1850.9"/>
    <n v="0"/>
    <n v="0"/>
    <n v="887.8"/>
    <n v="43"/>
    <n v="20.646511627906975"/>
    <n v="963.1"/>
    <n v="20"/>
    <n v="63"/>
    <n v="48.155000000000001"/>
    <n v="29.37936507936508"/>
    <m/>
    <m/>
    <m/>
    <n v="28"/>
    <x v="7"/>
    <x v="4"/>
    <s v="2014-28"/>
    <n v="0"/>
    <m/>
  </r>
  <r>
    <s v="6-40"/>
    <d v="2014-07-12T00:00:00"/>
    <n v="1213.72"/>
    <n v="0"/>
    <n v="0"/>
    <n v="191.15"/>
    <n v="11"/>
    <n v="17.377272727272729"/>
    <n v="1022.57"/>
    <n v="21"/>
    <n v="32"/>
    <n v="48.693809523809527"/>
    <n v="37.928750000000001"/>
    <m/>
    <m/>
    <m/>
    <n v="28"/>
    <x v="7"/>
    <x v="5"/>
    <s v="2014-28"/>
    <n v="0"/>
    <m/>
  </r>
  <r>
    <m/>
    <d v="2014-07-13T00:00:00"/>
    <n v="8218.8799999999992"/>
    <n v="1948.46"/>
    <n v="10167.34"/>
    <m/>
    <n v="186"/>
    <n v="20.507349875888885"/>
    <n v="4162.9799999999996"/>
    <n v="98"/>
    <n v="284"/>
    <n v="41.988489087301595"/>
    <n v="28.928670049088598"/>
    <m/>
    <m/>
    <m/>
    <n v="29"/>
    <x v="7"/>
    <x v="6"/>
    <s v="2014-29"/>
    <n v="0"/>
    <m/>
  </r>
  <r>
    <s v="6-41"/>
    <d v="2014-07-14T00:00:00"/>
    <n v="1040.53"/>
    <n v="0"/>
    <n v="0"/>
    <n v="442.25"/>
    <n v="24"/>
    <n v="18.427083333333332"/>
    <n v="598.28"/>
    <n v="14"/>
    <n v="38"/>
    <n v="42.734285714285711"/>
    <n v="27.382368421052632"/>
    <m/>
    <m/>
    <m/>
    <n v="29"/>
    <x v="7"/>
    <x v="0"/>
    <s v="2014-29"/>
    <n v="0"/>
    <m/>
  </r>
  <r>
    <s v="6-41"/>
    <d v="2014-07-15T00:00:00"/>
    <n v="1183.06"/>
    <n v="0"/>
    <n v="0"/>
    <n v="484.05"/>
    <n v="27"/>
    <n v="17.927777777777777"/>
    <n v="699.01"/>
    <n v="19"/>
    <n v="46"/>
    <n v="36.79"/>
    <n v="25.718695652173913"/>
    <m/>
    <m/>
    <m/>
    <n v="29"/>
    <x v="7"/>
    <x v="1"/>
    <s v="2014-29"/>
    <n v="0"/>
    <m/>
  </r>
  <r>
    <s v="6-41"/>
    <d v="2014-07-16T00:00:00"/>
    <n v="1504.57"/>
    <n v="0"/>
    <n v="0"/>
    <n v="777.1"/>
    <n v="36"/>
    <n v="21.586111111111112"/>
    <n v="727.47"/>
    <n v="20"/>
    <n v="56"/>
    <n v="36.3735"/>
    <n v="26.867321428571433"/>
    <m/>
    <m/>
    <m/>
    <n v="29"/>
    <x v="7"/>
    <x v="2"/>
    <s v="2014-29"/>
    <n v="0"/>
    <m/>
  </r>
  <r>
    <s v="6-41"/>
    <d v="2014-07-17T00:00:00"/>
    <n v="1602.97"/>
    <n v="0"/>
    <n v="0"/>
    <n v="827.45"/>
    <n v="38"/>
    <n v="21.775000000000002"/>
    <n v="775.52"/>
    <n v="14"/>
    <n v="52"/>
    <n v="55.394285714285715"/>
    <n v="30.826346153846153"/>
    <m/>
    <m/>
    <m/>
    <n v="29"/>
    <x v="7"/>
    <x v="3"/>
    <s v="2014-29"/>
    <n v="0"/>
    <m/>
  </r>
  <r>
    <s v="6-41"/>
    <d v="2014-07-18T00:00:00"/>
    <n v="3096.05"/>
    <n v="0"/>
    <n v="0"/>
    <n v="1736.5"/>
    <n v="45"/>
    <n v="38.588888888888889"/>
    <n v="1359.55"/>
    <n v="18"/>
    <n v="63"/>
    <n v="75.530555555555551"/>
    <n v="49.143650793650799"/>
    <m/>
    <m/>
    <m/>
    <n v="29"/>
    <x v="7"/>
    <x v="4"/>
    <s v="2014-29"/>
    <n v="0"/>
    <m/>
  </r>
  <r>
    <s v="6-41"/>
    <d v="2014-07-19T00:00:00"/>
    <n v="721.9"/>
    <n v="0"/>
    <n v="0"/>
    <n v="326.60000000000002"/>
    <n v="25"/>
    <n v="13.064"/>
    <n v="395.3"/>
    <n v="12"/>
    <n v="37"/>
    <n v="32.94166666666667"/>
    <n v="19.510810810810813"/>
    <m/>
    <m/>
    <m/>
    <n v="29"/>
    <x v="7"/>
    <x v="5"/>
    <s v="2014-29"/>
    <n v="0"/>
    <m/>
  </r>
  <r>
    <m/>
    <d v="2014-07-20T00:00:00"/>
    <n v="9149.08"/>
    <n v="2084"/>
    <n v="11233.08"/>
    <m/>
    <n v="195"/>
    <n v="21.894810185185182"/>
    <n v="4555.13"/>
    <n v="97"/>
    <n v="292"/>
    <n v="46.627382275132277"/>
    <n v="29.908198876684295"/>
    <m/>
    <m/>
    <m/>
    <n v="30"/>
    <x v="7"/>
    <x v="6"/>
    <s v="2014-30"/>
    <n v="0"/>
    <m/>
  </r>
  <r>
    <s v="6-42"/>
    <d v="2014-07-21T00:00:00"/>
    <n v="724.69"/>
    <n v="0"/>
    <n v="0"/>
    <n v="304.35000000000002"/>
    <n v="23"/>
    <n v="13.232608695652175"/>
    <n v="420.4"/>
    <n v="12"/>
    <n v="35"/>
    <n v="35.033333333333331"/>
    <n v="20.707142857142856"/>
    <m/>
    <m/>
    <m/>
    <n v="30"/>
    <x v="7"/>
    <x v="0"/>
    <s v="2014-30"/>
    <n v="0"/>
    <m/>
  </r>
  <r>
    <s v="6-42"/>
    <d v="2014-07-22T00:00:00"/>
    <n v="933.81"/>
    <n v="0"/>
    <n v="0"/>
    <n v="500.3"/>
    <n v="28"/>
    <n v="17.867857142857144"/>
    <n v="433.51"/>
    <n v="11"/>
    <n v="39"/>
    <n v="39.409999999999997"/>
    <n v="23.943846153846152"/>
    <m/>
    <m/>
    <m/>
    <n v="30"/>
    <x v="7"/>
    <x v="1"/>
    <s v="2014-30"/>
    <n v="0"/>
    <m/>
  </r>
  <r>
    <s v="6-42"/>
    <d v="2014-07-23T00:00:00"/>
    <n v="1400.82"/>
    <n v="0"/>
    <n v="0"/>
    <n v="658.55"/>
    <n v="34"/>
    <n v="19.369117647058822"/>
    <n v="742.27"/>
    <n v="17"/>
    <n v="51"/>
    <n v="43.662941176470589"/>
    <n v="27.46705882352941"/>
    <m/>
    <m/>
    <m/>
    <n v="30"/>
    <x v="7"/>
    <x v="2"/>
    <s v="2014-30"/>
    <n v="0"/>
    <m/>
  </r>
  <r>
    <s v="6-42"/>
    <d v="2014-07-24T00:00:00"/>
    <n v="1203.0999999999999"/>
    <n v="0"/>
    <n v="0"/>
    <n v="779.35"/>
    <n v="32"/>
    <n v="24.354687500000001"/>
    <n v="423.75"/>
    <n v="11"/>
    <n v="43"/>
    <n v="38.522727272727273"/>
    <n v="27.979069767441857"/>
    <m/>
    <m/>
    <m/>
    <n v="30"/>
    <x v="7"/>
    <x v="3"/>
    <s v="2014-30"/>
    <n v="0"/>
    <m/>
  </r>
  <r>
    <s v="6-42"/>
    <d v="2014-07-25T00:00:00"/>
    <n v="1740.3"/>
    <n v="0"/>
    <n v="0"/>
    <n v="924"/>
    <n v="41"/>
    <n v="22.536585365853657"/>
    <n v="816.3"/>
    <n v="13"/>
    <n v="54"/>
    <n v="62.792307692307688"/>
    <n v="32.227777777777774"/>
    <m/>
    <m/>
    <m/>
    <n v="30"/>
    <x v="7"/>
    <x v="4"/>
    <s v="2014-30"/>
    <n v="0"/>
    <m/>
  </r>
  <r>
    <s v="6-42"/>
    <d v="2014-07-26T00:00:00"/>
    <n v="852.3"/>
    <n v="0"/>
    <n v="0"/>
    <n v="155.4"/>
    <n v="10"/>
    <n v="15.540000000000001"/>
    <n v="696.9"/>
    <n v="13"/>
    <n v="23"/>
    <n v="53.607692307692304"/>
    <n v="37.056521739130432"/>
    <m/>
    <m/>
    <m/>
    <n v="30"/>
    <x v="7"/>
    <x v="5"/>
    <s v="2014-30"/>
    <n v="0"/>
    <m/>
  </r>
  <r>
    <m/>
    <d v="2014-07-27T00:00:00"/>
    <n v="6855.02"/>
    <n v="1566.24"/>
    <n v="8421.26"/>
    <m/>
    <n v="168"/>
    <n v="18.816809391903632"/>
    <n v="3533.1299999999997"/>
    <n v="77"/>
    <n v="245"/>
    <n v="45.504833630421864"/>
    <n v="28.230236186478081"/>
    <m/>
    <m/>
    <m/>
    <n v="31"/>
    <x v="7"/>
    <x v="6"/>
    <s v="2014-31"/>
    <n v="0"/>
    <m/>
  </r>
  <r>
    <s v="6-43"/>
    <d v="2014-07-28T00:00:00"/>
    <n v="1592.85"/>
    <n v="0"/>
    <n v="0"/>
    <n v="434.1"/>
    <n v="25"/>
    <n v="17.364000000000001"/>
    <n v="1158.75"/>
    <n v="17"/>
    <n v="42"/>
    <n v="68.161764705882348"/>
    <n v="37.924999999999997"/>
    <m/>
    <m/>
    <m/>
    <n v="31"/>
    <x v="7"/>
    <x v="0"/>
    <s v="2014-31"/>
    <n v="0"/>
    <m/>
  </r>
  <r>
    <s v="6-43"/>
    <d v="2014-07-29T00:00:00"/>
    <n v="995.25"/>
    <n v="0"/>
    <n v="0"/>
    <n v="473.9"/>
    <n v="29"/>
    <n v="16.341379310344827"/>
    <n v="521.35"/>
    <n v="15"/>
    <n v="44"/>
    <n v="34.756666666666668"/>
    <n v="22.619318181818183"/>
    <m/>
    <m/>
    <m/>
    <n v="31"/>
    <x v="7"/>
    <x v="1"/>
    <s v="2014-31"/>
    <n v="0"/>
    <m/>
  </r>
  <r>
    <s v="6-43"/>
    <d v="2014-07-30T00:00:00"/>
    <n v="1325.71"/>
    <n v="0"/>
    <n v="0"/>
    <n v="1042.2"/>
    <n v="29"/>
    <n v="35.937931034482759"/>
    <n v="283.51"/>
    <n v="11"/>
    <n v="40"/>
    <n v="25.773636363636363"/>
    <n v="33.142749999999999"/>
    <m/>
    <m/>
    <m/>
    <n v="31"/>
    <x v="7"/>
    <x v="2"/>
    <s v="2014-31"/>
    <n v="0"/>
    <m/>
  </r>
  <r>
    <s v="6-43"/>
    <d v="2014-07-31T00:00:00"/>
    <n v="1137.3900000000001"/>
    <n v="0"/>
    <n v="0"/>
    <n v="807"/>
    <n v="35"/>
    <n v="23.057142857142857"/>
    <n v="330.39"/>
    <n v="6"/>
    <n v="41"/>
    <n v="55.064999999999998"/>
    <n v="27.741219512195119"/>
    <m/>
    <m/>
    <m/>
    <n v="31"/>
    <x v="7"/>
    <x v="3"/>
    <s v="2014-31"/>
    <n v="0"/>
    <m/>
  </r>
  <r>
    <s v="6-43"/>
    <d v="2014-08-01T00:00:00"/>
    <n v="1892.98"/>
    <n v="0"/>
    <n v="0"/>
    <n v="659.2"/>
    <n v="36"/>
    <n v="18.311111111111114"/>
    <n v="1233.78"/>
    <n v="18"/>
    <n v="54"/>
    <n v="68.543333333333337"/>
    <n v="35.055185185185188"/>
    <m/>
    <m/>
    <m/>
    <n v="31"/>
    <x v="7"/>
    <x v="4"/>
    <s v="2014-31"/>
    <n v="0"/>
    <m/>
  </r>
  <r>
    <s v="6-43"/>
    <d v="2014-08-02T00:00:00"/>
    <n v="1583.87"/>
    <n v="0"/>
    <n v="0"/>
    <n v="433.8"/>
    <n v="20"/>
    <n v="21.69"/>
    <n v="1150.07"/>
    <n v="12"/>
    <n v="32"/>
    <n v="95.839166666666657"/>
    <n v="49.495937499999997"/>
    <m/>
    <m/>
    <m/>
    <n v="31"/>
    <x v="7"/>
    <x v="5"/>
    <s v="2014-31"/>
    <n v="0"/>
    <m/>
  </r>
  <r>
    <m/>
    <d v="2014-08-03T00:00:00"/>
    <n v="8528.0499999999993"/>
    <n v="1541.59"/>
    <n v="10069.64"/>
    <m/>
    <n v="174"/>
    <n v="22.116927385513595"/>
    <n v="4677.8499999999995"/>
    <n v="79"/>
    <n v="253"/>
    <n v="58.023261289364228"/>
    <n v="34.329901729866414"/>
    <m/>
    <m/>
    <m/>
    <n v="32"/>
    <x v="7"/>
    <x v="6"/>
    <s v="2014-32"/>
    <n v="0"/>
    <m/>
  </r>
  <r>
    <s v="6-44"/>
    <d v="2014-08-04T00:00:00"/>
    <n v="776.76"/>
    <n v="0"/>
    <n v="0"/>
    <n v="436"/>
    <n v="23"/>
    <n v="18.956521739130434"/>
    <n v="340.76"/>
    <n v="12"/>
    <n v="35"/>
    <n v="28.396666666666665"/>
    <n v="22.193142857142856"/>
    <m/>
    <m/>
    <m/>
    <n v="32"/>
    <x v="7"/>
    <x v="0"/>
    <s v="2014-32"/>
    <n v="0"/>
    <m/>
  </r>
  <r>
    <s v="6-44"/>
    <d v="2014-08-05T00:00:00"/>
    <n v="783.2"/>
    <n v="0"/>
    <n v="0"/>
    <n v="543.25"/>
    <n v="37"/>
    <n v="14.682432432432432"/>
    <n v="239.95"/>
    <n v="14"/>
    <n v="51"/>
    <n v="17.139285714285712"/>
    <n v="15.35686274509804"/>
    <m/>
    <m/>
    <m/>
    <n v="32"/>
    <x v="7"/>
    <x v="1"/>
    <s v="2014-32"/>
    <n v="0"/>
    <m/>
  </r>
  <r>
    <s v="6-44"/>
    <d v="2014-08-06T00:00:00"/>
    <n v="893.17"/>
    <n v="0"/>
    <n v="0"/>
    <n v="706.85"/>
    <n v="42"/>
    <n v="16.829761904761906"/>
    <n v="186.32"/>
    <n v="6"/>
    <n v="48"/>
    <n v="31.053333333333331"/>
    <n v="18.607708333333335"/>
    <m/>
    <m/>
    <m/>
    <n v="32"/>
    <x v="7"/>
    <x v="2"/>
    <s v="2014-32"/>
    <n v="0"/>
    <m/>
  </r>
  <r>
    <s v="6-44"/>
    <d v="2014-08-07T00:00:00"/>
    <n v="1466.12"/>
    <n v="0"/>
    <n v="0"/>
    <n v="581.85"/>
    <n v="42"/>
    <n v="13.85357142857143"/>
    <n v="884.27"/>
    <n v="16"/>
    <n v="58"/>
    <n v="55.266874999999999"/>
    <n v="25.277931034482755"/>
    <m/>
    <m/>
    <m/>
    <n v="32"/>
    <x v="7"/>
    <x v="3"/>
    <s v="2014-32"/>
    <n v="0"/>
    <m/>
  </r>
  <r>
    <s v="6-44"/>
    <d v="2014-08-08T00:00:00"/>
    <n v="2055.88"/>
    <n v="0"/>
    <n v="0"/>
    <n v="1371.4"/>
    <n v="47"/>
    <n v="29.178723404255322"/>
    <n v="684.48"/>
    <n v="8"/>
    <n v="55"/>
    <n v="85.56"/>
    <n v="37.379636363636365"/>
    <m/>
    <m/>
    <m/>
    <n v="32"/>
    <x v="7"/>
    <x v="4"/>
    <s v="2014-32"/>
    <n v="0"/>
    <m/>
  </r>
  <r>
    <s v="6-44"/>
    <d v="2014-08-09T00:00:00"/>
    <n v="1922.51"/>
    <n v="0"/>
    <n v="0"/>
    <n v="621.5"/>
    <n v="23"/>
    <n v="27.021739130434781"/>
    <n v="1301.01"/>
    <n v="23"/>
    <n v="46"/>
    <n v="56.565652173913044"/>
    <n v="41.793695652173916"/>
    <m/>
    <m/>
    <m/>
    <n v="32"/>
    <x v="7"/>
    <x v="5"/>
    <s v="2014-32"/>
    <n v="0"/>
    <m/>
  </r>
  <r>
    <m/>
    <d v="2014-08-10T00:00:00"/>
    <n v="7897.64"/>
    <n v="1593.56"/>
    <n v="9491.2000000000007"/>
    <m/>
    <n v="214"/>
    <n v="20.087125006597716"/>
    <n v="3636.79"/>
    <n v="79"/>
    <n v="293"/>
    <n v="45.663635481366462"/>
    <n v="26.768162830977875"/>
    <m/>
    <m/>
    <m/>
    <n v="33"/>
    <x v="7"/>
    <x v="6"/>
    <s v="2014-33"/>
    <n v="0"/>
    <m/>
  </r>
  <r>
    <s v="6-45"/>
    <d v="2014-08-11T00:00:00"/>
    <n v="0"/>
    <n v="0"/>
    <n v="0"/>
    <n v="0"/>
    <n v="0"/>
    <n v="0"/>
    <n v="0"/>
    <n v="0"/>
    <n v="0"/>
    <n v="0"/>
    <n v="0"/>
    <m/>
    <m/>
    <m/>
    <n v="33"/>
    <x v="7"/>
    <x v="0"/>
    <s v="2014-33"/>
    <n v="0"/>
    <m/>
  </r>
  <r>
    <s v="6-45"/>
    <d v="2014-08-12T00:00:00"/>
    <n v="1131.42"/>
    <n v="0"/>
    <n v="0"/>
    <n v="495.2"/>
    <n v="35"/>
    <n v="14.148571428571428"/>
    <n v="636.22"/>
    <n v="11"/>
    <n v="46"/>
    <n v="57.838181818181823"/>
    <n v="24.596086956521741"/>
    <m/>
    <m/>
    <m/>
    <n v="33"/>
    <x v="7"/>
    <x v="1"/>
    <s v="2014-33"/>
    <n v="0"/>
    <m/>
  </r>
  <r>
    <s v="6-45"/>
    <d v="2014-08-13T00:00:00"/>
    <n v="1505.02"/>
    <n v="0"/>
    <n v="0"/>
    <n v="663.4"/>
    <n v="35"/>
    <n v="18.954285714285714"/>
    <n v="841.62"/>
    <n v="25"/>
    <n v="60"/>
    <n v="33.6648"/>
    <n v="25.083666666666666"/>
    <m/>
    <m/>
    <m/>
    <n v="33"/>
    <x v="7"/>
    <x v="2"/>
    <s v="2014-33"/>
    <n v="0"/>
    <m/>
  </r>
  <r>
    <s v="6-45"/>
    <d v="2014-08-14T00:00:00"/>
    <n v="1846.63"/>
    <n v="0"/>
    <n v="0"/>
    <n v="747.55"/>
    <n v="35"/>
    <n v="21.358571428571427"/>
    <n v="1099.08"/>
    <n v="25"/>
    <n v="60"/>
    <n v="43.963200000000001"/>
    <n v="30.777166666666666"/>
    <m/>
    <m/>
    <m/>
    <n v="33"/>
    <x v="7"/>
    <x v="3"/>
    <s v="2014-33"/>
    <n v="0"/>
    <m/>
  </r>
  <r>
    <s v="6-45"/>
    <d v="2014-08-15T00:00:00"/>
    <n v="1841.74"/>
    <n v="0"/>
    <n v="0"/>
    <n v="1020.15"/>
    <n v="44"/>
    <n v="23.185227272727271"/>
    <n v="821.59"/>
    <n v="16"/>
    <n v="60"/>
    <n v="51.349375000000002"/>
    <n v="30.695666666666668"/>
    <m/>
    <m/>
    <m/>
    <n v="33"/>
    <x v="7"/>
    <x v="4"/>
    <s v="2014-33"/>
    <n v="0"/>
    <m/>
  </r>
  <r>
    <s v="6-45"/>
    <d v="2014-08-16T00:00:00"/>
    <n v="2248.25"/>
    <n v="0"/>
    <n v="0"/>
    <n v="545.1"/>
    <n v="27"/>
    <n v="20.18888888888889"/>
    <n v="1703.15"/>
    <n v="18"/>
    <n v="45"/>
    <n v="94.619444444444454"/>
    <n v="49.961111111111109"/>
    <m/>
    <m/>
    <m/>
    <n v="33"/>
    <x v="7"/>
    <x v="5"/>
    <s v="2014-33"/>
    <n v="0"/>
    <m/>
  </r>
  <r>
    <m/>
    <d v="2014-08-17T00:00:00"/>
    <n v="8573.06"/>
    <n v="2076.29"/>
    <n v="10649.349999999999"/>
    <m/>
    <n v="176"/>
    <n v="16.305924122174122"/>
    <n v="5101.66"/>
    <n v="95"/>
    <n v="271"/>
    <n v="46.905833543771053"/>
    <n v="26.852283011272146"/>
    <m/>
    <m/>
    <m/>
    <n v="34"/>
    <x v="7"/>
    <x v="6"/>
    <s v="2014-34"/>
    <n v="0"/>
    <m/>
  </r>
  <r>
    <s v="6-46"/>
    <d v="2014-08-18T00:00:00"/>
    <n v="543.13"/>
    <n v="0"/>
    <n v="0"/>
    <n v="374.08"/>
    <n v="28"/>
    <n v="13.36"/>
    <n v="169.05"/>
    <n v="6"/>
    <n v="34"/>
    <n v="28.175000000000001"/>
    <n v="15.974411764705883"/>
    <m/>
    <m/>
    <m/>
    <n v="34"/>
    <x v="7"/>
    <x v="0"/>
    <s v="2014-34"/>
    <n v="0"/>
    <m/>
  </r>
  <r>
    <s v="6-46"/>
    <d v="2014-08-19T00:00:00"/>
    <n v="534.36"/>
    <n v="0"/>
    <n v="0"/>
    <n v="374.07"/>
    <n v="28"/>
    <n v="13.359642857142857"/>
    <n v="160.28"/>
    <n v="7"/>
    <n v="35"/>
    <n v="22.897142857142857"/>
    <n v="15.267142857142858"/>
    <m/>
    <m/>
    <m/>
    <n v="34"/>
    <x v="7"/>
    <x v="1"/>
    <s v="2014-34"/>
    <n v="0"/>
    <m/>
  </r>
  <r>
    <s v="6-46"/>
    <d v="2014-08-20T00:00:00"/>
    <n v="671.1"/>
    <n v="0"/>
    <n v="0"/>
    <n v="371"/>
    <n v="25"/>
    <n v="14.84"/>
    <n v="300.10000000000002"/>
    <n v="11"/>
    <n v="36"/>
    <n v="27.281818181818185"/>
    <n v="18.641666666666666"/>
    <m/>
    <m/>
    <m/>
    <n v="34"/>
    <x v="7"/>
    <x v="2"/>
    <s v="2014-34"/>
    <n v="0"/>
    <m/>
  </r>
  <r>
    <s v="6-46"/>
    <d v="2014-08-21T00:00:00"/>
    <n v="1463.13"/>
    <n v="0"/>
    <n v="0"/>
    <n v="425.45"/>
    <n v="29"/>
    <n v="14.670689655172414"/>
    <n v="1037.68"/>
    <n v="12"/>
    <n v="41"/>
    <n v="86.473333333333343"/>
    <n v="35.686097560975611"/>
    <m/>
    <m/>
    <m/>
    <n v="34"/>
    <x v="7"/>
    <x v="3"/>
    <s v="2014-34"/>
    <n v="0"/>
    <m/>
  </r>
  <r>
    <s v="6-46"/>
    <d v="2014-08-22T00:00:00"/>
    <n v="2219.2199999999998"/>
    <n v="0"/>
    <n v="0"/>
    <n v="1325.85"/>
    <n v="49"/>
    <n v="27.058163265306121"/>
    <n v="893.37"/>
    <n v="18"/>
    <n v="67"/>
    <n v="49.631666666666668"/>
    <n v="33.122686567164173"/>
    <m/>
    <m/>
    <m/>
    <n v="34"/>
    <x v="7"/>
    <x v="4"/>
    <s v="2014-34"/>
    <n v="0"/>
    <m/>
  </r>
  <r>
    <s v="6-46"/>
    <d v="2014-08-23T00:00:00"/>
    <n v="1021.95"/>
    <n v="0"/>
    <n v="0"/>
    <n v="494.7"/>
    <n v="21"/>
    <n v="23.557142857142857"/>
    <n v="527.25"/>
    <n v="8"/>
    <n v="29"/>
    <n v="65.90625"/>
    <n v="35.239655172413798"/>
    <m/>
    <m/>
    <m/>
    <n v="34"/>
    <x v="7"/>
    <x v="5"/>
    <s v="2014-34"/>
    <n v="0"/>
    <m/>
  </r>
  <r>
    <m/>
    <d v="2014-08-24T00:00:00"/>
    <n v="6452.89"/>
    <n v="1494.9"/>
    <n v="7947.7900000000009"/>
    <m/>
    <n v="180"/>
    <n v="17.807606439127373"/>
    <n v="3087.73"/>
    <n v="62"/>
    <n v="242"/>
    <n v="46.72753517316017"/>
    <n v="25.655276764844832"/>
    <m/>
    <m/>
    <m/>
    <n v="35"/>
    <x v="7"/>
    <x v="6"/>
    <s v="2014-35"/>
    <n v="0"/>
    <m/>
  </r>
  <r>
    <s v="6-47"/>
    <d v="2014-08-25T00:00:00"/>
    <n v="712.5"/>
    <n v="0"/>
    <n v="0"/>
    <n v="474.4"/>
    <n v="31"/>
    <n v="15.303225806451612"/>
    <n v="236.1"/>
    <n v="7"/>
    <n v="38"/>
    <n v="33.728571428571428"/>
    <n v="18.69736842105263"/>
    <m/>
    <m/>
    <m/>
    <n v="35"/>
    <x v="7"/>
    <x v="0"/>
    <s v="2014-35"/>
    <n v="0"/>
    <m/>
  </r>
  <r>
    <s v="6-47"/>
    <d v="2014-08-26T00:00:00"/>
    <n v="891.99"/>
    <n v="0"/>
    <n v="0"/>
    <n v="486.45"/>
    <n v="33"/>
    <n v="14.74090909090909"/>
    <n v="405.54"/>
    <n v="13"/>
    <n v="46"/>
    <n v="31.195384615384619"/>
    <n v="19.39108695652174"/>
    <m/>
    <m/>
    <m/>
    <n v="35"/>
    <x v="7"/>
    <x v="1"/>
    <s v="2014-35"/>
    <n v="0"/>
    <m/>
  </r>
  <r>
    <s v="6-47"/>
    <d v="2014-08-27T00:00:00"/>
    <n v="863.29"/>
    <n v="0"/>
    <n v="0"/>
    <n v="561.5"/>
    <n v="29"/>
    <n v="19.362068965517242"/>
    <n v="301.79000000000002"/>
    <n v="8"/>
    <n v="37"/>
    <n v="37.723750000000003"/>
    <n v="23.33216216216216"/>
    <m/>
    <m/>
    <m/>
    <n v="35"/>
    <x v="7"/>
    <x v="2"/>
    <s v="2014-35"/>
    <n v="0"/>
    <m/>
  </r>
  <r>
    <s v="6-47"/>
    <d v="2014-08-28T00:00:00"/>
    <n v="1245.25"/>
    <n v="0"/>
    <n v="0"/>
    <n v="518.6"/>
    <n v="33"/>
    <n v="15.715151515151517"/>
    <n v="726.65"/>
    <n v="17"/>
    <n v="50"/>
    <n v="42.744117647058822"/>
    <n v="24.905000000000001"/>
    <m/>
    <m/>
    <m/>
    <n v="35"/>
    <x v="7"/>
    <x v="3"/>
    <s v="2014-35"/>
    <n v="0"/>
    <m/>
  </r>
  <r>
    <s v="6-47"/>
    <d v="2014-08-29T00:00:00"/>
    <n v="1977.03"/>
    <n v="0"/>
    <n v="0"/>
    <n v="917.1"/>
    <n v="45"/>
    <n v="20.38"/>
    <n v="1059.93"/>
    <n v="22"/>
    <n v="67"/>
    <n v="48.178636363636365"/>
    <n v="29.507910447761198"/>
    <m/>
    <m/>
    <m/>
    <n v="35"/>
    <x v="7"/>
    <x v="4"/>
    <s v="2014-35"/>
    <n v="0"/>
    <m/>
  </r>
  <r>
    <s v="6-47"/>
    <d v="2014-08-30T00:00:00"/>
    <n v="733.6"/>
    <n v="0"/>
    <n v="0"/>
    <n v="273.05"/>
    <n v="16"/>
    <n v="17.065625000000001"/>
    <n v="460.55"/>
    <n v="14"/>
    <n v="30"/>
    <n v="32.896428571428572"/>
    <n v="24.453333333333333"/>
    <m/>
    <m/>
    <m/>
    <n v="35"/>
    <x v="7"/>
    <x v="5"/>
    <s v="2014-35"/>
    <n v="0"/>
    <m/>
  </r>
  <r>
    <m/>
    <d v="2014-08-31T00:00:00"/>
    <n v="6423.66"/>
    <n v="2033.86"/>
    <n v="8457.52"/>
    <m/>
    <n v="187"/>
    <n v="17.094496729671576"/>
    <n v="3190.5600000000004"/>
    <n v="81"/>
    <n v="268"/>
    <n v="37.744481437679973"/>
    <n v="23.381143553471844"/>
    <m/>
    <m/>
    <m/>
    <n v="36"/>
    <x v="7"/>
    <x v="6"/>
    <s v="2014-36"/>
    <n v="0"/>
    <m/>
  </r>
  <r>
    <s v="6-48"/>
    <d v="2014-09-01T00:00:00"/>
    <n v="1084.57"/>
    <n v="0"/>
    <n v="0"/>
    <n v="710.45"/>
    <n v="34"/>
    <n v="20.89558823529412"/>
    <n v="374.12"/>
    <n v="13"/>
    <n v="47"/>
    <n v="28.778461538461539"/>
    <n v="23.075957446808513"/>
    <m/>
    <m/>
    <m/>
    <n v="36"/>
    <x v="7"/>
    <x v="0"/>
    <s v="2014-36"/>
    <n v="0"/>
    <m/>
  </r>
  <r>
    <s v="6-48"/>
    <d v="2014-09-02T00:00:00"/>
    <n v="773.46"/>
    <n v="0"/>
    <n v="0"/>
    <n v="445.8"/>
    <n v="27"/>
    <n v="16.511111111111113"/>
    <n v="327.66000000000003"/>
    <n v="9"/>
    <n v="36"/>
    <n v="36.406666666666666"/>
    <n v="21.484999999999999"/>
    <m/>
    <m/>
    <m/>
    <n v="36"/>
    <x v="7"/>
    <x v="1"/>
    <s v="2014-36"/>
    <n v="0"/>
    <m/>
  </r>
  <r>
    <s v="6-48"/>
    <d v="2014-09-03T00:00:00"/>
    <n v="1200.18"/>
    <n v="0"/>
    <n v="0"/>
    <n v="563.9"/>
    <n v="33"/>
    <n v="17.087878787878786"/>
    <n v="636.28"/>
    <n v="8"/>
    <n v="41"/>
    <n v="79.534999999999997"/>
    <n v="29.272682926829265"/>
    <m/>
    <m/>
    <m/>
    <n v="36"/>
    <x v="7"/>
    <x v="2"/>
    <s v="2014-36"/>
    <n v="0"/>
    <m/>
  </r>
  <r>
    <s v="6-48"/>
    <d v="2014-09-04T00:00:00"/>
    <n v="1162.58"/>
    <n v="0"/>
    <n v="0"/>
    <n v="587.20000000000005"/>
    <n v="32"/>
    <n v="18.350000000000001"/>
    <n v="575.38"/>
    <n v="9"/>
    <n v="41"/>
    <n v="63.931111111111107"/>
    <n v="28.355609756097561"/>
    <m/>
    <m/>
    <m/>
    <n v="36"/>
    <x v="7"/>
    <x v="3"/>
    <s v="2014-36"/>
    <n v="0"/>
    <m/>
  </r>
  <r>
    <s v="6-48"/>
    <d v="2014-09-05T00:00:00"/>
    <n v="2578.21"/>
    <n v="0"/>
    <n v="0"/>
    <n v="1408.75"/>
    <n v="50"/>
    <n v="28.175000000000001"/>
    <n v="1169.46"/>
    <n v="20"/>
    <n v="70"/>
    <n v="58.472999999999999"/>
    <n v="36.831571428571429"/>
    <m/>
    <m/>
    <m/>
    <n v="36"/>
    <x v="7"/>
    <x v="4"/>
    <s v="2014-36"/>
    <n v="0"/>
    <m/>
  </r>
  <r>
    <s v="6-48"/>
    <d v="2014-09-06T00:00:00"/>
    <n v="1089.04"/>
    <n v="0"/>
    <n v="0"/>
    <n v="571.95000000000005"/>
    <n v="25"/>
    <n v="22.878"/>
    <n v="517.09"/>
    <n v="12"/>
    <n v="37"/>
    <n v="43.090833333333336"/>
    <n v="29.433513513513514"/>
    <m/>
    <m/>
    <m/>
    <n v="36"/>
    <x v="7"/>
    <x v="5"/>
    <s v="2014-36"/>
    <n v="0"/>
    <m/>
  </r>
  <r>
    <m/>
    <d v="2014-09-07T00:00:00"/>
    <n v="7888.04"/>
    <n v="1897.28"/>
    <n v="9785.32"/>
    <m/>
    <n v="201"/>
    <n v="20.649596355714003"/>
    <n v="3599.9900000000002"/>
    <n v="71"/>
    <n v="272"/>
    <n v="51.702512108262113"/>
    <n v="28.075722511970046"/>
    <m/>
    <m/>
    <m/>
    <n v="37"/>
    <x v="7"/>
    <x v="6"/>
    <s v="2014-37"/>
    <n v="0"/>
    <m/>
  </r>
  <r>
    <s v="6-49"/>
    <d v="2014-09-08T00:00:00"/>
    <n v="798.65"/>
    <n v="0"/>
    <n v="0"/>
    <n v="321.2"/>
    <n v="19"/>
    <n v="16.905263157894737"/>
    <n v="477.45"/>
    <n v="15"/>
    <n v="34"/>
    <n v="31.83"/>
    <n v="23.48970588235294"/>
    <m/>
    <m/>
    <m/>
    <n v="37"/>
    <x v="7"/>
    <x v="0"/>
    <s v="2014-37"/>
    <n v="0"/>
    <m/>
  </r>
  <r>
    <s v="6-49"/>
    <d v="2014-09-09T00:00:00"/>
    <n v="981.53"/>
    <n v="0"/>
    <n v="0"/>
    <n v="425.5"/>
    <n v="28"/>
    <n v="15.196428571428571"/>
    <n v="556.03"/>
    <n v="13"/>
    <n v="41"/>
    <n v="42.771538461538462"/>
    <n v="23.939756097560974"/>
    <m/>
    <m/>
    <m/>
    <n v="37"/>
    <x v="7"/>
    <x v="1"/>
    <s v="2014-37"/>
    <n v="0"/>
    <m/>
  </r>
  <r>
    <s v="6-49"/>
    <d v="2014-09-10T00:00:00"/>
    <n v="1071.19"/>
    <n v="0"/>
    <n v="0"/>
    <n v="722.05"/>
    <n v="32"/>
    <n v="22.564062499999999"/>
    <n v="394.14"/>
    <n v="10"/>
    <n v="42"/>
    <n v="39.414000000000001"/>
    <n v="26.575952380952383"/>
    <m/>
    <m/>
    <m/>
    <n v="37"/>
    <x v="7"/>
    <x v="2"/>
    <s v="2014-37"/>
    <n v="0"/>
    <m/>
  </r>
  <r>
    <s v="6-49"/>
    <d v="2014-09-11T00:00:00"/>
    <n v="1614.84"/>
    <n v="0"/>
    <n v="0"/>
    <n v="594.79999999999995"/>
    <n v="37"/>
    <n v="16.075675675675676"/>
    <n v="1020.04"/>
    <n v="16"/>
    <n v="53"/>
    <n v="63.752499999999998"/>
    <n v="30.468679245283017"/>
    <m/>
    <m/>
    <m/>
    <n v="37"/>
    <x v="7"/>
    <x v="3"/>
    <s v="2014-37"/>
    <n v="0"/>
    <m/>
  </r>
  <r>
    <s v="6-49"/>
    <d v="2014-09-12T00:00:00"/>
    <n v="2240.7199999999998"/>
    <n v="0"/>
    <n v="0"/>
    <n v="1197.8"/>
    <n v="48"/>
    <n v="24.954166666666666"/>
    <n v="1042.92"/>
    <n v="18"/>
    <n v="66"/>
    <n v="57.940000000000005"/>
    <n v="33.950303030303033"/>
    <m/>
    <m/>
    <m/>
    <n v="37"/>
    <x v="7"/>
    <x v="4"/>
    <s v="2014-37"/>
    <n v="0"/>
    <m/>
  </r>
  <r>
    <s v="6-49"/>
    <d v="2014-09-13T00:00:00"/>
    <n v="882.86"/>
    <n v="0"/>
    <n v="0"/>
    <n v="628.95000000000005"/>
    <n v="23"/>
    <n v="27.345652173913045"/>
    <n v="253.91"/>
    <n v="9"/>
    <n v="32"/>
    <n v="28.212222222222223"/>
    <n v="27.589375"/>
    <m/>
    <m/>
    <m/>
    <n v="37"/>
    <x v="7"/>
    <x v="5"/>
    <s v="2014-37"/>
    <n v="0"/>
    <m/>
  </r>
  <r>
    <m/>
    <d v="2014-09-14T00:00:00"/>
    <n v="7589.79"/>
    <n v="1933.1"/>
    <n v="9522.89"/>
    <m/>
    <n v="187"/>
    <n v="20.506874790929782"/>
    <n v="3744.49"/>
    <n v="81"/>
    <n v="268"/>
    <n v="43.986710113960122"/>
    <n v="27.668961939408721"/>
    <m/>
    <m/>
    <m/>
    <n v="38"/>
    <x v="7"/>
    <x v="6"/>
    <s v="2014-38"/>
    <n v="0"/>
    <m/>
  </r>
  <r>
    <s v="6-50"/>
    <d v="2014-09-15T00:00:00"/>
    <n v="990.98"/>
    <n v="0"/>
    <n v="0"/>
    <n v="547.79999999999995"/>
    <n v="32"/>
    <n v="17.118749999999999"/>
    <n v="443.18"/>
    <n v="13"/>
    <n v="45"/>
    <n v="34.090769230769233"/>
    <n v="22.021777777777778"/>
    <m/>
    <m/>
    <m/>
    <n v="38"/>
    <x v="7"/>
    <x v="0"/>
    <s v="2014-38"/>
    <n v="0"/>
    <m/>
  </r>
  <r>
    <s v="6-50"/>
    <d v="2014-09-16T00:00:00"/>
    <n v="762.98"/>
    <n v="0"/>
    <n v="0"/>
    <n v="357.35"/>
    <n v="21"/>
    <n v="17.016666666666669"/>
    <n v="405.64"/>
    <n v="15"/>
    <n v="36"/>
    <n v="27.042666666666666"/>
    <n v="21.194166666666668"/>
    <m/>
    <m/>
    <m/>
    <n v="38"/>
    <x v="7"/>
    <x v="1"/>
    <s v="2014-38"/>
    <n v="0"/>
    <m/>
  </r>
  <r>
    <s v="6-50"/>
    <d v="2014-09-17T00:00:00"/>
    <n v="1049.78"/>
    <n v="0"/>
    <n v="0"/>
    <n v="529.54999999999995"/>
    <n v="25"/>
    <n v="21.181999999999999"/>
    <n v="520.23"/>
    <n v="16"/>
    <n v="41"/>
    <n v="32.514375000000001"/>
    <n v="25.60439024390244"/>
    <m/>
    <m/>
    <m/>
    <n v="38"/>
    <x v="7"/>
    <x v="2"/>
    <s v="2014-38"/>
    <n v="0"/>
    <m/>
  </r>
  <r>
    <s v="6-50"/>
    <d v="2014-09-18T00:00:00"/>
    <n v="1811.15"/>
    <n v="0"/>
    <n v="0"/>
    <n v="483.05"/>
    <n v="33"/>
    <n v="14.637878787878789"/>
    <n v="1328.1"/>
    <n v="12"/>
    <n v="45"/>
    <n v="110.675"/>
    <n v="40.247777777777777"/>
    <m/>
    <m/>
    <m/>
    <n v="38"/>
    <x v="7"/>
    <x v="3"/>
    <s v="2014-38"/>
    <n v="0"/>
    <m/>
  </r>
  <r>
    <s v="6-50"/>
    <d v="2014-09-19T00:00:00"/>
    <n v="1782.71"/>
    <n v="0"/>
    <n v="0"/>
    <n v="1192.8499999999999"/>
    <n v="39"/>
    <n v="30.585897435897433"/>
    <n v="589.86"/>
    <n v="11"/>
    <n v="50"/>
    <n v="53.623636363636365"/>
    <n v="35.654200000000003"/>
    <m/>
    <m/>
    <m/>
    <n v="38"/>
    <x v="7"/>
    <x v="4"/>
    <s v="2014-38"/>
    <n v="0"/>
    <m/>
  </r>
  <r>
    <s v="6-50"/>
    <d v="2014-09-20T00:00:00"/>
    <n v="859.59"/>
    <n v="0"/>
    <n v="0"/>
    <n v="164.9"/>
    <n v="11"/>
    <n v="14.990909090909092"/>
    <n v="649.69000000000005"/>
    <n v="13"/>
    <n v="24"/>
    <n v="49.976153846153849"/>
    <n v="33.941250000000004"/>
    <m/>
    <m/>
    <m/>
    <n v="38"/>
    <x v="7"/>
    <x v="5"/>
    <s v="2014-38"/>
    <n v="0"/>
    <m/>
  </r>
  <r>
    <m/>
    <d v="2014-09-21T00:00:00"/>
    <n v="7257.19"/>
    <n v="2626.62"/>
    <n v="9883.81"/>
    <m/>
    <n v="161"/>
    <n v="19.25535033022533"/>
    <n v="3936.7"/>
    <n v="80"/>
    <n v="241"/>
    <n v="51.320433517871017"/>
    <n v="29.777260411020777"/>
    <m/>
    <m/>
    <m/>
    <n v="39"/>
    <x v="7"/>
    <x v="6"/>
    <s v="2014-39"/>
    <n v="0"/>
    <m/>
  </r>
  <r>
    <s v="6-51"/>
    <d v="2014-09-22T00:00:00"/>
    <n v="656.59"/>
    <n v="0"/>
    <n v="0"/>
    <n v="383.25"/>
    <n v="27"/>
    <n v="14.194444444444445"/>
    <n v="273.33999999999997"/>
    <n v="6"/>
    <n v="33"/>
    <n v="45.556666666666665"/>
    <n v="19.896666666666665"/>
    <m/>
    <m/>
    <m/>
    <n v="39"/>
    <x v="7"/>
    <x v="0"/>
    <s v="2014-39"/>
    <n v="0"/>
    <m/>
  </r>
  <r>
    <s v="6-51"/>
    <d v="2014-09-23T00:00:00"/>
    <n v="600.58000000000004"/>
    <n v="0"/>
    <n v="0"/>
    <n v="307.89999999999998"/>
    <n v="28"/>
    <n v="10.99642857142857"/>
    <n v="292.68"/>
    <n v="12"/>
    <n v="40"/>
    <n v="24.39"/>
    <n v="15.014499999999998"/>
    <m/>
    <m/>
    <m/>
    <n v="39"/>
    <x v="7"/>
    <x v="1"/>
    <s v="2014-39"/>
    <n v="0"/>
    <m/>
  </r>
  <r>
    <s v="6-51"/>
    <d v="2014-09-24T00:00:00"/>
    <n v="720.09"/>
    <n v="0"/>
    <n v="0"/>
    <n v="343.8"/>
    <n v="23"/>
    <n v="14.947826086956523"/>
    <n v="376.29"/>
    <n v="10"/>
    <n v="33"/>
    <n v="37.629000000000005"/>
    <n v="21.82090909090909"/>
    <m/>
    <m/>
    <m/>
    <n v="39"/>
    <x v="7"/>
    <x v="2"/>
    <s v="2014-39"/>
    <n v="0"/>
    <m/>
  </r>
  <r>
    <s v="6-51"/>
    <d v="2014-09-25T00:00:00"/>
    <n v="1548.1"/>
    <n v="0"/>
    <n v="0"/>
    <n v="1389.5"/>
    <n v="37"/>
    <n v="37.554054054054056"/>
    <n v="158.6"/>
    <n v="8"/>
    <n v="45"/>
    <n v="19.824999999999999"/>
    <n v="34.402222222222221"/>
    <m/>
    <m/>
    <m/>
    <n v="39"/>
    <x v="7"/>
    <x v="3"/>
    <s v="2014-39"/>
    <n v="0"/>
    <m/>
  </r>
  <r>
    <s v="6-51"/>
    <d v="2014-09-26T00:00:00"/>
    <n v="3117.71"/>
    <n v="0"/>
    <n v="0"/>
    <n v="1286.05"/>
    <n v="39"/>
    <n v="32.975641025641025"/>
    <n v="1831.66"/>
    <n v="16"/>
    <n v="55"/>
    <n v="114.47875000000001"/>
    <n v="56.685636363636362"/>
    <m/>
    <m/>
    <m/>
    <n v="39"/>
    <x v="7"/>
    <x v="4"/>
    <s v="2014-39"/>
    <n v="0"/>
    <m/>
  </r>
  <r>
    <s v="6-51"/>
    <d v="2014-09-27T00:00:00"/>
    <n v="826.74"/>
    <n v="0"/>
    <n v="0"/>
    <n v="404"/>
    <n v="25"/>
    <n v="16.16"/>
    <n v="422.74"/>
    <n v="11"/>
    <n v="36"/>
    <n v="38.43090909090909"/>
    <n v="22.965"/>
    <m/>
    <m/>
    <m/>
    <n v="39"/>
    <x v="7"/>
    <x v="5"/>
    <s v="2014-39"/>
    <n v="0"/>
    <m/>
  </r>
  <r>
    <m/>
    <d v="2014-09-28T00:00:00"/>
    <n v="7469.8099999999995"/>
    <n v="1585.17"/>
    <n v="9054.98"/>
    <m/>
    <n v="179"/>
    <n v="21.138065697087438"/>
    <n v="3355.3099999999995"/>
    <n v="63"/>
    <n v="242"/>
    <n v="46.718387626262626"/>
    <n v="28.464155723905723"/>
    <m/>
    <m/>
    <m/>
    <n v="40"/>
    <x v="7"/>
    <x v="6"/>
    <s v="2014-40"/>
    <n v="0"/>
    <m/>
  </r>
  <r>
    <s v="6-52"/>
    <d v="2014-09-29T00:00:00"/>
    <n v="815.21"/>
    <n v="0"/>
    <n v="0"/>
    <n v="281.95"/>
    <n v="22"/>
    <n v="12.81590909090909"/>
    <n v="533.26"/>
    <n v="12"/>
    <n v="34"/>
    <n v="44.438333333333333"/>
    <n v="23.976764705882353"/>
    <m/>
    <m/>
    <m/>
    <n v="40"/>
    <x v="7"/>
    <x v="0"/>
    <s v="2014-40"/>
    <n v="0"/>
    <m/>
  </r>
  <r>
    <s v="6-52"/>
    <d v="2014-09-30T00:00:00"/>
    <n v="827.54"/>
    <n v="0"/>
    <n v="0"/>
    <n v="631.04999999999995"/>
    <n v="35"/>
    <n v="18.029999999999998"/>
    <n v="196.49"/>
    <n v="9"/>
    <n v="44"/>
    <n v="21.832222222222224"/>
    <n v="18.807727272727274"/>
    <m/>
    <m/>
    <m/>
    <n v="40"/>
    <x v="7"/>
    <x v="1"/>
    <s v="2014-40"/>
    <n v="0"/>
    <m/>
  </r>
  <r>
    <s v="6-52"/>
    <d v="2014-10-01T00:00:00"/>
    <n v="802.29"/>
    <n v="0"/>
    <n v="0"/>
    <n v="529.1"/>
    <n v="30"/>
    <n v="17.636666666666667"/>
    <n v="273.19"/>
    <n v="10"/>
    <n v="40"/>
    <n v="27.318999999999999"/>
    <n v="20.05725"/>
    <m/>
    <m/>
    <m/>
    <n v="40"/>
    <x v="7"/>
    <x v="2"/>
    <s v="2014-40"/>
    <n v="0"/>
    <m/>
  </r>
  <r>
    <s v="6-52"/>
    <d v="2014-10-02T00:00:00"/>
    <n v="1096.1199999999999"/>
    <n v="0"/>
    <n v="0"/>
    <n v="548.6"/>
    <n v="32"/>
    <n v="17.143750000000001"/>
    <n v="547.52"/>
    <n v="12"/>
    <n v="44"/>
    <n v="45.626666666666665"/>
    <n v="24.91181818181818"/>
    <m/>
    <m/>
    <m/>
    <n v="40"/>
    <x v="7"/>
    <x v="3"/>
    <s v="2014-40"/>
    <n v="0"/>
    <m/>
  </r>
  <r>
    <s v="6-52"/>
    <d v="2014-10-03T00:00:00"/>
    <n v="1773.94"/>
    <n v="0"/>
    <n v="0"/>
    <n v="865.45"/>
    <n v="40"/>
    <n v="21.63625"/>
    <n v="908.49"/>
    <n v="18"/>
    <n v="58"/>
    <n v="50.471666666666664"/>
    <n v="30.585172413793103"/>
    <m/>
    <m/>
    <m/>
    <n v="40"/>
    <x v="7"/>
    <x v="4"/>
    <s v="2014-40"/>
    <n v="0"/>
    <m/>
  </r>
  <r>
    <s v="6-52"/>
    <d v="2014-10-04T00:00:00"/>
    <n v="1645.5"/>
    <n v="0"/>
    <n v="0"/>
    <n v="1157.5"/>
    <n v="38"/>
    <n v="30.460526315789473"/>
    <n v="488.44"/>
    <n v="8"/>
    <n v="46"/>
    <n v="61.055"/>
    <n v="35.781304347826087"/>
    <m/>
    <m/>
    <m/>
    <n v="40"/>
    <x v="7"/>
    <x v="5"/>
    <s v="2014-40"/>
    <n v="0"/>
    <m/>
  </r>
  <r>
    <m/>
    <d v="2014-10-05T00:00:00"/>
    <n v="6960.6"/>
    <n v="2016.23"/>
    <n v="8976.83"/>
    <m/>
    <n v="197"/>
    <n v="19.620517012227538"/>
    <n v="2947.39"/>
    <n v="69"/>
    <n v="266"/>
    <n v="41.790481481481486"/>
    <n v="25.686672820341162"/>
    <m/>
    <m/>
    <m/>
    <n v="41"/>
    <x v="7"/>
    <x v="6"/>
    <s v="2014-41"/>
    <n v="0"/>
    <m/>
  </r>
  <r>
    <s v="7-01"/>
    <d v="2014-10-06T00:00:00"/>
    <n v="0"/>
    <n v="0"/>
    <n v="0"/>
    <n v="0"/>
    <n v="0"/>
    <n v="0"/>
    <n v="0"/>
    <n v="0"/>
    <n v="0"/>
    <n v="0"/>
    <n v="0"/>
    <s v="LABOUR DAY"/>
    <m/>
    <m/>
    <n v="41"/>
    <x v="7"/>
    <x v="0"/>
    <s v="2014-41"/>
    <n v="0"/>
    <m/>
  </r>
  <r>
    <s v="7-01"/>
    <d v="2014-10-07T00:00:00"/>
    <n v="737.07"/>
    <n v="0"/>
    <n v="0"/>
    <n v="440.3"/>
    <n v="35"/>
    <n v="12.58"/>
    <n v="296.98"/>
    <n v="11"/>
    <n v="46"/>
    <n v="26.99818181818182"/>
    <n v="16.027826086956519"/>
    <m/>
    <m/>
    <m/>
    <n v="41"/>
    <x v="7"/>
    <x v="1"/>
    <s v="2014-41"/>
    <n v="0"/>
    <m/>
  </r>
  <r>
    <s v="7-01"/>
    <d v="2014-10-08T00:00:00"/>
    <n v="661.09"/>
    <n v="0"/>
    <n v="0"/>
    <n v="348.75"/>
    <n v="27"/>
    <n v="12.916666666666666"/>
    <n v="312.33999999999997"/>
    <n v="12"/>
    <n v="39"/>
    <n v="26.028333333333332"/>
    <n v="16.951025641025637"/>
    <m/>
    <m/>
    <m/>
    <n v="41"/>
    <x v="7"/>
    <x v="2"/>
    <s v="2014-41"/>
    <n v="0"/>
    <m/>
  </r>
  <r>
    <s v="7-01"/>
    <d v="2014-10-09T00:00:00"/>
    <n v="1175.28"/>
    <n v="0"/>
    <n v="0"/>
    <n v="540.65"/>
    <n v="27"/>
    <n v="20.024074074074072"/>
    <n v="634.63"/>
    <n v="11"/>
    <n v="38"/>
    <n v="57.693636363636365"/>
    <n v="30.928421052631577"/>
    <m/>
    <m/>
    <m/>
    <n v="41"/>
    <x v="7"/>
    <x v="3"/>
    <s v="2014-41"/>
    <n v="0"/>
    <m/>
  </r>
  <r>
    <s v="7-01"/>
    <d v="2014-10-10T00:00:00"/>
    <n v="2837.63"/>
    <n v="0"/>
    <n v="0"/>
    <n v="1507.15"/>
    <n v="46"/>
    <n v="32.764130434782608"/>
    <n v="1330.48"/>
    <n v="23"/>
    <n v="69"/>
    <n v="57.846956521739131"/>
    <n v="41.12507246376812"/>
    <m/>
    <m/>
    <m/>
    <n v="41"/>
    <x v="7"/>
    <x v="4"/>
    <s v="2014-41"/>
    <n v="0"/>
    <m/>
  </r>
  <r>
    <s v="7-01"/>
    <d v="2014-10-11T00:00:00"/>
    <n v="1243.98"/>
    <n v="0"/>
    <n v="0"/>
    <n v="402.5"/>
    <n v="20"/>
    <n v="20.125"/>
    <n v="841.48"/>
    <n v="15"/>
    <n v="35"/>
    <n v="56.098666666666666"/>
    <n v="35.542285714285718"/>
    <m/>
    <m/>
    <m/>
    <n v="41"/>
    <x v="7"/>
    <x v="5"/>
    <s v="2014-41"/>
    <n v="0"/>
    <m/>
  </r>
  <r>
    <m/>
    <d v="2014-10-12T00:00:00"/>
    <n v="6655.0499999999993"/>
    <n v="1543.41"/>
    <n v="8198.4599999999991"/>
    <m/>
    <n v="155"/>
    <n v="16.401645195920555"/>
    <n v="3415.91"/>
    <n v="72"/>
    <n v="227"/>
    <n v="37.444295783926222"/>
    <n v="23.429105159777929"/>
    <m/>
    <m/>
    <m/>
    <n v="42"/>
    <x v="7"/>
    <x v="6"/>
    <s v="2014-42"/>
    <n v="0"/>
    <m/>
  </r>
  <r>
    <s v="7-02"/>
    <d v="2014-10-13T00:00:00"/>
    <n v="874.65"/>
    <n v="0"/>
    <n v="0"/>
    <n v="468.45"/>
    <n v="27"/>
    <n v="17.349999999999998"/>
    <n v="406.2"/>
    <n v="13"/>
    <n v="40"/>
    <n v="31.246153846153845"/>
    <n v="21.866250000000001"/>
    <m/>
    <m/>
    <m/>
    <n v="42"/>
    <x v="7"/>
    <x v="0"/>
    <s v="2014-42"/>
    <n v="0"/>
    <m/>
  </r>
  <r>
    <s v="7-02"/>
    <d v="2014-10-14T00:00:00"/>
    <n v="624.11"/>
    <n v="0"/>
    <n v="0"/>
    <n v="446.35"/>
    <n v="28"/>
    <n v="15.94107142857143"/>
    <n v="167.76"/>
    <n v="6"/>
    <n v="34"/>
    <n v="27.959999999999997"/>
    <n v="18.062058823529412"/>
    <m/>
    <m/>
    <m/>
    <n v="42"/>
    <x v="7"/>
    <x v="1"/>
    <s v="2014-42"/>
    <n v="0"/>
    <m/>
  </r>
  <r>
    <s v="7-02"/>
    <d v="2014-10-15T00:00:00"/>
    <n v="813.56"/>
    <n v="0"/>
    <n v="0"/>
    <n v="481.9"/>
    <n v="33"/>
    <n v="14.603030303030302"/>
    <n v="331.66"/>
    <n v="10"/>
    <n v="43"/>
    <n v="33.166000000000004"/>
    <n v="18.919999999999998"/>
    <m/>
    <m/>
    <m/>
    <n v="42"/>
    <x v="7"/>
    <x v="2"/>
    <s v="2014-42"/>
    <n v="0"/>
    <m/>
  </r>
  <r>
    <s v="7-02"/>
    <d v="2014-10-16T00:00:00"/>
    <n v="1910.53"/>
    <n v="0"/>
    <n v="0"/>
    <n v="610.79999999999995"/>
    <n v="34"/>
    <n v="17.964705882352941"/>
    <n v="1300.73"/>
    <n v="15"/>
    <n v="49"/>
    <n v="86.715333333333334"/>
    <n v="39.010816326530609"/>
    <m/>
    <m/>
    <m/>
    <n v="42"/>
    <x v="7"/>
    <x v="3"/>
    <s v="2014-42"/>
    <n v="0"/>
    <m/>
  </r>
  <r>
    <s v="7-02"/>
    <d v="2014-10-17T00:00:00"/>
    <n v="1559.21"/>
    <n v="0"/>
    <n v="0"/>
    <n v="850.2"/>
    <n v="29"/>
    <n v="29.317241379310346"/>
    <n v="709.01"/>
    <n v="17"/>
    <n v="46"/>
    <n v="41.706470588235291"/>
    <n v="33.895869565217389"/>
    <m/>
    <m/>
    <m/>
    <n v="42"/>
    <x v="7"/>
    <x v="4"/>
    <s v="2014-42"/>
    <n v="0"/>
    <m/>
  </r>
  <r>
    <s v="7-02"/>
    <d v="2014-10-18T00:00:00"/>
    <n v="741.81"/>
    <n v="0"/>
    <n v="0"/>
    <n v="380.55"/>
    <n v="20"/>
    <n v="19.0275"/>
    <n v="361.26"/>
    <n v="6"/>
    <n v="26"/>
    <n v="60.21"/>
    <n v="28.531153846153845"/>
    <m/>
    <m/>
    <m/>
    <n v="42"/>
    <x v="7"/>
    <x v="5"/>
    <s v="2014-42"/>
    <n v="0"/>
    <m/>
  </r>
  <r>
    <m/>
    <d v="2014-10-19T00:00:00"/>
    <n v="6523.869999999999"/>
    <n v="1529.56"/>
    <n v="8053.4299999999985"/>
    <m/>
    <n v="171"/>
    <n v="19.033924832210836"/>
    <n v="3276.6200000000008"/>
    <n v="67"/>
    <n v="238"/>
    <n v="46.833992961287073"/>
    <n v="26.714358093571875"/>
    <m/>
    <m/>
    <m/>
    <n v="43"/>
    <x v="7"/>
    <x v="6"/>
    <s v="2014-43"/>
    <n v="0"/>
    <m/>
  </r>
  <r>
    <s v="7-03"/>
    <d v="2014-10-20T00:00:00"/>
    <n v="538.84"/>
    <n v="0"/>
    <n v="0"/>
    <n v="271.25"/>
    <n v="15"/>
    <n v="18.083333333333332"/>
    <n v="267.58999999999997"/>
    <n v="12"/>
    <n v="27"/>
    <n v="22.299166666666665"/>
    <n v="19.957037037037033"/>
    <m/>
    <m/>
    <m/>
    <n v="43"/>
    <x v="7"/>
    <x v="0"/>
    <s v="2014-43"/>
    <n v="0"/>
    <m/>
  </r>
  <r>
    <s v="7-03"/>
    <d v="2014-10-21T00:00:00"/>
    <n v="826.6"/>
    <n v="0"/>
    <n v="0"/>
    <n v="557.70000000000005"/>
    <n v="24"/>
    <n v="23.237500000000001"/>
    <n v="268.89999999999998"/>
    <n v="10"/>
    <n v="34"/>
    <n v="26.889999999999997"/>
    <n v="24.311764705882354"/>
    <m/>
    <m/>
    <m/>
    <n v="43"/>
    <x v="7"/>
    <x v="1"/>
    <s v="2014-43"/>
    <n v="0"/>
    <m/>
  </r>
  <r>
    <s v="7-03"/>
    <d v="2014-10-22T00:00:00"/>
    <n v="841.9"/>
    <n v="0"/>
    <n v="0"/>
    <n v="324.55"/>
    <n v="21"/>
    <n v="15.454761904761906"/>
    <n v="517.35"/>
    <n v="12"/>
    <n v="33"/>
    <n v="43.112500000000004"/>
    <n v="25.512121212121215"/>
    <m/>
    <m/>
    <m/>
    <n v="43"/>
    <x v="7"/>
    <x v="2"/>
    <s v="2014-43"/>
    <n v="0"/>
    <m/>
  </r>
  <r>
    <s v="7-03"/>
    <d v="2014-10-23T00:00:00"/>
    <n v="1591.86"/>
    <n v="0"/>
    <n v="0"/>
    <n v="545.54999999999995"/>
    <n v="29"/>
    <n v="18.812068965517241"/>
    <n v="1046.31"/>
    <n v="10"/>
    <n v="39"/>
    <n v="104.631"/>
    <n v="40.816923076923075"/>
    <m/>
    <m/>
    <m/>
    <n v="43"/>
    <x v="7"/>
    <x v="3"/>
    <s v="2014-43"/>
    <n v="0"/>
    <m/>
  </r>
  <r>
    <s v="7-03"/>
    <d v="2014-10-24T00:00:00"/>
    <n v="1951.32"/>
    <n v="0"/>
    <n v="0"/>
    <n v="1314.75"/>
    <n v="40"/>
    <n v="32.868749999999999"/>
    <n v="636.57000000000005"/>
    <n v="15"/>
    <n v="55"/>
    <n v="42.438000000000002"/>
    <n v="35.478545454545454"/>
    <m/>
    <m/>
    <m/>
    <n v="43"/>
    <x v="7"/>
    <x v="4"/>
    <s v="2014-43"/>
    <n v="0"/>
    <m/>
  </r>
  <r>
    <s v="7-03"/>
    <d v="2014-10-25T00:00:00"/>
    <n v="667.22"/>
    <n v="0"/>
    <n v="0"/>
    <n v="262.64999999999998"/>
    <n v="21"/>
    <n v="12.507142857142856"/>
    <n v="404.57"/>
    <n v="9"/>
    <n v="30"/>
    <n v="44.952222222222218"/>
    <n v="22.240666666666666"/>
    <m/>
    <m/>
    <m/>
    <n v="43"/>
    <x v="7"/>
    <x v="5"/>
    <s v="2014-43"/>
    <n v="0"/>
    <m/>
  </r>
  <r>
    <m/>
    <d v="2014-10-26T00:00:00"/>
    <n v="6417.74"/>
    <n v="1791.8"/>
    <n v="8209.5399999999991"/>
    <m/>
    <n v="150"/>
    <n v="20.16059284345922"/>
    <n v="3141.2900000000004"/>
    <n v="68"/>
    <n v="218"/>
    <n v="47.38714814814815"/>
    <n v="28.052843025529299"/>
    <m/>
    <m/>
    <m/>
    <n v="44"/>
    <x v="7"/>
    <x v="6"/>
    <s v="2014-44"/>
    <n v="0"/>
    <m/>
  </r>
  <r>
    <s v="7-04"/>
    <d v="2014-10-27T00:00:00"/>
    <n v="568.29999999999995"/>
    <n v="0"/>
    <n v="0"/>
    <n v="185.95"/>
    <n v="11"/>
    <n v="16.904545454545453"/>
    <n v="382.35"/>
    <n v="8"/>
    <n v="19"/>
    <n v="47.793750000000003"/>
    <n v="29.910526315789472"/>
    <m/>
    <m/>
    <m/>
    <n v="44"/>
    <x v="7"/>
    <x v="0"/>
    <s v="2014-44"/>
    <n v="0"/>
    <m/>
  </r>
  <r>
    <s v="7-04"/>
    <d v="2014-10-28T00:00:00"/>
    <n v="777.13"/>
    <n v="0"/>
    <n v="0"/>
    <n v="609.9"/>
    <n v="27"/>
    <n v="22.588888888888889"/>
    <n v="167.23"/>
    <n v="8"/>
    <n v="35"/>
    <n v="20.903749999999999"/>
    <n v="22.203714285714284"/>
    <m/>
    <m/>
    <m/>
    <n v="44"/>
    <x v="7"/>
    <x v="1"/>
    <s v="2014-44"/>
    <n v="0"/>
    <m/>
  </r>
  <r>
    <s v="7-04"/>
    <d v="2014-10-29T00:00:00"/>
    <n v="903.26"/>
    <n v="0"/>
    <n v="0"/>
    <n v="504.25"/>
    <n v="26"/>
    <n v="19.39423076923077"/>
    <n v="399.01"/>
    <n v="11"/>
    <n v="37"/>
    <n v="36.273636363636363"/>
    <n v="24.412432432432432"/>
    <m/>
    <m/>
    <m/>
    <n v="44"/>
    <x v="7"/>
    <x v="2"/>
    <s v="2014-44"/>
    <n v="0"/>
    <m/>
  </r>
  <r>
    <s v="7-04"/>
    <d v="2014-10-30T00:00:00"/>
    <n v="1161.0999999999999"/>
    <n v="0"/>
    <n v="0"/>
    <n v="405.25"/>
    <n v="24"/>
    <n v="16.885416666666668"/>
    <n v="755.85"/>
    <n v="12"/>
    <n v="36"/>
    <n v="62.987500000000004"/>
    <n v="32.252777777777773"/>
    <m/>
    <m/>
    <m/>
    <n v="44"/>
    <x v="7"/>
    <x v="3"/>
    <s v="2014-44"/>
    <n v="0"/>
    <m/>
  </r>
  <r>
    <s v="7-04"/>
    <d v="2014-10-31T00:00:00"/>
    <n v="897.6"/>
    <n v="0"/>
    <n v="0"/>
    <n v="511.35"/>
    <n v="29"/>
    <n v="17.632758620689657"/>
    <n v="386.25"/>
    <n v="14"/>
    <n v="43"/>
    <n v="27.589285714285715"/>
    <n v="20.874418604651165"/>
    <m/>
    <m/>
    <m/>
    <n v="44"/>
    <x v="7"/>
    <x v="4"/>
    <s v="2014-44"/>
    <n v="0"/>
    <m/>
  </r>
  <r>
    <s v="7-04"/>
    <d v="2014-11-01T00:00:00"/>
    <n v="799.58"/>
    <n v="0"/>
    <n v="0"/>
    <n v="329.35"/>
    <n v="20"/>
    <n v="16.467500000000001"/>
    <n v="470.23"/>
    <n v="15"/>
    <n v="35"/>
    <n v="31.348666666666666"/>
    <n v="22.845142857142857"/>
    <m/>
    <m/>
    <m/>
    <n v="44"/>
    <x v="7"/>
    <x v="5"/>
    <s v="2014-44"/>
    <n v="0"/>
    <m/>
  </r>
  <r>
    <m/>
    <d v="2014-11-02T00:00:00"/>
    <n v="5106.9699999999993"/>
    <n v="2166.77"/>
    <n v="7273.74"/>
    <m/>
    <n v="137"/>
    <n v="18.312223400003575"/>
    <n v="2560.92"/>
    <n v="68"/>
    <n v="205"/>
    <n v="37.816098124098126"/>
    <n v="25.416502045584664"/>
    <m/>
    <m/>
    <m/>
    <n v="45"/>
    <x v="7"/>
    <x v="6"/>
    <s v="2014-45"/>
    <n v="0"/>
    <m/>
  </r>
  <r>
    <s v="7-05"/>
    <d v="2014-11-03T00:00:00"/>
    <n v="0"/>
    <n v="0"/>
    <n v="0"/>
    <n v="0"/>
    <n v="0"/>
    <n v="0"/>
    <n v="0"/>
    <n v="0"/>
    <n v="0"/>
    <n v="0"/>
    <n v="0"/>
    <m/>
    <m/>
    <m/>
    <n v="45"/>
    <x v="7"/>
    <x v="0"/>
    <s v="2014-45"/>
    <n v="0"/>
    <m/>
  </r>
  <r>
    <s v="7-05"/>
    <d v="2014-11-04T00:00:00"/>
    <n v="0"/>
    <n v="0"/>
    <n v="0"/>
    <n v="0"/>
    <n v="0"/>
    <n v="0"/>
    <n v="0"/>
    <n v="0"/>
    <n v="0"/>
    <n v="0"/>
    <n v="0"/>
    <m/>
    <m/>
    <m/>
    <n v="45"/>
    <x v="7"/>
    <x v="1"/>
    <s v="2014-45"/>
    <n v="0"/>
    <m/>
  </r>
  <r>
    <s v="7-05"/>
    <d v="2014-11-05T00:00:00"/>
    <n v="0"/>
    <n v="0"/>
    <n v="0"/>
    <n v="0"/>
    <n v="0"/>
    <n v="0"/>
    <n v="0"/>
    <n v="0"/>
    <n v="0"/>
    <n v="0"/>
    <n v="0"/>
    <m/>
    <m/>
    <m/>
    <n v="45"/>
    <x v="7"/>
    <x v="2"/>
    <s v="2014-45"/>
    <n v="0"/>
    <m/>
  </r>
  <r>
    <s v="7-05"/>
    <d v="2014-11-06T00:00:00"/>
    <n v="0"/>
    <n v="0"/>
    <n v="0"/>
    <n v="0"/>
    <n v="0"/>
    <n v="0"/>
    <n v="0"/>
    <n v="0"/>
    <n v="0"/>
    <n v="0"/>
    <n v="0"/>
    <m/>
    <m/>
    <m/>
    <n v="45"/>
    <x v="7"/>
    <x v="3"/>
    <s v="2014-45"/>
    <n v="0"/>
    <m/>
  </r>
  <r>
    <s v="7-05"/>
    <d v="2014-11-07T00:00:00"/>
    <n v="0"/>
    <n v="0"/>
    <n v="0"/>
    <n v="0"/>
    <n v="0"/>
    <n v="0"/>
    <n v="0"/>
    <n v="0"/>
    <n v="0"/>
    <n v="0"/>
    <n v="0"/>
    <m/>
    <m/>
    <m/>
    <n v="45"/>
    <x v="7"/>
    <x v="4"/>
    <s v="2014-45"/>
    <n v="0"/>
    <m/>
  </r>
  <r>
    <s v="7-05"/>
    <d v="2014-11-08T00:00:00"/>
    <n v="0"/>
    <n v="0"/>
    <n v="0"/>
    <n v="0"/>
    <n v="0"/>
    <n v="0"/>
    <n v="0"/>
    <n v="0"/>
    <n v="0"/>
    <n v="0"/>
    <n v="0"/>
    <m/>
    <m/>
    <m/>
    <n v="45"/>
    <x v="7"/>
    <x v="5"/>
    <s v="2014-45"/>
    <n v="0"/>
    <m/>
  </r>
  <r>
    <m/>
    <d v="2014-11-09T00:00:00"/>
    <n v="0"/>
    <m/>
    <n v="0"/>
    <m/>
    <n v="0"/>
    <n v="0"/>
    <n v="0"/>
    <n v="0"/>
    <n v="0"/>
    <n v="0"/>
    <n v="0"/>
    <m/>
    <m/>
    <m/>
    <n v="46"/>
    <x v="7"/>
    <x v="6"/>
    <s v="2014-46"/>
    <n v="0"/>
    <m/>
  </r>
  <r>
    <s v="7-06"/>
    <d v="2014-11-10T00:00:00"/>
    <n v="0"/>
    <n v="0"/>
    <n v="0"/>
    <n v="0"/>
    <n v="0"/>
    <n v="0"/>
    <n v="0"/>
    <n v="0"/>
    <n v="0"/>
    <n v="0"/>
    <n v="0"/>
    <m/>
    <m/>
    <m/>
    <n v="46"/>
    <x v="7"/>
    <x v="0"/>
    <s v="2014-46"/>
    <n v="0"/>
    <m/>
  </r>
  <r>
    <s v="7-06"/>
    <d v="2014-11-11T00:00:00"/>
    <n v="0"/>
    <n v="0"/>
    <n v="0"/>
    <n v="0"/>
    <n v="0"/>
    <n v="0"/>
    <n v="0"/>
    <n v="0"/>
    <n v="0"/>
    <n v="0"/>
    <n v="0"/>
    <m/>
    <m/>
    <m/>
    <n v="46"/>
    <x v="7"/>
    <x v="1"/>
    <s v="2014-46"/>
    <n v="0"/>
    <m/>
  </r>
  <r>
    <s v="7-06"/>
    <d v="2014-11-12T00:00:00"/>
    <n v="0"/>
    <n v="0"/>
    <n v="0"/>
    <n v="0"/>
    <n v="0"/>
    <n v="0"/>
    <n v="0"/>
    <n v="0"/>
    <n v="0"/>
    <n v="0"/>
    <n v="0"/>
    <m/>
    <m/>
    <m/>
    <n v="46"/>
    <x v="7"/>
    <x v="2"/>
    <s v="2014-46"/>
    <n v="0"/>
    <m/>
  </r>
  <r>
    <s v="7-06"/>
    <d v="2014-11-13T00:00:00"/>
    <n v="0"/>
    <n v="0"/>
    <n v="0"/>
    <n v="0"/>
    <n v="0"/>
    <n v="0"/>
    <n v="0"/>
    <n v="0"/>
    <n v="0"/>
    <n v="0"/>
    <n v="0"/>
    <m/>
    <m/>
    <m/>
    <n v="46"/>
    <x v="7"/>
    <x v="3"/>
    <s v="2014-46"/>
    <n v="0"/>
    <m/>
  </r>
  <r>
    <s v="7-06"/>
    <d v="2014-11-14T00:00:00"/>
    <n v="0"/>
    <n v="0"/>
    <n v="0"/>
    <n v="0"/>
    <n v="0"/>
    <n v="0"/>
    <n v="0"/>
    <n v="0"/>
    <n v="0"/>
    <n v="0"/>
    <n v="0"/>
    <m/>
    <m/>
    <m/>
    <n v="46"/>
    <x v="7"/>
    <x v="4"/>
    <s v="2014-46"/>
    <n v="0"/>
    <m/>
  </r>
  <r>
    <s v="7-06"/>
    <d v="2014-11-15T00:00:00"/>
    <n v="0"/>
    <n v="0"/>
    <n v="0"/>
    <n v="0"/>
    <n v="0"/>
    <n v="0"/>
    <n v="0"/>
    <n v="0"/>
    <n v="0"/>
    <n v="0"/>
    <n v="0"/>
    <m/>
    <m/>
    <m/>
    <n v="46"/>
    <x v="7"/>
    <x v="5"/>
    <s v="2014-46"/>
    <n v="0"/>
    <m/>
  </r>
  <r>
    <m/>
    <d v="2014-11-16T00:00:00"/>
    <n v="0"/>
    <m/>
    <n v="0"/>
    <m/>
    <n v="0"/>
    <n v="0"/>
    <n v="0"/>
    <n v="0"/>
    <n v="0"/>
    <n v="0"/>
    <n v="0"/>
    <m/>
    <m/>
    <m/>
    <n v="47"/>
    <x v="7"/>
    <x v="6"/>
    <s v="2014-47"/>
    <n v="0"/>
    <m/>
  </r>
  <r>
    <s v="7-07"/>
    <d v="2014-11-17T00:00:00"/>
    <n v="0"/>
    <n v="0"/>
    <n v="0"/>
    <n v="0"/>
    <n v="0"/>
    <n v="0"/>
    <n v="0"/>
    <n v="0"/>
    <n v="0"/>
    <n v="0"/>
    <n v="0"/>
    <m/>
    <m/>
    <m/>
    <n v="47"/>
    <x v="7"/>
    <x v="0"/>
    <s v="2014-47"/>
    <n v="0"/>
    <m/>
  </r>
  <r>
    <s v="7-07"/>
    <d v="2014-11-18T00:00:00"/>
    <n v="0"/>
    <n v="0"/>
    <n v="0"/>
    <n v="0"/>
    <n v="0"/>
    <n v="0"/>
    <n v="0"/>
    <n v="0"/>
    <n v="0"/>
    <n v="0"/>
    <n v="0"/>
    <m/>
    <m/>
    <m/>
    <n v="47"/>
    <x v="7"/>
    <x v="1"/>
    <s v="2014-47"/>
    <n v="0"/>
    <m/>
  </r>
  <r>
    <s v="7-07"/>
    <d v="2014-11-19T00:00:00"/>
    <n v="0"/>
    <n v="0"/>
    <n v="0"/>
    <n v="0"/>
    <n v="0"/>
    <n v="0"/>
    <n v="0"/>
    <n v="0"/>
    <n v="0"/>
    <n v="0"/>
    <n v="0"/>
    <m/>
    <m/>
    <m/>
    <n v="47"/>
    <x v="7"/>
    <x v="2"/>
    <s v="2014-47"/>
    <n v="0"/>
    <m/>
  </r>
  <r>
    <s v="7-07"/>
    <d v="2014-11-20T00:00:00"/>
    <n v="0"/>
    <n v="0"/>
    <n v="0"/>
    <n v="0"/>
    <n v="0"/>
    <n v="0"/>
    <n v="0"/>
    <n v="0"/>
    <n v="0"/>
    <n v="0"/>
    <n v="0"/>
    <m/>
    <m/>
    <m/>
    <n v="47"/>
    <x v="7"/>
    <x v="3"/>
    <s v="2014-47"/>
    <n v="0"/>
    <m/>
  </r>
  <r>
    <s v="7-07"/>
    <d v="2014-11-21T00:00:00"/>
    <n v="0"/>
    <n v="0"/>
    <n v="0"/>
    <n v="0"/>
    <n v="0"/>
    <n v="0"/>
    <n v="0"/>
    <n v="0"/>
    <n v="0"/>
    <n v="0"/>
    <n v="0"/>
    <m/>
    <m/>
    <m/>
    <n v="47"/>
    <x v="7"/>
    <x v="4"/>
    <s v="2014-47"/>
    <n v="0"/>
    <m/>
  </r>
  <r>
    <s v="7-07"/>
    <d v="2014-11-22T00:00:00"/>
    <n v="0"/>
    <n v="0"/>
    <n v="0"/>
    <n v="0"/>
    <n v="0"/>
    <n v="0"/>
    <n v="0"/>
    <n v="0"/>
    <n v="0"/>
    <n v="0"/>
    <n v="0"/>
    <m/>
    <m/>
    <m/>
    <n v="47"/>
    <x v="7"/>
    <x v="5"/>
    <s v="2014-47"/>
    <n v="0"/>
    <m/>
  </r>
  <r>
    <m/>
    <d v="2014-11-23T00:00:00"/>
    <n v="0"/>
    <m/>
    <n v="0"/>
    <m/>
    <n v="0"/>
    <n v="0"/>
    <n v="0"/>
    <n v="0"/>
    <n v="0"/>
    <n v="0"/>
    <n v="0"/>
    <m/>
    <m/>
    <m/>
    <n v="48"/>
    <x v="7"/>
    <x v="6"/>
    <s v="2014-48"/>
    <n v="0"/>
    <m/>
  </r>
  <r>
    <s v="7-08"/>
    <d v="2014-11-24T00:00:00"/>
    <n v="0"/>
    <n v="0"/>
    <n v="0"/>
    <n v="0"/>
    <n v="0"/>
    <n v="0"/>
    <n v="0"/>
    <n v="0"/>
    <n v="0"/>
    <n v="0"/>
    <n v="0"/>
    <m/>
    <m/>
    <m/>
    <n v="48"/>
    <x v="7"/>
    <x v="0"/>
    <s v="2014-48"/>
    <n v="0"/>
    <m/>
  </r>
  <r>
    <s v="7-08"/>
    <d v="2014-11-25T00:00:00"/>
    <n v="0"/>
    <n v="0"/>
    <n v="0"/>
    <n v="0"/>
    <n v="0"/>
    <n v="0"/>
    <n v="0"/>
    <n v="0"/>
    <n v="0"/>
    <n v="0"/>
    <n v="0"/>
    <m/>
    <m/>
    <m/>
    <n v="48"/>
    <x v="7"/>
    <x v="1"/>
    <s v="2014-48"/>
    <n v="0"/>
    <m/>
  </r>
  <r>
    <s v="7-08"/>
    <d v="2014-11-26T00:00:00"/>
    <n v="0"/>
    <n v="0"/>
    <n v="0"/>
    <n v="0"/>
    <n v="0"/>
    <n v="0"/>
    <n v="0"/>
    <n v="0"/>
    <n v="0"/>
    <n v="0"/>
    <n v="0"/>
    <m/>
    <m/>
    <m/>
    <n v="48"/>
    <x v="7"/>
    <x v="2"/>
    <s v="2014-48"/>
    <n v="0"/>
    <m/>
  </r>
  <r>
    <s v="7-08"/>
    <d v="2014-11-27T00:00:00"/>
    <n v="0"/>
    <n v="0"/>
    <n v="0"/>
    <n v="0"/>
    <n v="0"/>
    <n v="0"/>
    <n v="0"/>
    <n v="0"/>
    <n v="0"/>
    <n v="0"/>
    <n v="0"/>
    <m/>
    <m/>
    <m/>
    <n v="48"/>
    <x v="7"/>
    <x v="3"/>
    <s v="2014-48"/>
    <n v="0"/>
    <m/>
  </r>
  <r>
    <s v="7-08"/>
    <d v="2014-11-28T00:00:00"/>
    <n v="0"/>
    <n v="0"/>
    <n v="0"/>
    <n v="0"/>
    <n v="0"/>
    <n v="0"/>
    <n v="0"/>
    <n v="0"/>
    <n v="0"/>
    <n v="0"/>
    <n v="0"/>
    <m/>
    <m/>
    <m/>
    <n v="48"/>
    <x v="7"/>
    <x v="4"/>
    <s v="2014-48"/>
    <n v="0"/>
    <m/>
  </r>
  <r>
    <s v="7-08"/>
    <d v="2014-11-29T00:00:00"/>
    <n v="0"/>
    <n v="0"/>
    <n v="0"/>
    <n v="0"/>
    <n v="0"/>
    <n v="0"/>
    <n v="0"/>
    <n v="0"/>
    <n v="0"/>
    <n v="0"/>
    <n v="0"/>
    <m/>
    <m/>
    <m/>
    <n v="48"/>
    <x v="7"/>
    <x v="5"/>
    <s v="2014-48"/>
    <n v="0"/>
    <m/>
  </r>
  <r>
    <m/>
    <d v="2014-11-30T00:00:00"/>
    <n v="0"/>
    <m/>
    <n v="0"/>
    <m/>
    <n v="0"/>
    <n v="0"/>
    <n v="0"/>
    <n v="0"/>
    <n v="0"/>
    <n v="0"/>
    <n v="0"/>
    <m/>
    <m/>
    <m/>
    <n v="49"/>
    <x v="7"/>
    <x v="6"/>
    <s v="2014-49"/>
    <n v="0"/>
    <m/>
  </r>
  <r>
    <s v="7-09"/>
    <d v="2014-12-01T00:00:00"/>
    <n v="0"/>
    <n v="0"/>
    <n v="0"/>
    <n v="0"/>
    <n v="0"/>
    <n v="0"/>
    <n v="0"/>
    <n v="0"/>
    <n v="0"/>
    <n v="0"/>
    <n v="0"/>
    <m/>
    <m/>
    <m/>
    <n v="49"/>
    <x v="7"/>
    <x v="0"/>
    <s v="2014-49"/>
    <n v="1"/>
    <m/>
  </r>
  <r>
    <s v="7-09"/>
    <d v="2014-12-02T00:00:00"/>
    <n v="0"/>
    <n v="0"/>
    <n v="0"/>
    <n v="0"/>
    <n v="0"/>
    <n v="0"/>
    <n v="0"/>
    <n v="0"/>
    <n v="0"/>
    <n v="0"/>
    <n v="0"/>
    <m/>
    <m/>
    <m/>
    <n v="49"/>
    <x v="7"/>
    <x v="1"/>
    <s v="2014-49"/>
    <n v="1"/>
    <m/>
  </r>
  <r>
    <s v="7-09"/>
    <d v="2014-12-03T00:00:00"/>
    <n v="0"/>
    <n v="0"/>
    <n v="0"/>
    <n v="0"/>
    <n v="0"/>
    <n v="0"/>
    <n v="0"/>
    <n v="0"/>
    <n v="0"/>
    <n v="0"/>
    <n v="0"/>
    <m/>
    <m/>
    <m/>
    <n v="49"/>
    <x v="7"/>
    <x v="2"/>
    <s v="2014-49"/>
    <n v="1"/>
    <m/>
  </r>
  <r>
    <s v="7-09"/>
    <d v="2014-12-04T00:00:00"/>
    <n v="0"/>
    <n v="0"/>
    <n v="0"/>
    <n v="0"/>
    <n v="0"/>
    <n v="0"/>
    <n v="0"/>
    <n v="0"/>
    <n v="0"/>
    <n v="0"/>
    <n v="0"/>
    <m/>
    <m/>
    <m/>
    <n v="49"/>
    <x v="7"/>
    <x v="3"/>
    <s v="2014-49"/>
    <n v="1"/>
    <m/>
  </r>
  <r>
    <s v="7-09"/>
    <d v="2014-12-05T00:00:00"/>
    <n v="0"/>
    <n v="0"/>
    <n v="0"/>
    <n v="0"/>
    <n v="0"/>
    <n v="0"/>
    <n v="0"/>
    <n v="0"/>
    <n v="0"/>
    <n v="0"/>
    <n v="0"/>
    <m/>
    <m/>
    <m/>
    <n v="49"/>
    <x v="7"/>
    <x v="4"/>
    <s v="2014-49"/>
    <n v="1"/>
    <m/>
  </r>
  <r>
    <s v="7-09"/>
    <d v="2014-12-06T00:00:00"/>
    <n v="0"/>
    <n v="0"/>
    <n v="0"/>
    <n v="0"/>
    <n v="0"/>
    <n v="0"/>
    <n v="0"/>
    <n v="0"/>
    <n v="0"/>
    <n v="0"/>
    <n v="0"/>
    <m/>
    <m/>
    <m/>
    <n v="49"/>
    <x v="7"/>
    <x v="5"/>
    <s v="2014-49"/>
    <n v="1"/>
    <m/>
  </r>
  <r>
    <m/>
    <d v="2014-12-07T00:00:00"/>
    <n v="0"/>
    <m/>
    <n v="0"/>
    <m/>
    <n v="0"/>
    <n v="0"/>
    <n v="0"/>
    <n v="0"/>
    <n v="0"/>
    <n v="0"/>
    <n v="0"/>
    <m/>
    <m/>
    <m/>
    <n v="50"/>
    <x v="7"/>
    <x v="6"/>
    <s v="2014-50"/>
    <n v="1"/>
    <m/>
  </r>
  <r>
    <s v="7-10"/>
    <d v="2014-12-08T00:00:00"/>
    <n v="0"/>
    <n v="0"/>
    <n v="0"/>
    <n v="0"/>
    <n v="0"/>
    <n v="0"/>
    <n v="0"/>
    <n v="0"/>
    <n v="0"/>
    <n v="0"/>
    <n v="0"/>
    <m/>
    <m/>
    <m/>
    <n v="50"/>
    <x v="7"/>
    <x v="0"/>
    <s v="2014-50"/>
    <n v="1"/>
    <m/>
  </r>
  <r>
    <s v="7-10"/>
    <d v="2014-12-09T00:00:00"/>
    <n v="0"/>
    <n v="0"/>
    <n v="0"/>
    <n v="0"/>
    <n v="0"/>
    <n v="0"/>
    <n v="0"/>
    <n v="0"/>
    <n v="0"/>
    <n v="0"/>
    <n v="0"/>
    <m/>
    <m/>
    <m/>
    <n v="50"/>
    <x v="7"/>
    <x v="1"/>
    <s v="2014-50"/>
    <n v="1"/>
    <m/>
  </r>
  <r>
    <s v="7-10"/>
    <d v="2014-12-10T00:00:00"/>
    <n v="0"/>
    <n v="0"/>
    <n v="0"/>
    <n v="0"/>
    <n v="0"/>
    <n v="0"/>
    <n v="0"/>
    <n v="0"/>
    <n v="0"/>
    <n v="0"/>
    <n v="0"/>
    <m/>
    <m/>
    <m/>
    <n v="50"/>
    <x v="7"/>
    <x v="2"/>
    <s v="2014-50"/>
    <n v="1"/>
    <m/>
  </r>
  <r>
    <s v="7-10"/>
    <d v="2014-12-11T00:00:00"/>
    <n v="0"/>
    <n v="0"/>
    <n v="0"/>
    <n v="0"/>
    <n v="0"/>
    <n v="0"/>
    <n v="0"/>
    <n v="0"/>
    <n v="0"/>
    <n v="0"/>
    <n v="0"/>
    <m/>
    <m/>
    <m/>
    <n v="50"/>
    <x v="7"/>
    <x v="3"/>
    <s v="2014-50"/>
    <n v="1"/>
    <m/>
  </r>
  <r>
    <s v="7-10"/>
    <d v="2014-12-12T00:00:00"/>
    <n v="0"/>
    <n v="0"/>
    <n v="0"/>
    <n v="0"/>
    <n v="0"/>
    <n v="0"/>
    <n v="0"/>
    <n v="0"/>
    <n v="0"/>
    <n v="0"/>
    <n v="0"/>
    <m/>
    <m/>
    <m/>
    <n v="50"/>
    <x v="7"/>
    <x v="4"/>
    <s v="2014-50"/>
    <n v="1"/>
    <m/>
  </r>
  <r>
    <s v="7-10"/>
    <d v="2014-12-13T00:00:00"/>
    <n v="0"/>
    <n v="0"/>
    <n v="0"/>
    <n v="0"/>
    <n v="0"/>
    <n v="0"/>
    <n v="0"/>
    <n v="0"/>
    <n v="0"/>
    <n v="0"/>
    <n v="0"/>
    <m/>
    <m/>
    <m/>
    <n v="50"/>
    <x v="7"/>
    <x v="5"/>
    <s v="2014-50"/>
    <n v="1"/>
    <m/>
  </r>
  <r>
    <m/>
    <d v="2014-12-14T00:00:00"/>
    <n v="0"/>
    <m/>
    <n v="0"/>
    <m/>
    <n v="0"/>
    <n v="0"/>
    <n v="0"/>
    <n v="0"/>
    <n v="0"/>
    <n v="0"/>
    <n v="0"/>
    <m/>
    <m/>
    <m/>
    <n v="51"/>
    <x v="7"/>
    <x v="6"/>
    <s v="2014-51"/>
    <n v="1"/>
    <m/>
  </r>
  <r>
    <s v="7-11"/>
    <d v="2014-12-15T00:00:00"/>
    <n v="0"/>
    <n v="0"/>
    <n v="0"/>
    <n v="0"/>
    <n v="0"/>
    <n v="0"/>
    <n v="0"/>
    <n v="0"/>
    <n v="0"/>
    <n v="0"/>
    <n v="0"/>
    <m/>
    <m/>
    <m/>
    <n v="51"/>
    <x v="7"/>
    <x v="0"/>
    <s v="2014-51"/>
    <n v="1"/>
    <m/>
  </r>
  <r>
    <s v="7-11"/>
    <d v="2014-12-16T00:00:00"/>
    <n v="0"/>
    <n v="0"/>
    <n v="0"/>
    <n v="0"/>
    <n v="0"/>
    <n v="0"/>
    <n v="0"/>
    <n v="0"/>
    <n v="0"/>
    <n v="0"/>
    <n v="0"/>
    <m/>
    <m/>
    <m/>
    <n v="51"/>
    <x v="7"/>
    <x v="1"/>
    <s v="2014-51"/>
    <n v="1"/>
    <m/>
  </r>
  <r>
    <s v="7-11"/>
    <d v="2014-12-17T00:00:00"/>
    <n v="0"/>
    <n v="0"/>
    <n v="0"/>
    <n v="0"/>
    <n v="0"/>
    <n v="0"/>
    <n v="0"/>
    <n v="0"/>
    <n v="0"/>
    <n v="0"/>
    <n v="0"/>
    <m/>
    <m/>
    <m/>
    <n v="51"/>
    <x v="7"/>
    <x v="2"/>
    <s v="2014-51"/>
    <n v="1"/>
    <m/>
  </r>
  <r>
    <s v="7-11"/>
    <d v="2014-12-18T00:00:00"/>
    <n v="0"/>
    <n v="0"/>
    <n v="0"/>
    <n v="0"/>
    <n v="0"/>
    <n v="0"/>
    <n v="0"/>
    <n v="0"/>
    <n v="0"/>
    <n v="0"/>
    <n v="0"/>
    <m/>
    <m/>
    <m/>
    <n v="51"/>
    <x v="7"/>
    <x v="3"/>
    <s v="2014-51"/>
    <n v="1"/>
    <m/>
  </r>
  <r>
    <s v="7-11"/>
    <d v="2014-12-19T00:00:00"/>
    <n v="0"/>
    <n v="0"/>
    <n v="0"/>
    <n v="0"/>
    <n v="0"/>
    <n v="0"/>
    <n v="0"/>
    <n v="0"/>
    <n v="0"/>
    <n v="0"/>
    <n v="0"/>
    <m/>
    <m/>
    <m/>
    <n v="51"/>
    <x v="7"/>
    <x v="4"/>
    <s v="2014-51"/>
    <n v="1"/>
    <m/>
  </r>
  <r>
    <s v="7-11"/>
    <d v="2014-12-20T00:00:00"/>
    <n v="0"/>
    <n v="0"/>
    <n v="0"/>
    <n v="0"/>
    <n v="0"/>
    <n v="0"/>
    <n v="0"/>
    <n v="0"/>
    <n v="0"/>
    <n v="0"/>
    <n v="0"/>
    <m/>
    <m/>
    <m/>
    <n v="51"/>
    <x v="7"/>
    <x v="5"/>
    <s v="2014-51"/>
    <n v="1"/>
    <m/>
  </r>
  <r>
    <m/>
    <d v="2014-12-21T00:00:00"/>
    <n v="0"/>
    <m/>
    <n v="0"/>
    <m/>
    <n v="0"/>
    <n v="0"/>
    <n v="0"/>
    <n v="0"/>
    <n v="0"/>
    <n v="0"/>
    <n v="0"/>
    <m/>
    <m/>
    <m/>
    <n v="52"/>
    <x v="7"/>
    <x v="6"/>
    <s v="2014-52"/>
    <n v="1"/>
    <m/>
  </r>
  <r>
    <s v="7-12"/>
    <d v="2014-12-22T00:00:00"/>
    <n v="0"/>
    <n v="0"/>
    <n v="0"/>
    <n v="0"/>
    <n v="0"/>
    <n v="0"/>
    <n v="0"/>
    <n v="0"/>
    <n v="0"/>
    <n v="0"/>
    <n v="0"/>
    <m/>
    <m/>
    <m/>
    <n v="52"/>
    <x v="7"/>
    <x v="0"/>
    <s v="2014-52"/>
    <n v="1"/>
    <m/>
  </r>
  <r>
    <s v="7-12"/>
    <d v="2014-12-23T00:00:00"/>
    <n v="0"/>
    <n v="0"/>
    <n v="0"/>
    <n v="0"/>
    <n v="0"/>
    <n v="0"/>
    <n v="0"/>
    <n v="0"/>
    <n v="0"/>
    <n v="0"/>
    <n v="0"/>
    <m/>
    <m/>
    <m/>
    <n v="52"/>
    <x v="7"/>
    <x v="1"/>
    <s v="2014-52"/>
    <n v="1"/>
    <m/>
  </r>
  <r>
    <s v="7-12"/>
    <d v="2014-12-24T00:00:00"/>
    <n v="0"/>
    <n v="0"/>
    <n v="0"/>
    <n v="0"/>
    <n v="0"/>
    <n v="0"/>
    <n v="0"/>
    <n v="0"/>
    <n v="0"/>
    <n v="0"/>
    <n v="0"/>
    <m/>
    <m/>
    <m/>
    <n v="52"/>
    <x v="7"/>
    <x v="2"/>
    <s v="2014-52"/>
    <n v="1"/>
    <m/>
  </r>
  <r>
    <s v="7-12"/>
    <d v="2014-12-25T00:00:00"/>
    <n v="0"/>
    <n v="0"/>
    <n v="0"/>
    <n v="0"/>
    <n v="0"/>
    <n v="0"/>
    <n v="0"/>
    <n v="0"/>
    <n v="0"/>
    <n v="0"/>
    <n v="0"/>
    <s v="CHRISTMAS DAY"/>
    <m/>
    <m/>
    <n v="52"/>
    <x v="7"/>
    <x v="3"/>
    <s v="2014-52"/>
    <n v="1"/>
    <m/>
  </r>
  <r>
    <s v="7-12"/>
    <d v="2014-12-26T00:00:00"/>
    <n v="0"/>
    <n v="0"/>
    <n v="0"/>
    <n v="0"/>
    <n v="0"/>
    <n v="0"/>
    <n v="0"/>
    <n v="0"/>
    <n v="0"/>
    <n v="0"/>
    <n v="0"/>
    <s v="BOXING DAY"/>
    <m/>
    <m/>
    <n v="52"/>
    <x v="7"/>
    <x v="4"/>
    <s v="2014-52"/>
    <n v="0"/>
    <m/>
  </r>
  <r>
    <s v="7-12"/>
    <d v="2014-12-27T00:00:00"/>
    <n v="0"/>
    <n v="0"/>
    <n v="0"/>
    <n v="0"/>
    <n v="0"/>
    <n v="0"/>
    <n v="0"/>
    <n v="0"/>
    <n v="0"/>
    <n v="0"/>
    <n v="0"/>
    <s v="CLOSED"/>
    <m/>
    <m/>
    <n v="52"/>
    <x v="7"/>
    <x v="5"/>
    <s v="2014-52"/>
    <n v="0"/>
    <m/>
  </r>
  <r>
    <m/>
    <d v="2014-12-28T00:00:00"/>
    <n v="0"/>
    <m/>
    <n v="0"/>
    <m/>
    <n v="0"/>
    <n v="0"/>
    <n v="0"/>
    <n v="0"/>
    <n v="0"/>
    <n v="0"/>
    <n v="0"/>
    <m/>
    <m/>
    <m/>
    <n v="53"/>
    <x v="7"/>
    <x v="6"/>
    <s v="2014-53"/>
    <n v="0"/>
    <m/>
  </r>
  <r>
    <s v="7-13"/>
    <d v="2014-12-29T00:00:00"/>
    <n v="0"/>
    <n v="0"/>
    <n v="0"/>
    <n v="0"/>
    <n v="0"/>
    <n v="0"/>
    <n v="0"/>
    <n v="0"/>
    <n v="0"/>
    <n v="0"/>
    <n v="0"/>
    <m/>
    <m/>
    <m/>
    <n v="53"/>
    <x v="7"/>
    <x v="0"/>
    <s v="2014-53"/>
    <n v="0"/>
    <m/>
  </r>
  <r>
    <s v="7-13"/>
    <d v="2014-12-30T00:00:00"/>
    <n v="0"/>
    <n v="0"/>
    <n v="0"/>
    <n v="0"/>
    <n v="0"/>
    <n v="0"/>
    <n v="0"/>
    <n v="0"/>
    <n v="0"/>
    <n v="0"/>
    <n v="0"/>
    <m/>
    <m/>
    <m/>
    <n v="53"/>
    <x v="7"/>
    <x v="1"/>
    <s v="2014-53"/>
    <n v="0"/>
    <m/>
  </r>
  <r>
    <s v="7-13"/>
    <d v="2014-12-31T00:00:00"/>
    <n v="0"/>
    <n v="0"/>
    <n v="0"/>
    <n v="0"/>
    <n v="0"/>
    <n v="0"/>
    <n v="0"/>
    <n v="0"/>
    <n v="0"/>
    <n v="0"/>
    <n v="0"/>
    <m/>
    <m/>
    <m/>
    <n v="53"/>
    <x v="7"/>
    <x v="2"/>
    <s v="2014-53"/>
    <n v="0"/>
    <m/>
  </r>
  <r>
    <s v="7-13"/>
    <d v="2015-01-01T00:00:00"/>
    <n v="0"/>
    <n v="0"/>
    <n v="0"/>
    <n v="0"/>
    <n v="0"/>
    <n v="0"/>
    <n v="0"/>
    <n v="0"/>
    <n v="0"/>
    <n v="0"/>
    <n v="0"/>
    <s v="NEW YEARS DAY"/>
    <m/>
    <m/>
    <n v="1"/>
    <x v="8"/>
    <x v="3"/>
    <s v="2015-1"/>
    <n v="0"/>
    <m/>
  </r>
  <r>
    <s v="7-13"/>
    <d v="2015-01-02T00:00:00"/>
    <n v="0"/>
    <n v="0"/>
    <n v="0"/>
    <n v="0"/>
    <n v="0"/>
    <n v="0"/>
    <n v="0"/>
    <n v="0"/>
    <n v="0"/>
    <n v="0"/>
    <n v="0"/>
    <m/>
    <m/>
    <m/>
    <n v="1"/>
    <x v="8"/>
    <x v="4"/>
    <s v="2015-1"/>
    <n v="0"/>
    <m/>
  </r>
  <r>
    <s v="7-13"/>
    <d v="2015-01-03T00:00:00"/>
    <n v="0"/>
    <n v="0"/>
    <n v="0"/>
    <n v="0"/>
    <n v="0"/>
    <n v="0"/>
    <n v="0"/>
    <n v="0"/>
    <n v="0"/>
    <n v="0"/>
    <n v="0"/>
    <m/>
    <m/>
    <m/>
    <n v="1"/>
    <x v="8"/>
    <x v="5"/>
    <s v="2015-1"/>
    <n v="0"/>
    <m/>
  </r>
  <r>
    <m/>
    <d v="2015-01-04T00:00:00"/>
    <n v="0"/>
    <m/>
    <n v="0"/>
    <m/>
    <n v="0"/>
    <n v="0"/>
    <n v="0"/>
    <n v="0"/>
    <n v="0"/>
    <n v="0"/>
    <n v="0"/>
    <m/>
    <m/>
    <m/>
    <n v="2"/>
    <x v="8"/>
    <x v="6"/>
    <s v="2015-2"/>
    <n v="0"/>
    <m/>
  </r>
  <r>
    <s v="7-14"/>
    <d v="2015-01-05T00:00:00"/>
    <n v="0"/>
    <n v="0"/>
    <n v="0"/>
    <n v="0"/>
    <n v="0"/>
    <n v="0"/>
    <n v="0"/>
    <n v="0"/>
    <n v="0"/>
    <n v="0"/>
    <n v="0"/>
    <m/>
    <m/>
    <m/>
    <n v="2"/>
    <x v="8"/>
    <x v="0"/>
    <s v="2015-2"/>
    <n v="0"/>
    <m/>
  </r>
  <r>
    <s v="7-14"/>
    <d v="2015-01-06T00:00:00"/>
    <n v="0"/>
    <n v="0"/>
    <n v="0"/>
    <n v="0"/>
    <n v="0"/>
    <n v="0"/>
    <n v="0"/>
    <n v="0"/>
    <n v="0"/>
    <n v="0"/>
    <n v="0"/>
    <m/>
    <m/>
    <m/>
    <n v="2"/>
    <x v="8"/>
    <x v="1"/>
    <s v="2015-2"/>
    <n v="0"/>
    <m/>
  </r>
  <r>
    <s v="7-14"/>
    <d v="2015-01-07T00:00:00"/>
    <n v="0"/>
    <n v="0"/>
    <n v="0"/>
    <n v="0"/>
    <n v="0"/>
    <n v="0"/>
    <n v="0"/>
    <n v="0"/>
    <n v="0"/>
    <n v="0"/>
    <n v="0"/>
    <m/>
    <m/>
    <m/>
    <n v="2"/>
    <x v="8"/>
    <x v="2"/>
    <s v="2015-2"/>
    <n v="0"/>
    <m/>
  </r>
  <r>
    <s v="7-14"/>
    <d v="2015-01-08T00:00:00"/>
    <n v="0"/>
    <n v="0"/>
    <n v="0"/>
    <n v="0"/>
    <n v="0"/>
    <n v="0"/>
    <n v="0"/>
    <n v="0"/>
    <n v="0"/>
    <n v="0"/>
    <n v="0"/>
    <m/>
    <m/>
    <m/>
    <n v="2"/>
    <x v="8"/>
    <x v="3"/>
    <s v="2015-2"/>
    <n v="0"/>
    <m/>
  </r>
  <r>
    <s v="7-14"/>
    <d v="2015-01-09T00:00:00"/>
    <n v="0"/>
    <n v="0"/>
    <n v="0"/>
    <n v="0"/>
    <n v="0"/>
    <n v="0"/>
    <n v="0"/>
    <n v="0"/>
    <n v="0"/>
    <n v="0"/>
    <n v="0"/>
    <m/>
    <m/>
    <m/>
    <n v="2"/>
    <x v="8"/>
    <x v="4"/>
    <s v="2015-2"/>
    <n v="0"/>
    <m/>
  </r>
  <r>
    <s v="7-14"/>
    <d v="2015-01-10T00:00:00"/>
    <n v="0"/>
    <n v="0"/>
    <n v="0"/>
    <n v="0"/>
    <n v="0"/>
    <n v="0"/>
    <n v="0"/>
    <n v="0"/>
    <n v="0"/>
    <n v="0"/>
    <n v="0"/>
    <m/>
    <m/>
    <m/>
    <n v="2"/>
    <x v="8"/>
    <x v="5"/>
    <s v="2015-2"/>
    <n v="0"/>
    <m/>
  </r>
  <r>
    <m/>
    <d v="2015-01-11T00:00:00"/>
    <n v="0"/>
    <m/>
    <n v="0"/>
    <m/>
    <n v="0"/>
    <n v="0"/>
    <n v="0"/>
    <n v="0"/>
    <n v="0"/>
    <n v="0"/>
    <n v="0"/>
    <m/>
    <m/>
    <m/>
    <n v="3"/>
    <x v="8"/>
    <x v="6"/>
    <s v="2015-3"/>
    <n v="0"/>
    <m/>
  </r>
  <r>
    <s v="7-15"/>
    <d v="2015-01-12T00:00:00"/>
    <n v="0"/>
    <n v="0"/>
    <n v="0"/>
    <n v="0"/>
    <n v="0"/>
    <n v="0"/>
    <n v="0"/>
    <n v="0"/>
    <n v="0"/>
    <n v="0"/>
    <n v="0"/>
    <m/>
    <m/>
    <m/>
    <n v="3"/>
    <x v="8"/>
    <x v="0"/>
    <s v="2015-3"/>
    <n v="0"/>
    <m/>
  </r>
  <r>
    <s v="7-15"/>
    <d v="2015-01-13T00:00:00"/>
    <n v="0"/>
    <n v="0"/>
    <n v="0"/>
    <n v="0"/>
    <n v="0"/>
    <n v="0"/>
    <n v="0"/>
    <n v="0"/>
    <n v="0"/>
    <n v="0"/>
    <n v="0"/>
    <m/>
    <m/>
    <m/>
    <n v="3"/>
    <x v="8"/>
    <x v="1"/>
    <s v="2015-3"/>
    <n v="0"/>
    <m/>
  </r>
  <r>
    <s v="7-15"/>
    <d v="2015-01-14T00:00:00"/>
    <n v="0"/>
    <n v="0"/>
    <n v="0"/>
    <n v="0"/>
    <n v="0"/>
    <n v="0"/>
    <n v="0"/>
    <n v="0"/>
    <n v="0"/>
    <n v="0"/>
    <n v="0"/>
    <m/>
    <m/>
    <m/>
    <n v="3"/>
    <x v="8"/>
    <x v="2"/>
    <s v="2015-3"/>
    <n v="0"/>
    <m/>
  </r>
  <r>
    <s v="7-15"/>
    <d v="2015-01-15T00:00:00"/>
    <n v="0"/>
    <n v="0"/>
    <n v="0"/>
    <n v="0"/>
    <n v="0"/>
    <n v="0"/>
    <n v="0"/>
    <n v="0"/>
    <n v="0"/>
    <n v="0"/>
    <n v="0"/>
    <m/>
    <m/>
    <m/>
    <n v="3"/>
    <x v="8"/>
    <x v="3"/>
    <s v="2015-3"/>
    <n v="0"/>
    <m/>
  </r>
  <r>
    <s v="7-15"/>
    <d v="2015-01-16T00:00:00"/>
    <n v="0"/>
    <n v="0"/>
    <n v="0"/>
    <n v="0"/>
    <n v="0"/>
    <n v="0"/>
    <n v="0"/>
    <n v="0"/>
    <n v="0"/>
    <n v="0"/>
    <n v="0"/>
    <m/>
    <m/>
    <m/>
    <n v="3"/>
    <x v="8"/>
    <x v="4"/>
    <s v="2015-3"/>
    <n v="0"/>
    <m/>
  </r>
  <r>
    <s v="7-15"/>
    <d v="2015-01-17T00:00:00"/>
    <n v="0"/>
    <n v="0"/>
    <n v="0"/>
    <n v="0"/>
    <n v="0"/>
    <n v="0"/>
    <n v="0"/>
    <n v="0"/>
    <n v="0"/>
    <n v="0"/>
    <n v="0"/>
    <m/>
    <m/>
    <m/>
    <n v="3"/>
    <x v="8"/>
    <x v="5"/>
    <s v="2015-3"/>
    <n v="0"/>
    <m/>
  </r>
  <r>
    <m/>
    <d v="2015-01-18T00:00:00"/>
    <n v="0"/>
    <m/>
    <n v="0"/>
    <m/>
    <n v="0"/>
    <n v="0"/>
    <n v="0"/>
    <n v="0"/>
    <n v="0"/>
    <n v="0"/>
    <n v="0"/>
    <m/>
    <m/>
    <m/>
    <n v="4"/>
    <x v="8"/>
    <x v="6"/>
    <s v="2015-4"/>
    <n v="0"/>
    <m/>
  </r>
  <r>
    <s v="7-16"/>
    <d v="2015-01-19T00:00:00"/>
    <n v="0"/>
    <n v="0"/>
    <n v="0"/>
    <n v="0"/>
    <n v="0"/>
    <n v="0"/>
    <n v="0"/>
    <n v="0"/>
    <n v="0"/>
    <n v="0"/>
    <n v="0"/>
    <m/>
    <m/>
    <m/>
    <n v="4"/>
    <x v="8"/>
    <x v="0"/>
    <s v="2015-4"/>
    <n v="0"/>
    <m/>
  </r>
  <r>
    <s v="7-16"/>
    <d v="2015-01-20T00:00:00"/>
    <n v="0"/>
    <n v="0"/>
    <n v="0"/>
    <n v="0"/>
    <n v="0"/>
    <n v="0"/>
    <n v="0"/>
    <n v="0"/>
    <n v="0"/>
    <n v="0"/>
    <n v="0"/>
    <m/>
    <m/>
    <m/>
    <n v="4"/>
    <x v="8"/>
    <x v="1"/>
    <s v="2015-4"/>
    <n v="0"/>
    <m/>
  </r>
  <r>
    <s v="7-16"/>
    <d v="2015-01-21T00:00:00"/>
    <n v="0"/>
    <n v="0"/>
    <n v="0"/>
    <n v="0"/>
    <n v="0"/>
    <n v="0"/>
    <n v="0"/>
    <n v="0"/>
    <n v="0"/>
    <n v="0"/>
    <n v="0"/>
    <m/>
    <m/>
    <m/>
    <n v="4"/>
    <x v="8"/>
    <x v="2"/>
    <s v="2015-4"/>
    <n v="0"/>
    <m/>
  </r>
  <r>
    <s v="7-16"/>
    <d v="2015-01-22T00:00:00"/>
    <n v="0"/>
    <n v="0"/>
    <n v="0"/>
    <n v="0"/>
    <n v="0"/>
    <n v="0"/>
    <n v="0"/>
    <n v="0"/>
    <n v="0"/>
    <n v="0"/>
    <n v="0"/>
    <m/>
    <m/>
    <m/>
    <n v="4"/>
    <x v="8"/>
    <x v="3"/>
    <s v="2015-4"/>
    <n v="0"/>
    <m/>
  </r>
  <r>
    <s v="7-16"/>
    <d v="2015-01-23T00:00:00"/>
    <n v="0"/>
    <n v="0"/>
    <n v="0"/>
    <n v="0"/>
    <n v="0"/>
    <n v="0"/>
    <n v="0"/>
    <n v="0"/>
    <n v="0"/>
    <n v="0"/>
    <n v="0"/>
    <m/>
    <m/>
    <m/>
    <n v="4"/>
    <x v="8"/>
    <x v="4"/>
    <s v="2015-4"/>
    <n v="0"/>
    <m/>
  </r>
  <r>
    <s v="7-16"/>
    <d v="2015-01-24T00:00:00"/>
    <n v="0"/>
    <n v="0"/>
    <n v="0"/>
    <n v="0"/>
    <n v="0"/>
    <n v="0"/>
    <n v="0"/>
    <n v="0"/>
    <n v="0"/>
    <n v="0"/>
    <n v="0"/>
    <m/>
    <m/>
    <m/>
    <n v="4"/>
    <x v="8"/>
    <x v="5"/>
    <s v="2015-4"/>
    <n v="0"/>
    <m/>
  </r>
  <r>
    <m/>
    <d v="2015-01-25T00:00:00"/>
    <n v="0"/>
    <m/>
    <n v="0"/>
    <m/>
    <n v="0"/>
    <n v="0"/>
    <n v="0"/>
    <n v="0"/>
    <n v="0"/>
    <n v="0"/>
    <n v="0"/>
    <m/>
    <m/>
    <m/>
    <n v="5"/>
    <x v="8"/>
    <x v="6"/>
    <s v="2015-5"/>
    <n v="0"/>
    <m/>
  </r>
  <r>
    <s v="7-17"/>
    <d v="2015-01-26T00:00:00"/>
    <n v="0"/>
    <n v="0"/>
    <n v="0"/>
    <n v="0"/>
    <n v="0"/>
    <n v="0"/>
    <n v="0"/>
    <n v="0"/>
    <n v="0"/>
    <n v="0"/>
    <n v="0"/>
    <m/>
    <m/>
    <m/>
    <n v="5"/>
    <x v="8"/>
    <x v="0"/>
    <s v="2015-5"/>
    <n v="0"/>
    <m/>
  </r>
  <r>
    <s v="7-17"/>
    <d v="2015-01-27T00:00:00"/>
    <n v="0"/>
    <n v="0"/>
    <n v="0"/>
    <n v="0"/>
    <n v="0"/>
    <n v="0"/>
    <n v="0"/>
    <n v="0"/>
    <n v="0"/>
    <n v="0"/>
    <n v="0"/>
    <m/>
    <m/>
    <m/>
    <n v="5"/>
    <x v="8"/>
    <x v="1"/>
    <s v="2015-5"/>
    <n v="0"/>
    <m/>
  </r>
  <r>
    <s v="7-17"/>
    <d v="2015-01-28T00:00:00"/>
    <n v="0"/>
    <n v="0"/>
    <n v="0"/>
    <n v="0"/>
    <n v="0"/>
    <n v="0"/>
    <n v="0"/>
    <n v="0"/>
    <n v="0"/>
    <n v="0"/>
    <n v="0"/>
    <m/>
    <m/>
    <m/>
    <n v="5"/>
    <x v="8"/>
    <x v="2"/>
    <s v="2015-5"/>
    <n v="0"/>
    <m/>
  </r>
  <r>
    <s v="7-17"/>
    <d v="2015-01-29T00:00:00"/>
    <n v="0"/>
    <n v="0"/>
    <n v="0"/>
    <n v="0"/>
    <n v="0"/>
    <n v="0"/>
    <n v="0"/>
    <n v="0"/>
    <n v="0"/>
    <n v="0"/>
    <n v="0"/>
    <m/>
    <m/>
    <m/>
    <n v="5"/>
    <x v="8"/>
    <x v="3"/>
    <s v="2015-5"/>
    <n v="0"/>
    <m/>
  </r>
  <r>
    <s v="7-17"/>
    <d v="2015-01-30T00:00:00"/>
    <n v="0"/>
    <n v="0"/>
    <n v="0"/>
    <n v="0"/>
    <n v="0"/>
    <n v="0"/>
    <n v="0"/>
    <n v="0"/>
    <n v="0"/>
    <n v="0"/>
    <n v="0"/>
    <m/>
    <m/>
    <m/>
    <n v="5"/>
    <x v="8"/>
    <x v="4"/>
    <s v="2015-5"/>
    <n v="0"/>
    <m/>
  </r>
  <r>
    <s v="7-17"/>
    <d v="2015-01-31T00:00:00"/>
    <n v="0"/>
    <n v="0"/>
    <n v="0"/>
    <n v="0"/>
    <n v="0"/>
    <n v="0"/>
    <n v="0"/>
    <n v="0"/>
    <n v="0"/>
    <n v="0"/>
    <n v="0"/>
    <m/>
    <m/>
    <m/>
    <n v="5"/>
    <x v="8"/>
    <x v="5"/>
    <s v="2015-5"/>
    <n v="0"/>
    <m/>
  </r>
  <r>
    <m/>
    <d v="2015-02-01T00:00:00"/>
    <n v="0"/>
    <m/>
    <n v="0"/>
    <m/>
    <n v="0"/>
    <n v="0"/>
    <n v="0"/>
    <n v="0"/>
    <n v="0"/>
    <n v="0"/>
    <n v="0"/>
    <m/>
    <m/>
    <m/>
    <n v="6"/>
    <x v="8"/>
    <x v="6"/>
    <s v="2015-6"/>
    <n v="0"/>
    <m/>
  </r>
  <r>
    <s v="7-18"/>
    <d v="2015-02-02T00:00:00"/>
    <n v="0"/>
    <n v="0"/>
    <n v="0"/>
    <n v="0"/>
    <n v="0"/>
    <n v="0"/>
    <n v="0"/>
    <n v="0"/>
    <n v="0"/>
    <n v="0"/>
    <n v="0"/>
    <m/>
    <m/>
    <m/>
    <n v="6"/>
    <x v="8"/>
    <x v="0"/>
    <s v="2015-6"/>
    <n v="0"/>
    <m/>
  </r>
  <r>
    <s v="7-18"/>
    <d v="2015-02-03T00:00:00"/>
    <n v="0"/>
    <n v="0"/>
    <n v="0"/>
    <n v="0"/>
    <n v="0"/>
    <n v="0"/>
    <n v="0"/>
    <n v="0"/>
    <n v="0"/>
    <n v="0"/>
    <n v="0"/>
    <m/>
    <m/>
    <m/>
    <n v="6"/>
    <x v="8"/>
    <x v="1"/>
    <s v="2015-6"/>
    <n v="0"/>
    <m/>
  </r>
  <r>
    <s v="7-18"/>
    <d v="2015-02-04T00:00:00"/>
    <n v="0"/>
    <n v="0"/>
    <n v="0"/>
    <n v="0"/>
    <n v="0"/>
    <n v="0"/>
    <n v="0"/>
    <n v="0"/>
    <n v="0"/>
    <n v="0"/>
    <n v="0"/>
    <m/>
    <m/>
    <m/>
    <n v="6"/>
    <x v="8"/>
    <x v="2"/>
    <s v="2015-6"/>
    <n v="0"/>
    <m/>
  </r>
  <r>
    <s v="7-18"/>
    <d v="2015-02-05T00:00:00"/>
    <n v="0"/>
    <n v="0"/>
    <n v="0"/>
    <n v="0"/>
    <n v="0"/>
    <n v="0"/>
    <n v="0"/>
    <n v="0"/>
    <n v="0"/>
    <n v="0"/>
    <n v="0"/>
    <m/>
    <m/>
    <m/>
    <n v="6"/>
    <x v="8"/>
    <x v="3"/>
    <s v="2015-6"/>
    <n v="0"/>
    <m/>
  </r>
  <r>
    <s v="7-18"/>
    <d v="2015-02-06T00:00:00"/>
    <n v="0"/>
    <n v="0"/>
    <n v="0"/>
    <n v="0"/>
    <n v="0"/>
    <n v="0"/>
    <n v="0"/>
    <n v="0"/>
    <n v="0"/>
    <n v="0"/>
    <n v="0"/>
    <m/>
    <m/>
    <m/>
    <n v="6"/>
    <x v="8"/>
    <x v="4"/>
    <s v="2015-6"/>
    <n v="0"/>
    <m/>
  </r>
  <r>
    <s v="7-18"/>
    <d v="2015-02-07T00:00:00"/>
    <n v="0"/>
    <n v="0"/>
    <n v="0"/>
    <n v="0"/>
    <n v="0"/>
    <n v="0"/>
    <n v="0"/>
    <n v="0"/>
    <n v="0"/>
    <n v="0"/>
    <n v="0"/>
    <m/>
    <m/>
    <m/>
    <n v="6"/>
    <x v="8"/>
    <x v="5"/>
    <s v="2015-6"/>
    <n v="0"/>
    <m/>
  </r>
  <r>
    <m/>
    <d v="2015-02-08T00:00:00"/>
    <n v="0"/>
    <m/>
    <n v="0"/>
    <m/>
    <n v="0"/>
    <n v="0"/>
    <n v="0"/>
    <n v="0"/>
    <n v="0"/>
    <n v="0"/>
    <n v="0"/>
    <m/>
    <m/>
    <m/>
    <n v="7"/>
    <x v="8"/>
    <x v="6"/>
    <s v="2015-7"/>
    <n v="0"/>
    <m/>
  </r>
  <r>
    <s v="7-19"/>
    <d v="2015-02-09T00:00:00"/>
    <n v="0"/>
    <n v="0"/>
    <n v="0"/>
    <n v="0"/>
    <n v="0"/>
    <n v="0"/>
    <n v="0"/>
    <n v="0"/>
    <n v="0"/>
    <n v="0"/>
    <n v="0"/>
    <m/>
    <m/>
    <m/>
    <n v="7"/>
    <x v="8"/>
    <x v="0"/>
    <s v="2015-7"/>
    <n v="0"/>
    <m/>
  </r>
  <r>
    <s v="7-19"/>
    <d v="2015-02-10T00:00:00"/>
    <n v="0"/>
    <n v="0"/>
    <n v="0"/>
    <n v="0"/>
    <n v="0"/>
    <n v="0"/>
    <n v="0"/>
    <n v="0"/>
    <n v="0"/>
    <n v="0"/>
    <n v="0"/>
    <m/>
    <m/>
    <m/>
    <n v="7"/>
    <x v="8"/>
    <x v="1"/>
    <s v="2015-7"/>
    <n v="0"/>
    <m/>
  </r>
  <r>
    <s v="7-19"/>
    <d v="2015-02-11T00:00:00"/>
    <n v="0"/>
    <n v="0"/>
    <n v="0"/>
    <n v="0"/>
    <n v="0"/>
    <n v="0"/>
    <n v="0"/>
    <n v="0"/>
    <n v="0"/>
    <n v="0"/>
    <n v="0"/>
    <m/>
    <m/>
    <m/>
    <n v="7"/>
    <x v="8"/>
    <x v="2"/>
    <s v="2015-7"/>
    <n v="0"/>
    <m/>
  </r>
  <r>
    <s v="7-19"/>
    <d v="2015-02-12T00:00:00"/>
    <n v="0"/>
    <n v="0"/>
    <n v="0"/>
    <n v="0"/>
    <n v="0"/>
    <n v="0"/>
    <n v="0"/>
    <n v="0"/>
    <n v="0"/>
    <n v="0"/>
    <n v="0"/>
    <m/>
    <m/>
    <m/>
    <n v="7"/>
    <x v="8"/>
    <x v="3"/>
    <s v="2015-7"/>
    <n v="0"/>
    <m/>
  </r>
  <r>
    <s v="7-19"/>
    <d v="2015-02-13T00:00:00"/>
    <n v="0"/>
    <n v="0"/>
    <n v="0"/>
    <n v="0"/>
    <n v="0"/>
    <n v="0"/>
    <n v="0"/>
    <n v="0"/>
    <n v="0"/>
    <n v="0"/>
    <n v="0"/>
    <m/>
    <m/>
    <m/>
    <n v="7"/>
    <x v="8"/>
    <x v="4"/>
    <s v="2015-7"/>
    <n v="0"/>
    <m/>
  </r>
  <r>
    <s v="7-19"/>
    <d v="2015-02-14T00:00:00"/>
    <n v="0"/>
    <n v="0"/>
    <n v="0"/>
    <n v="0"/>
    <n v="0"/>
    <n v="0"/>
    <n v="0"/>
    <n v="0"/>
    <n v="0"/>
    <n v="0"/>
    <n v="0"/>
    <m/>
    <m/>
    <m/>
    <n v="7"/>
    <x v="8"/>
    <x v="5"/>
    <s v="2015-7"/>
    <n v="0"/>
    <m/>
  </r>
  <r>
    <m/>
    <d v="2015-02-15T00:00:00"/>
    <n v="0"/>
    <m/>
    <n v="0"/>
    <m/>
    <n v="0"/>
    <n v="0"/>
    <n v="0"/>
    <n v="0"/>
    <n v="0"/>
    <n v="0"/>
    <n v="0"/>
    <m/>
    <m/>
    <m/>
    <n v="8"/>
    <x v="8"/>
    <x v="6"/>
    <s v="2015-8"/>
    <n v="0"/>
    <m/>
  </r>
  <r>
    <s v="7-20"/>
    <d v="2015-02-16T00:00:00"/>
    <n v="0"/>
    <n v="0"/>
    <n v="0"/>
    <n v="0"/>
    <n v="0"/>
    <n v="0"/>
    <n v="0"/>
    <n v="0"/>
    <n v="0"/>
    <n v="0"/>
    <n v="0"/>
    <m/>
    <m/>
    <m/>
    <n v="8"/>
    <x v="8"/>
    <x v="0"/>
    <s v="2015-8"/>
    <n v="0"/>
    <m/>
  </r>
  <r>
    <s v="7-20"/>
    <d v="2015-02-17T00:00:00"/>
    <n v="0"/>
    <n v="0"/>
    <n v="0"/>
    <n v="0"/>
    <n v="0"/>
    <n v="0"/>
    <n v="0"/>
    <n v="0"/>
    <n v="0"/>
    <n v="0"/>
    <n v="0"/>
    <m/>
    <m/>
    <m/>
    <n v="8"/>
    <x v="8"/>
    <x v="1"/>
    <s v="2015-8"/>
    <n v="0"/>
    <m/>
  </r>
  <r>
    <s v="7-20"/>
    <d v="2015-02-18T00:00:00"/>
    <n v="0"/>
    <n v="0"/>
    <n v="0"/>
    <n v="0"/>
    <n v="0"/>
    <n v="0"/>
    <n v="0"/>
    <n v="0"/>
    <n v="0"/>
    <n v="0"/>
    <n v="0"/>
    <m/>
    <m/>
    <m/>
    <n v="8"/>
    <x v="8"/>
    <x v="2"/>
    <s v="2015-8"/>
    <n v="0"/>
    <m/>
  </r>
  <r>
    <s v="7-20"/>
    <d v="2015-02-19T00:00:00"/>
    <n v="0"/>
    <n v="0"/>
    <n v="0"/>
    <n v="0"/>
    <n v="0"/>
    <n v="0"/>
    <n v="0"/>
    <n v="0"/>
    <n v="0"/>
    <n v="0"/>
    <n v="0"/>
    <m/>
    <m/>
    <m/>
    <n v="8"/>
    <x v="8"/>
    <x v="3"/>
    <s v="2015-8"/>
    <n v="0"/>
    <m/>
  </r>
  <r>
    <s v="7-20"/>
    <d v="2015-02-20T00:00:00"/>
    <n v="0"/>
    <n v="0"/>
    <n v="0"/>
    <n v="0"/>
    <n v="0"/>
    <n v="0"/>
    <n v="0"/>
    <n v="0"/>
    <n v="0"/>
    <n v="0"/>
    <n v="0"/>
    <m/>
    <m/>
    <m/>
    <n v="8"/>
    <x v="8"/>
    <x v="4"/>
    <s v="2015-8"/>
    <n v="0"/>
    <m/>
  </r>
  <r>
    <s v="7-20"/>
    <d v="2015-02-21T00:00:00"/>
    <n v="0"/>
    <n v="0"/>
    <n v="0"/>
    <n v="0"/>
    <n v="0"/>
    <n v="0"/>
    <n v="0"/>
    <n v="0"/>
    <n v="0"/>
    <n v="0"/>
    <n v="0"/>
    <m/>
    <m/>
    <m/>
    <n v="8"/>
    <x v="8"/>
    <x v="5"/>
    <s v="2015-8"/>
    <n v="0"/>
    <m/>
  </r>
  <r>
    <m/>
    <d v="2015-02-22T00:00:00"/>
    <n v="0"/>
    <m/>
    <n v="0"/>
    <m/>
    <n v="0"/>
    <n v="0"/>
    <n v="0"/>
    <n v="0"/>
    <n v="0"/>
    <n v="0"/>
    <n v="0"/>
    <m/>
    <m/>
    <m/>
    <n v="9"/>
    <x v="8"/>
    <x v="6"/>
    <s v="2015-9"/>
    <n v="0"/>
    <m/>
  </r>
  <r>
    <s v="7-21"/>
    <d v="2015-02-23T00:00:00"/>
    <n v="0"/>
    <n v="0"/>
    <n v="0"/>
    <n v="0"/>
    <n v="0"/>
    <n v="0"/>
    <n v="0"/>
    <n v="0"/>
    <n v="0"/>
    <n v="0"/>
    <n v="0"/>
    <m/>
    <m/>
    <m/>
    <n v="9"/>
    <x v="8"/>
    <x v="0"/>
    <s v="2015-9"/>
    <n v="0"/>
    <m/>
  </r>
  <r>
    <s v="7-21"/>
    <d v="2015-02-24T00:00:00"/>
    <n v="0"/>
    <n v="0"/>
    <n v="0"/>
    <n v="0"/>
    <n v="0"/>
    <n v="0"/>
    <n v="0"/>
    <n v="0"/>
    <n v="0"/>
    <n v="0"/>
    <n v="0"/>
    <m/>
    <m/>
    <m/>
    <n v="9"/>
    <x v="8"/>
    <x v="1"/>
    <s v="2015-9"/>
    <n v="0"/>
    <m/>
  </r>
  <r>
    <s v="7-21"/>
    <d v="2015-02-25T00:00:00"/>
    <n v="0"/>
    <n v="0"/>
    <n v="0"/>
    <n v="0"/>
    <n v="0"/>
    <n v="0"/>
    <n v="0"/>
    <n v="0"/>
    <n v="0"/>
    <n v="0"/>
    <n v="0"/>
    <m/>
    <m/>
    <m/>
    <n v="9"/>
    <x v="8"/>
    <x v="2"/>
    <s v="2015-9"/>
    <n v="0"/>
    <m/>
  </r>
  <r>
    <s v="7-21"/>
    <d v="2015-02-26T00:00:00"/>
    <n v="0"/>
    <n v="0"/>
    <n v="0"/>
    <n v="0"/>
    <n v="0"/>
    <n v="0"/>
    <n v="0"/>
    <n v="0"/>
    <n v="0"/>
    <n v="0"/>
    <n v="0"/>
    <m/>
    <m/>
    <m/>
    <n v="9"/>
    <x v="8"/>
    <x v="3"/>
    <s v="2015-9"/>
    <n v="0"/>
    <m/>
  </r>
  <r>
    <s v="7-21"/>
    <d v="2015-02-27T00:00:00"/>
    <n v="0"/>
    <n v="0"/>
    <n v="0"/>
    <n v="0"/>
    <n v="0"/>
    <n v="0"/>
    <n v="0"/>
    <n v="0"/>
    <n v="0"/>
    <n v="0"/>
    <n v="0"/>
    <m/>
    <m/>
    <m/>
    <n v="9"/>
    <x v="8"/>
    <x v="4"/>
    <s v="2015-9"/>
    <n v="0"/>
    <m/>
  </r>
  <r>
    <s v="7-21"/>
    <d v="2015-02-28T00:00:00"/>
    <n v="0"/>
    <n v="0"/>
    <n v="0"/>
    <n v="0"/>
    <n v="0"/>
    <n v="0"/>
    <n v="0"/>
    <n v="0"/>
    <n v="0"/>
    <n v="0"/>
    <n v="0"/>
    <m/>
    <m/>
    <m/>
    <n v="9"/>
    <x v="8"/>
    <x v="5"/>
    <s v="2015-9"/>
    <n v="0"/>
    <m/>
  </r>
  <r>
    <m/>
    <d v="2015-03-01T00:00:00"/>
    <n v="0"/>
    <m/>
    <n v="0"/>
    <m/>
    <n v="0"/>
    <n v="0"/>
    <n v="0"/>
    <n v="0"/>
    <n v="0"/>
    <n v="0"/>
    <n v="0"/>
    <m/>
    <m/>
    <m/>
    <n v="10"/>
    <x v="8"/>
    <x v="6"/>
    <s v="2015-10"/>
    <n v="0"/>
    <m/>
  </r>
  <r>
    <s v="7-22"/>
    <d v="2015-03-02T00:00:00"/>
    <n v="0"/>
    <n v="0"/>
    <n v="0"/>
    <n v="0"/>
    <n v="0"/>
    <n v="0"/>
    <n v="0"/>
    <n v="0"/>
    <n v="0"/>
    <n v="0"/>
    <n v="0"/>
    <m/>
    <m/>
    <m/>
    <n v="10"/>
    <x v="8"/>
    <x v="0"/>
    <s v="2015-10"/>
    <n v="0"/>
    <m/>
  </r>
  <r>
    <s v="7-22"/>
    <d v="2015-03-03T00:00:00"/>
    <n v="0"/>
    <n v="0"/>
    <n v="0"/>
    <n v="0"/>
    <n v="0"/>
    <n v="0"/>
    <n v="0"/>
    <n v="0"/>
    <n v="0"/>
    <n v="0"/>
    <n v="0"/>
    <m/>
    <m/>
    <m/>
    <n v="10"/>
    <x v="8"/>
    <x v="1"/>
    <s v="2015-10"/>
    <n v="0"/>
    <m/>
  </r>
  <r>
    <s v="7-22"/>
    <d v="2015-03-04T00:00:00"/>
    <n v="0"/>
    <n v="0"/>
    <n v="0"/>
    <n v="0"/>
    <n v="0"/>
    <n v="0"/>
    <n v="0"/>
    <n v="0"/>
    <n v="0"/>
    <n v="0"/>
    <n v="0"/>
    <m/>
    <m/>
    <m/>
    <n v="10"/>
    <x v="8"/>
    <x v="2"/>
    <s v="2015-10"/>
    <n v="0"/>
    <m/>
  </r>
  <r>
    <s v="7-22"/>
    <d v="2015-03-05T00:00:00"/>
    <n v="0"/>
    <n v="0"/>
    <n v="0"/>
    <n v="0"/>
    <n v="0"/>
    <n v="0"/>
    <n v="0"/>
    <n v="0"/>
    <n v="0"/>
    <n v="0"/>
    <n v="0"/>
    <m/>
    <m/>
    <m/>
    <n v="10"/>
    <x v="8"/>
    <x v="3"/>
    <s v="2015-10"/>
    <n v="0"/>
    <m/>
  </r>
  <r>
    <s v="7-22"/>
    <d v="2015-03-06T00:00:00"/>
    <n v="0"/>
    <n v="0"/>
    <n v="0"/>
    <n v="0"/>
    <n v="0"/>
    <n v="0"/>
    <n v="0"/>
    <n v="0"/>
    <n v="0"/>
    <n v="0"/>
    <n v="0"/>
    <m/>
    <m/>
    <m/>
    <n v="10"/>
    <x v="8"/>
    <x v="4"/>
    <s v="2015-10"/>
    <n v="0"/>
    <m/>
  </r>
  <r>
    <s v="7-22"/>
    <d v="2015-03-07T00:00:00"/>
    <n v="0"/>
    <n v="0"/>
    <n v="0"/>
    <n v="0"/>
    <n v="0"/>
    <n v="0"/>
    <n v="0"/>
    <n v="0"/>
    <n v="0"/>
    <n v="0"/>
    <n v="0"/>
    <m/>
    <m/>
    <m/>
    <n v="10"/>
    <x v="8"/>
    <x v="5"/>
    <s v="2015-10"/>
    <n v="0"/>
    <m/>
  </r>
  <r>
    <m/>
    <d v="2015-03-08T00:00:00"/>
    <n v="0"/>
    <m/>
    <n v="0"/>
    <m/>
    <n v="0"/>
    <n v="0"/>
    <n v="0"/>
    <n v="0"/>
    <n v="0"/>
    <n v="0"/>
    <n v="0"/>
    <m/>
    <m/>
    <m/>
    <n v="11"/>
    <x v="8"/>
    <x v="6"/>
    <s v="2015-11"/>
    <n v="0"/>
    <m/>
  </r>
  <r>
    <s v="7-23"/>
    <d v="2015-03-09T00:00:00"/>
    <n v="0"/>
    <n v="0"/>
    <n v="0"/>
    <n v="0"/>
    <n v="0"/>
    <n v="0"/>
    <n v="0"/>
    <n v="0"/>
    <n v="0"/>
    <n v="0"/>
    <n v="0"/>
    <m/>
    <m/>
    <m/>
    <n v="11"/>
    <x v="8"/>
    <x v="0"/>
    <s v="2015-11"/>
    <n v="0"/>
    <m/>
  </r>
  <r>
    <s v="7-23"/>
    <d v="2015-03-10T00:00:00"/>
    <n v="0"/>
    <n v="0"/>
    <n v="0"/>
    <n v="0"/>
    <n v="0"/>
    <n v="0"/>
    <n v="0"/>
    <n v="0"/>
    <n v="0"/>
    <n v="0"/>
    <n v="0"/>
    <m/>
    <m/>
    <m/>
    <n v="11"/>
    <x v="8"/>
    <x v="1"/>
    <s v="2015-11"/>
    <n v="0"/>
    <m/>
  </r>
  <r>
    <s v="7-23"/>
    <d v="2015-03-11T00:00:00"/>
    <n v="0"/>
    <n v="0"/>
    <n v="0"/>
    <n v="0"/>
    <n v="0"/>
    <n v="0"/>
    <n v="0"/>
    <n v="0"/>
    <n v="0"/>
    <n v="0"/>
    <n v="0"/>
    <m/>
    <m/>
    <m/>
    <n v="11"/>
    <x v="8"/>
    <x v="2"/>
    <s v="2015-11"/>
    <n v="0"/>
    <m/>
  </r>
  <r>
    <s v="7-23"/>
    <d v="2015-03-12T00:00:00"/>
    <n v="0"/>
    <n v="0"/>
    <n v="0"/>
    <n v="0"/>
    <n v="0"/>
    <n v="0"/>
    <n v="0"/>
    <n v="0"/>
    <n v="0"/>
    <n v="0"/>
    <n v="0"/>
    <m/>
    <m/>
    <m/>
    <n v="11"/>
    <x v="8"/>
    <x v="3"/>
    <s v="2015-11"/>
    <n v="0"/>
    <m/>
  </r>
  <r>
    <s v="7-23"/>
    <d v="2015-03-13T00:00:00"/>
    <n v="0"/>
    <n v="0"/>
    <n v="0"/>
    <n v="0"/>
    <n v="0"/>
    <n v="0"/>
    <n v="0"/>
    <n v="0"/>
    <n v="0"/>
    <n v="0"/>
    <n v="0"/>
    <m/>
    <m/>
    <m/>
    <n v="11"/>
    <x v="8"/>
    <x v="4"/>
    <s v="2015-11"/>
    <n v="0"/>
    <m/>
  </r>
  <r>
    <s v="7-23"/>
    <d v="2015-03-14T00:00:00"/>
    <n v="0"/>
    <n v="0"/>
    <n v="0"/>
    <n v="0"/>
    <n v="0"/>
    <n v="0"/>
    <n v="0"/>
    <n v="0"/>
    <n v="0"/>
    <n v="0"/>
    <n v="0"/>
    <m/>
    <m/>
    <m/>
    <n v="11"/>
    <x v="8"/>
    <x v="5"/>
    <s v="2015-11"/>
    <n v="0"/>
    <m/>
  </r>
  <r>
    <m/>
    <d v="2015-03-15T00:00:00"/>
    <n v="0"/>
    <m/>
    <n v="0"/>
    <m/>
    <n v="0"/>
    <n v="0"/>
    <n v="0"/>
    <n v="0"/>
    <n v="0"/>
    <n v="0"/>
    <n v="0"/>
    <m/>
    <m/>
    <m/>
    <n v="12"/>
    <x v="8"/>
    <x v="6"/>
    <s v="2015-12"/>
    <n v="0"/>
    <m/>
  </r>
  <r>
    <s v="7-24"/>
    <d v="2015-03-16T00:00:00"/>
    <n v="0"/>
    <n v="0"/>
    <n v="0"/>
    <n v="0"/>
    <n v="0"/>
    <n v="0"/>
    <n v="0"/>
    <n v="0"/>
    <n v="0"/>
    <n v="0"/>
    <n v="0"/>
    <m/>
    <m/>
    <m/>
    <n v="12"/>
    <x v="8"/>
    <x v="0"/>
    <s v="2015-12"/>
    <n v="0"/>
    <m/>
  </r>
  <r>
    <s v="7-24"/>
    <d v="2015-03-17T00:00:00"/>
    <n v="0"/>
    <n v="0"/>
    <n v="0"/>
    <n v="0"/>
    <n v="0"/>
    <n v="0"/>
    <n v="0"/>
    <n v="0"/>
    <n v="0"/>
    <n v="0"/>
    <n v="0"/>
    <m/>
    <m/>
    <m/>
    <n v="12"/>
    <x v="8"/>
    <x v="1"/>
    <s v="2015-12"/>
    <n v="0"/>
    <m/>
  </r>
  <r>
    <s v="7-24"/>
    <d v="2015-03-18T00:00:00"/>
    <n v="0"/>
    <n v="0"/>
    <n v="0"/>
    <n v="0"/>
    <n v="0"/>
    <n v="0"/>
    <n v="0"/>
    <n v="0"/>
    <n v="0"/>
    <n v="0"/>
    <n v="0"/>
    <m/>
    <m/>
    <m/>
    <n v="12"/>
    <x v="8"/>
    <x v="2"/>
    <s v="2015-12"/>
    <n v="0"/>
    <m/>
  </r>
  <r>
    <s v="7-24"/>
    <d v="2015-03-19T00:00:00"/>
    <n v="0"/>
    <n v="0"/>
    <n v="0"/>
    <n v="0"/>
    <n v="0"/>
    <n v="0"/>
    <n v="0"/>
    <n v="0"/>
    <n v="0"/>
    <n v="0"/>
    <n v="0"/>
    <m/>
    <m/>
    <m/>
    <n v="12"/>
    <x v="8"/>
    <x v="3"/>
    <s v="2015-12"/>
    <n v="0"/>
    <m/>
  </r>
  <r>
    <s v="7-24"/>
    <d v="2015-03-20T00:00:00"/>
    <n v="0"/>
    <n v="0"/>
    <n v="0"/>
    <n v="0"/>
    <n v="0"/>
    <n v="0"/>
    <n v="0"/>
    <n v="0"/>
    <n v="0"/>
    <n v="0"/>
    <n v="0"/>
    <m/>
    <m/>
    <m/>
    <n v="12"/>
    <x v="8"/>
    <x v="4"/>
    <s v="2015-12"/>
    <n v="0"/>
    <m/>
  </r>
  <r>
    <s v="7-24"/>
    <d v="2015-03-21T00:00:00"/>
    <n v="0"/>
    <n v="0"/>
    <n v="0"/>
    <n v="0"/>
    <n v="0"/>
    <n v="0"/>
    <n v="0"/>
    <n v="0"/>
    <n v="0"/>
    <n v="0"/>
    <n v="0"/>
    <m/>
    <m/>
    <m/>
    <n v="12"/>
    <x v="8"/>
    <x v="5"/>
    <s v="2015-12"/>
    <n v="0"/>
    <m/>
  </r>
  <r>
    <m/>
    <d v="2015-03-22T00:00:00"/>
    <n v="0"/>
    <m/>
    <n v="0"/>
    <m/>
    <n v="0"/>
    <n v="0"/>
    <n v="0"/>
    <n v="0"/>
    <n v="0"/>
    <n v="0"/>
    <n v="0"/>
    <m/>
    <m/>
    <m/>
    <n v="13"/>
    <x v="8"/>
    <x v="6"/>
    <s v="2015-13"/>
    <n v="0"/>
    <m/>
  </r>
  <r>
    <s v="7-25"/>
    <d v="2015-03-23T00:00:00"/>
    <n v="0"/>
    <n v="0"/>
    <n v="0"/>
    <n v="0"/>
    <n v="0"/>
    <n v="0"/>
    <n v="0"/>
    <n v="0"/>
    <n v="0"/>
    <n v="0"/>
    <n v="0"/>
    <m/>
    <m/>
    <m/>
    <n v="13"/>
    <x v="8"/>
    <x v="0"/>
    <s v="2015-13"/>
    <n v="0"/>
    <m/>
  </r>
  <r>
    <s v="7-25"/>
    <d v="2015-03-24T00:00:00"/>
    <n v="0"/>
    <n v="0"/>
    <n v="0"/>
    <n v="0"/>
    <n v="0"/>
    <n v="0"/>
    <n v="0"/>
    <n v="0"/>
    <n v="0"/>
    <n v="0"/>
    <n v="0"/>
    <m/>
    <m/>
    <m/>
    <n v="13"/>
    <x v="8"/>
    <x v="1"/>
    <s v="2015-13"/>
    <n v="0"/>
    <m/>
  </r>
  <r>
    <s v="7-25"/>
    <d v="2015-03-25T00:00:00"/>
    <n v="0"/>
    <n v="0"/>
    <n v="0"/>
    <n v="0"/>
    <n v="0"/>
    <n v="0"/>
    <n v="0"/>
    <n v="0"/>
    <n v="0"/>
    <n v="0"/>
    <n v="0"/>
    <m/>
    <m/>
    <m/>
    <n v="13"/>
    <x v="8"/>
    <x v="2"/>
    <s v="2015-13"/>
    <n v="0"/>
    <m/>
  </r>
  <r>
    <s v="7-25"/>
    <d v="2015-03-26T00:00:00"/>
    <n v="0"/>
    <n v="0"/>
    <n v="0"/>
    <n v="0"/>
    <n v="0"/>
    <n v="0"/>
    <n v="0"/>
    <n v="0"/>
    <n v="0"/>
    <n v="0"/>
    <n v="0"/>
    <m/>
    <m/>
    <m/>
    <n v="13"/>
    <x v="8"/>
    <x v="3"/>
    <s v="2015-13"/>
    <n v="0"/>
    <m/>
  </r>
  <r>
    <s v="7-25"/>
    <d v="2015-03-27T00:00:00"/>
    <n v="0"/>
    <n v="0"/>
    <n v="0"/>
    <n v="0"/>
    <n v="0"/>
    <n v="0"/>
    <n v="0"/>
    <n v="0"/>
    <n v="0"/>
    <n v="0"/>
    <n v="0"/>
    <m/>
    <m/>
    <m/>
    <n v="13"/>
    <x v="8"/>
    <x v="4"/>
    <s v="2015-13"/>
    <n v="0"/>
    <m/>
  </r>
  <r>
    <s v="7-25"/>
    <d v="2015-03-28T00:00:00"/>
    <n v="0"/>
    <n v="0"/>
    <n v="0"/>
    <n v="0"/>
    <n v="0"/>
    <n v="0"/>
    <n v="0"/>
    <n v="0"/>
    <n v="0"/>
    <n v="0"/>
    <n v="0"/>
    <m/>
    <m/>
    <m/>
    <n v="13"/>
    <x v="8"/>
    <x v="5"/>
    <s v="2015-13"/>
    <n v="0"/>
    <m/>
  </r>
  <r>
    <m/>
    <d v="2015-03-29T00:00:00"/>
    <n v="0"/>
    <m/>
    <n v="0"/>
    <m/>
    <n v="0"/>
    <n v="0"/>
    <n v="0"/>
    <n v="0"/>
    <n v="0"/>
    <n v="0"/>
    <n v="0"/>
    <m/>
    <m/>
    <m/>
    <n v="14"/>
    <x v="8"/>
    <x v="6"/>
    <s v="2015-14"/>
    <n v="0"/>
    <m/>
  </r>
  <r>
    <s v="7-26"/>
    <d v="2015-03-30T00:00:00"/>
    <n v="0"/>
    <n v="0"/>
    <n v="0"/>
    <n v="0"/>
    <n v="0"/>
    <n v="0"/>
    <n v="0"/>
    <n v="0"/>
    <n v="0"/>
    <n v="0"/>
    <n v="0"/>
    <m/>
    <m/>
    <m/>
    <n v="14"/>
    <x v="8"/>
    <x v="0"/>
    <s v="2015-14"/>
    <n v="0"/>
    <m/>
  </r>
  <r>
    <s v="7-26"/>
    <d v="2015-03-31T00:00:00"/>
    <n v="0"/>
    <n v="0"/>
    <n v="0"/>
    <n v="0"/>
    <n v="0"/>
    <n v="0"/>
    <n v="0"/>
    <n v="0"/>
    <n v="0"/>
    <n v="0"/>
    <n v="0"/>
    <m/>
    <m/>
    <m/>
    <n v="14"/>
    <x v="8"/>
    <x v="1"/>
    <s v="2015-14"/>
    <n v="0"/>
    <m/>
  </r>
  <r>
    <s v="7-26"/>
    <d v="2015-04-01T00:00:00"/>
    <n v="0"/>
    <n v="0"/>
    <n v="0"/>
    <n v="0"/>
    <n v="0"/>
    <n v="0"/>
    <n v="0"/>
    <n v="0"/>
    <n v="0"/>
    <n v="0"/>
    <n v="0"/>
    <m/>
    <m/>
    <m/>
    <n v="14"/>
    <x v="8"/>
    <x v="2"/>
    <s v="2015-14"/>
    <n v="0"/>
    <m/>
  </r>
  <r>
    <s v="7-26"/>
    <d v="2015-04-02T00:00:00"/>
    <n v="0"/>
    <n v="0"/>
    <n v="0"/>
    <n v="0"/>
    <n v="0"/>
    <n v="0"/>
    <n v="0"/>
    <n v="0"/>
    <n v="0"/>
    <n v="0"/>
    <n v="0"/>
    <m/>
    <m/>
    <m/>
    <n v="14"/>
    <x v="8"/>
    <x v="3"/>
    <s v="2015-14"/>
    <n v="0"/>
    <m/>
  </r>
  <r>
    <s v="7-26"/>
    <d v="2015-04-03T00:00:00"/>
    <n v="0"/>
    <n v="0"/>
    <n v="0"/>
    <n v="0"/>
    <n v="0"/>
    <n v="0"/>
    <n v="0"/>
    <n v="0"/>
    <n v="0"/>
    <n v="0"/>
    <n v="0"/>
    <m/>
    <m/>
    <m/>
    <n v="14"/>
    <x v="8"/>
    <x v="4"/>
    <s v="2015-14"/>
    <n v="0"/>
    <m/>
  </r>
  <r>
    <s v="7-26"/>
    <d v="2015-04-04T00:00:00"/>
    <n v="0"/>
    <n v="0"/>
    <n v="0"/>
    <n v="0"/>
    <n v="0"/>
    <n v="0"/>
    <n v="0"/>
    <n v="0"/>
    <n v="0"/>
    <n v="0"/>
    <n v="0"/>
    <m/>
    <m/>
    <m/>
    <n v="14"/>
    <x v="8"/>
    <x v="5"/>
    <s v="2015-14"/>
    <n v="0"/>
    <m/>
  </r>
  <r>
    <m/>
    <d v="2015-04-05T00:00:00"/>
    <n v="0"/>
    <m/>
    <n v="0"/>
    <m/>
    <n v="0"/>
    <n v="0"/>
    <n v="0"/>
    <n v="0"/>
    <n v="0"/>
    <n v="0"/>
    <n v="0"/>
    <m/>
    <m/>
    <m/>
    <n v="15"/>
    <x v="8"/>
    <x v="6"/>
    <s v="2015-15"/>
    <n v="0"/>
    <m/>
  </r>
  <r>
    <s v="7-27"/>
    <d v="2015-04-06T00:00:00"/>
    <n v="0"/>
    <n v="0"/>
    <n v="0"/>
    <n v="0"/>
    <n v="0"/>
    <n v="0"/>
    <n v="0"/>
    <n v="0"/>
    <n v="0"/>
    <n v="0"/>
    <n v="0"/>
    <m/>
    <m/>
    <m/>
    <n v="15"/>
    <x v="8"/>
    <x v="0"/>
    <s v="2015-15"/>
    <n v="0"/>
    <m/>
  </r>
  <r>
    <s v="7-27"/>
    <d v="2015-04-07T00:00:00"/>
    <n v="0"/>
    <n v="0"/>
    <n v="0"/>
    <n v="0"/>
    <n v="0"/>
    <n v="0"/>
    <n v="0"/>
    <n v="0"/>
    <n v="0"/>
    <n v="0"/>
    <n v="0"/>
    <m/>
    <m/>
    <m/>
    <n v="15"/>
    <x v="8"/>
    <x v="1"/>
    <s v="2015-15"/>
    <n v="0"/>
    <m/>
  </r>
  <r>
    <s v="7-27"/>
    <d v="2015-04-08T00:00:00"/>
    <n v="0"/>
    <n v="0"/>
    <n v="0"/>
    <n v="0"/>
    <n v="0"/>
    <n v="0"/>
    <n v="0"/>
    <n v="0"/>
    <n v="0"/>
    <n v="0"/>
    <n v="0"/>
    <m/>
    <m/>
    <m/>
    <n v="15"/>
    <x v="8"/>
    <x v="2"/>
    <s v="2015-15"/>
    <n v="0"/>
    <m/>
  </r>
  <r>
    <s v="7-27"/>
    <d v="2015-04-09T00:00:00"/>
    <n v="0"/>
    <n v="0"/>
    <n v="0"/>
    <n v="0"/>
    <n v="0"/>
    <n v="0"/>
    <n v="0"/>
    <n v="0"/>
    <n v="0"/>
    <n v="0"/>
    <n v="0"/>
    <m/>
    <m/>
    <m/>
    <n v="15"/>
    <x v="8"/>
    <x v="3"/>
    <s v="2015-15"/>
    <n v="0"/>
    <m/>
  </r>
  <r>
    <s v="7-27"/>
    <d v="2015-04-10T00:00:00"/>
    <n v="0"/>
    <n v="0"/>
    <n v="0"/>
    <n v="0"/>
    <n v="0"/>
    <n v="0"/>
    <n v="0"/>
    <n v="0"/>
    <n v="0"/>
    <n v="0"/>
    <n v="0"/>
    <m/>
    <m/>
    <m/>
    <n v="15"/>
    <x v="8"/>
    <x v="4"/>
    <s v="2015-15"/>
    <n v="0"/>
    <m/>
  </r>
  <r>
    <s v="7-27"/>
    <d v="2015-04-11T00:00:00"/>
    <n v="0"/>
    <n v="0"/>
    <n v="0"/>
    <n v="0"/>
    <n v="0"/>
    <n v="0"/>
    <n v="0"/>
    <n v="0"/>
    <n v="0"/>
    <n v="0"/>
    <n v="0"/>
    <m/>
    <m/>
    <m/>
    <n v="15"/>
    <x v="8"/>
    <x v="5"/>
    <s v="2015-15"/>
    <n v="0"/>
    <m/>
  </r>
  <r>
    <m/>
    <d v="2015-04-12T00:00:00"/>
    <n v="0"/>
    <m/>
    <n v="0"/>
    <m/>
    <n v="0"/>
    <n v="0"/>
    <n v="0"/>
    <n v="0"/>
    <n v="0"/>
    <n v="0"/>
    <n v="0"/>
    <m/>
    <m/>
    <m/>
    <n v="16"/>
    <x v="8"/>
    <x v="6"/>
    <s v="2015-16"/>
    <n v="0"/>
    <m/>
  </r>
  <r>
    <s v="7-28"/>
    <d v="2015-04-13T00:00:00"/>
    <n v="0"/>
    <n v="0"/>
    <n v="0"/>
    <n v="0"/>
    <n v="0"/>
    <n v="0"/>
    <n v="0"/>
    <n v="0"/>
    <n v="0"/>
    <n v="0"/>
    <n v="0"/>
    <m/>
    <m/>
    <m/>
    <n v="16"/>
    <x v="8"/>
    <x v="0"/>
    <s v="2015-16"/>
    <n v="0"/>
    <m/>
  </r>
  <r>
    <s v="7-28"/>
    <d v="2015-04-14T00:00:00"/>
    <n v="0"/>
    <n v="0"/>
    <n v="0"/>
    <n v="0"/>
    <n v="0"/>
    <n v="0"/>
    <n v="0"/>
    <n v="0"/>
    <n v="0"/>
    <n v="0"/>
    <n v="0"/>
    <m/>
    <m/>
    <m/>
    <n v="16"/>
    <x v="8"/>
    <x v="1"/>
    <s v="2015-16"/>
    <n v="0"/>
    <m/>
  </r>
  <r>
    <s v="7-28"/>
    <d v="2015-04-15T00:00:00"/>
    <n v="0"/>
    <n v="0"/>
    <n v="0"/>
    <n v="0"/>
    <n v="0"/>
    <n v="0"/>
    <n v="0"/>
    <n v="0"/>
    <n v="0"/>
    <n v="0"/>
    <n v="0"/>
    <m/>
    <m/>
    <m/>
    <n v="16"/>
    <x v="8"/>
    <x v="2"/>
    <s v="2015-16"/>
    <n v="0"/>
    <m/>
  </r>
  <r>
    <s v="7-28"/>
    <d v="2015-04-16T00:00:00"/>
    <n v="0"/>
    <n v="0"/>
    <n v="0"/>
    <n v="0"/>
    <n v="0"/>
    <n v="0"/>
    <n v="0"/>
    <n v="0"/>
    <n v="0"/>
    <n v="0"/>
    <n v="0"/>
    <m/>
    <m/>
    <m/>
    <n v="16"/>
    <x v="8"/>
    <x v="3"/>
    <s v="2015-16"/>
    <n v="0"/>
    <m/>
  </r>
  <r>
    <s v="7-28"/>
    <d v="2015-04-17T00:00:00"/>
    <n v="0"/>
    <n v="0"/>
    <n v="0"/>
    <n v="0"/>
    <n v="0"/>
    <n v="0"/>
    <n v="0"/>
    <n v="0"/>
    <n v="0"/>
    <n v="0"/>
    <n v="0"/>
    <m/>
    <m/>
    <m/>
    <n v="16"/>
    <x v="8"/>
    <x v="4"/>
    <s v="2015-16"/>
    <n v="0"/>
    <m/>
  </r>
  <r>
    <s v="7-28"/>
    <d v="2015-04-18T00:00:00"/>
    <n v="0"/>
    <n v="0"/>
    <n v="0"/>
    <n v="0"/>
    <n v="0"/>
    <n v="0"/>
    <n v="0"/>
    <n v="0"/>
    <n v="0"/>
    <n v="0"/>
    <n v="0"/>
    <m/>
    <m/>
    <m/>
    <n v="16"/>
    <x v="8"/>
    <x v="5"/>
    <s v="2015-16"/>
    <n v="0"/>
    <m/>
  </r>
  <r>
    <m/>
    <d v="2015-04-19T00:00:00"/>
    <n v="0"/>
    <m/>
    <n v="0"/>
    <m/>
    <n v="0"/>
    <n v="0"/>
    <n v="0"/>
    <n v="0"/>
    <n v="0"/>
    <n v="0"/>
    <n v="0"/>
    <m/>
    <m/>
    <m/>
    <n v="17"/>
    <x v="8"/>
    <x v="6"/>
    <s v="2015-17"/>
    <n v="0"/>
    <m/>
  </r>
  <r>
    <s v="7-29"/>
    <d v="2015-04-20T00:00:00"/>
    <n v="0"/>
    <n v="0"/>
    <n v="0"/>
    <n v="0"/>
    <n v="0"/>
    <n v="0"/>
    <n v="0"/>
    <n v="0"/>
    <n v="0"/>
    <n v="0"/>
    <n v="0"/>
    <m/>
    <m/>
    <m/>
    <n v="17"/>
    <x v="8"/>
    <x v="0"/>
    <s v="2015-17"/>
    <n v="0"/>
    <m/>
  </r>
  <r>
    <s v="7-29"/>
    <d v="2015-04-21T00:00:00"/>
    <n v="0"/>
    <n v="0"/>
    <n v="0"/>
    <n v="0"/>
    <n v="0"/>
    <n v="0"/>
    <n v="0"/>
    <n v="0"/>
    <n v="0"/>
    <n v="0"/>
    <n v="0"/>
    <m/>
    <m/>
    <m/>
    <n v="17"/>
    <x v="8"/>
    <x v="1"/>
    <s v="2015-17"/>
    <n v="0"/>
    <m/>
  </r>
  <r>
    <s v="7-29"/>
    <d v="2015-04-22T00:00:00"/>
    <n v="0"/>
    <n v="0"/>
    <n v="0"/>
    <n v="0"/>
    <n v="0"/>
    <n v="0"/>
    <n v="0"/>
    <n v="0"/>
    <n v="0"/>
    <n v="0"/>
    <n v="0"/>
    <m/>
    <m/>
    <m/>
    <n v="17"/>
    <x v="8"/>
    <x v="2"/>
    <s v="2015-17"/>
    <n v="0"/>
    <m/>
  </r>
  <r>
    <s v="7-29"/>
    <d v="2015-04-23T00:00:00"/>
    <n v="0"/>
    <n v="0"/>
    <n v="0"/>
    <n v="0"/>
    <n v="0"/>
    <n v="0"/>
    <n v="0"/>
    <n v="0"/>
    <n v="0"/>
    <n v="0"/>
    <n v="0"/>
    <m/>
    <m/>
    <m/>
    <n v="17"/>
    <x v="8"/>
    <x v="3"/>
    <s v="2015-17"/>
    <n v="0"/>
    <m/>
  </r>
  <r>
    <s v="7-29"/>
    <d v="2015-04-24T00:00:00"/>
    <n v="0"/>
    <n v="0"/>
    <n v="0"/>
    <n v="0"/>
    <n v="0"/>
    <n v="0"/>
    <n v="0"/>
    <n v="0"/>
    <n v="0"/>
    <n v="0"/>
    <n v="0"/>
    <m/>
    <m/>
    <m/>
    <n v="17"/>
    <x v="8"/>
    <x v="4"/>
    <s v="2015-17"/>
    <n v="0"/>
    <m/>
  </r>
  <r>
    <s v="7-29"/>
    <d v="2015-04-25T00:00:00"/>
    <n v="0"/>
    <n v="0"/>
    <n v="0"/>
    <n v="0"/>
    <n v="0"/>
    <n v="0"/>
    <n v="0"/>
    <n v="0"/>
    <n v="0"/>
    <n v="0"/>
    <n v="0"/>
    <m/>
    <m/>
    <m/>
    <n v="17"/>
    <x v="8"/>
    <x v="5"/>
    <s v="2015-17"/>
    <n v="0"/>
    <m/>
  </r>
  <r>
    <m/>
    <d v="2015-04-26T00:00:00"/>
    <n v="0"/>
    <m/>
    <n v="0"/>
    <m/>
    <n v="0"/>
    <n v="0"/>
    <n v="0"/>
    <n v="0"/>
    <n v="0"/>
    <n v="0"/>
    <n v="0"/>
    <m/>
    <m/>
    <m/>
    <n v="18"/>
    <x v="8"/>
    <x v="6"/>
    <s v="2015-18"/>
    <n v="0"/>
    <m/>
  </r>
  <r>
    <s v="7-30"/>
    <d v="2015-04-27T00:00:00"/>
    <n v="0"/>
    <n v="0"/>
    <n v="0"/>
    <n v="0"/>
    <n v="0"/>
    <n v="0"/>
    <n v="0"/>
    <n v="0"/>
    <n v="0"/>
    <n v="0"/>
    <n v="0"/>
    <m/>
    <m/>
    <m/>
    <n v="18"/>
    <x v="8"/>
    <x v="0"/>
    <s v="2015-18"/>
    <n v="0"/>
    <m/>
  </r>
  <r>
    <s v="7-30"/>
    <d v="2015-04-28T00:00:00"/>
    <n v="0"/>
    <n v="0"/>
    <n v="0"/>
    <n v="0"/>
    <n v="0"/>
    <n v="0"/>
    <n v="0"/>
    <n v="0"/>
    <n v="0"/>
    <n v="0"/>
    <n v="0"/>
    <m/>
    <m/>
    <m/>
    <n v="18"/>
    <x v="8"/>
    <x v="1"/>
    <s v="2015-18"/>
    <n v="0"/>
    <m/>
  </r>
  <r>
    <s v="7-30"/>
    <d v="2015-04-29T00:00:00"/>
    <n v="0"/>
    <n v="0"/>
    <n v="0"/>
    <n v="0"/>
    <n v="0"/>
    <n v="0"/>
    <n v="0"/>
    <n v="0"/>
    <n v="0"/>
    <n v="0"/>
    <n v="0"/>
    <m/>
    <m/>
    <m/>
    <n v="18"/>
    <x v="8"/>
    <x v="2"/>
    <s v="2015-18"/>
    <n v="0"/>
    <m/>
  </r>
  <r>
    <s v="7-30"/>
    <d v="2015-04-30T00:00:00"/>
    <n v="0"/>
    <n v="0"/>
    <n v="0"/>
    <n v="0"/>
    <n v="0"/>
    <n v="0"/>
    <n v="0"/>
    <n v="0"/>
    <n v="0"/>
    <n v="0"/>
    <n v="0"/>
    <m/>
    <m/>
    <m/>
    <n v="18"/>
    <x v="8"/>
    <x v="3"/>
    <s v="2015-18"/>
    <n v="0"/>
    <m/>
  </r>
  <r>
    <s v="7-30"/>
    <d v="2015-05-01T00:00:00"/>
    <n v="0"/>
    <n v="0"/>
    <n v="0"/>
    <n v="0"/>
    <n v="0"/>
    <n v="0"/>
    <n v="0"/>
    <n v="0"/>
    <n v="0"/>
    <n v="0"/>
    <n v="0"/>
    <m/>
    <m/>
    <m/>
    <n v="18"/>
    <x v="8"/>
    <x v="4"/>
    <s v="2015-18"/>
    <n v="0"/>
    <m/>
  </r>
  <r>
    <s v="7-30"/>
    <d v="2015-05-02T00:00:00"/>
    <n v="0"/>
    <n v="0"/>
    <n v="0"/>
    <n v="0"/>
    <n v="0"/>
    <n v="0"/>
    <n v="0"/>
    <n v="0"/>
    <n v="0"/>
    <n v="0"/>
    <n v="0"/>
    <m/>
    <m/>
    <m/>
    <n v="18"/>
    <x v="8"/>
    <x v="5"/>
    <s v="2015-18"/>
    <n v="0"/>
    <m/>
  </r>
  <r>
    <m/>
    <d v="2015-05-03T00:00:00"/>
    <n v="0"/>
    <m/>
    <n v="0"/>
    <m/>
    <n v="0"/>
    <n v="0"/>
    <n v="0"/>
    <n v="0"/>
    <n v="0"/>
    <n v="0"/>
    <n v="0"/>
    <m/>
    <m/>
    <m/>
    <n v="19"/>
    <x v="8"/>
    <x v="6"/>
    <s v="2015-19"/>
    <n v="0"/>
    <m/>
  </r>
  <r>
    <s v="7-31"/>
    <d v="2015-05-04T00:00:00"/>
    <n v="0"/>
    <n v="0"/>
    <n v="0"/>
    <n v="0"/>
    <n v="0"/>
    <n v="0"/>
    <n v="0"/>
    <n v="0"/>
    <n v="0"/>
    <n v="0"/>
    <n v="0"/>
    <m/>
    <m/>
    <m/>
    <n v="19"/>
    <x v="8"/>
    <x v="0"/>
    <s v="2015-19"/>
    <n v="0"/>
    <m/>
  </r>
  <r>
    <s v="7-31"/>
    <d v="2015-05-05T00:00:00"/>
    <n v="0"/>
    <n v="0"/>
    <n v="0"/>
    <n v="0"/>
    <n v="0"/>
    <n v="0"/>
    <n v="0"/>
    <n v="0"/>
    <n v="0"/>
    <n v="0"/>
    <n v="0"/>
    <m/>
    <m/>
    <m/>
    <n v="19"/>
    <x v="8"/>
    <x v="1"/>
    <s v="2015-19"/>
    <n v="0"/>
    <m/>
  </r>
  <r>
    <s v="7-31"/>
    <d v="2015-05-06T00:00:00"/>
    <n v="0"/>
    <n v="0"/>
    <n v="0"/>
    <n v="0"/>
    <n v="0"/>
    <n v="0"/>
    <n v="0"/>
    <n v="0"/>
    <n v="0"/>
    <n v="0"/>
    <n v="0"/>
    <m/>
    <m/>
    <m/>
    <n v="19"/>
    <x v="8"/>
    <x v="2"/>
    <s v="2015-19"/>
    <n v="0"/>
    <m/>
  </r>
  <r>
    <s v="7-31"/>
    <d v="2015-05-07T00:00:00"/>
    <n v="0"/>
    <n v="0"/>
    <n v="0"/>
    <n v="0"/>
    <n v="0"/>
    <n v="0"/>
    <n v="0"/>
    <n v="0"/>
    <n v="0"/>
    <n v="0"/>
    <n v="0"/>
    <m/>
    <m/>
    <m/>
    <n v="19"/>
    <x v="8"/>
    <x v="3"/>
    <s v="2015-19"/>
    <n v="0"/>
    <m/>
  </r>
  <r>
    <s v="7-31"/>
    <d v="2015-05-08T00:00:00"/>
    <n v="0"/>
    <n v="0"/>
    <n v="0"/>
    <n v="0"/>
    <n v="0"/>
    <n v="0"/>
    <n v="0"/>
    <n v="0"/>
    <n v="0"/>
    <n v="0"/>
    <n v="0"/>
    <m/>
    <m/>
    <m/>
    <n v="19"/>
    <x v="8"/>
    <x v="4"/>
    <s v="2015-19"/>
    <n v="0"/>
    <m/>
  </r>
  <r>
    <s v="7-31"/>
    <d v="2015-05-09T00:00:00"/>
    <n v="0"/>
    <n v="0"/>
    <n v="0"/>
    <n v="0"/>
    <n v="0"/>
    <n v="0"/>
    <n v="0"/>
    <n v="0"/>
    <n v="0"/>
    <n v="0"/>
    <n v="0"/>
    <m/>
    <m/>
    <m/>
    <n v="19"/>
    <x v="8"/>
    <x v="5"/>
    <s v="2015-19"/>
    <n v="0"/>
    <m/>
  </r>
  <r>
    <m/>
    <d v="2015-05-10T00:00:00"/>
    <n v="0"/>
    <m/>
    <n v="0"/>
    <m/>
    <n v="0"/>
    <n v="0"/>
    <n v="0"/>
    <n v="0"/>
    <n v="0"/>
    <n v="0"/>
    <n v="0"/>
    <m/>
    <m/>
    <m/>
    <n v="20"/>
    <x v="8"/>
    <x v="6"/>
    <s v="2015-20"/>
    <n v="0"/>
    <m/>
  </r>
  <r>
    <s v="7-32"/>
    <d v="2015-05-11T00:00:00"/>
    <n v="0"/>
    <n v="0"/>
    <n v="0"/>
    <n v="0"/>
    <n v="0"/>
    <n v="0"/>
    <n v="0"/>
    <n v="0"/>
    <n v="0"/>
    <n v="0"/>
    <n v="0"/>
    <m/>
    <m/>
    <m/>
    <n v="20"/>
    <x v="8"/>
    <x v="0"/>
    <s v="2015-20"/>
    <n v="0"/>
    <m/>
  </r>
  <r>
    <s v="7-32"/>
    <d v="2015-05-12T00:00:00"/>
    <n v="0"/>
    <n v="0"/>
    <n v="0"/>
    <n v="0"/>
    <n v="0"/>
    <n v="0"/>
    <n v="0"/>
    <n v="0"/>
    <n v="0"/>
    <n v="0"/>
    <n v="0"/>
    <m/>
    <m/>
    <m/>
    <n v="20"/>
    <x v="8"/>
    <x v="1"/>
    <s v="2015-20"/>
    <n v="0"/>
    <m/>
  </r>
  <r>
    <s v="7-32"/>
    <d v="2015-05-13T00:00:00"/>
    <n v="0"/>
    <n v="0"/>
    <n v="0"/>
    <n v="0"/>
    <n v="0"/>
    <n v="0"/>
    <n v="0"/>
    <n v="0"/>
    <n v="0"/>
    <n v="0"/>
    <n v="0"/>
    <m/>
    <m/>
    <m/>
    <n v="20"/>
    <x v="8"/>
    <x v="2"/>
    <s v="2015-20"/>
    <n v="0"/>
    <m/>
  </r>
  <r>
    <s v="7-32"/>
    <d v="2015-05-14T00:00:00"/>
    <n v="0"/>
    <n v="0"/>
    <n v="0"/>
    <n v="0"/>
    <n v="0"/>
    <n v="0"/>
    <n v="0"/>
    <n v="0"/>
    <n v="0"/>
    <n v="0"/>
    <n v="0"/>
    <m/>
    <m/>
    <m/>
    <n v="20"/>
    <x v="8"/>
    <x v="3"/>
    <s v="2015-20"/>
    <n v="0"/>
    <m/>
  </r>
  <r>
    <s v="7-32"/>
    <d v="2015-05-15T00:00:00"/>
    <n v="0"/>
    <n v="0"/>
    <n v="0"/>
    <n v="0"/>
    <n v="0"/>
    <n v="0"/>
    <n v="0"/>
    <n v="0"/>
    <n v="0"/>
    <n v="0"/>
    <n v="0"/>
    <m/>
    <m/>
    <m/>
    <n v="20"/>
    <x v="8"/>
    <x v="4"/>
    <s v="2015-20"/>
    <n v="0"/>
    <m/>
  </r>
  <r>
    <s v="7-32"/>
    <d v="2015-05-16T00:00:00"/>
    <n v="0"/>
    <n v="0"/>
    <n v="0"/>
    <n v="0"/>
    <n v="0"/>
    <n v="0"/>
    <n v="0"/>
    <n v="0"/>
    <n v="0"/>
    <n v="0"/>
    <n v="0"/>
    <m/>
    <m/>
    <m/>
    <n v="20"/>
    <x v="8"/>
    <x v="5"/>
    <s v="2015-20"/>
    <n v="0"/>
    <m/>
  </r>
  <r>
    <m/>
    <d v="2015-05-17T00:00:00"/>
    <n v="0"/>
    <m/>
    <n v="0"/>
    <m/>
    <n v="0"/>
    <n v="0"/>
    <n v="0"/>
    <n v="0"/>
    <n v="0"/>
    <n v="0"/>
    <n v="0"/>
    <m/>
    <m/>
    <m/>
    <n v="21"/>
    <x v="8"/>
    <x v="6"/>
    <s v="2015-21"/>
    <n v="0"/>
    <m/>
  </r>
  <r>
    <s v="7-33"/>
    <d v="2015-05-18T00:00:00"/>
    <n v="0"/>
    <n v="0"/>
    <n v="0"/>
    <n v="0"/>
    <n v="0"/>
    <n v="0"/>
    <n v="0"/>
    <n v="0"/>
    <n v="0"/>
    <n v="0"/>
    <n v="0"/>
    <m/>
    <m/>
    <m/>
    <n v="21"/>
    <x v="8"/>
    <x v="0"/>
    <s v="2015-21"/>
    <n v="0"/>
    <m/>
  </r>
  <r>
    <s v="7-33"/>
    <d v="2015-05-19T00:00:00"/>
    <n v="0"/>
    <n v="0"/>
    <n v="0"/>
    <n v="0"/>
    <n v="0"/>
    <n v="0"/>
    <n v="0"/>
    <n v="0"/>
    <n v="0"/>
    <n v="0"/>
    <n v="0"/>
    <m/>
    <m/>
    <m/>
    <n v="21"/>
    <x v="8"/>
    <x v="1"/>
    <s v="2015-21"/>
    <n v="0"/>
    <m/>
  </r>
  <r>
    <s v="7-33"/>
    <d v="2015-05-20T00:00:00"/>
    <n v="0"/>
    <n v="0"/>
    <n v="0"/>
    <n v="0"/>
    <n v="0"/>
    <n v="0"/>
    <n v="0"/>
    <n v="0"/>
    <n v="0"/>
    <n v="0"/>
    <n v="0"/>
    <m/>
    <m/>
    <m/>
    <n v="21"/>
    <x v="8"/>
    <x v="2"/>
    <s v="2015-21"/>
    <n v="0"/>
    <m/>
  </r>
  <r>
    <s v="7-33"/>
    <d v="2015-05-21T00:00:00"/>
    <n v="0"/>
    <n v="0"/>
    <n v="0"/>
    <n v="0"/>
    <n v="0"/>
    <n v="0"/>
    <n v="0"/>
    <n v="0"/>
    <n v="0"/>
    <n v="0"/>
    <n v="0"/>
    <m/>
    <m/>
    <m/>
    <n v="21"/>
    <x v="8"/>
    <x v="3"/>
    <s v="2015-21"/>
    <n v="0"/>
    <m/>
  </r>
  <r>
    <s v="7-33"/>
    <d v="2015-05-22T00:00:00"/>
    <n v="0"/>
    <n v="0"/>
    <n v="0"/>
    <n v="0"/>
    <n v="0"/>
    <n v="0"/>
    <n v="0"/>
    <n v="0"/>
    <n v="0"/>
    <n v="0"/>
    <n v="0"/>
    <m/>
    <m/>
    <m/>
    <n v="21"/>
    <x v="8"/>
    <x v="4"/>
    <s v="2015-21"/>
    <n v="0"/>
    <m/>
  </r>
  <r>
    <s v="7-33"/>
    <d v="2015-05-23T00:00:00"/>
    <n v="0"/>
    <n v="0"/>
    <n v="0"/>
    <n v="0"/>
    <n v="0"/>
    <n v="0"/>
    <n v="0"/>
    <n v="0"/>
    <n v="0"/>
    <n v="0"/>
    <n v="0"/>
    <m/>
    <m/>
    <m/>
    <n v="21"/>
    <x v="8"/>
    <x v="5"/>
    <s v="2015-21"/>
    <n v="0"/>
    <m/>
  </r>
  <r>
    <m/>
    <d v="2015-05-24T00:00:00"/>
    <n v="0"/>
    <m/>
    <n v="0"/>
    <m/>
    <n v="0"/>
    <n v="0"/>
    <n v="0"/>
    <n v="0"/>
    <n v="0"/>
    <n v="0"/>
    <n v="0"/>
    <m/>
    <m/>
    <m/>
    <n v="22"/>
    <x v="8"/>
    <x v="6"/>
    <s v="2015-22"/>
    <n v="0"/>
    <m/>
  </r>
  <r>
    <s v="7-34"/>
    <d v="2015-05-25T00:00:00"/>
    <n v="0"/>
    <n v="0"/>
    <n v="0"/>
    <n v="0"/>
    <n v="0"/>
    <n v="0"/>
    <n v="0"/>
    <n v="0"/>
    <n v="0"/>
    <n v="0"/>
    <n v="0"/>
    <m/>
    <m/>
    <m/>
    <n v="22"/>
    <x v="8"/>
    <x v="0"/>
    <s v="2015-22"/>
    <n v="0"/>
    <m/>
  </r>
  <r>
    <s v="7-34"/>
    <d v="2015-05-26T00:00:00"/>
    <n v="0"/>
    <n v="0"/>
    <n v="0"/>
    <n v="0"/>
    <n v="0"/>
    <n v="0"/>
    <n v="0"/>
    <n v="0"/>
    <n v="0"/>
    <n v="0"/>
    <n v="0"/>
    <m/>
    <m/>
    <m/>
    <n v="22"/>
    <x v="8"/>
    <x v="1"/>
    <s v="2015-22"/>
    <n v="0"/>
    <m/>
  </r>
  <r>
    <s v="7-34"/>
    <d v="2015-05-27T00:00:00"/>
    <n v="0"/>
    <n v="0"/>
    <n v="0"/>
    <n v="0"/>
    <n v="0"/>
    <n v="0"/>
    <n v="0"/>
    <n v="0"/>
    <n v="0"/>
    <n v="0"/>
    <n v="0"/>
    <m/>
    <m/>
    <m/>
    <n v="22"/>
    <x v="8"/>
    <x v="2"/>
    <s v="2015-22"/>
    <n v="0"/>
    <m/>
  </r>
  <r>
    <s v="7-34"/>
    <d v="2015-05-28T00:00:00"/>
    <n v="0"/>
    <n v="0"/>
    <n v="0"/>
    <n v="0"/>
    <n v="0"/>
    <n v="0"/>
    <n v="0"/>
    <n v="0"/>
    <n v="0"/>
    <n v="0"/>
    <n v="0"/>
    <m/>
    <m/>
    <m/>
    <n v="22"/>
    <x v="8"/>
    <x v="3"/>
    <s v="2015-22"/>
    <n v="0"/>
    <m/>
  </r>
  <r>
    <s v="7-34"/>
    <d v="2015-05-29T00:00:00"/>
    <n v="0"/>
    <n v="0"/>
    <n v="0"/>
    <n v="0"/>
    <n v="0"/>
    <n v="0"/>
    <n v="0"/>
    <n v="0"/>
    <n v="0"/>
    <n v="0"/>
    <n v="0"/>
    <m/>
    <m/>
    <m/>
    <n v="22"/>
    <x v="8"/>
    <x v="4"/>
    <s v="2015-22"/>
    <n v="0"/>
    <m/>
  </r>
  <r>
    <s v="7-34"/>
    <d v="2015-05-30T00:00:00"/>
    <n v="0"/>
    <n v="0"/>
    <n v="0"/>
    <n v="0"/>
    <n v="0"/>
    <n v="0"/>
    <n v="0"/>
    <n v="0"/>
    <n v="0"/>
    <n v="0"/>
    <n v="0"/>
    <m/>
    <m/>
    <m/>
    <n v="22"/>
    <x v="8"/>
    <x v="5"/>
    <s v="2015-22"/>
    <n v="0"/>
    <m/>
  </r>
  <r>
    <m/>
    <d v="2015-05-31T00:00:00"/>
    <n v="0"/>
    <m/>
    <n v="0"/>
    <m/>
    <n v="0"/>
    <n v="0"/>
    <n v="0"/>
    <n v="0"/>
    <n v="0"/>
    <n v="0"/>
    <n v="0"/>
    <m/>
    <m/>
    <m/>
    <n v="23"/>
    <x v="8"/>
    <x v="6"/>
    <s v="2015-23"/>
    <n v="0"/>
    <m/>
  </r>
  <r>
    <s v="7-35"/>
    <d v="2015-06-01T00:00:00"/>
    <n v="0"/>
    <n v="0"/>
    <n v="0"/>
    <n v="0"/>
    <n v="0"/>
    <n v="0"/>
    <n v="0"/>
    <n v="0"/>
    <n v="0"/>
    <n v="0"/>
    <n v="0"/>
    <m/>
    <m/>
    <m/>
    <n v="23"/>
    <x v="8"/>
    <x v="0"/>
    <s v="2015-23"/>
    <n v="0"/>
    <m/>
  </r>
  <r>
    <s v="7-35"/>
    <d v="2015-06-02T00:00:00"/>
    <n v="0"/>
    <n v="0"/>
    <n v="0"/>
    <n v="0"/>
    <n v="0"/>
    <n v="0"/>
    <n v="0"/>
    <n v="0"/>
    <n v="0"/>
    <n v="0"/>
    <n v="0"/>
    <m/>
    <m/>
    <m/>
    <n v="23"/>
    <x v="8"/>
    <x v="1"/>
    <s v="2015-23"/>
    <n v="0"/>
    <m/>
  </r>
  <r>
    <s v="7-35"/>
    <d v="2015-06-03T00:00:00"/>
    <n v="0"/>
    <n v="0"/>
    <n v="0"/>
    <n v="0"/>
    <n v="0"/>
    <n v="0"/>
    <n v="0"/>
    <n v="0"/>
    <n v="0"/>
    <n v="0"/>
    <n v="0"/>
    <m/>
    <m/>
    <m/>
    <n v="23"/>
    <x v="8"/>
    <x v="2"/>
    <s v="2015-23"/>
    <n v="0"/>
    <m/>
  </r>
  <r>
    <s v="7-35"/>
    <d v="2015-06-04T00:00:00"/>
    <n v="0"/>
    <n v="0"/>
    <n v="0"/>
    <n v="0"/>
    <n v="0"/>
    <n v="0"/>
    <n v="0"/>
    <n v="0"/>
    <n v="0"/>
    <n v="0"/>
    <n v="0"/>
    <m/>
    <m/>
    <m/>
    <n v="23"/>
    <x v="8"/>
    <x v="3"/>
    <s v="2015-23"/>
    <n v="0"/>
    <m/>
  </r>
  <r>
    <s v="7-35"/>
    <d v="2015-06-05T00:00:00"/>
    <n v="0"/>
    <n v="0"/>
    <n v="0"/>
    <n v="0"/>
    <n v="0"/>
    <n v="0"/>
    <n v="0"/>
    <n v="0"/>
    <n v="0"/>
    <n v="0"/>
    <n v="0"/>
    <m/>
    <m/>
    <m/>
    <n v="23"/>
    <x v="8"/>
    <x v="4"/>
    <s v="2015-23"/>
    <n v="0"/>
    <m/>
  </r>
  <r>
    <s v="7-35"/>
    <d v="2015-06-06T00:00:00"/>
    <n v="0"/>
    <n v="0"/>
    <n v="0"/>
    <n v="0"/>
    <n v="0"/>
    <n v="0"/>
    <n v="0"/>
    <n v="0"/>
    <n v="0"/>
    <n v="0"/>
    <n v="0"/>
    <m/>
    <m/>
    <m/>
    <n v="23"/>
    <x v="8"/>
    <x v="5"/>
    <s v="2015-23"/>
    <n v="0"/>
    <m/>
  </r>
  <r>
    <m/>
    <d v="2015-06-07T00:00:00"/>
    <n v="0"/>
    <m/>
    <n v="0"/>
    <m/>
    <n v="0"/>
    <n v="0"/>
    <n v="0"/>
    <n v="0"/>
    <n v="0"/>
    <n v="0"/>
    <n v="0"/>
    <m/>
    <m/>
    <m/>
    <n v="24"/>
    <x v="8"/>
    <x v="6"/>
    <s v="2015-24"/>
    <n v="0"/>
    <m/>
  </r>
  <r>
    <s v="7-36"/>
    <d v="2015-06-08T00:00:00"/>
    <n v="0"/>
    <n v="0"/>
    <n v="0"/>
    <n v="0"/>
    <n v="0"/>
    <n v="0"/>
    <n v="0"/>
    <n v="0"/>
    <n v="0"/>
    <n v="0"/>
    <n v="0"/>
    <m/>
    <m/>
    <m/>
    <n v="24"/>
    <x v="8"/>
    <x v="0"/>
    <s v="2015-24"/>
    <n v="0"/>
    <m/>
  </r>
  <r>
    <s v="7-36"/>
    <d v="2015-06-09T00:00:00"/>
    <n v="0"/>
    <n v="0"/>
    <n v="0"/>
    <n v="0"/>
    <n v="0"/>
    <n v="0"/>
    <n v="0"/>
    <n v="0"/>
    <n v="0"/>
    <n v="0"/>
    <n v="0"/>
    <m/>
    <m/>
    <m/>
    <n v="24"/>
    <x v="8"/>
    <x v="1"/>
    <s v="2015-24"/>
    <n v="0"/>
    <m/>
  </r>
  <r>
    <s v="7-36"/>
    <d v="2015-06-10T00:00:00"/>
    <n v="0"/>
    <n v="0"/>
    <n v="0"/>
    <n v="0"/>
    <n v="0"/>
    <n v="0"/>
    <n v="0"/>
    <n v="0"/>
    <n v="0"/>
    <n v="0"/>
    <n v="0"/>
    <m/>
    <m/>
    <m/>
    <n v="24"/>
    <x v="8"/>
    <x v="2"/>
    <s v="2015-24"/>
    <n v="0"/>
    <m/>
  </r>
  <r>
    <s v="7-36"/>
    <d v="2015-06-11T00:00:00"/>
    <n v="0"/>
    <n v="0"/>
    <n v="0"/>
    <n v="0"/>
    <n v="0"/>
    <n v="0"/>
    <n v="0"/>
    <n v="0"/>
    <n v="0"/>
    <n v="0"/>
    <n v="0"/>
    <m/>
    <m/>
    <m/>
    <n v="24"/>
    <x v="8"/>
    <x v="3"/>
    <s v="2015-24"/>
    <n v="0"/>
    <m/>
  </r>
  <r>
    <s v="7-36"/>
    <d v="2015-06-12T00:00:00"/>
    <n v="0"/>
    <n v="0"/>
    <n v="0"/>
    <n v="0"/>
    <n v="0"/>
    <n v="0"/>
    <n v="0"/>
    <n v="0"/>
    <n v="0"/>
    <n v="0"/>
    <n v="0"/>
    <m/>
    <m/>
    <m/>
    <n v="24"/>
    <x v="8"/>
    <x v="4"/>
    <s v="2015-24"/>
    <n v="0"/>
    <m/>
  </r>
  <r>
    <s v="7-36"/>
    <d v="2015-06-13T00:00:00"/>
    <n v="0"/>
    <n v="0"/>
    <n v="0"/>
    <n v="0"/>
    <n v="0"/>
    <n v="0"/>
    <n v="0"/>
    <n v="0"/>
    <n v="0"/>
    <n v="0"/>
    <n v="0"/>
    <m/>
    <m/>
    <m/>
    <n v="24"/>
    <x v="8"/>
    <x v="5"/>
    <s v="2015-24"/>
    <n v="0"/>
    <m/>
  </r>
  <r>
    <m/>
    <d v="2015-06-14T00:00:00"/>
    <n v="0"/>
    <m/>
    <n v="0"/>
    <m/>
    <n v="0"/>
    <n v="0"/>
    <n v="0"/>
    <n v="0"/>
    <n v="0"/>
    <n v="0"/>
    <n v="0"/>
    <m/>
    <m/>
    <m/>
    <n v="25"/>
    <x v="8"/>
    <x v="6"/>
    <s v="2015-25"/>
    <n v="0"/>
    <m/>
  </r>
  <r>
    <s v="7-37"/>
    <d v="2015-06-15T00:00:00"/>
    <n v="0"/>
    <n v="0"/>
    <n v="0"/>
    <n v="0"/>
    <n v="0"/>
    <n v="0"/>
    <n v="0"/>
    <n v="0"/>
    <n v="0"/>
    <n v="0"/>
    <n v="0"/>
    <m/>
    <m/>
    <m/>
    <n v="25"/>
    <x v="8"/>
    <x v="0"/>
    <s v="2015-25"/>
    <n v="0"/>
    <m/>
  </r>
  <r>
    <s v="7-37"/>
    <d v="2015-06-16T00:00:00"/>
    <n v="0"/>
    <n v="0"/>
    <n v="0"/>
    <n v="0"/>
    <n v="0"/>
    <n v="0"/>
    <n v="0"/>
    <n v="0"/>
    <n v="0"/>
    <n v="0"/>
    <n v="0"/>
    <m/>
    <m/>
    <m/>
    <n v="25"/>
    <x v="8"/>
    <x v="1"/>
    <s v="2015-25"/>
    <n v="0"/>
    <m/>
  </r>
  <r>
    <s v="7-37"/>
    <d v="2015-06-17T00:00:00"/>
    <n v="0"/>
    <n v="0"/>
    <n v="0"/>
    <n v="0"/>
    <n v="0"/>
    <n v="0"/>
    <n v="0"/>
    <n v="0"/>
    <n v="0"/>
    <n v="0"/>
    <n v="0"/>
    <m/>
    <m/>
    <m/>
    <n v="25"/>
    <x v="8"/>
    <x v="2"/>
    <s v="2015-25"/>
    <n v="0"/>
    <m/>
  </r>
  <r>
    <s v="7-37"/>
    <d v="2015-06-18T00:00:00"/>
    <n v="0"/>
    <n v="0"/>
    <n v="0"/>
    <n v="0"/>
    <n v="0"/>
    <n v="0"/>
    <n v="0"/>
    <n v="0"/>
    <n v="0"/>
    <n v="0"/>
    <n v="0"/>
    <m/>
    <m/>
    <m/>
    <n v="25"/>
    <x v="8"/>
    <x v="3"/>
    <s v="2015-25"/>
    <n v="0"/>
    <m/>
  </r>
  <r>
    <s v="7-37"/>
    <d v="2015-06-19T00:00:00"/>
    <n v="0"/>
    <n v="0"/>
    <n v="0"/>
    <n v="0"/>
    <n v="0"/>
    <n v="0"/>
    <n v="0"/>
    <n v="0"/>
    <n v="0"/>
    <n v="0"/>
    <n v="0"/>
    <m/>
    <m/>
    <m/>
    <n v="25"/>
    <x v="8"/>
    <x v="4"/>
    <s v="2015-25"/>
    <n v="0"/>
    <m/>
  </r>
  <r>
    <s v="7-37"/>
    <d v="2015-06-20T00:00:00"/>
    <n v="0"/>
    <n v="0"/>
    <n v="0"/>
    <n v="0"/>
    <n v="0"/>
    <n v="0"/>
    <n v="0"/>
    <n v="0"/>
    <n v="0"/>
    <n v="0"/>
    <n v="0"/>
    <m/>
    <m/>
    <m/>
    <n v="25"/>
    <x v="8"/>
    <x v="5"/>
    <s v="2015-25"/>
    <n v="0"/>
    <m/>
  </r>
  <r>
    <m/>
    <d v="2015-06-21T00:00:00"/>
    <n v="0"/>
    <m/>
    <n v="0"/>
    <m/>
    <n v="0"/>
    <n v="0"/>
    <n v="0"/>
    <n v="0"/>
    <n v="0"/>
    <n v="0"/>
    <n v="0"/>
    <m/>
    <m/>
    <m/>
    <n v="26"/>
    <x v="8"/>
    <x v="6"/>
    <s v="2015-26"/>
    <n v="0"/>
    <m/>
  </r>
  <r>
    <s v="7-38"/>
    <d v="2015-06-22T00:00:00"/>
    <n v="0"/>
    <n v="0"/>
    <n v="0"/>
    <n v="0"/>
    <n v="0"/>
    <n v="0"/>
    <n v="0"/>
    <n v="0"/>
    <n v="0"/>
    <n v="0"/>
    <n v="0"/>
    <m/>
    <m/>
    <m/>
    <n v="26"/>
    <x v="8"/>
    <x v="0"/>
    <s v="2015-26"/>
    <n v="0"/>
    <m/>
  </r>
  <r>
    <s v="7-38"/>
    <d v="2015-06-23T00:00:00"/>
    <n v="0"/>
    <n v="0"/>
    <n v="0"/>
    <n v="0"/>
    <n v="0"/>
    <n v="0"/>
    <n v="0"/>
    <n v="0"/>
    <n v="0"/>
    <n v="0"/>
    <n v="0"/>
    <m/>
    <m/>
    <m/>
    <n v="26"/>
    <x v="8"/>
    <x v="1"/>
    <s v="2015-26"/>
    <n v="0"/>
    <m/>
  </r>
  <r>
    <s v="7-38"/>
    <d v="2015-06-24T00:00:00"/>
    <n v="0"/>
    <n v="0"/>
    <n v="0"/>
    <n v="0"/>
    <n v="0"/>
    <n v="0"/>
    <n v="0"/>
    <n v="0"/>
    <n v="0"/>
    <n v="0"/>
    <n v="0"/>
    <m/>
    <m/>
    <m/>
    <n v="26"/>
    <x v="8"/>
    <x v="2"/>
    <s v="2015-26"/>
    <n v="0"/>
    <m/>
  </r>
  <r>
    <s v="7-38"/>
    <d v="2015-06-25T00:00:00"/>
    <n v="0"/>
    <n v="0"/>
    <n v="0"/>
    <n v="0"/>
    <n v="0"/>
    <n v="0"/>
    <n v="0"/>
    <n v="0"/>
    <n v="0"/>
    <n v="0"/>
    <n v="0"/>
    <m/>
    <m/>
    <m/>
    <n v="26"/>
    <x v="8"/>
    <x v="3"/>
    <s v="2015-26"/>
    <n v="0"/>
    <m/>
  </r>
  <r>
    <s v="7-38"/>
    <d v="2015-06-26T00:00:00"/>
    <n v="0"/>
    <n v="0"/>
    <n v="0"/>
    <n v="0"/>
    <n v="0"/>
    <n v="0"/>
    <n v="0"/>
    <n v="0"/>
    <n v="0"/>
    <n v="0"/>
    <n v="0"/>
    <m/>
    <m/>
    <m/>
    <n v="26"/>
    <x v="8"/>
    <x v="4"/>
    <s v="2015-26"/>
    <n v="0"/>
    <m/>
  </r>
  <r>
    <s v="7-38"/>
    <d v="2015-06-27T00:00:00"/>
    <n v="0"/>
    <n v="0"/>
    <n v="0"/>
    <n v="0"/>
    <n v="0"/>
    <n v="0"/>
    <n v="0"/>
    <n v="0"/>
    <n v="0"/>
    <n v="0"/>
    <n v="0"/>
    <m/>
    <m/>
    <m/>
    <n v="26"/>
    <x v="8"/>
    <x v="5"/>
    <s v="2015-26"/>
    <n v="0"/>
    <m/>
  </r>
  <r>
    <m/>
    <d v="2015-06-28T00:00:00"/>
    <n v="0"/>
    <m/>
    <n v="0"/>
    <m/>
    <n v="0"/>
    <n v="0"/>
    <n v="0"/>
    <n v="0"/>
    <n v="0"/>
    <n v="0"/>
    <n v="0"/>
    <m/>
    <m/>
    <m/>
    <n v="27"/>
    <x v="8"/>
    <x v="6"/>
    <s v="2015-27"/>
    <n v="0"/>
    <m/>
  </r>
  <r>
    <s v="7-39"/>
    <d v="2015-06-29T00:00:00"/>
    <n v="0"/>
    <n v="0"/>
    <n v="0"/>
    <n v="0"/>
    <n v="0"/>
    <n v="0"/>
    <n v="0"/>
    <n v="0"/>
    <n v="0"/>
    <n v="0"/>
    <n v="0"/>
    <m/>
    <m/>
    <m/>
    <n v="27"/>
    <x v="8"/>
    <x v="0"/>
    <s v="2015-27"/>
    <n v="0"/>
    <m/>
  </r>
  <r>
    <s v="7-39"/>
    <d v="2015-06-30T00:00:00"/>
    <n v="0"/>
    <n v="0"/>
    <n v="0"/>
    <n v="0"/>
    <n v="0"/>
    <n v="0"/>
    <n v="0"/>
    <n v="0"/>
    <n v="0"/>
    <n v="0"/>
    <n v="0"/>
    <m/>
    <m/>
    <m/>
    <n v="27"/>
    <x v="8"/>
    <x v="1"/>
    <s v="2015-27"/>
    <n v="0"/>
    <m/>
  </r>
  <r>
    <s v="7-39"/>
    <d v="2015-07-01T00:00:00"/>
    <n v="0"/>
    <n v="0"/>
    <n v="0"/>
    <n v="0"/>
    <n v="0"/>
    <n v="0"/>
    <n v="0"/>
    <n v="0"/>
    <n v="0"/>
    <n v="0"/>
    <n v="0"/>
    <m/>
    <m/>
    <m/>
    <n v="27"/>
    <x v="8"/>
    <x v="2"/>
    <s v="2015-27"/>
    <n v="0"/>
    <m/>
  </r>
  <r>
    <s v="7-39"/>
    <d v="2015-07-02T00:00:00"/>
    <n v="0"/>
    <n v="0"/>
    <n v="0"/>
    <n v="0"/>
    <n v="0"/>
    <n v="0"/>
    <n v="0"/>
    <n v="0"/>
    <n v="0"/>
    <n v="0"/>
    <n v="0"/>
    <m/>
    <m/>
    <m/>
    <n v="27"/>
    <x v="8"/>
    <x v="3"/>
    <s v="2015-27"/>
    <n v="0"/>
    <m/>
  </r>
  <r>
    <s v="7-39"/>
    <d v="2015-07-03T00:00:00"/>
    <n v="0"/>
    <n v="0"/>
    <n v="0"/>
    <n v="0"/>
    <n v="0"/>
    <n v="0"/>
    <n v="0"/>
    <n v="0"/>
    <n v="0"/>
    <n v="0"/>
    <n v="0"/>
    <m/>
    <m/>
    <m/>
    <n v="27"/>
    <x v="8"/>
    <x v="4"/>
    <s v="2015-27"/>
    <n v="0"/>
    <m/>
  </r>
  <r>
    <s v="7-39"/>
    <d v="2015-07-04T00:00:00"/>
    <n v="0"/>
    <n v="0"/>
    <n v="0"/>
    <n v="0"/>
    <n v="0"/>
    <n v="0"/>
    <n v="0"/>
    <n v="0"/>
    <n v="0"/>
    <n v="0"/>
    <n v="0"/>
    <m/>
    <m/>
    <m/>
    <n v="27"/>
    <x v="8"/>
    <x v="5"/>
    <s v="2015-27"/>
    <n v="0"/>
    <m/>
  </r>
  <r>
    <m/>
    <d v="2015-07-05T00:00:00"/>
    <n v="0"/>
    <m/>
    <n v="0"/>
    <m/>
    <n v="0"/>
    <n v="0"/>
    <n v="0"/>
    <n v="0"/>
    <n v="0"/>
    <n v="0"/>
    <n v="0"/>
    <m/>
    <m/>
    <m/>
    <n v="28"/>
    <x v="8"/>
    <x v="6"/>
    <s v="2015-28"/>
    <n v="0"/>
    <m/>
  </r>
  <r>
    <s v="7-40"/>
    <d v="2015-07-06T00:00:00"/>
    <n v="0"/>
    <n v="0"/>
    <n v="0"/>
    <n v="0"/>
    <n v="0"/>
    <n v="0"/>
    <n v="0"/>
    <n v="0"/>
    <n v="0"/>
    <n v="0"/>
    <n v="0"/>
    <m/>
    <m/>
    <m/>
    <n v="28"/>
    <x v="8"/>
    <x v="0"/>
    <s v="2015-28"/>
    <n v="0"/>
    <m/>
  </r>
  <r>
    <s v="7-40"/>
    <d v="2015-07-07T00:00:00"/>
    <n v="0"/>
    <n v="0"/>
    <n v="0"/>
    <n v="0"/>
    <n v="0"/>
    <n v="0"/>
    <n v="0"/>
    <n v="0"/>
    <n v="0"/>
    <n v="0"/>
    <n v="0"/>
    <m/>
    <m/>
    <m/>
    <n v="28"/>
    <x v="8"/>
    <x v="1"/>
    <s v="2015-28"/>
    <n v="0"/>
    <m/>
  </r>
  <r>
    <s v="7-40"/>
    <d v="2015-07-08T00:00:00"/>
    <n v="0"/>
    <n v="0"/>
    <n v="0"/>
    <n v="0"/>
    <n v="0"/>
    <n v="0"/>
    <n v="0"/>
    <n v="0"/>
    <n v="0"/>
    <n v="0"/>
    <n v="0"/>
    <m/>
    <m/>
    <m/>
    <n v="28"/>
    <x v="8"/>
    <x v="2"/>
    <s v="2015-28"/>
    <n v="0"/>
    <m/>
  </r>
  <r>
    <s v="7-40"/>
    <d v="2015-07-09T00:00:00"/>
    <n v="0"/>
    <n v="0"/>
    <n v="0"/>
    <n v="0"/>
    <n v="0"/>
    <n v="0"/>
    <n v="0"/>
    <n v="0"/>
    <n v="0"/>
    <n v="0"/>
    <n v="0"/>
    <m/>
    <m/>
    <m/>
    <n v="28"/>
    <x v="8"/>
    <x v="3"/>
    <s v="2015-28"/>
    <n v="0"/>
    <m/>
  </r>
  <r>
    <s v="7-40"/>
    <d v="2015-07-10T00:00:00"/>
    <n v="0"/>
    <n v="0"/>
    <n v="0"/>
    <n v="0"/>
    <n v="0"/>
    <n v="0"/>
    <n v="0"/>
    <n v="0"/>
    <n v="0"/>
    <n v="0"/>
    <n v="0"/>
    <m/>
    <m/>
    <m/>
    <n v="28"/>
    <x v="8"/>
    <x v="4"/>
    <s v="2015-28"/>
    <n v="0"/>
    <m/>
  </r>
  <r>
    <s v="7-40"/>
    <d v="2015-07-11T00:00:00"/>
    <n v="0"/>
    <n v="0"/>
    <n v="0"/>
    <n v="0"/>
    <n v="0"/>
    <n v="0"/>
    <n v="0"/>
    <n v="0"/>
    <n v="0"/>
    <n v="0"/>
    <n v="0"/>
    <m/>
    <m/>
    <m/>
    <n v="28"/>
    <x v="8"/>
    <x v="5"/>
    <s v="2015-28"/>
    <n v="0"/>
    <m/>
  </r>
  <r>
    <m/>
    <d v="2015-07-12T00:00:00"/>
    <n v="0"/>
    <m/>
    <n v="0"/>
    <m/>
    <n v="0"/>
    <n v="0"/>
    <n v="0"/>
    <n v="0"/>
    <n v="0"/>
    <n v="0"/>
    <n v="0"/>
    <m/>
    <m/>
    <m/>
    <n v="29"/>
    <x v="8"/>
    <x v="6"/>
    <s v="2015-29"/>
    <n v="0"/>
    <m/>
  </r>
  <r>
    <s v="7-41"/>
    <d v="2015-07-13T00:00:00"/>
    <n v="0"/>
    <n v="0"/>
    <n v="0"/>
    <n v="0"/>
    <n v="0"/>
    <n v="0"/>
    <n v="0"/>
    <n v="0"/>
    <n v="0"/>
    <n v="0"/>
    <n v="0"/>
    <m/>
    <m/>
    <m/>
    <n v="29"/>
    <x v="8"/>
    <x v="0"/>
    <s v="2015-29"/>
    <n v="0"/>
    <m/>
  </r>
  <r>
    <s v="7-41"/>
    <d v="2015-07-14T00:00:00"/>
    <n v="0"/>
    <n v="0"/>
    <n v="0"/>
    <n v="0"/>
    <n v="0"/>
    <n v="0"/>
    <n v="0"/>
    <n v="0"/>
    <n v="0"/>
    <n v="0"/>
    <n v="0"/>
    <m/>
    <m/>
    <m/>
    <n v="29"/>
    <x v="8"/>
    <x v="1"/>
    <s v="2015-29"/>
    <n v="0"/>
    <m/>
  </r>
  <r>
    <s v="7-41"/>
    <d v="2015-07-15T00:00:00"/>
    <n v="0"/>
    <n v="0"/>
    <n v="0"/>
    <n v="0"/>
    <n v="0"/>
    <n v="0"/>
    <n v="0"/>
    <n v="0"/>
    <n v="0"/>
    <n v="0"/>
    <n v="0"/>
    <m/>
    <m/>
    <m/>
    <n v="29"/>
    <x v="8"/>
    <x v="2"/>
    <s v="2015-29"/>
    <n v="0"/>
    <m/>
  </r>
  <r>
    <s v="7-41"/>
    <d v="2015-07-16T00:00:00"/>
    <n v="0"/>
    <n v="0"/>
    <n v="0"/>
    <n v="0"/>
    <n v="0"/>
    <n v="0"/>
    <n v="0"/>
    <n v="0"/>
    <n v="0"/>
    <n v="0"/>
    <n v="0"/>
    <m/>
    <m/>
    <m/>
    <n v="29"/>
    <x v="8"/>
    <x v="3"/>
    <s v="2015-29"/>
    <n v="0"/>
    <m/>
  </r>
  <r>
    <s v="7-41"/>
    <d v="2015-07-17T00:00:00"/>
    <n v="0"/>
    <n v="0"/>
    <n v="0"/>
    <n v="0"/>
    <n v="0"/>
    <n v="0"/>
    <n v="0"/>
    <n v="0"/>
    <n v="0"/>
    <n v="0"/>
    <n v="0"/>
    <m/>
    <m/>
    <m/>
    <n v="29"/>
    <x v="8"/>
    <x v="4"/>
    <s v="2015-29"/>
    <n v="0"/>
    <m/>
  </r>
  <r>
    <s v="7-41"/>
    <d v="2015-07-18T00:00:00"/>
    <n v="0"/>
    <n v="0"/>
    <n v="0"/>
    <n v="0"/>
    <n v="0"/>
    <n v="0"/>
    <n v="0"/>
    <n v="0"/>
    <n v="0"/>
    <n v="0"/>
    <n v="0"/>
    <m/>
    <m/>
    <m/>
    <n v="29"/>
    <x v="8"/>
    <x v="5"/>
    <s v="2015-29"/>
    <n v="0"/>
    <m/>
  </r>
  <r>
    <m/>
    <d v="2015-07-19T00:00:00"/>
    <n v="0"/>
    <m/>
    <n v="0"/>
    <m/>
    <n v="0"/>
    <n v="0"/>
    <n v="0"/>
    <n v="0"/>
    <n v="0"/>
    <n v="0"/>
    <n v="0"/>
    <m/>
    <m/>
    <m/>
    <n v="30"/>
    <x v="8"/>
    <x v="6"/>
    <s v="2015-30"/>
    <n v="0"/>
    <m/>
  </r>
  <r>
    <s v="7-42"/>
    <d v="2015-07-20T00:00:00"/>
    <n v="0"/>
    <n v="0"/>
    <n v="0"/>
    <n v="0"/>
    <n v="0"/>
    <n v="0"/>
    <n v="0"/>
    <n v="0"/>
    <n v="0"/>
    <n v="0"/>
    <n v="0"/>
    <m/>
    <m/>
    <m/>
    <n v="30"/>
    <x v="8"/>
    <x v="0"/>
    <s v="2015-30"/>
    <n v="0"/>
    <m/>
  </r>
  <r>
    <s v="7-42"/>
    <d v="2015-07-21T00:00:00"/>
    <n v="0"/>
    <n v="0"/>
    <n v="0"/>
    <n v="0"/>
    <n v="0"/>
    <n v="0"/>
    <n v="0"/>
    <n v="0"/>
    <n v="0"/>
    <n v="0"/>
    <n v="0"/>
    <m/>
    <m/>
    <m/>
    <n v="30"/>
    <x v="8"/>
    <x v="1"/>
    <s v="2015-30"/>
    <n v="0"/>
    <m/>
  </r>
  <r>
    <s v="7-42"/>
    <d v="2015-07-22T00:00:00"/>
    <n v="0"/>
    <n v="0"/>
    <n v="0"/>
    <n v="0"/>
    <n v="0"/>
    <n v="0"/>
    <n v="0"/>
    <n v="0"/>
    <n v="0"/>
    <n v="0"/>
    <n v="0"/>
    <m/>
    <m/>
    <m/>
    <n v="30"/>
    <x v="8"/>
    <x v="2"/>
    <s v="2015-30"/>
    <n v="0"/>
    <m/>
  </r>
  <r>
    <s v="7-42"/>
    <d v="2015-07-23T00:00:00"/>
    <n v="0"/>
    <n v="0"/>
    <n v="0"/>
    <n v="0"/>
    <n v="0"/>
    <n v="0"/>
    <n v="0"/>
    <n v="0"/>
    <n v="0"/>
    <n v="0"/>
    <n v="0"/>
    <m/>
    <m/>
    <m/>
    <n v="30"/>
    <x v="8"/>
    <x v="3"/>
    <s v="2015-30"/>
    <n v="0"/>
    <m/>
  </r>
  <r>
    <s v="7-42"/>
    <d v="2015-07-24T00:00:00"/>
    <n v="0"/>
    <n v="0"/>
    <n v="0"/>
    <n v="0"/>
    <n v="0"/>
    <n v="0"/>
    <n v="0"/>
    <n v="0"/>
    <n v="0"/>
    <n v="0"/>
    <n v="0"/>
    <m/>
    <m/>
    <m/>
    <n v="30"/>
    <x v="8"/>
    <x v="4"/>
    <s v="2015-30"/>
    <n v="0"/>
    <m/>
  </r>
  <r>
    <s v="7-42"/>
    <d v="2015-07-25T00:00:00"/>
    <n v="0"/>
    <n v="0"/>
    <n v="0"/>
    <n v="0"/>
    <n v="0"/>
    <n v="0"/>
    <n v="0"/>
    <n v="0"/>
    <n v="0"/>
    <n v="0"/>
    <n v="0"/>
    <m/>
    <m/>
    <m/>
    <n v="30"/>
    <x v="8"/>
    <x v="5"/>
    <s v="2015-30"/>
    <n v="0"/>
    <m/>
  </r>
  <r>
    <m/>
    <d v="2015-07-26T00:00:00"/>
    <n v="0"/>
    <m/>
    <n v="0"/>
    <m/>
    <n v="0"/>
    <n v="0"/>
    <n v="0"/>
    <n v="0"/>
    <n v="0"/>
    <n v="0"/>
    <n v="0"/>
    <m/>
    <m/>
    <m/>
    <n v="31"/>
    <x v="8"/>
    <x v="6"/>
    <s v="2015-31"/>
    <n v="0"/>
    <m/>
  </r>
  <r>
    <s v="7-43"/>
    <d v="2015-07-27T00:00:00"/>
    <n v="0"/>
    <n v="0"/>
    <n v="0"/>
    <n v="0"/>
    <n v="0"/>
    <n v="0"/>
    <n v="0"/>
    <n v="0"/>
    <n v="0"/>
    <n v="0"/>
    <n v="0"/>
    <m/>
    <m/>
    <m/>
    <n v="31"/>
    <x v="8"/>
    <x v="0"/>
    <s v="2015-31"/>
    <n v="0"/>
    <m/>
  </r>
  <r>
    <s v="7-43"/>
    <d v="2015-07-28T00:00:00"/>
    <n v="0"/>
    <n v="0"/>
    <n v="0"/>
    <n v="0"/>
    <n v="0"/>
    <n v="0"/>
    <n v="0"/>
    <n v="0"/>
    <n v="0"/>
    <n v="0"/>
    <n v="0"/>
    <m/>
    <m/>
    <m/>
    <n v="31"/>
    <x v="8"/>
    <x v="1"/>
    <s v="2015-31"/>
    <n v="0"/>
    <m/>
  </r>
  <r>
    <s v="7-43"/>
    <d v="2015-07-29T00:00:00"/>
    <n v="0"/>
    <n v="0"/>
    <n v="0"/>
    <n v="0"/>
    <n v="0"/>
    <n v="0"/>
    <n v="0"/>
    <n v="0"/>
    <n v="0"/>
    <n v="0"/>
    <n v="0"/>
    <m/>
    <m/>
    <m/>
    <n v="31"/>
    <x v="8"/>
    <x v="2"/>
    <s v="2015-31"/>
    <n v="0"/>
    <m/>
  </r>
  <r>
    <s v="7-43"/>
    <d v="2015-07-30T00:00:00"/>
    <n v="0"/>
    <n v="0"/>
    <n v="0"/>
    <n v="0"/>
    <n v="0"/>
    <n v="0"/>
    <n v="0"/>
    <n v="0"/>
    <n v="0"/>
    <n v="0"/>
    <n v="0"/>
    <m/>
    <m/>
    <m/>
    <n v="31"/>
    <x v="8"/>
    <x v="3"/>
    <s v="2015-31"/>
    <n v="0"/>
    <m/>
  </r>
  <r>
    <s v="7-43"/>
    <d v="2015-07-31T00:00:00"/>
    <n v="0"/>
    <n v="0"/>
    <n v="0"/>
    <n v="0"/>
    <n v="0"/>
    <n v="0"/>
    <n v="0"/>
    <n v="0"/>
    <n v="0"/>
    <n v="0"/>
    <n v="0"/>
    <m/>
    <m/>
    <m/>
    <n v="31"/>
    <x v="8"/>
    <x v="4"/>
    <s v="2015-31"/>
    <n v="0"/>
    <m/>
  </r>
  <r>
    <s v="7-43"/>
    <d v="2015-08-01T00:00:00"/>
    <n v="0"/>
    <n v="0"/>
    <n v="0"/>
    <n v="0"/>
    <n v="0"/>
    <n v="0"/>
    <n v="0"/>
    <n v="0"/>
    <n v="0"/>
    <n v="0"/>
    <n v="0"/>
    <m/>
    <m/>
    <m/>
    <n v="31"/>
    <x v="8"/>
    <x v="5"/>
    <s v="2015-31"/>
    <n v="0"/>
    <m/>
  </r>
  <r>
    <m/>
    <d v="2015-08-02T00:00:00"/>
    <n v="0"/>
    <m/>
    <n v="0"/>
    <m/>
    <n v="0"/>
    <n v="0"/>
    <n v="0"/>
    <n v="0"/>
    <n v="0"/>
    <n v="0"/>
    <n v="0"/>
    <m/>
    <m/>
    <m/>
    <n v="32"/>
    <x v="8"/>
    <x v="6"/>
    <s v="2015-32"/>
    <n v="0"/>
    <m/>
  </r>
  <r>
    <s v="7-44"/>
    <d v="2015-08-03T00:00:00"/>
    <n v="0"/>
    <n v="0"/>
    <n v="0"/>
    <n v="0"/>
    <n v="0"/>
    <n v="0"/>
    <n v="0"/>
    <n v="0"/>
    <n v="0"/>
    <n v="0"/>
    <n v="0"/>
    <m/>
    <m/>
    <m/>
    <n v="32"/>
    <x v="8"/>
    <x v="0"/>
    <s v="2015-32"/>
    <n v="0"/>
    <m/>
  </r>
  <r>
    <s v="7-44"/>
    <d v="2015-08-04T00:00:00"/>
    <n v="0"/>
    <n v="0"/>
    <n v="0"/>
    <n v="0"/>
    <n v="0"/>
    <n v="0"/>
    <n v="0"/>
    <n v="0"/>
    <n v="0"/>
    <n v="0"/>
    <n v="0"/>
    <m/>
    <m/>
    <m/>
    <n v="32"/>
    <x v="8"/>
    <x v="1"/>
    <s v="2015-32"/>
    <n v="0"/>
    <m/>
  </r>
  <r>
    <s v="7-44"/>
    <d v="2015-08-05T00:00:00"/>
    <n v="0"/>
    <n v="0"/>
    <n v="0"/>
    <n v="0"/>
    <n v="0"/>
    <n v="0"/>
    <n v="0"/>
    <n v="0"/>
    <n v="0"/>
    <n v="0"/>
    <n v="0"/>
    <m/>
    <m/>
    <m/>
    <n v="32"/>
    <x v="8"/>
    <x v="2"/>
    <s v="2015-32"/>
    <n v="0"/>
    <m/>
  </r>
  <r>
    <s v="7-44"/>
    <d v="2015-08-06T00:00:00"/>
    <n v="0"/>
    <n v="0"/>
    <n v="0"/>
    <n v="0"/>
    <n v="0"/>
    <n v="0"/>
    <n v="0"/>
    <n v="0"/>
    <n v="0"/>
    <n v="0"/>
    <n v="0"/>
    <m/>
    <m/>
    <m/>
    <n v="32"/>
    <x v="8"/>
    <x v="3"/>
    <s v="2015-32"/>
    <n v="0"/>
    <m/>
  </r>
  <r>
    <s v="7-44"/>
    <d v="2015-08-07T00:00:00"/>
    <n v="0"/>
    <n v="0"/>
    <n v="0"/>
    <n v="0"/>
    <n v="0"/>
    <n v="0"/>
    <n v="0"/>
    <n v="0"/>
    <n v="0"/>
    <n v="0"/>
    <n v="0"/>
    <m/>
    <m/>
    <m/>
    <n v="32"/>
    <x v="8"/>
    <x v="4"/>
    <s v="2015-32"/>
    <n v="0"/>
    <m/>
  </r>
  <r>
    <s v="7-44"/>
    <d v="2015-08-08T00:00:00"/>
    <n v="0"/>
    <n v="0"/>
    <n v="0"/>
    <n v="0"/>
    <n v="0"/>
    <n v="0"/>
    <n v="0"/>
    <n v="0"/>
    <n v="0"/>
    <n v="0"/>
    <n v="0"/>
    <m/>
    <m/>
    <m/>
    <n v="32"/>
    <x v="8"/>
    <x v="5"/>
    <s v="2015-32"/>
    <n v="0"/>
    <m/>
  </r>
  <r>
    <m/>
    <d v="2015-08-09T00:00:00"/>
    <n v="0"/>
    <m/>
    <n v="0"/>
    <m/>
    <n v="0"/>
    <n v="0"/>
    <n v="0"/>
    <n v="0"/>
    <n v="0"/>
    <n v="0"/>
    <n v="0"/>
    <m/>
    <m/>
    <m/>
    <n v="33"/>
    <x v="8"/>
    <x v="6"/>
    <s v="2015-33"/>
    <n v="0"/>
    <m/>
  </r>
  <r>
    <s v="7-45"/>
    <d v="2015-08-10T00:00:00"/>
    <n v="0"/>
    <n v="0"/>
    <n v="0"/>
    <n v="0"/>
    <n v="0"/>
    <n v="0"/>
    <n v="0"/>
    <n v="0"/>
    <n v="0"/>
    <n v="0"/>
    <n v="0"/>
    <m/>
    <m/>
    <m/>
    <n v="33"/>
    <x v="8"/>
    <x v="0"/>
    <s v="2015-33"/>
    <n v="0"/>
    <m/>
  </r>
  <r>
    <s v="7-45"/>
    <d v="2015-08-11T00:00:00"/>
    <n v="0"/>
    <n v="0"/>
    <n v="0"/>
    <n v="0"/>
    <n v="0"/>
    <n v="0"/>
    <n v="0"/>
    <n v="0"/>
    <n v="0"/>
    <n v="0"/>
    <n v="0"/>
    <m/>
    <m/>
    <m/>
    <n v="33"/>
    <x v="8"/>
    <x v="1"/>
    <s v="2015-33"/>
    <n v="0"/>
    <m/>
  </r>
  <r>
    <s v="7-45"/>
    <d v="2015-08-12T00:00:00"/>
    <n v="0"/>
    <n v="0"/>
    <n v="0"/>
    <n v="0"/>
    <n v="0"/>
    <n v="0"/>
    <n v="0"/>
    <n v="0"/>
    <n v="0"/>
    <n v="0"/>
    <n v="0"/>
    <m/>
    <m/>
    <m/>
    <n v="33"/>
    <x v="8"/>
    <x v="2"/>
    <s v="2015-33"/>
    <n v="0"/>
    <m/>
  </r>
  <r>
    <s v="7-45"/>
    <d v="2015-08-13T00:00:00"/>
    <n v="0"/>
    <n v="0"/>
    <n v="0"/>
    <n v="0"/>
    <n v="0"/>
    <n v="0"/>
    <n v="0"/>
    <n v="0"/>
    <n v="0"/>
    <n v="0"/>
    <n v="0"/>
    <m/>
    <m/>
    <m/>
    <n v="33"/>
    <x v="8"/>
    <x v="3"/>
    <s v="2015-33"/>
    <n v="0"/>
    <m/>
  </r>
  <r>
    <s v="7-45"/>
    <d v="2015-08-14T00:00:00"/>
    <n v="0"/>
    <n v="0"/>
    <n v="0"/>
    <n v="0"/>
    <n v="0"/>
    <n v="0"/>
    <n v="0"/>
    <n v="0"/>
    <n v="0"/>
    <n v="0"/>
    <n v="0"/>
    <m/>
    <m/>
    <m/>
    <n v="33"/>
    <x v="8"/>
    <x v="4"/>
    <s v="2015-33"/>
    <n v="0"/>
    <m/>
  </r>
  <r>
    <s v="7-45"/>
    <d v="2015-08-15T00:00:00"/>
    <n v="0"/>
    <n v="0"/>
    <n v="0"/>
    <n v="0"/>
    <n v="0"/>
    <n v="0"/>
    <n v="0"/>
    <n v="0"/>
    <n v="0"/>
    <n v="0"/>
    <n v="0"/>
    <m/>
    <m/>
    <m/>
    <n v="33"/>
    <x v="8"/>
    <x v="5"/>
    <s v="2015-33"/>
    <n v="0"/>
    <m/>
  </r>
  <r>
    <m/>
    <d v="2015-08-16T00:00:00"/>
    <n v="0"/>
    <m/>
    <n v="0"/>
    <m/>
    <n v="0"/>
    <n v="0"/>
    <n v="0"/>
    <n v="0"/>
    <n v="0"/>
    <n v="0"/>
    <n v="0"/>
    <m/>
    <m/>
    <m/>
    <n v="34"/>
    <x v="8"/>
    <x v="6"/>
    <s v="2015-34"/>
    <n v="0"/>
    <m/>
  </r>
  <r>
    <s v="7-46"/>
    <d v="2015-08-17T00:00:00"/>
    <n v="0"/>
    <n v="0"/>
    <n v="0"/>
    <n v="0"/>
    <n v="0"/>
    <n v="0"/>
    <n v="0"/>
    <n v="0"/>
    <n v="0"/>
    <n v="0"/>
    <n v="0"/>
    <m/>
    <m/>
    <m/>
    <n v="34"/>
    <x v="8"/>
    <x v="0"/>
    <s v="2015-34"/>
    <n v="0"/>
    <m/>
  </r>
  <r>
    <s v="7-46"/>
    <d v="2015-08-18T00:00:00"/>
    <n v="0"/>
    <n v="0"/>
    <n v="0"/>
    <n v="0"/>
    <n v="0"/>
    <n v="0"/>
    <n v="0"/>
    <n v="0"/>
    <n v="0"/>
    <n v="0"/>
    <n v="0"/>
    <m/>
    <m/>
    <m/>
    <n v="34"/>
    <x v="8"/>
    <x v="1"/>
    <s v="2015-34"/>
    <n v="0"/>
    <m/>
  </r>
  <r>
    <s v="7-46"/>
    <d v="2015-08-19T00:00:00"/>
    <n v="0"/>
    <n v="0"/>
    <n v="0"/>
    <n v="0"/>
    <n v="0"/>
    <n v="0"/>
    <n v="0"/>
    <n v="0"/>
    <n v="0"/>
    <n v="0"/>
    <n v="0"/>
    <m/>
    <m/>
    <m/>
    <n v="34"/>
    <x v="8"/>
    <x v="2"/>
    <s v="2015-34"/>
    <n v="0"/>
    <m/>
  </r>
  <r>
    <s v="7-46"/>
    <d v="2015-08-20T00:00:00"/>
    <n v="0"/>
    <n v="0"/>
    <n v="0"/>
    <n v="0"/>
    <n v="0"/>
    <n v="0"/>
    <n v="0"/>
    <n v="0"/>
    <n v="0"/>
    <n v="0"/>
    <n v="0"/>
    <m/>
    <m/>
    <m/>
    <n v="34"/>
    <x v="8"/>
    <x v="3"/>
    <s v="2015-34"/>
    <n v="0"/>
    <m/>
  </r>
  <r>
    <s v="7-46"/>
    <d v="2015-08-21T00:00:00"/>
    <n v="0"/>
    <n v="0"/>
    <n v="0"/>
    <n v="0"/>
    <n v="0"/>
    <n v="0"/>
    <n v="0"/>
    <n v="0"/>
    <n v="0"/>
    <n v="0"/>
    <n v="0"/>
    <m/>
    <m/>
    <m/>
    <n v="34"/>
    <x v="8"/>
    <x v="4"/>
    <s v="2015-34"/>
    <n v="0"/>
    <m/>
  </r>
  <r>
    <s v="7-46"/>
    <d v="2015-08-22T00:00:00"/>
    <n v="0"/>
    <n v="0"/>
    <n v="0"/>
    <n v="0"/>
    <n v="0"/>
    <n v="0"/>
    <n v="0"/>
    <n v="0"/>
    <n v="0"/>
    <n v="0"/>
    <n v="0"/>
    <m/>
    <m/>
    <m/>
    <n v="34"/>
    <x v="8"/>
    <x v="5"/>
    <s v="2015-34"/>
    <n v="0"/>
    <m/>
  </r>
  <r>
    <m/>
    <d v="2015-08-23T00:00:00"/>
    <n v="0"/>
    <m/>
    <n v="0"/>
    <m/>
    <n v="0"/>
    <n v="0"/>
    <n v="0"/>
    <n v="0"/>
    <n v="0"/>
    <n v="0"/>
    <n v="0"/>
    <m/>
    <m/>
    <m/>
    <n v="35"/>
    <x v="8"/>
    <x v="6"/>
    <s v="2015-35"/>
    <n v="0"/>
    <m/>
  </r>
  <r>
    <s v="7-47"/>
    <d v="2015-08-24T00:00:00"/>
    <n v="0"/>
    <n v="0"/>
    <n v="0"/>
    <n v="0"/>
    <n v="0"/>
    <n v="0"/>
    <n v="0"/>
    <n v="0"/>
    <n v="0"/>
    <n v="0"/>
    <n v="0"/>
    <m/>
    <m/>
    <m/>
    <n v="35"/>
    <x v="8"/>
    <x v="0"/>
    <s v="2015-35"/>
    <n v="0"/>
    <m/>
  </r>
  <r>
    <s v="7-47"/>
    <d v="2015-08-25T00:00:00"/>
    <n v="0"/>
    <n v="0"/>
    <n v="0"/>
    <n v="0"/>
    <n v="0"/>
    <n v="0"/>
    <n v="0"/>
    <n v="0"/>
    <n v="0"/>
    <n v="0"/>
    <n v="0"/>
    <m/>
    <m/>
    <m/>
    <n v="35"/>
    <x v="8"/>
    <x v="1"/>
    <s v="2015-35"/>
    <n v="0"/>
    <m/>
  </r>
  <r>
    <s v="7-47"/>
    <d v="2015-08-26T00:00:00"/>
    <n v="0"/>
    <n v="0"/>
    <n v="0"/>
    <n v="0"/>
    <n v="0"/>
    <n v="0"/>
    <n v="0"/>
    <n v="0"/>
    <n v="0"/>
    <n v="0"/>
    <n v="0"/>
    <m/>
    <m/>
    <m/>
    <n v="35"/>
    <x v="8"/>
    <x v="2"/>
    <s v="2015-35"/>
    <n v="0"/>
    <m/>
  </r>
  <r>
    <s v="7-47"/>
    <d v="2015-08-27T00:00:00"/>
    <n v="0"/>
    <n v="0"/>
    <n v="0"/>
    <n v="0"/>
    <n v="0"/>
    <n v="0"/>
    <n v="0"/>
    <n v="0"/>
    <n v="0"/>
    <n v="0"/>
    <n v="0"/>
    <m/>
    <m/>
    <m/>
    <n v="35"/>
    <x v="8"/>
    <x v="3"/>
    <s v="2015-35"/>
    <n v="0"/>
    <m/>
  </r>
  <r>
    <s v="7-47"/>
    <d v="2015-08-28T00:00:00"/>
    <n v="0"/>
    <n v="0"/>
    <n v="0"/>
    <n v="0"/>
    <n v="0"/>
    <n v="0"/>
    <n v="0"/>
    <n v="0"/>
    <n v="0"/>
    <n v="0"/>
    <n v="0"/>
    <m/>
    <m/>
    <m/>
    <n v="35"/>
    <x v="8"/>
    <x v="4"/>
    <s v="2015-35"/>
    <n v="0"/>
    <m/>
  </r>
  <r>
    <s v="7-47"/>
    <d v="2015-08-29T00:00:00"/>
    <n v="0"/>
    <n v="0"/>
    <n v="0"/>
    <n v="0"/>
    <n v="0"/>
    <n v="0"/>
    <n v="0"/>
    <n v="0"/>
    <n v="0"/>
    <n v="0"/>
    <n v="0"/>
    <m/>
    <m/>
    <m/>
    <n v="35"/>
    <x v="8"/>
    <x v="5"/>
    <s v="2015-35"/>
    <n v="0"/>
    <m/>
  </r>
  <r>
    <m/>
    <d v="2015-08-30T00:00:00"/>
    <n v="0"/>
    <m/>
    <n v="0"/>
    <m/>
    <n v="0"/>
    <n v="0"/>
    <n v="0"/>
    <n v="0"/>
    <n v="0"/>
    <n v="0"/>
    <n v="0"/>
    <m/>
    <m/>
    <m/>
    <n v="36"/>
    <x v="8"/>
    <x v="6"/>
    <s v="2015-36"/>
    <n v="0"/>
    <m/>
  </r>
  <r>
    <s v="7-48"/>
    <d v="2015-08-31T00:00:00"/>
    <n v="0"/>
    <n v="0"/>
    <n v="0"/>
    <n v="0"/>
    <n v="0"/>
    <n v="0"/>
    <n v="0"/>
    <n v="0"/>
    <n v="0"/>
    <n v="0"/>
    <n v="0"/>
    <m/>
    <m/>
    <m/>
    <n v="36"/>
    <x v="8"/>
    <x v="0"/>
    <s v="2015-36"/>
    <n v="0"/>
    <m/>
  </r>
  <r>
    <s v="7-48"/>
    <d v="2015-09-01T00:00:00"/>
    <n v="0"/>
    <n v="0"/>
    <n v="0"/>
    <n v="0"/>
    <n v="0"/>
    <n v="0"/>
    <n v="0"/>
    <n v="0"/>
    <n v="0"/>
    <n v="0"/>
    <n v="0"/>
    <m/>
    <m/>
    <m/>
    <n v="36"/>
    <x v="8"/>
    <x v="1"/>
    <s v="2015-36"/>
    <n v="0"/>
    <m/>
  </r>
  <r>
    <s v="7-48"/>
    <d v="2015-09-02T00:00:00"/>
    <n v="0"/>
    <n v="0"/>
    <n v="0"/>
    <n v="0"/>
    <n v="0"/>
    <n v="0"/>
    <n v="0"/>
    <n v="0"/>
    <n v="0"/>
    <n v="0"/>
    <n v="0"/>
    <m/>
    <m/>
    <m/>
    <n v="36"/>
    <x v="8"/>
    <x v="2"/>
    <s v="2015-36"/>
    <n v="0"/>
    <m/>
  </r>
  <r>
    <s v="7-48"/>
    <d v="2015-09-03T00:00:00"/>
    <n v="0"/>
    <n v="0"/>
    <n v="0"/>
    <n v="0"/>
    <n v="0"/>
    <n v="0"/>
    <n v="0"/>
    <n v="0"/>
    <n v="0"/>
    <n v="0"/>
    <n v="0"/>
    <m/>
    <m/>
    <m/>
    <n v="36"/>
    <x v="8"/>
    <x v="3"/>
    <s v="2015-36"/>
    <n v="0"/>
    <m/>
  </r>
  <r>
    <s v="7-48"/>
    <d v="2015-09-04T00:00:00"/>
    <n v="0"/>
    <n v="0"/>
    <n v="0"/>
    <n v="0"/>
    <n v="0"/>
    <n v="0"/>
    <n v="0"/>
    <n v="0"/>
    <n v="0"/>
    <n v="0"/>
    <n v="0"/>
    <m/>
    <m/>
    <m/>
    <n v="36"/>
    <x v="8"/>
    <x v="4"/>
    <s v="2015-36"/>
    <n v="0"/>
    <m/>
  </r>
  <r>
    <s v="7-48"/>
    <d v="2015-09-05T00:00:00"/>
    <n v="0"/>
    <n v="0"/>
    <n v="0"/>
    <n v="0"/>
    <n v="0"/>
    <n v="0"/>
    <n v="0"/>
    <n v="0"/>
    <n v="0"/>
    <n v="0"/>
    <n v="0"/>
    <m/>
    <m/>
    <m/>
    <n v="36"/>
    <x v="8"/>
    <x v="5"/>
    <s v="2015-36"/>
    <n v="0"/>
    <m/>
  </r>
  <r>
    <m/>
    <d v="2015-09-06T00:00:00"/>
    <n v="0"/>
    <m/>
    <n v="0"/>
    <m/>
    <n v="0"/>
    <n v="0"/>
    <n v="0"/>
    <n v="0"/>
    <n v="0"/>
    <n v="0"/>
    <n v="0"/>
    <m/>
    <m/>
    <m/>
    <n v="37"/>
    <x v="8"/>
    <x v="6"/>
    <s v="2015-37"/>
    <n v="0"/>
    <m/>
  </r>
  <r>
    <s v="7-49"/>
    <d v="2015-09-07T00:00:00"/>
    <n v="0"/>
    <n v="0"/>
    <n v="0"/>
    <n v="0"/>
    <n v="0"/>
    <n v="0"/>
    <n v="0"/>
    <n v="0"/>
    <n v="0"/>
    <n v="0"/>
    <n v="0"/>
    <m/>
    <m/>
    <m/>
    <n v="37"/>
    <x v="8"/>
    <x v="0"/>
    <s v="2015-37"/>
    <n v="0"/>
    <m/>
  </r>
  <r>
    <s v="7-49"/>
    <d v="2015-09-08T00:00:00"/>
    <n v="0"/>
    <n v="0"/>
    <n v="0"/>
    <n v="0"/>
    <n v="0"/>
    <n v="0"/>
    <n v="0"/>
    <n v="0"/>
    <n v="0"/>
    <n v="0"/>
    <n v="0"/>
    <m/>
    <m/>
    <m/>
    <n v="37"/>
    <x v="8"/>
    <x v="1"/>
    <s v="2015-37"/>
    <n v="0"/>
    <m/>
  </r>
  <r>
    <s v="7-49"/>
    <d v="2015-09-09T00:00:00"/>
    <n v="0"/>
    <n v="0"/>
    <n v="0"/>
    <n v="0"/>
    <n v="0"/>
    <n v="0"/>
    <n v="0"/>
    <n v="0"/>
    <n v="0"/>
    <n v="0"/>
    <n v="0"/>
    <m/>
    <m/>
    <m/>
    <n v="37"/>
    <x v="8"/>
    <x v="2"/>
    <s v="2015-37"/>
    <n v="0"/>
    <m/>
  </r>
  <r>
    <s v="7-49"/>
    <d v="2015-09-10T00:00:00"/>
    <n v="0"/>
    <n v="0"/>
    <n v="0"/>
    <n v="0"/>
    <n v="0"/>
    <n v="0"/>
    <n v="0"/>
    <n v="0"/>
    <n v="0"/>
    <n v="0"/>
    <n v="0"/>
    <m/>
    <m/>
    <m/>
    <n v="37"/>
    <x v="8"/>
    <x v="3"/>
    <s v="2015-37"/>
    <n v="0"/>
    <m/>
  </r>
  <r>
    <s v="7-49"/>
    <d v="2015-09-11T00:00:00"/>
    <n v="0"/>
    <n v="0"/>
    <n v="0"/>
    <n v="0"/>
    <n v="0"/>
    <n v="0"/>
    <n v="0"/>
    <n v="0"/>
    <n v="0"/>
    <n v="0"/>
    <n v="0"/>
    <m/>
    <m/>
    <m/>
    <n v="37"/>
    <x v="8"/>
    <x v="4"/>
    <s v="2015-37"/>
    <n v="0"/>
    <m/>
  </r>
  <r>
    <s v="7-49"/>
    <d v="2015-09-12T00:00:00"/>
    <n v="0"/>
    <n v="0"/>
    <n v="0"/>
    <n v="0"/>
    <n v="0"/>
    <n v="0"/>
    <n v="0"/>
    <n v="0"/>
    <n v="0"/>
    <n v="0"/>
    <n v="0"/>
    <m/>
    <m/>
    <m/>
    <n v="37"/>
    <x v="8"/>
    <x v="5"/>
    <s v="2015-37"/>
    <n v="0"/>
    <m/>
  </r>
  <r>
    <m/>
    <d v="2015-09-13T00:00:00"/>
    <n v="0"/>
    <m/>
    <n v="0"/>
    <m/>
    <n v="0"/>
    <n v="0"/>
    <n v="0"/>
    <n v="0"/>
    <n v="0"/>
    <n v="0"/>
    <n v="0"/>
    <m/>
    <m/>
    <m/>
    <n v="38"/>
    <x v="8"/>
    <x v="6"/>
    <s v="2015-38"/>
    <n v="0"/>
    <m/>
  </r>
  <r>
    <s v="7-50"/>
    <d v="2015-09-14T00:00:00"/>
    <n v="0"/>
    <n v="0"/>
    <n v="0"/>
    <n v="0"/>
    <n v="0"/>
    <n v="0"/>
    <n v="0"/>
    <n v="0"/>
    <n v="0"/>
    <n v="0"/>
    <n v="0"/>
    <m/>
    <m/>
    <m/>
    <n v="38"/>
    <x v="8"/>
    <x v="0"/>
    <s v="2015-38"/>
    <n v="0"/>
    <m/>
  </r>
  <r>
    <s v="7-50"/>
    <d v="2015-09-15T00:00:00"/>
    <n v="0"/>
    <n v="0"/>
    <n v="0"/>
    <n v="0"/>
    <n v="0"/>
    <n v="0"/>
    <n v="0"/>
    <n v="0"/>
    <n v="0"/>
    <n v="0"/>
    <n v="0"/>
    <m/>
    <m/>
    <m/>
    <n v="38"/>
    <x v="8"/>
    <x v="1"/>
    <s v="2015-38"/>
    <n v="0"/>
    <m/>
  </r>
  <r>
    <s v="7-50"/>
    <d v="2015-09-16T00:00:00"/>
    <n v="0"/>
    <n v="0"/>
    <n v="0"/>
    <n v="0"/>
    <n v="0"/>
    <n v="0"/>
    <n v="0"/>
    <n v="0"/>
    <n v="0"/>
    <n v="0"/>
    <n v="0"/>
    <m/>
    <m/>
    <m/>
    <n v="38"/>
    <x v="8"/>
    <x v="2"/>
    <s v="2015-38"/>
    <n v="0"/>
    <m/>
  </r>
  <r>
    <s v="7-50"/>
    <d v="2015-09-17T00:00:00"/>
    <n v="0"/>
    <n v="0"/>
    <n v="0"/>
    <n v="0"/>
    <n v="0"/>
    <n v="0"/>
    <n v="0"/>
    <n v="0"/>
    <n v="0"/>
    <n v="0"/>
    <n v="0"/>
    <m/>
    <m/>
    <m/>
    <n v="38"/>
    <x v="8"/>
    <x v="3"/>
    <s v="2015-38"/>
    <n v="0"/>
    <m/>
  </r>
  <r>
    <s v="7-50"/>
    <d v="2015-09-18T00:00:00"/>
    <n v="0"/>
    <n v="0"/>
    <n v="0"/>
    <n v="0"/>
    <n v="0"/>
    <n v="0"/>
    <n v="0"/>
    <n v="0"/>
    <n v="0"/>
    <n v="0"/>
    <n v="0"/>
    <m/>
    <m/>
    <m/>
    <n v="38"/>
    <x v="8"/>
    <x v="4"/>
    <s v="2015-38"/>
    <n v="0"/>
    <m/>
  </r>
  <r>
    <s v="7-50"/>
    <d v="2015-09-19T00:00:00"/>
    <n v="0"/>
    <n v="0"/>
    <n v="0"/>
    <n v="0"/>
    <n v="0"/>
    <n v="0"/>
    <n v="0"/>
    <n v="0"/>
    <n v="0"/>
    <n v="0"/>
    <n v="0"/>
    <m/>
    <m/>
    <m/>
    <n v="38"/>
    <x v="8"/>
    <x v="5"/>
    <s v="2015-38"/>
    <n v="0"/>
    <m/>
  </r>
  <r>
    <m/>
    <d v="2015-09-20T00:00:00"/>
    <n v="0"/>
    <m/>
    <n v="0"/>
    <m/>
    <n v="0"/>
    <n v="0"/>
    <n v="0"/>
    <n v="0"/>
    <n v="0"/>
    <n v="0"/>
    <n v="0"/>
    <m/>
    <m/>
    <m/>
    <n v="39"/>
    <x v="8"/>
    <x v="6"/>
    <s v="2015-39"/>
    <n v="0"/>
    <m/>
  </r>
  <r>
    <s v="7-51"/>
    <d v="2015-09-21T00:00:00"/>
    <n v="0"/>
    <n v="0"/>
    <n v="0"/>
    <n v="0"/>
    <n v="0"/>
    <n v="0"/>
    <n v="0"/>
    <n v="0"/>
    <n v="0"/>
    <n v="0"/>
    <n v="0"/>
    <m/>
    <m/>
    <m/>
    <n v="39"/>
    <x v="8"/>
    <x v="0"/>
    <s v="2015-39"/>
    <n v="0"/>
    <m/>
  </r>
  <r>
    <s v="7-51"/>
    <d v="2015-09-22T00:00:00"/>
    <n v="0"/>
    <n v="0"/>
    <n v="0"/>
    <n v="0"/>
    <n v="0"/>
    <n v="0"/>
    <n v="0"/>
    <n v="0"/>
    <n v="0"/>
    <n v="0"/>
    <n v="0"/>
    <m/>
    <m/>
    <m/>
    <n v="39"/>
    <x v="8"/>
    <x v="1"/>
    <s v="2015-39"/>
    <n v="0"/>
    <m/>
  </r>
  <r>
    <s v="7-51"/>
    <d v="2015-09-23T00:00:00"/>
    <n v="0"/>
    <n v="0"/>
    <n v="0"/>
    <n v="0"/>
    <n v="0"/>
    <n v="0"/>
    <n v="0"/>
    <n v="0"/>
    <n v="0"/>
    <n v="0"/>
    <n v="0"/>
    <m/>
    <m/>
    <m/>
    <n v="39"/>
    <x v="8"/>
    <x v="2"/>
    <s v="2015-39"/>
    <n v="0"/>
    <m/>
  </r>
  <r>
    <s v="7-51"/>
    <d v="2015-09-24T00:00:00"/>
    <n v="0"/>
    <n v="0"/>
    <n v="0"/>
    <n v="0"/>
    <n v="0"/>
    <n v="0"/>
    <n v="0"/>
    <n v="0"/>
    <n v="0"/>
    <n v="0"/>
    <n v="0"/>
    <m/>
    <m/>
    <m/>
    <n v="39"/>
    <x v="8"/>
    <x v="3"/>
    <s v="2015-39"/>
    <n v="0"/>
    <m/>
  </r>
  <r>
    <s v="7-51"/>
    <d v="2015-09-25T00:00:00"/>
    <n v="0"/>
    <n v="0"/>
    <n v="0"/>
    <n v="0"/>
    <n v="0"/>
    <n v="0"/>
    <n v="0"/>
    <n v="0"/>
    <n v="0"/>
    <n v="0"/>
    <n v="0"/>
    <m/>
    <m/>
    <m/>
    <n v="39"/>
    <x v="8"/>
    <x v="4"/>
    <s v="2015-39"/>
    <n v="0"/>
    <m/>
  </r>
  <r>
    <s v="7-51"/>
    <d v="2015-09-26T00:00:00"/>
    <n v="0"/>
    <n v="0"/>
    <n v="0"/>
    <n v="0"/>
    <n v="0"/>
    <n v="0"/>
    <n v="0"/>
    <n v="0"/>
    <n v="0"/>
    <n v="0"/>
    <n v="0"/>
    <m/>
    <m/>
    <m/>
    <n v="39"/>
    <x v="8"/>
    <x v="5"/>
    <s v="2015-39"/>
    <n v="0"/>
    <m/>
  </r>
  <r>
    <m/>
    <d v="2015-09-27T00:00:00"/>
    <n v="0"/>
    <m/>
    <n v="0"/>
    <m/>
    <n v="0"/>
    <n v="0"/>
    <n v="0"/>
    <n v="0"/>
    <n v="0"/>
    <n v="0"/>
    <n v="0"/>
    <m/>
    <m/>
    <m/>
    <n v="40"/>
    <x v="8"/>
    <x v="6"/>
    <s v="2015-40"/>
    <n v="0"/>
    <m/>
  </r>
  <r>
    <s v="7-52"/>
    <d v="2015-09-28T00:00:00"/>
    <n v="0"/>
    <n v="0"/>
    <n v="0"/>
    <n v="0"/>
    <n v="0"/>
    <n v="0"/>
    <n v="0"/>
    <n v="0"/>
    <n v="0"/>
    <n v="0"/>
    <n v="0"/>
    <m/>
    <m/>
    <m/>
    <n v="40"/>
    <x v="8"/>
    <x v="0"/>
    <s v="2015-40"/>
    <n v="0"/>
    <m/>
  </r>
  <r>
    <s v="7-52"/>
    <d v="2015-09-29T00:00:00"/>
    <n v="0"/>
    <n v="0"/>
    <n v="0"/>
    <n v="0"/>
    <n v="0"/>
    <n v="0"/>
    <n v="0"/>
    <n v="0"/>
    <n v="0"/>
    <n v="0"/>
    <n v="0"/>
    <m/>
    <m/>
    <m/>
    <n v="40"/>
    <x v="8"/>
    <x v="1"/>
    <s v="2015-40"/>
    <n v="0"/>
    <m/>
  </r>
  <r>
    <s v="7-52"/>
    <d v="2015-09-30T00:00:00"/>
    <n v="0"/>
    <n v="0"/>
    <n v="0"/>
    <n v="0"/>
    <n v="0"/>
    <n v="0"/>
    <n v="0"/>
    <n v="0"/>
    <n v="0"/>
    <n v="0"/>
    <n v="0"/>
    <m/>
    <m/>
    <m/>
    <n v="40"/>
    <x v="8"/>
    <x v="2"/>
    <s v="2015-40"/>
    <n v="0"/>
    <m/>
  </r>
  <r>
    <s v="7-52"/>
    <d v="2015-10-01T00:00:00"/>
    <n v="0"/>
    <n v="0"/>
    <n v="0"/>
    <n v="0"/>
    <n v="0"/>
    <n v="0"/>
    <n v="0"/>
    <n v="0"/>
    <n v="0"/>
    <n v="0"/>
    <n v="0"/>
    <m/>
    <m/>
    <m/>
    <n v="40"/>
    <x v="8"/>
    <x v="3"/>
    <s v="2015-40"/>
    <n v="0"/>
    <m/>
  </r>
  <r>
    <s v="7-52"/>
    <d v="2015-10-02T00:00:00"/>
    <n v="0"/>
    <n v="0"/>
    <n v="0"/>
    <n v="0"/>
    <n v="0"/>
    <n v="0"/>
    <n v="0"/>
    <n v="0"/>
    <n v="0"/>
    <n v="0"/>
    <n v="0"/>
    <m/>
    <m/>
    <m/>
    <n v="40"/>
    <x v="8"/>
    <x v="4"/>
    <s v="2015-40"/>
    <n v="0"/>
    <m/>
  </r>
  <r>
    <s v="7-52"/>
    <d v="2015-10-03T00:00:00"/>
    <n v="0"/>
    <n v="0"/>
    <n v="0"/>
    <n v="0"/>
    <n v="0"/>
    <n v="0"/>
    <n v="0"/>
    <n v="0"/>
    <n v="0"/>
    <n v="0"/>
    <n v="0"/>
    <m/>
    <m/>
    <m/>
    <n v="40"/>
    <x v="8"/>
    <x v="5"/>
    <s v="2015-40"/>
    <n v="0"/>
    <m/>
  </r>
  <r>
    <m/>
    <d v="2015-10-04T00:00:00"/>
    <n v="0"/>
    <m/>
    <n v="0"/>
    <m/>
    <n v="0"/>
    <n v="0"/>
    <n v="0"/>
    <n v="0"/>
    <n v="0"/>
    <n v="0"/>
    <n v="0"/>
    <m/>
    <m/>
    <m/>
    <n v="41"/>
    <x v="8"/>
    <x v="6"/>
    <s v="2015-41"/>
    <n v="0"/>
    <m/>
  </r>
  <r>
    <s v="8-01"/>
    <d v="2015-10-05T00:00:00"/>
    <n v="0"/>
    <n v="0"/>
    <n v="0"/>
    <n v="0"/>
    <n v="0"/>
    <n v="0"/>
    <n v="0"/>
    <n v="0"/>
    <n v="0"/>
    <n v="0"/>
    <n v="0"/>
    <m/>
    <m/>
    <m/>
    <n v="41"/>
    <x v="8"/>
    <x v="0"/>
    <s v="2015-41"/>
    <n v="0"/>
    <m/>
  </r>
  <r>
    <s v="8-01"/>
    <d v="2015-10-06T00:00:00"/>
    <n v="0"/>
    <n v="0"/>
    <n v="0"/>
    <n v="0"/>
    <n v="0"/>
    <n v="0"/>
    <n v="0"/>
    <n v="0"/>
    <n v="0"/>
    <n v="0"/>
    <n v="0"/>
    <m/>
    <m/>
    <m/>
    <n v="41"/>
    <x v="8"/>
    <x v="1"/>
    <s v="2015-41"/>
    <n v="0"/>
    <m/>
  </r>
  <r>
    <s v="8-01"/>
    <d v="2015-10-07T00:00:00"/>
    <n v="0"/>
    <n v="0"/>
    <n v="0"/>
    <n v="0"/>
    <n v="0"/>
    <n v="0"/>
    <n v="0"/>
    <n v="0"/>
    <n v="0"/>
    <n v="0"/>
    <n v="0"/>
    <m/>
    <m/>
    <m/>
    <n v="41"/>
    <x v="8"/>
    <x v="2"/>
    <s v="2015-41"/>
    <n v="0"/>
    <m/>
  </r>
  <r>
    <s v="8-01"/>
    <d v="2015-10-08T00:00:00"/>
    <n v="0"/>
    <n v="0"/>
    <n v="0"/>
    <n v="0"/>
    <n v="0"/>
    <n v="0"/>
    <n v="0"/>
    <n v="0"/>
    <n v="0"/>
    <n v="0"/>
    <n v="0"/>
    <m/>
    <m/>
    <m/>
    <n v="41"/>
    <x v="8"/>
    <x v="3"/>
    <s v="2015-41"/>
    <n v="0"/>
    <m/>
  </r>
  <r>
    <s v="8-01"/>
    <d v="2015-10-09T00:00:00"/>
    <n v="0"/>
    <n v="0"/>
    <n v="0"/>
    <n v="0"/>
    <n v="0"/>
    <n v="0"/>
    <n v="0"/>
    <n v="0"/>
    <n v="0"/>
    <n v="0"/>
    <n v="0"/>
    <m/>
    <m/>
    <m/>
    <n v="41"/>
    <x v="8"/>
    <x v="4"/>
    <s v="2015-41"/>
    <n v="0"/>
    <m/>
  </r>
  <r>
    <s v="8-01"/>
    <d v="2015-10-10T00:00:00"/>
    <n v="0"/>
    <n v="0"/>
    <n v="0"/>
    <n v="0"/>
    <n v="0"/>
    <n v="0"/>
    <n v="0"/>
    <n v="0"/>
    <n v="0"/>
    <n v="0"/>
    <n v="0"/>
    <m/>
    <m/>
    <m/>
    <n v="41"/>
    <x v="8"/>
    <x v="5"/>
    <s v="2015-41"/>
    <n v="0"/>
    <m/>
  </r>
  <r>
    <m/>
    <d v="2015-10-11T00:00:00"/>
    <n v="0"/>
    <m/>
    <n v="0"/>
    <m/>
    <n v="0"/>
    <n v="0"/>
    <n v="0"/>
    <n v="0"/>
    <n v="0"/>
    <n v="0"/>
    <n v="0"/>
    <m/>
    <m/>
    <m/>
    <n v="42"/>
    <x v="8"/>
    <x v="6"/>
    <s v="2015-42"/>
    <n v="0"/>
    <m/>
  </r>
  <r>
    <s v="8-02"/>
    <d v="2015-10-12T00:00:00"/>
    <n v="0"/>
    <n v="0"/>
    <n v="0"/>
    <n v="0"/>
    <n v="0"/>
    <n v="0"/>
    <n v="0"/>
    <n v="0"/>
    <n v="0"/>
    <n v="0"/>
    <n v="0"/>
    <m/>
    <m/>
    <m/>
    <n v="42"/>
    <x v="8"/>
    <x v="0"/>
    <s v="2015-42"/>
    <n v="0"/>
    <m/>
  </r>
  <r>
    <s v="8-02"/>
    <d v="2015-10-13T00:00:00"/>
    <n v="0"/>
    <n v="0"/>
    <n v="0"/>
    <n v="0"/>
    <n v="0"/>
    <n v="0"/>
    <n v="0"/>
    <n v="0"/>
    <n v="0"/>
    <n v="0"/>
    <n v="0"/>
    <m/>
    <m/>
    <m/>
    <n v="42"/>
    <x v="8"/>
    <x v="1"/>
    <s v="2015-42"/>
    <n v="0"/>
    <m/>
  </r>
  <r>
    <s v="8-02"/>
    <d v="2015-10-14T00:00:00"/>
    <n v="0"/>
    <n v="0"/>
    <n v="0"/>
    <n v="0"/>
    <n v="0"/>
    <n v="0"/>
    <n v="0"/>
    <n v="0"/>
    <n v="0"/>
    <n v="0"/>
    <n v="0"/>
    <m/>
    <m/>
    <m/>
    <n v="42"/>
    <x v="8"/>
    <x v="2"/>
    <s v="2015-42"/>
    <n v="0"/>
    <m/>
  </r>
  <r>
    <s v="8-02"/>
    <d v="2015-10-15T00:00:00"/>
    <n v="0"/>
    <n v="0"/>
    <n v="0"/>
    <n v="0"/>
    <n v="0"/>
    <n v="0"/>
    <n v="0"/>
    <n v="0"/>
    <n v="0"/>
    <n v="0"/>
    <n v="0"/>
    <m/>
    <m/>
    <m/>
    <n v="42"/>
    <x v="8"/>
    <x v="3"/>
    <s v="2015-42"/>
    <n v="0"/>
    <m/>
  </r>
  <r>
    <s v="8-02"/>
    <d v="2015-10-16T00:00:00"/>
    <n v="0"/>
    <n v="0"/>
    <n v="0"/>
    <n v="0"/>
    <n v="0"/>
    <n v="0"/>
    <n v="0"/>
    <n v="0"/>
    <n v="0"/>
    <n v="0"/>
    <n v="0"/>
    <m/>
    <m/>
    <m/>
    <n v="42"/>
    <x v="8"/>
    <x v="4"/>
    <s v="2015-42"/>
    <n v="0"/>
    <m/>
  </r>
  <r>
    <s v="8-02"/>
    <d v="2015-10-17T00:00:00"/>
    <n v="0"/>
    <n v="0"/>
    <n v="0"/>
    <n v="0"/>
    <n v="0"/>
    <n v="0"/>
    <n v="0"/>
    <n v="0"/>
    <n v="0"/>
    <n v="0"/>
    <n v="0"/>
    <m/>
    <m/>
    <m/>
    <n v="42"/>
    <x v="8"/>
    <x v="5"/>
    <s v="2015-42"/>
    <n v="0"/>
    <m/>
  </r>
  <r>
    <m/>
    <d v="2015-10-18T00:00:00"/>
    <n v="0"/>
    <m/>
    <n v="0"/>
    <m/>
    <n v="0"/>
    <n v="0"/>
    <n v="0"/>
    <n v="0"/>
    <n v="0"/>
    <n v="0"/>
    <n v="0"/>
    <m/>
    <m/>
    <m/>
    <n v="43"/>
    <x v="8"/>
    <x v="6"/>
    <s v="2015-43"/>
    <n v="0"/>
    <m/>
  </r>
  <r>
    <s v="8-03"/>
    <d v="2015-10-19T00:00:00"/>
    <n v="0"/>
    <n v="0"/>
    <n v="0"/>
    <n v="0"/>
    <n v="0"/>
    <n v="0"/>
    <n v="0"/>
    <n v="0"/>
    <n v="0"/>
    <n v="0"/>
    <n v="0"/>
    <m/>
    <m/>
    <m/>
    <n v="43"/>
    <x v="8"/>
    <x v="0"/>
    <s v="2015-43"/>
    <n v="0"/>
    <m/>
  </r>
  <r>
    <s v="8-03"/>
    <d v="2015-10-20T00:00:00"/>
    <n v="0"/>
    <n v="0"/>
    <n v="0"/>
    <n v="0"/>
    <n v="0"/>
    <n v="0"/>
    <n v="0"/>
    <n v="0"/>
    <n v="0"/>
    <n v="0"/>
    <n v="0"/>
    <m/>
    <m/>
    <m/>
    <n v="43"/>
    <x v="8"/>
    <x v="1"/>
    <s v="2015-43"/>
    <n v="0"/>
    <m/>
  </r>
  <r>
    <s v="8-03"/>
    <d v="2015-10-21T00:00:00"/>
    <n v="0"/>
    <n v="0"/>
    <n v="0"/>
    <n v="0"/>
    <n v="0"/>
    <n v="0"/>
    <n v="0"/>
    <n v="0"/>
    <n v="0"/>
    <n v="0"/>
    <n v="0"/>
    <m/>
    <m/>
    <m/>
    <n v="43"/>
    <x v="8"/>
    <x v="2"/>
    <s v="2015-43"/>
    <n v="0"/>
    <m/>
  </r>
  <r>
    <s v="8-03"/>
    <d v="2015-10-22T00:00:00"/>
    <n v="0"/>
    <n v="0"/>
    <n v="0"/>
    <n v="0"/>
    <n v="0"/>
    <n v="0"/>
    <n v="0"/>
    <n v="0"/>
    <n v="0"/>
    <n v="0"/>
    <n v="0"/>
    <m/>
    <m/>
    <m/>
    <n v="43"/>
    <x v="8"/>
    <x v="3"/>
    <s v="2015-43"/>
    <n v="0"/>
    <m/>
  </r>
  <r>
    <s v="8-03"/>
    <d v="2015-10-23T00:00:00"/>
    <n v="0"/>
    <n v="0"/>
    <n v="0"/>
    <n v="0"/>
    <n v="0"/>
    <n v="0"/>
    <n v="0"/>
    <n v="0"/>
    <n v="0"/>
    <n v="0"/>
    <n v="0"/>
    <m/>
    <m/>
    <m/>
    <n v="43"/>
    <x v="8"/>
    <x v="4"/>
    <s v="2015-43"/>
    <n v="0"/>
    <m/>
  </r>
  <r>
    <s v="8-03"/>
    <d v="2015-10-24T00:00:00"/>
    <n v="0"/>
    <n v="0"/>
    <n v="0"/>
    <n v="0"/>
    <n v="0"/>
    <n v="0"/>
    <n v="0"/>
    <n v="0"/>
    <n v="0"/>
    <n v="0"/>
    <n v="0"/>
    <m/>
    <m/>
    <m/>
    <n v="43"/>
    <x v="8"/>
    <x v="5"/>
    <s v="2015-43"/>
    <n v="0"/>
    <m/>
  </r>
  <r>
    <m/>
    <d v="2015-10-25T00:00:00"/>
    <n v="0"/>
    <m/>
    <n v="0"/>
    <m/>
    <n v="0"/>
    <n v="0"/>
    <n v="0"/>
    <n v="0"/>
    <n v="0"/>
    <n v="0"/>
    <n v="0"/>
    <m/>
    <m/>
    <m/>
    <n v="44"/>
    <x v="8"/>
    <x v="6"/>
    <s v="2015-44"/>
    <n v="0"/>
    <m/>
  </r>
  <r>
    <s v="8-04"/>
    <d v="2015-10-26T00:00:00"/>
    <n v="0"/>
    <n v="0"/>
    <n v="0"/>
    <n v="0"/>
    <n v="0"/>
    <n v="0"/>
    <n v="0"/>
    <n v="0"/>
    <n v="0"/>
    <n v="0"/>
    <n v="0"/>
    <m/>
    <m/>
    <m/>
    <n v="44"/>
    <x v="8"/>
    <x v="0"/>
    <s v="2015-44"/>
    <n v="0"/>
    <m/>
  </r>
  <r>
    <s v="8-04"/>
    <d v="2015-10-27T00:00:00"/>
    <n v="0"/>
    <n v="0"/>
    <n v="0"/>
    <n v="0"/>
    <n v="0"/>
    <n v="0"/>
    <n v="0"/>
    <n v="0"/>
    <n v="0"/>
    <n v="0"/>
    <n v="0"/>
    <m/>
    <m/>
    <m/>
    <n v="44"/>
    <x v="8"/>
    <x v="1"/>
    <s v="2015-44"/>
    <n v="0"/>
    <m/>
  </r>
  <r>
    <s v="8-04"/>
    <d v="2015-10-28T00:00:00"/>
    <n v="0"/>
    <n v="0"/>
    <n v="0"/>
    <n v="0"/>
    <n v="0"/>
    <n v="0"/>
    <n v="0"/>
    <n v="0"/>
    <n v="0"/>
    <n v="0"/>
    <n v="0"/>
    <m/>
    <m/>
    <m/>
    <n v="44"/>
    <x v="8"/>
    <x v="2"/>
    <s v="2015-44"/>
    <n v="0"/>
    <m/>
  </r>
  <r>
    <s v="8-04"/>
    <d v="2015-10-29T00:00:00"/>
    <n v="0"/>
    <n v="0"/>
    <n v="0"/>
    <n v="0"/>
    <n v="0"/>
    <n v="0"/>
    <n v="0"/>
    <n v="0"/>
    <n v="0"/>
    <n v="0"/>
    <n v="0"/>
    <m/>
    <m/>
    <m/>
    <n v="44"/>
    <x v="8"/>
    <x v="3"/>
    <s v="2015-44"/>
    <n v="0"/>
    <m/>
  </r>
  <r>
    <s v="8-04"/>
    <d v="2015-10-30T00:00:00"/>
    <n v="0"/>
    <n v="0"/>
    <n v="0"/>
    <n v="0"/>
    <n v="0"/>
    <n v="0"/>
    <n v="0"/>
    <n v="0"/>
    <n v="0"/>
    <n v="0"/>
    <n v="0"/>
    <m/>
    <m/>
    <m/>
    <n v="44"/>
    <x v="8"/>
    <x v="4"/>
    <s v="2015-44"/>
    <n v="0"/>
    <m/>
  </r>
  <r>
    <s v="8-04"/>
    <d v="2015-10-31T00:00:00"/>
    <n v="0"/>
    <n v="0"/>
    <n v="0"/>
    <n v="0"/>
    <n v="0"/>
    <n v="0"/>
    <n v="0"/>
    <n v="0"/>
    <n v="0"/>
    <n v="0"/>
    <n v="0"/>
    <m/>
    <m/>
    <m/>
    <n v="44"/>
    <x v="8"/>
    <x v="5"/>
    <s v="2015-44"/>
    <n v="0"/>
    <m/>
  </r>
  <r>
    <m/>
    <d v="2015-11-01T00:00:00"/>
    <n v="0"/>
    <m/>
    <n v="0"/>
    <m/>
    <n v="0"/>
    <n v="0"/>
    <n v="0"/>
    <n v="0"/>
    <n v="0"/>
    <n v="0"/>
    <n v="0"/>
    <m/>
    <m/>
    <m/>
    <n v="45"/>
    <x v="8"/>
    <x v="6"/>
    <s v="2015-45"/>
    <n v="0"/>
    <m/>
  </r>
  <r>
    <s v="8-05"/>
    <d v="2015-11-02T00:00:00"/>
    <n v="0"/>
    <n v="0"/>
    <n v="0"/>
    <n v="0"/>
    <n v="0"/>
    <n v="0"/>
    <n v="0"/>
    <n v="0"/>
    <n v="0"/>
    <n v="0"/>
    <n v="0"/>
    <m/>
    <m/>
    <m/>
    <n v="45"/>
    <x v="8"/>
    <x v="0"/>
    <s v="2015-45"/>
    <n v="0"/>
    <m/>
  </r>
  <r>
    <s v="8-05"/>
    <d v="2015-11-03T00:00:00"/>
    <n v="0"/>
    <n v="0"/>
    <n v="0"/>
    <n v="0"/>
    <n v="0"/>
    <n v="0"/>
    <n v="0"/>
    <n v="0"/>
    <n v="0"/>
    <n v="0"/>
    <n v="0"/>
    <m/>
    <m/>
    <m/>
    <n v="45"/>
    <x v="8"/>
    <x v="1"/>
    <s v="2015-45"/>
    <n v="0"/>
    <m/>
  </r>
  <r>
    <s v="8-05"/>
    <d v="2015-11-04T00:00:00"/>
    <n v="0"/>
    <n v="0"/>
    <n v="0"/>
    <n v="0"/>
    <n v="0"/>
    <n v="0"/>
    <n v="0"/>
    <n v="0"/>
    <n v="0"/>
    <n v="0"/>
    <n v="0"/>
    <m/>
    <m/>
    <m/>
    <n v="45"/>
    <x v="8"/>
    <x v="2"/>
    <s v="2015-45"/>
    <n v="0"/>
    <m/>
  </r>
  <r>
    <s v="8-05"/>
    <d v="2015-11-05T00:00:00"/>
    <n v="0"/>
    <n v="0"/>
    <n v="0"/>
    <n v="0"/>
    <n v="0"/>
    <n v="0"/>
    <n v="0"/>
    <n v="0"/>
    <n v="0"/>
    <n v="0"/>
    <n v="0"/>
    <m/>
    <m/>
    <m/>
    <n v="45"/>
    <x v="8"/>
    <x v="3"/>
    <s v="2015-45"/>
    <n v="0"/>
    <m/>
  </r>
  <r>
    <s v="8-05"/>
    <d v="2015-11-06T00:00:00"/>
    <n v="0"/>
    <n v="0"/>
    <n v="0"/>
    <n v="0"/>
    <n v="0"/>
    <n v="0"/>
    <n v="0"/>
    <n v="0"/>
    <n v="0"/>
    <n v="0"/>
    <n v="0"/>
    <m/>
    <m/>
    <m/>
    <n v="45"/>
    <x v="8"/>
    <x v="4"/>
    <s v="2015-45"/>
    <n v="0"/>
    <m/>
  </r>
  <r>
    <s v="8-05"/>
    <d v="2015-11-07T00:00:00"/>
    <n v="0"/>
    <n v="0"/>
    <n v="0"/>
    <n v="0"/>
    <n v="0"/>
    <n v="0"/>
    <n v="0"/>
    <n v="0"/>
    <n v="0"/>
    <n v="0"/>
    <n v="0"/>
    <m/>
    <m/>
    <m/>
    <n v="45"/>
    <x v="8"/>
    <x v="5"/>
    <s v="2015-45"/>
    <n v="0"/>
    <m/>
  </r>
  <r>
    <m/>
    <d v="2015-11-08T00:00:00"/>
    <n v="0"/>
    <m/>
    <n v="0"/>
    <m/>
    <n v="0"/>
    <n v="0"/>
    <n v="0"/>
    <n v="0"/>
    <n v="0"/>
    <n v="0"/>
    <n v="0"/>
    <m/>
    <m/>
    <m/>
    <n v="46"/>
    <x v="8"/>
    <x v="6"/>
    <s v="2015-46"/>
    <n v="0"/>
    <m/>
  </r>
  <r>
    <s v="8-06"/>
    <d v="2015-11-09T00:00:00"/>
    <n v="0"/>
    <n v="0"/>
    <n v="0"/>
    <n v="0"/>
    <n v="0"/>
    <n v="0"/>
    <n v="0"/>
    <n v="0"/>
    <n v="0"/>
    <n v="0"/>
    <n v="0"/>
    <m/>
    <m/>
    <m/>
    <n v="46"/>
    <x v="8"/>
    <x v="0"/>
    <s v="2015-46"/>
    <n v="0"/>
    <m/>
  </r>
  <r>
    <s v="8-06"/>
    <d v="2015-11-10T00:00:00"/>
    <n v="0"/>
    <n v="0"/>
    <n v="0"/>
    <n v="0"/>
    <n v="0"/>
    <n v="0"/>
    <n v="0"/>
    <n v="0"/>
    <n v="0"/>
    <n v="0"/>
    <n v="0"/>
    <m/>
    <m/>
    <m/>
    <n v="46"/>
    <x v="8"/>
    <x v="1"/>
    <s v="2015-46"/>
    <n v="0"/>
    <m/>
  </r>
  <r>
    <s v="8-06"/>
    <d v="2015-11-11T00:00:00"/>
    <n v="0"/>
    <n v="0"/>
    <n v="0"/>
    <n v="0"/>
    <n v="0"/>
    <n v="0"/>
    <n v="0"/>
    <n v="0"/>
    <n v="0"/>
    <n v="0"/>
    <n v="0"/>
    <m/>
    <m/>
    <m/>
    <n v="46"/>
    <x v="8"/>
    <x v="2"/>
    <s v="2015-46"/>
    <n v="0"/>
    <m/>
  </r>
  <r>
    <s v="8-06"/>
    <d v="2015-11-12T00:00:00"/>
    <n v="0"/>
    <n v="0"/>
    <n v="0"/>
    <n v="0"/>
    <n v="0"/>
    <n v="0"/>
    <n v="0"/>
    <n v="0"/>
    <n v="0"/>
    <n v="0"/>
    <n v="0"/>
    <m/>
    <m/>
    <m/>
    <n v="46"/>
    <x v="8"/>
    <x v="3"/>
    <s v="2015-46"/>
    <n v="0"/>
    <m/>
  </r>
  <r>
    <s v="8-06"/>
    <d v="2015-11-13T00:00:00"/>
    <n v="0"/>
    <n v="0"/>
    <n v="0"/>
    <n v="0"/>
    <n v="0"/>
    <n v="0"/>
    <n v="0"/>
    <n v="0"/>
    <n v="0"/>
    <n v="0"/>
    <n v="0"/>
    <m/>
    <m/>
    <m/>
    <n v="46"/>
    <x v="8"/>
    <x v="4"/>
    <s v="2015-46"/>
    <n v="0"/>
    <m/>
  </r>
  <r>
    <s v="8-06"/>
    <d v="2015-11-14T00:00:00"/>
    <n v="0"/>
    <n v="0"/>
    <n v="0"/>
    <n v="0"/>
    <n v="0"/>
    <n v="0"/>
    <n v="0"/>
    <n v="0"/>
    <n v="0"/>
    <n v="0"/>
    <n v="0"/>
    <m/>
    <m/>
    <m/>
    <n v="46"/>
    <x v="8"/>
    <x v="5"/>
    <s v="2015-46"/>
    <n v="0"/>
    <m/>
  </r>
  <r>
    <m/>
    <d v="2015-11-15T00:00:00"/>
    <n v="0"/>
    <m/>
    <n v="0"/>
    <m/>
    <n v="0"/>
    <n v="0"/>
    <n v="0"/>
    <n v="0"/>
    <n v="0"/>
    <n v="0"/>
    <n v="0"/>
    <m/>
    <m/>
    <m/>
    <n v="47"/>
    <x v="8"/>
    <x v="6"/>
    <s v="2015-47"/>
    <n v="0"/>
    <m/>
  </r>
  <r>
    <s v="8-07"/>
    <d v="2015-11-16T00:00:00"/>
    <n v="0"/>
    <n v="0"/>
    <n v="0"/>
    <n v="0"/>
    <n v="0"/>
    <n v="0"/>
    <n v="0"/>
    <n v="0"/>
    <n v="0"/>
    <n v="0"/>
    <n v="0"/>
    <m/>
    <m/>
    <m/>
    <n v="47"/>
    <x v="8"/>
    <x v="0"/>
    <s v="2015-47"/>
    <n v="0"/>
    <m/>
  </r>
  <r>
    <s v="8-07"/>
    <d v="2015-11-17T00:00:00"/>
    <n v="0"/>
    <n v="0"/>
    <n v="0"/>
    <n v="0"/>
    <n v="0"/>
    <n v="0"/>
    <n v="0"/>
    <n v="0"/>
    <n v="0"/>
    <n v="0"/>
    <n v="0"/>
    <m/>
    <m/>
    <m/>
    <n v="47"/>
    <x v="8"/>
    <x v="1"/>
    <s v="2015-47"/>
    <n v="0"/>
    <m/>
  </r>
  <r>
    <s v="8-07"/>
    <d v="2015-11-18T00:00:00"/>
    <n v="0"/>
    <n v="0"/>
    <n v="0"/>
    <n v="0"/>
    <n v="0"/>
    <n v="0"/>
    <n v="0"/>
    <n v="0"/>
    <n v="0"/>
    <n v="0"/>
    <n v="0"/>
    <m/>
    <m/>
    <m/>
    <n v="47"/>
    <x v="8"/>
    <x v="2"/>
    <s v="2015-47"/>
    <n v="0"/>
    <m/>
  </r>
  <r>
    <s v="8-07"/>
    <d v="2015-11-19T00:00:00"/>
    <n v="0"/>
    <n v="0"/>
    <n v="0"/>
    <n v="0"/>
    <n v="0"/>
    <n v="0"/>
    <n v="0"/>
    <n v="0"/>
    <n v="0"/>
    <n v="0"/>
    <n v="0"/>
    <m/>
    <m/>
    <m/>
    <n v="47"/>
    <x v="8"/>
    <x v="3"/>
    <s v="2015-47"/>
    <n v="0"/>
    <m/>
  </r>
  <r>
    <s v="8-07"/>
    <d v="2015-11-20T00:00:00"/>
    <n v="0"/>
    <n v="0"/>
    <n v="0"/>
    <n v="0"/>
    <n v="0"/>
    <n v="0"/>
    <n v="0"/>
    <n v="0"/>
    <n v="0"/>
    <n v="0"/>
    <n v="0"/>
    <m/>
    <m/>
    <m/>
    <n v="47"/>
    <x v="8"/>
    <x v="4"/>
    <s v="2015-47"/>
    <n v="0"/>
    <m/>
  </r>
  <r>
    <s v="8-07"/>
    <d v="2015-11-21T00:00:00"/>
    <n v="0"/>
    <n v="0"/>
    <n v="0"/>
    <n v="0"/>
    <n v="0"/>
    <n v="0"/>
    <n v="0"/>
    <n v="0"/>
    <n v="0"/>
    <n v="0"/>
    <n v="0"/>
    <m/>
    <m/>
    <m/>
    <n v="47"/>
    <x v="8"/>
    <x v="5"/>
    <s v="2015-47"/>
    <n v="0"/>
    <m/>
  </r>
  <r>
    <m/>
    <d v="2015-11-22T00:00:00"/>
    <n v="0"/>
    <m/>
    <n v="0"/>
    <m/>
    <n v="0"/>
    <n v="0"/>
    <n v="0"/>
    <n v="0"/>
    <n v="0"/>
    <n v="0"/>
    <n v="0"/>
    <m/>
    <m/>
    <m/>
    <n v="48"/>
    <x v="8"/>
    <x v="6"/>
    <s v="2015-48"/>
    <n v="0"/>
    <m/>
  </r>
  <r>
    <s v="8-08"/>
    <d v="2015-11-23T00:00:00"/>
    <n v="0"/>
    <n v="0"/>
    <n v="0"/>
    <n v="0"/>
    <n v="0"/>
    <n v="0"/>
    <n v="0"/>
    <n v="0"/>
    <n v="0"/>
    <n v="0"/>
    <n v="0"/>
    <m/>
    <m/>
    <m/>
    <n v="48"/>
    <x v="8"/>
    <x v="0"/>
    <s v="2015-48"/>
    <n v="0"/>
    <m/>
  </r>
  <r>
    <s v="8-08"/>
    <d v="2015-11-24T00:00:00"/>
    <n v="0"/>
    <n v="0"/>
    <n v="0"/>
    <n v="0"/>
    <n v="0"/>
    <n v="0"/>
    <n v="0"/>
    <n v="0"/>
    <n v="0"/>
    <n v="0"/>
    <n v="0"/>
    <m/>
    <m/>
    <m/>
    <n v="48"/>
    <x v="8"/>
    <x v="1"/>
    <s v="2015-48"/>
    <n v="0"/>
    <m/>
  </r>
  <r>
    <s v="8-08"/>
    <d v="2015-11-25T00:00:00"/>
    <n v="0"/>
    <n v="0"/>
    <n v="0"/>
    <n v="0"/>
    <n v="0"/>
    <n v="0"/>
    <n v="0"/>
    <n v="0"/>
    <n v="0"/>
    <n v="0"/>
    <n v="0"/>
    <m/>
    <m/>
    <m/>
    <n v="48"/>
    <x v="8"/>
    <x v="2"/>
    <s v="2015-48"/>
    <n v="0"/>
    <m/>
  </r>
  <r>
    <s v="8-08"/>
    <d v="2015-11-26T00:00:00"/>
    <n v="0"/>
    <n v="0"/>
    <n v="0"/>
    <n v="0"/>
    <n v="0"/>
    <n v="0"/>
    <n v="0"/>
    <n v="0"/>
    <n v="0"/>
    <n v="0"/>
    <n v="0"/>
    <m/>
    <m/>
    <m/>
    <n v="48"/>
    <x v="8"/>
    <x v="3"/>
    <s v="2015-48"/>
    <n v="0"/>
    <m/>
  </r>
  <r>
    <s v="8-08"/>
    <d v="2015-11-27T00:00:00"/>
    <n v="0"/>
    <n v="0"/>
    <n v="0"/>
    <n v="0"/>
    <n v="0"/>
    <n v="0"/>
    <n v="0"/>
    <n v="0"/>
    <n v="0"/>
    <n v="0"/>
    <n v="0"/>
    <m/>
    <m/>
    <m/>
    <n v="48"/>
    <x v="8"/>
    <x v="4"/>
    <s v="2015-48"/>
    <n v="0"/>
    <m/>
  </r>
  <r>
    <s v="8-08"/>
    <d v="2015-11-28T00:00:00"/>
    <n v="0"/>
    <n v="0"/>
    <n v="0"/>
    <n v="0"/>
    <n v="0"/>
    <n v="0"/>
    <n v="0"/>
    <n v="0"/>
    <n v="0"/>
    <n v="0"/>
    <n v="0"/>
    <m/>
    <m/>
    <m/>
    <n v="48"/>
    <x v="8"/>
    <x v="5"/>
    <s v="2015-48"/>
    <n v="0"/>
    <m/>
  </r>
  <r>
    <m/>
    <d v="2015-11-29T00:00:00"/>
    <n v="0"/>
    <m/>
    <n v="0"/>
    <m/>
    <n v="0"/>
    <n v="0"/>
    <n v="0"/>
    <n v="0"/>
    <n v="0"/>
    <n v="0"/>
    <n v="0"/>
    <m/>
    <m/>
    <m/>
    <n v="49"/>
    <x v="8"/>
    <x v="6"/>
    <s v="2015-49"/>
    <n v="0"/>
    <m/>
  </r>
  <r>
    <s v="8-09"/>
    <d v="2015-11-30T00:00:00"/>
    <n v="0"/>
    <n v="0"/>
    <n v="0"/>
    <n v="0"/>
    <n v="0"/>
    <n v="0"/>
    <n v="0"/>
    <n v="0"/>
    <n v="0"/>
    <n v="0"/>
    <n v="0"/>
    <m/>
    <m/>
    <m/>
    <n v="49"/>
    <x v="8"/>
    <x v="0"/>
    <s v="2015-49"/>
    <n v="0"/>
    <m/>
  </r>
  <r>
    <s v="8-09"/>
    <d v="2015-12-01T00:00:00"/>
    <n v="0"/>
    <n v="0"/>
    <n v="0"/>
    <n v="0"/>
    <n v="0"/>
    <n v="0"/>
    <n v="0"/>
    <n v="0"/>
    <n v="0"/>
    <n v="0"/>
    <n v="0"/>
    <m/>
    <m/>
    <m/>
    <n v="49"/>
    <x v="8"/>
    <x v="1"/>
    <s v="2015-49"/>
    <n v="1"/>
    <m/>
  </r>
  <r>
    <s v="8-09"/>
    <d v="2015-12-02T00:00:00"/>
    <n v="0"/>
    <n v="0"/>
    <n v="0"/>
    <n v="0"/>
    <n v="0"/>
    <n v="0"/>
    <n v="0"/>
    <n v="0"/>
    <n v="0"/>
    <n v="0"/>
    <n v="0"/>
    <m/>
    <m/>
    <m/>
    <n v="49"/>
    <x v="8"/>
    <x v="2"/>
    <s v="2015-49"/>
    <n v="1"/>
    <m/>
  </r>
  <r>
    <s v="8-09"/>
    <d v="2015-12-03T00:00:00"/>
    <n v="0"/>
    <n v="0"/>
    <n v="0"/>
    <n v="0"/>
    <n v="0"/>
    <n v="0"/>
    <n v="0"/>
    <n v="0"/>
    <n v="0"/>
    <n v="0"/>
    <n v="0"/>
    <m/>
    <m/>
    <m/>
    <n v="49"/>
    <x v="8"/>
    <x v="3"/>
    <s v="2015-49"/>
    <n v="1"/>
    <m/>
  </r>
  <r>
    <s v="8-09"/>
    <d v="2015-12-04T00:00:00"/>
    <n v="0"/>
    <n v="0"/>
    <n v="0"/>
    <n v="0"/>
    <n v="0"/>
    <n v="0"/>
    <n v="0"/>
    <n v="0"/>
    <n v="0"/>
    <n v="0"/>
    <n v="0"/>
    <m/>
    <m/>
    <m/>
    <n v="49"/>
    <x v="8"/>
    <x v="4"/>
    <s v="2015-49"/>
    <n v="1"/>
    <m/>
  </r>
  <r>
    <s v="8-09"/>
    <d v="2015-12-05T00:00:00"/>
    <n v="0"/>
    <n v="0"/>
    <n v="0"/>
    <n v="0"/>
    <n v="0"/>
    <n v="0"/>
    <n v="0"/>
    <n v="0"/>
    <n v="0"/>
    <n v="0"/>
    <n v="0"/>
    <m/>
    <m/>
    <m/>
    <n v="49"/>
    <x v="8"/>
    <x v="5"/>
    <s v="2015-49"/>
    <n v="1"/>
    <m/>
  </r>
  <r>
    <m/>
    <d v="2015-12-06T00:00:00"/>
    <n v="0"/>
    <m/>
    <n v="0"/>
    <m/>
    <n v="0"/>
    <n v="0"/>
    <n v="0"/>
    <n v="0"/>
    <n v="0"/>
    <n v="0"/>
    <n v="0"/>
    <m/>
    <m/>
    <m/>
    <n v="50"/>
    <x v="8"/>
    <x v="6"/>
    <s v="2015-50"/>
    <n v="1"/>
    <m/>
  </r>
  <r>
    <s v="8-10"/>
    <d v="2015-12-07T00:00:00"/>
    <n v="0"/>
    <n v="0"/>
    <n v="0"/>
    <n v="0"/>
    <n v="0"/>
    <n v="0"/>
    <n v="0"/>
    <n v="0"/>
    <n v="0"/>
    <n v="0"/>
    <n v="0"/>
    <m/>
    <m/>
    <m/>
    <n v="50"/>
    <x v="8"/>
    <x v="0"/>
    <s v="2015-50"/>
    <n v="1"/>
    <m/>
  </r>
  <r>
    <s v="8-10"/>
    <d v="2015-12-08T00:00:00"/>
    <n v="0"/>
    <n v="0"/>
    <n v="0"/>
    <n v="0"/>
    <n v="0"/>
    <n v="0"/>
    <n v="0"/>
    <n v="0"/>
    <n v="0"/>
    <n v="0"/>
    <n v="0"/>
    <m/>
    <m/>
    <m/>
    <n v="50"/>
    <x v="8"/>
    <x v="1"/>
    <s v="2015-50"/>
    <n v="1"/>
    <m/>
  </r>
  <r>
    <s v="8-10"/>
    <d v="2015-12-09T00:00:00"/>
    <n v="0"/>
    <n v="0"/>
    <n v="0"/>
    <n v="0"/>
    <n v="0"/>
    <n v="0"/>
    <n v="0"/>
    <n v="0"/>
    <n v="0"/>
    <n v="0"/>
    <n v="0"/>
    <m/>
    <m/>
    <m/>
    <n v="50"/>
    <x v="8"/>
    <x v="2"/>
    <s v="2015-50"/>
    <n v="1"/>
    <m/>
  </r>
  <r>
    <s v="8-10"/>
    <d v="2015-12-10T00:00:00"/>
    <n v="0"/>
    <n v="0"/>
    <n v="0"/>
    <n v="0"/>
    <n v="0"/>
    <n v="0"/>
    <n v="0"/>
    <n v="0"/>
    <n v="0"/>
    <n v="0"/>
    <n v="0"/>
    <m/>
    <m/>
    <m/>
    <n v="50"/>
    <x v="8"/>
    <x v="3"/>
    <s v="2015-50"/>
    <n v="1"/>
    <m/>
  </r>
  <r>
    <s v="8-10"/>
    <d v="2015-12-11T00:00:00"/>
    <n v="0"/>
    <n v="0"/>
    <n v="0"/>
    <n v="0"/>
    <n v="0"/>
    <n v="0"/>
    <n v="0"/>
    <n v="0"/>
    <n v="0"/>
    <n v="0"/>
    <n v="0"/>
    <m/>
    <m/>
    <m/>
    <n v="50"/>
    <x v="8"/>
    <x v="4"/>
    <s v="2015-50"/>
    <n v="1"/>
    <m/>
  </r>
  <r>
    <s v="8-10"/>
    <d v="2015-12-12T00:00:00"/>
    <n v="0"/>
    <n v="0"/>
    <n v="0"/>
    <n v="0"/>
    <n v="0"/>
    <n v="0"/>
    <n v="0"/>
    <n v="0"/>
    <n v="0"/>
    <n v="0"/>
    <n v="0"/>
    <m/>
    <m/>
    <m/>
    <n v="50"/>
    <x v="8"/>
    <x v="5"/>
    <s v="2015-50"/>
    <n v="1"/>
    <m/>
  </r>
  <r>
    <m/>
    <d v="2015-12-13T00:00:00"/>
    <n v="0"/>
    <m/>
    <n v="0"/>
    <m/>
    <n v="0"/>
    <n v="0"/>
    <n v="0"/>
    <n v="0"/>
    <n v="0"/>
    <n v="0"/>
    <n v="0"/>
    <m/>
    <m/>
    <m/>
    <n v="51"/>
    <x v="8"/>
    <x v="6"/>
    <s v="2015-51"/>
    <n v="1"/>
    <m/>
  </r>
  <r>
    <s v="8-11"/>
    <d v="2015-12-14T00:00:00"/>
    <n v="0"/>
    <n v="0"/>
    <n v="0"/>
    <n v="0"/>
    <n v="0"/>
    <n v="0"/>
    <n v="0"/>
    <n v="0"/>
    <n v="0"/>
    <n v="0"/>
    <n v="0"/>
    <m/>
    <m/>
    <m/>
    <n v="51"/>
    <x v="8"/>
    <x v="0"/>
    <s v="2015-51"/>
    <n v="1"/>
    <m/>
  </r>
  <r>
    <s v="8-11"/>
    <d v="2015-12-15T00:00:00"/>
    <n v="0"/>
    <n v="0"/>
    <n v="0"/>
    <n v="0"/>
    <n v="0"/>
    <n v="0"/>
    <n v="0"/>
    <n v="0"/>
    <n v="0"/>
    <n v="0"/>
    <n v="0"/>
    <m/>
    <m/>
    <m/>
    <n v="51"/>
    <x v="8"/>
    <x v="1"/>
    <s v="2015-51"/>
    <n v="1"/>
    <m/>
  </r>
  <r>
    <s v="8-11"/>
    <d v="2015-12-16T00:00:00"/>
    <n v="0"/>
    <n v="0"/>
    <n v="0"/>
    <n v="0"/>
    <n v="0"/>
    <n v="0"/>
    <n v="0"/>
    <n v="0"/>
    <n v="0"/>
    <n v="0"/>
    <n v="0"/>
    <m/>
    <m/>
    <m/>
    <n v="51"/>
    <x v="8"/>
    <x v="2"/>
    <s v="2015-51"/>
    <n v="1"/>
    <m/>
  </r>
  <r>
    <s v="8-11"/>
    <d v="2015-12-17T00:00:00"/>
    <n v="0"/>
    <n v="0"/>
    <n v="0"/>
    <n v="0"/>
    <n v="0"/>
    <n v="0"/>
    <n v="0"/>
    <n v="0"/>
    <n v="0"/>
    <n v="0"/>
    <n v="0"/>
    <m/>
    <m/>
    <m/>
    <n v="51"/>
    <x v="8"/>
    <x v="3"/>
    <s v="2015-51"/>
    <n v="1"/>
    <m/>
  </r>
  <r>
    <s v="8-11"/>
    <d v="2015-12-18T00:00:00"/>
    <n v="0"/>
    <n v="0"/>
    <n v="0"/>
    <n v="0"/>
    <n v="0"/>
    <n v="0"/>
    <n v="0"/>
    <n v="0"/>
    <n v="0"/>
    <n v="0"/>
    <n v="0"/>
    <m/>
    <m/>
    <m/>
    <n v="51"/>
    <x v="8"/>
    <x v="4"/>
    <s v="2015-51"/>
    <n v="1"/>
    <m/>
  </r>
  <r>
    <s v="8-11"/>
    <d v="2015-12-19T00:00:00"/>
    <n v="0"/>
    <n v="0"/>
    <n v="0"/>
    <n v="0"/>
    <n v="0"/>
    <n v="0"/>
    <n v="0"/>
    <n v="0"/>
    <n v="0"/>
    <n v="0"/>
    <n v="0"/>
    <m/>
    <m/>
    <m/>
    <n v="51"/>
    <x v="8"/>
    <x v="5"/>
    <s v="2015-51"/>
    <n v="1"/>
    <m/>
  </r>
  <r>
    <m/>
    <d v="2015-12-20T00:00:00"/>
    <n v="0"/>
    <m/>
    <n v="0"/>
    <m/>
    <n v="0"/>
    <n v="0"/>
    <n v="0"/>
    <n v="0"/>
    <n v="0"/>
    <n v="0"/>
    <n v="0"/>
    <m/>
    <m/>
    <m/>
    <n v="52"/>
    <x v="8"/>
    <x v="6"/>
    <s v="2015-52"/>
    <n v="1"/>
    <m/>
  </r>
  <r>
    <s v="8-12"/>
    <d v="2015-12-21T00:00:00"/>
    <n v="0"/>
    <n v="0"/>
    <n v="0"/>
    <n v="0"/>
    <n v="0"/>
    <n v="0"/>
    <n v="0"/>
    <n v="0"/>
    <n v="0"/>
    <n v="0"/>
    <n v="0"/>
    <m/>
    <m/>
    <m/>
    <n v="52"/>
    <x v="8"/>
    <x v="0"/>
    <s v="2015-52"/>
    <n v="1"/>
    <m/>
  </r>
  <r>
    <s v="8-12"/>
    <d v="2015-12-22T00:00:00"/>
    <n v="0"/>
    <n v="0"/>
    <n v="0"/>
    <n v="0"/>
    <n v="0"/>
    <n v="0"/>
    <n v="0"/>
    <n v="0"/>
    <n v="0"/>
    <n v="0"/>
    <n v="0"/>
    <m/>
    <m/>
    <m/>
    <n v="52"/>
    <x v="8"/>
    <x v="1"/>
    <s v="2015-52"/>
    <n v="1"/>
    <m/>
  </r>
  <r>
    <s v="8-12"/>
    <d v="2015-12-23T00:00:00"/>
    <n v="0"/>
    <n v="0"/>
    <n v="0"/>
    <n v="0"/>
    <n v="0"/>
    <n v="0"/>
    <n v="0"/>
    <n v="0"/>
    <n v="0"/>
    <n v="0"/>
    <n v="0"/>
    <m/>
    <m/>
    <m/>
    <n v="52"/>
    <x v="8"/>
    <x v="2"/>
    <s v="2015-52"/>
    <n v="1"/>
    <m/>
  </r>
  <r>
    <s v="8-12"/>
    <d v="2015-12-24T00:00:00"/>
    <n v="0"/>
    <n v="0"/>
    <n v="0"/>
    <n v="0"/>
    <n v="0"/>
    <n v="0"/>
    <n v="0"/>
    <n v="0"/>
    <n v="0"/>
    <n v="0"/>
    <n v="0"/>
    <m/>
    <m/>
    <m/>
    <n v="52"/>
    <x v="8"/>
    <x v="3"/>
    <s v="2015-52"/>
    <n v="1"/>
    <m/>
  </r>
  <r>
    <s v="8-12"/>
    <d v="2015-12-25T00:00:00"/>
    <n v="0"/>
    <n v="0"/>
    <n v="0"/>
    <n v="0"/>
    <n v="0"/>
    <n v="0"/>
    <n v="0"/>
    <n v="0"/>
    <n v="0"/>
    <n v="0"/>
    <n v="0"/>
    <m/>
    <m/>
    <m/>
    <n v="52"/>
    <x v="8"/>
    <x v="4"/>
    <s v="2015-52"/>
    <n v="1"/>
    <m/>
  </r>
  <r>
    <s v="8-12"/>
    <d v="2015-12-26T00:00:00"/>
    <n v="0"/>
    <n v="0"/>
    <n v="0"/>
    <n v="0"/>
    <n v="0"/>
    <n v="0"/>
    <n v="0"/>
    <n v="0"/>
    <n v="0"/>
    <n v="0"/>
    <n v="0"/>
    <m/>
    <m/>
    <m/>
    <n v="52"/>
    <x v="8"/>
    <x v="5"/>
    <s v="2015-52"/>
    <n v="0"/>
    <m/>
  </r>
  <r>
    <m/>
    <d v="2015-12-27T00:00:00"/>
    <n v="0"/>
    <m/>
    <n v="0"/>
    <m/>
    <n v="0"/>
    <n v="0"/>
    <n v="0"/>
    <n v="0"/>
    <n v="0"/>
    <n v="0"/>
    <n v="0"/>
    <m/>
    <m/>
    <m/>
    <n v="53"/>
    <x v="8"/>
    <x v="6"/>
    <s v="2015-53"/>
    <n v="0"/>
    <m/>
  </r>
  <r>
    <s v="8-13"/>
    <d v="2015-12-28T00:00:00"/>
    <n v="0"/>
    <n v="0"/>
    <n v="0"/>
    <n v="0"/>
    <n v="0"/>
    <n v="0"/>
    <n v="0"/>
    <n v="0"/>
    <n v="0"/>
    <n v="0"/>
    <n v="0"/>
    <m/>
    <m/>
    <m/>
    <n v="53"/>
    <x v="8"/>
    <x v="0"/>
    <s v="2015-53"/>
    <n v="0"/>
    <m/>
  </r>
  <r>
    <s v="8-13"/>
    <d v="2015-12-29T00:00:00"/>
    <n v="0"/>
    <n v="0"/>
    <n v="0"/>
    <n v="0"/>
    <n v="0"/>
    <n v="0"/>
    <n v="0"/>
    <n v="0"/>
    <n v="0"/>
    <n v="0"/>
    <n v="0"/>
    <m/>
    <m/>
    <m/>
    <n v="53"/>
    <x v="8"/>
    <x v="1"/>
    <s v="2015-53"/>
    <n v="0"/>
    <m/>
  </r>
  <r>
    <s v="8-13"/>
    <d v="2015-12-30T00:00:00"/>
    <n v="0"/>
    <n v="0"/>
    <n v="0"/>
    <n v="0"/>
    <n v="0"/>
    <n v="0"/>
    <n v="0"/>
    <n v="0"/>
    <n v="0"/>
    <n v="0"/>
    <n v="0"/>
    <m/>
    <m/>
    <m/>
    <n v="53"/>
    <x v="8"/>
    <x v="2"/>
    <s v="2015-53"/>
    <n v="0"/>
    <m/>
  </r>
  <r>
    <s v="8-13"/>
    <d v="2015-12-31T00:00:00"/>
    <n v="0"/>
    <n v="0"/>
    <n v="0"/>
    <n v="0"/>
    <n v="0"/>
    <n v="0"/>
    <n v="0"/>
    <n v="0"/>
    <n v="0"/>
    <n v="0"/>
    <n v="0"/>
    <m/>
    <m/>
    <m/>
    <n v="53"/>
    <x v="8"/>
    <x v="3"/>
    <s v="2015-53"/>
    <n v="0"/>
    <m/>
  </r>
  <r>
    <s v="8-13"/>
    <d v="2016-01-01T00:00:00"/>
    <n v="0"/>
    <n v="0"/>
    <n v="0"/>
    <n v="0"/>
    <n v="0"/>
    <n v="0"/>
    <n v="0"/>
    <n v="0"/>
    <n v="0"/>
    <n v="0"/>
    <n v="0"/>
    <m/>
    <m/>
    <m/>
    <n v="1"/>
    <x v="9"/>
    <x v="4"/>
    <s v="2016-1"/>
    <n v="0"/>
    <m/>
  </r>
  <r>
    <s v="8-13"/>
    <d v="2016-01-02T00:00:00"/>
    <n v="0"/>
    <n v="0"/>
    <n v="0"/>
    <n v="0"/>
    <n v="0"/>
    <n v="0"/>
    <n v="0"/>
    <n v="0"/>
    <n v="0"/>
    <n v="0"/>
    <n v="0"/>
    <m/>
    <m/>
    <m/>
    <n v="1"/>
    <x v="9"/>
    <x v="5"/>
    <s v="2016-1"/>
    <n v="0"/>
    <m/>
  </r>
  <r>
    <m/>
    <d v="2016-01-03T00:00:00"/>
    <n v="0"/>
    <m/>
    <n v="0"/>
    <m/>
    <n v="0"/>
    <n v="0"/>
    <n v="0"/>
    <n v="0"/>
    <n v="0"/>
    <n v="0"/>
    <n v="0"/>
    <m/>
    <m/>
    <m/>
    <n v="2"/>
    <x v="9"/>
    <x v="6"/>
    <s v="2016-2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5" minRefreshableVersion="3" showMemberPropertyTips="0" useAutoFormatting="1" itemPrintTitles="1" createdVersion="5" indent="0" compact="0" compactData="0" gridDropZones="1">
  <location ref="A1:G310" firstHeaderRow="2" firstDataRow="2" firstDataCol="1"/>
  <pivotFields count="16">
    <pivotField compact="0" outline="0" subtotalTop="0" showAll="0" includeNewItemsInFilter="1"/>
    <pivotField axis="axisRow" compact="0" outline="0" subtotalTop="0" showAll="0" includeNewItemsInFilter="1">
      <items count="310">
        <item h="1" x="308"/>
        <item x="190"/>
        <item x="291"/>
        <item x="298"/>
        <item x="293"/>
        <item x="191"/>
        <item x="29"/>
        <item x="203"/>
        <item x="44"/>
        <item x="117"/>
        <item x="160"/>
        <item x="244"/>
        <item x="173"/>
        <item x="186"/>
        <item x="123"/>
        <item x="138"/>
        <item x="198"/>
        <item x="294"/>
        <item x="136"/>
        <item x="206"/>
        <item x="127"/>
        <item x="239"/>
        <item x="204"/>
        <item x="260"/>
        <item x="177"/>
        <item x="265"/>
        <item x="283"/>
        <item x="49"/>
        <item x="229"/>
        <item x="246"/>
        <item x="70"/>
        <item x="286"/>
        <item x="201"/>
        <item x="224"/>
        <item x="45"/>
        <item x="118"/>
        <item x="197"/>
        <item x="301"/>
        <item x="42"/>
        <item x="167"/>
        <item x="68"/>
        <item x="77"/>
        <item x="139"/>
        <item x="288"/>
        <item x="108"/>
        <item x="5"/>
        <item x="161"/>
        <item x="144"/>
        <item x="237"/>
        <item x="250"/>
        <item x="175"/>
        <item x="208"/>
        <item x="2"/>
        <item x="238"/>
        <item x="124"/>
        <item x="184"/>
        <item x="28"/>
        <item x="125"/>
        <item x="137"/>
        <item x="80"/>
        <item x="147"/>
        <item x="21"/>
        <item x="162"/>
        <item x="9"/>
        <item x="205"/>
        <item x="268"/>
        <item x="150"/>
        <item x="218"/>
        <item x="247"/>
        <item x="249"/>
        <item x="262"/>
        <item x="81"/>
        <item x="271"/>
        <item x="149"/>
        <item x="96"/>
        <item x="227"/>
        <item x="241"/>
        <item x="245"/>
        <item x="240"/>
        <item x="3"/>
        <item x="168"/>
        <item x="103"/>
        <item x="214"/>
        <item x="0"/>
        <item x="255"/>
        <item x="282"/>
        <item x="223"/>
        <item x="34"/>
        <item x="141"/>
        <item x="209"/>
        <item x="179"/>
        <item x="304"/>
        <item x="275"/>
        <item x="196"/>
        <item x="71"/>
        <item x="66"/>
        <item x="171"/>
        <item x="183"/>
        <item x="305"/>
        <item x="287"/>
        <item x="128"/>
        <item x="289"/>
        <item x="17"/>
        <item x="266"/>
        <item x="25"/>
        <item x="182"/>
        <item x="155"/>
        <item x="36"/>
        <item x="253"/>
        <item x="242"/>
        <item x="264"/>
        <item x="88"/>
        <item x="193"/>
        <item x="233"/>
        <item x="230"/>
        <item x="226"/>
        <item x="211"/>
        <item x="270"/>
        <item x="306"/>
        <item x="120"/>
        <item x="24"/>
        <item x="148"/>
        <item x="121"/>
        <item x="187"/>
        <item x="16"/>
        <item x="109"/>
        <item x="278"/>
        <item x="276"/>
        <item x="280"/>
        <item x="272"/>
        <item x="273"/>
        <item x="274"/>
        <item x="299"/>
        <item x="10"/>
        <item x="78"/>
        <item x="12"/>
        <item x="22"/>
        <item x="166"/>
        <item x="307"/>
        <item x="202"/>
        <item x="53"/>
        <item x="243"/>
        <item x="15"/>
        <item x="189"/>
        <item x="195"/>
        <item x="119"/>
        <item x="281"/>
        <item x="151"/>
        <item x="185"/>
        <item x="156"/>
        <item x="231"/>
        <item x="163"/>
        <item x="221"/>
        <item x="228"/>
        <item x="236"/>
        <item x="232"/>
        <item x="37"/>
        <item x="261"/>
        <item x="258"/>
        <item x="235"/>
        <item x="146"/>
        <item x="159"/>
        <item x="142"/>
        <item x="174"/>
        <item x="73"/>
        <item x="19"/>
        <item x="157"/>
        <item x="57"/>
        <item x="23"/>
        <item x="6"/>
        <item x="98"/>
        <item x="132"/>
        <item x="178"/>
        <item x="51"/>
        <item x="145"/>
        <item x="99"/>
        <item x="116"/>
        <item x="84"/>
        <item x="14"/>
        <item x="86"/>
        <item x="165"/>
        <item x="1"/>
        <item x="254"/>
        <item x="207"/>
        <item x="210"/>
        <item x="267"/>
        <item x="199"/>
        <item x="143"/>
        <item x="92"/>
        <item x="169"/>
        <item x="111"/>
        <item x="31"/>
        <item x="296"/>
        <item x="83"/>
        <item x="302"/>
        <item x="130"/>
        <item x="292"/>
        <item x="225"/>
        <item x="219"/>
        <item x="102"/>
        <item x="63"/>
        <item x="30"/>
        <item x="54"/>
        <item x="55"/>
        <item x="303"/>
        <item x="295"/>
        <item x="300"/>
        <item x="297"/>
        <item x="257"/>
        <item x="252"/>
        <item x="216"/>
        <item x="215"/>
        <item x="251"/>
        <item x="222"/>
        <item x="220"/>
        <item x="213"/>
        <item x="217"/>
        <item x="212"/>
        <item x="176"/>
        <item x="234"/>
        <item x="95"/>
        <item x="129"/>
        <item x="170"/>
        <item x="93"/>
        <item x="76"/>
        <item x="192"/>
        <item x="60"/>
        <item x="27"/>
        <item x="279"/>
        <item x="107"/>
        <item x="194"/>
        <item x="131"/>
        <item x="4"/>
        <item x="200"/>
        <item x="133"/>
        <item x="259"/>
        <item x="39"/>
        <item x="33"/>
        <item x="172"/>
        <item x="105"/>
        <item x="18"/>
        <item x="164"/>
        <item x="122"/>
        <item x="41"/>
        <item x="126"/>
        <item x="285"/>
        <item x="248"/>
        <item x="284"/>
        <item x="269"/>
        <item x="256"/>
        <item x="290"/>
        <item x="26"/>
        <item x="100"/>
        <item x="48"/>
        <item x="8"/>
        <item x="52"/>
        <item x="56"/>
        <item x="59"/>
        <item x="61"/>
        <item x="62"/>
        <item x="67"/>
        <item x="69"/>
        <item x="72"/>
        <item x="75"/>
        <item x="79"/>
        <item x="20"/>
        <item x="82"/>
        <item x="85"/>
        <item x="87"/>
        <item x="91"/>
        <item x="94"/>
        <item x="97"/>
        <item x="101"/>
        <item x="104"/>
        <item x="106"/>
        <item x="110"/>
        <item x="32"/>
        <item x="112"/>
        <item x="113"/>
        <item x="35"/>
        <item x="38"/>
        <item x="40"/>
        <item x="43"/>
        <item x="46"/>
        <item x="47"/>
        <item x="277"/>
        <item x="188"/>
        <item x="134"/>
        <item x="152"/>
        <item x="181"/>
        <item x="114"/>
        <item x="135"/>
        <item x="90"/>
        <item x="153"/>
        <item x="180"/>
        <item x="89"/>
        <item x="13"/>
        <item x="140"/>
        <item x="115"/>
        <item x="50"/>
        <item x="64"/>
        <item x="65"/>
        <item x="263"/>
        <item x="74"/>
        <item x="158"/>
        <item x="154"/>
        <item x="11"/>
        <item x="58"/>
        <item h="1"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"/>
  </rowFields>
  <rowItems count="30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 t="grand">
      <x/>
    </i>
  </rowItems>
  <colItems count="1">
    <i/>
  </colItems>
  <formats count="11">
    <format dxfId="19">
      <pivotArea type="all" dataOnly="0" outline="0" fieldPosition="0"/>
    </format>
    <format dxfId="18">
      <pivotArea field="1" type="button" dataOnly="0" labelOnly="1" outline="0" axis="axisRow" fieldPosition="0"/>
    </format>
    <format dxfId="17">
      <pivotArea dataOnly="0" labelOnly="1" outline="0" fieldPosition="0">
        <references count="1">
          <reference field="1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6">
      <pivotArea dataOnly="0" labelOnly="1" outline="0" fieldPosition="0">
        <references count="1">
          <reference field="1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5">
      <pivotArea dataOnly="0" labelOnly="1" outline="0" fieldPosition="0">
        <references count="1">
          <reference field="1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14">
      <pivotArea dataOnly="0" labelOnly="1" outline="0" fieldPosition="0">
        <references count="1">
          <reference field="1" count="50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</reference>
        </references>
      </pivotArea>
    </format>
    <format dxfId="13">
      <pivotArea dataOnly="0" labelOnly="1" outline="0" fieldPosition="0">
        <references count="1">
          <reference field="1" count="50"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</reference>
        </references>
      </pivotArea>
    </format>
    <format dxfId="12">
      <pivotArea dataOnly="0" labelOnly="1" outline="0" fieldPosition="0">
        <references count="1">
          <reference field="1" count="50"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1">
      <pivotArea dataOnly="0" labelOnly="1" outline="0" fieldPosition="0">
        <references count="1">
          <reference field="1" count="7">
            <x v="301"/>
            <x v="302"/>
            <x v="303"/>
            <x v="304"/>
            <x v="305"/>
            <x v="306"/>
            <x v="307"/>
          </reference>
        </references>
      </pivotArea>
    </format>
    <format dxfId="10">
      <pivotArea dataOnly="0" labelOnly="1" grandRow="1" outline="0" fieldPosition="0"/>
    </format>
    <format dxfId="9">
      <pivotArea field="1" type="button" dataOnly="0" labelOnly="1" outline="0" axis="axisRow" fieldPosition="0"/>
    </format>
  </formats>
  <pivotTableStyleInfo name="PivotStyleMedium13" showRowHeaders="1" showColHeaders="0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updatedVersion="5" minRefreshableVersion="3" showMemberPropertyTips="0" useAutoFormatting="1" itemPrintTitles="1" createdVersion="5" indent="0" compact="0" compactData="0" gridDropZones="1">
  <location ref="A1:G116" firstHeaderRow="2" firstDataRow="2" firstDataCol="1"/>
  <pivotFields count="3">
    <pivotField compact="0" outline="0" subtotalTop="0" showAll="0" includeNewItemsInFilter="1"/>
    <pivotField name="Clients" axis="axisRow" compact="0" outline="0" subtotalTop="0" showAll="0" includeNewItemsInFilter="1">
      <items count="115">
        <item x="75"/>
        <item x="83"/>
        <item x="35"/>
        <item x="28"/>
        <item x="72"/>
        <item x="67"/>
        <item x="12"/>
        <item x="4"/>
        <item x="19"/>
        <item x="60"/>
        <item x="99"/>
        <item x="110"/>
        <item x="113"/>
        <item x="86"/>
        <item x="45"/>
        <item x="88"/>
        <item x="1"/>
        <item x="14"/>
        <item x="71"/>
        <item x="81"/>
        <item x="97"/>
        <item x="98"/>
        <item x="69"/>
        <item x="20"/>
        <item x="54"/>
        <item x="70"/>
        <item x="38"/>
        <item x="55"/>
        <item x="46"/>
        <item x="24"/>
        <item x="40"/>
        <item x="100"/>
        <item x="105"/>
        <item x="32"/>
        <item x="6"/>
        <item x="111"/>
        <item x="92"/>
        <item x="85"/>
        <item x="112"/>
        <item x="18"/>
        <item x="94"/>
        <item x="53"/>
        <item x="65"/>
        <item x="51"/>
        <item x="13"/>
        <item x="77"/>
        <item x="36"/>
        <item x="41"/>
        <item x="7"/>
        <item x="84"/>
        <item x="63"/>
        <item x="57"/>
        <item x="48"/>
        <item x="8"/>
        <item x="43"/>
        <item x="68"/>
        <item x="78"/>
        <item x="79"/>
        <item x="95"/>
        <item x="61"/>
        <item x="62"/>
        <item x="0"/>
        <item x="52"/>
        <item x="102"/>
        <item x="50"/>
        <item x="66"/>
        <item x="106"/>
        <item x="96"/>
        <item x="27"/>
        <item x="33"/>
        <item x="17"/>
        <item x="89"/>
        <item x="2"/>
        <item x="108"/>
        <item x="42"/>
        <item x="39"/>
        <item x="73"/>
        <item x="25"/>
        <item x="26"/>
        <item x="49"/>
        <item x="87"/>
        <item x="74"/>
        <item x="22"/>
        <item x="91"/>
        <item x="29"/>
        <item x="107"/>
        <item x="30"/>
        <item x="58"/>
        <item x="82"/>
        <item x="101"/>
        <item x="23"/>
        <item x="3"/>
        <item x="93"/>
        <item x="104"/>
        <item x="109"/>
        <item x="90"/>
        <item x="37"/>
        <item x="31"/>
        <item x="11"/>
        <item x="15"/>
        <item x="64"/>
        <item x="16"/>
        <item x="59"/>
        <item x="56"/>
        <item x="5"/>
        <item x="21"/>
        <item x="9"/>
        <item x="44"/>
        <item x="103"/>
        <item x="34"/>
        <item x="80"/>
        <item x="76"/>
        <item x="47"/>
        <item h="1" x="10"/>
        <item t="default"/>
      </items>
    </pivotField>
    <pivotField compact="0" outline="0" subtotalTop="0" showAll="0" includeNewItemsInFilter="1"/>
  </pivotFields>
  <rowFields count="1">
    <field x="1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Items count="1">
    <i/>
  </colItems>
  <formats count="9">
    <format dxfId="8">
      <pivotArea outline="0" fieldPosition="0"/>
    </format>
    <format dxfId="7">
      <pivotArea type="origin" dataOnly="0" labelOnly="1" outline="0" fieldPosition="0"/>
    </format>
    <format dxfId="6">
      <pivotArea type="topRight" dataOnly="0" labelOnly="1" outline="0" fieldPosition="0"/>
    </format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">
      <pivotArea dataOnly="0" labelOnly="1" outline="0" fieldPosition="0">
        <references count="1">
          <reference field="1" count="1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">
      <pivotArea dataOnly="0" labelOnly="1" grandRow="1" outline="0" fieldPosition="0"/>
    </format>
    <format dxfId="0">
      <pivotArea field="1" type="button" dataOnly="0" labelOnly="1" outline="0" axis="axisRow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18:B72" firstHeaderRow="1" firstDataRow="1" firstDataCol="1" rowPageCount="2" colPageCount="1"/>
  <pivotFields count="20">
    <pivotField showAll="0"/>
    <pivotField numFmtId="167" showAll="0"/>
    <pivotField showAll="0"/>
    <pivotField showAll="0"/>
    <pivotField numFmtId="168" showAll="0"/>
    <pivotField showAll="0"/>
    <pivotField showAll="0"/>
    <pivotField numFmtId="164" showAll="0"/>
    <pivotField showAll="0"/>
    <pivotField showAll="0"/>
    <pivotField dataField="1" showAll="0"/>
    <pivotField numFmtId="168" showAll="0"/>
    <pivotField numFmtId="164" showAll="0"/>
    <pivotField showAll="0"/>
    <pivotField showAll="0"/>
    <pivotField showAll="0"/>
    <pivotField axis="axisRow" showAll="0">
      <items count="54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multipleItemSelectionAllowed="1" showAll="0" defaultSubtotal="0">
      <items count="14">
        <item m="1" x="11"/>
        <item m="1" x="8"/>
        <item m="1" x="12"/>
        <item m="1" x="13"/>
        <item m="1" x="7"/>
        <item m="1" x="9"/>
        <item m="1" x="10"/>
        <item x="4"/>
        <item x="0"/>
        <item x="5"/>
        <item h="1" x="6"/>
        <item x="3"/>
        <item x="1"/>
        <item x="2"/>
      </items>
    </pivotField>
    <pivotField showAll="0" defaultSubtotal="0"/>
  </pivotFields>
  <rowFields count="1">
    <field x="1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pageFields count="2">
    <pageField fld="17" hier="-1"/>
    <pageField fld="18" hier="-1"/>
  </pageFields>
  <dataFields count="1">
    <dataField name="Sum of Cust # TOTAL" fld="10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82:K137" firstHeaderRow="1" firstDataRow="2" firstDataCol="1" rowPageCount="1" colPageCount="1"/>
  <pivotFields count="19">
    <pivotField showAll="0"/>
    <pivotField numFmtId="167" showAll="0"/>
    <pivotField showAll="0"/>
    <pivotField showAll="0"/>
    <pivotField numFmtId="168" showAll="0"/>
    <pivotField showAll="0"/>
    <pivotField showAll="0"/>
    <pivotField numFmtId="164" showAll="0"/>
    <pivotField showAll="0"/>
    <pivotField showAll="0"/>
    <pivotField dataField="1" showAll="0"/>
    <pivotField numFmtId="168" showAll="0"/>
    <pivotField numFmtId="164" showAll="0"/>
    <pivotField showAll="0"/>
    <pivotField showAll="0"/>
    <pivotField showAll="0"/>
    <pivotField axis="axisRow" showAll="0">
      <items count="54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axis="axisPage" multipleItemSelectionAllowed="1" showAll="0" defaultSubtotal="0">
      <items count="7">
        <item x="4"/>
        <item x="0"/>
        <item x="5"/>
        <item h="1" x="6"/>
        <item x="3"/>
        <item x="1"/>
        <item x="2"/>
      </items>
    </pivotField>
  </pivotFields>
  <rowFields count="1">
    <field x="1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1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Sum of Cust # TOTAL" fld="10" baseField="0" baseItem="0"/>
  </dataFields>
  <chartFormats count="18"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182:L190" firstHeaderRow="1" firstDataRow="2" firstDataCol="1"/>
  <pivotFields count="22">
    <pivotField showAll="0"/>
    <pivotField numFmtId="167" showAll="0"/>
    <pivotField showAll="0"/>
    <pivotField showAll="0"/>
    <pivotField numFmtId="168" showAll="0"/>
    <pivotField showAll="0"/>
    <pivotField showAll="0"/>
    <pivotField numFmtId="164" showAll="0"/>
    <pivotField showAll="0"/>
    <pivotField showAll="0"/>
    <pivotField dataField="1" showAll="0"/>
    <pivotField numFmtId="168" showAll="0"/>
    <pivotField numFmtId="164"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Cust # TOTAL" fld="10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6:C23" firstHeaderRow="0" firstDataRow="1" firstDataCol="1" rowPageCount="1" colPageCount="1"/>
  <pivotFields count="20">
    <pivotField showAll="0"/>
    <pivotField numFmtId="167" showAll="0"/>
    <pivotField dataField="1" showAll="0"/>
    <pivotField showAll="0"/>
    <pivotField numFmtId="168" showAll="0"/>
    <pivotField dataField="1" showAll="0"/>
    <pivotField showAll="0"/>
    <pivotField numFmtId="164" showAll="0"/>
    <pivotField showAll="0"/>
    <pivotField showAll="0"/>
    <pivotField showAll="0"/>
    <pivotField numFmtId="168" showAll="0"/>
    <pivotField numFmtId="164"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5">
        <item m="1" x="11"/>
        <item m="1" x="8"/>
        <item m="1" x="12"/>
        <item m="1" x="13"/>
        <item m="1" x="7"/>
        <item m="1" x="9"/>
        <item m="1" x="10"/>
        <item h="1" x="6"/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8"/>
  </rowFields>
  <rowItems count="7"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7" hier="-1"/>
  </pageFields>
  <dataFields count="2">
    <dataField name="Total Cash" fld="5" baseField="0" baseItem="0"/>
    <dataField name="Total Till" fld="2" baseField="0" baseItem="0"/>
  </dataFields>
  <formats count="1">
    <format dxfId="2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2">
  <location ref="B7:M62" firstHeaderRow="1" firstDataRow="2" firstDataCol="1" rowPageCount="1" colPageCount="1"/>
  <pivotFields count="20">
    <pivotField showAll="0"/>
    <pivotField numFmtId="167" showAll="0"/>
    <pivotField showAll="0"/>
    <pivotField showAll="0"/>
    <pivotField dataField="1" numFmtId="168" showAll="0"/>
    <pivotField showAll="0"/>
    <pivotField showAll="0"/>
    <pivotField numFmtId="164" showAll="0"/>
    <pivotField showAll="0"/>
    <pivotField showAll="0"/>
    <pivotField showAll="0"/>
    <pivotField numFmtId="168" showAll="0"/>
    <pivotField numFmtId="164" showAll="0"/>
    <pivotField showAll="0"/>
    <pivotField showAll="0"/>
    <pivotField showAll="0"/>
    <pivotField axis="axisRow" showAll="0">
      <items count="54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multipleItemSelectionAllowed="1" showAll="0">
      <items count="15">
        <item m="1" x="11"/>
        <item m="1" x="8"/>
        <item m="1" x="12"/>
        <item m="1" x="13"/>
        <item m="1" x="7"/>
        <item m="1" x="9"/>
        <item m="1" x="10"/>
        <item h="1" x="4"/>
        <item h="1" x="0"/>
        <item h="1" x="5"/>
        <item x="6"/>
        <item h="1" x="3"/>
        <item h="1" x="1"/>
        <item h="1" x="2"/>
        <item t="default"/>
      </items>
    </pivotField>
    <pivotField showAll="0"/>
  </pivotFields>
  <rowFields count="1">
    <field x="1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1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18" hier="-1"/>
  </pageFields>
  <dataFields count="1">
    <dataField name="Sum of Total" fld="4" baseField="0" baseItem="0"/>
  </dataFields>
  <chartFormats count="29">
    <chartFormat chart="0" format="1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C7:D18" firstHeaderRow="1" firstDataRow="1" firstDataCol="1" rowPageCount="1" colPageCount="1"/>
  <pivotFields count="20">
    <pivotField showAll="0"/>
    <pivotField numFmtId="167" showAll="0"/>
    <pivotField showAll="0"/>
    <pivotField showAll="0"/>
    <pivotField dataField="1" numFmtId="168" showAll="0"/>
    <pivotField showAll="0"/>
    <pivotField showAll="0"/>
    <pivotField numFmtId="164" showAll="0"/>
    <pivotField showAll="0"/>
    <pivotField showAll="0"/>
    <pivotField showAll="0"/>
    <pivotField numFmtId="168" showAll="0"/>
    <pivotField numFmtId="164"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15">
        <item m="1" x="11"/>
        <item m="1" x="8"/>
        <item m="1" x="12"/>
        <item m="1" x="13"/>
        <item m="1" x="7"/>
        <item m="1" x="9"/>
        <item m="1" x="10"/>
        <item x="4"/>
        <item x="0"/>
        <item x="5"/>
        <item x="6"/>
        <item x="3"/>
        <item x="1"/>
        <item x="2"/>
        <item t="default"/>
      </items>
    </pivotField>
    <pivotField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8" item="10" hier="-1"/>
  </pageFields>
  <dataFields count="1">
    <dataField name="Total Income" fld="4" baseField="0" baseItem="0"/>
  </dataFields>
  <formats count="1">
    <format dxfId="21">
      <pivotArea collapsedLevelsAreSubtotals="1" fieldPosition="0">
        <references count="1">
          <reference field="17" count="0"/>
        </references>
      </pivotArea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B27:C37" firstHeaderRow="1" firstDataRow="1" firstDataCol="1" rowPageCount="2" colPageCount="1"/>
  <pivotFields count="21">
    <pivotField showAll="0"/>
    <pivotField numFmtId="167" showAll="0"/>
    <pivotField showAll="0"/>
    <pivotField showAll="0"/>
    <pivotField dataField="1" numFmtId="168" showAll="0"/>
    <pivotField showAll="0"/>
    <pivotField showAll="0"/>
    <pivotField numFmtId="164" showAll="0"/>
    <pivotField showAll="0"/>
    <pivotField showAll="0"/>
    <pivotField showAll="0"/>
    <pivotField numFmtId="168" showAll="0"/>
    <pivotField numFmtId="164"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8">
        <item x="4"/>
        <item x="0"/>
        <item x="5"/>
        <item x="6"/>
        <item x="3"/>
        <item x="1"/>
        <item x="2"/>
        <item t="default"/>
      </items>
    </pivotField>
    <pivotField showAll="0"/>
    <pivotField axis="axisPage" showAll="0" defaultSubtotal="0">
      <items count="2">
        <item x="0"/>
        <item x="1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20" item="1" hier="-1"/>
    <pageField fld="18" item="3" hier="-1"/>
  </pageFields>
  <dataFields count="1">
    <dataField name="Sum of Total" fld="4" baseField="0" baseItem="0"/>
  </dataFields>
  <formats count="1">
    <format dxfId="20">
      <pivotArea collapsedLevelsAreSubtotals="1" fieldPosition="0">
        <references count="1">
          <reference field="17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25"/>
  <sheetViews>
    <sheetView zoomScaleNormal="100" workbookViewId="0">
      <pane ySplit="1" topLeftCell="A2" activePane="bottomLeft" state="frozen"/>
      <selection pane="bottomLeft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8.453125" style="212" bestFit="1" customWidth="1"/>
    <col min="5" max="5" width="8.7265625" style="212" bestFit="1" customWidth="1"/>
    <col min="6" max="6" width="7.81640625" style="212" customWidth="1"/>
    <col min="7" max="7" width="11" style="212" customWidth="1"/>
    <col min="8" max="8" width="12" style="212" customWidth="1"/>
    <col min="9" max="9" width="11.453125" style="212" customWidth="1"/>
    <col min="10" max="10" width="11" style="212" customWidth="1"/>
    <col min="11" max="11" width="10.81640625" style="212" customWidth="1"/>
    <col min="12" max="12" width="11.453125" style="213" customWidth="1"/>
    <col min="13" max="13" width="10.81640625" style="212" customWidth="1"/>
    <col min="14" max="14" width="10.1796875" style="212" customWidth="1"/>
    <col min="15" max="15" width="15.1796875" style="212" customWidth="1"/>
    <col min="16" max="18" width="37.54296875" style="212" customWidth="1"/>
    <col min="19" max="22" width="16.36328125" style="212" customWidth="1"/>
    <col min="23" max="16384" width="5.1796875" style="212"/>
  </cols>
  <sheetData>
    <row r="1" spans="1:27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 t="s">
        <v>1443</v>
      </c>
      <c r="Q1" s="203" t="s">
        <v>1444</v>
      </c>
      <c r="R1" s="203" t="s">
        <v>1446</v>
      </c>
      <c r="S1" s="203" t="s">
        <v>1448</v>
      </c>
      <c r="T1" s="203" t="s">
        <v>1449</v>
      </c>
      <c r="U1" s="203" t="s">
        <v>1464</v>
      </c>
      <c r="V1" s="203" t="s">
        <v>1465</v>
      </c>
    </row>
    <row r="2" spans="1:27" s="113" customFormat="1" x14ac:dyDescent="0.35">
      <c r="A2" s="133">
        <v>1</v>
      </c>
      <c r="B2" s="132">
        <v>39349</v>
      </c>
      <c r="C2" s="129">
        <v>535</v>
      </c>
      <c r="D2" s="119">
        <v>0</v>
      </c>
      <c r="E2" s="119">
        <v>0</v>
      </c>
      <c r="F2" s="128">
        <v>535</v>
      </c>
      <c r="G2" s="131">
        <v>26</v>
      </c>
      <c r="H2" s="128">
        <f t="shared" ref="H2:H7" si="0">IFERROR(F2/G2,0)</f>
        <v>20.576923076923077</v>
      </c>
      <c r="I2" s="129">
        <v>0</v>
      </c>
      <c r="J2" s="130">
        <v>0</v>
      </c>
      <c r="K2" s="130">
        <f t="shared" ref="K2:K7" si="1">IFERROR(SUM(G2,J2),0)</f>
        <v>26</v>
      </c>
      <c r="L2" s="129">
        <f t="shared" ref="L2:L7" si="2">IFERROR(MEDIAN(I2/J2),0)</f>
        <v>0</v>
      </c>
      <c r="M2" s="128">
        <f t="shared" ref="M2:M7" si="3">IFERROR(SUM(F2,I2)/K2,0)</f>
        <v>20.576923076923077</v>
      </c>
      <c r="N2" s="127"/>
      <c r="O2" s="126"/>
      <c r="P2" s="125"/>
      <c r="Q2" s="125">
        <f>WEEKNUM(B2)</f>
        <v>39</v>
      </c>
      <c r="R2" s="125">
        <f>YEAR(B2)</f>
        <v>2007</v>
      </c>
      <c r="S2" s="125" t="str">
        <f t="shared" ref="S2:S65" si="4">VLOOKUP(WEEKDAY(B2),$Z$2:$AA$8,2,FALSE)</f>
        <v>Mon</v>
      </c>
      <c r="T2" s="125" t="str">
        <f>R2&amp;"-"&amp;Q2</f>
        <v>2007-39</v>
      </c>
      <c r="U2" s="125">
        <f>IF(AND(MONTH(B2)=12,DAY(B2)&lt;26),1,0)</f>
        <v>0</v>
      </c>
      <c r="V2" s="125"/>
      <c r="Z2" s="113">
        <v>1</v>
      </c>
      <c r="AA2" s="113" t="s">
        <v>1450</v>
      </c>
    </row>
    <row r="3" spans="1:27" s="113" customFormat="1" x14ac:dyDescent="0.35">
      <c r="A3" s="133">
        <v>1</v>
      </c>
      <c r="B3" s="132">
        <v>39350</v>
      </c>
      <c r="C3" s="129">
        <v>650</v>
      </c>
      <c r="D3" s="119">
        <v>0</v>
      </c>
      <c r="E3" s="119">
        <v>0</v>
      </c>
      <c r="F3" s="128">
        <v>650</v>
      </c>
      <c r="G3" s="131">
        <v>42</v>
      </c>
      <c r="H3" s="128">
        <f t="shared" si="0"/>
        <v>15.476190476190476</v>
      </c>
      <c r="I3" s="129">
        <v>0</v>
      </c>
      <c r="J3" s="130">
        <v>0</v>
      </c>
      <c r="K3" s="130">
        <f t="shared" si="1"/>
        <v>42</v>
      </c>
      <c r="L3" s="129">
        <f t="shared" si="2"/>
        <v>0</v>
      </c>
      <c r="M3" s="128">
        <f t="shared" si="3"/>
        <v>15.476190476190476</v>
      </c>
      <c r="N3" s="127"/>
      <c r="O3" s="126"/>
      <c r="P3" s="125"/>
      <c r="Q3" s="125">
        <f t="shared" ref="Q3:Q66" si="5">WEEKNUM(B3)</f>
        <v>39</v>
      </c>
      <c r="R3" s="125">
        <f t="shared" ref="R3:R66" si="6">YEAR(B3)</f>
        <v>2007</v>
      </c>
      <c r="S3" s="125" t="str">
        <f t="shared" si="4"/>
        <v>Tue</v>
      </c>
      <c r="T3" s="125" t="str">
        <f t="shared" ref="T3:T66" si="7">R3&amp;"-"&amp;Q3</f>
        <v>2007-39</v>
      </c>
      <c r="U3" s="125">
        <f t="shared" ref="U3:U66" si="8">IF(AND(MONTH(B3)=12,DAY(B3)&lt;26),1,0)</f>
        <v>0</v>
      </c>
      <c r="V3" s="125"/>
      <c r="Z3" s="113">
        <f t="shared" ref="Z3:Z8" si="9">Z2+1</f>
        <v>2</v>
      </c>
      <c r="AA3" s="113" t="s">
        <v>1451</v>
      </c>
    </row>
    <row r="4" spans="1:27" s="113" customFormat="1" x14ac:dyDescent="0.35">
      <c r="A4" s="133">
        <v>1</v>
      </c>
      <c r="B4" s="132">
        <v>39351</v>
      </c>
      <c r="C4" s="129">
        <v>575</v>
      </c>
      <c r="D4" s="119">
        <v>0</v>
      </c>
      <c r="E4" s="119">
        <v>0</v>
      </c>
      <c r="F4" s="128">
        <v>575</v>
      </c>
      <c r="G4" s="131">
        <v>38</v>
      </c>
      <c r="H4" s="128">
        <f t="shared" si="0"/>
        <v>15.131578947368421</v>
      </c>
      <c r="I4" s="129">
        <v>0</v>
      </c>
      <c r="J4" s="130">
        <v>0</v>
      </c>
      <c r="K4" s="130">
        <f t="shared" si="1"/>
        <v>38</v>
      </c>
      <c r="L4" s="129">
        <f t="shared" si="2"/>
        <v>0</v>
      </c>
      <c r="M4" s="128">
        <f t="shared" si="3"/>
        <v>15.131578947368421</v>
      </c>
      <c r="N4" s="127"/>
      <c r="O4" s="126"/>
      <c r="P4" s="125"/>
      <c r="Q4" s="125">
        <f t="shared" si="5"/>
        <v>39</v>
      </c>
      <c r="R4" s="125">
        <f t="shared" si="6"/>
        <v>2007</v>
      </c>
      <c r="S4" s="125" t="str">
        <f t="shared" si="4"/>
        <v>Wed</v>
      </c>
      <c r="T4" s="125" t="str">
        <f t="shared" si="7"/>
        <v>2007-39</v>
      </c>
      <c r="U4" s="125">
        <f t="shared" si="8"/>
        <v>0</v>
      </c>
      <c r="V4" s="125"/>
      <c r="Z4" s="113">
        <f t="shared" si="9"/>
        <v>3</v>
      </c>
      <c r="AA4" s="113" t="s">
        <v>1452</v>
      </c>
    </row>
    <row r="5" spans="1:27" s="113" customFormat="1" x14ac:dyDescent="0.35">
      <c r="A5" s="133">
        <v>1</v>
      </c>
      <c r="B5" s="132">
        <v>39352</v>
      </c>
      <c r="C5" s="129">
        <v>620</v>
      </c>
      <c r="D5" s="119">
        <v>0</v>
      </c>
      <c r="E5" s="119">
        <v>0</v>
      </c>
      <c r="F5" s="128">
        <v>620</v>
      </c>
      <c r="G5" s="131">
        <v>35</v>
      </c>
      <c r="H5" s="128">
        <f t="shared" si="0"/>
        <v>17.714285714285715</v>
      </c>
      <c r="I5" s="129">
        <v>0</v>
      </c>
      <c r="J5" s="130">
        <v>0</v>
      </c>
      <c r="K5" s="130">
        <f t="shared" si="1"/>
        <v>35</v>
      </c>
      <c r="L5" s="129">
        <f t="shared" si="2"/>
        <v>0</v>
      </c>
      <c r="M5" s="128">
        <f t="shared" si="3"/>
        <v>17.714285714285715</v>
      </c>
      <c r="N5" s="127"/>
      <c r="O5" s="126"/>
      <c r="P5" s="125"/>
      <c r="Q5" s="125">
        <f t="shared" si="5"/>
        <v>39</v>
      </c>
      <c r="R5" s="125">
        <f t="shared" si="6"/>
        <v>2007</v>
      </c>
      <c r="S5" s="125" t="str">
        <f t="shared" si="4"/>
        <v>Thu</v>
      </c>
      <c r="T5" s="125" t="str">
        <f t="shared" si="7"/>
        <v>2007-39</v>
      </c>
      <c r="U5" s="125">
        <f t="shared" si="8"/>
        <v>0</v>
      </c>
      <c r="V5" s="125"/>
      <c r="Z5" s="113">
        <f t="shared" si="9"/>
        <v>4</v>
      </c>
      <c r="AA5" s="113" t="s">
        <v>1453</v>
      </c>
    </row>
    <row r="6" spans="1:27" s="113" customFormat="1" x14ac:dyDescent="0.35">
      <c r="A6" s="133">
        <v>1</v>
      </c>
      <c r="B6" s="132">
        <v>39353</v>
      </c>
      <c r="C6" s="129">
        <v>1070</v>
      </c>
      <c r="D6" s="119">
        <v>0</v>
      </c>
      <c r="E6" s="119">
        <v>0</v>
      </c>
      <c r="F6" s="128">
        <v>1070</v>
      </c>
      <c r="G6" s="131">
        <v>52</v>
      </c>
      <c r="H6" s="128">
        <f t="shared" si="0"/>
        <v>20.576923076923077</v>
      </c>
      <c r="I6" s="129">
        <v>0</v>
      </c>
      <c r="J6" s="130">
        <v>0</v>
      </c>
      <c r="K6" s="130">
        <f t="shared" si="1"/>
        <v>52</v>
      </c>
      <c r="L6" s="129">
        <f t="shared" si="2"/>
        <v>0</v>
      </c>
      <c r="M6" s="128">
        <f t="shared" si="3"/>
        <v>20.576923076923077</v>
      </c>
      <c r="N6" s="127"/>
      <c r="O6" s="126"/>
      <c r="P6" s="125"/>
      <c r="Q6" s="125">
        <f t="shared" si="5"/>
        <v>39</v>
      </c>
      <c r="R6" s="125">
        <f t="shared" si="6"/>
        <v>2007</v>
      </c>
      <c r="S6" s="125" t="str">
        <f t="shared" si="4"/>
        <v>Fri</v>
      </c>
      <c r="T6" s="125" t="str">
        <f t="shared" si="7"/>
        <v>2007-39</v>
      </c>
      <c r="U6" s="125">
        <f t="shared" si="8"/>
        <v>0</v>
      </c>
      <c r="V6" s="125"/>
      <c r="Z6" s="113">
        <f t="shared" si="9"/>
        <v>5</v>
      </c>
      <c r="AA6" s="113" t="s">
        <v>1454</v>
      </c>
    </row>
    <row r="7" spans="1:27" s="113" customFormat="1" x14ac:dyDescent="0.35">
      <c r="A7" s="133">
        <v>1</v>
      </c>
      <c r="B7" s="132">
        <v>39354</v>
      </c>
      <c r="C7" s="129">
        <v>260</v>
      </c>
      <c r="D7" s="119">
        <v>0</v>
      </c>
      <c r="E7" s="119">
        <v>0</v>
      </c>
      <c r="F7" s="128">
        <v>260</v>
      </c>
      <c r="G7" s="131">
        <v>15</v>
      </c>
      <c r="H7" s="128">
        <f t="shared" si="0"/>
        <v>17.333333333333332</v>
      </c>
      <c r="I7" s="129">
        <v>0</v>
      </c>
      <c r="J7" s="130">
        <v>0</v>
      </c>
      <c r="K7" s="130">
        <f t="shared" si="1"/>
        <v>15</v>
      </c>
      <c r="L7" s="129">
        <f t="shared" si="2"/>
        <v>0</v>
      </c>
      <c r="M7" s="128">
        <f t="shared" si="3"/>
        <v>17.333333333333332</v>
      </c>
      <c r="N7" s="127"/>
      <c r="O7" s="126"/>
      <c r="P7" s="125"/>
      <c r="Q7" s="125">
        <f t="shared" si="5"/>
        <v>39</v>
      </c>
      <c r="R7" s="125">
        <f t="shared" si="6"/>
        <v>2007</v>
      </c>
      <c r="S7" s="125" t="str">
        <f t="shared" si="4"/>
        <v>Sat</v>
      </c>
      <c r="T7" s="125" t="str">
        <f t="shared" si="7"/>
        <v>2007-39</v>
      </c>
      <c r="U7" s="125">
        <f t="shared" si="8"/>
        <v>0</v>
      </c>
      <c r="V7" s="125"/>
      <c r="Z7" s="113">
        <f t="shared" si="9"/>
        <v>6</v>
      </c>
      <c r="AA7" s="113" t="s">
        <v>1455</v>
      </c>
    </row>
    <row r="8" spans="1:27" s="114" customFormat="1" x14ac:dyDescent="0.35">
      <c r="A8" s="124"/>
      <c r="B8" s="123">
        <v>39355</v>
      </c>
      <c r="C8" s="119">
        <f>SUM(C2:C7)</f>
        <v>3710</v>
      </c>
      <c r="D8" s="119">
        <v>1395.56</v>
      </c>
      <c r="E8" s="122">
        <f>SUM(C8:D8)</f>
        <v>5105.5599999999995</v>
      </c>
      <c r="F8" s="118"/>
      <c r="G8" s="121">
        <f>SUM(G2:G7)</f>
        <v>208</v>
      </c>
      <c r="H8" s="118">
        <f>AVERAGE(H2:H7)</f>
        <v>17.801539104170683</v>
      </c>
      <c r="I8" s="119">
        <f>SUM(I2:I7)</f>
        <v>0</v>
      </c>
      <c r="J8" s="120">
        <f>SUM(J2:J7)</f>
        <v>0</v>
      </c>
      <c r="K8" s="120">
        <f>SUM(G8,J8)</f>
        <v>208</v>
      </c>
      <c r="L8" s="119">
        <f>AVERAGE(L2:L7)</f>
        <v>0</v>
      </c>
      <c r="M8" s="118">
        <f>AVERAGE(M2:M7)</f>
        <v>17.801539104170683</v>
      </c>
      <c r="N8" s="117"/>
      <c r="O8" s="116"/>
      <c r="P8" s="115"/>
      <c r="Q8" s="115">
        <f t="shared" si="5"/>
        <v>40</v>
      </c>
      <c r="R8" s="115">
        <f t="shared" si="6"/>
        <v>2007</v>
      </c>
      <c r="S8" s="115" t="str">
        <f t="shared" si="4"/>
        <v>Sun</v>
      </c>
      <c r="T8" s="115" t="str">
        <f t="shared" si="7"/>
        <v>2007-40</v>
      </c>
      <c r="U8" s="115">
        <f t="shared" si="8"/>
        <v>0</v>
      </c>
      <c r="V8" s="115"/>
      <c r="Z8" s="113">
        <f t="shared" si="9"/>
        <v>7</v>
      </c>
      <c r="AA8" s="114" t="s">
        <v>1456</v>
      </c>
    </row>
    <row r="9" spans="1:27" s="113" customFormat="1" x14ac:dyDescent="0.35">
      <c r="A9" s="133">
        <v>2</v>
      </c>
      <c r="B9" s="132">
        <v>39356</v>
      </c>
      <c r="C9" s="129">
        <v>330</v>
      </c>
      <c r="D9" s="119">
        <v>0</v>
      </c>
      <c r="E9" s="119">
        <v>0</v>
      </c>
      <c r="F9" s="128">
        <v>330</v>
      </c>
      <c r="G9" s="131">
        <v>20</v>
      </c>
      <c r="H9" s="128">
        <f t="shared" ref="H9:H14" si="10">IFERROR(F9/G9,0)</f>
        <v>16.5</v>
      </c>
      <c r="I9" s="129">
        <v>0</v>
      </c>
      <c r="J9" s="130">
        <v>0</v>
      </c>
      <c r="K9" s="130">
        <f t="shared" ref="K9:K14" si="11">IFERROR(SUM(G9,J9),0)</f>
        <v>20</v>
      </c>
      <c r="L9" s="129">
        <f t="shared" ref="L9:L14" si="12">IFERROR(MEDIAN(I9/J9),0)</f>
        <v>0</v>
      </c>
      <c r="M9" s="128">
        <f t="shared" ref="M9:M14" si="13">IFERROR(SUM(F9,I9)/K9,0)</f>
        <v>16.5</v>
      </c>
      <c r="N9" s="127"/>
      <c r="O9" s="126"/>
      <c r="P9" s="125"/>
      <c r="Q9" s="125">
        <f t="shared" si="5"/>
        <v>40</v>
      </c>
      <c r="R9" s="125">
        <f t="shared" si="6"/>
        <v>2007</v>
      </c>
      <c r="S9" s="125" t="str">
        <f t="shared" si="4"/>
        <v>Mon</v>
      </c>
      <c r="T9" s="125" t="str">
        <f t="shared" si="7"/>
        <v>2007-40</v>
      </c>
      <c r="U9" s="125">
        <f t="shared" si="8"/>
        <v>0</v>
      </c>
      <c r="V9" s="125"/>
    </row>
    <row r="10" spans="1:27" s="113" customFormat="1" x14ac:dyDescent="0.35">
      <c r="A10" s="133">
        <v>2</v>
      </c>
      <c r="B10" s="132">
        <v>39357</v>
      </c>
      <c r="C10" s="129">
        <v>510</v>
      </c>
      <c r="D10" s="119">
        <v>0</v>
      </c>
      <c r="E10" s="119">
        <v>0</v>
      </c>
      <c r="F10" s="128">
        <v>510</v>
      </c>
      <c r="G10" s="131">
        <v>36</v>
      </c>
      <c r="H10" s="128">
        <f t="shared" si="10"/>
        <v>14.166666666666666</v>
      </c>
      <c r="I10" s="129">
        <v>0</v>
      </c>
      <c r="J10" s="130">
        <v>0</v>
      </c>
      <c r="K10" s="130">
        <f t="shared" si="11"/>
        <v>36</v>
      </c>
      <c r="L10" s="129">
        <f t="shared" si="12"/>
        <v>0</v>
      </c>
      <c r="M10" s="128">
        <f t="shared" si="13"/>
        <v>14.166666666666666</v>
      </c>
      <c r="N10" s="127"/>
      <c r="O10" s="126"/>
      <c r="P10" s="125"/>
      <c r="Q10" s="125">
        <f t="shared" si="5"/>
        <v>40</v>
      </c>
      <c r="R10" s="125">
        <f t="shared" si="6"/>
        <v>2007</v>
      </c>
      <c r="S10" s="125" t="str">
        <f t="shared" si="4"/>
        <v>Tue</v>
      </c>
      <c r="T10" s="125" t="str">
        <f t="shared" si="7"/>
        <v>2007-40</v>
      </c>
      <c r="U10" s="125">
        <f t="shared" si="8"/>
        <v>0</v>
      </c>
      <c r="V10" s="125"/>
    </row>
    <row r="11" spans="1:27" s="113" customFormat="1" x14ac:dyDescent="0.35">
      <c r="A11" s="133">
        <v>2</v>
      </c>
      <c r="B11" s="132">
        <v>39358</v>
      </c>
      <c r="C11" s="129">
        <v>620</v>
      </c>
      <c r="D11" s="119">
        <v>0</v>
      </c>
      <c r="E11" s="119">
        <v>0</v>
      </c>
      <c r="F11" s="128">
        <v>620</v>
      </c>
      <c r="G11" s="131">
        <v>45</v>
      </c>
      <c r="H11" s="128">
        <f t="shared" si="10"/>
        <v>13.777777777777779</v>
      </c>
      <c r="I11" s="129">
        <v>0</v>
      </c>
      <c r="J11" s="130">
        <v>0</v>
      </c>
      <c r="K11" s="130">
        <f t="shared" si="11"/>
        <v>45</v>
      </c>
      <c r="L11" s="129">
        <f t="shared" si="12"/>
        <v>0</v>
      </c>
      <c r="M11" s="128">
        <f t="shared" si="13"/>
        <v>13.777777777777779</v>
      </c>
      <c r="N11" s="127"/>
      <c r="O11" s="126"/>
      <c r="P11" s="125"/>
      <c r="Q11" s="125">
        <f t="shared" si="5"/>
        <v>40</v>
      </c>
      <c r="R11" s="125">
        <f t="shared" si="6"/>
        <v>2007</v>
      </c>
      <c r="S11" s="125" t="str">
        <f t="shared" si="4"/>
        <v>Wed</v>
      </c>
      <c r="T11" s="125" t="str">
        <f t="shared" si="7"/>
        <v>2007-40</v>
      </c>
      <c r="U11" s="125">
        <f t="shared" si="8"/>
        <v>0</v>
      </c>
      <c r="V11" s="125"/>
      <c r="Z11"/>
    </row>
    <row r="12" spans="1:27" s="113" customFormat="1" x14ac:dyDescent="0.35">
      <c r="A12" s="133">
        <v>2</v>
      </c>
      <c r="B12" s="132">
        <v>39359</v>
      </c>
      <c r="C12" s="129">
        <v>780</v>
      </c>
      <c r="D12" s="119">
        <v>0</v>
      </c>
      <c r="E12" s="119">
        <v>0</v>
      </c>
      <c r="F12" s="128">
        <v>780</v>
      </c>
      <c r="G12" s="131">
        <v>39</v>
      </c>
      <c r="H12" s="128">
        <f t="shared" si="10"/>
        <v>20</v>
      </c>
      <c r="I12" s="129">
        <v>0</v>
      </c>
      <c r="J12" s="130">
        <v>0</v>
      </c>
      <c r="K12" s="130">
        <f t="shared" si="11"/>
        <v>39</v>
      </c>
      <c r="L12" s="129">
        <f t="shared" si="12"/>
        <v>0</v>
      </c>
      <c r="M12" s="128">
        <f t="shared" si="13"/>
        <v>20</v>
      </c>
      <c r="N12" s="127"/>
      <c r="O12" s="126"/>
      <c r="P12" s="125"/>
      <c r="Q12" s="125">
        <f t="shared" si="5"/>
        <v>40</v>
      </c>
      <c r="R12" s="125">
        <f t="shared" si="6"/>
        <v>2007</v>
      </c>
      <c r="S12" s="125" t="str">
        <f t="shared" si="4"/>
        <v>Thu</v>
      </c>
      <c r="T12" s="125" t="str">
        <f t="shared" si="7"/>
        <v>2007-40</v>
      </c>
      <c r="U12" s="125">
        <f t="shared" si="8"/>
        <v>0</v>
      </c>
      <c r="V12" s="125"/>
      <c r="Z12"/>
    </row>
    <row r="13" spans="1:27" s="113" customFormat="1" ht="18" x14ac:dyDescent="0.35">
      <c r="A13" s="133">
        <v>2</v>
      </c>
      <c r="B13" s="132">
        <v>39360</v>
      </c>
      <c r="C13" s="129">
        <v>2409.61</v>
      </c>
      <c r="D13" s="119">
        <v>0</v>
      </c>
      <c r="E13" s="119">
        <v>0</v>
      </c>
      <c r="F13" s="128">
        <v>2409.61</v>
      </c>
      <c r="G13" s="131">
        <v>41</v>
      </c>
      <c r="H13" s="128">
        <f t="shared" si="10"/>
        <v>58.7709756097561</v>
      </c>
      <c r="I13" s="129">
        <v>0</v>
      </c>
      <c r="J13" s="130">
        <v>0</v>
      </c>
      <c r="K13" s="130">
        <f t="shared" si="11"/>
        <v>41</v>
      </c>
      <c r="L13" s="129">
        <f t="shared" si="12"/>
        <v>0</v>
      </c>
      <c r="M13" s="128">
        <f t="shared" si="13"/>
        <v>58.7709756097561</v>
      </c>
      <c r="N13" s="127" t="s">
        <v>5</v>
      </c>
      <c r="O13" s="126"/>
      <c r="P13" s="125"/>
      <c r="Q13" s="125">
        <f t="shared" si="5"/>
        <v>40</v>
      </c>
      <c r="R13" s="125">
        <f t="shared" si="6"/>
        <v>2007</v>
      </c>
      <c r="S13" s="125" t="str">
        <f t="shared" si="4"/>
        <v>Fri</v>
      </c>
      <c r="T13" s="125" t="str">
        <f t="shared" si="7"/>
        <v>2007-40</v>
      </c>
      <c r="U13" s="125">
        <f t="shared" si="8"/>
        <v>0</v>
      </c>
      <c r="V13" s="125"/>
      <c r="Z13"/>
    </row>
    <row r="14" spans="1:27" s="113" customFormat="1" x14ac:dyDescent="0.35">
      <c r="A14" s="133">
        <v>2</v>
      </c>
      <c r="B14" s="132">
        <v>39361</v>
      </c>
      <c r="C14" s="129">
        <v>294.35000000000002</v>
      </c>
      <c r="D14" s="119">
        <v>0</v>
      </c>
      <c r="E14" s="119">
        <v>0</v>
      </c>
      <c r="F14" s="128">
        <v>294.35000000000002</v>
      </c>
      <c r="G14" s="131">
        <v>15</v>
      </c>
      <c r="H14" s="128">
        <f t="shared" si="10"/>
        <v>19.623333333333335</v>
      </c>
      <c r="I14" s="129">
        <v>0</v>
      </c>
      <c r="J14" s="130">
        <v>0</v>
      </c>
      <c r="K14" s="130">
        <f t="shared" si="11"/>
        <v>15</v>
      </c>
      <c r="L14" s="129">
        <f t="shared" si="12"/>
        <v>0</v>
      </c>
      <c r="M14" s="128">
        <f t="shared" si="13"/>
        <v>19.623333333333335</v>
      </c>
      <c r="N14" s="127"/>
      <c r="O14" s="126"/>
      <c r="P14" s="125"/>
      <c r="Q14" s="125">
        <f t="shared" si="5"/>
        <v>40</v>
      </c>
      <c r="R14" s="125">
        <f t="shared" si="6"/>
        <v>2007</v>
      </c>
      <c r="S14" s="125" t="str">
        <f t="shared" si="4"/>
        <v>Sat</v>
      </c>
      <c r="T14" s="125" t="str">
        <f t="shared" si="7"/>
        <v>2007-40</v>
      </c>
      <c r="U14" s="125">
        <f t="shared" si="8"/>
        <v>0</v>
      </c>
      <c r="V14" s="125"/>
      <c r="Z14"/>
    </row>
    <row r="15" spans="1:27" s="114" customFormat="1" x14ac:dyDescent="0.35">
      <c r="A15" s="124"/>
      <c r="B15" s="123">
        <v>39362</v>
      </c>
      <c r="C15" s="119">
        <f>SUM(C9:C14)</f>
        <v>4943.9600000000009</v>
      </c>
      <c r="D15" s="119">
        <v>1245.24</v>
      </c>
      <c r="E15" s="122">
        <f>SUM(C15:D15)</f>
        <v>6189.2000000000007</v>
      </c>
      <c r="F15" s="118"/>
      <c r="G15" s="121">
        <f>SUM(G9:G14)</f>
        <v>196</v>
      </c>
      <c r="H15" s="118">
        <f>AVERAGE(H9:H14)</f>
        <v>23.806458897922312</v>
      </c>
      <c r="I15" s="119">
        <f>SUM(I9:I14)</f>
        <v>0</v>
      </c>
      <c r="J15" s="120">
        <f>SUM(J9:J14)</f>
        <v>0</v>
      </c>
      <c r="K15" s="120">
        <f>SUM(G15,J15)</f>
        <v>196</v>
      </c>
      <c r="L15" s="119">
        <f>AVERAGE(L9:L14)</f>
        <v>0</v>
      </c>
      <c r="M15" s="118">
        <f>AVERAGE(M9:M14)</f>
        <v>23.806458897922312</v>
      </c>
      <c r="N15" s="117"/>
      <c r="O15" s="116"/>
      <c r="P15" s="115"/>
      <c r="Q15" s="115">
        <f t="shared" si="5"/>
        <v>41</v>
      </c>
      <c r="R15" s="115">
        <f t="shared" si="6"/>
        <v>2007</v>
      </c>
      <c r="S15" s="115" t="str">
        <f t="shared" si="4"/>
        <v>Sun</v>
      </c>
      <c r="T15" s="115" t="str">
        <f t="shared" si="7"/>
        <v>2007-41</v>
      </c>
      <c r="U15" s="115">
        <f t="shared" si="8"/>
        <v>0</v>
      </c>
      <c r="V15" s="115"/>
    </row>
    <row r="16" spans="1:27" s="113" customFormat="1" x14ac:dyDescent="0.35">
      <c r="A16" s="133">
        <v>3</v>
      </c>
      <c r="B16" s="132">
        <v>39363</v>
      </c>
      <c r="C16" s="129">
        <v>674.84</v>
      </c>
      <c r="D16" s="119">
        <v>0</v>
      </c>
      <c r="E16" s="119">
        <v>0</v>
      </c>
      <c r="F16" s="128">
        <v>674.84</v>
      </c>
      <c r="G16" s="131">
        <v>42</v>
      </c>
      <c r="H16" s="128">
        <f t="shared" ref="H16:H21" si="14">IFERROR(F16/G16,0)</f>
        <v>16.067619047619047</v>
      </c>
      <c r="I16" s="129">
        <v>0</v>
      </c>
      <c r="J16" s="130">
        <v>0</v>
      </c>
      <c r="K16" s="130">
        <f t="shared" ref="K16:K21" si="15">IFERROR(SUM(G16,J16),0)</f>
        <v>42</v>
      </c>
      <c r="L16" s="129">
        <f t="shared" ref="L16:L21" si="16">IFERROR(MEDIAN(I16/J16),0)</f>
        <v>0</v>
      </c>
      <c r="M16" s="128">
        <f t="shared" ref="M16:M21" si="17">IFERROR(SUM(F16,I16)/K16,0)</f>
        <v>16.067619047619047</v>
      </c>
      <c r="N16" s="127" t="s">
        <v>31</v>
      </c>
      <c r="O16" s="126"/>
      <c r="P16" s="125"/>
      <c r="Q16" s="125">
        <f t="shared" si="5"/>
        <v>41</v>
      </c>
      <c r="R16" s="125">
        <f t="shared" si="6"/>
        <v>2007</v>
      </c>
      <c r="S16" s="125" t="str">
        <f t="shared" si="4"/>
        <v>Mon</v>
      </c>
      <c r="T16" s="125" t="str">
        <f t="shared" si="7"/>
        <v>2007-41</v>
      </c>
      <c r="U16" s="125">
        <f t="shared" si="8"/>
        <v>0</v>
      </c>
      <c r="V16" s="125"/>
    </row>
    <row r="17" spans="1:22" s="113" customFormat="1" x14ac:dyDescent="0.35">
      <c r="A17" s="133">
        <v>3</v>
      </c>
      <c r="B17" s="132">
        <v>39364</v>
      </c>
      <c r="C17" s="129">
        <v>617.16</v>
      </c>
      <c r="D17" s="119">
        <v>0</v>
      </c>
      <c r="E17" s="119">
        <v>0</v>
      </c>
      <c r="F17" s="128">
        <v>574.65</v>
      </c>
      <c r="G17" s="131">
        <v>42</v>
      </c>
      <c r="H17" s="128">
        <f t="shared" si="14"/>
        <v>13.682142857142857</v>
      </c>
      <c r="I17" s="129">
        <v>42.51</v>
      </c>
      <c r="J17" s="130">
        <v>3</v>
      </c>
      <c r="K17" s="130">
        <f t="shared" si="15"/>
        <v>45</v>
      </c>
      <c r="L17" s="129">
        <f t="shared" si="16"/>
        <v>14.17</v>
      </c>
      <c r="M17" s="128">
        <f t="shared" si="17"/>
        <v>13.714666666666666</v>
      </c>
      <c r="N17" s="127"/>
      <c r="O17" s="126"/>
      <c r="P17" s="125"/>
      <c r="Q17" s="125">
        <f t="shared" si="5"/>
        <v>41</v>
      </c>
      <c r="R17" s="125">
        <f t="shared" si="6"/>
        <v>2007</v>
      </c>
      <c r="S17" s="125" t="str">
        <f t="shared" si="4"/>
        <v>Tue</v>
      </c>
      <c r="T17" s="125" t="str">
        <f t="shared" si="7"/>
        <v>2007-41</v>
      </c>
      <c r="U17" s="125">
        <f t="shared" si="8"/>
        <v>0</v>
      </c>
      <c r="V17" s="125"/>
    </row>
    <row r="18" spans="1:22" s="113" customFormat="1" x14ac:dyDescent="0.35">
      <c r="A18" s="133">
        <v>3</v>
      </c>
      <c r="B18" s="132">
        <v>39365</v>
      </c>
      <c r="C18" s="129">
        <v>580.70000000000005</v>
      </c>
      <c r="D18" s="119">
        <v>0</v>
      </c>
      <c r="E18" s="119">
        <v>0</v>
      </c>
      <c r="F18" s="128">
        <v>561.85</v>
      </c>
      <c r="G18" s="131">
        <v>29</v>
      </c>
      <c r="H18" s="128">
        <f t="shared" si="14"/>
        <v>19.374137931034483</v>
      </c>
      <c r="I18" s="129">
        <v>18.899999999999999</v>
      </c>
      <c r="J18" s="130">
        <v>1</v>
      </c>
      <c r="K18" s="130">
        <f t="shared" si="15"/>
        <v>30</v>
      </c>
      <c r="L18" s="129">
        <f t="shared" si="16"/>
        <v>18.899999999999999</v>
      </c>
      <c r="M18" s="128">
        <f t="shared" si="17"/>
        <v>19.358333333333334</v>
      </c>
      <c r="N18" s="127"/>
      <c r="O18" s="126"/>
      <c r="P18" s="125"/>
      <c r="Q18" s="125">
        <f t="shared" si="5"/>
        <v>41</v>
      </c>
      <c r="R18" s="125">
        <f t="shared" si="6"/>
        <v>2007</v>
      </c>
      <c r="S18" s="125" t="str">
        <f t="shared" si="4"/>
        <v>Wed</v>
      </c>
      <c r="T18" s="125" t="str">
        <f t="shared" si="7"/>
        <v>2007-41</v>
      </c>
      <c r="U18" s="125">
        <f t="shared" si="8"/>
        <v>0</v>
      </c>
      <c r="V18" s="125"/>
    </row>
    <row r="19" spans="1:22" s="113" customFormat="1" x14ac:dyDescent="0.35">
      <c r="A19" s="133">
        <v>3</v>
      </c>
      <c r="B19" s="132">
        <v>39366</v>
      </c>
      <c r="C19" s="129">
        <v>946.22</v>
      </c>
      <c r="D19" s="119">
        <v>0</v>
      </c>
      <c r="E19" s="119">
        <v>0</v>
      </c>
      <c r="F19" s="128">
        <v>855.15</v>
      </c>
      <c r="G19" s="131">
        <v>51</v>
      </c>
      <c r="H19" s="128">
        <f t="shared" si="14"/>
        <v>16.767647058823528</v>
      </c>
      <c r="I19" s="129">
        <v>91.07</v>
      </c>
      <c r="J19" s="130">
        <v>2</v>
      </c>
      <c r="K19" s="130">
        <f t="shared" si="15"/>
        <v>53</v>
      </c>
      <c r="L19" s="129">
        <f t="shared" si="16"/>
        <v>45.534999999999997</v>
      </c>
      <c r="M19" s="128">
        <f t="shared" si="17"/>
        <v>17.853207547169813</v>
      </c>
      <c r="N19" s="127"/>
      <c r="O19" s="126"/>
      <c r="P19" s="125"/>
      <c r="Q19" s="125">
        <f t="shared" si="5"/>
        <v>41</v>
      </c>
      <c r="R19" s="125">
        <f t="shared" si="6"/>
        <v>2007</v>
      </c>
      <c r="S19" s="125" t="str">
        <f t="shared" si="4"/>
        <v>Thu</v>
      </c>
      <c r="T19" s="125" t="str">
        <f t="shared" si="7"/>
        <v>2007-41</v>
      </c>
      <c r="U19" s="125">
        <f t="shared" si="8"/>
        <v>0</v>
      </c>
      <c r="V19" s="125"/>
    </row>
    <row r="20" spans="1:22" s="113" customFormat="1" x14ac:dyDescent="0.35">
      <c r="A20" s="133">
        <v>3</v>
      </c>
      <c r="B20" s="132">
        <v>39367</v>
      </c>
      <c r="C20" s="129">
        <v>1682.46</v>
      </c>
      <c r="D20" s="119">
        <v>0</v>
      </c>
      <c r="E20" s="119">
        <v>0</v>
      </c>
      <c r="F20" s="128">
        <v>1588.15</v>
      </c>
      <c r="G20" s="131">
        <v>52</v>
      </c>
      <c r="H20" s="128">
        <f t="shared" si="14"/>
        <v>30.541346153846156</v>
      </c>
      <c r="I20" s="129">
        <v>94.31</v>
      </c>
      <c r="J20" s="130">
        <v>4</v>
      </c>
      <c r="K20" s="130">
        <f t="shared" si="15"/>
        <v>56</v>
      </c>
      <c r="L20" s="129">
        <f t="shared" si="16"/>
        <v>23.577500000000001</v>
      </c>
      <c r="M20" s="128">
        <f t="shared" si="17"/>
        <v>30.043928571428573</v>
      </c>
      <c r="N20" s="127"/>
      <c r="O20" s="126"/>
      <c r="P20" s="125"/>
      <c r="Q20" s="125">
        <f t="shared" si="5"/>
        <v>41</v>
      </c>
      <c r="R20" s="125">
        <f t="shared" si="6"/>
        <v>2007</v>
      </c>
      <c r="S20" s="125" t="str">
        <f t="shared" si="4"/>
        <v>Fri</v>
      </c>
      <c r="T20" s="125" t="str">
        <f t="shared" si="7"/>
        <v>2007-41</v>
      </c>
      <c r="U20" s="125">
        <f t="shared" si="8"/>
        <v>0</v>
      </c>
      <c r="V20" s="125"/>
    </row>
    <row r="21" spans="1:22" s="113" customFormat="1" x14ac:dyDescent="0.35">
      <c r="A21" s="133">
        <v>3</v>
      </c>
      <c r="B21" s="132">
        <v>39368</v>
      </c>
      <c r="C21" s="129">
        <v>970.95</v>
      </c>
      <c r="D21" s="119">
        <v>0</v>
      </c>
      <c r="E21" s="119">
        <v>0</v>
      </c>
      <c r="F21" s="128">
        <v>917</v>
      </c>
      <c r="G21" s="131">
        <v>30</v>
      </c>
      <c r="H21" s="128">
        <f t="shared" si="14"/>
        <v>30.566666666666666</v>
      </c>
      <c r="I21" s="129">
        <v>53.95</v>
      </c>
      <c r="J21" s="130">
        <v>3</v>
      </c>
      <c r="K21" s="130">
        <f t="shared" si="15"/>
        <v>33</v>
      </c>
      <c r="L21" s="129">
        <f t="shared" si="16"/>
        <v>17.983333333333334</v>
      </c>
      <c r="M21" s="128">
        <f t="shared" si="17"/>
        <v>29.422727272727276</v>
      </c>
      <c r="N21" s="127"/>
      <c r="O21" s="126"/>
      <c r="P21" s="125"/>
      <c r="Q21" s="125">
        <f t="shared" si="5"/>
        <v>41</v>
      </c>
      <c r="R21" s="125">
        <f t="shared" si="6"/>
        <v>2007</v>
      </c>
      <c r="S21" s="125" t="str">
        <f t="shared" si="4"/>
        <v>Sat</v>
      </c>
      <c r="T21" s="125" t="str">
        <f t="shared" si="7"/>
        <v>2007-41</v>
      </c>
      <c r="U21" s="125">
        <f t="shared" si="8"/>
        <v>0</v>
      </c>
      <c r="V21" s="125"/>
    </row>
    <row r="22" spans="1:22" s="113" customFormat="1" x14ac:dyDescent="0.35">
      <c r="A22" s="124"/>
      <c r="B22" s="123">
        <v>39369</v>
      </c>
      <c r="C22" s="119">
        <f>SUM(C16:C21)</f>
        <v>5472.33</v>
      </c>
      <c r="D22" s="119">
        <v>1594.07</v>
      </c>
      <c r="E22" s="122">
        <v>7067.07</v>
      </c>
      <c r="F22" s="118"/>
      <c r="G22" s="121">
        <f>SUM(G16:G21)</f>
        <v>246</v>
      </c>
      <c r="H22" s="118">
        <f>AVERAGE(H16:H21)</f>
        <v>21.166593285855456</v>
      </c>
      <c r="I22" s="119">
        <f>SUM(I16:I21)</f>
        <v>300.74</v>
      </c>
      <c r="J22" s="120">
        <f>SUM(J16:J21)</f>
        <v>13</v>
      </c>
      <c r="K22" s="120">
        <f>SUM(G22,J22)</f>
        <v>259</v>
      </c>
      <c r="L22" s="119">
        <f>AVERAGE(L16:L21)</f>
        <v>20.027638888888887</v>
      </c>
      <c r="M22" s="118">
        <f>AVERAGE(M16:M21)</f>
        <v>21.076747073157453</v>
      </c>
      <c r="N22" s="117"/>
      <c r="O22" s="116"/>
      <c r="P22" s="115"/>
      <c r="Q22" s="115">
        <f t="shared" si="5"/>
        <v>42</v>
      </c>
      <c r="R22" s="115">
        <f t="shared" si="6"/>
        <v>2007</v>
      </c>
      <c r="S22" s="115" t="str">
        <f t="shared" si="4"/>
        <v>Sun</v>
      </c>
      <c r="T22" s="115" t="str">
        <f t="shared" si="7"/>
        <v>2007-42</v>
      </c>
      <c r="U22" s="115">
        <f t="shared" si="8"/>
        <v>0</v>
      </c>
      <c r="V22" s="115"/>
    </row>
    <row r="23" spans="1:22" s="113" customFormat="1" x14ac:dyDescent="0.35">
      <c r="A23" s="133">
        <v>4</v>
      </c>
      <c r="B23" s="132">
        <v>39370</v>
      </c>
      <c r="C23" s="129">
        <v>664.51</v>
      </c>
      <c r="D23" s="119">
        <v>0</v>
      </c>
      <c r="E23" s="119">
        <v>0</v>
      </c>
      <c r="F23" s="128">
        <v>606.95000000000005</v>
      </c>
      <c r="G23" s="131">
        <v>44</v>
      </c>
      <c r="H23" s="128">
        <f t="shared" ref="H23:H28" si="18">IFERROR(F23/G23,0)</f>
        <v>13.794318181818182</v>
      </c>
      <c r="I23" s="129">
        <v>57.56</v>
      </c>
      <c r="J23" s="130">
        <v>1</v>
      </c>
      <c r="K23" s="130">
        <f t="shared" ref="K23:K28" si="19">IFERROR(SUM(G23,J23),0)</f>
        <v>45</v>
      </c>
      <c r="L23" s="129">
        <f t="shared" ref="L23:L28" si="20">IFERROR(MEDIAN(I23/J23),0)</f>
        <v>57.56</v>
      </c>
      <c r="M23" s="128">
        <f t="shared" ref="M23:M28" si="21">IFERROR(SUM(F23,I23)/K23,0)</f>
        <v>14.766888888888889</v>
      </c>
      <c r="N23" s="127"/>
      <c r="O23" s="126"/>
      <c r="P23" s="125"/>
      <c r="Q23" s="125">
        <f t="shared" si="5"/>
        <v>42</v>
      </c>
      <c r="R23" s="125">
        <f t="shared" si="6"/>
        <v>2007</v>
      </c>
      <c r="S23" s="125" t="str">
        <f t="shared" si="4"/>
        <v>Mon</v>
      </c>
      <c r="T23" s="125" t="str">
        <f t="shared" si="7"/>
        <v>2007-42</v>
      </c>
      <c r="U23" s="125">
        <f t="shared" si="8"/>
        <v>0</v>
      </c>
      <c r="V23" s="125"/>
    </row>
    <row r="24" spans="1:22" s="113" customFormat="1" x14ac:dyDescent="0.35">
      <c r="A24" s="133">
        <v>4</v>
      </c>
      <c r="B24" s="132">
        <v>39371</v>
      </c>
      <c r="C24" s="129">
        <v>410.35</v>
      </c>
      <c r="D24" s="119">
        <v>0</v>
      </c>
      <c r="E24" s="119">
        <v>0</v>
      </c>
      <c r="F24" s="128">
        <v>400.35</v>
      </c>
      <c r="G24" s="131">
        <v>29</v>
      </c>
      <c r="H24" s="128">
        <f t="shared" si="18"/>
        <v>13.805172413793104</v>
      </c>
      <c r="I24" s="129">
        <v>10</v>
      </c>
      <c r="J24" s="130">
        <v>1</v>
      </c>
      <c r="K24" s="130">
        <f t="shared" si="19"/>
        <v>30</v>
      </c>
      <c r="L24" s="129">
        <f t="shared" si="20"/>
        <v>10</v>
      </c>
      <c r="M24" s="128">
        <f t="shared" si="21"/>
        <v>13.678333333333335</v>
      </c>
      <c r="N24" s="127"/>
      <c r="O24" s="126"/>
      <c r="P24" s="125"/>
      <c r="Q24" s="125">
        <f t="shared" si="5"/>
        <v>42</v>
      </c>
      <c r="R24" s="125">
        <f t="shared" si="6"/>
        <v>2007</v>
      </c>
      <c r="S24" s="125" t="str">
        <f t="shared" si="4"/>
        <v>Tue</v>
      </c>
      <c r="T24" s="125" t="str">
        <f t="shared" si="7"/>
        <v>2007-42</v>
      </c>
      <c r="U24" s="125">
        <f t="shared" si="8"/>
        <v>0</v>
      </c>
      <c r="V24" s="125"/>
    </row>
    <row r="25" spans="1:22" s="113" customFormat="1" x14ac:dyDescent="0.35">
      <c r="A25" s="133">
        <v>4</v>
      </c>
      <c r="B25" s="132">
        <v>39372</v>
      </c>
      <c r="C25" s="129">
        <v>1019.87</v>
      </c>
      <c r="D25" s="119">
        <v>0</v>
      </c>
      <c r="E25" s="119">
        <v>0</v>
      </c>
      <c r="F25" s="128">
        <v>984.9</v>
      </c>
      <c r="G25" s="131">
        <v>39</v>
      </c>
      <c r="H25" s="128">
        <f t="shared" si="18"/>
        <v>25.253846153846155</v>
      </c>
      <c r="I25" s="129">
        <v>34.97</v>
      </c>
      <c r="J25" s="130">
        <v>2</v>
      </c>
      <c r="K25" s="130">
        <f t="shared" si="19"/>
        <v>41</v>
      </c>
      <c r="L25" s="129">
        <f t="shared" si="20"/>
        <v>17.484999999999999</v>
      </c>
      <c r="M25" s="128">
        <f t="shared" si="21"/>
        <v>24.874878048780488</v>
      </c>
      <c r="N25" s="127"/>
      <c r="O25" s="126"/>
      <c r="P25" s="125"/>
      <c r="Q25" s="125">
        <f t="shared" si="5"/>
        <v>42</v>
      </c>
      <c r="R25" s="125">
        <f t="shared" si="6"/>
        <v>2007</v>
      </c>
      <c r="S25" s="125" t="str">
        <f t="shared" si="4"/>
        <v>Wed</v>
      </c>
      <c r="T25" s="125" t="str">
        <f t="shared" si="7"/>
        <v>2007-42</v>
      </c>
      <c r="U25" s="125">
        <f t="shared" si="8"/>
        <v>0</v>
      </c>
      <c r="V25" s="125"/>
    </row>
    <row r="26" spans="1:22" s="113" customFormat="1" x14ac:dyDescent="0.35">
      <c r="A26" s="133">
        <v>4</v>
      </c>
      <c r="B26" s="132">
        <v>39373</v>
      </c>
      <c r="C26" s="129">
        <v>851.63</v>
      </c>
      <c r="D26" s="119">
        <v>0</v>
      </c>
      <c r="E26" s="119">
        <v>0</v>
      </c>
      <c r="F26" s="128">
        <v>840</v>
      </c>
      <c r="G26" s="131" t="s">
        <v>1050</v>
      </c>
      <c r="H26" s="128">
        <f t="shared" si="18"/>
        <v>0</v>
      </c>
      <c r="I26" s="129">
        <v>11.63</v>
      </c>
      <c r="J26" s="130">
        <v>1</v>
      </c>
      <c r="K26" s="130">
        <f t="shared" si="19"/>
        <v>1</v>
      </c>
      <c r="L26" s="129">
        <f t="shared" si="20"/>
        <v>11.63</v>
      </c>
      <c r="M26" s="128">
        <f t="shared" si="21"/>
        <v>851.63</v>
      </c>
      <c r="N26" s="127"/>
      <c r="O26" s="126"/>
      <c r="P26" s="125"/>
      <c r="Q26" s="125">
        <f t="shared" si="5"/>
        <v>42</v>
      </c>
      <c r="R26" s="125">
        <f t="shared" si="6"/>
        <v>2007</v>
      </c>
      <c r="S26" s="125" t="str">
        <f t="shared" si="4"/>
        <v>Thu</v>
      </c>
      <c r="T26" s="125" t="str">
        <f t="shared" si="7"/>
        <v>2007-42</v>
      </c>
      <c r="U26" s="125">
        <f t="shared" si="8"/>
        <v>0</v>
      </c>
      <c r="V26" s="125"/>
    </row>
    <row r="27" spans="1:22" s="113" customFormat="1" x14ac:dyDescent="0.35">
      <c r="A27" s="133">
        <v>4</v>
      </c>
      <c r="B27" s="132">
        <v>39374</v>
      </c>
      <c r="C27" s="129">
        <v>2294.0500000000002</v>
      </c>
      <c r="D27" s="119">
        <v>0</v>
      </c>
      <c r="E27" s="119">
        <v>0</v>
      </c>
      <c r="F27" s="128">
        <v>1563.4</v>
      </c>
      <c r="G27" s="131">
        <v>32</v>
      </c>
      <c r="H27" s="128">
        <f t="shared" si="18"/>
        <v>48.856250000000003</v>
      </c>
      <c r="I27" s="129">
        <v>730.65</v>
      </c>
      <c r="J27" s="130">
        <v>2</v>
      </c>
      <c r="K27" s="130">
        <f t="shared" si="19"/>
        <v>34</v>
      </c>
      <c r="L27" s="129">
        <f t="shared" si="20"/>
        <v>365.32499999999999</v>
      </c>
      <c r="M27" s="128">
        <f t="shared" si="21"/>
        <v>67.472058823529423</v>
      </c>
      <c r="N27" s="127" t="s">
        <v>32</v>
      </c>
      <c r="O27" s="126"/>
      <c r="P27" s="125"/>
      <c r="Q27" s="125">
        <f t="shared" si="5"/>
        <v>42</v>
      </c>
      <c r="R27" s="125">
        <f t="shared" si="6"/>
        <v>2007</v>
      </c>
      <c r="S27" s="125" t="str">
        <f t="shared" si="4"/>
        <v>Fri</v>
      </c>
      <c r="T27" s="125" t="str">
        <f t="shared" si="7"/>
        <v>2007-42</v>
      </c>
      <c r="U27" s="125">
        <f t="shared" si="8"/>
        <v>0</v>
      </c>
      <c r="V27" s="125"/>
    </row>
    <row r="28" spans="1:22" s="113" customFormat="1" x14ac:dyDescent="0.35">
      <c r="A28" s="133">
        <v>4</v>
      </c>
      <c r="B28" s="132">
        <v>39375</v>
      </c>
      <c r="C28" s="129">
        <v>736.61</v>
      </c>
      <c r="D28" s="119">
        <v>0</v>
      </c>
      <c r="E28" s="119">
        <v>0</v>
      </c>
      <c r="F28" s="128">
        <v>534.9</v>
      </c>
      <c r="G28" s="131">
        <v>24</v>
      </c>
      <c r="H28" s="128">
        <f t="shared" si="18"/>
        <v>22.287499999999998</v>
      </c>
      <c r="I28" s="129">
        <v>201.71</v>
      </c>
      <c r="J28" s="130">
        <v>6</v>
      </c>
      <c r="K28" s="130">
        <f t="shared" si="19"/>
        <v>30</v>
      </c>
      <c r="L28" s="129">
        <f t="shared" si="20"/>
        <v>33.618333333333332</v>
      </c>
      <c r="M28" s="128">
        <f t="shared" si="21"/>
        <v>24.553666666666668</v>
      </c>
      <c r="N28" s="127"/>
      <c r="O28" s="126"/>
      <c r="P28" s="125"/>
      <c r="Q28" s="125">
        <f t="shared" si="5"/>
        <v>42</v>
      </c>
      <c r="R28" s="125">
        <f t="shared" si="6"/>
        <v>2007</v>
      </c>
      <c r="S28" s="125" t="str">
        <f t="shared" si="4"/>
        <v>Sat</v>
      </c>
      <c r="T28" s="125" t="str">
        <f t="shared" si="7"/>
        <v>2007-42</v>
      </c>
      <c r="U28" s="125">
        <f t="shared" si="8"/>
        <v>0</v>
      </c>
      <c r="V28" s="125"/>
    </row>
    <row r="29" spans="1:22" s="113" customFormat="1" x14ac:dyDescent="0.35">
      <c r="A29" s="124"/>
      <c r="B29" s="123">
        <v>39376</v>
      </c>
      <c r="C29" s="119">
        <f>SUM(C23:C28)</f>
        <v>5977.0199999999995</v>
      </c>
      <c r="D29" s="119">
        <v>627.85</v>
      </c>
      <c r="E29" s="122">
        <v>6604.88</v>
      </c>
      <c r="F29" s="118"/>
      <c r="G29" s="121">
        <f>SUM(G23:G28)</f>
        <v>168</v>
      </c>
      <c r="H29" s="118">
        <f>AVERAGE(H23:H28)</f>
        <v>20.666181124909574</v>
      </c>
      <c r="I29" s="119">
        <f>SUM(I23:I28)</f>
        <v>1046.52</v>
      </c>
      <c r="J29" s="120">
        <f>SUM(J23:J28)</f>
        <v>13</v>
      </c>
      <c r="K29" s="120">
        <f>SUM(G29,J29)</f>
        <v>181</v>
      </c>
      <c r="L29" s="119">
        <f>AVERAGE(L23:L28)</f>
        <v>82.603055555555557</v>
      </c>
      <c r="M29" s="118">
        <f>AVERAGE(M23:M28)</f>
        <v>166.16263762686648</v>
      </c>
      <c r="N29" s="117"/>
      <c r="O29" s="116"/>
      <c r="P29" s="115"/>
      <c r="Q29" s="115">
        <f t="shared" si="5"/>
        <v>43</v>
      </c>
      <c r="R29" s="115">
        <f t="shared" si="6"/>
        <v>2007</v>
      </c>
      <c r="S29" s="115" t="str">
        <f t="shared" si="4"/>
        <v>Sun</v>
      </c>
      <c r="T29" s="115" t="str">
        <f t="shared" si="7"/>
        <v>2007-43</v>
      </c>
      <c r="U29" s="115">
        <f t="shared" si="8"/>
        <v>0</v>
      </c>
      <c r="V29" s="115"/>
    </row>
    <row r="30" spans="1:22" s="113" customFormat="1" x14ac:dyDescent="0.35">
      <c r="A30" s="133">
        <v>5</v>
      </c>
      <c r="B30" s="132">
        <v>39377</v>
      </c>
      <c r="C30" s="129">
        <v>782.78</v>
      </c>
      <c r="D30" s="119">
        <v>0</v>
      </c>
      <c r="E30" s="119">
        <v>0</v>
      </c>
      <c r="F30" s="128">
        <v>611.79999999999995</v>
      </c>
      <c r="G30" s="131">
        <v>45</v>
      </c>
      <c r="H30" s="128">
        <f t="shared" ref="H30:H35" si="22">IFERROR(F30/G30,0)</f>
        <v>13.595555555555555</v>
      </c>
      <c r="I30" s="129">
        <v>170.98</v>
      </c>
      <c r="J30" s="130">
        <v>3</v>
      </c>
      <c r="K30" s="130">
        <f t="shared" ref="K30:K35" si="23">IFERROR(SUM(G30,J30),0)</f>
        <v>48</v>
      </c>
      <c r="L30" s="129">
        <f t="shared" ref="L30:L35" si="24">IFERROR(MEDIAN(I30/J30),0)</f>
        <v>56.993333333333332</v>
      </c>
      <c r="M30" s="128">
        <f t="shared" ref="M30:M35" si="25">IFERROR(SUM(F30,I30)/K30,0)</f>
        <v>16.307916666666667</v>
      </c>
      <c r="N30" s="127"/>
      <c r="O30" s="126"/>
      <c r="P30" s="125"/>
      <c r="Q30" s="125">
        <f t="shared" si="5"/>
        <v>43</v>
      </c>
      <c r="R30" s="125">
        <f t="shared" si="6"/>
        <v>2007</v>
      </c>
      <c r="S30" s="125" t="str">
        <f t="shared" si="4"/>
        <v>Mon</v>
      </c>
      <c r="T30" s="125" t="str">
        <f t="shared" si="7"/>
        <v>2007-43</v>
      </c>
      <c r="U30" s="125">
        <f t="shared" si="8"/>
        <v>0</v>
      </c>
      <c r="V30" s="125"/>
    </row>
    <row r="31" spans="1:22" s="113" customFormat="1" x14ac:dyDescent="0.35">
      <c r="A31" s="133">
        <v>5</v>
      </c>
      <c r="B31" s="132">
        <v>39378</v>
      </c>
      <c r="C31" s="129">
        <v>511.6</v>
      </c>
      <c r="D31" s="119">
        <v>0</v>
      </c>
      <c r="E31" s="119">
        <v>0</v>
      </c>
      <c r="F31" s="128">
        <v>395.25</v>
      </c>
      <c r="G31" s="131">
        <v>36</v>
      </c>
      <c r="H31" s="128">
        <f t="shared" si="22"/>
        <v>10.979166666666666</v>
      </c>
      <c r="I31" s="129">
        <v>116.35</v>
      </c>
      <c r="J31" s="130">
        <v>2</v>
      </c>
      <c r="K31" s="130">
        <f t="shared" si="23"/>
        <v>38</v>
      </c>
      <c r="L31" s="129">
        <f t="shared" si="24"/>
        <v>58.174999999999997</v>
      </c>
      <c r="M31" s="128">
        <f t="shared" si="25"/>
        <v>13.463157894736844</v>
      </c>
      <c r="N31" s="127"/>
      <c r="O31" s="126"/>
      <c r="P31" s="125"/>
      <c r="Q31" s="125">
        <f t="shared" si="5"/>
        <v>43</v>
      </c>
      <c r="R31" s="125">
        <f t="shared" si="6"/>
        <v>2007</v>
      </c>
      <c r="S31" s="125" t="str">
        <f t="shared" si="4"/>
        <v>Tue</v>
      </c>
      <c r="T31" s="125" t="str">
        <f t="shared" si="7"/>
        <v>2007-43</v>
      </c>
      <c r="U31" s="125">
        <f t="shared" si="8"/>
        <v>0</v>
      </c>
      <c r="V31" s="125"/>
    </row>
    <row r="32" spans="1:22" s="113" customFormat="1" x14ac:dyDescent="0.35">
      <c r="A32" s="133">
        <v>5</v>
      </c>
      <c r="B32" s="132">
        <v>39379</v>
      </c>
      <c r="C32" s="129">
        <v>587.42999999999995</v>
      </c>
      <c r="D32" s="119">
        <v>0</v>
      </c>
      <c r="E32" s="119">
        <v>0</v>
      </c>
      <c r="F32" s="128">
        <v>525.25</v>
      </c>
      <c r="G32" s="131">
        <v>40</v>
      </c>
      <c r="H32" s="128">
        <f t="shared" si="22"/>
        <v>13.13125</v>
      </c>
      <c r="I32" s="129">
        <v>62.18</v>
      </c>
      <c r="J32" s="130">
        <v>2</v>
      </c>
      <c r="K32" s="130">
        <f t="shared" si="23"/>
        <v>42</v>
      </c>
      <c r="L32" s="129">
        <f t="shared" si="24"/>
        <v>31.09</v>
      </c>
      <c r="M32" s="128">
        <f t="shared" si="25"/>
        <v>13.98642857142857</v>
      </c>
      <c r="N32" s="127"/>
      <c r="O32" s="126"/>
      <c r="P32" s="125"/>
      <c r="Q32" s="125">
        <f t="shared" si="5"/>
        <v>43</v>
      </c>
      <c r="R32" s="125">
        <f t="shared" si="6"/>
        <v>2007</v>
      </c>
      <c r="S32" s="125" t="str">
        <f t="shared" si="4"/>
        <v>Wed</v>
      </c>
      <c r="T32" s="125" t="str">
        <f t="shared" si="7"/>
        <v>2007-43</v>
      </c>
      <c r="U32" s="125">
        <f t="shared" si="8"/>
        <v>0</v>
      </c>
      <c r="V32" s="125"/>
    </row>
    <row r="33" spans="1:22" s="113" customFormat="1" x14ac:dyDescent="0.35">
      <c r="A33" s="133">
        <v>5</v>
      </c>
      <c r="B33" s="132">
        <v>39380</v>
      </c>
      <c r="C33" s="129">
        <v>1098.25</v>
      </c>
      <c r="D33" s="119">
        <v>0</v>
      </c>
      <c r="E33" s="119">
        <v>0</v>
      </c>
      <c r="F33" s="128">
        <v>1068.25</v>
      </c>
      <c r="G33" s="131">
        <v>40</v>
      </c>
      <c r="H33" s="128">
        <f t="shared" si="22"/>
        <v>26.706250000000001</v>
      </c>
      <c r="I33" s="129">
        <v>30</v>
      </c>
      <c r="J33" s="130">
        <v>1</v>
      </c>
      <c r="K33" s="130">
        <f t="shared" si="23"/>
        <v>41</v>
      </c>
      <c r="L33" s="129">
        <f t="shared" si="24"/>
        <v>30</v>
      </c>
      <c r="M33" s="128">
        <f t="shared" si="25"/>
        <v>26.786585365853657</v>
      </c>
      <c r="N33" s="127"/>
      <c r="O33" s="126"/>
      <c r="P33" s="125"/>
      <c r="Q33" s="125">
        <f t="shared" si="5"/>
        <v>43</v>
      </c>
      <c r="R33" s="125">
        <f t="shared" si="6"/>
        <v>2007</v>
      </c>
      <c r="S33" s="125" t="str">
        <f t="shared" si="4"/>
        <v>Thu</v>
      </c>
      <c r="T33" s="125" t="str">
        <f t="shared" si="7"/>
        <v>2007-43</v>
      </c>
      <c r="U33" s="125">
        <f t="shared" si="8"/>
        <v>0</v>
      </c>
      <c r="V33" s="125"/>
    </row>
    <row r="34" spans="1:22" s="113" customFormat="1" x14ac:dyDescent="0.35">
      <c r="A34" s="133">
        <v>5</v>
      </c>
      <c r="B34" s="132">
        <v>39381</v>
      </c>
      <c r="C34" s="129">
        <v>1731.5</v>
      </c>
      <c r="D34" s="119">
        <v>0</v>
      </c>
      <c r="E34" s="119">
        <v>0</v>
      </c>
      <c r="F34" s="128">
        <v>1339.85</v>
      </c>
      <c r="G34" s="131">
        <v>52</v>
      </c>
      <c r="H34" s="128">
        <f t="shared" si="22"/>
        <v>25.76634615384615</v>
      </c>
      <c r="I34" s="129">
        <v>391.65</v>
      </c>
      <c r="J34" s="130">
        <v>7</v>
      </c>
      <c r="K34" s="130">
        <f t="shared" si="23"/>
        <v>59</v>
      </c>
      <c r="L34" s="129">
        <f t="shared" si="24"/>
        <v>55.949999999999996</v>
      </c>
      <c r="M34" s="128">
        <f t="shared" si="25"/>
        <v>29.347457627118644</v>
      </c>
      <c r="N34" s="127"/>
      <c r="O34" s="126"/>
      <c r="P34" s="125"/>
      <c r="Q34" s="125">
        <f t="shared" si="5"/>
        <v>43</v>
      </c>
      <c r="R34" s="125">
        <f t="shared" si="6"/>
        <v>2007</v>
      </c>
      <c r="S34" s="125" t="str">
        <f t="shared" si="4"/>
        <v>Fri</v>
      </c>
      <c r="T34" s="125" t="str">
        <f t="shared" si="7"/>
        <v>2007-43</v>
      </c>
      <c r="U34" s="125">
        <f t="shared" si="8"/>
        <v>0</v>
      </c>
      <c r="V34" s="125"/>
    </row>
    <row r="35" spans="1:22" s="113" customFormat="1" x14ac:dyDescent="0.35">
      <c r="A35" s="133">
        <v>5</v>
      </c>
      <c r="B35" s="132">
        <v>39382</v>
      </c>
      <c r="C35" s="129">
        <v>1166.47</v>
      </c>
      <c r="D35" s="119">
        <v>0</v>
      </c>
      <c r="E35" s="119">
        <v>0</v>
      </c>
      <c r="F35" s="128">
        <v>1023.95</v>
      </c>
      <c r="G35" s="131">
        <v>38</v>
      </c>
      <c r="H35" s="128">
        <f t="shared" si="22"/>
        <v>26.946052631578947</v>
      </c>
      <c r="I35" s="129">
        <v>142.52000000000001</v>
      </c>
      <c r="J35" s="130">
        <v>5</v>
      </c>
      <c r="K35" s="130">
        <f t="shared" si="23"/>
        <v>43</v>
      </c>
      <c r="L35" s="129">
        <f t="shared" si="24"/>
        <v>28.504000000000001</v>
      </c>
      <c r="M35" s="128">
        <f t="shared" si="25"/>
        <v>27.127209302325582</v>
      </c>
      <c r="N35" s="127"/>
      <c r="O35" s="126"/>
      <c r="P35" s="125"/>
      <c r="Q35" s="125">
        <f t="shared" si="5"/>
        <v>43</v>
      </c>
      <c r="R35" s="125">
        <f t="shared" si="6"/>
        <v>2007</v>
      </c>
      <c r="S35" s="125" t="str">
        <f t="shared" si="4"/>
        <v>Sat</v>
      </c>
      <c r="T35" s="125" t="str">
        <f t="shared" si="7"/>
        <v>2007-43</v>
      </c>
      <c r="U35" s="125">
        <f t="shared" si="8"/>
        <v>0</v>
      </c>
      <c r="V35" s="125"/>
    </row>
    <row r="36" spans="1:22" s="113" customFormat="1" x14ac:dyDescent="0.35">
      <c r="A36" s="124"/>
      <c r="B36" s="123">
        <v>39383</v>
      </c>
      <c r="C36" s="119">
        <f>SUM(C30:C35)</f>
        <v>5878.03</v>
      </c>
      <c r="D36" s="119">
        <v>1097.04</v>
      </c>
      <c r="E36" s="122">
        <v>6975.07</v>
      </c>
      <c r="F36" s="118"/>
      <c r="G36" s="121">
        <f>SUM(G30:G35)</f>
        <v>251</v>
      </c>
      <c r="H36" s="118">
        <f>AVERAGE(H30:H35)</f>
        <v>19.520770167941219</v>
      </c>
      <c r="I36" s="119">
        <f>SUM(I30:I35)</f>
        <v>913.68</v>
      </c>
      <c r="J36" s="120">
        <f>SUM(J30:J35)</f>
        <v>20</v>
      </c>
      <c r="K36" s="120">
        <f>SUM(G36,J36)</f>
        <v>271</v>
      </c>
      <c r="L36" s="119">
        <f>AVERAGE(L30:L35)</f>
        <v>43.452055555555553</v>
      </c>
      <c r="M36" s="118">
        <f>AVERAGE(M30:M35)</f>
        <v>21.169792571354993</v>
      </c>
      <c r="N36" s="117"/>
      <c r="O36" s="116"/>
      <c r="P36" s="115"/>
      <c r="Q36" s="115">
        <f t="shared" si="5"/>
        <v>44</v>
      </c>
      <c r="R36" s="115">
        <f t="shared" si="6"/>
        <v>2007</v>
      </c>
      <c r="S36" s="115" t="str">
        <f t="shared" si="4"/>
        <v>Sun</v>
      </c>
      <c r="T36" s="115" t="str">
        <f t="shared" si="7"/>
        <v>2007-44</v>
      </c>
      <c r="U36" s="115">
        <f t="shared" si="8"/>
        <v>0</v>
      </c>
      <c r="V36" s="115"/>
    </row>
    <row r="37" spans="1:22" s="113" customFormat="1" ht="27" x14ac:dyDescent="0.35">
      <c r="A37" s="133">
        <v>6</v>
      </c>
      <c r="B37" s="132">
        <v>39384</v>
      </c>
      <c r="C37" s="129">
        <v>726.47</v>
      </c>
      <c r="D37" s="119">
        <v>0</v>
      </c>
      <c r="E37" s="119">
        <v>0</v>
      </c>
      <c r="F37" s="128">
        <v>621.26</v>
      </c>
      <c r="G37" s="131">
        <v>44</v>
      </c>
      <c r="H37" s="128">
        <f t="shared" ref="H37:H42" si="26">IFERROR(F37/G37,0)</f>
        <v>14.119545454545454</v>
      </c>
      <c r="I37" s="129">
        <v>105.21</v>
      </c>
      <c r="J37" s="130">
        <v>4</v>
      </c>
      <c r="K37" s="130">
        <f t="shared" ref="K37:K42" si="27">IFERROR(SUM(G37,J37),0)</f>
        <v>48</v>
      </c>
      <c r="L37" s="129">
        <f t="shared" ref="L37:L42" si="28">IFERROR(MEDIAN(I37/J37),0)</f>
        <v>26.302499999999998</v>
      </c>
      <c r="M37" s="128">
        <f t="shared" ref="M37:M42" si="29">IFERROR(SUM(F37,I37)/K37,0)</f>
        <v>15.134791666666667</v>
      </c>
      <c r="N37" s="127" t="s">
        <v>54</v>
      </c>
      <c r="O37" s="126"/>
      <c r="P37" s="125"/>
      <c r="Q37" s="125">
        <f t="shared" si="5"/>
        <v>44</v>
      </c>
      <c r="R37" s="125">
        <f t="shared" si="6"/>
        <v>2007</v>
      </c>
      <c r="S37" s="125" t="str">
        <f t="shared" si="4"/>
        <v>Mon</v>
      </c>
      <c r="T37" s="125" t="str">
        <f t="shared" si="7"/>
        <v>2007-44</v>
      </c>
      <c r="U37" s="125">
        <f t="shared" si="8"/>
        <v>0</v>
      </c>
      <c r="V37" s="125"/>
    </row>
    <row r="38" spans="1:22" s="113" customFormat="1" ht="27" x14ac:dyDescent="0.35">
      <c r="A38" s="133">
        <v>6</v>
      </c>
      <c r="B38" s="132">
        <v>39385</v>
      </c>
      <c r="C38" s="129">
        <v>1063.42</v>
      </c>
      <c r="D38" s="119">
        <v>0</v>
      </c>
      <c r="E38" s="119">
        <v>0</v>
      </c>
      <c r="F38" s="128">
        <v>951.09</v>
      </c>
      <c r="G38" s="131">
        <v>54</v>
      </c>
      <c r="H38" s="128">
        <f t="shared" si="26"/>
        <v>17.612777777777779</v>
      </c>
      <c r="I38" s="129">
        <v>112.33</v>
      </c>
      <c r="J38" s="130">
        <v>3</v>
      </c>
      <c r="K38" s="130">
        <f t="shared" si="27"/>
        <v>57</v>
      </c>
      <c r="L38" s="129">
        <f t="shared" si="28"/>
        <v>37.443333333333335</v>
      </c>
      <c r="M38" s="128">
        <f t="shared" si="29"/>
        <v>18.656491228070177</v>
      </c>
      <c r="N38" s="127" t="s">
        <v>55</v>
      </c>
      <c r="O38" s="126"/>
      <c r="P38" s="125"/>
      <c r="Q38" s="125">
        <f t="shared" si="5"/>
        <v>44</v>
      </c>
      <c r="R38" s="125">
        <f t="shared" si="6"/>
        <v>2007</v>
      </c>
      <c r="S38" s="125" t="str">
        <f t="shared" si="4"/>
        <v>Tue</v>
      </c>
      <c r="T38" s="125" t="str">
        <f t="shared" si="7"/>
        <v>2007-44</v>
      </c>
      <c r="U38" s="125">
        <f t="shared" si="8"/>
        <v>0</v>
      </c>
      <c r="V38" s="125"/>
    </row>
    <row r="39" spans="1:22" s="113" customFormat="1" ht="36" x14ac:dyDescent="0.35">
      <c r="A39" s="133">
        <v>6</v>
      </c>
      <c r="B39" s="132">
        <v>39386</v>
      </c>
      <c r="C39" s="129">
        <v>546.11</v>
      </c>
      <c r="D39" s="119">
        <v>0</v>
      </c>
      <c r="E39" s="119">
        <v>0</v>
      </c>
      <c r="F39" s="128">
        <v>459.25</v>
      </c>
      <c r="G39" s="131">
        <v>30</v>
      </c>
      <c r="H39" s="128">
        <f t="shared" si="26"/>
        <v>15.308333333333334</v>
      </c>
      <c r="I39" s="129">
        <v>86.86</v>
      </c>
      <c r="J39" s="130">
        <v>2</v>
      </c>
      <c r="K39" s="130">
        <f t="shared" si="27"/>
        <v>32</v>
      </c>
      <c r="L39" s="129">
        <f t="shared" si="28"/>
        <v>43.43</v>
      </c>
      <c r="M39" s="128">
        <f t="shared" si="29"/>
        <v>17.0659375</v>
      </c>
      <c r="N39" s="127" t="s">
        <v>52</v>
      </c>
      <c r="O39" s="126"/>
      <c r="P39" s="125"/>
      <c r="Q39" s="125">
        <f t="shared" si="5"/>
        <v>44</v>
      </c>
      <c r="R39" s="125">
        <f t="shared" si="6"/>
        <v>2007</v>
      </c>
      <c r="S39" s="125" t="str">
        <f t="shared" si="4"/>
        <v>Wed</v>
      </c>
      <c r="T39" s="125" t="str">
        <f t="shared" si="7"/>
        <v>2007-44</v>
      </c>
      <c r="U39" s="125">
        <f t="shared" si="8"/>
        <v>0</v>
      </c>
      <c r="V39" s="125"/>
    </row>
    <row r="40" spans="1:22" s="113" customFormat="1" ht="27" x14ac:dyDescent="0.35">
      <c r="A40" s="133">
        <v>6</v>
      </c>
      <c r="B40" s="132">
        <v>39387</v>
      </c>
      <c r="C40" s="129">
        <v>1720.81</v>
      </c>
      <c r="D40" s="119">
        <v>0</v>
      </c>
      <c r="E40" s="119">
        <v>0</v>
      </c>
      <c r="F40" s="128">
        <v>1461.35</v>
      </c>
      <c r="G40" s="131">
        <v>55</v>
      </c>
      <c r="H40" s="128">
        <f t="shared" si="26"/>
        <v>26.569999999999997</v>
      </c>
      <c r="I40" s="129">
        <v>259.45999999999998</v>
      </c>
      <c r="J40" s="130">
        <v>7</v>
      </c>
      <c r="K40" s="130">
        <f t="shared" si="27"/>
        <v>62</v>
      </c>
      <c r="L40" s="129">
        <f t="shared" si="28"/>
        <v>37.065714285714286</v>
      </c>
      <c r="M40" s="128">
        <f t="shared" si="29"/>
        <v>27.754999999999999</v>
      </c>
      <c r="N40" s="127" t="s">
        <v>56</v>
      </c>
      <c r="O40" s="126"/>
      <c r="P40" s="125"/>
      <c r="Q40" s="125">
        <f t="shared" si="5"/>
        <v>44</v>
      </c>
      <c r="R40" s="125">
        <f t="shared" si="6"/>
        <v>2007</v>
      </c>
      <c r="S40" s="125" t="str">
        <f t="shared" si="4"/>
        <v>Thu</v>
      </c>
      <c r="T40" s="125" t="str">
        <f t="shared" si="7"/>
        <v>2007-44</v>
      </c>
      <c r="U40" s="125">
        <f t="shared" si="8"/>
        <v>0</v>
      </c>
      <c r="V40" s="125"/>
    </row>
    <row r="41" spans="1:22" s="113" customFormat="1" ht="36" x14ac:dyDescent="0.35">
      <c r="A41" s="133">
        <v>6</v>
      </c>
      <c r="B41" s="132">
        <v>39388</v>
      </c>
      <c r="C41" s="129">
        <v>1461.11</v>
      </c>
      <c r="D41" s="119">
        <v>0</v>
      </c>
      <c r="E41" s="119">
        <v>0</v>
      </c>
      <c r="F41" s="128">
        <v>1006.7</v>
      </c>
      <c r="G41" s="131">
        <v>33</v>
      </c>
      <c r="H41" s="128">
        <f t="shared" si="26"/>
        <v>30.506060606060608</v>
      </c>
      <c r="I41" s="129">
        <v>454.41</v>
      </c>
      <c r="J41" s="130">
        <v>8</v>
      </c>
      <c r="K41" s="130">
        <f t="shared" si="27"/>
        <v>41</v>
      </c>
      <c r="L41" s="129">
        <f t="shared" si="28"/>
        <v>56.801250000000003</v>
      </c>
      <c r="M41" s="128">
        <f t="shared" si="29"/>
        <v>35.636829268292686</v>
      </c>
      <c r="N41" s="127" t="s">
        <v>53</v>
      </c>
      <c r="O41" s="126"/>
      <c r="P41" s="125"/>
      <c r="Q41" s="125">
        <f t="shared" si="5"/>
        <v>44</v>
      </c>
      <c r="R41" s="125">
        <f t="shared" si="6"/>
        <v>2007</v>
      </c>
      <c r="S41" s="125" t="str">
        <f t="shared" si="4"/>
        <v>Fri</v>
      </c>
      <c r="T41" s="125" t="str">
        <f t="shared" si="7"/>
        <v>2007-44</v>
      </c>
      <c r="U41" s="125">
        <f t="shared" si="8"/>
        <v>0</v>
      </c>
      <c r="V41" s="125"/>
    </row>
    <row r="42" spans="1:22" s="113" customFormat="1" x14ac:dyDescent="0.35">
      <c r="A42" s="133">
        <v>6</v>
      </c>
      <c r="B42" s="132">
        <v>39389</v>
      </c>
      <c r="C42" s="129">
        <v>1090.73</v>
      </c>
      <c r="D42" s="119">
        <v>0</v>
      </c>
      <c r="E42" s="119">
        <v>0</v>
      </c>
      <c r="F42" s="128">
        <v>869.1</v>
      </c>
      <c r="G42" s="131">
        <v>39</v>
      </c>
      <c r="H42" s="128">
        <f t="shared" si="26"/>
        <v>22.284615384615385</v>
      </c>
      <c r="I42" s="129">
        <v>221.63</v>
      </c>
      <c r="J42" s="130">
        <v>5</v>
      </c>
      <c r="K42" s="130">
        <f t="shared" si="27"/>
        <v>44</v>
      </c>
      <c r="L42" s="129">
        <f t="shared" si="28"/>
        <v>44.326000000000001</v>
      </c>
      <c r="M42" s="128">
        <f t="shared" si="29"/>
        <v>24.789318181818182</v>
      </c>
      <c r="N42" s="127"/>
      <c r="O42" s="126"/>
      <c r="P42" s="125"/>
      <c r="Q42" s="125">
        <f t="shared" si="5"/>
        <v>44</v>
      </c>
      <c r="R42" s="125">
        <f t="shared" si="6"/>
        <v>2007</v>
      </c>
      <c r="S42" s="125" t="str">
        <f t="shared" si="4"/>
        <v>Sat</v>
      </c>
      <c r="T42" s="125" t="str">
        <f t="shared" si="7"/>
        <v>2007-44</v>
      </c>
      <c r="U42" s="125">
        <f t="shared" si="8"/>
        <v>0</v>
      </c>
      <c r="V42" s="125"/>
    </row>
    <row r="43" spans="1:22" s="113" customFormat="1" x14ac:dyDescent="0.35">
      <c r="A43" s="124"/>
      <c r="B43" s="123">
        <v>39390</v>
      </c>
      <c r="C43" s="119">
        <f>SUM(C37:C42)</f>
        <v>6608.65</v>
      </c>
      <c r="D43" s="119">
        <v>620.71</v>
      </c>
      <c r="E43" s="122">
        <f>SUM(C43:D43)</f>
        <v>7229.36</v>
      </c>
      <c r="F43" s="118"/>
      <c r="G43" s="121">
        <f>SUM(G37:G42)</f>
        <v>255</v>
      </c>
      <c r="H43" s="118">
        <f>AVERAGE(H37:H42)</f>
        <v>21.06688875938876</v>
      </c>
      <c r="I43" s="119">
        <f>SUM(I37:I42)</f>
        <v>1239.9000000000001</v>
      </c>
      <c r="J43" s="120">
        <f>SUM(J37:J42)</f>
        <v>29</v>
      </c>
      <c r="K43" s="120">
        <f>SUM(G43,J43)</f>
        <v>284</v>
      </c>
      <c r="L43" s="119">
        <f>AVERAGE(L37:L42)</f>
        <v>40.894799603174604</v>
      </c>
      <c r="M43" s="118">
        <f>AVERAGE(M37:M42)</f>
        <v>23.173061307474615</v>
      </c>
      <c r="N43" s="117"/>
      <c r="O43" s="116"/>
      <c r="P43" s="115"/>
      <c r="Q43" s="115">
        <f t="shared" si="5"/>
        <v>45</v>
      </c>
      <c r="R43" s="115">
        <f t="shared" si="6"/>
        <v>2007</v>
      </c>
      <c r="S43" s="115" t="str">
        <f t="shared" si="4"/>
        <v>Sun</v>
      </c>
      <c r="T43" s="115" t="str">
        <f t="shared" si="7"/>
        <v>2007-45</v>
      </c>
      <c r="U43" s="115">
        <f t="shared" si="8"/>
        <v>0</v>
      </c>
      <c r="V43" s="115"/>
    </row>
    <row r="44" spans="1:22" s="113" customFormat="1" x14ac:dyDescent="0.35">
      <c r="A44" s="133">
        <v>7</v>
      </c>
      <c r="B44" s="132">
        <v>39391</v>
      </c>
      <c r="C44" s="129">
        <v>824.39</v>
      </c>
      <c r="D44" s="119">
        <v>0</v>
      </c>
      <c r="E44" s="119">
        <v>0</v>
      </c>
      <c r="F44" s="128">
        <v>410.35</v>
      </c>
      <c r="G44" s="131">
        <v>36</v>
      </c>
      <c r="H44" s="128">
        <f t="shared" ref="H44:H49" si="30">IFERROR(F44/G44,0)</f>
        <v>11.398611111111112</v>
      </c>
      <c r="I44" s="129">
        <v>414.04</v>
      </c>
      <c r="J44" s="130">
        <v>3</v>
      </c>
      <c r="K44" s="130">
        <f t="shared" ref="K44:K49" si="31">IFERROR(SUM(G44,J44),0)</f>
        <v>39</v>
      </c>
      <c r="L44" s="129">
        <f t="shared" ref="L44:L49" si="32">IFERROR(MEDIAN(I44/J44),0)</f>
        <v>138.01333333333335</v>
      </c>
      <c r="M44" s="128">
        <f t="shared" ref="M44:M49" si="33">IFERROR(SUM(F44,I44)/K44,0)</f>
        <v>21.138205128205129</v>
      </c>
      <c r="N44" s="127"/>
      <c r="O44" s="126">
        <v>0</v>
      </c>
      <c r="P44" s="125"/>
      <c r="Q44" s="125">
        <f t="shared" si="5"/>
        <v>45</v>
      </c>
      <c r="R44" s="125">
        <f t="shared" si="6"/>
        <v>2007</v>
      </c>
      <c r="S44" s="125" t="str">
        <f t="shared" si="4"/>
        <v>Mon</v>
      </c>
      <c r="T44" s="125" t="str">
        <f t="shared" si="7"/>
        <v>2007-45</v>
      </c>
      <c r="U44" s="125">
        <f t="shared" si="8"/>
        <v>0</v>
      </c>
      <c r="V44" s="125"/>
    </row>
    <row r="45" spans="1:22" s="113" customFormat="1" x14ac:dyDescent="0.35">
      <c r="A45" s="133">
        <v>7</v>
      </c>
      <c r="B45" s="132">
        <v>39392</v>
      </c>
      <c r="C45" s="129">
        <v>515.70000000000005</v>
      </c>
      <c r="D45" s="119">
        <v>0</v>
      </c>
      <c r="E45" s="119">
        <v>0</v>
      </c>
      <c r="F45" s="128">
        <v>409.3</v>
      </c>
      <c r="G45" s="131">
        <v>29</v>
      </c>
      <c r="H45" s="128">
        <f t="shared" si="30"/>
        <v>14.113793103448277</v>
      </c>
      <c r="I45" s="129">
        <v>106.4</v>
      </c>
      <c r="J45" s="130">
        <v>4</v>
      </c>
      <c r="K45" s="130">
        <f t="shared" si="31"/>
        <v>33</v>
      </c>
      <c r="L45" s="129">
        <f t="shared" si="32"/>
        <v>26.6</v>
      </c>
      <c r="M45" s="128">
        <f t="shared" si="33"/>
        <v>15.627272727272729</v>
      </c>
      <c r="N45" s="127"/>
      <c r="O45" s="126">
        <v>-10</v>
      </c>
      <c r="P45" s="125"/>
      <c r="Q45" s="125">
        <f t="shared" si="5"/>
        <v>45</v>
      </c>
      <c r="R45" s="125">
        <f t="shared" si="6"/>
        <v>2007</v>
      </c>
      <c r="S45" s="125" t="str">
        <f t="shared" si="4"/>
        <v>Tue</v>
      </c>
      <c r="T45" s="125" t="str">
        <f t="shared" si="7"/>
        <v>2007-45</v>
      </c>
      <c r="U45" s="125">
        <f t="shared" si="8"/>
        <v>0</v>
      </c>
      <c r="V45" s="125"/>
    </row>
    <row r="46" spans="1:22" s="113" customFormat="1" x14ac:dyDescent="0.35">
      <c r="A46" s="133">
        <v>7</v>
      </c>
      <c r="B46" s="132">
        <v>39393</v>
      </c>
      <c r="C46" s="129">
        <v>1124.8699999999999</v>
      </c>
      <c r="D46" s="119">
        <v>0</v>
      </c>
      <c r="E46" s="119">
        <v>0</v>
      </c>
      <c r="F46" s="128">
        <v>664.45</v>
      </c>
      <c r="G46" s="131">
        <v>42</v>
      </c>
      <c r="H46" s="128">
        <f t="shared" si="30"/>
        <v>15.820238095238096</v>
      </c>
      <c r="I46" s="129">
        <v>460.42</v>
      </c>
      <c r="J46" s="130">
        <v>8</v>
      </c>
      <c r="K46" s="130">
        <f t="shared" si="31"/>
        <v>50</v>
      </c>
      <c r="L46" s="129">
        <f t="shared" si="32"/>
        <v>57.552500000000002</v>
      </c>
      <c r="M46" s="128">
        <f t="shared" si="33"/>
        <v>22.497400000000003</v>
      </c>
      <c r="N46" s="127"/>
      <c r="O46" s="126">
        <v>-0.05</v>
      </c>
      <c r="P46" s="125"/>
      <c r="Q46" s="125">
        <f t="shared" si="5"/>
        <v>45</v>
      </c>
      <c r="R46" s="125">
        <f t="shared" si="6"/>
        <v>2007</v>
      </c>
      <c r="S46" s="125" t="str">
        <f t="shared" si="4"/>
        <v>Wed</v>
      </c>
      <c r="T46" s="125" t="str">
        <f t="shared" si="7"/>
        <v>2007-45</v>
      </c>
      <c r="U46" s="125">
        <f t="shared" si="8"/>
        <v>0</v>
      </c>
      <c r="V46" s="125"/>
    </row>
    <row r="47" spans="1:22" s="113" customFormat="1" x14ac:dyDescent="0.35">
      <c r="A47" s="133">
        <v>7</v>
      </c>
      <c r="B47" s="132">
        <v>39394</v>
      </c>
      <c r="C47" s="129">
        <v>1480.67</v>
      </c>
      <c r="D47" s="119">
        <v>0</v>
      </c>
      <c r="E47" s="119">
        <v>0</v>
      </c>
      <c r="F47" s="128">
        <v>902.35</v>
      </c>
      <c r="G47" s="131">
        <v>43</v>
      </c>
      <c r="H47" s="128">
        <f t="shared" si="30"/>
        <v>20.984883720930235</v>
      </c>
      <c r="I47" s="129">
        <v>578.32000000000005</v>
      </c>
      <c r="J47" s="130">
        <v>8</v>
      </c>
      <c r="K47" s="130">
        <f t="shared" si="31"/>
        <v>51</v>
      </c>
      <c r="L47" s="129">
        <f t="shared" si="32"/>
        <v>72.290000000000006</v>
      </c>
      <c r="M47" s="128">
        <f t="shared" si="33"/>
        <v>29.032745098039218</v>
      </c>
      <c r="N47" s="127"/>
      <c r="O47" s="126">
        <v>1</v>
      </c>
      <c r="P47" s="125"/>
      <c r="Q47" s="125">
        <f t="shared" si="5"/>
        <v>45</v>
      </c>
      <c r="R47" s="125">
        <f t="shared" si="6"/>
        <v>2007</v>
      </c>
      <c r="S47" s="125" t="str">
        <f t="shared" si="4"/>
        <v>Thu</v>
      </c>
      <c r="T47" s="125" t="str">
        <f t="shared" si="7"/>
        <v>2007-45</v>
      </c>
      <c r="U47" s="125">
        <f t="shared" si="8"/>
        <v>0</v>
      </c>
      <c r="V47" s="125"/>
    </row>
    <row r="48" spans="1:22" s="113" customFormat="1" x14ac:dyDescent="0.35">
      <c r="A48" s="133">
        <v>7</v>
      </c>
      <c r="B48" s="132">
        <v>39395</v>
      </c>
      <c r="C48" s="129">
        <v>1286.5999999999999</v>
      </c>
      <c r="D48" s="119">
        <v>0</v>
      </c>
      <c r="E48" s="119">
        <v>0</v>
      </c>
      <c r="F48" s="128">
        <v>1181.8</v>
      </c>
      <c r="G48" s="131">
        <v>75</v>
      </c>
      <c r="H48" s="128">
        <f t="shared" si="30"/>
        <v>15.757333333333333</v>
      </c>
      <c r="I48" s="129">
        <v>104.8</v>
      </c>
      <c r="J48" s="130">
        <v>3</v>
      </c>
      <c r="K48" s="130">
        <f t="shared" si="31"/>
        <v>78</v>
      </c>
      <c r="L48" s="129">
        <f t="shared" si="32"/>
        <v>34.93333333333333</v>
      </c>
      <c r="M48" s="128">
        <f t="shared" si="33"/>
        <v>16.494871794871795</v>
      </c>
      <c r="N48" s="127"/>
      <c r="O48" s="126">
        <v>-17.899999999999999</v>
      </c>
      <c r="P48" s="125"/>
      <c r="Q48" s="125">
        <f t="shared" si="5"/>
        <v>45</v>
      </c>
      <c r="R48" s="125">
        <f t="shared" si="6"/>
        <v>2007</v>
      </c>
      <c r="S48" s="125" t="str">
        <f t="shared" si="4"/>
        <v>Fri</v>
      </c>
      <c r="T48" s="125" t="str">
        <f t="shared" si="7"/>
        <v>2007-45</v>
      </c>
      <c r="U48" s="125">
        <f t="shared" si="8"/>
        <v>0</v>
      </c>
      <c r="V48" s="125"/>
    </row>
    <row r="49" spans="1:22" s="113" customFormat="1" x14ac:dyDescent="0.35">
      <c r="A49" s="133">
        <v>7</v>
      </c>
      <c r="B49" s="132">
        <v>39396</v>
      </c>
      <c r="C49" s="129">
        <v>839.89</v>
      </c>
      <c r="D49" s="119">
        <v>0</v>
      </c>
      <c r="E49" s="119">
        <v>0</v>
      </c>
      <c r="F49" s="128">
        <v>416.45</v>
      </c>
      <c r="G49" s="131">
        <v>24</v>
      </c>
      <c r="H49" s="128">
        <f t="shared" si="30"/>
        <v>17.352083333333333</v>
      </c>
      <c r="I49" s="129">
        <v>423.44</v>
      </c>
      <c r="J49" s="130">
        <v>6</v>
      </c>
      <c r="K49" s="130">
        <f t="shared" si="31"/>
        <v>30</v>
      </c>
      <c r="L49" s="129">
        <f t="shared" si="32"/>
        <v>70.573333333333338</v>
      </c>
      <c r="M49" s="128">
        <f t="shared" si="33"/>
        <v>27.996333333333332</v>
      </c>
      <c r="N49" s="127"/>
      <c r="O49" s="126"/>
      <c r="P49" s="125"/>
      <c r="Q49" s="125">
        <f t="shared" si="5"/>
        <v>45</v>
      </c>
      <c r="R49" s="125">
        <f t="shared" si="6"/>
        <v>2007</v>
      </c>
      <c r="S49" s="125" t="str">
        <f t="shared" si="4"/>
        <v>Sat</v>
      </c>
      <c r="T49" s="125" t="str">
        <f t="shared" si="7"/>
        <v>2007-45</v>
      </c>
      <c r="U49" s="125">
        <f t="shared" si="8"/>
        <v>0</v>
      </c>
      <c r="V49" s="125"/>
    </row>
    <row r="50" spans="1:22" s="113" customFormat="1" x14ac:dyDescent="0.35">
      <c r="A50" s="124"/>
      <c r="B50" s="123">
        <v>39397</v>
      </c>
      <c r="C50" s="119">
        <f>SUM(C44:C49)</f>
        <v>6072.12</v>
      </c>
      <c r="D50" s="119">
        <v>1569.1</v>
      </c>
      <c r="E50" s="122">
        <f>SUM(C50:D50)</f>
        <v>7641.2199999999993</v>
      </c>
      <c r="F50" s="118"/>
      <c r="G50" s="121">
        <f>SUM(G44:G49)</f>
        <v>249</v>
      </c>
      <c r="H50" s="118">
        <f>AVERAGE(H44:H49)</f>
        <v>15.904490449565733</v>
      </c>
      <c r="I50" s="119">
        <f>SUM(I44:I49)</f>
        <v>2087.42</v>
      </c>
      <c r="J50" s="120">
        <f>SUM(J44:J49)</f>
        <v>32</v>
      </c>
      <c r="K50" s="120">
        <f>SUM(G50,J50)</f>
        <v>281</v>
      </c>
      <c r="L50" s="119">
        <f>AVERAGE(L44:L49)</f>
        <v>66.660416666666677</v>
      </c>
      <c r="M50" s="118">
        <f>AVERAGE(M44:M49)</f>
        <v>22.131138013620369</v>
      </c>
      <c r="N50" s="117">
        <v>281</v>
      </c>
      <c r="O50" s="116"/>
      <c r="P50" s="115"/>
      <c r="Q50" s="115">
        <f t="shared" si="5"/>
        <v>46</v>
      </c>
      <c r="R50" s="115">
        <f t="shared" si="6"/>
        <v>2007</v>
      </c>
      <c r="S50" s="115" t="str">
        <f t="shared" si="4"/>
        <v>Sun</v>
      </c>
      <c r="T50" s="115" t="str">
        <f t="shared" si="7"/>
        <v>2007-46</v>
      </c>
      <c r="U50" s="115">
        <f t="shared" si="8"/>
        <v>0</v>
      </c>
      <c r="V50" s="115"/>
    </row>
    <row r="51" spans="1:22" s="113" customFormat="1" x14ac:dyDescent="0.35">
      <c r="A51" s="133">
        <v>8</v>
      </c>
      <c r="B51" s="132">
        <v>39398</v>
      </c>
      <c r="C51" s="129">
        <v>715.47</v>
      </c>
      <c r="D51" s="119">
        <v>0</v>
      </c>
      <c r="E51" s="119">
        <v>0</v>
      </c>
      <c r="F51" s="128">
        <v>673.2</v>
      </c>
      <c r="G51" s="131">
        <v>46</v>
      </c>
      <c r="H51" s="128">
        <f t="shared" ref="H51:H56" si="34">IFERROR(F51/G51,0)</f>
        <v>14.634782608695653</v>
      </c>
      <c r="I51" s="129">
        <v>42.27</v>
      </c>
      <c r="J51" s="130">
        <v>2</v>
      </c>
      <c r="K51" s="130">
        <f t="shared" ref="K51:K56" si="35">IFERROR(SUM(G51,J51),0)</f>
        <v>48</v>
      </c>
      <c r="L51" s="129">
        <f t="shared" ref="L51:L56" si="36">IFERROR(MEDIAN(I51/J51),0)</f>
        <v>21.135000000000002</v>
      </c>
      <c r="M51" s="128">
        <f t="shared" ref="M51:M56" si="37">IFERROR(SUM(F51,I51)/K51,0)</f>
        <v>14.905625000000001</v>
      </c>
      <c r="N51" s="127"/>
      <c r="O51" s="126"/>
      <c r="P51" s="125"/>
      <c r="Q51" s="125">
        <f t="shared" si="5"/>
        <v>46</v>
      </c>
      <c r="R51" s="125">
        <f t="shared" si="6"/>
        <v>2007</v>
      </c>
      <c r="S51" s="125" t="str">
        <f t="shared" si="4"/>
        <v>Mon</v>
      </c>
      <c r="T51" s="125" t="str">
        <f t="shared" si="7"/>
        <v>2007-46</v>
      </c>
      <c r="U51" s="125">
        <f t="shared" si="8"/>
        <v>0</v>
      </c>
      <c r="V51" s="125"/>
    </row>
    <row r="52" spans="1:22" s="113" customFormat="1" x14ac:dyDescent="0.35">
      <c r="A52" s="133">
        <v>8</v>
      </c>
      <c r="B52" s="132">
        <v>39399</v>
      </c>
      <c r="C52" s="129">
        <v>579.65</v>
      </c>
      <c r="D52" s="119">
        <v>0</v>
      </c>
      <c r="E52" s="119">
        <v>0</v>
      </c>
      <c r="F52" s="128">
        <v>508.15</v>
      </c>
      <c r="G52" s="131">
        <v>45</v>
      </c>
      <c r="H52" s="128">
        <f t="shared" si="34"/>
        <v>11.292222222222222</v>
      </c>
      <c r="I52" s="129">
        <v>71.5</v>
      </c>
      <c r="J52" s="130">
        <v>1</v>
      </c>
      <c r="K52" s="130">
        <f t="shared" si="35"/>
        <v>46</v>
      </c>
      <c r="L52" s="129">
        <f t="shared" si="36"/>
        <v>71.5</v>
      </c>
      <c r="M52" s="128">
        <f t="shared" si="37"/>
        <v>12.601086956521739</v>
      </c>
      <c r="N52" s="127"/>
      <c r="O52" s="126"/>
      <c r="P52" s="125"/>
      <c r="Q52" s="125">
        <f t="shared" si="5"/>
        <v>46</v>
      </c>
      <c r="R52" s="125">
        <f t="shared" si="6"/>
        <v>2007</v>
      </c>
      <c r="S52" s="125" t="str">
        <f t="shared" si="4"/>
        <v>Tue</v>
      </c>
      <c r="T52" s="125" t="str">
        <f t="shared" si="7"/>
        <v>2007-46</v>
      </c>
      <c r="U52" s="125">
        <f t="shared" si="8"/>
        <v>0</v>
      </c>
      <c r="V52" s="125"/>
    </row>
    <row r="53" spans="1:22" s="113" customFormat="1" x14ac:dyDescent="0.35">
      <c r="A53" s="133">
        <v>8</v>
      </c>
      <c r="B53" s="132">
        <v>39400</v>
      </c>
      <c r="C53" s="129">
        <v>739.31</v>
      </c>
      <c r="D53" s="119">
        <v>0</v>
      </c>
      <c r="E53" s="119">
        <v>0</v>
      </c>
      <c r="F53" s="128">
        <v>652.6</v>
      </c>
      <c r="G53" s="131">
        <v>42</v>
      </c>
      <c r="H53" s="128">
        <f t="shared" si="34"/>
        <v>15.538095238095238</v>
      </c>
      <c r="I53" s="129">
        <v>86.71</v>
      </c>
      <c r="J53" s="130">
        <v>5</v>
      </c>
      <c r="K53" s="130">
        <f t="shared" si="35"/>
        <v>47</v>
      </c>
      <c r="L53" s="129">
        <f t="shared" si="36"/>
        <v>17.341999999999999</v>
      </c>
      <c r="M53" s="128">
        <f t="shared" si="37"/>
        <v>15.73</v>
      </c>
      <c r="N53" s="127"/>
      <c r="O53" s="126"/>
      <c r="P53" s="125"/>
      <c r="Q53" s="125">
        <f t="shared" si="5"/>
        <v>46</v>
      </c>
      <c r="R53" s="125">
        <f t="shared" si="6"/>
        <v>2007</v>
      </c>
      <c r="S53" s="125" t="str">
        <f t="shared" si="4"/>
        <v>Wed</v>
      </c>
      <c r="T53" s="125" t="str">
        <f t="shared" si="7"/>
        <v>2007-46</v>
      </c>
      <c r="U53" s="125">
        <f t="shared" si="8"/>
        <v>0</v>
      </c>
      <c r="V53" s="125"/>
    </row>
    <row r="54" spans="1:22" s="113" customFormat="1" x14ac:dyDescent="0.35">
      <c r="A54" s="133">
        <v>8</v>
      </c>
      <c r="B54" s="132">
        <v>39401</v>
      </c>
      <c r="C54" s="129">
        <v>1313.74</v>
      </c>
      <c r="D54" s="119">
        <v>0</v>
      </c>
      <c r="E54" s="119">
        <v>0</v>
      </c>
      <c r="F54" s="128">
        <v>1001.5</v>
      </c>
      <c r="G54" s="131">
        <v>50</v>
      </c>
      <c r="H54" s="128">
        <f t="shared" si="34"/>
        <v>20.03</v>
      </c>
      <c r="I54" s="129">
        <v>312.24</v>
      </c>
      <c r="J54" s="130">
        <v>6</v>
      </c>
      <c r="K54" s="130">
        <f t="shared" si="35"/>
        <v>56</v>
      </c>
      <c r="L54" s="129">
        <f t="shared" si="36"/>
        <v>52.04</v>
      </c>
      <c r="M54" s="128">
        <f t="shared" si="37"/>
        <v>23.459642857142857</v>
      </c>
      <c r="N54" s="127"/>
      <c r="O54" s="126"/>
      <c r="P54" s="125"/>
      <c r="Q54" s="125">
        <f t="shared" si="5"/>
        <v>46</v>
      </c>
      <c r="R54" s="125">
        <f t="shared" si="6"/>
        <v>2007</v>
      </c>
      <c r="S54" s="125" t="str">
        <f t="shared" si="4"/>
        <v>Thu</v>
      </c>
      <c r="T54" s="125" t="str">
        <f t="shared" si="7"/>
        <v>2007-46</v>
      </c>
      <c r="U54" s="125">
        <f t="shared" si="8"/>
        <v>0</v>
      </c>
      <c r="V54" s="125"/>
    </row>
    <row r="55" spans="1:22" s="113" customFormat="1" x14ac:dyDescent="0.35">
      <c r="A55" s="133">
        <v>8</v>
      </c>
      <c r="B55" s="132">
        <v>39402</v>
      </c>
      <c r="C55" s="129">
        <v>884.96</v>
      </c>
      <c r="D55" s="119">
        <v>0</v>
      </c>
      <c r="E55" s="119">
        <v>0</v>
      </c>
      <c r="F55" s="128">
        <v>530.25</v>
      </c>
      <c r="G55" s="131">
        <v>37</v>
      </c>
      <c r="H55" s="128">
        <f t="shared" si="34"/>
        <v>14.331081081081081</v>
      </c>
      <c r="I55" s="129">
        <v>354.71</v>
      </c>
      <c r="J55" s="130">
        <v>6</v>
      </c>
      <c r="K55" s="130">
        <f t="shared" si="35"/>
        <v>43</v>
      </c>
      <c r="L55" s="129">
        <f t="shared" si="36"/>
        <v>59.118333333333332</v>
      </c>
      <c r="M55" s="128">
        <f t="shared" si="37"/>
        <v>20.580465116279072</v>
      </c>
      <c r="N55" s="127"/>
      <c r="O55" s="126"/>
      <c r="P55" s="125"/>
      <c r="Q55" s="125">
        <f t="shared" si="5"/>
        <v>46</v>
      </c>
      <c r="R55" s="125">
        <f t="shared" si="6"/>
        <v>2007</v>
      </c>
      <c r="S55" s="125" t="str">
        <f t="shared" si="4"/>
        <v>Fri</v>
      </c>
      <c r="T55" s="125" t="str">
        <f t="shared" si="7"/>
        <v>2007-46</v>
      </c>
      <c r="U55" s="125">
        <f t="shared" si="8"/>
        <v>0</v>
      </c>
      <c r="V55" s="125"/>
    </row>
    <row r="56" spans="1:22" s="113" customFormat="1" x14ac:dyDescent="0.35">
      <c r="A56" s="133">
        <v>8</v>
      </c>
      <c r="B56" s="132">
        <v>39403</v>
      </c>
      <c r="C56" s="129">
        <v>745.56</v>
      </c>
      <c r="D56" s="119">
        <v>0</v>
      </c>
      <c r="E56" s="119">
        <v>0</v>
      </c>
      <c r="F56" s="128">
        <v>540.4</v>
      </c>
      <c r="G56" s="131">
        <v>31</v>
      </c>
      <c r="H56" s="128">
        <f t="shared" si="34"/>
        <v>17.432258064516127</v>
      </c>
      <c r="I56" s="129">
        <v>205.16</v>
      </c>
      <c r="J56" s="130">
        <v>9</v>
      </c>
      <c r="K56" s="130">
        <f t="shared" si="35"/>
        <v>40</v>
      </c>
      <c r="L56" s="129">
        <f t="shared" si="36"/>
        <v>22.795555555555556</v>
      </c>
      <c r="M56" s="128">
        <f t="shared" si="37"/>
        <v>18.638999999999999</v>
      </c>
      <c r="N56" s="127"/>
      <c r="O56" s="126"/>
      <c r="P56" s="125"/>
      <c r="Q56" s="125">
        <f t="shared" si="5"/>
        <v>46</v>
      </c>
      <c r="R56" s="125">
        <f t="shared" si="6"/>
        <v>2007</v>
      </c>
      <c r="S56" s="125" t="str">
        <f t="shared" si="4"/>
        <v>Sat</v>
      </c>
      <c r="T56" s="125" t="str">
        <f t="shared" si="7"/>
        <v>2007-46</v>
      </c>
      <c r="U56" s="125">
        <f t="shared" si="8"/>
        <v>0</v>
      </c>
      <c r="V56" s="125"/>
    </row>
    <row r="57" spans="1:22" s="113" customFormat="1" x14ac:dyDescent="0.35">
      <c r="A57" s="124"/>
      <c r="B57" s="123">
        <v>39404</v>
      </c>
      <c r="C57" s="119">
        <f>SUM(C51:C56)</f>
        <v>4978.6900000000005</v>
      </c>
      <c r="D57" s="119">
        <v>1393.57</v>
      </c>
      <c r="E57" s="122">
        <f>SUM(C57:D57)</f>
        <v>6372.26</v>
      </c>
      <c r="F57" s="118"/>
      <c r="G57" s="121">
        <f>SUM(G51:G56)</f>
        <v>251</v>
      </c>
      <c r="H57" s="118">
        <f>AVERAGE(H51:H56)</f>
        <v>15.543073202435053</v>
      </c>
      <c r="I57" s="119">
        <f>SUM(I51:I56)</f>
        <v>1072.5900000000001</v>
      </c>
      <c r="J57" s="120">
        <f>SUM(J51:J56)</f>
        <v>29</v>
      </c>
      <c r="K57" s="120">
        <f>SUM(G57,J57)</f>
        <v>280</v>
      </c>
      <c r="L57" s="119">
        <f>AVERAGE(L51:L56)</f>
        <v>40.65514814814815</v>
      </c>
      <c r="M57" s="118">
        <f>AVERAGE(M51:M56)</f>
        <v>17.652636654990612</v>
      </c>
      <c r="N57" s="117">
        <v>280</v>
      </c>
      <c r="O57" s="116"/>
      <c r="P57" s="115"/>
      <c r="Q57" s="115">
        <f t="shared" si="5"/>
        <v>47</v>
      </c>
      <c r="R57" s="115">
        <f t="shared" si="6"/>
        <v>2007</v>
      </c>
      <c r="S57" s="115" t="str">
        <f t="shared" si="4"/>
        <v>Sun</v>
      </c>
      <c r="T57" s="115" t="str">
        <f t="shared" si="7"/>
        <v>2007-47</v>
      </c>
      <c r="U57" s="115">
        <f t="shared" si="8"/>
        <v>0</v>
      </c>
      <c r="V57" s="115"/>
    </row>
    <row r="58" spans="1:22" s="113" customFormat="1" x14ac:dyDescent="0.35">
      <c r="A58" s="133">
        <v>9</v>
      </c>
      <c r="B58" s="132">
        <v>39405</v>
      </c>
      <c r="C58" s="129">
        <v>647.28</v>
      </c>
      <c r="D58" s="119">
        <v>0</v>
      </c>
      <c r="E58" s="119">
        <v>0</v>
      </c>
      <c r="F58" s="128">
        <v>552.4</v>
      </c>
      <c r="G58" s="131">
        <v>39</v>
      </c>
      <c r="H58" s="128">
        <f t="shared" ref="H58:H63" si="38">IFERROR(F58/G58,0)</f>
        <v>14.164102564102564</v>
      </c>
      <c r="I58" s="129">
        <v>94.88</v>
      </c>
      <c r="J58" s="130">
        <v>3</v>
      </c>
      <c r="K58" s="130">
        <f t="shared" ref="K58:K63" si="39">IFERROR(SUM(G58,J58),0)</f>
        <v>42</v>
      </c>
      <c r="L58" s="129">
        <f t="shared" ref="L58:L63" si="40">IFERROR(MEDIAN(I58/J58),0)</f>
        <v>31.626666666666665</v>
      </c>
      <c r="M58" s="128">
        <f t="shared" ref="M58:M63" si="41">IFERROR(SUM(F58,I58)/K58,0)</f>
        <v>15.411428571428571</v>
      </c>
      <c r="N58" s="127"/>
      <c r="O58" s="126">
        <v>-2.1</v>
      </c>
      <c r="P58" s="125"/>
      <c r="Q58" s="125">
        <f t="shared" si="5"/>
        <v>47</v>
      </c>
      <c r="R58" s="125">
        <f t="shared" si="6"/>
        <v>2007</v>
      </c>
      <c r="S58" s="125" t="str">
        <f t="shared" si="4"/>
        <v>Mon</v>
      </c>
      <c r="T58" s="125" t="str">
        <f t="shared" si="7"/>
        <v>2007-47</v>
      </c>
      <c r="U58" s="125">
        <f t="shared" si="8"/>
        <v>0</v>
      </c>
      <c r="V58" s="125"/>
    </row>
    <row r="59" spans="1:22" s="113" customFormat="1" x14ac:dyDescent="0.35">
      <c r="A59" s="133">
        <v>9</v>
      </c>
      <c r="B59" s="132">
        <v>39406</v>
      </c>
      <c r="C59" s="129">
        <v>556.84</v>
      </c>
      <c r="D59" s="119">
        <v>0</v>
      </c>
      <c r="E59" s="119">
        <v>0</v>
      </c>
      <c r="F59" s="128">
        <v>481.95</v>
      </c>
      <c r="G59" s="131">
        <v>38</v>
      </c>
      <c r="H59" s="128">
        <f t="shared" si="38"/>
        <v>12.682894736842105</v>
      </c>
      <c r="I59" s="129">
        <v>74.89</v>
      </c>
      <c r="J59" s="130">
        <v>3</v>
      </c>
      <c r="K59" s="130">
        <f t="shared" si="39"/>
        <v>41</v>
      </c>
      <c r="L59" s="129">
        <f t="shared" si="40"/>
        <v>24.963333333333335</v>
      </c>
      <c r="M59" s="128">
        <f t="shared" si="41"/>
        <v>13.581463414634147</v>
      </c>
      <c r="N59" s="127"/>
      <c r="O59" s="126">
        <v>-15.9</v>
      </c>
      <c r="P59" s="125"/>
      <c r="Q59" s="125">
        <f t="shared" si="5"/>
        <v>47</v>
      </c>
      <c r="R59" s="125">
        <f t="shared" si="6"/>
        <v>2007</v>
      </c>
      <c r="S59" s="125" t="str">
        <f t="shared" si="4"/>
        <v>Tue</v>
      </c>
      <c r="T59" s="125" t="str">
        <f t="shared" si="7"/>
        <v>2007-47</v>
      </c>
      <c r="U59" s="125">
        <f t="shared" si="8"/>
        <v>0</v>
      </c>
      <c r="V59" s="125"/>
    </row>
    <row r="60" spans="1:22" s="113" customFormat="1" ht="27" x14ac:dyDescent="0.35">
      <c r="A60" s="133">
        <v>9</v>
      </c>
      <c r="B60" s="132">
        <v>39407</v>
      </c>
      <c r="C60" s="129">
        <v>552.45000000000005</v>
      </c>
      <c r="D60" s="119">
        <v>0</v>
      </c>
      <c r="E60" s="119">
        <v>0</v>
      </c>
      <c r="F60" s="128">
        <v>532.45000000000005</v>
      </c>
      <c r="G60" s="131">
        <v>25</v>
      </c>
      <c r="H60" s="128">
        <f t="shared" si="38"/>
        <v>21.298000000000002</v>
      </c>
      <c r="I60" s="129">
        <v>20</v>
      </c>
      <c r="J60" s="130">
        <v>1</v>
      </c>
      <c r="K60" s="130">
        <f t="shared" si="39"/>
        <v>26</v>
      </c>
      <c r="L60" s="129">
        <f t="shared" si="40"/>
        <v>20</v>
      </c>
      <c r="M60" s="128">
        <f t="shared" si="41"/>
        <v>21.248076923076926</v>
      </c>
      <c r="N60" s="127" t="s">
        <v>64</v>
      </c>
      <c r="O60" s="126">
        <v>0</v>
      </c>
      <c r="P60" s="125"/>
      <c r="Q60" s="125">
        <f t="shared" si="5"/>
        <v>47</v>
      </c>
      <c r="R60" s="125">
        <f t="shared" si="6"/>
        <v>2007</v>
      </c>
      <c r="S60" s="125" t="str">
        <f t="shared" si="4"/>
        <v>Wed</v>
      </c>
      <c r="T60" s="125" t="str">
        <f t="shared" si="7"/>
        <v>2007-47</v>
      </c>
      <c r="U60" s="125">
        <f t="shared" si="8"/>
        <v>0</v>
      </c>
      <c r="V60" s="125"/>
    </row>
    <row r="61" spans="1:22" s="113" customFormat="1" x14ac:dyDescent="0.35">
      <c r="A61" s="133">
        <v>9</v>
      </c>
      <c r="B61" s="132">
        <v>39408</v>
      </c>
      <c r="C61" s="129">
        <v>667.77</v>
      </c>
      <c r="D61" s="119">
        <v>0</v>
      </c>
      <c r="E61" s="119">
        <v>0</v>
      </c>
      <c r="F61" s="128">
        <v>572.45000000000005</v>
      </c>
      <c r="G61" s="131">
        <v>45</v>
      </c>
      <c r="H61" s="128">
        <f t="shared" si="38"/>
        <v>12.721111111111112</v>
      </c>
      <c r="I61" s="129">
        <v>95.32</v>
      </c>
      <c r="J61" s="130">
        <v>5</v>
      </c>
      <c r="K61" s="130">
        <f t="shared" si="39"/>
        <v>50</v>
      </c>
      <c r="L61" s="129">
        <f t="shared" si="40"/>
        <v>19.064</v>
      </c>
      <c r="M61" s="128">
        <f t="shared" si="41"/>
        <v>13.355399999999999</v>
      </c>
      <c r="N61" s="127"/>
      <c r="O61" s="126">
        <v>-5.6</v>
      </c>
      <c r="P61" s="125"/>
      <c r="Q61" s="125">
        <f t="shared" si="5"/>
        <v>47</v>
      </c>
      <c r="R61" s="125">
        <f t="shared" si="6"/>
        <v>2007</v>
      </c>
      <c r="S61" s="125" t="str">
        <f t="shared" si="4"/>
        <v>Thu</v>
      </c>
      <c r="T61" s="125" t="str">
        <f t="shared" si="7"/>
        <v>2007-47</v>
      </c>
      <c r="U61" s="125">
        <f t="shared" si="8"/>
        <v>0</v>
      </c>
      <c r="V61" s="125"/>
    </row>
    <row r="62" spans="1:22" s="113" customFormat="1" ht="45" x14ac:dyDescent="0.35">
      <c r="A62" s="133">
        <v>9</v>
      </c>
      <c r="B62" s="132">
        <v>39409</v>
      </c>
      <c r="C62" s="129">
        <v>732.17</v>
      </c>
      <c r="D62" s="119">
        <v>0</v>
      </c>
      <c r="E62" s="119">
        <v>0</v>
      </c>
      <c r="F62" s="128">
        <v>702.25</v>
      </c>
      <c r="G62" s="131">
        <v>42</v>
      </c>
      <c r="H62" s="128">
        <f t="shared" si="38"/>
        <v>16.720238095238095</v>
      </c>
      <c r="I62" s="129">
        <v>29.92</v>
      </c>
      <c r="J62" s="130">
        <v>1</v>
      </c>
      <c r="K62" s="130">
        <f t="shared" si="39"/>
        <v>43</v>
      </c>
      <c r="L62" s="129">
        <f t="shared" si="40"/>
        <v>29.92</v>
      </c>
      <c r="M62" s="128">
        <f t="shared" si="41"/>
        <v>17.027209302325581</v>
      </c>
      <c r="N62" s="127" t="s">
        <v>65</v>
      </c>
      <c r="O62" s="126">
        <v>2.1</v>
      </c>
      <c r="P62" s="125"/>
      <c r="Q62" s="125">
        <f t="shared" si="5"/>
        <v>47</v>
      </c>
      <c r="R62" s="125">
        <f t="shared" si="6"/>
        <v>2007</v>
      </c>
      <c r="S62" s="125" t="str">
        <f t="shared" si="4"/>
        <v>Fri</v>
      </c>
      <c r="T62" s="125" t="str">
        <f t="shared" si="7"/>
        <v>2007-47</v>
      </c>
      <c r="U62" s="125">
        <f t="shared" si="8"/>
        <v>0</v>
      </c>
      <c r="V62" s="125"/>
    </row>
    <row r="63" spans="1:22" s="113" customFormat="1" ht="45" x14ac:dyDescent="0.35">
      <c r="A63" s="133">
        <v>9</v>
      </c>
      <c r="B63" s="132">
        <v>39410</v>
      </c>
      <c r="C63" s="129">
        <v>1016.35</v>
      </c>
      <c r="D63" s="119">
        <v>0</v>
      </c>
      <c r="E63" s="119">
        <v>0</v>
      </c>
      <c r="F63" s="128">
        <v>535.75</v>
      </c>
      <c r="G63" s="131">
        <v>30</v>
      </c>
      <c r="H63" s="128">
        <f t="shared" si="38"/>
        <v>17.858333333333334</v>
      </c>
      <c r="I63" s="129">
        <v>480.6</v>
      </c>
      <c r="J63" s="130">
        <v>8</v>
      </c>
      <c r="K63" s="130">
        <f t="shared" si="39"/>
        <v>38</v>
      </c>
      <c r="L63" s="129">
        <f t="shared" si="40"/>
        <v>60.075000000000003</v>
      </c>
      <c r="M63" s="128">
        <f t="shared" si="41"/>
        <v>26.746052631578948</v>
      </c>
      <c r="N63" s="127" t="s">
        <v>66</v>
      </c>
      <c r="O63" s="126">
        <v>0</v>
      </c>
      <c r="P63" s="125"/>
      <c r="Q63" s="125">
        <f t="shared" si="5"/>
        <v>47</v>
      </c>
      <c r="R63" s="125">
        <f t="shared" si="6"/>
        <v>2007</v>
      </c>
      <c r="S63" s="125" t="str">
        <f t="shared" si="4"/>
        <v>Sat</v>
      </c>
      <c r="T63" s="125" t="str">
        <f t="shared" si="7"/>
        <v>2007-47</v>
      </c>
      <c r="U63" s="125">
        <f t="shared" si="8"/>
        <v>0</v>
      </c>
      <c r="V63" s="125"/>
    </row>
    <row r="64" spans="1:22" s="113" customFormat="1" x14ac:dyDescent="0.35">
      <c r="A64" s="124"/>
      <c r="B64" s="123">
        <v>39411</v>
      </c>
      <c r="C64" s="119">
        <f>SUM(C58:C63)</f>
        <v>4172.8600000000006</v>
      </c>
      <c r="D64" s="119">
        <v>1837.01</v>
      </c>
      <c r="E64" s="122">
        <f>SUM(C64:D64)</f>
        <v>6009.8700000000008</v>
      </c>
      <c r="F64" s="118"/>
      <c r="G64" s="121">
        <f>SUM(G58:G63)</f>
        <v>219</v>
      </c>
      <c r="H64" s="118">
        <f>AVERAGE(H58:H63)</f>
        <v>15.907446640104537</v>
      </c>
      <c r="I64" s="119">
        <f>SUM(I58:I63)</f>
        <v>795.61</v>
      </c>
      <c r="J64" s="120">
        <f>SUM(J58:J63)</f>
        <v>21</v>
      </c>
      <c r="K64" s="120">
        <f>SUM(G64,J64)</f>
        <v>240</v>
      </c>
      <c r="L64" s="119">
        <f>AVERAGE(L58:L63)</f>
        <v>30.941500000000001</v>
      </c>
      <c r="M64" s="118">
        <f>AVERAGE(M58:M63)</f>
        <v>17.894938473840696</v>
      </c>
      <c r="N64" s="117"/>
      <c r="O64" s="116"/>
      <c r="P64" s="115"/>
      <c r="Q64" s="115">
        <f t="shared" si="5"/>
        <v>48</v>
      </c>
      <c r="R64" s="115">
        <f t="shared" si="6"/>
        <v>2007</v>
      </c>
      <c r="S64" s="115" t="str">
        <f t="shared" si="4"/>
        <v>Sun</v>
      </c>
      <c r="T64" s="115" t="str">
        <f t="shared" si="7"/>
        <v>2007-48</v>
      </c>
      <c r="U64" s="115">
        <f t="shared" si="8"/>
        <v>0</v>
      </c>
      <c r="V64" s="115"/>
    </row>
    <row r="65" spans="1:22" s="113" customFormat="1" ht="18" x14ac:dyDescent="0.35">
      <c r="A65" s="133">
        <v>10</v>
      </c>
      <c r="B65" s="132">
        <v>39412</v>
      </c>
      <c r="C65" s="129">
        <v>866.29</v>
      </c>
      <c r="D65" s="119">
        <v>0</v>
      </c>
      <c r="E65" s="119">
        <v>0</v>
      </c>
      <c r="F65" s="128">
        <v>394.2</v>
      </c>
      <c r="G65" s="131">
        <v>42</v>
      </c>
      <c r="H65" s="128">
        <f t="shared" ref="H65:H70" si="42">IFERROR(F65/G65,0)</f>
        <v>9.3857142857142861</v>
      </c>
      <c r="I65" s="129">
        <v>472.09</v>
      </c>
      <c r="J65" s="130">
        <v>5</v>
      </c>
      <c r="K65" s="130">
        <f t="shared" ref="K65:K70" si="43">IFERROR(SUM(G65,J65),0)</f>
        <v>47</v>
      </c>
      <c r="L65" s="129">
        <f t="shared" ref="L65:L70" si="44">IFERROR(MEDIAN(I65/J65),0)</f>
        <v>94.417999999999992</v>
      </c>
      <c r="M65" s="128">
        <f t="shared" ref="M65:M70" si="45">IFERROR(SUM(F65,I65)/K65,0)</f>
        <v>18.431702127659573</v>
      </c>
      <c r="N65" s="127" t="s">
        <v>67</v>
      </c>
      <c r="O65" s="126" t="s">
        <v>135</v>
      </c>
      <c r="P65" s="125"/>
      <c r="Q65" s="125">
        <f t="shared" si="5"/>
        <v>48</v>
      </c>
      <c r="R65" s="125">
        <f t="shared" si="6"/>
        <v>2007</v>
      </c>
      <c r="S65" s="125" t="str">
        <f t="shared" si="4"/>
        <v>Mon</v>
      </c>
      <c r="T65" s="125" t="str">
        <f t="shared" si="7"/>
        <v>2007-48</v>
      </c>
      <c r="U65" s="125">
        <f t="shared" si="8"/>
        <v>0</v>
      </c>
      <c r="V65" s="125"/>
    </row>
    <row r="66" spans="1:22" s="113" customFormat="1" x14ac:dyDescent="0.35">
      <c r="A66" s="133">
        <v>10</v>
      </c>
      <c r="B66" s="132">
        <v>39413</v>
      </c>
      <c r="C66" s="129">
        <v>285.55</v>
      </c>
      <c r="D66" s="119">
        <v>0</v>
      </c>
      <c r="E66" s="119">
        <v>0</v>
      </c>
      <c r="F66" s="128">
        <v>265.55</v>
      </c>
      <c r="G66" s="131">
        <v>31</v>
      </c>
      <c r="H66" s="128">
        <f t="shared" si="42"/>
        <v>8.5661290322580648</v>
      </c>
      <c r="I66" s="129">
        <v>20</v>
      </c>
      <c r="J66" s="130">
        <v>1</v>
      </c>
      <c r="K66" s="130">
        <f t="shared" si="43"/>
        <v>32</v>
      </c>
      <c r="L66" s="129">
        <f t="shared" si="44"/>
        <v>20</v>
      </c>
      <c r="M66" s="128">
        <f t="shared" si="45"/>
        <v>8.9234375000000004</v>
      </c>
      <c r="N66" s="127"/>
      <c r="O66" s="126" t="s">
        <v>135</v>
      </c>
      <c r="P66" s="125"/>
      <c r="Q66" s="125">
        <f t="shared" si="5"/>
        <v>48</v>
      </c>
      <c r="R66" s="125">
        <f t="shared" si="6"/>
        <v>2007</v>
      </c>
      <c r="S66" s="125" t="str">
        <f t="shared" ref="S66:S129" si="46">VLOOKUP(WEEKDAY(B66),$Z$2:$AA$8,2,FALSE)</f>
        <v>Tue</v>
      </c>
      <c r="T66" s="125" t="str">
        <f t="shared" si="7"/>
        <v>2007-48</v>
      </c>
      <c r="U66" s="125">
        <f t="shared" si="8"/>
        <v>0</v>
      </c>
      <c r="V66" s="125"/>
    </row>
    <row r="67" spans="1:22" s="113" customFormat="1" x14ac:dyDescent="0.35">
      <c r="A67" s="133">
        <v>10</v>
      </c>
      <c r="B67" s="132">
        <v>39414</v>
      </c>
      <c r="C67" s="129">
        <v>901.71</v>
      </c>
      <c r="D67" s="119">
        <v>0</v>
      </c>
      <c r="E67" s="119">
        <v>0</v>
      </c>
      <c r="F67" s="128">
        <v>416.6</v>
      </c>
      <c r="G67" s="131">
        <v>38</v>
      </c>
      <c r="H67" s="128">
        <f t="shared" si="42"/>
        <v>10.963157894736844</v>
      </c>
      <c r="I67" s="129">
        <v>485.11</v>
      </c>
      <c r="J67" s="130">
        <v>0</v>
      </c>
      <c r="K67" s="130">
        <f t="shared" si="43"/>
        <v>38</v>
      </c>
      <c r="L67" s="129">
        <f t="shared" si="44"/>
        <v>0</v>
      </c>
      <c r="M67" s="128">
        <f t="shared" si="45"/>
        <v>23.729210526315789</v>
      </c>
      <c r="N67" s="127"/>
      <c r="O67" s="126" t="s">
        <v>135</v>
      </c>
      <c r="P67" s="125"/>
      <c r="Q67" s="125">
        <f t="shared" ref="Q67:Q130" si="47">WEEKNUM(B67)</f>
        <v>48</v>
      </c>
      <c r="R67" s="125">
        <f t="shared" ref="R67:R130" si="48">YEAR(B67)</f>
        <v>2007</v>
      </c>
      <c r="S67" s="125" t="str">
        <f t="shared" si="46"/>
        <v>Wed</v>
      </c>
      <c r="T67" s="125" t="str">
        <f t="shared" ref="T67:T130" si="49">R67&amp;"-"&amp;Q67</f>
        <v>2007-48</v>
      </c>
      <c r="U67" s="125">
        <f t="shared" ref="U67:U130" si="50">IF(AND(MONTH(B67)=12,DAY(B67)&lt;26),1,0)</f>
        <v>0</v>
      </c>
      <c r="V67" s="125"/>
    </row>
    <row r="68" spans="1:22" s="113" customFormat="1" x14ac:dyDescent="0.35">
      <c r="A68" s="133">
        <v>10</v>
      </c>
      <c r="B68" s="132">
        <v>39415</v>
      </c>
      <c r="C68" s="129">
        <v>1388.5</v>
      </c>
      <c r="D68" s="119">
        <v>0</v>
      </c>
      <c r="E68" s="119">
        <v>0</v>
      </c>
      <c r="F68" s="128">
        <v>817.05</v>
      </c>
      <c r="G68" s="131">
        <v>42</v>
      </c>
      <c r="H68" s="128">
        <f t="shared" si="42"/>
        <v>19.453571428571429</v>
      </c>
      <c r="I68" s="129">
        <v>571.45000000000005</v>
      </c>
      <c r="J68" s="130">
        <v>0</v>
      </c>
      <c r="K68" s="130">
        <f t="shared" si="43"/>
        <v>42</v>
      </c>
      <c r="L68" s="129">
        <f t="shared" si="44"/>
        <v>0</v>
      </c>
      <c r="M68" s="128">
        <f t="shared" si="45"/>
        <v>33.05952380952381</v>
      </c>
      <c r="N68" s="127"/>
      <c r="O68" s="126" t="s">
        <v>135</v>
      </c>
      <c r="P68" s="125"/>
      <c r="Q68" s="125">
        <f t="shared" si="47"/>
        <v>48</v>
      </c>
      <c r="R68" s="125">
        <f t="shared" si="48"/>
        <v>2007</v>
      </c>
      <c r="S68" s="125" t="str">
        <f t="shared" si="46"/>
        <v>Thu</v>
      </c>
      <c r="T68" s="125" t="str">
        <f t="shared" si="49"/>
        <v>2007-48</v>
      </c>
      <c r="U68" s="125">
        <f t="shared" si="50"/>
        <v>0</v>
      </c>
      <c r="V68" s="125"/>
    </row>
    <row r="69" spans="1:22" s="113" customFormat="1" x14ac:dyDescent="0.35">
      <c r="A69" s="133">
        <v>10</v>
      </c>
      <c r="B69" s="132">
        <v>39416</v>
      </c>
      <c r="C69" s="129">
        <v>1649.05</v>
      </c>
      <c r="D69" s="119">
        <v>0</v>
      </c>
      <c r="E69" s="119">
        <v>0</v>
      </c>
      <c r="F69" s="128">
        <v>895.55</v>
      </c>
      <c r="G69" s="131">
        <v>43</v>
      </c>
      <c r="H69" s="128">
        <f t="shared" si="42"/>
        <v>20.826744186046511</v>
      </c>
      <c r="I69" s="129">
        <v>753.54</v>
      </c>
      <c r="J69" s="130">
        <v>8</v>
      </c>
      <c r="K69" s="130">
        <f t="shared" si="43"/>
        <v>51</v>
      </c>
      <c r="L69" s="129">
        <f t="shared" si="44"/>
        <v>94.192499999999995</v>
      </c>
      <c r="M69" s="128">
        <f t="shared" si="45"/>
        <v>32.335098039215687</v>
      </c>
      <c r="N69" s="127"/>
      <c r="O69" s="126">
        <v>-20.05</v>
      </c>
      <c r="P69" s="125"/>
      <c r="Q69" s="125">
        <f t="shared" si="47"/>
        <v>48</v>
      </c>
      <c r="R69" s="125">
        <f t="shared" si="48"/>
        <v>2007</v>
      </c>
      <c r="S69" s="125" t="str">
        <f t="shared" si="46"/>
        <v>Fri</v>
      </c>
      <c r="T69" s="125" t="str">
        <f t="shared" si="49"/>
        <v>2007-48</v>
      </c>
      <c r="U69" s="125">
        <f t="shared" si="50"/>
        <v>0</v>
      </c>
      <c r="V69" s="125"/>
    </row>
    <row r="70" spans="1:22" s="113" customFormat="1" x14ac:dyDescent="0.35">
      <c r="A70" s="133">
        <v>10</v>
      </c>
      <c r="B70" s="132">
        <v>39417</v>
      </c>
      <c r="C70" s="129">
        <v>591.36</v>
      </c>
      <c r="D70" s="119">
        <v>0</v>
      </c>
      <c r="E70" s="119">
        <v>0</v>
      </c>
      <c r="F70" s="128">
        <v>386.9</v>
      </c>
      <c r="G70" s="131">
        <v>27</v>
      </c>
      <c r="H70" s="128">
        <f t="shared" si="42"/>
        <v>14.329629629629629</v>
      </c>
      <c r="I70" s="129">
        <v>204.46</v>
      </c>
      <c r="J70" s="130">
        <v>7</v>
      </c>
      <c r="K70" s="130">
        <f t="shared" si="43"/>
        <v>34</v>
      </c>
      <c r="L70" s="129">
        <f t="shared" si="44"/>
        <v>29.208571428571428</v>
      </c>
      <c r="M70" s="128">
        <f t="shared" si="45"/>
        <v>17.39294117647059</v>
      </c>
      <c r="N70" s="127"/>
      <c r="O70" s="126"/>
      <c r="P70" s="125"/>
      <c r="Q70" s="125">
        <f t="shared" si="47"/>
        <v>48</v>
      </c>
      <c r="R70" s="125">
        <f t="shared" si="48"/>
        <v>2007</v>
      </c>
      <c r="S70" s="125" t="str">
        <f t="shared" si="46"/>
        <v>Sat</v>
      </c>
      <c r="T70" s="125" t="str">
        <f t="shared" si="49"/>
        <v>2007-48</v>
      </c>
      <c r="U70" s="125">
        <f t="shared" si="50"/>
        <v>1</v>
      </c>
      <c r="V70" s="125"/>
    </row>
    <row r="71" spans="1:22" s="113" customFormat="1" x14ac:dyDescent="0.35">
      <c r="A71" s="124"/>
      <c r="B71" s="123">
        <v>39418</v>
      </c>
      <c r="C71" s="119">
        <f>SUM(C65:C70)</f>
        <v>5682.46</v>
      </c>
      <c r="D71" s="119">
        <v>1681.25</v>
      </c>
      <c r="E71" s="122">
        <f>SUM(C71:D71)</f>
        <v>7363.71</v>
      </c>
      <c r="F71" s="118"/>
      <c r="G71" s="121">
        <f>SUM(G65:G70)</f>
        <v>223</v>
      </c>
      <c r="H71" s="118">
        <f>AVERAGE(H65:H70)</f>
        <v>13.920824409492795</v>
      </c>
      <c r="I71" s="119">
        <f>SUM(I65:I70)</f>
        <v>2506.65</v>
      </c>
      <c r="J71" s="120">
        <f>SUM(J65:J70)</f>
        <v>21</v>
      </c>
      <c r="K71" s="120">
        <f>SUM(G71,J71)</f>
        <v>244</v>
      </c>
      <c r="L71" s="119">
        <f>AVERAGE(L65:L70)</f>
        <v>39.636511904761903</v>
      </c>
      <c r="M71" s="118">
        <f>AVERAGE(M65:M70)</f>
        <v>22.311985529864245</v>
      </c>
      <c r="N71" s="117"/>
      <c r="O71" s="116"/>
      <c r="P71" s="115"/>
      <c r="Q71" s="115">
        <f t="shared" si="47"/>
        <v>49</v>
      </c>
      <c r="R71" s="115">
        <f t="shared" si="48"/>
        <v>2007</v>
      </c>
      <c r="S71" s="115" t="str">
        <f t="shared" si="46"/>
        <v>Sun</v>
      </c>
      <c r="T71" s="115" t="str">
        <f t="shared" si="49"/>
        <v>2007-49</v>
      </c>
      <c r="U71" s="115">
        <f t="shared" si="50"/>
        <v>1</v>
      </c>
      <c r="V71" s="115"/>
    </row>
    <row r="72" spans="1:22" s="113" customFormat="1" x14ac:dyDescent="0.35">
      <c r="A72" s="133">
        <v>11</v>
      </c>
      <c r="B72" s="132">
        <v>39419</v>
      </c>
      <c r="C72" s="129">
        <v>524.45000000000005</v>
      </c>
      <c r="D72" s="119">
        <v>0</v>
      </c>
      <c r="E72" s="119">
        <v>0</v>
      </c>
      <c r="F72" s="128">
        <v>401.75</v>
      </c>
      <c r="G72" s="131">
        <v>23</v>
      </c>
      <c r="H72" s="128">
        <f t="shared" ref="H72:H77" si="51">IFERROR(F72/G72,0)</f>
        <v>17.467391304347824</v>
      </c>
      <c r="I72" s="129">
        <v>122.7</v>
      </c>
      <c r="J72" s="130">
        <v>2</v>
      </c>
      <c r="K72" s="130">
        <f t="shared" ref="K72:K77" si="52">IFERROR(SUM(G72,J72),0)</f>
        <v>25</v>
      </c>
      <c r="L72" s="129">
        <f t="shared" ref="L72:L77" si="53">IFERROR(MEDIAN(I72/J72),0)</f>
        <v>61.35</v>
      </c>
      <c r="M72" s="128">
        <f t="shared" ref="M72:M77" si="54">IFERROR(SUM(F72,I72)/K72,0)</f>
        <v>20.978000000000002</v>
      </c>
      <c r="N72" s="127"/>
      <c r="O72" s="126">
        <v>4.95</v>
      </c>
      <c r="P72" s="125"/>
      <c r="Q72" s="125">
        <f t="shared" si="47"/>
        <v>49</v>
      </c>
      <c r="R72" s="125">
        <f t="shared" si="48"/>
        <v>2007</v>
      </c>
      <c r="S72" s="125" t="str">
        <f t="shared" si="46"/>
        <v>Mon</v>
      </c>
      <c r="T72" s="125" t="str">
        <f t="shared" si="49"/>
        <v>2007-49</v>
      </c>
      <c r="U72" s="125">
        <f t="shared" si="50"/>
        <v>1</v>
      </c>
      <c r="V72" s="125"/>
    </row>
    <row r="73" spans="1:22" s="113" customFormat="1" x14ac:dyDescent="0.35">
      <c r="A73" s="133">
        <v>11</v>
      </c>
      <c r="B73" s="132">
        <v>39420</v>
      </c>
      <c r="C73" s="129">
        <v>552.1</v>
      </c>
      <c r="D73" s="119">
        <v>0</v>
      </c>
      <c r="E73" s="119">
        <v>0</v>
      </c>
      <c r="F73" s="128">
        <v>537.1</v>
      </c>
      <c r="G73" s="131">
        <v>38</v>
      </c>
      <c r="H73" s="128">
        <f t="shared" si="51"/>
        <v>14.13421052631579</v>
      </c>
      <c r="I73" s="129">
        <v>15</v>
      </c>
      <c r="J73" s="130">
        <v>1</v>
      </c>
      <c r="K73" s="130">
        <f t="shared" si="52"/>
        <v>39</v>
      </c>
      <c r="L73" s="129">
        <f t="shared" si="53"/>
        <v>15</v>
      </c>
      <c r="M73" s="128">
        <f t="shared" si="54"/>
        <v>14.156410256410258</v>
      </c>
      <c r="N73" s="127"/>
      <c r="O73" s="126">
        <v>-1</v>
      </c>
      <c r="P73" s="125"/>
      <c r="Q73" s="125">
        <f t="shared" si="47"/>
        <v>49</v>
      </c>
      <c r="R73" s="125">
        <f t="shared" si="48"/>
        <v>2007</v>
      </c>
      <c r="S73" s="125" t="str">
        <f t="shared" si="46"/>
        <v>Tue</v>
      </c>
      <c r="T73" s="125" t="str">
        <f t="shared" si="49"/>
        <v>2007-49</v>
      </c>
      <c r="U73" s="125">
        <f t="shared" si="50"/>
        <v>1</v>
      </c>
      <c r="V73" s="125"/>
    </row>
    <row r="74" spans="1:22" s="113" customFormat="1" x14ac:dyDescent="0.35">
      <c r="A74" s="133">
        <v>11</v>
      </c>
      <c r="B74" s="132">
        <v>39421</v>
      </c>
      <c r="C74" s="129">
        <v>1048.5899999999999</v>
      </c>
      <c r="D74" s="119">
        <v>0</v>
      </c>
      <c r="E74" s="119">
        <v>0</v>
      </c>
      <c r="F74" s="128">
        <v>337.8</v>
      </c>
      <c r="G74" s="131">
        <v>25</v>
      </c>
      <c r="H74" s="128">
        <f t="shared" si="51"/>
        <v>13.512</v>
      </c>
      <c r="I74" s="129">
        <v>710.79</v>
      </c>
      <c r="J74" s="130">
        <v>6</v>
      </c>
      <c r="K74" s="130">
        <f t="shared" si="52"/>
        <v>31</v>
      </c>
      <c r="L74" s="129">
        <f t="shared" si="53"/>
        <v>118.46499999999999</v>
      </c>
      <c r="M74" s="128">
        <f t="shared" si="54"/>
        <v>33.825483870967737</v>
      </c>
      <c r="N74" s="127"/>
      <c r="O74" s="126">
        <v>1.3</v>
      </c>
      <c r="P74" s="125"/>
      <c r="Q74" s="125">
        <f t="shared" si="47"/>
        <v>49</v>
      </c>
      <c r="R74" s="125">
        <f t="shared" si="48"/>
        <v>2007</v>
      </c>
      <c r="S74" s="125" t="str">
        <f t="shared" si="46"/>
        <v>Wed</v>
      </c>
      <c r="T74" s="125" t="str">
        <f t="shared" si="49"/>
        <v>2007-49</v>
      </c>
      <c r="U74" s="125">
        <f t="shared" si="50"/>
        <v>1</v>
      </c>
      <c r="V74" s="125"/>
    </row>
    <row r="75" spans="1:22" s="113" customFormat="1" x14ac:dyDescent="0.35">
      <c r="A75" s="133">
        <v>11</v>
      </c>
      <c r="B75" s="132">
        <v>39422</v>
      </c>
      <c r="C75" s="129">
        <v>674.29</v>
      </c>
      <c r="D75" s="119">
        <v>0</v>
      </c>
      <c r="E75" s="119">
        <v>0</v>
      </c>
      <c r="F75" s="128">
        <v>502</v>
      </c>
      <c r="G75" s="131">
        <v>29</v>
      </c>
      <c r="H75" s="128">
        <f t="shared" si="51"/>
        <v>17.310344827586206</v>
      </c>
      <c r="I75" s="129">
        <v>172.29</v>
      </c>
      <c r="J75" s="130">
        <v>6</v>
      </c>
      <c r="K75" s="130">
        <f t="shared" si="52"/>
        <v>35</v>
      </c>
      <c r="L75" s="129">
        <f t="shared" si="53"/>
        <v>28.715</v>
      </c>
      <c r="M75" s="128">
        <f t="shared" si="54"/>
        <v>19.265428571428572</v>
      </c>
      <c r="N75" s="127"/>
      <c r="O75" s="126">
        <v>1.4</v>
      </c>
      <c r="P75" s="125"/>
      <c r="Q75" s="125">
        <f t="shared" si="47"/>
        <v>49</v>
      </c>
      <c r="R75" s="125">
        <f t="shared" si="48"/>
        <v>2007</v>
      </c>
      <c r="S75" s="125" t="str">
        <f t="shared" si="46"/>
        <v>Thu</v>
      </c>
      <c r="T75" s="125" t="str">
        <f t="shared" si="49"/>
        <v>2007-49</v>
      </c>
      <c r="U75" s="125">
        <f t="shared" si="50"/>
        <v>1</v>
      </c>
      <c r="V75" s="125"/>
    </row>
    <row r="76" spans="1:22" s="113" customFormat="1" x14ac:dyDescent="0.35">
      <c r="A76" s="133">
        <v>11</v>
      </c>
      <c r="B76" s="132">
        <v>39423</v>
      </c>
      <c r="C76" s="129">
        <v>1039.42</v>
      </c>
      <c r="D76" s="119">
        <v>0</v>
      </c>
      <c r="E76" s="119">
        <v>0</v>
      </c>
      <c r="F76" s="128">
        <v>826.75</v>
      </c>
      <c r="G76" s="131">
        <v>42</v>
      </c>
      <c r="H76" s="128">
        <f t="shared" si="51"/>
        <v>19.68452380952381</v>
      </c>
      <c r="I76" s="129">
        <v>212.67</v>
      </c>
      <c r="J76" s="130">
        <v>7</v>
      </c>
      <c r="K76" s="130">
        <f t="shared" si="52"/>
        <v>49</v>
      </c>
      <c r="L76" s="129">
        <f t="shared" si="53"/>
        <v>30.381428571428568</v>
      </c>
      <c r="M76" s="128">
        <f t="shared" si="54"/>
        <v>21.21265306122449</v>
      </c>
      <c r="N76" s="127"/>
      <c r="O76" s="126">
        <v>1.3</v>
      </c>
      <c r="P76" s="125"/>
      <c r="Q76" s="125">
        <f t="shared" si="47"/>
        <v>49</v>
      </c>
      <c r="R76" s="125">
        <f t="shared" si="48"/>
        <v>2007</v>
      </c>
      <c r="S76" s="125" t="str">
        <f t="shared" si="46"/>
        <v>Fri</v>
      </c>
      <c r="T76" s="125" t="str">
        <f t="shared" si="49"/>
        <v>2007-49</v>
      </c>
      <c r="U76" s="125">
        <f t="shared" si="50"/>
        <v>1</v>
      </c>
      <c r="V76" s="125"/>
    </row>
    <row r="77" spans="1:22" s="113" customFormat="1" x14ac:dyDescent="0.35">
      <c r="A77" s="133">
        <v>11</v>
      </c>
      <c r="B77" s="132">
        <v>39424</v>
      </c>
      <c r="C77" s="129">
        <v>629.39</v>
      </c>
      <c r="D77" s="119">
        <v>0</v>
      </c>
      <c r="E77" s="119">
        <v>0</v>
      </c>
      <c r="F77" s="128">
        <v>509.35</v>
      </c>
      <c r="G77" s="131">
        <v>22</v>
      </c>
      <c r="H77" s="128">
        <f t="shared" si="51"/>
        <v>23.152272727272727</v>
      </c>
      <c r="I77" s="129">
        <v>120.04</v>
      </c>
      <c r="J77" s="130">
        <v>4</v>
      </c>
      <c r="K77" s="130">
        <f t="shared" si="52"/>
        <v>26</v>
      </c>
      <c r="L77" s="129">
        <f t="shared" si="53"/>
        <v>30.01</v>
      </c>
      <c r="M77" s="128">
        <f t="shared" si="54"/>
        <v>24.20730769230769</v>
      </c>
      <c r="N77" s="127"/>
      <c r="O77" s="126">
        <v>0</v>
      </c>
      <c r="P77" s="125"/>
      <c r="Q77" s="125">
        <f t="shared" si="47"/>
        <v>49</v>
      </c>
      <c r="R77" s="125">
        <f t="shared" si="48"/>
        <v>2007</v>
      </c>
      <c r="S77" s="125" t="str">
        <f t="shared" si="46"/>
        <v>Sat</v>
      </c>
      <c r="T77" s="125" t="str">
        <f t="shared" si="49"/>
        <v>2007-49</v>
      </c>
      <c r="U77" s="125">
        <f t="shared" si="50"/>
        <v>1</v>
      </c>
      <c r="V77" s="125"/>
    </row>
    <row r="78" spans="1:22" s="113" customFormat="1" ht="27" x14ac:dyDescent="0.35">
      <c r="A78" s="124"/>
      <c r="B78" s="123">
        <v>39425</v>
      </c>
      <c r="C78" s="119">
        <f>SUM(C72:C77)</f>
        <v>4468.2400000000007</v>
      </c>
      <c r="D78" s="119">
        <v>3310.23</v>
      </c>
      <c r="E78" s="122">
        <f>SUM(C78:D78)</f>
        <v>7778.4700000000012</v>
      </c>
      <c r="F78" s="118"/>
      <c r="G78" s="121">
        <f>SUM(G72:G77)</f>
        <v>179</v>
      </c>
      <c r="H78" s="118">
        <f>AVERAGE(H72:H77)</f>
        <v>17.543457199174394</v>
      </c>
      <c r="I78" s="119">
        <f>SUM(I72:I77)</f>
        <v>1353.49</v>
      </c>
      <c r="J78" s="120">
        <f>SUM(J72:J77)</f>
        <v>26</v>
      </c>
      <c r="K78" s="120">
        <f>SUM(G78,J78)</f>
        <v>205</v>
      </c>
      <c r="L78" s="119">
        <f>AVERAGE(L72:L77)</f>
        <v>47.320238095238096</v>
      </c>
      <c r="M78" s="118">
        <f>AVERAGE(M72:M77)</f>
        <v>22.274213908723123</v>
      </c>
      <c r="N78" s="117" t="s">
        <v>83</v>
      </c>
      <c r="O78" s="116"/>
      <c r="P78" s="115"/>
      <c r="Q78" s="115">
        <f t="shared" si="47"/>
        <v>50</v>
      </c>
      <c r="R78" s="115">
        <f t="shared" si="48"/>
        <v>2007</v>
      </c>
      <c r="S78" s="115" t="str">
        <f t="shared" si="46"/>
        <v>Sun</v>
      </c>
      <c r="T78" s="115" t="str">
        <f t="shared" si="49"/>
        <v>2007-50</v>
      </c>
      <c r="U78" s="115">
        <f t="shared" si="50"/>
        <v>1</v>
      </c>
      <c r="V78" s="115"/>
    </row>
    <row r="79" spans="1:22" s="113" customFormat="1" x14ac:dyDescent="0.35">
      <c r="A79" s="133">
        <v>12</v>
      </c>
      <c r="B79" s="132">
        <v>39426</v>
      </c>
      <c r="C79" s="129">
        <v>397.75</v>
      </c>
      <c r="D79" s="119">
        <v>0</v>
      </c>
      <c r="E79" s="119">
        <v>0</v>
      </c>
      <c r="F79" s="128">
        <v>397.75</v>
      </c>
      <c r="G79" s="131">
        <v>21</v>
      </c>
      <c r="H79" s="128">
        <f t="shared" ref="H79:H84" si="55">IFERROR(F79/G79,0)</f>
        <v>18.94047619047619</v>
      </c>
      <c r="I79" s="129">
        <v>0</v>
      </c>
      <c r="J79" s="130">
        <v>0</v>
      </c>
      <c r="K79" s="130">
        <f t="shared" ref="K79:K84" si="56">IFERROR(SUM(G79,J79),0)</f>
        <v>21</v>
      </c>
      <c r="L79" s="129">
        <f t="shared" ref="L79:L84" si="57">IFERROR(MEDIAN(I79/J79),0)</f>
        <v>0</v>
      </c>
      <c r="M79" s="128">
        <f t="shared" ref="M79:M84" si="58">IFERROR(SUM(F79,I79)/K79,0)</f>
        <v>18.94047619047619</v>
      </c>
      <c r="N79" s="127"/>
      <c r="O79" s="126"/>
      <c r="P79" s="125"/>
      <c r="Q79" s="125">
        <f t="shared" si="47"/>
        <v>50</v>
      </c>
      <c r="R79" s="125">
        <f t="shared" si="48"/>
        <v>2007</v>
      </c>
      <c r="S79" s="125" t="str">
        <f t="shared" si="46"/>
        <v>Mon</v>
      </c>
      <c r="T79" s="125" t="str">
        <f t="shared" si="49"/>
        <v>2007-50</v>
      </c>
      <c r="U79" s="125">
        <f t="shared" si="50"/>
        <v>1</v>
      </c>
      <c r="V79" s="125"/>
    </row>
    <row r="80" spans="1:22" s="113" customFormat="1" x14ac:dyDescent="0.35">
      <c r="A80" s="133">
        <v>12</v>
      </c>
      <c r="B80" s="132">
        <v>39427</v>
      </c>
      <c r="C80" s="129">
        <v>746.36</v>
      </c>
      <c r="D80" s="119">
        <v>0</v>
      </c>
      <c r="E80" s="119">
        <v>0</v>
      </c>
      <c r="F80" s="128">
        <v>514.29999999999995</v>
      </c>
      <c r="G80" s="131">
        <v>41</v>
      </c>
      <c r="H80" s="128">
        <f t="shared" si="55"/>
        <v>12.543902439024389</v>
      </c>
      <c r="I80" s="129">
        <v>232.09</v>
      </c>
      <c r="J80" s="130">
        <v>4</v>
      </c>
      <c r="K80" s="130">
        <f t="shared" si="56"/>
        <v>45</v>
      </c>
      <c r="L80" s="129">
        <f t="shared" si="57"/>
        <v>58.022500000000001</v>
      </c>
      <c r="M80" s="128">
        <f t="shared" si="58"/>
        <v>16.586444444444446</v>
      </c>
      <c r="N80" s="127"/>
      <c r="O80" s="126"/>
      <c r="P80" s="125"/>
      <c r="Q80" s="125">
        <f t="shared" si="47"/>
        <v>50</v>
      </c>
      <c r="R80" s="125">
        <f t="shared" si="48"/>
        <v>2007</v>
      </c>
      <c r="S80" s="125" t="str">
        <f t="shared" si="46"/>
        <v>Tue</v>
      </c>
      <c r="T80" s="125" t="str">
        <f t="shared" si="49"/>
        <v>2007-50</v>
      </c>
      <c r="U80" s="125">
        <f t="shared" si="50"/>
        <v>1</v>
      </c>
      <c r="V80" s="125"/>
    </row>
    <row r="81" spans="1:22" s="113" customFormat="1" x14ac:dyDescent="0.35">
      <c r="A81" s="133">
        <v>12</v>
      </c>
      <c r="B81" s="132">
        <v>39428</v>
      </c>
      <c r="C81" s="129">
        <v>575.35</v>
      </c>
      <c r="D81" s="119">
        <v>0</v>
      </c>
      <c r="E81" s="119">
        <v>0</v>
      </c>
      <c r="F81" s="128">
        <v>555.35</v>
      </c>
      <c r="G81" s="131">
        <v>35</v>
      </c>
      <c r="H81" s="128">
        <f t="shared" si="55"/>
        <v>15.867142857142857</v>
      </c>
      <c r="I81" s="129">
        <v>20</v>
      </c>
      <c r="J81" s="130">
        <v>1</v>
      </c>
      <c r="K81" s="130">
        <f t="shared" si="56"/>
        <v>36</v>
      </c>
      <c r="L81" s="129">
        <f t="shared" si="57"/>
        <v>20</v>
      </c>
      <c r="M81" s="128">
        <f t="shared" si="58"/>
        <v>15.981944444444444</v>
      </c>
      <c r="N81" s="127"/>
      <c r="O81" s="126"/>
      <c r="P81" s="125"/>
      <c r="Q81" s="125">
        <f t="shared" si="47"/>
        <v>50</v>
      </c>
      <c r="R81" s="125">
        <f t="shared" si="48"/>
        <v>2007</v>
      </c>
      <c r="S81" s="125" t="str">
        <f t="shared" si="46"/>
        <v>Wed</v>
      </c>
      <c r="T81" s="125" t="str">
        <f t="shared" si="49"/>
        <v>2007-50</v>
      </c>
      <c r="U81" s="125">
        <f t="shared" si="50"/>
        <v>1</v>
      </c>
      <c r="V81" s="125"/>
    </row>
    <row r="82" spans="1:22" s="113" customFormat="1" x14ac:dyDescent="0.35">
      <c r="A82" s="133">
        <v>12</v>
      </c>
      <c r="B82" s="132">
        <v>39429</v>
      </c>
      <c r="C82" s="129">
        <v>1971.86</v>
      </c>
      <c r="D82" s="119">
        <v>0</v>
      </c>
      <c r="E82" s="119">
        <v>0</v>
      </c>
      <c r="F82" s="128">
        <v>1144.5999999999999</v>
      </c>
      <c r="G82" s="131">
        <v>53</v>
      </c>
      <c r="H82" s="128">
        <f t="shared" si="55"/>
        <v>21.596226415094339</v>
      </c>
      <c r="I82" s="129">
        <v>827.26</v>
      </c>
      <c r="J82" s="130">
        <v>10</v>
      </c>
      <c r="K82" s="130">
        <f t="shared" si="56"/>
        <v>63</v>
      </c>
      <c r="L82" s="129">
        <f t="shared" si="57"/>
        <v>82.725999999999999</v>
      </c>
      <c r="M82" s="128">
        <f t="shared" si="58"/>
        <v>31.299365079365078</v>
      </c>
      <c r="N82" s="127"/>
      <c r="O82" s="126"/>
      <c r="P82" s="125"/>
      <c r="Q82" s="125">
        <f t="shared" si="47"/>
        <v>50</v>
      </c>
      <c r="R82" s="125">
        <f t="shared" si="48"/>
        <v>2007</v>
      </c>
      <c r="S82" s="125" t="str">
        <f t="shared" si="46"/>
        <v>Thu</v>
      </c>
      <c r="T82" s="125" t="str">
        <f t="shared" si="49"/>
        <v>2007-50</v>
      </c>
      <c r="U82" s="125">
        <f t="shared" si="50"/>
        <v>1</v>
      </c>
      <c r="V82" s="125"/>
    </row>
    <row r="83" spans="1:22" s="113" customFormat="1" ht="45" x14ac:dyDescent="0.35">
      <c r="A83" s="133">
        <v>12</v>
      </c>
      <c r="B83" s="132">
        <v>39430</v>
      </c>
      <c r="C83" s="129">
        <v>1348.73</v>
      </c>
      <c r="D83" s="119">
        <v>0</v>
      </c>
      <c r="E83" s="119">
        <v>0</v>
      </c>
      <c r="F83" s="128">
        <v>1052.1500000000001</v>
      </c>
      <c r="G83" s="131">
        <v>37</v>
      </c>
      <c r="H83" s="128">
        <f t="shared" si="55"/>
        <v>28.436486486486491</v>
      </c>
      <c r="I83" s="129">
        <v>296.58</v>
      </c>
      <c r="J83" s="130">
        <v>8</v>
      </c>
      <c r="K83" s="130">
        <f t="shared" si="56"/>
        <v>45</v>
      </c>
      <c r="L83" s="129">
        <f t="shared" si="57"/>
        <v>37.072499999999998</v>
      </c>
      <c r="M83" s="128">
        <f t="shared" si="58"/>
        <v>29.971777777777778</v>
      </c>
      <c r="N83" s="127" t="s">
        <v>99</v>
      </c>
      <c r="O83" s="126"/>
      <c r="P83" s="125"/>
      <c r="Q83" s="125">
        <f t="shared" si="47"/>
        <v>50</v>
      </c>
      <c r="R83" s="125">
        <f t="shared" si="48"/>
        <v>2007</v>
      </c>
      <c r="S83" s="125" t="str">
        <f t="shared" si="46"/>
        <v>Fri</v>
      </c>
      <c r="T83" s="125" t="str">
        <f t="shared" si="49"/>
        <v>2007-50</v>
      </c>
      <c r="U83" s="125">
        <f t="shared" si="50"/>
        <v>1</v>
      </c>
      <c r="V83" s="125"/>
    </row>
    <row r="84" spans="1:22" s="113" customFormat="1" x14ac:dyDescent="0.35">
      <c r="A84" s="133">
        <v>12</v>
      </c>
      <c r="B84" s="132">
        <v>39431</v>
      </c>
      <c r="C84" s="129">
        <v>1191.28</v>
      </c>
      <c r="D84" s="119">
        <v>0</v>
      </c>
      <c r="E84" s="119">
        <v>0</v>
      </c>
      <c r="F84" s="128">
        <v>854.7</v>
      </c>
      <c r="G84" s="131">
        <v>40</v>
      </c>
      <c r="H84" s="128">
        <f t="shared" si="55"/>
        <v>21.3675</v>
      </c>
      <c r="I84" s="129">
        <v>336.58</v>
      </c>
      <c r="J84" s="130">
        <v>6</v>
      </c>
      <c r="K84" s="130">
        <f t="shared" si="56"/>
        <v>46</v>
      </c>
      <c r="L84" s="129">
        <f t="shared" si="57"/>
        <v>56.096666666666664</v>
      </c>
      <c r="M84" s="128">
        <f t="shared" si="58"/>
        <v>25.897391304347824</v>
      </c>
      <c r="N84" s="127"/>
      <c r="O84" s="126"/>
      <c r="P84" s="125"/>
      <c r="Q84" s="125">
        <f t="shared" si="47"/>
        <v>50</v>
      </c>
      <c r="R84" s="125">
        <f t="shared" si="48"/>
        <v>2007</v>
      </c>
      <c r="S84" s="125" t="str">
        <f t="shared" si="46"/>
        <v>Sat</v>
      </c>
      <c r="T84" s="125" t="str">
        <f t="shared" si="49"/>
        <v>2007-50</v>
      </c>
      <c r="U84" s="125">
        <f t="shared" si="50"/>
        <v>1</v>
      </c>
      <c r="V84" s="125"/>
    </row>
    <row r="85" spans="1:22" s="113" customFormat="1" x14ac:dyDescent="0.35">
      <c r="A85" s="124"/>
      <c r="B85" s="123">
        <v>39432</v>
      </c>
      <c r="C85" s="119">
        <f>SUM(C79:C84)</f>
        <v>6231.329999999999</v>
      </c>
      <c r="D85" s="119">
        <v>2373.44</v>
      </c>
      <c r="E85" s="122">
        <f>SUM(C85:D85)</f>
        <v>8604.7699999999986</v>
      </c>
      <c r="F85" s="118"/>
      <c r="G85" s="121">
        <f>SUM(G79:G84)</f>
        <v>227</v>
      </c>
      <c r="H85" s="118">
        <f>AVERAGE(H79:H84)</f>
        <v>19.79195573137071</v>
      </c>
      <c r="I85" s="119">
        <f>SUM(I79:I84)</f>
        <v>1712.5099999999998</v>
      </c>
      <c r="J85" s="120">
        <f>SUM(J79:J84)</f>
        <v>29</v>
      </c>
      <c r="K85" s="120">
        <f>SUM(G85,J85)</f>
        <v>256</v>
      </c>
      <c r="L85" s="119">
        <f>AVERAGE(L79:L84)</f>
        <v>42.319611111111108</v>
      </c>
      <c r="M85" s="118">
        <f>AVERAGE(M79:M84)</f>
        <v>23.112899873475957</v>
      </c>
      <c r="N85" s="117"/>
      <c r="O85" s="116"/>
      <c r="P85" s="115"/>
      <c r="Q85" s="115">
        <f t="shared" si="47"/>
        <v>51</v>
      </c>
      <c r="R85" s="115">
        <f t="shared" si="48"/>
        <v>2007</v>
      </c>
      <c r="S85" s="115" t="str">
        <f t="shared" si="46"/>
        <v>Sun</v>
      </c>
      <c r="T85" s="115" t="str">
        <f t="shared" si="49"/>
        <v>2007-51</v>
      </c>
      <c r="U85" s="115">
        <f t="shared" si="50"/>
        <v>1</v>
      </c>
      <c r="V85" s="115"/>
    </row>
    <row r="86" spans="1:22" s="113" customFormat="1" x14ac:dyDescent="0.35">
      <c r="A86" s="133">
        <v>13</v>
      </c>
      <c r="B86" s="132">
        <v>39433</v>
      </c>
      <c r="C86" s="129">
        <v>917</v>
      </c>
      <c r="D86" s="119">
        <v>0</v>
      </c>
      <c r="E86" s="119">
        <v>0</v>
      </c>
      <c r="F86" s="128">
        <v>414.65</v>
      </c>
      <c r="G86" s="131">
        <v>37</v>
      </c>
      <c r="H86" s="128">
        <f t="shared" ref="H86:H91" si="59">IFERROR(F86/G86,0)</f>
        <v>11.206756756756755</v>
      </c>
      <c r="I86" s="129">
        <v>502.35</v>
      </c>
      <c r="J86" s="130">
        <v>9</v>
      </c>
      <c r="K86" s="130">
        <f t="shared" ref="K86:K91" si="60">IFERROR(SUM(G86,J86),0)</f>
        <v>46</v>
      </c>
      <c r="L86" s="129">
        <f t="shared" ref="L86:L91" si="61">IFERROR(MEDIAN(I86/J86),0)</f>
        <v>55.81666666666667</v>
      </c>
      <c r="M86" s="128">
        <f t="shared" ref="M86:M91" si="62">IFERROR(SUM(F86,I86)/K86,0)</f>
        <v>19.934782608695652</v>
      </c>
      <c r="N86" s="127"/>
      <c r="O86" s="126">
        <v>0.05</v>
      </c>
      <c r="P86" s="125"/>
      <c r="Q86" s="125">
        <f t="shared" si="47"/>
        <v>51</v>
      </c>
      <c r="R86" s="125">
        <f t="shared" si="48"/>
        <v>2007</v>
      </c>
      <c r="S86" s="125" t="str">
        <f t="shared" si="46"/>
        <v>Mon</v>
      </c>
      <c r="T86" s="125" t="str">
        <f t="shared" si="49"/>
        <v>2007-51</v>
      </c>
      <c r="U86" s="125">
        <f t="shared" si="50"/>
        <v>1</v>
      </c>
      <c r="V86" s="125"/>
    </row>
    <row r="87" spans="1:22" s="113" customFormat="1" x14ac:dyDescent="0.35">
      <c r="A87" s="133">
        <v>13</v>
      </c>
      <c r="B87" s="132">
        <v>39434</v>
      </c>
      <c r="C87" s="129">
        <v>726.08</v>
      </c>
      <c r="D87" s="119">
        <v>0</v>
      </c>
      <c r="E87" s="119">
        <v>0</v>
      </c>
      <c r="F87" s="128">
        <v>688.15</v>
      </c>
      <c r="G87" s="131">
        <v>46</v>
      </c>
      <c r="H87" s="128">
        <f t="shared" si="59"/>
        <v>14.959782608695651</v>
      </c>
      <c r="I87" s="129">
        <v>37.93</v>
      </c>
      <c r="J87" s="130">
        <v>2</v>
      </c>
      <c r="K87" s="130">
        <f t="shared" si="60"/>
        <v>48</v>
      </c>
      <c r="L87" s="129">
        <f t="shared" si="61"/>
        <v>18.965</v>
      </c>
      <c r="M87" s="128">
        <f t="shared" si="62"/>
        <v>15.126666666666665</v>
      </c>
      <c r="N87" s="127"/>
      <c r="O87" s="126">
        <v>-0.1</v>
      </c>
      <c r="P87" s="125"/>
      <c r="Q87" s="125">
        <f t="shared" si="47"/>
        <v>51</v>
      </c>
      <c r="R87" s="125">
        <f t="shared" si="48"/>
        <v>2007</v>
      </c>
      <c r="S87" s="125" t="str">
        <f t="shared" si="46"/>
        <v>Tue</v>
      </c>
      <c r="T87" s="125" t="str">
        <f t="shared" si="49"/>
        <v>2007-51</v>
      </c>
      <c r="U87" s="125">
        <f t="shared" si="50"/>
        <v>1</v>
      </c>
      <c r="V87" s="125"/>
    </row>
    <row r="88" spans="1:22" s="113" customFormat="1" x14ac:dyDescent="0.35">
      <c r="A88" s="133">
        <v>13</v>
      </c>
      <c r="B88" s="132">
        <v>39435</v>
      </c>
      <c r="C88" s="129">
        <v>713.45</v>
      </c>
      <c r="D88" s="119">
        <v>0</v>
      </c>
      <c r="E88" s="119">
        <v>0</v>
      </c>
      <c r="F88" s="128">
        <v>525.15</v>
      </c>
      <c r="G88" s="131">
        <v>30</v>
      </c>
      <c r="H88" s="128">
        <f t="shared" si="59"/>
        <v>17.504999999999999</v>
      </c>
      <c r="I88" s="129">
        <v>188.3</v>
      </c>
      <c r="J88" s="130">
        <v>5</v>
      </c>
      <c r="K88" s="130">
        <f t="shared" si="60"/>
        <v>35</v>
      </c>
      <c r="L88" s="129">
        <f t="shared" si="61"/>
        <v>37.660000000000004</v>
      </c>
      <c r="M88" s="128">
        <f t="shared" si="62"/>
        <v>20.384285714285717</v>
      </c>
      <c r="N88" s="127"/>
      <c r="O88" s="126">
        <v>-1.35</v>
      </c>
      <c r="P88" s="125"/>
      <c r="Q88" s="125">
        <f t="shared" si="47"/>
        <v>51</v>
      </c>
      <c r="R88" s="125">
        <f t="shared" si="48"/>
        <v>2007</v>
      </c>
      <c r="S88" s="125" t="str">
        <f t="shared" si="46"/>
        <v>Wed</v>
      </c>
      <c r="T88" s="125" t="str">
        <f t="shared" si="49"/>
        <v>2007-51</v>
      </c>
      <c r="U88" s="125">
        <f t="shared" si="50"/>
        <v>1</v>
      </c>
      <c r="V88" s="125"/>
    </row>
    <row r="89" spans="1:22" s="113" customFormat="1" x14ac:dyDescent="0.35">
      <c r="A89" s="133">
        <v>13</v>
      </c>
      <c r="B89" s="132">
        <v>39436</v>
      </c>
      <c r="C89" s="129">
        <v>2103.36</v>
      </c>
      <c r="D89" s="119">
        <v>0</v>
      </c>
      <c r="E89" s="119">
        <v>0</v>
      </c>
      <c r="F89" s="128">
        <v>945.75</v>
      </c>
      <c r="G89" s="131">
        <v>50</v>
      </c>
      <c r="H89" s="128">
        <f t="shared" si="59"/>
        <v>18.914999999999999</v>
      </c>
      <c r="I89" s="129">
        <v>1157.6099999999999</v>
      </c>
      <c r="J89" s="130">
        <v>10</v>
      </c>
      <c r="K89" s="130">
        <f t="shared" si="60"/>
        <v>60</v>
      </c>
      <c r="L89" s="129">
        <f t="shared" si="61"/>
        <v>115.761</v>
      </c>
      <c r="M89" s="128">
        <f t="shared" si="62"/>
        <v>35.055999999999997</v>
      </c>
      <c r="N89" s="127"/>
      <c r="O89" s="126">
        <v>-7.95</v>
      </c>
      <c r="P89" s="125"/>
      <c r="Q89" s="125">
        <f t="shared" si="47"/>
        <v>51</v>
      </c>
      <c r="R89" s="125">
        <f t="shared" si="48"/>
        <v>2007</v>
      </c>
      <c r="S89" s="125" t="str">
        <f t="shared" si="46"/>
        <v>Thu</v>
      </c>
      <c r="T89" s="125" t="str">
        <f t="shared" si="49"/>
        <v>2007-51</v>
      </c>
      <c r="U89" s="125">
        <f t="shared" si="50"/>
        <v>1</v>
      </c>
      <c r="V89" s="125"/>
    </row>
    <row r="90" spans="1:22" s="113" customFormat="1" x14ac:dyDescent="0.35">
      <c r="A90" s="133">
        <v>13</v>
      </c>
      <c r="B90" s="132">
        <v>39437</v>
      </c>
      <c r="C90" s="129">
        <v>1941.67</v>
      </c>
      <c r="D90" s="119">
        <v>0</v>
      </c>
      <c r="E90" s="119">
        <v>0</v>
      </c>
      <c r="F90" s="128">
        <v>1557.5</v>
      </c>
      <c r="G90" s="131">
        <v>60</v>
      </c>
      <c r="H90" s="128">
        <f t="shared" si="59"/>
        <v>25.958333333333332</v>
      </c>
      <c r="I90" s="129">
        <v>384.17</v>
      </c>
      <c r="J90" s="130">
        <v>9</v>
      </c>
      <c r="K90" s="130">
        <f t="shared" si="60"/>
        <v>69</v>
      </c>
      <c r="L90" s="129">
        <f t="shared" si="61"/>
        <v>42.68555555555556</v>
      </c>
      <c r="M90" s="128">
        <f t="shared" si="62"/>
        <v>28.140144927536234</v>
      </c>
      <c r="N90" s="127"/>
      <c r="O90" s="126">
        <v>0.55000000000000004</v>
      </c>
      <c r="P90" s="125"/>
      <c r="Q90" s="125">
        <f t="shared" si="47"/>
        <v>51</v>
      </c>
      <c r="R90" s="125">
        <f t="shared" si="48"/>
        <v>2007</v>
      </c>
      <c r="S90" s="125" t="str">
        <f t="shared" si="46"/>
        <v>Fri</v>
      </c>
      <c r="T90" s="125" t="str">
        <f t="shared" si="49"/>
        <v>2007-51</v>
      </c>
      <c r="U90" s="125">
        <f t="shared" si="50"/>
        <v>1</v>
      </c>
      <c r="V90" s="125"/>
    </row>
    <row r="91" spans="1:22" s="113" customFormat="1" x14ac:dyDescent="0.35">
      <c r="A91" s="133">
        <v>13</v>
      </c>
      <c r="B91" s="132">
        <v>39438</v>
      </c>
      <c r="C91" s="129">
        <v>2580.4</v>
      </c>
      <c r="D91" s="119">
        <v>0</v>
      </c>
      <c r="E91" s="119">
        <v>0</v>
      </c>
      <c r="F91" s="128">
        <v>1546.1</v>
      </c>
      <c r="G91" s="131">
        <v>34</v>
      </c>
      <c r="H91" s="128">
        <f t="shared" si="59"/>
        <v>45.473529411764702</v>
      </c>
      <c r="I91" s="129">
        <v>1034.3</v>
      </c>
      <c r="J91" s="130">
        <v>14</v>
      </c>
      <c r="K91" s="130">
        <f t="shared" si="60"/>
        <v>48</v>
      </c>
      <c r="L91" s="129">
        <f t="shared" si="61"/>
        <v>73.878571428571419</v>
      </c>
      <c r="M91" s="128">
        <f t="shared" si="62"/>
        <v>53.758333333333326</v>
      </c>
      <c r="N91" s="127"/>
      <c r="O91" s="126">
        <v>3</v>
      </c>
      <c r="P91" s="125"/>
      <c r="Q91" s="125">
        <f t="shared" si="47"/>
        <v>51</v>
      </c>
      <c r="R91" s="125">
        <f t="shared" si="48"/>
        <v>2007</v>
      </c>
      <c r="S91" s="125" t="str">
        <f t="shared" si="46"/>
        <v>Sat</v>
      </c>
      <c r="T91" s="125" t="str">
        <f t="shared" si="49"/>
        <v>2007-51</v>
      </c>
      <c r="U91" s="125">
        <f t="shared" si="50"/>
        <v>1</v>
      </c>
      <c r="V91" s="125"/>
    </row>
    <row r="92" spans="1:22" s="113" customFormat="1" x14ac:dyDescent="0.35">
      <c r="A92" s="124"/>
      <c r="B92" s="123">
        <v>39439</v>
      </c>
      <c r="C92" s="119">
        <f>SUM(C86:C91)</f>
        <v>8981.9599999999991</v>
      </c>
      <c r="D92" s="119">
        <v>1855.1</v>
      </c>
      <c r="E92" s="122">
        <f>SUM(C92:D92)</f>
        <v>10837.06</v>
      </c>
      <c r="F92" s="118"/>
      <c r="G92" s="121">
        <f>SUM(G86:G91)</f>
        <v>257</v>
      </c>
      <c r="H92" s="118">
        <f>AVERAGE(H86:H91)</f>
        <v>22.336400351758403</v>
      </c>
      <c r="I92" s="119">
        <f>SUM(I86:I91)</f>
        <v>3304.66</v>
      </c>
      <c r="J92" s="120">
        <f>SUM(J86:J91)</f>
        <v>49</v>
      </c>
      <c r="K92" s="120">
        <f>SUM(G92,J92)</f>
        <v>306</v>
      </c>
      <c r="L92" s="119">
        <f>AVERAGE(L86:L91)</f>
        <v>57.461132275132279</v>
      </c>
      <c r="M92" s="118">
        <f>AVERAGE(M86:M91)</f>
        <v>28.733368875086267</v>
      </c>
      <c r="N92" s="117"/>
      <c r="O92" s="116"/>
      <c r="P92" s="115"/>
      <c r="Q92" s="115">
        <f t="shared" si="47"/>
        <v>52</v>
      </c>
      <c r="R92" s="115">
        <f t="shared" si="48"/>
        <v>2007</v>
      </c>
      <c r="S92" s="115" t="str">
        <f t="shared" si="46"/>
        <v>Sun</v>
      </c>
      <c r="T92" s="115" t="str">
        <f t="shared" si="49"/>
        <v>2007-52</v>
      </c>
      <c r="U92" s="115">
        <f t="shared" si="50"/>
        <v>1</v>
      </c>
      <c r="V92" s="115"/>
    </row>
    <row r="93" spans="1:22" s="113" customFormat="1" x14ac:dyDescent="0.35">
      <c r="A93" s="133">
        <v>14</v>
      </c>
      <c r="B93" s="132">
        <v>39440</v>
      </c>
      <c r="C93" s="129">
        <v>2453.61</v>
      </c>
      <c r="D93" s="119">
        <v>0</v>
      </c>
      <c r="E93" s="119">
        <v>0</v>
      </c>
      <c r="F93" s="128">
        <v>1514.3</v>
      </c>
      <c r="G93" s="131">
        <v>69</v>
      </c>
      <c r="H93" s="128">
        <f t="shared" ref="H93:H98" si="63">IFERROR(F93/G93,0)</f>
        <v>21.946376811594202</v>
      </c>
      <c r="I93" s="129">
        <v>939.31</v>
      </c>
      <c r="J93" s="130">
        <v>18</v>
      </c>
      <c r="K93" s="130">
        <f t="shared" ref="K93:K98" si="64">IFERROR(SUM(G93,J93),0)</f>
        <v>87</v>
      </c>
      <c r="L93" s="129">
        <f t="shared" ref="L93:L98" si="65">IFERROR(MEDIAN(I93/J93),0)</f>
        <v>52.183888888888887</v>
      </c>
      <c r="M93" s="128">
        <f t="shared" ref="M93:M98" si="66">IFERROR(SUM(F93,I93)/K93,0)</f>
        <v>28.202413793103446</v>
      </c>
      <c r="N93" s="127"/>
      <c r="O93" s="126"/>
      <c r="P93" s="125"/>
      <c r="Q93" s="125">
        <f t="shared" si="47"/>
        <v>52</v>
      </c>
      <c r="R93" s="125">
        <f t="shared" si="48"/>
        <v>2007</v>
      </c>
      <c r="S93" s="125" t="str">
        <f t="shared" si="46"/>
        <v>Mon</v>
      </c>
      <c r="T93" s="125" t="str">
        <f t="shared" si="49"/>
        <v>2007-52</v>
      </c>
      <c r="U93" s="125">
        <f t="shared" si="50"/>
        <v>1</v>
      </c>
      <c r="V93" s="125"/>
    </row>
    <row r="94" spans="1:22" s="113" customFormat="1" x14ac:dyDescent="0.35">
      <c r="A94" s="143">
        <v>14</v>
      </c>
      <c r="B94" s="142">
        <v>39441</v>
      </c>
      <c r="C94" s="138">
        <v>0</v>
      </c>
      <c r="D94" s="119">
        <v>0</v>
      </c>
      <c r="E94" s="119">
        <v>0</v>
      </c>
      <c r="F94" s="140">
        <v>0</v>
      </c>
      <c r="G94" s="141">
        <v>0</v>
      </c>
      <c r="H94" s="140">
        <f t="shared" si="63"/>
        <v>0</v>
      </c>
      <c r="I94" s="138">
        <v>0</v>
      </c>
      <c r="J94" s="139">
        <v>0</v>
      </c>
      <c r="K94" s="139">
        <f t="shared" si="64"/>
        <v>0</v>
      </c>
      <c r="L94" s="138">
        <f t="shared" si="65"/>
        <v>0</v>
      </c>
      <c r="M94" s="140">
        <f t="shared" si="66"/>
        <v>0</v>
      </c>
      <c r="N94" s="137"/>
      <c r="O94" s="136"/>
      <c r="P94" s="135"/>
      <c r="Q94" s="135">
        <f t="shared" si="47"/>
        <v>52</v>
      </c>
      <c r="R94" s="135">
        <f t="shared" si="48"/>
        <v>2007</v>
      </c>
      <c r="S94" s="135" t="str">
        <f t="shared" si="46"/>
        <v>Tue</v>
      </c>
      <c r="T94" s="135" t="str">
        <f t="shared" si="49"/>
        <v>2007-52</v>
      </c>
      <c r="U94" s="135">
        <f t="shared" si="50"/>
        <v>1</v>
      </c>
      <c r="V94" s="135"/>
    </row>
    <row r="95" spans="1:22" s="113" customFormat="1" x14ac:dyDescent="0.35">
      <c r="A95" s="143">
        <v>14</v>
      </c>
      <c r="B95" s="142">
        <v>39442</v>
      </c>
      <c r="C95" s="138">
        <v>0</v>
      </c>
      <c r="D95" s="119">
        <v>0</v>
      </c>
      <c r="E95" s="119">
        <v>0</v>
      </c>
      <c r="F95" s="140">
        <v>0</v>
      </c>
      <c r="G95" s="141">
        <v>0</v>
      </c>
      <c r="H95" s="140">
        <f t="shared" si="63"/>
        <v>0</v>
      </c>
      <c r="I95" s="138">
        <v>0</v>
      </c>
      <c r="J95" s="139">
        <v>0</v>
      </c>
      <c r="K95" s="139">
        <f t="shared" si="64"/>
        <v>0</v>
      </c>
      <c r="L95" s="138">
        <f t="shared" si="65"/>
        <v>0</v>
      </c>
      <c r="M95" s="140">
        <f t="shared" si="66"/>
        <v>0</v>
      </c>
      <c r="N95" s="137"/>
      <c r="O95" s="136"/>
      <c r="P95" s="135"/>
      <c r="Q95" s="135">
        <f t="shared" si="47"/>
        <v>52</v>
      </c>
      <c r="R95" s="135">
        <f t="shared" si="48"/>
        <v>2007</v>
      </c>
      <c r="S95" s="135" t="str">
        <f t="shared" si="46"/>
        <v>Wed</v>
      </c>
      <c r="T95" s="135" t="str">
        <f t="shared" si="49"/>
        <v>2007-52</v>
      </c>
      <c r="U95" s="135">
        <f t="shared" si="50"/>
        <v>0</v>
      </c>
      <c r="V95" s="135"/>
    </row>
    <row r="96" spans="1:22" s="113" customFormat="1" x14ac:dyDescent="0.35">
      <c r="A96" s="133">
        <v>14</v>
      </c>
      <c r="B96" s="132">
        <v>39443</v>
      </c>
      <c r="C96" s="129">
        <v>891.53</v>
      </c>
      <c r="D96" s="119">
        <v>0</v>
      </c>
      <c r="E96" s="119">
        <v>0</v>
      </c>
      <c r="F96" s="128">
        <v>791.5</v>
      </c>
      <c r="G96" s="131">
        <v>41</v>
      </c>
      <c r="H96" s="128">
        <f t="shared" si="63"/>
        <v>19.304878048780488</v>
      </c>
      <c r="I96" s="129">
        <v>100.03</v>
      </c>
      <c r="J96" s="130">
        <v>4</v>
      </c>
      <c r="K96" s="130">
        <f t="shared" si="64"/>
        <v>45</v>
      </c>
      <c r="L96" s="129">
        <f t="shared" si="65"/>
        <v>25.0075</v>
      </c>
      <c r="M96" s="128">
        <f t="shared" si="66"/>
        <v>19.811777777777777</v>
      </c>
      <c r="N96" s="127"/>
      <c r="O96" s="126"/>
      <c r="P96" s="125"/>
      <c r="Q96" s="125">
        <f t="shared" si="47"/>
        <v>52</v>
      </c>
      <c r="R96" s="125">
        <f t="shared" si="48"/>
        <v>2007</v>
      </c>
      <c r="S96" s="125" t="str">
        <f t="shared" si="46"/>
        <v>Thu</v>
      </c>
      <c r="T96" s="125" t="str">
        <f t="shared" si="49"/>
        <v>2007-52</v>
      </c>
      <c r="U96" s="125">
        <f t="shared" si="50"/>
        <v>0</v>
      </c>
      <c r="V96" s="125"/>
    </row>
    <row r="97" spans="1:22" s="113" customFormat="1" ht="63" x14ac:dyDescent="0.35">
      <c r="A97" s="133">
        <v>14</v>
      </c>
      <c r="B97" s="132">
        <v>39444</v>
      </c>
      <c r="C97" s="129">
        <v>1041.8699999999999</v>
      </c>
      <c r="D97" s="119">
        <v>0</v>
      </c>
      <c r="E97" s="119">
        <v>0</v>
      </c>
      <c r="F97" s="128">
        <v>741.9</v>
      </c>
      <c r="G97" s="131">
        <v>23</v>
      </c>
      <c r="H97" s="128">
        <f t="shared" si="63"/>
        <v>32.256521739130434</v>
      </c>
      <c r="I97" s="129">
        <v>299.97000000000003</v>
      </c>
      <c r="J97" s="130">
        <v>4</v>
      </c>
      <c r="K97" s="130">
        <f t="shared" si="64"/>
        <v>27</v>
      </c>
      <c r="L97" s="129">
        <f t="shared" si="65"/>
        <v>74.992500000000007</v>
      </c>
      <c r="M97" s="128">
        <f t="shared" si="66"/>
        <v>38.587777777777774</v>
      </c>
      <c r="N97" s="127" t="s">
        <v>98</v>
      </c>
      <c r="O97" s="126"/>
      <c r="P97" s="125"/>
      <c r="Q97" s="125">
        <f t="shared" si="47"/>
        <v>52</v>
      </c>
      <c r="R97" s="125">
        <f t="shared" si="48"/>
        <v>2007</v>
      </c>
      <c r="S97" s="125" t="str">
        <f t="shared" si="46"/>
        <v>Fri</v>
      </c>
      <c r="T97" s="125" t="str">
        <f t="shared" si="49"/>
        <v>2007-52</v>
      </c>
      <c r="U97" s="125">
        <f t="shared" si="50"/>
        <v>0</v>
      </c>
      <c r="V97" s="125"/>
    </row>
    <row r="98" spans="1:22" s="113" customFormat="1" x14ac:dyDescent="0.35">
      <c r="A98" s="133">
        <v>14</v>
      </c>
      <c r="B98" s="132">
        <v>39445</v>
      </c>
      <c r="C98" s="129">
        <v>797.97</v>
      </c>
      <c r="D98" s="119">
        <v>0</v>
      </c>
      <c r="E98" s="119">
        <v>0</v>
      </c>
      <c r="F98" s="128">
        <v>407.75</v>
      </c>
      <c r="G98" s="131">
        <v>24</v>
      </c>
      <c r="H98" s="128">
        <f t="shared" si="63"/>
        <v>16.989583333333332</v>
      </c>
      <c r="I98" s="129">
        <v>390.2</v>
      </c>
      <c r="J98" s="130">
        <v>3</v>
      </c>
      <c r="K98" s="130">
        <f t="shared" si="64"/>
        <v>27</v>
      </c>
      <c r="L98" s="129">
        <f t="shared" si="65"/>
        <v>130.06666666666666</v>
      </c>
      <c r="M98" s="128">
        <f t="shared" si="66"/>
        <v>29.553703703703704</v>
      </c>
      <c r="N98" s="127"/>
      <c r="O98" s="126"/>
      <c r="P98" s="125"/>
      <c r="Q98" s="125">
        <f t="shared" si="47"/>
        <v>52</v>
      </c>
      <c r="R98" s="125">
        <f t="shared" si="48"/>
        <v>2007</v>
      </c>
      <c r="S98" s="125" t="str">
        <f t="shared" si="46"/>
        <v>Sat</v>
      </c>
      <c r="T98" s="125" t="str">
        <f t="shared" si="49"/>
        <v>2007-52</v>
      </c>
      <c r="U98" s="125">
        <f t="shared" si="50"/>
        <v>0</v>
      </c>
      <c r="V98" s="125"/>
    </row>
    <row r="99" spans="1:22" s="113" customFormat="1" x14ac:dyDescent="0.35">
      <c r="A99" s="124"/>
      <c r="B99" s="123">
        <v>39446</v>
      </c>
      <c r="C99" s="119">
        <f>SUM(C93:C98)</f>
        <v>5184.9800000000005</v>
      </c>
      <c r="D99" s="119">
        <v>1950.28</v>
      </c>
      <c r="E99" s="122">
        <f>SUM(C99:D99)</f>
        <v>7135.26</v>
      </c>
      <c r="F99" s="118"/>
      <c r="G99" s="121">
        <f>SUM(G93:G98)</f>
        <v>157</v>
      </c>
      <c r="H99" s="118">
        <f>AVERAGE(H93:H98)</f>
        <v>15.082893322139741</v>
      </c>
      <c r="I99" s="119">
        <f>SUM(I93:I98)</f>
        <v>1729.51</v>
      </c>
      <c r="J99" s="120">
        <f>SUM(J93:J98)</f>
        <v>29</v>
      </c>
      <c r="K99" s="120">
        <f>SUM(G99,J99)</f>
        <v>186</v>
      </c>
      <c r="L99" s="119">
        <f>AVERAGE(L93:L98)</f>
        <v>47.041759259259265</v>
      </c>
      <c r="M99" s="118">
        <f>AVERAGE(M93:M98)</f>
        <v>19.359278842060451</v>
      </c>
      <c r="N99" s="117"/>
      <c r="O99" s="116"/>
      <c r="P99" s="115"/>
      <c r="Q99" s="115">
        <f t="shared" si="47"/>
        <v>53</v>
      </c>
      <c r="R99" s="115">
        <f t="shared" si="48"/>
        <v>2007</v>
      </c>
      <c r="S99" s="115" t="str">
        <f t="shared" si="46"/>
        <v>Sun</v>
      </c>
      <c r="T99" s="115" t="str">
        <f t="shared" si="49"/>
        <v>2007-53</v>
      </c>
      <c r="U99" s="115">
        <f t="shared" si="50"/>
        <v>0</v>
      </c>
      <c r="V99" s="115"/>
    </row>
    <row r="100" spans="1:22" s="113" customFormat="1" x14ac:dyDescent="0.35">
      <c r="A100" s="133">
        <v>15</v>
      </c>
      <c r="B100" s="132">
        <v>39447</v>
      </c>
      <c r="C100" s="129">
        <v>1160.3499999999999</v>
      </c>
      <c r="D100" s="119">
        <v>0</v>
      </c>
      <c r="E100" s="119">
        <v>0</v>
      </c>
      <c r="F100" s="128">
        <v>818.8</v>
      </c>
      <c r="G100" s="131">
        <v>51</v>
      </c>
      <c r="H100" s="128">
        <f t="shared" ref="H100:H105" si="67">IFERROR(F100/G100,0)</f>
        <v>16.054901960784314</v>
      </c>
      <c r="I100" s="129">
        <v>341.55</v>
      </c>
      <c r="J100" s="130">
        <v>9</v>
      </c>
      <c r="K100" s="130">
        <f t="shared" ref="K100:K105" si="68">IFERROR(SUM(G100,J100),0)</f>
        <v>60</v>
      </c>
      <c r="L100" s="129">
        <f t="shared" ref="L100:L105" si="69">IFERROR(MEDIAN(I100/J100),0)</f>
        <v>37.950000000000003</v>
      </c>
      <c r="M100" s="128">
        <f t="shared" ref="M100:M105" si="70">IFERROR(SUM(F100,I100)/K100,0)</f>
        <v>19.339166666666664</v>
      </c>
      <c r="N100" s="127"/>
      <c r="O100" s="126">
        <v>-4.8499999999999996</v>
      </c>
      <c r="P100" s="125"/>
      <c r="Q100" s="125">
        <f t="shared" si="47"/>
        <v>53</v>
      </c>
      <c r="R100" s="125">
        <f t="shared" si="48"/>
        <v>2007</v>
      </c>
      <c r="S100" s="125" t="str">
        <f t="shared" si="46"/>
        <v>Mon</v>
      </c>
      <c r="T100" s="125" t="str">
        <f t="shared" si="49"/>
        <v>2007-53</v>
      </c>
      <c r="U100" s="125">
        <f t="shared" si="50"/>
        <v>0</v>
      </c>
      <c r="V100" s="125"/>
    </row>
    <row r="101" spans="1:22" s="113" customFormat="1" x14ac:dyDescent="0.35">
      <c r="A101" s="143">
        <v>15</v>
      </c>
      <c r="B101" s="142">
        <v>39448</v>
      </c>
      <c r="C101" s="138">
        <v>0</v>
      </c>
      <c r="D101" s="119">
        <v>0</v>
      </c>
      <c r="E101" s="119">
        <v>0</v>
      </c>
      <c r="F101" s="140">
        <v>0</v>
      </c>
      <c r="G101" s="141">
        <v>0</v>
      </c>
      <c r="H101" s="140">
        <f t="shared" si="67"/>
        <v>0</v>
      </c>
      <c r="I101" s="138">
        <v>0</v>
      </c>
      <c r="J101" s="139">
        <v>0</v>
      </c>
      <c r="K101" s="139">
        <f t="shared" si="68"/>
        <v>0</v>
      </c>
      <c r="L101" s="138">
        <f t="shared" si="69"/>
        <v>0</v>
      </c>
      <c r="M101" s="140">
        <f t="shared" si="70"/>
        <v>0</v>
      </c>
      <c r="N101" s="137"/>
      <c r="O101" s="136"/>
      <c r="P101" s="135"/>
      <c r="Q101" s="135">
        <f t="shared" si="47"/>
        <v>1</v>
      </c>
      <c r="R101" s="135">
        <f t="shared" si="48"/>
        <v>2008</v>
      </c>
      <c r="S101" s="135" t="str">
        <f t="shared" si="46"/>
        <v>Tue</v>
      </c>
      <c r="T101" s="135" t="str">
        <f t="shared" si="49"/>
        <v>2008-1</v>
      </c>
      <c r="U101" s="135">
        <f t="shared" si="50"/>
        <v>0</v>
      </c>
      <c r="V101" s="135"/>
    </row>
    <row r="102" spans="1:22" s="113" customFormat="1" x14ac:dyDescent="0.35">
      <c r="A102" s="133">
        <v>15</v>
      </c>
      <c r="B102" s="132">
        <v>39449</v>
      </c>
      <c r="C102" s="129">
        <v>858.12</v>
      </c>
      <c r="D102" s="119">
        <v>0</v>
      </c>
      <c r="E102" s="119">
        <v>0</v>
      </c>
      <c r="F102" s="128">
        <v>720.95</v>
      </c>
      <c r="G102" s="131">
        <v>47</v>
      </c>
      <c r="H102" s="128">
        <f t="shared" si="67"/>
        <v>15.339361702127661</v>
      </c>
      <c r="I102" s="129">
        <v>137.16999999999999</v>
      </c>
      <c r="J102" s="130">
        <v>5</v>
      </c>
      <c r="K102" s="130">
        <f t="shared" si="68"/>
        <v>52</v>
      </c>
      <c r="L102" s="129">
        <f t="shared" si="69"/>
        <v>27.433999999999997</v>
      </c>
      <c r="M102" s="128">
        <f t="shared" si="70"/>
        <v>16.502307692307692</v>
      </c>
      <c r="N102" s="127"/>
      <c r="O102" s="126">
        <v>-1.95</v>
      </c>
      <c r="P102" s="125"/>
      <c r="Q102" s="125">
        <f t="shared" si="47"/>
        <v>1</v>
      </c>
      <c r="R102" s="125">
        <f t="shared" si="48"/>
        <v>2008</v>
      </c>
      <c r="S102" s="125" t="str">
        <f t="shared" si="46"/>
        <v>Wed</v>
      </c>
      <c r="T102" s="125" t="str">
        <f t="shared" si="49"/>
        <v>2008-1</v>
      </c>
      <c r="U102" s="125">
        <f t="shared" si="50"/>
        <v>0</v>
      </c>
      <c r="V102" s="125"/>
    </row>
    <row r="103" spans="1:22" s="113" customFormat="1" x14ac:dyDescent="0.35">
      <c r="A103" s="133">
        <v>15</v>
      </c>
      <c r="B103" s="132">
        <v>39450</v>
      </c>
      <c r="C103" s="129">
        <v>414.18</v>
      </c>
      <c r="D103" s="119">
        <v>0</v>
      </c>
      <c r="E103" s="119">
        <v>0</v>
      </c>
      <c r="F103" s="128">
        <v>337.45</v>
      </c>
      <c r="G103" s="131">
        <v>29</v>
      </c>
      <c r="H103" s="128">
        <f t="shared" si="67"/>
        <v>11.636206896551723</v>
      </c>
      <c r="I103" s="129">
        <v>76.73</v>
      </c>
      <c r="J103" s="130">
        <v>3</v>
      </c>
      <c r="K103" s="130">
        <f t="shared" si="68"/>
        <v>32</v>
      </c>
      <c r="L103" s="129">
        <f t="shared" si="69"/>
        <v>25.576666666666668</v>
      </c>
      <c r="M103" s="128">
        <f t="shared" si="70"/>
        <v>12.943125</v>
      </c>
      <c r="N103" s="127"/>
      <c r="O103" s="126">
        <v>0</v>
      </c>
      <c r="P103" s="125"/>
      <c r="Q103" s="125">
        <f t="shared" si="47"/>
        <v>1</v>
      </c>
      <c r="R103" s="125">
        <f t="shared" si="48"/>
        <v>2008</v>
      </c>
      <c r="S103" s="125" t="str">
        <f t="shared" si="46"/>
        <v>Thu</v>
      </c>
      <c r="T103" s="125" t="str">
        <f t="shared" si="49"/>
        <v>2008-1</v>
      </c>
      <c r="U103" s="125">
        <f t="shared" si="50"/>
        <v>0</v>
      </c>
      <c r="V103" s="125"/>
    </row>
    <row r="104" spans="1:22" s="113" customFormat="1" ht="45" x14ac:dyDescent="0.35">
      <c r="A104" s="133">
        <v>15</v>
      </c>
      <c r="B104" s="132">
        <v>39451</v>
      </c>
      <c r="C104" s="129">
        <v>1825.37</v>
      </c>
      <c r="D104" s="119">
        <v>0</v>
      </c>
      <c r="E104" s="119">
        <v>0</v>
      </c>
      <c r="F104" s="128">
        <v>762.55</v>
      </c>
      <c r="G104" s="131">
        <v>42</v>
      </c>
      <c r="H104" s="128">
        <f t="shared" si="67"/>
        <v>18.155952380952378</v>
      </c>
      <c r="I104" s="129">
        <v>1062.82</v>
      </c>
      <c r="J104" s="130">
        <v>9</v>
      </c>
      <c r="K104" s="130">
        <f t="shared" si="68"/>
        <v>51</v>
      </c>
      <c r="L104" s="129">
        <f t="shared" si="69"/>
        <v>118.0911111111111</v>
      </c>
      <c r="M104" s="128">
        <f t="shared" si="70"/>
        <v>35.791568627450978</v>
      </c>
      <c r="N104" s="127" t="s">
        <v>102</v>
      </c>
      <c r="O104" s="126">
        <v>-0.05</v>
      </c>
      <c r="P104" s="125"/>
      <c r="Q104" s="125">
        <f t="shared" si="47"/>
        <v>1</v>
      </c>
      <c r="R104" s="125">
        <f t="shared" si="48"/>
        <v>2008</v>
      </c>
      <c r="S104" s="125" t="str">
        <f t="shared" si="46"/>
        <v>Fri</v>
      </c>
      <c r="T104" s="125" t="str">
        <f t="shared" si="49"/>
        <v>2008-1</v>
      </c>
      <c r="U104" s="125">
        <f t="shared" si="50"/>
        <v>0</v>
      </c>
      <c r="V104" s="125"/>
    </row>
    <row r="105" spans="1:22" s="113" customFormat="1" x14ac:dyDescent="0.35">
      <c r="A105" s="133">
        <v>15</v>
      </c>
      <c r="B105" s="132">
        <v>39452</v>
      </c>
      <c r="C105" s="129">
        <v>859.9</v>
      </c>
      <c r="D105" s="119">
        <v>0</v>
      </c>
      <c r="E105" s="119">
        <v>0</v>
      </c>
      <c r="F105" s="128">
        <v>660.43</v>
      </c>
      <c r="G105" s="131">
        <v>35</v>
      </c>
      <c r="H105" s="128">
        <f t="shared" si="67"/>
        <v>18.869428571428571</v>
      </c>
      <c r="I105" s="129">
        <v>199.47</v>
      </c>
      <c r="J105" s="130">
        <v>3</v>
      </c>
      <c r="K105" s="130">
        <f t="shared" si="68"/>
        <v>38</v>
      </c>
      <c r="L105" s="129">
        <f t="shared" si="69"/>
        <v>66.489999999999995</v>
      </c>
      <c r="M105" s="128">
        <f t="shared" si="70"/>
        <v>22.628947368421052</v>
      </c>
      <c r="N105" s="127"/>
      <c r="O105" s="126">
        <v>0.05</v>
      </c>
      <c r="P105" s="125"/>
      <c r="Q105" s="125">
        <f t="shared" si="47"/>
        <v>1</v>
      </c>
      <c r="R105" s="125">
        <f t="shared" si="48"/>
        <v>2008</v>
      </c>
      <c r="S105" s="125" t="str">
        <f t="shared" si="46"/>
        <v>Sat</v>
      </c>
      <c r="T105" s="125" t="str">
        <f t="shared" si="49"/>
        <v>2008-1</v>
      </c>
      <c r="U105" s="125">
        <f t="shared" si="50"/>
        <v>0</v>
      </c>
      <c r="V105" s="125"/>
    </row>
    <row r="106" spans="1:22" s="113" customFormat="1" x14ac:dyDescent="0.35">
      <c r="A106" s="124"/>
      <c r="B106" s="123">
        <v>39453</v>
      </c>
      <c r="C106" s="119">
        <f>SUM(C100:C105)</f>
        <v>5117.9199999999992</v>
      </c>
      <c r="D106" s="119">
        <v>1625.04</v>
      </c>
      <c r="E106" s="122">
        <f>SUM(C106:D106)</f>
        <v>6742.9599999999991</v>
      </c>
      <c r="F106" s="118"/>
      <c r="G106" s="121">
        <f>SUM(G100:G105)</f>
        <v>204</v>
      </c>
      <c r="H106" s="118">
        <f>AVERAGE(H100:H105)</f>
        <v>13.342641918640775</v>
      </c>
      <c r="I106" s="119">
        <f>SUM(I100:I105)</f>
        <v>1817.74</v>
      </c>
      <c r="J106" s="120">
        <f>SUM(J100:J105)</f>
        <v>29</v>
      </c>
      <c r="K106" s="120">
        <f>SUM(G106,J106)</f>
        <v>233</v>
      </c>
      <c r="L106" s="119">
        <f>AVERAGE(L100:L105)</f>
        <v>45.92362962962963</v>
      </c>
      <c r="M106" s="118">
        <f>AVERAGE(M100:M105)</f>
        <v>17.86751922580773</v>
      </c>
      <c r="N106" s="117"/>
      <c r="O106" s="116"/>
      <c r="P106" s="115"/>
      <c r="Q106" s="115">
        <f t="shared" si="47"/>
        <v>2</v>
      </c>
      <c r="R106" s="115">
        <f t="shared" si="48"/>
        <v>2008</v>
      </c>
      <c r="S106" s="115" t="str">
        <f t="shared" si="46"/>
        <v>Sun</v>
      </c>
      <c r="T106" s="115" t="str">
        <f t="shared" si="49"/>
        <v>2008-2</v>
      </c>
      <c r="U106" s="115">
        <f t="shared" si="50"/>
        <v>0</v>
      </c>
      <c r="V106" s="115"/>
    </row>
    <row r="107" spans="1:22" s="113" customFormat="1" x14ac:dyDescent="0.35">
      <c r="A107" s="133">
        <v>16</v>
      </c>
      <c r="B107" s="132">
        <v>39454</v>
      </c>
      <c r="C107" s="129">
        <v>496.25</v>
      </c>
      <c r="D107" s="119">
        <v>0</v>
      </c>
      <c r="E107" s="119">
        <v>0</v>
      </c>
      <c r="F107" s="128">
        <v>314.39999999999998</v>
      </c>
      <c r="G107" s="131">
        <v>34</v>
      </c>
      <c r="H107" s="128">
        <f t="shared" ref="H107:H112" si="71">IFERROR(F107/G107,0)</f>
        <v>9.2470588235294109</v>
      </c>
      <c r="I107" s="129">
        <v>181.85</v>
      </c>
      <c r="J107" s="130">
        <v>4</v>
      </c>
      <c r="K107" s="130">
        <f t="shared" ref="K107:K112" si="72">IFERROR(SUM(G107,J107),0)</f>
        <v>38</v>
      </c>
      <c r="L107" s="129">
        <f t="shared" ref="L107:L112" si="73">IFERROR(MEDIAN(I107/J107),0)</f>
        <v>45.462499999999999</v>
      </c>
      <c r="M107" s="128">
        <f t="shared" ref="M107:M112" si="74">IFERROR(SUM(F107,I107)/K107,0)</f>
        <v>13.059210526315789</v>
      </c>
      <c r="N107" s="127"/>
      <c r="O107" s="126">
        <v>0</v>
      </c>
      <c r="P107" s="125"/>
      <c r="Q107" s="125">
        <f t="shared" si="47"/>
        <v>2</v>
      </c>
      <c r="R107" s="125">
        <f t="shared" si="48"/>
        <v>2008</v>
      </c>
      <c r="S107" s="125" t="str">
        <f t="shared" si="46"/>
        <v>Mon</v>
      </c>
      <c r="T107" s="125" t="str">
        <f t="shared" si="49"/>
        <v>2008-2</v>
      </c>
      <c r="U107" s="125">
        <f t="shared" si="50"/>
        <v>0</v>
      </c>
      <c r="V107" s="125"/>
    </row>
    <row r="108" spans="1:22" s="113" customFormat="1" x14ac:dyDescent="0.35">
      <c r="A108" s="133">
        <v>16</v>
      </c>
      <c r="B108" s="132">
        <v>39455</v>
      </c>
      <c r="C108" s="129">
        <v>453.64</v>
      </c>
      <c r="D108" s="119">
        <v>0</v>
      </c>
      <c r="E108" s="119">
        <v>0</v>
      </c>
      <c r="F108" s="128">
        <v>442.25</v>
      </c>
      <c r="G108" s="131">
        <v>26</v>
      </c>
      <c r="H108" s="128">
        <f t="shared" si="71"/>
        <v>17.009615384615383</v>
      </c>
      <c r="I108" s="129">
        <v>11.39</v>
      </c>
      <c r="J108" s="130">
        <v>1</v>
      </c>
      <c r="K108" s="130">
        <f t="shared" si="72"/>
        <v>27</v>
      </c>
      <c r="L108" s="129">
        <f t="shared" si="73"/>
        <v>11.39</v>
      </c>
      <c r="M108" s="128">
        <f t="shared" si="74"/>
        <v>16.801481481481481</v>
      </c>
      <c r="N108" s="127"/>
      <c r="O108" s="126">
        <v>-1.75</v>
      </c>
      <c r="P108" s="125"/>
      <c r="Q108" s="125">
        <f t="shared" si="47"/>
        <v>2</v>
      </c>
      <c r="R108" s="125">
        <f t="shared" si="48"/>
        <v>2008</v>
      </c>
      <c r="S108" s="125" t="str">
        <f t="shared" si="46"/>
        <v>Tue</v>
      </c>
      <c r="T108" s="125" t="str">
        <f t="shared" si="49"/>
        <v>2008-2</v>
      </c>
      <c r="U108" s="125">
        <f t="shared" si="50"/>
        <v>0</v>
      </c>
      <c r="V108" s="125"/>
    </row>
    <row r="109" spans="1:22" s="113" customFormat="1" ht="45" x14ac:dyDescent="0.35">
      <c r="A109" s="133">
        <v>16</v>
      </c>
      <c r="B109" s="132">
        <v>39456</v>
      </c>
      <c r="C109" s="129">
        <v>841.55</v>
      </c>
      <c r="D109" s="119">
        <v>0</v>
      </c>
      <c r="E109" s="119">
        <v>0</v>
      </c>
      <c r="F109" s="128">
        <v>562.29999999999995</v>
      </c>
      <c r="G109" s="131">
        <v>35</v>
      </c>
      <c r="H109" s="128">
        <f t="shared" si="71"/>
        <v>16.065714285714286</v>
      </c>
      <c r="I109" s="129">
        <v>279.25</v>
      </c>
      <c r="J109" s="130">
        <v>8</v>
      </c>
      <c r="K109" s="130">
        <f t="shared" si="72"/>
        <v>43</v>
      </c>
      <c r="L109" s="129">
        <f t="shared" si="73"/>
        <v>34.90625</v>
      </c>
      <c r="M109" s="128">
        <f t="shared" si="74"/>
        <v>19.570930232558137</v>
      </c>
      <c r="N109" s="127" t="s">
        <v>103</v>
      </c>
      <c r="O109" s="126">
        <v>0</v>
      </c>
      <c r="P109" s="125"/>
      <c r="Q109" s="125">
        <f t="shared" si="47"/>
        <v>2</v>
      </c>
      <c r="R109" s="125">
        <f t="shared" si="48"/>
        <v>2008</v>
      </c>
      <c r="S109" s="125" t="str">
        <f t="shared" si="46"/>
        <v>Wed</v>
      </c>
      <c r="T109" s="125" t="str">
        <f t="shared" si="49"/>
        <v>2008-2</v>
      </c>
      <c r="U109" s="125">
        <f t="shared" si="50"/>
        <v>0</v>
      </c>
      <c r="V109" s="125"/>
    </row>
    <row r="110" spans="1:22" s="113" customFormat="1" x14ac:dyDescent="0.35">
      <c r="A110" s="133">
        <v>16</v>
      </c>
      <c r="B110" s="132">
        <v>39457</v>
      </c>
      <c r="C110" s="129">
        <v>669.52</v>
      </c>
      <c r="D110" s="119">
        <v>0</v>
      </c>
      <c r="E110" s="119">
        <v>0</v>
      </c>
      <c r="F110" s="128">
        <v>545.35</v>
      </c>
      <c r="G110" s="131">
        <v>43</v>
      </c>
      <c r="H110" s="128">
        <f t="shared" si="71"/>
        <v>12.682558139534883</v>
      </c>
      <c r="I110" s="129">
        <v>124.17</v>
      </c>
      <c r="J110" s="130">
        <v>6</v>
      </c>
      <c r="K110" s="130">
        <f t="shared" si="72"/>
        <v>49</v>
      </c>
      <c r="L110" s="129">
        <f t="shared" si="73"/>
        <v>20.695</v>
      </c>
      <c r="M110" s="128">
        <f t="shared" si="74"/>
        <v>13.663673469387755</v>
      </c>
      <c r="N110" s="127"/>
      <c r="O110" s="126">
        <v>0.55000000000000004</v>
      </c>
      <c r="P110" s="125"/>
      <c r="Q110" s="125">
        <f t="shared" si="47"/>
        <v>2</v>
      </c>
      <c r="R110" s="125">
        <f t="shared" si="48"/>
        <v>2008</v>
      </c>
      <c r="S110" s="125" t="str">
        <f t="shared" si="46"/>
        <v>Thu</v>
      </c>
      <c r="T110" s="125" t="str">
        <f t="shared" si="49"/>
        <v>2008-2</v>
      </c>
      <c r="U110" s="125">
        <f t="shared" si="50"/>
        <v>0</v>
      </c>
      <c r="V110" s="125"/>
    </row>
    <row r="111" spans="1:22" s="113" customFormat="1" ht="45" x14ac:dyDescent="0.35">
      <c r="A111" s="133">
        <v>16</v>
      </c>
      <c r="B111" s="132">
        <v>39458</v>
      </c>
      <c r="C111" s="129">
        <v>1582.87</v>
      </c>
      <c r="D111" s="119">
        <v>0</v>
      </c>
      <c r="E111" s="119">
        <v>0</v>
      </c>
      <c r="F111" s="128">
        <v>1099.05</v>
      </c>
      <c r="G111" s="131">
        <v>68</v>
      </c>
      <c r="H111" s="128">
        <f t="shared" si="71"/>
        <v>16.162499999999998</v>
      </c>
      <c r="I111" s="129">
        <v>483.82</v>
      </c>
      <c r="J111" s="130">
        <v>4</v>
      </c>
      <c r="K111" s="130">
        <f t="shared" si="72"/>
        <v>72</v>
      </c>
      <c r="L111" s="129">
        <f t="shared" si="73"/>
        <v>120.955</v>
      </c>
      <c r="M111" s="128">
        <f t="shared" si="74"/>
        <v>21.984305555555554</v>
      </c>
      <c r="N111" s="127" t="s">
        <v>104</v>
      </c>
      <c r="O111" s="126">
        <v>-2</v>
      </c>
      <c r="P111" s="125"/>
      <c r="Q111" s="125">
        <f t="shared" si="47"/>
        <v>2</v>
      </c>
      <c r="R111" s="125">
        <f t="shared" si="48"/>
        <v>2008</v>
      </c>
      <c r="S111" s="125" t="str">
        <f t="shared" si="46"/>
        <v>Fri</v>
      </c>
      <c r="T111" s="125" t="str">
        <f t="shared" si="49"/>
        <v>2008-2</v>
      </c>
      <c r="U111" s="125">
        <f t="shared" si="50"/>
        <v>0</v>
      </c>
      <c r="V111" s="125"/>
    </row>
    <row r="112" spans="1:22" s="113" customFormat="1" x14ac:dyDescent="0.35">
      <c r="A112" s="133">
        <v>16</v>
      </c>
      <c r="B112" s="132">
        <v>39459</v>
      </c>
      <c r="C112" s="129">
        <v>529.45000000000005</v>
      </c>
      <c r="D112" s="119">
        <v>0</v>
      </c>
      <c r="E112" s="119">
        <v>0</v>
      </c>
      <c r="F112" s="128">
        <v>529.45000000000005</v>
      </c>
      <c r="G112" s="131">
        <v>31</v>
      </c>
      <c r="H112" s="128">
        <f t="shared" si="71"/>
        <v>17.079032258064519</v>
      </c>
      <c r="I112" s="129">
        <v>0</v>
      </c>
      <c r="J112" s="130">
        <v>0</v>
      </c>
      <c r="K112" s="130">
        <f t="shared" si="72"/>
        <v>31</v>
      </c>
      <c r="L112" s="129">
        <f t="shared" si="73"/>
        <v>0</v>
      </c>
      <c r="M112" s="128">
        <f t="shared" si="74"/>
        <v>17.079032258064519</v>
      </c>
      <c r="N112" s="127"/>
      <c r="O112" s="126">
        <v>0</v>
      </c>
      <c r="P112" s="125"/>
      <c r="Q112" s="125">
        <f t="shared" si="47"/>
        <v>2</v>
      </c>
      <c r="R112" s="125">
        <f t="shared" si="48"/>
        <v>2008</v>
      </c>
      <c r="S112" s="125" t="str">
        <f t="shared" si="46"/>
        <v>Sat</v>
      </c>
      <c r="T112" s="125" t="str">
        <f t="shared" si="49"/>
        <v>2008-2</v>
      </c>
      <c r="U112" s="125">
        <f t="shared" si="50"/>
        <v>0</v>
      </c>
      <c r="V112" s="125"/>
    </row>
    <row r="113" spans="1:22" s="113" customFormat="1" x14ac:dyDescent="0.35">
      <c r="A113" s="124"/>
      <c r="B113" s="123">
        <v>39460</v>
      </c>
      <c r="C113" s="119">
        <f>SUM(C107:C112)</f>
        <v>4573.28</v>
      </c>
      <c r="D113" s="119">
        <v>1872.69</v>
      </c>
      <c r="E113" s="122">
        <f>SUM(C113:D113)</f>
        <v>6445.9699999999993</v>
      </c>
      <c r="F113" s="118"/>
      <c r="G113" s="121">
        <f>SUM(G107:G112)</f>
        <v>237</v>
      </c>
      <c r="H113" s="118">
        <f>AVERAGE(H107:H112)</f>
        <v>14.707746481909746</v>
      </c>
      <c r="I113" s="119">
        <f>SUM(I107:I112)</f>
        <v>1080.48</v>
      </c>
      <c r="J113" s="120">
        <f>SUM(J107:J112)</f>
        <v>23</v>
      </c>
      <c r="K113" s="120">
        <f>SUM(G113,J113)</f>
        <v>260</v>
      </c>
      <c r="L113" s="119">
        <f>AVERAGE(L107:L112)</f>
        <v>38.901458333333331</v>
      </c>
      <c r="M113" s="118">
        <f>AVERAGE(M107:M112)</f>
        <v>17.02643892056054</v>
      </c>
      <c r="N113" s="117"/>
      <c r="O113" s="116"/>
      <c r="P113" s="115"/>
      <c r="Q113" s="115">
        <f t="shared" si="47"/>
        <v>3</v>
      </c>
      <c r="R113" s="115">
        <f t="shared" si="48"/>
        <v>2008</v>
      </c>
      <c r="S113" s="115" t="str">
        <f t="shared" si="46"/>
        <v>Sun</v>
      </c>
      <c r="T113" s="115" t="str">
        <f t="shared" si="49"/>
        <v>2008-3</v>
      </c>
      <c r="U113" s="115">
        <f t="shared" si="50"/>
        <v>0</v>
      </c>
      <c r="V113" s="115"/>
    </row>
    <row r="114" spans="1:22" s="113" customFormat="1" x14ac:dyDescent="0.35">
      <c r="A114" s="133">
        <v>17</v>
      </c>
      <c r="B114" s="132">
        <v>39461</v>
      </c>
      <c r="C114" s="129">
        <v>589.37</v>
      </c>
      <c r="D114" s="119">
        <v>0</v>
      </c>
      <c r="E114" s="119">
        <v>0</v>
      </c>
      <c r="F114" s="128">
        <v>461.65</v>
      </c>
      <c r="G114" s="131">
        <v>40</v>
      </c>
      <c r="H114" s="128">
        <f t="shared" ref="H114:H119" si="75">IFERROR(F114/G114,0)</f>
        <v>11.54125</v>
      </c>
      <c r="I114" s="129">
        <v>127.72</v>
      </c>
      <c r="J114" s="130">
        <v>5</v>
      </c>
      <c r="K114" s="130">
        <f t="shared" ref="K114:K119" si="76">IFERROR(SUM(G114,J114),0)</f>
        <v>45</v>
      </c>
      <c r="L114" s="129">
        <f t="shared" ref="L114:L119" si="77">IFERROR(MEDIAN(I114/J114),0)</f>
        <v>25.544</v>
      </c>
      <c r="M114" s="128">
        <f t="shared" ref="M114:M119" si="78">IFERROR(SUM(F114,I114)/K114,0)</f>
        <v>13.097111111111111</v>
      </c>
      <c r="N114" s="127"/>
      <c r="O114" s="126">
        <v>0</v>
      </c>
      <c r="P114" s="125"/>
      <c r="Q114" s="125">
        <f t="shared" si="47"/>
        <v>3</v>
      </c>
      <c r="R114" s="125">
        <f t="shared" si="48"/>
        <v>2008</v>
      </c>
      <c r="S114" s="125" t="str">
        <f t="shared" si="46"/>
        <v>Mon</v>
      </c>
      <c r="T114" s="125" t="str">
        <f t="shared" si="49"/>
        <v>2008-3</v>
      </c>
      <c r="U114" s="125">
        <f t="shared" si="50"/>
        <v>0</v>
      </c>
      <c r="V114" s="125"/>
    </row>
    <row r="115" spans="1:22" s="113" customFormat="1" x14ac:dyDescent="0.35">
      <c r="A115" s="133">
        <v>17</v>
      </c>
      <c r="B115" s="132">
        <v>39462</v>
      </c>
      <c r="C115" s="129">
        <v>638.91999999999996</v>
      </c>
      <c r="D115" s="119">
        <v>0</v>
      </c>
      <c r="E115" s="119">
        <v>0</v>
      </c>
      <c r="F115" s="128">
        <v>571.85</v>
      </c>
      <c r="G115" s="131">
        <v>45</v>
      </c>
      <c r="H115" s="128">
        <f t="shared" si="75"/>
        <v>12.707777777777778</v>
      </c>
      <c r="I115" s="129">
        <v>67.069999999999993</v>
      </c>
      <c r="J115" s="130">
        <v>4</v>
      </c>
      <c r="K115" s="130">
        <f t="shared" si="76"/>
        <v>49</v>
      </c>
      <c r="L115" s="129">
        <f t="shared" si="77"/>
        <v>16.767499999999998</v>
      </c>
      <c r="M115" s="128">
        <f t="shared" si="78"/>
        <v>13.03918367346939</v>
      </c>
      <c r="N115" s="127"/>
      <c r="O115" s="126">
        <v>0.2</v>
      </c>
      <c r="P115" s="125"/>
      <c r="Q115" s="125">
        <f t="shared" si="47"/>
        <v>3</v>
      </c>
      <c r="R115" s="125">
        <f t="shared" si="48"/>
        <v>2008</v>
      </c>
      <c r="S115" s="125" t="str">
        <f t="shared" si="46"/>
        <v>Tue</v>
      </c>
      <c r="T115" s="125" t="str">
        <f t="shared" si="49"/>
        <v>2008-3</v>
      </c>
      <c r="U115" s="125">
        <f t="shared" si="50"/>
        <v>0</v>
      </c>
      <c r="V115" s="125"/>
    </row>
    <row r="116" spans="1:22" s="113" customFormat="1" x14ac:dyDescent="0.35">
      <c r="A116" s="133">
        <v>17</v>
      </c>
      <c r="B116" s="132">
        <v>39463</v>
      </c>
      <c r="C116" s="129">
        <v>1039.48</v>
      </c>
      <c r="D116" s="119">
        <v>0</v>
      </c>
      <c r="E116" s="119">
        <v>0</v>
      </c>
      <c r="F116" s="128">
        <v>796.75</v>
      </c>
      <c r="G116" s="131">
        <v>42</v>
      </c>
      <c r="H116" s="128">
        <f t="shared" si="75"/>
        <v>18.970238095238095</v>
      </c>
      <c r="I116" s="129">
        <v>242.73</v>
      </c>
      <c r="J116" s="130">
        <v>6</v>
      </c>
      <c r="K116" s="130">
        <f t="shared" si="76"/>
        <v>48</v>
      </c>
      <c r="L116" s="129">
        <f t="shared" si="77"/>
        <v>40.454999999999998</v>
      </c>
      <c r="M116" s="128">
        <f t="shared" si="78"/>
        <v>21.655833333333334</v>
      </c>
      <c r="N116" s="127"/>
      <c r="O116" s="126">
        <v>-1.85</v>
      </c>
      <c r="P116" s="125"/>
      <c r="Q116" s="125">
        <f t="shared" si="47"/>
        <v>3</v>
      </c>
      <c r="R116" s="125">
        <f t="shared" si="48"/>
        <v>2008</v>
      </c>
      <c r="S116" s="125" t="str">
        <f t="shared" si="46"/>
        <v>Wed</v>
      </c>
      <c r="T116" s="125" t="str">
        <f t="shared" si="49"/>
        <v>2008-3</v>
      </c>
      <c r="U116" s="125">
        <f t="shared" si="50"/>
        <v>0</v>
      </c>
      <c r="V116" s="125"/>
    </row>
    <row r="117" spans="1:22" s="113" customFormat="1" x14ac:dyDescent="0.35">
      <c r="A117" s="133">
        <v>17</v>
      </c>
      <c r="B117" s="132">
        <v>39464</v>
      </c>
      <c r="C117" s="129">
        <v>930.93</v>
      </c>
      <c r="D117" s="119">
        <v>0</v>
      </c>
      <c r="E117" s="119">
        <v>0</v>
      </c>
      <c r="F117" s="128">
        <v>783.1</v>
      </c>
      <c r="G117" s="131">
        <v>50</v>
      </c>
      <c r="H117" s="128">
        <f t="shared" si="75"/>
        <v>15.662000000000001</v>
      </c>
      <c r="I117" s="129">
        <v>147.83000000000001</v>
      </c>
      <c r="J117" s="130">
        <v>2</v>
      </c>
      <c r="K117" s="130">
        <f t="shared" si="76"/>
        <v>52</v>
      </c>
      <c r="L117" s="129">
        <f t="shared" si="77"/>
        <v>73.915000000000006</v>
      </c>
      <c r="M117" s="128">
        <f t="shared" si="78"/>
        <v>17.9025</v>
      </c>
      <c r="N117" s="127"/>
      <c r="O117" s="126">
        <v>-2.0499999999999998</v>
      </c>
      <c r="P117" s="125"/>
      <c r="Q117" s="125">
        <f t="shared" si="47"/>
        <v>3</v>
      </c>
      <c r="R117" s="125">
        <f t="shared" si="48"/>
        <v>2008</v>
      </c>
      <c r="S117" s="125" t="str">
        <f t="shared" si="46"/>
        <v>Thu</v>
      </c>
      <c r="T117" s="125" t="str">
        <f t="shared" si="49"/>
        <v>2008-3</v>
      </c>
      <c r="U117" s="125">
        <f t="shared" si="50"/>
        <v>0</v>
      </c>
      <c r="V117" s="125"/>
    </row>
    <row r="118" spans="1:22" s="113" customFormat="1" x14ac:dyDescent="0.35">
      <c r="A118" s="133">
        <v>17</v>
      </c>
      <c r="B118" s="132">
        <v>39465</v>
      </c>
      <c r="C118" s="129">
        <v>1178.48</v>
      </c>
      <c r="D118" s="119">
        <v>0</v>
      </c>
      <c r="E118" s="119">
        <v>0</v>
      </c>
      <c r="F118" s="128">
        <v>1044.1500000000001</v>
      </c>
      <c r="G118" s="131">
        <v>52</v>
      </c>
      <c r="H118" s="128">
        <f t="shared" si="75"/>
        <v>20.079807692307693</v>
      </c>
      <c r="I118" s="129">
        <v>134.33000000000001</v>
      </c>
      <c r="J118" s="130">
        <v>3</v>
      </c>
      <c r="K118" s="130">
        <f t="shared" si="76"/>
        <v>55</v>
      </c>
      <c r="L118" s="129">
        <f t="shared" si="77"/>
        <v>44.776666666666671</v>
      </c>
      <c r="M118" s="128">
        <f t="shared" si="78"/>
        <v>21.426909090909092</v>
      </c>
      <c r="N118" s="127"/>
      <c r="O118" s="126">
        <v>-0.05</v>
      </c>
      <c r="P118" s="125"/>
      <c r="Q118" s="125">
        <f t="shared" si="47"/>
        <v>3</v>
      </c>
      <c r="R118" s="125">
        <f t="shared" si="48"/>
        <v>2008</v>
      </c>
      <c r="S118" s="125" t="str">
        <f t="shared" si="46"/>
        <v>Fri</v>
      </c>
      <c r="T118" s="125" t="str">
        <f t="shared" si="49"/>
        <v>2008-3</v>
      </c>
      <c r="U118" s="125">
        <f t="shared" si="50"/>
        <v>0</v>
      </c>
      <c r="V118" s="125"/>
    </row>
    <row r="119" spans="1:22" s="113" customFormat="1" x14ac:dyDescent="0.35">
      <c r="A119" s="133">
        <v>17</v>
      </c>
      <c r="B119" s="132">
        <v>39466</v>
      </c>
      <c r="C119" s="129">
        <v>604.76</v>
      </c>
      <c r="D119" s="119">
        <v>0</v>
      </c>
      <c r="E119" s="119">
        <v>0</v>
      </c>
      <c r="F119" s="128">
        <v>589.4</v>
      </c>
      <c r="G119" s="131">
        <v>38</v>
      </c>
      <c r="H119" s="128">
        <f t="shared" si="75"/>
        <v>15.510526315789473</v>
      </c>
      <c r="I119" s="129">
        <v>15.36</v>
      </c>
      <c r="J119" s="130">
        <v>1</v>
      </c>
      <c r="K119" s="130">
        <f t="shared" si="76"/>
        <v>39</v>
      </c>
      <c r="L119" s="129">
        <f t="shared" si="77"/>
        <v>15.36</v>
      </c>
      <c r="M119" s="128">
        <f t="shared" si="78"/>
        <v>15.506666666666666</v>
      </c>
      <c r="N119" s="127"/>
      <c r="O119" s="126">
        <v>0</v>
      </c>
      <c r="P119" s="125"/>
      <c r="Q119" s="125">
        <f t="shared" si="47"/>
        <v>3</v>
      </c>
      <c r="R119" s="125">
        <f t="shared" si="48"/>
        <v>2008</v>
      </c>
      <c r="S119" s="125" t="str">
        <f t="shared" si="46"/>
        <v>Sat</v>
      </c>
      <c r="T119" s="125" t="str">
        <f t="shared" si="49"/>
        <v>2008-3</v>
      </c>
      <c r="U119" s="125">
        <f t="shared" si="50"/>
        <v>0</v>
      </c>
      <c r="V119" s="125"/>
    </row>
    <row r="120" spans="1:22" s="113" customFormat="1" x14ac:dyDescent="0.35">
      <c r="A120" s="124"/>
      <c r="B120" s="123">
        <v>39467</v>
      </c>
      <c r="C120" s="119">
        <f>SUM(C114:C119)</f>
        <v>4981.9400000000005</v>
      </c>
      <c r="D120" s="119">
        <v>2362.1799999999998</v>
      </c>
      <c r="E120" s="122">
        <f>SUM(C120:D120)</f>
        <v>7344.1200000000008</v>
      </c>
      <c r="F120" s="118"/>
      <c r="G120" s="121">
        <f>SUM(G114:G119)</f>
        <v>267</v>
      </c>
      <c r="H120" s="118">
        <f>AVERAGE(H114:H119)</f>
        <v>15.745266646852173</v>
      </c>
      <c r="I120" s="119">
        <f>SUM(I114:I119)</f>
        <v>735.04000000000008</v>
      </c>
      <c r="J120" s="120">
        <f>SUM(J114:J119)</f>
        <v>21</v>
      </c>
      <c r="K120" s="120">
        <f>SUM(G120,J120)</f>
        <v>288</v>
      </c>
      <c r="L120" s="119">
        <f>AVERAGE(L114:L119)</f>
        <v>36.136361111111114</v>
      </c>
      <c r="M120" s="118">
        <f>AVERAGE(M114:M119)</f>
        <v>17.104700645914932</v>
      </c>
      <c r="N120" s="117"/>
      <c r="O120" s="116"/>
      <c r="P120" s="115"/>
      <c r="Q120" s="115">
        <f t="shared" si="47"/>
        <v>4</v>
      </c>
      <c r="R120" s="115">
        <f t="shared" si="48"/>
        <v>2008</v>
      </c>
      <c r="S120" s="115" t="str">
        <f t="shared" si="46"/>
        <v>Sun</v>
      </c>
      <c r="T120" s="115" t="str">
        <f t="shared" si="49"/>
        <v>2008-4</v>
      </c>
      <c r="U120" s="115">
        <f t="shared" si="50"/>
        <v>0</v>
      </c>
      <c r="V120" s="115"/>
    </row>
    <row r="121" spans="1:22" s="113" customFormat="1" ht="99" x14ac:dyDescent="0.35">
      <c r="A121" s="133">
        <v>18</v>
      </c>
      <c r="B121" s="132">
        <v>39468</v>
      </c>
      <c r="C121" s="129">
        <v>494.57</v>
      </c>
      <c r="D121" s="119">
        <v>0</v>
      </c>
      <c r="E121" s="119">
        <v>0</v>
      </c>
      <c r="F121" s="128">
        <v>432.65</v>
      </c>
      <c r="G121" s="131">
        <v>27</v>
      </c>
      <c r="H121" s="128">
        <f t="shared" ref="H121:H126" si="79">IFERROR(F121/G121,0)</f>
        <v>16.024074074074072</v>
      </c>
      <c r="I121" s="129">
        <v>61.92</v>
      </c>
      <c r="J121" s="130">
        <v>2</v>
      </c>
      <c r="K121" s="130">
        <f t="shared" ref="K121:K126" si="80">IFERROR(SUM(G121,J121),0)</f>
        <v>29</v>
      </c>
      <c r="L121" s="129">
        <f t="shared" ref="L121:L126" si="81">IFERROR(MEDIAN(I121/J121),0)</f>
        <v>30.96</v>
      </c>
      <c r="M121" s="128">
        <f t="shared" ref="M121:M126" si="82">IFERROR(SUM(F121,I121)/K121,0)</f>
        <v>17.054137931034482</v>
      </c>
      <c r="N121" s="127" t="s">
        <v>111</v>
      </c>
      <c r="O121" s="126">
        <v>0.05</v>
      </c>
      <c r="P121" s="125"/>
      <c r="Q121" s="125">
        <f t="shared" si="47"/>
        <v>4</v>
      </c>
      <c r="R121" s="125">
        <f t="shared" si="48"/>
        <v>2008</v>
      </c>
      <c r="S121" s="125" t="str">
        <f t="shared" si="46"/>
        <v>Mon</v>
      </c>
      <c r="T121" s="125" t="str">
        <f t="shared" si="49"/>
        <v>2008-4</v>
      </c>
      <c r="U121" s="125">
        <f t="shared" si="50"/>
        <v>0</v>
      </c>
      <c r="V121" s="125"/>
    </row>
    <row r="122" spans="1:22" s="113" customFormat="1" x14ac:dyDescent="0.35">
      <c r="A122" s="133">
        <v>18</v>
      </c>
      <c r="B122" s="132">
        <v>39469</v>
      </c>
      <c r="C122" s="129">
        <v>739.43</v>
      </c>
      <c r="D122" s="119">
        <v>0</v>
      </c>
      <c r="E122" s="119">
        <v>0</v>
      </c>
      <c r="F122" s="128">
        <v>594.1</v>
      </c>
      <c r="G122" s="131">
        <v>39</v>
      </c>
      <c r="H122" s="128">
        <f t="shared" si="79"/>
        <v>15.233333333333334</v>
      </c>
      <c r="I122" s="129">
        <v>145.33000000000001</v>
      </c>
      <c r="J122" s="130">
        <v>5</v>
      </c>
      <c r="K122" s="130">
        <f t="shared" si="80"/>
        <v>44</v>
      </c>
      <c r="L122" s="129">
        <f t="shared" si="81"/>
        <v>29.066000000000003</v>
      </c>
      <c r="M122" s="128">
        <f t="shared" si="82"/>
        <v>16.805227272727276</v>
      </c>
      <c r="N122" s="127"/>
      <c r="O122" s="126">
        <v>-0.1</v>
      </c>
      <c r="P122" s="125"/>
      <c r="Q122" s="125">
        <f t="shared" si="47"/>
        <v>4</v>
      </c>
      <c r="R122" s="125">
        <f t="shared" si="48"/>
        <v>2008</v>
      </c>
      <c r="S122" s="125" t="str">
        <f t="shared" si="46"/>
        <v>Tue</v>
      </c>
      <c r="T122" s="125" t="str">
        <f t="shared" si="49"/>
        <v>2008-4</v>
      </c>
      <c r="U122" s="125">
        <f t="shared" si="50"/>
        <v>0</v>
      </c>
      <c r="V122" s="125"/>
    </row>
    <row r="123" spans="1:22" s="113" customFormat="1" x14ac:dyDescent="0.35">
      <c r="A123" s="133">
        <v>18</v>
      </c>
      <c r="B123" s="132">
        <v>39470</v>
      </c>
      <c r="C123" s="129">
        <v>545.32000000000005</v>
      </c>
      <c r="D123" s="119">
        <v>0</v>
      </c>
      <c r="E123" s="119">
        <v>0</v>
      </c>
      <c r="F123" s="128">
        <v>452.9</v>
      </c>
      <c r="G123" s="131">
        <v>37</v>
      </c>
      <c r="H123" s="128">
        <f t="shared" si="79"/>
        <v>12.24054054054054</v>
      </c>
      <c r="I123" s="129">
        <v>92.42</v>
      </c>
      <c r="J123" s="130">
        <v>4</v>
      </c>
      <c r="K123" s="130">
        <f t="shared" si="80"/>
        <v>41</v>
      </c>
      <c r="L123" s="129">
        <f t="shared" si="81"/>
        <v>23.105</v>
      </c>
      <c r="M123" s="128">
        <f t="shared" si="82"/>
        <v>13.300487804878047</v>
      </c>
      <c r="N123" s="127"/>
      <c r="O123" s="126">
        <v>-5.2</v>
      </c>
      <c r="P123" s="125"/>
      <c r="Q123" s="125">
        <f t="shared" si="47"/>
        <v>4</v>
      </c>
      <c r="R123" s="125">
        <f t="shared" si="48"/>
        <v>2008</v>
      </c>
      <c r="S123" s="125" t="str">
        <f t="shared" si="46"/>
        <v>Wed</v>
      </c>
      <c r="T123" s="125" t="str">
        <f t="shared" si="49"/>
        <v>2008-4</v>
      </c>
      <c r="U123" s="125">
        <f t="shared" si="50"/>
        <v>0</v>
      </c>
      <c r="V123" s="125"/>
    </row>
    <row r="124" spans="1:22" s="113" customFormat="1" x14ac:dyDescent="0.35">
      <c r="A124" s="133">
        <v>18</v>
      </c>
      <c r="B124" s="132">
        <v>39471</v>
      </c>
      <c r="C124" s="129">
        <v>1048.98</v>
      </c>
      <c r="D124" s="119">
        <v>0</v>
      </c>
      <c r="E124" s="119">
        <v>0</v>
      </c>
      <c r="F124" s="128">
        <v>917.65</v>
      </c>
      <c r="G124" s="131">
        <v>64</v>
      </c>
      <c r="H124" s="128">
        <f t="shared" si="79"/>
        <v>14.33828125</v>
      </c>
      <c r="I124" s="129">
        <v>131.33000000000001</v>
      </c>
      <c r="J124" s="130">
        <v>4</v>
      </c>
      <c r="K124" s="130">
        <f t="shared" si="80"/>
        <v>68</v>
      </c>
      <c r="L124" s="129">
        <f t="shared" si="81"/>
        <v>32.832500000000003</v>
      </c>
      <c r="M124" s="128">
        <f t="shared" si="82"/>
        <v>15.426176470588235</v>
      </c>
      <c r="N124" s="127"/>
      <c r="O124" s="126">
        <v>0.15</v>
      </c>
      <c r="P124" s="125"/>
      <c r="Q124" s="125">
        <f t="shared" si="47"/>
        <v>4</v>
      </c>
      <c r="R124" s="125">
        <f t="shared" si="48"/>
        <v>2008</v>
      </c>
      <c r="S124" s="125" t="str">
        <f t="shared" si="46"/>
        <v>Thu</v>
      </c>
      <c r="T124" s="125" t="str">
        <f t="shared" si="49"/>
        <v>2008-4</v>
      </c>
      <c r="U124" s="125">
        <f t="shared" si="50"/>
        <v>0</v>
      </c>
      <c r="V124" s="125"/>
    </row>
    <row r="125" spans="1:22" s="113" customFormat="1" x14ac:dyDescent="0.35">
      <c r="A125" s="133">
        <v>18</v>
      </c>
      <c r="B125" s="132">
        <v>39472</v>
      </c>
      <c r="C125" s="129">
        <v>1470.48</v>
      </c>
      <c r="D125" s="119">
        <v>0</v>
      </c>
      <c r="E125" s="119">
        <v>0</v>
      </c>
      <c r="F125" s="128">
        <v>1096.55</v>
      </c>
      <c r="G125" s="131">
        <v>64</v>
      </c>
      <c r="H125" s="128">
        <f t="shared" si="79"/>
        <v>17.133593749999999</v>
      </c>
      <c r="I125" s="129">
        <v>373.93</v>
      </c>
      <c r="J125" s="130">
        <v>2</v>
      </c>
      <c r="K125" s="130">
        <f t="shared" si="80"/>
        <v>66</v>
      </c>
      <c r="L125" s="129">
        <f t="shared" si="81"/>
        <v>186.965</v>
      </c>
      <c r="M125" s="128">
        <f t="shared" si="82"/>
        <v>22.28</v>
      </c>
      <c r="N125" s="127"/>
      <c r="O125" s="126">
        <v>0.05</v>
      </c>
      <c r="P125" s="125"/>
      <c r="Q125" s="125">
        <f t="shared" si="47"/>
        <v>4</v>
      </c>
      <c r="R125" s="125">
        <f t="shared" si="48"/>
        <v>2008</v>
      </c>
      <c r="S125" s="125" t="str">
        <f t="shared" si="46"/>
        <v>Fri</v>
      </c>
      <c r="T125" s="125" t="str">
        <f t="shared" si="49"/>
        <v>2008-4</v>
      </c>
      <c r="U125" s="125">
        <f t="shared" si="50"/>
        <v>0</v>
      </c>
      <c r="V125" s="125"/>
    </row>
    <row r="126" spans="1:22" s="113" customFormat="1" x14ac:dyDescent="0.35">
      <c r="A126" s="133">
        <v>18</v>
      </c>
      <c r="B126" s="132">
        <v>39473</v>
      </c>
      <c r="C126" s="129">
        <v>888.49</v>
      </c>
      <c r="D126" s="119">
        <v>0</v>
      </c>
      <c r="E126" s="119">
        <v>0</v>
      </c>
      <c r="F126" s="128">
        <v>622.54999999999995</v>
      </c>
      <c r="G126" s="131">
        <v>34</v>
      </c>
      <c r="H126" s="128">
        <f t="shared" si="79"/>
        <v>18.310294117647057</v>
      </c>
      <c r="I126" s="129">
        <v>265.94</v>
      </c>
      <c r="J126" s="130">
        <v>5</v>
      </c>
      <c r="K126" s="130">
        <f t="shared" si="80"/>
        <v>39</v>
      </c>
      <c r="L126" s="129">
        <f t="shared" si="81"/>
        <v>53.188000000000002</v>
      </c>
      <c r="M126" s="128">
        <f t="shared" si="82"/>
        <v>22.781794871794872</v>
      </c>
      <c r="N126" s="127"/>
      <c r="O126" s="126">
        <v>0</v>
      </c>
      <c r="P126" s="125"/>
      <c r="Q126" s="125">
        <f t="shared" si="47"/>
        <v>4</v>
      </c>
      <c r="R126" s="125">
        <f t="shared" si="48"/>
        <v>2008</v>
      </c>
      <c r="S126" s="125" t="str">
        <f t="shared" si="46"/>
        <v>Sat</v>
      </c>
      <c r="T126" s="125" t="str">
        <f t="shared" si="49"/>
        <v>2008-4</v>
      </c>
      <c r="U126" s="125">
        <f t="shared" si="50"/>
        <v>0</v>
      </c>
      <c r="V126" s="125"/>
    </row>
    <row r="127" spans="1:22" s="113" customFormat="1" x14ac:dyDescent="0.35">
      <c r="A127" s="124"/>
      <c r="B127" s="123">
        <v>39474</v>
      </c>
      <c r="C127" s="119">
        <f>SUM(C121:C126)</f>
        <v>5187.2700000000004</v>
      </c>
      <c r="D127" s="119">
        <v>1149.5</v>
      </c>
      <c r="E127" s="122">
        <f>SUM(C127:D127)</f>
        <v>6336.77</v>
      </c>
      <c r="F127" s="118"/>
      <c r="G127" s="121">
        <f>SUM(G121:G126)</f>
        <v>265</v>
      </c>
      <c r="H127" s="118">
        <f>AVERAGE(H121:H126)</f>
        <v>15.546686177599168</v>
      </c>
      <c r="I127" s="119">
        <f>SUM(I121:I126)</f>
        <v>1070.8700000000001</v>
      </c>
      <c r="J127" s="120">
        <f>SUM(J121:J126)</f>
        <v>22</v>
      </c>
      <c r="K127" s="120">
        <f>SUM(G127,J127)</f>
        <v>287</v>
      </c>
      <c r="L127" s="119">
        <f>AVERAGE(L121:L126)</f>
        <v>59.352749999999993</v>
      </c>
      <c r="M127" s="118">
        <f>AVERAGE(M121:M126)</f>
        <v>17.941304058503817</v>
      </c>
      <c r="N127" s="117"/>
      <c r="O127" s="116"/>
      <c r="P127" s="115"/>
      <c r="Q127" s="115">
        <f t="shared" si="47"/>
        <v>5</v>
      </c>
      <c r="R127" s="115">
        <f t="shared" si="48"/>
        <v>2008</v>
      </c>
      <c r="S127" s="115" t="str">
        <f t="shared" si="46"/>
        <v>Sun</v>
      </c>
      <c r="T127" s="115" t="str">
        <f t="shared" si="49"/>
        <v>2008-5</v>
      </c>
      <c r="U127" s="115">
        <f t="shared" si="50"/>
        <v>0</v>
      </c>
      <c r="V127" s="115"/>
    </row>
    <row r="128" spans="1:22" s="113" customFormat="1" x14ac:dyDescent="0.35">
      <c r="A128" s="143">
        <v>19</v>
      </c>
      <c r="B128" s="187">
        <v>39475</v>
      </c>
      <c r="C128" s="138">
        <v>0</v>
      </c>
      <c r="D128" s="119">
        <v>0</v>
      </c>
      <c r="E128" s="119">
        <v>0</v>
      </c>
      <c r="F128" s="140">
        <v>0</v>
      </c>
      <c r="G128" s="141">
        <v>0</v>
      </c>
      <c r="H128" s="140">
        <f t="shared" ref="H128:H133" si="83">IFERROR(F128/G128,0)</f>
        <v>0</v>
      </c>
      <c r="I128" s="138">
        <v>0</v>
      </c>
      <c r="J128" s="139">
        <v>0</v>
      </c>
      <c r="K128" s="139">
        <f t="shared" ref="K128:K133" si="84">IFERROR(SUM(G128,J128),0)</f>
        <v>0</v>
      </c>
      <c r="L128" s="138">
        <f t="shared" ref="L128:L133" si="85">IFERROR(MEDIAN(I128/J128),0)</f>
        <v>0</v>
      </c>
      <c r="M128" s="140">
        <f t="shared" ref="M128:M133" si="86">IFERROR(SUM(F128,I128)/K128,0)</f>
        <v>0</v>
      </c>
      <c r="N128" s="137" t="s">
        <v>1126</v>
      </c>
      <c r="O128" s="136"/>
      <c r="P128" s="135"/>
      <c r="Q128" s="135">
        <f t="shared" si="47"/>
        <v>5</v>
      </c>
      <c r="R128" s="135">
        <f t="shared" si="48"/>
        <v>2008</v>
      </c>
      <c r="S128" s="135" t="str">
        <f t="shared" si="46"/>
        <v>Mon</v>
      </c>
      <c r="T128" s="135" t="str">
        <f t="shared" si="49"/>
        <v>2008-5</v>
      </c>
      <c r="U128" s="135">
        <f t="shared" si="50"/>
        <v>0</v>
      </c>
      <c r="V128" s="135"/>
    </row>
    <row r="129" spans="1:22" s="113" customFormat="1" x14ac:dyDescent="0.35">
      <c r="A129" s="133">
        <v>19</v>
      </c>
      <c r="B129" s="132">
        <v>39476</v>
      </c>
      <c r="C129" s="129">
        <v>753.83</v>
      </c>
      <c r="D129" s="119">
        <v>0</v>
      </c>
      <c r="E129" s="119">
        <v>0</v>
      </c>
      <c r="F129" s="128">
        <v>368.6</v>
      </c>
      <c r="G129" s="131">
        <v>40</v>
      </c>
      <c r="H129" s="128">
        <f t="shared" si="83"/>
        <v>9.2149999999999999</v>
      </c>
      <c r="I129" s="129">
        <v>384.23</v>
      </c>
      <c r="J129" s="130">
        <v>6</v>
      </c>
      <c r="K129" s="130">
        <f t="shared" si="84"/>
        <v>46</v>
      </c>
      <c r="L129" s="129">
        <f t="shared" si="85"/>
        <v>64.038333333333341</v>
      </c>
      <c r="M129" s="128">
        <f t="shared" si="86"/>
        <v>16.365869565217391</v>
      </c>
      <c r="N129" s="127"/>
      <c r="O129" s="126"/>
      <c r="P129" s="125"/>
      <c r="Q129" s="125">
        <f t="shared" si="47"/>
        <v>5</v>
      </c>
      <c r="R129" s="125">
        <f t="shared" si="48"/>
        <v>2008</v>
      </c>
      <c r="S129" s="125" t="str">
        <f t="shared" si="46"/>
        <v>Tue</v>
      </c>
      <c r="T129" s="125" t="str">
        <f t="shared" si="49"/>
        <v>2008-5</v>
      </c>
      <c r="U129" s="125">
        <f t="shared" si="50"/>
        <v>0</v>
      </c>
      <c r="V129" s="125"/>
    </row>
    <row r="130" spans="1:22" s="113" customFormat="1" ht="45" x14ac:dyDescent="0.35">
      <c r="A130" s="133">
        <v>19</v>
      </c>
      <c r="B130" s="132">
        <v>39477</v>
      </c>
      <c r="C130" s="129">
        <v>1039.53</v>
      </c>
      <c r="D130" s="119">
        <v>0</v>
      </c>
      <c r="E130" s="119">
        <v>0</v>
      </c>
      <c r="F130" s="128">
        <v>873.15</v>
      </c>
      <c r="G130" s="131">
        <v>57</v>
      </c>
      <c r="H130" s="128">
        <f t="shared" si="83"/>
        <v>15.318421052631578</v>
      </c>
      <c r="I130" s="129">
        <v>113.6</v>
      </c>
      <c r="J130" s="130">
        <v>5</v>
      </c>
      <c r="K130" s="130">
        <f t="shared" si="84"/>
        <v>62</v>
      </c>
      <c r="L130" s="129">
        <f t="shared" si="85"/>
        <v>22.72</v>
      </c>
      <c r="M130" s="128">
        <f t="shared" si="86"/>
        <v>15.915322580645162</v>
      </c>
      <c r="N130" s="127" t="s">
        <v>113</v>
      </c>
      <c r="O130" s="126"/>
      <c r="P130" s="125"/>
      <c r="Q130" s="125">
        <f t="shared" si="47"/>
        <v>5</v>
      </c>
      <c r="R130" s="125">
        <f t="shared" si="48"/>
        <v>2008</v>
      </c>
      <c r="S130" s="125" t="str">
        <f t="shared" ref="S130:S193" si="87">VLOOKUP(WEEKDAY(B130),$Z$2:$AA$8,2,FALSE)</f>
        <v>Wed</v>
      </c>
      <c r="T130" s="125" t="str">
        <f t="shared" si="49"/>
        <v>2008-5</v>
      </c>
      <c r="U130" s="125">
        <f t="shared" si="50"/>
        <v>0</v>
      </c>
      <c r="V130" s="125"/>
    </row>
    <row r="131" spans="1:22" s="113" customFormat="1" x14ac:dyDescent="0.35">
      <c r="A131" s="133">
        <v>19</v>
      </c>
      <c r="B131" s="132">
        <v>39478</v>
      </c>
      <c r="C131" s="129">
        <v>884.22</v>
      </c>
      <c r="D131" s="119">
        <v>0</v>
      </c>
      <c r="E131" s="119">
        <v>0</v>
      </c>
      <c r="F131" s="128">
        <v>732.4</v>
      </c>
      <c r="G131" s="131">
        <v>43</v>
      </c>
      <c r="H131" s="128">
        <f t="shared" si="83"/>
        <v>17.032558139534885</v>
      </c>
      <c r="I131" s="129">
        <v>151.82</v>
      </c>
      <c r="J131" s="130">
        <v>5</v>
      </c>
      <c r="K131" s="130">
        <f t="shared" si="84"/>
        <v>48</v>
      </c>
      <c r="L131" s="129">
        <f t="shared" si="85"/>
        <v>30.363999999999997</v>
      </c>
      <c r="M131" s="128">
        <f t="shared" si="86"/>
        <v>18.421250000000001</v>
      </c>
      <c r="N131" s="127"/>
      <c r="O131" s="126"/>
      <c r="P131" s="125"/>
      <c r="Q131" s="125">
        <f t="shared" ref="Q131:Q194" si="88">WEEKNUM(B131)</f>
        <v>5</v>
      </c>
      <c r="R131" s="125">
        <f t="shared" ref="R131:R194" si="89">YEAR(B131)</f>
        <v>2008</v>
      </c>
      <c r="S131" s="125" t="str">
        <f t="shared" si="87"/>
        <v>Thu</v>
      </c>
      <c r="T131" s="125" t="str">
        <f t="shared" ref="T131:T194" si="90">R131&amp;"-"&amp;Q131</f>
        <v>2008-5</v>
      </c>
      <c r="U131" s="125">
        <f t="shared" ref="U131:U194" si="91">IF(AND(MONTH(B131)=12,DAY(B131)&lt;26),1,0)</f>
        <v>0</v>
      </c>
      <c r="V131" s="125"/>
    </row>
    <row r="132" spans="1:22" s="113" customFormat="1" x14ac:dyDescent="0.35">
      <c r="A132" s="133">
        <v>19</v>
      </c>
      <c r="B132" s="132">
        <v>39479</v>
      </c>
      <c r="C132" s="129">
        <v>997.71</v>
      </c>
      <c r="D132" s="119">
        <v>0</v>
      </c>
      <c r="E132" s="119">
        <v>0</v>
      </c>
      <c r="F132" s="128">
        <v>743</v>
      </c>
      <c r="G132" s="131">
        <v>48</v>
      </c>
      <c r="H132" s="128">
        <f t="shared" si="83"/>
        <v>15.479166666666666</v>
      </c>
      <c r="I132" s="129">
        <v>254.71</v>
      </c>
      <c r="J132" s="130">
        <v>5</v>
      </c>
      <c r="K132" s="130">
        <f t="shared" si="84"/>
        <v>53</v>
      </c>
      <c r="L132" s="129">
        <f t="shared" si="85"/>
        <v>50.942</v>
      </c>
      <c r="M132" s="128">
        <f t="shared" si="86"/>
        <v>18.824716981132077</v>
      </c>
      <c r="N132" s="127"/>
      <c r="O132" s="126"/>
      <c r="P132" s="125"/>
      <c r="Q132" s="125">
        <f t="shared" si="88"/>
        <v>5</v>
      </c>
      <c r="R132" s="125">
        <f t="shared" si="89"/>
        <v>2008</v>
      </c>
      <c r="S132" s="125" t="str">
        <f t="shared" si="87"/>
        <v>Fri</v>
      </c>
      <c r="T132" s="125" t="str">
        <f t="shared" si="90"/>
        <v>2008-5</v>
      </c>
      <c r="U132" s="125">
        <f t="shared" si="91"/>
        <v>0</v>
      </c>
      <c r="V132" s="125"/>
    </row>
    <row r="133" spans="1:22" s="113" customFormat="1" x14ac:dyDescent="0.35">
      <c r="A133" s="133">
        <v>19</v>
      </c>
      <c r="B133" s="132">
        <v>39480</v>
      </c>
      <c r="C133" s="129">
        <v>462.89</v>
      </c>
      <c r="D133" s="119">
        <v>0</v>
      </c>
      <c r="E133" s="119">
        <v>0</v>
      </c>
      <c r="F133" s="128">
        <v>357.75</v>
      </c>
      <c r="G133" s="131">
        <v>23</v>
      </c>
      <c r="H133" s="128">
        <f t="shared" si="83"/>
        <v>15.554347826086957</v>
      </c>
      <c r="I133" s="129">
        <v>105.14</v>
      </c>
      <c r="J133" s="130">
        <v>4</v>
      </c>
      <c r="K133" s="130">
        <f t="shared" si="84"/>
        <v>27</v>
      </c>
      <c r="L133" s="129">
        <f t="shared" si="85"/>
        <v>26.285</v>
      </c>
      <c r="M133" s="128">
        <f t="shared" si="86"/>
        <v>17.144074074074073</v>
      </c>
      <c r="N133" s="127"/>
      <c r="O133" s="126"/>
      <c r="P133" s="125"/>
      <c r="Q133" s="125">
        <f t="shared" si="88"/>
        <v>5</v>
      </c>
      <c r="R133" s="125">
        <f t="shared" si="89"/>
        <v>2008</v>
      </c>
      <c r="S133" s="125" t="str">
        <f t="shared" si="87"/>
        <v>Sat</v>
      </c>
      <c r="T133" s="125" t="str">
        <f t="shared" si="90"/>
        <v>2008-5</v>
      </c>
      <c r="U133" s="125">
        <f t="shared" si="91"/>
        <v>0</v>
      </c>
      <c r="V133" s="125"/>
    </row>
    <row r="134" spans="1:22" s="113" customFormat="1" x14ac:dyDescent="0.35">
      <c r="A134" s="124"/>
      <c r="B134" s="123">
        <v>39481</v>
      </c>
      <c r="C134" s="119">
        <f>SUM(C129:C133)</f>
        <v>4138.18</v>
      </c>
      <c r="D134" s="119">
        <v>1258.68</v>
      </c>
      <c r="E134" s="122">
        <f>SUM(C134:D134)</f>
        <v>5396.8600000000006</v>
      </c>
      <c r="F134" s="118"/>
      <c r="G134" s="121">
        <f>SUM(G128:G133)</f>
        <v>211</v>
      </c>
      <c r="H134" s="118">
        <f>AVERAGE(H128:H133)</f>
        <v>12.099915614153348</v>
      </c>
      <c r="I134" s="119">
        <f>SUM(I128:I133)</f>
        <v>1009.5000000000001</v>
      </c>
      <c r="J134" s="120">
        <f>SUM(J128:J133)</f>
        <v>25</v>
      </c>
      <c r="K134" s="120">
        <f>SUM(G134,J134)</f>
        <v>236</v>
      </c>
      <c r="L134" s="119">
        <f>AVERAGE(L128:L133)</f>
        <v>32.391555555555556</v>
      </c>
      <c r="M134" s="118">
        <f>AVERAGE(M128:M133)</f>
        <v>14.44520553351145</v>
      </c>
      <c r="N134" s="117"/>
      <c r="O134" s="116"/>
      <c r="P134" s="115"/>
      <c r="Q134" s="115">
        <f t="shared" si="88"/>
        <v>6</v>
      </c>
      <c r="R134" s="115">
        <f t="shared" si="89"/>
        <v>2008</v>
      </c>
      <c r="S134" s="115" t="str">
        <f t="shared" si="87"/>
        <v>Sun</v>
      </c>
      <c r="T134" s="115" t="str">
        <f t="shared" si="90"/>
        <v>2008-6</v>
      </c>
      <c r="U134" s="115">
        <f t="shared" si="91"/>
        <v>0</v>
      </c>
      <c r="V134" s="115"/>
    </row>
    <row r="135" spans="1:22" s="113" customFormat="1" ht="27" x14ac:dyDescent="0.35">
      <c r="A135" s="133">
        <v>20</v>
      </c>
      <c r="B135" s="132">
        <v>39482</v>
      </c>
      <c r="C135" s="129">
        <v>1529.12</v>
      </c>
      <c r="D135" s="119">
        <v>0</v>
      </c>
      <c r="E135" s="119">
        <v>0</v>
      </c>
      <c r="F135" s="128">
        <v>398.95</v>
      </c>
      <c r="G135" s="131">
        <v>29</v>
      </c>
      <c r="H135" s="128">
        <f t="shared" ref="H135:H140" si="92">IFERROR(F135/G135,0)</f>
        <v>13.756896551724138</v>
      </c>
      <c r="I135" s="129">
        <v>1130.17</v>
      </c>
      <c r="J135" s="130">
        <v>6</v>
      </c>
      <c r="K135" s="130">
        <f t="shared" ref="K135:K140" si="93">IFERROR(SUM(G135,J135),0)</f>
        <v>35</v>
      </c>
      <c r="L135" s="129">
        <f t="shared" ref="L135:L140" si="94">IFERROR(MEDIAN(I135/J135),0)</f>
        <v>188.36166666666668</v>
      </c>
      <c r="M135" s="128">
        <f t="shared" ref="M135:M140" si="95">IFERROR(SUM(F135,I135)/K135,0)</f>
        <v>43.689142857142862</v>
      </c>
      <c r="N135" s="127" t="s">
        <v>128</v>
      </c>
      <c r="O135" s="126">
        <v>0.05</v>
      </c>
      <c r="P135" s="125"/>
      <c r="Q135" s="125">
        <f t="shared" si="88"/>
        <v>6</v>
      </c>
      <c r="R135" s="125">
        <f t="shared" si="89"/>
        <v>2008</v>
      </c>
      <c r="S135" s="125" t="str">
        <f t="shared" si="87"/>
        <v>Mon</v>
      </c>
      <c r="T135" s="125" t="str">
        <f t="shared" si="90"/>
        <v>2008-6</v>
      </c>
      <c r="U135" s="125">
        <f t="shared" si="91"/>
        <v>0</v>
      </c>
      <c r="V135" s="125"/>
    </row>
    <row r="136" spans="1:22" s="113" customFormat="1" x14ac:dyDescent="0.35">
      <c r="A136" s="133">
        <v>20</v>
      </c>
      <c r="B136" s="132">
        <v>39483</v>
      </c>
      <c r="C136" s="129">
        <v>640.14</v>
      </c>
      <c r="D136" s="119">
        <v>0</v>
      </c>
      <c r="E136" s="119">
        <v>0</v>
      </c>
      <c r="F136" s="128">
        <v>579.20000000000005</v>
      </c>
      <c r="G136" s="131">
        <v>41</v>
      </c>
      <c r="H136" s="128">
        <f t="shared" si="92"/>
        <v>14.126829268292685</v>
      </c>
      <c r="I136" s="129">
        <v>60.94</v>
      </c>
      <c r="J136" s="130">
        <v>3</v>
      </c>
      <c r="K136" s="130">
        <f t="shared" si="93"/>
        <v>44</v>
      </c>
      <c r="L136" s="129">
        <f t="shared" si="94"/>
        <v>20.313333333333333</v>
      </c>
      <c r="M136" s="128">
        <f t="shared" si="95"/>
        <v>14.548636363636366</v>
      </c>
      <c r="N136" s="127"/>
      <c r="O136" s="126">
        <v>1</v>
      </c>
      <c r="P136" s="125"/>
      <c r="Q136" s="125">
        <f t="shared" si="88"/>
        <v>6</v>
      </c>
      <c r="R136" s="125">
        <f t="shared" si="89"/>
        <v>2008</v>
      </c>
      <c r="S136" s="125" t="str">
        <f t="shared" si="87"/>
        <v>Tue</v>
      </c>
      <c r="T136" s="125" t="str">
        <f t="shared" si="90"/>
        <v>2008-6</v>
      </c>
      <c r="U136" s="125">
        <f t="shared" si="91"/>
        <v>0</v>
      </c>
      <c r="V136" s="125"/>
    </row>
    <row r="137" spans="1:22" s="113" customFormat="1" x14ac:dyDescent="0.35">
      <c r="A137" s="133">
        <v>20</v>
      </c>
      <c r="B137" s="132">
        <v>39484</v>
      </c>
      <c r="C137" s="129">
        <v>570.14</v>
      </c>
      <c r="D137" s="119">
        <v>0</v>
      </c>
      <c r="E137" s="119">
        <v>0</v>
      </c>
      <c r="F137" s="128">
        <v>418.85</v>
      </c>
      <c r="G137" s="131">
        <v>33</v>
      </c>
      <c r="H137" s="128">
        <f t="shared" si="92"/>
        <v>12.692424242424243</v>
      </c>
      <c r="I137" s="129">
        <v>151.29</v>
      </c>
      <c r="J137" s="130">
        <v>4</v>
      </c>
      <c r="K137" s="130">
        <f t="shared" si="93"/>
        <v>37</v>
      </c>
      <c r="L137" s="129">
        <f t="shared" si="94"/>
        <v>37.822499999999998</v>
      </c>
      <c r="M137" s="128">
        <f t="shared" si="95"/>
        <v>15.409189189189188</v>
      </c>
      <c r="N137" s="127"/>
      <c r="O137" s="126">
        <v>1.8</v>
      </c>
      <c r="P137" s="125"/>
      <c r="Q137" s="125">
        <f t="shared" si="88"/>
        <v>6</v>
      </c>
      <c r="R137" s="125">
        <f t="shared" si="89"/>
        <v>2008</v>
      </c>
      <c r="S137" s="125" t="str">
        <f t="shared" si="87"/>
        <v>Wed</v>
      </c>
      <c r="T137" s="125" t="str">
        <f t="shared" si="90"/>
        <v>2008-6</v>
      </c>
      <c r="U137" s="125">
        <f t="shared" si="91"/>
        <v>0</v>
      </c>
      <c r="V137" s="125"/>
    </row>
    <row r="138" spans="1:22" s="113" customFormat="1" x14ac:dyDescent="0.35">
      <c r="A138" s="133">
        <v>20</v>
      </c>
      <c r="B138" s="132">
        <v>39485</v>
      </c>
      <c r="C138" s="129">
        <v>1083.98</v>
      </c>
      <c r="D138" s="119">
        <v>0</v>
      </c>
      <c r="E138" s="119">
        <v>0</v>
      </c>
      <c r="F138" s="128">
        <v>728.8</v>
      </c>
      <c r="G138" s="131">
        <v>43</v>
      </c>
      <c r="H138" s="128">
        <f t="shared" si="92"/>
        <v>16.948837209302326</v>
      </c>
      <c r="I138" s="129">
        <v>355.18</v>
      </c>
      <c r="J138" s="130">
        <v>7</v>
      </c>
      <c r="K138" s="130">
        <f t="shared" si="93"/>
        <v>50</v>
      </c>
      <c r="L138" s="129">
        <f t="shared" si="94"/>
        <v>50.74</v>
      </c>
      <c r="M138" s="128">
        <f t="shared" si="95"/>
        <v>21.679600000000001</v>
      </c>
      <c r="N138" s="127"/>
      <c r="O138" s="126">
        <v>0.8</v>
      </c>
      <c r="P138" s="125"/>
      <c r="Q138" s="125">
        <f t="shared" si="88"/>
        <v>6</v>
      </c>
      <c r="R138" s="125">
        <f t="shared" si="89"/>
        <v>2008</v>
      </c>
      <c r="S138" s="125" t="str">
        <f t="shared" si="87"/>
        <v>Thu</v>
      </c>
      <c r="T138" s="125" t="str">
        <f t="shared" si="90"/>
        <v>2008-6</v>
      </c>
      <c r="U138" s="125">
        <f t="shared" si="91"/>
        <v>0</v>
      </c>
      <c r="V138" s="125"/>
    </row>
    <row r="139" spans="1:22" s="113" customFormat="1" x14ac:dyDescent="0.35">
      <c r="A139" s="133">
        <v>20</v>
      </c>
      <c r="B139" s="132">
        <v>39486</v>
      </c>
      <c r="C139" s="129">
        <v>865.81</v>
      </c>
      <c r="D139" s="119">
        <v>0</v>
      </c>
      <c r="E139" s="119">
        <v>0</v>
      </c>
      <c r="F139" s="128">
        <v>764.6</v>
      </c>
      <c r="G139" s="131">
        <v>46</v>
      </c>
      <c r="H139" s="128">
        <f t="shared" si="92"/>
        <v>16.621739130434783</v>
      </c>
      <c r="I139" s="129">
        <v>101.21</v>
      </c>
      <c r="J139" s="130">
        <v>3</v>
      </c>
      <c r="K139" s="130">
        <f t="shared" si="93"/>
        <v>49</v>
      </c>
      <c r="L139" s="129">
        <f t="shared" si="94"/>
        <v>33.736666666666665</v>
      </c>
      <c r="M139" s="128">
        <f t="shared" si="95"/>
        <v>17.669591836734696</v>
      </c>
      <c r="N139" s="127"/>
      <c r="O139" s="126">
        <v>0.4</v>
      </c>
      <c r="P139" s="125"/>
      <c r="Q139" s="125">
        <f t="shared" si="88"/>
        <v>6</v>
      </c>
      <c r="R139" s="125">
        <f t="shared" si="89"/>
        <v>2008</v>
      </c>
      <c r="S139" s="125" t="str">
        <f t="shared" si="87"/>
        <v>Fri</v>
      </c>
      <c r="T139" s="125" t="str">
        <f t="shared" si="90"/>
        <v>2008-6</v>
      </c>
      <c r="U139" s="125">
        <f t="shared" si="91"/>
        <v>0</v>
      </c>
      <c r="V139" s="125"/>
    </row>
    <row r="140" spans="1:22" s="113" customFormat="1" x14ac:dyDescent="0.35">
      <c r="A140" s="133">
        <v>20</v>
      </c>
      <c r="B140" s="132">
        <v>39487</v>
      </c>
      <c r="C140" s="129">
        <v>651.19000000000005</v>
      </c>
      <c r="D140" s="119">
        <v>0</v>
      </c>
      <c r="E140" s="119">
        <v>0</v>
      </c>
      <c r="F140" s="128">
        <v>486.1</v>
      </c>
      <c r="G140" s="131">
        <v>35</v>
      </c>
      <c r="H140" s="128">
        <f t="shared" si="92"/>
        <v>13.88857142857143</v>
      </c>
      <c r="I140" s="129">
        <v>165.09</v>
      </c>
      <c r="J140" s="130">
        <v>5</v>
      </c>
      <c r="K140" s="130">
        <f t="shared" si="93"/>
        <v>40</v>
      </c>
      <c r="L140" s="129">
        <f t="shared" si="94"/>
        <v>33.018000000000001</v>
      </c>
      <c r="M140" s="128">
        <f t="shared" si="95"/>
        <v>16.27975</v>
      </c>
      <c r="N140" s="127"/>
      <c r="O140" s="126">
        <v>0</v>
      </c>
      <c r="P140" s="125"/>
      <c r="Q140" s="125">
        <f t="shared" si="88"/>
        <v>6</v>
      </c>
      <c r="R140" s="125">
        <f t="shared" si="89"/>
        <v>2008</v>
      </c>
      <c r="S140" s="125" t="str">
        <f t="shared" si="87"/>
        <v>Sat</v>
      </c>
      <c r="T140" s="125" t="str">
        <f t="shared" si="90"/>
        <v>2008-6</v>
      </c>
      <c r="U140" s="125">
        <f t="shared" si="91"/>
        <v>0</v>
      </c>
      <c r="V140" s="125"/>
    </row>
    <row r="141" spans="1:22" s="113" customFormat="1" x14ac:dyDescent="0.35">
      <c r="A141" s="124"/>
      <c r="B141" s="123">
        <v>39488</v>
      </c>
      <c r="C141" s="119">
        <f>SUM(C135:C140)</f>
        <v>5340.3799999999992</v>
      </c>
      <c r="D141" s="119">
        <v>2044.18</v>
      </c>
      <c r="E141" s="122">
        <v>7384.56</v>
      </c>
      <c r="F141" s="118"/>
      <c r="G141" s="121">
        <f>SUM(G135:G140)</f>
        <v>227</v>
      </c>
      <c r="H141" s="118">
        <f>AVERAGE(H135:H140)</f>
        <v>14.672549638458266</v>
      </c>
      <c r="I141" s="119">
        <f>SUM(I135:I140)</f>
        <v>1963.88</v>
      </c>
      <c r="J141" s="120">
        <f>SUM(J135:J140)</f>
        <v>28</v>
      </c>
      <c r="K141" s="120">
        <f>SUM(G141,J141)</f>
        <v>255</v>
      </c>
      <c r="L141" s="119">
        <f>AVERAGE(L135:L140)</f>
        <v>60.66536111111111</v>
      </c>
      <c r="M141" s="118">
        <f>AVERAGE(M135:M140)</f>
        <v>21.545985041117188</v>
      </c>
      <c r="N141" s="117"/>
      <c r="O141" s="116"/>
      <c r="P141" s="115"/>
      <c r="Q141" s="115">
        <f t="shared" si="88"/>
        <v>7</v>
      </c>
      <c r="R141" s="115">
        <f t="shared" si="89"/>
        <v>2008</v>
      </c>
      <c r="S141" s="115" t="str">
        <f t="shared" si="87"/>
        <v>Sun</v>
      </c>
      <c r="T141" s="115" t="str">
        <f t="shared" si="90"/>
        <v>2008-7</v>
      </c>
      <c r="U141" s="115">
        <f t="shared" si="91"/>
        <v>0</v>
      </c>
      <c r="V141" s="115"/>
    </row>
    <row r="142" spans="1:22" s="113" customFormat="1" ht="18" x14ac:dyDescent="0.35">
      <c r="A142" s="133">
        <v>21</v>
      </c>
      <c r="B142" s="132">
        <v>39489</v>
      </c>
      <c r="C142" s="129">
        <v>1394.19</v>
      </c>
      <c r="D142" s="119">
        <v>0</v>
      </c>
      <c r="E142" s="119">
        <v>0</v>
      </c>
      <c r="F142" s="128">
        <v>613.95000000000005</v>
      </c>
      <c r="G142" s="131">
        <v>45</v>
      </c>
      <c r="H142" s="128">
        <f t="shared" ref="H142:H147" si="96">IFERROR(F142/G142,0)</f>
        <v>13.643333333333334</v>
      </c>
      <c r="I142" s="129">
        <v>780.24</v>
      </c>
      <c r="J142" s="130">
        <v>8</v>
      </c>
      <c r="K142" s="130">
        <f t="shared" ref="K142:K147" si="97">IFERROR(SUM(G142,J142),0)</f>
        <v>53</v>
      </c>
      <c r="L142" s="129">
        <f t="shared" ref="L142:L147" si="98">IFERROR(MEDIAN(I142/J142),0)</f>
        <v>97.53</v>
      </c>
      <c r="M142" s="128">
        <f t="shared" ref="M142:M147" si="99">IFERROR(SUM(F142,I142)/K142,0)</f>
        <v>26.305471698113209</v>
      </c>
      <c r="N142" s="127" t="s">
        <v>126</v>
      </c>
      <c r="O142" s="126">
        <v>-0.3</v>
      </c>
      <c r="P142" s="125"/>
      <c r="Q142" s="125">
        <f t="shared" si="88"/>
        <v>7</v>
      </c>
      <c r="R142" s="125">
        <f t="shared" si="89"/>
        <v>2008</v>
      </c>
      <c r="S142" s="125" t="str">
        <f t="shared" si="87"/>
        <v>Mon</v>
      </c>
      <c r="T142" s="125" t="str">
        <f t="shared" si="90"/>
        <v>2008-7</v>
      </c>
      <c r="U142" s="125">
        <f t="shared" si="91"/>
        <v>0</v>
      </c>
      <c r="V142" s="125"/>
    </row>
    <row r="143" spans="1:22" s="113" customFormat="1" x14ac:dyDescent="0.35">
      <c r="A143" s="133">
        <v>21</v>
      </c>
      <c r="B143" s="132">
        <v>39490</v>
      </c>
      <c r="C143" s="129">
        <v>594.44000000000005</v>
      </c>
      <c r="D143" s="119">
        <v>0</v>
      </c>
      <c r="E143" s="119">
        <v>0</v>
      </c>
      <c r="F143" s="128">
        <v>515.29999999999995</v>
      </c>
      <c r="G143" s="131">
        <v>38</v>
      </c>
      <c r="H143" s="128">
        <f t="shared" si="96"/>
        <v>13.560526315789472</v>
      </c>
      <c r="I143" s="129">
        <v>79.12</v>
      </c>
      <c r="J143" s="130">
        <v>3</v>
      </c>
      <c r="K143" s="130">
        <f t="shared" si="97"/>
        <v>41</v>
      </c>
      <c r="L143" s="129">
        <f t="shared" si="98"/>
        <v>26.373333333333335</v>
      </c>
      <c r="M143" s="128">
        <f t="shared" si="99"/>
        <v>14.498048780487803</v>
      </c>
      <c r="N143" s="127"/>
      <c r="O143" s="126">
        <v>0.1</v>
      </c>
      <c r="P143" s="125"/>
      <c r="Q143" s="125">
        <f t="shared" si="88"/>
        <v>7</v>
      </c>
      <c r="R143" s="125">
        <f t="shared" si="89"/>
        <v>2008</v>
      </c>
      <c r="S143" s="125" t="str">
        <f t="shared" si="87"/>
        <v>Tue</v>
      </c>
      <c r="T143" s="125" t="str">
        <f t="shared" si="90"/>
        <v>2008-7</v>
      </c>
      <c r="U143" s="125">
        <f t="shared" si="91"/>
        <v>0</v>
      </c>
      <c r="V143" s="125"/>
    </row>
    <row r="144" spans="1:22" s="113" customFormat="1" ht="36" x14ac:dyDescent="0.35">
      <c r="A144" s="133">
        <v>21</v>
      </c>
      <c r="B144" s="132">
        <v>39491</v>
      </c>
      <c r="C144" s="129">
        <v>1164.83</v>
      </c>
      <c r="D144" s="119">
        <v>0</v>
      </c>
      <c r="E144" s="119">
        <v>0</v>
      </c>
      <c r="F144" s="128">
        <v>490.4</v>
      </c>
      <c r="G144" s="131">
        <v>39</v>
      </c>
      <c r="H144" s="128">
        <f t="shared" si="96"/>
        <v>12.574358974358974</v>
      </c>
      <c r="I144" s="129">
        <v>674.43</v>
      </c>
      <c r="J144" s="130">
        <v>6</v>
      </c>
      <c r="K144" s="130">
        <f t="shared" si="97"/>
        <v>45</v>
      </c>
      <c r="L144" s="129">
        <f t="shared" si="98"/>
        <v>112.40499999999999</v>
      </c>
      <c r="M144" s="128">
        <f t="shared" si="99"/>
        <v>25.885111111111108</v>
      </c>
      <c r="N144" s="127" t="s">
        <v>127</v>
      </c>
      <c r="O144" s="126">
        <v>-0.05</v>
      </c>
      <c r="P144" s="125"/>
      <c r="Q144" s="125">
        <f t="shared" si="88"/>
        <v>7</v>
      </c>
      <c r="R144" s="125">
        <f t="shared" si="89"/>
        <v>2008</v>
      </c>
      <c r="S144" s="125" t="str">
        <f t="shared" si="87"/>
        <v>Wed</v>
      </c>
      <c r="T144" s="125" t="str">
        <f t="shared" si="90"/>
        <v>2008-7</v>
      </c>
      <c r="U144" s="125">
        <f t="shared" si="91"/>
        <v>0</v>
      </c>
      <c r="V144" s="125"/>
    </row>
    <row r="145" spans="1:22" s="113" customFormat="1" x14ac:dyDescent="0.35">
      <c r="A145" s="133">
        <v>21</v>
      </c>
      <c r="B145" s="132">
        <v>39492</v>
      </c>
      <c r="C145" s="129">
        <v>1283.75</v>
      </c>
      <c r="D145" s="119">
        <v>0</v>
      </c>
      <c r="E145" s="119">
        <v>0</v>
      </c>
      <c r="F145" s="128">
        <v>589</v>
      </c>
      <c r="G145" s="131">
        <v>31</v>
      </c>
      <c r="H145" s="128">
        <f t="shared" si="96"/>
        <v>19</v>
      </c>
      <c r="I145" s="129">
        <v>694.75</v>
      </c>
      <c r="J145" s="130">
        <v>4</v>
      </c>
      <c r="K145" s="130">
        <f t="shared" si="97"/>
        <v>35</v>
      </c>
      <c r="L145" s="129">
        <f t="shared" si="98"/>
        <v>173.6875</v>
      </c>
      <c r="M145" s="128">
        <f t="shared" si="99"/>
        <v>36.678571428571431</v>
      </c>
      <c r="N145" s="127"/>
      <c r="O145" s="126">
        <v>0.05</v>
      </c>
      <c r="P145" s="125"/>
      <c r="Q145" s="125">
        <f t="shared" si="88"/>
        <v>7</v>
      </c>
      <c r="R145" s="125">
        <f t="shared" si="89"/>
        <v>2008</v>
      </c>
      <c r="S145" s="125" t="str">
        <f t="shared" si="87"/>
        <v>Thu</v>
      </c>
      <c r="T145" s="125" t="str">
        <f t="shared" si="90"/>
        <v>2008-7</v>
      </c>
      <c r="U145" s="125">
        <f t="shared" si="91"/>
        <v>0</v>
      </c>
      <c r="V145" s="125"/>
    </row>
    <row r="146" spans="1:22" s="113" customFormat="1" x14ac:dyDescent="0.35">
      <c r="A146" s="133">
        <v>21</v>
      </c>
      <c r="B146" s="132">
        <v>39493</v>
      </c>
      <c r="C146" s="129">
        <v>910.42</v>
      </c>
      <c r="D146" s="119">
        <v>0</v>
      </c>
      <c r="E146" s="119">
        <v>0</v>
      </c>
      <c r="F146" s="128">
        <v>832.1</v>
      </c>
      <c r="G146" s="131">
        <v>50</v>
      </c>
      <c r="H146" s="128">
        <f t="shared" si="96"/>
        <v>16.641999999999999</v>
      </c>
      <c r="I146" s="129">
        <v>78.319999999999993</v>
      </c>
      <c r="J146" s="130">
        <v>4</v>
      </c>
      <c r="K146" s="130">
        <f t="shared" si="97"/>
        <v>54</v>
      </c>
      <c r="L146" s="129">
        <f t="shared" si="98"/>
        <v>19.579999999999998</v>
      </c>
      <c r="M146" s="128">
        <f t="shared" si="99"/>
        <v>16.85962962962963</v>
      </c>
      <c r="N146" s="127"/>
      <c r="O146" s="126">
        <v>-10.55</v>
      </c>
      <c r="P146" s="125"/>
      <c r="Q146" s="125">
        <f t="shared" si="88"/>
        <v>7</v>
      </c>
      <c r="R146" s="125">
        <f t="shared" si="89"/>
        <v>2008</v>
      </c>
      <c r="S146" s="125" t="str">
        <f t="shared" si="87"/>
        <v>Fri</v>
      </c>
      <c r="T146" s="125" t="str">
        <f t="shared" si="90"/>
        <v>2008-7</v>
      </c>
      <c r="U146" s="125">
        <f t="shared" si="91"/>
        <v>0</v>
      </c>
      <c r="V146" s="125"/>
    </row>
    <row r="147" spans="1:22" s="113" customFormat="1" x14ac:dyDescent="0.35">
      <c r="A147" s="133">
        <v>21</v>
      </c>
      <c r="B147" s="132">
        <v>39494</v>
      </c>
      <c r="C147" s="129">
        <v>569.69000000000005</v>
      </c>
      <c r="D147" s="119">
        <v>0</v>
      </c>
      <c r="E147" s="119">
        <v>0</v>
      </c>
      <c r="F147" s="128">
        <v>445.85</v>
      </c>
      <c r="G147" s="131">
        <v>28</v>
      </c>
      <c r="H147" s="128">
        <f t="shared" si="96"/>
        <v>15.923214285714286</v>
      </c>
      <c r="I147" s="129">
        <v>123.84</v>
      </c>
      <c r="J147" s="130">
        <v>5</v>
      </c>
      <c r="K147" s="130">
        <f t="shared" si="97"/>
        <v>33</v>
      </c>
      <c r="L147" s="129">
        <f t="shared" si="98"/>
        <v>24.768000000000001</v>
      </c>
      <c r="M147" s="128">
        <f t="shared" si="99"/>
        <v>17.263333333333335</v>
      </c>
      <c r="N147" s="127"/>
      <c r="O147" s="126">
        <v>0</v>
      </c>
      <c r="P147" s="125"/>
      <c r="Q147" s="125">
        <f t="shared" si="88"/>
        <v>7</v>
      </c>
      <c r="R147" s="125">
        <f t="shared" si="89"/>
        <v>2008</v>
      </c>
      <c r="S147" s="125" t="str">
        <f t="shared" si="87"/>
        <v>Sat</v>
      </c>
      <c r="T147" s="125" t="str">
        <f t="shared" si="90"/>
        <v>2008-7</v>
      </c>
      <c r="U147" s="125">
        <f t="shared" si="91"/>
        <v>0</v>
      </c>
      <c r="V147" s="125"/>
    </row>
    <row r="148" spans="1:22" s="113" customFormat="1" x14ac:dyDescent="0.35">
      <c r="A148" s="124"/>
      <c r="B148" s="123">
        <v>39495</v>
      </c>
      <c r="C148" s="119">
        <f>SUM(C142:C147)</f>
        <v>5917.32</v>
      </c>
      <c r="D148" s="119">
        <v>951.7</v>
      </c>
      <c r="E148" s="122">
        <v>6869.02</v>
      </c>
      <c r="F148" s="118"/>
      <c r="G148" s="121">
        <f>SUM(G142:G147)</f>
        <v>231</v>
      </c>
      <c r="H148" s="118">
        <f>AVERAGE(H142:H147)</f>
        <v>15.223905484866009</v>
      </c>
      <c r="I148" s="119">
        <f>SUM(I142:I147)</f>
        <v>2430.7000000000003</v>
      </c>
      <c r="J148" s="120">
        <f>SUM(J142:J147)</f>
        <v>30</v>
      </c>
      <c r="K148" s="120">
        <f>SUM(G148,J148)</f>
        <v>261</v>
      </c>
      <c r="L148" s="119">
        <f>AVERAGE(L142:L147)</f>
        <v>75.72397222222223</v>
      </c>
      <c r="M148" s="118">
        <f>AVERAGE(M142:M147)</f>
        <v>22.915027663541082</v>
      </c>
      <c r="N148" s="117"/>
      <c r="O148" s="116"/>
      <c r="P148" s="115"/>
      <c r="Q148" s="115">
        <f t="shared" si="88"/>
        <v>8</v>
      </c>
      <c r="R148" s="115">
        <f t="shared" si="89"/>
        <v>2008</v>
      </c>
      <c r="S148" s="115" t="str">
        <f t="shared" si="87"/>
        <v>Sun</v>
      </c>
      <c r="T148" s="115" t="str">
        <f t="shared" si="90"/>
        <v>2008-8</v>
      </c>
      <c r="U148" s="115">
        <f t="shared" si="91"/>
        <v>0</v>
      </c>
      <c r="V148" s="115"/>
    </row>
    <row r="149" spans="1:22" s="113" customFormat="1" ht="27" x14ac:dyDescent="0.35">
      <c r="A149" s="133">
        <v>22</v>
      </c>
      <c r="B149" s="132">
        <v>39496</v>
      </c>
      <c r="C149" s="129">
        <v>650.74</v>
      </c>
      <c r="D149" s="119">
        <v>0</v>
      </c>
      <c r="E149" s="119">
        <v>0</v>
      </c>
      <c r="F149" s="128">
        <v>465.8</v>
      </c>
      <c r="G149" s="131">
        <v>34</v>
      </c>
      <c r="H149" s="128">
        <f t="shared" ref="H149:H154" si="100">IFERROR(F149/G149,0)</f>
        <v>13.700000000000001</v>
      </c>
      <c r="I149" s="129">
        <v>184.94</v>
      </c>
      <c r="J149" s="130">
        <v>20</v>
      </c>
      <c r="K149" s="130">
        <f t="shared" ref="K149:K154" si="101">IFERROR(SUM(G149,J149),0)</f>
        <v>54</v>
      </c>
      <c r="L149" s="129">
        <f t="shared" ref="L149:L154" si="102">IFERROR(MEDIAN(I149/J149),0)</f>
        <v>9.2469999999999999</v>
      </c>
      <c r="M149" s="128">
        <f t="shared" ref="M149:M154" si="103">IFERROR(SUM(F149,I149)/K149,0)</f>
        <v>12.050740740740741</v>
      </c>
      <c r="N149" s="127" t="s">
        <v>129</v>
      </c>
      <c r="O149" s="126">
        <v>0.05</v>
      </c>
      <c r="P149" s="125"/>
      <c r="Q149" s="125">
        <f t="shared" si="88"/>
        <v>8</v>
      </c>
      <c r="R149" s="125">
        <f t="shared" si="89"/>
        <v>2008</v>
      </c>
      <c r="S149" s="125" t="str">
        <f t="shared" si="87"/>
        <v>Mon</v>
      </c>
      <c r="T149" s="125" t="str">
        <f t="shared" si="90"/>
        <v>2008-8</v>
      </c>
      <c r="U149" s="125">
        <f t="shared" si="91"/>
        <v>0</v>
      </c>
      <c r="V149" s="125"/>
    </row>
    <row r="150" spans="1:22" s="113" customFormat="1" x14ac:dyDescent="0.35">
      <c r="A150" s="133">
        <v>22</v>
      </c>
      <c r="B150" s="132">
        <v>39497</v>
      </c>
      <c r="C150" s="129">
        <v>639.87</v>
      </c>
      <c r="D150" s="119">
        <v>0</v>
      </c>
      <c r="E150" s="119">
        <v>0</v>
      </c>
      <c r="F150" s="128">
        <v>335.6</v>
      </c>
      <c r="G150" s="131">
        <v>36</v>
      </c>
      <c r="H150" s="128">
        <f t="shared" si="100"/>
        <v>9.3222222222222229</v>
      </c>
      <c r="I150" s="129">
        <v>304.27</v>
      </c>
      <c r="J150" s="130">
        <v>5</v>
      </c>
      <c r="K150" s="130">
        <f t="shared" si="101"/>
        <v>41</v>
      </c>
      <c r="L150" s="129">
        <f t="shared" si="102"/>
        <v>60.853999999999999</v>
      </c>
      <c r="M150" s="128">
        <f t="shared" si="103"/>
        <v>15.606585365853659</v>
      </c>
      <c r="N150" s="127"/>
      <c r="O150" s="126">
        <v>5.05</v>
      </c>
      <c r="P150" s="125"/>
      <c r="Q150" s="125">
        <f t="shared" si="88"/>
        <v>8</v>
      </c>
      <c r="R150" s="125">
        <f t="shared" si="89"/>
        <v>2008</v>
      </c>
      <c r="S150" s="125" t="str">
        <f t="shared" si="87"/>
        <v>Tue</v>
      </c>
      <c r="T150" s="125" t="str">
        <f t="shared" si="90"/>
        <v>2008-8</v>
      </c>
      <c r="U150" s="125">
        <f t="shared" si="91"/>
        <v>0</v>
      </c>
      <c r="V150" s="125"/>
    </row>
    <row r="151" spans="1:22" s="113" customFormat="1" ht="18" x14ac:dyDescent="0.35">
      <c r="A151" s="133">
        <v>22</v>
      </c>
      <c r="B151" s="132">
        <v>39498</v>
      </c>
      <c r="C151" s="129">
        <v>1338.96</v>
      </c>
      <c r="D151" s="119">
        <v>0</v>
      </c>
      <c r="E151" s="119">
        <v>0</v>
      </c>
      <c r="F151" s="128">
        <v>521.95000000000005</v>
      </c>
      <c r="G151" s="131">
        <v>36</v>
      </c>
      <c r="H151" s="128">
        <f t="shared" si="100"/>
        <v>14.498611111111112</v>
      </c>
      <c r="I151" s="129">
        <v>817.01</v>
      </c>
      <c r="J151" s="130">
        <v>6</v>
      </c>
      <c r="K151" s="130">
        <f t="shared" si="101"/>
        <v>42</v>
      </c>
      <c r="L151" s="129">
        <f t="shared" si="102"/>
        <v>136.16833333333332</v>
      </c>
      <c r="M151" s="128">
        <f t="shared" si="103"/>
        <v>31.880000000000003</v>
      </c>
      <c r="N151" s="127" t="s">
        <v>130</v>
      </c>
      <c r="O151" s="126">
        <v>-0.15</v>
      </c>
      <c r="P151" s="125"/>
      <c r="Q151" s="125">
        <f t="shared" si="88"/>
        <v>8</v>
      </c>
      <c r="R151" s="125">
        <f t="shared" si="89"/>
        <v>2008</v>
      </c>
      <c r="S151" s="125" t="str">
        <f t="shared" si="87"/>
        <v>Wed</v>
      </c>
      <c r="T151" s="125" t="str">
        <f t="shared" si="90"/>
        <v>2008-8</v>
      </c>
      <c r="U151" s="125">
        <f t="shared" si="91"/>
        <v>0</v>
      </c>
      <c r="V151" s="125"/>
    </row>
    <row r="152" spans="1:22" s="113" customFormat="1" x14ac:dyDescent="0.35">
      <c r="A152" s="133">
        <v>22</v>
      </c>
      <c r="B152" s="132">
        <v>39499</v>
      </c>
      <c r="C152" s="129">
        <v>676.54</v>
      </c>
      <c r="D152" s="119">
        <v>0</v>
      </c>
      <c r="E152" s="119">
        <v>0</v>
      </c>
      <c r="F152" s="128">
        <v>564.79999999999995</v>
      </c>
      <c r="G152" s="131">
        <v>46</v>
      </c>
      <c r="H152" s="128">
        <f t="shared" si="100"/>
        <v>12.278260869565216</v>
      </c>
      <c r="I152" s="129">
        <v>111.74</v>
      </c>
      <c r="J152" s="130">
        <v>3</v>
      </c>
      <c r="K152" s="130">
        <f t="shared" si="101"/>
        <v>49</v>
      </c>
      <c r="L152" s="129">
        <f t="shared" si="102"/>
        <v>37.246666666666663</v>
      </c>
      <c r="M152" s="128">
        <f t="shared" si="103"/>
        <v>13.806938775510204</v>
      </c>
      <c r="N152" s="127"/>
      <c r="O152" s="126">
        <v>-4.7</v>
      </c>
      <c r="P152" s="125"/>
      <c r="Q152" s="125">
        <f t="shared" si="88"/>
        <v>8</v>
      </c>
      <c r="R152" s="125">
        <f t="shared" si="89"/>
        <v>2008</v>
      </c>
      <c r="S152" s="125" t="str">
        <f t="shared" si="87"/>
        <v>Thu</v>
      </c>
      <c r="T152" s="125" t="str">
        <f t="shared" si="90"/>
        <v>2008-8</v>
      </c>
      <c r="U152" s="125">
        <f t="shared" si="91"/>
        <v>0</v>
      </c>
      <c r="V152" s="125"/>
    </row>
    <row r="153" spans="1:22" s="113" customFormat="1" x14ac:dyDescent="0.35">
      <c r="A153" s="133">
        <v>22</v>
      </c>
      <c r="B153" s="132">
        <v>39500</v>
      </c>
      <c r="C153" s="129">
        <v>1061.92</v>
      </c>
      <c r="D153" s="119">
        <v>0</v>
      </c>
      <c r="E153" s="119">
        <v>0</v>
      </c>
      <c r="F153" s="128">
        <v>886.55</v>
      </c>
      <c r="G153" s="131">
        <v>55</v>
      </c>
      <c r="H153" s="128">
        <f t="shared" si="100"/>
        <v>16.119090909090907</v>
      </c>
      <c r="I153" s="129">
        <v>175.37</v>
      </c>
      <c r="J153" s="130">
        <v>6</v>
      </c>
      <c r="K153" s="130">
        <f t="shared" si="101"/>
        <v>61</v>
      </c>
      <c r="L153" s="129">
        <f t="shared" si="102"/>
        <v>29.228333333333335</v>
      </c>
      <c r="M153" s="128">
        <f t="shared" si="103"/>
        <v>17.408524590163935</v>
      </c>
      <c r="N153" s="127"/>
      <c r="O153" s="126">
        <v>-2.8</v>
      </c>
      <c r="P153" s="125"/>
      <c r="Q153" s="125">
        <f t="shared" si="88"/>
        <v>8</v>
      </c>
      <c r="R153" s="125">
        <f t="shared" si="89"/>
        <v>2008</v>
      </c>
      <c r="S153" s="125" t="str">
        <f t="shared" si="87"/>
        <v>Fri</v>
      </c>
      <c r="T153" s="125" t="str">
        <f t="shared" si="90"/>
        <v>2008-8</v>
      </c>
      <c r="U153" s="125">
        <f t="shared" si="91"/>
        <v>0</v>
      </c>
      <c r="V153" s="125"/>
    </row>
    <row r="154" spans="1:22" s="113" customFormat="1" x14ac:dyDescent="0.35">
      <c r="A154" s="133">
        <v>22</v>
      </c>
      <c r="B154" s="132">
        <v>39501</v>
      </c>
      <c r="C154" s="129">
        <v>696.73</v>
      </c>
      <c r="D154" s="119">
        <v>0</v>
      </c>
      <c r="E154" s="119">
        <v>0</v>
      </c>
      <c r="F154" s="128">
        <v>504.95</v>
      </c>
      <c r="G154" s="131">
        <v>25</v>
      </c>
      <c r="H154" s="128">
        <f t="shared" si="100"/>
        <v>20.198</v>
      </c>
      <c r="I154" s="129">
        <v>191.78</v>
      </c>
      <c r="J154" s="130">
        <v>4</v>
      </c>
      <c r="K154" s="130">
        <f t="shared" si="101"/>
        <v>29</v>
      </c>
      <c r="L154" s="129">
        <f t="shared" si="102"/>
        <v>47.945</v>
      </c>
      <c r="M154" s="128">
        <f t="shared" si="103"/>
        <v>24.025172413793104</v>
      </c>
      <c r="N154" s="127"/>
      <c r="O154" s="126">
        <v>0</v>
      </c>
      <c r="P154" s="125"/>
      <c r="Q154" s="125">
        <f t="shared" si="88"/>
        <v>8</v>
      </c>
      <c r="R154" s="125">
        <f t="shared" si="89"/>
        <v>2008</v>
      </c>
      <c r="S154" s="125" t="str">
        <f t="shared" si="87"/>
        <v>Sat</v>
      </c>
      <c r="T154" s="125" t="str">
        <f t="shared" si="90"/>
        <v>2008-8</v>
      </c>
      <c r="U154" s="125">
        <f t="shared" si="91"/>
        <v>0</v>
      </c>
      <c r="V154" s="125"/>
    </row>
    <row r="155" spans="1:22" s="113" customFormat="1" x14ac:dyDescent="0.35">
      <c r="A155" s="124"/>
      <c r="B155" s="123">
        <v>39502</v>
      </c>
      <c r="C155" s="119">
        <f>SUM(C149:C154)</f>
        <v>5064.76</v>
      </c>
      <c r="D155" s="119">
        <v>736.57</v>
      </c>
      <c r="E155" s="122">
        <v>5801.33</v>
      </c>
      <c r="F155" s="118"/>
      <c r="G155" s="121">
        <f>SUM(G149:G154)</f>
        <v>232</v>
      </c>
      <c r="H155" s="118">
        <f>AVERAGE(H149:H154)</f>
        <v>14.352697518664911</v>
      </c>
      <c r="I155" s="119">
        <f>SUM(I149:I154)</f>
        <v>1785.11</v>
      </c>
      <c r="J155" s="120">
        <f>SUM(J149:J154)</f>
        <v>44</v>
      </c>
      <c r="K155" s="120">
        <f>SUM(G155,J155)</f>
        <v>276</v>
      </c>
      <c r="L155" s="119">
        <f>AVERAGE(L149:L154)</f>
        <v>53.448222222222221</v>
      </c>
      <c r="M155" s="118">
        <f>AVERAGE(M149:M154)</f>
        <v>19.129660314343607</v>
      </c>
      <c r="N155" s="117"/>
      <c r="O155" s="116">
        <f>SUM(O149:O154)</f>
        <v>-2.5500000000000007</v>
      </c>
      <c r="P155" s="115"/>
      <c r="Q155" s="115">
        <f t="shared" si="88"/>
        <v>9</v>
      </c>
      <c r="R155" s="115">
        <f t="shared" si="89"/>
        <v>2008</v>
      </c>
      <c r="S155" s="115" t="str">
        <f t="shared" si="87"/>
        <v>Sun</v>
      </c>
      <c r="T155" s="115" t="str">
        <f t="shared" si="90"/>
        <v>2008-9</v>
      </c>
      <c r="U155" s="115">
        <f t="shared" si="91"/>
        <v>0</v>
      </c>
      <c r="V155" s="115"/>
    </row>
    <row r="156" spans="1:22" s="113" customFormat="1" x14ac:dyDescent="0.35">
      <c r="A156" s="133">
        <v>23</v>
      </c>
      <c r="B156" s="132">
        <v>39503</v>
      </c>
      <c r="C156" s="129">
        <v>615.41999999999996</v>
      </c>
      <c r="D156" s="119">
        <v>0</v>
      </c>
      <c r="E156" s="119">
        <v>0</v>
      </c>
      <c r="F156" s="128">
        <v>530.85</v>
      </c>
      <c r="G156" s="131">
        <v>25</v>
      </c>
      <c r="H156" s="128">
        <f t="shared" ref="H156:H161" si="104">IFERROR(F156/G156,0)</f>
        <v>21.234000000000002</v>
      </c>
      <c r="I156" s="129">
        <v>84.57</v>
      </c>
      <c r="J156" s="130">
        <v>3</v>
      </c>
      <c r="K156" s="130">
        <f t="shared" ref="K156:K161" si="105">IFERROR(SUM(G156,J156),0)</f>
        <v>28</v>
      </c>
      <c r="L156" s="129">
        <f t="shared" ref="L156:L161" si="106">IFERROR(MEDIAN(I156/J156),0)</f>
        <v>28.189999999999998</v>
      </c>
      <c r="M156" s="128">
        <f t="shared" ref="M156:M161" si="107">IFERROR(SUM(F156,I156)/K156,0)</f>
        <v>21.979285714285716</v>
      </c>
      <c r="N156" s="127"/>
      <c r="O156" s="126">
        <v>0.05</v>
      </c>
      <c r="P156" s="125"/>
      <c r="Q156" s="125">
        <f t="shared" si="88"/>
        <v>9</v>
      </c>
      <c r="R156" s="125">
        <f t="shared" si="89"/>
        <v>2008</v>
      </c>
      <c r="S156" s="125" t="str">
        <f t="shared" si="87"/>
        <v>Mon</v>
      </c>
      <c r="T156" s="125" t="str">
        <f t="shared" si="90"/>
        <v>2008-9</v>
      </c>
      <c r="U156" s="125">
        <f t="shared" si="91"/>
        <v>0</v>
      </c>
      <c r="V156" s="125"/>
    </row>
    <row r="157" spans="1:22" s="113" customFormat="1" x14ac:dyDescent="0.35">
      <c r="A157" s="133">
        <v>23</v>
      </c>
      <c r="B157" s="132">
        <v>39504</v>
      </c>
      <c r="C157" s="129">
        <v>804.32</v>
      </c>
      <c r="D157" s="119">
        <v>0</v>
      </c>
      <c r="E157" s="119">
        <v>0</v>
      </c>
      <c r="F157" s="128">
        <v>624.04999999999995</v>
      </c>
      <c r="G157" s="131">
        <v>38</v>
      </c>
      <c r="H157" s="128">
        <f t="shared" si="104"/>
        <v>16.422368421052632</v>
      </c>
      <c r="I157" s="129">
        <v>180.27</v>
      </c>
      <c r="J157" s="130">
        <v>5</v>
      </c>
      <c r="K157" s="130">
        <f t="shared" si="105"/>
        <v>43</v>
      </c>
      <c r="L157" s="129">
        <f t="shared" si="106"/>
        <v>36.054000000000002</v>
      </c>
      <c r="M157" s="128">
        <f t="shared" si="107"/>
        <v>18.705116279069767</v>
      </c>
      <c r="N157" s="127"/>
      <c r="O157" s="126">
        <v>0.95</v>
      </c>
      <c r="P157" s="125"/>
      <c r="Q157" s="125">
        <f t="shared" si="88"/>
        <v>9</v>
      </c>
      <c r="R157" s="125">
        <f t="shared" si="89"/>
        <v>2008</v>
      </c>
      <c r="S157" s="125" t="str">
        <f t="shared" si="87"/>
        <v>Tue</v>
      </c>
      <c r="T157" s="125" t="str">
        <f t="shared" si="90"/>
        <v>2008-9</v>
      </c>
      <c r="U157" s="125">
        <f t="shared" si="91"/>
        <v>0</v>
      </c>
      <c r="V157" s="125"/>
    </row>
    <row r="158" spans="1:22" s="113" customFormat="1" x14ac:dyDescent="0.35">
      <c r="A158" s="133">
        <v>23</v>
      </c>
      <c r="B158" s="132">
        <v>39505</v>
      </c>
      <c r="C158" s="129">
        <v>1255.6400000000001</v>
      </c>
      <c r="D158" s="119">
        <v>0</v>
      </c>
      <c r="E158" s="119">
        <v>0</v>
      </c>
      <c r="F158" s="128">
        <v>773.2</v>
      </c>
      <c r="G158" s="131">
        <v>47</v>
      </c>
      <c r="H158" s="128">
        <f t="shared" si="104"/>
        <v>16.451063829787234</v>
      </c>
      <c r="I158" s="129">
        <v>482.44</v>
      </c>
      <c r="J158" s="130">
        <v>3</v>
      </c>
      <c r="K158" s="130">
        <f t="shared" si="105"/>
        <v>50</v>
      </c>
      <c r="L158" s="129">
        <f t="shared" si="106"/>
        <v>160.81333333333333</v>
      </c>
      <c r="M158" s="128">
        <f t="shared" si="107"/>
        <v>25.112800000000004</v>
      </c>
      <c r="N158" s="127"/>
      <c r="O158" s="126">
        <v>-0.1</v>
      </c>
      <c r="P158" s="125"/>
      <c r="Q158" s="125">
        <f t="shared" si="88"/>
        <v>9</v>
      </c>
      <c r="R158" s="125">
        <f t="shared" si="89"/>
        <v>2008</v>
      </c>
      <c r="S158" s="125" t="str">
        <f t="shared" si="87"/>
        <v>Wed</v>
      </c>
      <c r="T158" s="125" t="str">
        <f t="shared" si="90"/>
        <v>2008-9</v>
      </c>
      <c r="U158" s="125">
        <f t="shared" si="91"/>
        <v>0</v>
      </c>
      <c r="V158" s="125"/>
    </row>
    <row r="159" spans="1:22" s="113" customFormat="1" ht="36" x14ac:dyDescent="0.35">
      <c r="A159" s="133">
        <v>23</v>
      </c>
      <c r="B159" s="132">
        <v>39506</v>
      </c>
      <c r="C159" s="129">
        <v>1512.68</v>
      </c>
      <c r="D159" s="119">
        <v>0</v>
      </c>
      <c r="E159" s="119">
        <v>0</v>
      </c>
      <c r="F159" s="128">
        <v>1343</v>
      </c>
      <c r="G159" s="131">
        <v>47</v>
      </c>
      <c r="H159" s="128">
        <f t="shared" si="104"/>
        <v>28.574468085106382</v>
      </c>
      <c r="I159" s="129">
        <v>168.91</v>
      </c>
      <c r="J159" s="130">
        <v>3</v>
      </c>
      <c r="K159" s="130">
        <f t="shared" si="105"/>
        <v>50</v>
      </c>
      <c r="L159" s="129">
        <f t="shared" si="106"/>
        <v>56.303333333333335</v>
      </c>
      <c r="M159" s="128">
        <f t="shared" si="107"/>
        <v>30.238200000000003</v>
      </c>
      <c r="N159" s="127" t="s">
        <v>131</v>
      </c>
      <c r="O159" s="126">
        <v>-0.9</v>
      </c>
      <c r="P159" s="125"/>
      <c r="Q159" s="125">
        <f t="shared" si="88"/>
        <v>9</v>
      </c>
      <c r="R159" s="125">
        <f t="shared" si="89"/>
        <v>2008</v>
      </c>
      <c r="S159" s="125" t="str">
        <f t="shared" si="87"/>
        <v>Thu</v>
      </c>
      <c r="T159" s="125" t="str">
        <f t="shared" si="90"/>
        <v>2008-9</v>
      </c>
      <c r="U159" s="125">
        <f t="shared" si="91"/>
        <v>0</v>
      </c>
      <c r="V159" s="125"/>
    </row>
    <row r="160" spans="1:22" s="113" customFormat="1" x14ac:dyDescent="0.35">
      <c r="A160" s="133">
        <v>23</v>
      </c>
      <c r="B160" s="132">
        <v>39507</v>
      </c>
      <c r="C160" s="129">
        <v>1606.99</v>
      </c>
      <c r="D160" s="119">
        <v>0</v>
      </c>
      <c r="E160" s="119">
        <v>0</v>
      </c>
      <c r="F160" s="128">
        <v>871.65</v>
      </c>
      <c r="G160" s="131">
        <v>51</v>
      </c>
      <c r="H160" s="128">
        <f t="shared" si="104"/>
        <v>17.091176470588234</v>
      </c>
      <c r="I160" s="129">
        <v>735.34</v>
      </c>
      <c r="J160" s="130">
        <v>6</v>
      </c>
      <c r="K160" s="130">
        <f t="shared" si="105"/>
        <v>57</v>
      </c>
      <c r="L160" s="129">
        <f t="shared" si="106"/>
        <v>122.55666666666667</v>
      </c>
      <c r="M160" s="128">
        <f t="shared" si="107"/>
        <v>28.19280701754386</v>
      </c>
      <c r="N160" s="127"/>
      <c r="O160" s="126">
        <v>-0.9</v>
      </c>
      <c r="P160" s="125"/>
      <c r="Q160" s="125">
        <f t="shared" si="88"/>
        <v>9</v>
      </c>
      <c r="R160" s="125">
        <f t="shared" si="89"/>
        <v>2008</v>
      </c>
      <c r="S160" s="125" t="str">
        <f t="shared" si="87"/>
        <v>Fri</v>
      </c>
      <c r="T160" s="125" t="str">
        <f t="shared" si="90"/>
        <v>2008-9</v>
      </c>
      <c r="U160" s="125">
        <f t="shared" si="91"/>
        <v>0</v>
      </c>
      <c r="V160" s="125"/>
    </row>
    <row r="161" spans="1:22" s="113" customFormat="1" x14ac:dyDescent="0.35">
      <c r="A161" s="133">
        <v>23</v>
      </c>
      <c r="B161" s="132">
        <v>39508</v>
      </c>
      <c r="C161" s="129">
        <v>758.84</v>
      </c>
      <c r="D161" s="119">
        <v>0</v>
      </c>
      <c r="E161" s="119">
        <v>0</v>
      </c>
      <c r="F161" s="128">
        <v>545.79999999999995</v>
      </c>
      <c r="G161" s="131">
        <v>26</v>
      </c>
      <c r="H161" s="128">
        <f t="shared" si="104"/>
        <v>20.992307692307691</v>
      </c>
      <c r="I161" s="129">
        <v>213.04</v>
      </c>
      <c r="J161" s="130">
        <v>7</v>
      </c>
      <c r="K161" s="130">
        <f t="shared" si="105"/>
        <v>33</v>
      </c>
      <c r="L161" s="129">
        <f t="shared" si="106"/>
        <v>30.434285714285714</v>
      </c>
      <c r="M161" s="128">
        <f t="shared" si="107"/>
        <v>22.995151515151512</v>
      </c>
      <c r="N161" s="127"/>
      <c r="O161" s="126">
        <v>0.45</v>
      </c>
      <c r="P161" s="125"/>
      <c r="Q161" s="125">
        <f t="shared" si="88"/>
        <v>9</v>
      </c>
      <c r="R161" s="125">
        <f t="shared" si="89"/>
        <v>2008</v>
      </c>
      <c r="S161" s="125" t="str">
        <f t="shared" si="87"/>
        <v>Sat</v>
      </c>
      <c r="T161" s="125" t="str">
        <f t="shared" si="90"/>
        <v>2008-9</v>
      </c>
      <c r="U161" s="125">
        <f t="shared" si="91"/>
        <v>0</v>
      </c>
      <c r="V161" s="125"/>
    </row>
    <row r="162" spans="1:22" s="113" customFormat="1" x14ac:dyDescent="0.35">
      <c r="A162" s="124"/>
      <c r="B162" s="123">
        <v>39509</v>
      </c>
      <c r="C162" s="119">
        <f>SUM(C156:C161)</f>
        <v>6553.89</v>
      </c>
      <c r="D162" s="119">
        <v>1013.51</v>
      </c>
      <c r="E162" s="122">
        <v>7576.1</v>
      </c>
      <c r="F162" s="118"/>
      <c r="G162" s="121">
        <f>SUM(G156:G161)</f>
        <v>234</v>
      </c>
      <c r="H162" s="118">
        <f>AVERAGE(H156:H161)</f>
        <v>20.12756408314036</v>
      </c>
      <c r="I162" s="119">
        <f>SUM(I156:I161)</f>
        <v>1864.57</v>
      </c>
      <c r="J162" s="120">
        <f>SUM(J156:J161)</f>
        <v>27</v>
      </c>
      <c r="K162" s="120">
        <f>SUM(G162,J162)</f>
        <v>261</v>
      </c>
      <c r="L162" s="119">
        <f>AVERAGE(L156:L161)</f>
        <v>72.391936507936506</v>
      </c>
      <c r="M162" s="118">
        <f>AVERAGE(M156:M161)</f>
        <v>24.537226754341813</v>
      </c>
      <c r="N162" s="117"/>
      <c r="O162" s="116">
        <f>SUM(O156:O161)</f>
        <v>-0.45</v>
      </c>
      <c r="P162" s="115"/>
      <c r="Q162" s="115">
        <f t="shared" si="88"/>
        <v>10</v>
      </c>
      <c r="R162" s="115">
        <f t="shared" si="89"/>
        <v>2008</v>
      </c>
      <c r="S162" s="115" t="str">
        <f t="shared" si="87"/>
        <v>Sun</v>
      </c>
      <c r="T162" s="115" t="str">
        <f t="shared" si="90"/>
        <v>2008-10</v>
      </c>
      <c r="U162" s="115">
        <f t="shared" si="91"/>
        <v>0</v>
      </c>
      <c r="V162" s="115"/>
    </row>
    <row r="163" spans="1:22" s="113" customFormat="1" ht="45" x14ac:dyDescent="0.35">
      <c r="A163" s="133">
        <v>24</v>
      </c>
      <c r="B163" s="132">
        <v>39510</v>
      </c>
      <c r="C163" s="129">
        <v>653.86</v>
      </c>
      <c r="D163" s="119">
        <v>0</v>
      </c>
      <c r="E163" s="119">
        <v>0</v>
      </c>
      <c r="F163" s="128">
        <v>437.2</v>
      </c>
      <c r="G163" s="131">
        <v>37</v>
      </c>
      <c r="H163" s="128">
        <f t="shared" ref="H163:H168" si="108">IFERROR(F163/G163,0)</f>
        <v>11.816216216216215</v>
      </c>
      <c r="I163" s="129">
        <v>214.66</v>
      </c>
      <c r="J163" s="130">
        <v>7</v>
      </c>
      <c r="K163" s="130">
        <f t="shared" ref="K163:K168" si="109">IFERROR(SUM(G163,J163),0)</f>
        <v>44</v>
      </c>
      <c r="L163" s="129">
        <f t="shared" ref="L163:L168" si="110">IFERROR(MEDIAN(I163/J163),0)</f>
        <v>30.665714285714284</v>
      </c>
      <c r="M163" s="128">
        <f t="shared" ref="M163:M168" si="111">IFERROR(SUM(F163,I163)/K163,0)</f>
        <v>14.815</v>
      </c>
      <c r="N163" s="127" t="s">
        <v>132</v>
      </c>
      <c r="O163" s="126">
        <v>-2</v>
      </c>
      <c r="P163" s="125"/>
      <c r="Q163" s="125">
        <f t="shared" si="88"/>
        <v>10</v>
      </c>
      <c r="R163" s="125">
        <f t="shared" si="89"/>
        <v>2008</v>
      </c>
      <c r="S163" s="125" t="str">
        <f t="shared" si="87"/>
        <v>Mon</v>
      </c>
      <c r="T163" s="125" t="str">
        <f t="shared" si="90"/>
        <v>2008-10</v>
      </c>
      <c r="U163" s="125">
        <f t="shared" si="91"/>
        <v>0</v>
      </c>
      <c r="V163" s="125"/>
    </row>
    <row r="164" spans="1:22" s="113" customFormat="1" x14ac:dyDescent="0.35">
      <c r="A164" s="133">
        <v>24</v>
      </c>
      <c r="B164" s="132">
        <v>39511</v>
      </c>
      <c r="C164" s="129">
        <v>540.57000000000005</v>
      </c>
      <c r="D164" s="119">
        <v>0</v>
      </c>
      <c r="E164" s="119">
        <v>0</v>
      </c>
      <c r="F164" s="128">
        <v>477.3</v>
      </c>
      <c r="G164" s="131">
        <v>39</v>
      </c>
      <c r="H164" s="128">
        <f t="shared" si="108"/>
        <v>12.238461538461539</v>
      </c>
      <c r="I164" s="129">
        <v>63.27</v>
      </c>
      <c r="J164" s="130">
        <v>3</v>
      </c>
      <c r="K164" s="130">
        <f t="shared" si="109"/>
        <v>42</v>
      </c>
      <c r="L164" s="129">
        <f t="shared" si="110"/>
        <v>21.09</v>
      </c>
      <c r="M164" s="128">
        <f t="shared" si="111"/>
        <v>12.870714285714287</v>
      </c>
      <c r="N164" s="127"/>
      <c r="O164" s="126">
        <v>-0.05</v>
      </c>
      <c r="P164" s="125"/>
      <c r="Q164" s="125">
        <f t="shared" si="88"/>
        <v>10</v>
      </c>
      <c r="R164" s="125">
        <f t="shared" si="89"/>
        <v>2008</v>
      </c>
      <c r="S164" s="125" t="str">
        <f t="shared" si="87"/>
        <v>Tue</v>
      </c>
      <c r="T164" s="125" t="str">
        <f t="shared" si="90"/>
        <v>2008-10</v>
      </c>
      <c r="U164" s="125">
        <f t="shared" si="91"/>
        <v>0</v>
      </c>
      <c r="V164" s="125"/>
    </row>
    <row r="165" spans="1:22" s="113" customFormat="1" ht="45" x14ac:dyDescent="0.35">
      <c r="A165" s="133">
        <v>24</v>
      </c>
      <c r="B165" s="132">
        <v>39512</v>
      </c>
      <c r="C165" s="129">
        <v>1595.08</v>
      </c>
      <c r="D165" s="119">
        <v>0</v>
      </c>
      <c r="E165" s="119">
        <v>0</v>
      </c>
      <c r="F165" s="128">
        <v>641.70000000000005</v>
      </c>
      <c r="G165" s="131">
        <v>30</v>
      </c>
      <c r="H165" s="128">
        <f t="shared" si="108"/>
        <v>21.39</v>
      </c>
      <c r="I165" s="129">
        <v>953.38</v>
      </c>
      <c r="J165" s="130">
        <v>6</v>
      </c>
      <c r="K165" s="130">
        <f t="shared" si="109"/>
        <v>36</v>
      </c>
      <c r="L165" s="129">
        <f t="shared" si="110"/>
        <v>158.89666666666668</v>
      </c>
      <c r="M165" s="128">
        <f t="shared" si="111"/>
        <v>44.307777777777773</v>
      </c>
      <c r="N165" s="127" t="s">
        <v>133</v>
      </c>
      <c r="O165" s="126">
        <v>0.3</v>
      </c>
      <c r="P165" s="125"/>
      <c r="Q165" s="125">
        <f t="shared" si="88"/>
        <v>10</v>
      </c>
      <c r="R165" s="125">
        <f t="shared" si="89"/>
        <v>2008</v>
      </c>
      <c r="S165" s="125" t="str">
        <f t="shared" si="87"/>
        <v>Wed</v>
      </c>
      <c r="T165" s="125" t="str">
        <f t="shared" si="90"/>
        <v>2008-10</v>
      </c>
      <c r="U165" s="125">
        <f t="shared" si="91"/>
        <v>0</v>
      </c>
      <c r="V165" s="125"/>
    </row>
    <row r="166" spans="1:22" s="113" customFormat="1" x14ac:dyDescent="0.35">
      <c r="A166" s="133">
        <v>24</v>
      </c>
      <c r="B166" s="132">
        <v>39513</v>
      </c>
      <c r="C166" s="129">
        <v>1355.8</v>
      </c>
      <c r="D166" s="119">
        <v>0</v>
      </c>
      <c r="E166" s="119">
        <v>0</v>
      </c>
      <c r="F166" s="128">
        <v>913.4</v>
      </c>
      <c r="G166" s="131">
        <v>62</v>
      </c>
      <c r="H166" s="128">
        <f t="shared" si="108"/>
        <v>14.732258064516129</v>
      </c>
      <c r="I166" s="129">
        <v>442.4</v>
      </c>
      <c r="J166" s="130">
        <v>5</v>
      </c>
      <c r="K166" s="130">
        <f t="shared" si="109"/>
        <v>67</v>
      </c>
      <c r="L166" s="129">
        <f t="shared" si="110"/>
        <v>88.47999999999999</v>
      </c>
      <c r="M166" s="128">
        <f t="shared" si="111"/>
        <v>20.235820895522387</v>
      </c>
      <c r="N166" s="127"/>
      <c r="O166" s="126">
        <v>0.65</v>
      </c>
      <c r="P166" s="125"/>
      <c r="Q166" s="125">
        <f t="shared" si="88"/>
        <v>10</v>
      </c>
      <c r="R166" s="125">
        <f t="shared" si="89"/>
        <v>2008</v>
      </c>
      <c r="S166" s="125" t="str">
        <f t="shared" si="87"/>
        <v>Thu</v>
      </c>
      <c r="T166" s="125" t="str">
        <f t="shared" si="90"/>
        <v>2008-10</v>
      </c>
      <c r="U166" s="125">
        <f t="shared" si="91"/>
        <v>0</v>
      </c>
      <c r="V166" s="125"/>
    </row>
    <row r="167" spans="1:22" s="113" customFormat="1" x14ac:dyDescent="0.35">
      <c r="A167" s="133">
        <v>24</v>
      </c>
      <c r="B167" s="132">
        <v>39514</v>
      </c>
      <c r="C167" s="129">
        <v>1496.89</v>
      </c>
      <c r="D167" s="119">
        <v>0</v>
      </c>
      <c r="E167" s="119">
        <v>0</v>
      </c>
      <c r="F167" s="128">
        <v>1309.4000000000001</v>
      </c>
      <c r="G167" s="131">
        <v>57</v>
      </c>
      <c r="H167" s="128">
        <f t="shared" si="108"/>
        <v>22.971929824561403</v>
      </c>
      <c r="I167" s="129">
        <v>187.49</v>
      </c>
      <c r="J167" s="130">
        <v>6</v>
      </c>
      <c r="K167" s="130">
        <f t="shared" si="109"/>
        <v>63</v>
      </c>
      <c r="L167" s="129">
        <f t="shared" si="110"/>
        <v>31.248333333333335</v>
      </c>
      <c r="M167" s="128">
        <f t="shared" si="111"/>
        <v>23.760158730158732</v>
      </c>
      <c r="N167" s="127"/>
      <c r="O167" s="126">
        <v>0.2</v>
      </c>
      <c r="P167" s="125"/>
      <c r="Q167" s="125">
        <f t="shared" si="88"/>
        <v>10</v>
      </c>
      <c r="R167" s="125">
        <f t="shared" si="89"/>
        <v>2008</v>
      </c>
      <c r="S167" s="125" t="str">
        <f t="shared" si="87"/>
        <v>Fri</v>
      </c>
      <c r="T167" s="125" t="str">
        <f t="shared" si="90"/>
        <v>2008-10</v>
      </c>
      <c r="U167" s="125">
        <f t="shared" si="91"/>
        <v>0</v>
      </c>
      <c r="V167" s="125"/>
    </row>
    <row r="168" spans="1:22" s="113" customFormat="1" x14ac:dyDescent="0.35">
      <c r="A168" s="133">
        <v>24</v>
      </c>
      <c r="B168" s="132">
        <v>39515</v>
      </c>
      <c r="C168" s="129">
        <v>476.07</v>
      </c>
      <c r="D168" s="119">
        <v>0</v>
      </c>
      <c r="E168" s="119">
        <v>0</v>
      </c>
      <c r="F168" s="128">
        <v>332.55</v>
      </c>
      <c r="G168" s="131">
        <v>24</v>
      </c>
      <c r="H168" s="128">
        <f t="shared" si="108"/>
        <v>13.856250000000001</v>
      </c>
      <c r="I168" s="129">
        <v>143.52000000000001</v>
      </c>
      <c r="J168" s="130">
        <v>3</v>
      </c>
      <c r="K168" s="130">
        <f t="shared" si="109"/>
        <v>27</v>
      </c>
      <c r="L168" s="129">
        <f t="shared" si="110"/>
        <v>47.84</v>
      </c>
      <c r="M168" s="128">
        <f t="shared" si="111"/>
        <v>17.632222222222225</v>
      </c>
      <c r="N168" s="127"/>
      <c r="O168" s="126">
        <v>0</v>
      </c>
      <c r="P168" s="125"/>
      <c r="Q168" s="125">
        <f t="shared" si="88"/>
        <v>10</v>
      </c>
      <c r="R168" s="125">
        <f t="shared" si="89"/>
        <v>2008</v>
      </c>
      <c r="S168" s="125" t="str">
        <f t="shared" si="87"/>
        <v>Sat</v>
      </c>
      <c r="T168" s="125" t="str">
        <f t="shared" si="90"/>
        <v>2008-10</v>
      </c>
      <c r="U168" s="125">
        <f t="shared" si="91"/>
        <v>0</v>
      </c>
      <c r="V168" s="125"/>
    </row>
    <row r="169" spans="1:22" s="113" customFormat="1" x14ac:dyDescent="0.35">
      <c r="A169" s="124"/>
      <c r="B169" s="123">
        <v>39516</v>
      </c>
      <c r="C169" s="119">
        <f>SUM(C163:C168)</f>
        <v>6118.27</v>
      </c>
      <c r="D169" s="119">
        <v>1592</v>
      </c>
      <c r="E169" s="122">
        <v>7710.27</v>
      </c>
      <c r="F169" s="118"/>
      <c r="G169" s="121">
        <f>SUM(G163:G168)</f>
        <v>249</v>
      </c>
      <c r="H169" s="118">
        <f>AVERAGE(H163:H168)</f>
        <v>16.167519273959215</v>
      </c>
      <c r="I169" s="119">
        <f>SUM(I163:I168)</f>
        <v>2004.72</v>
      </c>
      <c r="J169" s="120">
        <f>SUM(J163:J168)</f>
        <v>30</v>
      </c>
      <c r="K169" s="120">
        <f>SUM(G169,J169)</f>
        <v>279</v>
      </c>
      <c r="L169" s="119">
        <f>AVERAGE(L163:L168)</f>
        <v>63.036785714285713</v>
      </c>
      <c r="M169" s="118">
        <f>AVERAGE(M163:M168)</f>
        <v>22.270282318565901</v>
      </c>
      <c r="N169" s="117"/>
      <c r="O169" s="116">
        <f>SUM(O163:O168)</f>
        <v>-0.89999999999999969</v>
      </c>
      <c r="P169" s="115"/>
      <c r="Q169" s="115">
        <f t="shared" si="88"/>
        <v>11</v>
      </c>
      <c r="R169" s="115">
        <f t="shared" si="89"/>
        <v>2008</v>
      </c>
      <c r="S169" s="115" t="str">
        <f t="shared" si="87"/>
        <v>Sun</v>
      </c>
      <c r="T169" s="115" t="str">
        <f t="shared" si="90"/>
        <v>2008-11</v>
      </c>
      <c r="U169" s="115">
        <f t="shared" si="91"/>
        <v>0</v>
      </c>
      <c r="V169" s="115"/>
    </row>
    <row r="170" spans="1:22" s="113" customFormat="1" x14ac:dyDescent="0.35">
      <c r="A170" s="133">
        <v>25</v>
      </c>
      <c r="B170" s="132">
        <v>39517</v>
      </c>
      <c r="C170" s="129">
        <v>578.67999999999995</v>
      </c>
      <c r="D170" s="119">
        <v>0</v>
      </c>
      <c r="E170" s="119">
        <v>0</v>
      </c>
      <c r="F170" s="128">
        <v>507.25</v>
      </c>
      <c r="G170" s="131">
        <v>26</v>
      </c>
      <c r="H170" s="128">
        <f t="shared" ref="H170:H175" si="112">IFERROR(F170/G170,0)</f>
        <v>19.509615384615383</v>
      </c>
      <c r="I170" s="129">
        <v>71.430000000000007</v>
      </c>
      <c r="J170" s="130">
        <v>2</v>
      </c>
      <c r="K170" s="130">
        <f t="shared" ref="K170:K175" si="113">IFERROR(SUM(G170,J170),0)</f>
        <v>28</v>
      </c>
      <c r="L170" s="129">
        <f t="shared" ref="L170:L175" si="114">IFERROR(MEDIAN(I170/J170),0)</f>
        <v>35.715000000000003</v>
      </c>
      <c r="M170" s="128">
        <f t="shared" ref="M170:M175" si="115">IFERROR(SUM(F170,I170)/K170,0)</f>
        <v>20.66714285714286</v>
      </c>
      <c r="N170" s="127"/>
      <c r="O170" s="126">
        <v>0</v>
      </c>
      <c r="P170" s="125"/>
      <c r="Q170" s="125">
        <f t="shared" si="88"/>
        <v>11</v>
      </c>
      <c r="R170" s="125">
        <f t="shared" si="89"/>
        <v>2008</v>
      </c>
      <c r="S170" s="125" t="str">
        <f t="shared" si="87"/>
        <v>Mon</v>
      </c>
      <c r="T170" s="125" t="str">
        <f t="shared" si="90"/>
        <v>2008-11</v>
      </c>
      <c r="U170" s="125">
        <f t="shared" si="91"/>
        <v>0</v>
      </c>
      <c r="V170" s="125"/>
    </row>
    <row r="171" spans="1:22" s="113" customFormat="1" x14ac:dyDescent="0.35">
      <c r="A171" s="133">
        <v>25</v>
      </c>
      <c r="B171" s="132">
        <v>39518</v>
      </c>
      <c r="C171" s="129">
        <v>655.28</v>
      </c>
      <c r="D171" s="119">
        <v>0</v>
      </c>
      <c r="E171" s="119">
        <v>0</v>
      </c>
      <c r="F171" s="128">
        <v>612.85</v>
      </c>
      <c r="G171" s="131">
        <v>45</v>
      </c>
      <c r="H171" s="128">
        <f t="shared" si="112"/>
        <v>13.61888888888889</v>
      </c>
      <c r="I171" s="129">
        <v>42.43</v>
      </c>
      <c r="J171" s="130">
        <v>2</v>
      </c>
      <c r="K171" s="130">
        <f t="shared" si="113"/>
        <v>47</v>
      </c>
      <c r="L171" s="129">
        <f t="shared" si="114"/>
        <v>21.215</v>
      </c>
      <c r="M171" s="128">
        <f t="shared" si="115"/>
        <v>13.942127659574467</v>
      </c>
      <c r="N171" s="127"/>
      <c r="O171" s="126">
        <v>-5</v>
      </c>
      <c r="P171" s="125"/>
      <c r="Q171" s="125">
        <f t="shared" si="88"/>
        <v>11</v>
      </c>
      <c r="R171" s="125">
        <f t="shared" si="89"/>
        <v>2008</v>
      </c>
      <c r="S171" s="125" t="str">
        <f t="shared" si="87"/>
        <v>Tue</v>
      </c>
      <c r="T171" s="125" t="str">
        <f t="shared" si="90"/>
        <v>2008-11</v>
      </c>
      <c r="U171" s="125">
        <f t="shared" si="91"/>
        <v>0</v>
      </c>
      <c r="V171" s="125"/>
    </row>
    <row r="172" spans="1:22" s="113" customFormat="1" x14ac:dyDescent="0.35">
      <c r="A172" s="133">
        <v>25</v>
      </c>
      <c r="B172" s="132">
        <v>39519</v>
      </c>
      <c r="C172" s="129">
        <v>1290.99</v>
      </c>
      <c r="D172" s="119">
        <v>0</v>
      </c>
      <c r="E172" s="119">
        <v>0</v>
      </c>
      <c r="F172" s="128">
        <v>391.5</v>
      </c>
      <c r="G172" s="131">
        <v>27</v>
      </c>
      <c r="H172" s="128">
        <f t="shared" si="112"/>
        <v>14.5</v>
      </c>
      <c r="I172" s="129">
        <v>899.49</v>
      </c>
      <c r="J172" s="130">
        <v>10</v>
      </c>
      <c r="K172" s="130">
        <f t="shared" si="113"/>
        <v>37</v>
      </c>
      <c r="L172" s="129">
        <f t="shared" si="114"/>
        <v>89.948999999999998</v>
      </c>
      <c r="M172" s="128">
        <f t="shared" si="115"/>
        <v>34.891621621621624</v>
      </c>
      <c r="N172" s="127"/>
      <c r="O172" s="126">
        <v>-1.3</v>
      </c>
      <c r="P172" s="125"/>
      <c r="Q172" s="125">
        <f t="shared" si="88"/>
        <v>11</v>
      </c>
      <c r="R172" s="125">
        <f t="shared" si="89"/>
        <v>2008</v>
      </c>
      <c r="S172" s="125" t="str">
        <f t="shared" si="87"/>
        <v>Wed</v>
      </c>
      <c r="T172" s="125" t="str">
        <f t="shared" si="90"/>
        <v>2008-11</v>
      </c>
      <c r="U172" s="125">
        <f t="shared" si="91"/>
        <v>0</v>
      </c>
      <c r="V172" s="125"/>
    </row>
    <row r="173" spans="1:22" s="113" customFormat="1" x14ac:dyDescent="0.35">
      <c r="A173" s="133">
        <v>25</v>
      </c>
      <c r="B173" s="132">
        <v>39520</v>
      </c>
      <c r="C173" s="129">
        <v>1106.0999999999999</v>
      </c>
      <c r="D173" s="119">
        <v>0</v>
      </c>
      <c r="E173" s="119">
        <v>0</v>
      </c>
      <c r="F173" s="128">
        <v>905.55</v>
      </c>
      <c r="G173" s="131">
        <v>55</v>
      </c>
      <c r="H173" s="128">
        <f t="shared" si="112"/>
        <v>16.464545454545455</v>
      </c>
      <c r="I173" s="129">
        <v>200.55</v>
      </c>
      <c r="J173" s="130">
        <v>5</v>
      </c>
      <c r="K173" s="130">
        <f t="shared" si="113"/>
        <v>60</v>
      </c>
      <c r="L173" s="129">
        <f t="shared" si="114"/>
        <v>40.11</v>
      </c>
      <c r="M173" s="128">
        <f t="shared" si="115"/>
        <v>18.434999999999999</v>
      </c>
      <c r="N173" s="127"/>
      <c r="O173" s="126">
        <v>0</v>
      </c>
      <c r="P173" s="125"/>
      <c r="Q173" s="125">
        <f t="shared" si="88"/>
        <v>11</v>
      </c>
      <c r="R173" s="125">
        <f t="shared" si="89"/>
        <v>2008</v>
      </c>
      <c r="S173" s="125" t="str">
        <f t="shared" si="87"/>
        <v>Thu</v>
      </c>
      <c r="T173" s="125" t="str">
        <f t="shared" si="90"/>
        <v>2008-11</v>
      </c>
      <c r="U173" s="125">
        <f t="shared" si="91"/>
        <v>0</v>
      </c>
      <c r="V173" s="125"/>
    </row>
    <row r="174" spans="1:22" s="113" customFormat="1" x14ac:dyDescent="0.35">
      <c r="A174" s="133">
        <v>25</v>
      </c>
      <c r="B174" s="132">
        <v>39521</v>
      </c>
      <c r="C174" s="129">
        <v>1243.9100000000001</v>
      </c>
      <c r="D174" s="119">
        <v>0</v>
      </c>
      <c r="E174" s="119">
        <v>0</v>
      </c>
      <c r="F174" s="128">
        <v>697.95</v>
      </c>
      <c r="G174" s="131">
        <v>39</v>
      </c>
      <c r="H174" s="128">
        <f t="shared" si="112"/>
        <v>17.896153846153847</v>
      </c>
      <c r="I174" s="129">
        <v>545.96</v>
      </c>
      <c r="J174" s="130">
        <v>8</v>
      </c>
      <c r="K174" s="130">
        <f t="shared" si="113"/>
        <v>47</v>
      </c>
      <c r="L174" s="129">
        <f t="shared" si="114"/>
        <v>68.245000000000005</v>
      </c>
      <c r="M174" s="128">
        <f t="shared" si="115"/>
        <v>26.466170212765959</v>
      </c>
      <c r="N174" s="127"/>
      <c r="O174" s="126"/>
      <c r="P174" s="125"/>
      <c r="Q174" s="125">
        <f t="shared" si="88"/>
        <v>11</v>
      </c>
      <c r="R174" s="125">
        <f t="shared" si="89"/>
        <v>2008</v>
      </c>
      <c r="S174" s="125" t="str">
        <f t="shared" si="87"/>
        <v>Fri</v>
      </c>
      <c r="T174" s="125" t="str">
        <f t="shared" si="90"/>
        <v>2008-11</v>
      </c>
      <c r="U174" s="125">
        <f t="shared" si="91"/>
        <v>0</v>
      </c>
      <c r="V174" s="125"/>
    </row>
    <row r="175" spans="1:22" s="113" customFormat="1" x14ac:dyDescent="0.35">
      <c r="A175" s="133">
        <v>25</v>
      </c>
      <c r="B175" s="132">
        <v>39522</v>
      </c>
      <c r="C175" s="129">
        <v>1052.83</v>
      </c>
      <c r="D175" s="119">
        <v>0</v>
      </c>
      <c r="E175" s="119">
        <v>0</v>
      </c>
      <c r="F175" s="128">
        <v>773.1</v>
      </c>
      <c r="G175" s="131">
        <v>30</v>
      </c>
      <c r="H175" s="128">
        <f t="shared" si="112"/>
        <v>25.77</v>
      </c>
      <c r="I175" s="129">
        <v>279.73</v>
      </c>
      <c r="J175" s="130">
        <v>6</v>
      </c>
      <c r="K175" s="130">
        <f t="shared" si="113"/>
        <v>36</v>
      </c>
      <c r="L175" s="129">
        <f t="shared" si="114"/>
        <v>46.62166666666667</v>
      </c>
      <c r="M175" s="128">
        <f t="shared" si="115"/>
        <v>29.245277777777776</v>
      </c>
      <c r="N175" s="127"/>
      <c r="O175" s="126"/>
      <c r="P175" s="125"/>
      <c r="Q175" s="125">
        <f t="shared" si="88"/>
        <v>11</v>
      </c>
      <c r="R175" s="125">
        <f t="shared" si="89"/>
        <v>2008</v>
      </c>
      <c r="S175" s="125" t="str">
        <f t="shared" si="87"/>
        <v>Sat</v>
      </c>
      <c r="T175" s="125" t="str">
        <f t="shared" si="90"/>
        <v>2008-11</v>
      </c>
      <c r="U175" s="125">
        <f t="shared" si="91"/>
        <v>0</v>
      </c>
      <c r="V175" s="125"/>
    </row>
    <row r="176" spans="1:22" s="113" customFormat="1" x14ac:dyDescent="0.35">
      <c r="A176" s="124"/>
      <c r="B176" s="123">
        <v>39523</v>
      </c>
      <c r="C176" s="119">
        <f>SUM(C170:C175)</f>
        <v>5927.79</v>
      </c>
      <c r="D176" s="119">
        <v>1472.5</v>
      </c>
      <c r="E176" s="122">
        <f>SUM(C176:D176)</f>
        <v>7400.29</v>
      </c>
      <c r="F176" s="118"/>
      <c r="G176" s="121">
        <f>SUM(G170:G175)</f>
        <v>222</v>
      </c>
      <c r="H176" s="118">
        <f>AVERAGE(H170:H175)</f>
        <v>17.959867262367265</v>
      </c>
      <c r="I176" s="119">
        <f>SUM(I170:I175)</f>
        <v>2039.5900000000001</v>
      </c>
      <c r="J176" s="120">
        <f>SUM(J170:J175)</f>
        <v>33</v>
      </c>
      <c r="K176" s="120">
        <f>SUM(G176,J176)</f>
        <v>255</v>
      </c>
      <c r="L176" s="119">
        <f>AVERAGE(L170:L175)</f>
        <v>50.309277777777787</v>
      </c>
      <c r="M176" s="118">
        <f>AVERAGE(M170:M175)</f>
        <v>23.941223354813783</v>
      </c>
      <c r="N176" s="117"/>
      <c r="O176" s="116"/>
      <c r="P176" s="115"/>
      <c r="Q176" s="115">
        <f t="shared" si="88"/>
        <v>12</v>
      </c>
      <c r="R176" s="115">
        <f t="shared" si="89"/>
        <v>2008</v>
      </c>
      <c r="S176" s="115" t="str">
        <f t="shared" si="87"/>
        <v>Sun</v>
      </c>
      <c r="T176" s="115" t="str">
        <f t="shared" si="90"/>
        <v>2008-12</v>
      </c>
      <c r="U176" s="115">
        <f t="shared" si="91"/>
        <v>0</v>
      </c>
      <c r="V176" s="115"/>
    </row>
    <row r="177" spans="1:22" s="113" customFormat="1" x14ac:dyDescent="0.35">
      <c r="A177" s="133">
        <v>26</v>
      </c>
      <c r="B177" s="132">
        <v>39524</v>
      </c>
      <c r="C177" s="129">
        <v>486.96</v>
      </c>
      <c r="D177" s="119">
        <v>0</v>
      </c>
      <c r="E177" s="119">
        <v>0</v>
      </c>
      <c r="F177" s="128">
        <v>411.9</v>
      </c>
      <c r="G177" s="131">
        <v>39</v>
      </c>
      <c r="H177" s="128">
        <f t="shared" ref="H177:H182" si="116">IFERROR(F177/G177,0)</f>
        <v>10.561538461538461</v>
      </c>
      <c r="I177" s="129">
        <v>75.06</v>
      </c>
      <c r="J177" s="130">
        <v>1</v>
      </c>
      <c r="K177" s="130">
        <f t="shared" ref="K177:K182" si="117">IFERROR(SUM(G177,J177),0)</f>
        <v>40</v>
      </c>
      <c r="L177" s="129">
        <f t="shared" ref="L177:L182" si="118">IFERROR(MEDIAN(I177/J177),0)</f>
        <v>75.06</v>
      </c>
      <c r="M177" s="128">
        <f t="shared" ref="M177:M182" si="119">IFERROR(SUM(F177,I177)/K177,0)</f>
        <v>12.173999999999999</v>
      </c>
      <c r="N177" s="127"/>
      <c r="O177" s="126"/>
      <c r="P177" s="125"/>
      <c r="Q177" s="125">
        <f t="shared" si="88"/>
        <v>12</v>
      </c>
      <c r="R177" s="125">
        <f t="shared" si="89"/>
        <v>2008</v>
      </c>
      <c r="S177" s="125" t="str">
        <f t="shared" si="87"/>
        <v>Mon</v>
      </c>
      <c r="T177" s="125" t="str">
        <f t="shared" si="90"/>
        <v>2008-12</v>
      </c>
      <c r="U177" s="125">
        <f t="shared" si="91"/>
        <v>0</v>
      </c>
      <c r="V177" s="125"/>
    </row>
    <row r="178" spans="1:22" s="113" customFormat="1" ht="18" x14ac:dyDescent="0.35">
      <c r="A178" s="133">
        <v>26</v>
      </c>
      <c r="B178" s="132">
        <v>39525</v>
      </c>
      <c r="C178" s="129">
        <v>1336.27</v>
      </c>
      <c r="D178" s="119">
        <v>0</v>
      </c>
      <c r="E178" s="119">
        <v>0</v>
      </c>
      <c r="F178" s="128">
        <v>1182.05</v>
      </c>
      <c r="G178" s="131">
        <v>35</v>
      </c>
      <c r="H178" s="128">
        <f t="shared" si="116"/>
        <v>33.772857142857141</v>
      </c>
      <c r="I178" s="129">
        <v>154.22</v>
      </c>
      <c r="J178" s="130">
        <v>5</v>
      </c>
      <c r="K178" s="130">
        <f t="shared" si="117"/>
        <v>40</v>
      </c>
      <c r="L178" s="129">
        <f t="shared" si="118"/>
        <v>30.844000000000001</v>
      </c>
      <c r="M178" s="128">
        <f t="shared" si="119"/>
        <v>33.406750000000002</v>
      </c>
      <c r="N178" s="127" t="s">
        <v>143</v>
      </c>
      <c r="O178" s="126"/>
      <c r="P178" s="125"/>
      <c r="Q178" s="125">
        <f t="shared" si="88"/>
        <v>12</v>
      </c>
      <c r="R178" s="125">
        <f t="shared" si="89"/>
        <v>2008</v>
      </c>
      <c r="S178" s="125" t="str">
        <f t="shared" si="87"/>
        <v>Tue</v>
      </c>
      <c r="T178" s="125" t="str">
        <f t="shared" si="90"/>
        <v>2008-12</v>
      </c>
      <c r="U178" s="125">
        <f t="shared" si="91"/>
        <v>0</v>
      </c>
      <c r="V178" s="125"/>
    </row>
    <row r="179" spans="1:22" s="113" customFormat="1" x14ac:dyDescent="0.35">
      <c r="A179" s="133">
        <v>26</v>
      </c>
      <c r="B179" s="132">
        <v>39526</v>
      </c>
      <c r="C179" s="129">
        <v>1186.9000000000001</v>
      </c>
      <c r="D179" s="119">
        <v>0</v>
      </c>
      <c r="E179" s="119">
        <v>0</v>
      </c>
      <c r="F179" s="128">
        <v>743.45</v>
      </c>
      <c r="G179" s="131">
        <v>45</v>
      </c>
      <c r="H179" s="128">
        <f t="shared" si="116"/>
        <v>16.521111111111111</v>
      </c>
      <c r="I179" s="129">
        <v>443.45</v>
      </c>
      <c r="J179" s="130">
        <v>7</v>
      </c>
      <c r="K179" s="130">
        <f t="shared" si="117"/>
        <v>52</v>
      </c>
      <c r="L179" s="129">
        <f t="shared" si="118"/>
        <v>63.35</v>
      </c>
      <c r="M179" s="128">
        <f t="shared" si="119"/>
        <v>22.825000000000003</v>
      </c>
      <c r="N179" s="127"/>
      <c r="O179" s="126"/>
      <c r="P179" s="125"/>
      <c r="Q179" s="125">
        <f t="shared" si="88"/>
        <v>12</v>
      </c>
      <c r="R179" s="125">
        <f t="shared" si="89"/>
        <v>2008</v>
      </c>
      <c r="S179" s="125" t="str">
        <f t="shared" si="87"/>
        <v>Wed</v>
      </c>
      <c r="T179" s="125" t="str">
        <f t="shared" si="90"/>
        <v>2008-12</v>
      </c>
      <c r="U179" s="125">
        <f t="shared" si="91"/>
        <v>0</v>
      </c>
      <c r="V179" s="125"/>
    </row>
    <row r="180" spans="1:22" s="113" customFormat="1" ht="45" x14ac:dyDescent="0.35">
      <c r="A180" s="133">
        <v>26</v>
      </c>
      <c r="B180" s="132">
        <v>39527</v>
      </c>
      <c r="C180" s="129">
        <v>2489.0500000000002</v>
      </c>
      <c r="D180" s="119">
        <v>0</v>
      </c>
      <c r="E180" s="119">
        <v>0</v>
      </c>
      <c r="F180" s="128">
        <v>1428.1</v>
      </c>
      <c r="G180" s="131">
        <v>77</v>
      </c>
      <c r="H180" s="128">
        <f t="shared" si="116"/>
        <v>18.546753246753244</v>
      </c>
      <c r="I180" s="129">
        <v>1440.95</v>
      </c>
      <c r="J180" s="130">
        <v>18</v>
      </c>
      <c r="K180" s="130">
        <f t="shared" si="117"/>
        <v>95</v>
      </c>
      <c r="L180" s="129">
        <f t="shared" si="118"/>
        <v>80.052777777777777</v>
      </c>
      <c r="M180" s="128">
        <f t="shared" si="119"/>
        <v>30.200526315789475</v>
      </c>
      <c r="N180" s="127" t="s">
        <v>142</v>
      </c>
      <c r="O180" s="126"/>
      <c r="P180" s="125"/>
      <c r="Q180" s="125">
        <f t="shared" si="88"/>
        <v>12</v>
      </c>
      <c r="R180" s="125">
        <f t="shared" si="89"/>
        <v>2008</v>
      </c>
      <c r="S180" s="125" t="str">
        <f t="shared" si="87"/>
        <v>Thu</v>
      </c>
      <c r="T180" s="125" t="str">
        <f t="shared" si="90"/>
        <v>2008-12</v>
      </c>
      <c r="U180" s="125">
        <f t="shared" si="91"/>
        <v>0</v>
      </c>
      <c r="V180" s="125"/>
    </row>
    <row r="181" spans="1:22" s="113" customFormat="1" x14ac:dyDescent="0.35">
      <c r="A181" s="143">
        <v>26</v>
      </c>
      <c r="B181" s="187">
        <v>39528</v>
      </c>
      <c r="C181" s="138">
        <v>0</v>
      </c>
      <c r="D181" s="119">
        <v>0</v>
      </c>
      <c r="E181" s="119">
        <v>0</v>
      </c>
      <c r="F181" s="140">
        <v>0</v>
      </c>
      <c r="G181" s="141">
        <v>0</v>
      </c>
      <c r="H181" s="140">
        <f t="shared" si="116"/>
        <v>0</v>
      </c>
      <c r="I181" s="138">
        <v>0</v>
      </c>
      <c r="J181" s="139">
        <v>0</v>
      </c>
      <c r="K181" s="139">
        <f t="shared" si="117"/>
        <v>0</v>
      </c>
      <c r="L181" s="138">
        <f t="shared" si="118"/>
        <v>0</v>
      </c>
      <c r="M181" s="140">
        <f t="shared" si="119"/>
        <v>0</v>
      </c>
      <c r="N181" s="137" t="s">
        <v>1124</v>
      </c>
      <c r="O181" s="136"/>
      <c r="P181" s="135"/>
      <c r="Q181" s="135">
        <f t="shared" si="88"/>
        <v>12</v>
      </c>
      <c r="R181" s="135">
        <f t="shared" si="89"/>
        <v>2008</v>
      </c>
      <c r="S181" s="135" t="str">
        <f t="shared" si="87"/>
        <v>Fri</v>
      </c>
      <c r="T181" s="135" t="str">
        <f t="shared" si="90"/>
        <v>2008-12</v>
      </c>
      <c r="U181" s="135">
        <f t="shared" si="91"/>
        <v>0</v>
      </c>
      <c r="V181" s="135"/>
    </row>
    <row r="182" spans="1:22" s="113" customFormat="1" x14ac:dyDescent="0.35">
      <c r="A182" s="133">
        <v>26</v>
      </c>
      <c r="B182" s="132">
        <v>39529</v>
      </c>
      <c r="C182" s="129">
        <v>1302.77</v>
      </c>
      <c r="D182" s="119">
        <v>0</v>
      </c>
      <c r="E182" s="119">
        <v>0</v>
      </c>
      <c r="F182" s="128">
        <v>558.20000000000005</v>
      </c>
      <c r="G182" s="131">
        <v>28</v>
      </c>
      <c r="H182" s="128">
        <f t="shared" si="116"/>
        <v>19.935714285714287</v>
      </c>
      <c r="I182" s="129">
        <v>744.57</v>
      </c>
      <c r="J182" s="130">
        <v>4</v>
      </c>
      <c r="K182" s="130">
        <f t="shared" si="117"/>
        <v>32</v>
      </c>
      <c r="L182" s="129">
        <f t="shared" si="118"/>
        <v>186.14250000000001</v>
      </c>
      <c r="M182" s="128">
        <f t="shared" si="119"/>
        <v>40.711562499999999</v>
      </c>
      <c r="N182" s="127"/>
      <c r="O182" s="126"/>
      <c r="P182" s="125"/>
      <c r="Q182" s="125">
        <f t="shared" si="88"/>
        <v>12</v>
      </c>
      <c r="R182" s="125">
        <f t="shared" si="89"/>
        <v>2008</v>
      </c>
      <c r="S182" s="125" t="str">
        <f t="shared" si="87"/>
        <v>Sat</v>
      </c>
      <c r="T182" s="125" t="str">
        <f t="shared" si="90"/>
        <v>2008-12</v>
      </c>
      <c r="U182" s="125">
        <f t="shared" si="91"/>
        <v>0</v>
      </c>
      <c r="V182" s="125"/>
    </row>
    <row r="183" spans="1:22" s="113" customFormat="1" x14ac:dyDescent="0.35">
      <c r="A183" s="124"/>
      <c r="B183" s="123">
        <v>39530</v>
      </c>
      <c r="C183" s="119">
        <f>SUM(C177:C182)</f>
        <v>6801.9500000000007</v>
      </c>
      <c r="D183" s="119">
        <v>2029.21</v>
      </c>
      <c r="E183" s="122">
        <f>SUM(C183:D183)</f>
        <v>8831.16</v>
      </c>
      <c r="F183" s="118"/>
      <c r="G183" s="121">
        <f>SUM(G177:G182)</f>
        <v>224</v>
      </c>
      <c r="H183" s="118">
        <f>AVERAGE(H177:H182)</f>
        <v>16.55632904132904</v>
      </c>
      <c r="I183" s="119">
        <f>SUM(I177:I182)</f>
        <v>2858.2500000000005</v>
      </c>
      <c r="J183" s="120">
        <f>SUM(J177:J182)</f>
        <v>35</v>
      </c>
      <c r="K183" s="120">
        <f>SUM(G183,J183)</f>
        <v>259</v>
      </c>
      <c r="L183" s="119">
        <f>AVERAGE(L177:L182)</f>
        <v>72.574879629629621</v>
      </c>
      <c r="M183" s="118">
        <f>AVERAGE(M177:M182)</f>
        <v>23.21963980263158</v>
      </c>
      <c r="N183" s="117"/>
      <c r="O183" s="116"/>
      <c r="P183" s="115"/>
      <c r="Q183" s="115">
        <f t="shared" si="88"/>
        <v>13</v>
      </c>
      <c r="R183" s="115">
        <f t="shared" si="89"/>
        <v>2008</v>
      </c>
      <c r="S183" s="115" t="str">
        <f t="shared" si="87"/>
        <v>Sun</v>
      </c>
      <c r="T183" s="115" t="str">
        <f t="shared" si="90"/>
        <v>2008-13</v>
      </c>
      <c r="U183" s="115">
        <f t="shared" si="91"/>
        <v>0</v>
      </c>
      <c r="V183" s="115"/>
    </row>
    <row r="184" spans="1:22" s="113" customFormat="1" ht="18" x14ac:dyDescent="0.35">
      <c r="A184" s="143">
        <v>27</v>
      </c>
      <c r="B184" s="187">
        <v>39531</v>
      </c>
      <c r="C184" s="138">
        <v>0</v>
      </c>
      <c r="D184" s="119">
        <v>0</v>
      </c>
      <c r="E184" s="119">
        <v>0</v>
      </c>
      <c r="F184" s="140">
        <v>0</v>
      </c>
      <c r="G184" s="141">
        <v>0</v>
      </c>
      <c r="H184" s="140">
        <f t="shared" ref="H184:H189" si="120">IFERROR(F184/G184,0)</f>
        <v>0</v>
      </c>
      <c r="I184" s="138">
        <v>0</v>
      </c>
      <c r="J184" s="139">
        <v>0</v>
      </c>
      <c r="K184" s="139">
        <f t="shared" ref="K184:K189" si="121">IFERROR(SUM(G184,J184),0)</f>
        <v>0</v>
      </c>
      <c r="L184" s="138">
        <f t="shared" ref="L184:L189" si="122">IFERROR(MEDIAN(I184/J184),0)</f>
        <v>0</v>
      </c>
      <c r="M184" s="140">
        <f t="shared" ref="M184:M189" si="123">IFERROR(SUM(F184,I184)/K184,0)</f>
        <v>0</v>
      </c>
      <c r="N184" s="137" t="s">
        <v>1125</v>
      </c>
      <c r="O184" s="136"/>
      <c r="P184" s="135"/>
      <c r="Q184" s="135">
        <f t="shared" si="88"/>
        <v>13</v>
      </c>
      <c r="R184" s="135">
        <f t="shared" si="89"/>
        <v>2008</v>
      </c>
      <c r="S184" s="135" t="str">
        <f t="shared" si="87"/>
        <v>Mon</v>
      </c>
      <c r="T184" s="135" t="str">
        <f t="shared" si="90"/>
        <v>2008-13</v>
      </c>
      <c r="U184" s="135">
        <f t="shared" si="91"/>
        <v>0</v>
      </c>
      <c r="V184" s="135"/>
    </row>
    <row r="185" spans="1:22" s="113" customFormat="1" x14ac:dyDescent="0.35">
      <c r="A185" s="133">
        <v>27</v>
      </c>
      <c r="B185" s="132">
        <v>39532</v>
      </c>
      <c r="C185" s="129">
        <v>614.14</v>
      </c>
      <c r="D185" s="119">
        <v>0</v>
      </c>
      <c r="E185" s="119">
        <v>0</v>
      </c>
      <c r="F185" s="128">
        <v>463.45</v>
      </c>
      <c r="G185" s="131">
        <v>33</v>
      </c>
      <c r="H185" s="128">
        <f t="shared" si="120"/>
        <v>14.043939393939393</v>
      </c>
      <c r="I185" s="129">
        <v>150.69</v>
      </c>
      <c r="J185" s="130">
        <v>4</v>
      </c>
      <c r="K185" s="130">
        <f t="shared" si="121"/>
        <v>37</v>
      </c>
      <c r="L185" s="129">
        <f t="shared" si="122"/>
        <v>37.672499999999999</v>
      </c>
      <c r="M185" s="128">
        <f t="shared" si="123"/>
        <v>16.598378378378378</v>
      </c>
      <c r="N185" s="127"/>
      <c r="O185" s="126">
        <v>-0.95</v>
      </c>
      <c r="P185" s="125"/>
      <c r="Q185" s="125">
        <f t="shared" si="88"/>
        <v>13</v>
      </c>
      <c r="R185" s="125">
        <f t="shared" si="89"/>
        <v>2008</v>
      </c>
      <c r="S185" s="125" t="str">
        <f t="shared" si="87"/>
        <v>Tue</v>
      </c>
      <c r="T185" s="125" t="str">
        <f t="shared" si="90"/>
        <v>2008-13</v>
      </c>
      <c r="U185" s="125">
        <f t="shared" si="91"/>
        <v>0</v>
      </c>
      <c r="V185" s="125"/>
    </row>
    <row r="186" spans="1:22" s="113" customFormat="1" x14ac:dyDescent="0.35">
      <c r="A186" s="133">
        <v>27</v>
      </c>
      <c r="B186" s="132">
        <v>39533</v>
      </c>
      <c r="C186" s="129">
        <v>754.69</v>
      </c>
      <c r="D186" s="119">
        <v>0</v>
      </c>
      <c r="E186" s="119">
        <v>0</v>
      </c>
      <c r="F186" s="128">
        <v>681.95</v>
      </c>
      <c r="G186" s="131">
        <v>48</v>
      </c>
      <c r="H186" s="128">
        <f t="shared" si="120"/>
        <v>14.207291666666668</v>
      </c>
      <c r="I186" s="129">
        <v>72.739999999999995</v>
      </c>
      <c r="J186" s="130">
        <v>2</v>
      </c>
      <c r="K186" s="130">
        <f t="shared" si="121"/>
        <v>50</v>
      </c>
      <c r="L186" s="129">
        <f t="shared" si="122"/>
        <v>36.369999999999997</v>
      </c>
      <c r="M186" s="128">
        <f t="shared" si="123"/>
        <v>15.093800000000002</v>
      </c>
      <c r="N186" s="127"/>
      <c r="O186" s="126">
        <v>0.65</v>
      </c>
      <c r="P186" s="125"/>
      <c r="Q186" s="125">
        <f t="shared" si="88"/>
        <v>13</v>
      </c>
      <c r="R186" s="125">
        <f t="shared" si="89"/>
        <v>2008</v>
      </c>
      <c r="S186" s="125" t="str">
        <f t="shared" si="87"/>
        <v>Wed</v>
      </c>
      <c r="T186" s="125" t="str">
        <f t="shared" si="90"/>
        <v>2008-13</v>
      </c>
      <c r="U186" s="125">
        <f t="shared" si="91"/>
        <v>0</v>
      </c>
      <c r="V186" s="125"/>
    </row>
    <row r="187" spans="1:22" s="113" customFormat="1" x14ac:dyDescent="0.35">
      <c r="A187" s="133">
        <v>27</v>
      </c>
      <c r="B187" s="132">
        <v>39534</v>
      </c>
      <c r="C187" s="129">
        <v>835.38</v>
      </c>
      <c r="D187" s="119">
        <v>0</v>
      </c>
      <c r="E187" s="119">
        <v>0</v>
      </c>
      <c r="F187" s="128">
        <v>722.65</v>
      </c>
      <c r="G187" s="131">
        <v>45</v>
      </c>
      <c r="H187" s="128">
        <f t="shared" si="120"/>
        <v>16.058888888888887</v>
      </c>
      <c r="I187" s="129">
        <v>112.73</v>
      </c>
      <c r="J187" s="130">
        <v>3</v>
      </c>
      <c r="K187" s="130">
        <f t="shared" si="121"/>
        <v>48</v>
      </c>
      <c r="L187" s="129">
        <f t="shared" si="122"/>
        <v>37.576666666666668</v>
      </c>
      <c r="M187" s="128">
        <f t="shared" si="123"/>
        <v>17.403749999999999</v>
      </c>
      <c r="N187" s="127"/>
      <c r="O187" s="126">
        <v>0</v>
      </c>
      <c r="P187" s="125"/>
      <c r="Q187" s="125">
        <f t="shared" si="88"/>
        <v>13</v>
      </c>
      <c r="R187" s="125">
        <f t="shared" si="89"/>
        <v>2008</v>
      </c>
      <c r="S187" s="125" t="str">
        <f t="shared" si="87"/>
        <v>Thu</v>
      </c>
      <c r="T187" s="125" t="str">
        <f t="shared" si="90"/>
        <v>2008-13</v>
      </c>
      <c r="U187" s="125">
        <f t="shared" si="91"/>
        <v>0</v>
      </c>
      <c r="V187" s="125"/>
    </row>
    <row r="188" spans="1:22" s="113" customFormat="1" x14ac:dyDescent="0.35">
      <c r="A188" s="133">
        <v>27</v>
      </c>
      <c r="B188" s="132">
        <v>39535</v>
      </c>
      <c r="C188" s="129">
        <v>970.98</v>
      </c>
      <c r="D188" s="119">
        <v>0</v>
      </c>
      <c r="E188" s="119">
        <v>0</v>
      </c>
      <c r="F188" s="128">
        <v>849.1</v>
      </c>
      <c r="G188" s="131">
        <v>51</v>
      </c>
      <c r="H188" s="128">
        <f t="shared" si="120"/>
        <v>16.649019607843137</v>
      </c>
      <c r="I188" s="129">
        <v>121.88</v>
      </c>
      <c r="J188" s="130">
        <v>4</v>
      </c>
      <c r="K188" s="130">
        <f t="shared" si="121"/>
        <v>55</v>
      </c>
      <c r="L188" s="129">
        <f t="shared" si="122"/>
        <v>30.47</v>
      </c>
      <c r="M188" s="128">
        <f t="shared" si="123"/>
        <v>17.654181818181819</v>
      </c>
      <c r="N188" s="127"/>
      <c r="O188" s="126">
        <v>0</v>
      </c>
      <c r="P188" s="125"/>
      <c r="Q188" s="125">
        <f t="shared" si="88"/>
        <v>13</v>
      </c>
      <c r="R188" s="125">
        <f t="shared" si="89"/>
        <v>2008</v>
      </c>
      <c r="S188" s="125" t="str">
        <f t="shared" si="87"/>
        <v>Fri</v>
      </c>
      <c r="T188" s="125" t="str">
        <f t="shared" si="90"/>
        <v>2008-13</v>
      </c>
      <c r="U188" s="125">
        <f t="shared" si="91"/>
        <v>0</v>
      </c>
      <c r="V188" s="125"/>
    </row>
    <row r="189" spans="1:22" s="113" customFormat="1" x14ac:dyDescent="0.35">
      <c r="A189" s="133">
        <v>27</v>
      </c>
      <c r="B189" s="132">
        <v>39536</v>
      </c>
      <c r="C189" s="129">
        <v>946.88</v>
      </c>
      <c r="D189" s="119">
        <v>0</v>
      </c>
      <c r="E189" s="119">
        <v>0</v>
      </c>
      <c r="F189" s="128">
        <v>693.85</v>
      </c>
      <c r="G189" s="131">
        <v>43</v>
      </c>
      <c r="H189" s="128">
        <f t="shared" si="120"/>
        <v>16.136046511627907</v>
      </c>
      <c r="I189" s="129">
        <v>253.03</v>
      </c>
      <c r="J189" s="130">
        <v>6</v>
      </c>
      <c r="K189" s="130">
        <f t="shared" si="121"/>
        <v>49</v>
      </c>
      <c r="L189" s="129">
        <f t="shared" si="122"/>
        <v>42.171666666666667</v>
      </c>
      <c r="M189" s="128">
        <f t="shared" si="123"/>
        <v>19.324081632653062</v>
      </c>
      <c r="N189" s="127"/>
      <c r="O189" s="126">
        <v>0</v>
      </c>
      <c r="P189" s="125"/>
      <c r="Q189" s="125">
        <f t="shared" si="88"/>
        <v>13</v>
      </c>
      <c r="R189" s="125">
        <f t="shared" si="89"/>
        <v>2008</v>
      </c>
      <c r="S189" s="125" t="str">
        <f t="shared" si="87"/>
        <v>Sat</v>
      </c>
      <c r="T189" s="125" t="str">
        <f t="shared" si="90"/>
        <v>2008-13</v>
      </c>
      <c r="U189" s="125">
        <f t="shared" si="91"/>
        <v>0</v>
      </c>
      <c r="V189" s="125"/>
    </row>
    <row r="190" spans="1:22" s="113" customFormat="1" x14ac:dyDescent="0.35">
      <c r="A190" s="124"/>
      <c r="B190" s="123">
        <v>39537</v>
      </c>
      <c r="C190" s="119">
        <f>SUM(C185:C189)</f>
        <v>4122.07</v>
      </c>
      <c r="D190" s="119">
        <v>1596.3</v>
      </c>
      <c r="E190" s="122">
        <f>SUM(C190:D190)</f>
        <v>5718.37</v>
      </c>
      <c r="F190" s="118"/>
      <c r="G190" s="121">
        <f>SUM(G184:G189)</f>
        <v>220</v>
      </c>
      <c r="H190" s="118">
        <f>AVERAGE(H184:H189)</f>
        <v>12.849197678160998</v>
      </c>
      <c r="I190" s="119">
        <f>SUM(I184:I189)</f>
        <v>711.07</v>
      </c>
      <c r="J190" s="120">
        <f>SUM(J184:J189)</f>
        <v>19</v>
      </c>
      <c r="K190" s="120">
        <f>SUM(G190,J190)</f>
        <v>239</v>
      </c>
      <c r="L190" s="119">
        <f>AVERAGE(L184:L189)</f>
        <v>30.710138888888888</v>
      </c>
      <c r="M190" s="118">
        <f>AVERAGE(M184:M189)</f>
        <v>14.34569863820221</v>
      </c>
      <c r="N190" s="117"/>
      <c r="O190" s="116"/>
      <c r="P190" s="115"/>
      <c r="Q190" s="115">
        <f t="shared" si="88"/>
        <v>14</v>
      </c>
      <c r="R190" s="115">
        <f t="shared" si="89"/>
        <v>2008</v>
      </c>
      <c r="S190" s="115" t="str">
        <f t="shared" si="87"/>
        <v>Sun</v>
      </c>
      <c r="T190" s="115" t="str">
        <f t="shared" si="90"/>
        <v>2008-14</v>
      </c>
      <c r="U190" s="115">
        <f t="shared" si="91"/>
        <v>0</v>
      </c>
      <c r="V190" s="115"/>
    </row>
    <row r="191" spans="1:22" s="113" customFormat="1" x14ac:dyDescent="0.35">
      <c r="A191" s="133">
        <v>28</v>
      </c>
      <c r="B191" s="132">
        <v>39538</v>
      </c>
      <c r="C191" s="129">
        <v>1097.3599999999999</v>
      </c>
      <c r="D191" s="119">
        <v>0</v>
      </c>
      <c r="E191" s="119">
        <v>0</v>
      </c>
      <c r="F191" s="128">
        <v>343.3</v>
      </c>
      <c r="G191" s="131">
        <v>31</v>
      </c>
      <c r="H191" s="128">
        <f t="shared" ref="H191:H196" si="124">IFERROR(F191/G191,0)</f>
        <v>11.074193548387097</v>
      </c>
      <c r="I191" s="129">
        <v>754.06</v>
      </c>
      <c r="J191" s="130">
        <v>4</v>
      </c>
      <c r="K191" s="130">
        <f t="shared" ref="K191:K196" si="125">IFERROR(SUM(G191,J191),0)</f>
        <v>35</v>
      </c>
      <c r="L191" s="129">
        <f t="shared" ref="L191:L196" si="126">IFERROR(MEDIAN(I191/J191),0)</f>
        <v>188.51499999999999</v>
      </c>
      <c r="M191" s="128">
        <f t="shared" ref="M191:M196" si="127">IFERROR(SUM(F191,I191)/K191,0)</f>
        <v>31.353142857142853</v>
      </c>
      <c r="N191" s="127"/>
      <c r="O191" s="126">
        <v>0</v>
      </c>
      <c r="P191" s="125"/>
      <c r="Q191" s="125">
        <f t="shared" si="88"/>
        <v>14</v>
      </c>
      <c r="R191" s="125">
        <f t="shared" si="89"/>
        <v>2008</v>
      </c>
      <c r="S191" s="125" t="str">
        <f t="shared" si="87"/>
        <v>Mon</v>
      </c>
      <c r="T191" s="125" t="str">
        <f t="shared" si="90"/>
        <v>2008-14</v>
      </c>
      <c r="U191" s="125">
        <f t="shared" si="91"/>
        <v>0</v>
      </c>
      <c r="V191" s="125"/>
    </row>
    <row r="192" spans="1:22" s="113" customFormat="1" x14ac:dyDescent="0.35">
      <c r="A192" s="133">
        <v>28</v>
      </c>
      <c r="B192" s="132">
        <v>39539</v>
      </c>
      <c r="C192" s="129">
        <v>825.64</v>
      </c>
      <c r="D192" s="119">
        <v>0</v>
      </c>
      <c r="E192" s="119">
        <v>0</v>
      </c>
      <c r="F192" s="128">
        <v>641.29999999999995</v>
      </c>
      <c r="G192" s="131">
        <v>30</v>
      </c>
      <c r="H192" s="128">
        <f t="shared" si="124"/>
        <v>21.376666666666665</v>
      </c>
      <c r="I192" s="129">
        <v>184.34</v>
      </c>
      <c r="J192" s="130">
        <v>4</v>
      </c>
      <c r="K192" s="130">
        <f t="shared" si="125"/>
        <v>34</v>
      </c>
      <c r="L192" s="129">
        <f t="shared" si="126"/>
        <v>46.085000000000001</v>
      </c>
      <c r="M192" s="128">
        <f t="shared" si="127"/>
        <v>24.283529411764704</v>
      </c>
      <c r="N192" s="127"/>
      <c r="O192" s="126">
        <v>0</v>
      </c>
      <c r="P192" s="125"/>
      <c r="Q192" s="125">
        <f t="shared" si="88"/>
        <v>14</v>
      </c>
      <c r="R192" s="125">
        <f t="shared" si="89"/>
        <v>2008</v>
      </c>
      <c r="S192" s="125" t="str">
        <f t="shared" si="87"/>
        <v>Tue</v>
      </c>
      <c r="T192" s="125" t="str">
        <f t="shared" si="90"/>
        <v>2008-14</v>
      </c>
      <c r="U192" s="125">
        <f t="shared" si="91"/>
        <v>0</v>
      </c>
      <c r="V192" s="125"/>
    </row>
    <row r="193" spans="1:22" s="113" customFormat="1" x14ac:dyDescent="0.35">
      <c r="A193" s="133">
        <v>28</v>
      </c>
      <c r="B193" s="132">
        <v>39540</v>
      </c>
      <c r="C193" s="129">
        <v>755.52</v>
      </c>
      <c r="D193" s="119">
        <v>0</v>
      </c>
      <c r="E193" s="119">
        <v>0</v>
      </c>
      <c r="F193" s="128">
        <v>642.4</v>
      </c>
      <c r="G193" s="131">
        <v>42</v>
      </c>
      <c r="H193" s="128">
        <f t="shared" si="124"/>
        <v>15.295238095238094</v>
      </c>
      <c r="I193" s="129">
        <v>113.12</v>
      </c>
      <c r="J193" s="130">
        <v>3</v>
      </c>
      <c r="K193" s="130">
        <f t="shared" si="125"/>
        <v>45</v>
      </c>
      <c r="L193" s="129">
        <f t="shared" si="126"/>
        <v>37.706666666666671</v>
      </c>
      <c r="M193" s="128">
        <f t="shared" si="127"/>
        <v>16.789333333333332</v>
      </c>
      <c r="N193" s="127"/>
      <c r="O193" s="126">
        <v>0.35</v>
      </c>
      <c r="P193" s="125"/>
      <c r="Q193" s="125">
        <f t="shared" si="88"/>
        <v>14</v>
      </c>
      <c r="R193" s="125">
        <f t="shared" si="89"/>
        <v>2008</v>
      </c>
      <c r="S193" s="125" t="str">
        <f t="shared" si="87"/>
        <v>Wed</v>
      </c>
      <c r="T193" s="125" t="str">
        <f t="shared" si="90"/>
        <v>2008-14</v>
      </c>
      <c r="U193" s="125">
        <f t="shared" si="91"/>
        <v>0</v>
      </c>
      <c r="V193" s="125"/>
    </row>
    <row r="194" spans="1:22" s="113" customFormat="1" x14ac:dyDescent="0.35">
      <c r="A194" s="133">
        <v>28</v>
      </c>
      <c r="B194" s="132">
        <v>39541</v>
      </c>
      <c r="C194" s="129">
        <v>756.22</v>
      </c>
      <c r="D194" s="119">
        <v>0</v>
      </c>
      <c r="E194" s="119">
        <v>0</v>
      </c>
      <c r="F194" s="128">
        <v>663</v>
      </c>
      <c r="G194" s="131">
        <v>49</v>
      </c>
      <c r="H194" s="128">
        <f t="shared" si="124"/>
        <v>13.530612244897959</v>
      </c>
      <c r="I194" s="129">
        <v>93.22</v>
      </c>
      <c r="J194" s="130">
        <v>2</v>
      </c>
      <c r="K194" s="130">
        <f t="shared" si="125"/>
        <v>51</v>
      </c>
      <c r="L194" s="129">
        <f t="shared" si="126"/>
        <v>46.61</v>
      </c>
      <c r="M194" s="128">
        <f t="shared" si="127"/>
        <v>14.827843137254902</v>
      </c>
      <c r="N194" s="127"/>
      <c r="O194" s="126">
        <v>59.1</v>
      </c>
      <c r="P194" s="125"/>
      <c r="Q194" s="125">
        <f t="shared" si="88"/>
        <v>14</v>
      </c>
      <c r="R194" s="125">
        <f t="shared" si="89"/>
        <v>2008</v>
      </c>
      <c r="S194" s="125" t="str">
        <f t="shared" ref="S194:S257" si="128">VLOOKUP(WEEKDAY(B194),$Z$2:$AA$8,2,FALSE)</f>
        <v>Thu</v>
      </c>
      <c r="T194" s="125" t="str">
        <f t="shared" si="90"/>
        <v>2008-14</v>
      </c>
      <c r="U194" s="125">
        <f t="shared" si="91"/>
        <v>0</v>
      </c>
      <c r="V194" s="125"/>
    </row>
    <row r="195" spans="1:22" s="113" customFormat="1" x14ac:dyDescent="0.35">
      <c r="A195" s="133">
        <v>28</v>
      </c>
      <c r="B195" s="132">
        <v>39542</v>
      </c>
      <c r="C195" s="129">
        <v>1265.57</v>
      </c>
      <c r="D195" s="119">
        <v>0</v>
      </c>
      <c r="E195" s="119">
        <v>0</v>
      </c>
      <c r="F195" s="128">
        <v>1036.3499999999999</v>
      </c>
      <c r="G195" s="131">
        <v>53</v>
      </c>
      <c r="H195" s="128">
        <f t="shared" si="124"/>
        <v>19.55377358490566</v>
      </c>
      <c r="I195" s="129">
        <v>229.22</v>
      </c>
      <c r="J195" s="130">
        <v>5</v>
      </c>
      <c r="K195" s="130">
        <f t="shared" si="125"/>
        <v>58</v>
      </c>
      <c r="L195" s="129">
        <f t="shared" si="126"/>
        <v>45.844000000000001</v>
      </c>
      <c r="M195" s="128">
        <f t="shared" si="127"/>
        <v>21.820172413793102</v>
      </c>
      <c r="N195" s="127"/>
      <c r="O195" s="126">
        <v>-14.95</v>
      </c>
      <c r="P195" s="125"/>
      <c r="Q195" s="125">
        <f t="shared" ref="Q195:Q258" si="129">WEEKNUM(B195)</f>
        <v>14</v>
      </c>
      <c r="R195" s="125">
        <f t="shared" ref="R195:R258" si="130">YEAR(B195)</f>
        <v>2008</v>
      </c>
      <c r="S195" s="125" t="str">
        <f t="shared" si="128"/>
        <v>Fri</v>
      </c>
      <c r="T195" s="125" t="str">
        <f t="shared" ref="T195:T258" si="131">R195&amp;"-"&amp;Q195</f>
        <v>2008-14</v>
      </c>
      <c r="U195" s="125">
        <f t="shared" ref="U195:U258" si="132">IF(AND(MONTH(B195)=12,DAY(B195)&lt;26),1,0)</f>
        <v>0</v>
      </c>
      <c r="V195" s="125"/>
    </row>
    <row r="196" spans="1:22" s="113" customFormat="1" x14ac:dyDescent="0.35">
      <c r="A196" s="133">
        <v>28</v>
      </c>
      <c r="B196" s="132">
        <v>39543</v>
      </c>
      <c r="C196" s="129">
        <v>888.22</v>
      </c>
      <c r="D196" s="119">
        <v>0</v>
      </c>
      <c r="E196" s="119">
        <v>0</v>
      </c>
      <c r="F196" s="128">
        <v>780.2</v>
      </c>
      <c r="G196" s="131">
        <v>36</v>
      </c>
      <c r="H196" s="128">
        <f t="shared" si="124"/>
        <v>21.672222222222224</v>
      </c>
      <c r="I196" s="129">
        <v>108.02</v>
      </c>
      <c r="J196" s="130">
        <v>3</v>
      </c>
      <c r="K196" s="130">
        <f t="shared" si="125"/>
        <v>39</v>
      </c>
      <c r="L196" s="129">
        <f t="shared" si="126"/>
        <v>36.006666666666668</v>
      </c>
      <c r="M196" s="128">
        <f t="shared" si="127"/>
        <v>22.774871794871796</v>
      </c>
      <c r="N196" s="127"/>
      <c r="O196" s="126">
        <v>0</v>
      </c>
      <c r="P196" s="125"/>
      <c r="Q196" s="125">
        <f t="shared" si="129"/>
        <v>14</v>
      </c>
      <c r="R196" s="125">
        <f t="shared" si="130"/>
        <v>2008</v>
      </c>
      <c r="S196" s="125" t="str">
        <f t="shared" si="128"/>
        <v>Sat</v>
      </c>
      <c r="T196" s="125" t="str">
        <f t="shared" si="131"/>
        <v>2008-14</v>
      </c>
      <c r="U196" s="125">
        <f t="shared" si="132"/>
        <v>0</v>
      </c>
      <c r="V196" s="125"/>
    </row>
    <row r="197" spans="1:22" s="113" customFormat="1" x14ac:dyDescent="0.35">
      <c r="A197" s="124"/>
      <c r="B197" s="123">
        <v>39544</v>
      </c>
      <c r="C197" s="119">
        <f>SUM(C191:C196)</f>
        <v>5588.53</v>
      </c>
      <c r="D197" s="119">
        <v>1989.3</v>
      </c>
      <c r="E197" s="122">
        <f>SUM(C197:D197)</f>
        <v>7577.83</v>
      </c>
      <c r="F197" s="118"/>
      <c r="G197" s="121">
        <f>SUM(G191:G196)</f>
        <v>241</v>
      </c>
      <c r="H197" s="118">
        <f>AVERAGE(H191:H196)</f>
        <v>17.083784393719615</v>
      </c>
      <c r="I197" s="119">
        <f>SUM(I191:I196)</f>
        <v>1481.98</v>
      </c>
      <c r="J197" s="120">
        <f>SUM(J191:J196)</f>
        <v>21</v>
      </c>
      <c r="K197" s="120">
        <f>SUM(G197,J197)</f>
        <v>262</v>
      </c>
      <c r="L197" s="119">
        <f>AVERAGE(L191:L196)</f>
        <v>66.794555555555561</v>
      </c>
      <c r="M197" s="118">
        <f>AVERAGE(M191:M196)</f>
        <v>21.974815491360115</v>
      </c>
      <c r="N197" s="117"/>
      <c r="O197" s="116"/>
      <c r="P197" s="115"/>
      <c r="Q197" s="115">
        <f t="shared" si="129"/>
        <v>15</v>
      </c>
      <c r="R197" s="115">
        <f t="shared" si="130"/>
        <v>2008</v>
      </c>
      <c r="S197" s="115" t="str">
        <f t="shared" si="128"/>
        <v>Sun</v>
      </c>
      <c r="T197" s="115" t="str">
        <f t="shared" si="131"/>
        <v>2008-15</v>
      </c>
      <c r="U197" s="115">
        <f t="shared" si="132"/>
        <v>0</v>
      </c>
      <c r="V197" s="115"/>
    </row>
    <row r="198" spans="1:22" s="113" customFormat="1" x14ac:dyDescent="0.35">
      <c r="A198" s="133">
        <v>29</v>
      </c>
      <c r="B198" s="132">
        <v>39545</v>
      </c>
      <c r="C198" s="129">
        <v>636.20000000000005</v>
      </c>
      <c r="D198" s="119">
        <v>0</v>
      </c>
      <c r="E198" s="119">
        <v>0</v>
      </c>
      <c r="F198" s="128">
        <v>564.35</v>
      </c>
      <c r="G198" s="131">
        <v>36</v>
      </c>
      <c r="H198" s="128">
        <f t="shared" ref="H198:H203" si="133">IFERROR(F198/G198,0)</f>
        <v>15.676388888888889</v>
      </c>
      <c r="I198" s="129">
        <v>71.849999999999994</v>
      </c>
      <c r="J198" s="130">
        <v>3</v>
      </c>
      <c r="K198" s="130">
        <f t="shared" ref="K198:K203" si="134">IFERROR(SUM(G198,J198),0)</f>
        <v>39</v>
      </c>
      <c r="L198" s="129">
        <f t="shared" ref="L198:L203" si="135">IFERROR(MEDIAN(I198/J198),0)</f>
        <v>23.95</v>
      </c>
      <c r="M198" s="128">
        <f t="shared" ref="M198:M203" si="136">IFERROR(SUM(F198,I198)/K198,0)</f>
        <v>16.312820512820515</v>
      </c>
      <c r="N198" s="127"/>
      <c r="O198" s="126">
        <v>-1.1499999999999999</v>
      </c>
      <c r="P198" s="125"/>
      <c r="Q198" s="125">
        <f t="shared" si="129"/>
        <v>15</v>
      </c>
      <c r="R198" s="125">
        <f t="shared" si="130"/>
        <v>2008</v>
      </c>
      <c r="S198" s="125" t="str">
        <f t="shared" si="128"/>
        <v>Mon</v>
      </c>
      <c r="T198" s="125" t="str">
        <f t="shared" si="131"/>
        <v>2008-15</v>
      </c>
      <c r="U198" s="125">
        <f t="shared" si="132"/>
        <v>0</v>
      </c>
      <c r="V198" s="125"/>
    </row>
    <row r="199" spans="1:22" s="113" customFormat="1" x14ac:dyDescent="0.35">
      <c r="A199" s="133">
        <v>29</v>
      </c>
      <c r="B199" s="132">
        <v>39546</v>
      </c>
      <c r="C199" s="129">
        <v>1082.0899999999999</v>
      </c>
      <c r="D199" s="119">
        <v>0</v>
      </c>
      <c r="E199" s="119">
        <v>0</v>
      </c>
      <c r="F199" s="128">
        <v>386.25</v>
      </c>
      <c r="G199" s="131">
        <v>29</v>
      </c>
      <c r="H199" s="128">
        <f t="shared" si="133"/>
        <v>13.318965517241379</v>
      </c>
      <c r="I199" s="129">
        <v>695.84</v>
      </c>
      <c r="J199" s="130">
        <v>5</v>
      </c>
      <c r="K199" s="130">
        <f t="shared" si="134"/>
        <v>34</v>
      </c>
      <c r="L199" s="129">
        <f t="shared" si="135"/>
        <v>139.16800000000001</v>
      </c>
      <c r="M199" s="128">
        <f t="shared" si="136"/>
        <v>31.826176470588241</v>
      </c>
      <c r="N199" s="127"/>
      <c r="O199" s="126">
        <v>8</v>
      </c>
      <c r="P199" s="125"/>
      <c r="Q199" s="125">
        <f t="shared" si="129"/>
        <v>15</v>
      </c>
      <c r="R199" s="125">
        <f t="shared" si="130"/>
        <v>2008</v>
      </c>
      <c r="S199" s="125" t="str">
        <f t="shared" si="128"/>
        <v>Tue</v>
      </c>
      <c r="T199" s="125" t="str">
        <f t="shared" si="131"/>
        <v>2008-15</v>
      </c>
      <c r="U199" s="125">
        <f t="shared" si="132"/>
        <v>0</v>
      </c>
      <c r="V199" s="125"/>
    </row>
    <row r="200" spans="1:22" s="113" customFormat="1" x14ac:dyDescent="0.35">
      <c r="A200" s="133">
        <v>29</v>
      </c>
      <c r="B200" s="132">
        <v>39547</v>
      </c>
      <c r="C200" s="129">
        <v>1331.45</v>
      </c>
      <c r="D200" s="119">
        <v>0</v>
      </c>
      <c r="E200" s="119">
        <v>0</v>
      </c>
      <c r="F200" s="128">
        <v>915.9</v>
      </c>
      <c r="G200" s="131">
        <v>41</v>
      </c>
      <c r="H200" s="128">
        <f t="shared" si="133"/>
        <v>22.339024390243903</v>
      </c>
      <c r="I200" s="129">
        <v>415.55</v>
      </c>
      <c r="J200" s="130">
        <v>4</v>
      </c>
      <c r="K200" s="130">
        <f t="shared" si="134"/>
        <v>45</v>
      </c>
      <c r="L200" s="129">
        <f t="shared" si="135"/>
        <v>103.8875</v>
      </c>
      <c r="M200" s="128">
        <f t="shared" si="136"/>
        <v>29.587777777777777</v>
      </c>
      <c r="N200" s="127"/>
      <c r="O200" s="126">
        <v>-3.05</v>
      </c>
      <c r="P200" s="125"/>
      <c r="Q200" s="125">
        <f t="shared" si="129"/>
        <v>15</v>
      </c>
      <c r="R200" s="125">
        <f t="shared" si="130"/>
        <v>2008</v>
      </c>
      <c r="S200" s="125" t="str">
        <f t="shared" si="128"/>
        <v>Wed</v>
      </c>
      <c r="T200" s="125" t="str">
        <f t="shared" si="131"/>
        <v>2008-15</v>
      </c>
      <c r="U200" s="125">
        <f t="shared" si="132"/>
        <v>0</v>
      </c>
      <c r="V200" s="125"/>
    </row>
    <row r="201" spans="1:22" s="113" customFormat="1" x14ac:dyDescent="0.35">
      <c r="A201" s="133">
        <v>29</v>
      </c>
      <c r="B201" s="132">
        <v>39548</v>
      </c>
      <c r="C201" s="129">
        <v>1530.34</v>
      </c>
      <c r="D201" s="119">
        <v>0</v>
      </c>
      <c r="E201" s="119">
        <v>0</v>
      </c>
      <c r="F201" s="128">
        <v>602.35</v>
      </c>
      <c r="G201" s="131">
        <v>45</v>
      </c>
      <c r="H201" s="128">
        <f t="shared" si="133"/>
        <v>13.385555555555555</v>
      </c>
      <c r="I201" s="129">
        <v>927.99</v>
      </c>
      <c r="J201" s="130">
        <v>9</v>
      </c>
      <c r="K201" s="130">
        <f t="shared" si="134"/>
        <v>54</v>
      </c>
      <c r="L201" s="129">
        <f t="shared" si="135"/>
        <v>103.11</v>
      </c>
      <c r="M201" s="128">
        <f t="shared" si="136"/>
        <v>28.339629629629631</v>
      </c>
      <c r="N201" s="127"/>
      <c r="O201" s="126">
        <v>-0.05</v>
      </c>
      <c r="P201" s="125"/>
      <c r="Q201" s="125">
        <f t="shared" si="129"/>
        <v>15</v>
      </c>
      <c r="R201" s="125">
        <f t="shared" si="130"/>
        <v>2008</v>
      </c>
      <c r="S201" s="125" t="str">
        <f t="shared" si="128"/>
        <v>Thu</v>
      </c>
      <c r="T201" s="125" t="str">
        <f t="shared" si="131"/>
        <v>2008-15</v>
      </c>
      <c r="U201" s="125">
        <f t="shared" si="132"/>
        <v>0</v>
      </c>
      <c r="V201" s="125"/>
    </row>
    <row r="202" spans="1:22" s="113" customFormat="1" x14ac:dyDescent="0.35">
      <c r="A202" s="133">
        <v>29</v>
      </c>
      <c r="B202" s="132">
        <v>39549</v>
      </c>
      <c r="C202" s="129">
        <v>1263.4100000000001</v>
      </c>
      <c r="D202" s="119">
        <v>0</v>
      </c>
      <c r="E202" s="119">
        <v>0</v>
      </c>
      <c r="F202" s="128">
        <v>874.35</v>
      </c>
      <c r="G202" s="131">
        <v>48</v>
      </c>
      <c r="H202" s="128">
        <f t="shared" si="133"/>
        <v>18.215624999999999</v>
      </c>
      <c r="I202" s="129">
        <v>389.06</v>
      </c>
      <c r="J202" s="130">
        <v>5</v>
      </c>
      <c r="K202" s="130">
        <f t="shared" si="134"/>
        <v>53</v>
      </c>
      <c r="L202" s="129">
        <f t="shared" si="135"/>
        <v>77.811999999999998</v>
      </c>
      <c r="M202" s="128">
        <f t="shared" si="136"/>
        <v>23.837924528301887</v>
      </c>
      <c r="N202" s="127"/>
      <c r="O202" s="126">
        <v>0.6</v>
      </c>
      <c r="P202" s="125"/>
      <c r="Q202" s="125">
        <f t="shared" si="129"/>
        <v>15</v>
      </c>
      <c r="R202" s="125">
        <f t="shared" si="130"/>
        <v>2008</v>
      </c>
      <c r="S202" s="125" t="str">
        <f t="shared" si="128"/>
        <v>Fri</v>
      </c>
      <c r="T202" s="125" t="str">
        <f t="shared" si="131"/>
        <v>2008-15</v>
      </c>
      <c r="U202" s="125">
        <f t="shared" si="132"/>
        <v>0</v>
      </c>
      <c r="V202" s="125"/>
    </row>
    <row r="203" spans="1:22" s="113" customFormat="1" x14ac:dyDescent="0.35">
      <c r="A203" s="133">
        <v>29</v>
      </c>
      <c r="B203" s="132">
        <v>39550</v>
      </c>
      <c r="C203" s="129">
        <v>377.1</v>
      </c>
      <c r="D203" s="119">
        <v>0</v>
      </c>
      <c r="E203" s="119">
        <v>0</v>
      </c>
      <c r="F203" s="128">
        <v>324.45</v>
      </c>
      <c r="G203" s="131">
        <v>25</v>
      </c>
      <c r="H203" s="128">
        <f t="shared" si="133"/>
        <v>12.978</v>
      </c>
      <c r="I203" s="129">
        <v>52.65</v>
      </c>
      <c r="J203" s="130">
        <v>3</v>
      </c>
      <c r="K203" s="130">
        <f t="shared" si="134"/>
        <v>28</v>
      </c>
      <c r="L203" s="129">
        <f t="shared" si="135"/>
        <v>17.55</v>
      </c>
      <c r="M203" s="128">
        <f t="shared" si="136"/>
        <v>13.467857142857142</v>
      </c>
      <c r="N203" s="127"/>
      <c r="O203" s="126">
        <v>0.55000000000000004</v>
      </c>
      <c r="P203" s="125"/>
      <c r="Q203" s="125">
        <f t="shared" si="129"/>
        <v>15</v>
      </c>
      <c r="R203" s="125">
        <f t="shared" si="130"/>
        <v>2008</v>
      </c>
      <c r="S203" s="125" t="str">
        <f t="shared" si="128"/>
        <v>Sat</v>
      </c>
      <c r="T203" s="125" t="str">
        <f t="shared" si="131"/>
        <v>2008-15</v>
      </c>
      <c r="U203" s="125">
        <f t="shared" si="132"/>
        <v>0</v>
      </c>
      <c r="V203" s="125"/>
    </row>
    <row r="204" spans="1:22" s="113" customFormat="1" x14ac:dyDescent="0.35">
      <c r="A204" s="124"/>
      <c r="B204" s="123">
        <v>39551</v>
      </c>
      <c r="C204" s="119">
        <f>SUM(C198:C203)</f>
        <v>6220.59</v>
      </c>
      <c r="D204" s="119">
        <v>1571.38</v>
      </c>
      <c r="E204" s="122">
        <f>SUM(C204:D204)</f>
        <v>7791.97</v>
      </c>
      <c r="F204" s="118"/>
      <c r="G204" s="121">
        <f>SUM(G198:G203)</f>
        <v>224</v>
      </c>
      <c r="H204" s="118">
        <f>AVERAGE(H198:H203)</f>
        <v>15.985593225321621</v>
      </c>
      <c r="I204" s="119">
        <f>SUM(I198:I203)</f>
        <v>2552.94</v>
      </c>
      <c r="J204" s="120">
        <f>SUM(J198:J203)</f>
        <v>29</v>
      </c>
      <c r="K204" s="120">
        <f>SUM(G204,J204)</f>
        <v>253</v>
      </c>
      <c r="L204" s="119">
        <f>AVERAGE(L198:L203)</f>
        <v>77.579583333333332</v>
      </c>
      <c r="M204" s="118">
        <f>AVERAGE(M198:M203)</f>
        <v>23.895364343662532</v>
      </c>
      <c r="N204" s="117"/>
      <c r="O204" s="116"/>
      <c r="P204" s="115"/>
      <c r="Q204" s="115">
        <f t="shared" si="129"/>
        <v>16</v>
      </c>
      <c r="R204" s="115">
        <f t="shared" si="130"/>
        <v>2008</v>
      </c>
      <c r="S204" s="115" t="str">
        <f t="shared" si="128"/>
        <v>Sun</v>
      </c>
      <c r="T204" s="115" t="str">
        <f t="shared" si="131"/>
        <v>2008-16</v>
      </c>
      <c r="U204" s="115">
        <f t="shared" si="132"/>
        <v>0</v>
      </c>
      <c r="V204" s="115"/>
    </row>
    <row r="205" spans="1:22" s="113" customFormat="1" x14ac:dyDescent="0.35">
      <c r="A205" s="133">
        <v>30</v>
      </c>
      <c r="B205" s="132">
        <v>39552</v>
      </c>
      <c r="C205" s="129">
        <v>604.37</v>
      </c>
      <c r="D205" s="119">
        <v>0</v>
      </c>
      <c r="E205" s="119">
        <v>0</v>
      </c>
      <c r="F205" s="128">
        <v>380.5</v>
      </c>
      <c r="G205" s="131">
        <v>31</v>
      </c>
      <c r="H205" s="128">
        <f t="shared" ref="H205:H210" si="137">IFERROR(F205/G205,0)</f>
        <v>12.274193548387096</v>
      </c>
      <c r="I205" s="129">
        <v>223.87</v>
      </c>
      <c r="J205" s="130">
        <v>5</v>
      </c>
      <c r="K205" s="130">
        <f t="shared" ref="K205:K210" si="138">IFERROR(SUM(G205,J205),0)</f>
        <v>36</v>
      </c>
      <c r="L205" s="129">
        <f t="shared" ref="L205:L210" si="139">IFERROR(MEDIAN(I205/J205),0)</f>
        <v>44.774000000000001</v>
      </c>
      <c r="M205" s="128">
        <f t="shared" ref="M205:M210" si="140">IFERROR(SUM(F205,I205)/K205,0)</f>
        <v>16.788055555555555</v>
      </c>
      <c r="N205" s="127"/>
      <c r="O205" s="126">
        <v>-3.8</v>
      </c>
      <c r="P205" s="125"/>
      <c r="Q205" s="125">
        <f t="shared" si="129"/>
        <v>16</v>
      </c>
      <c r="R205" s="125">
        <f t="shared" si="130"/>
        <v>2008</v>
      </c>
      <c r="S205" s="125" t="str">
        <f t="shared" si="128"/>
        <v>Mon</v>
      </c>
      <c r="T205" s="125" t="str">
        <f t="shared" si="131"/>
        <v>2008-16</v>
      </c>
      <c r="U205" s="125">
        <f t="shared" si="132"/>
        <v>0</v>
      </c>
      <c r="V205" s="125"/>
    </row>
    <row r="206" spans="1:22" s="113" customFormat="1" x14ac:dyDescent="0.35">
      <c r="A206" s="133">
        <v>30</v>
      </c>
      <c r="B206" s="132">
        <v>39553</v>
      </c>
      <c r="C206" s="129">
        <v>471.33</v>
      </c>
      <c r="D206" s="119">
        <v>0</v>
      </c>
      <c r="E206" s="119">
        <v>0</v>
      </c>
      <c r="F206" s="128">
        <v>294.5</v>
      </c>
      <c r="G206" s="131">
        <v>22</v>
      </c>
      <c r="H206" s="128">
        <f t="shared" si="137"/>
        <v>13.386363636363637</v>
      </c>
      <c r="I206" s="129">
        <v>176.83</v>
      </c>
      <c r="J206" s="130">
        <v>6</v>
      </c>
      <c r="K206" s="130">
        <f t="shared" si="138"/>
        <v>28</v>
      </c>
      <c r="L206" s="129">
        <f t="shared" si="139"/>
        <v>29.471666666666668</v>
      </c>
      <c r="M206" s="128">
        <f t="shared" si="140"/>
        <v>16.833214285714288</v>
      </c>
      <c r="N206" s="127"/>
      <c r="O206" s="126">
        <v>-8.85</v>
      </c>
      <c r="P206" s="125" t="s">
        <v>161</v>
      </c>
      <c r="Q206" s="125">
        <f t="shared" si="129"/>
        <v>16</v>
      </c>
      <c r="R206" s="125">
        <f t="shared" si="130"/>
        <v>2008</v>
      </c>
      <c r="S206" s="125" t="str">
        <f t="shared" si="128"/>
        <v>Tue</v>
      </c>
      <c r="T206" s="125" t="str">
        <f t="shared" si="131"/>
        <v>2008-16</v>
      </c>
      <c r="U206" s="125">
        <f t="shared" si="132"/>
        <v>0</v>
      </c>
      <c r="V206" s="125"/>
    </row>
    <row r="207" spans="1:22" s="113" customFormat="1" x14ac:dyDescent="0.35">
      <c r="A207" s="133">
        <v>30</v>
      </c>
      <c r="B207" s="132">
        <v>39554</v>
      </c>
      <c r="C207" s="129">
        <v>698.67</v>
      </c>
      <c r="D207" s="119">
        <v>0</v>
      </c>
      <c r="E207" s="119">
        <v>0</v>
      </c>
      <c r="F207" s="128">
        <v>643.75</v>
      </c>
      <c r="G207" s="131">
        <v>34</v>
      </c>
      <c r="H207" s="128">
        <f t="shared" si="137"/>
        <v>18.933823529411764</v>
      </c>
      <c r="I207" s="129">
        <v>54.92</v>
      </c>
      <c r="J207" s="130">
        <v>3</v>
      </c>
      <c r="K207" s="130">
        <f t="shared" si="138"/>
        <v>37</v>
      </c>
      <c r="L207" s="129">
        <f t="shared" si="139"/>
        <v>18.306666666666668</v>
      </c>
      <c r="M207" s="128">
        <f t="shared" si="140"/>
        <v>18.882972972972972</v>
      </c>
      <c r="N207" s="127"/>
      <c r="O207" s="126">
        <v>-32.450000000000003</v>
      </c>
      <c r="P207" s="125"/>
      <c r="Q207" s="125">
        <f t="shared" si="129"/>
        <v>16</v>
      </c>
      <c r="R207" s="125">
        <f t="shared" si="130"/>
        <v>2008</v>
      </c>
      <c r="S207" s="125" t="str">
        <f t="shared" si="128"/>
        <v>Wed</v>
      </c>
      <c r="T207" s="125" t="str">
        <f t="shared" si="131"/>
        <v>2008-16</v>
      </c>
      <c r="U207" s="125">
        <f t="shared" si="132"/>
        <v>0</v>
      </c>
      <c r="V207" s="125"/>
    </row>
    <row r="208" spans="1:22" s="113" customFormat="1" x14ac:dyDescent="0.35">
      <c r="A208" s="133">
        <v>30</v>
      </c>
      <c r="B208" s="132">
        <v>39555</v>
      </c>
      <c r="C208" s="129">
        <v>1209.98</v>
      </c>
      <c r="D208" s="119">
        <v>0</v>
      </c>
      <c r="E208" s="119">
        <v>0</v>
      </c>
      <c r="F208" s="128">
        <v>981.7</v>
      </c>
      <c r="G208" s="131">
        <v>48</v>
      </c>
      <c r="H208" s="128">
        <f t="shared" si="137"/>
        <v>20.452083333333334</v>
      </c>
      <c r="I208" s="129">
        <v>228.28</v>
      </c>
      <c r="J208" s="130">
        <v>7</v>
      </c>
      <c r="K208" s="130">
        <f t="shared" si="138"/>
        <v>55</v>
      </c>
      <c r="L208" s="129">
        <f t="shared" si="139"/>
        <v>32.611428571428569</v>
      </c>
      <c r="M208" s="128">
        <f t="shared" si="140"/>
        <v>21.999636363636363</v>
      </c>
      <c r="N208" s="127"/>
      <c r="O208" s="126">
        <v>-0.05</v>
      </c>
      <c r="P208" s="125"/>
      <c r="Q208" s="125">
        <f t="shared" si="129"/>
        <v>16</v>
      </c>
      <c r="R208" s="125">
        <f t="shared" si="130"/>
        <v>2008</v>
      </c>
      <c r="S208" s="125" t="str">
        <f t="shared" si="128"/>
        <v>Thu</v>
      </c>
      <c r="T208" s="125" t="str">
        <f t="shared" si="131"/>
        <v>2008-16</v>
      </c>
      <c r="U208" s="125">
        <f t="shared" si="132"/>
        <v>0</v>
      </c>
      <c r="V208" s="125"/>
    </row>
    <row r="209" spans="1:22" s="113" customFormat="1" x14ac:dyDescent="0.35">
      <c r="A209" s="133">
        <v>30</v>
      </c>
      <c r="B209" s="132">
        <v>39556</v>
      </c>
      <c r="C209" s="129">
        <v>1867.34</v>
      </c>
      <c r="D209" s="119">
        <v>0</v>
      </c>
      <c r="E209" s="119">
        <v>0</v>
      </c>
      <c r="F209" s="128">
        <v>1192.55</v>
      </c>
      <c r="G209" s="131">
        <v>56</v>
      </c>
      <c r="H209" s="128">
        <f t="shared" si="137"/>
        <v>21.295535714285712</v>
      </c>
      <c r="I209" s="129">
        <v>754.79</v>
      </c>
      <c r="J209" s="130">
        <v>8</v>
      </c>
      <c r="K209" s="130">
        <f t="shared" si="138"/>
        <v>64</v>
      </c>
      <c r="L209" s="129">
        <f t="shared" si="139"/>
        <v>94.348749999999995</v>
      </c>
      <c r="M209" s="128">
        <f t="shared" si="140"/>
        <v>30.427187499999999</v>
      </c>
      <c r="N209" s="127"/>
      <c r="O209" s="126"/>
      <c r="P209" s="125"/>
      <c r="Q209" s="125">
        <f t="shared" si="129"/>
        <v>16</v>
      </c>
      <c r="R209" s="125">
        <f t="shared" si="130"/>
        <v>2008</v>
      </c>
      <c r="S209" s="125" t="str">
        <f t="shared" si="128"/>
        <v>Fri</v>
      </c>
      <c r="T209" s="125" t="str">
        <f t="shared" si="131"/>
        <v>2008-16</v>
      </c>
      <c r="U209" s="125">
        <f t="shared" si="132"/>
        <v>0</v>
      </c>
      <c r="V209" s="125"/>
    </row>
    <row r="210" spans="1:22" s="113" customFormat="1" x14ac:dyDescent="0.35">
      <c r="A210" s="133">
        <v>30</v>
      </c>
      <c r="B210" s="132">
        <v>39557</v>
      </c>
      <c r="C210" s="129">
        <v>537.95000000000005</v>
      </c>
      <c r="D210" s="119">
        <v>0</v>
      </c>
      <c r="E210" s="119">
        <v>0</v>
      </c>
      <c r="F210" s="128">
        <v>537.95000000000005</v>
      </c>
      <c r="G210" s="131">
        <v>30</v>
      </c>
      <c r="H210" s="128">
        <f t="shared" si="137"/>
        <v>17.931666666666668</v>
      </c>
      <c r="I210" s="129">
        <v>0</v>
      </c>
      <c r="J210" s="130">
        <v>0</v>
      </c>
      <c r="K210" s="130">
        <f t="shared" si="138"/>
        <v>30</v>
      </c>
      <c r="L210" s="129">
        <f t="shared" si="139"/>
        <v>0</v>
      </c>
      <c r="M210" s="128">
        <f t="shared" si="140"/>
        <v>17.931666666666668</v>
      </c>
      <c r="N210" s="127"/>
      <c r="O210" s="126"/>
      <c r="P210" s="125"/>
      <c r="Q210" s="125">
        <f t="shared" si="129"/>
        <v>16</v>
      </c>
      <c r="R210" s="125">
        <f t="shared" si="130"/>
        <v>2008</v>
      </c>
      <c r="S210" s="125" t="str">
        <f t="shared" si="128"/>
        <v>Sat</v>
      </c>
      <c r="T210" s="125" t="str">
        <f t="shared" si="131"/>
        <v>2008-16</v>
      </c>
      <c r="U210" s="125">
        <f t="shared" si="132"/>
        <v>0</v>
      </c>
      <c r="V210" s="125"/>
    </row>
    <row r="211" spans="1:22" s="113" customFormat="1" x14ac:dyDescent="0.35">
      <c r="A211" s="124"/>
      <c r="B211" s="123">
        <v>39558</v>
      </c>
      <c r="C211" s="119">
        <f>SUM(C205:C210)</f>
        <v>5389.6399999999994</v>
      </c>
      <c r="D211" s="119">
        <v>1703.67</v>
      </c>
      <c r="E211" s="122">
        <f>SUM(C211:D211)</f>
        <v>7093.3099999999995</v>
      </c>
      <c r="F211" s="118"/>
      <c r="G211" s="121">
        <f>SUM(G205:G210)</f>
        <v>221</v>
      </c>
      <c r="H211" s="118">
        <f>AVERAGE(H205:H210)</f>
        <v>17.378944404741372</v>
      </c>
      <c r="I211" s="119">
        <f>SUM(I205:I210)</f>
        <v>1438.69</v>
      </c>
      <c r="J211" s="120">
        <f>SUM(J205:J210)</f>
        <v>29</v>
      </c>
      <c r="K211" s="120">
        <f>SUM(G211,J211)</f>
        <v>250</v>
      </c>
      <c r="L211" s="119">
        <f>AVERAGE(L205:L210)</f>
        <v>36.585418650793649</v>
      </c>
      <c r="M211" s="118">
        <f>AVERAGE(M205:M210)</f>
        <v>20.477122224090976</v>
      </c>
      <c r="N211" s="117"/>
      <c r="O211" s="116"/>
      <c r="P211" s="115"/>
      <c r="Q211" s="115">
        <f t="shared" si="129"/>
        <v>17</v>
      </c>
      <c r="R211" s="115">
        <f t="shared" si="130"/>
        <v>2008</v>
      </c>
      <c r="S211" s="115" t="str">
        <f t="shared" si="128"/>
        <v>Sun</v>
      </c>
      <c r="T211" s="115" t="str">
        <f t="shared" si="131"/>
        <v>2008-17</v>
      </c>
      <c r="U211" s="115">
        <f t="shared" si="132"/>
        <v>0</v>
      </c>
      <c r="V211" s="115"/>
    </row>
    <row r="212" spans="1:22" s="113" customFormat="1" x14ac:dyDescent="0.35">
      <c r="A212" s="133">
        <v>31</v>
      </c>
      <c r="B212" s="132">
        <v>39559</v>
      </c>
      <c r="C212" s="129">
        <v>993.72</v>
      </c>
      <c r="D212" s="119">
        <v>0</v>
      </c>
      <c r="E212" s="119">
        <v>0</v>
      </c>
      <c r="F212" s="128">
        <v>630.95000000000005</v>
      </c>
      <c r="G212" s="131">
        <v>40</v>
      </c>
      <c r="H212" s="128">
        <f t="shared" ref="H212:H217" si="141">IFERROR(F212/G212,0)</f>
        <v>15.773750000000001</v>
      </c>
      <c r="I212" s="129">
        <v>362.77</v>
      </c>
      <c r="J212" s="130">
        <v>9</v>
      </c>
      <c r="K212" s="130">
        <f t="shared" ref="K212:K217" si="142">IFERROR(SUM(G212,J212),0)</f>
        <v>49</v>
      </c>
      <c r="L212" s="129">
        <f t="shared" ref="L212:L217" si="143">IFERROR(MEDIAN(I212/J212),0)</f>
        <v>40.307777777777773</v>
      </c>
      <c r="M212" s="128">
        <f t="shared" ref="M212:M217" si="144">IFERROR(SUM(F212,I212)/K212,0)</f>
        <v>20.28</v>
      </c>
      <c r="N212" s="127"/>
      <c r="O212" s="126">
        <v>-0.1</v>
      </c>
      <c r="P212" s="125"/>
      <c r="Q212" s="125">
        <f t="shared" si="129"/>
        <v>17</v>
      </c>
      <c r="R212" s="125">
        <f t="shared" si="130"/>
        <v>2008</v>
      </c>
      <c r="S212" s="125" t="str">
        <f t="shared" si="128"/>
        <v>Mon</v>
      </c>
      <c r="T212" s="125" t="str">
        <f t="shared" si="131"/>
        <v>2008-17</v>
      </c>
      <c r="U212" s="125">
        <f t="shared" si="132"/>
        <v>0</v>
      </c>
      <c r="V212" s="125"/>
    </row>
    <row r="213" spans="1:22" s="113" customFormat="1" x14ac:dyDescent="0.35">
      <c r="A213" s="133">
        <v>31</v>
      </c>
      <c r="B213" s="132">
        <v>39560</v>
      </c>
      <c r="C213" s="129">
        <v>464.85</v>
      </c>
      <c r="D213" s="119">
        <v>0</v>
      </c>
      <c r="E213" s="119">
        <v>0</v>
      </c>
      <c r="F213" s="128">
        <v>434.75</v>
      </c>
      <c r="G213" s="131">
        <v>33</v>
      </c>
      <c r="H213" s="128">
        <f t="shared" si="141"/>
        <v>13.174242424242424</v>
      </c>
      <c r="I213" s="129">
        <v>30.1</v>
      </c>
      <c r="J213" s="130">
        <v>1</v>
      </c>
      <c r="K213" s="130">
        <f t="shared" si="142"/>
        <v>34</v>
      </c>
      <c r="L213" s="129">
        <f t="shared" si="143"/>
        <v>30.1</v>
      </c>
      <c r="M213" s="128">
        <f t="shared" si="144"/>
        <v>13.672058823529412</v>
      </c>
      <c r="N213" s="127"/>
      <c r="O213" s="126">
        <v>0</v>
      </c>
      <c r="P213" s="125"/>
      <c r="Q213" s="125">
        <f t="shared" si="129"/>
        <v>17</v>
      </c>
      <c r="R213" s="125">
        <f t="shared" si="130"/>
        <v>2008</v>
      </c>
      <c r="S213" s="125" t="str">
        <f t="shared" si="128"/>
        <v>Tue</v>
      </c>
      <c r="T213" s="125" t="str">
        <f t="shared" si="131"/>
        <v>2008-17</v>
      </c>
      <c r="U213" s="125">
        <f t="shared" si="132"/>
        <v>0</v>
      </c>
      <c r="V213" s="125"/>
    </row>
    <row r="214" spans="1:22" s="113" customFormat="1" x14ac:dyDescent="0.35">
      <c r="A214" s="133">
        <v>31</v>
      </c>
      <c r="B214" s="132">
        <v>39561</v>
      </c>
      <c r="C214" s="129">
        <v>952.72</v>
      </c>
      <c r="D214" s="119">
        <v>0</v>
      </c>
      <c r="E214" s="119">
        <v>0</v>
      </c>
      <c r="F214" s="128">
        <v>780.1</v>
      </c>
      <c r="G214" s="131">
        <v>40</v>
      </c>
      <c r="H214" s="128">
        <f t="shared" si="141"/>
        <v>19.502500000000001</v>
      </c>
      <c r="I214" s="129">
        <v>172.62</v>
      </c>
      <c r="J214" s="130">
        <v>5</v>
      </c>
      <c r="K214" s="130">
        <f t="shared" si="142"/>
        <v>45</v>
      </c>
      <c r="L214" s="129">
        <f t="shared" si="143"/>
        <v>34.524000000000001</v>
      </c>
      <c r="M214" s="128">
        <f t="shared" si="144"/>
        <v>21.171555555555557</v>
      </c>
      <c r="N214" s="127"/>
      <c r="O214" s="126">
        <v>0.4</v>
      </c>
      <c r="P214" s="125"/>
      <c r="Q214" s="125">
        <f t="shared" si="129"/>
        <v>17</v>
      </c>
      <c r="R214" s="125">
        <f t="shared" si="130"/>
        <v>2008</v>
      </c>
      <c r="S214" s="125" t="str">
        <f t="shared" si="128"/>
        <v>Wed</v>
      </c>
      <c r="T214" s="125" t="str">
        <f t="shared" si="131"/>
        <v>2008-17</v>
      </c>
      <c r="U214" s="125">
        <f t="shared" si="132"/>
        <v>0</v>
      </c>
      <c r="V214" s="125"/>
    </row>
    <row r="215" spans="1:22" s="113" customFormat="1" x14ac:dyDescent="0.35">
      <c r="A215" s="133">
        <v>31</v>
      </c>
      <c r="B215" s="132">
        <v>39562</v>
      </c>
      <c r="C215" s="129">
        <v>1442.14</v>
      </c>
      <c r="D215" s="119">
        <v>0</v>
      </c>
      <c r="E215" s="119">
        <v>0</v>
      </c>
      <c r="F215" s="128">
        <v>1228.7</v>
      </c>
      <c r="G215" s="131">
        <v>63</v>
      </c>
      <c r="H215" s="128">
        <f t="shared" si="141"/>
        <v>19.503174603174603</v>
      </c>
      <c r="I215" s="129">
        <v>213.44</v>
      </c>
      <c r="J215" s="130">
        <v>7</v>
      </c>
      <c r="K215" s="130">
        <f t="shared" si="142"/>
        <v>70</v>
      </c>
      <c r="L215" s="129">
        <f t="shared" si="143"/>
        <v>30.491428571428571</v>
      </c>
      <c r="M215" s="128">
        <f t="shared" si="144"/>
        <v>20.602</v>
      </c>
      <c r="N215" s="127"/>
      <c r="O215" s="126"/>
      <c r="P215" s="125"/>
      <c r="Q215" s="125">
        <f t="shared" si="129"/>
        <v>17</v>
      </c>
      <c r="R215" s="125">
        <f t="shared" si="130"/>
        <v>2008</v>
      </c>
      <c r="S215" s="125" t="str">
        <f t="shared" si="128"/>
        <v>Thu</v>
      </c>
      <c r="T215" s="125" t="str">
        <f t="shared" si="131"/>
        <v>2008-17</v>
      </c>
      <c r="U215" s="125">
        <f t="shared" si="132"/>
        <v>0</v>
      </c>
      <c r="V215" s="125"/>
    </row>
    <row r="216" spans="1:22" s="113" customFormat="1" x14ac:dyDescent="0.35">
      <c r="A216" s="202">
        <v>31</v>
      </c>
      <c r="B216" s="185">
        <v>39563</v>
      </c>
      <c r="C216" s="183">
        <v>0</v>
      </c>
      <c r="D216" s="122">
        <v>0</v>
      </c>
      <c r="E216" s="122">
        <v>0</v>
      </c>
      <c r="F216" s="201">
        <v>0</v>
      </c>
      <c r="G216" s="200">
        <v>0</v>
      </c>
      <c r="H216" s="140">
        <f t="shared" si="141"/>
        <v>0</v>
      </c>
      <c r="I216" s="183">
        <v>0</v>
      </c>
      <c r="J216" s="199">
        <v>0</v>
      </c>
      <c r="K216" s="139">
        <f t="shared" si="142"/>
        <v>0</v>
      </c>
      <c r="L216" s="138">
        <f t="shared" si="143"/>
        <v>0</v>
      </c>
      <c r="M216" s="140">
        <f t="shared" si="144"/>
        <v>0</v>
      </c>
      <c r="N216" s="198" t="s">
        <v>1123</v>
      </c>
      <c r="O216" s="197"/>
      <c r="P216" s="196"/>
      <c r="Q216" s="196">
        <f t="shared" si="129"/>
        <v>17</v>
      </c>
      <c r="R216" s="196">
        <f t="shared" si="130"/>
        <v>2008</v>
      </c>
      <c r="S216" s="196" t="str">
        <f t="shared" si="128"/>
        <v>Fri</v>
      </c>
      <c r="T216" s="196" t="str">
        <f t="shared" si="131"/>
        <v>2008-17</v>
      </c>
      <c r="U216" s="196">
        <f t="shared" si="132"/>
        <v>0</v>
      </c>
      <c r="V216" s="196"/>
    </row>
    <row r="217" spans="1:22" s="113" customFormat="1" x14ac:dyDescent="0.35">
      <c r="A217" s="133">
        <v>31</v>
      </c>
      <c r="B217" s="132">
        <v>39564</v>
      </c>
      <c r="C217" s="129">
        <v>991.42</v>
      </c>
      <c r="D217" s="119">
        <v>0</v>
      </c>
      <c r="E217" s="119">
        <v>0</v>
      </c>
      <c r="F217" s="128">
        <v>778.05</v>
      </c>
      <c r="G217" s="131">
        <v>45</v>
      </c>
      <c r="H217" s="128">
        <f t="shared" si="141"/>
        <v>17.29</v>
      </c>
      <c r="I217" s="129">
        <v>213.37</v>
      </c>
      <c r="J217" s="130">
        <v>9</v>
      </c>
      <c r="K217" s="130">
        <f t="shared" si="142"/>
        <v>54</v>
      </c>
      <c r="L217" s="129">
        <f t="shared" si="143"/>
        <v>23.707777777777778</v>
      </c>
      <c r="M217" s="128">
        <f t="shared" si="144"/>
        <v>18.35962962962963</v>
      </c>
      <c r="N217" s="127"/>
      <c r="O217" s="126"/>
      <c r="P217" s="125"/>
      <c r="Q217" s="125">
        <f t="shared" si="129"/>
        <v>17</v>
      </c>
      <c r="R217" s="125">
        <f t="shared" si="130"/>
        <v>2008</v>
      </c>
      <c r="S217" s="125" t="str">
        <f t="shared" si="128"/>
        <v>Sat</v>
      </c>
      <c r="T217" s="125" t="str">
        <f t="shared" si="131"/>
        <v>2008-17</v>
      </c>
      <c r="U217" s="125">
        <f t="shared" si="132"/>
        <v>0</v>
      </c>
      <c r="V217" s="125"/>
    </row>
    <row r="218" spans="1:22" s="113" customFormat="1" x14ac:dyDescent="0.35">
      <c r="A218" s="124"/>
      <c r="B218" s="123">
        <v>39565</v>
      </c>
      <c r="C218" s="119">
        <f>SUM(C212:C217)</f>
        <v>4844.8500000000004</v>
      </c>
      <c r="D218" s="119">
        <v>2153.61</v>
      </c>
      <c r="E218" s="122">
        <f>SUM(C218:D218)</f>
        <v>6998.4600000000009</v>
      </c>
      <c r="F218" s="118"/>
      <c r="G218" s="121">
        <f>SUM(G212:G217)</f>
        <v>221</v>
      </c>
      <c r="H218" s="118">
        <f>AVERAGE(H212:H217)</f>
        <v>14.207277837902836</v>
      </c>
      <c r="I218" s="119">
        <f>SUM(I212:I217)</f>
        <v>992.30000000000007</v>
      </c>
      <c r="J218" s="120">
        <f>SUM(J212:J217)</f>
        <v>31</v>
      </c>
      <c r="K218" s="120">
        <f>SUM(G218,J218)</f>
        <v>252</v>
      </c>
      <c r="L218" s="119">
        <f>AVERAGE(L212:L217)</f>
        <v>26.521830687830686</v>
      </c>
      <c r="M218" s="118">
        <f>AVERAGE(M212:M217)</f>
        <v>15.680874001452432</v>
      </c>
      <c r="N218" s="117"/>
      <c r="O218" s="116"/>
      <c r="P218" s="115"/>
      <c r="Q218" s="115">
        <f t="shared" si="129"/>
        <v>18</v>
      </c>
      <c r="R218" s="115">
        <f t="shared" si="130"/>
        <v>2008</v>
      </c>
      <c r="S218" s="115" t="str">
        <f t="shared" si="128"/>
        <v>Sun</v>
      </c>
      <c r="T218" s="115" t="str">
        <f t="shared" si="131"/>
        <v>2008-18</v>
      </c>
      <c r="U218" s="115">
        <f t="shared" si="132"/>
        <v>0</v>
      </c>
      <c r="V218" s="115"/>
    </row>
    <row r="219" spans="1:22" s="113" customFormat="1" x14ac:dyDescent="0.35">
      <c r="A219" s="133">
        <v>32</v>
      </c>
      <c r="B219" s="132">
        <v>39566</v>
      </c>
      <c r="C219" s="129">
        <v>731.32</v>
      </c>
      <c r="D219" s="119">
        <v>0</v>
      </c>
      <c r="E219" s="119">
        <v>0</v>
      </c>
      <c r="F219" s="128">
        <v>410</v>
      </c>
      <c r="G219" s="131">
        <v>37</v>
      </c>
      <c r="H219" s="128">
        <f t="shared" ref="H219:H224" si="145">IFERROR(F219/G219,0)</f>
        <v>11.081081081081081</v>
      </c>
      <c r="I219" s="129">
        <v>321.32</v>
      </c>
      <c r="J219" s="130">
        <v>2</v>
      </c>
      <c r="K219" s="130">
        <f t="shared" ref="K219:K224" si="146">IFERROR(SUM(G219,J219),0)</f>
        <v>39</v>
      </c>
      <c r="L219" s="129">
        <f t="shared" ref="L219:L224" si="147">IFERROR(MEDIAN(I219/J219),0)</f>
        <v>160.66</v>
      </c>
      <c r="M219" s="128">
        <f t="shared" ref="M219:M224" si="148">IFERROR(SUM(F219,I219)/K219,0)</f>
        <v>18.751794871794871</v>
      </c>
      <c r="N219" s="127"/>
      <c r="O219" s="126">
        <v>0</v>
      </c>
      <c r="P219" s="125"/>
      <c r="Q219" s="125">
        <f t="shared" si="129"/>
        <v>18</v>
      </c>
      <c r="R219" s="125">
        <f t="shared" si="130"/>
        <v>2008</v>
      </c>
      <c r="S219" s="125" t="str">
        <f t="shared" si="128"/>
        <v>Mon</v>
      </c>
      <c r="T219" s="125" t="str">
        <f t="shared" si="131"/>
        <v>2008-18</v>
      </c>
      <c r="U219" s="125">
        <f t="shared" si="132"/>
        <v>0</v>
      </c>
      <c r="V219" s="125"/>
    </row>
    <row r="220" spans="1:22" s="113" customFormat="1" x14ac:dyDescent="0.35">
      <c r="A220" s="133">
        <v>32</v>
      </c>
      <c r="B220" s="132">
        <v>39567</v>
      </c>
      <c r="C220" s="129">
        <v>1160.7</v>
      </c>
      <c r="D220" s="119">
        <v>0</v>
      </c>
      <c r="E220" s="119">
        <v>0</v>
      </c>
      <c r="F220" s="128">
        <v>668.15</v>
      </c>
      <c r="G220" s="131">
        <v>39</v>
      </c>
      <c r="H220" s="128">
        <f t="shared" si="145"/>
        <v>17.132051282051282</v>
      </c>
      <c r="I220" s="129">
        <v>492.55</v>
      </c>
      <c r="J220" s="130">
        <v>5</v>
      </c>
      <c r="K220" s="130">
        <f t="shared" si="146"/>
        <v>44</v>
      </c>
      <c r="L220" s="129">
        <f t="shared" si="147"/>
        <v>98.51</v>
      </c>
      <c r="M220" s="128">
        <f t="shared" si="148"/>
        <v>26.379545454545454</v>
      </c>
      <c r="N220" s="127"/>
      <c r="O220" s="126">
        <v>-6</v>
      </c>
      <c r="P220" s="125"/>
      <c r="Q220" s="125">
        <f t="shared" si="129"/>
        <v>18</v>
      </c>
      <c r="R220" s="125">
        <f t="shared" si="130"/>
        <v>2008</v>
      </c>
      <c r="S220" s="125" t="str">
        <f t="shared" si="128"/>
        <v>Tue</v>
      </c>
      <c r="T220" s="125" t="str">
        <f t="shared" si="131"/>
        <v>2008-18</v>
      </c>
      <c r="U220" s="125">
        <f t="shared" si="132"/>
        <v>0</v>
      </c>
      <c r="V220" s="125"/>
    </row>
    <row r="221" spans="1:22" s="113" customFormat="1" x14ac:dyDescent="0.35">
      <c r="A221" s="133">
        <v>32</v>
      </c>
      <c r="B221" s="132">
        <v>39568</v>
      </c>
      <c r="C221" s="129">
        <v>856.06</v>
      </c>
      <c r="D221" s="119">
        <v>0</v>
      </c>
      <c r="E221" s="119">
        <v>0</v>
      </c>
      <c r="F221" s="128">
        <v>652.20000000000005</v>
      </c>
      <c r="G221" s="131">
        <v>45</v>
      </c>
      <c r="H221" s="128">
        <f t="shared" si="145"/>
        <v>14.493333333333334</v>
      </c>
      <c r="I221" s="129">
        <v>203.86</v>
      </c>
      <c r="J221" s="130">
        <v>5</v>
      </c>
      <c r="K221" s="130">
        <f t="shared" si="146"/>
        <v>50</v>
      </c>
      <c r="L221" s="129">
        <f t="shared" si="147"/>
        <v>40.772000000000006</v>
      </c>
      <c r="M221" s="128">
        <f t="shared" si="148"/>
        <v>17.121200000000002</v>
      </c>
      <c r="N221" s="127"/>
      <c r="O221" s="126">
        <v>-2.1</v>
      </c>
      <c r="P221" s="125"/>
      <c r="Q221" s="125">
        <f t="shared" si="129"/>
        <v>18</v>
      </c>
      <c r="R221" s="125">
        <f t="shared" si="130"/>
        <v>2008</v>
      </c>
      <c r="S221" s="125" t="str">
        <f t="shared" si="128"/>
        <v>Wed</v>
      </c>
      <c r="T221" s="125" t="str">
        <f t="shared" si="131"/>
        <v>2008-18</v>
      </c>
      <c r="U221" s="125">
        <f t="shared" si="132"/>
        <v>0</v>
      </c>
      <c r="V221" s="125"/>
    </row>
    <row r="222" spans="1:22" s="113" customFormat="1" x14ac:dyDescent="0.35">
      <c r="A222" s="133">
        <v>32</v>
      </c>
      <c r="B222" s="132">
        <v>39569</v>
      </c>
      <c r="C222" s="129">
        <v>1070.53</v>
      </c>
      <c r="D222" s="119">
        <v>0</v>
      </c>
      <c r="E222" s="119">
        <v>0</v>
      </c>
      <c r="F222" s="128">
        <v>967.25</v>
      </c>
      <c r="G222" s="131">
        <v>49</v>
      </c>
      <c r="H222" s="128">
        <f t="shared" si="145"/>
        <v>19.739795918367346</v>
      </c>
      <c r="I222" s="129">
        <v>103.28</v>
      </c>
      <c r="J222" s="130">
        <v>5</v>
      </c>
      <c r="K222" s="130">
        <f t="shared" si="146"/>
        <v>54</v>
      </c>
      <c r="L222" s="129">
        <f t="shared" si="147"/>
        <v>20.655999999999999</v>
      </c>
      <c r="M222" s="128">
        <f t="shared" si="148"/>
        <v>19.82462962962963</v>
      </c>
      <c r="N222" s="127"/>
      <c r="O222" s="126">
        <v>-1.2</v>
      </c>
      <c r="P222" s="125"/>
      <c r="Q222" s="125">
        <f t="shared" si="129"/>
        <v>18</v>
      </c>
      <c r="R222" s="125">
        <f t="shared" si="130"/>
        <v>2008</v>
      </c>
      <c r="S222" s="125" t="str">
        <f t="shared" si="128"/>
        <v>Thu</v>
      </c>
      <c r="T222" s="125" t="str">
        <f t="shared" si="131"/>
        <v>2008-18</v>
      </c>
      <c r="U222" s="125">
        <f t="shared" si="132"/>
        <v>0</v>
      </c>
      <c r="V222" s="125"/>
    </row>
    <row r="223" spans="1:22" s="113" customFormat="1" x14ac:dyDescent="0.35">
      <c r="A223" s="133">
        <v>32</v>
      </c>
      <c r="B223" s="132">
        <v>39570</v>
      </c>
      <c r="C223" s="129">
        <v>1302.0899999999999</v>
      </c>
      <c r="D223" s="119">
        <v>0</v>
      </c>
      <c r="E223" s="119">
        <v>0</v>
      </c>
      <c r="F223" s="128">
        <v>1232.8</v>
      </c>
      <c r="G223" s="131">
        <v>52</v>
      </c>
      <c r="H223" s="128">
        <f t="shared" si="145"/>
        <v>23.707692307692305</v>
      </c>
      <c r="I223" s="129">
        <v>69.290000000000006</v>
      </c>
      <c r="J223" s="130">
        <v>4</v>
      </c>
      <c r="K223" s="130">
        <f t="shared" si="146"/>
        <v>56</v>
      </c>
      <c r="L223" s="129">
        <f t="shared" si="147"/>
        <v>17.322500000000002</v>
      </c>
      <c r="M223" s="128">
        <f t="shared" si="148"/>
        <v>23.251607142857143</v>
      </c>
      <c r="N223" s="127"/>
      <c r="O223" s="126">
        <v>0</v>
      </c>
      <c r="P223" s="125"/>
      <c r="Q223" s="125">
        <f t="shared" si="129"/>
        <v>18</v>
      </c>
      <c r="R223" s="125">
        <f t="shared" si="130"/>
        <v>2008</v>
      </c>
      <c r="S223" s="125" t="str">
        <f t="shared" si="128"/>
        <v>Fri</v>
      </c>
      <c r="T223" s="125" t="str">
        <f t="shared" si="131"/>
        <v>2008-18</v>
      </c>
      <c r="U223" s="125">
        <f t="shared" si="132"/>
        <v>0</v>
      </c>
      <c r="V223" s="125"/>
    </row>
    <row r="224" spans="1:22" s="113" customFormat="1" x14ac:dyDescent="0.35">
      <c r="A224" s="133">
        <v>32</v>
      </c>
      <c r="B224" s="132">
        <v>39571</v>
      </c>
      <c r="C224" s="129">
        <v>1047.97</v>
      </c>
      <c r="D224" s="119">
        <v>0</v>
      </c>
      <c r="E224" s="119">
        <v>0</v>
      </c>
      <c r="F224" s="128">
        <v>790.35</v>
      </c>
      <c r="G224" s="131">
        <v>46</v>
      </c>
      <c r="H224" s="128">
        <f t="shared" si="145"/>
        <v>17.181521739130435</v>
      </c>
      <c r="I224" s="129">
        <v>257.62</v>
      </c>
      <c r="J224" s="130">
        <v>5</v>
      </c>
      <c r="K224" s="130">
        <f t="shared" si="146"/>
        <v>51</v>
      </c>
      <c r="L224" s="129">
        <f t="shared" si="147"/>
        <v>51.524000000000001</v>
      </c>
      <c r="M224" s="128">
        <f t="shared" si="148"/>
        <v>20.548431372549022</v>
      </c>
      <c r="N224" s="127"/>
      <c r="O224" s="126">
        <v>0.8</v>
      </c>
      <c r="P224" s="125"/>
      <c r="Q224" s="125">
        <f t="shared" si="129"/>
        <v>18</v>
      </c>
      <c r="R224" s="125">
        <f t="shared" si="130"/>
        <v>2008</v>
      </c>
      <c r="S224" s="125" t="str">
        <f t="shared" si="128"/>
        <v>Sat</v>
      </c>
      <c r="T224" s="125" t="str">
        <f t="shared" si="131"/>
        <v>2008-18</v>
      </c>
      <c r="U224" s="125">
        <f t="shared" si="132"/>
        <v>0</v>
      </c>
      <c r="V224" s="125"/>
    </row>
    <row r="225" spans="1:22" s="113" customFormat="1" x14ac:dyDescent="0.35">
      <c r="A225" s="124"/>
      <c r="B225" s="123">
        <v>39572</v>
      </c>
      <c r="C225" s="119">
        <f>SUM(C219:C224)</f>
        <v>6168.67</v>
      </c>
      <c r="D225" s="119">
        <v>1954.88</v>
      </c>
      <c r="E225" s="122">
        <f>SUM(C225:D225)</f>
        <v>8123.55</v>
      </c>
      <c r="F225" s="118"/>
      <c r="G225" s="121">
        <f>SUM(G219:G224)</f>
        <v>268</v>
      </c>
      <c r="H225" s="118">
        <f>AVERAGE(H219:H224)</f>
        <v>17.222579276942628</v>
      </c>
      <c r="I225" s="119">
        <f>SUM(I219:I224)</f>
        <v>1447.92</v>
      </c>
      <c r="J225" s="120">
        <f>SUM(J219:J224)</f>
        <v>26</v>
      </c>
      <c r="K225" s="120">
        <f>SUM(G225,J225)</f>
        <v>294</v>
      </c>
      <c r="L225" s="119">
        <f>AVERAGE(L219:L224)</f>
        <v>64.907416666666663</v>
      </c>
      <c r="M225" s="118">
        <f>AVERAGE(M219:M224)</f>
        <v>20.979534745229351</v>
      </c>
      <c r="N225" s="117"/>
      <c r="O225" s="116"/>
      <c r="P225" s="115"/>
      <c r="Q225" s="115">
        <f t="shared" si="129"/>
        <v>19</v>
      </c>
      <c r="R225" s="115">
        <f t="shared" si="130"/>
        <v>2008</v>
      </c>
      <c r="S225" s="115" t="str">
        <f t="shared" si="128"/>
        <v>Sun</v>
      </c>
      <c r="T225" s="115" t="str">
        <f t="shared" si="131"/>
        <v>2008-19</v>
      </c>
      <c r="U225" s="115">
        <f t="shared" si="132"/>
        <v>0</v>
      </c>
      <c r="V225" s="115"/>
    </row>
    <row r="226" spans="1:22" s="113" customFormat="1" x14ac:dyDescent="0.35">
      <c r="A226" s="195">
        <v>33</v>
      </c>
      <c r="B226" s="187">
        <v>39573</v>
      </c>
      <c r="C226" s="184">
        <v>0</v>
      </c>
      <c r="D226" s="194">
        <v>0</v>
      </c>
      <c r="E226" s="194">
        <v>0</v>
      </c>
      <c r="F226" s="193">
        <v>0</v>
      </c>
      <c r="G226" s="192">
        <v>0</v>
      </c>
      <c r="H226" s="140">
        <f t="shared" ref="H226:H231" si="149">IFERROR(F226/G226,0)</f>
        <v>0</v>
      </c>
      <c r="I226" s="184">
        <v>0</v>
      </c>
      <c r="J226" s="191">
        <v>0</v>
      </c>
      <c r="K226" s="139">
        <f t="shared" ref="K226:K231" si="150">IFERROR(SUM(G226,J226),0)</f>
        <v>0</v>
      </c>
      <c r="L226" s="138">
        <f t="shared" ref="L226:L231" si="151">IFERROR(MEDIAN(I226/J226),0)</f>
        <v>0</v>
      </c>
      <c r="M226" s="140">
        <f t="shared" ref="M226:M231" si="152">IFERROR(SUM(F226,I226)/K226,0)</f>
        <v>0</v>
      </c>
      <c r="N226" s="190" t="s">
        <v>1127</v>
      </c>
      <c r="O226" s="189"/>
      <c r="P226" s="188"/>
      <c r="Q226" s="188">
        <f t="shared" si="129"/>
        <v>19</v>
      </c>
      <c r="R226" s="188">
        <f t="shared" si="130"/>
        <v>2008</v>
      </c>
      <c r="S226" s="188" t="str">
        <f t="shared" si="128"/>
        <v>Mon</v>
      </c>
      <c r="T226" s="188" t="str">
        <f t="shared" si="131"/>
        <v>2008-19</v>
      </c>
      <c r="U226" s="188">
        <f t="shared" si="132"/>
        <v>0</v>
      </c>
      <c r="V226" s="188"/>
    </row>
    <row r="227" spans="1:22" s="113" customFormat="1" x14ac:dyDescent="0.35">
      <c r="A227" s="133">
        <v>33</v>
      </c>
      <c r="B227" s="132">
        <v>39574</v>
      </c>
      <c r="C227" s="129">
        <v>737.54</v>
      </c>
      <c r="D227" s="119">
        <v>0</v>
      </c>
      <c r="E227" s="119">
        <v>0</v>
      </c>
      <c r="F227" s="128">
        <v>577.35</v>
      </c>
      <c r="G227" s="131">
        <v>40</v>
      </c>
      <c r="H227" s="128">
        <f t="shared" si="149"/>
        <v>14.43375</v>
      </c>
      <c r="I227" s="129">
        <v>160.19</v>
      </c>
      <c r="J227" s="130">
        <v>4</v>
      </c>
      <c r="K227" s="130">
        <f t="shared" si="150"/>
        <v>44</v>
      </c>
      <c r="L227" s="129">
        <f t="shared" si="151"/>
        <v>40.047499999999999</v>
      </c>
      <c r="M227" s="128">
        <f t="shared" si="152"/>
        <v>16.762272727272727</v>
      </c>
      <c r="N227" s="127"/>
      <c r="O227" s="126">
        <v>-6.2</v>
      </c>
      <c r="P227" s="125"/>
      <c r="Q227" s="125">
        <f t="shared" si="129"/>
        <v>19</v>
      </c>
      <c r="R227" s="125">
        <f t="shared" si="130"/>
        <v>2008</v>
      </c>
      <c r="S227" s="125" t="str">
        <f t="shared" si="128"/>
        <v>Tue</v>
      </c>
      <c r="T227" s="125" t="str">
        <f t="shared" si="131"/>
        <v>2008-19</v>
      </c>
      <c r="U227" s="125">
        <f t="shared" si="132"/>
        <v>0</v>
      </c>
      <c r="V227" s="125"/>
    </row>
    <row r="228" spans="1:22" s="113" customFormat="1" x14ac:dyDescent="0.35">
      <c r="A228" s="133">
        <v>33</v>
      </c>
      <c r="B228" s="132">
        <v>39575</v>
      </c>
      <c r="C228" s="129">
        <v>1717.01</v>
      </c>
      <c r="D228" s="119">
        <v>0</v>
      </c>
      <c r="E228" s="119">
        <v>0</v>
      </c>
      <c r="F228" s="128">
        <v>549.95000000000005</v>
      </c>
      <c r="G228" s="131">
        <v>39</v>
      </c>
      <c r="H228" s="128">
        <f t="shared" si="149"/>
        <v>14.101282051282052</v>
      </c>
      <c r="I228" s="129">
        <v>1167.06</v>
      </c>
      <c r="J228" s="130">
        <v>7</v>
      </c>
      <c r="K228" s="130">
        <f t="shared" si="150"/>
        <v>46</v>
      </c>
      <c r="L228" s="129">
        <f t="shared" si="151"/>
        <v>166.72285714285712</v>
      </c>
      <c r="M228" s="128">
        <f t="shared" si="152"/>
        <v>37.326304347826088</v>
      </c>
      <c r="N228" s="127"/>
      <c r="O228" s="126">
        <v>0</v>
      </c>
      <c r="P228" s="125"/>
      <c r="Q228" s="125">
        <f t="shared" si="129"/>
        <v>19</v>
      </c>
      <c r="R228" s="125">
        <f t="shared" si="130"/>
        <v>2008</v>
      </c>
      <c r="S228" s="125" t="str">
        <f t="shared" si="128"/>
        <v>Wed</v>
      </c>
      <c r="T228" s="125" t="str">
        <f t="shared" si="131"/>
        <v>2008-19</v>
      </c>
      <c r="U228" s="125">
        <f t="shared" si="132"/>
        <v>0</v>
      </c>
      <c r="V228" s="125"/>
    </row>
    <row r="229" spans="1:22" s="113" customFormat="1" x14ac:dyDescent="0.35">
      <c r="A229" s="133">
        <v>33</v>
      </c>
      <c r="B229" s="132">
        <v>39576</v>
      </c>
      <c r="C229" s="129">
        <v>1452.99</v>
      </c>
      <c r="D229" s="119">
        <v>0</v>
      </c>
      <c r="E229" s="119">
        <v>0</v>
      </c>
      <c r="F229" s="128">
        <v>791.75</v>
      </c>
      <c r="G229" s="131">
        <v>45</v>
      </c>
      <c r="H229" s="128">
        <f t="shared" si="149"/>
        <v>17.594444444444445</v>
      </c>
      <c r="I229" s="129">
        <v>661.24</v>
      </c>
      <c r="J229" s="130">
        <v>13</v>
      </c>
      <c r="K229" s="130">
        <f t="shared" si="150"/>
        <v>58</v>
      </c>
      <c r="L229" s="129">
        <f t="shared" si="151"/>
        <v>50.864615384615384</v>
      </c>
      <c r="M229" s="128">
        <f t="shared" si="152"/>
        <v>25.05155172413793</v>
      </c>
      <c r="N229" s="127"/>
      <c r="O229" s="126">
        <v>-0.55000000000000004</v>
      </c>
      <c r="P229" s="125"/>
      <c r="Q229" s="125">
        <f t="shared" si="129"/>
        <v>19</v>
      </c>
      <c r="R229" s="125">
        <f t="shared" si="130"/>
        <v>2008</v>
      </c>
      <c r="S229" s="125" t="str">
        <f t="shared" si="128"/>
        <v>Thu</v>
      </c>
      <c r="T229" s="125" t="str">
        <f t="shared" si="131"/>
        <v>2008-19</v>
      </c>
      <c r="U229" s="125">
        <f t="shared" si="132"/>
        <v>0</v>
      </c>
      <c r="V229" s="125"/>
    </row>
    <row r="230" spans="1:22" s="113" customFormat="1" x14ac:dyDescent="0.35">
      <c r="A230" s="133">
        <v>33</v>
      </c>
      <c r="B230" s="132">
        <v>39577</v>
      </c>
      <c r="C230" s="129">
        <v>1250.23</v>
      </c>
      <c r="D230" s="119">
        <v>0</v>
      </c>
      <c r="E230" s="119">
        <v>0</v>
      </c>
      <c r="F230" s="128">
        <v>832.05</v>
      </c>
      <c r="G230" s="131">
        <v>50</v>
      </c>
      <c r="H230" s="128">
        <f t="shared" si="149"/>
        <v>16.640999999999998</v>
      </c>
      <c r="I230" s="129">
        <v>418.18</v>
      </c>
      <c r="J230" s="130">
        <v>10</v>
      </c>
      <c r="K230" s="130">
        <f t="shared" si="150"/>
        <v>60</v>
      </c>
      <c r="L230" s="129">
        <f t="shared" si="151"/>
        <v>41.817999999999998</v>
      </c>
      <c r="M230" s="128">
        <f t="shared" si="152"/>
        <v>20.837166666666668</v>
      </c>
      <c r="N230" s="127"/>
      <c r="O230" s="126">
        <v>0.25</v>
      </c>
      <c r="P230" s="125"/>
      <c r="Q230" s="125">
        <f t="shared" si="129"/>
        <v>19</v>
      </c>
      <c r="R230" s="125">
        <f t="shared" si="130"/>
        <v>2008</v>
      </c>
      <c r="S230" s="125" t="str">
        <f t="shared" si="128"/>
        <v>Fri</v>
      </c>
      <c r="T230" s="125" t="str">
        <f t="shared" si="131"/>
        <v>2008-19</v>
      </c>
      <c r="U230" s="125">
        <f t="shared" si="132"/>
        <v>0</v>
      </c>
      <c r="V230" s="125"/>
    </row>
    <row r="231" spans="1:22" s="113" customFormat="1" x14ac:dyDescent="0.35">
      <c r="A231" s="133">
        <v>33</v>
      </c>
      <c r="B231" s="132">
        <v>39578</v>
      </c>
      <c r="C231" s="129">
        <v>724.95</v>
      </c>
      <c r="D231" s="119">
        <v>0</v>
      </c>
      <c r="E231" s="119">
        <v>0</v>
      </c>
      <c r="F231" s="128">
        <v>690.3</v>
      </c>
      <c r="G231" s="131">
        <v>30</v>
      </c>
      <c r="H231" s="128">
        <f t="shared" si="149"/>
        <v>23.009999999999998</v>
      </c>
      <c r="I231" s="129">
        <v>34.65</v>
      </c>
      <c r="J231" s="130">
        <v>1</v>
      </c>
      <c r="K231" s="130">
        <f t="shared" si="150"/>
        <v>31</v>
      </c>
      <c r="L231" s="129">
        <f t="shared" si="151"/>
        <v>34.65</v>
      </c>
      <c r="M231" s="128">
        <f t="shared" si="152"/>
        <v>23.38548387096774</v>
      </c>
      <c r="N231" s="127"/>
      <c r="O231" s="126">
        <v>0</v>
      </c>
      <c r="P231" s="125"/>
      <c r="Q231" s="125">
        <f t="shared" si="129"/>
        <v>19</v>
      </c>
      <c r="R231" s="125">
        <f t="shared" si="130"/>
        <v>2008</v>
      </c>
      <c r="S231" s="125" t="str">
        <f t="shared" si="128"/>
        <v>Sat</v>
      </c>
      <c r="T231" s="125" t="str">
        <f t="shared" si="131"/>
        <v>2008-19</v>
      </c>
      <c r="U231" s="125">
        <f t="shared" si="132"/>
        <v>0</v>
      </c>
      <c r="V231" s="125"/>
    </row>
    <row r="232" spans="1:22" s="113" customFormat="1" x14ac:dyDescent="0.35">
      <c r="A232" s="124"/>
      <c r="B232" s="123">
        <v>39579</v>
      </c>
      <c r="C232" s="119">
        <f>SUM(C227:C231)</f>
        <v>5882.72</v>
      </c>
      <c r="D232" s="119">
        <v>2237.4699999999998</v>
      </c>
      <c r="E232" s="122">
        <f>SUM(C232:D232)</f>
        <v>8120.1900000000005</v>
      </c>
      <c r="F232" s="118"/>
      <c r="G232" s="121">
        <f>SUM(G226:G231)</f>
        <v>204</v>
      </c>
      <c r="H232" s="118">
        <f>AVERAGE(H226:H231)</f>
        <v>14.296746082621082</v>
      </c>
      <c r="I232" s="119">
        <f>SUM(I226:I231)</f>
        <v>2441.3200000000002</v>
      </c>
      <c r="J232" s="120">
        <f>SUM(J226:J231)</f>
        <v>35</v>
      </c>
      <c r="K232" s="120">
        <f>SUM(G232,J232)</f>
        <v>239</v>
      </c>
      <c r="L232" s="119">
        <f>AVERAGE(L226:L231)</f>
        <v>55.683828754578741</v>
      </c>
      <c r="M232" s="118">
        <f>AVERAGE(M226:M231)</f>
        <v>20.560463222811858</v>
      </c>
      <c r="N232" s="117"/>
      <c r="O232" s="116"/>
      <c r="P232" s="115"/>
      <c r="Q232" s="115">
        <f t="shared" si="129"/>
        <v>20</v>
      </c>
      <c r="R232" s="115">
        <f t="shared" si="130"/>
        <v>2008</v>
      </c>
      <c r="S232" s="115" t="str">
        <f t="shared" si="128"/>
        <v>Sun</v>
      </c>
      <c r="T232" s="115" t="str">
        <f t="shared" si="131"/>
        <v>2008-20</v>
      </c>
      <c r="U232" s="115">
        <f t="shared" si="132"/>
        <v>0</v>
      </c>
      <c r="V232" s="115"/>
    </row>
    <row r="233" spans="1:22" s="113" customFormat="1" x14ac:dyDescent="0.35">
      <c r="A233" s="133">
        <v>34</v>
      </c>
      <c r="B233" s="132">
        <v>39580</v>
      </c>
      <c r="C233" s="129">
        <v>479.74</v>
      </c>
      <c r="D233" s="119">
        <v>0</v>
      </c>
      <c r="E233" s="119">
        <v>0</v>
      </c>
      <c r="F233" s="128">
        <v>420.85</v>
      </c>
      <c r="G233" s="131">
        <v>31</v>
      </c>
      <c r="H233" s="128">
        <f t="shared" ref="H233:H238" si="153">IFERROR(F233/G233,0)</f>
        <v>13.575806451612904</v>
      </c>
      <c r="I233" s="129">
        <v>58.8</v>
      </c>
      <c r="J233" s="130">
        <v>3</v>
      </c>
      <c r="K233" s="130">
        <f t="shared" ref="K233:K238" si="154">IFERROR(SUM(G233,J233),0)</f>
        <v>34</v>
      </c>
      <c r="L233" s="129">
        <f t="shared" ref="L233:L238" si="155">IFERROR(MEDIAN(I233/J233),0)</f>
        <v>19.599999999999998</v>
      </c>
      <c r="M233" s="128">
        <f t="shared" ref="M233:M238" si="156">IFERROR(SUM(F233,I233)/K233,0)</f>
        <v>14.107352941176472</v>
      </c>
      <c r="N233" s="127"/>
      <c r="O233" s="126">
        <v>1.4</v>
      </c>
      <c r="P233" s="125"/>
      <c r="Q233" s="125">
        <f t="shared" si="129"/>
        <v>20</v>
      </c>
      <c r="R233" s="125">
        <f t="shared" si="130"/>
        <v>2008</v>
      </c>
      <c r="S233" s="125" t="str">
        <f t="shared" si="128"/>
        <v>Mon</v>
      </c>
      <c r="T233" s="125" t="str">
        <f t="shared" si="131"/>
        <v>2008-20</v>
      </c>
      <c r="U233" s="125">
        <f t="shared" si="132"/>
        <v>0</v>
      </c>
      <c r="V233" s="125"/>
    </row>
    <row r="234" spans="1:22" s="113" customFormat="1" x14ac:dyDescent="0.35">
      <c r="A234" s="133">
        <v>34</v>
      </c>
      <c r="B234" s="132">
        <v>39581</v>
      </c>
      <c r="C234" s="129">
        <v>643.12</v>
      </c>
      <c r="D234" s="119">
        <v>0</v>
      </c>
      <c r="E234" s="119">
        <v>0</v>
      </c>
      <c r="F234" s="128">
        <v>424.8</v>
      </c>
      <c r="G234" s="131">
        <v>34</v>
      </c>
      <c r="H234" s="128">
        <f t="shared" si="153"/>
        <v>12.494117647058824</v>
      </c>
      <c r="I234" s="129">
        <v>218.32</v>
      </c>
      <c r="J234" s="130">
        <v>4</v>
      </c>
      <c r="K234" s="130">
        <f t="shared" si="154"/>
        <v>38</v>
      </c>
      <c r="L234" s="129">
        <f t="shared" si="155"/>
        <v>54.58</v>
      </c>
      <c r="M234" s="128">
        <f t="shared" si="156"/>
        <v>16.92421052631579</v>
      </c>
      <c r="N234" s="127"/>
      <c r="O234" s="126">
        <v>12.05</v>
      </c>
      <c r="P234" s="125"/>
      <c r="Q234" s="125">
        <f t="shared" si="129"/>
        <v>20</v>
      </c>
      <c r="R234" s="125">
        <f t="shared" si="130"/>
        <v>2008</v>
      </c>
      <c r="S234" s="125" t="str">
        <f t="shared" si="128"/>
        <v>Tue</v>
      </c>
      <c r="T234" s="125" t="str">
        <f t="shared" si="131"/>
        <v>2008-20</v>
      </c>
      <c r="U234" s="125">
        <f t="shared" si="132"/>
        <v>0</v>
      </c>
      <c r="V234" s="125"/>
    </row>
    <row r="235" spans="1:22" s="113" customFormat="1" x14ac:dyDescent="0.35">
      <c r="A235" s="133">
        <v>34</v>
      </c>
      <c r="B235" s="132">
        <v>39582</v>
      </c>
      <c r="C235" s="129">
        <v>615.79999999999995</v>
      </c>
      <c r="D235" s="119">
        <v>0</v>
      </c>
      <c r="E235" s="119">
        <v>0</v>
      </c>
      <c r="F235" s="128">
        <v>589.45000000000005</v>
      </c>
      <c r="G235" s="131">
        <v>36</v>
      </c>
      <c r="H235" s="128">
        <f t="shared" si="153"/>
        <v>16.373611111111114</v>
      </c>
      <c r="I235" s="129">
        <v>26.35</v>
      </c>
      <c r="J235" s="130">
        <v>1</v>
      </c>
      <c r="K235" s="130">
        <f t="shared" si="154"/>
        <v>37</v>
      </c>
      <c r="L235" s="129">
        <f t="shared" si="155"/>
        <v>26.35</v>
      </c>
      <c r="M235" s="128">
        <f t="shared" si="156"/>
        <v>16.643243243243244</v>
      </c>
      <c r="N235" s="127"/>
      <c r="O235" s="126">
        <v>0.3</v>
      </c>
      <c r="P235" s="125"/>
      <c r="Q235" s="125">
        <f t="shared" si="129"/>
        <v>20</v>
      </c>
      <c r="R235" s="125">
        <f t="shared" si="130"/>
        <v>2008</v>
      </c>
      <c r="S235" s="125" t="str">
        <f t="shared" si="128"/>
        <v>Wed</v>
      </c>
      <c r="T235" s="125" t="str">
        <f t="shared" si="131"/>
        <v>2008-20</v>
      </c>
      <c r="U235" s="125">
        <f t="shared" si="132"/>
        <v>0</v>
      </c>
      <c r="V235" s="125"/>
    </row>
    <row r="236" spans="1:22" s="113" customFormat="1" x14ac:dyDescent="0.35">
      <c r="A236" s="133">
        <v>34</v>
      </c>
      <c r="B236" s="132">
        <v>39583</v>
      </c>
      <c r="C236" s="129">
        <v>1258.71</v>
      </c>
      <c r="D236" s="119">
        <v>0</v>
      </c>
      <c r="E236" s="119">
        <v>0</v>
      </c>
      <c r="F236" s="128">
        <v>680.6</v>
      </c>
      <c r="G236" s="131">
        <v>50</v>
      </c>
      <c r="H236" s="128">
        <f t="shared" si="153"/>
        <v>13.612</v>
      </c>
      <c r="I236" s="129">
        <v>578.11</v>
      </c>
      <c r="J236" s="130">
        <v>4</v>
      </c>
      <c r="K236" s="130">
        <f t="shared" si="154"/>
        <v>54</v>
      </c>
      <c r="L236" s="129">
        <f t="shared" si="155"/>
        <v>144.5275</v>
      </c>
      <c r="M236" s="128">
        <f t="shared" si="156"/>
        <v>23.309444444444445</v>
      </c>
      <c r="N236" s="127"/>
      <c r="O236" s="126">
        <v>-13.55</v>
      </c>
      <c r="P236" s="125"/>
      <c r="Q236" s="125">
        <f t="shared" si="129"/>
        <v>20</v>
      </c>
      <c r="R236" s="125">
        <f t="shared" si="130"/>
        <v>2008</v>
      </c>
      <c r="S236" s="125" t="str">
        <f t="shared" si="128"/>
        <v>Thu</v>
      </c>
      <c r="T236" s="125" t="str">
        <f t="shared" si="131"/>
        <v>2008-20</v>
      </c>
      <c r="U236" s="125">
        <f t="shared" si="132"/>
        <v>0</v>
      </c>
      <c r="V236" s="125"/>
    </row>
    <row r="237" spans="1:22" s="113" customFormat="1" x14ac:dyDescent="0.35">
      <c r="A237" s="133">
        <v>34</v>
      </c>
      <c r="B237" s="132">
        <v>39584</v>
      </c>
      <c r="C237" s="129">
        <v>1302.3499999999999</v>
      </c>
      <c r="D237" s="119">
        <v>0</v>
      </c>
      <c r="E237" s="119">
        <v>0</v>
      </c>
      <c r="F237" s="128">
        <v>957.5</v>
      </c>
      <c r="G237" s="131">
        <v>44</v>
      </c>
      <c r="H237" s="128">
        <f t="shared" si="153"/>
        <v>21.761363636363637</v>
      </c>
      <c r="I237" s="129">
        <v>344.85</v>
      </c>
      <c r="J237" s="130">
        <v>7</v>
      </c>
      <c r="K237" s="130">
        <f t="shared" si="154"/>
        <v>51</v>
      </c>
      <c r="L237" s="129">
        <f t="shared" si="155"/>
        <v>49.26428571428572</v>
      </c>
      <c r="M237" s="128">
        <f t="shared" si="156"/>
        <v>25.536274509803921</v>
      </c>
      <c r="N237" s="127"/>
      <c r="O237" s="126">
        <v>5.7</v>
      </c>
      <c r="P237" s="125"/>
      <c r="Q237" s="125">
        <f t="shared" si="129"/>
        <v>20</v>
      </c>
      <c r="R237" s="125">
        <f t="shared" si="130"/>
        <v>2008</v>
      </c>
      <c r="S237" s="125" t="str">
        <f t="shared" si="128"/>
        <v>Fri</v>
      </c>
      <c r="T237" s="125" t="str">
        <f t="shared" si="131"/>
        <v>2008-20</v>
      </c>
      <c r="U237" s="125">
        <f t="shared" si="132"/>
        <v>0</v>
      </c>
      <c r="V237" s="125"/>
    </row>
    <row r="238" spans="1:22" s="113" customFormat="1" x14ac:dyDescent="0.35">
      <c r="A238" s="133">
        <v>34</v>
      </c>
      <c r="B238" s="132">
        <v>39585</v>
      </c>
      <c r="C238" s="129">
        <v>837.6</v>
      </c>
      <c r="D238" s="119">
        <v>0</v>
      </c>
      <c r="E238" s="119">
        <v>0</v>
      </c>
      <c r="F238" s="128">
        <v>629.5</v>
      </c>
      <c r="G238" s="131">
        <v>33</v>
      </c>
      <c r="H238" s="128">
        <f t="shared" si="153"/>
        <v>19.075757575757574</v>
      </c>
      <c r="I238" s="129">
        <v>208.1</v>
      </c>
      <c r="J238" s="130">
        <v>7</v>
      </c>
      <c r="K238" s="130">
        <f t="shared" si="154"/>
        <v>40</v>
      </c>
      <c r="L238" s="129">
        <f t="shared" si="155"/>
        <v>29.728571428571428</v>
      </c>
      <c r="M238" s="128">
        <f t="shared" si="156"/>
        <v>20.94</v>
      </c>
      <c r="N238" s="127"/>
      <c r="O238" s="126">
        <v>0</v>
      </c>
      <c r="P238" s="125"/>
      <c r="Q238" s="125">
        <f t="shared" si="129"/>
        <v>20</v>
      </c>
      <c r="R238" s="125">
        <f t="shared" si="130"/>
        <v>2008</v>
      </c>
      <c r="S238" s="125" t="str">
        <f t="shared" si="128"/>
        <v>Sat</v>
      </c>
      <c r="T238" s="125" t="str">
        <f t="shared" si="131"/>
        <v>2008-20</v>
      </c>
      <c r="U238" s="125">
        <f t="shared" si="132"/>
        <v>0</v>
      </c>
      <c r="V238" s="125"/>
    </row>
    <row r="239" spans="1:22" s="113" customFormat="1" x14ac:dyDescent="0.35">
      <c r="A239" s="124"/>
      <c r="B239" s="123">
        <v>39586</v>
      </c>
      <c r="C239" s="119">
        <f>SUM(C233:C238)</f>
        <v>5137.32</v>
      </c>
      <c r="D239" s="119">
        <v>1505.77</v>
      </c>
      <c r="E239" s="122">
        <f>SUM(C239:D239)</f>
        <v>6643.09</v>
      </c>
      <c r="F239" s="118"/>
      <c r="G239" s="121">
        <f>SUM(G233:G238)</f>
        <v>228</v>
      </c>
      <c r="H239" s="118">
        <f>AVERAGE(H233:H238)</f>
        <v>16.148776070317343</v>
      </c>
      <c r="I239" s="119">
        <f>SUM(I233:I238)</f>
        <v>1434.53</v>
      </c>
      <c r="J239" s="120">
        <f>SUM(J233:J238)</f>
        <v>26</v>
      </c>
      <c r="K239" s="120">
        <f>SUM(G239,J239)</f>
        <v>254</v>
      </c>
      <c r="L239" s="119">
        <f>AVERAGE(L233:L238)</f>
        <v>54.008392857142859</v>
      </c>
      <c r="M239" s="118">
        <f>AVERAGE(M233:M238)</f>
        <v>19.576754277497312</v>
      </c>
      <c r="N239" s="117"/>
      <c r="O239" s="116"/>
      <c r="P239" s="115"/>
      <c r="Q239" s="115">
        <f t="shared" si="129"/>
        <v>21</v>
      </c>
      <c r="R239" s="115">
        <f t="shared" si="130"/>
        <v>2008</v>
      </c>
      <c r="S239" s="115" t="str">
        <f t="shared" si="128"/>
        <v>Sun</v>
      </c>
      <c r="T239" s="115" t="str">
        <f t="shared" si="131"/>
        <v>2008-21</v>
      </c>
      <c r="U239" s="115">
        <f t="shared" si="132"/>
        <v>0</v>
      </c>
      <c r="V239" s="115"/>
    </row>
    <row r="240" spans="1:22" s="113" customFormat="1" ht="18" x14ac:dyDescent="0.35">
      <c r="A240" s="133">
        <v>35</v>
      </c>
      <c r="B240" s="132">
        <v>39587</v>
      </c>
      <c r="C240" s="129">
        <v>1012.78</v>
      </c>
      <c r="D240" s="119">
        <v>0</v>
      </c>
      <c r="E240" s="119">
        <v>0</v>
      </c>
      <c r="F240" s="128">
        <v>606.04999999999995</v>
      </c>
      <c r="G240" s="131">
        <v>34</v>
      </c>
      <c r="H240" s="128">
        <f t="shared" ref="H240:H245" si="157">IFERROR(F240/G240,0)</f>
        <v>17.824999999999999</v>
      </c>
      <c r="I240" s="129">
        <v>406.73</v>
      </c>
      <c r="J240" s="130">
        <v>1</v>
      </c>
      <c r="K240" s="130">
        <f t="shared" ref="K240:K245" si="158">IFERROR(SUM(G240,J240),0)</f>
        <v>35</v>
      </c>
      <c r="L240" s="129">
        <f t="shared" ref="L240:L245" si="159">IFERROR(MEDIAN(I240/J240),0)</f>
        <v>406.73</v>
      </c>
      <c r="M240" s="128">
        <f t="shared" ref="M240:M245" si="160">IFERROR(SUM(F240,I240)/K240,0)</f>
        <v>28.936571428571426</v>
      </c>
      <c r="N240" s="127" t="s">
        <v>594</v>
      </c>
      <c r="O240" s="130"/>
      <c r="P240" s="125"/>
      <c r="Q240" s="125">
        <f t="shared" si="129"/>
        <v>21</v>
      </c>
      <c r="R240" s="125">
        <f t="shared" si="130"/>
        <v>2008</v>
      </c>
      <c r="S240" s="125" t="str">
        <f t="shared" si="128"/>
        <v>Mon</v>
      </c>
      <c r="T240" s="125" t="str">
        <f t="shared" si="131"/>
        <v>2008-21</v>
      </c>
      <c r="U240" s="125">
        <f t="shared" si="132"/>
        <v>0</v>
      </c>
      <c r="V240" s="125"/>
    </row>
    <row r="241" spans="1:22" s="113" customFormat="1" x14ac:dyDescent="0.35">
      <c r="A241" s="133">
        <v>35</v>
      </c>
      <c r="B241" s="132">
        <v>39588</v>
      </c>
      <c r="C241" s="129">
        <v>900.08</v>
      </c>
      <c r="D241" s="119">
        <v>0</v>
      </c>
      <c r="E241" s="119">
        <v>0</v>
      </c>
      <c r="F241" s="128">
        <v>763.05</v>
      </c>
      <c r="G241" s="131">
        <v>47</v>
      </c>
      <c r="H241" s="128">
        <f t="shared" si="157"/>
        <v>16.235106382978721</v>
      </c>
      <c r="I241" s="129">
        <v>137.03</v>
      </c>
      <c r="J241" s="130">
        <v>5</v>
      </c>
      <c r="K241" s="130">
        <f t="shared" si="158"/>
        <v>52</v>
      </c>
      <c r="L241" s="129">
        <f t="shared" si="159"/>
        <v>27.405999999999999</v>
      </c>
      <c r="M241" s="128">
        <f t="shared" si="160"/>
        <v>17.309230769230769</v>
      </c>
      <c r="N241" s="127"/>
      <c r="O241" s="130"/>
      <c r="P241" s="125"/>
      <c r="Q241" s="125">
        <f t="shared" si="129"/>
        <v>21</v>
      </c>
      <c r="R241" s="125">
        <f t="shared" si="130"/>
        <v>2008</v>
      </c>
      <c r="S241" s="125" t="str">
        <f t="shared" si="128"/>
        <v>Tue</v>
      </c>
      <c r="T241" s="125" t="str">
        <f t="shared" si="131"/>
        <v>2008-21</v>
      </c>
      <c r="U241" s="125">
        <f t="shared" si="132"/>
        <v>0</v>
      </c>
      <c r="V241" s="125"/>
    </row>
    <row r="242" spans="1:22" s="113" customFormat="1" ht="18" x14ac:dyDescent="0.35">
      <c r="A242" s="133">
        <v>35</v>
      </c>
      <c r="B242" s="132">
        <v>39589</v>
      </c>
      <c r="C242" s="129">
        <v>1218.3699999999999</v>
      </c>
      <c r="D242" s="119">
        <v>0</v>
      </c>
      <c r="E242" s="119">
        <v>0</v>
      </c>
      <c r="F242" s="128">
        <v>409.3</v>
      </c>
      <c r="G242" s="131">
        <v>32</v>
      </c>
      <c r="H242" s="128">
        <f t="shared" si="157"/>
        <v>12.790625</v>
      </c>
      <c r="I242" s="129">
        <v>809.07</v>
      </c>
      <c r="J242" s="130">
        <v>4</v>
      </c>
      <c r="K242" s="130">
        <f t="shared" si="158"/>
        <v>36</v>
      </c>
      <c r="L242" s="129">
        <f t="shared" si="159"/>
        <v>202.26750000000001</v>
      </c>
      <c r="M242" s="128">
        <f t="shared" si="160"/>
        <v>33.843611111111116</v>
      </c>
      <c r="N242" s="127" t="s">
        <v>175</v>
      </c>
      <c r="O242" s="130"/>
      <c r="P242" s="125"/>
      <c r="Q242" s="125">
        <f t="shared" si="129"/>
        <v>21</v>
      </c>
      <c r="R242" s="125">
        <f t="shared" si="130"/>
        <v>2008</v>
      </c>
      <c r="S242" s="125" t="str">
        <f t="shared" si="128"/>
        <v>Wed</v>
      </c>
      <c r="T242" s="125" t="str">
        <f t="shared" si="131"/>
        <v>2008-21</v>
      </c>
      <c r="U242" s="125">
        <f t="shared" si="132"/>
        <v>0</v>
      </c>
      <c r="V242" s="125"/>
    </row>
    <row r="243" spans="1:22" s="113" customFormat="1" x14ac:dyDescent="0.35">
      <c r="A243" s="133">
        <v>35</v>
      </c>
      <c r="B243" s="132">
        <v>39590</v>
      </c>
      <c r="C243" s="129">
        <v>1078.5999999999999</v>
      </c>
      <c r="D243" s="119">
        <v>0</v>
      </c>
      <c r="E243" s="119">
        <v>0</v>
      </c>
      <c r="F243" s="128">
        <v>589.6</v>
      </c>
      <c r="G243" s="131">
        <v>41</v>
      </c>
      <c r="H243" s="128">
        <f t="shared" si="157"/>
        <v>14.380487804878049</v>
      </c>
      <c r="I243" s="129">
        <v>489</v>
      </c>
      <c r="J243" s="130">
        <v>3</v>
      </c>
      <c r="K243" s="130">
        <f t="shared" si="158"/>
        <v>44</v>
      </c>
      <c r="L243" s="129">
        <f t="shared" si="159"/>
        <v>163</v>
      </c>
      <c r="M243" s="128">
        <f t="shared" si="160"/>
        <v>24.513636363636362</v>
      </c>
      <c r="N243" s="127"/>
      <c r="O243" s="126">
        <v>-15.8</v>
      </c>
      <c r="P243" s="125"/>
      <c r="Q243" s="125">
        <f t="shared" si="129"/>
        <v>21</v>
      </c>
      <c r="R243" s="125">
        <f t="shared" si="130"/>
        <v>2008</v>
      </c>
      <c r="S243" s="125" t="str">
        <f t="shared" si="128"/>
        <v>Thu</v>
      </c>
      <c r="T243" s="125" t="str">
        <f t="shared" si="131"/>
        <v>2008-21</v>
      </c>
      <c r="U243" s="125">
        <f t="shared" si="132"/>
        <v>0</v>
      </c>
      <c r="V243" s="125"/>
    </row>
    <row r="244" spans="1:22" s="113" customFormat="1" x14ac:dyDescent="0.35">
      <c r="A244" s="133">
        <v>35</v>
      </c>
      <c r="B244" s="132">
        <v>39591</v>
      </c>
      <c r="C244" s="129">
        <v>1431.57</v>
      </c>
      <c r="D244" s="119">
        <v>0</v>
      </c>
      <c r="E244" s="119">
        <v>0</v>
      </c>
      <c r="F244" s="128">
        <v>784.2</v>
      </c>
      <c r="G244" s="131">
        <v>45</v>
      </c>
      <c r="H244" s="128">
        <f t="shared" si="157"/>
        <v>17.426666666666669</v>
      </c>
      <c r="I244" s="129">
        <v>647.37</v>
      </c>
      <c r="J244" s="130">
        <v>8</v>
      </c>
      <c r="K244" s="130">
        <f t="shared" si="158"/>
        <v>53</v>
      </c>
      <c r="L244" s="129">
        <f t="shared" si="159"/>
        <v>80.921250000000001</v>
      </c>
      <c r="M244" s="128">
        <f t="shared" si="160"/>
        <v>27.010754716981136</v>
      </c>
      <c r="N244" s="127"/>
      <c r="O244" s="126">
        <v>0</v>
      </c>
      <c r="P244" s="125"/>
      <c r="Q244" s="125">
        <f t="shared" si="129"/>
        <v>21</v>
      </c>
      <c r="R244" s="125">
        <f t="shared" si="130"/>
        <v>2008</v>
      </c>
      <c r="S244" s="125" t="str">
        <f t="shared" si="128"/>
        <v>Fri</v>
      </c>
      <c r="T244" s="125" t="str">
        <f t="shared" si="131"/>
        <v>2008-21</v>
      </c>
      <c r="U244" s="125">
        <f t="shared" si="132"/>
        <v>0</v>
      </c>
      <c r="V244" s="125"/>
    </row>
    <row r="245" spans="1:22" s="113" customFormat="1" x14ac:dyDescent="0.35">
      <c r="A245" s="133">
        <v>35</v>
      </c>
      <c r="B245" s="132">
        <v>39592</v>
      </c>
      <c r="C245" s="129">
        <v>802.98</v>
      </c>
      <c r="D245" s="119">
        <v>0</v>
      </c>
      <c r="E245" s="119">
        <v>0</v>
      </c>
      <c r="F245" s="128">
        <v>336.45</v>
      </c>
      <c r="G245" s="131">
        <v>25</v>
      </c>
      <c r="H245" s="128">
        <f t="shared" si="157"/>
        <v>13.458</v>
      </c>
      <c r="I245" s="129">
        <v>466.53</v>
      </c>
      <c r="J245" s="130">
        <v>6</v>
      </c>
      <c r="K245" s="130">
        <f t="shared" si="158"/>
        <v>31</v>
      </c>
      <c r="L245" s="129">
        <f t="shared" si="159"/>
        <v>77.754999999999995</v>
      </c>
      <c r="M245" s="128">
        <f t="shared" si="160"/>
        <v>25.90258064516129</v>
      </c>
      <c r="N245" s="127"/>
      <c r="O245" s="126">
        <v>-20</v>
      </c>
      <c r="P245" s="125"/>
      <c r="Q245" s="125">
        <f t="shared" si="129"/>
        <v>21</v>
      </c>
      <c r="R245" s="125">
        <f t="shared" si="130"/>
        <v>2008</v>
      </c>
      <c r="S245" s="125" t="str">
        <f t="shared" si="128"/>
        <v>Sat</v>
      </c>
      <c r="T245" s="125" t="str">
        <f t="shared" si="131"/>
        <v>2008-21</v>
      </c>
      <c r="U245" s="125">
        <f t="shared" si="132"/>
        <v>0</v>
      </c>
      <c r="V245" s="125"/>
    </row>
    <row r="246" spans="1:22" s="113" customFormat="1" x14ac:dyDescent="0.35">
      <c r="A246" s="124"/>
      <c r="B246" s="123">
        <v>39593</v>
      </c>
      <c r="C246" s="119">
        <f>SUM(C240:C245)</f>
        <v>6444.3799999999992</v>
      </c>
      <c r="D246" s="119">
        <v>1645.44</v>
      </c>
      <c r="E246" s="122">
        <f>SUM(C246:D246)</f>
        <v>8089.82</v>
      </c>
      <c r="F246" s="118"/>
      <c r="G246" s="121">
        <f>SUM(G240:G245)</f>
        <v>224</v>
      </c>
      <c r="H246" s="118">
        <f>AVERAGE(H240:H245)</f>
        <v>15.352647642420573</v>
      </c>
      <c r="I246" s="119">
        <f>SUM(I240:I245)</f>
        <v>2955.7299999999996</v>
      </c>
      <c r="J246" s="120">
        <f>SUM(J240:J245)</f>
        <v>27</v>
      </c>
      <c r="K246" s="120">
        <f>SUM(G246,J246)</f>
        <v>251</v>
      </c>
      <c r="L246" s="119">
        <f>AVERAGE(L240:L245)</f>
        <v>159.67995833333333</v>
      </c>
      <c r="M246" s="118">
        <f>AVERAGE(M240:M245)</f>
        <v>26.252730839115348</v>
      </c>
      <c r="N246" s="117"/>
      <c r="O246" s="116"/>
      <c r="P246" s="115"/>
      <c r="Q246" s="115">
        <f t="shared" si="129"/>
        <v>22</v>
      </c>
      <c r="R246" s="115">
        <f t="shared" si="130"/>
        <v>2008</v>
      </c>
      <c r="S246" s="115" t="str">
        <f t="shared" si="128"/>
        <v>Sun</v>
      </c>
      <c r="T246" s="115" t="str">
        <f t="shared" si="131"/>
        <v>2008-22</v>
      </c>
      <c r="U246" s="115">
        <f t="shared" si="132"/>
        <v>0</v>
      </c>
      <c r="V246" s="115"/>
    </row>
    <row r="247" spans="1:22" s="113" customFormat="1" x14ac:dyDescent="0.35">
      <c r="A247" s="133">
        <v>36</v>
      </c>
      <c r="B247" s="132">
        <v>39594</v>
      </c>
      <c r="C247" s="129">
        <v>499.31</v>
      </c>
      <c r="D247" s="119">
        <v>0</v>
      </c>
      <c r="E247" s="119">
        <v>0</v>
      </c>
      <c r="F247" s="128">
        <v>395.55</v>
      </c>
      <c r="G247" s="131">
        <v>24</v>
      </c>
      <c r="H247" s="128">
        <f t="shared" ref="H247:H252" si="161">IFERROR(F247/G247,0)</f>
        <v>16.481249999999999</v>
      </c>
      <c r="I247" s="129">
        <v>103.76</v>
      </c>
      <c r="J247" s="130">
        <v>2</v>
      </c>
      <c r="K247" s="130">
        <f t="shared" ref="K247:K252" si="162">IFERROR(SUM(G247,J247),0)</f>
        <v>26</v>
      </c>
      <c r="L247" s="129">
        <f t="shared" ref="L247:L252" si="163">IFERROR(MEDIAN(I247/J247),0)</f>
        <v>51.88</v>
      </c>
      <c r="M247" s="128">
        <f t="shared" ref="M247:M252" si="164">IFERROR(SUM(F247,I247)/K247,0)</f>
        <v>19.204230769230769</v>
      </c>
      <c r="N247" s="127"/>
      <c r="O247" s="126">
        <v>-5.2</v>
      </c>
      <c r="P247" s="125"/>
      <c r="Q247" s="125">
        <f t="shared" si="129"/>
        <v>22</v>
      </c>
      <c r="R247" s="125">
        <f t="shared" si="130"/>
        <v>2008</v>
      </c>
      <c r="S247" s="125" t="str">
        <f t="shared" si="128"/>
        <v>Mon</v>
      </c>
      <c r="T247" s="125" t="str">
        <f t="shared" si="131"/>
        <v>2008-22</v>
      </c>
      <c r="U247" s="125">
        <f t="shared" si="132"/>
        <v>0</v>
      </c>
      <c r="V247" s="125"/>
    </row>
    <row r="248" spans="1:22" s="113" customFormat="1" x14ac:dyDescent="0.35">
      <c r="A248" s="133">
        <v>36</v>
      </c>
      <c r="B248" s="132">
        <v>39595</v>
      </c>
      <c r="C248" s="129">
        <v>661.12</v>
      </c>
      <c r="D248" s="119">
        <v>0</v>
      </c>
      <c r="E248" s="119">
        <v>0</v>
      </c>
      <c r="F248" s="128">
        <v>582.35</v>
      </c>
      <c r="G248" s="131">
        <v>36</v>
      </c>
      <c r="H248" s="128">
        <f t="shared" si="161"/>
        <v>16.176388888888891</v>
      </c>
      <c r="I248" s="129">
        <v>78.77</v>
      </c>
      <c r="J248" s="130">
        <v>2</v>
      </c>
      <c r="K248" s="130">
        <f t="shared" si="162"/>
        <v>38</v>
      </c>
      <c r="L248" s="129">
        <f t="shared" si="163"/>
        <v>39.384999999999998</v>
      </c>
      <c r="M248" s="128">
        <f t="shared" si="164"/>
        <v>17.397894736842105</v>
      </c>
      <c r="N248" s="127"/>
      <c r="O248" s="126">
        <v>-0.6</v>
      </c>
      <c r="P248" s="125"/>
      <c r="Q248" s="125">
        <f t="shared" si="129"/>
        <v>22</v>
      </c>
      <c r="R248" s="125">
        <f t="shared" si="130"/>
        <v>2008</v>
      </c>
      <c r="S248" s="125" t="str">
        <f t="shared" si="128"/>
        <v>Tue</v>
      </c>
      <c r="T248" s="125" t="str">
        <f t="shared" si="131"/>
        <v>2008-22</v>
      </c>
      <c r="U248" s="125">
        <f t="shared" si="132"/>
        <v>0</v>
      </c>
      <c r="V248" s="125"/>
    </row>
    <row r="249" spans="1:22" s="113" customFormat="1" x14ac:dyDescent="0.35">
      <c r="A249" s="133">
        <v>36</v>
      </c>
      <c r="B249" s="132">
        <v>39596</v>
      </c>
      <c r="C249" s="129">
        <v>521.39</v>
      </c>
      <c r="D249" s="119">
        <v>0</v>
      </c>
      <c r="E249" s="119">
        <v>0</v>
      </c>
      <c r="F249" s="128">
        <v>468.05</v>
      </c>
      <c r="G249" s="131">
        <v>35</v>
      </c>
      <c r="H249" s="128">
        <f t="shared" si="161"/>
        <v>13.372857142857143</v>
      </c>
      <c r="I249" s="129">
        <v>53.34</v>
      </c>
      <c r="J249" s="130">
        <v>4</v>
      </c>
      <c r="K249" s="130">
        <f t="shared" si="162"/>
        <v>39</v>
      </c>
      <c r="L249" s="129">
        <f t="shared" si="163"/>
        <v>13.335000000000001</v>
      </c>
      <c r="M249" s="128">
        <f t="shared" si="164"/>
        <v>13.368974358974359</v>
      </c>
      <c r="N249" s="127"/>
      <c r="O249" s="126">
        <v>-4.45</v>
      </c>
      <c r="P249" s="125"/>
      <c r="Q249" s="125">
        <f t="shared" si="129"/>
        <v>22</v>
      </c>
      <c r="R249" s="125">
        <f t="shared" si="130"/>
        <v>2008</v>
      </c>
      <c r="S249" s="125" t="str">
        <f t="shared" si="128"/>
        <v>Wed</v>
      </c>
      <c r="T249" s="125" t="str">
        <f t="shared" si="131"/>
        <v>2008-22</v>
      </c>
      <c r="U249" s="125">
        <f t="shared" si="132"/>
        <v>0</v>
      </c>
      <c r="V249" s="125"/>
    </row>
    <row r="250" spans="1:22" s="113" customFormat="1" x14ac:dyDescent="0.35">
      <c r="A250" s="133">
        <v>36</v>
      </c>
      <c r="B250" s="132">
        <v>39597</v>
      </c>
      <c r="C250" s="129">
        <v>1770.03</v>
      </c>
      <c r="D250" s="119">
        <v>0</v>
      </c>
      <c r="E250" s="119">
        <v>0</v>
      </c>
      <c r="F250" s="128">
        <v>896.5</v>
      </c>
      <c r="G250" s="131">
        <v>36</v>
      </c>
      <c r="H250" s="128">
        <f t="shared" si="161"/>
        <v>24.902777777777779</v>
      </c>
      <c r="I250" s="129">
        <v>873.53</v>
      </c>
      <c r="J250" s="130">
        <v>10</v>
      </c>
      <c r="K250" s="130">
        <f t="shared" si="162"/>
        <v>46</v>
      </c>
      <c r="L250" s="129">
        <f t="shared" si="163"/>
        <v>87.352999999999994</v>
      </c>
      <c r="M250" s="128">
        <f t="shared" si="164"/>
        <v>38.478913043478258</v>
      </c>
      <c r="N250" s="127"/>
      <c r="O250" s="126">
        <v>-10.050000000000001</v>
      </c>
      <c r="P250" s="125"/>
      <c r="Q250" s="125">
        <f t="shared" si="129"/>
        <v>22</v>
      </c>
      <c r="R250" s="125">
        <f t="shared" si="130"/>
        <v>2008</v>
      </c>
      <c r="S250" s="125" t="str">
        <f t="shared" si="128"/>
        <v>Thu</v>
      </c>
      <c r="T250" s="125" t="str">
        <f t="shared" si="131"/>
        <v>2008-22</v>
      </c>
      <c r="U250" s="125">
        <f t="shared" si="132"/>
        <v>0</v>
      </c>
      <c r="V250" s="125"/>
    </row>
    <row r="251" spans="1:22" s="113" customFormat="1" x14ac:dyDescent="0.35">
      <c r="A251" s="133">
        <v>36</v>
      </c>
      <c r="B251" s="132">
        <v>39598</v>
      </c>
      <c r="C251" s="129">
        <v>1665.54</v>
      </c>
      <c r="D251" s="119">
        <v>0</v>
      </c>
      <c r="E251" s="119">
        <v>0</v>
      </c>
      <c r="F251" s="128">
        <v>1284.5999999999999</v>
      </c>
      <c r="G251" s="131">
        <v>53</v>
      </c>
      <c r="H251" s="128">
        <f t="shared" si="161"/>
        <v>24.237735849056602</v>
      </c>
      <c r="I251" s="129">
        <v>380.94</v>
      </c>
      <c r="J251" s="130">
        <v>7</v>
      </c>
      <c r="K251" s="130">
        <f t="shared" si="162"/>
        <v>60</v>
      </c>
      <c r="L251" s="129">
        <f t="shared" si="163"/>
        <v>54.42</v>
      </c>
      <c r="M251" s="128">
        <f t="shared" si="164"/>
        <v>27.759</v>
      </c>
      <c r="N251" s="127"/>
      <c r="O251" s="126">
        <v>-5.4</v>
      </c>
      <c r="P251" s="125"/>
      <c r="Q251" s="125">
        <f t="shared" si="129"/>
        <v>22</v>
      </c>
      <c r="R251" s="125">
        <f t="shared" si="130"/>
        <v>2008</v>
      </c>
      <c r="S251" s="125" t="str">
        <f t="shared" si="128"/>
        <v>Fri</v>
      </c>
      <c r="T251" s="125" t="str">
        <f t="shared" si="131"/>
        <v>2008-22</v>
      </c>
      <c r="U251" s="125">
        <f t="shared" si="132"/>
        <v>0</v>
      </c>
      <c r="V251" s="125"/>
    </row>
    <row r="252" spans="1:22" s="113" customFormat="1" x14ac:dyDescent="0.35">
      <c r="A252" s="133">
        <v>36</v>
      </c>
      <c r="B252" s="132">
        <v>39599</v>
      </c>
      <c r="C252" s="129">
        <v>792.47</v>
      </c>
      <c r="D252" s="119">
        <v>0</v>
      </c>
      <c r="E252" s="119">
        <v>0</v>
      </c>
      <c r="F252" s="128">
        <v>486.5</v>
      </c>
      <c r="G252" s="131">
        <v>22</v>
      </c>
      <c r="H252" s="128">
        <f t="shared" si="161"/>
        <v>22.113636363636363</v>
      </c>
      <c r="I252" s="129">
        <v>305.97000000000003</v>
      </c>
      <c r="J252" s="130">
        <v>6</v>
      </c>
      <c r="K252" s="130">
        <f t="shared" si="162"/>
        <v>28</v>
      </c>
      <c r="L252" s="129">
        <f t="shared" si="163"/>
        <v>50.995000000000005</v>
      </c>
      <c r="M252" s="128">
        <f t="shared" si="164"/>
        <v>28.302500000000002</v>
      </c>
      <c r="N252" s="127"/>
      <c r="O252" s="126">
        <v>6.35</v>
      </c>
      <c r="P252" s="125"/>
      <c r="Q252" s="125">
        <f t="shared" si="129"/>
        <v>22</v>
      </c>
      <c r="R252" s="125">
        <f t="shared" si="130"/>
        <v>2008</v>
      </c>
      <c r="S252" s="125" t="str">
        <f t="shared" si="128"/>
        <v>Sat</v>
      </c>
      <c r="T252" s="125" t="str">
        <f t="shared" si="131"/>
        <v>2008-22</v>
      </c>
      <c r="U252" s="125">
        <f t="shared" si="132"/>
        <v>0</v>
      </c>
      <c r="V252" s="125"/>
    </row>
    <row r="253" spans="1:22" s="113" customFormat="1" x14ac:dyDescent="0.35">
      <c r="A253" s="124"/>
      <c r="B253" s="123">
        <v>39600</v>
      </c>
      <c r="C253" s="119">
        <f>SUM(C247:C252)</f>
        <v>5909.8600000000006</v>
      </c>
      <c r="D253" s="119">
        <v>1851.11</v>
      </c>
      <c r="E253" s="122">
        <f>SUM(C253:D253)</f>
        <v>7760.97</v>
      </c>
      <c r="F253" s="118"/>
      <c r="G253" s="121">
        <f>SUM(G247:G252)</f>
        <v>206</v>
      </c>
      <c r="H253" s="118">
        <f>AVERAGE(H247:H252)</f>
        <v>19.547441003702797</v>
      </c>
      <c r="I253" s="119">
        <f>SUM(I247:I252)</f>
        <v>1796.3100000000002</v>
      </c>
      <c r="J253" s="120">
        <f>SUM(J247:J252)</f>
        <v>31</v>
      </c>
      <c r="K253" s="120">
        <f>SUM(G253,J253)</f>
        <v>237</v>
      </c>
      <c r="L253" s="119">
        <f>AVERAGE(L247:L252)</f>
        <v>49.56133333333333</v>
      </c>
      <c r="M253" s="118">
        <f>AVERAGE(M247:M252)</f>
        <v>24.085252151420917</v>
      </c>
      <c r="N253" s="117"/>
      <c r="O253" s="116"/>
      <c r="P253" s="115"/>
      <c r="Q253" s="115">
        <f t="shared" si="129"/>
        <v>23</v>
      </c>
      <c r="R253" s="115">
        <f t="shared" si="130"/>
        <v>2008</v>
      </c>
      <c r="S253" s="115" t="str">
        <f t="shared" si="128"/>
        <v>Sun</v>
      </c>
      <c r="T253" s="115" t="str">
        <f t="shared" si="131"/>
        <v>2008-23</v>
      </c>
      <c r="U253" s="115">
        <f t="shared" si="132"/>
        <v>0</v>
      </c>
      <c r="V253" s="115"/>
    </row>
    <row r="254" spans="1:22" s="113" customFormat="1" x14ac:dyDescent="0.35">
      <c r="A254" s="133">
        <v>37</v>
      </c>
      <c r="B254" s="132">
        <v>39601</v>
      </c>
      <c r="C254" s="129">
        <v>453.71</v>
      </c>
      <c r="D254" s="119">
        <v>0</v>
      </c>
      <c r="E254" s="119">
        <v>0</v>
      </c>
      <c r="F254" s="128">
        <v>398.1</v>
      </c>
      <c r="G254" s="131">
        <v>37</v>
      </c>
      <c r="H254" s="128">
        <f t="shared" ref="H254:H259" si="165">IFERROR(F254/G254,0)</f>
        <v>10.75945945945946</v>
      </c>
      <c r="I254" s="129">
        <v>55.61</v>
      </c>
      <c r="J254" s="130">
        <v>3</v>
      </c>
      <c r="K254" s="130">
        <f t="shared" ref="K254:K259" si="166">IFERROR(SUM(G254,J254),0)</f>
        <v>40</v>
      </c>
      <c r="L254" s="129">
        <f t="shared" ref="L254:L259" si="167">IFERROR(MEDIAN(I254/J254),0)</f>
        <v>18.536666666666665</v>
      </c>
      <c r="M254" s="128">
        <f t="shared" ref="M254:M259" si="168">IFERROR(SUM(F254,I254)/K254,0)</f>
        <v>11.342750000000001</v>
      </c>
      <c r="N254" s="127"/>
      <c r="O254" s="126">
        <v>0</v>
      </c>
      <c r="P254" s="125"/>
      <c r="Q254" s="125">
        <f t="shared" si="129"/>
        <v>23</v>
      </c>
      <c r="R254" s="125">
        <f t="shared" si="130"/>
        <v>2008</v>
      </c>
      <c r="S254" s="125" t="str">
        <f t="shared" si="128"/>
        <v>Mon</v>
      </c>
      <c r="T254" s="125" t="str">
        <f t="shared" si="131"/>
        <v>2008-23</v>
      </c>
      <c r="U254" s="125">
        <f t="shared" si="132"/>
        <v>0</v>
      </c>
      <c r="V254" s="125"/>
    </row>
    <row r="255" spans="1:22" s="113" customFormat="1" x14ac:dyDescent="0.35">
      <c r="A255" s="133">
        <v>37</v>
      </c>
      <c r="B255" s="132">
        <v>39602</v>
      </c>
      <c r="C255" s="129">
        <v>1041.01</v>
      </c>
      <c r="D255" s="119">
        <v>0</v>
      </c>
      <c r="E255" s="119">
        <v>0</v>
      </c>
      <c r="F255" s="128">
        <v>1003.45</v>
      </c>
      <c r="G255" s="131">
        <v>35</v>
      </c>
      <c r="H255" s="128">
        <f t="shared" si="165"/>
        <v>28.67</v>
      </c>
      <c r="I255" s="129">
        <v>37.56</v>
      </c>
      <c r="J255" s="130">
        <v>1</v>
      </c>
      <c r="K255" s="130">
        <f t="shared" si="166"/>
        <v>36</v>
      </c>
      <c r="L255" s="129">
        <f t="shared" si="167"/>
        <v>37.56</v>
      </c>
      <c r="M255" s="128">
        <f t="shared" si="168"/>
        <v>28.916944444444443</v>
      </c>
      <c r="N255" s="127"/>
      <c r="O255" s="126">
        <v>2</v>
      </c>
      <c r="P255" s="125"/>
      <c r="Q255" s="125">
        <f t="shared" si="129"/>
        <v>23</v>
      </c>
      <c r="R255" s="125">
        <f t="shared" si="130"/>
        <v>2008</v>
      </c>
      <c r="S255" s="125" t="str">
        <f t="shared" si="128"/>
        <v>Tue</v>
      </c>
      <c r="T255" s="125" t="str">
        <f t="shared" si="131"/>
        <v>2008-23</v>
      </c>
      <c r="U255" s="125">
        <f t="shared" si="132"/>
        <v>0</v>
      </c>
      <c r="V255" s="125"/>
    </row>
    <row r="256" spans="1:22" s="113" customFormat="1" x14ac:dyDescent="0.35">
      <c r="A256" s="133">
        <v>37</v>
      </c>
      <c r="B256" s="132">
        <v>39603</v>
      </c>
      <c r="C256" s="129">
        <v>662.69</v>
      </c>
      <c r="D256" s="119">
        <v>0</v>
      </c>
      <c r="E256" s="119">
        <v>0</v>
      </c>
      <c r="F256" s="128">
        <v>424.5</v>
      </c>
      <c r="G256" s="131">
        <v>35</v>
      </c>
      <c r="H256" s="128">
        <f t="shared" si="165"/>
        <v>12.128571428571428</v>
      </c>
      <c r="I256" s="129">
        <v>238.19</v>
      </c>
      <c r="J256" s="130">
        <v>7</v>
      </c>
      <c r="K256" s="130">
        <f t="shared" si="166"/>
        <v>42</v>
      </c>
      <c r="L256" s="129">
        <f t="shared" si="167"/>
        <v>34.027142857142856</v>
      </c>
      <c r="M256" s="128">
        <f t="shared" si="168"/>
        <v>15.778333333333334</v>
      </c>
      <c r="N256" s="127"/>
      <c r="O256" s="126">
        <v>-17.8</v>
      </c>
      <c r="P256" s="125"/>
      <c r="Q256" s="125">
        <f t="shared" si="129"/>
        <v>23</v>
      </c>
      <c r="R256" s="125">
        <f t="shared" si="130"/>
        <v>2008</v>
      </c>
      <c r="S256" s="125" t="str">
        <f t="shared" si="128"/>
        <v>Wed</v>
      </c>
      <c r="T256" s="125" t="str">
        <f t="shared" si="131"/>
        <v>2008-23</v>
      </c>
      <c r="U256" s="125">
        <f t="shared" si="132"/>
        <v>0</v>
      </c>
      <c r="V256" s="125"/>
    </row>
    <row r="257" spans="1:22" s="113" customFormat="1" x14ac:dyDescent="0.35">
      <c r="A257" s="133">
        <v>37</v>
      </c>
      <c r="B257" s="132">
        <v>39604</v>
      </c>
      <c r="C257" s="129">
        <v>1131.8499999999999</v>
      </c>
      <c r="D257" s="119">
        <v>0</v>
      </c>
      <c r="E257" s="119">
        <v>0</v>
      </c>
      <c r="F257" s="128">
        <v>473.9</v>
      </c>
      <c r="G257" s="131">
        <v>38</v>
      </c>
      <c r="H257" s="128">
        <f t="shared" si="165"/>
        <v>12.471052631578948</v>
      </c>
      <c r="I257" s="129">
        <v>657.95</v>
      </c>
      <c r="J257" s="130">
        <v>5</v>
      </c>
      <c r="K257" s="130">
        <f t="shared" si="166"/>
        <v>43</v>
      </c>
      <c r="L257" s="129">
        <f t="shared" si="167"/>
        <v>131.59</v>
      </c>
      <c r="M257" s="128">
        <f t="shared" si="168"/>
        <v>26.32209302325581</v>
      </c>
      <c r="N257" s="127"/>
      <c r="O257" s="126"/>
      <c r="P257" s="125"/>
      <c r="Q257" s="125">
        <f t="shared" si="129"/>
        <v>23</v>
      </c>
      <c r="R257" s="125">
        <f t="shared" si="130"/>
        <v>2008</v>
      </c>
      <c r="S257" s="125" t="str">
        <f t="shared" si="128"/>
        <v>Thu</v>
      </c>
      <c r="T257" s="125" t="str">
        <f t="shared" si="131"/>
        <v>2008-23</v>
      </c>
      <c r="U257" s="125">
        <f t="shared" si="132"/>
        <v>0</v>
      </c>
      <c r="V257" s="125"/>
    </row>
    <row r="258" spans="1:22" s="113" customFormat="1" x14ac:dyDescent="0.35">
      <c r="A258" s="133">
        <v>37</v>
      </c>
      <c r="B258" s="132">
        <v>39605</v>
      </c>
      <c r="C258" s="129">
        <v>1009.89</v>
      </c>
      <c r="D258" s="119">
        <v>0</v>
      </c>
      <c r="E258" s="119">
        <v>0</v>
      </c>
      <c r="F258" s="128">
        <v>876.95</v>
      </c>
      <c r="G258" s="131">
        <v>48</v>
      </c>
      <c r="H258" s="128">
        <f t="shared" si="165"/>
        <v>18.269791666666666</v>
      </c>
      <c r="I258" s="129">
        <v>132.94</v>
      </c>
      <c r="J258" s="130">
        <v>5</v>
      </c>
      <c r="K258" s="130">
        <f t="shared" si="166"/>
        <v>53</v>
      </c>
      <c r="L258" s="129">
        <f t="shared" si="167"/>
        <v>26.588000000000001</v>
      </c>
      <c r="M258" s="128">
        <f t="shared" si="168"/>
        <v>19.054528301886794</v>
      </c>
      <c r="N258" s="127"/>
      <c r="O258" s="126"/>
      <c r="P258" s="125"/>
      <c r="Q258" s="125">
        <f t="shared" si="129"/>
        <v>23</v>
      </c>
      <c r="R258" s="125">
        <f t="shared" si="130"/>
        <v>2008</v>
      </c>
      <c r="S258" s="125" t="str">
        <f t="shared" ref="S258:S321" si="169">VLOOKUP(WEEKDAY(B258),$Z$2:$AA$8,2,FALSE)</f>
        <v>Fri</v>
      </c>
      <c r="T258" s="125" t="str">
        <f t="shared" si="131"/>
        <v>2008-23</v>
      </c>
      <c r="U258" s="125">
        <f t="shared" si="132"/>
        <v>0</v>
      </c>
      <c r="V258" s="125"/>
    </row>
    <row r="259" spans="1:22" s="113" customFormat="1" x14ac:dyDescent="0.35">
      <c r="A259" s="133">
        <v>37</v>
      </c>
      <c r="B259" s="132">
        <v>39606</v>
      </c>
      <c r="C259" s="129">
        <v>568.23</v>
      </c>
      <c r="D259" s="119">
        <v>0</v>
      </c>
      <c r="E259" s="119">
        <v>0</v>
      </c>
      <c r="F259" s="128">
        <v>393.15</v>
      </c>
      <c r="G259" s="131">
        <v>26</v>
      </c>
      <c r="H259" s="128">
        <f t="shared" si="165"/>
        <v>15.121153846153845</v>
      </c>
      <c r="I259" s="129">
        <v>175.08</v>
      </c>
      <c r="J259" s="130">
        <v>4</v>
      </c>
      <c r="K259" s="130">
        <f t="shared" si="166"/>
        <v>30</v>
      </c>
      <c r="L259" s="129">
        <f t="shared" si="167"/>
        <v>43.77</v>
      </c>
      <c r="M259" s="128">
        <f t="shared" si="168"/>
        <v>18.940999999999999</v>
      </c>
      <c r="N259" s="127"/>
      <c r="O259" s="126"/>
      <c r="P259" s="125"/>
      <c r="Q259" s="125">
        <f t="shared" ref="Q259:Q322" si="170">WEEKNUM(B259)</f>
        <v>23</v>
      </c>
      <c r="R259" s="125">
        <f t="shared" ref="R259:R322" si="171">YEAR(B259)</f>
        <v>2008</v>
      </c>
      <c r="S259" s="125" t="str">
        <f t="shared" si="169"/>
        <v>Sat</v>
      </c>
      <c r="T259" s="125" t="str">
        <f t="shared" ref="T259:T322" si="172">R259&amp;"-"&amp;Q259</f>
        <v>2008-23</v>
      </c>
      <c r="U259" s="125">
        <f t="shared" ref="U259:U322" si="173">IF(AND(MONTH(B259)=12,DAY(B259)&lt;26),1,0)</f>
        <v>0</v>
      </c>
      <c r="V259" s="125"/>
    </row>
    <row r="260" spans="1:22" s="113" customFormat="1" x14ac:dyDescent="0.35">
      <c r="A260" s="124"/>
      <c r="B260" s="123">
        <v>39607</v>
      </c>
      <c r="C260" s="119">
        <f>SUM(C254:C259)</f>
        <v>4867.3799999999992</v>
      </c>
      <c r="D260" s="119">
        <v>2519.23</v>
      </c>
      <c r="E260" s="122">
        <f>SUM(C260:D260)</f>
        <v>7386.6099999999988</v>
      </c>
      <c r="F260" s="118"/>
      <c r="G260" s="121">
        <f>SUM(G254:G259)</f>
        <v>219</v>
      </c>
      <c r="H260" s="118">
        <f>AVERAGE(H254:H259)</f>
        <v>16.236671505405059</v>
      </c>
      <c r="I260" s="119">
        <f>SUM(I254:I259)</f>
        <v>1297.33</v>
      </c>
      <c r="J260" s="120">
        <f>SUM(J254:J259)</f>
        <v>25</v>
      </c>
      <c r="K260" s="120">
        <f>SUM(G260,J260)</f>
        <v>244</v>
      </c>
      <c r="L260" s="119">
        <f>AVERAGE(L254:L259)</f>
        <v>48.67863492063492</v>
      </c>
      <c r="M260" s="118">
        <f>AVERAGE(M254:M259)</f>
        <v>20.05927485048673</v>
      </c>
      <c r="N260" s="117"/>
      <c r="O260" s="116"/>
      <c r="P260" s="115"/>
      <c r="Q260" s="115">
        <f t="shared" si="170"/>
        <v>24</v>
      </c>
      <c r="R260" s="115">
        <f t="shared" si="171"/>
        <v>2008</v>
      </c>
      <c r="S260" s="115" t="str">
        <f t="shared" si="169"/>
        <v>Sun</v>
      </c>
      <c r="T260" s="115" t="str">
        <f t="shared" si="172"/>
        <v>2008-24</v>
      </c>
      <c r="U260" s="115">
        <f t="shared" si="173"/>
        <v>0</v>
      </c>
      <c r="V260" s="115"/>
    </row>
    <row r="261" spans="1:22" s="113" customFormat="1" x14ac:dyDescent="0.35">
      <c r="A261" s="143">
        <v>38</v>
      </c>
      <c r="B261" s="187">
        <v>39608</v>
      </c>
      <c r="C261" s="138">
        <v>0</v>
      </c>
      <c r="D261" s="119">
        <v>0</v>
      </c>
      <c r="E261" s="119">
        <v>0</v>
      </c>
      <c r="F261" s="140">
        <v>0</v>
      </c>
      <c r="G261" s="141">
        <v>0</v>
      </c>
      <c r="H261" s="140">
        <f t="shared" ref="H261:H266" si="174">IFERROR(F261/G261,0)</f>
        <v>0</v>
      </c>
      <c r="I261" s="138">
        <v>0</v>
      </c>
      <c r="J261" s="139">
        <v>0</v>
      </c>
      <c r="K261" s="139">
        <f t="shared" ref="K261:K266" si="175">IFERROR(SUM(G261,J261),0)</f>
        <v>0</v>
      </c>
      <c r="L261" s="138">
        <f t="shared" ref="L261:L266" si="176">IFERROR(MEDIAN(I261/J261),0)</f>
        <v>0</v>
      </c>
      <c r="M261" s="140">
        <f t="shared" ref="M261:M266" si="177">IFERROR(SUM(F261,I261)/K261,0)</f>
        <v>0</v>
      </c>
      <c r="N261" s="137"/>
      <c r="O261" s="136"/>
      <c r="P261" s="135"/>
      <c r="Q261" s="135">
        <f t="shared" si="170"/>
        <v>24</v>
      </c>
      <c r="R261" s="135">
        <f t="shared" si="171"/>
        <v>2008</v>
      </c>
      <c r="S261" s="135" t="str">
        <f t="shared" si="169"/>
        <v>Mon</v>
      </c>
      <c r="T261" s="135" t="str">
        <f t="shared" si="172"/>
        <v>2008-24</v>
      </c>
      <c r="U261" s="135">
        <f t="shared" si="173"/>
        <v>0</v>
      </c>
      <c r="V261" s="135"/>
    </row>
    <row r="262" spans="1:22" s="113" customFormat="1" x14ac:dyDescent="0.35">
      <c r="A262" s="133">
        <v>38</v>
      </c>
      <c r="B262" s="132">
        <v>39609</v>
      </c>
      <c r="C262" s="129">
        <v>933.77</v>
      </c>
      <c r="D262" s="119">
        <v>0</v>
      </c>
      <c r="E262" s="119">
        <v>0</v>
      </c>
      <c r="F262" s="128">
        <v>892.35</v>
      </c>
      <c r="G262" s="131">
        <v>46</v>
      </c>
      <c r="H262" s="128">
        <f t="shared" si="174"/>
        <v>19.398913043478263</v>
      </c>
      <c r="I262" s="129">
        <v>41.42</v>
      </c>
      <c r="J262" s="130">
        <v>3</v>
      </c>
      <c r="K262" s="130">
        <f t="shared" si="175"/>
        <v>49</v>
      </c>
      <c r="L262" s="129">
        <f t="shared" si="176"/>
        <v>13.806666666666667</v>
      </c>
      <c r="M262" s="128">
        <f t="shared" si="177"/>
        <v>19.056530612244899</v>
      </c>
      <c r="N262" s="127"/>
      <c r="O262" s="126"/>
      <c r="P262" s="125"/>
      <c r="Q262" s="125">
        <f t="shared" si="170"/>
        <v>24</v>
      </c>
      <c r="R262" s="125">
        <f t="shared" si="171"/>
        <v>2008</v>
      </c>
      <c r="S262" s="125" t="str">
        <f t="shared" si="169"/>
        <v>Tue</v>
      </c>
      <c r="T262" s="125" t="str">
        <f t="shared" si="172"/>
        <v>2008-24</v>
      </c>
      <c r="U262" s="125">
        <f t="shared" si="173"/>
        <v>0</v>
      </c>
      <c r="V262" s="125"/>
    </row>
    <row r="263" spans="1:22" s="113" customFormat="1" x14ac:dyDescent="0.35">
      <c r="A263" s="133">
        <v>38</v>
      </c>
      <c r="B263" s="132">
        <v>39610</v>
      </c>
      <c r="C263" s="129">
        <v>397.88</v>
      </c>
      <c r="D263" s="119">
        <v>0</v>
      </c>
      <c r="E263" s="119">
        <v>0</v>
      </c>
      <c r="F263" s="128">
        <v>380.05</v>
      </c>
      <c r="G263" s="131">
        <v>34</v>
      </c>
      <c r="H263" s="128">
        <f t="shared" si="174"/>
        <v>11.177941176470588</v>
      </c>
      <c r="I263" s="129">
        <v>17.829999999999998</v>
      </c>
      <c r="J263" s="130">
        <v>1</v>
      </c>
      <c r="K263" s="130">
        <f t="shared" si="175"/>
        <v>35</v>
      </c>
      <c r="L263" s="129">
        <f t="shared" si="176"/>
        <v>17.829999999999998</v>
      </c>
      <c r="M263" s="128">
        <f t="shared" si="177"/>
        <v>11.368</v>
      </c>
      <c r="N263" s="127"/>
      <c r="O263" s="126"/>
      <c r="P263" s="125"/>
      <c r="Q263" s="125">
        <f t="shared" si="170"/>
        <v>24</v>
      </c>
      <c r="R263" s="125">
        <f t="shared" si="171"/>
        <v>2008</v>
      </c>
      <c r="S263" s="125" t="str">
        <f t="shared" si="169"/>
        <v>Wed</v>
      </c>
      <c r="T263" s="125" t="str">
        <f t="shared" si="172"/>
        <v>2008-24</v>
      </c>
      <c r="U263" s="125">
        <f t="shared" si="173"/>
        <v>0</v>
      </c>
      <c r="V263" s="125"/>
    </row>
    <row r="264" spans="1:22" s="113" customFormat="1" x14ac:dyDescent="0.35">
      <c r="A264" s="133">
        <v>38</v>
      </c>
      <c r="B264" s="132">
        <v>39611</v>
      </c>
      <c r="C264" s="129">
        <v>780.82</v>
      </c>
      <c r="D264" s="119">
        <v>0</v>
      </c>
      <c r="E264" s="119">
        <v>0</v>
      </c>
      <c r="F264" s="128">
        <v>623.65</v>
      </c>
      <c r="G264" s="131">
        <v>34</v>
      </c>
      <c r="H264" s="128">
        <f t="shared" si="174"/>
        <v>18.34264705882353</v>
      </c>
      <c r="I264" s="129">
        <v>167.17</v>
      </c>
      <c r="J264" s="130">
        <v>4</v>
      </c>
      <c r="K264" s="130">
        <f t="shared" si="175"/>
        <v>38</v>
      </c>
      <c r="L264" s="129">
        <f t="shared" si="176"/>
        <v>41.792499999999997</v>
      </c>
      <c r="M264" s="128">
        <f t="shared" si="177"/>
        <v>20.811052631578946</v>
      </c>
      <c r="N264" s="127"/>
      <c r="O264" s="126">
        <v>-6.05</v>
      </c>
      <c r="P264" s="125"/>
      <c r="Q264" s="125">
        <f t="shared" si="170"/>
        <v>24</v>
      </c>
      <c r="R264" s="125">
        <f t="shared" si="171"/>
        <v>2008</v>
      </c>
      <c r="S264" s="125" t="str">
        <f t="shared" si="169"/>
        <v>Thu</v>
      </c>
      <c r="T264" s="125" t="str">
        <f t="shared" si="172"/>
        <v>2008-24</v>
      </c>
      <c r="U264" s="125">
        <f t="shared" si="173"/>
        <v>0</v>
      </c>
      <c r="V264" s="125"/>
    </row>
    <row r="265" spans="1:22" s="113" customFormat="1" x14ac:dyDescent="0.35">
      <c r="A265" s="133">
        <v>38</v>
      </c>
      <c r="B265" s="132">
        <v>39612</v>
      </c>
      <c r="C265" s="129">
        <v>1108.55</v>
      </c>
      <c r="D265" s="119">
        <v>0</v>
      </c>
      <c r="E265" s="119">
        <v>0</v>
      </c>
      <c r="F265" s="128">
        <v>784.6</v>
      </c>
      <c r="G265" s="131">
        <v>54</v>
      </c>
      <c r="H265" s="128">
        <f t="shared" si="174"/>
        <v>14.52962962962963</v>
      </c>
      <c r="I265" s="129">
        <v>323.95</v>
      </c>
      <c r="J265" s="130">
        <v>7</v>
      </c>
      <c r="K265" s="130">
        <f t="shared" si="175"/>
        <v>61</v>
      </c>
      <c r="L265" s="129">
        <f t="shared" si="176"/>
        <v>46.278571428571425</v>
      </c>
      <c r="M265" s="128">
        <f t="shared" si="177"/>
        <v>18.172950819672131</v>
      </c>
      <c r="N265" s="127"/>
      <c r="O265" s="126">
        <v>0</v>
      </c>
      <c r="P265" s="125"/>
      <c r="Q265" s="125">
        <f t="shared" si="170"/>
        <v>24</v>
      </c>
      <c r="R265" s="125">
        <f t="shared" si="171"/>
        <v>2008</v>
      </c>
      <c r="S265" s="125" t="str">
        <f t="shared" si="169"/>
        <v>Fri</v>
      </c>
      <c r="T265" s="125" t="str">
        <f t="shared" si="172"/>
        <v>2008-24</v>
      </c>
      <c r="U265" s="125">
        <f t="shared" si="173"/>
        <v>0</v>
      </c>
      <c r="V265" s="125"/>
    </row>
    <row r="266" spans="1:22" s="113" customFormat="1" ht="18" x14ac:dyDescent="0.35">
      <c r="A266" s="133">
        <v>38</v>
      </c>
      <c r="B266" s="132">
        <v>39613</v>
      </c>
      <c r="C266" s="129">
        <v>2176.7199999999998</v>
      </c>
      <c r="D266" s="119">
        <v>0</v>
      </c>
      <c r="E266" s="119">
        <v>0</v>
      </c>
      <c r="F266" s="128">
        <v>513.1</v>
      </c>
      <c r="G266" s="131">
        <v>30</v>
      </c>
      <c r="H266" s="128">
        <f t="shared" si="174"/>
        <v>17.103333333333335</v>
      </c>
      <c r="I266" s="129">
        <v>1663.62</v>
      </c>
      <c r="J266" s="130">
        <v>7</v>
      </c>
      <c r="K266" s="130">
        <f t="shared" si="175"/>
        <v>37</v>
      </c>
      <c r="L266" s="129">
        <f t="shared" si="176"/>
        <v>237.66</v>
      </c>
      <c r="M266" s="128">
        <f t="shared" si="177"/>
        <v>58.830270270270262</v>
      </c>
      <c r="N266" s="127" t="s">
        <v>176</v>
      </c>
      <c r="O266" s="126">
        <v>0</v>
      </c>
      <c r="P266" s="125"/>
      <c r="Q266" s="125">
        <f t="shared" si="170"/>
        <v>24</v>
      </c>
      <c r="R266" s="125">
        <f t="shared" si="171"/>
        <v>2008</v>
      </c>
      <c r="S266" s="125" t="str">
        <f t="shared" si="169"/>
        <v>Sat</v>
      </c>
      <c r="T266" s="125" t="str">
        <f t="shared" si="172"/>
        <v>2008-24</v>
      </c>
      <c r="U266" s="125">
        <f t="shared" si="173"/>
        <v>0</v>
      </c>
      <c r="V266" s="125"/>
    </row>
    <row r="267" spans="1:22" s="113" customFormat="1" x14ac:dyDescent="0.35">
      <c r="A267" s="124"/>
      <c r="B267" s="123">
        <v>39614</v>
      </c>
      <c r="C267" s="119">
        <f>SUM(C262:C266)</f>
        <v>5397.74</v>
      </c>
      <c r="D267" s="119">
        <v>1703.29</v>
      </c>
      <c r="E267" s="122">
        <f>SUM(C267:D267)</f>
        <v>7101.03</v>
      </c>
      <c r="F267" s="118"/>
      <c r="G267" s="121">
        <f>SUM(G261:G266)</f>
        <v>198</v>
      </c>
      <c r="H267" s="118">
        <f>AVERAGE(H261:H266)</f>
        <v>13.425410706955892</v>
      </c>
      <c r="I267" s="119">
        <f>SUM(I261:I266)</f>
        <v>2213.9899999999998</v>
      </c>
      <c r="J267" s="120">
        <f>SUM(J261:J266)</f>
        <v>22</v>
      </c>
      <c r="K267" s="120">
        <f>SUM(G267,J267)</f>
        <v>220</v>
      </c>
      <c r="L267" s="119">
        <f>AVERAGE(L261:L266)</f>
        <v>59.561289682539687</v>
      </c>
      <c r="M267" s="118">
        <f>AVERAGE(M261:M266)</f>
        <v>21.373134055627705</v>
      </c>
      <c r="N267" s="117"/>
      <c r="O267" s="116"/>
      <c r="P267" s="115"/>
      <c r="Q267" s="115">
        <f t="shared" si="170"/>
        <v>25</v>
      </c>
      <c r="R267" s="115">
        <f t="shared" si="171"/>
        <v>2008</v>
      </c>
      <c r="S267" s="115" t="str">
        <f t="shared" si="169"/>
        <v>Sun</v>
      </c>
      <c r="T267" s="115" t="str">
        <f t="shared" si="172"/>
        <v>2008-25</v>
      </c>
      <c r="U267" s="115">
        <f t="shared" si="173"/>
        <v>0</v>
      </c>
      <c r="V267" s="115"/>
    </row>
    <row r="268" spans="1:22" s="113" customFormat="1" x14ac:dyDescent="0.35">
      <c r="A268" s="133">
        <v>39</v>
      </c>
      <c r="B268" s="132">
        <v>39615</v>
      </c>
      <c r="C268" s="129">
        <v>484.44</v>
      </c>
      <c r="D268" s="119">
        <v>0</v>
      </c>
      <c r="E268" s="119">
        <v>0</v>
      </c>
      <c r="F268" s="128">
        <v>425.35</v>
      </c>
      <c r="G268" s="131">
        <v>35</v>
      </c>
      <c r="H268" s="128">
        <f t="shared" ref="H268:H273" si="178">IFERROR(F268/G268,0)</f>
        <v>12.152857142857144</v>
      </c>
      <c r="I268" s="129">
        <v>59.09</v>
      </c>
      <c r="J268" s="130">
        <v>2</v>
      </c>
      <c r="K268" s="130">
        <f t="shared" ref="K268:K273" si="179">IFERROR(SUM(G268,J268),0)</f>
        <v>37</v>
      </c>
      <c r="L268" s="129">
        <f t="shared" ref="L268:L273" si="180">IFERROR(MEDIAN(I268/J268),0)</f>
        <v>29.545000000000002</v>
      </c>
      <c r="M268" s="128">
        <f t="shared" ref="M268:M273" si="181">IFERROR(SUM(F268,I268)/K268,0)</f>
        <v>13.092972972972975</v>
      </c>
      <c r="N268" s="127"/>
      <c r="O268" s="126">
        <v>-20</v>
      </c>
      <c r="P268" s="125"/>
      <c r="Q268" s="125">
        <f t="shared" si="170"/>
        <v>25</v>
      </c>
      <c r="R268" s="125">
        <f t="shared" si="171"/>
        <v>2008</v>
      </c>
      <c r="S268" s="125" t="str">
        <f t="shared" si="169"/>
        <v>Mon</v>
      </c>
      <c r="T268" s="125" t="str">
        <f t="shared" si="172"/>
        <v>2008-25</v>
      </c>
      <c r="U268" s="125">
        <f t="shared" si="173"/>
        <v>0</v>
      </c>
      <c r="V268" s="125"/>
    </row>
    <row r="269" spans="1:22" s="113" customFormat="1" x14ac:dyDescent="0.35">
      <c r="A269" s="133">
        <v>39</v>
      </c>
      <c r="B269" s="132">
        <v>39616</v>
      </c>
      <c r="C269" s="129">
        <v>495.39</v>
      </c>
      <c r="D269" s="119">
        <v>0</v>
      </c>
      <c r="E269" s="119">
        <v>0</v>
      </c>
      <c r="F269" s="128">
        <v>414.05</v>
      </c>
      <c r="G269" s="131">
        <v>34</v>
      </c>
      <c r="H269" s="128">
        <f t="shared" si="178"/>
        <v>12.177941176470588</v>
      </c>
      <c r="I269" s="129">
        <v>81.34</v>
      </c>
      <c r="J269" s="130">
        <v>5</v>
      </c>
      <c r="K269" s="130">
        <f t="shared" si="179"/>
        <v>39</v>
      </c>
      <c r="L269" s="129">
        <f t="shared" si="180"/>
        <v>16.268000000000001</v>
      </c>
      <c r="M269" s="128">
        <f t="shared" si="181"/>
        <v>12.702307692307691</v>
      </c>
      <c r="N269" s="127"/>
      <c r="O269" s="126">
        <v>-0.05</v>
      </c>
      <c r="P269" s="125"/>
      <c r="Q269" s="125">
        <f t="shared" si="170"/>
        <v>25</v>
      </c>
      <c r="R269" s="125">
        <f t="shared" si="171"/>
        <v>2008</v>
      </c>
      <c r="S269" s="125" t="str">
        <f t="shared" si="169"/>
        <v>Tue</v>
      </c>
      <c r="T269" s="125" t="str">
        <f t="shared" si="172"/>
        <v>2008-25</v>
      </c>
      <c r="U269" s="125">
        <f t="shared" si="173"/>
        <v>0</v>
      </c>
      <c r="V269" s="125"/>
    </row>
    <row r="270" spans="1:22" s="113" customFormat="1" x14ac:dyDescent="0.35">
      <c r="A270" s="133">
        <v>39</v>
      </c>
      <c r="B270" s="132">
        <v>39617</v>
      </c>
      <c r="C270" s="129">
        <v>862.23</v>
      </c>
      <c r="D270" s="119">
        <v>0</v>
      </c>
      <c r="E270" s="119">
        <v>0</v>
      </c>
      <c r="F270" s="128">
        <v>709.85</v>
      </c>
      <c r="G270" s="131">
        <v>39</v>
      </c>
      <c r="H270" s="128">
        <f t="shared" si="178"/>
        <v>18.201282051282053</v>
      </c>
      <c r="I270" s="129">
        <v>152.38</v>
      </c>
      <c r="J270" s="130">
        <v>5</v>
      </c>
      <c r="K270" s="130">
        <f t="shared" si="179"/>
        <v>44</v>
      </c>
      <c r="L270" s="129">
        <f t="shared" si="180"/>
        <v>30.475999999999999</v>
      </c>
      <c r="M270" s="128">
        <f t="shared" si="181"/>
        <v>19.596136363636365</v>
      </c>
      <c r="N270" s="127"/>
      <c r="O270" s="126">
        <v>-2.0499999999999998</v>
      </c>
      <c r="P270" s="125"/>
      <c r="Q270" s="125">
        <f t="shared" si="170"/>
        <v>25</v>
      </c>
      <c r="R270" s="125">
        <f t="shared" si="171"/>
        <v>2008</v>
      </c>
      <c r="S270" s="125" t="str">
        <f t="shared" si="169"/>
        <v>Wed</v>
      </c>
      <c r="T270" s="125" t="str">
        <f t="shared" si="172"/>
        <v>2008-25</v>
      </c>
      <c r="U270" s="125">
        <f t="shared" si="173"/>
        <v>0</v>
      </c>
      <c r="V270" s="125"/>
    </row>
    <row r="271" spans="1:22" s="113" customFormat="1" x14ac:dyDescent="0.35">
      <c r="A271" s="133">
        <v>39</v>
      </c>
      <c r="B271" s="132">
        <v>39618</v>
      </c>
      <c r="C271" s="129">
        <v>657.27</v>
      </c>
      <c r="D271" s="119">
        <v>0</v>
      </c>
      <c r="E271" s="119">
        <v>0</v>
      </c>
      <c r="F271" s="128">
        <v>549.4</v>
      </c>
      <c r="G271" s="131">
        <v>33</v>
      </c>
      <c r="H271" s="128">
        <f t="shared" si="178"/>
        <v>16.648484848484848</v>
      </c>
      <c r="I271" s="129">
        <v>107.86</v>
      </c>
      <c r="J271" s="130">
        <v>5</v>
      </c>
      <c r="K271" s="130">
        <f t="shared" si="179"/>
        <v>38</v>
      </c>
      <c r="L271" s="129">
        <f t="shared" si="180"/>
        <v>21.571999999999999</v>
      </c>
      <c r="M271" s="128">
        <f t="shared" si="181"/>
        <v>17.296315789473685</v>
      </c>
      <c r="N271" s="127"/>
      <c r="O271" s="126">
        <v>0.05</v>
      </c>
      <c r="P271" s="125"/>
      <c r="Q271" s="125">
        <f t="shared" si="170"/>
        <v>25</v>
      </c>
      <c r="R271" s="125">
        <f t="shared" si="171"/>
        <v>2008</v>
      </c>
      <c r="S271" s="125" t="str">
        <f t="shared" si="169"/>
        <v>Thu</v>
      </c>
      <c r="T271" s="125" t="str">
        <f t="shared" si="172"/>
        <v>2008-25</v>
      </c>
      <c r="U271" s="125">
        <f t="shared" si="173"/>
        <v>0</v>
      </c>
      <c r="V271" s="125"/>
    </row>
    <row r="272" spans="1:22" s="113" customFormat="1" ht="54" x14ac:dyDescent="0.35">
      <c r="A272" s="133">
        <v>39</v>
      </c>
      <c r="B272" s="132">
        <v>39619</v>
      </c>
      <c r="C272" s="129">
        <v>1253.1400000000001</v>
      </c>
      <c r="D272" s="119">
        <v>0</v>
      </c>
      <c r="E272" s="119">
        <v>0</v>
      </c>
      <c r="F272" s="128">
        <v>770.72</v>
      </c>
      <c r="G272" s="131">
        <v>46</v>
      </c>
      <c r="H272" s="128">
        <f t="shared" si="178"/>
        <v>16.754782608695653</v>
      </c>
      <c r="I272" s="129">
        <v>482.42</v>
      </c>
      <c r="J272" s="130">
        <v>5</v>
      </c>
      <c r="K272" s="130">
        <f t="shared" si="179"/>
        <v>51</v>
      </c>
      <c r="L272" s="129">
        <f t="shared" si="180"/>
        <v>96.484000000000009</v>
      </c>
      <c r="M272" s="128">
        <f t="shared" si="181"/>
        <v>24.57137254901961</v>
      </c>
      <c r="N272" s="127" t="s">
        <v>177</v>
      </c>
      <c r="O272" s="126">
        <v>-0.65</v>
      </c>
      <c r="P272" s="125"/>
      <c r="Q272" s="125">
        <f t="shared" si="170"/>
        <v>25</v>
      </c>
      <c r="R272" s="125">
        <f t="shared" si="171"/>
        <v>2008</v>
      </c>
      <c r="S272" s="125" t="str">
        <f t="shared" si="169"/>
        <v>Fri</v>
      </c>
      <c r="T272" s="125" t="str">
        <f t="shared" si="172"/>
        <v>2008-25</v>
      </c>
      <c r="U272" s="125">
        <f t="shared" si="173"/>
        <v>0</v>
      </c>
      <c r="V272" s="125"/>
    </row>
    <row r="273" spans="1:22" s="113" customFormat="1" x14ac:dyDescent="0.35">
      <c r="A273" s="133">
        <v>39</v>
      </c>
      <c r="B273" s="132">
        <v>39620</v>
      </c>
      <c r="C273" s="129">
        <v>618.09</v>
      </c>
      <c r="D273" s="119">
        <v>0</v>
      </c>
      <c r="E273" s="119">
        <v>0</v>
      </c>
      <c r="F273" s="128">
        <v>446.1</v>
      </c>
      <c r="G273" s="131">
        <v>25</v>
      </c>
      <c r="H273" s="128">
        <f t="shared" si="178"/>
        <v>17.844000000000001</v>
      </c>
      <c r="I273" s="129">
        <v>171.99</v>
      </c>
      <c r="J273" s="130">
        <v>4</v>
      </c>
      <c r="K273" s="130">
        <f t="shared" si="179"/>
        <v>29</v>
      </c>
      <c r="L273" s="129">
        <f t="shared" si="180"/>
        <v>42.997500000000002</v>
      </c>
      <c r="M273" s="128">
        <f t="shared" si="181"/>
        <v>21.313448275862068</v>
      </c>
      <c r="N273" s="127"/>
      <c r="O273" s="126">
        <v>0</v>
      </c>
      <c r="P273" s="125"/>
      <c r="Q273" s="125">
        <f t="shared" si="170"/>
        <v>25</v>
      </c>
      <c r="R273" s="125">
        <f t="shared" si="171"/>
        <v>2008</v>
      </c>
      <c r="S273" s="125" t="str">
        <f t="shared" si="169"/>
        <v>Sat</v>
      </c>
      <c r="T273" s="125" t="str">
        <f t="shared" si="172"/>
        <v>2008-25</v>
      </c>
      <c r="U273" s="125">
        <f t="shared" si="173"/>
        <v>0</v>
      </c>
      <c r="V273" s="125"/>
    </row>
    <row r="274" spans="1:22" s="113" customFormat="1" x14ac:dyDescent="0.35">
      <c r="A274" s="124"/>
      <c r="B274" s="123">
        <v>39621</v>
      </c>
      <c r="C274" s="119">
        <f>SUM(C268:C273)</f>
        <v>4370.5600000000004</v>
      </c>
      <c r="D274" s="119">
        <v>1995.1</v>
      </c>
      <c r="E274" s="122">
        <f>SUM(C274:D274)</f>
        <v>6365.66</v>
      </c>
      <c r="F274" s="118"/>
      <c r="G274" s="121">
        <f>SUM(G268:G273)</f>
        <v>212</v>
      </c>
      <c r="H274" s="118">
        <f>AVERAGE(H268:H273)</f>
        <v>15.629891304631718</v>
      </c>
      <c r="I274" s="119">
        <f>SUM(I268:I273)</f>
        <v>1055.08</v>
      </c>
      <c r="J274" s="120">
        <f>SUM(J268:J273)</f>
        <v>26</v>
      </c>
      <c r="K274" s="120">
        <f>SUM(G274,J274)</f>
        <v>238</v>
      </c>
      <c r="L274" s="119">
        <f>AVERAGE(L268:L273)</f>
        <v>39.557083333333338</v>
      </c>
      <c r="M274" s="118">
        <f>AVERAGE(M268:M273)</f>
        <v>18.095425607212068</v>
      </c>
      <c r="N274" s="117"/>
      <c r="O274" s="116"/>
      <c r="P274" s="115"/>
      <c r="Q274" s="115">
        <f t="shared" si="170"/>
        <v>26</v>
      </c>
      <c r="R274" s="115">
        <f t="shared" si="171"/>
        <v>2008</v>
      </c>
      <c r="S274" s="115" t="str">
        <f t="shared" si="169"/>
        <v>Sun</v>
      </c>
      <c r="T274" s="115" t="str">
        <f t="shared" si="172"/>
        <v>2008-26</v>
      </c>
      <c r="U274" s="115">
        <f t="shared" si="173"/>
        <v>0</v>
      </c>
      <c r="V274" s="115"/>
    </row>
    <row r="275" spans="1:22" s="113" customFormat="1" x14ac:dyDescent="0.35">
      <c r="A275" s="133">
        <v>40</v>
      </c>
      <c r="B275" s="132">
        <v>39622</v>
      </c>
      <c r="C275" s="129">
        <v>645.01</v>
      </c>
      <c r="D275" s="119">
        <v>0</v>
      </c>
      <c r="E275" s="119">
        <v>0</v>
      </c>
      <c r="F275" s="128">
        <v>543.79999999999995</v>
      </c>
      <c r="G275" s="131">
        <v>37</v>
      </c>
      <c r="H275" s="128">
        <f t="shared" ref="H275:H280" si="182">IFERROR(F275/G275,0)</f>
        <v>14.697297297297297</v>
      </c>
      <c r="I275" s="129">
        <v>101.21</v>
      </c>
      <c r="J275" s="130">
        <v>3</v>
      </c>
      <c r="K275" s="130">
        <f t="shared" ref="K275:K280" si="183">IFERROR(SUM(G275,J275),0)</f>
        <v>40</v>
      </c>
      <c r="L275" s="129">
        <f t="shared" ref="L275:L280" si="184">IFERROR(MEDIAN(I275/J275),0)</f>
        <v>33.736666666666665</v>
      </c>
      <c r="M275" s="128">
        <f t="shared" ref="M275:M280" si="185">IFERROR(SUM(F275,I275)/K275,0)</f>
        <v>16.125250000000001</v>
      </c>
      <c r="N275" s="127"/>
      <c r="O275" s="126">
        <v>-32.200000000000003</v>
      </c>
      <c r="P275" s="125"/>
      <c r="Q275" s="125">
        <f t="shared" si="170"/>
        <v>26</v>
      </c>
      <c r="R275" s="125">
        <f t="shared" si="171"/>
        <v>2008</v>
      </c>
      <c r="S275" s="125" t="str">
        <f t="shared" si="169"/>
        <v>Mon</v>
      </c>
      <c r="T275" s="125" t="str">
        <f t="shared" si="172"/>
        <v>2008-26</v>
      </c>
      <c r="U275" s="125">
        <f t="shared" si="173"/>
        <v>0</v>
      </c>
      <c r="V275" s="125"/>
    </row>
    <row r="276" spans="1:22" s="113" customFormat="1" x14ac:dyDescent="0.35">
      <c r="A276" s="133">
        <v>40</v>
      </c>
      <c r="B276" s="132">
        <v>39623</v>
      </c>
      <c r="C276" s="129">
        <v>1259.6199999999999</v>
      </c>
      <c r="D276" s="119">
        <v>0</v>
      </c>
      <c r="E276" s="119">
        <v>0</v>
      </c>
      <c r="F276" s="128">
        <v>625.6</v>
      </c>
      <c r="G276" s="131">
        <v>44</v>
      </c>
      <c r="H276" s="128">
        <f t="shared" si="182"/>
        <v>14.218181818181819</v>
      </c>
      <c r="I276" s="129">
        <v>634.02</v>
      </c>
      <c r="J276" s="130">
        <v>8</v>
      </c>
      <c r="K276" s="130">
        <f t="shared" si="183"/>
        <v>52</v>
      </c>
      <c r="L276" s="129">
        <f t="shared" si="184"/>
        <v>79.252499999999998</v>
      </c>
      <c r="M276" s="128">
        <f t="shared" si="185"/>
        <v>24.223461538461535</v>
      </c>
      <c r="N276" s="127"/>
      <c r="O276" s="126">
        <v>0.15</v>
      </c>
      <c r="P276" s="125"/>
      <c r="Q276" s="125">
        <f t="shared" si="170"/>
        <v>26</v>
      </c>
      <c r="R276" s="125">
        <f t="shared" si="171"/>
        <v>2008</v>
      </c>
      <c r="S276" s="125" t="str">
        <f t="shared" si="169"/>
        <v>Tue</v>
      </c>
      <c r="T276" s="125" t="str">
        <f t="shared" si="172"/>
        <v>2008-26</v>
      </c>
      <c r="U276" s="125">
        <f t="shared" si="173"/>
        <v>0</v>
      </c>
      <c r="V276" s="125"/>
    </row>
    <row r="277" spans="1:22" s="113" customFormat="1" x14ac:dyDescent="0.35">
      <c r="A277" s="133">
        <v>40</v>
      </c>
      <c r="B277" s="132">
        <v>39624</v>
      </c>
      <c r="C277" s="129">
        <v>402.69</v>
      </c>
      <c r="D277" s="119">
        <v>0</v>
      </c>
      <c r="E277" s="119">
        <v>0</v>
      </c>
      <c r="F277" s="128">
        <v>328.3</v>
      </c>
      <c r="G277" s="131">
        <v>32</v>
      </c>
      <c r="H277" s="128">
        <f t="shared" si="182"/>
        <v>10.259375</v>
      </c>
      <c r="I277" s="129">
        <v>74.39</v>
      </c>
      <c r="J277" s="130">
        <v>2</v>
      </c>
      <c r="K277" s="130">
        <f t="shared" si="183"/>
        <v>34</v>
      </c>
      <c r="L277" s="129">
        <f t="shared" si="184"/>
        <v>37.195</v>
      </c>
      <c r="M277" s="128">
        <f t="shared" si="185"/>
        <v>11.843823529411765</v>
      </c>
      <c r="N277" s="127"/>
      <c r="O277" s="126">
        <v>11.3</v>
      </c>
      <c r="P277" s="125"/>
      <c r="Q277" s="125">
        <f t="shared" si="170"/>
        <v>26</v>
      </c>
      <c r="R277" s="125">
        <f t="shared" si="171"/>
        <v>2008</v>
      </c>
      <c r="S277" s="125" t="str">
        <f t="shared" si="169"/>
        <v>Wed</v>
      </c>
      <c r="T277" s="125" t="str">
        <f t="shared" si="172"/>
        <v>2008-26</v>
      </c>
      <c r="U277" s="125">
        <f t="shared" si="173"/>
        <v>0</v>
      </c>
      <c r="V277" s="125"/>
    </row>
    <row r="278" spans="1:22" s="113" customFormat="1" x14ac:dyDescent="0.35">
      <c r="A278" s="133">
        <v>40</v>
      </c>
      <c r="B278" s="132">
        <v>39625</v>
      </c>
      <c r="C278" s="129">
        <v>1075.3399999999999</v>
      </c>
      <c r="D278" s="119">
        <v>0</v>
      </c>
      <c r="E278" s="119">
        <v>0</v>
      </c>
      <c r="F278" s="128">
        <v>831.6</v>
      </c>
      <c r="G278" s="131">
        <v>45</v>
      </c>
      <c r="H278" s="128">
        <f t="shared" si="182"/>
        <v>18.48</v>
      </c>
      <c r="I278" s="129">
        <v>243.74</v>
      </c>
      <c r="J278" s="130">
        <v>7</v>
      </c>
      <c r="K278" s="130">
        <f t="shared" si="183"/>
        <v>52</v>
      </c>
      <c r="L278" s="129">
        <f t="shared" si="184"/>
        <v>34.82</v>
      </c>
      <c r="M278" s="128">
        <f t="shared" si="185"/>
        <v>20.679615384615389</v>
      </c>
      <c r="N278" s="127"/>
      <c r="O278" s="126">
        <v>1.6</v>
      </c>
      <c r="P278" s="125"/>
      <c r="Q278" s="125">
        <f t="shared" si="170"/>
        <v>26</v>
      </c>
      <c r="R278" s="125">
        <f t="shared" si="171"/>
        <v>2008</v>
      </c>
      <c r="S278" s="125" t="str">
        <f t="shared" si="169"/>
        <v>Thu</v>
      </c>
      <c r="T278" s="125" t="str">
        <f t="shared" si="172"/>
        <v>2008-26</v>
      </c>
      <c r="U278" s="125">
        <f t="shared" si="173"/>
        <v>0</v>
      </c>
      <c r="V278" s="125"/>
    </row>
    <row r="279" spans="1:22" s="113" customFormat="1" x14ac:dyDescent="0.35">
      <c r="A279" s="133">
        <v>40</v>
      </c>
      <c r="B279" s="132">
        <v>39626</v>
      </c>
      <c r="C279" s="129">
        <v>1949.71</v>
      </c>
      <c r="D279" s="119">
        <v>0</v>
      </c>
      <c r="E279" s="119">
        <v>0</v>
      </c>
      <c r="F279" s="128">
        <v>1424.1</v>
      </c>
      <c r="G279" s="131">
        <v>51</v>
      </c>
      <c r="H279" s="128">
        <f t="shared" si="182"/>
        <v>27.923529411764704</v>
      </c>
      <c r="I279" s="129">
        <v>525.61</v>
      </c>
      <c r="J279" s="130">
        <v>7</v>
      </c>
      <c r="K279" s="130">
        <f t="shared" si="183"/>
        <v>58</v>
      </c>
      <c r="L279" s="129">
        <f t="shared" si="184"/>
        <v>75.087142857142865</v>
      </c>
      <c r="M279" s="128">
        <f t="shared" si="185"/>
        <v>33.615689655172417</v>
      </c>
      <c r="N279" s="127"/>
      <c r="O279" s="126">
        <v>-40.049999999999997</v>
      </c>
      <c r="P279" s="125"/>
      <c r="Q279" s="125">
        <f t="shared" si="170"/>
        <v>26</v>
      </c>
      <c r="R279" s="125">
        <f t="shared" si="171"/>
        <v>2008</v>
      </c>
      <c r="S279" s="125" t="str">
        <f t="shared" si="169"/>
        <v>Fri</v>
      </c>
      <c r="T279" s="125" t="str">
        <f t="shared" si="172"/>
        <v>2008-26</v>
      </c>
      <c r="U279" s="125">
        <f t="shared" si="173"/>
        <v>0</v>
      </c>
      <c r="V279" s="125"/>
    </row>
    <row r="280" spans="1:22" s="113" customFormat="1" x14ac:dyDescent="0.35">
      <c r="A280" s="133">
        <v>40</v>
      </c>
      <c r="B280" s="132">
        <v>39627</v>
      </c>
      <c r="C280" s="129">
        <v>1006.24</v>
      </c>
      <c r="D280" s="119">
        <v>0</v>
      </c>
      <c r="E280" s="119">
        <v>0</v>
      </c>
      <c r="F280" s="128">
        <v>825.95</v>
      </c>
      <c r="G280" s="131">
        <v>41</v>
      </c>
      <c r="H280" s="128">
        <f t="shared" si="182"/>
        <v>20.145121951219512</v>
      </c>
      <c r="I280" s="129">
        <v>180.29</v>
      </c>
      <c r="J280" s="130">
        <v>5</v>
      </c>
      <c r="K280" s="130">
        <f t="shared" si="183"/>
        <v>46</v>
      </c>
      <c r="L280" s="129">
        <f t="shared" si="184"/>
        <v>36.058</v>
      </c>
      <c r="M280" s="128">
        <f t="shared" si="185"/>
        <v>21.874782608695654</v>
      </c>
      <c r="N280" s="127"/>
      <c r="O280" s="126">
        <v>0</v>
      </c>
      <c r="P280" s="125"/>
      <c r="Q280" s="125">
        <f t="shared" si="170"/>
        <v>26</v>
      </c>
      <c r="R280" s="125">
        <f t="shared" si="171"/>
        <v>2008</v>
      </c>
      <c r="S280" s="125" t="str">
        <f t="shared" si="169"/>
        <v>Sat</v>
      </c>
      <c r="T280" s="125" t="str">
        <f t="shared" si="172"/>
        <v>2008-26</v>
      </c>
      <c r="U280" s="125">
        <f t="shared" si="173"/>
        <v>0</v>
      </c>
      <c r="V280" s="125"/>
    </row>
    <row r="281" spans="1:22" s="113" customFormat="1" x14ac:dyDescent="0.35">
      <c r="A281" s="124"/>
      <c r="B281" s="123">
        <v>39628</v>
      </c>
      <c r="C281" s="119">
        <f>SUM(C275:C280)</f>
        <v>6338.61</v>
      </c>
      <c r="D281" s="119">
        <v>1027.95</v>
      </c>
      <c r="E281" s="122">
        <f>SUM(C281:D281)</f>
        <v>7366.5599999999995</v>
      </c>
      <c r="F281" s="118"/>
      <c r="G281" s="121">
        <f>SUM(G275:G280)</f>
        <v>250</v>
      </c>
      <c r="H281" s="118">
        <f>AVERAGE(H275:H280)</f>
        <v>17.620584246410555</v>
      </c>
      <c r="I281" s="119">
        <f>SUM(I275:I280)</f>
        <v>1759.2600000000002</v>
      </c>
      <c r="J281" s="120">
        <f>SUM(J275:J280)</f>
        <v>32</v>
      </c>
      <c r="K281" s="120">
        <f>SUM(G281,J281)</f>
        <v>282</v>
      </c>
      <c r="L281" s="119">
        <f>AVERAGE(L275:L280)</f>
        <v>49.358218253968253</v>
      </c>
      <c r="M281" s="118">
        <f>AVERAGE(M275:M280)</f>
        <v>21.393770452726127</v>
      </c>
      <c r="N281" s="117"/>
      <c r="O281" s="116"/>
      <c r="P281" s="115"/>
      <c r="Q281" s="115">
        <f t="shared" si="170"/>
        <v>27</v>
      </c>
      <c r="R281" s="115">
        <f t="shared" si="171"/>
        <v>2008</v>
      </c>
      <c r="S281" s="115" t="str">
        <f t="shared" si="169"/>
        <v>Sun</v>
      </c>
      <c r="T281" s="115" t="str">
        <f t="shared" si="172"/>
        <v>2008-27</v>
      </c>
      <c r="U281" s="115">
        <f t="shared" si="173"/>
        <v>0</v>
      </c>
      <c r="V281" s="115"/>
    </row>
    <row r="282" spans="1:22" s="113" customFormat="1" x14ac:dyDescent="0.35">
      <c r="A282" s="133">
        <v>41</v>
      </c>
      <c r="B282" s="132">
        <v>39629</v>
      </c>
      <c r="C282" s="129">
        <v>1098.71</v>
      </c>
      <c r="D282" s="119">
        <v>0</v>
      </c>
      <c r="E282" s="119">
        <v>0</v>
      </c>
      <c r="F282" s="128">
        <v>785.3</v>
      </c>
      <c r="G282" s="131">
        <v>37</v>
      </c>
      <c r="H282" s="128">
        <f t="shared" ref="H282:H287" si="186">IFERROR(F282/G282,0)</f>
        <v>21.224324324324321</v>
      </c>
      <c r="I282" s="129">
        <v>313.41000000000003</v>
      </c>
      <c r="J282" s="130">
        <v>6</v>
      </c>
      <c r="K282" s="130">
        <f t="shared" ref="K282:K287" si="187">IFERROR(SUM(G282,J282),0)</f>
        <v>43</v>
      </c>
      <c r="L282" s="129">
        <f t="shared" ref="L282:L287" si="188">IFERROR(MEDIAN(I282/J282),0)</f>
        <v>52.235000000000007</v>
      </c>
      <c r="M282" s="128">
        <f t="shared" ref="M282:M287" si="189">IFERROR(SUM(F282,I282)/K282,0)</f>
        <v>25.551395348837211</v>
      </c>
      <c r="N282" s="127"/>
      <c r="O282" s="126">
        <v>-46.59</v>
      </c>
      <c r="P282" s="125"/>
      <c r="Q282" s="125">
        <f t="shared" si="170"/>
        <v>27</v>
      </c>
      <c r="R282" s="125">
        <f t="shared" si="171"/>
        <v>2008</v>
      </c>
      <c r="S282" s="125" t="str">
        <f t="shared" si="169"/>
        <v>Mon</v>
      </c>
      <c r="T282" s="125" t="str">
        <f t="shared" si="172"/>
        <v>2008-27</v>
      </c>
      <c r="U282" s="125">
        <f t="shared" si="173"/>
        <v>0</v>
      </c>
      <c r="V282" s="125"/>
    </row>
    <row r="283" spans="1:22" s="113" customFormat="1" x14ac:dyDescent="0.35">
      <c r="A283" s="133">
        <v>41</v>
      </c>
      <c r="B283" s="132">
        <v>39630</v>
      </c>
      <c r="C283" s="129">
        <v>1079.55</v>
      </c>
      <c r="D283" s="119">
        <v>0</v>
      </c>
      <c r="E283" s="119">
        <v>0</v>
      </c>
      <c r="F283" s="128">
        <v>576</v>
      </c>
      <c r="G283" s="131">
        <v>41</v>
      </c>
      <c r="H283" s="128">
        <f t="shared" si="186"/>
        <v>14.048780487804878</v>
      </c>
      <c r="I283" s="129">
        <v>503.55</v>
      </c>
      <c r="J283" s="130">
        <v>10</v>
      </c>
      <c r="K283" s="130">
        <f t="shared" si="187"/>
        <v>51</v>
      </c>
      <c r="L283" s="129">
        <f t="shared" si="188"/>
        <v>50.355000000000004</v>
      </c>
      <c r="M283" s="128">
        <f t="shared" si="189"/>
        <v>21.16764705882353</v>
      </c>
      <c r="N283" s="127"/>
      <c r="O283" s="126">
        <v>13</v>
      </c>
      <c r="P283" s="125"/>
      <c r="Q283" s="125">
        <f t="shared" si="170"/>
        <v>27</v>
      </c>
      <c r="R283" s="125">
        <f t="shared" si="171"/>
        <v>2008</v>
      </c>
      <c r="S283" s="125" t="str">
        <f t="shared" si="169"/>
        <v>Tue</v>
      </c>
      <c r="T283" s="125" t="str">
        <f t="shared" si="172"/>
        <v>2008-27</v>
      </c>
      <c r="U283" s="125">
        <f t="shared" si="173"/>
        <v>0</v>
      </c>
      <c r="V283" s="125"/>
    </row>
    <row r="284" spans="1:22" s="113" customFormat="1" x14ac:dyDescent="0.35">
      <c r="A284" s="133">
        <v>41</v>
      </c>
      <c r="B284" s="132">
        <v>39631</v>
      </c>
      <c r="C284" s="129">
        <v>469.1</v>
      </c>
      <c r="D284" s="119">
        <v>0</v>
      </c>
      <c r="E284" s="119">
        <v>0</v>
      </c>
      <c r="F284" s="128">
        <v>424.95</v>
      </c>
      <c r="G284" s="131">
        <v>39</v>
      </c>
      <c r="H284" s="128">
        <f t="shared" si="186"/>
        <v>10.896153846153846</v>
      </c>
      <c r="I284" s="129">
        <v>44.15</v>
      </c>
      <c r="J284" s="130">
        <v>2</v>
      </c>
      <c r="K284" s="130">
        <f t="shared" si="187"/>
        <v>41</v>
      </c>
      <c r="L284" s="129">
        <f t="shared" si="188"/>
        <v>22.074999999999999</v>
      </c>
      <c r="M284" s="128">
        <f t="shared" si="189"/>
        <v>11.441463414634146</v>
      </c>
      <c r="N284" s="127"/>
      <c r="O284" s="126">
        <v>2.5</v>
      </c>
      <c r="P284" s="125"/>
      <c r="Q284" s="125">
        <f t="shared" si="170"/>
        <v>27</v>
      </c>
      <c r="R284" s="125">
        <f t="shared" si="171"/>
        <v>2008</v>
      </c>
      <c r="S284" s="125" t="str">
        <f t="shared" si="169"/>
        <v>Wed</v>
      </c>
      <c r="T284" s="125" t="str">
        <f t="shared" si="172"/>
        <v>2008-27</v>
      </c>
      <c r="U284" s="125">
        <f t="shared" si="173"/>
        <v>0</v>
      </c>
      <c r="V284" s="125"/>
    </row>
    <row r="285" spans="1:22" s="113" customFormat="1" x14ac:dyDescent="0.35">
      <c r="A285" s="133">
        <v>41</v>
      </c>
      <c r="B285" s="132">
        <v>39632</v>
      </c>
      <c r="C285" s="129">
        <v>725.9</v>
      </c>
      <c r="D285" s="119">
        <v>0</v>
      </c>
      <c r="E285" s="119">
        <v>0</v>
      </c>
      <c r="F285" s="128">
        <v>634.54999999999995</v>
      </c>
      <c r="G285" s="131">
        <v>39</v>
      </c>
      <c r="H285" s="128">
        <f t="shared" si="186"/>
        <v>16.27051282051282</v>
      </c>
      <c r="I285" s="129">
        <v>91.35</v>
      </c>
      <c r="J285" s="130">
        <v>4</v>
      </c>
      <c r="K285" s="130">
        <f t="shared" si="187"/>
        <v>43</v>
      </c>
      <c r="L285" s="129">
        <f t="shared" si="188"/>
        <v>22.837499999999999</v>
      </c>
      <c r="M285" s="128">
        <f t="shared" si="189"/>
        <v>16.881395348837209</v>
      </c>
      <c r="N285" s="127"/>
      <c r="O285" s="126">
        <v>-18.8</v>
      </c>
      <c r="P285" s="125"/>
      <c r="Q285" s="125">
        <f t="shared" si="170"/>
        <v>27</v>
      </c>
      <c r="R285" s="125">
        <f t="shared" si="171"/>
        <v>2008</v>
      </c>
      <c r="S285" s="125" t="str">
        <f t="shared" si="169"/>
        <v>Thu</v>
      </c>
      <c r="T285" s="125" t="str">
        <f t="shared" si="172"/>
        <v>2008-27</v>
      </c>
      <c r="U285" s="125">
        <f t="shared" si="173"/>
        <v>0</v>
      </c>
      <c r="V285" s="125"/>
    </row>
    <row r="286" spans="1:22" s="113" customFormat="1" x14ac:dyDescent="0.35">
      <c r="A286" s="133">
        <v>41</v>
      </c>
      <c r="B286" s="132">
        <v>39633</v>
      </c>
      <c r="C286" s="129">
        <v>1447</v>
      </c>
      <c r="D286" s="119">
        <v>0</v>
      </c>
      <c r="E286" s="119">
        <v>0</v>
      </c>
      <c r="F286" s="128">
        <v>1373.5</v>
      </c>
      <c r="G286" s="131">
        <v>57</v>
      </c>
      <c r="H286" s="128">
        <f t="shared" si="186"/>
        <v>24.096491228070175</v>
      </c>
      <c r="I286" s="129">
        <v>73.5</v>
      </c>
      <c r="J286" s="130">
        <v>2</v>
      </c>
      <c r="K286" s="130">
        <f t="shared" si="187"/>
        <v>59</v>
      </c>
      <c r="L286" s="129">
        <f t="shared" si="188"/>
        <v>36.75</v>
      </c>
      <c r="M286" s="128">
        <f t="shared" si="189"/>
        <v>24.525423728813561</v>
      </c>
      <c r="N286" s="127"/>
      <c r="O286" s="126">
        <v>2.4500000000000002</v>
      </c>
      <c r="P286" s="125"/>
      <c r="Q286" s="125">
        <f t="shared" si="170"/>
        <v>27</v>
      </c>
      <c r="R286" s="125">
        <f t="shared" si="171"/>
        <v>2008</v>
      </c>
      <c r="S286" s="125" t="str">
        <f t="shared" si="169"/>
        <v>Fri</v>
      </c>
      <c r="T286" s="125" t="str">
        <f t="shared" si="172"/>
        <v>2008-27</v>
      </c>
      <c r="U286" s="125">
        <f t="shared" si="173"/>
        <v>0</v>
      </c>
      <c r="V286" s="125"/>
    </row>
    <row r="287" spans="1:22" s="113" customFormat="1" x14ac:dyDescent="0.35">
      <c r="A287" s="133">
        <v>41</v>
      </c>
      <c r="B287" s="132">
        <v>39634</v>
      </c>
      <c r="C287" s="129">
        <v>925.25</v>
      </c>
      <c r="D287" s="119">
        <v>0</v>
      </c>
      <c r="E287" s="119">
        <v>0</v>
      </c>
      <c r="F287" s="128">
        <v>617.70000000000005</v>
      </c>
      <c r="G287" s="131">
        <v>32</v>
      </c>
      <c r="H287" s="128">
        <f t="shared" si="186"/>
        <v>19.303125000000001</v>
      </c>
      <c r="I287" s="129">
        <v>307.55</v>
      </c>
      <c r="J287" s="130">
        <v>8</v>
      </c>
      <c r="K287" s="130">
        <f t="shared" si="187"/>
        <v>40</v>
      </c>
      <c r="L287" s="129">
        <f t="shared" si="188"/>
        <v>38.443750000000001</v>
      </c>
      <c r="M287" s="128">
        <f t="shared" si="189"/>
        <v>23.131250000000001</v>
      </c>
      <c r="N287" s="127"/>
      <c r="O287" s="126">
        <v>0</v>
      </c>
      <c r="P287" s="125"/>
      <c r="Q287" s="125">
        <f t="shared" si="170"/>
        <v>27</v>
      </c>
      <c r="R287" s="125">
        <f t="shared" si="171"/>
        <v>2008</v>
      </c>
      <c r="S287" s="125" t="str">
        <f t="shared" si="169"/>
        <v>Sat</v>
      </c>
      <c r="T287" s="125" t="str">
        <f t="shared" si="172"/>
        <v>2008-27</v>
      </c>
      <c r="U287" s="125">
        <f t="shared" si="173"/>
        <v>0</v>
      </c>
      <c r="V287" s="125"/>
    </row>
    <row r="288" spans="1:22" s="113" customFormat="1" x14ac:dyDescent="0.35">
      <c r="A288" s="124"/>
      <c r="B288" s="123">
        <v>39635</v>
      </c>
      <c r="C288" s="119">
        <f>SUM(C282:C287)</f>
        <v>5745.51</v>
      </c>
      <c r="D288" s="119">
        <v>1514.55</v>
      </c>
      <c r="E288" s="122">
        <f>SUM(C288:D288)</f>
        <v>7260.06</v>
      </c>
      <c r="F288" s="118"/>
      <c r="G288" s="121">
        <f>SUM(G282:G287)</f>
        <v>245</v>
      </c>
      <c r="H288" s="118">
        <f>AVERAGE(H282:H287)</f>
        <v>17.639897951144338</v>
      </c>
      <c r="I288" s="119">
        <f>SUM(I282:I287)</f>
        <v>1333.51</v>
      </c>
      <c r="J288" s="120">
        <f>SUM(J282:J287)</f>
        <v>32</v>
      </c>
      <c r="K288" s="120">
        <f>SUM(G288,J288)</f>
        <v>277</v>
      </c>
      <c r="L288" s="119">
        <f>AVERAGE(L282:L287)</f>
        <v>37.116041666666668</v>
      </c>
      <c r="M288" s="118">
        <f>AVERAGE(M282:M287)</f>
        <v>20.449762483324275</v>
      </c>
      <c r="N288" s="117"/>
      <c r="O288" s="116"/>
      <c r="P288" s="115"/>
      <c r="Q288" s="115">
        <f t="shared" si="170"/>
        <v>28</v>
      </c>
      <c r="R288" s="115">
        <f t="shared" si="171"/>
        <v>2008</v>
      </c>
      <c r="S288" s="115" t="str">
        <f t="shared" si="169"/>
        <v>Sun</v>
      </c>
      <c r="T288" s="115" t="str">
        <f t="shared" si="172"/>
        <v>2008-28</v>
      </c>
      <c r="U288" s="115">
        <f t="shared" si="173"/>
        <v>0</v>
      </c>
      <c r="V288" s="115"/>
    </row>
    <row r="289" spans="1:22" s="113" customFormat="1" x14ac:dyDescent="0.35">
      <c r="A289" s="133">
        <v>42</v>
      </c>
      <c r="B289" s="132">
        <v>39636</v>
      </c>
      <c r="C289" s="129">
        <v>1771.41</v>
      </c>
      <c r="D289" s="119">
        <v>0</v>
      </c>
      <c r="E289" s="119">
        <v>0</v>
      </c>
      <c r="F289" s="128">
        <v>892.5</v>
      </c>
      <c r="G289" s="131">
        <v>49</v>
      </c>
      <c r="H289" s="128">
        <f t="shared" ref="H289:H294" si="190">IFERROR(F289/G289,0)</f>
        <v>18.214285714285715</v>
      </c>
      <c r="I289" s="129">
        <v>878.91</v>
      </c>
      <c r="J289" s="130">
        <v>7</v>
      </c>
      <c r="K289" s="130">
        <f t="shared" ref="K289:K294" si="191">IFERROR(SUM(G289,J289),0)</f>
        <v>56</v>
      </c>
      <c r="L289" s="129">
        <f t="shared" ref="L289:L294" si="192">IFERROR(MEDIAN(I289/J289),0)</f>
        <v>125.55857142857143</v>
      </c>
      <c r="M289" s="128">
        <f t="shared" ref="M289:M294" si="193">IFERROR(SUM(F289,I289)/K289,0)</f>
        <v>31.632321428571426</v>
      </c>
      <c r="N289" s="127"/>
      <c r="O289" s="126">
        <v>2</v>
      </c>
      <c r="P289" s="125"/>
      <c r="Q289" s="125">
        <f t="shared" si="170"/>
        <v>28</v>
      </c>
      <c r="R289" s="125">
        <f t="shared" si="171"/>
        <v>2008</v>
      </c>
      <c r="S289" s="125" t="str">
        <f t="shared" si="169"/>
        <v>Mon</v>
      </c>
      <c r="T289" s="125" t="str">
        <f t="shared" si="172"/>
        <v>2008-28</v>
      </c>
      <c r="U289" s="125">
        <f t="shared" si="173"/>
        <v>0</v>
      </c>
      <c r="V289" s="125"/>
    </row>
    <row r="290" spans="1:22" s="113" customFormat="1" x14ac:dyDescent="0.35">
      <c r="A290" s="133">
        <v>42</v>
      </c>
      <c r="B290" s="132">
        <v>39637</v>
      </c>
      <c r="C290" s="129">
        <v>576.77</v>
      </c>
      <c r="D290" s="119">
        <v>0</v>
      </c>
      <c r="E290" s="119">
        <v>0</v>
      </c>
      <c r="F290" s="128">
        <v>510.2</v>
      </c>
      <c r="G290" s="131">
        <v>39</v>
      </c>
      <c r="H290" s="128">
        <f t="shared" si="190"/>
        <v>13.082051282051282</v>
      </c>
      <c r="I290" s="129">
        <v>66.569999999999993</v>
      </c>
      <c r="J290" s="130">
        <v>2</v>
      </c>
      <c r="K290" s="130">
        <f t="shared" si="191"/>
        <v>41</v>
      </c>
      <c r="L290" s="129">
        <f t="shared" si="192"/>
        <v>33.284999999999997</v>
      </c>
      <c r="M290" s="128">
        <f t="shared" si="193"/>
        <v>14.067560975609755</v>
      </c>
      <c r="N290" s="127"/>
      <c r="O290" s="126">
        <v>0</v>
      </c>
      <c r="P290" s="125"/>
      <c r="Q290" s="125">
        <f t="shared" si="170"/>
        <v>28</v>
      </c>
      <c r="R290" s="125">
        <f t="shared" si="171"/>
        <v>2008</v>
      </c>
      <c r="S290" s="125" t="str">
        <f t="shared" si="169"/>
        <v>Tue</v>
      </c>
      <c r="T290" s="125" t="str">
        <f t="shared" si="172"/>
        <v>2008-28</v>
      </c>
      <c r="U290" s="125">
        <f t="shared" si="173"/>
        <v>0</v>
      </c>
      <c r="V290" s="125"/>
    </row>
    <row r="291" spans="1:22" s="113" customFormat="1" x14ac:dyDescent="0.35">
      <c r="A291" s="133">
        <v>42</v>
      </c>
      <c r="B291" s="132">
        <v>39638</v>
      </c>
      <c r="C291" s="129">
        <v>875.68</v>
      </c>
      <c r="D291" s="119">
        <v>0</v>
      </c>
      <c r="E291" s="119">
        <v>0</v>
      </c>
      <c r="F291" s="128">
        <v>773.65</v>
      </c>
      <c r="G291" s="131">
        <v>42</v>
      </c>
      <c r="H291" s="128">
        <f t="shared" si="190"/>
        <v>18.420238095238094</v>
      </c>
      <c r="I291" s="129">
        <v>102.03</v>
      </c>
      <c r="J291" s="130">
        <v>3</v>
      </c>
      <c r="K291" s="130">
        <f t="shared" si="191"/>
        <v>45</v>
      </c>
      <c r="L291" s="129">
        <f t="shared" si="192"/>
        <v>34.01</v>
      </c>
      <c r="M291" s="128">
        <f t="shared" si="193"/>
        <v>19.459555555555553</v>
      </c>
      <c r="N291" s="127"/>
      <c r="O291" s="126">
        <v>0</v>
      </c>
      <c r="P291" s="125"/>
      <c r="Q291" s="125">
        <f t="shared" si="170"/>
        <v>28</v>
      </c>
      <c r="R291" s="125">
        <f t="shared" si="171"/>
        <v>2008</v>
      </c>
      <c r="S291" s="125" t="str">
        <f t="shared" si="169"/>
        <v>Wed</v>
      </c>
      <c r="T291" s="125" t="str">
        <f t="shared" si="172"/>
        <v>2008-28</v>
      </c>
      <c r="U291" s="125">
        <f t="shared" si="173"/>
        <v>0</v>
      </c>
      <c r="V291" s="125"/>
    </row>
    <row r="292" spans="1:22" s="113" customFormat="1" x14ac:dyDescent="0.35">
      <c r="A292" s="133">
        <v>42</v>
      </c>
      <c r="B292" s="132">
        <v>39639</v>
      </c>
      <c r="C292" s="129">
        <v>558.28</v>
      </c>
      <c r="D292" s="119">
        <v>0</v>
      </c>
      <c r="E292" s="119">
        <v>0</v>
      </c>
      <c r="F292" s="128">
        <v>494.25</v>
      </c>
      <c r="G292" s="131">
        <v>29</v>
      </c>
      <c r="H292" s="128">
        <f t="shared" si="190"/>
        <v>17.043103448275861</v>
      </c>
      <c r="I292" s="129">
        <v>64.03</v>
      </c>
      <c r="J292" s="130">
        <v>2</v>
      </c>
      <c r="K292" s="130">
        <f t="shared" si="191"/>
        <v>31</v>
      </c>
      <c r="L292" s="129">
        <f t="shared" si="192"/>
        <v>32.015000000000001</v>
      </c>
      <c r="M292" s="128">
        <f t="shared" si="193"/>
        <v>18.009032258064515</v>
      </c>
      <c r="N292" s="127"/>
      <c r="O292" s="126">
        <v>0</v>
      </c>
      <c r="P292" s="125"/>
      <c r="Q292" s="125">
        <f t="shared" si="170"/>
        <v>28</v>
      </c>
      <c r="R292" s="125">
        <f t="shared" si="171"/>
        <v>2008</v>
      </c>
      <c r="S292" s="125" t="str">
        <f t="shared" si="169"/>
        <v>Thu</v>
      </c>
      <c r="T292" s="125" t="str">
        <f t="shared" si="172"/>
        <v>2008-28</v>
      </c>
      <c r="U292" s="125">
        <f t="shared" si="173"/>
        <v>0</v>
      </c>
      <c r="V292" s="125"/>
    </row>
    <row r="293" spans="1:22" s="113" customFormat="1" x14ac:dyDescent="0.35">
      <c r="A293" s="133">
        <v>42</v>
      </c>
      <c r="B293" s="132">
        <v>39640</v>
      </c>
      <c r="C293" s="129">
        <v>1542.35</v>
      </c>
      <c r="D293" s="119">
        <v>0</v>
      </c>
      <c r="E293" s="119">
        <v>0</v>
      </c>
      <c r="F293" s="128">
        <v>1177.5999999999999</v>
      </c>
      <c r="G293" s="131">
        <v>54</v>
      </c>
      <c r="H293" s="128">
        <f t="shared" si="190"/>
        <v>21.807407407407407</v>
      </c>
      <c r="I293" s="129">
        <v>364.75</v>
      </c>
      <c r="J293" s="130">
        <v>5</v>
      </c>
      <c r="K293" s="130">
        <f t="shared" si="191"/>
        <v>59</v>
      </c>
      <c r="L293" s="129">
        <f t="shared" si="192"/>
        <v>72.95</v>
      </c>
      <c r="M293" s="128">
        <f t="shared" si="193"/>
        <v>26.141525423728812</v>
      </c>
      <c r="N293" s="127"/>
      <c r="O293" s="126">
        <v>-33.65</v>
      </c>
      <c r="P293" s="125"/>
      <c r="Q293" s="125">
        <f t="shared" si="170"/>
        <v>28</v>
      </c>
      <c r="R293" s="125">
        <f t="shared" si="171"/>
        <v>2008</v>
      </c>
      <c r="S293" s="125" t="str">
        <f t="shared" si="169"/>
        <v>Fri</v>
      </c>
      <c r="T293" s="125" t="str">
        <f t="shared" si="172"/>
        <v>2008-28</v>
      </c>
      <c r="U293" s="125">
        <f t="shared" si="173"/>
        <v>0</v>
      </c>
      <c r="V293" s="125"/>
    </row>
    <row r="294" spans="1:22" s="113" customFormat="1" x14ac:dyDescent="0.35">
      <c r="A294" s="133">
        <v>42</v>
      </c>
      <c r="B294" s="132">
        <v>39641</v>
      </c>
      <c r="C294" s="129">
        <v>657.2</v>
      </c>
      <c r="D294" s="119">
        <v>0</v>
      </c>
      <c r="E294" s="119">
        <v>0</v>
      </c>
      <c r="F294" s="128">
        <v>402.65</v>
      </c>
      <c r="G294" s="131">
        <v>21</v>
      </c>
      <c r="H294" s="128">
        <f t="shared" si="190"/>
        <v>19.173809523809524</v>
      </c>
      <c r="I294" s="129">
        <v>254.55</v>
      </c>
      <c r="J294" s="130">
        <v>5</v>
      </c>
      <c r="K294" s="130">
        <f t="shared" si="191"/>
        <v>26</v>
      </c>
      <c r="L294" s="129">
        <f t="shared" si="192"/>
        <v>50.910000000000004</v>
      </c>
      <c r="M294" s="128">
        <f t="shared" si="193"/>
        <v>25.276923076923079</v>
      </c>
      <c r="N294" s="127"/>
      <c r="O294" s="126">
        <v>1</v>
      </c>
      <c r="P294" s="125"/>
      <c r="Q294" s="125">
        <f t="shared" si="170"/>
        <v>28</v>
      </c>
      <c r="R294" s="125">
        <f t="shared" si="171"/>
        <v>2008</v>
      </c>
      <c r="S294" s="125" t="str">
        <f t="shared" si="169"/>
        <v>Sat</v>
      </c>
      <c r="T294" s="125" t="str">
        <f t="shared" si="172"/>
        <v>2008-28</v>
      </c>
      <c r="U294" s="125">
        <f t="shared" si="173"/>
        <v>0</v>
      </c>
      <c r="V294" s="125"/>
    </row>
    <row r="295" spans="1:22" s="113" customFormat="1" x14ac:dyDescent="0.35">
      <c r="A295" s="124"/>
      <c r="B295" s="123">
        <v>39642</v>
      </c>
      <c r="C295" s="119">
        <f>SUM(C289:C294)</f>
        <v>5981.69</v>
      </c>
      <c r="D295" s="119">
        <v>2000.04</v>
      </c>
      <c r="E295" s="122">
        <f>SUM(C295:D295)</f>
        <v>7981.73</v>
      </c>
      <c r="F295" s="118"/>
      <c r="G295" s="121">
        <f>SUM(G289:G294)</f>
        <v>234</v>
      </c>
      <c r="H295" s="118">
        <f>AVERAGE(H289:H294)</f>
        <v>17.956815911844647</v>
      </c>
      <c r="I295" s="119">
        <f>SUM(I289:I294)</f>
        <v>1730.84</v>
      </c>
      <c r="J295" s="120">
        <f>SUM(J289:J294)</f>
        <v>24</v>
      </c>
      <c r="K295" s="120">
        <f>SUM(G295,J295)</f>
        <v>258</v>
      </c>
      <c r="L295" s="119">
        <f>AVERAGE(L289:L294)</f>
        <v>58.121428571428567</v>
      </c>
      <c r="M295" s="118">
        <f>AVERAGE(M289:M294)</f>
        <v>22.431153119742191</v>
      </c>
      <c r="N295" s="117"/>
      <c r="O295" s="116">
        <f>SUM(O289:O294)</f>
        <v>-30.65</v>
      </c>
      <c r="P295" s="115"/>
      <c r="Q295" s="115">
        <f t="shared" si="170"/>
        <v>29</v>
      </c>
      <c r="R295" s="115">
        <f t="shared" si="171"/>
        <v>2008</v>
      </c>
      <c r="S295" s="115" t="str">
        <f t="shared" si="169"/>
        <v>Sun</v>
      </c>
      <c r="T295" s="115" t="str">
        <f t="shared" si="172"/>
        <v>2008-29</v>
      </c>
      <c r="U295" s="115">
        <f t="shared" si="173"/>
        <v>0</v>
      </c>
      <c r="V295" s="115"/>
    </row>
    <row r="296" spans="1:22" s="113" customFormat="1" x14ac:dyDescent="0.35">
      <c r="A296" s="133">
        <v>43</v>
      </c>
      <c r="B296" s="132">
        <v>39643</v>
      </c>
      <c r="C296" s="129">
        <v>736.37</v>
      </c>
      <c r="D296" s="119">
        <v>0</v>
      </c>
      <c r="E296" s="119">
        <v>0</v>
      </c>
      <c r="F296" s="128">
        <v>608.4</v>
      </c>
      <c r="G296" s="131">
        <v>40</v>
      </c>
      <c r="H296" s="128">
        <f t="shared" ref="H296:H301" si="194">IFERROR(F296/G296,0)</f>
        <v>15.209999999999999</v>
      </c>
      <c r="I296" s="129">
        <v>127.97</v>
      </c>
      <c r="J296" s="130">
        <v>3</v>
      </c>
      <c r="K296" s="130">
        <f t="shared" ref="K296:K301" si="195">IFERROR(SUM(G296,J296),0)</f>
        <v>43</v>
      </c>
      <c r="L296" s="129">
        <f t="shared" ref="L296:L301" si="196">IFERROR(MEDIAN(I296/J296),0)</f>
        <v>42.656666666666666</v>
      </c>
      <c r="M296" s="128">
        <f t="shared" ref="M296:M301" si="197">IFERROR(SUM(F296,I296)/K296,0)</f>
        <v>17.124883720930232</v>
      </c>
      <c r="N296" s="127"/>
      <c r="O296" s="126"/>
      <c r="P296" s="125"/>
      <c r="Q296" s="125">
        <f t="shared" si="170"/>
        <v>29</v>
      </c>
      <c r="R296" s="125">
        <f t="shared" si="171"/>
        <v>2008</v>
      </c>
      <c r="S296" s="125" t="str">
        <f t="shared" si="169"/>
        <v>Mon</v>
      </c>
      <c r="T296" s="125" t="str">
        <f t="shared" si="172"/>
        <v>2008-29</v>
      </c>
      <c r="U296" s="125">
        <f t="shared" si="173"/>
        <v>0</v>
      </c>
      <c r="V296" s="125"/>
    </row>
    <row r="297" spans="1:22" s="113" customFormat="1" x14ac:dyDescent="0.35">
      <c r="A297" s="133">
        <v>43</v>
      </c>
      <c r="B297" s="132">
        <v>39644</v>
      </c>
      <c r="C297" s="129">
        <v>516.07000000000005</v>
      </c>
      <c r="D297" s="119">
        <v>0</v>
      </c>
      <c r="E297" s="119">
        <v>0</v>
      </c>
      <c r="F297" s="128">
        <v>420.85</v>
      </c>
      <c r="G297" s="131">
        <v>34</v>
      </c>
      <c r="H297" s="128">
        <f t="shared" si="194"/>
        <v>12.377941176470589</v>
      </c>
      <c r="I297" s="129">
        <v>95.22</v>
      </c>
      <c r="J297" s="130">
        <v>3</v>
      </c>
      <c r="K297" s="130">
        <f t="shared" si="195"/>
        <v>37</v>
      </c>
      <c r="L297" s="129">
        <f t="shared" si="196"/>
        <v>31.74</v>
      </c>
      <c r="M297" s="128">
        <f t="shared" si="197"/>
        <v>13.94783783783784</v>
      </c>
      <c r="N297" s="127"/>
      <c r="O297" s="126">
        <v>4.05</v>
      </c>
      <c r="P297" s="125"/>
      <c r="Q297" s="125">
        <f t="shared" si="170"/>
        <v>29</v>
      </c>
      <c r="R297" s="125">
        <f t="shared" si="171"/>
        <v>2008</v>
      </c>
      <c r="S297" s="125" t="str">
        <f t="shared" si="169"/>
        <v>Tue</v>
      </c>
      <c r="T297" s="125" t="str">
        <f t="shared" si="172"/>
        <v>2008-29</v>
      </c>
      <c r="U297" s="125">
        <f t="shared" si="173"/>
        <v>0</v>
      </c>
      <c r="V297" s="125"/>
    </row>
    <row r="298" spans="1:22" s="113" customFormat="1" x14ac:dyDescent="0.35">
      <c r="A298" s="133">
        <v>43</v>
      </c>
      <c r="B298" s="132">
        <v>39645</v>
      </c>
      <c r="C298" s="129">
        <v>930.84</v>
      </c>
      <c r="D298" s="119">
        <v>0</v>
      </c>
      <c r="E298" s="119">
        <v>0</v>
      </c>
      <c r="F298" s="128">
        <v>608.35</v>
      </c>
      <c r="G298" s="131">
        <v>42</v>
      </c>
      <c r="H298" s="128">
        <f t="shared" si="194"/>
        <v>14.484523809523811</v>
      </c>
      <c r="I298" s="129">
        <v>322.49</v>
      </c>
      <c r="J298" s="130">
        <v>4</v>
      </c>
      <c r="K298" s="130">
        <f t="shared" si="195"/>
        <v>46</v>
      </c>
      <c r="L298" s="129">
        <f t="shared" si="196"/>
        <v>80.622500000000002</v>
      </c>
      <c r="M298" s="128">
        <f t="shared" si="197"/>
        <v>20.235652173913046</v>
      </c>
      <c r="N298" s="127"/>
      <c r="O298" s="126">
        <v>-1.4</v>
      </c>
      <c r="P298" s="125"/>
      <c r="Q298" s="125">
        <f t="shared" si="170"/>
        <v>29</v>
      </c>
      <c r="R298" s="125">
        <f t="shared" si="171"/>
        <v>2008</v>
      </c>
      <c r="S298" s="125" t="str">
        <f t="shared" si="169"/>
        <v>Wed</v>
      </c>
      <c r="T298" s="125" t="str">
        <f t="shared" si="172"/>
        <v>2008-29</v>
      </c>
      <c r="U298" s="125">
        <f t="shared" si="173"/>
        <v>0</v>
      </c>
      <c r="V298" s="125"/>
    </row>
    <row r="299" spans="1:22" s="113" customFormat="1" x14ac:dyDescent="0.35">
      <c r="A299" s="133">
        <v>43</v>
      </c>
      <c r="B299" s="132">
        <v>39646</v>
      </c>
      <c r="C299" s="129">
        <v>719.48</v>
      </c>
      <c r="D299" s="119">
        <v>0</v>
      </c>
      <c r="E299" s="119">
        <v>0</v>
      </c>
      <c r="F299" s="128">
        <v>578.5</v>
      </c>
      <c r="G299" s="131">
        <v>43</v>
      </c>
      <c r="H299" s="128">
        <f t="shared" si="194"/>
        <v>13.453488372093023</v>
      </c>
      <c r="I299" s="129">
        <v>140.97999999999999</v>
      </c>
      <c r="J299" s="130">
        <v>2</v>
      </c>
      <c r="K299" s="130">
        <f t="shared" si="195"/>
        <v>45</v>
      </c>
      <c r="L299" s="129">
        <f t="shared" si="196"/>
        <v>70.489999999999995</v>
      </c>
      <c r="M299" s="128">
        <f t="shared" si="197"/>
        <v>15.988444444444445</v>
      </c>
      <c r="N299" s="127"/>
      <c r="O299" s="126">
        <v>-9.1</v>
      </c>
      <c r="P299" s="125"/>
      <c r="Q299" s="125">
        <f t="shared" si="170"/>
        <v>29</v>
      </c>
      <c r="R299" s="125">
        <f t="shared" si="171"/>
        <v>2008</v>
      </c>
      <c r="S299" s="125" t="str">
        <f t="shared" si="169"/>
        <v>Thu</v>
      </c>
      <c r="T299" s="125" t="str">
        <f t="shared" si="172"/>
        <v>2008-29</v>
      </c>
      <c r="U299" s="125">
        <f t="shared" si="173"/>
        <v>0</v>
      </c>
      <c r="V299" s="125"/>
    </row>
    <row r="300" spans="1:22" s="113" customFormat="1" x14ac:dyDescent="0.35">
      <c r="A300" s="133">
        <v>43</v>
      </c>
      <c r="B300" s="132">
        <v>39647</v>
      </c>
      <c r="C300" s="129">
        <v>968.65</v>
      </c>
      <c r="D300" s="119">
        <v>0</v>
      </c>
      <c r="E300" s="119">
        <v>0</v>
      </c>
      <c r="F300" s="128">
        <v>864.6</v>
      </c>
      <c r="G300" s="131">
        <v>48</v>
      </c>
      <c r="H300" s="128">
        <f t="shared" si="194"/>
        <v>18.012499999999999</v>
      </c>
      <c r="I300" s="129">
        <v>104.35</v>
      </c>
      <c r="J300" s="130">
        <v>3</v>
      </c>
      <c r="K300" s="130">
        <f t="shared" si="195"/>
        <v>51</v>
      </c>
      <c r="L300" s="129">
        <f t="shared" si="196"/>
        <v>34.783333333333331</v>
      </c>
      <c r="M300" s="128">
        <f t="shared" si="197"/>
        <v>18.999019607843138</v>
      </c>
      <c r="N300" s="127"/>
      <c r="O300" s="126"/>
      <c r="P300" s="125"/>
      <c r="Q300" s="125">
        <f t="shared" si="170"/>
        <v>29</v>
      </c>
      <c r="R300" s="125">
        <f t="shared" si="171"/>
        <v>2008</v>
      </c>
      <c r="S300" s="125" t="str">
        <f t="shared" si="169"/>
        <v>Fri</v>
      </c>
      <c r="T300" s="125" t="str">
        <f t="shared" si="172"/>
        <v>2008-29</v>
      </c>
      <c r="U300" s="125">
        <f t="shared" si="173"/>
        <v>0</v>
      </c>
      <c r="V300" s="125"/>
    </row>
    <row r="301" spans="1:22" s="113" customFormat="1" x14ac:dyDescent="0.35">
      <c r="A301" s="133">
        <v>43</v>
      </c>
      <c r="B301" s="132">
        <v>39648</v>
      </c>
      <c r="C301" s="129">
        <v>748.23</v>
      </c>
      <c r="D301" s="119">
        <v>0</v>
      </c>
      <c r="E301" s="119">
        <v>0</v>
      </c>
      <c r="F301" s="128">
        <v>407.15</v>
      </c>
      <c r="G301" s="131">
        <v>31</v>
      </c>
      <c r="H301" s="128">
        <f t="shared" si="194"/>
        <v>13.133870967741935</v>
      </c>
      <c r="I301" s="129">
        <v>341.08</v>
      </c>
      <c r="J301" s="130">
        <v>6</v>
      </c>
      <c r="K301" s="130">
        <f t="shared" si="195"/>
        <v>37</v>
      </c>
      <c r="L301" s="129">
        <f t="shared" si="196"/>
        <v>56.846666666666664</v>
      </c>
      <c r="M301" s="128">
        <f t="shared" si="197"/>
        <v>20.222432432432434</v>
      </c>
      <c r="N301" s="127"/>
      <c r="O301" s="126">
        <v>4.55</v>
      </c>
      <c r="P301" s="125"/>
      <c r="Q301" s="125">
        <f t="shared" si="170"/>
        <v>29</v>
      </c>
      <c r="R301" s="125">
        <f t="shared" si="171"/>
        <v>2008</v>
      </c>
      <c r="S301" s="125" t="str">
        <f t="shared" si="169"/>
        <v>Sat</v>
      </c>
      <c r="T301" s="125" t="str">
        <f t="shared" si="172"/>
        <v>2008-29</v>
      </c>
      <c r="U301" s="125">
        <f t="shared" si="173"/>
        <v>0</v>
      </c>
      <c r="V301" s="125"/>
    </row>
    <row r="302" spans="1:22" s="113" customFormat="1" x14ac:dyDescent="0.35">
      <c r="A302" s="124"/>
      <c r="B302" s="123">
        <v>39649</v>
      </c>
      <c r="C302" s="119">
        <f>SUM(C296:C301)</f>
        <v>4619.6400000000003</v>
      </c>
      <c r="D302" s="119">
        <v>1655.25</v>
      </c>
      <c r="E302" s="122">
        <f>SUM(C302:D302)</f>
        <v>6274.89</v>
      </c>
      <c r="F302" s="118"/>
      <c r="G302" s="121">
        <f>SUM(G296:G301)</f>
        <v>238</v>
      </c>
      <c r="H302" s="118">
        <f>AVERAGE(H296:H301)</f>
        <v>14.445387387638226</v>
      </c>
      <c r="I302" s="119">
        <f>SUM(I296:I301)</f>
        <v>1132.0900000000001</v>
      </c>
      <c r="J302" s="120">
        <f>SUM(J296:J301)</f>
        <v>21</v>
      </c>
      <c r="K302" s="120">
        <f>SUM(G302,J302)</f>
        <v>259</v>
      </c>
      <c r="L302" s="119">
        <f>AVERAGE(L296:L301)</f>
        <v>52.856527777777785</v>
      </c>
      <c r="M302" s="118">
        <f>AVERAGE(M296:M301)</f>
        <v>17.753045036233519</v>
      </c>
      <c r="N302" s="117"/>
      <c r="O302" s="116"/>
      <c r="P302" s="115"/>
      <c r="Q302" s="115">
        <f t="shared" si="170"/>
        <v>30</v>
      </c>
      <c r="R302" s="115">
        <f t="shared" si="171"/>
        <v>2008</v>
      </c>
      <c r="S302" s="115" t="str">
        <f t="shared" si="169"/>
        <v>Sun</v>
      </c>
      <c r="T302" s="115" t="str">
        <f t="shared" si="172"/>
        <v>2008-30</v>
      </c>
      <c r="U302" s="115">
        <f t="shared" si="173"/>
        <v>0</v>
      </c>
      <c r="V302" s="115"/>
    </row>
    <row r="303" spans="1:22" s="113" customFormat="1" x14ac:dyDescent="0.35">
      <c r="A303" s="133">
        <v>44</v>
      </c>
      <c r="B303" s="132">
        <v>39650</v>
      </c>
      <c r="C303" s="129">
        <v>775.3</v>
      </c>
      <c r="D303" s="119">
        <v>0</v>
      </c>
      <c r="E303" s="119">
        <v>0</v>
      </c>
      <c r="F303" s="128">
        <v>597.04999999999995</v>
      </c>
      <c r="G303" s="131">
        <v>39</v>
      </c>
      <c r="H303" s="128">
        <f t="shared" ref="H303:H308" si="198">IFERROR(F303/G303,0)</f>
        <v>15.308974358974357</v>
      </c>
      <c r="I303" s="129">
        <v>178.25</v>
      </c>
      <c r="J303" s="130">
        <v>3</v>
      </c>
      <c r="K303" s="130">
        <f t="shared" ref="K303:K308" si="199">IFERROR(SUM(G303,J303),0)</f>
        <v>42</v>
      </c>
      <c r="L303" s="129">
        <f t="shared" ref="L303:L308" si="200">IFERROR(MEDIAN(I303/J303),0)</f>
        <v>59.416666666666664</v>
      </c>
      <c r="M303" s="128">
        <f t="shared" ref="M303:M308" si="201">IFERROR(SUM(F303,I303)/K303,0)</f>
        <v>18.459523809523809</v>
      </c>
      <c r="N303" s="127"/>
      <c r="O303" s="126">
        <v>0.15</v>
      </c>
      <c r="P303" s="125"/>
      <c r="Q303" s="125">
        <f t="shared" si="170"/>
        <v>30</v>
      </c>
      <c r="R303" s="125">
        <f t="shared" si="171"/>
        <v>2008</v>
      </c>
      <c r="S303" s="125" t="str">
        <f t="shared" si="169"/>
        <v>Mon</v>
      </c>
      <c r="T303" s="125" t="str">
        <f t="shared" si="172"/>
        <v>2008-30</v>
      </c>
      <c r="U303" s="125">
        <f t="shared" si="173"/>
        <v>0</v>
      </c>
      <c r="V303" s="125"/>
    </row>
    <row r="304" spans="1:22" s="113" customFormat="1" x14ac:dyDescent="0.35">
      <c r="A304" s="133">
        <v>44</v>
      </c>
      <c r="B304" s="132">
        <v>39651</v>
      </c>
      <c r="C304" s="129">
        <v>666.34</v>
      </c>
      <c r="D304" s="119">
        <v>0</v>
      </c>
      <c r="E304" s="119">
        <v>0</v>
      </c>
      <c r="F304" s="128">
        <v>591.6</v>
      </c>
      <c r="G304" s="131">
        <v>36</v>
      </c>
      <c r="H304" s="128">
        <f t="shared" si="198"/>
        <v>16.433333333333334</v>
      </c>
      <c r="I304" s="129">
        <v>74.739999999999995</v>
      </c>
      <c r="J304" s="130">
        <v>3</v>
      </c>
      <c r="K304" s="130">
        <f t="shared" si="199"/>
        <v>39</v>
      </c>
      <c r="L304" s="129">
        <f t="shared" si="200"/>
        <v>24.91333333333333</v>
      </c>
      <c r="M304" s="128">
        <f t="shared" si="201"/>
        <v>17.085641025641028</v>
      </c>
      <c r="N304" s="127"/>
      <c r="O304" s="126">
        <v>0</v>
      </c>
      <c r="P304" s="125"/>
      <c r="Q304" s="125">
        <f t="shared" si="170"/>
        <v>30</v>
      </c>
      <c r="R304" s="125">
        <f t="shared" si="171"/>
        <v>2008</v>
      </c>
      <c r="S304" s="125" t="str">
        <f t="shared" si="169"/>
        <v>Tue</v>
      </c>
      <c r="T304" s="125" t="str">
        <f t="shared" si="172"/>
        <v>2008-30</v>
      </c>
      <c r="U304" s="125">
        <f t="shared" si="173"/>
        <v>0</v>
      </c>
      <c r="V304" s="125"/>
    </row>
    <row r="305" spans="1:22" s="113" customFormat="1" x14ac:dyDescent="0.35">
      <c r="A305" s="133">
        <v>44</v>
      </c>
      <c r="B305" s="132">
        <v>39652</v>
      </c>
      <c r="C305" s="129">
        <v>657.74</v>
      </c>
      <c r="D305" s="119">
        <v>0</v>
      </c>
      <c r="E305" s="119">
        <v>0</v>
      </c>
      <c r="F305" s="128">
        <v>577.85</v>
      </c>
      <c r="G305" s="131">
        <v>45</v>
      </c>
      <c r="H305" s="128">
        <f t="shared" si="198"/>
        <v>12.841111111111111</v>
      </c>
      <c r="I305" s="129">
        <v>79.89</v>
      </c>
      <c r="J305" s="130">
        <v>3</v>
      </c>
      <c r="K305" s="130">
        <f t="shared" si="199"/>
        <v>48</v>
      </c>
      <c r="L305" s="129">
        <f t="shared" si="200"/>
        <v>26.63</v>
      </c>
      <c r="M305" s="128">
        <f t="shared" si="201"/>
        <v>13.702916666666667</v>
      </c>
      <c r="N305" s="127"/>
      <c r="O305" s="126">
        <v>5.05</v>
      </c>
      <c r="P305" s="125"/>
      <c r="Q305" s="125">
        <f t="shared" si="170"/>
        <v>30</v>
      </c>
      <c r="R305" s="125">
        <f t="shared" si="171"/>
        <v>2008</v>
      </c>
      <c r="S305" s="125" t="str">
        <f t="shared" si="169"/>
        <v>Wed</v>
      </c>
      <c r="T305" s="125" t="str">
        <f t="shared" si="172"/>
        <v>2008-30</v>
      </c>
      <c r="U305" s="125">
        <f t="shared" si="173"/>
        <v>0</v>
      </c>
      <c r="V305" s="125"/>
    </row>
    <row r="306" spans="1:22" s="113" customFormat="1" x14ac:dyDescent="0.35">
      <c r="A306" s="133">
        <v>44</v>
      </c>
      <c r="B306" s="132">
        <v>39653</v>
      </c>
      <c r="C306" s="129">
        <v>2907.65</v>
      </c>
      <c r="D306" s="119">
        <v>0</v>
      </c>
      <c r="E306" s="119">
        <v>0</v>
      </c>
      <c r="F306" s="128">
        <v>942.25</v>
      </c>
      <c r="G306" s="131">
        <v>55</v>
      </c>
      <c r="H306" s="128">
        <f t="shared" si="198"/>
        <v>17.131818181818183</v>
      </c>
      <c r="I306" s="129">
        <v>1965.4</v>
      </c>
      <c r="J306" s="130">
        <v>8</v>
      </c>
      <c r="K306" s="130">
        <f t="shared" si="199"/>
        <v>63</v>
      </c>
      <c r="L306" s="129">
        <f t="shared" si="200"/>
        <v>245.67500000000001</v>
      </c>
      <c r="M306" s="128">
        <f t="shared" si="201"/>
        <v>46.153174603174605</v>
      </c>
      <c r="N306" s="127" t="s">
        <v>236</v>
      </c>
      <c r="O306" s="126">
        <v>0.45</v>
      </c>
      <c r="P306" s="125" t="s">
        <v>216</v>
      </c>
      <c r="Q306" s="125">
        <f t="shared" si="170"/>
        <v>30</v>
      </c>
      <c r="R306" s="125">
        <f t="shared" si="171"/>
        <v>2008</v>
      </c>
      <c r="S306" s="125" t="str">
        <f t="shared" si="169"/>
        <v>Thu</v>
      </c>
      <c r="T306" s="125" t="str">
        <f t="shared" si="172"/>
        <v>2008-30</v>
      </c>
      <c r="U306" s="125">
        <f t="shared" si="173"/>
        <v>0</v>
      </c>
      <c r="V306" s="125"/>
    </row>
    <row r="307" spans="1:22" s="113" customFormat="1" x14ac:dyDescent="0.35">
      <c r="A307" s="133">
        <v>44</v>
      </c>
      <c r="B307" s="132">
        <v>39654</v>
      </c>
      <c r="C307" s="129">
        <v>1340.52</v>
      </c>
      <c r="D307" s="119">
        <v>0</v>
      </c>
      <c r="E307" s="119">
        <v>0</v>
      </c>
      <c r="F307" s="128">
        <v>950.15</v>
      </c>
      <c r="G307" s="131">
        <v>55</v>
      </c>
      <c r="H307" s="128">
        <f t="shared" si="198"/>
        <v>17.275454545454544</v>
      </c>
      <c r="I307" s="129">
        <v>390.37</v>
      </c>
      <c r="J307" s="130">
        <v>8</v>
      </c>
      <c r="K307" s="130">
        <f t="shared" si="199"/>
        <v>63</v>
      </c>
      <c r="L307" s="129">
        <f t="shared" si="200"/>
        <v>48.796250000000001</v>
      </c>
      <c r="M307" s="128">
        <f t="shared" si="201"/>
        <v>21.278095238095236</v>
      </c>
      <c r="N307" s="127"/>
      <c r="O307" s="126">
        <v>-0.05</v>
      </c>
      <c r="P307" s="125" t="s">
        <v>217</v>
      </c>
      <c r="Q307" s="125">
        <f t="shared" si="170"/>
        <v>30</v>
      </c>
      <c r="R307" s="125">
        <f t="shared" si="171"/>
        <v>2008</v>
      </c>
      <c r="S307" s="125" t="str">
        <f t="shared" si="169"/>
        <v>Fri</v>
      </c>
      <c r="T307" s="125" t="str">
        <f t="shared" si="172"/>
        <v>2008-30</v>
      </c>
      <c r="U307" s="125">
        <f t="shared" si="173"/>
        <v>0</v>
      </c>
      <c r="V307" s="125"/>
    </row>
    <row r="308" spans="1:22" s="113" customFormat="1" x14ac:dyDescent="0.35">
      <c r="A308" s="133">
        <v>44</v>
      </c>
      <c r="B308" s="132">
        <v>39655</v>
      </c>
      <c r="C308" s="129">
        <v>799.86</v>
      </c>
      <c r="D308" s="119">
        <v>0</v>
      </c>
      <c r="E308" s="119">
        <v>0</v>
      </c>
      <c r="F308" s="128">
        <v>528.5</v>
      </c>
      <c r="G308" s="131">
        <v>24</v>
      </c>
      <c r="H308" s="128">
        <f t="shared" si="198"/>
        <v>22.020833333333332</v>
      </c>
      <c r="I308" s="129">
        <v>271.36</v>
      </c>
      <c r="J308" s="130">
        <v>6</v>
      </c>
      <c r="K308" s="130">
        <f t="shared" si="199"/>
        <v>30</v>
      </c>
      <c r="L308" s="129">
        <f t="shared" si="200"/>
        <v>45.226666666666667</v>
      </c>
      <c r="M308" s="128">
        <f t="shared" si="201"/>
        <v>26.661999999999999</v>
      </c>
      <c r="N308" s="127"/>
      <c r="O308" s="126">
        <v>0</v>
      </c>
      <c r="P308" s="125"/>
      <c r="Q308" s="125">
        <f t="shared" si="170"/>
        <v>30</v>
      </c>
      <c r="R308" s="125">
        <f t="shared" si="171"/>
        <v>2008</v>
      </c>
      <c r="S308" s="125" t="str">
        <f t="shared" si="169"/>
        <v>Sat</v>
      </c>
      <c r="T308" s="125" t="str">
        <f t="shared" si="172"/>
        <v>2008-30</v>
      </c>
      <c r="U308" s="125">
        <f t="shared" si="173"/>
        <v>0</v>
      </c>
      <c r="V308" s="125"/>
    </row>
    <row r="309" spans="1:22" s="113" customFormat="1" x14ac:dyDescent="0.35">
      <c r="A309" s="124"/>
      <c r="B309" s="123">
        <v>39656</v>
      </c>
      <c r="C309" s="119">
        <f>SUM(C303:C308)</f>
        <v>7147.4100000000008</v>
      </c>
      <c r="D309" s="119">
        <v>1908.35</v>
      </c>
      <c r="E309" s="122">
        <f>SUM(C309:D309)</f>
        <v>9055.76</v>
      </c>
      <c r="F309" s="118"/>
      <c r="G309" s="121">
        <f>SUM(G303:G308)</f>
        <v>254</v>
      </c>
      <c r="H309" s="118">
        <f>AVERAGE(H303:H308)</f>
        <v>16.835254144004143</v>
      </c>
      <c r="I309" s="119">
        <f>SUM(I303:I308)</f>
        <v>2960.01</v>
      </c>
      <c r="J309" s="120">
        <f>SUM(J303:J308)</f>
        <v>31</v>
      </c>
      <c r="K309" s="120">
        <f>SUM(G309,J309)</f>
        <v>285</v>
      </c>
      <c r="L309" s="119">
        <f>AVERAGE(L303:L308)</f>
        <v>75.109652777777782</v>
      </c>
      <c r="M309" s="118">
        <f>AVERAGE(M303:M308)</f>
        <v>23.890225223850223</v>
      </c>
      <c r="N309" s="117"/>
      <c r="O309" s="116"/>
      <c r="P309" s="115"/>
      <c r="Q309" s="115">
        <f t="shared" si="170"/>
        <v>31</v>
      </c>
      <c r="R309" s="115">
        <f t="shared" si="171"/>
        <v>2008</v>
      </c>
      <c r="S309" s="115" t="str">
        <f t="shared" si="169"/>
        <v>Sun</v>
      </c>
      <c r="T309" s="115" t="str">
        <f t="shared" si="172"/>
        <v>2008-31</v>
      </c>
      <c r="U309" s="115">
        <f t="shared" si="173"/>
        <v>0</v>
      </c>
      <c r="V309" s="115"/>
    </row>
    <row r="310" spans="1:22" s="113" customFormat="1" x14ac:dyDescent="0.35">
      <c r="A310" s="133">
        <v>45</v>
      </c>
      <c r="B310" s="132">
        <v>39657</v>
      </c>
      <c r="C310" s="129">
        <v>748.57</v>
      </c>
      <c r="D310" s="119">
        <v>0</v>
      </c>
      <c r="E310" s="119">
        <v>0</v>
      </c>
      <c r="F310" s="128">
        <v>639.45000000000005</v>
      </c>
      <c r="G310" s="131">
        <v>42</v>
      </c>
      <c r="H310" s="128">
        <f t="shared" ref="H310:H315" si="202">IFERROR(F310/G310,0)</f>
        <v>15.225000000000001</v>
      </c>
      <c r="I310" s="129">
        <v>109.12</v>
      </c>
      <c r="J310" s="130">
        <v>5</v>
      </c>
      <c r="K310" s="130">
        <f t="shared" ref="K310:K315" si="203">IFERROR(SUM(G310,J310),0)</f>
        <v>47</v>
      </c>
      <c r="L310" s="129">
        <f t="shared" ref="L310:L315" si="204">IFERROR(MEDIAN(I310/J310),0)</f>
        <v>21.824000000000002</v>
      </c>
      <c r="M310" s="128">
        <f t="shared" ref="M310:M315" si="205">IFERROR(SUM(F310,I310)/K310,0)</f>
        <v>15.927021276595745</v>
      </c>
      <c r="N310" s="127"/>
      <c r="O310" s="126">
        <v>0</v>
      </c>
      <c r="P310" s="125"/>
      <c r="Q310" s="125">
        <f t="shared" si="170"/>
        <v>31</v>
      </c>
      <c r="R310" s="125">
        <f t="shared" si="171"/>
        <v>2008</v>
      </c>
      <c r="S310" s="125" t="str">
        <f t="shared" si="169"/>
        <v>Mon</v>
      </c>
      <c r="T310" s="125" t="str">
        <f t="shared" si="172"/>
        <v>2008-31</v>
      </c>
      <c r="U310" s="125">
        <f t="shared" si="173"/>
        <v>0</v>
      </c>
      <c r="V310" s="125"/>
    </row>
    <row r="311" spans="1:22" s="113" customFormat="1" x14ac:dyDescent="0.35">
      <c r="A311" s="133">
        <v>45</v>
      </c>
      <c r="B311" s="132">
        <v>39658</v>
      </c>
      <c r="C311" s="129">
        <v>719.25</v>
      </c>
      <c r="D311" s="119">
        <v>0</v>
      </c>
      <c r="E311" s="119">
        <v>0</v>
      </c>
      <c r="F311" s="128">
        <v>682.25</v>
      </c>
      <c r="G311" s="131">
        <v>33</v>
      </c>
      <c r="H311" s="128">
        <f t="shared" si="202"/>
        <v>20.674242424242426</v>
      </c>
      <c r="I311" s="129">
        <v>37</v>
      </c>
      <c r="J311" s="130">
        <v>2</v>
      </c>
      <c r="K311" s="130">
        <f t="shared" si="203"/>
        <v>35</v>
      </c>
      <c r="L311" s="129">
        <f t="shared" si="204"/>
        <v>18.5</v>
      </c>
      <c r="M311" s="128">
        <f t="shared" si="205"/>
        <v>20.55</v>
      </c>
      <c r="N311" s="127"/>
      <c r="O311" s="126">
        <v>-2.85</v>
      </c>
      <c r="P311" s="125"/>
      <c r="Q311" s="125">
        <f t="shared" si="170"/>
        <v>31</v>
      </c>
      <c r="R311" s="125">
        <f t="shared" si="171"/>
        <v>2008</v>
      </c>
      <c r="S311" s="125" t="str">
        <f t="shared" si="169"/>
        <v>Tue</v>
      </c>
      <c r="T311" s="125" t="str">
        <f t="shared" si="172"/>
        <v>2008-31</v>
      </c>
      <c r="U311" s="125">
        <f t="shared" si="173"/>
        <v>0</v>
      </c>
      <c r="V311" s="125"/>
    </row>
    <row r="312" spans="1:22" s="113" customFormat="1" x14ac:dyDescent="0.35">
      <c r="A312" s="133">
        <v>45</v>
      </c>
      <c r="B312" s="132">
        <v>39659</v>
      </c>
      <c r="C312" s="129">
        <v>828.62</v>
      </c>
      <c r="D312" s="119">
        <v>0</v>
      </c>
      <c r="E312" s="119">
        <v>0</v>
      </c>
      <c r="F312" s="128">
        <v>550.6</v>
      </c>
      <c r="G312" s="131">
        <v>33</v>
      </c>
      <c r="H312" s="128">
        <f t="shared" si="202"/>
        <v>16.684848484848487</v>
      </c>
      <c r="I312" s="129">
        <v>278.02</v>
      </c>
      <c r="J312" s="130">
        <v>7</v>
      </c>
      <c r="K312" s="130">
        <f t="shared" si="203"/>
        <v>40</v>
      </c>
      <c r="L312" s="129">
        <f t="shared" si="204"/>
        <v>39.717142857142854</v>
      </c>
      <c r="M312" s="128">
        <f t="shared" si="205"/>
        <v>20.715499999999999</v>
      </c>
      <c r="N312" s="127"/>
      <c r="O312" s="126">
        <v>0</v>
      </c>
      <c r="P312" s="125"/>
      <c r="Q312" s="125">
        <f t="shared" si="170"/>
        <v>31</v>
      </c>
      <c r="R312" s="125">
        <f t="shared" si="171"/>
        <v>2008</v>
      </c>
      <c r="S312" s="125" t="str">
        <f t="shared" si="169"/>
        <v>Wed</v>
      </c>
      <c r="T312" s="125" t="str">
        <f t="shared" si="172"/>
        <v>2008-31</v>
      </c>
      <c r="U312" s="125">
        <f t="shared" si="173"/>
        <v>0</v>
      </c>
      <c r="V312" s="125"/>
    </row>
    <row r="313" spans="1:22" s="113" customFormat="1" x14ac:dyDescent="0.35">
      <c r="A313" s="133">
        <v>45</v>
      </c>
      <c r="B313" s="132">
        <v>39660</v>
      </c>
      <c r="C313" s="129">
        <v>772.01</v>
      </c>
      <c r="D313" s="119">
        <v>0</v>
      </c>
      <c r="E313" s="119">
        <v>0</v>
      </c>
      <c r="F313" s="128">
        <v>699</v>
      </c>
      <c r="G313" s="131">
        <v>46</v>
      </c>
      <c r="H313" s="128">
        <f t="shared" si="202"/>
        <v>15.195652173913043</v>
      </c>
      <c r="I313" s="129">
        <v>73.010000000000005</v>
      </c>
      <c r="J313" s="130">
        <v>3</v>
      </c>
      <c r="K313" s="130">
        <f t="shared" si="203"/>
        <v>49</v>
      </c>
      <c r="L313" s="129">
        <f t="shared" si="204"/>
        <v>24.33666666666667</v>
      </c>
      <c r="M313" s="128">
        <f t="shared" si="205"/>
        <v>15.75530612244898</v>
      </c>
      <c r="N313" s="127"/>
      <c r="O313" s="126">
        <v>0</v>
      </c>
      <c r="P313" s="125"/>
      <c r="Q313" s="125">
        <f t="shared" si="170"/>
        <v>31</v>
      </c>
      <c r="R313" s="125">
        <f t="shared" si="171"/>
        <v>2008</v>
      </c>
      <c r="S313" s="125" t="str">
        <f t="shared" si="169"/>
        <v>Thu</v>
      </c>
      <c r="T313" s="125" t="str">
        <f t="shared" si="172"/>
        <v>2008-31</v>
      </c>
      <c r="U313" s="125">
        <f t="shared" si="173"/>
        <v>0</v>
      </c>
      <c r="V313" s="125"/>
    </row>
    <row r="314" spans="1:22" s="113" customFormat="1" x14ac:dyDescent="0.35">
      <c r="A314" s="133">
        <v>45</v>
      </c>
      <c r="B314" s="132">
        <v>39661</v>
      </c>
      <c r="C314" s="129">
        <v>1128.03</v>
      </c>
      <c r="D314" s="119">
        <v>0</v>
      </c>
      <c r="E314" s="119">
        <v>0</v>
      </c>
      <c r="F314" s="128">
        <v>617.15</v>
      </c>
      <c r="G314" s="131">
        <v>45</v>
      </c>
      <c r="H314" s="128">
        <f t="shared" si="202"/>
        <v>13.714444444444444</v>
      </c>
      <c r="I314" s="129">
        <v>510.88</v>
      </c>
      <c r="J314" s="130">
        <v>10</v>
      </c>
      <c r="K314" s="130">
        <f t="shared" si="203"/>
        <v>55</v>
      </c>
      <c r="L314" s="129">
        <f t="shared" si="204"/>
        <v>51.088000000000001</v>
      </c>
      <c r="M314" s="128">
        <f t="shared" si="205"/>
        <v>20.509636363636364</v>
      </c>
      <c r="N314" s="127"/>
      <c r="O314" s="126">
        <v>0</v>
      </c>
      <c r="P314" s="125"/>
      <c r="Q314" s="125">
        <f t="shared" si="170"/>
        <v>31</v>
      </c>
      <c r="R314" s="125">
        <f t="shared" si="171"/>
        <v>2008</v>
      </c>
      <c r="S314" s="125" t="str">
        <f t="shared" si="169"/>
        <v>Fri</v>
      </c>
      <c r="T314" s="125" t="str">
        <f t="shared" si="172"/>
        <v>2008-31</v>
      </c>
      <c r="U314" s="125">
        <f t="shared" si="173"/>
        <v>0</v>
      </c>
      <c r="V314" s="125"/>
    </row>
    <row r="315" spans="1:22" s="113" customFormat="1" x14ac:dyDescent="0.35">
      <c r="A315" s="133">
        <v>45</v>
      </c>
      <c r="B315" s="132">
        <v>39662</v>
      </c>
      <c r="C315" s="129">
        <v>1000.28</v>
      </c>
      <c r="D315" s="119">
        <v>0</v>
      </c>
      <c r="E315" s="119">
        <v>0</v>
      </c>
      <c r="F315" s="128">
        <v>716.85</v>
      </c>
      <c r="G315" s="131">
        <v>30</v>
      </c>
      <c r="H315" s="128">
        <f t="shared" si="202"/>
        <v>23.895</v>
      </c>
      <c r="I315" s="129">
        <v>283.43</v>
      </c>
      <c r="J315" s="130">
        <v>6</v>
      </c>
      <c r="K315" s="130">
        <f t="shared" si="203"/>
        <v>36</v>
      </c>
      <c r="L315" s="129">
        <f t="shared" si="204"/>
        <v>47.238333333333337</v>
      </c>
      <c r="M315" s="128">
        <f t="shared" si="205"/>
        <v>27.785555555555554</v>
      </c>
      <c r="N315" s="127"/>
      <c r="O315" s="126">
        <v>0.3</v>
      </c>
      <c r="P315" s="125"/>
      <c r="Q315" s="125">
        <f t="shared" si="170"/>
        <v>31</v>
      </c>
      <c r="R315" s="125">
        <f t="shared" si="171"/>
        <v>2008</v>
      </c>
      <c r="S315" s="125" t="str">
        <f t="shared" si="169"/>
        <v>Sat</v>
      </c>
      <c r="T315" s="125" t="str">
        <f t="shared" si="172"/>
        <v>2008-31</v>
      </c>
      <c r="U315" s="125">
        <f t="shared" si="173"/>
        <v>0</v>
      </c>
      <c r="V315" s="125"/>
    </row>
    <row r="316" spans="1:22" s="113" customFormat="1" x14ac:dyDescent="0.35">
      <c r="A316" s="124"/>
      <c r="B316" s="123">
        <v>39663</v>
      </c>
      <c r="C316" s="119">
        <f>SUM(C310:C315)</f>
        <v>5196.7599999999993</v>
      </c>
      <c r="D316" s="119">
        <v>1192.67</v>
      </c>
      <c r="E316" s="122">
        <f>SUM(C316:D316)</f>
        <v>6389.4299999999994</v>
      </c>
      <c r="F316" s="118"/>
      <c r="G316" s="121">
        <f>SUM(G310:G315)</f>
        <v>229</v>
      </c>
      <c r="H316" s="118">
        <f>AVERAGE(H310:H315)</f>
        <v>17.564864587908065</v>
      </c>
      <c r="I316" s="119">
        <f>SUM(I310:I315)</f>
        <v>1291.46</v>
      </c>
      <c r="J316" s="120">
        <f>SUM(J310:J315)</f>
        <v>33</v>
      </c>
      <c r="K316" s="120">
        <f>SUM(G316,J316)</f>
        <v>262</v>
      </c>
      <c r="L316" s="119">
        <f>AVERAGE(L310:L315)</f>
        <v>33.784023809523809</v>
      </c>
      <c r="M316" s="118">
        <f>AVERAGE(M310:M315)</f>
        <v>20.207169886372771</v>
      </c>
      <c r="N316" s="117"/>
      <c r="O316" s="116"/>
      <c r="P316" s="115"/>
      <c r="Q316" s="115">
        <f t="shared" si="170"/>
        <v>32</v>
      </c>
      <c r="R316" s="115">
        <f t="shared" si="171"/>
        <v>2008</v>
      </c>
      <c r="S316" s="115" t="str">
        <f t="shared" si="169"/>
        <v>Sun</v>
      </c>
      <c r="T316" s="115" t="str">
        <f t="shared" si="172"/>
        <v>2008-32</v>
      </c>
      <c r="U316" s="115">
        <f t="shared" si="173"/>
        <v>0</v>
      </c>
      <c r="V316" s="115"/>
    </row>
    <row r="317" spans="1:22" s="113" customFormat="1" x14ac:dyDescent="0.35">
      <c r="A317" s="133">
        <v>46</v>
      </c>
      <c r="B317" s="132">
        <v>39664</v>
      </c>
      <c r="C317" s="129">
        <v>984.62</v>
      </c>
      <c r="D317" s="119">
        <v>0</v>
      </c>
      <c r="E317" s="119">
        <v>0</v>
      </c>
      <c r="F317" s="128">
        <v>789.6</v>
      </c>
      <c r="G317" s="131">
        <v>43</v>
      </c>
      <c r="H317" s="128">
        <f t="shared" ref="H317:H322" si="206">IFERROR(F317/G317,0)</f>
        <v>18.36279069767442</v>
      </c>
      <c r="I317" s="129">
        <v>195.02</v>
      </c>
      <c r="J317" s="130">
        <v>4</v>
      </c>
      <c r="K317" s="130">
        <f t="shared" ref="K317:K322" si="207">IFERROR(SUM(G317,J317),0)</f>
        <v>47</v>
      </c>
      <c r="L317" s="129">
        <f t="shared" ref="L317:L322" si="208">IFERROR(MEDIAN(I317/J317),0)</f>
        <v>48.755000000000003</v>
      </c>
      <c r="M317" s="128">
        <f t="shared" ref="M317:M322" si="209">IFERROR(SUM(F317,I317)/K317,0)</f>
        <v>20.949361702127661</v>
      </c>
      <c r="N317" s="127"/>
      <c r="O317" s="126">
        <v>0</v>
      </c>
      <c r="P317" s="125"/>
      <c r="Q317" s="125">
        <f t="shared" si="170"/>
        <v>32</v>
      </c>
      <c r="R317" s="125">
        <f t="shared" si="171"/>
        <v>2008</v>
      </c>
      <c r="S317" s="125" t="str">
        <f t="shared" si="169"/>
        <v>Mon</v>
      </c>
      <c r="T317" s="125" t="str">
        <f t="shared" si="172"/>
        <v>2008-32</v>
      </c>
      <c r="U317" s="125">
        <f t="shared" si="173"/>
        <v>0</v>
      </c>
      <c r="V317" s="125"/>
    </row>
    <row r="318" spans="1:22" s="113" customFormat="1" x14ac:dyDescent="0.35">
      <c r="A318" s="133">
        <v>46</v>
      </c>
      <c r="B318" s="132">
        <v>39665</v>
      </c>
      <c r="C318" s="129">
        <v>1163.05</v>
      </c>
      <c r="D318" s="119">
        <v>0</v>
      </c>
      <c r="E318" s="119">
        <v>0</v>
      </c>
      <c r="F318" s="128">
        <v>1101.25</v>
      </c>
      <c r="G318" s="131">
        <v>58</v>
      </c>
      <c r="H318" s="128">
        <f t="shared" si="206"/>
        <v>18.987068965517242</v>
      </c>
      <c r="I318" s="129">
        <v>61.8</v>
      </c>
      <c r="J318" s="130">
        <v>3</v>
      </c>
      <c r="K318" s="130">
        <f t="shared" si="207"/>
        <v>61</v>
      </c>
      <c r="L318" s="129">
        <f t="shared" si="208"/>
        <v>20.599999999999998</v>
      </c>
      <c r="M318" s="128">
        <f t="shared" si="209"/>
        <v>19.06639344262295</v>
      </c>
      <c r="N318" s="127"/>
      <c r="O318" s="126">
        <v>0.35</v>
      </c>
      <c r="P318" s="125"/>
      <c r="Q318" s="125">
        <f t="shared" si="170"/>
        <v>32</v>
      </c>
      <c r="R318" s="125">
        <f t="shared" si="171"/>
        <v>2008</v>
      </c>
      <c r="S318" s="125" t="str">
        <f t="shared" si="169"/>
        <v>Tue</v>
      </c>
      <c r="T318" s="125" t="str">
        <f t="shared" si="172"/>
        <v>2008-32</v>
      </c>
      <c r="U318" s="125">
        <f t="shared" si="173"/>
        <v>0</v>
      </c>
      <c r="V318" s="125"/>
    </row>
    <row r="319" spans="1:22" s="113" customFormat="1" ht="18" x14ac:dyDescent="0.35">
      <c r="A319" s="133">
        <v>46</v>
      </c>
      <c r="B319" s="132">
        <v>39666</v>
      </c>
      <c r="C319" s="129">
        <v>1574.5</v>
      </c>
      <c r="D319" s="119">
        <v>0</v>
      </c>
      <c r="E319" s="119">
        <v>0</v>
      </c>
      <c r="F319" s="128">
        <v>570.95000000000005</v>
      </c>
      <c r="G319" s="131">
        <v>34</v>
      </c>
      <c r="H319" s="128">
        <f t="shared" si="206"/>
        <v>16.79264705882353</v>
      </c>
      <c r="I319" s="129">
        <v>1003.55</v>
      </c>
      <c r="J319" s="130">
        <v>2</v>
      </c>
      <c r="K319" s="130">
        <f t="shared" si="207"/>
        <v>36</v>
      </c>
      <c r="L319" s="129">
        <f t="shared" si="208"/>
        <v>501.77499999999998</v>
      </c>
      <c r="M319" s="128">
        <f t="shared" si="209"/>
        <v>43.736111111111114</v>
      </c>
      <c r="N319" s="127" t="s">
        <v>218</v>
      </c>
      <c r="O319" s="130">
        <v>1.35</v>
      </c>
      <c r="P319" s="125"/>
      <c r="Q319" s="125">
        <f t="shared" si="170"/>
        <v>32</v>
      </c>
      <c r="R319" s="125">
        <f t="shared" si="171"/>
        <v>2008</v>
      </c>
      <c r="S319" s="125" t="str">
        <f t="shared" si="169"/>
        <v>Wed</v>
      </c>
      <c r="T319" s="125" t="str">
        <f t="shared" si="172"/>
        <v>2008-32</v>
      </c>
      <c r="U319" s="125">
        <f t="shared" si="173"/>
        <v>0</v>
      </c>
      <c r="V319" s="125"/>
    </row>
    <row r="320" spans="1:22" s="113" customFormat="1" x14ac:dyDescent="0.35">
      <c r="A320" s="133">
        <v>46</v>
      </c>
      <c r="B320" s="132">
        <v>39667</v>
      </c>
      <c r="C320" s="129">
        <v>729.11</v>
      </c>
      <c r="D320" s="119">
        <v>0</v>
      </c>
      <c r="E320" s="119">
        <v>0</v>
      </c>
      <c r="F320" s="128">
        <v>633.79999999999995</v>
      </c>
      <c r="G320" s="131">
        <v>38</v>
      </c>
      <c r="H320" s="128">
        <f t="shared" si="206"/>
        <v>16.678947368421053</v>
      </c>
      <c r="I320" s="129">
        <v>95.31</v>
      </c>
      <c r="J320" s="130">
        <v>5</v>
      </c>
      <c r="K320" s="130">
        <f t="shared" si="207"/>
        <v>43</v>
      </c>
      <c r="L320" s="129">
        <f t="shared" si="208"/>
        <v>19.062000000000001</v>
      </c>
      <c r="M320" s="128">
        <f t="shared" si="209"/>
        <v>16.956046511627903</v>
      </c>
      <c r="N320" s="127"/>
      <c r="O320" s="126">
        <v>0.45</v>
      </c>
      <c r="P320" s="125"/>
      <c r="Q320" s="125">
        <f t="shared" si="170"/>
        <v>32</v>
      </c>
      <c r="R320" s="125">
        <f t="shared" si="171"/>
        <v>2008</v>
      </c>
      <c r="S320" s="125" t="str">
        <f t="shared" si="169"/>
        <v>Thu</v>
      </c>
      <c r="T320" s="125" t="str">
        <f t="shared" si="172"/>
        <v>2008-32</v>
      </c>
      <c r="U320" s="125">
        <f t="shared" si="173"/>
        <v>0</v>
      </c>
      <c r="V320" s="125"/>
    </row>
    <row r="321" spans="1:22" s="113" customFormat="1" x14ac:dyDescent="0.35">
      <c r="A321" s="133">
        <v>46</v>
      </c>
      <c r="B321" s="132">
        <v>39668</v>
      </c>
      <c r="C321" s="129">
        <v>2081.42</v>
      </c>
      <c r="D321" s="119">
        <v>0</v>
      </c>
      <c r="E321" s="119">
        <v>0</v>
      </c>
      <c r="F321" s="128">
        <v>1272.0999999999999</v>
      </c>
      <c r="G321" s="131">
        <v>45</v>
      </c>
      <c r="H321" s="128">
        <f t="shared" si="206"/>
        <v>28.268888888888888</v>
      </c>
      <c r="I321" s="129">
        <v>809.32</v>
      </c>
      <c r="J321" s="130">
        <v>8</v>
      </c>
      <c r="K321" s="130">
        <f t="shared" si="207"/>
        <v>53</v>
      </c>
      <c r="L321" s="129">
        <f t="shared" si="208"/>
        <v>101.16500000000001</v>
      </c>
      <c r="M321" s="128">
        <f t="shared" si="209"/>
        <v>39.272075471698116</v>
      </c>
      <c r="N321" s="127"/>
      <c r="O321" s="126"/>
      <c r="P321" s="125"/>
      <c r="Q321" s="125">
        <f t="shared" si="170"/>
        <v>32</v>
      </c>
      <c r="R321" s="125">
        <f t="shared" si="171"/>
        <v>2008</v>
      </c>
      <c r="S321" s="125" t="str">
        <f t="shared" si="169"/>
        <v>Fri</v>
      </c>
      <c r="T321" s="125" t="str">
        <f t="shared" si="172"/>
        <v>2008-32</v>
      </c>
      <c r="U321" s="125">
        <f t="shared" si="173"/>
        <v>0</v>
      </c>
      <c r="V321" s="125"/>
    </row>
    <row r="322" spans="1:22" s="113" customFormat="1" x14ac:dyDescent="0.35">
      <c r="A322" s="133">
        <v>46</v>
      </c>
      <c r="B322" s="132">
        <v>39669</v>
      </c>
      <c r="C322" s="129">
        <v>1058.69</v>
      </c>
      <c r="D322" s="119">
        <v>0</v>
      </c>
      <c r="E322" s="119">
        <v>0</v>
      </c>
      <c r="F322" s="128">
        <v>795.6</v>
      </c>
      <c r="G322" s="131">
        <v>27</v>
      </c>
      <c r="H322" s="128">
        <f t="shared" si="206"/>
        <v>29.466666666666669</v>
      </c>
      <c r="I322" s="129">
        <v>263.08999999999997</v>
      </c>
      <c r="J322" s="130">
        <v>6</v>
      </c>
      <c r="K322" s="130">
        <f t="shared" si="207"/>
        <v>33</v>
      </c>
      <c r="L322" s="129">
        <f t="shared" si="208"/>
        <v>43.848333333333329</v>
      </c>
      <c r="M322" s="128">
        <f t="shared" si="209"/>
        <v>32.081515151515156</v>
      </c>
      <c r="N322" s="127"/>
      <c r="O322" s="126">
        <v>1.7</v>
      </c>
      <c r="P322" s="125" t="s">
        <v>219</v>
      </c>
      <c r="Q322" s="125">
        <f t="shared" si="170"/>
        <v>32</v>
      </c>
      <c r="R322" s="125">
        <f t="shared" si="171"/>
        <v>2008</v>
      </c>
      <c r="S322" s="125" t="str">
        <f t="shared" ref="S322:S385" si="210">VLOOKUP(WEEKDAY(B322),$Z$2:$AA$8,2,FALSE)</f>
        <v>Sat</v>
      </c>
      <c r="T322" s="125" t="str">
        <f t="shared" si="172"/>
        <v>2008-32</v>
      </c>
      <c r="U322" s="125">
        <f t="shared" si="173"/>
        <v>0</v>
      </c>
      <c r="V322" s="125"/>
    </row>
    <row r="323" spans="1:22" s="113" customFormat="1" x14ac:dyDescent="0.35">
      <c r="A323" s="124"/>
      <c r="B323" s="123">
        <v>39670</v>
      </c>
      <c r="C323" s="119">
        <f>SUM(C317:C322)</f>
        <v>7591.3899999999994</v>
      </c>
      <c r="D323" s="119">
        <v>1547.44</v>
      </c>
      <c r="E323" s="122">
        <f>SUM(C323:D323)</f>
        <v>9138.83</v>
      </c>
      <c r="F323" s="118"/>
      <c r="G323" s="121">
        <f>SUM(G317:G322)</f>
        <v>245</v>
      </c>
      <c r="H323" s="118">
        <f>AVERAGE(H317:H322)</f>
        <v>21.426168274331967</v>
      </c>
      <c r="I323" s="119">
        <f>SUM(I317:I322)</f>
        <v>2428.09</v>
      </c>
      <c r="J323" s="120">
        <f>SUM(J317:J322)</f>
        <v>28</v>
      </c>
      <c r="K323" s="120">
        <f>SUM(G323,J323)</f>
        <v>273</v>
      </c>
      <c r="L323" s="119">
        <f>AVERAGE(L317:L322)</f>
        <v>122.53422222222223</v>
      </c>
      <c r="M323" s="118">
        <f>AVERAGE(M317:M322)</f>
        <v>28.676917231783818</v>
      </c>
      <c r="N323" s="117"/>
      <c r="O323" s="116"/>
      <c r="P323" s="115"/>
      <c r="Q323" s="115">
        <f t="shared" ref="Q323:Q386" si="211">WEEKNUM(B323)</f>
        <v>33</v>
      </c>
      <c r="R323" s="115">
        <f t="shared" ref="R323:R386" si="212">YEAR(B323)</f>
        <v>2008</v>
      </c>
      <c r="S323" s="115" t="str">
        <f t="shared" si="210"/>
        <v>Sun</v>
      </c>
      <c r="T323" s="115" t="str">
        <f t="shared" ref="T323:T386" si="213">R323&amp;"-"&amp;Q323</f>
        <v>2008-33</v>
      </c>
      <c r="U323" s="115">
        <f t="shared" ref="U323:U386" si="214">IF(AND(MONTH(B323)=12,DAY(B323)&lt;26),1,0)</f>
        <v>0</v>
      </c>
      <c r="V323" s="115"/>
    </row>
    <row r="324" spans="1:22" s="113" customFormat="1" x14ac:dyDescent="0.35">
      <c r="A324" s="133">
        <v>47</v>
      </c>
      <c r="B324" s="132">
        <v>39671</v>
      </c>
      <c r="C324" s="129">
        <v>0</v>
      </c>
      <c r="D324" s="119">
        <v>0</v>
      </c>
      <c r="E324" s="119">
        <v>0</v>
      </c>
      <c r="F324" s="128">
        <v>0</v>
      </c>
      <c r="G324" s="131">
        <v>0</v>
      </c>
      <c r="H324" s="128">
        <f t="shared" ref="H324:H329" si="215">IFERROR(F324/G324,0)</f>
        <v>0</v>
      </c>
      <c r="I324" s="129">
        <v>0</v>
      </c>
      <c r="J324" s="130">
        <v>0</v>
      </c>
      <c r="K324" s="130">
        <f t="shared" ref="K324:K329" si="216">IFERROR(SUM(G324,J324),0)</f>
        <v>0</v>
      </c>
      <c r="L324" s="129">
        <f t="shared" ref="L324:L329" si="217">IFERROR(MEDIAN(I324/J324),0)</f>
        <v>0</v>
      </c>
      <c r="M324" s="128">
        <f t="shared" ref="M324:M329" si="218">IFERROR(SUM(F324,I324)/K324,0)</f>
        <v>0</v>
      </c>
      <c r="N324" s="127"/>
      <c r="O324" s="126"/>
      <c r="P324" s="125"/>
      <c r="Q324" s="125">
        <f t="shared" si="211"/>
        <v>33</v>
      </c>
      <c r="R324" s="125">
        <f t="shared" si="212"/>
        <v>2008</v>
      </c>
      <c r="S324" s="125" t="str">
        <f t="shared" si="210"/>
        <v>Mon</v>
      </c>
      <c r="T324" s="125" t="str">
        <f t="shared" si="213"/>
        <v>2008-33</v>
      </c>
      <c r="U324" s="125">
        <f t="shared" si="214"/>
        <v>0</v>
      </c>
      <c r="V324" s="125"/>
    </row>
    <row r="325" spans="1:22" s="113" customFormat="1" x14ac:dyDescent="0.35">
      <c r="A325" s="133">
        <v>47</v>
      </c>
      <c r="B325" s="132">
        <v>39672</v>
      </c>
      <c r="C325" s="129">
        <v>925.78</v>
      </c>
      <c r="D325" s="119">
        <v>0</v>
      </c>
      <c r="E325" s="119">
        <v>0</v>
      </c>
      <c r="F325" s="128">
        <v>668.35</v>
      </c>
      <c r="G325" s="131">
        <v>53</v>
      </c>
      <c r="H325" s="128">
        <f t="shared" si="215"/>
        <v>12.610377358490567</v>
      </c>
      <c r="I325" s="129">
        <v>257.43</v>
      </c>
      <c r="J325" s="130">
        <v>7</v>
      </c>
      <c r="K325" s="130">
        <f t="shared" si="216"/>
        <v>60</v>
      </c>
      <c r="L325" s="129">
        <f t="shared" si="217"/>
        <v>36.775714285714287</v>
      </c>
      <c r="M325" s="128">
        <f t="shared" si="218"/>
        <v>15.429666666666666</v>
      </c>
      <c r="N325" s="127"/>
      <c r="O325" s="126">
        <v>0</v>
      </c>
      <c r="P325" s="125"/>
      <c r="Q325" s="125">
        <f t="shared" si="211"/>
        <v>33</v>
      </c>
      <c r="R325" s="125">
        <f t="shared" si="212"/>
        <v>2008</v>
      </c>
      <c r="S325" s="125" t="str">
        <f t="shared" si="210"/>
        <v>Tue</v>
      </c>
      <c r="T325" s="125" t="str">
        <f t="shared" si="213"/>
        <v>2008-33</v>
      </c>
      <c r="U325" s="125">
        <f t="shared" si="214"/>
        <v>0</v>
      </c>
      <c r="V325" s="125"/>
    </row>
    <row r="326" spans="1:22" s="113" customFormat="1" x14ac:dyDescent="0.35">
      <c r="A326" s="133">
        <v>47</v>
      </c>
      <c r="B326" s="132">
        <v>39673</v>
      </c>
      <c r="C326" s="129">
        <v>809.6</v>
      </c>
      <c r="D326" s="119">
        <v>0</v>
      </c>
      <c r="E326" s="119">
        <v>0</v>
      </c>
      <c r="F326" s="128">
        <v>646.15</v>
      </c>
      <c r="G326" s="131">
        <v>38</v>
      </c>
      <c r="H326" s="128">
        <f t="shared" si="215"/>
        <v>17.003947368421052</v>
      </c>
      <c r="I326" s="129">
        <v>163.55000000000001</v>
      </c>
      <c r="J326" s="130">
        <v>7</v>
      </c>
      <c r="K326" s="130">
        <f t="shared" si="216"/>
        <v>45</v>
      </c>
      <c r="L326" s="129">
        <f t="shared" si="217"/>
        <v>23.364285714285717</v>
      </c>
      <c r="M326" s="128">
        <f t="shared" si="218"/>
        <v>17.993333333333336</v>
      </c>
      <c r="N326" s="127"/>
      <c r="O326" s="126">
        <v>0.1</v>
      </c>
      <c r="P326" s="125"/>
      <c r="Q326" s="125">
        <f t="shared" si="211"/>
        <v>33</v>
      </c>
      <c r="R326" s="125">
        <f t="shared" si="212"/>
        <v>2008</v>
      </c>
      <c r="S326" s="125" t="str">
        <f t="shared" si="210"/>
        <v>Wed</v>
      </c>
      <c r="T326" s="125" t="str">
        <f t="shared" si="213"/>
        <v>2008-33</v>
      </c>
      <c r="U326" s="125">
        <f t="shared" si="214"/>
        <v>0</v>
      </c>
      <c r="V326" s="125"/>
    </row>
    <row r="327" spans="1:22" s="113" customFormat="1" x14ac:dyDescent="0.35">
      <c r="A327" s="133">
        <v>47</v>
      </c>
      <c r="B327" s="132">
        <v>39674</v>
      </c>
      <c r="C327" s="129">
        <v>1651.69</v>
      </c>
      <c r="D327" s="119">
        <v>0</v>
      </c>
      <c r="E327" s="119">
        <v>0</v>
      </c>
      <c r="F327" s="128">
        <v>713.45</v>
      </c>
      <c r="G327" s="131">
        <v>41</v>
      </c>
      <c r="H327" s="128">
        <f t="shared" si="215"/>
        <v>17.401219512195123</v>
      </c>
      <c r="I327" s="129">
        <v>938.24</v>
      </c>
      <c r="J327" s="130">
        <v>6</v>
      </c>
      <c r="K327" s="130">
        <f t="shared" si="216"/>
        <v>47</v>
      </c>
      <c r="L327" s="129">
        <f t="shared" si="217"/>
        <v>156.37333333333333</v>
      </c>
      <c r="M327" s="128">
        <f t="shared" si="218"/>
        <v>35.142340425531913</v>
      </c>
      <c r="N327" s="127"/>
      <c r="O327" s="126">
        <v>0</v>
      </c>
      <c r="P327" s="125"/>
      <c r="Q327" s="125">
        <f t="shared" si="211"/>
        <v>33</v>
      </c>
      <c r="R327" s="125">
        <f t="shared" si="212"/>
        <v>2008</v>
      </c>
      <c r="S327" s="125" t="str">
        <f t="shared" si="210"/>
        <v>Thu</v>
      </c>
      <c r="T327" s="125" t="str">
        <f t="shared" si="213"/>
        <v>2008-33</v>
      </c>
      <c r="U327" s="125">
        <f t="shared" si="214"/>
        <v>0</v>
      </c>
      <c r="V327" s="125"/>
    </row>
    <row r="328" spans="1:22" s="113" customFormat="1" x14ac:dyDescent="0.35">
      <c r="A328" s="133">
        <v>47</v>
      </c>
      <c r="B328" s="132">
        <v>39675</v>
      </c>
      <c r="C328" s="129">
        <v>1488.83</v>
      </c>
      <c r="D328" s="119">
        <v>0</v>
      </c>
      <c r="E328" s="119">
        <v>0</v>
      </c>
      <c r="F328" s="128">
        <v>1349.6</v>
      </c>
      <c r="G328" s="131">
        <v>47</v>
      </c>
      <c r="H328" s="128">
        <f t="shared" si="215"/>
        <v>28.714893617021275</v>
      </c>
      <c r="I328" s="129">
        <v>139.22999999999999</v>
      </c>
      <c r="J328" s="130">
        <v>4</v>
      </c>
      <c r="K328" s="130">
        <f t="shared" si="216"/>
        <v>51</v>
      </c>
      <c r="L328" s="129">
        <f t="shared" si="217"/>
        <v>34.807499999999997</v>
      </c>
      <c r="M328" s="128">
        <f t="shared" si="218"/>
        <v>29.192745098039214</v>
      </c>
      <c r="N328" s="127"/>
      <c r="O328" s="126">
        <v>0.05</v>
      </c>
      <c r="P328" s="125"/>
      <c r="Q328" s="125">
        <f t="shared" si="211"/>
        <v>33</v>
      </c>
      <c r="R328" s="125">
        <f t="shared" si="212"/>
        <v>2008</v>
      </c>
      <c r="S328" s="125" t="str">
        <f t="shared" si="210"/>
        <v>Fri</v>
      </c>
      <c r="T328" s="125" t="str">
        <f t="shared" si="213"/>
        <v>2008-33</v>
      </c>
      <c r="U328" s="125">
        <f t="shared" si="214"/>
        <v>0</v>
      </c>
      <c r="V328" s="125"/>
    </row>
    <row r="329" spans="1:22" s="113" customFormat="1" x14ac:dyDescent="0.35">
      <c r="A329" s="133">
        <v>47</v>
      </c>
      <c r="B329" s="132">
        <v>39676</v>
      </c>
      <c r="C329" s="129">
        <v>977.27</v>
      </c>
      <c r="D329" s="119">
        <v>0</v>
      </c>
      <c r="E329" s="119">
        <v>0</v>
      </c>
      <c r="F329" s="128">
        <v>764.25</v>
      </c>
      <c r="G329" s="131">
        <v>39</v>
      </c>
      <c r="H329" s="128">
        <f t="shared" si="215"/>
        <v>19.596153846153847</v>
      </c>
      <c r="I329" s="129">
        <v>213.02</v>
      </c>
      <c r="J329" s="130">
        <v>6</v>
      </c>
      <c r="K329" s="130">
        <f t="shared" si="216"/>
        <v>45</v>
      </c>
      <c r="L329" s="129">
        <f t="shared" si="217"/>
        <v>35.503333333333337</v>
      </c>
      <c r="M329" s="128">
        <f t="shared" si="218"/>
        <v>21.717111111111112</v>
      </c>
      <c r="N329" s="127"/>
      <c r="O329" s="126">
        <v>0.1</v>
      </c>
      <c r="P329" s="125"/>
      <c r="Q329" s="125">
        <f t="shared" si="211"/>
        <v>33</v>
      </c>
      <c r="R329" s="125">
        <f t="shared" si="212"/>
        <v>2008</v>
      </c>
      <c r="S329" s="125" t="str">
        <f t="shared" si="210"/>
        <v>Sat</v>
      </c>
      <c r="T329" s="125" t="str">
        <f t="shared" si="213"/>
        <v>2008-33</v>
      </c>
      <c r="U329" s="125">
        <f t="shared" si="214"/>
        <v>0</v>
      </c>
      <c r="V329" s="125"/>
    </row>
    <row r="330" spans="1:22" s="113" customFormat="1" x14ac:dyDescent="0.35">
      <c r="A330" s="124"/>
      <c r="B330" s="123">
        <v>39677</v>
      </c>
      <c r="C330" s="119">
        <f>SUM(C325:C329)</f>
        <v>5853.17</v>
      </c>
      <c r="D330" s="119">
        <v>1821.97</v>
      </c>
      <c r="E330" s="122">
        <f>SUM(C330:D330)</f>
        <v>7675.14</v>
      </c>
      <c r="F330" s="118"/>
      <c r="G330" s="121">
        <f>SUM(G324:G329)</f>
        <v>218</v>
      </c>
      <c r="H330" s="118">
        <f>AVERAGE(H324:H329)</f>
        <v>15.887765283713643</v>
      </c>
      <c r="I330" s="119">
        <f>SUM(I324:I329)</f>
        <v>1711.47</v>
      </c>
      <c r="J330" s="120">
        <f>SUM(J324:J329)</f>
        <v>30</v>
      </c>
      <c r="K330" s="120">
        <f>SUM(G330,J330)</f>
        <v>248</v>
      </c>
      <c r="L330" s="119">
        <f>AVERAGE(L324:L329)</f>
        <v>47.804027777777776</v>
      </c>
      <c r="M330" s="118">
        <f>AVERAGE(M324:M329)</f>
        <v>19.91253277244704</v>
      </c>
      <c r="N330" s="117"/>
      <c r="O330" s="116"/>
      <c r="P330" s="115"/>
      <c r="Q330" s="115">
        <f t="shared" si="211"/>
        <v>34</v>
      </c>
      <c r="R330" s="115">
        <f t="shared" si="212"/>
        <v>2008</v>
      </c>
      <c r="S330" s="115" t="str">
        <f t="shared" si="210"/>
        <v>Sun</v>
      </c>
      <c r="T330" s="115" t="str">
        <f t="shared" si="213"/>
        <v>2008-34</v>
      </c>
      <c r="U330" s="115">
        <f t="shared" si="214"/>
        <v>0</v>
      </c>
      <c r="V330" s="115"/>
    </row>
    <row r="331" spans="1:22" s="113" customFormat="1" x14ac:dyDescent="0.35">
      <c r="A331" s="133">
        <v>48</v>
      </c>
      <c r="B331" s="132">
        <v>39678</v>
      </c>
      <c r="C331" s="129">
        <v>647.36</v>
      </c>
      <c r="D331" s="119">
        <v>0</v>
      </c>
      <c r="E331" s="119">
        <v>0</v>
      </c>
      <c r="F331" s="128">
        <v>516.25</v>
      </c>
      <c r="G331" s="131">
        <v>43</v>
      </c>
      <c r="H331" s="128">
        <f t="shared" ref="H331:H336" si="219">IFERROR(F331/G331,0)</f>
        <v>12.005813953488373</v>
      </c>
      <c r="I331" s="129">
        <v>131.11000000000001</v>
      </c>
      <c r="J331" s="130">
        <v>5</v>
      </c>
      <c r="K331" s="130">
        <f t="shared" ref="K331:K336" si="220">IFERROR(SUM(G331,J331),0)</f>
        <v>48</v>
      </c>
      <c r="L331" s="129">
        <f t="shared" ref="L331:L336" si="221">IFERROR(MEDIAN(I331/J331),0)</f>
        <v>26.222000000000001</v>
      </c>
      <c r="M331" s="128">
        <f t="shared" ref="M331:M336" si="222">IFERROR(SUM(F331,I331)/K331,0)</f>
        <v>13.486666666666666</v>
      </c>
      <c r="N331" s="127"/>
      <c r="O331" s="126">
        <v>0</v>
      </c>
      <c r="P331" s="125"/>
      <c r="Q331" s="125">
        <f t="shared" si="211"/>
        <v>34</v>
      </c>
      <c r="R331" s="125">
        <f t="shared" si="212"/>
        <v>2008</v>
      </c>
      <c r="S331" s="125" t="str">
        <f t="shared" si="210"/>
        <v>Mon</v>
      </c>
      <c r="T331" s="125" t="str">
        <f t="shared" si="213"/>
        <v>2008-34</v>
      </c>
      <c r="U331" s="125">
        <f t="shared" si="214"/>
        <v>0</v>
      </c>
      <c r="V331" s="125"/>
    </row>
    <row r="332" spans="1:22" s="113" customFormat="1" x14ac:dyDescent="0.35">
      <c r="A332" s="133">
        <v>48</v>
      </c>
      <c r="B332" s="132">
        <v>39679</v>
      </c>
      <c r="C332" s="129">
        <v>1113.81</v>
      </c>
      <c r="D332" s="119">
        <v>0</v>
      </c>
      <c r="E332" s="119">
        <v>0</v>
      </c>
      <c r="F332" s="128">
        <v>789.55</v>
      </c>
      <c r="G332" s="131">
        <v>38</v>
      </c>
      <c r="H332" s="128">
        <f t="shared" si="219"/>
        <v>20.777631578947368</v>
      </c>
      <c r="I332" s="129">
        <v>324.26</v>
      </c>
      <c r="J332" s="130">
        <v>5</v>
      </c>
      <c r="K332" s="130">
        <f t="shared" si="220"/>
        <v>43</v>
      </c>
      <c r="L332" s="129">
        <f t="shared" si="221"/>
        <v>64.852000000000004</v>
      </c>
      <c r="M332" s="128">
        <f t="shared" si="222"/>
        <v>25.902558139534882</v>
      </c>
      <c r="N332" s="127"/>
      <c r="O332" s="126">
        <v>0</v>
      </c>
      <c r="P332" s="125"/>
      <c r="Q332" s="125">
        <f t="shared" si="211"/>
        <v>34</v>
      </c>
      <c r="R332" s="125">
        <f t="shared" si="212"/>
        <v>2008</v>
      </c>
      <c r="S332" s="125" t="str">
        <f t="shared" si="210"/>
        <v>Tue</v>
      </c>
      <c r="T332" s="125" t="str">
        <f t="shared" si="213"/>
        <v>2008-34</v>
      </c>
      <c r="U332" s="125">
        <f t="shared" si="214"/>
        <v>0</v>
      </c>
      <c r="V332" s="125"/>
    </row>
    <row r="333" spans="1:22" s="113" customFormat="1" x14ac:dyDescent="0.35">
      <c r="A333" s="133">
        <v>48</v>
      </c>
      <c r="B333" s="132">
        <v>39680</v>
      </c>
      <c r="C333" s="129">
        <v>889.65</v>
      </c>
      <c r="D333" s="119">
        <v>0</v>
      </c>
      <c r="E333" s="119">
        <v>0</v>
      </c>
      <c r="F333" s="128">
        <v>655.1</v>
      </c>
      <c r="G333" s="131">
        <v>39</v>
      </c>
      <c r="H333" s="128">
        <f t="shared" si="219"/>
        <v>16.797435897435896</v>
      </c>
      <c r="I333" s="129">
        <v>234.55</v>
      </c>
      <c r="J333" s="130">
        <v>7</v>
      </c>
      <c r="K333" s="130">
        <f t="shared" si="220"/>
        <v>46</v>
      </c>
      <c r="L333" s="129">
        <f t="shared" si="221"/>
        <v>33.50714285714286</v>
      </c>
      <c r="M333" s="128">
        <f t="shared" si="222"/>
        <v>19.34021739130435</v>
      </c>
      <c r="N333" s="127"/>
      <c r="O333" s="126">
        <v>2.2000000000000002</v>
      </c>
      <c r="P333" s="125"/>
      <c r="Q333" s="125">
        <f t="shared" si="211"/>
        <v>34</v>
      </c>
      <c r="R333" s="125">
        <f t="shared" si="212"/>
        <v>2008</v>
      </c>
      <c r="S333" s="125" t="str">
        <f t="shared" si="210"/>
        <v>Wed</v>
      </c>
      <c r="T333" s="125" t="str">
        <f t="shared" si="213"/>
        <v>2008-34</v>
      </c>
      <c r="U333" s="125">
        <f t="shared" si="214"/>
        <v>0</v>
      </c>
      <c r="V333" s="125"/>
    </row>
    <row r="334" spans="1:22" s="113" customFormat="1" x14ac:dyDescent="0.35">
      <c r="A334" s="133">
        <v>48</v>
      </c>
      <c r="B334" s="132">
        <v>39681</v>
      </c>
      <c r="C334" s="129">
        <v>968.04</v>
      </c>
      <c r="D334" s="119">
        <v>0</v>
      </c>
      <c r="E334" s="119">
        <v>0</v>
      </c>
      <c r="F334" s="128">
        <v>756.28</v>
      </c>
      <c r="G334" s="131">
        <v>42</v>
      </c>
      <c r="H334" s="128">
        <f t="shared" si="219"/>
        <v>18.006666666666668</v>
      </c>
      <c r="I334" s="129">
        <v>211.79</v>
      </c>
      <c r="J334" s="130">
        <v>7</v>
      </c>
      <c r="K334" s="130">
        <f t="shared" si="220"/>
        <v>49</v>
      </c>
      <c r="L334" s="129">
        <f t="shared" si="221"/>
        <v>30.255714285714284</v>
      </c>
      <c r="M334" s="128">
        <f t="shared" si="222"/>
        <v>19.756530612244898</v>
      </c>
      <c r="N334" s="127"/>
      <c r="O334" s="126">
        <v>0</v>
      </c>
      <c r="P334" s="125"/>
      <c r="Q334" s="125">
        <f t="shared" si="211"/>
        <v>34</v>
      </c>
      <c r="R334" s="125">
        <f t="shared" si="212"/>
        <v>2008</v>
      </c>
      <c r="S334" s="125" t="str">
        <f t="shared" si="210"/>
        <v>Thu</v>
      </c>
      <c r="T334" s="125" t="str">
        <f t="shared" si="213"/>
        <v>2008-34</v>
      </c>
      <c r="U334" s="125">
        <f t="shared" si="214"/>
        <v>0</v>
      </c>
      <c r="V334" s="125"/>
    </row>
    <row r="335" spans="1:22" s="113" customFormat="1" x14ac:dyDescent="0.35">
      <c r="A335" s="133">
        <v>48</v>
      </c>
      <c r="B335" s="132">
        <v>39682</v>
      </c>
      <c r="C335" s="129">
        <v>1422.87</v>
      </c>
      <c r="D335" s="119">
        <v>0</v>
      </c>
      <c r="E335" s="119">
        <v>0</v>
      </c>
      <c r="F335" s="128">
        <v>1045</v>
      </c>
      <c r="G335" s="131">
        <v>53</v>
      </c>
      <c r="H335" s="128">
        <f t="shared" si="219"/>
        <v>19.716981132075471</v>
      </c>
      <c r="I335" s="129">
        <v>377.87</v>
      </c>
      <c r="J335" s="130">
        <v>8</v>
      </c>
      <c r="K335" s="130">
        <f t="shared" si="220"/>
        <v>61</v>
      </c>
      <c r="L335" s="129">
        <f t="shared" si="221"/>
        <v>47.233750000000001</v>
      </c>
      <c r="M335" s="128">
        <f t="shared" si="222"/>
        <v>23.32573770491803</v>
      </c>
      <c r="N335" s="127"/>
      <c r="O335" s="126">
        <v>3</v>
      </c>
      <c r="P335" s="125"/>
      <c r="Q335" s="125">
        <f t="shared" si="211"/>
        <v>34</v>
      </c>
      <c r="R335" s="125">
        <f t="shared" si="212"/>
        <v>2008</v>
      </c>
      <c r="S335" s="125" t="str">
        <f t="shared" si="210"/>
        <v>Fri</v>
      </c>
      <c r="T335" s="125" t="str">
        <f t="shared" si="213"/>
        <v>2008-34</v>
      </c>
      <c r="U335" s="125">
        <f t="shared" si="214"/>
        <v>0</v>
      </c>
      <c r="V335" s="125"/>
    </row>
    <row r="336" spans="1:22" s="113" customFormat="1" x14ac:dyDescent="0.35">
      <c r="A336" s="133">
        <v>48</v>
      </c>
      <c r="B336" s="132">
        <v>39683</v>
      </c>
      <c r="C336" s="129">
        <v>1159.5999999999999</v>
      </c>
      <c r="D336" s="119">
        <v>0</v>
      </c>
      <c r="E336" s="119">
        <v>0</v>
      </c>
      <c r="F336" s="128">
        <v>751.9</v>
      </c>
      <c r="G336" s="131">
        <v>35</v>
      </c>
      <c r="H336" s="128">
        <f t="shared" si="219"/>
        <v>21.482857142857142</v>
      </c>
      <c r="I336" s="129">
        <v>407.7</v>
      </c>
      <c r="J336" s="130">
        <v>7</v>
      </c>
      <c r="K336" s="130">
        <f t="shared" si="220"/>
        <v>42</v>
      </c>
      <c r="L336" s="129">
        <f t="shared" si="221"/>
        <v>58.24285714285714</v>
      </c>
      <c r="M336" s="128">
        <f t="shared" si="222"/>
        <v>27.609523809523807</v>
      </c>
      <c r="N336" s="127"/>
      <c r="O336" s="126">
        <v>-0.2</v>
      </c>
      <c r="P336" s="125"/>
      <c r="Q336" s="125">
        <f t="shared" si="211"/>
        <v>34</v>
      </c>
      <c r="R336" s="125">
        <f t="shared" si="212"/>
        <v>2008</v>
      </c>
      <c r="S336" s="125" t="str">
        <f t="shared" si="210"/>
        <v>Sat</v>
      </c>
      <c r="T336" s="125" t="str">
        <f t="shared" si="213"/>
        <v>2008-34</v>
      </c>
      <c r="U336" s="125">
        <f t="shared" si="214"/>
        <v>0</v>
      </c>
      <c r="V336" s="125"/>
    </row>
    <row r="337" spans="1:22" s="113" customFormat="1" x14ac:dyDescent="0.35">
      <c r="A337" s="124"/>
      <c r="B337" s="123">
        <v>39684</v>
      </c>
      <c r="C337" s="119">
        <f>SUM(C331:C336)</f>
        <v>6201.33</v>
      </c>
      <c r="D337" s="119">
        <v>2564.69</v>
      </c>
      <c r="E337" s="122">
        <f>SUM(C337:D337)</f>
        <v>8766.02</v>
      </c>
      <c r="F337" s="118"/>
      <c r="G337" s="121">
        <f>SUM(G331:G336)</f>
        <v>250</v>
      </c>
      <c r="H337" s="118">
        <f>AVERAGE(H331:H336)</f>
        <v>18.131231061911823</v>
      </c>
      <c r="I337" s="119">
        <f>SUM(I331:I336)</f>
        <v>1687.28</v>
      </c>
      <c r="J337" s="120">
        <f>SUM(J331:J336)</f>
        <v>39</v>
      </c>
      <c r="K337" s="120">
        <f>SUM(G337,J337)</f>
        <v>289</v>
      </c>
      <c r="L337" s="119">
        <f>AVERAGE(L331:L336)</f>
        <v>43.385577380952384</v>
      </c>
      <c r="M337" s="118">
        <f>AVERAGE(M331:M336)</f>
        <v>21.57020572069877</v>
      </c>
      <c r="N337" s="117"/>
      <c r="O337" s="116"/>
      <c r="P337" s="115"/>
      <c r="Q337" s="115">
        <f t="shared" si="211"/>
        <v>35</v>
      </c>
      <c r="R337" s="115">
        <f t="shared" si="212"/>
        <v>2008</v>
      </c>
      <c r="S337" s="115" t="str">
        <f t="shared" si="210"/>
        <v>Sun</v>
      </c>
      <c r="T337" s="115" t="str">
        <f t="shared" si="213"/>
        <v>2008-35</v>
      </c>
      <c r="U337" s="115">
        <f t="shared" si="214"/>
        <v>0</v>
      </c>
      <c r="V337" s="115"/>
    </row>
    <row r="338" spans="1:22" s="113" customFormat="1" x14ac:dyDescent="0.35">
      <c r="A338" s="133">
        <v>49</v>
      </c>
      <c r="B338" s="132">
        <v>39685</v>
      </c>
      <c r="C338" s="129">
        <v>685.83</v>
      </c>
      <c r="D338" s="119">
        <v>0</v>
      </c>
      <c r="E338" s="119">
        <v>0</v>
      </c>
      <c r="F338" s="128">
        <v>451</v>
      </c>
      <c r="G338" s="131">
        <v>32</v>
      </c>
      <c r="H338" s="128">
        <f t="shared" ref="H338:H343" si="223">IFERROR(F338/G338,0)</f>
        <v>14.09375</v>
      </c>
      <c r="I338" s="129">
        <v>234.83</v>
      </c>
      <c r="J338" s="130">
        <v>5</v>
      </c>
      <c r="K338" s="130">
        <f t="shared" ref="K338:K343" si="224">IFERROR(SUM(G338,J338),0)</f>
        <v>37</v>
      </c>
      <c r="L338" s="129">
        <f t="shared" ref="L338:L343" si="225">IFERROR(MEDIAN(I338/J338),0)</f>
        <v>46.966000000000001</v>
      </c>
      <c r="M338" s="128">
        <f t="shared" ref="M338:M343" si="226">IFERROR(SUM(F338,I338)/K338,0)</f>
        <v>18.535945945945947</v>
      </c>
      <c r="N338" s="127"/>
      <c r="O338" s="126">
        <v>0</v>
      </c>
      <c r="P338" s="125"/>
      <c r="Q338" s="125">
        <f t="shared" si="211"/>
        <v>35</v>
      </c>
      <c r="R338" s="125">
        <f t="shared" si="212"/>
        <v>2008</v>
      </c>
      <c r="S338" s="125" t="str">
        <f t="shared" si="210"/>
        <v>Mon</v>
      </c>
      <c r="T338" s="125" t="str">
        <f t="shared" si="213"/>
        <v>2008-35</v>
      </c>
      <c r="U338" s="125">
        <f t="shared" si="214"/>
        <v>0</v>
      </c>
      <c r="V338" s="125"/>
    </row>
    <row r="339" spans="1:22" s="113" customFormat="1" x14ac:dyDescent="0.35">
      <c r="A339" s="133">
        <v>49</v>
      </c>
      <c r="B339" s="132">
        <v>39686</v>
      </c>
      <c r="C339" s="129">
        <v>397.97</v>
      </c>
      <c r="D339" s="119">
        <v>0</v>
      </c>
      <c r="E339" s="119">
        <v>0</v>
      </c>
      <c r="F339" s="128">
        <v>271.55</v>
      </c>
      <c r="G339" s="131">
        <v>28</v>
      </c>
      <c r="H339" s="128">
        <f t="shared" si="223"/>
        <v>9.6982142857142861</v>
      </c>
      <c r="I339" s="129">
        <v>126.42</v>
      </c>
      <c r="J339" s="130">
        <v>4</v>
      </c>
      <c r="K339" s="130">
        <f t="shared" si="224"/>
        <v>32</v>
      </c>
      <c r="L339" s="129">
        <f t="shared" si="225"/>
        <v>31.605</v>
      </c>
      <c r="M339" s="128">
        <f t="shared" si="226"/>
        <v>12.436562500000001</v>
      </c>
      <c r="N339" s="127"/>
      <c r="O339" s="126">
        <v>0</v>
      </c>
      <c r="P339" s="125"/>
      <c r="Q339" s="125">
        <f t="shared" si="211"/>
        <v>35</v>
      </c>
      <c r="R339" s="125">
        <f t="shared" si="212"/>
        <v>2008</v>
      </c>
      <c r="S339" s="125" t="str">
        <f t="shared" si="210"/>
        <v>Tue</v>
      </c>
      <c r="T339" s="125" t="str">
        <f t="shared" si="213"/>
        <v>2008-35</v>
      </c>
      <c r="U339" s="125">
        <f t="shared" si="214"/>
        <v>0</v>
      </c>
      <c r="V339" s="125"/>
    </row>
    <row r="340" spans="1:22" s="113" customFormat="1" x14ac:dyDescent="0.35">
      <c r="A340" s="133">
        <v>49</v>
      </c>
      <c r="B340" s="132">
        <v>39687</v>
      </c>
      <c r="C340" s="129">
        <v>998.23</v>
      </c>
      <c r="D340" s="119">
        <v>0</v>
      </c>
      <c r="E340" s="119">
        <v>0</v>
      </c>
      <c r="F340" s="128">
        <v>354.7</v>
      </c>
      <c r="G340" s="131">
        <v>29</v>
      </c>
      <c r="H340" s="128">
        <f t="shared" si="223"/>
        <v>12.23103448275862</v>
      </c>
      <c r="I340" s="129">
        <v>643.53</v>
      </c>
      <c r="J340" s="130">
        <v>5</v>
      </c>
      <c r="K340" s="130">
        <f t="shared" si="224"/>
        <v>34</v>
      </c>
      <c r="L340" s="129">
        <f t="shared" si="225"/>
        <v>128.70599999999999</v>
      </c>
      <c r="M340" s="128">
        <f t="shared" si="226"/>
        <v>29.359705882352941</v>
      </c>
      <c r="N340" s="127"/>
      <c r="O340" s="126">
        <v>-0.9</v>
      </c>
      <c r="P340" s="125"/>
      <c r="Q340" s="125">
        <f t="shared" si="211"/>
        <v>35</v>
      </c>
      <c r="R340" s="125">
        <f t="shared" si="212"/>
        <v>2008</v>
      </c>
      <c r="S340" s="125" t="str">
        <f t="shared" si="210"/>
        <v>Wed</v>
      </c>
      <c r="T340" s="125" t="str">
        <f t="shared" si="213"/>
        <v>2008-35</v>
      </c>
      <c r="U340" s="125">
        <f t="shared" si="214"/>
        <v>0</v>
      </c>
      <c r="V340" s="125"/>
    </row>
    <row r="341" spans="1:22" s="113" customFormat="1" x14ac:dyDescent="0.35">
      <c r="A341" s="133">
        <v>49</v>
      </c>
      <c r="B341" s="132">
        <v>39688</v>
      </c>
      <c r="C341" s="129">
        <v>784.33</v>
      </c>
      <c r="D341" s="119">
        <v>0</v>
      </c>
      <c r="E341" s="119">
        <v>0</v>
      </c>
      <c r="F341" s="128">
        <v>646.5</v>
      </c>
      <c r="G341" s="131">
        <v>26</v>
      </c>
      <c r="H341" s="128">
        <f t="shared" si="223"/>
        <v>24.865384615384617</v>
      </c>
      <c r="I341" s="129">
        <v>137.83000000000001</v>
      </c>
      <c r="J341" s="130">
        <v>3</v>
      </c>
      <c r="K341" s="130">
        <f t="shared" si="224"/>
        <v>29</v>
      </c>
      <c r="L341" s="129">
        <f t="shared" si="225"/>
        <v>45.943333333333335</v>
      </c>
      <c r="M341" s="128">
        <f t="shared" si="226"/>
        <v>27.045862068965519</v>
      </c>
      <c r="N341" s="127"/>
      <c r="O341" s="126">
        <v>0</v>
      </c>
      <c r="P341" s="125"/>
      <c r="Q341" s="125">
        <f t="shared" si="211"/>
        <v>35</v>
      </c>
      <c r="R341" s="125">
        <f t="shared" si="212"/>
        <v>2008</v>
      </c>
      <c r="S341" s="125" t="str">
        <f t="shared" si="210"/>
        <v>Thu</v>
      </c>
      <c r="T341" s="125" t="str">
        <f t="shared" si="213"/>
        <v>2008-35</v>
      </c>
      <c r="U341" s="125">
        <f t="shared" si="214"/>
        <v>0</v>
      </c>
      <c r="V341" s="125"/>
    </row>
    <row r="342" spans="1:22" s="113" customFormat="1" x14ac:dyDescent="0.35">
      <c r="A342" s="133">
        <v>49</v>
      </c>
      <c r="B342" s="132">
        <v>39689</v>
      </c>
      <c r="C342" s="129">
        <v>1726.38</v>
      </c>
      <c r="D342" s="119">
        <v>0</v>
      </c>
      <c r="E342" s="119">
        <v>0</v>
      </c>
      <c r="F342" s="128">
        <v>1028.5</v>
      </c>
      <c r="G342" s="131">
        <v>50</v>
      </c>
      <c r="H342" s="128">
        <f t="shared" si="223"/>
        <v>20.57</v>
      </c>
      <c r="I342" s="129">
        <v>697.88</v>
      </c>
      <c r="J342" s="130">
        <v>5</v>
      </c>
      <c r="K342" s="130">
        <f t="shared" si="224"/>
        <v>55</v>
      </c>
      <c r="L342" s="129">
        <f t="shared" si="225"/>
        <v>139.57599999999999</v>
      </c>
      <c r="M342" s="128">
        <f t="shared" si="226"/>
        <v>31.388727272727273</v>
      </c>
      <c r="N342" s="127"/>
      <c r="O342" s="126">
        <v>0</v>
      </c>
      <c r="P342" s="125"/>
      <c r="Q342" s="125">
        <f t="shared" si="211"/>
        <v>35</v>
      </c>
      <c r="R342" s="125">
        <f t="shared" si="212"/>
        <v>2008</v>
      </c>
      <c r="S342" s="125" t="str">
        <f t="shared" si="210"/>
        <v>Fri</v>
      </c>
      <c r="T342" s="125" t="str">
        <f t="shared" si="213"/>
        <v>2008-35</v>
      </c>
      <c r="U342" s="125">
        <f t="shared" si="214"/>
        <v>0</v>
      </c>
      <c r="V342" s="125"/>
    </row>
    <row r="343" spans="1:22" s="113" customFormat="1" x14ac:dyDescent="0.35">
      <c r="A343" s="133">
        <v>49</v>
      </c>
      <c r="B343" s="132">
        <v>39690</v>
      </c>
      <c r="C343" s="129">
        <v>665.42</v>
      </c>
      <c r="D343" s="119">
        <v>0</v>
      </c>
      <c r="E343" s="119">
        <v>0</v>
      </c>
      <c r="F343" s="128">
        <v>480.6</v>
      </c>
      <c r="G343" s="131">
        <v>26</v>
      </c>
      <c r="H343" s="128">
        <f t="shared" si="223"/>
        <v>18.484615384615385</v>
      </c>
      <c r="I343" s="129">
        <v>184.83</v>
      </c>
      <c r="J343" s="130">
        <v>3</v>
      </c>
      <c r="K343" s="130">
        <f t="shared" si="224"/>
        <v>29</v>
      </c>
      <c r="L343" s="129">
        <f t="shared" si="225"/>
        <v>61.610000000000007</v>
      </c>
      <c r="M343" s="128">
        <f t="shared" si="226"/>
        <v>22.945862068965518</v>
      </c>
      <c r="N343" s="127"/>
      <c r="O343" s="126">
        <v>-0.05</v>
      </c>
      <c r="P343" s="125"/>
      <c r="Q343" s="125">
        <f t="shared" si="211"/>
        <v>35</v>
      </c>
      <c r="R343" s="125">
        <f t="shared" si="212"/>
        <v>2008</v>
      </c>
      <c r="S343" s="125" t="str">
        <f t="shared" si="210"/>
        <v>Sat</v>
      </c>
      <c r="T343" s="125" t="str">
        <f t="shared" si="213"/>
        <v>2008-35</v>
      </c>
      <c r="U343" s="125">
        <f t="shared" si="214"/>
        <v>0</v>
      </c>
      <c r="V343" s="125"/>
    </row>
    <row r="344" spans="1:22" s="113" customFormat="1" x14ac:dyDescent="0.35">
      <c r="A344" s="124"/>
      <c r="B344" s="123">
        <v>39691</v>
      </c>
      <c r="C344" s="119">
        <f>SUM(C338:C343)</f>
        <v>5258.16</v>
      </c>
      <c r="D344" s="119">
        <v>1423.61</v>
      </c>
      <c r="E344" s="122">
        <f>SUM(C344:D344)</f>
        <v>6681.7699999999995</v>
      </c>
      <c r="F344" s="118"/>
      <c r="G344" s="121">
        <f>SUM(G338:G343)</f>
        <v>191</v>
      </c>
      <c r="H344" s="118">
        <f>AVERAGE(H338:H343)</f>
        <v>16.65716646141215</v>
      </c>
      <c r="I344" s="119">
        <f>SUM(I338:I343)</f>
        <v>2025.3199999999997</v>
      </c>
      <c r="J344" s="120">
        <f>SUM(J338:J343)</f>
        <v>25</v>
      </c>
      <c r="K344" s="120">
        <f>SUM(G344,J344)</f>
        <v>216</v>
      </c>
      <c r="L344" s="119">
        <f>AVERAGE(L338:L343)</f>
        <v>75.734388888888887</v>
      </c>
      <c r="M344" s="118">
        <f>AVERAGE(M338:M343)</f>
        <v>23.618777623159531</v>
      </c>
      <c r="N344" s="117"/>
      <c r="O344" s="116"/>
      <c r="P344" s="115"/>
      <c r="Q344" s="115">
        <f t="shared" si="211"/>
        <v>36</v>
      </c>
      <c r="R344" s="115">
        <f t="shared" si="212"/>
        <v>2008</v>
      </c>
      <c r="S344" s="115" t="str">
        <f t="shared" si="210"/>
        <v>Sun</v>
      </c>
      <c r="T344" s="115" t="str">
        <f t="shared" si="213"/>
        <v>2008-36</v>
      </c>
      <c r="U344" s="115">
        <f t="shared" si="214"/>
        <v>0</v>
      </c>
      <c r="V344" s="115"/>
    </row>
    <row r="345" spans="1:22" s="113" customFormat="1" x14ac:dyDescent="0.35">
      <c r="A345" s="133">
        <v>50</v>
      </c>
      <c r="B345" s="132">
        <v>39692</v>
      </c>
      <c r="C345" s="129">
        <v>1347.57</v>
      </c>
      <c r="D345" s="119">
        <v>0</v>
      </c>
      <c r="E345" s="119">
        <v>0</v>
      </c>
      <c r="F345" s="128">
        <v>463.9</v>
      </c>
      <c r="G345" s="131">
        <v>36</v>
      </c>
      <c r="H345" s="128">
        <f t="shared" ref="H345:H350" si="227">IFERROR(F345/G345,0)</f>
        <v>12.886111111111111</v>
      </c>
      <c r="I345" s="129">
        <v>883.67</v>
      </c>
      <c r="J345" s="130">
        <v>6</v>
      </c>
      <c r="K345" s="130">
        <f t="shared" ref="K345:K350" si="228">IFERROR(SUM(G345,J345),0)</f>
        <v>42</v>
      </c>
      <c r="L345" s="129">
        <f t="shared" ref="L345:L350" si="229">IFERROR(MEDIAN(I345/J345),0)</f>
        <v>147.27833333333334</v>
      </c>
      <c r="M345" s="128">
        <f t="shared" ref="M345:M350" si="230">IFERROR(SUM(F345,I345)/K345,0)</f>
        <v>32.085000000000001</v>
      </c>
      <c r="N345" s="127"/>
      <c r="O345" s="126">
        <v>-11.75</v>
      </c>
      <c r="P345" s="125"/>
      <c r="Q345" s="125">
        <f t="shared" si="211"/>
        <v>36</v>
      </c>
      <c r="R345" s="125">
        <f t="shared" si="212"/>
        <v>2008</v>
      </c>
      <c r="S345" s="125" t="str">
        <f t="shared" si="210"/>
        <v>Mon</v>
      </c>
      <c r="T345" s="125" t="str">
        <f t="shared" si="213"/>
        <v>2008-36</v>
      </c>
      <c r="U345" s="125">
        <f t="shared" si="214"/>
        <v>0</v>
      </c>
      <c r="V345" s="125"/>
    </row>
    <row r="346" spans="1:22" s="113" customFormat="1" x14ac:dyDescent="0.35">
      <c r="A346" s="133">
        <v>50</v>
      </c>
      <c r="B346" s="132">
        <v>39693</v>
      </c>
      <c r="C346" s="129">
        <v>533.91999999999996</v>
      </c>
      <c r="D346" s="119">
        <v>0</v>
      </c>
      <c r="E346" s="119">
        <v>0</v>
      </c>
      <c r="F346" s="128">
        <v>464.85</v>
      </c>
      <c r="G346" s="131">
        <v>32</v>
      </c>
      <c r="H346" s="128">
        <f t="shared" si="227"/>
        <v>14.526562500000001</v>
      </c>
      <c r="I346" s="129">
        <v>69.069999999999993</v>
      </c>
      <c r="J346" s="130">
        <v>3</v>
      </c>
      <c r="K346" s="130">
        <f t="shared" si="228"/>
        <v>35</v>
      </c>
      <c r="L346" s="129">
        <f t="shared" si="229"/>
        <v>23.02333333333333</v>
      </c>
      <c r="M346" s="128">
        <f t="shared" si="230"/>
        <v>15.254857142857144</v>
      </c>
      <c r="N346" s="127"/>
      <c r="O346" s="126">
        <v>0</v>
      </c>
      <c r="P346" s="125"/>
      <c r="Q346" s="125">
        <f t="shared" si="211"/>
        <v>36</v>
      </c>
      <c r="R346" s="125">
        <f t="shared" si="212"/>
        <v>2008</v>
      </c>
      <c r="S346" s="125" t="str">
        <f t="shared" si="210"/>
        <v>Tue</v>
      </c>
      <c r="T346" s="125" t="str">
        <f t="shared" si="213"/>
        <v>2008-36</v>
      </c>
      <c r="U346" s="125">
        <f t="shared" si="214"/>
        <v>0</v>
      </c>
      <c r="V346" s="125"/>
    </row>
    <row r="347" spans="1:22" s="113" customFormat="1" x14ac:dyDescent="0.35">
      <c r="A347" s="133">
        <v>50</v>
      </c>
      <c r="B347" s="132">
        <v>39694</v>
      </c>
      <c r="C347" s="129">
        <v>537.30999999999995</v>
      </c>
      <c r="D347" s="119">
        <v>0</v>
      </c>
      <c r="E347" s="119">
        <v>0</v>
      </c>
      <c r="F347" s="128">
        <v>434.15</v>
      </c>
      <c r="G347" s="131">
        <v>35</v>
      </c>
      <c r="H347" s="128">
        <f t="shared" si="227"/>
        <v>12.404285714285713</v>
      </c>
      <c r="I347" s="129">
        <v>103.16</v>
      </c>
      <c r="J347" s="130">
        <v>3</v>
      </c>
      <c r="K347" s="130">
        <f t="shared" si="228"/>
        <v>38</v>
      </c>
      <c r="L347" s="129">
        <f t="shared" si="229"/>
        <v>34.386666666666663</v>
      </c>
      <c r="M347" s="128">
        <f t="shared" si="230"/>
        <v>14.139736842105261</v>
      </c>
      <c r="N347" s="127"/>
      <c r="O347" s="126">
        <v>0.8</v>
      </c>
      <c r="P347" s="125"/>
      <c r="Q347" s="125">
        <f t="shared" si="211"/>
        <v>36</v>
      </c>
      <c r="R347" s="125">
        <f t="shared" si="212"/>
        <v>2008</v>
      </c>
      <c r="S347" s="125" t="str">
        <f t="shared" si="210"/>
        <v>Wed</v>
      </c>
      <c r="T347" s="125" t="str">
        <f t="shared" si="213"/>
        <v>2008-36</v>
      </c>
      <c r="U347" s="125">
        <f t="shared" si="214"/>
        <v>0</v>
      </c>
      <c r="V347" s="125"/>
    </row>
    <row r="348" spans="1:22" s="113" customFormat="1" x14ac:dyDescent="0.35">
      <c r="A348" s="133">
        <v>50</v>
      </c>
      <c r="B348" s="132">
        <v>39695</v>
      </c>
      <c r="C348" s="129">
        <v>877.94</v>
      </c>
      <c r="D348" s="119">
        <v>0</v>
      </c>
      <c r="E348" s="119">
        <v>0</v>
      </c>
      <c r="F348" s="128">
        <v>631.54999999999995</v>
      </c>
      <c r="G348" s="131">
        <v>44</v>
      </c>
      <c r="H348" s="128">
        <f t="shared" si="227"/>
        <v>14.353409090909089</v>
      </c>
      <c r="I348" s="129">
        <v>246.39</v>
      </c>
      <c r="J348" s="130">
        <v>7</v>
      </c>
      <c r="K348" s="130">
        <f t="shared" si="228"/>
        <v>51</v>
      </c>
      <c r="L348" s="129">
        <f t="shared" si="229"/>
        <v>35.198571428571427</v>
      </c>
      <c r="M348" s="128">
        <f t="shared" si="230"/>
        <v>17.214509803921569</v>
      </c>
      <c r="N348" s="127"/>
      <c r="O348" s="126">
        <v>-0.4</v>
      </c>
      <c r="P348" s="125"/>
      <c r="Q348" s="125">
        <f t="shared" si="211"/>
        <v>36</v>
      </c>
      <c r="R348" s="125">
        <f t="shared" si="212"/>
        <v>2008</v>
      </c>
      <c r="S348" s="125" t="str">
        <f t="shared" si="210"/>
        <v>Thu</v>
      </c>
      <c r="T348" s="125" t="str">
        <f t="shared" si="213"/>
        <v>2008-36</v>
      </c>
      <c r="U348" s="125">
        <f t="shared" si="214"/>
        <v>0</v>
      </c>
      <c r="V348" s="125"/>
    </row>
    <row r="349" spans="1:22" s="113" customFormat="1" x14ac:dyDescent="0.35">
      <c r="A349" s="133">
        <v>50</v>
      </c>
      <c r="B349" s="132">
        <v>39696</v>
      </c>
      <c r="C349" s="129">
        <v>1355.3</v>
      </c>
      <c r="D349" s="119">
        <v>0</v>
      </c>
      <c r="E349" s="119">
        <v>0</v>
      </c>
      <c r="F349" s="128">
        <v>1300.3499999999999</v>
      </c>
      <c r="G349" s="131">
        <v>38</v>
      </c>
      <c r="H349" s="128">
        <f t="shared" si="227"/>
        <v>34.219736842105263</v>
      </c>
      <c r="I349" s="129">
        <v>55.3</v>
      </c>
      <c r="J349" s="130">
        <v>2</v>
      </c>
      <c r="K349" s="130">
        <f t="shared" si="228"/>
        <v>40</v>
      </c>
      <c r="L349" s="129">
        <f t="shared" si="229"/>
        <v>27.65</v>
      </c>
      <c r="M349" s="128">
        <f t="shared" si="230"/>
        <v>33.891249999999999</v>
      </c>
      <c r="N349" s="127"/>
      <c r="O349" s="126"/>
      <c r="P349" s="125"/>
      <c r="Q349" s="125">
        <f t="shared" si="211"/>
        <v>36</v>
      </c>
      <c r="R349" s="125">
        <f t="shared" si="212"/>
        <v>2008</v>
      </c>
      <c r="S349" s="125" t="str">
        <f t="shared" si="210"/>
        <v>Fri</v>
      </c>
      <c r="T349" s="125" t="str">
        <f t="shared" si="213"/>
        <v>2008-36</v>
      </c>
      <c r="U349" s="125">
        <f t="shared" si="214"/>
        <v>0</v>
      </c>
      <c r="V349" s="125"/>
    </row>
    <row r="350" spans="1:22" s="113" customFormat="1" x14ac:dyDescent="0.35">
      <c r="A350" s="133">
        <v>50</v>
      </c>
      <c r="B350" s="132">
        <v>39697</v>
      </c>
      <c r="C350" s="129">
        <v>1082.01</v>
      </c>
      <c r="D350" s="119">
        <v>0</v>
      </c>
      <c r="E350" s="119">
        <v>0</v>
      </c>
      <c r="F350" s="128">
        <v>0</v>
      </c>
      <c r="G350" s="131">
        <v>26</v>
      </c>
      <c r="H350" s="128">
        <f t="shared" si="227"/>
        <v>0</v>
      </c>
      <c r="I350" s="129">
        <v>0</v>
      </c>
      <c r="J350" s="130">
        <v>3</v>
      </c>
      <c r="K350" s="130">
        <f t="shared" si="228"/>
        <v>29</v>
      </c>
      <c r="L350" s="129">
        <f t="shared" si="229"/>
        <v>0</v>
      </c>
      <c r="M350" s="128">
        <f t="shared" si="230"/>
        <v>0</v>
      </c>
      <c r="N350" s="127"/>
      <c r="O350" s="126">
        <v>76.099999999999994</v>
      </c>
      <c r="P350" s="125"/>
      <c r="Q350" s="125">
        <f t="shared" si="211"/>
        <v>36</v>
      </c>
      <c r="R350" s="125">
        <f t="shared" si="212"/>
        <v>2008</v>
      </c>
      <c r="S350" s="125" t="str">
        <f t="shared" si="210"/>
        <v>Sat</v>
      </c>
      <c r="T350" s="125" t="str">
        <f t="shared" si="213"/>
        <v>2008-36</v>
      </c>
      <c r="U350" s="125">
        <f t="shared" si="214"/>
        <v>0</v>
      </c>
      <c r="V350" s="125"/>
    </row>
    <row r="351" spans="1:22" s="113" customFormat="1" x14ac:dyDescent="0.35">
      <c r="A351" s="124"/>
      <c r="B351" s="123">
        <v>39698</v>
      </c>
      <c r="C351" s="119">
        <f>SUM(C345:C350)</f>
        <v>5734.05</v>
      </c>
      <c r="D351" s="119">
        <v>1309.94</v>
      </c>
      <c r="E351" s="122">
        <f>SUM(C351:D351)</f>
        <v>7043.99</v>
      </c>
      <c r="F351" s="118"/>
      <c r="G351" s="121">
        <f>SUM(G345:G350)</f>
        <v>211</v>
      </c>
      <c r="H351" s="118">
        <f>AVERAGE(H345:H350)</f>
        <v>14.731684209735198</v>
      </c>
      <c r="I351" s="119">
        <f>SUM(I345:I350)</f>
        <v>1357.59</v>
      </c>
      <c r="J351" s="120">
        <f>SUM(J345:J350)</f>
        <v>24</v>
      </c>
      <c r="K351" s="120">
        <f>SUM(G351,J351)</f>
        <v>235</v>
      </c>
      <c r="L351" s="119">
        <f>AVERAGE(L345:L350)</f>
        <v>44.589484126984125</v>
      </c>
      <c r="M351" s="118">
        <f>AVERAGE(M345:M350)</f>
        <v>18.764225631480663</v>
      </c>
      <c r="N351" s="117"/>
      <c r="O351" s="116"/>
      <c r="P351" s="115"/>
      <c r="Q351" s="115">
        <f t="shared" si="211"/>
        <v>37</v>
      </c>
      <c r="R351" s="115">
        <f t="shared" si="212"/>
        <v>2008</v>
      </c>
      <c r="S351" s="115" t="str">
        <f t="shared" si="210"/>
        <v>Sun</v>
      </c>
      <c r="T351" s="115" t="str">
        <f t="shared" si="213"/>
        <v>2008-37</v>
      </c>
      <c r="U351" s="115">
        <f t="shared" si="214"/>
        <v>0</v>
      </c>
      <c r="V351" s="115"/>
    </row>
    <row r="352" spans="1:22" s="113" customFormat="1" x14ac:dyDescent="0.35">
      <c r="A352" s="133">
        <v>51</v>
      </c>
      <c r="B352" s="132">
        <v>39699</v>
      </c>
      <c r="C352" s="129">
        <v>808.85</v>
      </c>
      <c r="D352" s="119">
        <v>0</v>
      </c>
      <c r="E352" s="119">
        <v>0</v>
      </c>
      <c r="F352" s="128">
        <v>697.85</v>
      </c>
      <c r="G352" s="131">
        <v>46</v>
      </c>
      <c r="H352" s="128">
        <f t="shared" ref="H352:H357" si="231">IFERROR(F352/G352,0)</f>
        <v>15.170652173913044</v>
      </c>
      <c r="I352" s="129">
        <v>111</v>
      </c>
      <c r="J352" s="130">
        <v>2</v>
      </c>
      <c r="K352" s="130">
        <f t="shared" ref="K352:K357" si="232">IFERROR(SUM(G352,J352),0)</f>
        <v>48</v>
      </c>
      <c r="L352" s="129">
        <f t="shared" ref="L352:L357" si="233">IFERROR(MEDIAN(I352/J352),0)</f>
        <v>55.5</v>
      </c>
      <c r="M352" s="128">
        <f t="shared" ref="M352:M357" si="234">IFERROR(SUM(F352,I352)/K352,0)</f>
        <v>16.851041666666667</v>
      </c>
      <c r="N352" s="127"/>
      <c r="O352" s="126">
        <v>-0.5</v>
      </c>
      <c r="P352" s="125"/>
      <c r="Q352" s="125">
        <f t="shared" si="211"/>
        <v>37</v>
      </c>
      <c r="R352" s="125">
        <f t="shared" si="212"/>
        <v>2008</v>
      </c>
      <c r="S352" s="125" t="str">
        <f t="shared" si="210"/>
        <v>Mon</v>
      </c>
      <c r="T352" s="125" t="str">
        <f t="shared" si="213"/>
        <v>2008-37</v>
      </c>
      <c r="U352" s="125">
        <f t="shared" si="214"/>
        <v>0</v>
      </c>
      <c r="V352" s="125"/>
    </row>
    <row r="353" spans="1:22" s="113" customFormat="1" x14ac:dyDescent="0.35">
      <c r="A353" s="133">
        <v>51</v>
      </c>
      <c r="B353" s="132">
        <v>39700</v>
      </c>
      <c r="C353" s="129">
        <v>897.95</v>
      </c>
      <c r="D353" s="119">
        <v>0</v>
      </c>
      <c r="E353" s="119">
        <v>0</v>
      </c>
      <c r="F353" s="128">
        <v>673.55</v>
      </c>
      <c r="G353" s="131">
        <v>42</v>
      </c>
      <c r="H353" s="128">
        <f t="shared" si="231"/>
        <v>16.036904761904761</v>
      </c>
      <c r="I353" s="129">
        <v>225.45</v>
      </c>
      <c r="J353" s="130">
        <v>7</v>
      </c>
      <c r="K353" s="130">
        <f t="shared" si="232"/>
        <v>49</v>
      </c>
      <c r="L353" s="129">
        <f t="shared" si="233"/>
        <v>32.207142857142856</v>
      </c>
      <c r="M353" s="128">
        <f t="shared" si="234"/>
        <v>18.346938775510203</v>
      </c>
      <c r="N353" s="127"/>
      <c r="O353" s="126">
        <v>0</v>
      </c>
      <c r="P353" s="125"/>
      <c r="Q353" s="125">
        <f t="shared" si="211"/>
        <v>37</v>
      </c>
      <c r="R353" s="125">
        <f t="shared" si="212"/>
        <v>2008</v>
      </c>
      <c r="S353" s="125" t="str">
        <f t="shared" si="210"/>
        <v>Tue</v>
      </c>
      <c r="T353" s="125" t="str">
        <f t="shared" si="213"/>
        <v>2008-37</v>
      </c>
      <c r="U353" s="125">
        <f t="shared" si="214"/>
        <v>0</v>
      </c>
      <c r="V353" s="125"/>
    </row>
    <row r="354" spans="1:22" s="113" customFormat="1" x14ac:dyDescent="0.35">
      <c r="A354" s="133">
        <v>51</v>
      </c>
      <c r="B354" s="132">
        <v>39701</v>
      </c>
      <c r="C354" s="129">
        <v>662.42</v>
      </c>
      <c r="D354" s="119">
        <v>0</v>
      </c>
      <c r="E354" s="119">
        <v>0</v>
      </c>
      <c r="F354" s="128">
        <v>526.15</v>
      </c>
      <c r="G354" s="131">
        <v>35</v>
      </c>
      <c r="H354" s="128">
        <f t="shared" si="231"/>
        <v>15.032857142857143</v>
      </c>
      <c r="I354" s="129">
        <v>136.27000000000001</v>
      </c>
      <c r="J354" s="130">
        <v>4</v>
      </c>
      <c r="K354" s="130">
        <f t="shared" si="232"/>
        <v>39</v>
      </c>
      <c r="L354" s="129">
        <f t="shared" si="233"/>
        <v>34.067500000000003</v>
      </c>
      <c r="M354" s="128">
        <f t="shared" si="234"/>
        <v>16.985128205128206</v>
      </c>
      <c r="N354" s="127"/>
      <c r="O354" s="126">
        <v>0</v>
      </c>
      <c r="P354" s="125"/>
      <c r="Q354" s="125">
        <f t="shared" si="211"/>
        <v>37</v>
      </c>
      <c r="R354" s="125">
        <f t="shared" si="212"/>
        <v>2008</v>
      </c>
      <c r="S354" s="125" t="str">
        <f t="shared" si="210"/>
        <v>Wed</v>
      </c>
      <c r="T354" s="125" t="str">
        <f t="shared" si="213"/>
        <v>2008-37</v>
      </c>
      <c r="U354" s="125">
        <f t="shared" si="214"/>
        <v>0</v>
      </c>
      <c r="V354" s="125"/>
    </row>
    <row r="355" spans="1:22" s="113" customFormat="1" x14ac:dyDescent="0.35">
      <c r="A355" s="133">
        <v>51</v>
      </c>
      <c r="B355" s="132">
        <v>39702</v>
      </c>
      <c r="C355" s="129">
        <v>1571.63</v>
      </c>
      <c r="D355" s="119">
        <v>0</v>
      </c>
      <c r="E355" s="119">
        <v>0</v>
      </c>
      <c r="F355" s="128">
        <v>631.70000000000005</v>
      </c>
      <c r="G355" s="131">
        <v>35</v>
      </c>
      <c r="H355" s="128">
        <f t="shared" si="231"/>
        <v>18.048571428571432</v>
      </c>
      <c r="I355" s="129">
        <v>939.93</v>
      </c>
      <c r="J355" s="130">
        <v>1</v>
      </c>
      <c r="K355" s="130">
        <f t="shared" si="232"/>
        <v>36</v>
      </c>
      <c r="L355" s="129">
        <f t="shared" si="233"/>
        <v>939.93</v>
      </c>
      <c r="M355" s="128">
        <f t="shared" si="234"/>
        <v>43.656388888888891</v>
      </c>
      <c r="N355" s="127" t="s">
        <v>242</v>
      </c>
      <c r="O355" s="126">
        <v>0</v>
      </c>
      <c r="P355" s="125"/>
      <c r="Q355" s="125">
        <f t="shared" si="211"/>
        <v>37</v>
      </c>
      <c r="R355" s="125">
        <f t="shared" si="212"/>
        <v>2008</v>
      </c>
      <c r="S355" s="125" t="str">
        <f t="shared" si="210"/>
        <v>Thu</v>
      </c>
      <c r="T355" s="125" t="str">
        <f t="shared" si="213"/>
        <v>2008-37</v>
      </c>
      <c r="U355" s="125">
        <f t="shared" si="214"/>
        <v>0</v>
      </c>
      <c r="V355" s="125"/>
    </row>
    <row r="356" spans="1:22" s="113" customFormat="1" ht="54" x14ac:dyDescent="0.35">
      <c r="A356" s="133">
        <v>51</v>
      </c>
      <c r="B356" s="132">
        <v>39703</v>
      </c>
      <c r="C356" s="129">
        <v>2801.26</v>
      </c>
      <c r="D356" s="119">
        <v>0</v>
      </c>
      <c r="E356" s="119">
        <v>0</v>
      </c>
      <c r="F356" s="128">
        <v>2645.4</v>
      </c>
      <c r="G356" s="131">
        <v>45</v>
      </c>
      <c r="H356" s="128">
        <f t="shared" si="231"/>
        <v>58.786666666666669</v>
      </c>
      <c r="I356" s="129">
        <v>155.86000000000001</v>
      </c>
      <c r="J356" s="130">
        <v>4</v>
      </c>
      <c r="K356" s="130">
        <f t="shared" si="232"/>
        <v>49</v>
      </c>
      <c r="L356" s="129">
        <f t="shared" si="233"/>
        <v>38.965000000000003</v>
      </c>
      <c r="M356" s="128">
        <f t="shared" si="234"/>
        <v>57.168571428571433</v>
      </c>
      <c r="N356" s="127" t="s">
        <v>241</v>
      </c>
      <c r="O356" s="126">
        <v>0</v>
      </c>
      <c r="P356" s="125"/>
      <c r="Q356" s="125">
        <f t="shared" si="211"/>
        <v>37</v>
      </c>
      <c r="R356" s="125">
        <f t="shared" si="212"/>
        <v>2008</v>
      </c>
      <c r="S356" s="125" t="str">
        <f t="shared" si="210"/>
        <v>Fri</v>
      </c>
      <c r="T356" s="125" t="str">
        <f t="shared" si="213"/>
        <v>2008-37</v>
      </c>
      <c r="U356" s="125">
        <f t="shared" si="214"/>
        <v>0</v>
      </c>
      <c r="V356" s="125"/>
    </row>
    <row r="357" spans="1:22" s="113" customFormat="1" x14ac:dyDescent="0.35">
      <c r="A357" s="133">
        <v>51</v>
      </c>
      <c r="B357" s="132">
        <v>39704</v>
      </c>
      <c r="C357" s="129">
        <v>1087.08</v>
      </c>
      <c r="D357" s="119">
        <v>0</v>
      </c>
      <c r="E357" s="119">
        <v>0</v>
      </c>
      <c r="F357" s="128">
        <v>758.05</v>
      </c>
      <c r="G357" s="131">
        <v>38</v>
      </c>
      <c r="H357" s="128">
        <f t="shared" si="231"/>
        <v>19.948684210526313</v>
      </c>
      <c r="I357" s="129">
        <v>329.03</v>
      </c>
      <c r="J357" s="130">
        <v>5</v>
      </c>
      <c r="K357" s="130">
        <f t="shared" si="232"/>
        <v>43</v>
      </c>
      <c r="L357" s="129">
        <f t="shared" si="233"/>
        <v>65.805999999999997</v>
      </c>
      <c r="M357" s="128">
        <f t="shared" si="234"/>
        <v>25.280930232558138</v>
      </c>
      <c r="N357" s="127"/>
      <c r="O357" s="126">
        <v>0</v>
      </c>
      <c r="P357" s="125"/>
      <c r="Q357" s="125">
        <f t="shared" si="211"/>
        <v>37</v>
      </c>
      <c r="R357" s="125">
        <f t="shared" si="212"/>
        <v>2008</v>
      </c>
      <c r="S357" s="125" t="str">
        <f t="shared" si="210"/>
        <v>Sat</v>
      </c>
      <c r="T357" s="125" t="str">
        <f t="shared" si="213"/>
        <v>2008-37</v>
      </c>
      <c r="U357" s="125">
        <f t="shared" si="214"/>
        <v>0</v>
      </c>
      <c r="V357" s="125"/>
    </row>
    <row r="358" spans="1:22" s="113" customFormat="1" ht="27" x14ac:dyDescent="0.35">
      <c r="A358" s="124"/>
      <c r="B358" s="123">
        <v>39705</v>
      </c>
      <c r="C358" s="119">
        <f>SUM(C352:C357)</f>
        <v>7829.1900000000005</v>
      </c>
      <c r="D358" s="119">
        <v>2262.5300000000002</v>
      </c>
      <c r="E358" s="122">
        <f>SUM(C358:D358)</f>
        <v>10091.720000000001</v>
      </c>
      <c r="F358" s="118"/>
      <c r="G358" s="121">
        <f>SUM(G352:G357)</f>
        <v>241</v>
      </c>
      <c r="H358" s="118">
        <f>AVERAGE(H352:H357)</f>
        <v>23.837389397406564</v>
      </c>
      <c r="I358" s="119">
        <f>SUM(I352:I357)</f>
        <v>1897.5400000000002</v>
      </c>
      <c r="J358" s="120">
        <f>SUM(J352:J357)</f>
        <v>23</v>
      </c>
      <c r="K358" s="120">
        <f>SUM(G358,J358)</f>
        <v>264</v>
      </c>
      <c r="L358" s="119">
        <f>AVERAGE(L352:L357)</f>
        <v>194.41260714285713</v>
      </c>
      <c r="M358" s="118">
        <f>AVERAGE(M352:M357)</f>
        <v>29.714833199553922</v>
      </c>
      <c r="N358" s="117" t="s">
        <v>478</v>
      </c>
      <c r="O358" s="116"/>
      <c r="P358" s="115"/>
      <c r="Q358" s="115">
        <f t="shared" si="211"/>
        <v>38</v>
      </c>
      <c r="R358" s="115">
        <f t="shared" si="212"/>
        <v>2008</v>
      </c>
      <c r="S358" s="115" t="str">
        <f t="shared" si="210"/>
        <v>Sun</v>
      </c>
      <c r="T358" s="115" t="str">
        <f t="shared" si="213"/>
        <v>2008-38</v>
      </c>
      <c r="U358" s="115">
        <f t="shared" si="214"/>
        <v>0</v>
      </c>
      <c r="V358" s="115"/>
    </row>
    <row r="359" spans="1:22" s="113" customFormat="1" x14ac:dyDescent="0.35">
      <c r="A359" s="133">
        <v>52</v>
      </c>
      <c r="B359" s="132">
        <v>39706</v>
      </c>
      <c r="C359" s="129">
        <v>632.51</v>
      </c>
      <c r="D359" s="119">
        <v>0</v>
      </c>
      <c r="E359" s="119">
        <v>0</v>
      </c>
      <c r="F359" s="128">
        <v>487.8</v>
      </c>
      <c r="G359" s="131">
        <v>24</v>
      </c>
      <c r="H359" s="128">
        <f t="shared" ref="H359:H364" si="235">IFERROR(F359/G359,0)</f>
        <v>20.324999999999999</v>
      </c>
      <c r="I359" s="129">
        <v>144.71</v>
      </c>
      <c r="J359" s="130">
        <v>4</v>
      </c>
      <c r="K359" s="130">
        <f t="shared" ref="K359:K364" si="236">IFERROR(SUM(G359,J359),0)</f>
        <v>28</v>
      </c>
      <c r="L359" s="129">
        <f t="shared" ref="L359:L364" si="237">IFERROR(MEDIAN(I359/J359),0)</f>
        <v>36.177500000000002</v>
      </c>
      <c r="M359" s="128">
        <f t="shared" ref="M359:M364" si="238">IFERROR(SUM(F359,I359)/K359,0)</f>
        <v>22.589642857142856</v>
      </c>
      <c r="N359" s="127"/>
      <c r="O359" s="126"/>
      <c r="P359" s="125"/>
      <c r="Q359" s="125">
        <f t="shared" si="211"/>
        <v>38</v>
      </c>
      <c r="R359" s="125">
        <f t="shared" si="212"/>
        <v>2008</v>
      </c>
      <c r="S359" s="125" t="str">
        <f t="shared" si="210"/>
        <v>Mon</v>
      </c>
      <c r="T359" s="125" t="str">
        <f t="shared" si="213"/>
        <v>2008-38</v>
      </c>
      <c r="U359" s="125">
        <f t="shared" si="214"/>
        <v>0</v>
      </c>
      <c r="V359" s="125"/>
    </row>
    <row r="360" spans="1:22" s="113" customFormat="1" x14ac:dyDescent="0.35">
      <c r="A360" s="133">
        <v>52</v>
      </c>
      <c r="B360" s="132">
        <v>39707</v>
      </c>
      <c r="C360" s="129">
        <v>1092.29</v>
      </c>
      <c r="D360" s="119">
        <v>0</v>
      </c>
      <c r="E360" s="119">
        <v>0</v>
      </c>
      <c r="F360" s="128">
        <v>558.54999999999995</v>
      </c>
      <c r="G360" s="131">
        <v>39</v>
      </c>
      <c r="H360" s="128">
        <f t="shared" si="235"/>
        <v>14.32179487179487</v>
      </c>
      <c r="I360" s="129">
        <v>533.74</v>
      </c>
      <c r="J360" s="130">
        <v>5</v>
      </c>
      <c r="K360" s="130">
        <f t="shared" si="236"/>
        <v>44</v>
      </c>
      <c r="L360" s="129">
        <f t="shared" si="237"/>
        <v>106.748</v>
      </c>
      <c r="M360" s="128">
        <f t="shared" si="238"/>
        <v>24.824772727272727</v>
      </c>
      <c r="N360" s="127"/>
      <c r="O360" s="126"/>
      <c r="P360" s="125"/>
      <c r="Q360" s="125">
        <f t="shared" si="211"/>
        <v>38</v>
      </c>
      <c r="R360" s="125">
        <f t="shared" si="212"/>
        <v>2008</v>
      </c>
      <c r="S360" s="125" t="str">
        <f t="shared" si="210"/>
        <v>Tue</v>
      </c>
      <c r="T360" s="125" t="str">
        <f t="shared" si="213"/>
        <v>2008-38</v>
      </c>
      <c r="U360" s="125">
        <f t="shared" si="214"/>
        <v>0</v>
      </c>
      <c r="V360" s="125"/>
    </row>
    <row r="361" spans="1:22" s="113" customFormat="1" x14ac:dyDescent="0.35">
      <c r="A361" s="133">
        <v>52</v>
      </c>
      <c r="B361" s="132">
        <v>39708</v>
      </c>
      <c r="C361" s="129">
        <v>963.27</v>
      </c>
      <c r="D361" s="119">
        <v>0</v>
      </c>
      <c r="E361" s="119">
        <v>0</v>
      </c>
      <c r="F361" s="128">
        <v>650.25</v>
      </c>
      <c r="G361" s="131">
        <v>33</v>
      </c>
      <c r="H361" s="128">
        <f t="shared" si="235"/>
        <v>19.704545454545453</v>
      </c>
      <c r="I361" s="129">
        <v>313.02</v>
      </c>
      <c r="J361" s="130">
        <v>10</v>
      </c>
      <c r="K361" s="130">
        <f t="shared" si="236"/>
        <v>43</v>
      </c>
      <c r="L361" s="129">
        <f t="shared" si="237"/>
        <v>31.302</v>
      </c>
      <c r="M361" s="128">
        <f t="shared" si="238"/>
        <v>22.401627906976742</v>
      </c>
      <c r="N361" s="127"/>
      <c r="O361" s="126"/>
      <c r="P361" s="125"/>
      <c r="Q361" s="125">
        <f t="shared" si="211"/>
        <v>38</v>
      </c>
      <c r="R361" s="125">
        <f t="shared" si="212"/>
        <v>2008</v>
      </c>
      <c r="S361" s="125" t="str">
        <f t="shared" si="210"/>
        <v>Wed</v>
      </c>
      <c r="T361" s="125" t="str">
        <f t="shared" si="213"/>
        <v>2008-38</v>
      </c>
      <c r="U361" s="125">
        <f t="shared" si="214"/>
        <v>0</v>
      </c>
      <c r="V361" s="125"/>
    </row>
    <row r="362" spans="1:22" s="113" customFormat="1" x14ac:dyDescent="0.35">
      <c r="A362" s="133">
        <v>52</v>
      </c>
      <c r="B362" s="132">
        <v>39709</v>
      </c>
      <c r="C362" s="129">
        <v>981.19</v>
      </c>
      <c r="D362" s="119">
        <v>0</v>
      </c>
      <c r="E362" s="119">
        <v>0</v>
      </c>
      <c r="F362" s="128">
        <v>796</v>
      </c>
      <c r="G362" s="131">
        <v>45</v>
      </c>
      <c r="H362" s="128">
        <f t="shared" si="235"/>
        <v>17.68888888888889</v>
      </c>
      <c r="I362" s="129">
        <v>185.19</v>
      </c>
      <c r="J362" s="130">
        <v>6</v>
      </c>
      <c r="K362" s="130">
        <f t="shared" si="236"/>
        <v>51</v>
      </c>
      <c r="L362" s="129">
        <f t="shared" si="237"/>
        <v>30.864999999999998</v>
      </c>
      <c r="M362" s="128">
        <f t="shared" si="238"/>
        <v>19.239019607843137</v>
      </c>
      <c r="N362" s="127"/>
      <c r="O362" s="126"/>
      <c r="P362" s="125"/>
      <c r="Q362" s="125">
        <f t="shared" si="211"/>
        <v>38</v>
      </c>
      <c r="R362" s="125">
        <f t="shared" si="212"/>
        <v>2008</v>
      </c>
      <c r="S362" s="125" t="str">
        <f t="shared" si="210"/>
        <v>Thu</v>
      </c>
      <c r="T362" s="125" t="str">
        <f t="shared" si="213"/>
        <v>2008-38</v>
      </c>
      <c r="U362" s="125">
        <f t="shared" si="214"/>
        <v>0</v>
      </c>
      <c r="V362" s="125"/>
    </row>
    <row r="363" spans="1:22" s="113" customFormat="1" x14ac:dyDescent="0.35">
      <c r="A363" s="133">
        <v>52</v>
      </c>
      <c r="B363" s="132">
        <v>39710</v>
      </c>
      <c r="C363" s="129">
        <v>1816.18</v>
      </c>
      <c r="D363" s="119">
        <v>0</v>
      </c>
      <c r="E363" s="119">
        <v>0</v>
      </c>
      <c r="F363" s="128">
        <v>1627.75</v>
      </c>
      <c r="G363" s="131">
        <v>57</v>
      </c>
      <c r="H363" s="128">
        <f t="shared" si="235"/>
        <v>28.557017543859651</v>
      </c>
      <c r="I363" s="129">
        <v>188.43</v>
      </c>
      <c r="J363" s="130">
        <v>4</v>
      </c>
      <c r="K363" s="130">
        <f t="shared" si="236"/>
        <v>61</v>
      </c>
      <c r="L363" s="129">
        <f t="shared" si="237"/>
        <v>47.107500000000002</v>
      </c>
      <c r="M363" s="128">
        <f t="shared" si="238"/>
        <v>29.773442622950821</v>
      </c>
      <c r="N363" s="127"/>
      <c r="O363" s="126"/>
      <c r="P363" s="125"/>
      <c r="Q363" s="125">
        <f t="shared" si="211"/>
        <v>38</v>
      </c>
      <c r="R363" s="125">
        <f t="shared" si="212"/>
        <v>2008</v>
      </c>
      <c r="S363" s="125" t="str">
        <f t="shared" si="210"/>
        <v>Fri</v>
      </c>
      <c r="T363" s="125" t="str">
        <f t="shared" si="213"/>
        <v>2008-38</v>
      </c>
      <c r="U363" s="125">
        <f t="shared" si="214"/>
        <v>0</v>
      </c>
      <c r="V363" s="125"/>
    </row>
    <row r="364" spans="1:22" s="113" customFormat="1" x14ac:dyDescent="0.35">
      <c r="A364" s="133">
        <v>52</v>
      </c>
      <c r="B364" s="132">
        <v>39711</v>
      </c>
      <c r="C364" s="129">
        <v>972.37</v>
      </c>
      <c r="D364" s="119">
        <v>0</v>
      </c>
      <c r="E364" s="119">
        <v>0</v>
      </c>
      <c r="F364" s="128">
        <v>652.79999999999995</v>
      </c>
      <c r="G364" s="131">
        <v>26</v>
      </c>
      <c r="H364" s="128">
        <f t="shared" si="235"/>
        <v>25.107692307692307</v>
      </c>
      <c r="I364" s="129">
        <v>319.57</v>
      </c>
      <c r="J364" s="130">
        <v>7</v>
      </c>
      <c r="K364" s="130">
        <f t="shared" si="236"/>
        <v>33</v>
      </c>
      <c r="L364" s="129">
        <f t="shared" si="237"/>
        <v>45.652857142857144</v>
      </c>
      <c r="M364" s="128">
        <f t="shared" si="238"/>
        <v>29.465757575757571</v>
      </c>
      <c r="N364" s="127"/>
      <c r="O364" s="126"/>
      <c r="P364" s="125"/>
      <c r="Q364" s="125">
        <f t="shared" si="211"/>
        <v>38</v>
      </c>
      <c r="R364" s="125">
        <f t="shared" si="212"/>
        <v>2008</v>
      </c>
      <c r="S364" s="125" t="str">
        <f t="shared" si="210"/>
        <v>Sat</v>
      </c>
      <c r="T364" s="125" t="str">
        <f t="shared" si="213"/>
        <v>2008-38</v>
      </c>
      <c r="U364" s="125">
        <f t="shared" si="214"/>
        <v>0</v>
      </c>
      <c r="V364" s="125"/>
    </row>
    <row r="365" spans="1:22" s="113" customFormat="1" ht="36" x14ac:dyDescent="0.35">
      <c r="A365" s="124"/>
      <c r="B365" s="123">
        <v>39712</v>
      </c>
      <c r="C365" s="119">
        <f>SUM(C359:C364)</f>
        <v>6457.8099999999995</v>
      </c>
      <c r="D365" s="119">
        <v>2761.08</v>
      </c>
      <c r="E365" s="122">
        <f>SUM(C365:D365)</f>
        <v>9218.89</v>
      </c>
      <c r="F365" s="118"/>
      <c r="G365" s="121">
        <f>SUM(G359:G364)</f>
        <v>224</v>
      </c>
      <c r="H365" s="118">
        <f>AVERAGE(H359:H364)</f>
        <v>20.95082317779686</v>
      </c>
      <c r="I365" s="119">
        <f>SUM(I359:I364)</f>
        <v>1684.66</v>
      </c>
      <c r="J365" s="120">
        <f>SUM(J359:J364)</f>
        <v>36</v>
      </c>
      <c r="K365" s="120">
        <f>SUM(G365,J365)</f>
        <v>260</v>
      </c>
      <c r="L365" s="119">
        <f>AVERAGE(L359:L364)</f>
        <v>49.642142857142858</v>
      </c>
      <c r="M365" s="118">
        <f>AVERAGE(M359:M364)</f>
        <v>24.715710549657306</v>
      </c>
      <c r="N365" s="117" t="s">
        <v>252</v>
      </c>
      <c r="O365" s="116"/>
      <c r="P365" s="115"/>
      <c r="Q365" s="115">
        <f t="shared" si="211"/>
        <v>39</v>
      </c>
      <c r="R365" s="115">
        <f t="shared" si="212"/>
        <v>2008</v>
      </c>
      <c r="S365" s="115" t="str">
        <f t="shared" si="210"/>
        <v>Sun</v>
      </c>
      <c r="T365" s="115" t="str">
        <f t="shared" si="213"/>
        <v>2008-39</v>
      </c>
      <c r="U365" s="115">
        <f t="shared" si="214"/>
        <v>0</v>
      </c>
      <c r="V365" s="115"/>
    </row>
    <row r="366" spans="1:22" s="113" customFormat="1" x14ac:dyDescent="0.35">
      <c r="A366" s="133" t="s">
        <v>250</v>
      </c>
      <c r="B366" s="132">
        <v>39713</v>
      </c>
      <c r="C366" s="129">
        <v>495.02</v>
      </c>
      <c r="D366" s="119">
        <v>0</v>
      </c>
      <c r="E366" s="119">
        <v>0</v>
      </c>
      <c r="F366" s="128">
        <v>354.95</v>
      </c>
      <c r="G366" s="131">
        <v>33</v>
      </c>
      <c r="H366" s="128">
        <f t="shared" ref="H366:H371" si="239">IFERROR(F366/G366,0)</f>
        <v>10.756060606060606</v>
      </c>
      <c r="I366" s="129">
        <v>140.07</v>
      </c>
      <c r="J366" s="130">
        <v>3</v>
      </c>
      <c r="K366" s="130">
        <f t="shared" ref="K366:K371" si="240">IFERROR(SUM(G366,J366),0)</f>
        <v>36</v>
      </c>
      <c r="L366" s="129">
        <f t="shared" ref="L366:L371" si="241">IFERROR(MEDIAN(I366/J366),0)</f>
        <v>46.69</v>
      </c>
      <c r="M366" s="128">
        <f t="shared" ref="M366:M371" si="242">IFERROR(SUM(F366,I366)/K366,0)</f>
        <v>13.750555555555556</v>
      </c>
      <c r="N366" s="127"/>
      <c r="O366" s="126">
        <v>2</v>
      </c>
      <c r="P366" s="125"/>
      <c r="Q366" s="125">
        <f t="shared" si="211"/>
        <v>39</v>
      </c>
      <c r="R366" s="125">
        <f t="shared" si="212"/>
        <v>2008</v>
      </c>
      <c r="S366" s="125" t="str">
        <f t="shared" si="210"/>
        <v>Mon</v>
      </c>
      <c r="T366" s="125" t="str">
        <f t="shared" si="213"/>
        <v>2008-39</v>
      </c>
      <c r="U366" s="125">
        <f t="shared" si="214"/>
        <v>0</v>
      </c>
      <c r="V366" s="125"/>
    </row>
    <row r="367" spans="1:22" s="113" customFormat="1" x14ac:dyDescent="0.35">
      <c r="A367" s="133" t="s">
        <v>250</v>
      </c>
      <c r="B367" s="132">
        <v>39714</v>
      </c>
      <c r="C367" s="129">
        <v>500.46</v>
      </c>
      <c r="D367" s="119">
        <v>0</v>
      </c>
      <c r="E367" s="119">
        <v>0</v>
      </c>
      <c r="F367" s="128">
        <v>357.75</v>
      </c>
      <c r="G367" s="131">
        <v>24</v>
      </c>
      <c r="H367" s="128">
        <f t="shared" si="239"/>
        <v>14.90625</v>
      </c>
      <c r="I367" s="129">
        <v>142.71</v>
      </c>
      <c r="J367" s="130">
        <v>5</v>
      </c>
      <c r="K367" s="130">
        <f t="shared" si="240"/>
        <v>29</v>
      </c>
      <c r="L367" s="129">
        <f t="shared" si="241"/>
        <v>28.542000000000002</v>
      </c>
      <c r="M367" s="128">
        <f t="shared" si="242"/>
        <v>17.257241379310347</v>
      </c>
      <c r="N367" s="127"/>
      <c r="O367" s="126">
        <v>0</v>
      </c>
      <c r="P367" s="125"/>
      <c r="Q367" s="125">
        <f t="shared" si="211"/>
        <v>39</v>
      </c>
      <c r="R367" s="125">
        <f t="shared" si="212"/>
        <v>2008</v>
      </c>
      <c r="S367" s="125" t="str">
        <f t="shared" si="210"/>
        <v>Tue</v>
      </c>
      <c r="T367" s="125" t="str">
        <f t="shared" si="213"/>
        <v>2008-39</v>
      </c>
      <c r="U367" s="125">
        <f t="shared" si="214"/>
        <v>0</v>
      </c>
      <c r="V367" s="125"/>
    </row>
    <row r="368" spans="1:22" s="113" customFormat="1" x14ac:dyDescent="0.35">
      <c r="A368" s="133" t="s">
        <v>250</v>
      </c>
      <c r="B368" s="132">
        <v>39715</v>
      </c>
      <c r="C368" s="129">
        <v>870.5</v>
      </c>
      <c r="D368" s="119">
        <v>0</v>
      </c>
      <c r="E368" s="119">
        <v>0</v>
      </c>
      <c r="F368" s="128">
        <v>806.3</v>
      </c>
      <c r="G368" s="131">
        <v>42</v>
      </c>
      <c r="H368" s="128">
        <f t="shared" si="239"/>
        <v>19.197619047619046</v>
      </c>
      <c r="I368" s="129">
        <v>64.2</v>
      </c>
      <c r="J368" s="130">
        <v>3</v>
      </c>
      <c r="K368" s="130">
        <f t="shared" si="240"/>
        <v>45</v>
      </c>
      <c r="L368" s="129">
        <f t="shared" si="241"/>
        <v>21.400000000000002</v>
      </c>
      <c r="M368" s="128">
        <f t="shared" si="242"/>
        <v>19.344444444444445</v>
      </c>
      <c r="N368" s="127"/>
      <c r="O368" s="126">
        <v>-0.05</v>
      </c>
      <c r="P368" s="125"/>
      <c r="Q368" s="125">
        <f t="shared" si="211"/>
        <v>39</v>
      </c>
      <c r="R368" s="125">
        <f t="shared" si="212"/>
        <v>2008</v>
      </c>
      <c r="S368" s="125" t="str">
        <f t="shared" si="210"/>
        <v>Wed</v>
      </c>
      <c r="T368" s="125" t="str">
        <f t="shared" si="213"/>
        <v>2008-39</v>
      </c>
      <c r="U368" s="125">
        <f t="shared" si="214"/>
        <v>0</v>
      </c>
      <c r="V368" s="125"/>
    </row>
    <row r="369" spans="1:22" s="113" customFormat="1" x14ac:dyDescent="0.35">
      <c r="A369" s="133" t="s">
        <v>250</v>
      </c>
      <c r="B369" s="132">
        <v>39716</v>
      </c>
      <c r="C369" s="129">
        <v>726.77</v>
      </c>
      <c r="D369" s="119">
        <v>0</v>
      </c>
      <c r="E369" s="119">
        <v>0</v>
      </c>
      <c r="F369" s="128">
        <v>621.70000000000005</v>
      </c>
      <c r="G369" s="131">
        <v>35</v>
      </c>
      <c r="H369" s="128">
        <f t="shared" si="239"/>
        <v>17.762857142857143</v>
      </c>
      <c r="I369" s="129">
        <v>105.7</v>
      </c>
      <c r="J369" s="130">
        <v>3</v>
      </c>
      <c r="K369" s="130">
        <f t="shared" si="240"/>
        <v>38</v>
      </c>
      <c r="L369" s="129">
        <f t="shared" si="241"/>
        <v>35.233333333333334</v>
      </c>
      <c r="M369" s="128">
        <f t="shared" si="242"/>
        <v>19.142105263157898</v>
      </c>
      <c r="N369" s="127"/>
      <c r="O369" s="126">
        <v>0.05</v>
      </c>
      <c r="P369" s="125"/>
      <c r="Q369" s="125">
        <f t="shared" si="211"/>
        <v>39</v>
      </c>
      <c r="R369" s="125">
        <f t="shared" si="212"/>
        <v>2008</v>
      </c>
      <c r="S369" s="125" t="str">
        <f t="shared" si="210"/>
        <v>Thu</v>
      </c>
      <c r="T369" s="125" t="str">
        <f t="shared" si="213"/>
        <v>2008-39</v>
      </c>
      <c r="U369" s="125">
        <f t="shared" si="214"/>
        <v>0</v>
      </c>
      <c r="V369" s="125"/>
    </row>
    <row r="370" spans="1:22" s="113" customFormat="1" x14ac:dyDescent="0.35">
      <c r="A370" s="133" t="s">
        <v>250</v>
      </c>
      <c r="B370" s="132">
        <v>39717</v>
      </c>
      <c r="C370" s="129">
        <v>790.88</v>
      </c>
      <c r="D370" s="119">
        <v>0</v>
      </c>
      <c r="E370" s="119">
        <v>0</v>
      </c>
      <c r="F370" s="128">
        <v>673.8</v>
      </c>
      <c r="G370" s="131">
        <v>40</v>
      </c>
      <c r="H370" s="128">
        <f t="shared" si="239"/>
        <v>16.844999999999999</v>
      </c>
      <c r="I370" s="129">
        <v>117.08</v>
      </c>
      <c r="J370" s="130">
        <v>3</v>
      </c>
      <c r="K370" s="130">
        <f t="shared" si="240"/>
        <v>43</v>
      </c>
      <c r="L370" s="129">
        <f t="shared" si="241"/>
        <v>39.026666666666664</v>
      </c>
      <c r="M370" s="128">
        <f t="shared" si="242"/>
        <v>18.392558139534884</v>
      </c>
      <c r="N370" s="127"/>
      <c r="O370" s="126">
        <v>2</v>
      </c>
      <c r="P370" s="125"/>
      <c r="Q370" s="125">
        <f t="shared" si="211"/>
        <v>39</v>
      </c>
      <c r="R370" s="125">
        <f t="shared" si="212"/>
        <v>2008</v>
      </c>
      <c r="S370" s="125" t="str">
        <f t="shared" si="210"/>
        <v>Fri</v>
      </c>
      <c r="T370" s="125" t="str">
        <f t="shared" si="213"/>
        <v>2008-39</v>
      </c>
      <c r="U370" s="125">
        <f t="shared" si="214"/>
        <v>0</v>
      </c>
      <c r="V370" s="125"/>
    </row>
    <row r="371" spans="1:22" s="113" customFormat="1" ht="27" x14ac:dyDescent="0.35">
      <c r="A371" s="133" t="s">
        <v>250</v>
      </c>
      <c r="B371" s="132">
        <v>39718</v>
      </c>
      <c r="C371" s="129">
        <v>993.58</v>
      </c>
      <c r="D371" s="119">
        <v>0</v>
      </c>
      <c r="E371" s="119">
        <v>0</v>
      </c>
      <c r="F371" s="128">
        <v>658</v>
      </c>
      <c r="G371" s="131">
        <v>33</v>
      </c>
      <c r="H371" s="128">
        <f t="shared" si="239"/>
        <v>19.939393939393938</v>
      </c>
      <c r="I371" s="129">
        <v>315.01</v>
      </c>
      <c r="J371" s="130">
        <v>8</v>
      </c>
      <c r="K371" s="130">
        <f t="shared" si="240"/>
        <v>41</v>
      </c>
      <c r="L371" s="129">
        <f t="shared" si="241"/>
        <v>39.376249999999999</v>
      </c>
      <c r="M371" s="128">
        <f t="shared" si="242"/>
        <v>23.731951219512194</v>
      </c>
      <c r="N371" s="127" t="s">
        <v>254</v>
      </c>
      <c r="O371" s="126"/>
      <c r="P371" s="125"/>
      <c r="Q371" s="125">
        <f t="shared" si="211"/>
        <v>39</v>
      </c>
      <c r="R371" s="125">
        <f t="shared" si="212"/>
        <v>2008</v>
      </c>
      <c r="S371" s="125" t="str">
        <f t="shared" si="210"/>
        <v>Sat</v>
      </c>
      <c r="T371" s="125" t="str">
        <f t="shared" si="213"/>
        <v>2008-39</v>
      </c>
      <c r="U371" s="125">
        <f t="shared" si="214"/>
        <v>0</v>
      </c>
      <c r="V371" s="125"/>
    </row>
    <row r="372" spans="1:22" s="113" customFormat="1" ht="54" x14ac:dyDescent="0.35">
      <c r="A372" s="124"/>
      <c r="B372" s="123">
        <v>39719</v>
      </c>
      <c r="C372" s="119">
        <f>SUM(C366:C371)</f>
        <v>4377.21</v>
      </c>
      <c r="D372" s="119">
        <v>3090.48</v>
      </c>
      <c r="E372" s="122">
        <f>SUM(C372:D372)</f>
        <v>7467.6900000000005</v>
      </c>
      <c r="F372" s="118"/>
      <c r="G372" s="121">
        <f>SUM(G366:G371)</f>
        <v>207</v>
      </c>
      <c r="H372" s="118">
        <f>AVERAGE(H366:H371)</f>
        <v>16.567863455988455</v>
      </c>
      <c r="I372" s="119">
        <f>SUM(I366:I371)</f>
        <v>884.77</v>
      </c>
      <c r="J372" s="120">
        <f>SUM(J366:J371)</f>
        <v>25</v>
      </c>
      <c r="K372" s="120">
        <f>SUM(G372,J372)</f>
        <v>232</v>
      </c>
      <c r="L372" s="119">
        <f>AVERAGE(L366:L371)</f>
        <v>35.04470833333334</v>
      </c>
      <c r="M372" s="118">
        <f>AVERAGE(M366:M371)</f>
        <v>18.603142666919222</v>
      </c>
      <c r="N372" s="117" t="s">
        <v>251</v>
      </c>
      <c r="O372" s="116"/>
      <c r="P372" s="115"/>
      <c r="Q372" s="115">
        <f t="shared" si="211"/>
        <v>40</v>
      </c>
      <c r="R372" s="115">
        <f t="shared" si="212"/>
        <v>2008</v>
      </c>
      <c r="S372" s="115" t="str">
        <f t="shared" si="210"/>
        <v>Sun</v>
      </c>
      <c r="T372" s="115" t="str">
        <f t="shared" si="213"/>
        <v>2008-40</v>
      </c>
      <c r="U372" s="115">
        <f t="shared" si="214"/>
        <v>0</v>
      </c>
      <c r="V372" s="115"/>
    </row>
    <row r="373" spans="1:22" s="113" customFormat="1" ht="18" x14ac:dyDescent="0.35">
      <c r="A373" s="133" t="s">
        <v>255</v>
      </c>
      <c r="B373" s="132">
        <v>39720</v>
      </c>
      <c r="C373" s="129">
        <v>623.9</v>
      </c>
      <c r="D373" s="119">
        <v>0</v>
      </c>
      <c r="E373" s="119">
        <v>0</v>
      </c>
      <c r="F373" s="128">
        <v>430.1</v>
      </c>
      <c r="G373" s="131">
        <v>34</v>
      </c>
      <c r="H373" s="128">
        <f t="shared" ref="H373:H378" si="243">IFERROR(F373/G373,0)</f>
        <v>12.65</v>
      </c>
      <c r="I373" s="129">
        <v>193.8</v>
      </c>
      <c r="J373" s="130">
        <v>4</v>
      </c>
      <c r="K373" s="130">
        <f t="shared" ref="K373:K378" si="244">IFERROR(SUM(G373,J373),0)</f>
        <v>38</v>
      </c>
      <c r="L373" s="129">
        <f t="shared" ref="L373:L378" si="245">IFERROR(MEDIAN(I373/J373),0)</f>
        <v>48.45</v>
      </c>
      <c r="M373" s="128">
        <f t="shared" ref="M373:M378" si="246">IFERROR(SUM(F373,I373)/K373,0)</f>
        <v>16.418421052631583</v>
      </c>
      <c r="N373" s="127" t="s">
        <v>256</v>
      </c>
      <c r="O373" s="126">
        <v>-0.7</v>
      </c>
      <c r="P373" s="125"/>
      <c r="Q373" s="125">
        <f t="shared" si="211"/>
        <v>40</v>
      </c>
      <c r="R373" s="125">
        <f t="shared" si="212"/>
        <v>2008</v>
      </c>
      <c r="S373" s="125" t="str">
        <f t="shared" si="210"/>
        <v>Mon</v>
      </c>
      <c r="T373" s="125" t="str">
        <f t="shared" si="213"/>
        <v>2008-40</v>
      </c>
      <c r="U373" s="125">
        <f t="shared" si="214"/>
        <v>0</v>
      </c>
      <c r="V373" s="125"/>
    </row>
    <row r="374" spans="1:22" s="113" customFormat="1" x14ac:dyDescent="0.35">
      <c r="A374" s="133" t="s">
        <v>255</v>
      </c>
      <c r="B374" s="132">
        <v>39721</v>
      </c>
      <c r="C374" s="129">
        <v>577.16</v>
      </c>
      <c r="D374" s="119">
        <v>0</v>
      </c>
      <c r="E374" s="119">
        <v>0</v>
      </c>
      <c r="F374" s="128">
        <v>557.29999999999995</v>
      </c>
      <c r="G374" s="131">
        <v>38</v>
      </c>
      <c r="H374" s="128">
        <f t="shared" si="243"/>
        <v>14.665789473684208</v>
      </c>
      <c r="I374" s="129">
        <v>19.86</v>
      </c>
      <c r="J374" s="130">
        <v>1</v>
      </c>
      <c r="K374" s="130">
        <f t="shared" si="244"/>
        <v>39</v>
      </c>
      <c r="L374" s="129">
        <f t="shared" si="245"/>
        <v>19.86</v>
      </c>
      <c r="M374" s="128">
        <f t="shared" si="246"/>
        <v>14.798974358974359</v>
      </c>
      <c r="N374" s="127"/>
      <c r="O374" s="126">
        <v>0</v>
      </c>
      <c r="P374" s="125"/>
      <c r="Q374" s="125">
        <f t="shared" si="211"/>
        <v>40</v>
      </c>
      <c r="R374" s="125">
        <f t="shared" si="212"/>
        <v>2008</v>
      </c>
      <c r="S374" s="125" t="str">
        <f t="shared" si="210"/>
        <v>Tue</v>
      </c>
      <c r="T374" s="125" t="str">
        <f t="shared" si="213"/>
        <v>2008-40</v>
      </c>
      <c r="U374" s="125">
        <f t="shared" si="214"/>
        <v>0</v>
      </c>
      <c r="V374" s="125"/>
    </row>
    <row r="375" spans="1:22" s="113" customFormat="1" ht="36" x14ac:dyDescent="0.35">
      <c r="A375" s="133" t="s">
        <v>255</v>
      </c>
      <c r="B375" s="132">
        <v>39722</v>
      </c>
      <c r="C375" s="129">
        <v>804.93</v>
      </c>
      <c r="D375" s="119">
        <v>0</v>
      </c>
      <c r="E375" s="119">
        <v>0</v>
      </c>
      <c r="F375" s="128">
        <v>540.75</v>
      </c>
      <c r="G375" s="131">
        <v>35</v>
      </c>
      <c r="H375" s="128">
        <f t="shared" si="243"/>
        <v>15.45</v>
      </c>
      <c r="I375" s="129">
        <v>264.18</v>
      </c>
      <c r="J375" s="130">
        <v>2</v>
      </c>
      <c r="K375" s="130">
        <f t="shared" si="244"/>
        <v>37</v>
      </c>
      <c r="L375" s="129">
        <f t="shared" si="245"/>
        <v>132.09</v>
      </c>
      <c r="M375" s="128">
        <f t="shared" si="246"/>
        <v>21.754864864864867</v>
      </c>
      <c r="N375" s="127" t="s">
        <v>257</v>
      </c>
      <c r="O375" s="126">
        <v>0.65</v>
      </c>
      <c r="P375" s="125"/>
      <c r="Q375" s="125">
        <f t="shared" si="211"/>
        <v>40</v>
      </c>
      <c r="R375" s="125">
        <f t="shared" si="212"/>
        <v>2008</v>
      </c>
      <c r="S375" s="125" t="str">
        <f t="shared" si="210"/>
        <v>Wed</v>
      </c>
      <c r="T375" s="125" t="str">
        <f t="shared" si="213"/>
        <v>2008-40</v>
      </c>
      <c r="U375" s="125">
        <f t="shared" si="214"/>
        <v>0</v>
      </c>
      <c r="V375" s="125"/>
    </row>
    <row r="376" spans="1:22" s="113" customFormat="1" x14ac:dyDescent="0.35">
      <c r="A376" s="133" t="s">
        <v>255</v>
      </c>
      <c r="B376" s="132">
        <v>39723</v>
      </c>
      <c r="C376" s="129">
        <v>711.11</v>
      </c>
      <c r="D376" s="119">
        <v>0</v>
      </c>
      <c r="E376" s="119">
        <v>0</v>
      </c>
      <c r="F376" s="128">
        <v>619.65</v>
      </c>
      <c r="G376" s="131">
        <v>41</v>
      </c>
      <c r="H376" s="128">
        <f t="shared" si="243"/>
        <v>15.113414634146341</v>
      </c>
      <c r="I376" s="129">
        <v>91.46</v>
      </c>
      <c r="J376" s="130">
        <v>3</v>
      </c>
      <c r="K376" s="130">
        <f t="shared" si="244"/>
        <v>44</v>
      </c>
      <c r="L376" s="129">
        <f t="shared" si="245"/>
        <v>30.486666666666665</v>
      </c>
      <c r="M376" s="128">
        <f t="shared" si="246"/>
        <v>16.161590909090908</v>
      </c>
      <c r="N376" s="127"/>
      <c r="O376" s="126">
        <v>0.35</v>
      </c>
      <c r="P376" s="125"/>
      <c r="Q376" s="125">
        <f t="shared" si="211"/>
        <v>40</v>
      </c>
      <c r="R376" s="125">
        <f t="shared" si="212"/>
        <v>2008</v>
      </c>
      <c r="S376" s="125" t="str">
        <f t="shared" si="210"/>
        <v>Thu</v>
      </c>
      <c r="T376" s="125" t="str">
        <f t="shared" si="213"/>
        <v>2008-40</v>
      </c>
      <c r="U376" s="125">
        <f t="shared" si="214"/>
        <v>0</v>
      </c>
      <c r="V376" s="125"/>
    </row>
    <row r="377" spans="1:22" s="113" customFormat="1" x14ac:dyDescent="0.35">
      <c r="A377" s="133" t="s">
        <v>255</v>
      </c>
      <c r="B377" s="132">
        <v>39724</v>
      </c>
      <c r="C377" s="129">
        <v>1147.3599999999999</v>
      </c>
      <c r="D377" s="119">
        <v>0</v>
      </c>
      <c r="E377" s="119">
        <v>0</v>
      </c>
      <c r="F377" s="128">
        <v>800.2</v>
      </c>
      <c r="G377" s="131">
        <v>49</v>
      </c>
      <c r="H377" s="128">
        <f t="shared" si="243"/>
        <v>16.33061224489796</v>
      </c>
      <c r="I377" s="129">
        <v>347.16</v>
      </c>
      <c r="J377" s="130">
        <v>7</v>
      </c>
      <c r="K377" s="130">
        <f t="shared" si="244"/>
        <v>56</v>
      </c>
      <c r="L377" s="129">
        <f t="shared" si="245"/>
        <v>49.594285714285718</v>
      </c>
      <c r="M377" s="128">
        <f t="shared" si="246"/>
        <v>20.488571428571429</v>
      </c>
      <c r="N377" s="127"/>
      <c r="O377" s="126">
        <v>-0.2</v>
      </c>
      <c r="P377" s="125"/>
      <c r="Q377" s="125">
        <f t="shared" si="211"/>
        <v>40</v>
      </c>
      <c r="R377" s="125">
        <f t="shared" si="212"/>
        <v>2008</v>
      </c>
      <c r="S377" s="125" t="str">
        <f t="shared" si="210"/>
        <v>Fri</v>
      </c>
      <c r="T377" s="125" t="str">
        <f t="shared" si="213"/>
        <v>2008-40</v>
      </c>
      <c r="U377" s="125">
        <f t="shared" si="214"/>
        <v>0</v>
      </c>
      <c r="V377" s="125"/>
    </row>
    <row r="378" spans="1:22" s="113" customFormat="1" x14ac:dyDescent="0.35">
      <c r="A378" s="133" t="s">
        <v>255</v>
      </c>
      <c r="B378" s="132">
        <v>39725</v>
      </c>
      <c r="C378" s="129">
        <v>1277.96</v>
      </c>
      <c r="D378" s="119">
        <v>0</v>
      </c>
      <c r="E378" s="119">
        <v>0</v>
      </c>
      <c r="F378" s="128">
        <v>1137.75</v>
      </c>
      <c r="G378" s="131">
        <v>38</v>
      </c>
      <c r="H378" s="128">
        <f t="shared" si="243"/>
        <v>29.940789473684209</v>
      </c>
      <c r="I378" s="129">
        <v>140.21</v>
      </c>
      <c r="J378" s="130">
        <v>3</v>
      </c>
      <c r="K378" s="130">
        <f t="shared" si="244"/>
        <v>41</v>
      </c>
      <c r="L378" s="129">
        <f t="shared" si="245"/>
        <v>46.736666666666672</v>
      </c>
      <c r="M378" s="128">
        <f t="shared" si="246"/>
        <v>31.169756097560978</v>
      </c>
      <c r="N378" s="127"/>
      <c r="O378" s="126">
        <v>0</v>
      </c>
      <c r="P378" s="125"/>
      <c r="Q378" s="125">
        <f t="shared" si="211"/>
        <v>40</v>
      </c>
      <c r="R378" s="125">
        <f t="shared" si="212"/>
        <v>2008</v>
      </c>
      <c r="S378" s="125" t="str">
        <f t="shared" si="210"/>
        <v>Sat</v>
      </c>
      <c r="T378" s="125" t="str">
        <f t="shared" si="213"/>
        <v>2008-40</v>
      </c>
      <c r="U378" s="125">
        <f t="shared" si="214"/>
        <v>0</v>
      </c>
      <c r="V378" s="125"/>
    </row>
    <row r="379" spans="1:22" s="113" customFormat="1" x14ac:dyDescent="0.35">
      <c r="A379" s="124"/>
      <c r="B379" s="123">
        <v>39726</v>
      </c>
      <c r="C379" s="119">
        <f>SUM(C373:C378)</f>
        <v>5142.42</v>
      </c>
      <c r="D379" s="119">
        <v>1987.58</v>
      </c>
      <c r="E379" s="122">
        <f>SUM(C379:D379)</f>
        <v>7130</v>
      </c>
      <c r="F379" s="118"/>
      <c r="G379" s="121">
        <f>SUM(G373:G378)</f>
        <v>235</v>
      </c>
      <c r="H379" s="118">
        <f>AVERAGE(H373:H378)</f>
        <v>17.35843430440212</v>
      </c>
      <c r="I379" s="119">
        <f>SUM(I373:I378)</f>
        <v>1056.67</v>
      </c>
      <c r="J379" s="120">
        <f>SUM(J373:J378)</f>
        <v>20</v>
      </c>
      <c r="K379" s="120">
        <f>SUM(G379,J379)</f>
        <v>255</v>
      </c>
      <c r="L379" s="119">
        <f>AVERAGE(L373:L378)</f>
        <v>54.536269841269842</v>
      </c>
      <c r="M379" s="118">
        <f>AVERAGE(M373:M378)</f>
        <v>20.132029785282352</v>
      </c>
      <c r="N379" s="117"/>
      <c r="O379" s="116"/>
      <c r="P379" s="115"/>
      <c r="Q379" s="115">
        <f t="shared" si="211"/>
        <v>41</v>
      </c>
      <c r="R379" s="115">
        <f t="shared" si="212"/>
        <v>2008</v>
      </c>
      <c r="S379" s="115" t="str">
        <f t="shared" si="210"/>
        <v>Sun</v>
      </c>
      <c r="T379" s="115" t="str">
        <f t="shared" si="213"/>
        <v>2008-41</v>
      </c>
      <c r="U379" s="115">
        <f t="shared" si="214"/>
        <v>0</v>
      </c>
      <c r="V379" s="115"/>
    </row>
    <row r="380" spans="1:22" s="113" customFormat="1" x14ac:dyDescent="0.35">
      <c r="A380" s="133" t="s">
        <v>259</v>
      </c>
      <c r="B380" s="132">
        <v>39727</v>
      </c>
      <c r="C380" s="129">
        <v>513.12</v>
      </c>
      <c r="D380" s="119">
        <v>0</v>
      </c>
      <c r="E380" s="119">
        <v>0</v>
      </c>
      <c r="F380" s="128">
        <v>422.35</v>
      </c>
      <c r="G380" s="131">
        <v>32</v>
      </c>
      <c r="H380" s="128">
        <f t="shared" ref="H380:H385" si="247">IFERROR(F380/G380,0)</f>
        <v>13.198437500000001</v>
      </c>
      <c r="I380" s="129">
        <v>90.77</v>
      </c>
      <c r="J380" s="130">
        <v>3</v>
      </c>
      <c r="K380" s="130">
        <f t="shared" ref="K380:K385" si="248">IFERROR(SUM(G380,J380),0)</f>
        <v>35</v>
      </c>
      <c r="L380" s="129">
        <f t="shared" ref="L380:L385" si="249">IFERROR(MEDIAN(I380/J380),0)</f>
        <v>30.256666666666664</v>
      </c>
      <c r="M380" s="128">
        <f t="shared" ref="M380:M385" si="250">IFERROR(SUM(F380,I380)/K380,0)</f>
        <v>14.660571428571428</v>
      </c>
      <c r="N380" s="127"/>
      <c r="O380" s="126">
        <v>0.1</v>
      </c>
      <c r="P380" s="125"/>
      <c r="Q380" s="125">
        <f t="shared" si="211"/>
        <v>41</v>
      </c>
      <c r="R380" s="125">
        <f t="shared" si="212"/>
        <v>2008</v>
      </c>
      <c r="S380" s="125" t="str">
        <f t="shared" si="210"/>
        <v>Mon</v>
      </c>
      <c r="T380" s="125" t="str">
        <f t="shared" si="213"/>
        <v>2008-41</v>
      </c>
      <c r="U380" s="125">
        <f t="shared" si="214"/>
        <v>0</v>
      </c>
      <c r="V380" s="125"/>
    </row>
    <row r="381" spans="1:22" s="113" customFormat="1" x14ac:dyDescent="0.35">
      <c r="A381" s="133" t="s">
        <v>259</v>
      </c>
      <c r="B381" s="132">
        <v>39728</v>
      </c>
      <c r="C381" s="129">
        <v>1064.8900000000001</v>
      </c>
      <c r="D381" s="119">
        <v>0</v>
      </c>
      <c r="E381" s="119">
        <v>0</v>
      </c>
      <c r="F381" s="128">
        <v>563.65</v>
      </c>
      <c r="G381" s="131">
        <v>32</v>
      </c>
      <c r="H381" s="128">
        <f t="shared" si="247"/>
        <v>17.614062499999999</v>
      </c>
      <c r="I381" s="129">
        <v>501.24</v>
      </c>
      <c r="J381" s="130">
        <v>6</v>
      </c>
      <c r="K381" s="130">
        <f t="shared" si="248"/>
        <v>38</v>
      </c>
      <c r="L381" s="129">
        <f t="shared" si="249"/>
        <v>83.54</v>
      </c>
      <c r="M381" s="128">
        <f t="shared" si="250"/>
        <v>28.023421052631576</v>
      </c>
      <c r="N381" s="127"/>
      <c r="O381" s="126">
        <v>0.35</v>
      </c>
      <c r="P381" s="125"/>
      <c r="Q381" s="125">
        <f t="shared" si="211"/>
        <v>41</v>
      </c>
      <c r="R381" s="125">
        <f t="shared" si="212"/>
        <v>2008</v>
      </c>
      <c r="S381" s="125" t="str">
        <f t="shared" si="210"/>
        <v>Tue</v>
      </c>
      <c r="T381" s="125" t="str">
        <f t="shared" si="213"/>
        <v>2008-41</v>
      </c>
      <c r="U381" s="125">
        <f t="shared" si="214"/>
        <v>0</v>
      </c>
      <c r="V381" s="125"/>
    </row>
    <row r="382" spans="1:22" s="113" customFormat="1" x14ac:dyDescent="0.35">
      <c r="A382" s="133" t="s">
        <v>259</v>
      </c>
      <c r="B382" s="132">
        <v>39729</v>
      </c>
      <c r="C382" s="129">
        <v>728.44</v>
      </c>
      <c r="D382" s="119">
        <v>0</v>
      </c>
      <c r="E382" s="119">
        <v>0</v>
      </c>
      <c r="F382" s="128">
        <v>546</v>
      </c>
      <c r="G382" s="131">
        <v>42</v>
      </c>
      <c r="H382" s="128">
        <f t="shared" si="247"/>
        <v>13</v>
      </c>
      <c r="I382" s="129">
        <v>182.44</v>
      </c>
      <c r="J382" s="130">
        <v>9</v>
      </c>
      <c r="K382" s="130">
        <f t="shared" si="248"/>
        <v>51</v>
      </c>
      <c r="L382" s="129">
        <f t="shared" si="249"/>
        <v>20.271111111111111</v>
      </c>
      <c r="M382" s="128">
        <f t="shared" si="250"/>
        <v>14.283137254901963</v>
      </c>
      <c r="N382" s="127"/>
      <c r="O382" s="126">
        <v>0.3</v>
      </c>
      <c r="P382" s="125"/>
      <c r="Q382" s="125">
        <f t="shared" si="211"/>
        <v>41</v>
      </c>
      <c r="R382" s="125">
        <f t="shared" si="212"/>
        <v>2008</v>
      </c>
      <c r="S382" s="125" t="str">
        <f t="shared" si="210"/>
        <v>Wed</v>
      </c>
      <c r="T382" s="125" t="str">
        <f t="shared" si="213"/>
        <v>2008-41</v>
      </c>
      <c r="U382" s="125">
        <f t="shared" si="214"/>
        <v>0</v>
      </c>
      <c r="V382" s="125"/>
    </row>
    <row r="383" spans="1:22" s="113" customFormat="1" x14ac:dyDescent="0.35">
      <c r="A383" s="133" t="s">
        <v>259</v>
      </c>
      <c r="B383" s="132">
        <v>39730</v>
      </c>
      <c r="C383" s="129">
        <v>811.4</v>
      </c>
      <c r="D383" s="119">
        <v>0</v>
      </c>
      <c r="E383" s="119">
        <v>0</v>
      </c>
      <c r="F383" s="128">
        <v>709.15</v>
      </c>
      <c r="G383" s="131">
        <v>42</v>
      </c>
      <c r="H383" s="128">
        <f t="shared" si="247"/>
        <v>16.884523809523809</v>
      </c>
      <c r="I383" s="129">
        <v>102.25</v>
      </c>
      <c r="J383" s="130">
        <v>2</v>
      </c>
      <c r="K383" s="130">
        <f t="shared" si="248"/>
        <v>44</v>
      </c>
      <c r="L383" s="129">
        <f t="shared" si="249"/>
        <v>51.125</v>
      </c>
      <c r="M383" s="128">
        <f t="shared" si="250"/>
        <v>18.440909090909091</v>
      </c>
      <c r="N383" s="127"/>
      <c r="O383" s="126">
        <v>0</v>
      </c>
      <c r="P383" s="125"/>
      <c r="Q383" s="125">
        <f t="shared" si="211"/>
        <v>41</v>
      </c>
      <c r="R383" s="125">
        <f t="shared" si="212"/>
        <v>2008</v>
      </c>
      <c r="S383" s="125" t="str">
        <f t="shared" si="210"/>
        <v>Thu</v>
      </c>
      <c r="T383" s="125" t="str">
        <f t="shared" si="213"/>
        <v>2008-41</v>
      </c>
      <c r="U383" s="125">
        <f t="shared" si="214"/>
        <v>0</v>
      </c>
      <c r="V383" s="125"/>
    </row>
    <row r="384" spans="1:22" s="113" customFormat="1" x14ac:dyDescent="0.35">
      <c r="A384" s="133" t="s">
        <v>259</v>
      </c>
      <c r="B384" s="132">
        <v>39731</v>
      </c>
      <c r="C384" s="129">
        <v>1395.71</v>
      </c>
      <c r="D384" s="119">
        <v>0</v>
      </c>
      <c r="E384" s="119">
        <v>0</v>
      </c>
      <c r="F384" s="128">
        <v>1130.4000000000001</v>
      </c>
      <c r="G384" s="131">
        <v>57</v>
      </c>
      <c r="H384" s="128">
        <f t="shared" si="247"/>
        <v>19.831578947368424</v>
      </c>
      <c r="I384" s="129">
        <v>265.31</v>
      </c>
      <c r="J384" s="130">
        <v>3</v>
      </c>
      <c r="K384" s="130">
        <f t="shared" si="248"/>
        <v>60</v>
      </c>
      <c r="L384" s="129">
        <f t="shared" si="249"/>
        <v>88.436666666666667</v>
      </c>
      <c r="M384" s="128">
        <f t="shared" si="250"/>
        <v>23.261833333333335</v>
      </c>
      <c r="N384" s="127"/>
      <c r="O384" s="126">
        <v>0</v>
      </c>
      <c r="P384" s="125"/>
      <c r="Q384" s="125">
        <f t="shared" si="211"/>
        <v>41</v>
      </c>
      <c r="R384" s="125">
        <f t="shared" si="212"/>
        <v>2008</v>
      </c>
      <c r="S384" s="125" t="str">
        <f t="shared" si="210"/>
        <v>Fri</v>
      </c>
      <c r="T384" s="125" t="str">
        <f t="shared" si="213"/>
        <v>2008-41</v>
      </c>
      <c r="U384" s="125">
        <f t="shared" si="214"/>
        <v>0</v>
      </c>
      <c r="V384" s="125"/>
    </row>
    <row r="385" spans="1:22" s="113" customFormat="1" x14ac:dyDescent="0.35">
      <c r="A385" s="133" t="s">
        <v>259</v>
      </c>
      <c r="B385" s="132">
        <v>39732</v>
      </c>
      <c r="C385" s="129">
        <v>1158.17</v>
      </c>
      <c r="D385" s="119">
        <v>0</v>
      </c>
      <c r="E385" s="119">
        <v>0</v>
      </c>
      <c r="F385" s="128">
        <v>846.65</v>
      </c>
      <c r="G385" s="131">
        <v>39</v>
      </c>
      <c r="H385" s="128">
        <f t="shared" si="247"/>
        <v>21.708974358974359</v>
      </c>
      <c r="I385" s="129">
        <v>311.52</v>
      </c>
      <c r="J385" s="130">
        <v>4</v>
      </c>
      <c r="K385" s="130">
        <f t="shared" si="248"/>
        <v>43</v>
      </c>
      <c r="L385" s="129">
        <f t="shared" si="249"/>
        <v>77.88</v>
      </c>
      <c r="M385" s="128">
        <f t="shared" si="250"/>
        <v>26.934186046511631</v>
      </c>
      <c r="N385" s="127"/>
      <c r="O385" s="126">
        <v>0</v>
      </c>
      <c r="P385" s="125"/>
      <c r="Q385" s="125">
        <f t="shared" si="211"/>
        <v>41</v>
      </c>
      <c r="R385" s="125">
        <f t="shared" si="212"/>
        <v>2008</v>
      </c>
      <c r="S385" s="125" t="str">
        <f t="shared" si="210"/>
        <v>Sat</v>
      </c>
      <c r="T385" s="125" t="str">
        <f t="shared" si="213"/>
        <v>2008-41</v>
      </c>
      <c r="U385" s="125">
        <f t="shared" si="214"/>
        <v>0</v>
      </c>
      <c r="V385" s="125"/>
    </row>
    <row r="386" spans="1:22" s="113" customFormat="1" x14ac:dyDescent="0.35">
      <c r="A386" s="124"/>
      <c r="B386" s="123">
        <v>39733</v>
      </c>
      <c r="C386" s="119">
        <f>SUM(C380:C385)</f>
        <v>5671.7300000000005</v>
      </c>
      <c r="D386" s="119">
        <v>2898.79</v>
      </c>
      <c r="E386" s="122">
        <f>SUM(C386:D386)</f>
        <v>8570.52</v>
      </c>
      <c r="F386" s="118"/>
      <c r="G386" s="121">
        <f>SUM(G380:G385)</f>
        <v>244</v>
      </c>
      <c r="H386" s="118">
        <f>AVERAGE(H380:H385)</f>
        <v>17.039596185977768</v>
      </c>
      <c r="I386" s="119">
        <f>SUM(I380:I385)</f>
        <v>1453.53</v>
      </c>
      <c r="J386" s="120">
        <f>SUM(J380:J385)</f>
        <v>27</v>
      </c>
      <c r="K386" s="120">
        <f>SUM(G386,J386)</f>
        <v>271</v>
      </c>
      <c r="L386" s="119">
        <f>AVERAGE(L380:L385)</f>
        <v>58.584907407407407</v>
      </c>
      <c r="M386" s="118">
        <f>AVERAGE(M380:M385)</f>
        <v>20.934009701143168</v>
      </c>
      <c r="N386" s="117"/>
      <c r="O386" s="116"/>
      <c r="P386" s="115"/>
      <c r="Q386" s="115">
        <f t="shared" si="211"/>
        <v>42</v>
      </c>
      <c r="R386" s="115">
        <f t="shared" si="212"/>
        <v>2008</v>
      </c>
      <c r="S386" s="115" t="str">
        <f t="shared" ref="S386:S449" si="251">VLOOKUP(WEEKDAY(B386),$Z$2:$AA$8,2,FALSE)</f>
        <v>Sun</v>
      </c>
      <c r="T386" s="115" t="str">
        <f t="shared" si="213"/>
        <v>2008-42</v>
      </c>
      <c r="U386" s="115">
        <f t="shared" si="214"/>
        <v>0</v>
      </c>
      <c r="V386" s="115"/>
    </row>
    <row r="387" spans="1:22" s="113" customFormat="1" ht="45" x14ac:dyDescent="0.35">
      <c r="A387" s="133" t="s">
        <v>261</v>
      </c>
      <c r="B387" s="132">
        <v>39734</v>
      </c>
      <c r="C387" s="129">
        <v>515.54</v>
      </c>
      <c r="D387" s="119">
        <v>0</v>
      </c>
      <c r="E387" s="119">
        <v>0</v>
      </c>
      <c r="F387" s="128">
        <v>277.75</v>
      </c>
      <c r="G387" s="131">
        <v>28</v>
      </c>
      <c r="H387" s="128">
        <f t="shared" ref="H387:H392" si="252">IFERROR(F387/G387,0)</f>
        <v>9.9196428571428577</v>
      </c>
      <c r="I387" s="129">
        <v>237.79</v>
      </c>
      <c r="J387" s="130">
        <v>6</v>
      </c>
      <c r="K387" s="130">
        <f t="shared" ref="K387:K392" si="253">IFERROR(SUM(G387,J387),0)</f>
        <v>34</v>
      </c>
      <c r="L387" s="129">
        <f t="shared" ref="L387:L392" si="254">IFERROR(MEDIAN(I387/J387),0)</f>
        <v>39.631666666666668</v>
      </c>
      <c r="M387" s="128">
        <f t="shared" ref="M387:M392" si="255">IFERROR(SUM(F387,I387)/K387,0)</f>
        <v>15.162941176470587</v>
      </c>
      <c r="N387" s="127" t="s">
        <v>262</v>
      </c>
      <c r="O387" s="126">
        <v>-0.05</v>
      </c>
      <c r="P387" s="125"/>
      <c r="Q387" s="125">
        <f t="shared" ref="Q387:Q450" si="256">WEEKNUM(B387)</f>
        <v>42</v>
      </c>
      <c r="R387" s="125">
        <f t="shared" ref="R387:R450" si="257">YEAR(B387)</f>
        <v>2008</v>
      </c>
      <c r="S387" s="125" t="str">
        <f t="shared" si="251"/>
        <v>Mon</v>
      </c>
      <c r="T387" s="125" t="str">
        <f t="shared" ref="T387:T450" si="258">R387&amp;"-"&amp;Q387</f>
        <v>2008-42</v>
      </c>
      <c r="U387" s="125">
        <f t="shared" ref="U387:U450" si="259">IF(AND(MONTH(B387)=12,DAY(B387)&lt;26),1,0)</f>
        <v>0</v>
      </c>
      <c r="V387" s="125"/>
    </row>
    <row r="388" spans="1:22" s="113" customFormat="1" x14ac:dyDescent="0.35">
      <c r="A388" s="133" t="s">
        <v>261</v>
      </c>
      <c r="B388" s="132">
        <v>39735</v>
      </c>
      <c r="C388" s="129">
        <v>399.86</v>
      </c>
      <c r="D388" s="119">
        <v>0</v>
      </c>
      <c r="E388" s="119">
        <v>0</v>
      </c>
      <c r="F388" s="128">
        <v>376.75</v>
      </c>
      <c r="G388" s="131">
        <v>30</v>
      </c>
      <c r="H388" s="128">
        <f t="shared" si="252"/>
        <v>12.558333333333334</v>
      </c>
      <c r="I388" s="129">
        <v>23.11</v>
      </c>
      <c r="J388" s="130">
        <v>1</v>
      </c>
      <c r="K388" s="130">
        <f t="shared" si="253"/>
        <v>31</v>
      </c>
      <c r="L388" s="129">
        <f t="shared" si="254"/>
        <v>23.11</v>
      </c>
      <c r="M388" s="128">
        <f t="shared" si="255"/>
        <v>12.898709677419355</v>
      </c>
      <c r="N388" s="127"/>
      <c r="O388" s="126">
        <v>0.05</v>
      </c>
      <c r="P388" s="125"/>
      <c r="Q388" s="125">
        <f t="shared" si="256"/>
        <v>42</v>
      </c>
      <c r="R388" s="125">
        <f t="shared" si="257"/>
        <v>2008</v>
      </c>
      <c r="S388" s="125" t="str">
        <f t="shared" si="251"/>
        <v>Tue</v>
      </c>
      <c r="T388" s="125" t="str">
        <f t="shared" si="258"/>
        <v>2008-42</v>
      </c>
      <c r="U388" s="125">
        <f t="shared" si="259"/>
        <v>0</v>
      </c>
      <c r="V388" s="125"/>
    </row>
    <row r="389" spans="1:22" s="113" customFormat="1" x14ac:dyDescent="0.35">
      <c r="A389" s="133" t="s">
        <v>261</v>
      </c>
      <c r="B389" s="132">
        <v>39736</v>
      </c>
      <c r="C389" s="129">
        <v>587.89</v>
      </c>
      <c r="D389" s="119">
        <v>0</v>
      </c>
      <c r="E389" s="119">
        <v>0</v>
      </c>
      <c r="F389" s="128">
        <v>511.25</v>
      </c>
      <c r="G389" s="131">
        <v>37</v>
      </c>
      <c r="H389" s="128">
        <f t="shared" si="252"/>
        <v>13.817567567567568</v>
      </c>
      <c r="I389" s="129">
        <v>86.64</v>
      </c>
      <c r="J389" s="130">
        <v>3</v>
      </c>
      <c r="K389" s="130">
        <f t="shared" si="253"/>
        <v>40</v>
      </c>
      <c r="L389" s="129">
        <f t="shared" si="254"/>
        <v>28.88</v>
      </c>
      <c r="M389" s="128">
        <f t="shared" si="255"/>
        <v>14.94725</v>
      </c>
      <c r="N389" s="127" t="s">
        <v>260</v>
      </c>
      <c r="O389" s="126">
        <v>0</v>
      </c>
      <c r="P389" s="125"/>
      <c r="Q389" s="125">
        <f t="shared" si="256"/>
        <v>42</v>
      </c>
      <c r="R389" s="125">
        <f t="shared" si="257"/>
        <v>2008</v>
      </c>
      <c r="S389" s="125" t="str">
        <f t="shared" si="251"/>
        <v>Wed</v>
      </c>
      <c r="T389" s="125" t="str">
        <f t="shared" si="258"/>
        <v>2008-42</v>
      </c>
      <c r="U389" s="125">
        <f t="shared" si="259"/>
        <v>0</v>
      </c>
      <c r="V389" s="125"/>
    </row>
    <row r="390" spans="1:22" s="113" customFormat="1" x14ac:dyDescent="0.35">
      <c r="A390" s="133" t="s">
        <v>261</v>
      </c>
      <c r="B390" s="132">
        <v>39737</v>
      </c>
      <c r="C390" s="129">
        <v>828.85</v>
      </c>
      <c r="D390" s="119">
        <v>0</v>
      </c>
      <c r="E390" s="119">
        <v>0</v>
      </c>
      <c r="F390" s="128">
        <v>616.54999999999995</v>
      </c>
      <c r="G390" s="131">
        <v>40</v>
      </c>
      <c r="H390" s="128">
        <f t="shared" si="252"/>
        <v>15.413749999999999</v>
      </c>
      <c r="I390" s="129">
        <v>212.3</v>
      </c>
      <c r="J390" s="130">
        <v>6</v>
      </c>
      <c r="K390" s="130">
        <f t="shared" si="253"/>
        <v>46</v>
      </c>
      <c r="L390" s="129">
        <f t="shared" si="254"/>
        <v>35.383333333333333</v>
      </c>
      <c r="M390" s="128">
        <f t="shared" si="255"/>
        <v>18.018478260869564</v>
      </c>
      <c r="N390" s="127"/>
      <c r="O390" s="126"/>
      <c r="P390" s="125"/>
      <c r="Q390" s="125">
        <f t="shared" si="256"/>
        <v>42</v>
      </c>
      <c r="R390" s="125">
        <f t="shared" si="257"/>
        <v>2008</v>
      </c>
      <c r="S390" s="125" t="str">
        <f t="shared" si="251"/>
        <v>Thu</v>
      </c>
      <c r="T390" s="125" t="str">
        <f t="shared" si="258"/>
        <v>2008-42</v>
      </c>
      <c r="U390" s="125">
        <f t="shared" si="259"/>
        <v>0</v>
      </c>
      <c r="V390" s="125"/>
    </row>
    <row r="391" spans="1:22" s="113" customFormat="1" x14ac:dyDescent="0.35">
      <c r="A391" s="133" t="s">
        <v>261</v>
      </c>
      <c r="B391" s="132">
        <v>39738</v>
      </c>
      <c r="C391" s="129">
        <v>1074.4100000000001</v>
      </c>
      <c r="D391" s="119">
        <v>0</v>
      </c>
      <c r="E391" s="119">
        <v>0</v>
      </c>
      <c r="F391" s="128">
        <v>862.92</v>
      </c>
      <c r="G391" s="131">
        <v>58</v>
      </c>
      <c r="H391" s="128">
        <f t="shared" si="252"/>
        <v>14.877931034482758</v>
      </c>
      <c r="I391" s="129">
        <v>211.49</v>
      </c>
      <c r="J391" s="130">
        <v>3</v>
      </c>
      <c r="K391" s="130">
        <f t="shared" si="253"/>
        <v>61</v>
      </c>
      <c r="L391" s="129">
        <f t="shared" si="254"/>
        <v>70.49666666666667</v>
      </c>
      <c r="M391" s="128">
        <f t="shared" si="255"/>
        <v>17.613278688524588</v>
      </c>
      <c r="N391" s="127"/>
      <c r="O391" s="126"/>
      <c r="P391" s="125"/>
      <c r="Q391" s="125">
        <f t="shared" si="256"/>
        <v>42</v>
      </c>
      <c r="R391" s="125">
        <f t="shared" si="257"/>
        <v>2008</v>
      </c>
      <c r="S391" s="125" t="str">
        <f t="shared" si="251"/>
        <v>Fri</v>
      </c>
      <c r="T391" s="125" t="str">
        <f t="shared" si="258"/>
        <v>2008-42</v>
      </c>
      <c r="U391" s="125">
        <f t="shared" si="259"/>
        <v>0</v>
      </c>
      <c r="V391" s="125"/>
    </row>
    <row r="392" spans="1:22" s="113" customFormat="1" x14ac:dyDescent="0.35">
      <c r="A392" s="133" t="s">
        <v>261</v>
      </c>
      <c r="B392" s="132">
        <v>39739</v>
      </c>
      <c r="C392" s="129">
        <v>912.28</v>
      </c>
      <c r="D392" s="119">
        <v>0</v>
      </c>
      <c r="E392" s="119">
        <v>0</v>
      </c>
      <c r="F392" s="128">
        <v>748.25</v>
      </c>
      <c r="G392" s="131">
        <v>35</v>
      </c>
      <c r="H392" s="128">
        <f t="shared" si="252"/>
        <v>21.37857142857143</v>
      </c>
      <c r="I392" s="129">
        <v>164.03</v>
      </c>
      <c r="J392" s="130">
        <v>4</v>
      </c>
      <c r="K392" s="130">
        <f t="shared" si="253"/>
        <v>39</v>
      </c>
      <c r="L392" s="129">
        <f t="shared" si="254"/>
        <v>41.0075</v>
      </c>
      <c r="M392" s="128">
        <f t="shared" si="255"/>
        <v>23.391794871794872</v>
      </c>
      <c r="N392" s="127"/>
      <c r="O392" s="126">
        <v>0</v>
      </c>
      <c r="P392" s="125"/>
      <c r="Q392" s="125">
        <f t="shared" si="256"/>
        <v>42</v>
      </c>
      <c r="R392" s="125">
        <f t="shared" si="257"/>
        <v>2008</v>
      </c>
      <c r="S392" s="125" t="str">
        <f t="shared" si="251"/>
        <v>Sat</v>
      </c>
      <c r="T392" s="125" t="str">
        <f t="shared" si="258"/>
        <v>2008-42</v>
      </c>
      <c r="U392" s="125">
        <f t="shared" si="259"/>
        <v>0</v>
      </c>
      <c r="V392" s="125"/>
    </row>
    <row r="393" spans="1:22" s="113" customFormat="1" x14ac:dyDescent="0.35">
      <c r="A393" s="124"/>
      <c r="B393" s="123">
        <v>39740</v>
      </c>
      <c r="C393" s="119">
        <f>SUM(C387:C392)</f>
        <v>4318.83</v>
      </c>
      <c r="D393" s="119">
        <v>2271.09</v>
      </c>
      <c r="E393" s="122">
        <f>SUM(C393:D393)</f>
        <v>6589.92</v>
      </c>
      <c r="F393" s="118"/>
      <c r="G393" s="121">
        <f>SUM(G387:G392)</f>
        <v>228</v>
      </c>
      <c r="H393" s="118">
        <f>AVERAGE(H387:H392)</f>
        <v>14.660966036849659</v>
      </c>
      <c r="I393" s="119">
        <f>SUM(I387:I392)</f>
        <v>935.3599999999999</v>
      </c>
      <c r="J393" s="120">
        <f>SUM(J387:J392)</f>
        <v>23</v>
      </c>
      <c r="K393" s="120">
        <f>SUM(G393,J393)</f>
        <v>251</v>
      </c>
      <c r="L393" s="119">
        <f>AVERAGE(L387:L392)</f>
        <v>39.751527777777774</v>
      </c>
      <c r="M393" s="118">
        <f>AVERAGE(M387:M392)</f>
        <v>17.005408779179827</v>
      </c>
      <c r="N393" s="117"/>
      <c r="O393" s="116"/>
      <c r="P393" s="115"/>
      <c r="Q393" s="115">
        <f t="shared" si="256"/>
        <v>43</v>
      </c>
      <c r="R393" s="115">
        <f t="shared" si="257"/>
        <v>2008</v>
      </c>
      <c r="S393" s="115" t="str">
        <f t="shared" si="251"/>
        <v>Sun</v>
      </c>
      <c r="T393" s="115" t="str">
        <f t="shared" si="258"/>
        <v>2008-43</v>
      </c>
      <c r="U393" s="115">
        <f t="shared" si="259"/>
        <v>0</v>
      </c>
      <c r="V393" s="115"/>
    </row>
    <row r="394" spans="1:22" s="113" customFormat="1" x14ac:dyDescent="0.35">
      <c r="A394" s="133" t="s">
        <v>263</v>
      </c>
      <c r="B394" s="132">
        <v>39741</v>
      </c>
      <c r="C394" s="129">
        <v>851.11</v>
      </c>
      <c r="D394" s="119">
        <v>0</v>
      </c>
      <c r="E394" s="119">
        <v>0</v>
      </c>
      <c r="F394" s="128">
        <v>487.9</v>
      </c>
      <c r="G394" s="131">
        <v>35</v>
      </c>
      <c r="H394" s="128">
        <f t="shared" ref="H394:H399" si="260">IFERROR(F394/G394,0)</f>
        <v>13.94</v>
      </c>
      <c r="I394" s="129">
        <v>363.21</v>
      </c>
      <c r="J394" s="130">
        <v>5</v>
      </c>
      <c r="K394" s="130">
        <f t="shared" ref="K394:K399" si="261">IFERROR(SUM(G394,J394),0)</f>
        <v>40</v>
      </c>
      <c r="L394" s="129">
        <f t="shared" ref="L394:L399" si="262">IFERROR(MEDIAN(I394/J394),0)</f>
        <v>72.641999999999996</v>
      </c>
      <c r="M394" s="128">
        <f t="shared" ref="M394:M399" si="263">IFERROR(SUM(F394,I394)/K394,0)</f>
        <v>21.277749999999997</v>
      </c>
      <c r="N394" s="186"/>
      <c r="O394" s="126">
        <v>0</v>
      </c>
      <c r="P394" s="125"/>
      <c r="Q394" s="125">
        <f t="shared" si="256"/>
        <v>43</v>
      </c>
      <c r="R394" s="125">
        <f t="shared" si="257"/>
        <v>2008</v>
      </c>
      <c r="S394" s="125" t="str">
        <f t="shared" si="251"/>
        <v>Mon</v>
      </c>
      <c r="T394" s="125" t="str">
        <f t="shared" si="258"/>
        <v>2008-43</v>
      </c>
      <c r="U394" s="125">
        <f t="shared" si="259"/>
        <v>0</v>
      </c>
      <c r="V394" s="125"/>
    </row>
    <row r="395" spans="1:22" s="113" customFormat="1" x14ac:dyDescent="0.35">
      <c r="A395" s="133" t="s">
        <v>263</v>
      </c>
      <c r="B395" s="132">
        <v>39742</v>
      </c>
      <c r="C395" s="129">
        <v>757.86</v>
      </c>
      <c r="D395" s="119">
        <v>0</v>
      </c>
      <c r="E395" s="119">
        <v>0</v>
      </c>
      <c r="F395" s="128">
        <v>695.5</v>
      </c>
      <c r="G395" s="131">
        <v>39</v>
      </c>
      <c r="H395" s="128">
        <f t="shared" si="260"/>
        <v>17.833333333333332</v>
      </c>
      <c r="I395" s="129">
        <v>62.36</v>
      </c>
      <c r="J395" s="130">
        <v>2</v>
      </c>
      <c r="K395" s="130">
        <f t="shared" si="261"/>
        <v>41</v>
      </c>
      <c r="L395" s="129">
        <f t="shared" si="262"/>
        <v>31.18</v>
      </c>
      <c r="M395" s="128">
        <f t="shared" si="263"/>
        <v>18.484390243902439</v>
      </c>
      <c r="N395" s="127"/>
      <c r="O395" s="126">
        <v>-0.05</v>
      </c>
      <c r="P395" s="125"/>
      <c r="Q395" s="125">
        <f t="shared" si="256"/>
        <v>43</v>
      </c>
      <c r="R395" s="125">
        <f t="shared" si="257"/>
        <v>2008</v>
      </c>
      <c r="S395" s="125" t="str">
        <f t="shared" si="251"/>
        <v>Tue</v>
      </c>
      <c r="T395" s="125" t="str">
        <f t="shared" si="258"/>
        <v>2008-43</v>
      </c>
      <c r="U395" s="125">
        <f t="shared" si="259"/>
        <v>0</v>
      </c>
      <c r="V395" s="125"/>
    </row>
    <row r="396" spans="1:22" s="113" customFormat="1" x14ac:dyDescent="0.35">
      <c r="A396" s="133" t="s">
        <v>263</v>
      </c>
      <c r="B396" s="132">
        <v>39743</v>
      </c>
      <c r="C396" s="129">
        <v>594.38</v>
      </c>
      <c r="D396" s="119">
        <v>0</v>
      </c>
      <c r="E396" s="119">
        <v>0</v>
      </c>
      <c r="F396" s="128">
        <v>555.4</v>
      </c>
      <c r="G396" s="131">
        <v>28</v>
      </c>
      <c r="H396" s="128">
        <f t="shared" si="260"/>
        <v>19.835714285714285</v>
      </c>
      <c r="I396" s="129">
        <v>38.979999999999997</v>
      </c>
      <c r="J396" s="130">
        <v>3</v>
      </c>
      <c r="K396" s="130">
        <f t="shared" si="261"/>
        <v>31</v>
      </c>
      <c r="L396" s="129">
        <f t="shared" si="262"/>
        <v>12.993333333333332</v>
      </c>
      <c r="M396" s="128">
        <f t="shared" si="263"/>
        <v>19.173548387096773</v>
      </c>
      <c r="N396" s="127"/>
      <c r="O396" s="126">
        <v>0</v>
      </c>
      <c r="P396" s="125"/>
      <c r="Q396" s="125">
        <f t="shared" si="256"/>
        <v>43</v>
      </c>
      <c r="R396" s="125">
        <f t="shared" si="257"/>
        <v>2008</v>
      </c>
      <c r="S396" s="125" t="str">
        <f t="shared" si="251"/>
        <v>Wed</v>
      </c>
      <c r="T396" s="125" t="str">
        <f t="shared" si="258"/>
        <v>2008-43</v>
      </c>
      <c r="U396" s="125">
        <f t="shared" si="259"/>
        <v>0</v>
      </c>
      <c r="V396" s="125"/>
    </row>
    <row r="397" spans="1:22" s="113" customFormat="1" x14ac:dyDescent="0.35">
      <c r="A397" s="133" t="s">
        <v>263</v>
      </c>
      <c r="B397" s="132">
        <v>39744</v>
      </c>
      <c r="C397" s="129">
        <v>491.99</v>
      </c>
      <c r="D397" s="119">
        <v>0</v>
      </c>
      <c r="E397" s="119">
        <v>0</v>
      </c>
      <c r="F397" s="128">
        <v>311.05</v>
      </c>
      <c r="G397" s="131">
        <v>28</v>
      </c>
      <c r="H397" s="128">
        <f t="shared" si="260"/>
        <v>11.108928571428573</v>
      </c>
      <c r="I397" s="129">
        <v>180.94</v>
      </c>
      <c r="J397" s="130">
        <v>6</v>
      </c>
      <c r="K397" s="130">
        <f t="shared" si="261"/>
        <v>34</v>
      </c>
      <c r="L397" s="129">
        <f t="shared" si="262"/>
        <v>30.156666666666666</v>
      </c>
      <c r="M397" s="128">
        <f t="shared" si="263"/>
        <v>14.470294117647059</v>
      </c>
      <c r="N397" s="127"/>
      <c r="O397" s="126"/>
      <c r="P397" s="125"/>
      <c r="Q397" s="125">
        <f t="shared" si="256"/>
        <v>43</v>
      </c>
      <c r="R397" s="125">
        <f t="shared" si="257"/>
        <v>2008</v>
      </c>
      <c r="S397" s="125" t="str">
        <f t="shared" si="251"/>
        <v>Thu</v>
      </c>
      <c r="T397" s="125" t="str">
        <f t="shared" si="258"/>
        <v>2008-43</v>
      </c>
      <c r="U397" s="125">
        <f t="shared" si="259"/>
        <v>0</v>
      </c>
      <c r="V397" s="125"/>
    </row>
    <row r="398" spans="1:22" s="113" customFormat="1" ht="36" x14ac:dyDescent="0.35">
      <c r="A398" s="133" t="s">
        <v>263</v>
      </c>
      <c r="B398" s="132">
        <v>39745</v>
      </c>
      <c r="C398" s="129">
        <v>1026.8599999999999</v>
      </c>
      <c r="D398" s="119">
        <v>0</v>
      </c>
      <c r="E398" s="119">
        <v>0</v>
      </c>
      <c r="F398" s="128">
        <v>735.28</v>
      </c>
      <c r="G398" s="131">
        <v>55</v>
      </c>
      <c r="H398" s="128">
        <f t="shared" si="260"/>
        <v>13.368727272727272</v>
      </c>
      <c r="I398" s="129">
        <v>291.58</v>
      </c>
      <c r="J398" s="130">
        <v>9</v>
      </c>
      <c r="K398" s="130">
        <f t="shared" si="261"/>
        <v>64</v>
      </c>
      <c r="L398" s="129">
        <f t="shared" si="262"/>
        <v>32.397777777777776</v>
      </c>
      <c r="M398" s="128">
        <f t="shared" si="263"/>
        <v>16.044687499999998</v>
      </c>
      <c r="N398" s="127" t="s">
        <v>264</v>
      </c>
      <c r="O398" s="126"/>
      <c r="P398" s="125"/>
      <c r="Q398" s="125">
        <f t="shared" si="256"/>
        <v>43</v>
      </c>
      <c r="R398" s="125">
        <f t="shared" si="257"/>
        <v>2008</v>
      </c>
      <c r="S398" s="125" t="str">
        <f t="shared" si="251"/>
        <v>Fri</v>
      </c>
      <c r="T398" s="125" t="str">
        <f t="shared" si="258"/>
        <v>2008-43</v>
      </c>
      <c r="U398" s="125">
        <f t="shared" si="259"/>
        <v>0</v>
      </c>
      <c r="V398" s="125"/>
    </row>
    <row r="399" spans="1:22" s="113" customFormat="1" x14ac:dyDescent="0.35">
      <c r="A399" s="133" t="s">
        <v>263</v>
      </c>
      <c r="B399" s="132">
        <v>39746</v>
      </c>
      <c r="C399" s="129">
        <v>1152.6199999999999</v>
      </c>
      <c r="D399" s="119">
        <v>0</v>
      </c>
      <c r="E399" s="119">
        <v>0</v>
      </c>
      <c r="F399" s="128">
        <v>783.6</v>
      </c>
      <c r="G399" s="131">
        <v>34</v>
      </c>
      <c r="H399" s="128">
        <f t="shared" si="260"/>
        <v>23.047058823529412</v>
      </c>
      <c r="I399" s="129">
        <v>369.02</v>
      </c>
      <c r="J399" s="130">
        <v>8</v>
      </c>
      <c r="K399" s="130">
        <f t="shared" si="261"/>
        <v>42</v>
      </c>
      <c r="L399" s="129">
        <f t="shared" si="262"/>
        <v>46.127499999999998</v>
      </c>
      <c r="M399" s="128">
        <f t="shared" si="263"/>
        <v>27.443333333333332</v>
      </c>
      <c r="N399" s="127"/>
      <c r="O399" s="126">
        <v>0.35</v>
      </c>
      <c r="P399" s="125"/>
      <c r="Q399" s="125">
        <f t="shared" si="256"/>
        <v>43</v>
      </c>
      <c r="R399" s="125">
        <f t="shared" si="257"/>
        <v>2008</v>
      </c>
      <c r="S399" s="125" t="str">
        <f t="shared" si="251"/>
        <v>Sat</v>
      </c>
      <c r="T399" s="125" t="str">
        <f t="shared" si="258"/>
        <v>2008-43</v>
      </c>
      <c r="U399" s="125">
        <f t="shared" si="259"/>
        <v>0</v>
      </c>
      <c r="V399" s="125"/>
    </row>
    <row r="400" spans="1:22" s="113" customFormat="1" x14ac:dyDescent="0.35">
      <c r="A400" s="124"/>
      <c r="B400" s="123">
        <v>39747</v>
      </c>
      <c r="C400" s="119">
        <f>SUM(C394:C399)</f>
        <v>4874.82</v>
      </c>
      <c r="D400" s="119">
        <v>3550.34</v>
      </c>
      <c r="E400" s="122">
        <f>SUM(C400:D400)</f>
        <v>8425.16</v>
      </c>
      <c r="F400" s="118"/>
      <c r="G400" s="121">
        <f>SUM(G394:G399)</f>
        <v>219</v>
      </c>
      <c r="H400" s="118">
        <f>AVERAGE(H394:H399)</f>
        <v>16.522293714455479</v>
      </c>
      <c r="I400" s="119">
        <f>SUM(I394:I399)</f>
        <v>1306.0899999999999</v>
      </c>
      <c r="J400" s="120">
        <f>SUM(J394:J399)</f>
        <v>33</v>
      </c>
      <c r="K400" s="120">
        <f>SUM(G400,J400)</f>
        <v>252</v>
      </c>
      <c r="L400" s="119">
        <f>AVERAGE(L394:L399)</f>
        <v>37.58287962962963</v>
      </c>
      <c r="M400" s="118">
        <f>AVERAGE(M394:M399)</f>
        <v>19.482333930329933</v>
      </c>
      <c r="N400" s="117"/>
      <c r="O400" s="116"/>
      <c r="P400" s="115"/>
      <c r="Q400" s="115">
        <f t="shared" si="256"/>
        <v>44</v>
      </c>
      <c r="R400" s="115">
        <f t="shared" si="257"/>
        <v>2008</v>
      </c>
      <c r="S400" s="115" t="str">
        <f t="shared" si="251"/>
        <v>Sun</v>
      </c>
      <c r="T400" s="115" t="str">
        <f t="shared" si="258"/>
        <v>2008-44</v>
      </c>
      <c r="U400" s="115">
        <f t="shared" si="259"/>
        <v>0</v>
      </c>
      <c r="V400" s="115"/>
    </row>
    <row r="401" spans="1:22" s="113" customFormat="1" x14ac:dyDescent="0.35">
      <c r="A401" s="133" t="s">
        <v>266</v>
      </c>
      <c r="B401" s="132">
        <v>39748</v>
      </c>
      <c r="C401" s="129">
        <v>744.15</v>
      </c>
      <c r="D401" s="119">
        <v>0</v>
      </c>
      <c r="E401" s="119">
        <v>0</v>
      </c>
      <c r="F401" s="128">
        <v>474.65</v>
      </c>
      <c r="G401" s="131">
        <v>33</v>
      </c>
      <c r="H401" s="128">
        <f t="shared" ref="H401:H406" si="264">IFERROR(F401/G401,0)</f>
        <v>14.383333333333333</v>
      </c>
      <c r="I401" s="129">
        <v>269.47000000000003</v>
      </c>
      <c r="J401" s="130">
        <v>8</v>
      </c>
      <c r="K401" s="130">
        <f t="shared" ref="K401:K406" si="265">IFERROR(SUM(G401,J401),0)</f>
        <v>41</v>
      </c>
      <c r="L401" s="129">
        <f t="shared" ref="L401:L406" si="266">IFERROR(MEDIAN(I401/J401),0)</f>
        <v>33.683750000000003</v>
      </c>
      <c r="M401" s="128">
        <f t="shared" ref="M401:M406" si="267">IFERROR(SUM(F401,I401)/K401,0)</f>
        <v>18.149268292682926</v>
      </c>
      <c r="N401" s="127"/>
      <c r="O401" s="126">
        <v>-0.1</v>
      </c>
      <c r="P401" s="125"/>
      <c r="Q401" s="125">
        <f t="shared" si="256"/>
        <v>44</v>
      </c>
      <c r="R401" s="125">
        <f t="shared" si="257"/>
        <v>2008</v>
      </c>
      <c r="S401" s="125" t="str">
        <f t="shared" si="251"/>
        <v>Mon</v>
      </c>
      <c r="T401" s="125" t="str">
        <f t="shared" si="258"/>
        <v>2008-44</v>
      </c>
      <c r="U401" s="125">
        <f t="shared" si="259"/>
        <v>0</v>
      </c>
      <c r="V401" s="125"/>
    </row>
    <row r="402" spans="1:22" s="113" customFormat="1" x14ac:dyDescent="0.35">
      <c r="A402" s="133" t="s">
        <v>266</v>
      </c>
      <c r="B402" s="132">
        <v>39749</v>
      </c>
      <c r="C402" s="129">
        <v>685.68</v>
      </c>
      <c r="D402" s="119">
        <v>0</v>
      </c>
      <c r="E402" s="119">
        <v>0</v>
      </c>
      <c r="F402" s="128">
        <v>549.1</v>
      </c>
      <c r="G402" s="131">
        <v>47</v>
      </c>
      <c r="H402" s="128">
        <f t="shared" si="264"/>
        <v>11.682978723404256</v>
      </c>
      <c r="I402" s="129">
        <v>136.58000000000001</v>
      </c>
      <c r="J402" s="130">
        <v>5</v>
      </c>
      <c r="K402" s="130">
        <f t="shared" si="265"/>
        <v>52</v>
      </c>
      <c r="L402" s="129">
        <f t="shared" si="266"/>
        <v>27.316000000000003</v>
      </c>
      <c r="M402" s="128">
        <f t="shared" si="267"/>
        <v>13.186153846153847</v>
      </c>
      <c r="N402" s="127"/>
      <c r="O402" s="126"/>
      <c r="P402" s="125"/>
      <c r="Q402" s="125">
        <f t="shared" si="256"/>
        <v>44</v>
      </c>
      <c r="R402" s="125">
        <f t="shared" si="257"/>
        <v>2008</v>
      </c>
      <c r="S402" s="125" t="str">
        <f t="shared" si="251"/>
        <v>Tue</v>
      </c>
      <c r="T402" s="125" t="str">
        <f t="shared" si="258"/>
        <v>2008-44</v>
      </c>
      <c r="U402" s="125">
        <f t="shared" si="259"/>
        <v>0</v>
      </c>
      <c r="V402" s="125"/>
    </row>
    <row r="403" spans="1:22" s="113" customFormat="1" x14ac:dyDescent="0.35">
      <c r="A403" s="133" t="s">
        <v>266</v>
      </c>
      <c r="B403" s="132">
        <v>39750</v>
      </c>
      <c r="C403" s="129">
        <v>718.21</v>
      </c>
      <c r="D403" s="119">
        <v>0</v>
      </c>
      <c r="E403" s="119">
        <v>0</v>
      </c>
      <c r="F403" s="128">
        <v>595.5</v>
      </c>
      <c r="G403" s="131">
        <v>34</v>
      </c>
      <c r="H403" s="128">
        <f t="shared" si="264"/>
        <v>17.514705882352942</v>
      </c>
      <c r="I403" s="129">
        <v>122.71</v>
      </c>
      <c r="J403" s="130">
        <v>2</v>
      </c>
      <c r="K403" s="130">
        <f t="shared" si="265"/>
        <v>36</v>
      </c>
      <c r="L403" s="129">
        <f t="shared" si="266"/>
        <v>61.354999999999997</v>
      </c>
      <c r="M403" s="128">
        <f t="shared" si="267"/>
        <v>19.950277777777778</v>
      </c>
      <c r="N403" s="127"/>
      <c r="O403" s="126">
        <v>-0.55000000000000004</v>
      </c>
      <c r="P403" s="125"/>
      <c r="Q403" s="125">
        <f t="shared" si="256"/>
        <v>44</v>
      </c>
      <c r="R403" s="125">
        <f t="shared" si="257"/>
        <v>2008</v>
      </c>
      <c r="S403" s="125" t="str">
        <f t="shared" si="251"/>
        <v>Wed</v>
      </c>
      <c r="T403" s="125" t="str">
        <f t="shared" si="258"/>
        <v>2008-44</v>
      </c>
      <c r="U403" s="125">
        <f t="shared" si="259"/>
        <v>0</v>
      </c>
      <c r="V403" s="125"/>
    </row>
    <row r="404" spans="1:22" s="113" customFormat="1" x14ac:dyDescent="0.35">
      <c r="A404" s="133" t="s">
        <v>266</v>
      </c>
      <c r="B404" s="132">
        <v>39751</v>
      </c>
      <c r="C404" s="129">
        <v>1024.96</v>
      </c>
      <c r="D404" s="119">
        <v>0</v>
      </c>
      <c r="E404" s="119">
        <v>0</v>
      </c>
      <c r="F404" s="128">
        <v>815.25</v>
      </c>
      <c r="G404" s="131">
        <v>37</v>
      </c>
      <c r="H404" s="128">
        <f t="shared" si="264"/>
        <v>22.033783783783782</v>
      </c>
      <c r="I404" s="129">
        <v>159.71</v>
      </c>
      <c r="J404" s="130">
        <v>3</v>
      </c>
      <c r="K404" s="130">
        <f t="shared" si="265"/>
        <v>40</v>
      </c>
      <c r="L404" s="129">
        <f t="shared" si="266"/>
        <v>53.236666666666672</v>
      </c>
      <c r="M404" s="128">
        <f t="shared" si="267"/>
        <v>24.374000000000002</v>
      </c>
      <c r="N404" s="127"/>
      <c r="O404" s="126"/>
      <c r="P404" s="125"/>
      <c r="Q404" s="125">
        <f t="shared" si="256"/>
        <v>44</v>
      </c>
      <c r="R404" s="125">
        <f t="shared" si="257"/>
        <v>2008</v>
      </c>
      <c r="S404" s="125" t="str">
        <f t="shared" si="251"/>
        <v>Thu</v>
      </c>
      <c r="T404" s="125" t="str">
        <f t="shared" si="258"/>
        <v>2008-44</v>
      </c>
      <c r="U404" s="125">
        <f t="shared" si="259"/>
        <v>0</v>
      </c>
      <c r="V404" s="125"/>
    </row>
    <row r="405" spans="1:22" s="113" customFormat="1" x14ac:dyDescent="0.35">
      <c r="A405" s="133" t="s">
        <v>266</v>
      </c>
      <c r="B405" s="132">
        <v>39752</v>
      </c>
      <c r="C405" s="129">
        <v>1388.38</v>
      </c>
      <c r="D405" s="119">
        <v>0</v>
      </c>
      <c r="E405" s="119">
        <v>0</v>
      </c>
      <c r="F405" s="128">
        <v>1066</v>
      </c>
      <c r="G405" s="131">
        <v>47</v>
      </c>
      <c r="H405" s="128">
        <f t="shared" si="264"/>
        <v>22.680851063829788</v>
      </c>
      <c r="I405" s="129">
        <v>322.38</v>
      </c>
      <c r="J405" s="130">
        <v>6</v>
      </c>
      <c r="K405" s="130">
        <f t="shared" si="265"/>
        <v>53</v>
      </c>
      <c r="L405" s="129">
        <f t="shared" si="266"/>
        <v>53.73</v>
      </c>
      <c r="M405" s="128">
        <f t="shared" si="267"/>
        <v>26.195849056603777</v>
      </c>
      <c r="N405" s="127"/>
      <c r="O405" s="126">
        <v>0</v>
      </c>
      <c r="P405" s="125"/>
      <c r="Q405" s="125">
        <f t="shared" si="256"/>
        <v>44</v>
      </c>
      <c r="R405" s="125">
        <f t="shared" si="257"/>
        <v>2008</v>
      </c>
      <c r="S405" s="125" t="str">
        <f t="shared" si="251"/>
        <v>Fri</v>
      </c>
      <c r="T405" s="125" t="str">
        <f t="shared" si="258"/>
        <v>2008-44</v>
      </c>
      <c r="U405" s="125">
        <f t="shared" si="259"/>
        <v>0</v>
      </c>
      <c r="V405" s="125"/>
    </row>
    <row r="406" spans="1:22" s="113" customFormat="1" x14ac:dyDescent="0.35">
      <c r="A406" s="133" t="s">
        <v>266</v>
      </c>
      <c r="B406" s="132">
        <v>39753</v>
      </c>
      <c r="C406" s="129">
        <v>1077.75</v>
      </c>
      <c r="D406" s="119">
        <v>0</v>
      </c>
      <c r="E406" s="119">
        <v>0</v>
      </c>
      <c r="F406" s="128">
        <v>600.35</v>
      </c>
      <c r="G406" s="131">
        <v>31</v>
      </c>
      <c r="H406" s="128">
        <f t="shared" si="264"/>
        <v>19.366129032258065</v>
      </c>
      <c r="I406" s="129">
        <v>855.04</v>
      </c>
      <c r="J406" s="130">
        <v>9</v>
      </c>
      <c r="K406" s="130">
        <f t="shared" si="265"/>
        <v>40</v>
      </c>
      <c r="L406" s="129">
        <f t="shared" si="266"/>
        <v>95.004444444444445</v>
      </c>
      <c r="M406" s="128">
        <f t="shared" si="267"/>
        <v>36.384749999999997</v>
      </c>
      <c r="N406" s="127"/>
      <c r="O406" s="126">
        <v>0</v>
      </c>
      <c r="P406" s="125"/>
      <c r="Q406" s="125">
        <f t="shared" si="256"/>
        <v>44</v>
      </c>
      <c r="R406" s="125">
        <f t="shared" si="257"/>
        <v>2008</v>
      </c>
      <c r="S406" s="125" t="str">
        <f t="shared" si="251"/>
        <v>Sat</v>
      </c>
      <c r="T406" s="125" t="str">
        <f t="shared" si="258"/>
        <v>2008-44</v>
      </c>
      <c r="U406" s="125">
        <f t="shared" si="259"/>
        <v>0</v>
      </c>
      <c r="V406" s="125"/>
    </row>
    <row r="407" spans="1:22" s="113" customFormat="1" x14ac:dyDescent="0.35">
      <c r="A407" s="124"/>
      <c r="B407" s="123">
        <v>39754</v>
      </c>
      <c r="C407" s="119">
        <f>SUM(C401:C406)</f>
        <v>5639.13</v>
      </c>
      <c r="D407" s="119">
        <v>2776.33</v>
      </c>
      <c r="E407" s="122">
        <f>SUM(C407:D407)</f>
        <v>8415.4599999999991</v>
      </c>
      <c r="F407" s="118"/>
      <c r="G407" s="121">
        <f>SUM(G401:G406)</f>
        <v>229</v>
      </c>
      <c r="H407" s="118">
        <f>AVERAGE(H401:H406)</f>
        <v>17.943630303160361</v>
      </c>
      <c r="I407" s="119">
        <f>SUM(I401:I406)</f>
        <v>1865.89</v>
      </c>
      <c r="J407" s="120">
        <f>SUM(J401:J406)</f>
        <v>33</v>
      </c>
      <c r="K407" s="120">
        <f>SUM(G407,J407)</f>
        <v>262</v>
      </c>
      <c r="L407" s="119">
        <f>AVERAGE(L401:L406)</f>
        <v>54.054310185185187</v>
      </c>
      <c r="M407" s="118">
        <f>AVERAGE(M401:M406)</f>
        <v>23.040049828869723</v>
      </c>
      <c r="N407" s="117" t="s">
        <v>243</v>
      </c>
      <c r="O407" s="116"/>
      <c r="P407" s="115"/>
      <c r="Q407" s="115">
        <f t="shared" si="256"/>
        <v>45</v>
      </c>
      <c r="R407" s="115">
        <f t="shared" si="257"/>
        <v>2008</v>
      </c>
      <c r="S407" s="115" t="str">
        <f t="shared" si="251"/>
        <v>Sun</v>
      </c>
      <c r="T407" s="115" t="str">
        <f t="shared" si="258"/>
        <v>2008-45</v>
      </c>
      <c r="U407" s="115">
        <f t="shared" si="259"/>
        <v>0</v>
      </c>
      <c r="V407" s="115"/>
    </row>
    <row r="408" spans="1:22" s="113" customFormat="1" x14ac:dyDescent="0.35">
      <c r="A408" s="133" t="s">
        <v>274</v>
      </c>
      <c r="B408" s="132">
        <v>39755</v>
      </c>
      <c r="C408" s="129">
        <v>542.61</v>
      </c>
      <c r="D408" s="119">
        <v>0</v>
      </c>
      <c r="E408" s="119">
        <v>0</v>
      </c>
      <c r="F408" s="128">
        <v>378.4</v>
      </c>
      <c r="G408" s="131">
        <v>29</v>
      </c>
      <c r="H408" s="128">
        <f t="shared" ref="H408:H413" si="268">IFERROR(F408/G408,0)</f>
        <v>13.048275862068964</v>
      </c>
      <c r="I408" s="129">
        <v>164.21</v>
      </c>
      <c r="J408" s="130">
        <v>6</v>
      </c>
      <c r="K408" s="130">
        <f t="shared" ref="K408:K413" si="269">IFERROR(SUM(G408,J408),0)</f>
        <v>35</v>
      </c>
      <c r="L408" s="129">
        <f t="shared" ref="L408:L413" si="270">IFERROR(MEDIAN(I408/J408),0)</f>
        <v>27.368333333333336</v>
      </c>
      <c r="M408" s="128">
        <f t="shared" ref="M408:M413" si="271">IFERROR(SUM(F408,I408)/K408,0)</f>
        <v>15.503142857142857</v>
      </c>
      <c r="N408" s="127"/>
      <c r="O408" s="126">
        <v>-0.6</v>
      </c>
      <c r="P408" s="125"/>
      <c r="Q408" s="125">
        <f t="shared" si="256"/>
        <v>45</v>
      </c>
      <c r="R408" s="125">
        <f t="shared" si="257"/>
        <v>2008</v>
      </c>
      <c r="S408" s="125" t="str">
        <f t="shared" si="251"/>
        <v>Mon</v>
      </c>
      <c r="T408" s="125" t="str">
        <f t="shared" si="258"/>
        <v>2008-45</v>
      </c>
      <c r="U408" s="125">
        <f t="shared" si="259"/>
        <v>0</v>
      </c>
      <c r="V408" s="125"/>
    </row>
    <row r="409" spans="1:22" s="113" customFormat="1" x14ac:dyDescent="0.35">
      <c r="A409" s="133" t="s">
        <v>274</v>
      </c>
      <c r="B409" s="132">
        <v>39756</v>
      </c>
      <c r="C409" s="129">
        <v>492.82</v>
      </c>
      <c r="D409" s="119">
        <v>0</v>
      </c>
      <c r="E409" s="119">
        <v>0</v>
      </c>
      <c r="F409" s="128">
        <v>465.6</v>
      </c>
      <c r="G409" s="131">
        <v>26</v>
      </c>
      <c r="H409" s="128">
        <f t="shared" si="268"/>
        <v>17.907692307692308</v>
      </c>
      <c r="I409" s="129">
        <v>27.22</v>
      </c>
      <c r="J409" s="130">
        <v>1</v>
      </c>
      <c r="K409" s="130">
        <f t="shared" si="269"/>
        <v>27</v>
      </c>
      <c r="L409" s="129">
        <f t="shared" si="270"/>
        <v>27.22</v>
      </c>
      <c r="M409" s="128">
        <f t="shared" si="271"/>
        <v>18.252592592592595</v>
      </c>
      <c r="N409" s="127"/>
      <c r="O409" s="126">
        <v>0.05</v>
      </c>
      <c r="P409" s="125"/>
      <c r="Q409" s="125">
        <f t="shared" si="256"/>
        <v>45</v>
      </c>
      <c r="R409" s="125">
        <f t="shared" si="257"/>
        <v>2008</v>
      </c>
      <c r="S409" s="125" t="str">
        <f t="shared" si="251"/>
        <v>Tue</v>
      </c>
      <c r="T409" s="125" t="str">
        <f t="shared" si="258"/>
        <v>2008-45</v>
      </c>
      <c r="U409" s="125">
        <f t="shared" si="259"/>
        <v>0</v>
      </c>
      <c r="V409" s="125"/>
    </row>
    <row r="410" spans="1:22" s="113" customFormat="1" ht="27" x14ac:dyDescent="0.35">
      <c r="A410" s="133" t="s">
        <v>274</v>
      </c>
      <c r="B410" s="132">
        <v>39757</v>
      </c>
      <c r="C410" s="129">
        <v>978.8</v>
      </c>
      <c r="D410" s="119">
        <v>0</v>
      </c>
      <c r="E410" s="119">
        <v>0</v>
      </c>
      <c r="F410" s="128">
        <v>898.05</v>
      </c>
      <c r="G410" s="131">
        <v>49</v>
      </c>
      <c r="H410" s="128">
        <f t="shared" si="268"/>
        <v>18.327551020408162</v>
      </c>
      <c r="I410" s="129">
        <v>80.75</v>
      </c>
      <c r="J410" s="130">
        <v>3</v>
      </c>
      <c r="K410" s="130">
        <f t="shared" si="269"/>
        <v>52</v>
      </c>
      <c r="L410" s="129">
        <f t="shared" si="270"/>
        <v>26.916666666666668</v>
      </c>
      <c r="M410" s="128">
        <f t="shared" si="271"/>
        <v>18.823076923076922</v>
      </c>
      <c r="N410" s="127" t="s">
        <v>276</v>
      </c>
      <c r="O410" s="126">
        <v>1.95</v>
      </c>
      <c r="P410" s="125"/>
      <c r="Q410" s="125">
        <f t="shared" si="256"/>
        <v>45</v>
      </c>
      <c r="R410" s="125">
        <f t="shared" si="257"/>
        <v>2008</v>
      </c>
      <c r="S410" s="125" t="str">
        <f t="shared" si="251"/>
        <v>Wed</v>
      </c>
      <c r="T410" s="125" t="str">
        <f t="shared" si="258"/>
        <v>2008-45</v>
      </c>
      <c r="U410" s="125">
        <f t="shared" si="259"/>
        <v>0</v>
      </c>
      <c r="V410" s="125"/>
    </row>
    <row r="411" spans="1:22" s="113" customFormat="1" x14ac:dyDescent="0.35">
      <c r="A411" s="133" t="s">
        <v>274</v>
      </c>
      <c r="B411" s="132">
        <v>39758</v>
      </c>
      <c r="C411" s="129">
        <v>837.6</v>
      </c>
      <c r="D411" s="119">
        <v>0</v>
      </c>
      <c r="E411" s="119">
        <v>0</v>
      </c>
      <c r="F411" s="128">
        <v>723.2</v>
      </c>
      <c r="G411" s="131">
        <v>36</v>
      </c>
      <c r="H411" s="128">
        <f t="shared" si="268"/>
        <v>20.088888888888889</v>
      </c>
      <c r="I411" s="129">
        <v>114.4</v>
      </c>
      <c r="J411" s="130">
        <v>3</v>
      </c>
      <c r="K411" s="130">
        <f t="shared" si="269"/>
        <v>39</v>
      </c>
      <c r="L411" s="129">
        <f t="shared" si="270"/>
        <v>38.133333333333333</v>
      </c>
      <c r="M411" s="128">
        <f t="shared" si="271"/>
        <v>21.476923076923079</v>
      </c>
      <c r="N411" s="127"/>
      <c r="O411" s="126">
        <v>0</v>
      </c>
      <c r="P411" s="125"/>
      <c r="Q411" s="125">
        <f t="shared" si="256"/>
        <v>45</v>
      </c>
      <c r="R411" s="125">
        <f t="shared" si="257"/>
        <v>2008</v>
      </c>
      <c r="S411" s="125" t="str">
        <f t="shared" si="251"/>
        <v>Thu</v>
      </c>
      <c r="T411" s="125" t="str">
        <f t="shared" si="258"/>
        <v>2008-45</v>
      </c>
      <c r="U411" s="125">
        <f t="shared" si="259"/>
        <v>0</v>
      </c>
      <c r="V411" s="125"/>
    </row>
    <row r="412" spans="1:22" s="113" customFormat="1" ht="36" x14ac:dyDescent="0.35">
      <c r="A412" s="133" t="s">
        <v>274</v>
      </c>
      <c r="B412" s="132">
        <v>39759</v>
      </c>
      <c r="C412" s="129">
        <v>1176.3399999999999</v>
      </c>
      <c r="D412" s="119">
        <v>0</v>
      </c>
      <c r="E412" s="119">
        <v>0</v>
      </c>
      <c r="F412" s="128">
        <v>953.44</v>
      </c>
      <c r="G412" s="131">
        <v>47</v>
      </c>
      <c r="H412" s="128">
        <f t="shared" si="268"/>
        <v>20.285957446808514</v>
      </c>
      <c r="I412" s="129">
        <v>222.9</v>
      </c>
      <c r="J412" s="130">
        <v>7</v>
      </c>
      <c r="K412" s="130">
        <f t="shared" si="269"/>
        <v>54</v>
      </c>
      <c r="L412" s="129">
        <f t="shared" si="270"/>
        <v>31.842857142857145</v>
      </c>
      <c r="M412" s="128">
        <f t="shared" si="271"/>
        <v>21.784074074074077</v>
      </c>
      <c r="N412" s="127" t="s">
        <v>275</v>
      </c>
      <c r="O412" s="126">
        <v>0</v>
      </c>
      <c r="P412" s="125"/>
      <c r="Q412" s="125">
        <f t="shared" si="256"/>
        <v>45</v>
      </c>
      <c r="R412" s="125">
        <f t="shared" si="257"/>
        <v>2008</v>
      </c>
      <c r="S412" s="125" t="str">
        <f t="shared" si="251"/>
        <v>Fri</v>
      </c>
      <c r="T412" s="125" t="str">
        <f t="shared" si="258"/>
        <v>2008-45</v>
      </c>
      <c r="U412" s="125">
        <f t="shared" si="259"/>
        <v>0</v>
      </c>
      <c r="V412" s="125"/>
    </row>
    <row r="413" spans="1:22" s="113" customFormat="1" x14ac:dyDescent="0.35">
      <c r="A413" s="133" t="s">
        <v>274</v>
      </c>
      <c r="B413" s="132">
        <v>39760</v>
      </c>
      <c r="C413" s="129">
        <v>1277.68</v>
      </c>
      <c r="D413" s="119">
        <v>0</v>
      </c>
      <c r="E413" s="119">
        <v>0</v>
      </c>
      <c r="F413" s="128">
        <v>937.2</v>
      </c>
      <c r="G413" s="131">
        <v>36</v>
      </c>
      <c r="H413" s="128">
        <f t="shared" si="268"/>
        <v>26.033333333333335</v>
      </c>
      <c r="I413" s="129">
        <v>340.48</v>
      </c>
      <c r="J413" s="130">
        <v>9</v>
      </c>
      <c r="K413" s="130">
        <f t="shared" si="269"/>
        <v>45</v>
      </c>
      <c r="L413" s="129">
        <f t="shared" si="270"/>
        <v>37.831111111111113</v>
      </c>
      <c r="M413" s="128">
        <f t="shared" si="271"/>
        <v>28.392888888888891</v>
      </c>
      <c r="N413" s="127"/>
      <c r="O413" s="126"/>
      <c r="P413" s="125"/>
      <c r="Q413" s="125">
        <f t="shared" si="256"/>
        <v>45</v>
      </c>
      <c r="R413" s="125">
        <f t="shared" si="257"/>
        <v>2008</v>
      </c>
      <c r="S413" s="125" t="str">
        <f t="shared" si="251"/>
        <v>Sat</v>
      </c>
      <c r="T413" s="125" t="str">
        <f t="shared" si="258"/>
        <v>2008-45</v>
      </c>
      <c r="U413" s="125">
        <f t="shared" si="259"/>
        <v>0</v>
      </c>
      <c r="V413" s="125"/>
    </row>
    <row r="414" spans="1:22" s="113" customFormat="1" x14ac:dyDescent="0.35">
      <c r="A414" s="124"/>
      <c r="B414" s="123">
        <v>39761</v>
      </c>
      <c r="C414" s="119">
        <f>SUM(C408:C413)</f>
        <v>5305.85</v>
      </c>
      <c r="D414" s="119">
        <v>2614.35</v>
      </c>
      <c r="E414" s="122">
        <f>SUM(C414:D414)</f>
        <v>7920.2000000000007</v>
      </c>
      <c r="F414" s="118"/>
      <c r="G414" s="121">
        <f>SUM(G408:G413)</f>
        <v>223</v>
      </c>
      <c r="H414" s="118">
        <f>AVERAGE(H408:H413)</f>
        <v>19.281949809866692</v>
      </c>
      <c r="I414" s="119">
        <f>SUM(I408:I413)</f>
        <v>949.96</v>
      </c>
      <c r="J414" s="120">
        <f>SUM(J408:J413)</f>
        <v>29</v>
      </c>
      <c r="K414" s="120">
        <f>SUM(G414,J414)</f>
        <v>252</v>
      </c>
      <c r="L414" s="119">
        <f>AVERAGE(L408:L413)</f>
        <v>31.552050264550271</v>
      </c>
      <c r="M414" s="118">
        <f>AVERAGE(M408:M413)</f>
        <v>20.70544973544974</v>
      </c>
      <c r="N414" s="117"/>
      <c r="O414" s="116"/>
      <c r="P414" s="115"/>
      <c r="Q414" s="115">
        <f t="shared" si="256"/>
        <v>46</v>
      </c>
      <c r="R414" s="115">
        <f t="shared" si="257"/>
        <v>2008</v>
      </c>
      <c r="S414" s="115" t="str">
        <f t="shared" si="251"/>
        <v>Sun</v>
      </c>
      <c r="T414" s="115" t="str">
        <f t="shared" si="258"/>
        <v>2008-46</v>
      </c>
      <c r="U414" s="115">
        <f t="shared" si="259"/>
        <v>0</v>
      </c>
      <c r="V414" s="115"/>
    </row>
    <row r="415" spans="1:22" s="113" customFormat="1" x14ac:dyDescent="0.35">
      <c r="A415" s="133" t="s">
        <v>277</v>
      </c>
      <c r="B415" s="132">
        <v>39762</v>
      </c>
      <c r="C415" s="129">
        <v>675.9</v>
      </c>
      <c r="D415" s="119">
        <v>0</v>
      </c>
      <c r="E415" s="119">
        <v>0</v>
      </c>
      <c r="F415" s="128">
        <v>455.05</v>
      </c>
      <c r="G415" s="131">
        <v>30</v>
      </c>
      <c r="H415" s="128">
        <f t="shared" ref="H415:H420" si="272">IFERROR(F415/G415,0)</f>
        <v>15.168333333333333</v>
      </c>
      <c r="I415" s="129">
        <v>220.85</v>
      </c>
      <c r="J415" s="130">
        <v>6</v>
      </c>
      <c r="K415" s="130">
        <f t="shared" ref="K415:K420" si="273">IFERROR(SUM(G415,J415),0)</f>
        <v>36</v>
      </c>
      <c r="L415" s="129">
        <f t="shared" ref="L415:L420" si="274">IFERROR(MEDIAN(I415/J415),0)</f>
        <v>36.80833333333333</v>
      </c>
      <c r="M415" s="128">
        <f t="shared" ref="M415:M420" si="275">IFERROR(SUM(F415,I415)/K415,0)</f>
        <v>18.774999999999999</v>
      </c>
      <c r="N415" s="127"/>
      <c r="O415" s="126">
        <v>-7</v>
      </c>
      <c r="P415" s="125"/>
      <c r="Q415" s="125">
        <f t="shared" si="256"/>
        <v>46</v>
      </c>
      <c r="R415" s="125">
        <f t="shared" si="257"/>
        <v>2008</v>
      </c>
      <c r="S415" s="125" t="str">
        <f t="shared" si="251"/>
        <v>Mon</v>
      </c>
      <c r="T415" s="125" t="str">
        <f t="shared" si="258"/>
        <v>2008-46</v>
      </c>
      <c r="U415" s="125">
        <f t="shared" si="259"/>
        <v>0</v>
      </c>
      <c r="V415" s="125"/>
    </row>
    <row r="416" spans="1:22" s="113" customFormat="1" x14ac:dyDescent="0.35">
      <c r="A416" s="133" t="s">
        <v>277</v>
      </c>
      <c r="B416" s="132">
        <v>39763</v>
      </c>
      <c r="C416" s="129">
        <v>553.37</v>
      </c>
      <c r="D416" s="119">
        <v>0</v>
      </c>
      <c r="E416" s="119">
        <v>0</v>
      </c>
      <c r="F416" s="128">
        <v>471.9</v>
      </c>
      <c r="G416" s="131">
        <v>41</v>
      </c>
      <c r="H416" s="128">
        <f t="shared" si="272"/>
        <v>11.509756097560976</v>
      </c>
      <c r="I416" s="129">
        <v>81.47</v>
      </c>
      <c r="J416" s="130">
        <v>2</v>
      </c>
      <c r="K416" s="130">
        <f t="shared" si="273"/>
        <v>43</v>
      </c>
      <c r="L416" s="129">
        <f t="shared" si="274"/>
        <v>40.734999999999999</v>
      </c>
      <c r="M416" s="128">
        <f t="shared" si="275"/>
        <v>12.869069767441861</v>
      </c>
      <c r="N416" s="127"/>
      <c r="O416" s="126">
        <v>-4.95</v>
      </c>
      <c r="P416" s="125"/>
      <c r="Q416" s="125">
        <f t="shared" si="256"/>
        <v>46</v>
      </c>
      <c r="R416" s="125">
        <f t="shared" si="257"/>
        <v>2008</v>
      </c>
      <c r="S416" s="125" t="str">
        <f t="shared" si="251"/>
        <v>Tue</v>
      </c>
      <c r="T416" s="125" t="str">
        <f t="shared" si="258"/>
        <v>2008-46</v>
      </c>
      <c r="U416" s="125">
        <f t="shared" si="259"/>
        <v>0</v>
      </c>
      <c r="V416" s="125"/>
    </row>
    <row r="417" spans="1:22" s="113" customFormat="1" x14ac:dyDescent="0.35">
      <c r="A417" s="133" t="s">
        <v>277</v>
      </c>
      <c r="B417" s="132">
        <v>39764</v>
      </c>
      <c r="C417" s="129">
        <v>792.56</v>
      </c>
      <c r="D417" s="119">
        <v>0</v>
      </c>
      <c r="E417" s="119">
        <v>0</v>
      </c>
      <c r="F417" s="128">
        <v>698.35</v>
      </c>
      <c r="G417" s="131">
        <v>39</v>
      </c>
      <c r="H417" s="128">
        <f t="shared" si="272"/>
        <v>17.906410256410258</v>
      </c>
      <c r="I417" s="129">
        <v>94.21</v>
      </c>
      <c r="J417" s="130">
        <v>4</v>
      </c>
      <c r="K417" s="130">
        <f t="shared" si="273"/>
        <v>43</v>
      </c>
      <c r="L417" s="129">
        <f t="shared" si="274"/>
        <v>23.552499999999998</v>
      </c>
      <c r="M417" s="128">
        <f t="shared" si="275"/>
        <v>18.431627906976747</v>
      </c>
      <c r="N417" s="127"/>
      <c r="O417" s="126">
        <v>0</v>
      </c>
      <c r="P417" s="125"/>
      <c r="Q417" s="125">
        <f t="shared" si="256"/>
        <v>46</v>
      </c>
      <c r="R417" s="125">
        <f t="shared" si="257"/>
        <v>2008</v>
      </c>
      <c r="S417" s="125" t="str">
        <f t="shared" si="251"/>
        <v>Wed</v>
      </c>
      <c r="T417" s="125" t="str">
        <f t="shared" si="258"/>
        <v>2008-46</v>
      </c>
      <c r="U417" s="125">
        <f t="shared" si="259"/>
        <v>0</v>
      </c>
      <c r="V417" s="125"/>
    </row>
    <row r="418" spans="1:22" s="113" customFormat="1" x14ac:dyDescent="0.35">
      <c r="A418" s="133" t="s">
        <v>277</v>
      </c>
      <c r="B418" s="132">
        <v>39765</v>
      </c>
      <c r="C418" s="129">
        <v>913.88</v>
      </c>
      <c r="D418" s="119">
        <v>0</v>
      </c>
      <c r="E418" s="119">
        <v>0</v>
      </c>
      <c r="F418" s="128">
        <v>806.6</v>
      </c>
      <c r="G418" s="131">
        <v>43</v>
      </c>
      <c r="H418" s="128">
        <f t="shared" si="272"/>
        <v>18.758139534883721</v>
      </c>
      <c r="I418" s="129">
        <v>107.28</v>
      </c>
      <c r="J418" s="130">
        <v>3</v>
      </c>
      <c r="K418" s="130">
        <f t="shared" si="273"/>
        <v>46</v>
      </c>
      <c r="L418" s="129">
        <f t="shared" si="274"/>
        <v>35.76</v>
      </c>
      <c r="M418" s="128">
        <f t="shared" si="275"/>
        <v>19.86695652173913</v>
      </c>
      <c r="N418" s="127"/>
      <c r="O418" s="126">
        <v>-0.3</v>
      </c>
      <c r="P418" s="125"/>
      <c r="Q418" s="125">
        <f t="shared" si="256"/>
        <v>46</v>
      </c>
      <c r="R418" s="125">
        <f t="shared" si="257"/>
        <v>2008</v>
      </c>
      <c r="S418" s="125" t="str">
        <f t="shared" si="251"/>
        <v>Thu</v>
      </c>
      <c r="T418" s="125" t="str">
        <f t="shared" si="258"/>
        <v>2008-46</v>
      </c>
      <c r="U418" s="125">
        <f t="shared" si="259"/>
        <v>0</v>
      </c>
      <c r="V418" s="125"/>
    </row>
    <row r="419" spans="1:22" s="113" customFormat="1" x14ac:dyDescent="0.35">
      <c r="A419" s="133" t="s">
        <v>277</v>
      </c>
      <c r="B419" s="132">
        <v>39766</v>
      </c>
      <c r="C419" s="129">
        <v>1533.64</v>
      </c>
      <c r="D419" s="119">
        <v>0</v>
      </c>
      <c r="E419" s="119">
        <v>0</v>
      </c>
      <c r="F419" s="128">
        <v>1309.8</v>
      </c>
      <c r="G419" s="131">
        <v>62</v>
      </c>
      <c r="H419" s="128">
        <f t="shared" si="272"/>
        <v>21.125806451612902</v>
      </c>
      <c r="I419" s="129">
        <v>223.84</v>
      </c>
      <c r="J419" s="130">
        <v>4</v>
      </c>
      <c r="K419" s="130">
        <f t="shared" si="273"/>
        <v>66</v>
      </c>
      <c r="L419" s="129">
        <f t="shared" si="274"/>
        <v>55.96</v>
      </c>
      <c r="M419" s="128">
        <f t="shared" si="275"/>
        <v>23.236969696969695</v>
      </c>
      <c r="N419" s="127"/>
      <c r="O419" s="126">
        <v>0.05</v>
      </c>
      <c r="P419" s="125"/>
      <c r="Q419" s="125">
        <f t="shared" si="256"/>
        <v>46</v>
      </c>
      <c r="R419" s="125">
        <f t="shared" si="257"/>
        <v>2008</v>
      </c>
      <c r="S419" s="125" t="str">
        <f t="shared" si="251"/>
        <v>Fri</v>
      </c>
      <c r="T419" s="125" t="str">
        <f t="shared" si="258"/>
        <v>2008-46</v>
      </c>
      <c r="U419" s="125">
        <f t="shared" si="259"/>
        <v>0</v>
      </c>
      <c r="V419" s="125"/>
    </row>
    <row r="420" spans="1:22" s="113" customFormat="1" x14ac:dyDescent="0.35">
      <c r="A420" s="133" t="s">
        <v>277</v>
      </c>
      <c r="B420" s="132">
        <v>39767</v>
      </c>
      <c r="C420" s="129">
        <v>1159.1300000000001</v>
      </c>
      <c r="D420" s="119">
        <v>0</v>
      </c>
      <c r="E420" s="119">
        <v>0</v>
      </c>
      <c r="F420" s="128">
        <v>1037</v>
      </c>
      <c r="G420" s="131">
        <v>41</v>
      </c>
      <c r="H420" s="128">
        <f t="shared" si="272"/>
        <v>25.292682926829269</v>
      </c>
      <c r="I420" s="129">
        <v>122.13</v>
      </c>
      <c r="J420" s="130">
        <v>4</v>
      </c>
      <c r="K420" s="130">
        <f t="shared" si="273"/>
        <v>45</v>
      </c>
      <c r="L420" s="129">
        <f t="shared" si="274"/>
        <v>30.532499999999999</v>
      </c>
      <c r="M420" s="128">
        <f t="shared" si="275"/>
        <v>25.758444444444446</v>
      </c>
      <c r="N420" s="127"/>
      <c r="O420" s="126">
        <v>0</v>
      </c>
      <c r="P420" s="125"/>
      <c r="Q420" s="125">
        <f t="shared" si="256"/>
        <v>46</v>
      </c>
      <c r="R420" s="125">
        <f t="shared" si="257"/>
        <v>2008</v>
      </c>
      <c r="S420" s="125" t="str">
        <f t="shared" si="251"/>
        <v>Sat</v>
      </c>
      <c r="T420" s="125" t="str">
        <f t="shared" si="258"/>
        <v>2008-46</v>
      </c>
      <c r="U420" s="125">
        <f t="shared" si="259"/>
        <v>0</v>
      </c>
      <c r="V420" s="125"/>
    </row>
    <row r="421" spans="1:22" s="113" customFormat="1" x14ac:dyDescent="0.35">
      <c r="A421" s="124"/>
      <c r="B421" s="123">
        <v>39768</v>
      </c>
      <c r="C421" s="119">
        <f>SUM(C415:C420)</f>
        <v>5628.4800000000005</v>
      </c>
      <c r="D421" s="119">
        <v>3059.36</v>
      </c>
      <c r="E421" s="122">
        <f>SUM(C421:D421)</f>
        <v>8687.84</v>
      </c>
      <c r="F421" s="118"/>
      <c r="G421" s="121">
        <f>SUM(G415:G420)</f>
        <v>256</v>
      </c>
      <c r="H421" s="118">
        <f>AVERAGE(H415:H420)</f>
        <v>18.293521433438411</v>
      </c>
      <c r="I421" s="119">
        <f>SUM(I415:I420)</f>
        <v>849.78</v>
      </c>
      <c r="J421" s="120">
        <f>SUM(J415:J420)</f>
        <v>23</v>
      </c>
      <c r="K421" s="120">
        <f>SUM(G421,J421)</f>
        <v>279</v>
      </c>
      <c r="L421" s="119">
        <f>AVERAGE(L415:L420)</f>
        <v>37.224722222222219</v>
      </c>
      <c r="M421" s="118">
        <f>AVERAGE(M415:M420)</f>
        <v>19.823011389595312</v>
      </c>
      <c r="N421" s="117"/>
      <c r="O421" s="116"/>
      <c r="P421" s="115"/>
      <c r="Q421" s="115">
        <f t="shared" si="256"/>
        <v>47</v>
      </c>
      <c r="R421" s="115">
        <f t="shared" si="257"/>
        <v>2008</v>
      </c>
      <c r="S421" s="115" t="str">
        <f t="shared" si="251"/>
        <v>Sun</v>
      </c>
      <c r="T421" s="115" t="str">
        <f t="shared" si="258"/>
        <v>2008-47</v>
      </c>
      <c r="U421" s="115">
        <f t="shared" si="259"/>
        <v>0</v>
      </c>
      <c r="V421" s="115"/>
    </row>
    <row r="422" spans="1:22" s="113" customFormat="1" ht="27" x14ac:dyDescent="0.35">
      <c r="A422" s="133" t="s">
        <v>278</v>
      </c>
      <c r="B422" s="132">
        <v>39769</v>
      </c>
      <c r="C422" s="129">
        <v>817.65</v>
      </c>
      <c r="D422" s="119">
        <v>0</v>
      </c>
      <c r="E422" s="119">
        <v>0</v>
      </c>
      <c r="F422" s="128">
        <v>624.15</v>
      </c>
      <c r="G422" s="131">
        <v>40</v>
      </c>
      <c r="H422" s="128">
        <f t="shared" ref="H422:H427" si="276">IFERROR(F422/G422,0)</f>
        <v>15.60375</v>
      </c>
      <c r="I422" s="129">
        <v>193.5</v>
      </c>
      <c r="J422" s="130">
        <v>5</v>
      </c>
      <c r="K422" s="130">
        <f t="shared" ref="K422:K427" si="277">IFERROR(SUM(G422,J422),0)</f>
        <v>45</v>
      </c>
      <c r="L422" s="129">
        <f t="shared" ref="L422:L427" si="278">IFERROR(MEDIAN(I422/J422),0)</f>
        <v>38.700000000000003</v>
      </c>
      <c r="M422" s="128">
        <f t="shared" ref="M422:M427" si="279">IFERROR(SUM(F422,I422)/K422,0)</f>
        <v>18.169999999999998</v>
      </c>
      <c r="N422" s="127" t="s">
        <v>279</v>
      </c>
      <c r="O422" s="126">
        <v>-1</v>
      </c>
      <c r="P422" s="125"/>
      <c r="Q422" s="125">
        <f t="shared" si="256"/>
        <v>47</v>
      </c>
      <c r="R422" s="125">
        <f t="shared" si="257"/>
        <v>2008</v>
      </c>
      <c r="S422" s="125" t="str">
        <f t="shared" si="251"/>
        <v>Mon</v>
      </c>
      <c r="T422" s="125" t="str">
        <f t="shared" si="258"/>
        <v>2008-47</v>
      </c>
      <c r="U422" s="125">
        <f t="shared" si="259"/>
        <v>0</v>
      </c>
      <c r="V422" s="125"/>
    </row>
    <row r="423" spans="1:22" s="113" customFormat="1" x14ac:dyDescent="0.35">
      <c r="A423" s="133" t="s">
        <v>278</v>
      </c>
      <c r="B423" s="132">
        <v>39770</v>
      </c>
      <c r="C423" s="129">
        <v>917.15</v>
      </c>
      <c r="D423" s="119">
        <v>0</v>
      </c>
      <c r="E423" s="119">
        <v>0</v>
      </c>
      <c r="F423" s="128">
        <v>703.55</v>
      </c>
      <c r="G423" s="131">
        <v>45</v>
      </c>
      <c r="H423" s="128">
        <f t="shared" si="276"/>
        <v>15.634444444444444</v>
      </c>
      <c r="I423" s="129">
        <v>213.6</v>
      </c>
      <c r="J423" s="130">
        <v>5</v>
      </c>
      <c r="K423" s="130">
        <f t="shared" si="277"/>
        <v>50</v>
      </c>
      <c r="L423" s="129">
        <f t="shared" si="278"/>
        <v>42.72</v>
      </c>
      <c r="M423" s="128">
        <f t="shared" si="279"/>
        <v>18.343</v>
      </c>
      <c r="N423" s="127"/>
      <c r="O423" s="126">
        <v>13.05</v>
      </c>
      <c r="P423" s="125"/>
      <c r="Q423" s="125">
        <f t="shared" si="256"/>
        <v>47</v>
      </c>
      <c r="R423" s="125">
        <f t="shared" si="257"/>
        <v>2008</v>
      </c>
      <c r="S423" s="125" t="str">
        <f t="shared" si="251"/>
        <v>Tue</v>
      </c>
      <c r="T423" s="125" t="str">
        <f t="shared" si="258"/>
        <v>2008-47</v>
      </c>
      <c r="U423" s="125">
        <f t="shared" si="259"/>
        <v>0</v>
      </c>
      <c r="V423" s="125"/>
    </row>
    <row r="424" spans="1:22" s="113" customFormat="1" x14ac:dyDescent="0.35">
      <c r="A424" s="133" t="s">
        <v>278</v>
      </c>
      <c r="B424" s="132">
        <v>39771</v>
      </c>
      <c r="C424" s="129">
        <v>925.27</v>
      </c>
      <c r="D424" s="119">
        <v>0</v>
      </c>
      <c r="E424" s="119">
        <v>0</v>
      </c>
      <c r="F424" s="128">
        <v>643.15</v>
      </c>
      <c r="G424" s="131">
        <v>30</v>
      </c>
      <c r="H424" s="128">
        <f t="shared" si="276"/>
        <v>21.438333333333333</v>
      </c>
      <c r="I424" s="129">
        <v>257.12</v>
      </c>
      <c r="J424" s="130">
        <v>7</v>
      </c>
      <c r="K424" s="130">
        <f t="shared" si="277"/>
        <v>37</v>
      </c>
      <c r="L424" s="129">
        <f t="shared" si="278"/>
        <v>36.731428571428573</v>
      </c>
      <c r="M424" s="128">
        <f t="shared" si="279"/>
        <v>24.331621621621622</v>
      </c>
      <c r="N424" s="127"/>
      <c r="O424" s="126">
        <v>-25</v>
      </c>
      <c r="P424" s="125"/>
      <c r="Q424" s="125">
        <f t="shared" si="256"/>
        <v>47</v>
      </c>
      <c r="R424" s="125">
        <f t="shared" si="257"/>
        <v>2008</v>
      </c>
      <c r="S424" s="125" t="str">
        <f t="shared" si="251"/>
        <v>Wed</v>
      </c>
      <c r="T424" s="125" t="str">
        <f t="shared" si="258"/>
        <v>2008-47</v>
      </c>
      <c r="U424" s="125">
        <f t="shared" si="259"/>
        <v>0</v>
      </c>
      <c r="V424" s="125"/>
    </row>
    <row r="425" spans="1:22" s="113" customFormat="1" x14ac:dyDescent="0.35">
      <c r="A425" s="133" t="s">
        <v>278</v>
      </c>
      <c r="B425" s="132">
        <v>39772</v>
      </c>
      <c r="C425" s="129">
        <v>1107.17</v>
      </c>
      <c r="D425" s="119">
        <v>0</v>
      </c>
      <c r="E425" s="119">
        <v>0</v>
      </c>
      <c r="F425" s="128">
        <v>708.95</v>
      </c>
      <c r="G425" s="131">
        <v>31</v>
      </c>
      <c r="H425" s="128">
        <f t="shared" si="276"/>
        <v>22.869354838709679</v>
      </c>
      <c r="I425" s="129">
        <v>398.22</v>
      </c>
      <c r="J425" s="130">
        <v>8</v>
      </c>
      <c r="K425" s="130">
        <f t="shared" si="277"/>
        <v>39</v>
      </c>
      <c r="L425" s="129">
        <f t="shared" si="278"/>
        <v>49.777500000000003</v>
      </c>
      <c r="M425" s="128">
        <f t="shared" si="279"/>
        <v>28.388974358974362</v>
      </c>
      <c r="N425" s="127"/>
      <c r="O425" s="126">
        <v>60.7</v>
      </c>
      <c r="P425" s="125"/>
      <c r="Q425" s="125">
        <f t="shared" si="256"/>
        <v>47</v>
      </c>
      <c r="R425" s="125">
        <f t="shared" si="257"/>
        <v>2008</v>
      </c>
      <c r="S425" s="125" t="str">
        <f t="shared" si="251"/>
        <v>Thu</v>
      </c>
      <c r="T425" s="125" t="str">
        <f t="shared" si="258"/>
        <v>2008-47</v>
      </c>
      <c r="U425" s="125">
        <f t="shared" si="259"/>
        <v>0</v>
      </c>
      <c r="V425" s="125"/>
    </row>
    <row r="426" spans="1:22" s="113" customFormat="1" ht="36" x14ac:dyDescent="0.35">
      <c r="A426" s="133" t="s">
        <v>278</v>
      </c>
      <c r="B426" s="132">
        <v>39773</v>
      </c>
      <c r="C426" s="129">
        <v>1170.1400000000001</v>
      </c>
      <c r="D426" s="119">
        <v>0</v>
      </c>
      <c r="E426" s="119">
        <v>0</v>
      </c>
      <c r="F426" s="128">
        <v>1008.25</v>
      </c>
      <c r="G426" s="131">
        <v>51</v>
      </c>
      <c r="H426" s="128">
        <f t="shared" si="276"/>
        <v>19.769607843137255</v>
      </c>
      <c r="I426" s="129">
        <v>162.18</v>
      </c>
      <c r="J426" s="130">
        <v>7</v>
      </c>
      <c r="K426" s="130">
        <f t="shared" si="277"/>
        <v>58</v>
      </c>
      <c r="L426" s="129">
        <f t="shared" si="278"/>
        <v>23.168571428571429</v>
      </c>
      <c r="M426" s="128">
        <f t="shared" si="279"/>
        <v>20.179827586206898</v>
      </c>
      <c r="N426" s="127" t="s">
        <v>280</v>
      </c>
      <c r="O426" s="126">
        <v>3.1</v>
      </c>
      <c r="P426" s="125"/>
      <c r="Q426" s="125">
        <f t="shared" si="256"/>
        <v>47</v>
      </c>
      <c r="R426" s="125">
        <f t="shared" si="257"/>
        <v>2008</v>
      </c>
      <c r="S426" s="125" t="str">
        <f t="shared" si="251"/>
        <v>Fri</v>
      </c>
      <c r="T426" s="125" t="str">
        <f t="shared" si="258"/>
        <v>2008-47</v>
      </c>
      <c r="U426" s="125">
        <f t="shared" si="259"/>
        <v>0</v>
      </c>
      <c r="V426" s="125"/>
    </row>
    <row r="427" spans="1:22" s="113" customFormat="1" x14ac:dyDescent="0.35">
      <c r="A427" s="133" t="s">
        <v>278</v>
      </c>
      <c r="B427" s="132">
        <v>39774</v>
      </c>
      <c r="C427" s="129">
        <v>1238.8499999999999</v>
      </c>
      <c r="D427" s="119">
        <v>0</v>
      </c>
      <c r="E427" s="119">
        <v>0</v>
      </c>
      <c r="F427" s="128">
        <v>825</v>
      </c>
      <c r="G427" s="131">
        <v>41</v>
      </c>
      <c r="H427" s="128">
        <f t="shared" si="276"/>
        <v>20.121951219512194</v>
      </c>
      <c r="I427" s="129">
        <v>413.88</v>
      </c>
      <c r="J427" s="130">
        <v>7</v>
      </c>
      <c r="K427" s="130">
        <f t="shared" si="277"/>
        <v>48</v>
      </c>
      <c r="L427" s="129">
        <f t="shared" si="278"/>
        <v>59.125714285714288</v>
      </c>
      <c r="M427" s="128">
        <f t="shared" si="279"/>
        <v>25.810000000000002</v>
      </c>
      <c r="N427" s="127"/>
      <c r="O427" s="126"/>
      <c r="P427" s="125"/>
      <c r="Q427" s="125">
        <f t="shared" si="256"/>
        <v>47</v>
      </c>
      <c r="R427" s="125">
        <f t="shared" si="257"/>
        <v>2008</v>
      </c>
      <c r="S427" s="125" t="str">
        <f t="shared" si="251"/>
        <v>Sat</v>
      </c>
      <c r="T427" s="125" t="str">
        <f t="shared" si="258"/>
        <v>2008-47</v>
      </c>
      <c r="U427" s="125">
        <f t="shared" si="259"/>
        <v>0</v>
      </c>
      <c r="V427" s="125"/>
    </row>
    <row r="428" spans="1:22" s="113" customFormat="1" x14ac:dyDescent="0.35">
      <c r="A428" s="124"/>
      <c r="B428" s="123">
        <v>39775</v>
      </c>
      <c r="C428" s="119">
        <f>SUM(C422:C427)</f>
        <v>6176.23</v>
      </c>
      <c r="D428" s="119">
        <v>3032.6</v>
      </c>
      <c r="E428" s="122">
        <f>SUM(C428:D428)</f>
        <v>9208.83</v>
      </c>
      <c r="F428" s="118"/>
      <c r="G428" s="121">
        <f>SUM(G422:G427)</f>
        <v>238</v>
      </c>
      <c r="H428" s="118">
        <f>AVERAGE(H422:H427)</f>
        <v>19.239573613189485</v>
      </c>
      <c r="I428" s="119">
        <f>SUM(I422:I427)</f>
        <v>1638.5</v>
      </c>
      <c r="J428" s="120">
        <f>SUM(J422:J427)</f>
        <v>39</v>
      </c>
      <c r="K428" s="120">
        <f>SUM(G428,J428)</f>
        <v>277</v>
      </c>
      <c r="L428" s="119">
        <f>AVERAGE(L422:L427)</f>
        <v>41.703869047619044</v>
      </c>
      <c r="M428" s="118">
        <f>AVERAGE(M422:M427)</f>
        <v>22.537237261133811</v>
      </c>
      <c r="N428" s="117"/>
      <c r="O428" s="116"/>
      <c r="P428" s="115"/>
      <c r="Q428" s="115">
        <f t="shared" si="256"/>
        <v>48</v>
      </c>
      <c r="R428" s="115">
        <f t="shared" si="257"/>
        <v>2008</v>
      </c>
      <c r="S428" s="115" t="str">
        <f t="shared" si="251"/>
        <v>Sun</v>
      </c>
      <c r="T428" s="115" t="str">
        <f t="shared" si="258"/>
        <v>2008-48</v>
      </c>
      <c r="U428" s="115">
        <f t="shared" si="259"/>
        <v>0</v>
      </c>
      <c r="V428" s="115"/>
    </row>
    <row r="429" spans="1:22" s="113" customFormat="1" ht="27" x14ac:dyDescent="0.35">
      <c r="A429" s="133" t="s">
        <v>281</v>
      </c>
      <c r="B429" s="132">
        <v>39776</v>
      </c>
      <c r="C429" s="129">
        <v>655.65</v>
      </c>
      <c r="D429" s="119">
        <v>0</v>
      </c>
      <c r="E429" s="119">
        <v>0</v>
      </c>
      <c r="F429" s="128">
        <v>402.25</v>
      </c>
      <c r="G429" s="131">
        <v>36</v>
      </c>
      <c r="H429" s="128">
        <f t="shared" ref="H429:H434" si="280">IFERROR(F429/G429,0)</f>
        <v>11.173611111111111</v>
      </c>
      <c r="I429" s="129">
        <v>253.4</v>
      </c>
      <c r="J429" s="130">
        <v>7</v>
      </c>
      <c r="K429" s="130">
        <f t="shared" ref="K429:K434" si="281">IFERROR(SUM(G429,J429),0)</f>
        <v>43</v>
      </c>
      <c r="L429" s="129">
        <f t="shared" ref="L429:L434" si="282">IFERROR(MEDIAN(I429/J429),0)</f>
        <v>36.200000000000003</v>
      </c>
      <c r="M429" s="128">
        <f t="shared" ref="M429:M434" si="283">IFERROR(SUM(F429,I429)/K429,0)</f>
        <v>15.247674418604651</v>
      </c>
      <c r="N429" s="127" t="s">
        <v>282</v>
      </c>
      <c r="O429" s="126">
        <v>0.35</v>
      </c>
      <c r="P429" s="125"/>
      <c r="Q429" s="125">
        <f t="shared" si="256"/>
        <v>48</v>
      </c>
      <c r="R429" s="125">
        <f t="shared" si="257"/>
        <v>2008</v>
      </c>
      <c r="S429" s="125" t="str">
        <f t="shared" si="251"/>
        <v>Mon</v>
      </c>
      <c r="T429" s="125" t="str">
        <f t="shared" si="258"/>
        <v>2008-48</v>
      </c>
      <c r="U429" s="125">
        <f t="shared" si="259"/>
        <v>0</v>
      </c>
      <c r="V429" s="125"/>
    </row>
    <row r="430" spans="1:22" s="113" customFormat="1" x14ac:dyDescent="0.35">
      <c r="A430" s="133" t="s">
        <v>281</v>
      </c>
      <c r="B430" s="132">
        <v>39777</v>
      </c>
      <c r="C430" s="129">
        <v>659.35</v>
      </c>
      <c r="D430" s="119">
        <v>0</v>
      </c>
      <c r="E430" s="119">
        <v>0</v>
      </c>
      <c r="F430" s="128">
        <v>530.25</v>
      </c>
      <c r="G430" s="131">
        <v>46</v>
      </c>
      <c r="H430" s="128">
        <f t="shared" si="280"/>
        <v>11.527173913043478</v>
      </c>
      <c r="I430" s="129">
        <v>129.1</v>
      </c>
      <c r="J430" s="130">
        <v>4</v>
      </c>
      <c r="K430" s="130">
        <f t="shared" si="281"/>
        <v>50</v>
      </c>
      <c r="L430" s="129">
        <f t="shared" si="282"/>
        <v>32.274999999999999</v>
      </c>
      <c r="M430" s="128">
        <f t="shared" si="283"/>
        <v>13.187000000000001</v>
      </c>
      <c r="N430" s="127"/>
      <c r="O430" s="126">
        <v>3.05</v>
      </c>
      <c r="P430" s="125"/>
      <c r="Q430" s="125">
        <f t="shared" si="256"/>
        <v>48</v>
      </c>
      <c r="R430" s="125">
        <f t="shared" si="257"/>
        <v>2008</v>
      </c>
      <c r="S430" s="125" t="str">
        <f t="shared" si="251"/>
        <v>Tue</v>
      </c>
      <c r="T430" s="125" t="str">
        <f t="shared" si="258"/>
        <v>2008-48</v>
      </c>
      <c r="U430" s="125">
        <f t="shared" si="259"/>
        <v>0</v>
      </c>
      <c r="V430" s="125"/>
    </row>
    <row r="431" spans="1:22" s="113" customFormat="1" x14ac:dyDescent="0.35">
      <c r="A431" s="133" t="s">
        <v>281</v>
      </c>
      <c r="B431" s="132">
        <v>39778</v>
      </c>
      <c r="C431" s="129">
        <v>623.82000000000005</v>
      </c>
      <c r="D431" s="119">
        <v>0</v>
      </c>
      <c r="E431" s="119">
        <v>0</v>
      </c>
      <c r="F431" s="128">
        <v>551.20000000000005</v>
      </c>
      <c r="G431" s="131">
        <v>32</v>
      </c>
      <c r="H431" s="128">
        <f t="shared" si="280"/>
        <v>17.225000000000001</v>
      </c>
      <c r="I431" s="129">
        <v>72.62</v>
      </c>
      <c r="J431" s="130">
        <v>1</v>
      </c>
      <c r="K431" s="130">
        <f t="shared" si="281"/>
        <v>33</v>
      </c>
      <c r="L431" s="129">
        <f t="shared" si="282"/>
        <v>72.62</v>
      </c>
      <c r="M431" s="128">
        <f t="shared" si="283"/>
        <v>18.903636363636366</v>
      </c>
      <c r="N431" s="127"/>
      <c r="O431" s="126">
        <v>-0.1</v>
      </c>
      <c r="P431" s="125"/>
      <c r="Q431" s="125">
        <f t="shared" si="256"/>
        <v>48</v>
      </c>
      <c r="R431" s="125">
        <f t="shared" si="257"/>
        <v>2008</v>
      </c>
      <c r="S431" s="125" t="str">
        <f t="shared" si="251"/>
        <v>Wed</v>
      </c>
      <c r="T431" s="125" t="str">
        <f t="shared" si="258"/>
        <v>2008-48</v>
      </c>
      <c r="U431" s="125">
        <f t="shared" si="259"/>
        <v>0</v>
      </c>
      <c r="V431" s="125"/>
    </row>
    <row r="432" spans="1:22" s="113" customFormat="1" ht="27" x14ac:dyDescent="0.35">
      <c r="A432" s="133" t="s">
        <v>281</v>
      </c>
      <c r="B432" s="132">
        <v>39779</v>
      </c>
      <c r="C432" s="129">
        <v>930.03</v>
      </c>
      <c r="D432" s="119">
        <v>0</v>
      </c>
      <c r="E432" s="119">
        <v>0</v>
      </c>
      <c r="F432" s="128">
        <v>817.8</v>
      </c>
      <c r="G432" s="131">
        <v>49</v>
      </c>
      <c r="H432" s="128">
        <f t="shared" si="280"/>
        <v>16.689795918367345</v>
      </c>
      <c r="I432" s="129">
        <v>112.23</v>
      </c>
      <c r="J432" s="130">
        <v>5</v>
      </c>
      <c r="K432" s="130">
        <f t="shared" si="281"/>
        <v>54</v>
      </c>
      <c r="L432" s="129">
        <f t="shared" si="282"/>
        <v>22.446000000000002</v>
      </c>
      <c r="M432" s="128">
        <f t="shared" si="283"/>
        <v>17.222777777777779</v>
      </c>
      <c r="N432" s="127" t="s">
        <v>283</v>
      </c>
      <c r="O432" s="126">
        <v>-2.85</v>
      </c>
      <c r="P432" s="125"/>
      <c r="Q432" s="125">
        <f t="shared" si="256"/>
        <v>48</v>
      </c>
      <c r="R432" s="125">
        <f t="shared" si="257"/>
        <v>2008</v>
      </c>
      <c r="S432" s="125" t="str">
        <f t="shared" si="251"/>
        <v>Thu</v>
      </c>
      <c r="T432" s="125" t="str">
        <f t="shared" si="258"/>
        <v>2008-48</v>
      </c>
      <c r="U432" s="125">
        <f t="shared" si="259"/>
        <v>0</v>
      </c>
      <c r="V432" s="125"/>
    </row>
    <row r="433" spans="1:22" s="113" customFormat="1" x14ac:dyDescent="0.35">
      <c r="A433" s="133" t="s">
        <v>281</v>
      </c>
      <c r="B433" s="132">
        <v>39780</v>
      </c>
      <c r="C433" s="129">
        <v>1206.69</v>
      </c>
      <c r="D433" s="119">
        <v>0</v>
      </c>
      <c r="E433" s="119">
        <v>0</v>
      </c>
      <c r="F433" s="128">
        <v>908.25</v>
      </c>
      <c r="G433" s="131">
        <v>42</v>
      </c>
      <c r="H433" s="128">
        <f t="shared" si="280"/>
        <v>21.625</v>
      </c>
      <c r="I433" s="129">
        <v>298.44</v>
      </c>
      <c r="J433" s="130">
        <v>5</v>
      </c>
      <c r="K433" s="130">
        <f t="shared" si="281"/>
        <v>47</v>
      </c>
      <c r="L433" s="129">
        <f t="shared" si="282"/>
        <v>59.688000000000002</v>
      </c>
      <c r="M433" s="128">
        <f t="shared" si="283"/>
        <v>25.674255319148937</v>
      </c>
      <c r="N433" s="127"/>
      <c r="O433" s="126">
        <v>-0.15</v>
      </c>
      <c r="P433" s="125"/>
      <c r="Q433" s="125">
        <f t="shared" si="256"/>
        <v>48</v>
      </c>
      <c r="R433" s="125">
        <f t="shared" si="257"/>
        <v>2008</v>
      </c>
      <c r="S433" s="125" t="str">
        <f t="shared" si="251"/>
        <v>Fri</v>
      </c>
      <c r="T433" s="125" t="str">
        <f t="shared" si="258"/>
        <v>2008-48</v>
      </c>
      <c r="U433" s="125">
        <f t="shared" si="259"/>
        <v>0</v>
      </c>
      <c r="V433" s="125"/>
    </row>
    <row r="434" spans="1:22" s="113" customFormat="1" x14ac:dyDescent="0.35">
      <c r="A434" s="133" t="s">
        <v>281</v>
      </c>
      <c r="B434" s="132">
        <v>39781</v>
      </c>
      <c r="C434" s="129">
        <v>1084.3599999999999</v>
      </c>
      <c r="D434" s="119">
        <v>0</v>
      </c>
      <c r="E434" s="119">
        <v>0</v>
      </c>
      <c r="F434" s="128">
        <v>614.04999999999995</v>
      </c>
      <c r="G434" s="131">
        <v>36</v>
      </c>
      <c r="H434" s="128">
        <f t="shared" si="280"/>
        <v>17.056944444444444</v>
      </c>
      <c r="I434" s="129">
        <v>470.31</v>
      </c>
      <c r="J434" s="130">
        <v>8</v>
      </c>
      <c r="K434" s="130">
        <f t="shared" si="281"/>
        <v>44</v>
      </c>
      <c r="L434" s="129">
        <f t="shared" si="282"/>
        <v>58.78875</v>
      </c>
      <c r="M434" s="128">
        <f t="shared" si="283"/>
        <v>24.644545454545451</v>
      </c>
      <c r="N434" s="127"/>
      <c r="O434" s="126">
        <v>29</v>
      </c>
      <c r="P434" s="125"/>
      <c r="Q434" s="125">
        <f t="shared" si="256"/>
        <v>48</v>
      </c>
      <c r="R434" s="125">
        <f t="shared" si="257"/>
        <v>2008</v>
      </c>
      <c r="S434" s="125" t="str">
        <f t="shared" si="251"/>
        <v>Sat</v>
      </c>
      <c r="T434" s="125" t="str">
        <f t="shared" si="258"/>
        <v>2008-48</v>
      </c>
      <c r="U434" s="125">
        <f t="shared" si="259"/>
        <v>0</v>
      </c>
      <c r="V434" s="125"/>
    </row>
    <row r="435" spans="1:22" s="113" customFormat="1" x14ac:dyDescent="0.35">
      <c r="A435" s="124"/>
      <c r="B435" s="123">
        <v>39782</v>
      </c>
      <c r="C435" s="119">
        <f>SUM(C429:C434)</f>
        <v>5159.9000000000005</v>
      </c>
      <c r="D435" s="119">
        <v>2748.22</v>
      </c>
      <c r="E435" s="122">
        <f>SUM(C435:D435)</f>
        <v>7908.1200000000008</v>
      </c>
      <c r="F435" s="118"/>
      <c r="G435" s="121">
        <f>SUM(G429:G434)</f>
        <v>241</v>
      </c>
      <c r="H435" s="118">
        <f>AVERAGE(H429:H434)</f>
        <v>15.882920897827731</v>
      </c>
      <c r="I435" s="119">
        <f>SUM(I429:I434)</f>
        <v>1336.1</v>
      </c>
      <c r="J435" s="120">
        <f>SUM(J429:J434)</f>
        <v>30</v>
      </c>
      <c r="K435" s="120">
        <f>SUM(G435,J435)</f>
        <v>271</v>
      </c>
      <c r="L435" s="119">
        <f>AVERAGE(L429:L434)</f>
        <v>47.002958333333332</v>
      </c>
      <c r="M435" s="118">
        <f>AVERAGE(M429:M434)</f>
        <v>19.146648222285531</v>
      </c>
      <c r="N435" s="117"/>
      <c r="O435" s="116"/>
      <c r="P435" s="115"/>
      <c r="Q435" s="115">
        <f t="shared" si="256"/>
        <v>49</v>
      </c>
      <c r="R435" s="115">
        <f t="shared" si="257"/>
        <v>2008</v>
      </c>
      <c r="S435" s="115" t="str">
        <f t="shared" si="251"/>
        <v>Sun</v>
      </c>
      <c r="T435" s="115" t="str">
        <f t="shared" si="258"/>
        <v>2008-49</v>
      </c>
      <c r="U435" s="115">
        <f t="shared" si="259"/>
        <v>0</v>
      </c>
      <c r="V435" s="115"/>
    </row>
    <row r="436" spans="1:22" s="113" customFormat="1" x14ac:dyDescent="0.35">
      <c r="A436" s="133" t="s">
        <v>284</v>
      </c>
      <c r="B436" s="132">
        <v>39783</v>
      </c>
      <c r="C436" s="129">
        <v>771.69</v>
      </c>
      <c r="D436" s="119">
        <v>0</v>
      </c>
      <c r="E436" s="119">
        <v>0</v>
      </c>
      <c r="F436" s="128">
        <v>485.85</v>
      </c>
      <c r="G436" s="131">
        <v>34</v>
      </c>
      <c r="H436" s="128">
        <f t="shared" ref="H436:H441" si="284">IFERROR(F436/G436,0)</f>
        <v>14.289705882352942</v>
      </c>
      <c r="I436" s="129">
        <v>285.83999999999997</v>
      </c>
      <c r="J436" s="130">
        <v>8</v>
      </c>
      <c r="K436" s="130">
        <f t="shared" ref="K436:K441" si="285">IFERROR(SUM(G436,J436),0)</f>
        <v>42</v>
      </c>
      <c r="L436" s="129">
        <f t="shared" ref="L436:L441" si="286">IFERROR(MEDIAN(I436/J436),0)</f>
        <v>35.729999999999997</v>
      </c>
      <c r="M436" s="128">
        <f t="shared" ref="M436:M441" si="287">IFERROR(SUM(F436,I436)/K436,0)</f>
        <v>18.373571428571431</v>
      </c>
      <c r="N436" s="127"/>
      <c r="O436" s="126">
        <v>0.05</v>
      </c>
      <c r="P436" s="125"/>
      <c r="Q436" s="125">
        <f t="shared" si="256"/>
        <v>49</v>
      </c>
      <c r="R436" s="125">
        <f t="shared" si="257"/>
        <v>2008</v>
      </c>
      <c r="S436" s="125" t="str">
        <f t="shared" si="251"/>
        <v>Mon</v>
      </c>
      <c r="T436" s="125" t="str">
        <f t="shared" si="258"/>
        <v>2008-49</v>
      </c>
      <c r="U436" s="125">
        <f t="shared" si="259"/>
        <v>1</v>
      </c>
      <c r="V436" s="125"/>
    </row>
    <row r="437" spans="1:22" s="113" customFormat="1" x14ac:dyDescent="0.35">
      <c r="A437" s="133" t="s">
        <v>284</v>
      </c>
      <c r="B437" s="132">
        <v>39784</v>
      </c>
      <c r="C437" s="129">
        <v>625.49</v>
      </c>
      <c r="D437" s="119">
        <v>0</v>
      </c>
      <c r="E437" s="119">
        <v>0</v>
      </c>
      <c r="F437" s="128">
        <v>491.9</v>
      </c>
      <c r="G437" s="131">
        <v>43</v>
      </c>
      <c r="H437" s="128">
        <f t="shared" si="284"/>
        <v>11.439534883720929</v>
      </c>
      <c r="I437" s="129">
        <v>133.59</v>
      </c>
      <c r="J437" s="130">
        <v>3</v>
      </c>
      <c r="K437" s="130">
        <f t="shared" si="285"/>
        <v>46</v>
      </c>
      <c r="L437" s="129">
        <f t="shared" si="286"/>
        <v>44.53</v>
      </c>
      <c r="M437" s="128">
        <f t="shared" si="287"/>
        <v>13.597608695652173</v>
      </c>
      <c r="N437" s="127"/>
      <c r="O437" s="126">
        <v>0</v>
      </c>
      <c r="P437" s="125"/>
      <c r="Q437" s="125">
        <f t="shared" si="256"/>
        <v>49</v>
      </c>
      <c r="R437" s="125">
        <f t="shared" si="257"/>
        <v>2008</v>
      </c>
      <c r="S437" s="125" t="str">
        <f t="shared" si="251"/>
        <v>Tue</v>
      </c>
      <c r="T437" s="125" t="str">
        <f t="shared" si="258"/>
        <v>2008-49</v>
      </c>
      <c r="U437" s="125">
        <f t="shared" si="259"/>
        <v>1</v>
      </c>
      <c r="V437" s="125"/>
    </row>
    <row r="438" spans="1:22" s="113" customFormat="1" x14ac:dyDescent="0.35">
      <c r="A438" s="133" t="s">
        <v>284</v>
      </c>
      <c r="B438" s="132">
        <v>39785</v>
      </c>
      <c r="C438" s="129">
        <v>677</v>
      </c>
      <c r="D438" s="119">
        <v>0</v>
      </c>
      <c r="E438" s="119">
        <v>0</v>
      </c>
      <c r="F438" s="128">
        <v>452.45</v>
      </c>
      <c r="G438" s="131">
        <v>19</v>
      </c>
      <c r="H438" s="128">
        <f t="shared" si="284"/>
        <v>23.813157894736843</v>
      </c>
      <c r="I438" s="129">
        <v>224.55</v>
      </c>
      <c r="J438" s="130">
        <v>6</v>
      </c>
      <c r="K438" s="130">
        <f t="shared" si="285"/>
        <v>25</v>
      </c>
      <c r="L438" s="129">
        <f t="shared" si="286"/>
        <v>37.425000000000004</v>
      </c>
      <c r="M438" s="128">
        <f t="shared" si="287"/>
        <v>27.08</v>
      </c>
      <c r="N438" s="127"/>
      <c r="O438" s="126">
        <v>1</v>
      </c>
      <c r="P438" s="125"/>
      <c r="Q438" s="125">
        <f t="shared" si="256"/>
        <v>49</v>
      </c>
      <c r="R438" s="125">
        <f t="shared" si="257"/>
        <v>2008</v>
      </c>
      <c r="S438" s="125" t="str">
        <f t="shared" si="251"/>
        <v>Wed</v>
      </c>
      <c r="T438" s="125" t="str">
        <f t="shared" si="258"/>
        <v>2008-49</v>
      </c>
      <c r="U438" s="125">
        <f t="shared" si="259"/>
        <v>1</v>
      </c>
      <c r="V438" s="125"/>
    </row>
    <row r="439" spans="1:22" s="113" customFormat="1" x14ac:dyDescent="0.35">
      <c r="A439" s="133" t="s">
        <v>284</v>
      </c>
      <c r="B439" s="132">
        <v>39786</v>
      </c>
      <c r="C439" s="129">
        <v>827.11</v>
      </c>
      <c r="D439" s="119">
        <v>0</v>
      </c>
      <c r="E439" s="119">
        <v>0</v>
      </c>
      <c r="F439" s="128">
        <v>715.2</v>
      </c>
      <c r="G439" s="131">
        <v>40</v>
      </c>
      <c r="H439" s="128">
        <f t="shared" si="284"/>
        <v>17.880000000000003</v>
      </c>
      <c r="I439" s="129">
        <v>111.91</v>
      </c>
      <c r="J439" s="130">
        <v>1</v>
      </c>
      <c r="K439" s="130">
        <f t="shared" si="285"/>
        <v>41</v>
      </c>
      <c r="L439" s="129">
        <f t="shared" si="286"/>
        <v>111.91</v>
      </c>
      <c r="M439" s="128">
        <f t="shared" si="287"/>
        <v>20.17341463414634</v>
      </c>
      <c r="N439" s="127"/>
      <c r="O439" s="126">
        <v>-0.05</v>
      </c>
      <c r="P439" s="125"/>
      <c r="Q439" s="125">
        <f t="shared" si="256"/>
        <v>49</v>
      </c>
      <c r="R439" s="125">
        <f t="shared" si="257"/>
        <v>2008</v>
      </c>
      <c r="S439" s="125" t="str">
        <f t="shared" si="251"/>
        <v>Thu</v>
      </c>
      <c r="T439" s="125" t="str">
        <f t="shared" si="258"/>
        <v>2008-49</v>
      </c>
      <c r="U439" s="125">
        <f t="shared" si="259"/>
        <v>1</v>
      </c>
      <c r="V439" s="125"/>
    </row>
    <row r="440" spans="1:22" s="113" customFormat="1" x14ac:dyDescent="0.35">
      <c r="A440" s="133" t="s">
        <v>284</v>
      </c>
      <c r="B440" s="132">
        <v>39787</v>
      </c>
      <c r="C440" s="129">
        <v>1496.31</v>
      </c>
      <c r="D440" s="119">
        <v>0</v>
      </c>
      <c r="E440" s="119">
        <v>0</v>
      </c>
      <c r="F440" s="128">
        <v>1033.75</v>
      </c>
      <c r="G440" s="131">
        <v>66</v>
      </c>
      <c r="H440" s="128">
        <f t="shared" si="284"/>
        <v>15.662878787878787</v>
      </c>
      <c r="I440" s="129">
        <v>462.56</v>
      </c>
      <c r="J440" s="130">
        <v>7</v>
      </c>
      <c r="K440" s="130">
        <f t="shared" si="285"/>
        <v>73</v>
      </c>
      <c r="L440" s="129">
        <f t="shared" si="286"/>
        <v>66.08</v>
      </c>
      <c r="M440" s="128">
        <f t="shared" si="287"/>
        <v>20.497397260273971</v>
      </c>
      <c r="N440" s="127"/>
      <c r="O440" s="126">
        <v>0</v>
      </c>
      <c r="P440" s="125"/>
      <c r="Q440" s="125">
        <f t="shared" si="256"/>
        <v>49</v>
      </c>
      <c r="R440" s="125">
        <f t="shared" si="257"/>
        <v>2008</v>
      </c>
      <c r="S440" s="125" t="str">
        <f t="shared" si="251"/>
        <v>Fri</v>
      </c>
      <c r="T440" s="125" t="str">
        <f t="shared" si="258"/>
        <v>2008-49</v>
      </c>
      <c r="U440" s="125">
        <f t="shared" si="259"/>
        <v>1</v>
      </c>
      <c r="V440" s="125"/>
    </row>
    <row r="441" spans="1:22" s="113" customFormat="1" x14ac:dyDescent="0.35">
      <c r="A441" s="133" t="s">
        <v>284</v>
      </c>
      <c r="B441" s="132">
        <v>39788</v>
      </c>
      <c r="C441" s="129">
        <v>1014.62</v>
      </c>
      <c r="D441" s="119">
        <v>0</v>
      </c>
      <c r="E441" s="119">
        <v>0</v>
      </c>
      <c r="F441" s="128">
        <v>537.15</v>
      </c>
      <c r="G441" s="131">
        <v>29</v>
      </c>
      <c r="H441" s="128">
        <f t="shared" si="284"/>
        <v>18.522413793103446</v>
      </c>
      <c r="I441" s="129">
        <v>477.47</v>
      </c>
      <c r="J441" s="130">
        <v>8</v>
      </c>
      <c r="K441" s="130">
        <f t="shared" si="285"/>
        <v>37</v>
      </c>
      <c r="L441" s="129">
        <f t="shared" si="286"/>
        <v>59.683750000000003</v>
      </c>
      <c r="M441" s="128">
        <f t="shared" si="287"/>
        <v>27.422162162162163</v>
      </c>
      <c r="N441" s="127"/>
      <c r="O441" s="126">
        <v>0</v>
      </c>
      <c r="P441" s="125"/>
      <c r="Q441" s="125">
        <f t="shared" si="256"/>
        <v>49</v>
      </c>
      <c r="R441" s="125">
        <f t="shared" si="257"/>
        <v>2008</v>
      </c>
      <c r="S441" s="125" t="str">
        <f t="shared" si="251"/>
        <v>Sat</v>
      </c>
      <c r="T441" s="125" t="str">
        <f t="shared" si="258"/>
        <v>2008-49</v>
      </c>
      <c r="U441" s="125">
        <f t="shared" si="259"/>
        <v>1</v>
      </c>
      <c r="V441" s="125"/>
    </row>
    <row r="442" spans="1:22" s="113" customFormat="1" ht="27" x14ac:dyDescent="0.35">
      <c r="A442" s="124"/>
      <c r="B442" s="123">
        <v>39789</v>
      </c>
      <c r="C442" s="119">
        <f>SUM(C436:C441)</f>
        <v>5412.22</v>
      </c>
      <c r="D442" s="119">
        <v>3727.07</v>
      </c>
      <c r="E442" s="122">
        <f>SUM(C442:D442)</f>
        <v>9139.2900000000009</v>
      </c>
      <c r="F442" s="118"/>
      <c r="G442" s="121">
        <f>SUM(G436:G441)</f>
        <v>231</v>
      </c>
      <c r="H442" s="118">
        <f>AVERAGE(H436:H441)</f>
        <v>16.934615206965493</v>
      </c>
      <c r="I442" s="119">
        <f>SUM(I436:I441)</f>
        <v>1695.92</v>
      </c>
      <c r="J442" s="120">
        <f>SUM(J436:J441)</f>
        <v>33</v>
      </c>
      <c r="K442" s="120">
        <f>SUM(G442,J442)</f>
        <v>264</v>
      </c>
      <c r="L442" s="119">
        <f>AVERAGE(L436:L441)</f>
        <v>59.226458333333333</v>
      </c>
      <c r="M442" s="118">
        <f>AVERAGE(M436:M441)</f>
        <v>21.190692363467679</v>
      </c>
      <c r="N442" s="117" t="s">
        <v>286</v>
      </c>
      <c r="O442" s="116"/>
      <c r="P442" s="115"/>
      <c r="Q442" s="115">
        <f t="shared" si="256"/>
        <v>50</v>
      </c>
      <c r="R442" s="115">
        <f t="shared" si="257"/>
        <v>2008</v>
      </c>
      <c r="S442" s="115" t="str">
        <f t="shared" si="251"/>
        <v>Sun</v>
      </c>
      <c r="T442" s="115" t="str">
        <f t="shared" si="258"/>
        <v>2008-50</v>
      </c>
      <c r="U442" s="115">
        <f t="shared" si="259"/>
        <v>1</v>
      </c>
      <c r="V442" s="115"/>
    </row>
    <row r="443" spans="1:22" s="113" customFormat="1" x14ac:dyDescent="0.35">
      <c r="A443" s="133" t="s">
        <v>285</v>
      </c>
      <c r="B443" s="132">
        <v>39790</v>
      </c>
      <c r="C443" s="129">
        <v>608.91999999999996</v>
      </c>
      <c r="D443" s="119">
        <v>0</v>
      </c>
      <c r="E443" s="119">
        <v>0</v>
      </c>
      <c r="F443" s="128">
        <v>418.7</v>
      </c>
      <c r="G443" s="131">
        <v>34</v>
      </c>
      <c r="H443" s="128">
        <f t="shared" ref="H443:H448" si="288">IFERROR(F443/G443,0)</f>
        <v>12.314705882352941</v>
      </c>
      <c r="I443" s="129">
        <v>190.22</v>
      </c>
      <c r="J443" s="130">
        <v>5</v>
      </c>
      <c r="K443" s="130">
        <f t="shared" ref="K443:K448" si="289">IFERROR(SUM(G443,J443),0)</f>
        <v>39</v>
      </c>
      <c r="L443" s="129">
        <f t="shared" ref="L443:L448" si="290">IFERROR(MEDIAN(I443/J443),0)</f>
        <v>38.043999999999997</v>
      </c>
      <c r="M443" s="128">
        <f t="shared" ref="M443:M448" si="291">IFERROR(SUM(F443,I443)/K443,0)</f>
        <v>15.613333333333332</v>
      </c>
      <c r="N443" s="127"/>
      <c r="O443" s="126">
        <v>0</v>
      </c>
      <c r="P443" s="125"/>
      <c r="Q443" s="125">
        <f t="shared" si="256"/>
        <v>50</v>
      </c>
      <c r="R443" s="125">
        <f t="shared" si="257"/>
        <v>2008</v>
      </c>
      <c r="S443" s="125" t="str">
        <f t="shared" si="251"/>
        <v>Mon</v>
      </c>
      <c r="T443" s="125" t="str">
        <f t="shared" si="258"/>
        <v>2008-50</v>
      </c>
      <c r="U443" s="125">
        <f t="shared" si="259"/>
        <v>1</v>
      </c>
      <c r="V443" s="125"/>
    </row>
    <row r="444" spans="1:22" s="113" customFormat="1" x14ac:dyDescent="0.35">
      <c r="A444" s="133" t="s">
        <v>285</v>
      </c>
      <c r="B444" s="132">
        <v>39791</v>
      </c>
      <c r="C444" s="129">
        <v>992.62</v>
      </c>
      <c r="D444" s="119">
        <v>0</v>
      </c>
      <c r="E444" s="119">
        <v>0</v>
      </c>
      <c r="F444" s="128">
        <v>622.6</v>
      </c>
      <c r="G444" s="131">
        <v>42</v>
      </c>
      <c r="H444" s="128">
        <f t="shared" si="288"/>
        <v>14.823809523809524</v>
      </c>
      <c r="I444" s="129">
        <v>370.02</v>
      </c>
      <c r="J444" s="130">
        <v>9</v>
      </c>
      <c r="K444" s="130">
        <f t="shared" si="289"/>
        <v>51</v>
      </c>
      <c r="L444" s="129">
        <f t="shared" si="290"/>
        <v>41.11333333333333</v>
      </c>
      <c r="M444" s="128">
        <f t="shared" si="291"/>
        <v>19.463137254901962</v>
      </c>
      <c r="N444" s="127"/>
      <c r="O444" s="126">
        <v>1.05</v>
      </c>
      <c r="P444" s="125"/>
      <c r="Q444" s="125">
        <f t="shared" si="256"/>
        <v>50</v>
      </c>
      <c r="R444" s="125">
        <f t="shared" si="257"/>
        <v>2008</v>
      </c>
      <c r="S444" s="125" t="str">
        <f t="shared" si="251"/>
        <v>Tue</v>
      </c>
      <c r="T444" s="125" t="str">
        <f t="shared" si="258"/>
        <v>2008-50</v>
      </c>
      <c r="U444" s="125">
        <f t="shared" si="259"/>
        <v>1</v>
      </c>
      <c r="V444" s="125"/>
    </row>
    <row r="445" spans="1:22" s="113" customFormat="1" x14ac:dyDescent="0.35">
      <c r="A445" s="133" t="s">
        <v>285</v>
      </c>
      <c r="B445" s="132">
        <v>39792</v>
      </c>
      <c r="C445" s="129">
        <v>888.73</v>
      </c>
      <c r="D445" s="119">
        <v>0</v>
      </c>
      <c r="E445" s="119">
        <v>0</v>
      </c>
      <c r="F445" s="128">
        <v>650.15</v>
      </c>
      <c r="G445" s="131">
        <v>37</v>
      </c>
      <c r="H445" s="128">
        <f t="shared" si="288"/>
        <v>17.57162162162162</v>
      </c>
      <c r="I445" s="129">
        <v>238.58</v>
      </c>
      <c r="J445" s="130">
        <v>6</v>
      </c>
      <c r="K445" s="130">
        <f t="shared" si="289"/>
        <v>43</v>
      </c>
      <c r="L445" s="129">
        <f t="shared" si="290"/>
        <v>39.763333333333335</v>
      </c>
      <c r="M445" s="128">
        <f t="shared" si="291"/>
        <v>20.668139534883721</v>
      </c>
      <c r="N445" s="127"/>
      <c r="O445" s="126">
        <v>-0.75</v>
      </c>
      <c r="P445" s="125"/>
      <c r="Q445" s="125">
        <f t="shared" si="256"/>
        <v>50</v>
      </c>
      <c r="R445" s="125">
        <f t="shared" si="257"/>
        <v>2008</v>
      </c>
      <c r="S445" s="125" t="str">
        <f t="shared" si="251"/>
        <v>Wed</v>
      </c>
      <c r="T445" s="125" t="str">
        <f t="shared" si="258"/>
        <v>2008-50</v>
      </c>
      <c r="U445" s="125">
        <f t="shared" si="259"/>
        <v>1</v>
      </c>
      <c r="V445" s="125"/>
    </row>
    <row r="446" spans="1:22" s="113" customFormat="1" x14ac:dyDescent="0.35">
      <c r="A446" s="133" t="s">
        <v>285</v>
      </c>
      <c r="B446" s="132">
        <v>39793</v>
      </c>
      <c r="C446" s="129">
        <v>1533.94</v>
      </c>
      <c r="D446" s="119">
        <v>0</v>
      </c>
      <c r="E446" s="119">
        <v>0</v>
      </c>
      <c r="F446" s="128">
        <v>1107.9000000000001</v>
      </c>
      <c r="G446" s="131">
        <v>46</v>
      </c>
      <c r="H446" s="128">
        <f t="shared" si="288"/>
        <v>24.084782608695654</v>
      </c>
      <c r="I446" s="129">
        <v>426.04</v>
      </c>
      <c r="J446" s="130">
        <v>7</v>
      </c>
      <c r="K446" s="130">
        <f t="shared" si="289"/>
        <v>53</v>
      </c>
      <c r="L446" s="129">
        <f t="shared" si="290"/>
        <v>60.862857142857145</v>
      </c>
      <c r="M446" s="128">
        <f t="shared" si="291"/>
        <v>28.942264150943398</v>
      </c>
      <c r="N446" s="127"/>
      <c r="O446" s="126">
        <v>52.65</v>
      </c>
      <c r="P446" s="125"/>
      <c r="Q446" s="125">
        <f t="shared" si="256"/>
        <v>50</v>
      </c>
      <c r="R446" s="125">
        <f t="shared" si="257"/>
        <v>2008</v>
      </c>
      <c r="S446" s="125" t="str">
        <f t="shared" si="251"/>
        <v>Thu</v>
      </c>
      <c r="T446" s="125" t="str">
        <f t="shared" si="258"/>
        <v>2008-50</v>
      </c>
      <c r="U446" s="125">
        <f t="shared" si="259"/>
        <v>1</v>
      </c>
      <c r="V446" s="125"/>
    </row>
    <row r="447" spans="1:22" s="113" customFormat="1" x14ac:dyDescent="0.35">
      <c r="A447" s="133" t="s">
        <v>285</v>
      </c>
      <c r="B447" s="132">
        <v>39794</v>
      </c>
      <c r="C447" s="129">
        <v>841.04</v>
      </c>
      <c r="D447" s="119">
        <v>0</v>
      </c>
      <c r="E447" s="119">
        <v>0</v>
      </c>
      <c r="F447" s="128">
        <v>705.6</v>
      </c>
      <c r="G447" s="131">
        <v>35</v>
      </c>
      <c r="H447" s="128">
        <f t="shared" si="288"/>
        <v>20.16</v>
      </c>
      <c r="I447" s="129">
        <v>135.44</v>
      </c>
      <c r="J447" s="130">
        <v>2</v>
      </c>
      <c r="K447" s="130">
        <f t="shared" si="289"/>
        <v>37</v>
      </c>
      <c r="L447" s="129">
        <f t="shared" si="290"/>
        <v>67.72</v>
      </c>
      <c r="M447" s="128">
        <f t="shared" si="291"/>
        <v>22.730810810810809</v>
      </c>
      <c r="N447" s="127"/>
      <c r="O447" s="126">
        <v>1.3</v>
      </c>
      <c r="P447" s="125"/>
      <c r="Q447" s="125">
        <f t="shared" si="256"/>
        <v>50</v>
      </c>
      <c r="R447" s="125">
        <f t="shared" si="257"/>
        <v>2008</v>
      </c>
      <c r="S447" s="125" t="str">
        <f t="shared" si="251"/>
        <v>Fri</v>
      </c>
      <c r="T447" s="125" t="str">
        <f t="shared" si="258"/>
        <v>2008-50</v>
      </c>
      <c r="U447" s="125">
        <f t="shared" si="259"/>
        <v>1</v>
      </c>
      <c r="V447" s="125"/>
    </row>
    <row r="448" spans="1:22" s="113" customFormat="1" x14ac:dyDescent="0.35">
      <c r="A448" s="133" t="s">
        <v>285</v>
      </c>
      <c r="B448" s="132">
        <v>39795</v>
      </c>
      <c r="C448" s="129">
        <v>808.35</v>
      </c>
      <c r="D448" s="119">
        <v>0</v>
      </c>
      <c r="E448" s="119">
        <v>0</v>
      </c>
      <c r="F448" s="128">
        <v>568.65</v>
      </c>
      <c r="G448" s="131">
        <v>26</v>
      </c>
      <c r="H448" s="128">
        <f t="shared" si="288"/>
        <v>21.871153846153845</v>
      </c>
      <c r="I448" s="129">
        <v>239.7</v>
      </c>
      <c r="J448" s="130">
        <v>5</v>
      </c>
      <c r="K448" s="130">
        <f t="shared" si="289"/>
        <v>31</v>
      </c>
      <c r="L448" s="129">
        <f t="shared" si="290"/>
        <v>47.94</v>
      </c>
      <c r="M448" s="128">
        <f t="shared" si="291"/>
        <v>26.075806451612902</v>
      </c>
      <c r="N448" s="127"/>
      <c r="O448" s="126">
        <v>-5.75</v>
      </c>
      <c r="P448" s="125"/>
      <c r="Q448" s="125">
        <f t="shared" si="256"/>
        <v>50</v>
      </c>
      <c r="R448" s="125">
        <f t="shared" si="257"/>
        <v>2008</v>
      </c>
      <c r="S448" s="125" t="str">
        <f t="shared" si="251"/>
        <v>Sat</v>
      </c>
      <c r="T448" s="125" t="str">
        <f t="shared" si="258"/>
        <v>2008-50</v>
      </c>
      <c r="U448" s="125">
        <f t="shared" si="259"/>
        <v>1</v>
      </c>
      <c r="V448" s="125"/>
    </row>
    <row r="449" spans="1:22" s="113" customFormat="1" x14ac:dyDescent="0.35">
      <c r="A449" s="124"/>
      <c r="B449" s="123">
        <v>39796</v>
      </c>
      <c r="C449" s="119">
        <f>SUM(C443:C448)</f>
        <v>5673.6</v>
      </c>
      <c r="D449" s="119">
        <v>2602.21</v>
      </c>
      <c r="E449" s="122">
        <f>SUM(C449:D449)</f>
        <v>8275.8100000000013</v>
      </c>
      <c r="F449" s="118"/>
      <c r="G449" s="121">
        <f>SUM(G443:G448)</f>
        <v>220</v>
      </c>
      <c r="H449" s="118">
        <f>AVERAGE(H443:H448)</f>
        <v>18.471012247105595</v>
      </c>
      <c r="I449" s="119">
        <f>SUM(I443:I448)</f>
        <v>1600.0000000000002</v>
      </c>
      <c r="J449" s="120">
        <f>SUM(J443:J448)</f>
        <v>34</v>
      </c>
      <c r="K449" s="120">
        <f>SUM(G449,J449)</f>
        <v>254</v>
      </c>
      <c r="L449" s="119">
        <f>AVERAGE(L443:L448)</f>
        <v>49.240587301587304</v>
      </c>
      <c r="M449" s="118">
        <f>AVERAGE(M443:M448)</f>
        <v>22.24891525608102</v>
      </c>
      <c r="N449" s="117"/>
      <c r="O449" s="116"/>
      <c r="P449" s="115"/>
      <c r="Q449" s="115">
        <f t="shared" si="256"/>
        <v>51</v>
      </c>
      <c r="R449" s="115">
        <f t="shared" si="257"/>
        <v>2008</v>
      </c>
      <c r="S449" s="115" t="str">
        <f t="shared" si="251"/>
        <v>Sun</v>
      </c>
      <c r="T449" s="115" t="str">
        <f t="shared" si="258"/>
        <v>2008-51</v>
      </c>
      <c r="U449" s="115">
        <f t="shared" si="259"/>
        <v>1</v>
      </c>
      <c r="V449" s="115"/>
    </row>
    <row r="450" spans="1:22" s="113" customFormat="1" x14ac:dyDescent="0.35">
      <c r="A450" s="133" t="s">
        <v>287</v>
      </c>
      <c r="B450" s="132">
        <v>39797</v>
      </c>
      <c r="C450" s="129">
        <v>1007.38</v>
      </c>
      <c r="D450" s="119">
        <v>0</v>
      </c>
      <c r="E450" s="119">
        <v>0</v>
      </c>
      <c r="F450" s="128">
        <v>758.8</v>
      </c>
      <c r="G450" s="131">
        <v>37</v>
      </c>
      <c r="H450" s="128">
        <f t="shared" ref="H450:H455" si="292">IFERROR(F450/G450,0)</f>
        <v>20.508108108108107</v>
      </c>
      <c r="I450" s="129">
        <v>248.58</v>
      </c>
      <c r="J450" s="130">
        <v>6</v>
      </c>
      <c r="K450" s="130">
        <f t="shared" ref="K450:K455" si="293">IFERROR(SUM(G450,J450),0)</f>
        <v>43</v>
      </c>
      <c r="L450" s="129">
        <f t="shared" ref="L450:L455" si="294">IFERROR(MEDIAN(I450/J450),0)</f>
        <v>41.43</v>
      </c>
      <c r="M450" s="128">
        <f t="shared" ref="M450:M455" si="295">IFERROR(SUM(F450,I450)/K450,0)</f>
        <v>23.427441860465116</v>
      </c>
      <c r="N450" s="127"/>
      <c r="O450" s="126">
        <v>0</v>
      </c>
      <c r="P450" s="125"/>
      <c r="Q450" s="125">
        <f t="shared" si="256"/>
        <v>51</v>
      </c>
      <c r="R450" s="125">
        <f t="shared" si="257"/>
        <v>2008</v>
      </c>
      <c r="S450" s="125" t="str">
        <f t="shared" ref="S450:S513" si="296">VLOOKUP(WEEKDAY(B450),$Z$2:$AA$8,2,FALSE)</f>
        <v>Mon</v>
      </c>
      <c r="T450" s="125" t="str">
        <f t="shared" si="258"/>
        <v>2008-51</v>
      </c>
      <c r="U450" s="125">
        <f t="shared" si="259"/>
        <v>1</v>
      </c>
      <c r="V450" s="125"/>
    </row>
    <row r="451" spans="1:22" s="113" customFormat="1" x14ac:dyDescent="0.35">
      <c r="A451" s="133" t="s">
        <v>287</v>
      </c>
      <c r="B451" s="132">
        <v>39798</v>
      </c>
      <c r="C451" s="129">
        <v>818.49</v>
      </c>
      <c r="D451" s="119">
        <v>0</v>
      </c>
      <c r="E451" s="119">
        <v>0</v>
      </c>
      <c r="F451" s="128">
        <v>707.5</v>
      </c>
      <c r="G451" s="131">
        <v>49</v>
      </c>
      <c r="H451" s="128">
        <f t="shared" si="292"/>
        <v>14.438775510204081</v>
      </c>
      <c r="I451" s="129">
        <v>110.99</v>
      </c>
      <c r="J451" s="130">
        <v>4</v>
      </c>
      <c r="K451" s="130">
        <f t="shared" si="293"/>
        <v>53</v>
      </c>
      <c r="L451" s="129">
        <f t="shared" si="294"/>
        <v>27.747499999999999</v>
      </c>
      <c r="M451" s="128">
        <f t="shared" si="295"/>
        <v>15.443207547169811</v>
      </c>
      <c r="N451" s="127"/>
      <c r="O451" s="126">
        <v>-0.2</v>
      </c>
      <c r="P451" s="125"/>
      <c r="Q451" s="125">
        <f t="shared" ref="Q451:Q514" si="297">WEEKNUM(B451)</f>
        <v>51</v>
      </c>
      <c r="R451" s="125">
        <f t="shared" ref="R451:R514" si="298">YEAR(B451)</f>
        <v>2008</v>
      </c>
      <c r="S451" s="125" t="str">
        <f t="shared" si="296"/>
        <v>Tue</v>
      </c>
      <c r="T451" s="125" t="str">
        <f t="shared" ref="T451:T514" si="299">R451&amp;"-"&amp;Q451</f>
        <v>2008-51</v>
      </c>
      <c r="U451" s="125">
        <f t="shared" ref="U451:U514" si="300">IF(AND(MONTH(B451)=12,DAY(B451)&lt;26),1,0)</f>
        <v>1</v>
      </c>
      <c r="V451" s="125"/>
    </row>
    <row r="452" spans="1:22" s="113" customFormat="1" x14ac:dyDescent="0.35">
      <c r="A452" s="133" t="s">
        <v>287</v>
      </c>
      <c r="B452" s="132">
        <v>39799</v>
      </c>
      <c r="C452" s="129">
        <v>1800.85</v>
      </c>
      <c r="D452" s="119">
        <v>0</v>
      </c>
      <c r="E452" s="119">
        <v>0</v>
      </c>
      <c r="F452" s="128">
        <v>1641.55</v>
      </c>
      <c r="G452" s="131">
        <v>35</v>
      </c>
      <c r="H452" s="128">
        <f t="shared" si="292"/>
        <v>46.901428571428568</v>
      </c>
      <c r="I452" s="129">
        <v>159.30000000000001</v>
      </c>
      <c r="J452" s="130">
        <v>4</v>
      </c>
      <c r="K452" s="130">
        <f t="shared" si="293"/>
        <v>39</v>
      </c>
      <c r="L452" s="129">
        <f t="shared" si="294"/>
        <v>39.825000000000003</v>
      </c>
      <c r="M452" s="128">
        <f t="shared" si="295"/>
        <v>46.175641025641021</v>
      </c>
      <c r="N452" s="127"/>
      <c r="O452" s="126">
        <v>0</v>
      </c>
      <c r="P452" s="125"/>
      <c r="Q452" s="125">
        <f t="shared" si="297"/>
        <v>51</v>
      </c>
      <c r="R452" s="125">
        <f t="shared" si="298"/>
        <v>2008</v>
      </c>
      <c r="S452" s="125" t="str">
        <f t="shared" si="296"/>
        <v>Wed</v>
      </c>
      <c r="T452" s="125" t="str">
        <f t="shared" si="299"/>
        <v>2008-51</v>
      </c>
      <c r="U452" s="125">
        <f t="shared" si="300"/>
        <v>1</v>
      </c>
      <c r="V452" s="125"/>
    </row>
    <row r="453" spans="1:22" s="113" customFormat="1" x14ac:dyDescent="0.35">
      <c r="A453" s="133" t="s">
        <v>287</v>
      </c>
      <c r="B453" s="132">
        <v>39800</v>
      </c>
      <c r="C453" s="129">
        <v>1294.8900000000001</v>
      </c>
      <c r="D453" s="119">
        <v>0</v>
      </c>
      <c r="E453" s="119">
        <v>0</v>
      </c>
      <c r="F453" s="128">
        <v>911.8</v>
      </c>
      <c r="G453" s="131">
        <v>37</v>
      </c>
      <c r="H453" s="128">
        <f t="shared" si="292"/>
        <v>24.643243243243241</v>
      </c>
      <c r="I453" s="129">
        <v>383.09</v>
      </c>
      <c r="J453" s="130">
        <v>7</v>
      </c>
      <c r="K453" s="130">
        <f t="shared" si="293"/>
        <v>44</v>
      </c>
      <c r="L453" s="129">
        <f t="shared" si="294"/>
        <v>54.727142857142852</v>
      </c>
      <c r="M453" s="128">
        <f t="shared" si="295"/>
        <v>29.429318181818179</v>
      </c>
      <c r="N453" s="127"/>
      <c r="O453" s="126">
        <v>0.65</v>
      </c>
      <c r="P453" s="125"/>
      <c r="Q453" s="125">
        <f t="shared" si="297"/>
        <v>51</v>
      </c>
      <c r="R453" s="125">
        <f t="shared" si="298"/>
        <v>2008</v>
      </c>
      <c r="S453" s="125" t="str">
        <f t="shared" si="296"/>
        <v>Thu</v>
      </c>
      <c r="T453" s="125" t="str">
        <f t="shared" si="299"/>
        <v>2008-51</v>
      </c>
      <c r="U453" s="125">
        <f t="shared" si="300"/>
        <v>1</v>
      </c>
      <c r="V453" s="125"/>
    </row>
    <row r="454" spans="1:22" s="113" customFormat="1" x14ac:dyDescent="0.35">
      <c r="A454" s="133" t="s">
        <v>287</v>
      </c>
      <c r="B454" s="132">
        <v>39801</v>
      </c>
      <c r="C454" s="129">
        <v>2207.73</v>
      </c>
      <c r="D454" s="119">
        <v>0</v>
      </c>
      <c r="E454" s="119">
        <v>0</v>
      </c>
      <c r="F454" s="128">
        <v>1722.25</v>
      </c>
      <c r="G454" s="131">
        <v>56</v>
      </c>
      <c r="H454" s="128">
        <f t="shared" si="292"/>
        <v>30.754464285714285</v>
      </c>
      <c r="I454" s="129">
        <v>485.49</v>
      </c>
      <c r="J454" s="130">
        <v>8</v>
      </c>
      <c r="K454" s="130">
        <f t="shared" si="293"/>
        <v>64</v>
      </c>
      <c r="L454" s="129">
        <f t="shared" si="294"/>
        <v>60.686250000000001</v>
      </c>
      <c r="M454" s="128">
        <f t="shared" si="295"/>
        <v>34.495937499999997</v>
      </c>
      <c r="N454" s="127"/>
      <c r="O454" s="126">
        <v>0</v>
      </c>
      <c r="P454" s="125"/>
      <c r="Q454" s="125">
        <f t="shared" si="297"/>
        <v>51</v>
      </c>
      <c r="R454" s="125">
        <f t="shared" si="298"/>
        <v>2008</v>
      </c>
      <c r="S454" s="125" t="str">
        <f t="shared" si="296"/>
        <v>Fri</v>
      </c>
      <c r="T454" s="125" t="str">
        <f t="shared" si="299"/>
        <v>2008-51</v>
      </c>
      <c r="U454" s="125">
        <f t="shared" si="300"/>
        <v>1</v>
      </c>
      <c r="V454" s="125"/>
    </row>
    <row r="455" spans="1:22" s="113" customFormat="1" x14ac:dyDescent="0.35">
      <c r="A455" s="133" t="s">
        <v>287</v>
      </c>
      <c r="B455" s="132">
        <v>39802</v>
      </c>
      <c r="C455" s="129">
        <v>1564.95</v>
      </c>
      <c r="D455" s="119">
        <v>0</v>
      </c>
      <c r="E455" s="119">
        <v>0</v>
      </c>
      <c r="F455" s="128">
        <v>884.6</v>
      </c>
      <c r="G455" s="131">
        <v>22</v>
      </c>
      <c r="H455" s="128">
        <f t="shared" si="292"/>
        <v>40.209090909090911</v>
      </c>
      <c r="I455" s="129">
        <v>680.35</v>
      </c>
      <c r="J455" s="130">
        <v>9</v>
      </c>
      <c r="K455" s="130">
        <f t="shared" si="293"/>
        <v>31</v>
      </c>
      <c r="L455" s="129">
        <f t="shared" si="294"/>
        <v>75.594444444444449</v>
      </c>
      <c r="M455" s="128">
        <f t="shared" si="295"/>
        <v>50.482258064516131</v>
      </c>
      <c r="N455" s="127"/>
      <c r="O455" s="126">
        <v>0</v>
      </c>
      <c r="P455" s="125"/>
      <c r="Q455" s="125">
        <f t="shared" si="297"/>
        <v>51</v>
      </c>
      <c r="R455" s="125">
        <f t="shared" si="298"/>
        <v>2008</v>
      </c>
      <c r="S455" s="125" t="str">
        <f t="shared" si="296"/>
        <v>Sat</v>
      </c>
      <c r="T455" s="125" t="str">
        <f t="shared" si="299"/>
        <v>2008-51</v>
      </c>
      <c r="U455" s="125">
        <f t="shared" si="300"/>
        <v>1</v>
      </c>
      <c r="V455" s="125"/>
    </row>
    <row r="456" spans="1:22" s="113" customFormat="1" x14ac:dyDescent="0.35">
      <c r="A456" s="124"/>
      <c r="B456" s="123">
        <v>39803</v>
      </c>
      <c r="C456" s="119">
        <f>SUM(C450:C455)</f>
        <v>8694.2900000000009</v>
      </c>
      <c r="D456" s="119">
        <v>4311.51</v>
      </c>
      <c r="E456" s="122">
        <f>SUM(C456:D456)</f>
        <v>13005.800000000001</v>
      </c>
      <c r="F456" s="118"/>
      <c r="G456" s="121">
        <f>SUM(G450:G455)</f>
        <v>236</v>
      </c>
      <c r="H456" s="118">
        <f>AVERAGE(H450:H455)</f>
        <v>29.575851771298201</v>
      </c>
      <c r="I456" s="119">
        <f>SUM(I450:I455)</f>
        <v>2067.8000000000002</v>
      </c>
      <c r="J456" s="120">
        <f>SUM(J450:J455)</f>
        <v>38</v>
      </c>
      <c r="K456" s="120">
        <f>SUM(G456,J456)</f>
        <v>274</v>
      </c>
      <c r="L456" s="119">
        <f>AVERAGE(L450:L455)</f>
        <v>50.001722883597886</v>
      </c>
      <c r="M456" s="118">
        <f>AVERAGE(M450:M455)</f>
        <v>33.24230069660171</v>
      </c>
      <c r="N456" s="117"/>
      <c r="O456" s="116"/>
      <c r="P456" s="115"/>
      <c r="Q456" s="115">
        <f t="shared" si="297"/>
        <v>52</v>
      </c>
      <c r="R456" s="115">
        <f t="shared" si="298"/>
        <v>2008</v>
      </c>
      <c r="S456" s="115" t="str">
        <f t="shared" si="296"/>
        <v>Sun</v>
      </c>
      <c r="T456" s="115" t="str">
        <f t="shared" si="299"/>
        <v>2008-52</v>
      </c>
      <c r="U456" s="115">
        <f t="shared" si="300"/>
        <v>1</v>
      </c>
      <c r="V456" s="115"/>
    </row>
    <row r="457" spans="1:22" s="113" customFormat="1" x14ac:dyDescent="0.35">
      <c r="A457" s="133" t="s">
        <v>288</v>
      </c>
      <c r="B457" s="132">
        <v>39804</v>
      </c>
      <c r="C457" s="129">
        <v>3276.73</v>
      </c>
      <c r="D457" s="119">
        <v>0</v>
      </c>
      <c r="E457" s="119">
        <v>0</v>
      </c>
      <c r="F457" s="128">
        <v>2536.9499999999998</v>
      </c>
      <c r="G457" s="131">
        <v>72</v>
      </c>
      <c r="H457" s="128">
        <f t="shared" ref="H457:H462" si="301">IFERROR(F457/G457,0)</f>
        <v>35.235416666666666</v>
      </c>
      <c r="I457" s="129">
        <v>1189.78</v>
      </c>
      <c r="J457" s="130">
        <v>19</v>
      </c>
      <c r="K457" s="130">
        <f t="shared" ref="K457:K462" si="302">IFERROR(SUM(G457,J457),0)</f>
        <v>91</v>
      </c>
      <c r="L457" s="129">
        <f t="shared" ref="L457:L462" si="303">IFERROR(MEDIAN(I457/J457),0)</f>
        <v>62.62</v>
      </c>
      <c r="M457" s="128">
        <f t="shared" ref="M457:M462" si="304">IFERROR(SUM(F457,I457)/K457,0)</f>
        <v>40.953076923076921</v>
      </c>
      <c r="N457" s="127"/>
      <c r="O457" s="126">
        <v>0</v>
      </c>
      <c r="P457" s="125"/>
      <c r="Q457" s="125">
        <f t="shared" si="297"/>
        <v>52</v>
      </c>
      <c r="R457" s="125">
        <f t="shared" si="298"/>
        <v>2008</v>
      </c>
      <c r="S457" s="125" t="str">
        <f t="shared" si="296"/>
        <v>Mon</v>
      </c>
      <c r="T457" s="125" t="str">
        <f t="shared" si="299"/>
        <v>2008-52</v>
      </c>
      <c r="U457" s="125">
        <f t="shared" si="300"/>
        <v>1</v>
      </c>
      <c r="V457" s="125"/>
    </row>
    <row r="458" spans="1:22" s="113" customFormat="1" x14ac:dyDescent="0.35">
      <c r="A458" s="133" t="s">
        <v>288</v>
      </c>
      <c r="B458" s="132">
        <v>39805</v>
      </c>
      <c r="C458" s="129">
        <v>4367.3599999999997</v>
      </c>
      <c r="D458" s="119">
        <v>0</v>
      </c>
      <c r="E458" s="119">
        <v>0</v>
      </c>
      <c r="F458" s="128">
        <v>2276.6999999999998</v>
      </c>
      <c r="G458" s="131">
        <v>69</v>
      </c>
      <c r="H458" s="128">
        <f t="shared" si="301"/>
        <v>32.995652173913044</v>
      </c>
      <c r="I458" s="129">
        <v>2090.66</v>
      </c>
      <c r="J458" s="130">
        <v>22</v>
      </c>
      <c r="K458" s="130">
        <f t="shared" si="302"/>
        <v>91</v>
      </c>
      <c r="L458" s="129">
        <f t="shared" si="303"/>
        <v>95.029999999999987</v>
      </c>
      <c r="M458" s="128">
        <f t="shared" si="304"/>
        <v>47.99296703296703</v>
      </c>
      <c r="N458" s="127"/>
      <c r="O458" s="126">
        <v>0</v>
      </c>
      <c r="P458" s="125"/>
      <c r="Q458" s="125">
        <f t="shared" si="297"/>
        <v>52</v>
      </c>
      <c r="R458" s="125">
        <f t="shared" si="298"/>
        <v>2008</v>
      </c>
      <c r="S458" s="125" t="str">
        <f t="shared" si="296"/>
        <v>Tue</v>
      </c>
      <c r="T458" s="125" t="str">
        <f t="shared" si="299"/>
        <v>2008-52</v>
      </c>
      <c r="U458" s="125">
        <f t="shared" si="300"/>
        <v>1</v>
      </c>
      <c r="V458" s="125"/>
    </row>
    <row r="459" spans="1:22" s="113" customFormat="1" x14ac:dyDescent="0.35">
      <c r="A459" s="133" t="s">
        <v>288</v>
      </c>
      <c r="B459" s="132">
        <v>39806</v>
      </c>
      <c r="C459" s="129">
        <v>3250.51</v>
      </c>
      <c r="D459" s="119">
        <v>0</v>
      </c>
      <c r="E459" s="119">
        <v>0</v>
      </c>
      <c r="F459" s="128">
        <v>2824.65</v>
      </c>
      <c r="G459" s="131">
        <v>83</v>
      </c>
      <c r="H459" s="128">
        <f t="shared" si="301"/>
        <v>34.031927710843377</v>
      </c>
      <c r="I459" s="129">
        <v>695.86</v>
      </c>
      <c r="J459" s="130">
        <v>11</v>
      </c>
      <c r="K459" s="130">
        <f t="shared" si="302"/>
        <v>94</v>
      </c>
      <c r="L459" s="129">
        <f t="shared" si="303"/>
        <v>63.26</v>
      </c>
      <c r="M459" s="128">
        <f t="shared" si="304"/>
        <v>37.452234042553194</v>
      </c>
      <c r="N459" s="127"/>
      <c r="O459" s="126">
        <v>0</v>
      </c>
      <c r="P459" s="125"/>
      <c r="Q459" s="125">
        <f t="shared" si="297"/>
        <v>52</v>
      </c>
      <c r="R459" s="125">
        <f t="shared" si="298"/>
        <v>2008</v>
      </c>
      <c r="S459" s="125" t="str">
        <f t="shared" si="296"/>
        <v>Wed</v>
      </c>
      <c r="T459" s="125" t="str">
        <f t="shared" si="299"/>
        <v>2008-52</v>
      </c>
      <c r="U459" s="125">
        <f t="shared" si="300"/>
        <v>1</v>
      </c>
      <c r="V459" s="125"/>
    </row>
    <row r="460" spans="1:22" s="113" customFormat="1" x14ac:dyDescent="0.35">
      <c r="A460" s="133" t="s">
        <v>288</v>
      </c>
      <c r="B460" s="132">
        <v>39807</v>
      </c>
      <c r="C460" s="129">
        <v>0</v>
      </c>
      <c r="D460" s="119">
        <v>0</v>
      </c>
      <c r="E460" s="119">
        <v>0</v>
      </c>
      <c r="F460" s="128">
        <v>0</v>
      </c>
      <c r="G460" s="131">
        <v>0</v>
      </c>
      <c r="H460" s="128">
        <f t="shared" si="301"/>
        <v>0</v>
      </c>
      <c r="I460" s="129">
        <v>0</v>
      </c>
      <c r="J460" s="130">
        <v>0</v>
      </c>
      <c r="K460" s="130">
        <f t="shared" si="302"/>
        <v>0</v>
      </c>
      <c r="L460" s="129">
        <f t="shared" si="303"/>
        <v>0</v>
      </c>
      <c r="M460" s="128">
        <f t="shared" si="304"/>
        <v>0</v>
      </c>
      <c r="N460" s="127"/>
      <c r="O460" s="126"/>
      <c r="P460" s="125"/>
      <c r="Q460" s="125">
        <f t="shared" si="297"/>
        <v>52</v>
      </c>
      <c r="R460" s="125">
        <f t="shared" si="298"/>
        <v>2008</v>
      </c>
      <c r="S460" s="125" t="str">
        <f t="shared" si="296"/>
        <v>Thu</v>
      </c>
      <c r="T460" s="125" t="str">
        <f t="shared" si="299"/>
        <v>2008-52</v>
      </c>
      <c r="U460" s="125">
        <f t="shared" si="300"/>
        <v>1</v>
      </c>
      <c r="V460" s="125"/>
    </row>
    <row r="461" spans="1:22" s="113" customFormat="1" x14ac:dyDescent="0.35">
      <c r="A461" s="133" t="s">
        <v>288</v>
      </c>
      <c r="B461" s="132">
        <v>39808</v>
      </c>
      <c r="C461" s="129">
        <v>0</v>
      </c>
      <c r="D461" s="119">
        <v>0</v>
      </c>
      <c r="E461" s="119">
        <v>0</v>
      </c>
      <c r="F461" s="128">
        <v>0</v>
      </c>
      <c r="G461" s="131">
        <v>0</v>
      </c>
      <c r="H461" s="128">
        <f t="shared" si="301"/>
        <v>0</v>
      </c>
      <c r="I461" s="129">
        <v>0</v>
      </c>
      <c r="J461" s="130">
        <v>0</v>
      </c>
      <c r="K461" s="130">
        <f t="shared" si="302"/>
        <v>0</v>
      </c>
      <c r="L461" s="129">
        <f t="shared" si="303"/>
        <v>0</v>
      </c>
      <c r="M461" s="128">
        <f t="shared" si="304"/>
        <v>0</v>
      </c>
      <c r="N461" s="127"/>
      <c r="O461" s="126"/>
      <c r="P461" s="125"/>
      <c r="Q461" s="125">
        <f t="shared" si="297"/>
        <v>52</v>
      </c>
      <c r="R461" s="125">
        <f t="shared" si="298"/>
        <v>2008</v>
      </c>
      <c r="S461" s="125" t="str">
        <f t="shared" si="296"/>
        <v>Fri</v>
      </c>
      <c r="T461" s="125" t="str">
        <f t="shared" si="299"/>
        <v>2008-52</v>
      </c>
      <c r="U461" s="125">
        <f t="shared" si="300"/>
        <v>0</v>
      </c>
      <c r="V461" s="125"/>
    </row>
    <row r="462" spans="1:22" s="113" customFormat="1" x14ac:dyDescent="0.35">
      <c r="A462" s="133" t="s">
        <v>288</v>
      </c>
      <c r="B462" s="132">
        <v>39809</v>
      </c>
      <c r="C462" s="129">
        <v>0</v>
      </c>
      <c r="D462" s="119">
        <v>0</v>
      </c>
      <c r="E462" s="119">
        <v>0</v>
      </c>
      <c r="F462" s="128">
        <v>0</v>
      </c>
      <c r="G462" s="131">
        <v>0</v>
      </c>
      <c r="H462" s="128">
        <f t="shared" si="301"/>
        <v>0</v>
      </c>
      <c r="I462" s="129">
        <v>0</v>
      </c>
      <c r="J462" s="130">
        <v>0</v>
      </c>
      <c r="K462" s="130">
        <f t="shared" si="302"/>
        <v>0</v>
      </c>
      <c r="L462" s="129">
        <f t="shared" si="303"/>
        <v>0</v>
      </c>
      <c r="M462" s="128">
        <f t="shared" si="304"/>
        <v>0</v>
      </c>
      <c r="N462" s="127"/>
      <c r="O462" s="126"/>
      <c r="P462" s="125"/>
      <c r="Q462" s="125">
        <f t="shared" si="297"/>
        <v>52</v>
      </c>
      <c r="R462" s="125">
        <f t="shared" si="298"/>
        <v>2008</v>
      </c>
      <c r="S462" s="125" t="str">
        <f t="shared" si="296"/>
        <v>Sat</v>
      </c>
      <c r="T462" s="125" t="str">
        <f t="shared" si="299"/>
        <v>2008-52</v>
      </c>
      <c r="U462" s="125">
        <f t="shared" si="300"/>
        <v>0</v>
      </c>
      <c r="V462" s="125"/>
    </row>
    <row r="463" spans="1:22" s="113" customFormat="1" x14ac:dyDescent="0.35">
      <c r="A463" s="124"/>
      <c r="B463" s="123">
        <v>39810</v>
      </c>
      <c r="C463" s="119">
        <f>SUM(C457:C462)</f>
        <v>10894.6</v>
      </c>
      <c r="D463" s="119">
        <v>2923.03</v>
      </c>
      <c r="E463" s="122">
        <f>SUM(C463:D463)</f>
        <v>13817.630000000001</v>
      </c>
      <c r="F463" s="118"/>
      <c r="G463" s="121">
        <f>SUM(G457:G462)</f>
        <v>224</v>
      </c>
      <c r="H463" s="118">
        <f>AVERAGE(H457:H462)</f>
        <v>17.043832758570513</v>
      </c>
      <c r="I463" s="119">
        <f>SUM(I457:I462)</f>
        <v>3976.2999999999997</v>
      </c>
      <c r="J463" s="120">
        <f>SUM(J457:J462)</f>
        <v>52</v>
      </c>
      <c r="K463" s="120">
        <f>SUM(G463,J463)</f>
        <v>276</v>
      </c>
      <c r="L463" s="119">
        <f>AVERAGE(L457:L462)</f>
        <v>36.818333333333328</v>
      </c>
      <c r="M463" s="118">
        <f>AVERAGE(M457:M462)</f>
        <v>21.066379666432855</v>
      </c>
      <c r="N463" s="117"/>
      <c r="O463" s="116"/>
      <c r="P463" s="115"/>
      <c r="Q463" s="115">
        <f t="shared" si="297"/>
        <v>53</v>
      </c>
      <c r="R463" s="115">
        <f t="shared" si="298"/>
        <v>2008</v>
      </c>
      <c r="S463" s="115" t="str">
        <f t="shared" si="296"/>
        <v>Sun</v>
      </c>
      <c r="T463" s="115" t="str">
        <f t="shared" si="299"/>
        <v>2008-53</v>
      </c>
      <c r="U463" s="115">
        <f t="shared" si="300"/>
        <v>0</v>
      </c>
      <c r="V463" s="115"/>
    </row>
    <row r="464" spans="1:22" s="113" customFormat="1" x14ac:dyDescent="0.35">
      <c r="A464" s="133" t="s">
        <v>292</v>
      </c>
      <c r="B464" s="132">
        <v>39811</v>
      </c>
      <c r="C464" s="129">
        <v>525.95000000000005</v>
      </c>
      <c r="D464" s="119">
        <v>0</v>
      </c>
      <c r="E464" s="119">
        <v>0</v>
      </c>
      <c r="F464" s="128">
        <v>525.95000000000005</v>
      </c>
      <c r="G464" s="131">
        <v>31</v>
      </c>
      <c r="H464" s="128">
        <f t="shared" ref="H464:H469" si="305">IFERROR(F464/G464,0)</f>
        <v>16.966129032258067</v>
      </c>
      <c r="I464" s="129">
        <v>0</v>
      </c>
      <c r="J464" s="130">
        <v>0</v>
      </c>
      <c r="K464" s="130">
        <f t="shared" ref="K464:K469" si="306">IFERROR(SUM(G464,J464),0)</f>
        <v>31</v>
      </c>
      <c r="L464" s="129">
        <f t="shared" ref="L464:L469" si="307">IFERROR(MEDIAN(I464/J464),0)</f>
        <v>0</v>
      </c>
      <c r="M464" s="128">
        <f t="shared" ref="M464:M469" si="308">IFERROR(SUM(F464,I464)/K464,0)</f>
        <v>16.966129032258067</v>
      </c>
      <c r="N464" s="127"/>
      <c r="O464" s="126"/>
      <c r="P464" s="125"/>
      <c r="Q464" s="125">
        <f t="shared" si="297"/>
        <v>53</v>
      </c>
      <c r="R464" s="125">
        <f t="shared" si="298"/>
        <v>2008</v>
      </c>
      <c r="S464" s="125" t="str">
        <f t="shared" si="296"/>
        <v>Mon</v>
      </c>
      <c r="T464" s="125" t="str">
        <f t="shared" si="299"/>
        <v>2008-53</v>
      </c>
      <c r="U464" s="125">
        <f t="shared" si="300"/>
        <v>0</v>
      </c>
      <c r="V464" s="125"/>
    </row>
    <row r="465" spans="1:22" s="113" customFormat="1" x14ac:dyDescent="0.35">
      <c r="A465" s="133" t="s">
        <v>292</v>
      </c>
      <c r="B465" s="132">
        <v>39812</v>
      </c>
      <c r="C465" s="129">
        <v>468.72</v>
      </c>
      <c r="D465" s="119">
        <v>0</v>
      </c>
      <c r="E465" s="119">
        <v>0</v>
      </c>
      <c r="F465" s="128">
        <v>400.1</v>
      </c>
      <c r="G465" s="131">
        <v>26</v>
      </c>
      <c r="H465" s="128">
        <f t="shared" si="305"/>
        <v>15.38846153846154</v>
      </c>
      <c r="I465" s="129">
        <v>68.62</v>
      </c>
      <c r="J465" s="130">
        <v>1</v>
      </c>
      <c r="K465" s="130">
        <f t="shared" si="306"/>
        <v>27</v>
      </c>
      <c r="L465" s="129">
        <f t="shared" si="307"/>
        <v>68.62</v>
      </c>
      <c r="M465" s="128">
        <f t="shared" si="308"/>
        <v>17.36</v>
      </c>
      <c r="N465" s="127"/>
      <c r="O465" s="126">
        <v>-0.95</v>
      </c>
      <c r="P465" s="125"/>
      <c r="Q465" s="125">
        <f t="shared" si="297"/>
        <v>53</v>
      </c>
      <c r="R465" s="125">
        <f t="shared" si="298"/>
        <v>2008</v>
      </c>
      <c r="S465" s="125" t="str">
        <f t="shared" si="296"/>
        <v>Tue</v>
      </c>
      <c r="T465" s="125" t="str">
        <f t="shared" si="299"/>
        <v>2008-53</v>
      </c>
      <c r="U465" s="125">
        <f t="shared" si="300"/>
        <v>0</v>
      </c>
      <c r="V465" s="125"/>
    </row>
    <row r="466" spans="1:22" s="113" customFormat="1" ht="18" x14ac:dyDescent="0.35">
      <c r="A466" s="133" t="s">
        <v>292</v>
      </c>
      <c r="B466" s="132">
        <v>39813</v>
      </c>
      <c r="C466" s="129">
        <v>1329.95</v>
      </c>
      <c r="D466" s="119">
        <v>0</v>
      </c>
      <c r="E466" s="119">
        <v>0</v>
      </c>
      <c r="F466" s="128">
        <v>729.7</v>
      </c>
      <c r="G466" s="131">
        <v>46</v>
      </c>
      <c r="H466" s="128">
        <f t="shared" si="305"/>
        <v>15.86304347826087</v>
      </c>
      <c r="I466" s="129">
        <v>605.85</v>
      </c>
      <c r="J466" s="130">
        <v>8</v>
      </c>
      <c r="K466" s="130">
        <f t="shared" si="306"/>
        <v>54</v>
      </c>
      <c r="L466" s="129">
        <f t="shared" si="307"/>
        <v>75.731250000000003</v>
      </c>
      <c r="M466" s="128">
        <f t="shared" si="308"/>
        <v>24.732407407407411</v>
      </c>
      <c r="N466" s="127" t="s">
        <v>293</v>
      </c>
      <c r="O466" s="126">
        <v>0</v>
      </c>
      <c r="P466" s="125"/>
      <c r="Q466" s="125">
        <f t="shared" si="297"/>
        <v>53</v>
      </c>
      <c r="R466" s="125">
        <f t="shared" si="298"/>
        <v>2008</v>
      </c>
      <c r="S466" s="125" t="str">
        <f t="shared" si="296"/>
        <v>Wed</v>
      </c>
      <c r="T466" s="125" t="str">
        <f t="shared" si="299"/>
        <v>2008-53</v>
      </c>
      <c r="U466" s="125">
        <f t="shared" si="300"/>
        <v>0</v>
      </c>
      <c r="V466" s="125"/>
    </row>
    <row r="467" spans="1:22" s="113" customFormat="1" x14ac:dyDescent="0.35">
      <c r="A467" s="133" t="s">
        <v>292</v>
      </c>
      <c r="B467" s="132">
        <v>39814</v>
      </c>
      <c r="C467" s="129">
        <v>0</v>
      </c>
      <c r="D467" s="119">
        <v>0</v>
      </c>
      <c r="E467" s="119">
        <v>0</v>
      </c>
      <c r="F467" s="128">
        <v>0</v>
      </c>
      <c r="G467" s="131">
        <v>0</v>
      </c>
      <c r="H467" s="128">
        <f t="shared" si="305"/>
        <v>0</v>
      </c>
      <c r="I467" s="129">
        <v>0</v>
      </c>
      <c r="J467" s="130">
        <v>0</v>
      </c>
      <c r="K467" s="130">
        <f t="shared" si="306"/>
        <v>0</v>
      </c>
      <c r="L467" s="129">
        <f t="shared" si="307"/>
        <v>0</v>
      </c>
      <c r="M467" s="128">
        <f t="shared" si="308"/>
        <v>0</v>
      </c>
      <c r="N467" s="127"/>
      <c r="O467" s="126"/>
      <c r="P467" s="125"/>
      <c r="Q467" s="125">
        <f t="shared" si="297"/>
        <v>1</v>
      </c>
      <c r="R467" s="125">
        <f t="shared" si="298"/>
        <v>2009</v>
      </c>
      <c r="S467" s="125" t="str">
        <f t="shared" si="296"/>
        <v>Thu</v>
      </c>
      <c r="T467" s="125" t="str">
        <f t="shared" si="299"/>
        <v>2009-1</v>
      </c>
      <c r="U467" s="125">
        <f t="shared" si="300"/>
        <v>0</v>
      </c>
      <c r="V467" s="125"/>
    </row>
    <row r="468" spans="1:22" s="113" customFormat="1" x14ac:dyDescent="0.35">
      <c r="A468" s="133" t="s">
        <v>292</v>
      </c>
      <c r="B468" s="132">
        <v>39815</v>
      </c>
      <c r="C468" s="129">
        <v>1121.69</v>
      </c>
      <c r="D468" s="119">
        <v>0</v>
      </c>
      <c r="E468" s="119">
        <v>0</v>
      </c>
      <c r="F468" s="128">
        <v>873.9</v>
      </c>
      <c r="G468" s="131">
        <v>46</v>
      </c>
      <c r="H468" s="128">
        <f t="shared" si="305"/>
        <v>18.997826086956522</v>
      </c>
      <c r="I468" s="129">
        <v>247.79</v>
      </c>
      <c r="J468" s="130">
        <v>8</v>
      </c>
      <c r="K468" s="130">
        <f t="shared" si="306"/>
        <v>54</v>
      </c>
      <c r="L468" s="129">
        <f t="shared" si="307"/>
        <v>30.973749999999999</v>
      </c>
      <c r="M468" s="128">
        <f t="shared" si="308"/>
        <v>20.772037037037038</v>
      </c>
      <c r="N468" s="127"/>
      <c r="O468" s="126">
        <v>-1</v>
      </c>
      <c r="P468" s="125"/>
      <c r="Q468" s="125">
        <f t="shared" si="297"/>
        <v>1</v>
      </c>
      <c r="R468" s="125">
        <f t="shared" si="298"/>
        <v>2009</v>
      </c>
      <c r="S468" s="125" t="str">
        <f t="shared" si="296"/>
        <v>Fri</v>
      </c>
      <c r="T468" s="125" t="str">
        <f t="shared" si="299"/>
        <v>2009-1</v>
      </c>
      <c r="U468" s="125">
        <f t="shared" si="300"/>
        <v>0</v>
      </c>
      <c r="V468" s="125"/>
    </row>
    <row r="469" spans="1:22" s="113" customFormat="1" x14ac:dyDescent="0.35">
      <c r="A469" s="133" t="s">
        <v>292</v>
      </c>
      <c r="B469" s="132">
        <v>39816</v>
      </c>
      <c r="C469" s="129">
        <v>518.15</v>
      </c>
      <c r="D469" s="119">
        <v>0</v>
      </c>
      <c r="E469" s="119">
        <v>0</v>
      </c>
      <c r="F469" s="128">
        <v>406.3</v>
      </c>
      <c r="G469" s="131">
        <v>21</v>
      </c>
      <c r="H469" s="128">
        <f t="shared" si="305"/>
        <v>19.347619047619048</v>
      </c>
      <c r="I469" s="129">
        <v>111.85</v>
      </c>
      <c r="J469" s="130">
        <v>3</v>
      </c>
      <c r="K469" s="130">
        <f t="shared" si="306"/>
        <v>24</v>
      </c>
      <c r="L469" s="129">
        <f t="shared" si="307"/>
        <v>37.283333333333331</v>
      </c>
      <c r="M469" s="128">
        <f t="shared" si="308"/>
        <v>21.589583333333334</v>
      </c>
      <c r="N469" s="127"/>
      <c r="O469" s="126">
        <v>-0.1</v>
      </c>
      <c r="P469" s="125"/>
      <c r="Q469" s="125">
        <f t="shared" si="297"/>
        <v>1</v>
      </c>
      <c r="R469" s="125">
        <f t="shared" si="298"/>
        <v>2009</v>
      </c>
      <c r="S469" s="125" t="str">
        <f t="shared" si="296"/>
        <v>Sat</v>
      </c>
      <c r="T469" s="125" t="str">
        <f t="shared" si="299"/>
        <v>2009-1</v>
      </c>
      <c r="U469" s="125">
        <f t="shared" si="300"/>
        <v>0</v>
      </c>
      <c r="V469" s="125"/>
    </row>
    <row r="470" spans="1:22" s="113" customFormat="1" x14ac:dyDescent="0.35">
      <c r="A470" s="124"/>
      <c r="B470" s="123">
        <v>39817</v>
      </c>
      <c r="C470" s="119">
        <f>SUM(C464:C469)</f>
        <v>3964.46</v>
      </c>
      <c r="D470" s="119">
        <v>1971.21</v>
      </c>
      <c r="E470" s="122">
        <f>SUM(C470:D470)</f>
        <v>5935.67</v>
      </c>
      <c r="F470" s="118"/>
      <c r="G470" s="121">
        <f>SUM(G464:G469)</f>
        <v>170</v>
      </c>
      <c r="H470" s="118">
        <f>AVERAGE(H464:H469)</f>
        <v>14.427179863926009</v>
      </c>
      <c r="I470" s="119">
        <f>SUM(I464:I469)</f>
        <v>1034.1099999999999</v>
      </c>
      <c r="J470" s="120">
        <f>SUM(J464:J469)</f>
        <v>20</v>
      </c>
      <c r="K470" s="120">
        <f>SUM(G470,J470)</f>
        <v>190</v>
      </c>
      <c r="L470" s="119">
        <f>AVERAGE(L464:L469)</f>
        <v>35.43472222222222</v>
      </c>
      <c r="M470" s="118">
        <f>AVERAGE(M464:M469)</f>
        <v>16.903359468339307</v>
      </c>
      <c r="N470" s="117"/>
      <c r="O470" s="116"/>
      <c r="P470" s="115"/>
      <c r="Q470" s="115">
        <f t="shared" si="297"/>
        <v>2</v>
      </c>
      <c r="R470" s="115">
        <f t="shared" si="298"/>
        <v>2009</v>
      </c>
      <c r="S470" s="115" t="str">
        <f t="shared" si="296"/>
        <v>Sun</v>
      </c>
      <c r="T470" s="115" t="str">
        <f t="shared" si="299"/>
        <v>2009-2</v>
      </c>
      <c r="U470" s="115">
        <f t="shared" si="300"/>
        <v>0</v>
      </c>
      <c r="V470" s="115"/>
    </row>
    <row r="471" spans="1:22" s="113" customFormat="1" x14ac:dyDescent="0.35">
      <c r="A471" s="133" t="s">
        <v>294</v>
      </c>
      <c r="B471" s="132">
        <v>39818</v>
      </c>
      <c r="C471" s="129">
        <v>656.1</v>
      </c>
      <c r="D471" s="119">
        <v>0</v>
      </c>
      <c r="E471" s="119">
        <v>0</v>
      </c>
      <c r="F471" s="128">
        <v>475</v>
      </c>
      <c r="G471" s="131">
        <v>34</v>
      </c>
      <c r="H471" s="128">
        <f t="shared" ref="H471:H476" si="309">IFERROR(F471/G471,0)</f>
        <v>13.970588235294118</v>
      </c>
      <c r="I471" s="129">
        <v>181.1</v>
      </c>
      <c r="J471" s="130">
        <v>7</v>
      </c>
      <c r="K471" s="130">
        <f t="shared" ref="K471:K476" si="310">IFERROR(SUM(G471,J471),0)</f>
        <v>41</v>
      </c>
      <c r="L471" s="129">
        <f t="shared" ref="L471:L476" si="311">IFERROR(MEDIAN(I471/J471),0)</f>
        <v>25.87142857142857</v>
      </c>
      <c r="M471" s="128">
        <f t="shared" ref="M471:M476" si="312">IFERROR(SUM(F471,I471)/K471,0)</f>
        <v>16.002439024390245</v>
      </c>
      <c r="N471" s="127"/>
      <c r="O471" s="126">
        <v>-0.1</v>
      </c>
      <c r="P471" s="125"/>
      <c r="Q471" s="125">
        <f t="shared" si="297"/>
        <v>2</v>
      </c>
      <c r="R471" s="125">
        <f t="shared" si="298"/>
        <v>2009</v>
      </c>
      <c r="S471" s="125" t="str">
        <f t="shared" si="296"/>
        <v>Mon</v>
      </c>
      <c r="T471" s="125" t="str">
        <f t="shared" si="299"/>
        <v>2009-2</v>
      </c>
      <c r="U471" s="125">
        <f t="shared" si="300"/>
        <v>0</v>
      </c>
      <c r="V471" s="125"/>
    </row>
    <row r="472" spans="1:22" s="113" customFormat="1" x14ac:dyDescent="0.35">
      <c r="A472" s="133" t="s">
        <v>294</v>
      </c>
      <c r="B472" s="132">
        <v>39819</v>
      </c>
      <c r="C472" s="129">
        <v>633.91</v>
      </c>
      <c r="D472" s="119">
        <v>0</v>
      </c>
      <c r="E472" s="119">
        <v>0</v>
      </c>
      <c r="F472" s="128">
        <v>430.1</v>
      </c>
      <c r="G472" s="131">
        <v>34</v>
      </c>
      <c r="H472" s="128">
        <f t="shared" si="309"/>
        <v>12.65</v>
      </c>
      <c r="I472" s="129">
        <v>203.81</v>
      </c>
      <c r="J472" s="130">
        <v>7</v>
      </c>
      <c r="K472" s="130">
        <f t="shared" si="310"/>
        <v>41</v>
      </c>
      <c r="L472" s="129">
        <f t="shared" si="311"/>
        <v>29.115714285714287</v>
      </c>
      <c r="M472" s="128">
        <f t="shared" si="312"/>
        <v>15.461219512195123</v>
      </c>
      <c r="N472" s="127"/>
      <c r="O472" s="126">
        <v>4.2</v>
      </c>
      <c r="P472" s="125"/>
      <c r="Q472" s="125">
        <f t="shared" si="297"/>
        <v>2</v>
      </c>
      <c r="R472" s="125">
        <f t="shared" si="298"/>
        <v>2009</v>
      </c>
      <c r="S472" s="125" t="str">
        <f t="shared" si="296"/>
        <v>Tue</v>
      </c>
      <c r="T472" s="125" t="str">
        <f t="shared" si="299"/>
        <v>2009-2</v>
      </c>
      <c r="U472" s="125">
        <f t="shared" si="300"/>
        <v>0</v>
      </c>
      <c r="V472" s="125"/>
    </row>
    <row r="473" spans="1:22" s="113" customFormat="1" x14ac:dyDescent="0.35">
      <c r="A473" s="133" t="s">
        <v>294</v>
      </c>
      <c r="B473" s="132">
        <v>39820</v>
      </c>
      <c r="C473" s="129">
        <v>756.9</v>
      </c>
      <c r="D473" s="119">
        <v>0</v>
      </c>
      <c r="E473" s="119">
        <v>0</v>
      </c>
      <c r="F473" s="128">
        <v>477.1</v>
      </c>
      <c r="G473" s="131">
        <v>32</v>
      </c>
      <c r="H473" s="128">
        <f t="shared" si="309"/>
        <v>14.909375000000001</v>
      </c>
      <c r="I473" s="129">
        <v>279.8</v>
      </c>
      <c r="J473" s="130">
        <v>8</v>
      </c>
      <c r="K473" s="130">
        <f t="shared" si="310"/>
        <v>40</v>
      </c>
      <c r="L473" s="129">
        <f t="shared" si="311"/>
        <v>34.975000000000001</v>
      </c>
      <c r="M473" s="128">
        <f t="shared" si="312"/>
        <v>18.922500000000003</v>
      </c>
      <c r="N473" s="127"/>
      <c r="O473" s="126">
        <v>0</v>
      </c>
      <c r="P473" s="125"/>
      <c r="Q473" s="125">
        <f t="shared" si="297"/>
        <v>2</v>
      </c>
      <c r="R473" s="125">
        <f t="shared" si="298"/>
        <v>2009</v>
      </c>
      <c r="S473" s="125" t="str">
        <f t="shared" si="296"/>
        <v>Wed</v>
      </c>
      <c r="T473" s="125" t="str">
        <f t="shared" si="299"/>
        <v>2009-2</v>
      </c>
      <c r="U473" s="125">
        <f t="shared" si="300"/>
        <v>0</v>
      </c>
      <c r="V473" s="125"/>
    </row>
    <row r="474" spans="1:22" s="113" customFormat="1" x14ac:dyDescent="0.35">
      <c r="A474" s="133" t="s">
        <v>294</v>
      </c>
      <c r="B474" s="132">
        <v>39821</v>
      </c>
      <c r="C474" s="129">
        <v>736.55</v>
      </c>
      <c r="D474" s="119">
        <v>0</v>
      </c>
      <c r="E474" s="119">
        <v>0</v>
      </c>
      <c r="F474" s="128">
        <v>562.5</v>
      </c>
      <c r="G474" s="131">
        <v>38</v>
      </c>
      <c r="H474" s="128">
        <f t="shared" si="309"/>
        <v>14.802631578947368</v>
      </c>
      <c r="I474" s="129">
        <v>174.05</v>
      </c>
      <c r="J474" s="130">
        <v>4</v>
      </c>
      <c r="K474" s="130">
        <f t="shared" si="310"/>
        <v>42</v>
      </c>
      <c r="L474" s="129">
        <f t="shared" si="311"/>
        <v>43.512500000000003</v>
      </c>
      <c r="M474" s="128">
        <f t="shared" si="312"/>
        <v>17.536904761904761</v>
      </c>
      <c r="N474" s="127"/>
      <c r="O474" s="126">
        <v>-0.5</v>
      </c>
      <c r="P474" s="125"/>
      <c r="Q474" s="125">
        <f t="shared" si="297"/>
        <v>2</v>
      </c>
      <c r="R474" s="125">
        <f t="shared" si="298"/>
        <v>2009</v>
      </c>
      <c r="S474" s="125" t="str">
        <f t="shared" si="296"/>
        <v>Thu</v>
      </c>
      <c r="T474" s="125" t="str">
        <f t="shared" si="299"/>
        <v>2009-2</v>
      </c>
      <c r="U474" s="125">
        <f t="shared" si="300"/>
        <v>0</v>
      </c>
      <c r="V474" s="125"/>
    </row>
    <row r="475" spans="1:22" s="113" customFormat="1" x14ac:dyDescent="0.35">
      <c r="A475" s="133" t="s">
        <v>294</v>
      </c>
      <c r="B475" s="132">
        <v>39822</v>
      </c>
      <c r="C475" s="129">
        <v>1170.69</v>
      </c>
      <c r="D475" s="119">
        <v>0</v>
      </c>
      <c r="E475" s="119">
        <v>0</v>
      </c>
      <c r="F475" s="128">
        <v>983.15</v>
      </c>
      <c r="G475" s="131">
        <v>52</v>
      </c>
      <c r="H475" s="128">
        <f t="shared" si="309"/>
        <v>18.906730769230769</v>
      </c>
      <c r="I475" s="129">
        <v>187.54</v>
      </c>
      <c r="J475" s="130">
        <v>8</v>
      </c>
      <c r="K475" s="130">
        <f t="shared" si="310"/>
        <v>60</v>
      </c>
      <c r="L475" s="129">
        <f t="shared" si="311"/>
        <v>23.442499999999999</v>
      </c>
      <c r="M475" s="128">
        <f t="shared" si="312"/>
        <v>19.511500000000002</v>
      </c>
      <c r="N475" s="127"/>
      <c r="O475" s="126">
        <v>-10.050000000000001</v>
      </c>
      <c r="P475" s="125"/>
      <c r="Q475" s="125">
        <f t="shared" si="297"/>
        <v>2</v>
      </c>
      <c r="R475" s="125">
        <f t="shared" si="298"/>
        <v>2009</v>
      </c>
      <c r="S475" s="125" t="str">
        <f t="shared" si="296"/>
        <v>Fri</v>
      </c>
      <c r="T475" s="125" t="str">
        <f t="shared" si="299"/>
        <v>2009-2</v>
      </c>
      <c r="U475" s="125">
        <f t="shared" si="300"/>
        <v>0</v>
      </c>
      <c r="V475" s="125"/>
    </row>
    <row r="476" spans="1:22" s="113" customFormat="1" x14ac:dyDescent="0.35">
      <c r="A476" s="133" t="s">
        <v>294</v>
      </c>
      <c r="B476" s="132">
        <v>39823</v>
      </c>
      <c r="C476" s="129">
        <v>1681.52</v>
      </c>
      <c r="D476" s="119">
        <v>0</v>
      </c>
      <c r="E476" s="119">
        <v>0</v>
      </c>
      <c r="F476" s="128">
        <v>988.6</v>
      </c>
      <c r="G476" s="131">
        <v>37</v>
      </c>
      <c r="H476" s="128">
        <f t="shared" si="309"/>
        <v>26.71891891891892</v>
      </c>
      <c r="I476" s="129">
        <v>692.92</v>
      </c>
      <c r="J476" s="130">
        <v>11</v>
      </c>
      <c r="K476" s="130">
        <f t="shared" si="310"/>
        <v>48</v>
      </c>
      <c r="L476" s="129">
        <f t="shared" si="311"/>
        <v>62.992727272727272</v>
      </c>
      <c r="M476" s="128">
        <f t="shared" si="312"/>
        <v>35.031666666666666</v>
      </c>
      <c r="N476" s="127"/>
      <c r="O476" s="126"/>
      <c r="P476" s="125"/>
      <c r="Q476" s="125">
        <f t="shared" si="297"/>
        <v>2</v>
      </c>
      <c r="R476" s="125">
        <f t="shared" si="298"/>
        <v>2009</v>
      </c>
      <c r="S476" s="125" t="str">
        <f t="shared" si="296"/>
        <v>Sat</v>
      </c>
      <c r="T476" s="125" t="str">
        <f t="shared" si="299"/>
        <v>2009-2</v>
      </c>
      <c r="U476" s="125">
        <f t="shared" si="300"/>
        <v>0</v>
      </c>
      <c r="V476" s="125"/>
    </row>
    <row r="477" spans="1:22" s="113" customFormat="1" x14ac:dyDescent="0.35">
      <c r="A477" s="124"/>
      <c r="B477" s="123">
        <v>39824</v>
      </c>
      <c r="C477" s="119">
        <f>SUM(C471:C476)</f>
        <v>5635.67</v>
      </c>
      <c r="D477" s="119">
        <v>1987.85</v>
      </c>
      <c r="E477" s="122">
        <f>SUM(C477:D477)</f>
        <v>7623.52</v>
      </c>
      <c r="F477" s="118"/>
      <c r="G477" s="121">
        <f>SUM(G471:G476)</f>
        <v>227</v>
      </c>
      <c r="H477" s="118">
        <f>AVERAGE(H471:H476)</f>
        <v>16.993040750398531</v>
      </c>
      <c r="I477" s="119">
        <f>SUM(I471:I476)</f>
        <v>1719.2199999999998</v>
      </c>
      <c r="J477" s="120">
        <f>SUM(J471:J476)</f>
        <v>45</v>
      </c>
      <c r="K477" s="120">
        <f>SUM(G477,J477)</f>
        <v>272</v>
      </c>
      <c r="L477" s="119">
        <f>AVERAGE(L471:L476)</f>
        <v>36.651645021645017</v>
      </c>
      <c r="M477" s="118">
        <f>AVERAGE(M471:M476)</f>
        <v>20.411038327526132</v>
      </c>
      <c r="N477" s="117"/>
      <c r="O477" s="116"/>
      <c r="P477" s="115"/>
      <c r="Q477" s="115">
        <f t="shared" si="297"/>
        <v>3</v>
      </c>
      <c r="R477" s="115">
        <f t="shared" si="298"/>
        <v>2009</v>
      </c>
      <c r="S477" s="115" t="str">
        <f t="shared" si="296"/>
        <v>Sun</v>
      </c>
      <c r="T477" s="115" t="str">
        <f t="shared" si="299"/>
        <v>2009-3</v>
      </c>
      <c r="U477" s="115">
        <f t="shared" si="300"/>
        <v>0</v>
      </c>
      <c r="V477" s="115"/>
    </row>
    <row r="478" spans="1:22" s="113" customFormat="1" x14ac:dyDescent="0.35">
      <c r="A478" s="133" t="s">
        <v>295</v>
      </c>
      <c r="B478" s="132">
        <v>39825</v>
      </c>
      <c r="C478" s="129">
        <v>755.46</v>
      </c>
      <c r="D478" s="119">
        <v>0</v>
      </c>
      <c r="E478" s="119">
        <v>0</v>
      </c>
      <c r="F478" s="128">
        <v>584.35</v>
      </c>
      <c r="G478" s="131">
        <v>35</v>
      </c>
      <c r="H478" s="128">
        <f t="shared" ref="H478:H483" si="313">IFERROR(F478/G478,0)</f>
        <v>16.695714285714285</v>
      </c>
      <c r="I478" s="129">
        <v>171.11</v>
      </c>
      <c r="J478" s="130">
        <v>3</v>
      </c>
      <c r="K478" s="130">
        <f t="shared" ref="K478:K483" si="314">IFERROR(SUM(G478,J478),0)</f>
        <v>38</v>
      </c>
      <c r="L478" s="129">
        <f t="shared" ref="L478:L483" si="315">IFERROR(MEDIAN(I478/J478),0)</f>
        <v>57.036666666666669</v>
      </c>
      <c r="M478" s="128">
        <f t="shared" ref="M478:M483" si="316">IFERROR(SUM(F478,I478)/K478,0)</f>
        <v>19.880526315789474</v>
      </c>
      <c r="N478" s="127"/>
      <c r="O478" s="126">
        <v>5.35</v>
      </c>
      <c r="P478" s="125"/>
      <c r="Q478" s="125">
        <f t="shared" si="297"/>
        <v>3</v>
      </c>
      <c r="R478" s="125">
        <f t="shared" si="298"/>
        <v>2009</v>
      </c>
      <c r="S478" s="125" t="str">
        <f t="shared" si="296"/>
        <v>Mon</v>
      </c>
      <c r="T478" s="125" t="str">
        <f t="shared" si="299"/>
        <v>2009-3</v>
      </c>
      <c r="U478" s="125">
        <f t="shared" si="300"/>
        <v>0</v>
      </c>
      <c r="V478" s="125"/>
    </row>
    <row r="479" spans="1:22" s="113" customFormat="1" x14ac:dyDescent="0.35">
      <c r="A479" s="133" t="s">
        <v>295</v>
      </c>
      <c r="B479" s="132">
        <v>39826</v>
      </c>
      <c r="C479" s="129">
        <v>558.72</v>
      </c>
      <c r="D479" s="119">
        <v>0</v>
      </c>
      <c r="E479" s="119">
        <v>0</v>
      </c>
      <c r="F479" s="128">
        <v>456.05</v>
      </c>
      <c r="G479" s="131">
        <v>30</v>
      </c>
      <c r="H479" s="128">
        <f t="shared" si="313"/>
        <v>15.201666666666666</v>
      </c>
      <c r="I479" s="129">
        <v>102.67</v>
      </c>
      <c r="J479" s="130">
        <v>4</v>
      </c>
      <c r="K479" s="130">
        <f t="shared" si="314"/>
        <v>34</v>
      </c>
      <c r="L479" s="129">
        <f t="shared" si="315"/>
        <v>25.6675</v>
      </c>
      <c r="M479" s="128">
        <f t="shared" si="316"/>
        <v>16.432941176470589</v>
      </c>
      <c r="N479" s="127"/>
      <c r="O479" s="126">
        <v>0.55000000000000004</v>
      </c>
      <c r="P479" s="125"/>
      <c r="Q479" s="125">
        <f t="shared" si="297"/>
        <v>3</v>
      </c>
      <c r="R479" s="125">
        <f t="shared" si="298"/>
        <v>2009</v>
      </c>
      <c r="S479" s="125" t="str">
        <f t="shared" si="296"/>
        <v>Tue</v>
      </c>
      <c r="T479" s="125" t="str">
        <f t="shared" si="299"/>
        <v>2009-3</v>
      </c>
      <c r="U479" s="125">
        <f t="shared" si="300"/>
        <v>0</v>
      </c>
      <c r="V479" s="125"/>
    </row>
    <row r="480" spans="1:22" s="113" customFormat="1" x14ac:dyDescent="0.35">
      <c r="A480" s="133" t="s">
        <v>295</v>
      </c>
      <c r="B480" s="132">
        <v>39827</v>
      </c>
      <c r="C480" s="129">
        <v>640.4</v>
      </c>
      <c r="D480" s="119">
        <v>0</v>
      </c>
      <c r="E480" s="119">
        <v>0</v>
      </c>
      <c r="F480" s="128">
        <v>521.45000000000005</v>
      </c>
      <c r="G480" s="131">
        <v>28</v>
      </c>
      <c r="H480" s="128">
        <f t="shared" si="313"/>
        <v>18.623214285714287</v>
      </c>
      <c r="I480" s="129">
        <v>118.95</v>
      </c>
      <c r="J480" s="130">
        <v>4</v>
      </c>
      <c r="K480" s="130">
        <f t="shared" si="314"/>
        <v>32</v>
      </c>
      <c r="L480" s="129">
        <f t="shared" si="315"/>
        <v>29.737500000000001</v>
      </c>
      <c r="M480" s="128">
        <f t="shared" si="316"/>
        <v>20.012500000000003</v>
      </c>
      <c r="N480" s="127"/>
      <c r="O480" s="126">
        <v>0</v>
      </c>
      <c r="P480" s="125"/>
      <c r="Q480" s="125">
        <f t="shared" si="297"/>
        <v>3</v>
      </c>
      <c r="R480" s="125">
        <f t="shared" si="298"/>
        <v>2009</v>
      </c>
      <c r="S480" s="125" t="str">
        <f t="shared" si="296"/>
        <v>Wed</v>
      </c>
      <c r="T480" s="125" t="str">
        <f t="shared" si="299"/>
        <v>2009-3</v>
      </c>
      <c r="U480" s="125">
        <f t="shared" si="300"/>
        <v>0</v>
      </c>
      <c r="V480" s="125"/>
    </row>
    <row r="481" spans="1:22" s="113" customFormat="1" x14ac:dyDescent="0.35">
      <c r="A481" s="133" t="s">
        <v>295</v>
      </c>
      <c r="B481" s="132">
        <v>39828</v>
      </c>
      <c r="C481" s="129">
        <v>760.25</v>
      </c>
      <c r="D481" s="119">
        <v>0</v>
      </c>
      <c r="E481" s="119">
        <v>0</v>
      </c>
      <c r="F481" s="128">
        <v>671.2</v>
      </c>
      <c r="G481" s="131">
        <v>32</v>
      </c>
      <c r="H481" s="128">
        <f t="shared" si="313"/>
        <v>20.975000000000001</v>
      </c>
      <c r="I481" s="129">
        <v>89.05</v>
      </c>
      <c r="J481" s="130">
        <v>3</v>
      </c>
      <c r="K481" s="130">
        <f t="shared" si="314"/>
        <v>35</v>
      </c>
      <c r="L481" s="129">
        <f t="shared" si="315"/>
        <v>29.683333333333334</v>
      </c>
      <c r="M481" s="128">
        <f t="shared" si="316"/>
        <v>21.721428571428572</v>
      </c>
      <c r="N481" s="127"/>
      <c r="O481" s="126">
        <v>0</v>
      </c>
      <c r="P481" s="125"/>
      <c r="Q481" s="125">
        <f t="shared" si="297"/>
        <v>3</v>
      </c>
      <c r="R481" s="125">
        <f t="shared" si="298"/>
        <v>2009</v>
      </c>
      <c r="S481" s="125" t="str">
        <f t="shared" si="296"/>
        <v>Thu</v>
      </c>
      <c r="T481" s="125" t="str">
        <f t="shared" si="299"/>
        <v>2009-3</v>
      </c>
      <c r="U481" s="125">
        <f t="shared" si="300"/>
        <v>0</v>
      </c>
      <c r="V481" s="125"/>
    </row>
    <row r="482" spans="1:22" s="113" customFormat="1" x14ac:dyDescent="0.35">
      <c r="A482" s="133" t="s">
        <v>295</v>
      </c>
      <c r="B482" s="132">
        <v>39829</v>
      </c>
      <c r="C482" s="129">
        <v>1738.24</v>
      </c>
      <c r="D482" s="119">
        <v>0</v>
      </c>
      <c r="E482" s="119">
        <v>0</v>
      </c>
      <c r="F482" s="128">
        <v>1280.29</v>
      </c>
      <c r="G482" s="131">
        <v>36</v>
      </c>
      <c r="H482" s="128">
        <f t="shared" si="313"/>
        <v>35.563611111111108</v>
      </c>
      <c r="I482" s="129">
        <v>457.95</v>
      </c>
      <c r="J482" s="130">
        <v>8</v>
      </c>
      <c r="K482" s="130">
        <f t="shared" si="314"/>
        <v>44</v>
      </c>
      <c r="L482" s="129">
        <f t="shared" si="315"/>
        <v>57.243749999999999</v>
      </c>
      <c r="M482" s="128">
        <f t="shared" si="316"/>
        <v>39.505454545454548</v>
      </c>
      <c r="N482" s="127"/>
      <c r="O482" s="126">
        <v>0.2</v>
      </c>
      <c r="P482" s="125"/>
      <c r="Q482" s="125">
        <f t="shared" si="297"/>
        <v>3</v>
      </c>
      <c r="R482" s="125">
        <f t="shared" si="298"/>
        <v>2009</v>
      </c>
      <c r="S482" s="125" t="str">
        <f t="shared" si="296"/>
        <v>Fri</v>
      </c>
      <c r="T482" s="125" t="str">
        <f t="shared" si="299"/>
        <v>2009-3</v>
      </c>
      <c r="U482" s="125">
        <f t="shared" si="300"/>
        <v>0</v>
      </c>
      <c r="V482" s="125"/>
    </row>
    <row r="483" spans="1:22" s="113" customFormat="1" x14ac:dyDescent="0.35">
      <c r="A483" s="133" t="s">
        <v>295</v>
      </c>
      <c r="B483" s="132">
        <v>39830</v>
      </c>
      <c r="C483" s="129">
        <v>991.2</v>
      </c>
      <c r="D483" s="119">
        <v>0</v>
      </c>
      <c r="E483" s="119">
        <v>0</v>
      </c>
      <c r="F483" s="128">
        <v>525.95000000000005</v>
      </c>
      <c r="G483" s="131">
        <v>29</v>
      </c>
      <c r="H483" s="128">
        <f t="shared" si="313"/>
        <v>18.136206896551727</v>
      </c>
      <c r="I483" s="129">
        <v>465.25</v>
      </c>
      <c r="J483" s="130">
        <v>8</v>
      </c>
      <c r="K483" s="130">
        <f t="shared" si="314"/>
        <v>37</v>
      </c>
      <c r="L483" s="129">
        <f t="shared" si="315"/>
        <v>58.15625</v>
      </c>
      <c r="M483" s="128">
        <f t="shared" si="316"/>
        <v>26.789189189189191</v>
      </c>
      <c r="N483" s="127"/>
      <c r="O483" s="126">
        <v>0</v>
      </c>
      <c r="P483" s="125"/>
      <c r="Q483" s="125">
        <f t="shared" si="297"/>
        <v>3</v>
      </c>
      <c r="R483" s="125">
        <f t="shared" si="298"/>
        <v>2009</v>
      </c>
      <c r="S483" s="125" t="str">
        <f t="shared" si="296"/>
        <v>Sat</v>
      </c>
      <c r="T483" s="125" t="str">
        <f t="shared" si="299"/>
        <v>2009-3</v>
      </c>
      <c r="U483" s="125">
        <f t="shared" si="300"/>
        <v>0</v>
      </c>
      <c r="V483" s="125"/>
    </row>
    <row r="484" spans="1:22" s="113" customFormat="1" x14ac:dyDescent="0.35">
      <c r="A484" s="124"/>
      <c r="B484" s="123">
        <v>39831</v>
      </c>
      <c r="C484" s="119">
        <f>SUM(C478:C483)</f>
        <v>5444.2699999999995</v>
      </c>
      <c r="D484" s="119">
        <v>2984.04</v>
      </c>
      <c r="E484" s="122">
        <f>SUM(C484:D484)</f>
        <v>8428.31</v>
      </c>
      <c r="F484" s="118"/>
      <c r="G484" s="121">
        <f>SUM(G478:G483)</f>
        <v>190</v>
      </c>
      <c r="H484" s="118">
        <f>AVERAGE(H478:H483)</f>
        <v>20.865902207626345</v>
      </c>
      <c r="I484" s="119">
        <f>SUM(I478:I483)</f>
        <v>1404.98</v>
      </c>
      <c r="J484" s="120">
        <f>SUM(J478:J483)</f>
        <v>30</v>
      </c>
      <c r="K484" s="120">
        <f>SUM(G484,J484)</f>
        <v>220</v>
      </c>
      <c r="L484" s="119">
        <f>AVERAGE(L478:L483)</f>
        <v>42.920833333333327</v>
      </c>
      <c r="M484" s="118">
        <f>AVERAGE(M478:M483)</f>
        <v>24.057006633055394</v>
      </c>
      <c r="N484" s="117"/>
      <c r="O484" s="116"/>
      <c r="P484" s="115"/>
      <c r="Q484" s="115">
        <f t="shared" si="297"/>
        <v>4</v>
      </c>
      <c r="R484" s="115">
        <f t="shared" si="298"/>
        <v>2009</v>
      </c>
      <c r="S484" s="115" t="str">
        <f t="shared" si="296"/>
        <v>Sun</v>
      </c>
      <c r="T484" s="115" t="str">
        <f t="shared" si="299"/>
        <v>2009-4</v>
      </c>
      <c r="U484" s="115">
        <f t="shared" si="300"/>
        <v>0</v>
      </c>
      <c r="V484" s="115"/>
    </row>
    <row r="485" spans="1:22" s="113" customFormat="1" x14ac:dyDescent="0.35">
      <c r="A485" s="133" t="s">
        <v>296</v>
      </c>
      <c r="B485" s="132">
        <v>39832</v>
      </c>
      <c r="C485" s="129">
        <v>995.01</v>
      </c>
      <c r="D485" s="119">
        <v>0</v>
      </c>
      <c r="E485" s="119">
        <v>0</v>
      </c>
      <c r="F485" s="128">
        <v>687.7</v>
      </c>
      <c r="G485" s="131">
        <v>33</v>
      </c>
      <c r="H485" s="128">
        <f t="shared" ref="H485:H490" si="317">IFERROR(F485/G485,0)</f>
        <v>20.83939393939394</v>
      </c>
      <c r="I485" s="129">
        <v>307.61</v>
      </c>
      <c r="J485" s="130">
        <v>7</v>
      </c>
      <c r="K485" s="130">
        <f t="shared" ref="K485:K490" si="318">IFERROR(SUM(G485,J485),0)</f>
        <v>40</v>
      </c>
      <c r="L485" s="129">
        <f t="shared" ref="L485:L490" si="319">IFERROR(MEDIAN(I485/J485),0)</f>
        <v>43.944285714285719</v>
      </c>
      <c r="M485" s="128">
        <f t="shared" ref="M485:M490" si="320">IFERROR(SUM(F485,I485)/K485,0)</f>
        <v>24.882750000000001</v>
      </c>
      <c r="N485" s="127"/>
      <c r="O485" s="126">
        <v>0</v>
      </c>
      <c r="P485" s="125"/>
      <c r="Q485" s="125">
        <f t="shared" si="297"/>
        <v>4</v>
      </c>
      <c r="R485" s="125">
        <f t="shared" si="298"/>
        <v>2009</v>
      </c>
      <c r="S485" s="125" t="str">
        <f t="shared" si="296"/>
        <v>Mon</v>
      </c>
      <c r="T485" s="125" t="str">
        <f t="shared" si="299"/>
        <v>2009-4</v>
      </c>
      <c r="U485" s="125">
        <f t="shared" si="300"/>
        <v>0</v>
      </c>
      <c r="V485" s="125"/>
    </row>
    <row r="486" spans="1:22" s="113" customFormat="1" x14ac:dyDescent="0.35">
      <c r="A486" s="133" t="s">
        <v>296</v>
      </c>
      <c r="B486" s="132">
        <v>39833</v>
      </c>
      <c r="C486" s="129">
        <v>1034.3399999999999</v>
      </c>
      <c r="D486" s="119">
        <v>0</v>
      </c>
      <c r="E486" s="119">
        <v>0</v>
      </c>
      <c r="F486" s="128">
        <v>574.70000000000005</v>
      </c>
      <c r="G486" s="131">
        <v>31</v>
      </c>
      <c r="H486" s="128">
        <f t="shared" si="317"/>
        <v>18.538709677419355</v>
      </c>
      <c r="I486" s="129">
        <v>459.64</v>
      </c>
      <c r="J486" s="130">
        <v>9</v>
      </c>
      <c r="K486" s="130">
        <f t="shared" si="318"/>
        <v>40</v>
      </c>
      <c r="L486" s="129">
        <f t="shared" si="319"/>
        <v>51.071111111111108</v>
      </c>
      <c r="M486" s="128">
        <f t="shared" si="320"/>
        <v>25.858500000000003</v>
      </c>
      <c r="N486" s="127"/>
      <c r="O486" s="126">
        <v>0.35</v>
      </c>
      <c r="P486" s="125"/>
      <c r="Q486" s="125">
        <f t="shared" si="297"/>
        <v>4</v>
      </c>
      <c r="R486" s="125">
        <f t="shared" si="298"/>
        <v>2009</v>
      </c>
      <c r="S486" s="125" t="str">
        <f t="shared" si="296"/>
        <v>Tue</v>
      </c>
      <c r="T486" s="125" t="str">
        <f t="shared" si="299"/>
        <v>2009-4</v>
      </c>
      <c r="U486" s="125">
        <f t="shared" si="300"/>
        <v>0</v>
      </c>
      <c r="V486" s="125"/>
    </row>
    <row r="487" spans="1:22" s="113" customFormat="1" x14ac:dyDescent="0.35">
      <c r="A487" s="133" t="s">
        <v>296</v>
      </c>
      <c r="B487" s="132">
        <v>39834</v>
      </c>
      <c r="C487" s="129">
        <v>1055.53</v>
      </c>
      <c r="D487" s="119">
        <v>0</v>
      </c>
      <c r="E487" s="119">
        <v>0</v>
      </c>
      <c r="F487" s="128">
        <v>1044.05</v>
      </c>
      <c r="G487" s="131">
        <v>33</v>
      </c>
      <c r="H487" s="128">
        <f t="shared" si="317"/>
        <v>31.637878787878787</v>
      </c>
      <c r="I487" s="129">
        <v>11.48</v>
      </c>
      <c r="J487" s="130">
        <v>1</v>
      </c>
      <c r="K487" s="130">
        <f t="shared" si="318"/>
        <v>34</v>
      </c>
      <c r="L487" s="129">
        <f t="shared" si="319"/>
        <v>11.48</v>
      </c>
      <c r="M487" s="128">
        <f t="shared" si="320"/>
        <v>31.044999999999998</v>
      </c>
      <c r="N487" s="127"/>
      <c r="O487" s="126">
        <v>0.15</v>
      </c>
      <c r="P487" s="125"/>
      <c r="Q487" s="125">
        <f t="shared" si="297"/>
        <v>4</v>
      </c>
      <c r="R487" s="125">
        <f t="shared" si="298"/>
        <v>2009</v>
      </c>
      <c r="S487" s="125" t="str">
        <f t="shared" si="296"/>
        <v>Wed</v>
      </c>
      <c r="T487" s="125" t="str">
        <f t="shared" si="299"/>
        <v>2009-4</v>
      </c>
      <c r="U487" s="125">
        <f t="shared" si="300"/>
        <v>0</v>
      </c>
      <c r="V487" s="125"/>
    </row>
    <row r="488" spans="1:22" s="113" customFormat="1" x14ac:dyDescent="0.35">
      <c r="A488" s="133" t="s">
        <v>296</v>
      </c>
      <c r="B488" s="132">
        <v>39835</v>
      </c>
      <c r="C488" s="129">
        <v>806.34</v>
      </c>
      <c r="D488" s="119">
        <v>0</v>
      </c>
      <c r="E488" s="119">
        <v>0</v>
      </c>
      <c r="F488" s="128">
        <v>591.9</v>
      </c>
      <c r="G488" s="131">
        <v>39</v>
      </c>
      <c r="H488" s="128">
        <f t="shared" si="317"/>
        <v>15.176923076923076</v>
      </c>
      <c r="I488" s="129">
        <v>214.44</v>
      </c>
      <c r="J488" s="130">
        <v>6</v>
      </c>
      <c r="K488" s="130">
        <f t="shared" si="318"/>
        <v>45</v>
      </c>
      <c r="L488" s="129">
        <f t="shared" si="319"/>
        <v>35.74</v>
      </c>
      <c r="M488" s="128">
        <f t="shared" si="320"/>
        <v>17.918666666666663</v>
      </c>
      <c r="N488" s="127"/>
      <c r="O488" s="126">
        <v>14.3</v>
      </c>
      <c r="P488" s="125"/>
      <c r="Q488" s="125">
        <f t="shared" si="297"/>
        <v>4</v>
      </c>
      <c r="R488" s="125">
        <f t="shared" si="298"/>
        <v>2009</v>
      </c>
      <c r="S488" s="125" t="str">
        <f t="shared" si="296"/>
        <v>Thu</v>
      </c>
      <c r="T488" s="125" t="str">
        <f t="shared" si="299"/>
        <v>2009-4</v>
      </c>
      <c r="U488" s="125">
        <f t="shared" si="300"/>
        <v>0</v>
      </c>
      <c r="V488" s="125"/>
    </row>
    <row r="489" spans="1:22" s="113" customFormat="1" x14ac:dyDescent="0.35">
      <c r="A489" s="133" t="s">
        <v>296</v>
      </c>
      <c r="B489" s="132">
        <v>39836</v>
      </c>
      <c r="C489" s="129">
        <v>1072.25</v>
      </c>
      <c r="D489" s="119">
        <v>0</v>
      </c>
      <c r="E489" s="119">
        <v>0</v>
      </c>
      <c r="F489" s="128">
        <v>965.2</v>
      </c>
      <c r="G489" s="131">
        <v>47</v>
      </c>
      <c r="H489" s="128">
        <f t="shared" si="317"/>
        <v>20.53617021276596</v>
      </c>
      <c r="I489" s="129">
        <v>107.05</v>
      </c>
      <c r="J489" s="130">
        <v>3</v>
      </c>
      <c r="K489" s="130">
        <f t="shared" si="318"/>
        <v>50</v>
      </c>
      <c r="L489" s="129">
        <f t="shared" si="319"/>
        <v>35.68333333333333</v>
      </c>
      <c r="M489" s="128">
        <f t="shared" si="320"/>
        <v>21.445</v>
      </c>
      <c r="N489" s="127"/>
      <c r="O489" s="126">
        <v>2.15</v>
      </c>
      <c r="P489" s="125"/>
      <c r="Q489" s="125">
        <f t="shared" si="297"/>
        <v>4</v>
      </c>
      <c r="R489" s="125">
        <f t="shared" si="298"/>
        <v>2009</v>
      </c>
      <c r="S489" s="125" t="str">
        <f t="shared" si="296"/>
        <v>Fri</v>
      </c>
      <c r="T489" s="125" t="str">
        <f t="shared" si="299"/>
        <v>2009-4</v>
      </c>
      <c r="U489" s="125">
        <f t="shared" si="300"/>
        <v>0</v>
      </c>
      <c r="V489" s="125"/>
    </row>
    <row r="490" spans="1:22" s="113" customFormat="1" x14ac:dyDescent="0.35">
      <c r="A490" s="133" t="s">
        <v>296</v>
      </c>
      <c r="B490" s="132">
        <v>39837</v>
      </c>
      <c r="C490" s="129">
        <v>1540.26</v>
      </c>
      <c r="D490" s="119">
        <v>0</v>
      </c>
      <c r="E490" s="119">
        <v>0</v>
      </c>
      <c r="F490" s="128">
        <v>723.5</v>
      </c>
      <c r="G490" s="131">
        <v>33</v>
      </c>
      <c r="H490" s="128">
        <f t="shared" si="317"/>
        <v>21.924242424242426</v>
      </c>
      <c r="I490" s="129">
        <v>816.76</v>
      </c>
      <c r="J490" s="130">
        <v>11</v>
      </c>
      <c r="K490" s="130">
        <f t="shared" si="318"/>
        <v>44</v>
      </c>
      <c r="L490" s="129">
        <f t="shared" si="319"/>
        <v>74.25090909090909</v>
      </c>
      <c r="M490" s="128">
        <f t="shared" si="320"/>
        <v>35.005909090909093</v>
      </c>
      <c r="N490" s="127"/>
      <c r="O490" s="126">
        <v>3.65</v>
      </c>
      <c r="P490" s="125"/>
      <c r="Q490" s="125">
        <f t="shared" si="297"/>
        <v>4</v>
      </c>
      <c r="R490" s="125">
        <f t="shared" si="298"/>
        <v>2009</v>
      </c>
      <c r="S490" s="125" t="str">
        <f t="shared" si="296"/>
        <v>Sat</v>
      </c>
      <c r="T490" s="125" t="str">
        <f t="shared" si="299"/>
        <v>2009-4</v>
      </c>
      <c r="U490" s="125">
        <f t="shared" si="300"/>
        <v>0</v>
      </c>
      <c r="V490" s="125"/>
    </row>
    <row r="491" spans="1:22" s="113" customFormat="1" x14ac:dyDescent="0.35">
      <c r="A491" s="124"/>
      <c r="B491" s="123">
        <v>39838</v>
      </c>
      <c r="C491" s="119">
        <f>SUM(C485:C490)</f>
        <v>6503.7300000000005</v>
      </c>
      <c r="D491" s="119">
        <v>3874.87</v>
      </c>
      <c r="E491" s="122">
        <v>10743.89</v>
      </c>
      <c r="F491" s="118"/>
      <c r="G491" s="121">
        <f>SUM(G485:G490)</f>
        <v>216</v>
      </c>
      <c r="H491" s="118">
        <f>AVERAGE(H485:H490)</f>
        <v>21.442219686437259</v>
      </c>
      <c r="I491" s="119">
        <f>SUM(I485:I490)</f>
        <v>1916.98</v>
      </c>
      <c r="J491" s="120">
        <f>SUM(J485:J490)</f>
        <v>37</v>
      </c>
      <c r="K491" s="120">
        <f>SUM(G491,J491)</f>
        <v>253</v>
      </c>
      <c r="L491" s="119">
        <f>AVERAGE(L485:L490)</f>
        <v>42.028273208273212</v>
      </c>
      <c r="M491" s="118">
        <f>AVERAGE(M485:M490)</f>
        <v>26.025970959595963</v>
      </c>
      <c r="N491" s="117"/>
      <c r="O491" s="116"/>
      <c r="P491" s="115"/>
      <c r="Q491" s="115">
        <f t="shared" si="297"/>
        <v>5</v>
      </c>
      <c r="R491" s="115">
        <f t="shared" si="298"/>
        <v>2009</v>
      </c>
      <c r="S491" s="115" t="str">
        <f t="shared" si="296"/>
        <v>Sun</v>
      </c>
      <c r="T491" s="115" t="str">
        <f t="shared" si="299"/>
        <v>2009-5</v>
      </c>
      <c r="U491" s="115">
        <f t="shared" si="300"/>
        <v>0</v>
      </c>
      <c r="V491" s="115"/>
    </row>
    <row r="492" spans="1:22" s="113" customFormat="1" x14ac:dyDescent="0.35">
      <c r="A492" s="143" t="s">
        <v>353</v>
      </c>
      <c r="B492" s="185">
        <v>39839</v>
      </c>
      <c r="C492" s="138">
        <v>0</v>
      </c>
      <c r="D492" s="119">
        <v>0</v>
      </c>
      <c r="E492" s="119">
        <v>0</v>
      </c>
      <c r="F492" s="140">
        <v>0</v>
      </c>
      <c r="G492" s="141">
        <v>0</v>
      </c>
      <c r="H492" s="140">
        <f t="shared" ref="H492:H497" si="321">IFERROR(F492/G492,0)</f>
        <v>0</v>
      </c>
      <c r="I492" s="138">
        <v>0</v>
      </c>
      <c r="J492" s="139">
        <v>0</v>
      </c>
      <c r="K492" s="139">
        <f t="shared" ref="K492:K497" si="322">IFERROR(SUM(G492,J492),0)</f>
        <v>0</v>
      </c>
      <c r="L492" s="138">
        <f t="shared" ref="L492:L497" si="323">IFERROR(MEDIAN(I492/J492),0)</f>
        <v>0</v>
      </c>
      <c r="M492" s="140">
        <f t="shared" ref="M492:M497" si="324">IFERROR(SUM(F492,I492)/K492,0)</f>
        <v>0</v>
      </c>
      <c r="N492" s="137" t="s">
        <v>1128</v>
      </c>
      <c r="O492" s="136">
        <v>4.1500000000000004</v>
      </c>
      <c r="P492" s="135"/>
      <c r="Q492" s="135">
        <f t="shared" si="297"/>
        <v>5</v>
      </c>
      <c r="R492" s="135">
        <f t="shared" si="298"/>
        <v>2009</v>
      </c>
      <c r="S492" s="135" t="str">
        <f t="shared" si="296"/>
        <v>Mon</v>
      </c>
      <c r="T492" s="135" t="str">
        <f t="shared" si="299"/>
        <v>2009-5</v>
      </c>
      <c r="U492" s="135">
        <f t="shared" si="300"/>
        <v>0</v>
      </c>
      <c r="V492" s="135"/>
    </row>
    <row r="493" spans="1:22" s="113" customFormat="1" x14ac:dyDescent="0.35">
      <c r="A493" s="133" t="s">
        <v>353</v>
      </c>
      <c r="B493" s="132">
        <v>39840</v>
      </c>
      <c r="C493" s="129">
        <v>1166.25</v>
      </c>
      <c r="D493" s="119">
        <v>0</v>
      </c>
      <c r="E493" s="119">
        <v>0</v>
      </c>
      <c r="F493" s="128">
        <v>982.55</v>
      </c>
      <c r="G493" s="131">
        <v>45</v>
      </c>
      <c r="H493" s="128">
        <f t="shared" si="321"/>
        <v>21.834444444444443</v>
      </c>
      <c r="I493" s="129">
        <v>168.68</v>
      </c>
      <c r="J493" s="130">
        <v>6</v>
      </c>
      <c r="K493" s="130">
        <f t="shared" si="322"/>
        <v>51</v>
      </c>
      <c r="L493" s="129">
        <f t="shared" si="323"/>
        <v>28.113333333333333</v>
      </c>
      <c r="M493" s="128">
        <f t="shared" si="324"/>
        <v>22.573137254901962</v>
      </c>
      <c r="N493" s="127"/>
      <c r="O493" s="126"/>
      <c r="P493" s="125"/>
      <c r="Q493" s="125">
        <f t="shared" si="297"/>
        <v>5</v>
      </c>
      <c r="R493" s="125">
        <f t="shared" si="298"/>
        <v>2009</v>
      </c>
      <c r="S493" s="125" t="str">
        <f t="shared" si="296"/>
        <v>Tue</v>
      </c>
      <c r="T493" s="125" t="str">
        <f t="shared" si="299"/>
        <v>2009-5</v>
      </c>
      <c r="U493" s="125">
        <f t="shared" si="300"/>
        <v>0</v>
      </c>
      <c r="V493" s="125"/>
    </row>
    <row r="494" spans="1:22" s="113" customFormat="1" x14ac:dyDescent="0.35">
      <c r="A494" s="133" t="s">
        <v>353</v>
      </c>
      <c r="B494" s="132">
        <v>39841</v>
      </c>
      <c r="C494" s="129">
        <v>741.54</v>
      </c>
      <c r="D494" s="119">
        <v>0</v>
      </c>
      <c r="E494" s="119">
        <v>0</v>
      </c>
      <c r="F494" s="128">
        <v>474.75</v>
      </c>
      <c r="G494" s="131">
        <v>40</v>
      </c>
      <c r="H494" s="128">
        <f t="shared" si="321"/>
        <v>11.86875</v>
      </c>
      <c r="I494" s="129">
        <v>266.74</v>
      </c>
      <c r="J494" s="130">
        <v>6</v>
      </c>
      <c r="K494" s="130">
        <f t="shared" si="322"/>
        <v>46</v>
      </c>
      <c r="L494" s="129">
        <f t="shared" si="323"/>
        <v>44.456666666666671</v>
      </c>
      <c r="M494" s="128">
        <f t="shared" si="324"/>
        <v>16.119347826086958</v>
      </c>
      <c r="N494" s="127"/>
      <c r="O494" s="126"/>
      <c r="P494" s="125"/>
      <c r="Q494" s="125">
        <f t="shared" si="297"/>
        <v>5</v>
      </c>
      <c r="R494" s="125">
        <f t="shared" si="298"/>
        <v>2009</v>
      </c>
      <c r="S494" s="125" t="str">
        <f t="shared" si="296"/>
        <v>Wed</v>
      </c>
      <c r="T494" s="125" t="str">
        <f t="shared" si="299"/>
        <v>2009-5</v>
      </c>
      <c r="U494" s="125">
        <f t="shared" si="300"/>
        <v>0</v>
      </c>
      <c r="V494" s="125"/>
    </row>
    <row r="495" spans="1:22" s="113" customFormat="1" x14ac:dyDescent="0.35">
      <c r="A495" s="133" t="s">
        <v>353</v>
      </c>
      <c r="B495" s="132">
        <v>39842</v>
      </c>
      <c r="C495" s="129">
        <v>663.79</v>
      </c>
      <c r="D495" s="119">
        <v>0</v>
      </c>
      <c r="E495" s="119">
        <v>0</v>
      </c>
      <c r="F495" s="128">
        <v>510.9</v>
      </c>
      <c r="G495" s="131">
        <v>34</v>
      </c>
      <c r="H495" s="128">
        <f t="shared" si="321"/>
        <v>15.026470588235293</v>
      </c>
      <c r="I495" s="129">
        <v>152.88999999999999</v>
      </c>
      <c r="J495" s="130">
        <v>4</v>
      </c>
      <c r="K495" s="130">
        <f t="shared" si="322"/>
        <v>38</v>
      </c>
      <c r="L495" s="129">
        <f t="shared" si="323"/>
        <v>38.222499999999997</v>
      </c>
      <c r="M495" s="128">
        <f t="shared" si="324"/>
        <v>17.468157894736841</v>
      </c>
      <c r="N495" s="127"/>
      <c r="O495" s="126"/>
      <c r="P495" s="125"/>
      <c r="Q495" s="125">
        <f t="shared" si="297"/>
        <v>5</v>
      </c>
      <c r="R495" s="125">
        <f t="shared" si="298"/>
        <v>2009</v>
      </c>
      <c r="S495" s="125" t="str">
        <f t="shared" si="296"/>
        <v>Thu</v>
      </c>
      <c r="T495" s="125" t="str">
        <f t="shared" si="299"/>
        <v>2009-5</v>
      </c>
      <c r="U495" s="125">
        <f t="shared" si="300"/>
        <v>0</v>
      </c>
      <c r="V495" s="125"/>
    </row>
    <row r="496" spans="1:22" s="113" customFormat="1" x14ac:dyDescent="0.35">
      <c r="A496" s="133" t="s">
        <v>353</v>
      </c>
      <c r="B496" s="132">
        <v>39843</v>
      </c>
      <c r="C496" s="129">
        <v>1644.38</v>
      </c>
      <c r="D496" s="119">
        <v>0</v>
      </c>
      <c r="E496" s="119">
        <v>0</v>
      </c>
      <c r="F496" s="128">
        <v>1151</v>
      </c>
      <c r="G496" s="131">
        <v>53</v>
      </c>
      <c r="H496" s="128">
        <f t="shared" si="321"/>
        <v>21.716981132075471</v>
      </c>
      <c r="I496" s="129">
        <v>493.38</v>
      </c>
      <c r="J496" s="130">
        <v>9</v>
      </c>
      <c r="K496" s="130">
        <f t="shared" si="322"/>
        <v>62</v>
      </c>
      <c r="L496" s="129">
        <f t="shared" si="323"/>
        <v>54.82</v>
      </c>
      <c r="M496" s="128">
        <f t="shared" si="324"/>
        <v>26.52225806451613</v>
      </c>
      <c r="N496" s="127"/>
      <c r="O496" s="126"/>
      <c r="P496" s="125"/>
      <c r="Q496" s="125">
        <f t="shared" si="297"/>
        <v>5</v>
      </c>
      <c r="R496" s="125">
        <f t="shared" si="298"/>
        <v>2009</v>
      </c>
      <c r="S496" s="125" t="str">
        <f t="shared" si="296"/>
        <v>Fri</v>
      </c>
      <c r="T496" s="125" t="str">
        <f t="shared" si="299"/>
        <v>2009-5</v>
      </c>
      <c r="U496" s="125">
        <f t="shared" si="300"/>
        <v>0</v>
      </c>
      <c r="V496" s="125"/>
    </row>
    <row r="497" spans="1:22" s="113" customFormat="1" ht="36" x14ac:dyDescent="0.35">
      <c r="A497" s="133" t="s">
        <v>353</v>
      </c>
      <c r="B497" s="132">
        <v>39844</v>
      </c>
      <c r="C497" s="129">
        <v>1122.0899999999999</v>
      </c>
      <c r="D497" s="119">
        <v>0</v>
      </c>
      <c r="E497" s="119">
        <v>0</v>
      </c>
      <c r="F497" s="128">
        <v>852.2</v>
      </c>
      <c r="G497" s="131">
        <v>34</v>
      </c>
      <c r="H497" s="128">
        <f t="shared" si="321"/>
        <v>25.064705882352943</v>
      </c>
      <c r="I497" s="129">
        <v>269.89999999999998</v>
      </c>
      <c r="J497" s="130">
        <v>5</v>
      </c>
      <c r="K497" s="130">
        <f t="shared" si="322"/>
        <v>39</v>
      </c>
      <c r="L497" s="129">
        <f t="shared" si="323"/>
        <v>53.98</v>
      </c>
      <c r="M497" s="128">
        <f t="shared" si="324"/>
        <v>28.771794871794871</v>
      </c>
      <c r="N497" s="127" t="s">
        <v>356</v>
      </c>
      <c r="O497" s="126"/>
      <c r="P497" s="125"/>
      <c r="Q497" s="125">
        <f t="shared" si="297"/>
        <v>5</v>
      </c>
      <c r="R497" s="125">
        <f t="shared" si="298"/>
        <v>2009</v>
      </c>
      <c r="S497" s="125" t="str">
        <f t="shared" si="296"/>
        <v>Sat</v>
      </c>
      <c r="T497" s="125" t="str">
        <f t="shared" si="299"/>
        <v>2009-5</v>
      </c>
      <c r="U497" s="125">
        <f t="shared" si="300"/>
        <v>0</v>
      </c>
      <c r="V497" s="125"/>
    </row>
    <row r="498" spans="1:22" s="113" customFormat="1" x14ac:dyDescent="0.35">
      <c r="A498" s="124"/>
      <c r="B498" s="123">
        <v>39845</v>
      </c>
      <c r="C498" s="119">
        <f>SUM(C493:C497)</f>
        <v>5338.05</v>
      </c>
      <c r="D498" s="119">
        <v>2043.82</v>
      </c>
      <c r="E498" s="122">
        <f>SUM(C498:D498)</f>
        <v>7381.87</v>
      </c>
      <c r="F498" s="118"/>
      <c r="G498" s="121">
        <f>SUM(G492:G497)</f>
        <v>206</v>
      </c>
      <c r="H498" s="118">
        <f>AVERAGE(H492:H497)</f>
        <v>15.918558674518025</v>
      </c>
      <c r="I498" s="119">
        <f>SUM(I492:I497)</f>
        <v>1351.5900000000001</v>
      </c>
      <c r="J498" s="120">
        <f>SUM(J492:J497)</f>
        <v>30</v>
      </c>
      <c r="K498" s="120">
        <f>SUM(G498,J498)</f>
        <v>236</v>
      </c>
      <c r="L498" s="119">
        <f>AVERAGE(L492:L497)</f>
        <v>36.598750000000003</v>
      </c>
      <c r="M498" s="118">
        <f>AVERAGE(M492:M497)</f>
        <v>18.575782652006126</v>
      </c>
      <c r="N498" s="117"/>
      <c r="O498" s="116"/>
      <c r="P498" s="115"/>
      <c r="Q498" s="115">
        <f t="shared" si="297"/>
        <v>6</v>
      </c>
      <c r="R498" s="115">
        <f t="shared" si="298"/>
        <v>2009</v>
      </c>
      <c r="S498" s="115" t="str">
        <f t="shared" si="296"/>
        <v>Sun</v>
      </c>
      <c r="T498" s="115" t="str">
        <f t="shared" si="299"/>
        <v>2009-6</v>
      </c>
      <c r="U498" s="115">
        <f t="shared" si="300"/>
        <v>0</v>
      </c>
      <c r="V498" s="115"/>
    </row>
    <row r="499" spans="1:22" s="113" customFormat="1" x14ac:dyDescent="0.35">
      <c r="A499" s="133" t="s">
        <v>357</v>
      </c>
      <c r="B499" s="132">
        <v>39846</v>
      </c>
      <c r="C499" s="129">
        <v>627.89</v>
      </c>
      <c r="D499" s="119">
        <v>0</v>
      </c>
      <c r="E499" s="119">
        <v>0</v>
      </c>
      <c r="F499" s="128">
        <v>399.5</v>
      </c>
      <c r="G499" s="131">
        <v>30</v>
      </c>
      <c r="H499" s="128">
        <f t="shared" ref="H499:H504" si="325">IFERROR(F499/G499,0)</f>
        <v>13.316666666666666</v>
      </c>
      <c r="I499" s="129">
        <v>228.39</v>
      </c>
      <c r="J499" s="130">
        <v>4</v>
      </c>
      <c r="K499" s="130">
        <f t="shared" ref="K499:K504" si="326">IFERROR(SUM(G499,J499),0)</f>
        <v>34</v>
      </c>
      <c r="L499" s="129">
        <f t="shared" ref="L499:L504" si="327">IFERROR(MEDIAN(I499/J499),0)</f>
        <v>57.097499999999997</v>
      </c>
      <c r="M499" s="128">
        <f t="shared" ref="M499:M504" si="328">IFERROR(SUM(F499,I499)/K499,0)</f>
        <v>18.467352941176472</v>
      </c>
      <c r="N499" s="127"/>
      <c r="O499" s="126"/>
      <c r="P499" s="125"/>
      <c r="Q499" s="125">
        <f t="shared" si="297"/>
        <v>6</v>
      </c>
      <c r="R499" s="125">
        <f t="shared" si="298"/>
        <v>2009</v>
      </c>
      <c r="S499" s="125" t="str">
        <f t="shared" si="296"/>
        <v>Mon</v>
      </c>
      <c r="T499" s="125" t="str">
        <f t="shared" si="299"/>
        <v>2009-6</v>
      </c>
      <c r="U499" s="125">
        <f t="shared" si="300"/>
        <v>0</v>
      </c>
      <c r="V499" s="125"/>
    </row>
    <row r="500" spans="1:22" s="113" customFormat="1" x14ac:dyDescent="0.35">
      <c r="A500" s="133" t="s">
        <v>357</v>
      </c>
      <c r="B500" s="132">
        <v>39847</v>
      </c>
      <c r="C500" s="129">
        <v>752.31</v>
      </c>
      <c r="D500" s="119">
        <v>0</v>
      </c>
      <c r="E500" s="119">
        <v>0</v>
      </c>
      <c r="F500" s="128">
        <v>499.4</v>
      </c>
      <c r="G500" s="131">
        <v>33</v>
      </c>
      <c r="H500" s="128">
        <f t="shared" si="325"/>
        <v>15.133333333333333</v>
      </c>
      <c r="I500" s="129">
        <v>252.91</v>
      </c>
      <c r="J500" s="130">
        <v>7</v>
      </c>
      <c r="K500" s="130">
        <f t="shared" si="326"/>
        <v>40</v>
      </c>
      <c r="L500" s="129">
        <f t="shared" si="327"/>
        <v>36.130000000000003</v>
      </c>
      <c r="M500" s="128">
        <f t="shared" si="328"/>
        <v>18.807749999999999</v>
      </c>
      <c r="N500" s="127"/>
      <c r="O500" s="126"/>
      <c r="P500" s="125"/>
      <c r="Q500" s="125">
        <f t="shared" si="297"/>
        <v>6</v>
      </c>
      <c r="R500" s="125">
        <f t="shared" si="298"/>
        <v>2009</v>
      </c>
      <c r="S500" s="125" t="str">
        <f t="shared" si="296"/>
        <v>Tue</v>
      </c>
      <c r="T500" s="125" t="str">
        <f t="shared" si="299"/>
        <v>2009-6</v>
      </c>
      <c r="U500" s="125">
        <f t="shared" si="300"/>
        <v>0</v>
      </c>
      <c r="V500" s="125"/>
    </row>
    <row r="501" spans="1:22" s="113" customFormat="1" x14ac:dyDescent="0.35">
      <c r="A501" s="133" t="s">
        <v>357</v>
      </c>
      <c r="B501" s="132">
        <v>39848</v>
      </c>
      <c r="C501" s="129">
        <v>1456.13</v>
      </c>
      <c r="D501" s="119">
        <v>0</v>
      </c>
      <c r="E501" s="119">
        <v>0</v>
      </c>
      <c r="F501" s="128">
        <v>1172.7</v>
      </c>
      <c r="G501" s="131">
        <v>31</v>
      </c>
      <c r="H501" s="128">
        <f t="shared" si="325"/>
        <v>37.829032258064515</v>
      </c>
      <c r="I501" s="129">
        <v>273.43</v>
      </c>
      <c r="J501" s="130">
        <v>7</v>
      </c>
      <c r="K501" s="130">
        <f t="shared" si="326"/>
        <v>38</v>
      </c>
      <c r="L501" s="129">
        <f t="shared" si="327"/>
        <v>39.061428571428571</v>
      </c>
      <c r="M501" s="128">
        <f t="shared" si="328"/>
        <v>38.05605263157895</v>
      </c>
      <c r="N501" s="127"/>
      <c r="O501" s="126"/>
      <c r="P501" s="125"/>
      <c r="Q501" s="125">
        <f t="shared" si="297"/>
        <v>6</v>
      </c>
      <c r="R501" s="125">
        <f t="shared" si="298"/>
        <v>2009</v>
      </c>
      <c r="S501" s="125" t="str">
        <f t="shared" si="296"/>
        <v>Wed</v>
      </c>
      <c r="T501" s="125" t="str">
        <f t="shared" si="299"/>
        <v>2009-6</v>
      </c>
      <c r="U501" s="125">
        <f t="shared" si="300"/>
        <v>0</v>
      </c>
      <c r="V501" s="125"/>
    </row>
    <row r="502" spans="1:22" s="113" customFormat="1" x14ac:dyDescent="0.35">
      <c r="A502" s="133" t="s">
        <v>357</v>
      </c>
      <c r="B502" s="132">
        <v>39849</v>
      </c>
      <c r="C502" s="129">
        <v>1088.1600000000001</v>
      </c>
      <c r="D502" s="119">
        <v>0</v>
      </c>
      <c r="E502" s="119">
        <v>0</v>
      </c>
      <c r="F502" s="128">
        <v>992.45</v>
      </c>
      <c r="G502" s="131">
        <v>50</v>
      </c>
      <c r="H502" s="128">
        <f t="shared" si="325"/>
        <v>19.849</v>
      </c>
      <c r="I502" s="129">
        <v>95.71</v>
      </c>
      <c r="J502" s="130">
        <v>3</v>
      </c>
      <c r="K502" s="130">
        <f t="shared" si="326"/>
        <v>53</v>
      </c>
      <c r="L502" s="129">
        <f t="shared" si="327"/>
        <v>31.903333333333332</v>
      </c>
      <c r="M502" s="128">
        <f t="shared" si="328"/>
        <v>20.531320754716983</v>
      </c>
      <c r="N502" s="127"/>
      <c r="O502" s="126"/>
      <c r="P502" s="125"/>
      <c r="Q502" s="125">
        <f t="shared" si="297"/>
        <v>6</v>
      </c>
      <c r="R502" s="125">
        <f t="shared" si="298"/>
        <v>2009</v>
      </c>
      <c r="S502" s="125" t="str">
        <f t="shared" si="296"/>
        <v>Thu</v>
      </c>
      <c r="T502" s="125" t="str">
        <f t="shared" si="299"/>
        <v>2009-6</v>
      </c>
      <c r="U502" s="125">
        <f t="shared" si="300"/>
        <v>0</v>
      </c>
      <c r="V502" s="125"/>
    </row>
    <row r="503" spans="1:22" s="113" customFormat="1" ht="18" x14ac:dyDescent="0.35">
      <c r="A503" s="133" t="s">
        <v>357</v>
      </c>
      <c r="B503" s="132">
        <v>39850</v>
      </c>
      <c r="C503" s="129">
        <v>1350.22</v>
      </c>
      <c r="D503" s="119">
        <v>0</v>
      </c>
      <c r="E503" s="119">
        <v>0</v>
      </c>
      <c r="F503" s="128">
        <v>1112.33</v>
      </c>
      <c r="G503" s="131">
        <v>29</v>
      </c>
      <c r="H503" s="128">
        <f t="shared" si="325"/>
        <v>38.356206896551718</v>
      </c>
      <c r="I503" s="129">
        <v>237.89</v>
      </c>
      <c r="J503" s="130">
        <v>5</v>
      </c>
      <c r="K503" s="130">
        <f t="shared" si="326"/>
        <v>34</v>
      </c>
      <c r="L503" s="129">
        <f t="shared" si="327"/>
        <v>47.577999999999996</v>
      </c>
      <c r="M503" s="128">
        <f t="shared" si="328"/>
        <v>39.712352941176462</v>
      </c>
      <c r="N503" s="127" t="s">
        <v>358</v>
      </c>
      <c r="O503" s="126"/>
      <c r="P503" s="125"/>
      <c r="Q503" s="125">
        <f t="shared" si="297"/>
        <v>6</v>
      </c>
      <c r="R503" s="125">
        <f t="shared" si="298"/>
        <v>2009</v>
      </c>
      <c r="S503" s="125" t="str">
        <f t="shared" si="296"/>
        <v>Fri</v>
      </c>
      <c r="T503" s="125" t="str">
        <f t="shared" si="299"/>
        <v>2009-6</v>
      </c>
      <c r="U503" s="125">
        <f t="shared" si="300"/>
        <v>0</v>
      </c>
      <c r="V503" s="125"/>
    </row>
    <row r="504" spans="1:22" s="113" customFormat="1" x14ac:dyDescent="0.35">
      <c r="A504" s="133" t="s">
        <v>357</v>
      </c>
      <c r="B504" s="132">
        <v>39851</v>
      </c>
      <c r="C504" s="129">
        <v>1244.28</v>
      </c>
      <c r="D504" s="119">
        <v>0</v>
      </c>
      <c r="E504" s="119">
        <v>0</v>
      </c>
      <c r="F504" s="128">
        <v>1037</v>
      </c>
      <c r="G504" s="131">
        <v>42</v>
      </c>
      <c r="H504" s="128">
        <f t="shared" si="325"/>
        <v>24.69047619047619</v>
      </c>
      <c r="I504" s="129">
        <v>207.28</v>
      </c>
      <c r="J504" s="130">
        <v>5</v>
      </c>
      <c r="K504" s="130">
        <f t="shared" si="326"/>
        <v>47</v>
      </c>
      <c r="L504" s="129">
        <f t="shared" si="327"/>
        <v>41.456000000000003</v>
      </c>
      <c r="M504" s="128">
        <f t="shared" si="328"/>
        <v>26.474042553191488</v>
      </c>
      <c r="N504" s="127"/>
      <c r="O504" s="126"/>
      <c r="P504" s="125"/>
      <c r="Q504" s="125">
        <f t="shared" si="297"/>
        <v>6</v>
      </c>
      <c r="R504" s="125">
        <f t="shared" si="298"/>
        <v>2009</v>
      </c>
      <c r="S504" s="125" t="str">
        <f t="shared" si="296"/>
        <v>Sat</v>
      </c>
      <c r="T504" s="125" t="str">
        <f t="shared" si="299"/>
        <v>2009-6</v>
      </c>
      <c r="U504" s="125">
        <f t="shared" si="300"/>
        <v>0</v>
      </c>
      <c r="V504" s="125"/>
    </row>
    <row r="505" spans="1:22" s="113" customFormat="1" x14ac:dyDescent="0.35">
      <c r="A505" s="124"/>
      <c r="B505" s="123">
        <v>39852</v>
      </c>
      <c r="C505" s="119">
        <f>SUM(C499:C504)</f>
        <v>6518.99</v>
      </c>
      <c r="D505" s="119">
        <v>2791.7</v>
      </c>
      <c r="E505" s="122">
        <f>SUM(C505:D505)</f>
        <v>9310.6899999999987</v>
      </c>
      <c r="F505" s="118"/>
      <c r="G505" s="121">
        <f>SUM(G499:G504)</f>
        <v>215</v>
      </c>
      <c r="H505" s="118">
        <f>AVERAGE(H499:H504)</f>
        <v>24.8624525575154</v>
      </c>
      <c r="I505" s="119">
        <f>SUM(I499:I504)</f>
        <v>1295.6099999999999</v>
      </c>
      <c r="J505" s="120">
        <f>SUM(J499:J504)</f>
        <v>31</v>
      </c>
      <c r="K505" s="120">
        <f>SUM(G505,J505)</f>
        <v>246</v>
      </c>
      <c r="L505" s="119">
        <f>AVERAGE(L499:L504)</f>
        <v>42.204376984126981</v>
      </c>
      <c r="M505" s="118">
        <f>AVERAGE(M499:M504)</f>
        <v>27.00814530364006</v>
      </c>
      <c r="N505" s="117"/>
      <c r="O505" s="116"/>
      <c r="P505" s="115"/>
      <c r="Q505" s="115">
        <f t="shared" si="297"/>
        <v>7</v>
      </c>
      <c r="R505" s="115">
        <f t="shared" si="298"/>
        <v>2009</v>
      </c>
      <c r="S505" s="115" t="str">
        <f t="shared" si="296"/>
        <v>Sun</v>
      </c>
      <c r="T505" s="115" t="str">
        <f t="shared" si="299"/>
        <v>2009-7</v>
      </c>
      <c r="U505" s="115">
        <f t="shared" si="300"/>
        <v>0</v>
      </c>
      <c r="V505" s="115"/>
    </row>
    <row r="506" spans="1:22" s="113" customFormat="1" ht="36" x14ac:dyDescent="0.35">
      <c r="A506" s="133" t="s">
        <v>362</v>
      </c>
      <c r="B506" s="132">
        <v>39853</v>
      </c>
      <c r="C506" s="129">
        <v>877.75</v>
      </c>
      <c r="D506" s="119">
        <v>0</v>
      </c>
      <c r="E506" s="119">
        <v>0</v>
      </c>
      <c r="F506" s="128">
        <v>593.9</v>
      </c>
      <c r="G506" s="131">
        <v>35</v>
      </c>
      <c r="H506" s="128">
        <f t="shared" ref="H506:H511" si="329">IFERROR(F506/G506,0)</f>
        <v>16.968571428571426</v>
      </c>
      <c r="I506" s="129">
        <v>278.07</v>
      </c>
      <c r="J506" s="130">
        <v>6</v>
      </c>
      <c r="K506" s="130">
        <f t="shared" ref="K506:K511" si="330">IFERROR(SUM(G506,J506),0)</f>
        <v>41</v>
      </c>
      <c r="L506" s="129">
        <f t="shared" ref="L506:L511" si="331">IFERROR(MEDIAN(I506/J506),0)</f>
        <v>46.344999999999999</v>
      </c>
      <c r="M506" s="128">
        <f t="shared" ref="M506:M511" si="332">IFERROR(SUM(F506,I506)/K506,0)</f>
        <v>21.267560975609758</v>
      </c>
      <c r="N506" s="127" t="s">
        <v>364</v>
      </c>
      <c r="O506" s="126">
        <v>1.05</v>
      </c>
      <c r="P506" s="125"/>
      <c r="Q506" s="125">
        <f t="shared" si="297"/>
        <v>7</v>
      </c>
      <c r="R506" s="125">
        <f t="shared" si="298"/>
        <v>2009</v>
      </c>
      <c r="S506" s="125" t="str">
        <f t="shared" si="296"/>
        <v>Mon</v>
      </c>
      <c r="T506" s="125" t="str">
        <f t="shared" si="299"/>
        <v>2009-7</v>
      </c>
      <c r="U506" s="125">
        <f t="shared" si="300"/>
        <v>0</v>
      </c>
      <c r="V506" s="125"/>
    </row>
    <row r="507" spans="1:22" s="113" customFormat="1" ht="18" x14ac:dyDescent="0.35">
      <c r="A507" s="133" t="s">
        <v>362</v>
      </c>
      <c r="B507" s="132">
        <v>39854</v>
      </c>
      <c r="C507" s="129">
        <v>953.46</v>
      </c>
      <c r="D507" s="119">
        <v>0</v>
      </c>
      <c r="E507" s="119">
        <v>0</v>
      </c>
      <c r="F507" s="128">
        <v>519.45000000000005</v>
      </c>
      <c r="G507" s="131">
        <v>31</v>
      </c>
      <c r="H507" s="128">
        <f t="shared" si="329"/>
        <v>16.756451612903227</v>
      </c>
      <c r="I507" s="129">
        <v>434.04</v>
      </c>
      <c r="J507" s="130">
        <v>7</v>
      </c>
      <c r="K507" s="130">
        <f t="shared" si="330"/>
        <v>38</v>
      </c>
      <c r="L507" s="129">
        <f t="shared" si="331"/>
        <v>62.005714285714291</v>
      </c>
      <c r="M507" s="128">
        <f t="shared" si="332"/>
        <v>25.091842105263158</v>
      </c>
      <c r="N507" s="127" t="s">
        <v>365</v>
      </c>
      <c r="O507" s="126"/>
      <c r="P507" s="125"/>
      <c r="Q507" s="125">
        <f t="shared" si="297"/>
        <v>7</v>
      </c>
      <c r="R507" s="125">
        <f t="shared" si="298"/>
        <v>2009</v>
      </c>
      <c r="S507" s="125" t="str">
        <f t="shared" si="296"/>
        <v>Tue</v>
      </c>
      <c r="T507" s="125" t="str">
        <f t="shared" si="299"/>
        <v>2009-7</v>
      </c>
      <c r="U507" s="125">
        <f t="shared" si="300"/>
        <v>0</v>
      </c>
      <c r="V507" s="125"/>
    </row>
    <row r="508" spans="1:22" s="113" customFormat="1" x14ac:dyDescent="0.35">
      <c r="A508" s="133" t="s">
        <v>362</v>
      </c>
      <c r="B508" s="132">
        <v>39855</v>
      </c>
      <c r="C508" s="129">
        <v>1271.3699999999999</v>
      </c>
      <c r="D508" s="119">
        <v>0</v>
      </c>
      <c r="E508" s="119">
        <v>0</v>
      </c>
      <c r="F508" s="128">
        <v>569</v>
      </c>
      <c r="G508" s="131">
        <v>33</v>
      </c>
      <c r="H508" s="128">
        <f t="shared" si="329"/>
        <v>17.242424242424242</v>
      </c>
      <c r="I508" s="129">
        <v>702.37</v>
      </c>
      <c r="J508" s="130">
        <v>4</v>
      </c>
      <c r="K508" s="130">
        <f t="shared" si="330"/>
        <v>37</v>
      </c>
      <c r="L508" s="129">
        <f t="shared" si="331"/>
        <v>175.5925</v>
      </c>
      <c r="M508" s="128">
        <f t="shared" si="332"/>
        <v>34.361351351351345</v>
      </c>
      <c r="N508" s="127"/>
      <c r="O508" s="126">
        <v>-1</v>
      </c>
      <c r="P508" s="125"/>
      <c r="Q508" s="125">
        <f t="shared" si="297"/>
        <v>7</v>
      </c>
      <c r="R508" s="125">
        <f t="shared" si="298"/>
        <v>2009</v>
      </c>
      <c r="S508" s="125" t="str">
        <f t="shared" si="296"/>
        <v>Wed</v>
      </c>
      <c r="T508" s="125" t="str">
        <f t="shared" si="299"/>
        <v>2009-7</v>
      </c>
      <c r="U508" s="125">
        <f t="shared" si="300"/>
        <v>0</v>
      </c>
      <c r="V508" s="125"/>
    </row>
    <row r="509" spans="1:22" s="113" customFormat="1" x14ac:dyDescent="0.35">
      <c r="A509" s="133" t="s">
        <v>362</v>
      </c>
      <c r="B509" s="132">
        <v>39856</v>
      </c>
      <c r="C509" s="129">
        <v>673.67</v>
      </c>
      <c r="D509" s="119">
        <v>0</v>
      </c>
      <c r="E509" s="119">
        <v>0</v>
      </c>
      <c r="F509" s="128">
        <v>495.67</v>
      </c>
      <c r="G509" s="131">
        <v>30</v>
      </c>
      <c r="H509" s="128">
        <f t="shared" si="329"/>
        <v>16.522333333333332</v>
      </c>
      <c r="I509" s="129">
        <v>178.32</v>
      </c>
      <c r="J509" s="130">
        <v>6</v>
      </c>
      <c r="K509" s="130">
        <f t="shared" si="330"/>
        <v>36</v>
      </c>
      <c r="L509" s="129">
        <f t="shared" si="331"/>
        <v>29.72</v>
      </c>
      <c r="M509" s="128">
        <f t="shared" si="332"/>
        <v>18.721944444444446</v>
      </c>
      <c r="N509" s="127"/>
      <c r="O509" s="126">
        <v>0</v>
      </c>
      <c r="P509" s="125"/>
      <c r="Q509" s="125">
        <f t="shared" si="297"/>
        <v>7</v>
      </c>
      <c r="R509" s="125">
        <f t="shared" si="298"/>
        <v>2009</v>
      </c>
      <c r="S509" s="125" t="str">
        <f t="shared" si="296"/>
        <v>Thu</v>
      </c>
      <c r="T509" s="125" t="str">
        <f t="shared" si="299"/>
        <v>2009-7</v>
      </c>
      <c r="U509" s="125">
        <f t="shared" si="300"/>
        <v>0</v>
      </c>
      <c r="V509" s="125"/>
    </row>
    <row r="510" spans="1:22" s="113" customFormat="1" ht="27" x14ac:dyDescent="0.35">
      <c r="A510" s="133" t="s">
        <v>362</v>
      </c>
      <c r="B510" s="132">
        <v>39857</v>
      </c>
      <c r="C510" s="129">
        <v>1306.9100000000001</v>
      </c>
      <c r="D510" s="119">
        <v>0</v>
      </c>
      <c r="E510" s="119">
        <v>0</v>
      </c>
      <c r="F510" s="128">
        <v>1032</v>
      </c>
      <c r="G510" s="131">
        <v>50</v>
      </c>
      <c r="H510" s="128">
        <f t="shared" si="329"/>
        <v>20.64</v>
      </c>
      <c r="I510" s="129">
        <v>274.91000000000003</v>
      </c>
      <c r="J510" s="130">
        <v>5</v>
      </c>
      <c r="K510" s="130">
        <f t="shared" si="330"/>
        <v>55</v>
      </c>
      <c r="L510" s="129">
        <f t="shared" si="331"/>
        <v>54.982000000000006</v>
      </c>
      <c r="M510" s="128">
        <f t="shared" si="332"/>
        <v>23.762</v>
      </c>
      <c r="N510" s="127" t="s">
        <v>363</v>
      </c>
      <c r="O510" s="126">
        <v>10</v>
      </c>
      <c r="P510" s="125"/>
      <c r="Q510" s="125">
        <f t="shared" si="297"/>
        <v>7</v>
      </c>
      <c r="R510" s="125">
        <f t="shared" si="298"/>
        <v>2009</v>
      </c>
      <c r="S510" s="125" t="str">
        <f t="shared" si="296"/>
        <v>Fri</v>
      </c>
      <c r="T510" s="125" t="str">
        <f t="shared" si="299"/>
        <v>2009-7</v>
      </c>
      <c r="U510" s="125">
        <f t="shared" si="300"/>
        <v>0</v>
      </c>
      <c r="V510" s="125"/>
    </row>
    <row r="511" spans="1:22" s="113" customFormat="1" x14ac:dyDescent="0.35">
      <c r="A511" s="133" t="s">
        <v>362</v>
      </c>
      <c r="B511" s="132">
        <v>39858</v>
      </c>
      <c r="C511" s="129">
        <v>2057.91</v>
      </c>
      <c r="D511" s="119">
        <v>0</v>
      </c>
      <c r="E511" s="119">
        <v>0</v>
      </c>
      <c r="F511" s="128">
        <v>816.8</v>
      </c>
      <c r="G511" s="131">
        <v>36</v>
      </c>
      <c r="H511" s="128">
        <f t="shared" si="329"/>
        <v>22.688888888888886</v>
      </c>
      <c r="I511" s="129">
        <v>1241.1099999999999</v>
      </c>
      <c r="J511" s="130">
        <v>7</v>
      </c>
      <c r="K511" s="130">
        <f t="shared" si="330"/>
        <v>43</v>
      </c>
      <c r="L511" s="129">
        <f t="shared" si="331"/>
        <v>177.30142857142854</v>
      </c>
      <c r="M511" s="128">
        <f t="shared" si="332"/>
        <v>47.858372093023256</v>
      </c>
      <c r="N511" s="127"/>
      <c r="O511" s="126"/>
      <c r="P511" s="125"/>
      <c r="Q511" s="125">
        <f t="shared" si="297"/>
        <v>7</v>
      </c>
      <c r="R511" s="125">
        <f t="shared" si="298"/>
        <v>2009</v>
      </c>
      <c r="S511" s="125" t="str">
        <f t="shared" si="296"/>
        <v>Sat</v>
      </c>
      <c r="T511" s="125" t="str">
        <f t="shared" si="299"/>
        <v>2009-7</v>
      </c>
      <c r="U511" s="125">
        <f t="shared" si="300"/>
        <v>0</v>
      </c>
      <c r="V511" s="125"/>
    </row>
    <row r="512" spans="1:22" s="113" customFormat="1" x14ac:dyDescent="0.35">
      <c r="A512" s="124"/>
      <c r="B512" s="123">
        <v>39859</v>
      </c>
      <c r="C512" s="119">
        <f>SUM(C506:C511)</f>
        <v>7141.07</v>
      </c>
      <c r="D512" s="119">
        <v>3290.08</v>
      </c>
      <c r="E512" s="122">
        <f>SUM(C512:D512)</f>
        <v>10431.15</v>
      </c>
      <c r="F512" s="118"/>
      <c r="G512" s="121">
        <f>SUM(G506:G511)</f>
        <v>215</v>
      </c>
      <c r="H512" s="118">
        <f>AVERAGE(H506:H511)</f>
        <v>18.469778251020184</v>
      </c>
      <c r="I512" s="119">
        <f>SUM(I506:I511)</f>
        <v>3108.8199999999997</v>
      </c>
      <c r="J512" s="120">
        <f>SUM(J506:J511)</f>
        <v>35</v>
      </c>
      <c r="K512" s="120">
        <f>SUM(G512,J512)</f>
        <v>250</v>
      </c>
      <c r="L512" s="119">
        <f>AVERAGE(L506:L511)</f>
        <v>90.991107142857132</v>
      </c>
      <c r="M512" s="118">
        <f>AVERAGE(M506:M511)</f>
        <v>28.510511828281992</v>
      </c>
      <c r="N512" s="117"/>
      <c r="O512" s="116"/>
      <c r="P512" s="115"/>
      <c r="Q512" s="115">
        <f t="shared" si="297"/>
        <v>8</v>
      </c>
      <c r="R512" s="115">
        <f t="shared" si="298"/>
        <v>2009</v>
      </c>
      <c r="S512" s="115" t="str">
        <f t="shared" si="296"/>
        <v>Sun</v>
      </c>
      <c r="T512" s="115" t="str">
        <f t="shared" si="299"/>
        <v>2009-8</v>
      </c>
      <c r="U512" s="115">
        <f t="shared" si="300"/>
        <v>0</v>
      </c>
      <c r="V512" s="115"/>
    </row>
    <row r="513" spans="1:22" s="113" customFormat="1" ht="27" x14ac:dyDescent="0.35">
      <c r="A513" s="133" t="s">
        <v>366</v>
      </c>
      <c r="B513" s="132">
        <v>39860</v>
      </c>
      <c r="C513" s="129">
        <v>561</v>
      </c>
      <c r="D513" s="119">
        <v>0</v>
      </c>
      <c r="E513" s="119">
        <v>0</v>
      </c>
      <c r="F513" s="128">
        <v>350.4</v>
      </c>
      <c r="G513" s="131">
        <v>32</v>
      </c>
      <c r="H513" s="128">
        <f t="shared" ref="H513:H518" si="333">IFERROR(F513/G513,0)</f>
        <v>10.95</v>
      </c>
      <c r="I513" s="129">
        <v>210.6</v>
      </c>
      <c r="J513" s="130">
        <v>6</v>
      </c>
      <c r="K513" s="130">
        <f t="shared" ref="K513:K518" si="334">IFERROR(SUM(G513,J513),0)</f>
        <v>38</v>
      </c>
      <c r="L513" s="129">
        <f t="shared" ref="L513:L518" si="335">IFERROR(MEDIAN(I513/J513),0)</f>
        <v>35.1</v>
      </c>
      <c r="M513" s="128">
        <f t="shared" ref="M513:M518" si="336">IFERROR(SUM(F513,I513)/K513,0)</f>
        <v>14.763157894736842</v>
      </c>
      <c r="N513" s="127" t="s">
        <v>367</v>
      </c>
      <c r="O513" s="126"/>
      <c r="P513" s="125"/>
      <c r="Q513" s="125">
        <f t="shared" si="297"/>
        <v>8</v>
      </c>
      <c r="R513" s="125">
        <f t="shared" si="298"/>
        <v>2009</v>
      </c>
      <c r="S513" s="125" t="str">
        <f t="shared" si="296"/>
        <v>Mon</v>
      </c>
      <c r="T513" s="125" t="str">
        <f t="shared" si="299"/>
        <v>2009-8</v>
      </c>
      <c r="U513" s="125">
        <f t="shared" si="300"/>
        <v>0</v>
      </c>
      <c r="V513" s="125"/>
    </row>
    <row r="514" spans="1:22" s="113" customFormat="1" x14ac:dyDescent="0.35">
      <c r="A514" s="133" t="s">
        <v>366</v>
      </c>
      <c r="B514" s="132">
        <v>39861</v>
      </c>
      <c r="C514" s="129">
        <v>1330.23</v>
      </c>
      <c r="D514" s="119">
        <v>0</v>
      </c>
      <c r="E514" s="119">
        <v>0</v>
      </c>
      <c r="F514" s="128">
        <v>611.5</v>
      </c>
      <c r="G514" s="131">
        <v>44</v>
      </c>
      <c r="H514" s="128">
        <f t="shared" si="333"/>
        <v>13.897727272727273</v>
      </c>
      <c r="I514" s="129">
        <v>718.73</v>
      </c>
      <c r="J514" s="130">
        <v>7</v>
      </c>
      <c r="K514" s="130">
        <f t="shared" si="334"/>
        <v>51</v>
      </c>
      <c r="L514" s="129">
        <f t="shared" si="335"/>
        <v>102.67571428571429</v>
      </c>
      <c r="M514" s="128">
        <f t="shared" si="336"/>
        <v>26.082941176470587</v>
      </c>
      <c r="N514" s="127"/>
      <c r="O514" s="126"/>
      <c r="P514" s="125"/>
      <c r="Q514" s="125">
        <f t="shared" si="297"/>
        <v>8</v>
      </c>
      <c r="R514" s="125">
        <f t="shared" si="298"/>
        <v>2009</v>
      </c>
      <c r="S514" s="125" t="str">
        <f t="shared" ref="S514:S577" si="337">VLOOKUP(WEEKDAY(B514),$Z$2:$AA$8,2,FALSE)</f>
        <v>Tue</v>
      </c>
      <c r="T514" s="125" t="str">
        <f t="shared" si="299"/>
        <v>2009-8</v>
      </c>
      <c r="U514" s="125">
        <f t="shared" si="300"/>
        <v>0</v>
      </c>
      <c r="V514" s="125"/>
    </row>
    <row r="515" spans="1:22" s="113" customFormat="1" x14ac:dyDescent="0.35">
      <c r="A515" s="133" t="s">
        <v>366</v>
      </c>
      <c r="B515" s="132">
        <v>39862</v>
      </c>
      <c r="C515" s="129">
        <v>1101.8800000000001</v>
      </c>
      <c r="D515" s="119">
        <v>0</v>
      </c>
      <c r="E515" s="119">
        <v>0</v>
      </c>
      <c r="F515" s="128">
        <v>699.55</v>
      </c>
      <c r="G515" s="131">
        <v>36</v>
      </c>
      <c r="H515" s="128">
        <f t="shared" si="333"/>
        <v>19.431944444444444</v>
      </c>
      <c r="I515" s="129">
        <v>402.33</v>
      </c>
      <c r="J515" s="130">
        <v>5</v>
      </c>
      <c r="K515" s="130">
        <f t="shared" si="334"/>
        <v>41</v>
      </c>
      <c r="L515" s="129">
        <f t="shared" si="335"/>
        <v>80.465999999999994</v>
      </c>
      <c r="M515" s="128">
        <f t="shared" si="336"/>
        <v>26.875121951219509</v>
      </c>
      <c r="N515" s="127"/>
      <c r="O515" s="126"/>
      <c r="P515" s="125"/>
      <c r="Q515" s="125">
        <f t="shared" ref="Q515:Q578" si="338">WEEKNUM(B515)</f>
        <v>8</v>
      </c>
      <c r="R515" s="125">
        <f t="shared" ref="R515:R578" si="339">YEAR(B515)</f>
        <v>2009</v>
      </c>
      <c r="S515" s="125" t="str">
        <f t="shared" si="337"/>
        <v>Wed</v>
      </c>
      <c r="T515" s="125" t="str">
        <f t="shared" ref="T515:T578" si="340">R515&amp;"-"&amp;Q515</f>
        <v>2009-8</v>
      </c>
      <c r="U515" s="125">
        <f t="shared" ref="U515:U578" si="341">IF(AND(MONTH(B515)=12,DAY(B515)&lt;26),1,0)</f>
        <v>0</v>
      </c>
      <c r="V515" s="125"/>
    </row>
    <row r="516" spans="1:22" s="113" customFormat="1" x14ac:dyDescent="0.35">
      <c r="A516" s="133" t="s">
        <v>366</v>
      </c>
      <c r="B516" s="132">
        <v>39863</v>
      </c>
      <c r="C516" s="129">
        <v>1369.12</v>
      </c>
      <c r="D516" s="119">
        <v>0</v>
      </c>
      <c r="E516" s="119">
        <v>0</v>
      </c>
      <c r="F516" s="128">
        <v>1245.3499999999999</v>
      </c>
      <c r="G516" s="131">
        <v>54</v>
      </c>
      <c r="H516" s="128">
        <f t="shared" si="333"/>
        <v>23.062037037037037</v>
      </c>
      <c r="I516" s="129">
        <v>123.77</v>
      </c>
      <c r="J516" s="130">
        <v>2</v>
      </c>
      <c r="K516" s="130">
        <f t="shared" si="334"/>
        <v>56</v>
      </c>
      <c r="L516" s="129">
        <f t="shared" si="335"/>
        <v>61.884999999999998</v>
      </c>
      <c r="M516" s="128">
        <f t="shared" si="336"/>
        <v>24.448571428571427</v>
      </c>
      <c r="N516" s="127"/>
      <c r="O516" s="126"/>
      <c r="P516" s="125"/>
      <c r="Q516" s="125">
        <f t="shared" si="338"/>
        <v>8</v>
      </c>
      <c r="R516" s="125">
        <f t="shared" si="339"/>
        <v>2009</v>
      </c>
      <c r="S516" s="125" t="str">
        <f t="shared" si="337"/>
        <v>Thu</v>
      </c>
      <c r="T516" s="125" t="str">
        <f t="shared" si="340"/>
        <v>2009-8</v>
      </c>
      <c r="U516" s="125">
        <f t="shared" si="341"/>
        <v>0</v>
      </c>
      <c r="V516" s="125"/>
    </row>
    <row r="517" spans="1:22" s="113" customFormat="1" x14ac:dyDescent="0.35">
      <c r="A517" s="133" t="s">
        <v>366</v>
      </c>
      <c r="B517" s="132">
        <v>39864</v>
      </c>
      <c r="C517" s="129">
        <v>1179.55</v>
      </c>
      <c r="D517" s="119">
        <v>0</v>
      </c>
      <c r="E517" s="119">
        <v>0</v>
      </c>
      <c r="F517" s="128">
        <v>905.75</v>
      </c>
      <c r="G517" s="131">
        <v>48</v>
      </c>
      <c r="H517" s="128">
        <f t="shared" si="333"/>
        <v>18.869791666666668</v>
      </c>
      <c r="I517" s="129">
        <v>273.8</v>
      </c>
      <c r="J517" s="130">
        <v>7</v>
      </c>
      <c r="K517" s="130">
        <f t="shared" si="334"/>
        <v>55</v>
      </c>
      <c r="L517" s="129">
        <f t="shared" si="335"/>
        <v>39.114285714285714</v>
      </c>
      <c r="M517" s="128">
        <f t="shared" si="336"/>
        <v>21.446363636363635</v>
      </c>
      <c r="N517" s="127"/>
      <c r="O517" s="126"/>
      <c r="P517" s="125"/>
      <c r="Q517" s="125">
        <f t="shared" si="338"/>
        <v>8</v>
      </c>
      <c r="R517" s="125">
        <f t="shared" si="339"/>
        <v>2009</v>
      </c>
      <c r="S517" s="125" t="str">
        <f t="shared" si="337"/>
        <v>Fri</v>
      </c>
      <c r="T517" s="125" t="str">
        <f t="shared" si="340"/>
        <v>2009-8</v>
      </c>
      <c r="U517" s="125">
        <f t="shared" si="341"/>
        <v>0</v>
      </c>
      <c r="V517" s="125"/>
    </row>
    <row r="518" spans="1:22" s="113" customFormat="1" x14ac:dyDescent="0.35">
      <c r="A518" s="133" t="s">
        <v>366</v>
      </c>
      <c r="B518" s="132">
        <v>39865</v>
      </c>
      <c r="C518" s="129">
        <v>1216.79</v>
      </c>
      <c r="D518" s="119">
        <v>0</v>
      </c>
      <c r="E518" s="119">
        <v>0</v>
      </c>
      <c r="F518" s="128">
        <v>685.8</v>
      </c>
      <c r="G518" s="131">
        <v>31</v>
      </c>
      <c r="H518" s="128">
        <f t="shared" si="333"/>
        <v>22.122580645161289</v>
      </c>
      <c r="I518" s="129">
        <v>530.99</v>
      </c>
      <c r="J518" s="130">
        <v>9</v>
      </c>
      <c r="K518" s="130">
        <f t="shared" si="334"/>
        <v>40</v>
      </c>
      <c r="L518" s="129">
        <f t="shared" si="335"/>
        <v>58.998888888888892</v>
      </c>
      <c r="M518" s="128">
        <f t="shared" si="336"/>
        <v>30.419750000000001</v>
      </c>
      <c r="N518" s="127"/>
      <c r="O518" s="126"/>
      <c r="P518" s="125"/>
      <c r="Q518" s="125">
        <f t="shared" si="338"/>
        <v>8</v>
      </c>
      <c r="R518" s="125">
        <f t="shared" si="339"/>
        <v>2009</v>
      </c>
      <c r="S518" s="125" t="str">
        <f t="shared" si="337"/>
        <v>Sat</v>
      </c>
      <c r="T518" s="125" t="str">
        <f t="shared" si="340"/>
        <v>2009-8</v>
      </c>
      <c r="U518" s="125">
        <f t="shared" si="341"/>
        <v>0</v>
      </c>
      <c r="V518" s="125"/>
    </row>
    <row r="519" spans="1:22" s="113" customFormat="1" x14ac:dyDescent="0.35">
      <c r="A519" s="124"/>
      <c r="B519" s="123">
        <v>39866</v>
      </c>
      <c r="C519" s="119">
        <f>SUM(C513:C518)</f>
        <v>6758.57</v>
      </c>
      <c r="D519" s="119">
        <v>3299.38</v>
      </c>
      <c r="E519" s="122">
        <f>SUM(C519:D519)</f>
        <v>10057.950000000001</v>
      </c>
      <c r="F519" s="118"/>
      <c r="G519" s="121">
        <f>SUM(G513:G518)</f>
        <v>245</v>
      </c>
      <c r="H519" s="118">
        <f>AVERAGE(H513:H518)</f>
        <v>18.055680177672787</v>
      </c>
      <c r="I519" s="119">
        <f>SUM(I513:I518)</f>
        <v>2260.2200000000003</v>
      </c>
      <c r="J519" s="120">
        <f>SUM(J513:J518)</f>
        <v>36</v>
      </c>
      <c r="K519" s="120">
        <f>SUM(G519,J519)</f>
        <v>281</v>
      </c>
      <c r="L519" s="119">
        <f>AVERAGE(L513:L518)</f>
        <v>63.039981481481476</v>
      </c>
      <c r="M519" s="118">
        <f>AVERAGE(M513:M518)</f>
        <v>24.005984347893669</v>
      </c>
      <c r="N519" s="117"/>
      <c r="O519" s="116"/>
      <c r="P519" s="115"/>
      <c r="Q519" s="115">
        <f t="shared" si="338"/>
        <v>9</v>
      </c>
      <c r="R519" s="115">
        <f t="shared" si="339"/>
        <v>2009</v>
      </c>
      <c r="S519" s="115" t="str">
        <f t="shared" si="337"/>
        <v>Sun</v>
      </c>
      <c r="T519" s="115" t="str">
        <f t="shared" si="340"/>
        <v>2009-9</v>
      </c>
      <c r="U519" s="115">
        <f t="shared" si="341"/>
        <v>0</v>
      </c>
      <c r="V519" s="115"/>
    </row>
    <row r="520" spans="1:22" s="113" customFormat="1" x14ac:dyDescent="0.35">
      <c r="A520" s="133" t="s">
        <v>368</v>
      </c>
      <c r="B520" s="132">
        <v>39867</v>
      </c>
      <c r="C520" s="129">
        <v>630.71</v>
      </c>
      <c r="D520" s="119">
        <v>0</v>
      </c>
      <c r="E520" s="119">
        <v>0</v>
      </c>
      <c r="F520" s="128">
        <v>386.35</v>
      </c>
      <c r="G520" s="131">
        <v>32</v>
      </c>
      <c r="H520" s="128">
        <f t="shared" ref="H520:H525" si="342">IFERROR(F520/G520,0)</f>
        <v>12.073437500000001</v>
      </c>
      <c r="I520" s="129">
        <v>244.36</v>
      </c>
      <c r="J520" s="130">
        <v>7</v>
      </c>
      <c r="K520" s="130">
        <f t="shared" ref="K520:K525" si="343">IFERROR(SUM(G520,J520),0)</f>
        <v>39</v>
      </c>
      <c r="L520" s="129">
        <f t="shared" ref="L520:L525" si="344">IFERROR(MEDIAN(I520/J520),0)</f>
        <v>34.908571428571427</v>
      </c>
      <c r="M520" s="128">
        <f t="shared" ref="M520:M525" si="345">IFERROR(SUM(F520,I520)/K520,0)</f>
        <v>16.172051282051282</v>
      </c>
      <c r="N520" s="127"/>
      <c r="O520" s="126">
        <v>0.15</v>
      </c>
      <c r="P520" s="125"/>
      <c r="Q520" s="125">
        <f t="shared" si="338"/>
        <v>9</v>
      </c>
      <c r="R520" s="125">
        <f t="shared" si="339"/>
        <v>2009</v>
      </c>
      <c r="S520" s="125" t="str">
        <f t="shared" si="337"/>
        <v>Mon</v>
      </c>
      <c r="T520" s="125" t="str">
        <f t="shared" si="340"/>
        <v>2009-9</v>
      </c>
      <c r="U520" s="125">
        <f t="shared" si="341"/>
        <v>0</v>
      </c>
      <c r="V520" s="125"/>
    </row>
    <row r="521" spans="1:22" s="113" customFormat="1" x14ac:dyDescent="0.35">
      <c r="A521" s="133" t="s">
        <v>368</v>
      </c>
      <c r="B521" s="132">
        <v>39868</v>
      </c>
      <c r="C521" s="129">
        <v>512.67999999999995</v>
      </c>
      <c r="D521" s="119">
        <v>0</v>
      </c>
      <c r="E521" s="119">
        <v>0</v>
      </c>
      <c r="F521" s="128">
        <v>296.94</v>
      </c>
      <c r="G521" s="131">
        <v>25</v>
      </c>
      <c r="H521" s="128">
        <f t="shared" si="342"/>
        <v>11.877599999999999</v>
      </c>
      <c r="I521" s="129">
        <v>215.74</v>
      </c>
      <c r="J521" s="130">
        <v>4</v>
      </c>
      <c r="K521" s="130">
        <f t="shared" si="343"/>
        <v>29</v>
      </c>
      <c r="L521" s="129">
        <f t="shared" si="344"/>
        <v>53.935000000000002</v>
      </c>
      <c r="M521" s="128">
        <f t="shared" si="345"/>
        <v>17.678620689655176</v>
      </c>
      <c r="N521" s="127"/>
      <c r="O521" s="126"/>
      <c r="P521" s="125"/>
      <c r="Q521" s="125">
        <f t="shared" si="338"/>
        <v>9</v>
      </c>
      <c r="R521" s="125">
        <f t="shared" si="339"/>
        <v>2009</v>
      </c>
      <c r="S521" s="125" t="str">
        <f t="shared" si="337"/>
        <v>Tue</v>
      </c>
      <c r="T521" s="125" t="str">
        <f t="shared" si="340"/>
        <v>2009-9</v>
      </c>
      <c r="U521" s="125">
        <f t="shared" si="341"/>
        <v>0</v>
      </c>
      <c r="V521" s="125"/>
    </row>
    <row r="522" spans="1:22" s="113" customFormat="1" x14ac:dyDescent="0.35">
      <c r="A522" s="133" t="s">
        <v>368</v>
      </c>
      <c r="B522" s="132">
        <v>39869</v>
      </c>
      <c r="C522" s="129">
        <v>834.84</v>
      </c>
      <c r="D522" s="119">
        <v>0</v>
      </c>
      <c r="E522" s="119">
        <v>0</v>
      </c>
      <c r="F522" s="128">
        <v>598.45000000000005</v>
      </c>
      <c r="G522" s="131">
        <v>27</v>
      </c>
      <c r="H522" s="128">
        <f t="shared" si="342"/>
        <v>22.164814814814818</v>
      </c>
      <c r="I522" s="129">
        <v>236.39</v>
      </c>
      <c r="J522" s="130">
        <v>8</v>
      </c>
      <c r="K522" s="130">
        <f t="shared" si="343"/>
        <v>35</v>
      </c>
      <c r="L522" s="129">
        <f t="shared" si="344"/>
        <v>29.548749999999998</v>
      </c>
      <c r="M522" s="128">
        <f t="shared" si="345"/>
        <v>23.85257142857143</v>
      </c>
      <c r="N522" s="127"/>
      <c r="O522" s="126"/>
      <c r="P522" s="125"/>
      <c r="Q522" s="125">
        <f t="shared" si="338"/>
        <v>9</v>
      </c>
      <c r="R522" s="125">
        <f t="shared" si="339"/>
        <v>2009</v>
      </c>
      <c r="S522" s="125" t="str">
        <f t="shared" si="337"/>
        <v>Wed</v>
      </c>
      <c r="T522" s="125" t="str">
        <f t="shared" si="340"/>
        <v>2009-9</v>
      </c>
      <c r="U522" s="125">
        <f t="shared" si="341"/>
        <v>0</v>
      </c>
      <c r="V522" s="125"/>
    </row>
    <row r="523" spans="1:22" s="113" customFormat="1" x14ac:dyDescent="0.35">
      <c r="A523" s="133" t="s">
        <v>368</v>
      </c>
      <c r="B523" s="132">
        <v>39870</v>
      </c>
      <c r="C523" s="129">
        <v>599.84</v>
      </c>
      <c r="D523" s="119">
        <v>0</v>
      </c>
      <c r="E523" s="119">
        <v>0</v>
      </c>
      <c r="F523" s="128">
        <v>447.25</v>
      </c>
      <c r="G523" s="131">
        <v>37</v>
      </c>
      <c r="H523" s="128">
        <f t="shared" si="342"/>
        <v>12.087837837837839</v>
      </c>
      <c r="I523" s="129">
        <v>152.59</v>
      </c>
      <c r="J523" s="130">
        <v>3</v>
      </c>
      <c r="K523" s="130">
        <f t="shared" si="343"/>
        <v>40</v>
      </c>
      <c r="L523" s="129">
        <f t="shared" si="344"/>
        <v>50.863333333333337</v>
      </c>
      <c r="M523" s="128">
        <f t="shared" si="345"/>
        <v>14.996</v>
      </c>
      <c r="N523" s="127"/>
      <c r="O523" s="126"/>
      <c r="P523" s="125"/>
      <c r="Q523" s="125">
        <f t="shared" si="338"/>
        <v>9</v>
      </c>
      <c r="R523" s="125">
        <f t="shared" si="339"/>
        <v>2009</v>
      </c>
      <c r="S523" s="125" t="str">
        <f t="shared" si="337"/>
        <v>Thu</v>
      </c>
      <c r="T523" s="125" t="str">
        <f t="shared" si="340"/>
        <v>2009-9</v>
      </c>
      <c r="U523" s="125">
        <f t="shared" si="341"/>
        <v>0</v>
      </c>
      <c r="V523" s="125"/>
    </row>
    <row r="524" spans="1:22" s="113" customFormat="1" x14ac:dyDescent="0.35">
      <c r="A524" s="133" t="s">
        <v>368</v>
      </c>
      <c r="B524" s="132">
        <v>39871</v>
      </c>
      <c r="C524" s="129">
        <v>1603.73</v>
      </c>
      <c r="D524" s="119">
        <v>0</v>
      </c>
      <c r="E524" s="119">
        <v>0</v>
      </c>
      <c r="F524" s="128">
        <v>915</v>
      </c>
      <c r="G524" s="131">
        <v>50</v>
      </c>
      <c r="H524" s="128">
        <f t="shared" si="342"/>
        <v>18.3</v>
      </c>
      <c r="I524" s="129">
        <v>688.73</v>
      </c>
      <c r="J524" s="130">
        <v>8</v>
      </c>
      <c r="K524" s="130">
        <f t="shared" si="343"/>
        <v>58</v>
      </c>
      <c r="L524" s="129">
        <f t="shared" si="344"/>
        <v>86.091250000000002</v>
      </c>
      <c r="M524" s="128">
        <f t="shared" si="345"/>
        <v>27.650517241379312</v>
      </c>
      <c r="N524" s="127"/>
      <c r="O524" s="126"/>
      <c r="P524" s="125"/>
      <c r="Q524" s="125">
        <f t="shared" si="338"/>
        <v>9</v>
      </c>
      <c r="R524" s="125">
        <f t="shared" si="339"/>
        <v>2009</v>
      </c>
      <c r="S524" s="125" t="str">
        <f t="shared" si="337"/>
        <v>Fri</v>
      </c>
      <c r="T524" s="125" t="str">
        <f t="shared" si="340"/>
        <v>2009-9</v>
      </c>
      <c r="U524" s="125">
        <f t="shared" si="341"/>
        <v>0</v>
      </c>
      <c r="V524" s="125"/>
    </row>
    <row r="525" spans="1:22" s="113" customFormat="1" x14ac:dyDescent="0.35">
      <c r="A525" s="133" t="s">
        <v>368</v>
      </c>
      <c r="B525" s="132">
        <v>39872</v>
      </c>
      <c r="C525" s="129">
        <v>1395.09</v>
      </c>
      <c r="D525" s="119">
        <v>0</v>
      </c>
      <c r="E525" s="119">
        <v>0</v>
      </c>
      <c r="F525" s="128">
        <v>1087</v>
      </c>
      <c r="G525" s="131">
        <v>37</v>
      </c>
      <c r="H525" s="128">
        <f t="shared" si="342"/>
        <v>29.378378378378379</v>
      </c>
      <c r="I525" s="129">
        <v>308.08999999999997</v>
      </c>
      <c r="J525" s="130">
        <v>7</v>
      </c>
      <c r="K525" s="130">
        <f t="shared" si="343"/>
        <v>44</v>
      </c>
      <c r="L525" s="129">
        <f t="shared" si="344"/>
        <v>44.012857142857136</v>
      </c>
      <c r="M525" s="128">
        <f t="shared" si="345"/>
        <v>31.706590909090906</v>
      </c>
      <c r="N525" s="127"/>
      <c r="O525" s="126"/>
      <c r="P525" s="125"/>
      <c r="Q525" s="125">
        <f t="shared" si="338"/>
        <v>9</v>
      </c>
      <c r="R525" s="125">
        <f t="shared" si="339"/>
        <v>2009</v>
      </c>
      <c r="S525" s="125" t="str">
        <f t="shared" si="337"/>
        <v>Sat</v>
      </c>
      <c r="T525" s="125" t="str">
        <f t="shared" si="340"/>
        <v>2009-9</v>
      </c>
      <c r="U525" s="125">
        <f t="shared" si="341"/>
        <v>0</v>
      </c>
      <c r="V525" s="125"/>
    </row>
    <row r="526" spans="1:22" s="113" customFormat="1" ht="45" x14ac:dyDescent="0.35">
      <c r="A526" s="124"/>
      <c r="B526" s="123">
        <v>39873</v>
      </c>
      <c r="C526" s="119">
        <f>SUM(C520:C525)</f>
        <v>5576.89</v>
      </c>
      <c r="D526" s="119">
        <v>3918.01</v>
      </c>
      <c r="E526" s="122">
        <f>SUM(C526:D526)</f>
        <v>9494.9000000000015</v>
      </c>
      <c r="F526" s="118"/>
      <c r="G526" s="121">
        <f>SUM(G520:G525)</f>
        <v>208</v>
      </c>
      <c r="H526" s="118">
        <f>AVERAGE(H520:H525)</f>
        <v>17.647011421838503</v>
      </c>
      <c r="I526" s="119">
        <f>SUM(I520:I525)</f>
        <v>1845.8999999999999</v>
      </c>
      <c r="J526" s="120">
        <f>SUM(J520:J525)</f>
        <v>37</v>
      </c>
      <c r="K526" s="120">
        <f>SUM(G526,J526)</f>
        <v>245</v>
      </c>
      <c r="L526" s="119">
        <f>AVERAGE(L520:L525)</f>
        <v>49.893293650793652</v>
      </c>
      <c r="M526" s="118">
        <f>AVERAGE(M520:M525)</f>
        <v>22.009391925124685</v>
      </c>
      <c r="N526" s="117" t="s">
        <v>369</v>
      </c>
      <c r="O526" s="116"/>
      <c r="P526" s="115"/>
      <c r="Q526" s="115">
        <f t="shared" si="338"/>
        <v>10</v>
      </c>
      <c r="R526" s="115">
        <f t="shared" si="339"/>
        <v>2009</v>
      </c>
      <c r="S526" s="115" t="str">
        <f t="shared" si="337"/>
        <v>Sun</v>
      </c>
      <c r="T526" s="115" t="str">
        <f t="shared" si="340"/>
        <v>2009-10</v>
      </c>
      <c r="U526" s="115">
        <f t="shared" si="341"/>
        <v>0</v>
      </c>
      <c r="V526" s="115"/>
    </row>
    <row r="527" spans="1:22" s="113" customFormat="1" ht="63" x14ac:dyDescent="0.35">
      <c r="A527" s="133" t="s">
        <v>370</v>
      </c>
      <c r="B527" s="132">
        <v>39874</v>
      </c>
      <c r="C527" s="129">
        <v>1034.8499999999999</v>
      </c>
      <c r="D527" s="119">
        <v>0</v>
      </c>
      <c r="E527" s="119">
        <v>0</v>
      </c>
      <c r="F527" s="128">
        <v>792.7</v>
      </c>
      <c r="G527" s="131">
        <v>28</v>
      </c>
      <c r="H527" s="128">
        <f t="shared" ref="H527:H532" si="346">IFERROR(F527/G527,0)</f>
        <v>28.310714285714287</v>
      </c>
      <c r="I527" s="129">
        <v>242.15</v>
      </c>
      <c r="J527" s="130">
        <v>6</v>
      </c>
      <c r="K527" s="130">
        <f t="shared" ref="K527:K532" si="347">IFERROR(SUM(G527,J527),0)</f>
        <v>34</v>
      </c>
      <c r="L527" s="129">
        <f t="shared" ref="L527:L532" si="348">IFERROR(MEDIAN(I527/J527),0)</f>
        <v>40.358333333333334</v>
      </c>
      <c r="M527" s="128">
        <f t="shared" ref="M527:M532" si="349">IFERROR(SUM(F527,I527)/K527,0)</f>
        <v>30.436764705882357</v>
      </c>
      <c r="N527" s="127" t="s">
        <v>372</v>
      </c>
      <c r="O527" s="126">
        <v>-1.4</v>
      </c>
      <c r="P527" s="125"/>
      <c r="Q527" s="125">
        <f t="shared" si="338"/>
        <v>10</v>
      </c>
      <c r="R527" s="125">
        <f t="shared" si="339"/>
        <v>2009</v>
      </c>
      <c r="S527" s="125" t="str">
        <f t="shared" si="337"/>
        <v>Mon</v>
      </c>
      <c r="T527" s="125" t="str">
        <f t="shared" si="340"/>
        <v>2009-10</v>
      </c>
      <c r="U527" s="125">
        <f t="shared" si="341"/>
        <v>0</v>
      </c>
      <c r="V527" s="125"/>
    </row>
    <row r="528" spans="1:22" s="113" customFormat="1" ht="27" x14ac:dyDescent="0.35">
      <c r="A528" s="133" t="s">
        <v>370</v>
      </c>
      <c r="B528" s="132">
        <v>39875</v>
      </c>
      <c r="C528" s="129">
        <v>648.20000000000005</v>
      </c>
      <c r="D528" s="119">
        <v>0</v>
      </c>
      <c r="E528" s="119">
        <v>0</v>
      </c>
      <c r="F528" s="128">
        <v>648.20000000000005</v>
      </c>
      <c r="G528" s="131">
        <v>33</v>
      </c>
      <c r="H528" s="128">
        <f t="shared" si="346"/>
        <v>19.642424242424244</v>
      </c>
      <c r="I528" s="129">
        <v>0</v>
      </c>
      <c r="J528" s="130">
        <v>0</v>
      </c>
      <c r="K528" s="130">
        <f t="shared" si="347"/>
        <v>33</v>
      </c>
      <c r="L528" s="129">
        <f t="shared" si="348"/>
        <v>0</v>
      </c>
      <c r="M528" s="128">
        <f t="shared" si="349"/>
        <v>19.642424242424244</v>
      </c>
      <c r="N528" s="127" t="s">
        <v>371</v>
      </c>
      <c r="O528" s="126">
        <v>0.1</v>
      </c>
      <c r="P528" s="125"/>
      <c r="Q528" s="125">
        <f t="shared" si="338"/>
        <v>10</v>
      </c>
      <c r="R528" s="125">
        <f t="shared" si="339"/>
        <v>2009</v>
      </c>
      <c r="S528" s="125" t="str">
        <f t="shared" si="337"/>
        <v>Tue</v>
      </c>
      <c r="T528" s="125" t="str">
        <f t="shared" si="340"/>
        <v>2009-10</v>
      </c>
      <c r="U528" s="125">
        <f t="shared" si="341"/>
        <v>0</v>
      </c>
      <c r="V528" s="125"/>
    </row>
    <row r="529" spans="1:22" s="113" customFormat="1" x14ac:dyDescent="0.35">
      <c r="A529" s="133" t="s">
        <v>370</v>
      </c>
      <c r="B529" s="132">
        <v>39876</v>
      </c>
      <c r="C529" s="129">
        <v>837.43</v>
      </c>
      <c r="D529" s="119">
        <v>0</v>
      </c>
      <c r="E529" s="119">
        <v>0</v>
      </c>
      <c r="F529" s="128">
        <v>645</v>
      </c>
      <c r="G529" s="131">
        <v>34</v>
      </c>
      <c r="H529" s="128">
        <f t="shared" si="346"/>
        <v>18.970588235294116</v>
      </c>
      <c r="I529" s="129">
        <v>192.43</v>
      </c>
      <c r="J529" s="130">
        <v>7</v>
      </c>
      <c r="K529" s="130">
        <f t="shared" si="347"/>
        <v>41</v>
      </c>
      <c r="L529" s="129">
        <f t="shared" si="348"/>
        <v>27.490000000000002</v>
      </c>
      <c r="M529" s="128">
        <f t="shared" si="349"/>
        <v>20.425121951219513</v>
      </c>
      <c r="N529" s="127"/>
      <c r="O529" s="126">
        <v>-1.8</v>
      </c>
      <c r="P529" s="125"/>
      <c r="Q529" s="125">
        <f t="shared" si="338"/>
        <v>10</v>
      </c>
      <c r="R529" s="125">
        <f t="shared" si="339"/>
        <v>2009</v>
      </c>
      <c r="S529" s="125" t="str">
        <f t="shared" si="337"/>
        <v>Wed</v>
      </c>
      <c r="T529" s="125" t="str">
        <f t="shared" si="340"/>
        <v>2009-10</v>
      </c>
      <c r="U529" s="125">
        <f t="shared" si="341"/>
        <v>0</v>
      </c>
      <c r="V529" s="125"/>
    </row>
    <row r="530" spans="1:22" s="113" customFormat="1" x14ac:dyDescent="0.35">
      <c r="A530" s="133" t="s">
        <v>370</v>
      </c>
      <c r="B530" s="132">
        <v>39877</v>
      </c>
      <c r="C530" s="129">
        <v>929.57</v>
      </c>
      <c r="D530" s="119">
        <v>0</v>
      </c>
      <c r="E530" s="119">
        <v>0</v>
      </c>
      <c r="F530" s="128">
        <v>735.4</v>
      </c>
      <c r="G530" s="131">
        <v>45</v>
      </c>
      <c r="H530" s="128">
        <f t="shared" si="346"/>
        <v>16.342222222222222</v>
      </c>
      <c r="I530" s="129">
        <v>194.17</v>
      </c>
      <c r="J530" s="130">
        <v>4</v>
      </c>
      <c r="K530" s="130">
        <f t="shared" si="347"/>
        <v>49</v>
      </c>
      <c r="L530" s="129">
        <f t="shared" si="348"/>
        <v>48.542499999999997</v>
      </c>
      <c r="M530" s="128">
        <f t="shared" si="349"/>
        <v>18.97081632653061</v>
      </c>
      <c r="N530" s="127"/>
      <c r="O530" s="126">
        <v>11.2</v>
      </c>
      <c r="P530" s="125"/>
      <c r="Q530" s="125">
        <f t="shared" si="338"/>
        <v>10</v>
      </c>
      <c r="R530" s="125">
        <f t="shared" si="339"/>
        <v>2009</v>
      </c>
      <c r="S530" s="125" t="str">
        <f t="shared" si="337"/>
        <v>Thu</v>
      </c>
      <c r="T530" s="125" t="str">
        <f t="shared" si="340"/>
        <v>2009-10</v>
      </c>
      <c r="U530" s="125">
        <f t="shared" si="341"/>
        <v>0</v>
      </c>
      <c r="V530" s="125"/>
    </row>
    <row r="531" spans="1:22" s="113" customFormat="1" x14ac:dyDescent="0.35">
      <c r="A531" s="133" t="s">
        <v>370</v>
      </c>
      <c r="B531" s="132">
        <v>39878</v>
      </c>
      <c r="C531" s="129">
        <v>1221.75</v>
      </c>
      <c r="D531" s="119">
        <v>0</v>
      </c>
      <c r="E531" s="119">
        <v>0</v>
      </c>
      <c r="F531" s="128">
        <v>770.95</v>
      </c>
      <c r="G531" s="131">
        <v>38</v>
      </c>
      <c r="H531" s="128">
        <f t="shared" si="346"/>
        <v>20.288157894736845</v>
      </c>
      <c r="I531" s="129">
        <v>450.8</v>
      </c>
      <c r="J531" s="130">
        <v>11</v>
      </c>
      <c r="K531" s="130">
        <f t="shared" si="347"/>
        <v>49</v>
      </c>
      <c r="L531" s="129">
        <f t="shared" si="348"/>
        <v>40.981818181818184</v>
      </c>
      <c r="M531" s="128">
        <f t="shared" si="349"/>
        <v>24.933673469387756</v>
      </c>
      <c r="N531" s="127"/>
      <c r="O531" s="126">
        <v>-0.05</v>
      </c>
      <c r="P531" s="125"/>
      <c r="Q531" s="125">
        <f t="shared" si="338"/>
        <v>10</v>
      </c>
      <c r="R531" s="125">
        <f t="shared" si="339"/>
        <v>2009</v>
      </c>
      <c r="S531" s="125" t="str">
        <f t="shared" si="337"/>
        <v>Fri</v>
      </c>
      <c r="T531" s="125" t="str">
        <f t="shared" si="340"/>
        <v>2009-10</v>
      </c>
      <c r="U531" s="125">
        <f t="shared" si="341"/>
        <v>0</v>
      </c>
      <c r="V531" s="125"/>
    </row>
    <row r="532" spans="1:22" s="113" customFormat="1" x14ac:dyDescent="0.35">
      <c r="A532" s="133" t="s">
        <v>370</v>
      </c>
      <c r="B532" s="132">
        <v>39879</v>
      </c>
      <c r="C532" s="129">
        <v>1078.7</v>
      </c>
      <c r="D532" s="119">
        <v>0</v>
      </c>
      <c r="E532" s="119">
        <v>0</v>
      </c>
      <c r="F532" s="128">
        <v>736.2</v>
      </c>
      <c r="G532" s="131">
        <v>39</v>
      </c>
      <c r="H532" s="128">
        <f t="shared" si="346"/>
        <v>18.876923076923077</v>
      </c>
      <c r="I532" s="129">
        <v>342.5</v>
      </c>
      <c r="J532" s="130">
        <v>8</v>
      </c>
      <c r="K532" s="130">
        <f t="shared" si="347"/>
        <v>47</v>
      </c>
      <c r="L532" s="129">
        <f t="shared" si="348"/>
        <v>42.8125</v>
      </c>
      <c r="M532" s="128">
        <f t="shared" si="349"/>
        <v>22.951063829787234</v>
      </c>
      <c r="N532" s="127"/>
      <c r="O532" s="126"/>
      <c r="P532" s="125"/>
      <c r="Q532" s="125">
        <f t="shared" si="338"/>
        <v>10</v>
      </c>
      <c r="R532" s="125">
        <f t="shared" si="339"/>
        <v>2009</v>
      </c>
      <c r="S532" s="125" t="str">
        <f t="shared" si="337"/>
        <v>Sat</v>
      </c>
      <c r="T532" s="125" t="str">
        <f t="shared" si="340"/>
        <v>2009-10</v>
      </c>
      <c r="U532" s="125">
        <f t="shared" si="341"/>
        <v>0</v>
      </c>
      <c r="V532" s="125"/>
    </row>
    <row r="533" spans="1:22" s="113" customFormat="1" x14ac:dyDescent="0.35">
      <c r="A533" s="124"/>
      <c r="B533" s="123">
        <v>39880</v>
      </c>
      <c r="C533" s="119">
        <f>SUM(C527:C532)</f>
        <v>5750.5</v>
      </c>
      <c r="D533" s="119">
        <v>2269.5700000000002</v>
      </c>
      <c r="E533" s="122">
        <f>SUM(C533:D533)</f>
        <v>8020.07</v>
      </c>
      <c r="F533" s="118"/>
      <c r="G533" s="121">
        <f>SUM(G527:G532)</f>
        <v>217</v>
      </c>
      <c r="H533" s="118">
        <f>AVERAGE(H527:H532)</f>
        <v>20.405171659552465</v>
      </c>
      <c r="I533" s="119">
        <f>SUM(I527:I532)</f>
        <v>1422.05</v>
      </c>
      <c r="J533" s="120">
        <f>SUM(J527:J532)</f>
        <v>36</v>
      </c>
      <c r="K533" s="120">
        <f>SUM(G533,J533)</f>
        <v>253</v>
      </c>
      <c r="L533" s="119">
        <f>AVERAGE(L527:L532)</f>
        <v>33.364191919191917</v>
      </c>
      <c r="M533" s="118">
        <f>AVERAGE(M527:M532)</f>
        <v>22.893310754205288</v>
      </c>
      <c r="N533" s="117"/>
      <c r="O533" s="116"/>
      <c r="P533" s="115"/>
      <c r="Q533" s="115">
        <f t="shared" si="338"/>
        <v>11</v>
      </c>
      <c r="R533" s="115">
        <f t="shared" si="339"/>
        <v>2009</v>
      </c>
      <c r="S533" s="115" t="str">
        <f t="shared" si="337"/>
        <v>Sun</v>
      </c>
      <c r="T533" s="115" t="str">
        <f t="shared" si="340"/>
        <v>2009-11</v>
      </c>
      <c r="U533" s="115">
        <f t="shared" si="341"/>
        <v>0</v>
      </c>
      <c r="V533" s="115"/>
    </row>
    <row r="534" spans="1:22" s="113" customFormat="1" x14ac:dyDescent="0.35">
      <c r="A534" s="133" t="s">
        <v>373</v>
      </c>
      <c r="B534" s="132">
        <v>39881</v>
      </c>
      <c r="C534" s="129">
        <v>702</v>
      </c>
      <c r="D534" s="119">
        <v>0</v>
      </c>
      <c r="E534" s="119">
        <v>0</v>
      </c>
      <c r="F534" s="128">
        <v>437.7</v>
      </c>
      <c r="G534" s="131">
        <v>32</v>
      </c>
      <c r="H534" s="128">
        <f t="shared" ref="H534:H539" si="350">IFERROR(F534/G534,0)</f>
        <v>13.678125</v>
      </c>
      <c r="I534" s="129">
        <v>265.27</v>
      </c>
      <c r="J534" s="130">
        <v>6</v>
      </c>
      <c r="K534" s="130">
        <f t="shared" ref="K534:K539" si="351">IFERROR(SUM(G534,J534),0)</f>
        <v>38</v>
      </c>
      <c r="L534" s="129">
        <f t="shared" ref="L534:L539" si="352">IFERROR(MEDIAN(I534/J534),0)</f>
        <v>44.211666666666666</v>
      </c>
      <c r="M534" s="128">
        <f t="shared" ref="M534:M539" si="353">IFERROR(SUM(F534,I534)/K534,0)</f>
        <v>18.499210526315789</v>
      </c>
      <c r="N534" s="127"/>
      <c r="O534" s="126">
        <v>0.05</v>
      </c>
      <c r="P534" s="125"/>
      <c r="Q534" s="125">
        <f t="shared" si="338"/>
        <v>11</v>
      </c>
      <c r="R534" s="125">
        <f t="shared" si="339"/>
        <v>2009</v>
      </c>
      <c r="S534" s="125" t="str">
        <f t="shared" si="337"/>
        <v>Mon</v>
      </c>
      <c r="T534" s="125" t="str">
        <f t="shared" si="340"/>
        <v>2009-11</v>
      </c>
      <c r="U534" s="125">
        <f t="shared" si="341"/>
        <v>0</v>
      </c>
      <c r="V534" s="125"/>
    </row>
    <row r="535" spans="1:22" s="113" customFormat="1" x14ac:dyDescent="0.35">
      <c r="A535" s="133" t="s">
        <v>373</v>
      </c>
      <c r="B535" s="132">
        <v>39882</v>
      </c>
      <c r="C535" s="129">
        <v>807.04</v>
      </c>
      <c r="D535" s="119">
        <v>0</v>
      </c>
      <c r="E535" s="119">
        <v>0</v>
      </c>
      <c r="F535" s="128">
        <v>706.05</v>
      </c>
      <c r="G535" s="131">
        <v>30</v>
      </c>
      <c r="H535" s="128">
        <f t="shared" si="350"/>
        <v>23.535</v>
      </c>
      <c r="I535" s="129">
        <v>100.99</v>
      </c>
      <c r="J535" s="130">
        <v>2</v>
      </c>
      <c r="K535" s="130">
        <f t="shared" si="351"/>
        <v>32</v>
      </c>
      <c r="L535" s="129">
        <f t="shared" si="352"/>
        <v>50.494999999999997</v>
      </c>
      <c r="M535" s="128">
        <f t="shared" si="353"/>
        <v>25.22</v>
      </c>
      <c r="N535" s="127"/>
      <c r="O535" s="126">
        <v>0.15</v>
      </c>
      <c r="P535" s="125"/>
      <c r="Q535" s="125">
        <f t="shared" si="338"/>
        <v>11</v>
      </c>
      <c r="R535" s="125">
        <f t="shared" si="339"/>
        <v>2009</v>
      </c>
      <c r="S535" s="125" t="str">
        <f t="shared" si="337"/>
        <v>Tue</v>
      </c>
      <c r="T535" s="125" t="str">
        <f t="shared" si="340"/>
        <v>2009-11</v>
      </c>
      <c r="U535" s="125">
        <f t="shared" si="341"/>
        <v>0</v>
      </c>
      <c r="V535" s="125"/>
    </row>
    <row r="536" spans="1:22" s="113" customFormat="1" x14ac:dyDescent="0.35">
      <c r="A536" s="133" t="s">
        <v>373</v>
      </c>
      <c r="B536" s="132">
        <v>39883</v>
      </c>
      <c r="C536" s="129">
        <v>724.14</v>
      </c>
      <c r="D536" s="119">
        <v>0</v>
      </c>
      <c r="E536" s="119">
        <v>0</v>
      </c>
      <c r="F536" s="128">
        <v>561.85</v>
      </c>
      <c r="G536" s="131">
        <v>26</v>
      </c>
      <c r="H536" s="128">
        <f t="shared" si="350"/>
        <v>21.609615384615385</v>
      </c>
      <c r="I536" s="129">
        <v>162.29</v>
      </c>
      <c r="J536" s="130">
        <v>5</v>
      </c>
      <c r="K536" s="130">
        <f t="shared" si="351"/>
        <v>31</v>
      </c>
      <c r="L536" s="129">
        <f t="shared" si="352"/>
        <v>32.457999999999998</v>
      </c>
      <c r="M536" s="128">
        <f t="shared" si="353"/>
        <v>23.359354838709677</v>
      </c>
      <c r="N536" s="127"/>
      <c r="O536" s="126"/>
      <c r="P536" s="125"/>
      <c r="Q536" s="125">
        <f t="shared" si="338"/>
        <v>11</v>
      </c>
      <c r="R536" s="125">
        <f t="shared" si="339"/>
        <v>2009</v>
      </c>
      <c r="S536" s="125" t="str">
        <f t="shared" si="337"/>
        <v>Wed</v>
      </c>
      <c r="T536" s="125" t="str">
        <f t="shared" si="340"/>
        <v>2009-11</v>
      </c>
      <c r="U536" s="125">
        <f t="shared" si="341"/>
        <v>0</v>
      </c>
      <c r="V536" s="125"/>
    </row>
    <row r="537" spans="1:22" s="113" customFormat="1" x14ac:dyDescent="0.35">
      <c r="A537" s="133" t="s">
        <v>373</v>
      </c>
      <c r="B537" s="132">
        <v>39884</v>
      </c>
      <c r="C537" s="129">
        <v>873.66</v>
      </c>
      <c r="D537" s="119">
        <v>0</v>
      </c>
      <c r="E537" s="119">
        <v>0</v>
      </c>
      <c r="F537" s="128">
        <v>762.35</v>
      </c>
      <c r="G537" s="131">
        <v>41</v>
      </c>
      <c r="H537" s="128">
        <f t="shared" si="350"/>
        <v>18.59390243902439</v>
      </c>
      <c r="I537" s="129">
        <v>111.31</v>
      </c>
      <c r="J537" s="130">
        <v>2</v>
      </c>
      <c r="K537" s="130">
        <f t="shared" si="351"/>
        <v>43</v>
      </c>
      <c r="L537" s="129">
        <f t="shared" si="352"/>
        <v>55.655000000000001</v>
      </c>
      <c r="M537" s="128">
        <f t="shared" si="353"/>
        <v>20.317674418604653</v>
      </c>
      <c r="N537" s="127"/>
      <c r="O537" s="126">
        <v>-0.15</v>
      </c>
      <c r="P537" s="125"/>
      <c r="Q537" s="125">
        <f t="shared" si="338"/>
        <v>11</v>
      </c>
      <c r="R537" s="125">
        <f t="shared" si="339"/>
        <v>2009</v>
      </c>
      <c r="S537" s="125" t="str">
        <f t="shared" si="337"/>
        <v>Thu</v>
      </c>
      <c r="T537" s="125" t="str">
        <f t="shared" si="340"/>
        <v>2009-11</v>
      </c>
      <c r="U537" s="125">
        <f t="shared" si="341"/>
        <v>0</v>
      </c>
      <c r="V537" s="125"/>
    </row>
    <row r="538" spans="1:22" s="113" customFormat="1" x14ac:dyDescent="0.35">
      <c r="A538" s="133" t="s">
        <v>373</v>
      </c>
      <c r="B538" s="132">
        <v>39885</v>
      </c>
      <c r="C538" s="129">
        <v>1886.14</v>
      </c>
      <c r="D538" s="119">
        <v>0</v>
      </c>
      <c r="E538" s="119">
        <v>0</v>
      </c>
      <c r="F538" s="128">
        <v>1521.95</v>
      </c>
      <c r="G538" s="131">
        <v>61</v>
      </c>
      <c r="H538" s="128">
        <f t="shared" si="350"/>
        <v>24.95</v>
      </c>
      <c r="I538" s="129">
        <v>364.19</v>
      </c>
      <c r="J538" s="130">
        <v>7</v>
      </c>
      <c r="K538" s="130">
        <f t="shared" si="351"/>
        <v>68</v>
      </c>
      <c r="L538" s="129">
        <f t="shared" si="352"/>
        <v>52.027142857142856</v>
      </c>
      <c r="M538" s="128">
        <f t="shared" si="353"/>
        <v>27.737352941176471</v>
      </c>
      <c r="N538" s="127"/>
      <c r="O538" s="126"/>
      <c r="P538" s="125"/>
      <c r="Q538" s="125">
        <f t="shared" si="338"/>
        <v>11</v>
      </c>
      <c r="R538" s="125">
        <f t="shared" si="339"/>
        <v>2009</v>
      </c>
      <c r="S538" s="125" t="str">
        <f t="shared" si="337"/>
        <v>Fri</v>
      </c>
      <c r="T538" s="125" t="str">
        <f t="shared" si="340"/>
        <v>2009-11</v>
      </c>
      <c r="U538" s="125">
        <f t="shared" si="341"/>
        <v>0</v>
      </c>
      <c r="V538" s="125"/>
    </row>
    <row r="539" spans="1:22" s="113" customFormat="1" x14ac:dyDescent="0.35">
      <c r="A539" s="133" t="s">
        <v>373</v>
      </c>
      <c r="B539" s="132">
        <v>39886</v>
      </c>
      <c r="C539" s="129">
        <v>1081.96</v>
      </c>
      <c r="D539" s="119">
        <v>0</v>
      </c>
      <c r="E539" s="119">
        <v>0</v>
      </c>
      <c r="F539" s="128">
        <v>577.75</v>
      </c>
      <c r="G539" s="131">
        <v>27</v>
      </c>
      <c r="H539" s="128">
        <f t="shared" si="350"/>
        <v>21.398148148148149</v>
      </c>
      <c r="I539" s="129">
        <v>504.21</v>
      </c>
      <c r="J539" s="130">
        <v>11</v>
      </c>
      <c r="K539" s="130">
        <f t="shared" si="351"/>
        <v>38</v>
      </c>
      <c r="L539" s="129">
        <f t="shared" si="352"/>
        <v>45.837272727272726</v>
      </c>
      <c r="M539" s="128">
        <f t="shared" si="353"/>
        <v>28.472631578947368</v>
      </c>
      <c r="N539" s="127"/>
      <c r="O539" s="126">
        <v>-4.95</v>
      </c>
      <c r="P539" s="125"/>
      <c r="Q539" s="125">
        <f t="shared" si="338"/>
        <v>11</v>
      </c>
      <c r="R539" s="125">
        <f t="shared" si="339"/>
        <v>2009</v>
      </c>
      <c r="S539" s="125" t="str">
        <f t="shared" si="337"/>
        <v>Sat</v>
      </c>
      <c r="T539" s="125" t="str">
        <f t="shared" si="340"/>
        <v>2009-11</v>
      </c>
      <c r="U539" s="125">
        <f t="shared" si="341"/>
        <v>0</v>
      </c>
      <c r="V539" s="125"/>
    </row>
    <row r="540" spans="1:22" s="113" customFormat="1" x14ac:dyDescent="0.35">
      <c r="A540" s="124"/>
      <c r="B540" s="123">
        <v>39887</v>
      </c>
      <c r="C540" s="119">
        <f>SUM(C534:C539)</f>
        <v>6074.94</v>
      </c>
      <c r="D540" s="119">
        <v>2587.75</v>
      </c>
      <c r="E540" s="122">
        <f>SUM(C540:D540)</f>
        <v>8662.6899999999987</v>
      </c>
      <c r="F540" s="118"/>
      <c r="G540" s="121">
        <f>SUM(G534:G539)</f>
        <v>217</v>
      </c>
      <c r="H540" s="118">
        <f>AVERAGE(H534:H539)</f>
        <v>20.627465161964654</v>
      </c>
      <c r="I540" s="119">
        <f>SUM(I534:I539)</f>
        <v>1508.26</v>
      </c>
      <c r="J540" s="120">
        <f>SUM(J534:J539)</f>
        <v>33</v>
      </c>
      <c r="K540" s="120">
        <f>SUM(G540,J540)</f>
        <v>250</v>
      </c>
      <c r="L540" s="119">
        <f>AVERAGE(L534:L539)</f>
        <v>46.780680375180367</v>
      </c>
      <c r="M540" s="118">
        <f>AVERAGE(M534:M539)</f>
        <v>23.934370717292325</v>
      </c>
      <c r="N540" s="117"/>
      <c r="O540" s="116"/>
      <c r="P540" s="115"/>
      <c r="Q540" s="115">
        <f t="shared" si="338"/>
        <v>12</v>
      </c>
      <c r="R540" s="115">
        <f t="shared" si="339"/>
        <v>2009</v>
      </c>
      <c r="S540" s="115" t="str">
        <f t="shared" si="337"/>
        <v>Sun</v>
      </c>
      <c r="T540" s="115" t="str">
        <f t="shared" si="340"/>
        <v>2009-12</v>
      </c>
      <c r="U540" s="115">
        <f t="shared" si="341"/>
        <v>0</v>
      </c>
      <c r="V540" s="115"/>
    </row>
    <row r="541" spans="1:22" s="113" customFormat="1" ht="18" x14ac:dyDescent="0.35">
      <c r="A541" s="133" t="s">
        <v>374</v>
      </c>
      <c r="B541" s="132">
        <v>39888</v>
      </c>
      <c r="C541" s="129">
        <v>952.28</v>
      </c>
      <c r="D541" s="119">
        <v>0</v>
      </c>
      <c r="E541" s="119">
        <v>0</v>
      </c>
      <c r="F541" s="128">
        <v>334.65</v>
      </c>
      <c r="G541" s="131">
        <v>25</v>
      </c>
      <c r="H541" s="128">
        <f t="shared" ref="H541:H546" si="354">IFERROR(F541/G541,0)</f>
        <v>13.385999999999999</v>
      </c>
      <c r="I541" s="129">
        <v>617.63</v>
      </c>
      <c r="J541" s="130">
        <v>8</v>
      </c>
      <c r="K541" s="130">
        <f t="shared" ref="K541:K546" si="355">IFERROR(SUM(G541,J541),0)</f>
        <v>33</v>
      </c>
      <c r="L541" s="129">
        <f t="shared" ref="L541:L546" si="356">IFERROR(MEDIAN(I541/J541),0)</f>
        <v>77.203749999999999</v>
      </c>
      <c r="M541" s="128">
        <f t="shared" ref="M541:M546" si="357">IFERROR(SUM(F541,I541)/K541,0)</f>
        <v>28.856969696969696</v>
      </c>
      <c r="N541" s="127" t="s">
        <v>375</v>
      </c>
      <c r="O541" s="126">
        <v>-0.05</v>
      </c>
      <c r="P541" s="125"/>
      <c r="Q541" s="125">
        <f t="shared" si="338"/>
        <v>12</v>
      </c>
      <c r="R541" s="125">
        <f t="shared" si="339"/>
        <v>2009</v>
      </c>
      <c r="S541" s="125" t="str">
        <f t="shared" si="337"/>
        <v>Mon</v>
      </c>
      <c r="T541" s="125" t="str">
        <f t="shared" si="340"/>
        <v>2009-12</v>
      </c>
      <c r="U541" s="125">
        <f t="shared" si="341"/>
        <v>0</v>
      </c>
      <c r="V541" s="125"/>
    </row>
    <row r="542" spans="1:22" s="113" customFormat="1" x14ac:dyDescent="0.35">
      <c r="A542" s="133" t="s">
        <v>374</v>
      </c>
      <c r="B542" s="132">
        <v>39889</v>
      </c>
      <c r="C542" s="129">
        <v>598.61</v>
      </c>
      <c r="D542" s="119">
        <v>0</v>
      </c>
      <c r="E542" s="119">
        <v>0</v>
      </c>
      <c r="F542" s="128">
        <v>354.45</v>
      </c>
      <c r="G542" s="131">
        <v>28</v>
      </c>
      <c r="H542" s="128">
        <f t="shared" si="354"/>
        <v>12.658928571428572</v>
      </c>
      <c r="I542" s="129">
        <v>244.16</v>
      </c>
      <c r="J542" s="130">
        <v>7</v>
      </c>
      <c r="K542" s="130">
        <f t="shared" si="355"/>
        <v>35</v>
      </c>
      <c r="L542" s="129">
        <f t="shared" si="356"/>
        <v>34.880000000000003</v>
      </c>
      <c r="M542" s="128">
        <f t="shared" si="357"/>
        <v>17.103142857142856</v>
      </c>
      <c r="N542" s="127"/>
      <c r="O542" s="126"/>
      <c r="P542" s="125"/>
      <c r="Q542" s="125">
        <f t="shared" si="338"/>
        <v>12</v>
      </c>
      <c r="R542" s="125">
        <f t="shared" si="339"/>
        <v>2009</v>
      </c>
      <c r="S542" s="125" t="str">
        <f t="shared" si="337"/>
        <v>Tue</v>
      </c>
      <c r="T542" s="125" t="str">
        <f t="shared" si="340"/>
        <v>2009-12</v>
      </c>
      <c r="U542" s="125">
        <f t="shared" si="341"/>
        <v>0</v>
      </c>
      <c r="V542" s="125"/>
    </row>
    <row r="543" spans="1:22" s="113" customFormat="1" ht="36" x14ac:dyDescent="0.35">
      <c r="A543" s="133" t="s">
        <v>374</v>
      </c>
      <c r="B543" s="132">
        <v>39890</v>
      </c>
      <c r="C543" s="129">
        <v>1546.34</v>
      </c>
      <c r="D543" s="119">
        <v>0</v>
      </c>
      <c r="E543" s="119">
        <v>0</v>
      </c>
      <c r="F543" s="128">
        <v>1017.16</v>
      </c>
      <c r="G543" s="131">
        <v>36</v>
      </c>
      <c r="H543" s="128">
        <f t="shared" si="354"/>
        <v>28.254444444444445</v>
      </c>
      <c r="I543" s="129">
        <v>529.19000000000005</v>
      </c>
      <c r="J543" s="130">
        <v>2</v>
      </c>
      <c r="K543" s="130">
        <f t="shared" si="355"/>
        <v>38</v>
      </c>
      <c r="L543" s="129">
        <f t="shared" si="356"/>
        <v>264.59500000000003</v>
      </c>
      <c r="M543" s="128">
        <f t="shared" si="357"/>
        <v>40.693421052631578</v>
      </c>
      <c r="N543" s="127" t="s">
        <v>376</v>
      </c>
      <c r="O543" s="126"/>
      <c r="P543" s="125"/>
      <c r="Q543" s="125">
        <f t="shared" si="338"/>
        <v>12</v>
      </c>
      <c r="R543" s="125">
        <f t="shared" si="339"/>
        <v>2009</v>
      </c>
      <c r="S543" s="125" t="str">
        <f t="shared" si="337"/>
        <v>Wed</v>
      </c>
      <c r="T543" s="125" t="str">
        <f t="shared" si="340"/>
        <v>2009-12</v>
      </c>
      <c r="U543" s="125">
        <f t="shared" si="341"/>
        <v>0</v>
      </c>
      <c r="V543" s="125"/>
    </row>
    <row r="544" spans="1:22" s="113" customFormat="1" x14ac:dyDescent="0.35">
      <c r="A544" s="133" t="s">
        <v>374</v>
      </c>
      <c r="B544" s="132">
        <v>39891</v>
      </c>
      <c r="C544" s="129">
        <v>941.45</v>
      </c>
      <c r="D544" s="119">
        <v>0</v>
      </c>
      <c r="E544" s="119">
        <v>0</v>
      </c>
      <c r="F544" s="128">
        <v>539.29999999999995</v>
      </c>
      <c r="G544" s="131">
        <v>38</v>
      </c>
      <c r="H544" s="128">
        <f t="shared" si="354"/>
        <v>14.192105263157893</v>
      </c>
      <c r="I544" s="129">
        <v>402.15</v>
      </c>
      <c r="J544" s="130">
        <v>7</v>
      </c>
      <c r="K544" s="130">
        <f t="shared" si="355"/>
        <v>45</v>
      </c>
      <c r="L544" s="129">
        <f t="shared" si="356"/>
        <v>57.449999999999996</v>
      </c>
      <c r="M544" s="128">
        <f t="shared" si="357"/>
        <v>20.921111111111109</v>
      </c>
      <c r="N544" s="127"/>
      <c r="O544" s="126"/>
      <c r="P544" s="125"/>
      <c r="Q544" s="125">
        <f t="shared" si="338"/>
        <v>12</v>
      </c>
      <c r="R544" s="125">
        <f t="shared" si="339"/>
        <v>2009</v>
      </c>
      <c r="S544" s="125" t="str">
        <f t="shared" si="337"/>
        <v>Thu</v>
      </c>
      <c r="T544" s="125" t="str">
        <f t="shared" si="340"/>
        <v>2009-12</v>
      </c>
      <c r="U544" s="125">
        <f t="shared" si="341"/>
        <v>0</v>
      </c>
      <c r="V544" s="125"/>
    </row>
    <row r="545" spans="1:22" s="113" customFormat="1" ht="36" x14ac:dyDescent="0.35">
      <c r="A545" s="133" t="s">
        <v>374</v>
      </c>
      <c r="B545" s="132">
        <v>39892</v>
      </c>
      <c r="C545" s="129">
        <v>1568.6</v>
      </c>
      <c r="D545" s="119">
        <v>0</v>
      </c>
      <c r="E545" s="119">
        <v>0</v>
      </c>
      <c r="F545" s="128">
        <v>1049.83</v>
      </c>
      <c r="G545" s="131">
        <v>42</v>
      </c>
      <c r="H545" s="128">
        <f t="shared" si="354"/>
        <v>24.995952380952378</v>
      </c>
      <c r="I545" s="129">
        <v>518.77</v>
      </c>
      <c r="J545" s="130">
        <v>9</v>
      </c>
      <c r="K545" s="130">
        <f t="shared" si="355"/>
        <v>51</v>
      </c>
      <c r="L545" s="129">
        <f t="shared" si="356"/>
        <v>57.641111111111108</v>
      </c>
      <c r="M545" s="128">
        <f t="shared" si="357"/>
        <v>30.756862745098037</v>
      </c>
      <c r="N545" s="127" t="s">
        <v>377</v>
      </c>
      <c r="O545" s="126"/>
      <c r="P545" s="125"/>
      <c r="Q545" s="125">
        <f t="shared" si="338"/>
        <v>12</v>
      </c>
      <c r="R545" s="125">
        <f t="shared" si="339"/>
        <v>2009</v>
      </c>
      <c r="S545" s="125" t="str">
        <f t="shared" si="337"/>
        <v>Fri</v>
      </c>
      <c r="T545" s="125" t="str">
        <f t="shared" si="340"/>
        <v>2009-12</v>
      </c>
      <c r="U545" s="125">
        <f t="shared" si="341"/>
        <v>0</v>
      </c>
      <c r="V545" s="125"/>
    </row>
    <row r="546" spans="1:22" s="113" customFormat="1" x14ac:dyDescent="0.35">
      <c r="A546" s="133" t="s">
        <v>374</v>
      </c>
      <c r="B546" s="132">
        <v>39893</v>
      </c>
      <c r="C546" s="129">
        <v>1032.5</v>
      </c>
      <c r="D546" s="119">
        <v>0</v>
      </c>
      <c r="E546" s="119">
        <v>0</v>
      </c>
      <c r="F546" s="128">
        <v>792.25</v>
      </c>
      <c r="G546" s="131">
        <v>35</v>
      </c>
      <c r="H546" s="128">
        <f t="shared" si="354"/>
        <v>22.635714285714286</v>
      </c>
      <c r="I546" s="129">
        <v>237.25</v>
      </c>
      <c r="J546" s="130">
        <v>4</v>
      </c>
      <c r="K546" s="130">
        <f t="shared" si="355"/>
        <v>39</v>
      </c>
      <c r="L546" s="129">
        <f t="shared" si="356"/>
        <v>59.3125</v>
      </c>
      <c r="M546" s="128">
        <f t="shared" si="357"/>
        <v>26.397435897435898</v>
      </c>
      <c r="N546" s="127"/>
      <c r="O546" s="126">
        <v>0</v>
      </c>
      <c r="P546" s="125"/>
      <c r="Q546" s="125">
        <f t="shared" si="338"/>
        <v>12</v>
      </c>
      <c r="R546" s="125">
        <f t="shared" si="339"/>
        <v>2009</v>
      </c>
      <c r="S546" s="125" t="str">
        <f t="shared" si="337"/>
        <v>Sat</v>
      </c>
      <c r="T546" s="125" t="str">
        <f t="shared" si="340"/>
        <v>2009-12</v>
      </c>
      <c r="U546" s="125">
        <f t="shared" si="341"/>
        <v>0</v>
      </c>
      <c r="V546" s="125"/>
    </row>
    <row r="547" spans="1:22" s="113" customFormat="1" x14ac:dyDescent="0.35">
      <c r="A547" s="124"/>
      <c r="B547" s="123">
        <v>39894</v>
      </c>
      <c r="C547" s="119">
        <f>SUM(C541:C546)</f>
        <v>6639.7799999999988</v>
      </c>
      <c r="D547" s="119">
        <v>3347.74</v>
      </c>
      <c r="E547" s="122">
        <f>SUM(C547:D547)</f>
        <v>9987.5199999999986</v>
      </c>
      <c r="F547" s="118"/>
      <c r="G547" s="121">
        <f>SUM(G541:G546)</f>
        <v>204</v>
      </c>
      <c r="H547" s="118">
        <f>AVERAGE(H541:H546)</f>
        <v>19.353857490949597</v>
      </c>
      <c r="I547" s="119">
        <f>SUM(I541:I546)</f>
        <v>2549.15</v>
      </c>
      <c r="J547" s="120">
        <f>SUM(J541:J546)</f>
        <v>37</v>
      </c>
      <c r="K547" s="120">
        <f>SUM(G547,J547)</f>
        <v>241</v>
      </c>
      <c r="L547" s="119">
        <f>AVERAGE(L541:L546)</f>
        <v>91.847060185185185</v>
      </c>
      <c r="M547" s="118">
        <f>AVERAGE(M541:M546)</f>
        <v>27.454823893398196</v>
      </c>
      <c r="N547" s="117"/>
      <c r="O547" s="116"/>
      <c r="P547" s="115"/>
      <c r="Q547" s="115">
        <f t="shared" si="338"/>
        <v>13</v>
      </c>
      <c r="R547" s="115">
        <f t="shared" si="339"/>
        <v>2009</v>
      </c>
      <c r="S547" s="115" t="str">
        <f t="shared" si="337"/>
        <v>Sun</v>
      </c>
      <c r="T547" s="115" t="str">
        <f t="shared" si="340"/>
        <v>2009-13</v>
      </c>
      <c r="U547" s="115">
        <f t="shared" si="341"/>
        <v>0</v>
      </c>
      <c r="V547" s="115"/>
    </row>
    <row r="548" spans="1:22" s="113" customFormat="1" x14ac:dyDescent="0.35">
      <c r="A548" s="133" t="s">
        <v>378</v>
      </c>
      <c r="B548" s="132">
        <v>39895</v>
      </c>
      <c r="C548" s="129">
        <v>990.08</v>
      </c>
      <c r="D548" s="119">
        <v>0</v>
      </c>
      <c r="E548" s="119">
        <v>0</v>
      </c>
      <c r="F548" s="128">
        <v>514.54999999999995</v>
      </c>
      <c r="G548" s="131">
        <v>34</v>
      </c>
      <c r="H548" s="128">
        <f t="shared" ref="H548:H553" si="358">IFERROR(F548/G548,0)</f>
        <v>15.133823529411764</v>
      </c>
      <c r="I548" s="129">
        <v>475.53</v>
      </c>
      <c r="J548" s="130">
        <v>10</v>
      </c>
      <c r="K548" s="130">
        <f t="shared" ref="K548:K553" si="359">IFERROR(SUM(G548,J548),0)</f>
        <v>44</v>
      </c>
      <c r="L548" s="129">
        <f t="shared" ref="L548:L553" si="360">IFERROR(MEDIAN(I548/J548),0)</f>
        <v>47.552999999999997</v>
      </c>
      <c r="M548" s="128">
        <f t="shared" ref="M548:M553" si="361">IFERROR(SUM(F548,I548)/K548,0)</f>
        <v>22.50181818181818</v>
      </c>
      <c r="N548" s="127"/>
      <c r="O548" s="126"/>
      <c r="P548" s="125"/>
      <c r="Q548" s="125">
        <f t="shared" si="338"/>
        <v>13</v>
      </c>
      <c r="R548" s="125">
        <f t="shared" si="339"/>
        <v>2009</v>
      </c>
      <c r="S548" s="125" t="str">
        <f t="shared" si="337"/>
        <v>Mon</v>
      </c>
      <c r="T548" s="125" t="str">
        <f t="shared" si="340"/>
        <v>2009-13</v>
      </c>
      <c r="U548" s="125">
        <f t="shared" si="341"/>
        <v>0</v>
      </c>
      <c r="V548" s="125"/>
    </row>
    <row r="549" spans="1:22" s="113" customFormat="1" x14ac:dyDescent="0.35">
      <c r="A549" s="133" t="s">
        <v>378</v>
      </c>
      <c r="B549" s="132">
        <v>39896</v>
      </c>
      <c r="C549" s="129">
        <v>499.39</v>
      </c>
      <c r="D549" s="119">
        <v>0</v>
      </c>
      <c r="E549" s="119">
        <v>0</v>
      </c>
      <c r="F549" s="128">
        <v>388.35</v>
      </c>
      <c r="G549" s="131">
        <v>31</v>
      </c>
      <c r="H549" s="128">
        <f t="shared" si="358"/>
        <v>12.52741935483871</v>
      </c>
      <c r="I549" s="129">
        <v>110.04</v>
      </c>
      <c r="J549" s="130">
        <v>5</v>
      </c>
      <c r="K549" s="130">
        <f t="shared" si="359"/>
        <v>36</v>
      </c>
      <c r="L549" s="129">
        <f t="shared" si="360"/>
        <v>22.008000000000003</v>
      </c>
      <c r="M549" s="128">
        <f t="shared" si="361"/>
        <v>13.844166666666668</v>
      </c>
      <c r="N549" s="127"/>
      <c r="O549" s="126"/>
      <c r="P549" s="125"/>
      <c r="Q549" s="125">
        <f t="shared" si="338"/>
        <v>13</v>
      </c>
      <c r="R549" s="125">
        <f t="shared" si="339"/>
        <v>2009</v>
      </c>
      <c r="S549" s="125" t="str">
        <f t="shared" si="337"/>
        <v>Tue</v>
      </c>
      <c r="T549" s="125" t="str">
        <f t="shared" si="340"/>
        <v>2009-13</v>
      </c>
      <c r="U549" s="125">
        <f t="shared" si="341"/>
        <v>0</v>
      </c>
      <c r="V549" s="125"/>
    </row>
    <row r="550" spans="1:22" s="113" customFormat="1" x14ac:dyDescent="0.35">
      <c r="A550" s="133" t="s">
        <v>378</v>
      </c>
      <c r="B550" s="132">
        <v>39897</v>
      </c>
      <c r="C550" s="129">
        <v>1094.25</v>
      </c>
      <c r="D550" s="119">
        <v>0</v>
      </c>
      <c r="E550" s="119">
        <v>0</v>
      </c>
      <c r="F550" s="128">
        <v>717.45</v>
      </c>
      <c r="G550" s="131">
        <v>41</v>
      </c>
      <c r="H550" s="128">
        <f t="shared" si="358"/>
        <v>17.498780487804879</v>
      </c>
      <c r="I550" s="129">
        <v>379.8</v>
      </c>
      <c r="J550" s="130">
        <v>9</v>
      </c>
      <c r="K550" s="130">
        <f t="shared" si="359"/>
        <v>50</v>
      </c>
      <c r="L550" s="129">
        <f t="shared" si="360"/>
        <v>42.2</v>
      </c>
      <c r="M550" s="128">
        <f t="shared" si="361"/>
        <v>21.945</v>
      </c>
      <c r="N550" s="127"/>
      <c r="O550" s="126"/>
      <c r="P550" s="125"/>
      <c r="Q550" s="125">
        <f t="shared" si="338"/>
        <v>13</v>
      </c>
      <c r="R550" s="125">
        <f t="shared" si="339"/>
        <v>2009</v>
      </c>
      <c r="S550" s="125" t="str">
        <f t="shared" si="337"/>
        <v>Wed</v>
      </c>
      <c r="T550" s="125" t="str">
        <f t="shared" si="340"/>
        <v>2009-13</v>
      </c>
      <c r="U550" s="125">
        <f t="shared" si="341"/>
        <v>0</v>
      </c>
      <c r="V550" s="125"/>
    </row>
    <row r="551" spans="1:22" s="113" customFormat="1" x14ac:dyDescent="0.35">
      <c r="A551" s="133" t="s">
        <v>378</v>
      </c>
      <c r="B551" s="132">
        <v>39898</v>
      </c>
      <c r="C551" s="129">
        <v>1116.99</v>
      </c>
      <c r="D551" s="119">
        <v>0</v>
      </c>
      <c r="E551" s="119">
        <v>0</v>
      </c>
      <c r="F551" s="128">
        <v>713.35</v>
      </c>
      <c r="G551" s="131">
        <v>61</v>
      </c>
      <c r="H551" s="128">
        <f t="shared" si="358"/>
        <v>11.694262295081968</v>
      </c>
      <c r="I551" s="129">
        <v>403.64</v>
      </c>
      <c r="J551" s="130">
        <v>11</v>
      </c>
      <c r="K551" s="130">
        <f t="shared" si="359"/>
        <v>72</v>
      </c>
      <c r="L551" s="129">
        <f t="shared" si="360"/>
        <v>36.694545454545455</v>
      </c>
      <c r="M551" s="128">
        <f t="shared" si="361"/>
        <v>15.51375</v>
      </c>
      <c r="N551" s="127"/>
      <c r="O551" s="126">
        <v>1</v>
      </c>
      <c r="P551" s="125"/>
      <c r="Q551" s="125">
        <f t="shared" si="338"/>
        <v>13</v>
      </c>
      <c r="R551" s="125">
        <f t="shared" si="339"/>
        <v>2009</v>
      </c>
      <c r="S551" s="125" t="str">
        <f t="shared" si="337"/>
        <v>Thu</v>
      </c>
      <c r="T551" s="125" t="str">
        <f t="shared" si="340"/>
        <v>2009-13</v>
      </c>
      <c r="U551" s="125">
        <f t="shared" si="341"/>
        <v>0</v>
      </c>
      <c r="V551" s="125"/>
    </row>
    <row r="552" spans="1:22" s="113" customFormat="1" x14ac:dyDescent="0.35">
      <c r="A552" s="133" t="s">
        <v>378</v>
      </c>
      <c r="B552" s="132">
        <v>39899</v>
      </c>
      <c r="C552" s="129">
        <v>1907.12</v>
      </c>
      <c r="D552" s="119">
        <v>0</v>
      </c>
      <c r="E552" s="119">
        <v>0</v>
      </c>
      <c r="F552" s="128">
        <v>1487.6</v>
      </c>
      <c r="G552" s="131">
        <v>51</v>
      </c>
      <c r="H552" s="128">
        <f t="shared" si="358"/>
        <v>29.168627450980392</v>
      </c>
      <c r="I552" s="129">
        <v>419.52</v>
      </c>
      <c r="J552" s="130">
        <v>11</v>
      </c>
      <c r="K552" s="130">
        <f t="shared" si="359"/>
        <v>62</v>
      </c>
      <c r="L552" s="129">
        <f t="shared" si="360"/>
        <v>38.138181818181813</v>
      </c>
      <c r="M552" s="128">
        <f t="shared" si="361"/>
        <v>30.759999999999998</v>
      </c>
      <c r="N552" s="127"/>
      <c r="O552" s="126"/>
      <c r="P552" s="125"/>
      <c r="Q552" s="125">
        <f t="shared" si="338"/>
        <v>13</v>
      </c>
      <c r="R552" s="125">
        <f t="shared" si="339"/>
        <v>2009</v>
      </c>
      <c r="S552" s="125" t="str">
        <f t="shared" si="337"/>
        <v>Fri</v>
      </c>
      <c r="T552" s="125" t="str">
        <f t="shared" si="340"/>
        <v>2009-13</v>
      </c>
      <c r="U552" s="125">
        <f t="shared" si="341"/>
        <v>0</v>
      </c>
      <c r="V552" s="125"/>
    </row>
    <row r="553" spans="1:22" s="113" customFormat="1" x14ac:dyDescent="0.35">
      <c r="A553" s="133" t="s">
        <v>378</v>
      </c>
      <c r="B553" s="132">
        <v>39900</v>
      </c>
      <c r="C553" s="129">
        <v>1056.68</v>
      </c>
      <c r="D553" s="119">
        <v>0</v>
      </c>
      <c r="E553" s="119">
        <v>0</v>
      </c>
      <c r="F553" s="128">
        <v>636.95000000000005</v>
      </c>
      <c r="G553" s="131">
        <v>38</v>
      </c>
      <c r="H553" s="128">
        <f t="shared" si="358"/>
        <v>16.76184210526316</v>
      </c>
      <c r="I553" s="129">
        <v>419.73</v>
      </c>
      <c r="J553" s="130">
        <v>8</v>
      </c>
      <c r="K553" s="130">
        <f t="shared" si="359"/>
        <v>46</v>
      </c>
      <c r="L553" s="129">
        <f t="shared" si="360"/>
        <v>52.466250000000002</v>
      </c>
      <c r="M553" s="128">
        <f t="shared" si="361"/>
        <v>22.971304347826088</v>
      </c>
      <c r="N553" s="127"/>
      <c r="O553" s="126"/>
      <c r="P553" s="125"/>
      <c r="Q553" s="125">
        <f t="shared" si="338"/>
        <v>13</v>
      </c>
      <c r="R553" s="125">
        <f t="shared" si="339"/>
        <v>2009</v>
      </c>
      <c r="S553" s="125" t="str">
        <f t="shared" si="337"/>
        <v>Sat</v>
      </c>
      <c r="T553" s="125" t="str">
        <f t="shared" si="340"/>
        <v>2009-13</v>
      </c>
      <c r="U553" s="125">
        <f t="shared" si="341"/>
        <v>0</v>
      </c>
      <c r="V553" s="125"/>
    </row>
    <row r="554" spans="1:22" s="113" customFormat="1" x14ac:dyDescent="0.35">
      <c r="A554" s="124"/>
      <c r="B554" s="123">
        <v>39901</v>
      </c>
      <c r="C554" s="119">
        <f>SUM(C548:C553)</f>
        <v>6664.51</v>
      </c>
      <c r="D554" s="119">
        <v>4595.6400000000003</v>
      </c>
      <c r="E554" s="122">
        <f>SUM(C554:D554)</f>
        <v>11260.150000000001</v>
      </c>
      <c r="F554" s="118"/>
      <c r="G554" s="121">
        <f>SUM(G548:G553)</f>
        <v>256</v>
      </c>
      <c r="H554" s="118">
        <f>AVERAGE(H548:H553)</f>
        <v>17.130792537230146</v>
      </c>
      <c r="I554" s="119">
        <f>SUM(I548:I553)</f>
        <v>2208.2599999999998</v>
      </c>
      <c r="J554" s="120">
        <f>SUM(J548:J553)</f>
        <v>54</v>
      </c>
      <c r="K554" s="120">
        <f>SUM(G554,J554)</f>
        <v>310</v>
      </c>
      <c r="L554" s="119">
        <f>AVERAGE(L548:L553)</f>
        <v>39.843329545454544</v>
      </c>
      <c r="M554" s="118">
        <f>AVERAGE(M548:M553)</f>
        <v>21.256006532718491</v>
      </c>
      <c r="N554" s="117"/>
      <c r="O554" s="116"/>
      <c r="P554" s="115"/>
      <c r="Q554" s="115">
        <f t="shared" si="338"/>
        <v>14</v>
      </c>
      <c r="R554" s="115">
        <f t="shared" si="339"/>
        <v>2009</v>
      </c>
      <c r="S554" s="115" t="str">
        <f t="shared" si="337"/>
        <v>Sun</v>
      </c>
      <c r="T554" s="115" t="str">
        <f t="shared" si="340"/>
        <v>2009-14</v>
      </c>
      <c r="U554" s="115">
        <f t="shared" si="341"/>
        <v>0</v>
      </c>
      <c r="V554" s="115"/>
    </row>
    <row r="555" spans="1:22" s="113" customFormat="1" x14ac:dyDescent="0.35">
      <c r="A555" s="133" t="s">
        <v>379</v>
      </c>
      <c r="B555" s="132">
        <v>39902</v>
      </c>
      <c r="C555" s="129">
        <v>1240.6400000000001</v>
      </c>
      <c r="D555" s="119">
        <v>0</v>
      </c>
      <c r="E555" s="119">
        <v>0</v>
      </c>
      <c r="F555" s="128">
        <v>613.6</v>
      </c>
      <c r="G555" s="131">
        <v>37</v>
      </c>
      <c r="H555" s="128">
        <f t="shared" ref="H555:H560" si="362">IFERROR(F555/G555,0)</f>
        <v>16.583783783783783</v>
      </c>
      <c r="I555" s="129">
        <v>628.04</v>
      </c>
      <c r="J555" s="174">
        <v>11</v>
      </c>
      <c r="K555" s="130">
        <f t="shared" ref="K555:K560" si="363">IFERROR(SUM(G555,J555),0)</f>
        <v>48</v>
      </c>
      <c r="L555" s="129">
        <f t="shared" ref="L555:L560" si="364">IFERROR(MEDIAN(I555/J555),0)</f>
        <v>57.094545454545454</v>
      </c>
      <c r="M555" s="128">
        <f t="shared" ref="M555:M560" si="365">IFERROR(SUM(F555,I555)/K555,0)</f>
        <v>25.867499999999996</v>
      </c>
      <c r="N555" s="127"/>
      <c r="O555" s="126"/>
      <c r="P555" s="125"/>
      <c r="Q555" s="125">
        <f t="shared" si="338"/>
        <v>14</v>
      </c>
      <c r="R555" s="125">
        <f t="shared" si="339"/>
        <v>2009</v>
      </c>
      <c r="S555" s="125" t="str">
        <f t="shared" si="337"/>
        <v>Mon</v>
      </c>
      <c r="T555" s="125" t="str">
        <f t="shared" si="340"/>
        <v>2009-14</v>
      </c>
      <c r="U555" s="125">
        <f t="shared" si="341"/>
        <v>0</v>
      </c>
      <c r="V555" s="125"/>
    </row>
    <row r="556" spans="1:22" s="113" customFormat="1" x14ac:dyDescent="0.35">
      <c r="A556" s="133" t="s">
        <v>379</v>
      </c>
      <c r="B556" s="132">
        <v>39903</v>
      </c>
      <c r="C556" s="129">
        <v>620.17999999999995</v>
      </c>
      <c r="D556" s="119">
        <v>0</v>
      </c>
      <c r="E556" s="119">
        <v>0</v>
      </c>
      <c r="F556" s="128">
        <v>527.75</v>
      </c>
      <c r="G556" s="131">
        <v>40</v>
      </c>
      <c r="H556" s="128">
        <f t="shared" si="362"/>
        <v>13.19375</v>
      </c>
      <c r="I556" s="129">
        <v>92.43</v>
      </c>
      <c r="J556" s="174">
        <v>4</v>
      </c>
      <c r="K556" s="130">
        <f t="shared" si="363"/>
        <v>44</v>
      </c>
      <c r="L556" s="129">
        <f t="shared" si="364"/>
        <v>23.107500000000002</v>
      </c>
      <c r="M556" s="128">
        <f t="shared" si="365"/>
        <v>14.095000000000001</v>
      </c>
      <c r="N556" s="127"/>
      <c r="O556" s="126"/>
      <c r="P556" s="125"/>
      <c r="Q556" s="125">
        <f t="shared" si="338"/>
        <v>14</v>
      </c>
      <c r="R556" s="125">
        <f t="shared" si="339"/>
        <v>2009</v>
      </c>
      <c r="S556" s="125" t="str">
        <f t="shared" si="337"/>
        <v>Tue</v>
      </c>
      <c r="T556" s="125" t="str">
        <f t="shared" si="340"/>
        <v>2009-14</v>
      </c>
      <c r="U556" s="125">
        <f t="shared" si="341"/>
        <v>0</v>
      </c>
      <c r="V556" s="125"/>
    </row>
    <row r="557" spans="1:22" s="113" customFormat="1" x14ac:dyDescent="0.35">
      <c r="A557" s="133" t="s">
        <v>379</v>
      </c>
      <c r="B557" s="132">
        <v>39904</v>
      </c>
      <c r="C557" s="129">
        <v>837.13</v>
      </c>
      <c r="D557" s="119">
        <v>0</v>
      </c>
      <c r="E557" s="119">
        <v>0</v>
      </c>
      <c r="F557" s="128">
        <v>703.25</v>
      </c>
      <c r="G557" s="131">
        <v>38</v>
      </c>
      <c r="H557" s="128">
        <f t="shared" si="362"/>
        <v>18.506578947368421</v>
      </c>
      <c r="I557" s="129">
        <v>133.88</v>
      </c>
      <c r="J557" s="174">
        <v>5</v>
      </c>
      <c r="K557" s="130">
        <f t="shared" si="363"/>
        <v>43</v>
      </c>
      <c r="L557" s="129">
        <f t="shared" si="364"/>
        <v>26.776</v>
      </c>
      <c r="M557" s="128">
        <f t="shared" si="365"/>
        <v>19.468139534883722</v>
      </c>
      <c r="N557" s="127"/>
      <c r="O557" s="126"/>
      <c r="P557" s="125"/>
      <c r="Q557" s="125">
        <f t="shared" si="338"/>
        <v>14</v>
      </c>
      <c r="R557" s="125">
        <f t="shared" si="339"/>
        <v>2009</v>
      </c>
      <c r="S557" s="125" t="str">
        <f t="shared" si="337"/>
        <v>Wed</v>
      </c>
      <c r="T557" s="125" t="str">
        <f t="shared" si="340"/>
        <v>2009-14</v>
      </c>
      <c r="U557" s="125">
        <f t="shared" si="341"/>
        <v>0</v>
      </c>
      <c r="V557" s="125"/>
    </row>
    <row r="558" spans="1:22" s="113" customFormat="1" x14ac:dyDescent="0.35">
      <c r="A558" s="133" t="s">
        <v>379</v>
      </c>
      <c r="B558" s="132">
        <v>39905</v>
      </c>
      <c r="C558" s="129">
        <v>986.71</v>
      </c>
      <c r="D558" s="119">
        <v>0</v>
      </c>
      <c r="E558" s="119">
        <v>0</v>
      </c>
      <c r="F558" s="128">
        <v>731.1</v>
      </c>
      <c r="G558" s="131">
        <v>44</v>
      </c>
      <c r="H558" s="128">
        <f t="shared" si="362"/>
        <v>16.615909090909092</v>
      </c>
      <c r="I558" s="129">
        <v>255.61</v>
      </c>
      <c r="J558" s="174">
        <v>7</v>
      </c>
      <c r="K558" s="130">
        <f t="shared" si="363"/>
        <v>51</v>
      </c>
      <c r="L558" s="129">
        <f t="shared" si="364"/>
        <v>36.515714285714289</v>
      </c>
      <c r="M558" s="128">
        <f t="shared" si="365"/>
        <v>19.347254901960785</v>
      </c>
      <c r="N558" s="127"/>
      <c r="O558" s="126"/>
      <c r="P558" s="125"/>
      <c r="Q558" s="125">
        <f t="shared" si="338"/>
        <v>14</v>
      </c>
      <c r="R558" s="125">
        <f t="shared" si="339"/>
        <v>2009</v>
      </c>
      <c r="S558" s="125" t="str">
        <f t="shared" si="337"/>
        <v>Thu</v>
      </c>
      <c r="T558" s="125" t="str">
        <f t="shared" si="340"/>
        <v>2009-14</v>
      </c>
      <c r="U558" s="125">
        <f t="shared" si="341"/>
        <v>0</v>
      </c>
      <c r="V558" s="125"/>
    </row>
    <row r="559" spans="1:22" s="113" customFormat="1" x14ac:dyDescent="0.35">
      <c r="A559" s="133" t="s">
        <v>379</v>
      </c>
      <c r="B559" s="132">
        <v>39906</v>
      </c>
      <c r="C559" s="129">
        <v>2101.61</v>
      </c>
      <c r="D559" s="119">
        <v>0</v>
      </c>
      <c r="E559" s="119">
        <v>0</v>
      </c>
      <c r="F559" s="128">
        <v>1142.8499999999999</v>
      </c>
      <c r="G559" s="131">
        <v>55</v>
      </c>
      <c r="H559" s="128">
        <f t="shared" si="362"/>
        <v>20.779090909090908</v>
      </c>
      <c r="I559" s="129">
        <v>958.76</v>
      </c>
      <c r="J559" s="174">
        <v>10</v>
      </c>
      <c r="K559" s="130">
        <f t="shared" si="363"/>
        <v>65</v>
      </c>
      <c r="L559" s="129">
        <f t="shared" si="364"/>
        <v>95.876000000000005</v>
      </c>
      <c r="M559" s="128">
        <f t="shared" si="365"/>
        <v>32.33246153846153</v>
      </c>
      <c r="N559" s="127"/>
      <c r="O559" s="126"/>
      <c r="P559" s="125"/>
      <c r="Q559" s="125">
        <f t="shared" si="338"/>
        <v>14</v>
      </c>
      <c r="R559" s="125">
        <f t="shared" si="339"/>
        <v>2009</v>
      </c>
      <c r="S559" s="125" t="str">
        <f t="shared" si="337"/>
        <v>Fri</v>
      </c>
      <c r="T559" s="125" t="str">
        <f t="shared" si="340"/>
        <v>2009-14</v>
      </c>
      <c r="U559" s="125">
        <f t="shared" si="341"/>
        <v>0</v>
      </c>
      <c r="V559" s="125"/>
    </row>
    <row r="560" spans="1:22" s="113" customFormat="1" x14ac:dyDescent="0.35">
      <c r="A560" s="133" t="s">
        <v>379</v>
      </c>
      <c r="B560" s="132">
        <v>39907</v>
      </c>
      <c r="C560" s="129">
        <v>1124.99</v>
      </c>
      <c r="D560" s="119">
        <v>0</v>
      </c>
      <c r="E560" s="119">
        <v>0</v>
      </c>
      <c r="F560" s="128">
        <v>715.65</v>
      </c>
      <c r="G560" s="131">
        <v>29</v>
      </c>
      <c r="H560" s="128">
        <f t="shared" si="362"/>
        <v>24.677586206896549</v>
      </c>
      <c r="I560" s="129">
        <v>409.27</v>
      </c>
      <c r="J560" s="174">
        <v>9</v>
      </c>
      <c r="K560" s="130">
        <f t="shared" si="363"/>
        <v>38</v>
      </c>
      <c r="L560" s="129">
        <f t="shared" si="364"/>
        <v>45.474444444444444</v>
      </c>
      <c r="M560" s="128">
        <f t="shared" si="365"/>
        <v>29.603157894736842</v>
      </c>
      <c r="N560" s="127"/>
      <c r="O560" s="126"/>
      <c r="P560" s="125"/>
      <c r="Q560" s="125">
        <f t="shared" si="338"/>
        <v>14</v>
      </c>
      <c r="R560" s="125">
        <f t="shared" si="339"/>
        <v>2009</v>
      </c>
      <c r="S560" s="125" t="str">
        <f t="shared" si="337"/>
        <v>Sat</v>
      </c>
      <c r="T560" s="125" t="str">
        <f t="shared" si="340"/>
        <v>2009-14</v>
      </c>
      <c r="U560" s="125">
        <f t="shared" si="341"/>
        <v>0</v>
      </c>
      <c r="V560" s="125"/>
    </row>
    <row r="561" spans="1:22" s="113" customFormat="1" x14ac:dyDescent="0.35">
      <c r="A561" s="124"/>
      <c r="B561" s="123">
        <v>39908</v>
      </c>
      <c r="C561" s="119">
        <f>SUM(C555:C560)</f>
        <v>6911.26</v>
      </c>
      <c r="D561" s="119">
        <v>3661.22</v>
      </c>
      <c r="E561" s="122">
        <f>SUM(C561:D561)</f>
        <v>10572.48</v>
      </c>
      <c r="F561" s="118"/>
      <c r="G561" s="121">
        <f>SUM(G555:G560)</f>
        <v>243</v>
      </c>
      <c r="H561" s="118">
        <f>AVERAGE(H555:H560)</f>
        <v>18.392783156341459</v>
      </c>
      <c r="I561" s="119">
        <f>SUM(I555:I560)</f>
        <v>2477.9900000000002</v>
      </c>
      <c r="J561" s="120">
        <f>SUM(J555:J560)</f>
        <v>46</v>
      </c>
      <c r="K561" s="120">
        <f>SUM(G561,J561)</f>
        <v>289</v>
      </c>
      <c r="L561" s="119">
        <f>AVERAGE(L555:L560)</f>
        <v>47.474034030784033</v>
      </c>
      <c r="M561" s="118">
        <f>AVERAGE(M555:M560)</f>
        <v>23.452252311673814</v>
      </c>
      <c r="N561" s="117"/>
      <c r="O561" s="116"/>
      <c r="P561" s="115"/>
      <c r="Q561" s="115">
        <f t="shared" si="338"/>
        <v>15</v>
      </c>
      <c r="R561" s="115">
        <f t="shared" si="339"/>
        <v>2009</v>
      </c>
      <c r="S561" s="115" t="str">
        <f t="shared" si="337"/>
        <v>Sun</v>
      </c>
      <c r="T561" s="115" t="str">
        <f t="shared" si="340"/>
        <v>2009-15</v>
      </c>
      <c r="U561" s="115">
        <f t="shared" si="341"/>
        <v>0</v>
      </c>
      <c r="V561" s="115"/>
    </row>
    <row r="562" spans="1:22" s="113" customFormat="1" x14ac:dyDescent="0.35">
      <c r="A562" s="133" t="s">
        <v>380</v>
      </c>
      <c r="B562" s="132">
        <v>39909</v>
      </c>
      <c r="C562" s="129">
        <v>958.67</v>
      </c>
      <c r="D562" s="119">
        <v>0</v>
      </c>
      <c r="E562" s="119">
        <v>0</v>
      </c>
      <c r="F562" s="128">
        <v>653.70000000000005</v>
      </c>
      <c r="G562" s="131">
        <v>39</v>
      </c>
      <c r="H562" s="128">
        <f t="shared" ref="H562:H567" si="366">IFERROR(F562/G562,0)</f>
        <v>16.761538461538464</v>
      </c>
      <c r="I562" s="129">
        <v>304.97000000000003</v>
      </c>
      <c r="J562" s="130">
        <v>8</v>
      </c>
      <c r="K562" s="130">
        <f t="shared" ref="K562:K567" si="367">IFERROR(SUM(G562,J562),0)</f>
        <v>47</v>
      </c>
      <c r="L562" s="129">
        <f t="shared" ref="L562:L567" si="368">IFERROR(MEDIAN(I562/J562),0)</f>
        <v>38.121250000000003</v>
      </c>
      <c r="M562" s="128">
        <f t="shared" ref="M562:M567" si="369">IFERROR(SUM(F562,I562)/K562,0)</f>
        <v>20.397234042553194</v>
      </c>
      <c r="N562" s="127"/>
      <c r="O562" s="126">
        <v>-0.1</v>
      </c>
      <c r="P562" s="125"/>
      <c r="Q562" s="125">
        <f t="shared" si="338"/>
        <v>15</v>
      </c>
      <c r="R562" s="125">
        <f t="shared" si="339"/>
        <v>2009</v>
      </c>
      <c r="S562" s="125" t="str">
        <f t="shared" si="337"/>
        <v>Mon</v>
      </c>
      <c r="T562" s="125" t="str">
        <f t="shared" si="340"/>
        <v>2009-15</v>
      </c>
      <c r="U562" s="125">
        <f t="shared" si="341"/>
        <v>0</v>
      </c>
      <c r="V562" s="125"/>
    </row>
    <row r="563" spans="1:22" s="113" customFormat="1" x14ac:dyDescent="0.35">
      <c r="A563" s="133" t="s">
        <v>380</v>
      </c>
      <c r="B563" s="132">
        <v>39910</v>
      </c>
      <c r="C563" s="129">
        <v>995.64</v>
      </c>
      <c r="D563" s="119">
        <v>0</v>
      </c>
      <c r="E563" s="119">
        <v>0</v>
      </c>
      <c r="F563" s="128">
        <v>677.65</v>
      </c>
      <c r="G563" s="131">
        <v>51</v>
      </c>
      <c r="H563" s="128">
        <f t="shared" si="366"/>
        <v>13.287254901960784</v>
      </c>
      <c r="I563" s="129">
        <v>317.99</v>
      </c>
      <c r="J563" s="130">
        <v>8</v>
      </c>
      <c r="K563" s="130">
        <f t="shared" si="367"/>
        <v>59</v>
      </c>
      <c r="L563" s="129">
        <f t="shared" si="368"/>
        <v>39.748750000000001</v>
      </c>
      <c r="M563" s="128">
        <f t="shared" si="369"/>
        <v>16.875254237288136</v>
      </c>
      <c r="N563" s="127"/>
      <c r="O563" s="126"/>
      <c r="P563" s="125"/>
      <c r="Q563" s="125">
        <f t="shared" si="338"/>
        <v>15</v>
      </c>
      <c r="R563" s="125">
        <f t="shared" si="339"/>
        <v>2009</v>
      </c>
      <c r="S563" s="125" t="str">
        <f t="shared" si="337"/>
        <v>Tue</v>
      </c>
      <c r="T563" s="125" t="str">
        <f t="shared" si="340"/>
        <v>2009-15</v>
      </c>
      <c r="U563" s="125">
        <f t="shared" si="341"/>
        <v>0</v>
      </c>
      <c r="V563" s="125"/>
    </row>
    <row r="564" spans="1:22" s="113" customFormat="1" ht="36" x14ac:dyDescent="0.35">
      <c r="A564" s="133" t="s">
        <v>380</v>
      </c>
      <c r="B564" s="132">
        <v>39911</v>
      </c>
      <c r="C564" s="129">
        <v>1594.95</v>
      </c>
      <c r="D564" s="119">
        <v>0</v>
      </c>
      <c r="E564" s="119">
        <v>0</v>
      </c>
      <c r="F564" s="128">
        <v>1032.3800000000001</v>
      </c>
      <c r="G564" s="131">
        <v>47</v>
      </c>
      <c r="H564" s="128">
        <f t="shared" si="366"/>
        <v>21.965531914893621</v>
      </c>
      <c r="I564" s="129">
        <v>568.57000000000005</v>
      </c>
      <c r="J564" s="130">
        <v>11</v>
      </c>
      <c r="K564" s="130">
        <f t="shared" si="367"/>
        <v>58</v>
      </c>
      <c r="L564" s="129">
        <f t="shared" si="368"/>
        <v>51.688181818181825</v>
      </c>
      <c r="M564" s="128">
        <f t="shared" si="369"/>
        <v>27.602586206896557</v>
      </c>
      <c r="N564" s="127" t="s">
        <v>382</v>
      </c>
      <c r="O564" s="126"/>
      <c r="P564" s="125"/>
      <c r="Q564" s="125">
        <f t="shared" si="338"/>
        <v>15</v>
      </c>
      <c r="R564" s="125">
        <f t="shared" si="339"/>
        <v>2009</v>
      </c>
      <c r="S564" s="125" t="str">
        <f t="shared" si="337"/>
        <v>Wed</v>
      </c>
      <c r="T564" s="125" t="str">
        <f t="shared" si="340"/>
        <v>2009-15</v>
      </c>
      <c r="U564" s="125">
        <f t="shared" si="341"/>
        <v>0</v>
      </c>
      <c r="V564" s="125"/>
    </row>
    <row r="565" spans="1:22" s="113" customFormat="1" x14ac:dyDescent="0.35">
      <c r="A565" s="133" t="s">
        <v>380</v>
      </c>
      <c r="B565" s="132">
        <v>39912</v>
      </c>
      <c r="C565" s="129">
        <v>4610.8599999999997</v>
      </c>
      <c r="D565" s="119">
        <v>0</v>
      </c>
      <c r="E565" s="119">
        <v>0</v>
      </c>
      <c r="F565" s="128">
        <v>2459.6</v>
      </c>
      <c r="G565" s="131">
        <v>100</v>
      </c>
      <c r="H565" s="128">
        <f t="shared" si="366"/>
        <v>24.596</v>
      </c>
      <c r="I565" s="129">
        <v>2151.2600000000002</v>
      </c>
      <c r="J565" s="130">
        <v>29</v>
      </c>
      <c r="K565" s="130">
        <f t="shared" si="367"/>
        <v>129</v>
      </c>
      <c r="L565" s="129">
        <f t="shared" si="368"/>
        <v>74.181379310344838</v>
      </c>
      <c r="M565" s="128">
        <f t="shared" si="369"/>
        <v>35.743100775193803</v>
      </c>
      <c r="N565" s="127"/>
      <c r="O565" s="126"/>
      <c r="P565" s="125"/>
      <c r="Q565" s="125">
        <f t="shared" si="338"/>
        <v>15</v>
      </c>
      <c r="R565" s="125">
        <f t="shared" si="339"/>
        <v>2009</v>
      </c>
      <c r="S565" s="125" t="str">
        <f t="shared" si="337"/>
        <v>Thu</v>
      </c>
      <c r="T565" s="125" t="str">
        <f t="shared" si="340"/>
        <v>2009-15</v>
      </c>
      <c r="U565" s="125">
        <f t="shared" si="341"/>
        <v>0</v>
      </c>
      <c r="V565" s="125"/>
    </row>
    <row r="566" spans="1:22" s="113" customFormat="1" x14ac:dyDescent="0.35">
      <c r="A566" s="143" t="s">
        <v>380</v>
      </c>
      <c r="B566" s="142">
        <v>39913</v>
      </c>
      <c r="C566" s="184">
        <v>0</v>
      </c>
      <c r="D566" s="119">
        <v>0</v>
      </c>
      <c r="E566" s="119">
        <v>0</v>
      </c>
      <c r="F566" s="140">
        <v>0</v>
      </c>
      <c r="G566" s="141">
        <v>0</v>
      </c>
      <c r="H566" s="140">
        <f t="shared" si="366"/>
        <v>0</v>
      </c>
      <c r="I566" s="138">
        <v>0</v>
      </c>
      <c r="J566" s="139">
        <v>0</v>
      </c>
      <c r="K566" s="139">
        <f t="shared" si="367"/>
        <v>0</v>
      </c>
      <c r="L566" s="138">
        <f t="shared" si="368"/>
        <v>0</v>
      </c>
      <c r="M566" s="140">
        <f t="shared" si="369"/>
        <v>0</v>
      </c>
      <c r="N566" s="137" t="s">
        <v>1124</v>
      </c>
      <c r="O566" s="136"/>
      <c r="P566" s="135"/>
      <c r="Q566" s="135">
        <f t="shared" si="338"/>
        <v>15</v>
      </c>
      <c r="R566" s="135">
        <f t="shared" si="339"/>
        <v>2009</v>
      </c>
      <c r="S566" s="135" t="str">
        <f t="shared" si="337"/>
        <v>Fri</v>
      </c>
      <c r="T566" s="135" t="str">
        <f t="shared" si="340"/>
        <v>2009-15</v>
      </c>
      <c r="U566" s="135">
        <f t="shared" si="341"/>
        <v>0</v>
      </c>
      <c r="V566" s="135"/>
    </row>
    <row r="567" spans="1:22" s="113" customFormat="1" ht="45" x14ac:dyDescent="0.35">
      <c r="A567" s="133" t="s">
        <v>380</v>
      </c>
      <c r="B567" s="132">
        <v>39914</v>
      </c>
      <c r="C567" s="129">
        <v>1088.8</v>
      </c>
      <c r="D567" s="119">
        <v>0</v>
      </c>
      <c r="E567" s="119">
        <v>0</v>
      </c>
      <c r="F567" s="128">
        <v>756.15</v>
      </c>
      <c r="G567" s="131">
        <v>36</v>
      </c>
      <c r="H567" s="128">
        <f t="shared" si="366"/>
        <v>21.004166666666666</v>
      </c>
      <c r="I567" s="129">
        <v>332.65</v>
      </c>
      <c r="J567" s="130">
        <v>6</v>
      </c>
      <c r="K567" s="130">
        <f t="shared" si="367"/>
        <v>42</v>
      </c>
      <c r="L567" s="129">
        <f t="shared" si="368"/>
        <v>55.441666666666663</v>
      </c>
      <c r="M567" s="128">
        <f t="shared" si="369"/>
        <v>25.923809523809524</v>
      </c>
      <c r="N567" s="127" t="s">
        <v>381</v>
      </c>
      <c r="O567" s="126">
        <v>-0.5</v>
      </c>
      <c r="P567" s="125"/>
      <c r="Q567" s="125">
        <f t="shared" si="338"/>
        <v>15</v>
      </c>
      <c r="R567" s="125">
        <f t="shared" si="339"/>
        <v>2009</v>
      </c>
      <c r="S567" s="125" t="str">
        <f t="shared" si="337"/>
        <v>Sat</v>
      </c>
      <c r="T567" s="125" t="str">
        <f t="shared" si="340"/>
        <v>2009-15</v>
      </c>
      <c r="U567" s="125">
        <f t="shared" si="341"/>
        <v>0</v>
      </c>
      <c r="V567" s="125"/>
    </row>
    <row r="568" spans="1:22" s="113" customFormat="1" x14ac:dyDescent="0.35">
      <c r="A568" s="124"/>
      <c r="B568" s="123">
        <v>39915</v>
      </c>
      <c r="C568" s="119">
        <f>SUM(C562:C567)</f>
        <v>9248.92</v>
      </c>
      <c r="D568" s="119">
        <v>2458.71</v>
      </c>
      <c r="E568" s="122">
        <f>SUM(C568:D568)</f>
        <v>11707.630000000001</v>
      </c>
      <c r="F568" s="118"/>
      <c r="G568" s="121">
        <f>SUM(G562:G567)</f>
        <v>273</v>
      </c>
      <c r="H568" s="118">
        <f>AVERAGE(H562:H567)</f>
        <v>16.269081990843258</v>
      </c>
      <c r="I568" s="119">
        <f>SUM(I562:I567)</f>
        <v>3675.4400000000005</v>
      </c>
      <c r="J568" s="120">
        <f>SUM(J562:J567)</f>
        <v>62</v>
      </c>
      <c r="K568" s="120">
        <f>SUM(G568,J568)</f>
        <v>335</v>
      </c>
      <c r="L568" s="119">
        <f>AVERAGE(L562:L567)</f>
        <v>43.196871299198882</v>
      </c>
      <c r="M568" s="118">
        <f>AVERAGE(M562:M567)</f>
        <v>21.090330797623537</v>
      </c>
      <c r="N568" s="117"/>
      <c r="O568" s="116"/>
      <c r="P568" s="115"/>
      <c r="Q568" s="115">
        <f t="shared" si="338"/>
        <v>16</v>
      </c>
      <c r="R568" s="115">
        <f t="shared" si="339"/>
        <v>2009</v>
      </c>
      <c r="S568" s="115" t="str">
        <f t="shared" si="337"/>
        <v>Sun</v>
      </c>
      <c r="T568" s="115" t="str">
        <f t="shared" si="340"/>
        <v>2009-16</v>
      </c>
      <c r="U568" s="115">
        <f t="shared" si="341"/>
        <v>0</v>
      </c>
      <c r="V568" s="115"/>
    </row>
    <row r="569" spans="1:22" s="113" customFormat="1" ht="18" x14ac:dyDescent="0.35">
      <c r="A569" s="143" t="s">
        <v>383</v>
      </c>
      <c r="B569" s="142">
        <v>39916</v>
      </c>
      <c r="C569" s="184">
        <v>0</v>
      </c>
      <c r="D569" s="119">
        <v>0</v>
      </c>
      <c r="E569" s="119">
        <v>0</v>
      </c>
      <c r="F569" s="140">
        <v>0</v>
      </c>
      <c r="G569" s="141">
        <v>0</v>
      </c>
      <c r="H569" s="140">
        <f t="shared" ref="H569:H574" si="370">IFERROR(F569/G569,0)</f>
        <v>0</v>
      </c>
      <c r="I569" s="138">
        <v>0</v>
      </c>
      <c r="J569" s="139">
        <v>0</v>
      </c>
      <c r="K569" s="139">
        <f t="shared" ref="K569:K574" si="371">IFERROR(SUM(G569,J569),0)</f>
        <v>0</v>
      </c>
      <c r="L569" s="138">
        <f t="shared" ref="L569:L574" si="372">IFERROR(MEDIAN(I569/J569),0)</f>
        <v>0</v>
      </c>
      <c r="M569" s="140">
        <f t="shared" ref="M569:M574" si="373">IFERROR(SUM(F569,I569)/K569,0)</f>
        <v>0</v>
      </c>
      <c r="N569" s="137" t="s">
        <v>1125</v>
      </c>
      <c r="O569" s="136"/>
      <c r="P569" s="135"/>
      <c r="Q569" s="135">
        <f t="shared" si="338"/>
        <v>16</v>
      </c>
      <c r="R569" s="135">
        <f t="shared" si="339"/>
        <v>2009</v>
      </c>
      <c r="S569" s="135" t="str">
        <f t="shared" si="337"/>
        <v>Mon</v>
      </c>
      <c r="T569" s="135" t="str">
        <f t="shared" si="340"/>
        <v>2009-16</v>
      </c>
      <c r="U569" s="135">
        <f t="shared" si="341"/>
        <v>0</v>
      </c>
      <c r="V569" s="135"/>
    </row>
    <row r="570" spans="1:22" s="113" customFormat="1" x14ac:dyDescent="0.35">
      <c r="A570" s="133" t="s">
        <v>383</v>
      </c>
      <c r="B570" s="132">
        <v>39917</v>
      </c>
      <c r="C570" s="129">
        <v>1365.03</v>
      </c>
      <c r="D570" s="119">
        <v>0</v>
      </c>
      <c r="E570" s="119">
        <v>0</v>
      </c>
      <c r="F570" s="128">
        <v>857.4</v>
      </c>
      <c r="G570" s="131">
        <v>51</v>
      </c>
      <c r="H570" s="128">
        <f t="shared" si="370"/>
        <v>16.811764705882354</v>
      </c>
      <c r="I570" s="129">
        <v>507.63</v>
      </c>
      <c r="J570" s="130">
        <v>12</v>
      </c>
      <c r="K570" s="130">
        <f t="shared" si="371"/>
        <v>63</v>
      </c>
      <c r="L570" s="129">
        <f t="shared" si="372"/>
        <v>42.302500000000002</v>
      </c>
      <c r="M570" s="128">
        <f t="shared" si="373"/>
        <v>21.667142857142856</v>
      </c>
      <c r="N570" s="127"/>
      <c r="O570" s="126">
        <v>-1.1000000000000001</v>
      </c>
      <c r="P570" s="125"/>
      <c r="Q570" s="125">
        <f t="shared" si="338"/>
        <v>16</v>
      </c>
      <c r="R570" s="125">
        <f t="shared" si="339"/>
        <v>2009</v>
      </c>
      <c r="S570" s="125" t="str">
        <f t="shared" si="337"/>
        <v>Tue</v>
      </c>
      <c r="T570" s="125" t="str">
        <f t="shared" si="340"/>
        <v>2009-16</v>
      </c>
      <c r="U570" s="125">
        <f t="shared" si="341"/>
        <v>0</v>
      </c>
      <c r="V570" s="125"/>
    </row>
    <row r="571" spans="1:22" s="113" customFormat="1" x14ac:dyDescent="0.35">
      <c r="A571" s="133" t="s">
        <v>383</v>
      </c>
      <c r="B571" s="132">
        <v>39918</v>
      </c>
      <c r="C571" s="129">
        <v>1167.95</v>
      </c>
      <c r="D571" s="119">
        <v>0</v>
      </c>
      <c r="E571" s="119">
        <v>0</v>
      </c>
      <c r="F571" s="128">
        <v>762.9</v>
      </c>
      <c r="G571" s="131">
        <v>40</v>
      </c>
      <c r="H571" s="128">
        <f t="shared" si="370"/>
        <v>19.072499999999998</v>
      </c>
      <c r="I571" s="129">
        <v>405.05</v>
      </c>
      <c r="J571" s="130">
        <v>11</v>
      </c>
      <c r="K571" s="130">
        <f t="shared" si="371"/>
        <v>51</v>
      </c>
      <c r="L571" s="129">
        <f t="shared" si="372"/>
        <v>36.822727272727271</v>
      </c>
      <c r="M571" s="128">
        <f t="shared" si="373"/>
        <v>22.900980392156864</v>
      </c>
      <c r="N571" s="127"/>
      <c r="O571" s="126">
        <v>0.2</v>
      </c>
      <c r="P571" s="125"/>
      <c r="Q571" s="125">
        <f t="shared" si="338"/>
        <v>16</v>
      </c>
      <c r="R571" s="125">
        <f t="shared" si="339"/>
        <v>2009</v>
      </c>
      <c r="S571" s="125" t="str">
        <f t="shared" si="337"/>
        <v>Wed</v>
      </c>
      <c r="T571" s="125" t="str">
        <f t="shared" si="340"/>
        <v>2009-16</v>
      </c>
      <c r="U571" s="125">
        <f t="shared" si="341"/>
        <v>0</v>
      </c>
      <c r="V571" s="125"/>
    </row>
    <row r="572" spans="1:22" s="113" customFormat="1" x14ac:dyDescent="0.35">
      <c r="A572" s="133" t="s">
        <v>383</v>
      </c>
      <c r="B572" s="132">
        <v>39919</v>
      </c>
      <c r="C572" s="129">
        <v>1364.16</v>
      </c>
      <c r="D572" s="119">
        <v>0</v>
      </c>
      <c r="E572" s="119">
        <v>0</v>
      </c>
      <c r="F572" s="128">
        <v>1004.7</v>
      </c>
      <c r="G572" s="131">
        <v>41</v>
      </c>
      <c r="H572" s="128">
        <f t="shared" si="370"/>
        <v>24.50487804878049</v>
      </c>
      <c r="I572" s="129">
        <v>359.46</v>
      </c>
      <c r="J572" s="130">
        <v>7</v>
      </c>
      <c r="K572" s="130">
        <f t="shared" si="371"/>
        <v>48</v>
      </c>
      <c r="L572" s="129">
        <f t="shared" si="372"/>
        <v>51.351428571428571</v>
      </c>
      <c r="M572" s="128">
        <f t="shared" si="373"/>
        <v>28.42</v>
      </c>
      <c r="N572" s="127"/>
      <c r="O572" s="126"/>
      <c r="P572" s="125"/>
      <c r="Q572" s="125">
        <f t="shared" si="338"/>
        <v>16</v>
      </c>
      <c r="R572" s="125">
        <f t="shared" si="339"/>
        <v>2009</v>
      </c>
      <c r="S572" s="125" t="str">
        <f t="shared" si="337"/>
        <v>Thu</v>
      </c>
      <c r="T572" s="125" t="str">
        <f t="shared" si="340"/>
        <v>2009-16</v>
      </c>
      <c r="U572" s="125">
        <f t="shared" si="341"/>
        <v>0</v>
      </c>
      <c r="V572" s="125"/>
    </row>
    <row r="573" spans="1:22" s="113" customFormat="1" x14ac:dyDescent="0.35">
      <c r="A573" s="133" t="s">
        <v>383</v>
      </c>
      <c r="B573" s="132">
        <v>39920</v>
      </c>
      <c r="C573" s="129">
        <v>1412.78</v>
      </c>
      <c r="D573" s="119">
        <v>0</v>
      </c>
      <c r="E573" s="119">
        <v>0</v>
      </c>
      <c r="F573" s="128">
        <v>893.1</v>
      </c>
      <c r="G573" s="131">
        <v>52</v>
      </c>
      <c r="H573" s="128">
        <f t="shared" si="370"/>
        <v>17.175000000000001</v>
      </c>
      <c r="I573" s="129">
        <v>519.69000000000005</v>
      </c>
      <c r="J573" s="130">
        <v>9</v>
      </c>
      <c r="K573" s="130">
        <f t="shared" si="371"/>
        <v>61</v>
      </c>
      <c r="L573" s="129">
        <f t="shared" si="372"/>
        <v>57.743333333333339</v>
      </c>
      <c r="M573" s="128">
        <f t="shared" si="373"/>
        <v>23.160491803278688</v>
      </c>
      <c r="N573" s="127"/>
      <c r="O573" s="126"/>
      <c r="P573" s="125"/>
      <c r="Q573" s="125">
        <f t="shared" si="338"/>
        <v>16</v>
      </c>
      <c r="R573" s="125">
        <f t="shared" si="339"/>
        <v>2009</v>
      </c>
      <c r="S573" s="125" t="str">
        <f t="shared" si="337"/>
        <v>Fri</v>
      </c>
      <c r="T573" s="125" t="str">
        <f t="shared" si="340"/>
        <v>2009-16</v>
      </c>
      <c r="U573" s="125">
        <f t="shared" si="341"/>
        <v>0</v>
      </c>
      <c r="V573" s="125"/>
    </row>
    <row r="574" spans="1:22" s="113" customFormat="1" x14ac:dyDescent="0.35">
      <c r="A574" s="133" t="s">
        <v>383</v>
      </c>
      <c r="B574" s="132">
        <v>39921</v>
      </c>
      <c r="C574" s="129">
        <v>1095.6199999999999</v>
      </c>
      <c r="D574" s="119">
        <v>0</v>
      </c>
      <c r="E574" s="119">
        <v>0</v>
      </c>
      <c r="F574" s="128">
        <v>666.65</v>
      </c>
      <c r="G574" s="131">
        <v>35</v>
      </c>
      <c r="H574" s="128">
        <f t="shared" si="370"/>
        <v>19.047142857142855</v>
      </c>
      <c r="I574" s="129">
        <v>428.97</v>
      </c>
      <c r="J574" s="130">
        <v>9</v>
      </c>
      <c r="K574" s="130">
        <f t="shared" si="371"/>
        <v>44</v>
      </c>
      <c r="L574" s="129">
        <f t="shared" si="372"/>
        <v>47.663333333333334</v>
      </c>
      <c r="M574" s="128">
        <f t="shared" si="373"/>
        <v>24.900454545454544</v>
      </c>
      <c r="N574" s="127"/>
      <c r="O574" s="126">
        <v>0</v>
      </c>
      <c r="P574" s="125"/>
      <c r="Q574" s="125">
        <f t="shared" si="338"/>
        <v>16</v>
      </c>
      <c r="R574" s="125">
        <f t="shared" si="339"/>
        <v>2009</v>
      </c>
      <c r="S574" s="125" t="str">
        <f t="shared" si="337"/>
        <v>Sat</v>
      </c>
      <c r="T574" s="125" t="str">
        <f t="shared" si="340"/>
        <v>2009-16</v>
      </c>
      <c r="U574" s="125">
        <f t="shared" si="341"/>
        <v>0</v>
      </c>
      <c r="V574" s="125"/>
    </row>
    <row r="575" spans="1:22" s="113" customFormat="1" x14ac:dyDescent="0.35">
      <c r="A575" s="124"/>
      <c r="B575" s="123">
        <v>39922</v>
      </c>
      <c r="C575" s="119">
        <f>SUM(C570:C574)</f>
        <v>6405.54</v>
      </c>
      <c r="D575" s="119">
        <v>3274.08</v>
      </c>
      <c r="E575" s="122">
        <f>SUM(C575:D575)</f>
        <v>9679.619999999999</v>
      </c>
      <c r="F575" s="118"/>
      <c r="G575" s="121">
        <f>SUM(G569:G574)</f>
        <v>219</v>
      </c>
      <c r="H575" s="118">
        <f>AVERAGE(H569:H574)</f>
        <v>16.101880935300951</v>
      </c>
      <c r="I575" s="119">
        <f>SUM(I569:I574)</f>
        <v>2220.8000000000002</v>
      </c>
      <c r="J575" s="120">
        <f>SUM(J569:J574)</f>
        <v>48</v>
      </c>
      <c r="K575" s="120">
        <f>SUM(G575,J575)</f>
        <v>267</v>
      </c>
      <c r="L575" s="119">
        <f>AVERAGE(L569:L574)</f>
        <v>39.31388708513709</v>
      </c>
      <c r="M575" s="118">
        <f>AVERAGE(M569:M574)</f>
        <v>20.174844933005492</v>
      </c>
      <c r="N575" s="117"/>
      <c r="O575" s="116"/>
      <c r="P575" s="115"/>
      <c r="Q575" s="115">
        <f t="shared" si="338"/>
        <v>17</v>
      </c>
      <c r="R575" s="115">
        <f t="shared" si="339"/>
        <v>2009</v>
      </c>
      <c r="S575" s="115" t="str">
        <f t="shared" si="337"/>
        <v>Sun</v>
      </c>
      <c r="T575" s="115" t="str">
        <f t="shared" si="340"/>
        <v>2009-17</v>
      </c>
      <c r="U575" s="115">
        <f t="shared" si="341"/>
        <v>0</v>
      </c>
      <c r="V575" s="115"/>
    </row>
    <row r="576" spans="1:22" s="113" customFormat="1" ht="27" x14ac:dyDescent="0.35">
      <c r="A576" s="133" t="s">
        <v>384</v>
      </c>
      <c r="B576" s="132">
        <v>39923</v>
      </c>
      <c r="C576" s="129">
        <v>752.35</v>
      </c>
      <c r="D576" s="119">
        <v>0</v>
      </c>
      <c r="E576" s="119">
        <v>0</v>
      </c>
      <c r="F576" s="128">
        <v>501.71</v>
      </c>
      <c r="G576" s="131">
        <v>40</v>
      </c>
      <c r="H576" s="128">
        <f t="shared" ref="H576:H581" si="374">IFERROR(F576/G576,0)</f>
        <v>12.54275</v>
      </c>
      <c r="I576" s="129">
        <v>250.65</v>
      </c>
      <c r="J576" s="130">
        <v>9</v>
      </c>
      <c r="K576" s="130">
        <f t="shared" ref="K576:K581" si="375">IFERROR(SUM(G576,J576),0)</f>
        <v>49</v>
      </c>
      <c r="L576" s="129">
        <f t="shared" ref="L576:L581" si="376">IFERROR(MEDIAN(I576/J576),0)</f>
        <v>27.85</v>
      </c>
      <c r="M576" s="128">
        <f t="shared" ref="M576:M581" si="377">IFERROR(SUM(F576,I576)/K576,0)</f>
        <v>15.354285714285714</v>
      </c>
      <c r="N576" s="127" t="s">
        <v>385</v>
      </c>
      <c r="O576" s="126">
        <v>1.1000000000000001</v>
      </c>
      <c r="P576" s="125"/>
      <c r="Q576" s="125">
        <f t="shared" si="338"/>
        <v>17</v>
      </c>
      <c r="R576" s="125">
        <f t="shared" si="339"/>
        <v>2009</v>
      </c>
      <c r="S576" s="125" t="str">
        <f t="shared" si="337"/>
        <v>Mon</v>
      </c>
      <c r="T576" s="125" t="str">
        <f t="shared" si="340"/>
        <v>2009-17</v>
      </c>
      <c r="U576" s="125">
        <f t="shared" si="341"/>
        <v>0</v>
      </c>
      <c r="V576" s="125"/>
    </row>
    <row r="577" spans="1:22" s="113" customFormat="1" x14ac:dyDescent="0.35">
      <c r="A577" s="133" t="s">
        <v>384</v>
      </c>
      <c r="B577" s="132">
        <v>39924</v>
      </c>
      <c r="C577" s="129">
        <v>975.25</v>
      </c>
      <c r="D577" s="119">
        <v>0</v>
      </c>
      <c r="E577" s="119">
        <v>0</v>
      </c>
      <c r="F577" s="128">
        <v>597.15</v>
      </c>
      <c r="G577" s="131">
        <v>45</v>
      </c>
      <c r="H577" s="128">
        <f t="shared" si="374"/>
        <v>13.27</v>
      </c>
      <c r="I577" s="129">
        <v>378.1</v>
      </c>
      <c r="J577" s="130">
        <v>12</v>
      </c>
      <c r="K577" s="130">
        <f t="shared" si="375"/>
        <v>57</v>
      </c>
      <c r="L577" s="129">
        <f t="shared" si="376"/>
        <v>31.508333333333336</v>
      </c>
      <c r="M577" s="128">
        <f t="shared" si="377"/>
        <v>17.109649122807017</v>
      </c>
      <c r="N577" s="127"/>
      <c r="O577" s="126">
        <v>0</v>
      </c>
      <c r="P577" s="125"/>
      <c r="Q577" s="125">
        <f t="shared" si="338"/>
        <v>17</v>
      </c>
      <c r="R577" s="125">
        <f t="shared" si="339"/>
        <v>2009</v>
      </c>
      <c r="S577" s="125" t="str">
        <f t="shared" si="337"/>
        <v>Tue</v>
      </c>
      <c r="T577" s="125" t="str">
        <f t="shared" si="340"/>
        <v>2009-17</v>
      </c>
      <c r="U577" s="125">
        <f t="shared" si="341"/>
        <v>0</v>
      </c>
      <c r="V577" s="125"/>
    </row>
    <row r="578" spans="1:22" s="113" customFormat="1" x14ac:dyDescent="0.35">
      <c r="A578" s="133" t="s">
        <v>384</v>
      </c>
      <c r="B578" s="132">
        <v>39925</v>
      </c>
      <c r="C578" s="129">
        <v>966.05</v>
      </c>
      <c r="D578" s="119">
        <v>0</v>
      </c>
      <c r="E578" s="119">
        <v>0</v>
      </c>
      <c r="F578" s="128">
        <v>657.65</v>
      </c>
      <c r="G578" s="131">
        <v>37</v>
      </c>
      <c r="H578" s="128">
        <f t="shared" si="374"/>
        <v>17.774324324324322</v>
      </c>
      <c r="I578" s="129">
        <v>308.39999999999998</v>
      </c>
      <c r="J578" s="130">
        <v>11</v>
      </c>
      <c r="K578" s="130">
        <f t="shared" si="375"/>
        <v>48</v>
      </c>
      <c r="L578" s="129">
        <f t="shared" si="376"/>
        <v>28.036363636363635</v>
      </c>
      <c r="M578" s="128">
        <f t="shared" si="377"/>
        <v>20.126041666666666</v>
      </c>
      <c r="N578" s="127"/>
      <c r="O578" s="126">
        <v>0.05</v>
      </c>
      <c r="P578" s="125"/>
      <c r="Q578" s="125">
        <f t="shared" si="338"/>
        <v>17</v>
      </c>
      <c r="R578" s="125">
        <f t="shared" si="339"/>
        <v>2009</v>
      </c>
      <c r="S578" s="125" t="str">
        <f t="shared" ref="S578:S641" si="378">VLOOKUP(WEEKDAY(B578),$Z$2:$AA$8,2,FALSE)</f>
        <v>Wed</v>
      </c>
      <c r="T578" s="125" t="str">
        <f t="shared" si="340"/>
        <v>2009-17</v>
      </c>
      <c r="U578" s="125">
        <f t="shared" si="341"/>
        <v>0</v>
      </c>
      <c r="V578" s="125"/>
    </row>
    <row r="579" spans="1:22" s="113" customFormat="1" x14ac:dyDescent="0.35">
      <c r="A579" s="133" t="s">
        <v>384</v>
      </c>
      <c r="B579" s="132">
        <v>39926</v>
      </c>
      <c r="C579" s="129">
        <v>1054.6400000000001</v>
      </c>
      <c r="D579" s="119">
        <v>0</v>
      </c>
      <c r="E579" s="119">
        <v>0</v>
      </c>
      <c r="F579" s="128">
        <v>724.15</v>
      </c>
      <c r="G579" s="131">
        <v>37</v>
      </c>
      <c r="H579" s="128">
        <f t="shared" si="374"/>
        <v>19.57162162162162</v>
      </c>
      <c r="I579" s="129">
        <v>330.49</v>
      </c>
      <c r="J579" s="130">
        <v>7</v>
      </c>
      <c r="K579" s="130">
        <f t="shared" si="375"/>
        <v>44</v>
      </c>
      <c r="L579" s="129">
        <f t="shared" si="376"/>
        <v>47.212857142857146</v>
      </c>
      <c r="M579" s="128">
        <f t="shared" si="377"/>
        <v>23.969090909090905</v>
      </c>
      <c r="N579" s="127"/>
      <c r="O579" s="126">
        <v>0.05</v>
      </c>
      <c r="P579" s="125"/>
      <c r="Q579" s="125">
        <f t="shared" ref="Q579:Q642" si="379">WEEKNUM(B579)</f>
        <v>17</v>
      </c>
      <c r="R579" s="125">
        <f t="shared" ref="R579:R642" si="380">YEAR(B579)</f>
        <v>2009</v>
      </c>
      <c r="S579" s="125" t="str">
        <f t="shared" si="378"/>
        <v>Thu</v>
      </c>
      <c r="T579" s="125" t="str">
        <f t="shared" ref="T579:T642" si="381">R579&amp;"-"&amp;Q579</f>
        <v>2009-17</v>
      </c>
      <c r="U579" s="125">
        <f t="shared" ref="U579:U642" si="382">IF(AND(MONTH(B579)=12,DAY(B579)&lt;26),1,0)</f>
        <v>0</v>
      </c>
      <c r="V579" s="125"/>
    </row>
    <row r="580" spans="1:22" s="113" customFormat="1" x14ac:dyDescent="0.35">
      <c r="A580" s="133" t="s">
        <v>384</v>
      </c>
      <c r="B580" s="132">
        <v>39927</v>
      </c>
      <c r="C580" s="129">
        <v>2067.54</v>
      </c>
      <c r="D580" s="119">
        <v>0</v>
      </c>
      <c r="E580" s="119">
        <v>0</v>
      </c>
      <c r="F580" s="128">
        <v>1556.2</v>
      </c>
      <c r="G580" s="131">
        <v>64</v>
      </c>
      <c r="H580" s="128">
        <f t="shared" si="374"/>
        <v>24.315625000000001</v>
      </c>
      <c r="I580" s="129">
        <v>511.34</v>
      </c>
      <c r="J580" s="130">
        <v>12</v>
      </c>
      <c r="K580" s="130">
        <f t="shared" si="375"/>
        <v>76</v>
      </c>
      <c r="L580" s="129">
        <f t="shared" si="376"/>
        <v>42.611666666666665</v>
      </c>
      <c r="M580" s="128">
        <f t="shared" si="377"/>
        <v>27.204473684210527</v>
      </c>
      <c r="N580" s="127"/>
      <c r="O580" s="126"/>
      <c r="P580" s="125"/>
      <c r="Q580" s="125">
        <f t="shared" si="379"/>
        <v>17</v>
      </c>
      <c r="R580" s="125">
        <f t="shared" si="380"/>
        <v>2009</v>
      </c>
      <c r="S580" s="125" t="str">
        <f t="shared" si="378"/>
        <v>Fri</v>
      </c>
      <c r="T580" s="125" t="str">
        <f t="shared" si="381"/>
        <v>2009-17</v>
      </c>
      <c r="U580" s="125">
        <f t="shared" si="382"/>
        <v>0</v>
      </c>
      <c r="V580" s="125"/>
    </row>
    <row r="581" spans="1:22" s="113" customFormat="1" x14ac:dyDescent="0.35">
      <c r="A581" s="143" t="s">
        <v>384</v>
      </c>
      <c r="B581" s="142">
        <v>39928</v>
      </c>
      <c r="C581" s="184">
        <v>0</v>
      </c>
      <c r="D581" s="119">
        <v>0</v>
      </c>
      <c r="E581" s="119">
        <v>0</v>
      </c>
      <c r="F581" s="140">
        <v>0</v>
      </c>
      <c r="G581" s="141">
        <f>SUM(G576:G580)</f>
        <v>223</v>
      </c>
      <c r="H581" s="140">
        <f t="shared" si="374"/>
        <v>0</v>
      </c>
      <c r="I581" s="138">
        <v>0</v>
      </c>
      <c r="J581" s="139">
        <f>SUM(J576:J580)</f>
        <v>51</v>
      </c>
      <c r="K581" s="139">
        <f t="shared" si="375"/>
        <v>274</v>
      </c>
      <c r="L581" s="138">
        <f t="shared" si="376"/>
        <v>0</v>
      </c>
      <c r="M581" s="140">
        <f t="shared" si="377"/>
        <v>0</v>
      </c>
      <c r="N581" s="137" t="s">
        <v>1123</v>
      </c>
      <c r="O581" s="136"/>
      <c r="P581" s="135"/>
      <c r="Q581" s="135">
        <f t="shared" si="379"/>
        <v>17</v>
      </c>
      <c r="R581" s="135">
        <f t="shared" si="380"/>
        <v>2009</v>
      </c>
      <c r="S581" s="135" t="str">
        <f t="shared" si="378"/>
        <v>Sat</v>
      </c>
      <c r="T581" s="135" t="str">
        <f t="shared" si="381"/>
        <v>2009-17</v>
      </c>
      <c r="U581" s="135">
        <f t="shared" si="382"/>
        <v>0</v>
      </c>
      <c r="V581" s="135"/>
    </row>
    <row r="582" spans="1:22" s="113" customFormat="1" x14ac:dyDescent="0.35">
      <c r="A582" s="124"/>
      <c r="B582" s="123">
        <v>39929</v>
      </c>
      <c r="C582" s="119">
        <f>SUM(C576:C581)</f>
        <v>5815.83</v>
      </c>
      <c r="D582" s="119">
        <v>2542.89</v>
      </c>
      <c r="E582" s="122">
        <f>SUM(C582:D582)</f>
        <v>8358.7199999999993</v>
      </c>
      <c r="F582" s="118"/>
      <c r="G582" s="121">
        <f>SUM(G576:G581)</f>
        <v>446</v>
      </c>
      <c r="H582" s="118">
        <f>AVERAGE(H576:H581)</f>
        <v>14.579053490990988</v>
      </c>
      <c r="I582" s="119">
        <f>SUM(I576:I581)</f>
        <v>1778.9799999999998</v>
      </c>
      <c r="J582" s="120">
        <f>SUM(J576:J581)</f>
        <v>102</v>
      </c>
      <c r="K582" s="120">
        <f>SUM(G582,J582)</f>
        <v>548</v>
      </c>
      <c r="L582" s="119">
        <f>AVERAGE(L576:L581)</f>
        <v>29.536536796536797</v>
      </c>
      <c r="M582" s="118">
        <f>AVERAGE(M576:M581)</f>
        <v>17.293923516176804</v>
      </c>
      <c r="N582" s="117"/>
      <c r="O582" s="116"/>
      <c r="P582" s="115"/>
      <c r="Q582" s="115">
        <f t="shared" si="379"/>
        <v>18</v>
      </c>
      <c r="R582" s="115">
        <f t="shared" si="380"/>
        <v>2009</v>
      </c>
      <c r="S582" s="115" t="str">
        <f t="shared" si="378"/>
        <v>Sun</v>
      </c>
      <c r="T582" s="115" t="str">
        <f t="shared" si="381"/>
        <v>2009-18</v>
      </c>
      <c r="U582" s="115">
        <f t="shared" si="382"/>
        <v>0</v>
      </c>
      <c r="V582" s="115"/>
    </row>
    <row r="583" spans="1:22" s="113" customFormat="1" x14ac:dyDescent="0.35">
      <c r="A583" s="133" t="s">
        <v>386</v>
      </c>
      <c r="B583" s="132">
        <v>39930</v>
      </c>
      <c r="C583" s="129">
        <v>1058.98</v>
      </c>
      <c r="D583" s="119">
        <v>0</v>
      </c>
      <c r="E583" s="119">
        <v>0</v>
      </c>
      <c r="F583" s="128">
        <v>838.1</v>
      </c>
      <c r="G583" s="131">
        <v>51</v>
      </c>
      <c r="H583" s="128">
        <f t="shared" ref="H583:H588" si="383">IFERROR(F583/G583,0)</f>
        <v>16.433333333333334</v>
      </c>
      <c r="I583" s="129">
        <v>220.88</v>
      </c>
      <c r="J583" s="130">
        <v>6</v>
      </c>
      <c r="K583" s="130">
        <f t="shared" ref="K583:K588" si="384">IFERROR(SUM(G583,J583),0)</f>
        <v>57</v>
      </c>
      <c r="L583" s="129">
        <f t="shared" ref="L583:L588" si="385">IFERROR(MEDIAN(I583/J583),0)</f>
        <v>36.813333333333333</v>
      </c>
      <c r="M583" s="128">
        <f t="shared" ref="M583:M588" si="386">IFERROR(SUM(F583,I583)/K583,0)</f>
        <v>18.578596491228069</v>
      </c>
      <c r="N583" s="127"/>
      <c r="O583" s="126"/>
      <c r="P583" s="125"/>
      <c r="Q583" s="125">
        <f t="shared" si="379"/>
        <v>18</v>
      </c>
      <c r="R583" s="125">
        <f t="shared" si="380"/>
        <v>2009</v>
      </c>
      <c r="S583" s="125" t="str">
        <f t="shared" si="378"/>
        <v>Mon</v>
      </c>
      <c r="T583" s="125" t="str">
        <f t="shared" si="381"/>
        <v>2009-18</v>
      </c>
      <c r="U583" s="125">
        <f t="shared" si="382"/>
        <v>0</v>
      </c>
      <c r="V583" s="125"/>
    </row>
    <row r="584" spans="1:22" s="113" customFormat="1" x14ac:dyDescent="0.35">
      <c r="A584" s="133" t="s">
        <v>386</v>
      </c>
      <c r="B584" s="132">
        <v>39931</v>
      </c>
      <c r="C584" s="129">
        <v>1679.41</v>
      </c>
      <c r="D584" s="119">
        <v>0</v>
      </c>
      <c r="E584" s="119">
        <v>0</v>
      </c>
      <c r="F584" s="128">
        <v>730.41</v>
      </c>
      <c r="G584" s="131">
        <v>47</v>
      </c>
      <c r="H584" s="128">
        <f t="shared" si="383"/>
        <v>15.54063829787234</v>
      </c>
      <c r="I584" s="129">
        <v>949.04</v>
      </c>
      <c r="J584" s="130">
        <v>8</v>
      </c>
      <c r="K584" s="130">
        <f t="shared" si="384"/>
        <v>55</v>
      </c>
      <c r="L584" s="129">
        <f t="shared" si="385"/>
        <v>118.63</v>
      </c>
      <c r="M584" s="128">
        <f t="shared" si="386"/>
        <v>30.535454545454542</v>
      </c>
      <c r="N584" s="127"/>
      <c r="O584" s="126"/>
      <c r="P584" s="125"/>
      <c r="Q584" s="125">
        <f t="shared" si="379"/>
        <v>18</v>
      </c>
      <c r="R584" s="125">
        <f t="shared" si="380"/>
        <v>2009</v>
      </c>
      <c r="S584" s="125" t="str">
        <f t="shared" si="378"/>
        <v>Tue</v>
      </c>
      <c r="T584" s="125" t="str">
        <f t="shared" si="381"/>
        <v>2009-18</v>
      </c>
      <c r="U584" s="125">
        <f t="shared" si="382"/>
        <v>0</v>
      </c>
      <c r="V584" s="125"/>
    </row>
    <row r="585" spans="1:22" s="113" customFormat="1" x14ac:dyDescent="0.35">
      <c r="A585" s="133" t="s">
        <v>386</v>
      </c>
      <c r="B585" s="132">
        <v>39932</v>
      </c>
      <c r="C585" s="129">
        <v>973.4</v>
      </c>
      <c r="D585" s="119">
        <v>0</v>
      </c>
      <c r="E585" s="119">
        <v>0</v>
      </c>
      <c r="F585" s="128">
        <v>796.35</v>
      </c>
      <c r="G585" s="131">
        <v>41</v>
      </c>
      <c r="H585" s="128">
        <f t="shared" si="383"/>
        <v>19.423170731707316</v>
      </c>
      <c r="I585" s="129">
        <v>177.05</v>
      </c>
      <c r="J585" s="130">
        <v>7</v>
      </c>
      <c r="K585" s="130">
        <f t="shared" si="384"/>
        <v>48</v>
      </c>
      <c r="L585" s="129">
        <f t="shared" si="385"/>
        <v>25.292857142857144</v>
      </c>
      <c r="M585" s="128">
        <f t="shared" si="386"/>
        <v>20.279166666666669</v>
      </c>
      <c r="N585" s="127"/>
      <c r="O585" s="126">
        <v>-2.0499999999999998</v>
      </c>
      <c r="P585" s="125"/>
      <c r="Q585" s="125">
        <f t="shared" si="379"/>
        <v>18</v>
      </c>
      <c r="R585" s="125">
        <f t="shared" si="380"/>
        <v>2009</v>
      </c>
      <c r="S585" s="125" t="str">
        <f t="shared" si="378"/>
        <v>Wed</v>
      </c>
      <c r="T585" s="125" t="str">
        <f t="shared" si="381"/>
        <v>2009-18</v>
      </c>
      <c r="U585" s="125">
        <f t="shared" si="382"/>
        <v>0</v>
      </c>
      <c r="V585" s="125"/>
    </row>
    <row r="586" spans="1:22" s="113" customFormat="1" ht="36" x14ac:dyDescent="0.35">
      <c r="A586" s="133" t="s">
        <v>386</v>
      </c>
      <c r="B586" s="132">
        <v>39933</v>
      </c>
      <c r="C586" s="129">
        <v>1691.91</v>
      </c>
      <c r="D586" s="119">
        <v>0</v>
      </c>
      <c r="E586" s="119">
        <v>0</v>
      </c>
      <c r="F586" s="128">
        <v>1097.45</v>
      </c>
      <c r="G586" s="131">
        <v>55</v>
      </c>
      <c r="H586" s="128">
        <f t="shared" si="383"/>
        <v>19.953636363636363</v>
      </c>
      <c r="I586" s="129">
        <v>594.46</v>
      </c>
      <c r="J586" s="130">
        <v>11</v>
      </c>
      <c r="K586" s="130">
        <f t="shared" si="384"/>
        <v>66</v>
      </c>
      <c r="L586" s="129">
        <f t="shared" si="385"/>
        <v>54.041818181818186</v>
      </c>
      <c r="M586" s="128">
        <f t="shared" si="386"/>
        <v>25.635000000000002</v>
      </c>
      <c r="N586" s="127" t="s">
        <v>389</v>
      </c>
      <c r="O586" s="126">
        <v>0.75</v>
      </c>
      <c r="P586" s="125"/>
      <c r="Q586" s="125">
        <f t="shared" si="379"/>
        <v>18</v>
      </c>
      <c r="R586" s="125">
        <f t="shared" si="380"/>
        <v>2009</v>
      </c>
      <c r="S586" s="125" t="str">
        <f t="shared" si="378"/>
        <v>Thu</v>
      </c>
      <c r="T586" s="125" t="str">
        <f t="shared" si="381"/>
        <v>2009-18</v>
      </c>
      <c r="U586" s="125">
        <f t="shared" si="382"/>
        <v>0</v>
      </c>
      <c r="V586" s="125"/>
    </row>
    <row r="587" spans="1:22" s="113" customFormat="1" ht="36" x14ac:dyDescent="0.35">
      <c r="A587" s="133" t="s">
        <v>386</v>
      </c>
      <c r="B587" s="132">
        <v>39934</v>
      </c>
      <c r="C587" s="129">
        <v>2760.43</v>
      </c>
      <c r="D587" s="119">
        <v>0</v>
      </c>
      <c r="E587" s="119">
        <v>0</v>
      </c>
      <c r="F587" s="128">
        <v>1289</v>
      </c>
      <c r="G587" s="131">
        <v>67</v>
      </c>
      <c r="H587" s="128">
        <f t="shared" si="383"/>
        <v>19.238805970149254</v>
      </c>
      <c r="I587" s="129">
        <v>1470.93</v>
      </c>
      <c r="J587" s="130">
        <v>12</v>
      </c>
      <c r="K587" s="130">
        <f t="shared" si="384"/>
        <v>79</v>
      </c>
      <c r="L587" s="129">
        <f t="shared" si="385"/>
        <v>122.5775</v>
      </c>
      <c r="M587" s="128">
        <f t="shared" si="386"/>
        <v>34.935822784810128</v>
      </c>
      <c r="N587" s="127" t="s">
        <v>388</v>
      </c>
      <c r="O587" s="126">
        <v>7.55</v>
      </c>
      <c r="P587" s="125"/>
      <c r="Q587" s="125">
        <f t="shared" si="379"/>
        <v>18</v>
      </c>
      <c r="R587" s="125">
        <f t="shared" si="380"/>
        <v>2009</v>
      </c>
      <c r="S587" s="125" t="str">
        <f t="shared" si="378"/>
        <v>Fri</v>
      </c>
      <c r="T587" s="125" t="str">
        <f t="shared" si="381"/>
        <v>2009-18</v>
      </c>
      <c r="U587" s="125">
        <f t="shared" si="382"/>
        <v>0</v>
      </c>
      <c r="V587" s="125"/>
    </row>
    <row r="588" spans="1:22" s="113" customFormat="1" x14ac:dyDescent="0.35">
      <c r="A588" s="133" t="s">
        <v>386</v>
      </c>
      <c r="B588" s="132">
        <v>39935</v>
      </c>
      <c r="C588" s="129">
        <v>1678.79</v>
      </c>
      <c r="D588" s="119">
        <v>0</v>
      </c>
      <c r="E588" s="119">
        <v>0</v>
      </c>
      <c r="F588" s="128">
        <v>903.35</v>
      </c>
      <c r="G588" s="131">
        <v>36</v>
      </c>
      <c r="H588" s="128">
        <f t="shared" si="383"/>
        <v>25.093055555555555</v>
      </c>
      <c r="I588" s="129">
        <v>775.44</v>
      </c>
      <c r="J588" s="130">
        <v>15</v>
      </c>
      <c r="K588" s="130">
        <f t="shared" si="384"/>
        <v>51</v>
      </c>
      <c r="L588" s="129">
        <f t="shared" si="385"/>
        <v>51.696000000000005</v>
      </c>
      <c r="M588" s="128">
        <f t="shared" si="386"/>
        <v>32.917450980392154</v>
      </c>
      <c r="N588" s="127"/>
      <c r="O588" s="126"/>
      <c r="P588" s="125"/>
      <c r="Q588" s="125">
        <f t="shared" si="379"/>
        <v>18</v>
      </c>
      <c r="R588" s="125">
        <f t="shared" si="380"/>
        <v>2009</v>
      </c>
      <c r="S588" s="125" t="str">
        <f t="shared" si="378"/>
        <v>Sat</v>
      </c>
      <c r="T588" s="125" t="str">
        <f t="shared" si="381"/>
        <v>2009-18</v>
      </c>
      <c r="U588" s="125">
        <f t="shared" si="382"/>
        <v>0</v>
      </c>
      <c r="V588" s="125"/>
    </row>
    <row r="589" spans="1:22" s="113" customFormat="1" x14ac:dyDescent="0.35">
      <c r="A589" s="124"/>
      <c r="B589" s="123">
        <v>39936</v>
      </c>
      <c r="C589" s="119">
        <f>SUM(C583:C588)</f>
        <v>9842.9200000000019</v>
      </c>
      <c r="D589" s="119">
        <v>3099.66</v>
      </c>
      <c r="E589" s="122">
        <f>SUM(C589:D589)</f>
        <v>12942.580000000002</v>
      </c>
      <c r="F589" s="118"/>
      <c r="G589" s="121">
        <f>SUM(G583:G588)</f>
        <v>297</v>
      </c>
      <c r="H589" s="118">
        <f>AVERAGE(H583:H588)</f>
        <v>19.280440042042361</v>
      </c>
      <c r="I589" s="119">
        <f>SUM(I583:I588)</f>
        <v>4187.8</v>
      </c>
      <c r="J589" s="120">
        <f>SUM(J583:J588)</f>
        <v>59</v>
      </c>
      <c r="K589" s="120">
        <f>SUM(G589,J589)</f>
        <v>356</v>
      </c>
      <c r="L589" s="119">
        <f>AVERAGE(L583:L588)</f>
        <v>68.175251443001443</v>
      </c>
      <c r="M589" s="118">
        <f>AVERAGE(M583:M588)</f>
        <v>27.146915244758592</v>
      </c>
      <c r="N589" s="117"/>
      <c r="O589" s="116"/>
      <c r="P589" s="115"/>
      <c r="Q589" s="115">
        <f t="shared" si="379"/>
        <v>19</v>
      </c>
      <c r="R589" s="115">
        <f t="shared" si="380"/>
        <v>2009</v>
      </c>
      <c r="S589" s="115" t="str">
        <f t="shared" si="378"/>
        <v>Sun</v>
      </c>
      <c r="T589" s="115" t="str">
        <f t="shared" si="381"/>
        <v>2009-19</v>
      </c>
      <c r="U589" s="115">
        <f t="shared" si="382"/>
        <v>0</v>
      </c>
      <c r="V589" s="115"/>
    </row>
    <row r="590" spans="1:22" s="113" customFormat="1" x14ac:dyDescent="0.35">
      <c r="A590" s="143" t="s">
        <v>433</v>
      </c>
      <c r="B590" s="142">
        <v>39937</v>
      </c>
      <c r="C590" s="183">
        <v>0</v>
      </c>
      <c r="D590" s="119">
        <v>0</v>
      </c>
      <c r="E590" s="119">
        <v>0</v>
      </c>
      <c r="F590" s="140">
        <v>0</v>
      </c>
      <c r="G590" s="141">
        <v>0</v>
      </c>
      <c r="H590" s="140">
        <f t="shared" ref="H590:H595" si="387">IFERROR(F590/G590,0)</f>
        <v>0</v>
      </c>
      <c r="I590" s="138">
        <v>0</v>
      </c>
      <c r="J590" s="139">
        <v>0</v>
      </c>
      <c r="K590" s="139">
        <f t="shared" ref="K590:K595" si="388">IFERROR(SUM(G590,J590),0)</f>
        <v>0</v>
      </c>
      <c r="L590" s="138">
        <f t="shared" ref="L590:L595" si="389">IFERROR(MEDIAN(I590/J590),0)</f>
        <v>0</v>
      </c>
      <c r="M590" s="140">
        <f t="shared" ref="M590:M595" si="390">IFERROR(SUM(F590,I590)/K590,0)</f>
        <v>0</v>
      </c>
      <c r="N590" s="137" t="s">
        <v>1122</v>
      </c>
      <c r="O590" s="136"/>
      <c r="P590" s="135"/>
      <c r="Q590" s="135">
        <f t="shared" si="379"/>
        <v>19</v>
      </c>
      <c r="R590" s="135">
        <f t="shared" si="380"/>
        <v>2009</v>
      </c>
      <c r="S590" s="135" t="str">
        <f t="shared" si="378"/>
        <v>Mon</v>
      </c>
      <c r="T590" s="135" t="str">
        <f t="shared" si="381"/>
        <v>2009-19</v>
      </c>
      <c r="U590" s="135">
        <f t="shared" si="382"/>
        <v>0</v>
      </c>
      <c r="V590" s="135"/>
    </row>
    <row r="591" spans="1:22" s="113" customFormat="1" x14ac:dyDescent="0.35">
      <c r="A591" s="133" t="s">
        <v>433</v>
      </c>
      <c r="B591" s="132">
        <v>39938</v>
      </c>
      <c r="C591" s="129">
        <v>970.74</v>
      </c>
      <c r="D591" s="119">
        <v>0</v>
      </c>
      <c r="E591" s="119">
        <v>0</v>
      </c>
      <c r="F591" s="128">
        <v>802.7</v>
      </c>
      <c r="G591" s="131">
        <v>53</v>
      </c>
      <c r="H591" s="128">
        <f t="shared" si="387"/>
        <v>15.145283018867925</v>
      </c>
      <c r="I591" s="129">
        <v>168.04</v>
      </c>
      <c r="J591" s="130">
        <v>7</v>
      </c>
      <c r="K591" s="130">
        <f t="shared" si="388"/>
        <v>60</v>
      </c>
      <c r="L591" s="129">
        <f t="shared" si="389"/>
        <v>24.005714285714284</v>
      </c>
      <c r="M591" s="128">
        <f t="shared" si="390"/>
        <v>16.178999999999998</v>
      </c>
      <c r="N591" s="127"/>
      <c r="O591" s="126"/>
      <c r="P591" s="125"/>
      <c r="Q591" s="125">
        <f t="shared" si="379"/>
        <v>19</v>
      </c>
      <c r="R591" s="125">
        <f t="shared" si="380"/>
        <v>2009</v>
      </c>
      <c r="S591" s="125" t="str">
        <f t="shared" si="378"/>
        <v>Tue</v>
      </c>
      <c r="T591" s="125" t="str">
        <f t="shared" si="381"/>
        <v>2009-19</v>
      </c>
      <c r="U591" s="125">
        <f t="shared" si="382"/>
        <v>0</v>
      </c>
      <c r="V591" s="125"/>
    </row>
    <row r="592" spans="1:22" s="113" customFormat="1" x14ac:dyDescent="0.35">
      <c r="A592" s="133" t="s">
        <v>433</v>
      </c>
      <c r="B592" s="132">
        <v>39939</v>
      </c>
      <c r="C592" s="129">
        <v>1698.7</v>
      </c>
      <c r="D592" s="119">
        <v>0</v>
      </c>
      <c r="E592" s="119">
        <v>0</v>
      </c>
      <c r="F592" s="128">
        <v>661.65</v>
      </c>
      <c r="G592" s="131">
        <v>37</v>
      </c>
      <c r="H592" s="128">
        <f t="shared" si="387"/>
        <v>17.882432432432431</v>
      </c>
      <c r="I592" s="129">
        <v>1047.07</v>
      </c>
      <c r="J592" s="130">
        <v>10</v>
      </c>
      <c r="K592" s="130">
        <f t="shared" si="388"/>
        <v>47</v>
      </c>
      <c r="L592" s="129">
        <f t="shared" si="389"/>
        <v>104.70699999999999</v>
      </c>
      <c r="M592" s="128">
        <f t="shared" si="390"/>
        <v>36.35574468085106</v>
      </c>
      <c r="N592" s="127"/>
      <c r="O592" s="126"/>
      <c r="P592" s="125"/>
      <c r="Q592" s="125">
        <f t="shared" si="379"/>
        <v>19</v>
      </c>
      <c r="R592" s="125">
        <f t="shared" si="380"/>
        <v>2009</v>
      </c>
      <c r="S592" s="125" t="str">
        <f t="shared" si="378"/>
        <v>Wed</v>
      </c>
      <c r="T592" s="125" t="str">
        <f t="shared" si="381"/>
        <v>2009-19</v>
      </c>
      <c r="U592" s="125">
        <f t="shared" si="382"/>
        <v>0</v>
      </c>
      <c r="V592" s="125"/>
    </row>
    <row r="593" spans="1:22" s="113" customFormat="1" x14ac:dyDescent="0.35">
      <c r="A593" s="133" t="s">
        <v>433</v>
      </c>
      <c r="B593" s="132">
        <v>39940</v>
      </c>
      <c r="C593" s="129">
        <v>1528.57</v>
      </c>
      <c r="D593" s="119">
        <v>0</v>
      </c>
      <c r="E593" s="119">
        <v>0</v>
      </c>
      <c r="F593" s="128">
        <v>759.15</v>
      </c>
      <c r="G593" s="131">
        <v>46</v>
      </c>
      <c r="H593" s="128">
        <f t="shared" si="387"/>
        <v>16.503260869565217</v>
      </c>
      <c r="I593" s="129">
        <v>769.42</v>
      </c>
      <c r="J593" s="130">
        <v>11</v>
      </c>
      <c r="K593" s="130">
        <f t="shared" si="388"/>
        <v>57</v>
      </c>
      <c r="L593" s="129">
        <f t="shared" si="389"/>
        <v>69.947272727272718</v>
      </c>
      <c r="M593" s="128">
        <f t="shared" si="390"/>
        <v>26.817017543859649</v>
      </c>
      <c r="N593" s="127"/>
      <c r="O593" s="126"/>
      <c r="P593" s="125"/>
      <c r="Q593" s="125">
        <f t="shared" si="379"/>
        <v>19</v>
      </c>
      <c r="R593" s="125">
        <f t="shared" si="380"/>
        <v>2009</v>
      </c>
      <c r="S593" s="125" t="str">
        <f t="shared" si="378"/>
        <v>Thu</v>
      </c>
      <c r="T593" s="125" t="str">
        <f t="shared" si="381"/>
        <v>2009-19</v>
      </c>
      <c r="U593" s="125">
        <f t="shared" si="382"/>
        <v>0</v>
      </c>
      <c r="V593" s="125"/>
    </row>
    <row r="594" spans="1:22" s="113" customFormat="1" x14ac:dyDescent="0.35">
      <c r="A594" s="133" t="s">
        <v>433</v>
      </c>
      <c r="B594" s="132">
        <v>39941</v>
      </c>
      <c r="C594" s="129">
        <v>2346.4299999999998</v>
      </c>
      <c r="D594" s="119">
        <v>0</v>
      </c>
      <c r="E594" s="119">
        <v>0</v>
      </c>
      <c r="F594" s="128">
        <v>1182.5999999999999</v>
      </c>
      <c r="G594" s="131">
        <v>65</v>
      </c>
      <c r="H594" s="128">
        <f t="shared" si="387"/>
        <v>18.193846153846152</v>
      </c>
      <c r="I594" s="129">
        <v>1163.83</v>
      </c>
      <c r="J594" s="130">
        <v>8</v>
      </c>
      <c r="K594" s="130">
        <f t="shared" si="388"/>
        <v>73</v>
      </c>
      <c r="L594" s="129">
        <f t="shared" si="389"/>
        <v>145.47874999999999</v>
      </c>
      <c r="M594" s="128">
        <f t="shared" si="390"/>
        <v>32.142876712328764</v>
      </c>
      <c r="N594" s="127"/>
      <c r="O594" s="126"/>
      <c r="P594" s="125"/>
      <c r="Q594" s="125">
        <f t="shared" si="379"/>
        <v>19</v>
      </c>
      <c r="R594" s="125">
        <f t="shared" si="380"/>
        <v>2009</v>
      </c>
      <c r="S594" s="125" t="str">
        <f t="shared" si="378"/>
        <v>Fri</v>
      </c>
      <c r="T594" s="125" t="str">
        <f t="shared" si="381"/>
        <v>2009-19</v>
      </c>
      <c r="U594" s="125">
        <f t="shared" si="382"/>
        <v>0</v>
      </c>
      <c r="V594" s="125"/>
    </row>
    <row r="595" spans="1:22" s="113" customFormat="1" x14ac:dyDescent="0.35">
      <c r="A595" s="133" t="s">
        <v>433</v>
      </c>
      <c r="B595" s="132">
        <v>39942</v>
      </c>
      <c r="C595" s="129">
        <v>1371.8</v>
      </c>
      <c r="D595" s="119">
        <v>0</v>
      </c>
      <c r="E595" s="119">
        <v>0</v>
      </c>
      <c r="F595" s="128">
        <v>1082.52</v>
      </c>
      <c r="G595" s="131">
        <v>40</v>
      </c>
      <c r="H595" s="128">
        <f t="shared" si="387"/>
        <v>27.062999999999999</v>
      </c>
      <c r="I595" s="129">
        <v>286.58999999999997</v>
      </c>
      <c r="J595" s="130">
        <v>4</v>
      </c>
      <c r="K595" s="130">
        <f t="shared" si="388"/>
        <v>44</v>
      </c>
      <c r="L595" s="129">
        <f t="shared" si="389"/>
        <v>71.647499999999994</v>
      </c>
      <c r="M595" s="128">
        <f t="shared" si="390"/>
        <v>31.116136363636361</v>
      </c>
      <c r="N595" s="127"/>
      <c r="O595" s="126"/>
      <c r="P595" s="125"/>
      <c r="Q595" s="125">
        <f t="shared" si="379"/>
        <v>19</v>
      </c>
      <c r="R595" s="125">
        <f t="shared" si="380"/>
        <v>2009</v>
      </c>
      <c r="S595" s="125" t="str">
        <f t="shared" si="378"/>
        <v>Sat</v>
      </c>
      <c r="T595" s="125" t="str">
        <f t="shared" si="381"/>
        <v>2009-19</v>
      </c>
      <c r="U595" s="125">
        <f t="shared" si="382"/>
        <v>0</v>
      </c>
      <c r="V595" s="125"/>
    </row>
    <row r="596" spans="1:22" s="113" customFormat="1" x14ac:dyDescent="0.35">
      <c r="A596" s="124"/>
      <c r="B596" s="123">
        <v>39943</v>
      </c>
      <c r="C596" s="119">
        <f>SUM(C590:C595)</f>
        <v>7916.2400000000007</v>
      </c>
      <c r="D596" s="119">
        <v>2449.54</v>
      </c>
      <c r="E596" s="122">
        <f>SUM(C596:D596)</f>
        <v>10365.780000000001</v>
      </c>
      <c r="F596" s="118"/>
      <c r="G596" s="121">
        <f>SUM(G590:G595)</f>
        <v>241</v>
      </c>
      <c r="H596" s="118">
        <f>AVERAGE(H590:H595)</f>
        <v>15.797970412451953</v>
      </c>
      <c r="I596" s="119">
        <f>SUM(I590:I595)</f>
        <v>3434.95</v>
      </c>
      <c r="J596" s="120">
        <f>SUM(J590:J595)</f>
        <v>40</v>
      </c>
      <c r="K596" s="120">
        <f>SUM(G596,J596)</f>
        <v>281</v>
      </c>
      <c r="L596" s="119">
        <f>AVERAGE(L590:L595)</f>
        <v>69.297706168831169</v>
      </c>
      <c r="M596" s="118">
        <f>AVERAGE(M590:M595)</f>
        <v>23.768462550112641</v>
      </c>
      <c r="N596" s="117"/>
      <c r="O596" s="116"/>
      <c r="P596" s="115"/>
      <c r="Q596" s="115">
        <f t="shared" si="379"/>
        <v>20</v>
      </c>
      <c r="R596" s="115">
        <f t="shared" si="380"/>
        <v>2009</v>
      </c>
      <c r="S596" s="115" t="str">
        <f t="shared" si="378"/>
        <v>Sun</v>
      </c>
      <c r="T596" s="115" t="str">
        <f t="shared" si="381"/>
        <v>2009-20</v>
      </c>
      <c r="U596" s="115">
        <f t="shared" si="382"/>
        <v>0</v>
      </c>
      <c r="V596" s="115"/>
    </row>
    <row r="597" spans="1:22" s="113" customFormat="1" x14ac:dyDescent="0.35">
      <c r="A597" s="133" t="s">
        <v>437</v>
      </c>
      <c r="B597" s="132">
        <v>39944</v>
      </c>
      <c r="C597" s="129">
        <v>1329.05</v>
      </c>
      <c r="D597" s="119">
        <v>0</v>
      </c>
      <c r="E597" s="119">
        <v>0</v>
      </c>
      <c r="F597" s="128">
        <v>921.3</v>
      </c>
      <c r="G597" s="131">
        <v>36</v>
      </c>
      <c r="H597" s="128">
        <f t="shared" ref="H597:H602" si="391">IFERROR(F597/G597,0)</f>
        <v>25.591666666666665</v>
      </c>
      <c r="I597" s="129">
        <v>407.77</v>
      </c>
      <c r="J597" s="130">
        <v>6</v>
      </c>
      <c r="K597" s="130">
        <f t="shared" ref="K597:K602" si="392">IFERROR(SUM(G597,J597),0)</f>
        <v>42</v>
      </c>
      <c r="L597" s="129">
        <f t="shared" ref="L597:L602" si="393">IFERROR(MEDIAN(I597/J597),0)</f>
        <v>67.961666666666659</v>
      </c>
      <c r="M597" s="128">
        <f t="shared" ref="M597:M602" si="394">IFERROR(SUM(F597,I597)/K597,0)</f>
        <v>31.644523809523808</v>
      </c>
      <c r="N597" s="127"/>
      <c r="O597" s="126"/>
      <c r="P597" s="125"/>
      <c r="Q597" s="125">
        <f t="shared" si="379"/>
        <v>20</v>
      </c>
      <c r="R597" s="125">
        <f t="shared" si="380"/>
        <v>2009</v>
      </c>
      <c r="S597" s="125" t="str">
        <f t="shared" si="378"/>
        <v>Mon</v>
      </c>
      <c r="T597" s="125" t="str">
        <f t="shared" si="381"/>
        <v>2009-20</v>
      </c>
      <c r="U597" s="125">
        <f t="shared" si="382"/>
        <v>0</v>
      </c>
      <c r="V597" s="125"/>
    </row>
    <row r="598" spans="1:22" s="113" customFormat="1" x14ac:dyDescent="0.35">
      <c r="A598" s="133" t="s">
        <v>437</v>
      </c>
      <c r="B598" s="132">
        <v>39945</v>
      </c>
      <c r="C598" s="129">
        <v>1219.51</v>
      </c>
      <c r="D598" s="119">
        <v>0</v>
      </c>
      <c r="E598" s="119">
        <v>0</v>
      </c>
      <c r="F598" s="128">
        <v>625.70000000000005</v>
      </c>
      <c r="G598" s="131">
        <v>50</v>
      </c>
      <c r="H598" s="128">
        <f t="shared" si="391"/>
        <v>12.514000000000001</v>
      </c>
      <c r="I598" s="129">
        <v>594.32000000000005</v>
      </c>
      <c r="J598" s="130">
        <v>6</v>
      </c>
      <c r="K598" s="130">
        <f t="shared" si="392"/>
        <v>56</v>
      </c>
      <c r="L598" s="129">
        <f t="shared" si="393"/>
        <v>99.053333333333342</v>
      </c>
      <c r="M598" s="128">
        <f t="shared" si="394"/>
        <v>21.786071428571429</v>
      </c>
      <c r="N598" s="127"/>
      <c r="O598" s="126"/>
      <c r="P598" s="125"/>
      <c r="Q598" s="125">
        <f t="shared" si="379"/>
        <v>20</v>
      </c>
      <c r="R598" s="125">
        <f t="shared" si="380"/>
        <v>2009</v>
      </c>
      <c r="S598" s="125" t="str">
        <f t="shared" si="378"/>
        <v>Tue</v>
      </c>
      <c r="T598" s="125" t="str">
        <f t="shared" si="381"/>
        <v>2009-20</v>
      </c>
      <c r="U598" s="125">
        <f t="shared" si="382"/>
        <v>0</v>
      </c>
      <c r="V598" s="125"/>
    </row>
    <row r="599" spans="1:22" s="113" customFormat="1" x14ac:dyDescent="0.35">
      <c r="A599" s="133" t="s">
        <v>437</v>
      </c>
      <c r="B599" s="132">
        <v>39946</v>
      </c>
      <c r="C599" s="129">
        <v>1045.79</v>
      </c>
      <c r="D599" s="119">
        <v>0</v>
      </c>
      <c r="E599" s="119">
        <v>0</v>
      </c>
      <c r="F599" s="128">
        <v>762.55</v>
      </c>
      <c r="G599" s="131">
        <v>35</v>
      </c>
      <c r="H599" s="128">
        <f t="shared" si="391"/>
        <v>21.787142857142857</v>
      </c>
      <c r="I599" s="129">
        <v>283.24</v>
      </c>
      <c r="J599" s="130">
        <v>9</v>
      </c>
      <c r="K599" s="130">
        <f t="shared" si="392"/>
        <v>44</v>
      </c>
      <c r="L599" s="129">
        <f t="shared" si="393"/>
        <v>31.471111111111114</v>
      </c>
      <c r="M599" s="128">
        <f t="shared" si="394"/>
        <v>23.767954545454543</v>
      </c>
      <c r="N599" s="127"/>
      <c r="O599" s="126">
        <v>0</v>
      </c>
      <c r="P599" s="125"/>
      <c r="Q599" s="125">
        <f t="shared" si="379"/>
        <v>20</v>
      </c>
      <c r="R599" s="125">
        <f t="shared" si="380"/>
        <v>2009</v>
      </c>
      <c r="S599" s="125" t="str">
        <f t="shared" si="378"/>
        <v>Wed</v>
      </c>
      <c r="T599" s="125" t="str">
        <f t="shared" si="381"/>
        <v>2009-20</v>
      </c>
      <c r="U599" s="125">
        <f t="shared" si="382"/>
        <v>0</v>
      </c>
      <c r="V599" s="125"/>
    </row>
    <row r="600" spans="1:22" s="113" customFormat="1" ht="36" x14ac:dyDescent="0.35">
      <c r="A600" s="133" t="s">
        <v>437</v>
      </c>
      <c r="B600" s="132">
        <v>39947</v>
      </c>
      <c r="C600" s="129">
        <v>794.44</v>
      </c>
      <c r="D600" s="119">
        <v>0</v>
      </c>
      <c r="E600" s="119">
        <v>0</v>
      </c>
      <c r="F600" s="128">
        <v>718.65</v>
      </c>
      <c r="G600" s="131">
        <v>39</v>
      </c>
      <c r="H600" s="128">
        <f t="shared" si="391"/>
        <v>18.426923076923078</v>
      </c>
      <c r="I600" s="129">
        <v>84.8</v>
      </c>
      <c r="J600" s="130">
        <v>4</v>
      </c>
      <c r="K600" s="130">
        <f t="shared" si="392"/>
        <v>43</v>
      </c>
      <c r="L600" s="129">
        <f t="shared" si="393"/>
        <v>21.2</v>
      </c>
      <c r="M600" s="128">
        <f t="shared" si="394"/>
        <v>18.68488372093023</v>
      </c>
      <c r="N600" s="127" t="s">
        <v>438</v>
      </c>
      <c r="O600" s="126"/>
      <c r="P600" s="125"/>
      <c r="Q600" s="125">
        <f t="shared" si="379"/>
        <v>20</v>
      </c>
      <c r="R600" s="125">
        <f t="shared" si="380"/>
        <v>2009</v>
      </c>
      <c r="S600" s="125" t="str">
        <f t="shared" si="378"/>
        <v>Thu</v>
      </c>
      <c r="T600" s="125" t="str">
        <f t="shared" si="381"/>
        <v>2009-20</v>
      </c>
      <c r="U600" s="125">
        <f t="shared" si="382"/>
        <v>0</v>
      </c>
      <c r="V600" s="125"/>
    </row>
    <row r="601" spans="1:22" s="113" customFormat="1" ht="45" x14ac:dyDescent="0.35">
      <c r="A601" s="133" t="s">
        <v>437</v>
      </c>
      <c r="B601" s="132">
        <v>39948</v>
      </c>
      <c r="C601" s="129">
        <v>3414.11</v>
      </c>
      <c r="D601" s="119">
        <v>0</v>
      </c>
      <c r="E601" s="119">
        <v>0</v>
      </c>
      <c r="F601" s="128">
        <v>1253.8</v>
      </c>
      <c r="G601" s="131">
        <v>70</v>
      </c>
      <c r="H601" s="128">
        <f t="shared" si="391"/>
        <v>17.911428571428569</v>
      </c>
      <c r="I601" s="129">
        <v>2160.31</v>
      </c>
      <c r="J601" s="130">
        <v>21</v>
      </c>
      <c r="K601" s="130">
        <f t="shared" si="392"/>
        <v>91</v>
      </c>
      <c r="L601" s="129">
        <f t="shared" si="393"/>
        <v>102.87190476190476</v>
      </c>
      <c r="M601" s="128">
        <f t="shared" si="394"/>
        <v>37.517692307692307</v>
      </c>
      <c r="N601" s="127" t="s">
        <v>439</v>
      </c>
      <c r="O601" s="126"/>
      <c r="P601" s="125"/>
      <c r="Q601" s="125">
        <f t="shared" si="379"/>
        <v>20</v>
      </c>
      <c r="R601" s="125">
        <f t="shared" si="380"/>
        <v>2009</v>
      </c>
      <c r="S601" s="125" t="str">
        <f t="shared" si="378"/>
        <v>Fri</v>
      </c>
      <c r="T601" s="125" t="str">
        <f t="shared" si="381"/>
        <v>2009-20</v>
      </c>
      <c r="U601" s="125">
        <f t="shared" si="382"/>
        <v>0</v>
      </c>
      <c r="V601" s="125"/>
    </row>
    <row r="602" spans="1:22" s="113" customFormat="1" x14ac:dyDescent="0.35">
      <c r="A602" s="133" t="s">
        <v>437</v>
      </c>
      <c r="B602" s="132">
        <v>39949</v>
      </c>
      <c r="C602" s="129">
        <v>1236.45</v>
      </c>
      <c r="D602" s="119">
        <v>0</v>
      </c>
      <c r="E602" s="119">
        <v>0</v>
      </c>
      <c r="F602" s="128">
        <v>575.75</v>
      </c>
      <c r="G602" s="131">
        <v>31</v>
      </c>
      <c r="H602" s="128">
        <f t="shared" si="391"/>
        <v>18.572580645161292</v>
      </c>
      <c r="I602" s="129">
        <v>660.7</v>
      </c>
      <c r="J602" s="130">
        <v>11</v>
      </c>
      <c r="K602" s="130">
        <f t="shared" si="392"/>
        <v>42</v>
      </c>
      <c r="L602" s="129">
        <f t="shared" si="393"/>
        <v>60.06363636363637</v>
      </c>
      <c r="M602" s="128">
        <f t="shared" si="394"/>
        <v>29.439285714285717</v>
      </c>
      <c r="N602" s="127"/>
      <c r="O602" s="126"/>
      <c r="P602" s="125"/>
      <c r="Q602" s="125">
        <f t="shared" si="379"/>
        <v>20</v>
      </c>
      <c r="R602" s="125">
        <f t="shared" si="380"/>
        <v>2009</v>
      </c>
      <c r="S602" s="125" t="str">
        <f t="shared" si="378"/>
        <v>Sat</v>
      </c>
      <c r="T602" s="125" t="str">
        <f t="shared" si="381"/>
        <v>2009-20</v>
      </c>
      <c r="U602" s="125">
        <f t="shared" si="382"/>
        <v>0</v>
      </c>
      <c r="V602" s="125"/>
    </row>
    <row r="603" spans="1:22" s="113" customFormat="1" x14ac:dyDescent="0.35">
      <c r="A603" s="124"/>
      <c r="B603" s="123">
        <v>39950</v>
      </c>
      <c r="C603" s="119">
        <f>SUM(C597:C602)</f>
        <v>9039.35</v>
      </c>
      <c r="D603" s="119">
        <v>3896.23</v>
      </c>
      <c r="E603" s="122">
        <f>SUM(C603:D603)</f>
        <v>12935.58</v>
      </c>
      <c r="F603" s="118"/>
      <c r="G603" s="121">
        <f>SUM(G597:G602)</f>
        <v>261</v>
      </c>
      <c r="H603" s="118">
        <f>AVERAGE(H597:H602)</f>
        <v>19.133956969553743</v>
      </c>
      <c r="I603" s="119">
        <f>SUM(I597:I602)</f>
        <v>4191.1399999999994</v>
      </c>
      <c r="J603" s="120">
        <f>SUM(J597:J602)</f>
        <v>57</v>
      </c>
      <c r="K603" s="120">
        <f>SUM(G603,J603)</f>
        <v>318</v>
      </c>
      <c r="L603" s="119">
        <f>AVERAGE(L597:L602)</f>
        <v>63.770275372775366</v>
      </c>
      <c r="M603" s="118">
        <f>AVERAGE(M597:M602)</f>
        <v>27.140068587743006</v>
      </c>
      <c r="N603" s="117"/>
      <c r="O603" s="116"/>
      <c r="P603" s="115"/>
      <c r="Q603" s="115">
        <f t="shared" si="379"/>
        <v>21</v>
      </c>
      <c r="R603" s="115">
        <f t="shared" si="380"/>
        <v>2009</v>
      </c>
      <c r="S603" s="115" t="str">
        <f t="shared" si="378"/>
        <v>Sun</v>
      </c>
      <c r="T603" s="115" t="str">
        <f t="shared" si="381"/>
        <v>2009-21</v>
      </c>
      <c r="U603" s="115">
        <f t="shared" si="382"/>
        <v>0</v>
      </c>
      <c r="V603" s="115"/>
    </row>
    <row r="604" spans="1:22" s="113" customFormat="1" x14ac:dyDescent="0.35">
      <c r="A604" s="133" t="s">
        <v>440</v>
      </c>
      <c r="B604" s="132">
        <v>39951</v>
      </c>
      <c r="C604" s="129">
        <v>1067.6199999999999</v>
      </c>
      <c r="D604" s="119">
        <v>0</v>
      </c>
      <c r="E604" s="119">
        <v>0</v>
      </c>
      <c r="F604" s="128">
        <v>690.55</v>
      </c>
      <c r="G604" s="131">
        <v>38</v>
      </c>
      <c r="H604" s="128">
        <f t="shared" ref="H604:H609" si="395">IFERROR(F604/G604,0)</f>
        <v>18.172368421052632</v>
      </c>
      <c r="I604" s="129">
        <v>377.07</v>
      </c>
      <c r="J604" s="130">
        <v>5</v>
      </c>
      <c r="K604" s="130">
        <f t="shared" ref="K604:K609" si="396">IFERROR(SUM(G604,J604),0)</f>
        <v>43</v>
      </c>
      <c r="L604" s="129">
        <f t="shared" ref="L604:L609" si="397">IFERROR(MEDIAN(I604/J604),0)</f>
        <v>75.414000000000001</v>
      </c>
      <c r="M604" s="128">
        <f t="shared" ref="M604:M609" si="398">IFERROR(SUM(F604,I604)/K604,0)</f>
        <v>24.828372093023255</v>
      </c>
      <c r="N604" s="127"/>
      <c r="O604" s="126"/>
      <c r="P604" s="125"/>
      <c r="Q604" s="125">
        <f t="shared" si="379"/>
        <v>21</v>
      </c>
      <c r="R604" s="125">
        <f t="shared" si="380"/>
        <v>2009</v>
      </c>
      <c r="S604" s="125" t="str">
        <f t="shared" si="378"/>
        <v>Mon</v>
      </c>
      <c r="T604" s="125" t="str">
        <f t="shared" si="381"/>
        <v>2009-21</v>
      </c>
      <c r="U604" s="125">
        <f t="shared" si="382"/>
        <v>0</v>
      </c>
      <c r="V604" s="125"/>
    </row>
    <row r="605" spans="1:22" s="113" customFormat="1" x14ac:dyDescent="0.35">
      <c r="A605" s="133" t="s">
        <v>440</v>
      </c>
      <c r="B605" s="132">
        <v>39952</v>
      </c>
      <c r="C605" s="129">
        <v>921.54</v>
      </c>
      <c r="D605" s="119">
        <v>0</v>
      </c>
      <c r="E605" s="119">
        <v>0</v>
      </c>
      <c r="F605" s="128">
        <v>692.35</v>
      </c>
      <c r="G605" s="131">
        <v>42</v>
      </c>
      <c r="H605" s="128">
        <f t="shared" si="395"/>
        <v>16.484523809523811</v>
      </c>
      <c r="I605" s="129">
        <v>229.19</v>
      </c>
      <c r="J605" s="130">
        <v>7</v>
      </c>
      <c r="K605" s="130">
        <f t="shared" si="396"/>
        <v>49</v>
      </c>
      <c r="L605" s="129">
        <f t="shared" si="397"/>
        <v>32.741428571428571</v>
      </c>
      <c r="M605" s="128">
        <f t="shared" si="398"/>
        <v>18.806938775510204</v>
      </c>
      <c r="N605" s="127"/>
      <c r="O605" s="126"/>
      <c r="P605" s="125"/>
      <c r="Q605" s="125">
        <f t="shared" si="379"/>
        <v>21</v>
      </c>
      <c r="R605" s="125">
        <f t="shared" si="380"/>
        <v>2009</v>
      </c>
      <c r="S605" s="125" t="str">
        <f t="shared" si="378"/>
        <v>Tue</v>
      </c>
      <c r="T605" s="125" t="str">
        <f t="shared" si="381"/>
        <v>2009-21</v>
      </c>
      <c r="U605" s="125">
        <f t="shared" si="382"/>
        <v>0</v>
      </c>
      <c r="V605" s="125"/>
    </row>
    <row r="606" spans="1:22" s="113" customFormat="1" x14ac:dyDescent="0.35">
      <c r="A606" s="133" t="s">
        <v>440</v>
      </c>
      <c r="B606" s="132">
        <v>39953</v>
      </c>
      <c r="C606" s="129">
        <v>1256.67</v>
      </c>
      <c r="D606" s="119">
        <v>0</v>
      </c>
      <c r="E606" s="119">
        <v>0</v>
      </c>
      <c r="F606" s="128">
        <v>791.2</v>
      </c>
      <c r="G606" s="131">
        <v>42</v>
      </c>
      <c r="H606" s="128">
        <f t="shared" si="395"/>
        <v>18.838095238095239</v>
      </c>
      <c r="I606" s="129">
        <v>465.47</v>
      </c>
      <c r="J606" s="130">
        <v>9</v>
      </c>
      <c r="K606" s="130">
        <f t="shared" si="396"/>
        <v>51</v>
      </c>
      <c r="L606" s="129">
        <f t="shared" si="397"/>
        <v>51.718888888888891</v>
      </c>
      <c r="M606" s="128">
        <f t="shared" si="398"/>
        <v>24.640588235294118</v>
      </c>
      <c r="N606" s="127"/>
      <c r="O606" s="126"/>
      <c r="P606" s="125"/>
      <c r="Q606" s="125">
        <f t="shared" si="379"/>
        <v>21</v>
      </c>
      <c r="R606" s="125">
        <f t="shared" si="380"/>
        <v>2009</v>
      </c>
      <c r="S606" s="125" t="str">
        <f t="shared" si="378"/>
        <v>Wed</v>
      </c>
      <c r="T606" s="125" t="str">
        <f t="shared" si="381"/>
        <v>2009-21</v>
      </c>
      <c r="U606" s="125">
        <f t="shared" si="382"/>
        <v>0</v>
      </c>
      <c r="V606" s="125"/>
    </row>
    <row r="607" spans="1:22" s="113" customFormat="1" x14ac:dyDescent="0.35">
      <c r="A607" s="133" t="s">
        <v>440</v>
      </c>
      <c r="B607" s="132">
        <v>39954</v>
      </c>
      <c r="C607" s="129">
        <v>1242.92</v>
      </c>
      <c r="D607" s="119">
        <v>0</v>
      </c>
      <c r="E607" s="119">
        <v>0</v>
      </c>
      <c r="F607" s="128">
        <v>966.25</v>
      </c>
      <c r="G607" s="131">
        <v>50</v>
      </c>
      <c r="H607" s="128">
        <f t="shared" si="395"/>
        <v>19.324999999999999</v>
      </c>
      <c r="I607" s="129">
        <v>276.67</v>
      </c>
      <c r="J607" s="130">
        <v>4</v>
      </c>
      <c r="K607" s="130">
        <f t="shared" si="396"/>
        <v>54</v>
      </c>
      <c r="L607" s="129">
        <f t="shared" si="397"/>
        <v>69.167500000000004</v>
      </c>
      <c r="M607" s="128">
        <f t="shared" si="398"/>
        <v>23.017037037037039</v>
      </c>
      <c r="N607" s="127"/>
      <c r="O607" s="126">
        <v>19.45</v>
      </c>
      <c r="P607" s="125"/>
      <c r="Q607" s="125">
        <f t="shared" si="379"/>
        <v>21</v>
      </c>
      <c r="R607" s="125">
        <f t="shared" si="380"/>
        <v>2009</v>
      </c>
      <c r="S607" s="125" t="str">
        <f t="shared" si="378"/>
        <v>Thu</v>
      </c>
      <c r="T607" s="125" t="str">
        <f t="shared" si="381"/>
        <v>2009-21</v>
      </c>
      <c r="U607" s="125">
        <f t="shared" si="382"/>
        <v>0</v>
      </c>
      <c r="V607" s="125"/>
    </row>
    <row r="608" spans="1:22" s="113" customFormat="1" ht="18" x14ac:dyDescent="0.35">
      <c r="A608" s="133" t="s">
        <v>440</v>
      </c>
      <c r="B608" s="132">
        <v>39955</v>
      </c>
      <c r="C608" s="129">
        <v>2077.27</v>
      </c>
      <c r="D608" s="119">
        <v>0</v>
      </c>
      <c r="E608" s="119">
        <v>0</v>
      </c>
      <c r="F608" s="128">
        <v>770.15</v>
      </c>
      <c r="G608" s="131">
        <v>43</v>
      </c>
      <c r="H608" s="128">
        <f t="shared" si="395"/>
        <v>17.91046511627907</v>
      </c>
      <c r="I608" s="129">
        <v>1307.1199999999999</v>
      </c>
      <c r="J608" s="130">
        <v>9</v>
      </c>
      <c r="K608" s="130">
        <f t="shared" si="396"/>
        <v>52</v>
      </c>
      <c r="L608" s="129">
        <f t="shared" si="397"/>
        <v>145.23555555555555</v>
      </c>
      <c r="M608" s="128">
        <f t="shared" si="398"/>
        <v>39.947499999999998</v>
      </c>
      <c r="N608" s="127" t="s">
        <v>441</v>
      </c>
      <c r="O608" s="126"/>
      <c r="P608" s="125"/>
      <c r="Q608" s="125">
        <f t="shared" si="379"/>
        <v>21</v>
      </c>
      <c r="R608" s="125">
        <f t="shared" si="380"/>
        <v>2009</v>
      </c>
      <c r="S608" s="125" t="str">
        <f t="shared" si="378"/>
        <v>Fri</v>
      </c>
      <c r="T608" s="125" t="str">
        <f t="shared" si="381"/>
        <v>2009-21</v>
      </c>
      <c r="U608" s="125">
        <f t="shared" si="382"/>
        <v>0</v>
      </c>
      <c r="V608" s="125"/>
    </row>
    <row r="609" spans="1:22" s="113" customFormat="1" x14ac:dyDescent="0.35">
      <c r="A609" s="133" t="s">
        <v>440</v>
      </c>
      <c r="B609" s="132">
        <v>39956</v>
      </c>
      <c r="C609" s="129">
        <v>1140.02</v>
      </c>
      <c r="D609" s="119">
        <v>0</v>
      </c>
      <c r="E609" s="119">
        <v>0</v>
      </c>
      <c r="F609" s="128">
        <v>795.15</v>
      </c>
      <c r="G609" s="131">
        <v>35</v>
      </c>
      <c r="H609" s="128">
        <f t="shared" si="395"/>
        <v>22.718571428571426</v>
      </c>
      <c r="I609" s="129">
        <v>344.87</v>
      </c>
      <c r="J609" s="130">
        <v>8</v>
      </c>
      <c r="K609" s="130">
        <f t="shared" si="396"/>
        <v>43</v>
      </c>
      <c r="L609" s="129">
        <f t="shared" si="397"/>
        <v>43.108750000000001</v>
      </c>
      <c r="M609" s="128">
        <f t="shared" si="398"/>
        <v>26.512093023255815</v>
      </c>
      <c r="N609" s="127"/>
      <c r="O609" s="126">
        <v>0</v>
      </c>
      <c r="P609" s="125"/>
      <c r="Q609" s="125">
        <f t="shared" si="379"/>
        <v>21</v>
      </c>
      <c r="R609" s="125">
        <f t="shared" si="380"/>
        <v>2009</v>
      </c>
      <c r="S609" s="125" t="str">
        <f t="shared" si="378"/>
        <v>Sat</v>
      </c>
      <c r="T609" s="125" t="str">
        <f t="shared" si="381"/>
        <v>2009-21</v>
      </c>
      <c r="U609" s="125">
        <f t="shared" si="382"/>
        <v>0</v>
      </c>
      <c r="V609" s="125"/>
    </row>
    <row r="610" spans="1:22" s="113" customFormat="1" x14ac:dyDescent="0.35">
      <c r="A610" s="124"/>
      <c r="B610" s="123">
        <v>39957</v>
      </c>
      <c r="C610" s="119">
        <f>SUM(C604:C609)</f>
        <v>7706.0400000000009</v>
      </c>
      <c r="D610" s="119">
        <v>2484.83</v>
      </c>
      <c r="E610" s="122">
        <f>SUM(C610:D610)</f>
        <v>10190.870000000001</v>
      </c>
      <c r="F610" s="118"/>
      <c r="G610" s="121">
        <f>SUM(G604:G609)</f>
        <v>250</v>
      </c>
      <c r="H610" s="118">
        <f>AVERAGE(H604:H609)</f>
        <v>18.908170668920363</v>
      </c>
      <c r="I610" s="119">
        <f>SUM(I604:I609)</f>
        <v>3000.39</v>
      </c>
      <c r="J610" s="120">
        <f>SUM(J604:J609)</f>
        <v>42</v>
      </c>
      <c r="K610" s="120">
        <f>SUM(G610,J610)</f>
        <v>292</v>
      </c>
      <c r="L610" s="119">
        <f>AVERAGE(L604:L609)</f>
        <v>69.564353835978835</v>
      </c>
      <c r="M610" s="118">
        <f>AVERAGE(M604:M609)</f>
        <v>26.292088194020078</v>
      </c>
      <c r="N610" s="117"/>
      <c r="O610" s="116"/>
      <c r="P610" s="115"/>
      <c r="Q610" s="115">
        <f t="shared" si="379"/>
        <v>22</v>
      </c>
      <c r="R610" s="115">
        <f t="shared" si="380"/>
        <v>2009</v>
      </c>
      <c r="S610" s="115" t="str">
        <f t="shared" si="378"/>
        <v>Sun</v>
      </c>
      <c r="T610" s="115" t="str">
        <f t="shared" si="381"/>
        <v>2009-22</v>
      </c>
      <c r="U610" s="115">
        <f t="shared" si="382"/>
        <v>0</v>
      </c>
      <c r="V610" s="115"/>
    </row>
    <row r="611" spans="1:22" s="113" customFormat="1" x14ac:dyDescent="0.35">
      <c r="A611" s="133" t="s">
        <v>442</v>
      </c>
      <c r="B611" s="132">
        <v>39958</v>
      </c>
      <c r="C611" s="129">
        <v>1098.5999999999999</v>
      </c>
      <c r="D611" s="119">
        <v>0</v>
      </c>
      <c r="E611" s="119">
        <v>0</v>
      </c>
      <c r="F611" s="128">
        <v>443.55</v>
      </c>
      <c r="G611" s="131">
        <v>33</v>
      </c>
      <c r="H611" s="128">
        <f t="shared" ref="H611:H616" si="399">IFERROR(F611/G611,0)</f>
        <v>13.440909090909091</v>
      </c>
      <c r="I611" s="129">
        <v>654.99</v>
      </c>
      <c r="J611" s="130">
        <v>7</v>
      </c>
      <c r="K611" s="130">
        <f t="shared" ref="K611:K616" si="400">IFERROR(SUM(G611,J611),0)</f>
        <v>40</v>
      </c>
      <c r="L611" s="129">
        <f t="shared" ref="L611:L616" si="401">IFERROR(MEDIAN(I611/J611),0)</f>
        <v>93.570000000000007</v>
      </c>
      <c r="M611" s="128">
        <f t="shared" ref="M611:M616" si="402">IFERROR(SUM(F611,I611)/K611,0)</f>
        <v>27.4635</v>
      </c>
      <c r="N611" s="127"/>
      <c r="O611" s="126">
        <v>-20</v>
      </c>
      <c r="P611" s="125"/>
      <c r="Q611" s="125">
        <f t="shared" si="379"/>
        <v>22</v>
      </c>
      <c r="R611" s="125">
        <f t="shared" si="380"/>
        <v>2009</v>
      </c>
      <c r="S611" s="125" t="str">
        <f t="shared" si="378"/>
        <v>Mon</v>
      </c>
      <c r="T611" s="125" t="str">
        <f t="shared" si="381"/>
        <v>2009-22</v>
      </c>
      <c r="U611" s="125">
        <f t="shared" si="382"/>
        <v>0</v>
      </c>
      <c r="V611" s="125"/>
    </row>
    <row r="612" spans="1:22" s="113" customFormat="1" x14ac:dyDescent="0.35">
      <c r="A612" s="133" t="s">
        <v>442</v>
      </c>
      <c r="B612" s="132">
        <v>39959</v>
      </c>
      <c r="C612" s="129">
        <v>722.87</v>
      </c>
      <c r="D612" s="119">
        <v>0</v>
      </c>
      <c r="E612" s="119">
        <v>0</v>
      </c>
      <c r="F612" s="128">
        <v>552.29999999999995</v>
      </c>
      <c r="G612" s="131">
        <v>38</v>
      </c>
      <c r="H612" s="128">
        <f t="shared" si="399"/>
        <v>14.534210526315789</v>
      </c>
      <c r="I612" s="129">
        <v>170.57</v>
      </c>
      <c r="J612" s="130">
        <v>4</v>
      </c>
      <c r="K612" s="130">
        <f t="shared" si="400"/>
        <v>42</v>
      </c>
      <c r="L612" s="129">
        <f t="shared" si="401"/>
        <v>42.642499999999998</v>
      </c>
      <c r="M612" s="128">
        <f t="shared" si="402"/>
        <v>17.211190476190474</v>
      </c>
      <c r="N612" s="127"/>
      <c r="O612" s="126">
        <v>15.3</v>
      </c>
      <c r="P612" s="125"/>
      <c r="Q612" s="125">
        <f t="shared" si="379"/>
        <v>22</v>
      </c>
      <c r="R612" s="125">
        <f t="shared" si="380"/>
        <v>2009</v>
      </c>
      <c r="S612" s="125" t="str">
        <f t="shared" si="378"/>
        <v>Tue</v>
      </c>
      <c r="T612" s="125" t="str">
        <f t="shared" si="381"/>
        <v>2009-22</v>
      </c>
      <c r="U612" s="125">
        <f t="shared" si="382"/>
        <v>0</v>
      </c>
      <c r="V612" s="125"/>
    </row>
    <row r="613" spans="1:22" s="113" customFormat="1" x14ac:dyDescent="0.35">
      <c r="A613" s="133" t="s">
        <v>442</v>
      </c>
      <c r="B613" s="132">
        <v>39960</v>
      </c>
      <c r="C613" s="129">
        <v>1991.18</v>
      </c>
      <c r="D613" s="119">
        <v>0</v>
      </c>
      <c r="E613" s="119">
        <v>0</v>
      </c>
      <c r="F613" s="128">
        <v>1604.6</v>
      </c>
      <c r="G613" s="131">
        <v>44</v>
      </c>
      <c r="H613" s="128">
        <f t="shared" si="399"/>
        <v>36.468181818181819</v>
      </c>
      <c r="I613" s="129">
        <v>386.58</v>
      </c>
      <c r="J613" s="130">
        <v>6</v>
      </c>
      <c r="K613" s="130">
        <f t="shared" si="400"/>
        <v>50</v>
      </c>
      <c r="L613" s="129">
        <f t="shared" si="401"/>
        <v>64.429999999999993</v>
      </c>
      <c r="M613" s="128">
        <f t="shared" si="402"/>
        <v>39.823599999999999</v>
      </c>
      <c r="N613" s="127"/>
      <c r="O613" s="126"/>
      <c r="P613" s="125"/>
      <c r="Q613" s="125">
        <f t="shared" si="379"/>
        <v>22</v>
      </c>
      <c r="R613" s="125">
        <f t="shared" si="380"/>
        <v>2009</v>
      </c>
      <c r="S613" s="125" t="str">
        <f t="shared" si="378"/>
        <v>Wed</v>
      </c>
      <c r="T613" s="125" t="str">
        <f t="shared" si="381"/>
        <v>2009-22</v>
      </c>
      <c r="U613" s="125">
        <f t="shared" si="382"/>
        <v>0</v>
      </c>
      <c r="V613" s="125"/>
    </row>
    <row r="614" spans="1:22" s="113" customFormat="1" x14ac:dyDescent="0.35">
      <c r="A614" s="133" t="s">
        <v>442</v>
      </c>
      <c r="B614" s="132">
        <v>39961</v>
      </c>
      <c r="C614" s="129">
        <v>1155.1099999999999</v>
      </c>
      <c r="D614" s="119">
        <v>0</v>
      </c>
      <c r="E614" s="119">
        <v>0</v>
      </c>
      <c r="F614" s="128">
        <v>781.35</v>
      </c>
      <c r="G614" s="131">
        <v>46</v>
      </c>
      <c r="H614" s="128">
        <f t="shared" si="399"/>
        <v>16.985869565217392</v>
      </c>
      <c r="I614" s="129">
        <v>373.76</v>
      </c>
      <c r="J614" s="130">
        <v>8</v>
      </c>
      <c r="K614" s="130">
        <f t="shared" si="400"/>
        <v>54</v>
      </c>
      <c r="L614" s="129">
        <f t="shared" si="401"/>
        <v>46.72</v>
      </c>
      <c r="M614" s="128">
        <f t="shared" si="402"/>
        <v>21.390925925925927</v>
      </c>
      <c r="N614" s="127"/>
      <c r="O614" s="126">
        <v>0.15</v>
      </c>
      <c r="P614" s="125"/>
      <c r="Q614" s="125">
        <f t="shared" si="379"/>
        <v>22</v>
      </c>
      <c r="R614" s="125">
        <f t="shared" si="380"/>
        <v>2009</v>
      </c>
      <c r="S614" s="125" t="str">
        <f t="shared" si="378"/>
        <v>Thu</v>
      </c>
      <c r="T614" s="125" t="str">
        <f t="shared" si="381"/>
        <v>2009-22</v>
      </c>
      <c r="U614" s="125">
        <f t="shared" si="382"/>
        <v>0</v>
      </c>
      <c r="V614" s="125"/>
    </row>
    <row r="615" spans="1:22" s="113" customFormat="1" x14ac:dyDescent="0.35">
      <c r="A615" s="133" t="s">
        <v>442</v>
      </c>
      <c r="B615" s="132">
        <v>39962</v>
      </c>
      <c r="C615" s="129">
        <v>2177.52</v>
      </c>
      <c r="D615" s="119">
        <v>0</v>
      </c>
      <c r="E615" s="119">
        <v>0</v>
      </c>
      <c r="F615" s="128">
        <v>990.5</v>
      </c>
      <c r="G615" s="131">
        <v>51</v>
      </c>
      <c r="H615" s="128">
        <f t="shared" si="399"/>
        <v>19.421568627450981</v>
      </c>
      <c r="I615" s="129">
        <v>1187.02</v>
      </c>
      <c r="J615" s="130">
        <v>6</v>
      </c>
      <c r="K615" s="130">
        <f t="shared" si="400"/>
        <v>57</v>
      </c>
      <c r="L615" s="129">
        <f t="shared" si="401"/>
        <v>197.83666666666667</v>
      </c>
      <c r="M615" s="128">
        <f t="shared" si="402"/>
        <v>38.202105263157897</v>
      </c>
      <c r="N615" s="127"/>
      <c r="O615" s="126"/>
      <c r="P615" s="125"/>
      <c r="Q615" s="125">
        <f t="shared" si="379"/>
        <v>22</v>
      </c>
      <c r="R615" s="125">
        <f t="shared" si="380"/>
        <v>2009</v>
      </c>
      <c r="S615" s="125" t="str">
        <f t="shared" si="378"/>
        <v>Fri</v>
      </c>
      <c r="T615" s="125" t="str">
        <f t="shared" si="381"/>
        <v>2009-22</v>
      </c>
      <c r="U615" s="125">
        <f t="shared" si="382"/>
        <v>0</v>
      </c>
      <c r="V615" s="125"/>
    </row>
    <row r="616" spans="1:22" s="113" customFormat="1" x14ac:dyDescent="0.35">
      <c r="A616" s="133" t="s">
        <v>442</v>
      </c>
      <c r="B616" s="132">
        <v>39963</v>
      </c>
      <c r="C616" s="129">
        <v>1724.05</v>
      </c>
      <c r="D616" s="119">
        <v>0</v>
      </c>
      <c r="E616" s="119">
        <v>0</v>
      </c>
      <c r="F616" s="128">
        <v>1114.8</v>
      </c>
      <c r="G616" s="131">
        <v>40</v>
      </c>
      <c r="H616" s="128">
        <f t="shared" si="399"/>
        <v>27.869999999999997</v>
      </c>
      <c r="I616" s="129">
        <v>609.25</v>
      </c>
      <c r="J616" s="130">
        <v>9</v>
      </c>
      <c r="K616" s="130">
        <f t="shared" si="400"/>
        <v>49</v>
      </c>
      <c r="L616" s="129">
        <f t="shared" si="401"/>
        <v>67.694444444444443</v>
      </c>
      <c r="M616" s="128">
        <f t="shared" si="402"/>
        <v>35.18469387755102</v>
      </c>
      <c r="N616" s="127"/>
      <c r="O616" s="126">
        <v>2.35</v>
      </c>
      <c r="P616" s="125"/>
      <c r="Q616" s="125">
        <f t="shared" si="379"/>
        <v>22</v>
      </c>
      <c r="R616" s="125">
        <f t="shared" si="380"/>
        <v>2009</v>
      </c>
      <c r="S616" s="125" t="str">
        <f t="shared" si="378"/>
        <v>Sat</v>
      </c>
      <c r="T616" s="125" t="str">
        <f t="shared" si="381"/>
        <v>2009-22</v>
      </c>
      <c r="U616" s="125">
        <f t="shared" si="382"/>
        <v>0</v>
      </c>
      <c r="V616" s="125"/>
    </row>
    <row r="617" spans="1:22" s="113" customFormat="1" x14ac:dyDescent="0.35">
      <c r="A617" s="124"/>
      <c r="B617" s="123">
        <v>39964</v>
      </c>
      <c r="C617" s="119">
        <f>SUM(C611:C616)</f>
        <v>8869.3299999999981</v>
      </c>
      <c r="D617" s="119">
        <v>2242.3000000000002</v>
      </c>
      <c r="E617" s="122">
        <f>SUM(C617:D617)</f>
        <v>11111.629999999997</v>
      </c>
      <c r="F617" s="118"/>
      <c r="G617" s="121">
        <f>SUM(G611:G616)</f>
        <v>252</v>
      </c>
      <c r="H617" s="118">
        <f>AVERAGE(H611:H616)</f>
        <v>21.453456604679175</v>
      </c>
      <c r="I617" s="119">
        <f>SUM(I611:I616)</f>
        <v>3382.17</v>
      </c>
      <c r="J617" s="120">
        <f>SUM(J611:J616)</f>
        <v>40</v>
      </c>
      <c r="K617" s="120">
        <f>SUM(G617,J617)</f>
        <v>292</v>
      </c>
      <c r="L617" s="119">
        <f>AVERAGE(L611:L616)</f>
        <v>85.482268518518524</v>
      </c>
      <c r="M617" s="118">
        <f>AVERAGE(M611:M616)</f>
        <v>29.87933592380422</v>
      </c>
      <c r="N617" s="117"/>
      <c r="O617" s="116"/>
      <c r="P617" s="115"/>
      <c r="Q617" s="115">
        <f t="shared" si="379"/>
        <v>23</v>
      </c>
      <c r="R617" s="115">
        <f t="shared" si="380"/>
        <v>2009</v>
      </c>
      <c r="S617" s="115" t="str">
        <f t="shared" si="378"/>
        <v>Sun</v>
      </c>
      <c r="T617" s="115" t="str">
        <f t="shared" si="381"/>
        <v>2009-23</v>
      </c>
      <c r="U617" s="115">
        <f t="shared" si="382"/>
        <v>0</v>
      </c>
      <c r="V617" s="115"/>
    </row>
    <row r="618" spans="1:22" s="113" customFormat="1" x14ac:dyDescent="0.35">
      <c r="A618" s="133" t="s">
        <v>444</v>
      </c>
      <c r="B618" s="132">
        <v>39965</v>
      </c>
      <c r="C618" s="129">
        <v>1077.3399999999999</v>
      </c>
      <c r="D618" s="119">
        <v>0</v>
      </c>
      <c r="E618" s="119">
        <v>0</v>
      </c>
      <c r="F618" s="128">
        <v>673.1</v>
      </c>
      <c r="G618" s="131">
        <v>40</v>
      </c>
      <c r="H618" s="128">
        <f t="shared" ref="H618:H623" si="403">IFERROR(F618/G618,0)</f>
        <v>16.827500000000001</v>
      </c>
      <c r="I618" s="129">
        <v>404.24</v>
      </c>
      <c r="J618" s="130">
        <v>8</v>
      </c>
      <c r="K618" s="130">
        <f t="shared" ref="K618:K623" si="404">IFERROR(SUM(G618,J618),0)</f>
        <v>48</v>
      </c>
      <c r="L618" s="129">
        <f t="shared" ref="L618:L623" si="405">IFERROR(MEDIAN(I618/J618),0)</f>
        <v>50.53</v>
      </c>
      <c r="M618" s="128">
        <f t="shared" ref="M618:M623" si="406">IFERROR(SUM(F618,I618)/K618,0)</f>
        <v>22.444583333333338</v>
      </c>
      <c r="N618" s="127"/>
      <c r="O618" s="126">
        <v>9.75</v>
      </c>
      <c r="P618" s="125"/>
      <c r="Q618" s="125">
        <f t="shared" si="379"/>
        <v>23</v>
      </c>
      <c r="R618" s="125">
        <f t="shared" si="380"/>
        <v>2009</v>
      </c>
      <c r="S618" s="125" t="str">
        <f t="shared" si="378"/>
        <v>Mon</v>
      </c>
      <c r="T618" s="125" t="str">
        <f t="shared" si="381"/>
        <v>2009-23</v>
      </c>
      <c r="U618" s="125">
        <f t="shared" si="382"/>
        <v>0</v>
      </c>
      <c r="V618" s="125"/>
    </row>
    <row r="619" spans="1:22" s="113" customFormat="1" ht="27" x14ac:dyDescent="0.35">
      <c r="A619" s="133" t="s">
        <v>444</v>
      </c>
      <c r="B619" s="132">
        <v>39966</v>
      </c>
      <c r="C619" s="129">
        <v>1321.25</v>
      </c>
      <c r="D619" s="119">
        <v>0</v>
      </c>
      <c r="E619" s="119">
        <v>0</v>
      </c>
      <c r="F619" s="128">
        <v>598.75</v>
      </c>
      <c r="G619" s="131">
        <v>46</v>
      </c>
      <c r="H619" s="128">
        <f t="shared" si="403"/>
        <v>13.016304347826088</v>
      </c>
      <c r="I619" s="129">
        <v>722.35</v>
      </c>
      <c r="J619" s="130">
        <v>11</v>
      </c>
      <c r="K619" s="130">
        <f t="shared" si="404"/>
        <v>57</v>
      </c>
      <c r="L619" s="129">
        <f t="shared" si="405"/>
        <v>65.668181818181822</v>
      </c>
      <c r="M619" s="128">
        <f t="shared" si="406"/>
        <v>23.177192982456138</v>
      </c>
      <c r="N619" s="127" t="s">
        <v>446</v>
      </c>
      <c r="O619" s="126">
        <v>3.85</v>
      </c>
      <c r="P619" s="125"/>
      <c r="Q619" s="125">
        <f t="shared" si="379"/>
        <v>23</v>
      </c>
      <c r="R619" s="125">
        <f t="shared" si="380"/>
        <v>2009</v>
      </c>
      <c r="S619" s="125" t="str">
        <f t="shared" si="378"/>
        <v>Tue</v>
      </c>
      <c r="T619" s="125" t="str">
        <f t="shared" si="381"/>
        <v>2009-23</v>
      </c>
      <c r="U619" s="125">
        <f t="shared" si="382"/>
        <v>0</v>
      </c>
      <c r="V619" s="125"/>
    </row>
    <row r="620" spans="1:22" s="113" customFormat="1" x14ac:dyDescent="0.35">
      <c r="A620" s="133" t="s">
        <v>444</v>
      </c>
      <c r="B620" s="132">
        <v>39967</v>
      </c>
      <c r="C620" s="129">
        <v>1609.73</v>
      </c>
      <c r="D620" s="119">
        <v>0</v>
      </c>
      <c r="E620" s="119">
        <v>0</v>
      </c>
      <c r="F620" s="128">
        <v>1416.4</v>
      </c>
      <c r="G620" s="131">
        <v>57</v>
      </c>
      <c r="H620" s="128">
        <f t="shared" si="403"/>
        <v>24.849122807017544</v>
      </c>
      <c r="I620" s="129">
        <v>193.33</v>
      </c>
      <c r="J620" s="130">
        <v>4</v>
      </c>
      <c r="K620" s="130">
        <f t="shared" si="404"/>
        <v>61</v>
      </c>
      <c r="L620" s="129">
        <f t="shared" si="405"/>
        <v>48.332500000000003</v>
      </c>
      <c r="M620" s="128">
        <f t="shared" si="406"/>
        <v>26.389016393442624</v>
      </c>
      <c r="N620" s="127"/>
      <c r="O620" s="126"/>
      <c r="P620" s="125"/>
      <c r="Q620" s="125">
        <f t="shared" si="379"/>
        <v>23</v>
      </c>
      <c r="R620" s="125">
        <f t="shared" si="380"/>
        <v>2009</v>
      </c>
      <c r="S620" s="125" t="str">
        <f t="shared" si="378"/>
        <v>Wed</v>
      </c>
      <c r="T620" s="125" t="str">
        <f t="shared" si="381"/>
        <v>2009-23</v>
      </c>
      <c r="U620" s="125">
        <f t="shared" si="382"/>
        <v>0</v>
      </c>
      <c r="V620" s="125"/>
    </row>
    <row r="621" spans="1:22" s="113" customFormat="1" x14ac:dyDescent="0.35">
      <c r="A621" s="133" t="s">
        <v>444</v>
      </c>
      <c r="B621" s="132">
        <v>39968</v>
      </c>
      <c r="C621" s="129">
        <v>725.63</v>
      </c>
      <c r="D621" s="119">
        <v>0</v>
      </c>
      <c r="E621" s="119">
        <v>0</v>
      </c>
      <c r="F621" s="128">
        <v>697</v>
      </c>
      <c r="G621" s="131">
        <v>39</v>
      </c>
      <c r="H621" s="128">
        <f t="shared" si="403"/>
        <v>17.871794871794872</v>
      </c>
      <c r="I621" s="129">
        <v>28.63</v>
      </c>
      <c r="J621" s="130">
        <v>1</v>
      </c>
      <c r="K621" s="130">
        <f t="shared" si="404"/>
        <v>40</v>
      </c>
      <c r="L621" s="129">
        <f t="shared" si="405"/>
        <v>28.63</v>
      </c>
      <c r="M621" s="128">
        <f t="shared" si="406"/>
        <v>18.140750000000001</v>
      </c>
      <c r="N621" s="127"/>
      <c r="O621" s="126"/>
      <c r="P621" s="125"/>
      <c r="Q621" s="125">
        <f t="shared" si="379"/>
        <v>23</v>
      </c>
      <c r="R621" s="125">
        <f t="shared" si="380"/>
        <v>2009</v>
      </c>
      <c r="S621" s="125" t="str">
        <f t="shared" si="378"/>
        <v>Thu</v>
      </c>
      <c r="T621" s="125" t="str">
        <f t="shared" si="381"/>
        <v>2009-23</v>
      </c>
      <c r="U621" s="125">
        <f t="shared" si="382"/>
        <v>0</v>
      </c>
      <c r="V621" s="125"/>
    </row>
    <row r="622" spans="1:22" s="113" customFormat="1" ht="27" x14ac:dyDescent="0.35">
      <c r="A622" s="133" t="s">
        <v>444</v>
      </c>
      <c r="B622" s="132">
        <v>39969</v>
      </c>
      <c r="C622" s="129">
        <v>2259.54</v>
      </c>
      <c r="D622" s="119">
        <v>0</v>
      </c>
      <c r="E622" s="119">
        <v>0</v>
      </c>
      <c r="F622" s="128">
        <v>775.3</v>
      </c>
      <c r="G622" s="131">
        <v>39</v>
      </c>
      <c r="H622" s="128">
        <f t="shared" si="403"/>
        <v>19.879487179487178</v>
      </c>
      <c r="I622" s="129">
        <v>1484.24</v>
      </c>
      <c r="J622" s="130">
        <v>11</v>
      </c>
      <c r="K622" s="130">
        <f t="shared" si="404"/>
        <v>50</v>
      </c>
      <c r="L622" s="129">
        <f t="shared" si="405"/>
        <v>134.9309090909091</v>
      </c>
      <c r="M622" s="128">
        <f t="shared" si="406"/>
        <v>45.190799999999996</v>
      </c>
      <c r="N622" s="127" t="s">
        <v>445</v>
      </c>
      <c r="O622" s="126"/>
      <c r="P622" s="125"/>
      <c r="Q622" s="125">
        <f t="shared" si="379"/>
        <v>23</v>
      </c>
      <c r="R622" s="125">
        <f t="shared" si="380"/>
        <v>2009</v>
      </c>
      <c r="S622" s="125" t="str">
        <f t="shared" si="378"/>
        <v>Fri</v>
      </c>
      <c r="T622" s="125" t="str">
        <f t="shared" si="381"/>
        <v>2009-23</v>
      </c>
      <c r="U622" s="125">
        <f t="shared" si="382"/>
        <v>0</v>
      </c>
      <c r="V622" s="125"/>
    </row>
    <row r="623" spans="1:22" s="113" customFormat="1" x14ac:dyDescent="0.35">
      <c r="A623" s="133" t="s">
        <v>444</v>
      </c>
      <c r="B623" s="132">
        <v>39970</v>
      </c>
      <c r="C623" s="129">
        <v>1690.69</v>
      </c>
      <c r="D623" s="119">
        <v>0</v>
      </c>
      <c r="E623" s="119">
        <v>0</v>
      </c>
      <c r="F623" s="128">
        <v>926.05</v>
      </c>
      <c r="G623" s="131">
        <v>44</v>
      </c>
      <c r="H623" s="128">
        <f t="shared" si="403"/>
        <v>21.046590909090909</v>
      </c>
      <c r="I623" s="129">
        <v>764.64</v>
      </c>
      <c r="J623" s="130">
        <v>10</v>
      </c>
      <c r="K623" s="130">
        <f t="shared" si="404"/>
        <v>54</v>
      </c>
      <c r="L623" s="129">
        <f t="shared" si="405"/>
        <v>76.463999999999999</v>
      </c>
      <c r="M623" s="128">
        <f t="shared" si="406"/>
        <v>31.309074074074076</v>
      </c>
      <c r="N623" s="127"/>
      <c r="O623" s="126"/>
      <c r="P623" s="125"/>
      <c r="Q623" s="125">
        <f t="shared" si="379"/>
        <v>23</v>
      </c>
      <c r="R623" s="125">
        <f t="shared" si="380"/>
        <v>2009</v>
      </c>
      <c r="S623" s="125" t="str">
        <f t="shared" si="378"/>
        <v>Sat</v>
      </c>
      <c r="T623" s="125" t="str">
        <f t="shared" si="381"/>
        <v>2009-23</v>
      </c>
      <c r="U623" s="125">
        <f t="shared" si="382"/>
        <v>0</v>
      </c>
      <c r="V623" s="125"/>
    </row>
    <row r="624" spans="1:22" s="113" customFormat="1" x14ac:dyDescent="0.35">
      <c r="A624" s="124"/>
      <c r="B624" s="123">
        <v>39971</v>
      </c>
      <c r="C624" s="119">
        <f>SUM(C618:C623)</f>
        <v>8684.18</v>
      </c>
      <c r="D624" s="119">
        <v>2749.43</v>
      </c>
      <c r="E624" s="122">
        <f>SUM(C624:D624)</f>
        <v>11433.61</v>
      </c>
      <c r="F624" s="118"/>
      <c r="G624" s="121">
        <f>SUM(G618:G623)</f>
        <v>265</v>
      </c>
      <c r="H624" s="118">
        <f>AVERAGE(H618:H623)</f>
        <v>18.915133352536099</v>
      </c>
      <c r="I624" s="119">
        <f>SUM(I618:I623)</f>
        <v>3597.43</v>
      </c>
      <c r="J624" s="120">
        <f>SUM(J618:J623)</f>
        <v>45</v>
      </c>
      <c r="K624" s="120">
        <f>SUM(G624,J624)</f>
        <v>310</v>
      </c>
      <c r="L624" s="119">
        <f>AVERAGE(L618:L623)</f>
        <v>67.425931818181809</v>
      </c>
      <c r="M624" s="118">
        <f>AVERAGE(M618:M623)</f>
        <v>27.775236130551026</v>
      </c>
      <c r="N624" s="117"/>
      <c r="O624" s="116"/>
      <c r="P624" s="115"/>
      <c r="Q624" s="115">
        <f t="shared" si="379"/>
        <v>24</v>
      </c>
      <c r="R624" s="115">
        <f t="shared" si="380"/>
        <v>2009</v>
      </c>
      <c r="S624" s="115" t="str">
        <f t="shared" si="378"/>
        <v>Sun</v>
      </c>
      <c r="T624" s="115" t="str">
        <f t="shared" si="381"/>
        <v>2009-24</v>
      </c>
      <c r="U624" s="115">
        <f t="shared" si="382"/>
        <v>0</v>
      </c>
      <c r="V624" s="115"/>
    </row>
    <row r="625" spans="1:22" s="113" customFormat="1" ht="18" x14ac:dyDescent="0.35">
      <c r="A625" s="143" t="s">
        <v>447</v>
      </c>
      <c r="B625" s="142">
        <v>39972</v>
      </c>
      <c r="C625" s="183">
        <v>0</v>
      </c>
      <c r="D625" s="119">
        <v>0</v>
      </c>
      <c r="E625" s="119">
        <v>0</v>
      </c>
      <c r="F625" s="140">
        <v>0</v>
      </c>
      <c r="G625" s="141">
        <v>0</v>
      </c>
      <c r="H625" s="140">
        <f t="shared" ref="H625:H630" si="407">IFERROR(F625/G625,0)</f>
        <v>0</v>
      </c>
      <c r="I625" s="138">
        <v>0</v>
      </c>
      <c r="J625" s="139">
        <v>0</v>
      </c>
      <c r="K625" s="139">
        <f t="shared" ref="K625:K630" si="408">IFERROR(SUM(G625,J625),0)</f>
        <v>0</v>
      </c>
      <c r="L625" s="138">
        <f t="shared" ref="L625:L630" si="409">IFERROR(MEDIAN(I625/J625),0)</f>
        <v>0</v>
      </c>
      <c r="M625" s="140">
        <f t="shared" ref="M625:M630" si="410">IFERROR(SUM(F625,I625)/K625,0)</f>
        <v>0</v>
      </c>
      <c r="N625" s="137" t="s">
        <v>1121</v>
      </c>
      <c r="O625" s="136"/>
      <c r="P625" s="135"/>
      <c r="Q625" s="135">
        <f t="shared" si="379"/>
        <v>24</v>
      </c>
      <c r="R625" s="135">
        <f t="shared" si="380"/>
        <v>2009</v>
      </c>
      <c r="S625" s="135" t="str">
        <f t="shared" si="378"/>
        <v>Mon</v>
      </c>
      <c r="T625" s="135" t="str">
        <f t="shared" si="381"/>
        <v>2009-24</v>
      </c>
      <c r="U625" s="135">
        <f t="shared" si="382"/>
        <v>0</v>
      </c>
      <c r="V625" s="135"/>
    </row>
    <row r="626" spans="1:22" s="113" customFormat="1" x14ac:dyDescent="0.35">
      <c r="A626" s="133" t="s">
        <v>447</v>
      </c>
      <c r="B626" s="132">
        <v>39973</v>
      </c>
      <c r="C626" s="129">
        <v>1463.51</v>
      </c>
      <c r="D626" s="119">
        <v>0</v>
      </c>
      <c r="E626" s="119">
        <v>0</v>
      </c>
      <c r="F626" s="128">
        <v>712.4</v>
      </c>
      <c r="G626" s="131">
        <v>52</v>
      </c>
      <c r="H626" s="128">
        <f t="shared" si="407"/>
        <v>13.7</v>
      </c>
      <c r="I626" s="129">
        <v>751.11</v>
      </c>
      <c r="J626" s="130">
        <v>10</v>
      </c>
      <c r="K626" s="130">
        <f t="shared" si="408"/>
        <v>62</v>
      </c>
      <c r="L626" s="129">
        <f t="shared" si="409"/>
        <v>75.111000000000004</v>
      </c>
      <c r="M626" s="128">
        <f t="shared" si="410"/>
        <v>23.605</v>
      </c>
      <c r="N626" s="127"/>
      <c r="O626" s="126"/>
      <c r="P626" s="125"/>
      <c r="Q626" s="125">
        <f t="shared" si="379"/>
        <v>24</v>
      </c>
      <c r="R626" s="125">
        <f t="shared" si="380"/>
        <v>2009</v>
      </c>
      <c r="S626" s="125" t="str">
        <f t="shared" si="378"/>
        <v>Tue</v>
      </c>
      <c r="T626" s="125" t="str">
        <f t="shared" si="381"/>
        <v>2009-24</v>
      </c>
      <c r="U626" s="125">
        <f t="shared" si="382"/>
        <v>0</v>
      </c>
      <c r="V626" s="125"/>
    </row>
    <row r="627" spans="1:22" s="113" customFormat="1" x14ac:dyDescent="0.35">
      <c r="A627" s="133" t="s">
        <v>447</v>
      </c>
      <c r="B627" s="132">
        <v>39974</v>
      </c>
      <c r="C627" s="129">
        <v>1325.08</v>
      </c>
      <c r="D627" s="119">
        <v>0</v>
      </c>
      <c r="E627" s="119">
        <v>0</v>
      </c>
      <c r="F627" s="128">
        <v>1069.25</v>
      </c>
      <c r="G627" s="131">
        <v>55</v>
      </c>
      <c r="H627" s="128">
        <f t="shared" si="407"/>
        <v>19.440909090909091</v>
      </c>
      <c r="I627" s="129">
        <v>255.83</v>
      </c>
      <c r="J627" s="130">
        <v>7</v>
      </c>
      <c r="K627" s="130">
        <f t="shared" si="408"/>
        <v>62</v>
      </c>
      <c r="L627" s="129">
        <f t="shared" si="409"/>
        <v>36.547142857142859</v>
      </c>
      <c r="M627" s="128">
        <f t="shared" si="410"/>
        <v>21.372258064516128</v>
      </c>
      <c r="N627" s="127"/>
      <c r="O627" s="126"/>
      <c r="P627" s="125"/>
      <c r="Q627" s="125">
        <f t="shared" si="379"/>
        <v>24</v>
      </c>
      <c r="R627" s="125">
        <f t="shared" si="380"/>
        <v>2009</v>
      </c>
      <c r="S627" s="125" t="str">
        <f t="shared" si="378"/>
        <v>Wed</v>
      </c>
      <c r="T627" s="125" t="str">
        <f t="shared" si="381"/>
        <v>2009-24</v>
      </c>
      <c r="U627" s="125">
        <f t="shared" si="382"/>
        <v>0</v>
      </c>
      <c r="V627" s="125"/>
    </row>
    <row r="628" spans="1:22" s="113" customFormat="1" x14ac:dyDescent="0.35">
      <c r="A628" s="133" t="s">
        <v>447</v>
      </c>
      <c r="B628" s="132">
        <v>39975</v>
      </c>
      <c r="C628" s="129">
        <v>2467.7600000000002</v>
      </c>
      <c r="D628" s="119">
        <v>0</v>
      </c>
      <c r="E628" s="119">
        <v>0</v>
      </c>
      <c r="F628" s="128">
        <v>950.38</v>
      </c>
      <c r="G628" s="131">
        <v>55</v>
      </c>
      <c r="H628" s="128">
        <f t="shared" si="407"/>
        <v>17.279636363636364</v>
      </c>
      <c r="I628" s="129">
        <v>1717.38</v>
      </c>
      <c r="J628" s="130">
        <v>17</v>
      </c>
      <c r="K628" s="130">
        <f t="shared" si="408"/>
        <v>72</v>
      </c>
      <c r="L628" s="129">
        <f t="shared" si="409"/>
        <v>101.02235294117648</v>
      </c>
      <c r="M628" s="128">
        <f t="shared" si="410"/>
        <v>37.052222222222227</v>
      </c>
      <c r="N628" s="127"/>
      <c r="O628" s="126"/>
      <c r="P628" s="125"/>
      <c r="Q628" s="125">
        <f t="shared" si="379"/>
        <v>24</v>
      </c>
      <c r="R628" s="125">
        <f t="shared" si="380"/>
        <v>2009</v>
      </c>
      <c r="S628" s="125" t="str">
        <f t="shared" si="378"/>
        <v>Thu</v>
      </c>
      <c r="T628" s="125" t="str">
        <f t="shared" si="381"/>
        <v>2009-24</v>
      </c>
      <c r="U628" s="125">
        <f t="shared" si="382"/>
        <v>0</v>
      </c>
      <c r="V628" s="125"/>
    </row>
    <row r="629" spans="1:22" s="113" customFormat="1" x14ac:dyDescent="0.35">
      <c r="A629" s="133" t="s">
        <v>447</v>
      </c>
      <c r="B629" s="132">
        <v>39976</v>
      </c>
      <c r="C629" s="129">
        <v>2729.58</v>
      </c>
      <c r="D629" s="119">
        <v>0</v>
      </c>
      <c r="E629" s="119">
        <v>0</v>
      </c>
      <c r="F629" s="128">
        <v>1283.9000000000001</v>
      </c>
      <c r="G629" s="131">
        <v>63</v>
      </c>
      <c r="H629" s="128">
        <f t="shared" si="407"/>
        <v>20.37936507936508</v>
      </c>
      <c r="I629" s="129">
        <v>1444.98</v>
      </c>
      <c r="J629" s="130">
        <v>12</v>
      </c>
      <c r="K629" s="130">
        <f t="shared" si="408"/>
        <v>75</v>
      </c>
      <c r="L629" s="129">
        <f t="shared" si="409"/>
        <v>120.41500000000001</v>
      </c>
      <c r="M629" s="128">
        <f t="shared" si="410"/>
        <v>36.385066666666667</v>
      </c>
      <c r="N629" s="127"/>
      <c r="O629" s="126"/>
      <c r="P629" s="125"/>
      <c r="Q629" s="125">
        <f t="shared" si="379"/>
        <v>24</v>
      </c>
      <c r="R629" s="125">
        <f t="shared" si="380"/>
        <v>2009</v>
      </c>
      <c r="S629" s="125" t="str">
        <f t="shared" si="378"/>
        <v>Fri</v>
      </c>
      <c r="T629" s="125" t="str">
        <f t="shared" si="381"/>
        <v>2009-24</v>
      </c>
      <c r="U629" s="125">
        <f t="shared" si="382"/>
        <v>0</v>
      </c>
      <c r="V629" s="125"/>
    </row>
    <row r="630" spans="1:22" s="113" customFormat="1" x14ac:dyDescent="0.35">
      <c r="A630" s="133" t="s">
        <v>447</v>
      </c>
      <c r="B630" s="132">
        <v>39977</v>
      </c>
      <c r="C630" s="129">
        <v>928.25</v>
      </c>
      <c r="D630" s="119">
        <v>0</v>
      </c>
      <c r="E630" s="119">
        <v>0</v>
      </c>
      <c r="F630" s="128">
        <v>446.95</v>
      </c>
      <c r="G630" s="131">
        <v>23</v>
      </c>
      <c r="H630" s="128">
        <f t="shared" si="407"/>
        <v>19.432608695652174</v>
      </c>
      <c r="I630" s="129">
        <v>481.3</v>
      </c>
      <c r="J630" s="130">
        <v>8</v>
      </c>
      <c r="K630" s="130">
        <f t="shared" si="408"/>
        <v>31</v>
      </c>
      <c r="L630" s="129">
        <f t="shared" si="409"/>
        <v>60.162500000000001</v>
      </c>
      <c r="M630" s="128">
        <f t="shared" si="410"/>
        <v>29.943548387096776</v>
      </c>
      <c r="N630" s="127"/>
      <c r="O630" s="126"/>
      <c r="P630" s="125"/>
      <c r="Q630" s="125">
        <f t="shared" si="379"/>
        <v>24</v>
      </c>
      <c r="R630" s="125">
        <f t="shared" si="380"/>
        <v>2009</v>
      </c>
      <c r="S630" s="125" t="str">
        <f t="shared" si="378"/>
        <v>Sat</v>
      </c>
      <c r="T630" s="125" t="str">
        <f t="shared" si="381"/>
        <v>2009-24</v>
      </c>
      <c r="U630" s="125">
        <f t="shared" si="382"/>
        <v>0</v>
      </c>
      <c r="V630" s="125"/>
    </row>
    <row r="631" spans="1:22" s="113" customFormat="1" x14ac:dyDescent="0.35">
      <c r="A631" s="124"/>
      <c r="B631" s="123">
        <v>39978</v>
      </c>
      <c r="C631" s="119">
        <f>SUM(C625:C630)</f>
        <v>8914.18</v>
      </c>
      <c r="D631" s="119">
        <v>3332.68</v>
      </c>
      <c r="E631" s="122">
        <f>SUM(C631:D631)</f>
        <v>12246.86</v>
      </c>
      <c r="F631" s="118"/>
      <c r="G631" s="121">
        <f>SUM(G625:G630)</f>
        <v>248</v>
      </c>
      <c r="H631" s="118">
        <f>AVERAGE(H625:H630)</f>
        <v>15.038753204927119</v>
      </c>
      <c r="I631" s="119">
        <f>SUM(I625:I630)</f>
        <v>4650.6000000000004</v>
      </c>
      <c r="J631" s="120">
        <f>SUM(J625:J630)</f>
        <v>54</v>
      </c>
      <c r="K631" s="120">
        <f>SUM(G631,J631)</f>
        <v>302</v>
      </c>
      <c r="L631" s="119">
        <f>AVERAGE(L625:L630)</f>
        <v>65.542999299719895</v>
      </c>
      <c r="M631" s="118">
        <f>AVERAGE(M625:M630)</f>
        <v>24.726349223416964</v>
      </c>
      <c r="N631" s="117"/>
      <c r="O631" s="116"/>
      <c r="P631" s="115"/>
      <c r="Q631" s="115">
        <f t="shared" si="379"/>
        <v>25</v>
      </c>
      <c r="R631" s="115">
        <f t="shared" si="380"/>
        <v>2009</v>
      </c>
      <c r="S631" s="115" t="str">
        <f t="shared" si="378"/>
        <v>Sun</v>
      </c>
      <c r="T631" s="115" t="str">
        <f t="shared" si="381"/>
        <v>2009-25</v>
      </c>
      <c r="U631" s="115">
        <f t="shared" si="382"/>
        <v>0</v>
      </c>
      <c r="V631" s="115"/>
    </row>
    <row r="632" spans="1:22" s="113" customFormat="1" x14ac:dyDescent="0.35">
      <c r="A632" s="133" t="s">
        <v>448</v>
      </c>
      <c r="B632" s="132">
        <v>39979</v>
      </c>
      <c r="C632" s="129">
        <v>860.99</v>
      </c>
      <c r="D632" s="119">
        <v>0</v>
      </c>
      <c r="E632" s="119">
        <v>0</v>
      </c>
      <c r="F632" s="128">
        <v>529.04999999999995</v>
      </c>
      <c r="G632" s="131">
        <v>39</v>
      </c>
      <c r="H632" s="128">
        <f t="shared" ref="H632:H637" si="411">IFERROR(F632/G632,0)</f>
        <v>13.565384615384614</v>
      </c>
      <c r="I632" s="129">
        <v>331.94</v>
      </c>
      <c r="J632" s="130">
        <v>6</v>
      </c>
      <c r="K632" s="130">
        <f t="shared" ref="K632:K637" si="412">IFERROR(SUM(G632,J632),0)</f>
        <v>45</v>
      </c>
      <c r="L632" s="129">
        <f t="shared" ref="L632:L637" si="413">IFERROR(MEDIAN(I632/J632),0)</f>
        <v>55.323333333333331</v>
      </c>
      <c r="M632" s="128">
        <f t="shared" ref="M632:M637" si="414">IFERROR(SUM(F632,I632)/K632,0)</f>
        <v>19.133111111111113</v>
      </c>
      <c r="N632" s="127"/>
      <c r="O632" s="126"/>
      <c r="P632" s="125"/>
      <c r="Q632" s="125">
        <f t="shared" si="379"/>
        <v>25</v>
      </c>
      <c r="R632" s="125">
        <f t="shared" si="380"/>
        <v>2009</v>
      </c>
      <c r="S632" s="125" t="str">
        <f t="shared" si="378"/>
        <v>Mon</v>
      </c>
      <c r="T632" s="125" t="str">
        <f t="shared" si="381"/>
        <v>2009-25</v>
      </c>
      <c r="U632" s="125">
        <f t="shared" si="382"/>
        <v>0</v>
      </c>
      <c r="V632" s="125"/>
    </row>
    <row r="633" spans="1:22" s="113" customFormat="1" x14ac:dyDescent="0.35">
      <c r="A633" s="133" t="s">
        <v>448</v>
      </c>
      <c r="B633" s="132">
        <v>39980</v>
      </c>
      <c r="C633" s="129">
        <v>921.32</v>
      </c>
      <c r="D633" s="119">
        <v>0</v>
      </c>
      <c r="E633" s="119">
        <v>0</v>
      </c>
      <c r="F633" s="128">
        <v>749.2</v>
      </c>
      <c r="G633" s="131">
        <v>43</v>
      </c>
      <c r="H633" s="128">
        <f t="shared" si="411"/>
        <v>17.423255813953489</v>
      </c>
      <c r="I633" s="129">
        <v>172.12</v>
      </c>
      <c r="J633" s="130">
        <v>6</v>
      </c>
      <c r="K633" s="130">
        <f t="shared" si="412"/>
        <v>49</v>
      </c>
      <c r="L633" s="129">
        <f t="shared" si="413"/>
        <v>28.686666666666667</v>
      </c>
      <c r="M633" s="128">
        <f t="shared" si="414"/>
        <v>18.802448979591837</v>
      </c>
      <c r="N633" s="127"/>
      <c r="O633" s="126"/>
      <c r="P633" s="125"/>
      <c r="Q633" s="125">
        <f t="shared" si="379"/>
        <v>25</v>
      </c>
      <c r="R633" s="125">
        <f t="shared" si="380"/>
        <v>2009</v>
      </c>
      <c r="S633" s="125" t="str">
        <f t="shared" si="378"/>
        <v>Tue</v>
      </c>
      <c r="T633" s="125" t="str">
        <f t="shared" si="381"/>
        <v>2009-25</v>
      </c>
      <c r="U633" s="125">
        <f t="shared" si="382"/>
        <v>0</v>
      </c>
      <c r="V633" s="125"/>
    </row>
    <row r="634" spans="1:22" s="113" customFormat="1" x14ac:dyDescent="0.35">
      <c r="A634" s="133" t="s">
        <v>448</v>
      </c>
      <c r="B634" s="132">
        <v>39981</v>
      </c>
      <c r="C634" s="129">
        <v>1052.0899999999999</v>
      </c>
      <c r="D634" s="119">
        <v>0</v>
      </c>
      <c r="E634" s="119">
        <v>0</v>
      </c>
      <c r="F634" s="128">
        <v>852.15</v>
      </c>
      <c r="G634" s="131">
        <v>35</v>
      </c>
      <c r="H634" s="128">
        <f t="shared" si="411"/>
        <v>24.347142857142856</v>
      </c>
      <c r="I634" s="129">
        <v>199.94</v>
      </c>
      <c r="J634" s="130">
        <v>5</v>
      </c>
      <c r="K634" s="130">
        <f t="shared" si="412"/>
        <v>40</v>
      </c>
      <c r="L634" s="129">
        <f t="shared" si="413"/>
        <v>39.988</v>
      </c>
      <c r="M634" s="128">
        <f t="shared" si="414"/>
        <v>26.302249999999997</v>
      </c>
      <c r="N634" s="127"/>
      <c r="O634" s="126"/>
      <c r="P634" s="125"/>
      <c r="Q634" s="125">
        <f t="shared" si="379"/>
        <v>25</v>
      </c>
      <c r="R634" s="125">
        <f t="shared" si="380"/>
        <v>2009</v>
      </c>
      <c r="S634" s="125" t="str">
        <f t="shared" si="378"/>
        <v>Wed</v>
      </c>
      <c r="T634" s="125" t="str">
        <f t="shared" si="381"/>
        <v>2009-25</v>
      </c>
      <c r="U634" s="125">
        <f t="shared" si="382"/>
        <v>0</v>
      </c>
      <c r="V634" s="125"/>
    </row>
    <row r="635" spans="1:22" s="113" customFormat="1" x14ac:dyDescent="0.35">
      <c r="A635" s="133" t="s">
        <v>448</v>
      </c>
      <c r="B635" s="132">
        <v>39982</v>
      </c>
      <c r="C635" s="129">
        <v>2142.83</v>
      </c>
      <c r="D635" s="119">
        <v>0</v>
      </c>
      <c r="E635" s="119">
        <v>0</v>
      </c>
      <c r="F635" s="128">
        <v>785</v>
      </c>
      <c r="G635" s="131">
        <v>43</v>
      </c>
      <c r="H635" s="128">
        <f t="shared" si="411"/>
        <v>18.255813953488371</v>
      </c>
      <c r="I635" s="129">
        <v>1357.83</v>
      </c>
      <c r="J635" s="130">
        <v>8</v>
      </c>
      <c r="K635" s="130">
        <f t="shared" si="412"/>
        <v>51</v>
      </c>
      <c r="L635" s="129">
        <f t="shared" si="413"/>
        <v>169.72874999999999</v>
      </c>
      <c r="M635" s="128">
        <f t="shared" si="414"/>
        <v>42.016274509803921</v>
      </c>
      <c r="N635" s="127"/>
      <c r="O635" s="126"/>
      <c r="P635" s="125"/>
      <c r="Q635" s="125">
        <f t="shared" si="379"/>
        <v>25</v>
      </c>
      <c r="R635" s="125">
        <f t="shared" si="380"/>
        <v>2009</v>
      </c>
      <c r="S635" s="125" t="str">
        <f t="shared" si="378"/>
        <v>Thu</v>
      </c>
      <c r="T635" s="125" t="str">
        <f t="shared" si="381"/>
        <v>2009-25</v>
      </c>
      <c r="U635" s="125">
        <f t="shared" si="382"/>
        <v>0</v>
      </c>
      <c r="V635" s="125"/>
    </row>
    <row r="636" spans="1:22" s="113" customFormat="1" x14ac:dyDescent="0.35">
      <c r="A636" s="133" t="s">
        <v>448</v>
      </c>
      <c r="B636" s="132">
        <v>39983</v>
      </c>
      <c r="C636" s="129">
        <v>1236.07</v>
      </c>
      <c r="D636" s="119">
        <v>0</v>
      </c>
      <c r="E636" s="119">
        <v>0</v>
      </c>
      <c r="F636" s="128">
        <v>1009.5</v>
      </c>
      <c r="G636" s="131">
        <v>48</v>
      </c>
      <c r="H636" s="128">
        <f t="shared" si="411"/>
        <v>21.03125</v>
      </c>
      <c r="I636" s="129">
        <v>226.57</v>
      </c>
      <c r="J636" s="130">
        <v>8</v>
      </c>
      <c r="K636" s="130">
        <f t="shared" si="412"/>
        <v>56</v>
      </c>
      <c r="L636" s="129">
        <f t="shared" si="413"/>
        <v>28.321249999999999</v>
      </c>
      <c r="M636" s="128">
        <f t="shared" si="414"/>
        <v>22.072678571428572</v>
      </c>
      <c r="N636" s="127"/>
      <c r="O636" s="126"/>
      <c r="P636" s="125"/>
      <c r="Q636" s="125">
        <f t="shared" si="379"/>
        <v>25</v>
      </c>
      <c r="R636" s="125">
        <f t="shared" si="380"/>
        <v>2009</v>
      </c>
      <c r="S636" s="125" t="str">
        <f t="shared" si="378"/>
        <v>Fri</v>
      </c>
      <c r="T636" s="125" t="str">
        <f t="shared" si="381"/>
        <v>2009-25</v>
      </c>
      <c r="U636" s="125">
        <f t="shared" si="382"/>
        <v>0</v>
      </c>
      <c r="V636" s="125"/>
    </row>
    <row r="637" spans="1:22" s="113" customFormat="1" x14ac:dyDescent="0.35">
      <c r="A637" s="133" t="s">
        <v>448</v>
      </c>
      <c r="B637" s="132">
        <v>39984</v>
      </c>
      <c r="C637" s="129">
        <v>1084.1600000000001</v>
      </c>
      <c r="D637" s="119">
        <v>0</v>
      </c>
      <c r="E637" s="119">
        <v>0</v>
      </c>
      <c r="F637" s="128">
        <v>691.65</v>
      </c>
      <c r="G637" s="131">
        <v>27</v>
      </c>
      <c r="H637" s="128">
        <f t="shared" si="411"/>
        <v>25.616666666666667</v>
      </c>
      <c r="I637" s="129">
        <v>392.51</v>
      </c>
      <c r="J637" s="130">
        <v>10</v>
      </c>
      <c r="K637" s="130">
        <f t="shared" si="412"/>
        <v>37</v>
      </c>
      <c r="L637" s="129">
        <f t="shared" si="413"/>
        <v>39.250999999999998</v>
      </c>
      <c r="M637" s="128">
        <f t="shared" si="414"/>
        <v>29.301621621621617</v>
      </c>
      <c r="N637" s="127"/>
      <c r="O637" s="126"/>
      <c r="P637" s="125"/>
      <c r="Q637" s="125">
        <f t="shared" si="379"/>
        <v>25</v>
      </c>
      <c r="R637" s="125">
        <f t="shared" si="380"/>
        <v>2009</v>
      </c>
      <c r="S637" s="125" t="str">
        <f t="shared" si="378"/>
        <v>Sat</v>
      </c>
      <c r="T637" s="125" t="str">
        <f t="shared" si="381"/>
        <v>2009-25</v>
      </c>
      <c r="U637" s="125">
        <f t="shared" si="382"/>
        <v>0</v>
      </c>
      <c r="V637" s="125"/>
    </row>
    <row r="638" spans="1:22" s="113" customFormat="1" x14ac:dyDescent="0.35">
      <c r="A638" s="124"/>
      <c r="B638" s="123">
        <v>39985</v>
      </c>
      <c r="C638" s="119">
        <f>SUM(C632:C637)</f>
        <v>7297.4599999999991</v>
      </c>
      <c r="D638" s="119">
        <v>3209.86</v>
      </c>
      <c r="E638" s="122">
        <f>SUM(C638:D638)</f>
        <v>10507.32</v>
      </c>
      <c r="F638" s="118"/>
      <c r="G638" s="121">
        <f>SUM(G632:G637)</f>
        <v>235</v>
      </c>
      <c r="H638" s="118">
        <f>AVERAGE(H632:H637)</f>
        <v>20.039918984439336</v>
      </c>
      <c r="I638" s="119">
        <f>SUM(I632:I637)</f>
        <v>2680.91</v>
      </c>
      <c r="J638" s="120">
        <f>SUM(J632:J637)</f>
        <v>43</v>
      </c>
      <c r="K638" s="120">
        <f>SUM(G638,J638)</f>
        <v>278</v>
      </c>
      <c r="L638" s="119">
        <f>AVERAGE(L632:L637)</f>
        <v>60.216499999999996</v>
      </c>
      <c r="M638" s="118">
        <f>AVERAGE(M632:M637)</f>
        <v>26.271397465592845</v>
      </c>
      <c r="N638" s="117"/>
      <c r="O638" s="116"/>
      <c r="P638" s="115"/>
      <c r="Q638" s="115">
        <f t="shared" si="379"/>
        <v>26</v>
      </c>
      <c r="R638" s="115">
        <f t="shared" si="380"/>
        <v>2009</v>
      </c>
      <c r="S638" s="115" t="str">
        <f t="shared" si="378"/>
        <v>Sun</v>
      </c>
      <c r="T638" s="115" t="str">
        <f t="shared" si="381"/>
        <v>2009-26</v>
      </c>
      <c r="U638" s="115">
        <f t="shared" si="382"/>
        <v>0</v>
      </c>
      <c r="V638" s="115"/>
    </row>
    <row r="639" spans="1:22" s="113" customFormat="1" x14ac:dyDescent="0.35">
      <c r="A639" s="133" t="s">
        <v>449</v>
      </c>
      <c r="B639" s="132">
        <v>39986</v>
      </c>
      <c r="C639" s="129">
        <v>1523.42</v>
      </c>
      <c r="D639" s="119">
        <v>0</v>
      </c>
      <c r="E639" s="119">
        <v>0</v>
      </c>
      <c r="F639" s="128">
        <v>501.6</v>
      </c>
      <c r="G639" s="131">
        <v>38</v>
      </c>
      <c r="H639" s="128">
        <f t="shared" ref="H639:H644" si="415">IFERROR(F639/G639,0)</f>
        <v>13.200000000000001</v>
      </c>
      <c r="I639" s="129">
        <v>1221.82</v>
      </c>
      <c r="J639" s="130">
        <v>9</v>
      </c>
      <c r="K639" s="130">
        <f t="shared" ref="K639:K644" si="416">IFERROR(SUM(G639,J639),0)</f>
        <v>47</v>
      </c>
      <c r="L639" s="129">
        <f t="shared" ref="L639:L644" si="417">IFERROR(MEDIAN(I639/J639),0)</f>
        <v>135.75777777777776</v>
      </c>
      <c r="M639" s="128">
        <f t="shared" ref="M639:M644" si="418">IFERROR(SUM(F639,I639)/K639,0)</f>
        <v>36.668510638297874</v>
      </c>
      <c r="N639" s="127"/>
      <c r="O639" s="126"/>
      <c r="P639" s="125"/>
      <c r="Q639" s="125">
        <f t="shared" si="379"/>
        <v>26</v>
      </c>
      <c r="R639" s="125">
        <f t="shared" si="380"/>
        <v>2009</v>
      </c>
      <c r="S639" s="125" t="str">
        <f t="shared" si="378"/>
        <v>Mon</v>
      </c>
      <c r="T639" s="125" t="str">
        <f t="shared" si="381"/>
        <v>2009-26</v>
      </c>
      <c r="U639" s="125">
        <f t="shared" si="382"/>
        <v>0</v>
      </c>
      <c r="V639" s="125"/>
    </row>
    <row r="640" spans="1:22" s="113" customFormat="1" x14ac:dyDescent="0.35">
      <c r="A640" s="133" t="s">
        <v>449</v>
      </c>
      <c r="B640" s="132">
        <v>39987</v>
      </c>
      <c r="C640" s="129">
        <v>670.49</v>
      </c>
      <c r="D640" s="119">
        <v>0</v>
      </c>
      <c r="E640" s="119">
        <v>0</v>
      </c>
      <c r="F640" s="128">
        <v>473.15</v>
      </c>
      <c r="G640" s="131">
        <v>35</v>
      </c>
      <c r="H640" s="128">
        <f t="shared" si="415"/>
        <v>13.518571428571429</v>
      </c>
      <c r="I640" s="129">
        <v>197.34</v>
      </c>
      <c r="J640" s="130">
        <v>5</v>
      </c>
      <c r="K640" s="130">
        <f t="shared" si="416"/>
        <v>40</v>
      </c>
      <c r="L640" s="129">
        <f t="shared" si="417"/>
        <v>39.468000000000004</v>
      </c>
      <c r="M640" s="128">
        <f t="shared" si="418"/>
        <v>16.762250000000002</v>
      </c>
      <c r="N640" s="127"/>
      <c r="O640" s="126"/>
      <c r="P640" s="125"/>
      <c r="Q640" s="125">
        <f t="shared" si="379"/>
        <v>26</v>
      </c>
      <c r="R640" s="125">
        <f t="shared" si="380"/>
        <v>2009</v>
      </c>
      <c r="S640" s="125" t="str">
        <f t="shared" si="378"/>
        <v>Tue</v>
      </c>
      <c r="T640" s="125" t="str">
        <f t="shared" si="381"/>
        <v>2009-26</v>
      </c>
      <c r="U640" s="125">
        <f t="shared" si="382"/>
        <v>0</v>
      </c>
      <c r="V640" s="125"/>
    </row>
    <row r="641" spans="1:22" s="113" customFormat="1" x14ac:dyDescent="0.35">
      <c r="A641" s="133" t="s">
        <v>449</v>
      </c>
      <c r="B641" s="132">
        <v>39988</v>
      </c>
      <c r="C641" s="129">
        <v>952.91</v>
      </c>
      <c r="D641" s="119">
        <v>0</v>
      </c>
      <c r="E641" s="119">
        <v>0</v>
      </c>
      <c r="F641" s="128">
        <v>816.35</v>
      </c>
      <c r="G641" s="131">
        <v>43</v>
      </c>
      <c r="H641" s="128">
        <f t="shared" si="415"/>
        <v>18.984883720930235</v>
      </c>
      <c r="I641" s="129">
        <v>136.56</v>
      </c>
      <c r="J641" s="130">
        <v>5</v>
      </c>
      <c r="K641" s="130">
        <f t="shared" si="416"/>
        <v>48</v>
      </c>
      <c r="L641" s="129">
        <f t="shared" si="417"/>
        <v>27.312000000000001</v>
      </c>
      <c r="M641" s="128">
        <f t="shared" si="418"/>
        <v>19.85229166666667</v>
      </c>
      <c r="N641" s="127"/>
      <c r="O641" s="126"/>
      <c r="P641" s="125"/>
      <c r="Q641" s="125">
        <f t="shared" si="379"/>
        <v>26</v>
      </c>
      <c r="R641" s="125">
        <f t="shared" si="380"/>
        <v>2009</v>
      </c>
      <c r="S641" s="125" t="str">
        <f t="shared" si="378"/>
        <v>Wed</v>
      </c>
      <c r="T641" s="125" t="str">
        <f t="shared" si="381"/>
        <v>2009-26</v>
      </c>
      <c r="U641" s="125">
        <f t="shared" si="382"/>
        <v>0</v>
      </c>
      <c r="V641" s="125"/>
    </row>
    <row r="642" spans="1:22" s="113" customFormat="1" x14ac:dyDescent="0.35">
      <c r="A642" s="133" t="s">
        <v>449</v>
      </c>
      <c r="B642" s="132">
        <v>39989</v>
      </c>
      <c r="C642" s="129">
        <v>1482.51</v>
      </c>
      <c r="D642" s="119">
        <v>0</v>
      </c>
      <c r="E642" s="119">
        <v>0</v>
      </c>
      <c r="F642" s="128">
        <v>1103.25</v>
      </c>
      <c r="G642" s="131">
        <v>61</v>
      </c>
      <c r="H642" s="128">
        <f t="shared" si="415"/>
        <v>18.08606557377049</v>
      </c>
      <c r="I642" s="129">
        <v>379.26</v>
      </c>
      <c r="J642" s="130">
        <v>9</v>
      </c>
      <c r="K642" s="130">
        <f t="shared" si="416"/>
        <v>70</v>
      </c>
      <c r="L642" s="129">
        <f t="shared" si="417"/>
        <v>42.14</v>
      </c>
      <c r="M642" s="128">
        <f t="shared" si="418"/>
        <v>21.178714285714285</v>
      </c>
      <c r="N642" s="127"/>
      <c r="O642" s="126"/>
      <c r="P642" s="125"/>
      <c r="Q642" s="125">
        <f t="shared" si="379"/>
        <v>26</v>
      </c>
      <c r="R642" s="125">
        <f t="shared" si="380"/>
        <v>2009</v>
      </c>
      <c r="S642" s="125" t="str">
        <f t="shared" ref="S642:S705" si="419">VLOOKUP(WEEKDAY(B642),$Z$2:$AA$8,2,FALSE)</f>
        <v>Thu</v>
      </c>
      <c r="T642" s="125" t="str">
        <f t="shared" si="381"/>
        <v>2009-26</v>
      </c>
      <c r="U642" s="125">
        <f t="shared" si="382"/>
        <v>0</v>
      </c>
      <c r="V642" s="125"/>
    </row>
    <row r="643" spans="1:22" s="113" customFormat="1" x14ac:dyDescent="0.35">
      <c r="A643" s="133" t="s">
        <v>449</v>
      </c>
      <c r="B643" s="132">
        <v>39990</v>
      </c>
      <c r="C643" s="129">
        <v>2510.59</v>
      </c>
      <c r="D643" s="119">
        <v>0</v>
      </c>
      <c r="E643" s="119">
        <v>0</v>
      </c>
      <c r="F643" s="128">
        <v>1229.55</v>
      </c>
      <c r="G643" s="131">
        <v>63</v>
      </c>
      <c r="H643" s="128">
        <f t="shared" si="415"/>
        <v>19.516666666666666</v>
      </c>
      <c r="I643" s="129">
        <v>1281.04</v>
      </c>
      <c r="J643" s="130">
        <v>8</v>
      </c>
      <c r="K643" s="130">
        <f t="shared" si="416"/>
        <v>71</v>
      </c>
      <c r="L643" s="129">
        <f t="shared" si="417"/>
        <v>160.13</v>
      </c>
      <c r="M643" s="128">
        <f t="shared" si="418"/>
        <v>35.360422535211271</v>
      </c>
      <c r="N643" s="127"/>
      <c r="O643" s="126"/>
      <c r="P643" s="125"/>
      <c r="Q643" s="125">
        <f t="shared" ref="Q643:Q706" si="420">WEEKNUM(B643)</f>
        <v>26</v>
      </c>
      <c r="R643" s="125">
        <f t="shared" ref="R643:R706" si="421">YEAR(B643)</f>
        <v>2009</v>
      </c>
      <c r="S643" s="125" t="str">
        <f t="shared" si="419"/>
        <v>Fri</v>
      </c>
      <c r="T643" s="125" t="str">
        <f t="shared" ref="T643:T706" si="422">R643&amp;"-"&amp;Q643</f>
        <v>2009-26</v>
      </c>
      <c r="U643" s="125">
        <f t="shared" ref="U643:U706" si="423">IF(AND(MONTH(B643)=12,DAY(B643)&lt;26),1,0)</f>
        <v>0</v>
      </c>
      <c r="V643" s="125"/>
    </row>
    <row r="644" spans="1:22" s="113" customFormat="1" x14ac:dyDescent="0.35">
      <c r="A644" s="133" t="s">
        <v>449</v>
      </c>
      <c r="B644" s="132">
        <v>39991</v>
      </c>
      <c r="C644" s="129">
        <v>1300.08</v>
      </c>
      <c r="D644" s="119">
        <v>0</v>
      </c>
      <c r="E644" s="119">
        <v>0</v>
      </c>
      <c r="F644" s="128">
        <v>952.1</v>
      </c>
      <c r="G644" s="131">
        <v>42</v>
      </c>
      <c r="H644" s="128">
        <f t="shared" si="415"/>
        <v>22.669047619047621</v>
      </c>
      <c r="I644" s="129">
        <v>347.99</v>
      </c>
      <c r="J644" s="130">
        <v>6</v>
      </c>
      <c r="K644" s="130">
        <f t="shared" si="416"/>
        <v>48</v>
      </c>
      <c r="L644" s="129">
        <f t="shared" si="417"/>
        <v>57.998333333333335</v>
      </c>
      <c r="M644" s="128">
        <f t="shared" si="418"/>
        <v>27.085208333333338</v>
      </c>
      <c r="N644" s="127"/>
      <c r="O644" s="126"/>
      <c r="P644" s="125"/>
      <c r="Q644" s="125">
        <f t="shared" si="420"/>
        <v>26</v>
      </c>
      <c r="R644" s="125">
        <f t="shared" si="421"/>
        <v>2009</v>
      </c>
      <c r="S644" s="125" t="str">
        <f t="shared" si="419"/>
        <v>Sat</v>
      </c>
      <c r="T644" s="125" t="str">
        <f t="shared" si="422"/>
        <v>2009-26</v>
      </c>
      <c r="U644" s="125">
        <f t="shared" si="423"/>
        <v>0</v>
      </c>
      <c r="V644" s="125"/>
    </row>
    <row r="645" spans="1:22" s="113" customFormat="1" x14ac:dyDescent="0.35">
      <c r="A645" s="124"/>
      <c r="B645" s="123">
        <v>39992</v>
      </c>
      <c r="C645" s="119">
        <f>SUM(C639:C644)</f>
        <v>8440</v>
      </c>
      <c r="D645" s="119">
        <v>3254.86</v>
      </c>
      <c r="E645" s="122">
        <f>SUM(C645:D645)</f>
        <v>11694.86</v>
      </c>
      <c r="F645" s="118"/>
      <c r="G645" s="121">
        <f>SUM(G639:G644)</f>
        <v>282</v>
      </c>
      <c r="H645" s="118">
        <f>AVERAGE(H639:H644)</f>
        <v>17.662539168164407</v>
      </c>
      <c r="I645" s="119">
        <f>SUM(I639:I644)</f>
        <v>3564.0099999999993</v>
      </c>
      <c r="J645" s="120">
        <f>SUM(J639:J644)</f>
        <v>42</v>
      </c>
      <c r="K645" s="120">
        <f>SUM(G645,J645)</f>
        <v>324</v>
      </c>
      <c r="L645" s="119">
        <f>AVERAGE(L639:L644)</f>
        <v>77.134351851851847</v>
      </c>
      <c r="M645" s="118">
        <f>AVERAGE(M639:M644)</f>
        <v>26.151232909870568</v>
      </c>
      <c r="N645" s="117"/>
      <c r="O645" s="116"/>
      <c r="P645" s="115"/>
      <c r="Q645" s="115">
        <f t="shared" si="420"/>
        <v>27</v>
      </c>
      <c r="R645" s="115">
        <f t="shared" si="421"/>
        <v>2009</v>
      </c>
      <c r="S645" s="115" t="str">
        <f t="shared" si="419"/>
        <v>Sun</v>
      </c>
      <c r="T645" s="115" t="str">
        <f t="shared" si="422"/>
        <v>2009-27</v>
      </c>
      <c r="U645" s="115">
        <f t="shared" si="423"/>
        <v>0</v>
      </c>
      <c r="V645" s="115"/>
    </row>
    <row r="646" spans="1:22" s="113" customFormat="1" x14ac:dyDescent="0.35">
      <c r="A646" s="133" t="s">
        <v>477</v>
      </c>
      <c r="B646" s="132">
        <v>39993</v>
      </c>
      <c r="C646" s="129">
        <v>813.14</v>
      </c>
      <c r="D646" s="119">
        <v>0</v>
      </c>
      <c r="E646" s="119">
        <v>0</v>
      </c>
      <c r="F646" s="128">
        <v>689.4</v>
      </c>
      <c r="G646" s="131">
        <v>42</v>
      </c>
      <c r="H646" s="128">
        <f t="shared" ref="H646:H651" si="424">IFERROR(F646/G646,0)</f>
        <v>16.414285714285715</v>
      </c>
      <c r="I646" s="129">
        <v>123.74</v>
      </c>
      <c r="J646" s="130">
        <v>2</v>
      </c>
      <c r="K646" s="130">
        <f t="shared" ref="K646:K651" si="425">IFERROR(SUM(G646,J646),0)</f>
        <v>44</v>
      </c>
      <c r="L646" s="129">
        <f t="shared" ref="L646:L651" si="426">IFERROR(MEDIAN(I646/J646),0)</f>
        <v>61.87</v>
      </c>
      <c r="M646" s="128">
        <f t="shared" ref="M646:M651" si="427">IFERROR(SUM(F646,I646)/K646,0)</f>
        <v>18.480454545454545</v>
      </c>
      <c r="N646" s="127"/>
      <c r="O646" s="126"/>
      <c r="P646" s="125"/>
      <c r="Q646" s="125">
        <f t="shared" si="420"/>
        <v>27</v>
      </c>
      <c r="R646" s="125">
        <f t="shared" si="421"/>
        <v>2009</v>
      </c>
      <c r="S646" s="125" t="str">
        <f t="shared" si="419"/>
        <v>Mon</v>
      </c>
      <c r="T646" s="125" t="str">
        <f t="shared" si="422"/>
        <v>2009-27</v>
      </c>
      <c r="U646" s="125">
        <f t="shared" si="423"/>
        <v>0</v>
      </c>
      <c r="V646" s="125"/>
    </row>
    <row r="647" spans="1:22" s="113" customFormat="1" x14ac:dyDescent="0.35">
      <c r="A647" s="133" t="s">
        <v>477</v>
      </c>
      <c r="B647" s="132">
        <v>39994</v>
      </c>
      <c r="C647" s="129">
        <v>953.4</v>
      </c>
      <c r="D647" s="119">
        <v>0</v>
      </c>
      <c r="E647" s="119">
        <v>0</v>
      </c>
      <c r="F647" s="128">
        <v>605.20000000000005</v>
      </c>
      <c r="G647" s="131">
        <v>46</v>
      </c>
      <c r="H647" s="128">
        <f t="shared" si="424"/>
        <v>13.156521739130437</v>
      </c>
      <c r="I647" s="129">
        <v>348.2</v>
      </c>
      <c r="J647" s="130">
        <v>10</v>
      </c>
      <c r="K647" s="130">
        <f t="shared" si="425"/>
        <v>56</v>
      </c>
      <c r="L647" s="129">
        <f t="shared" si="426"/>
        <v>34.82</v>
      </c>
      <c r="M647" s="128">
        <f t="shared" si="427"/>
        <v>17.025000000000002</v>
      </c>
      <c r="N647" s="127"/>
      <c r="O647" s="126"/>
      <c r="P647" s="125"/>
      <c r="Q647" s="125">
        <f t="shared" si="420"/>
        <v>27</v>
      </c>
      <c r="R647" s="125">
        <f t="shared" si="421"/>
        <v>2009</v>
      </c>
      <c r="S647" s="125" t="str">
        <f t="shared" si="419"/>
        <v>Tue</v>
      </c>
      <c r="T647" s="125" t="str">
        <f t="shared" si="422"/>
        <v>2009-27</v>
      </c>
      <c r="U647" s="125">
        <f t="shared" si="423"/>
        <v>0</v>
      </c>
      <c r="V647" s="125"/>
    </row>
    <row r="648" spans="1:22" s="113" customFormat="1" x14ac:dyDescent="0.35">
      <c r="A648" s="133" t="s">
        <v>477</v>
      </c>
      <c r="B648" s="132">
        <v>39995</v>
      </c>
      <c r="C648" s="129">
        <v>1439.44</v>
      </c>
      <c r="D648" s="119">
        <v>0</v>
      </c>
      <c r="E648" s="119">
        <v>0</v>
      </c>
      <c r="F648" s="128">
        <v>543.04999999999995</v>
      </c>
      <c r="G648" s="131">
        <v>34</v>
      </c>
      <c r="H648" s="128">
        <f t="shared" si="424"/>
        <v>15.972058823529411</v>
      </c>
      <c r="I648" s="129">
        <v>896.39</v>
      </c>
      <c r="J648" s="130">
        <v>8</v>
      </c>
      <c r="K648" s="130">
        <f t="shared" si="425"/>
        <v>42</v>
      </c>
      <c r="L648" s="129">
        <f t="shared" si="426"/>
        <v>112.04875</v>
      </c>
      <c r="M648" s="128">
        <f t="shared" si="427"/>
        <v>34.272380952380956</v>
      </c>
      <c r="N648" s="127"/>
      <c r="O648" s="126"/>
      <c r="P648" s="125"/>
      <c r="Q648" s="125">
        <f t="shared" si="420"/>
        <v>27</v>
      </c>
      <c r="R648" s="125">
        <f t="shared" si="421"/>
        <v>2009</v>
      </c>
      <c r="S648" s="125" t="str">
        <f t="shared" si="419"/>
        <v>Wed</v>
      </c>
      <c r="T648" s="125" t="str">
        <f t="shared" si="422"/>
        <v>2009-27</v>
      </c>
      <c r="U648" s="125">
        <f t="shared" si="423"/>
        <v>0</v>
      </c>
      <c r="V648" s="125"/>
    </row>
    <row r="649" spans="1:22" s="113" customFormat="1" ht="27" x14ac:dyDescent="0.35">
      <c r="A649" s="133" t="s">
        <v>477</v>
      </c>
      <c r="B649" s="132">
        <v>39996</v>
      </c>
      <c r="C649" s="129">
        <v>857.98</v>
      </c>
      <c r="D649" s="119">
        <v>0</v>
      </c>
      <c r="E649" s="119">
        <v>0</v>
      </c>
      <c r="F649" s="128">
        <v>682.5</v>
      </c>
      <c r="G649" s="131">
        <v>40</v>
      </c>
      <c r="H649" s="128">
        <f t="shared" si="424"/>
        <v>17.0625</v>
      </c>
      <c r="I649" s="129">
        <v>175.03</v>
      </c>
      <c r="J649" s="130">
        <v>2</v>
      </c>
      <c r="K649" s="130">
        <f t="shared" si="425"/>
        <v>42</v>
      </c>
      <c r="L649" s="129">
        <f t="shared" si="426"/>
        <v>87.515000000000001</v>
      </c>
      <c r="M649" s="128">
        <f t="shared" si="427"/>
        <v>20.417380952380952</v>
      </c>
      <c r="N649" s="127" t="s">
        <v>479</v>
      </c>
      <c r="O649" s="126"/>
      <c r="P649" s="125"/>
      <c r="Q649" s="125">
        <f t="shared" si="420"/>
        <v>27</v>
      </c>
      <c r="R649" s="125">
        <f t="shared" si="421"/>
        <v>2009</v>
      </c>
      <c r="S649" s="125" t="str">
        <f t="shared" si="419"/>
        <v>Thu</v>
      </c>
      <c r="T649" s="125" t="str">
        <f t="shared" si="422"/>
        <v>2009-27</v>
      </c>
      <c r="U649" s="125">
        <f t="shared" si="423"/>
        <v>0</v>
      </c>
      <c r="V649" s="125"/>
    </row>
    <row r="650" spans="1:22" s="113" customFormat="1" x14ac:dyDescent="0.35">
      <c r="A650" s="133" t="s">
        <v>477</v>
      </c>
      <c r="B650" s="132">
        <v>39997</v>
      </c>
      <c r="C650" s="129">
        <v>3417.27</v>
      </c>
      <c r="D650" s="119">
        <v>0</v>
      </c>
      <c r="E650" s="119">
        <v>0</v>
      </c>
      <c r="F650" s="128">
        <v>1471.05</v>
      </c>
      <c r="G650" s="131">
        <v>61</v>
      </c>
      <c r="H650" s="128">
        <f t="shared" si="424"/>
        <v>24.115573770491803</v>
      </c>
      <c r="I650" s="129">
        <v>1946.22</v>
      </c>
      <c r="J650" s="130">
        <v>14</v>
      </c>
      <c r="K650" s="130">
        <f t="shared" si="425"/>
        <v>75</v>
      </c>
      <c r="L650" s="129">
        <f t="shared" si="426"/>
        <v>139.0157142857143</v>
      </c>
      <c r="M650" s="128">
        <f t="shared" si="427"/>
        <v>45.563600000000001</v>
      </c>
      <c r="N650" s="127"/>
      <c r="O650" s="126"/>
      <c r="P650" s="125"/>
      <c r="Q650" s="125">
        <f t="shared" si="420"/>
        <v>27</v>
      </c>
      <c r="R650" s="125">
        <f t="shared" si="421"/>
        <v>2009</v>
      </c>
      <c r="S650" s="125" t="str">
        <f t="shared" si="419"/>
        <v>Fri</v>
      </c>
      <c r="T650" s="125" t="str">
        <f t="shared" si="422"/>
        <v>2009-27</v>
      </c>
      <c r="U650" s="125">
        <f t="shared" si="423"/>
        <v>0</v>
      </c>
      <c r="V650" s="125"/>
    </row>
    <row r="651" spans="1:22" s="113" customFormat="1" x14ac:dyDescent="0.35">
      <c r="A651" s="133" t="s">
        <v>477</v>
      </c>
      <c r="B651" s="132">
        <v>39998</v>
      </c>
      <c r="C651" s="129">
        <v>766.26</v>
      </c>
      <c r="D651" s="119">
        <v>0</v>
      </c>
      <c r="E651" s="119">
        <v>0</v>
      </c>
      <c r="F651" s="128">
        <v>550.65</v>
      </c>
      <c r="G651" s="131">
        <v>32</v>
      </c>
      <c r="H651" s="128">
        <f t="shared" si="424"/>
        <v>17.207812499999999</v>
      </c>
      <c r="I651" s="129">
        <v>215.61</v>
      </c>
      <c r="J651" s="130">
        <v>5</v>
      </c>
      <c r="K651" s="130">
        <f t="shared" si="425"/>
        <v>37</v>
      </c>
      <c r="L651" s="129">
        <f t="shared" si="426"/>
        <v>43.122</v>
      </c>
      <c r="M651" s="128">
        <f t="shared" si="427"/>
        <v>20.70972972972973</v>
      </c>
      <c r="N651" s="127"/>
      <c r="O651" s="126"/>
      <c r="P651" s="125"/>
      <c r="Q651" s="125">
        <f t="shared" si="420"/>
        <v>27</v>
      </c>
      <c r="R651" s="125">
        <f t="shared" si="421"/>
        <v>2009</v>
      </c>
      <c r="S651" s="125" t="str">
        <f t="shared" si="419"/>
        <v>Sat</v>
      </c>
      <c r="T651" s="125" t="str">
        <f t="shared" si="422"/>
        <v>2009-27</v>
      </c>
      <c r="U651" s="125">
        <f t="shared" si="423"/>
        <v>0</v>
      </c>
      <c r="V651" s="125"/>
    </row>
    <row r="652" spans="1:22" s="113" customFormat="1" x14ac:dyDescent="0.35">
      <c r="A652" s="124"/>
      <c r="B652" s="123">
        <v>39999</v>
      </c>
      <c r="C652" s="119">
        <f>SUM(C646:C651)</f>
        <v>8247.49</v>
      </c>
      <c r="D652" s="119">
        <v>3331.59</v>
      </c>
      <c r="E652" s="122">
        <f>SUM(C652:D652)</f>
        <v>11579.08</v>
      </c>
      <c r="F652" s="118"/>
      <c r="G652" s="121">
        <f>SUM(G646:G651)</f>
        <v>255</v>
      </c>
      <c r="H652" s="118">
        <f>AVERAGE(H646:H651)</f>
        <v>17.321458757906228</v>
      </c>
      <c r="I652" s="119">
        <f>SUM(I646:I651)</f>
        <v>3705.19</v>
      </c>
      <c r="J652" s="120">
        <f>SUM(J646:J651)</f>
        <v>41</v>
      </c>
      <c r="K652" s="120">
        <f>SUM(G652,J652)</f>
        <v>296</v>
      </c>
      <c r="L652" s="119">
        <f>AVERAGE(L646:L651)</f>
        <v>79.731910714285718</v>
      </c>
      <c r="M652" s="118">
        <f>AVERAGE(M646:M651)</f>
        <v>26.078091029991029</v>
      </c>
      <c r="N652" s="117"/>
      <c r="O652" s="116"/>
      <c r="P652" s="115"/>
      <c r="Q652" s="115">
        <f t="shared" si="420"/>
        <v>28</v>
      </c>
      <c r="R652" s="115">
        <f t="shared" si="421"/>
        <v>2009</v>
      </c>
      <c r="S652" s="115" t="str">
        <f t="shared" si="419"/>
        <v>Sun</v>
      </c>
      <c r="T652" s="115" t="str">
        <f t="shared" si="422"/>
        <v>2009-28</v>
      </c>
      <c r="U652" s="115">
        <f t="shared" si="423"/>
        <v>0</v>
      </c>
      <c r="V652" s="115"/>
    </row>
    <row r="653" spans="1:22" s="113" customFormat="1" x14ac:dyDescent="0.35">
      <c r="A653" s="133" t="s">
        <v>489</v>
      </c>
      <c r="B653" s="132">
        <v>40000</v>
      </c>
      <c r="C653" s="129">
        <v>885.08</v>
      </c>
      <c r="D653" s="119">
        <v>0</v>
      </c>
      <c r="E653" s="119">
        <v>0</v>
      </c>
      <c r="F653" s="128">
        <v>567</v>
      </c>
      <c r="G653" s="131">
        <v>42</v>
      </c>
      <c r="H653" s="128">
        <f t="shared" ref="H653:H658" si="428">IFERROR(F653/G653,0)</f>
        <v>13.5</v>
      </c>
      <c r="I653" s="129">
        <v>318.08</v>
      </c>
      <c r="J653" s="130">
        <v>10</v>
      </c>
      <c r="K653" s="130">
        <f t="shared" ref="K653:K658" si="429">IFERROR(SUM(G653,J653),0)</f>
        <v>52</v>
      </c>
      <c r="L653" s="129">
        <f t="shared" ref="L653:L658" si="430">IFERROR(MEDIAN(I653/J653),0)</f>
        <v>31.808</v>
      </c>
      <c r="M653" s="128">
        <f t="shared" ref="M653:M658" si="431">IFERROR(SUM(F653,I653)/K653,0)</f>
        <v>17.020769230769229</v>
      </c>
      <c r="N653" s="127"/>
      <c r="O653" s="126">
        <v>-0.1</v>
      </c>
      <c r="P653" s="125"/>
      <c r="Q653" s="125">
        <f t="shared" si="420"/>
        <v>28</v>
      </c>
      <c r="R653" s="125">
        <f t="shared" si="421"/>
        <v>2009</v>
      </c>
      <c r="S653" s="125" t="str">
        <f t="shared" si="419"/>
        <v>Mon</v>
      </c>
      <c r="T653" s="125" t="str">
        <f t="shared" si="422"/>
        <v>2009-28</v>
      </c>
      <c r="U653" s="125">
        <f t="shared" si="423"/>
        <v>0</v>
      </c>
      <c r="V653" s="125"/>
    </row>
    <row r="654" spans="1:22" s="113" customFormat="1" x14ac:dyDescent="0.35">
      <c r="A654" s="133" t="s">
        <v>489</v>
      </c>
      <c r="B654" s="132">
        <v>40001</v>
      </c>
      <c r="C654" s="129">
        <v>1311.17</v>
      </c>
      <c r="D654" s="119">
        <v>0</v>
      </c>
      <c r="E654" s="119">
        <v>0</v>
      </c>
      <c r="F654" s="128">
        <v>575.29999999999995</v>
      </c>
      <c r="G654" s="131">
        <v>43</v>
      </c>
      <c r="H654" s="128">
        <f t="shared" si="428"/>
        <v>13.379069767441859</v>
      </c>
      <c r="I654" s="129">
        <v>735.87</v>
      </c>
      <c r="J654" s="130">
        <v>13</v>
      </c>
      <c r="K654" s="130">
        <f t="shared" si="429"/>
        <v>56</v>
      </c>
      <c r="L654" s="129">
        <f t="shared" si="430"/>
        <v>56.605384615384615</v>
      </c>
      <c r="M654" s="128">
        <f t="shared" si="431"/>
        <v>23.41375</v>
      </c>
      <c r="N654" s="127"/>
      <c r="O654" s="126">
        <v>0.9</v>
      </c>
      <c r="P654" s="125"/>
      <c r="Q654" s="125">
        <f t="shared" si="420"/>
        <v>28</v>
      </c>
      <c r="R654" s="125">
        <f t="shared" si="421"/>
        <v>2009</v>
      </c>
      <c r="S654" s="125" t="str">
        <f t="shared" si="419"/>
        <v>Tue</v>
      </c>
      <c r="T654" s="125" t="str">
        <f t="shared" si="422"/>
        <v>2009-28</v>
      </c>
      <c r="U654" s="125">
        <f t="shared" si="423"/>
        <v>0</v>
      </c>
      <c r="V654" s="125"/>
    </row>
    <row r="655" spans="1:22" s="113" customFormat="1" x14ac:dyDescent="0.35">
      <c r="A655" s="133" t="s">
        <v>489</v>
      </c>
      <c r="B655" s="132">
        <v>40002</v>
      </c>
      <c r="C655" s="129">
        <v>1289.3599999999999</v>
      </c>
      <c r="D655" s="119">
        <v>0</v>
      </c>
      <c r="E655" s="119">
        <v>0</v>
      </c>
      <c r="F655" s="128">
        <v>811.1</v>
      </c>
      <c r="G655" s="131">
        <v>41</v>
      </c>
      <c r="H655" s="128">
        <f t="shared" si="428"/>
        <v>19.782926829268295</v>
      </c>
      <c r="I655" s="129">
        <v>478.26</v>
      </c>
      <c r="J655" s="130">
        <v>11</v>
      </c>
      <c r="K655" s="130">
        <f t="shared" si="429"/>
        <v>52</v>
      </c>
      <c r="L655" s="129">
        <f t="shared" si="430"/>
        <v>43.478181818181817</v>
      </c>
      <c r="M655" s="128">
        <f t="shared" si="431"/>
        <v>24.795384615384616</v>
      </c>
      <c r="N655" s="127"/>
      <c r="O655" s="126">
        <v>-0.7</v>
      </c>
      <c r="P655" s="125"/>
      <c r="Q655" s="125">
        <f t="shared" si="420"/>
        <v>28</v>
      </c>
      <c r="R655" s="125">
        <f t="shared" si="421"/>
        <v>2009</v>
      </c>
      <c r="S655" s="125" t="str">
        <f t="shared" si="419"/>
        <v>Wed</v>
      </c>
      <c r="T655" s="125" t="str">
        <f t="shared" si="422"/>
        <v>2009-28</v>
      </c>
      <c r="U655" s="125">
        <f t="shared" si="423"/>
        <v>0</v>
      </c>
      <c r="V655" s="125"/>
    </row>
    <row r="656" spans="1:22" s="113" customFormat="1" ht="18" x14ac:dyDescent="0.35">
      <c r="A656" s="133" t="s">
        <v>489</v>
      </c>
      <c r="B656" s="132">
        <v>40003</v>
      </c>
      <c r="C656" s="129">
        <v>1098.07</v>
      </c>
      <c r="D656" s="119">
        <v>0</v>
      </c>
      <c r="E656" s="119">
        <v>0</v>
      </c>
      <c r="F656" s="128">
        <v>973.4</v>
      </c>
      <c r="G656" s="131">
        <v>47</v>
      </c>
      <c r="H656" s="128">
        <f t="shared" si="428"/>
        <v>20.71063829787234</v>
      </c>
      <c r="I656" s="129">
        <v>124.67</v>
      </c>
      <c r="J656" s="130">
        <v>4</v>
      </c>
      <c r="K656" s="130">
        <f t="shared" si="429"/>
        <v>51</v>
      </c>
      <c r="L656" s="129">
        <f t="shared" si="430"/>
        <v>31.1675</v>
      </c>
      <c r="M656" s="128">
        <f t="shared" si="431"/>
        <v>21.530784313725491</v>
      </c>
      <c r="N656" s="127" t="s">
        <v>490</v>
      </c>
      <c r="O656" s="126">
        <v>0.1</v>
      </c>
      <c r="P656" s="125"/>
      <c r="Q656" s="125">
        <f t="shared" si="420"/>
        <v>28</v>
      </c>
      <c r="R656" s="125">
        <f t="shared" si="421"/>
        <v>2009</v>
      </c>
      <c r="S656" s="125" t="str">
        <f t="shared" si="419"/>
        <v>Thu</v>
      </c>
      <c r="T656" s="125" t="str">
        <f t="shared" si="422"/>
        <v>2009-28</v>
      </c>
      <c r="U656" s="125">
        <f t="shared" si="423"/>
        <v>0</v>
      </c>
      <c r="V656" s="125"/>
    </row>
    <row r="657" spans="1:22" s="113" customFormat="1" x14ac:dyDescent="0.35">
      <c r="A657" s="133" t="s">
        <v>489</v>
      </c>
      <c r="B657" s="132">
        <v>40004</v>
      </c>
      <c r="C657" s="129">
        <v>2272.61</v>
      </c>
      <c r="D657" s="119">
        <v>0</v>
      </c>
      <c r="E657" s="119">
        <v>0</v>
      </c>
      <c r="F657" s="128">
        <v>728.85</v>
      </c>
      <c r="G657" s="131">
        <v>42</v>
      </c>
      <c r="H657" s="128">
        <f t="shared" si="428"/>
        <v>17.353571428571428</v>
      </c>
      <c r="I657" s="129">
        <v>1543.76</v>
      </c>
      <c r="J657" s="130">
        <v>11</v>
      </c>
      <c r="K657" s="130">
        <f t="shared" si="429"/>
        <v>53</v>
      </c>
      <c r="L657" s="129">
        <f t="shared" si="430"/>
        <v>140.34181818181818</v>
      </c>
      <c r="M657" s="128">
        <f t="shared" si="431"/>
        <v>42.879433962264152</v>
      </c>
      <c r="N657" s="127"/>
      <c r="O657" s="126">
        <v>0.05</v>
      </c>
      <c r="P657" s="125"/>
      <c r="Q657" s="125">
        <f t="shared" si="420"/>
        <v>28</v>
      </c>
      <c r="R657" s="125">
        <f t="shared" si="421"/>
        <v>2009</v>
      </c>
      <c r="S657" s="125" t="str">
        <f t="shared" si="419"/>
        <v>Fri</v>
      </c>
      <c r="T657" s="125" t="str">
        <f t="shared" si="422"/>
        <v>2009-28</v>
      </c>
      <c r="U657" s="125">
        <f t="shared" si="423"/>
        <v>0</v>
      </c>
      <c r="V657" s="125"/>
    </row>
    <row r="658" spans="1:22" s="113" customFormat="1" x14ac:dyDescent="0.35">
      <c r="A658" s="133" t="s">
        <v>489</v>
      </c>
      <c r="B658" s="132">
        <v>40005</v>
      </c>
      <c r="C658" s="129">
        <v>1574.43</v>
      </c>
      <c r="D658" s="119">
        <v>0</v>
      </c>
      <c r="E658" s="119">
        <v>0</v>
      </c>
      <c r="F658" s="128">
        <v>735.45</v>
      </c>
      <c r="G658" s="131">
        <v>26</v>
      </c>
      <c r="H658" s="128">
        <f t="shared" si="428"/>
        <v>28.286538461538463</v>
      </c>
      <c r="I658" s="129">
        <v>816.98</v>
      </c>
      <c r="J658" s="130">
        <v>12</v>
      </c>
      <c r="K658" s="130">
        <f t="shared" si="429"/>
        <v>38</v>
      </c>
      <c r="L658" s="129">
        <f t="shared" si="430"/>
        <v>68.081666666666663</v>
      </c>
      <c r="M658" s="128">
        <f t="shared" si="431"/>
        <v>40.853421052631582</v>
      </c>
      <c r="N658" s="127"/>
      <c r="O658" s="126">
        <v>0</v>
      </c>
      <c r="P658" s="125"/>
      <c r="Q658" s="125">
        <f t="shared" si="420"/>
        <v>28</v>
      </c>
      <c r="R658" s="125">
        <f t="shared" si="421"/>
        <v>2009</v>
      </c>
      <c r="S658" s="125" t="str">
        <f t="shared" si="419"/>
        <v>Sat</v>
      </c>
      <c r="T658" s="125" t="str">
        <f t="shared" si="422"/>
        <v>2009-28</v>
      </c>
      <c r="U658" s="125">
        <f t="shared" si="423"/>
        <v>0</v>
      </c>
      <c r="V658" s="125"/>
    </row>
    <row r="659" spans="1:22" s="113" customFormat="1" x14ac:dyDescent="0.35">
      <c r="A659" s="124"/>
      <c r="B659" s="123">
        <v>40006</v>
      </c>
      <c r="C659" s="119">
        <f>SUM(C653:C658)</f>
        <v>8430.7199999999993</v>
      </c>
      <c r="D659" s="119">
        <v>2467.52</v>
      </c>
      <c r="E659" s="122">
        <f>SUM(C659:D659)</f>
        <v>10898.24</v>
      </c>
      <c r="F659" s="118"/>
      <c r="G659" s="121">
        <f>SUM(G653:G658)</f>
        <v>241</v>
      </c>
      <c r="H659" s="118">
        <f>AVERAGE(H653:H658)</f>
        <v>18.835457464115397</v>
      </c>
      <c r="I659" s="119">
        <f>SUM(I653:I658)</f>
        <v>4017.6200000000003</v>
      </c>
      <c r="J659" s="120">
        <f>SUM(J653:J658)</f>
        <v>61</v>
      </c>
      <c r="K659" s="120">
        <f>SUM(G659,J659)</f>
        <v>302</v>
      </c>
      <c r="L659" s="119">
        <f>AVERAGE(L653:L658)</f>
        <v>61.913758547008541</v>
      </c>
      <c r="M659" s="118">
        <f>AVERAGE(M653:M658)</f>
        <v>28.415590529129176</v>
      </c>
      <c r="N659" s="117"/>
      <c r="O659" s="116"/>
      <c r="P659" s="115"/>
      <c r="Q659" s="115">
        <f t="shared" si="420"/>
        <v>29</v>
      </c>
      <c r="R659" s="115">
        <f t="shared" si="421"/>
        <v>2009</v>
      </c>
      <c r="S659" s="115" t="str">
        <f t="shared" si="419"/>
        <v>Sun</v>
      </c>
      <c r="T659" s="115" t="str">
        <f t="shared" si="422"/>
        <v>2009-29</v>
      </c>
      <c r="U659" s="115">
        <f t="shared" si="423"/>
        <v>0</v>
      </c>
      <c r="V659" s="115"/>
    </row>
    <row r="660" spans="1:22" s="113" customFormat="1" x14ac:dyDescent="0.35">
      <c r="A660" s="133" t="s">
        <v>496</v>
      </c>
      <c r="B660" s="132">
        <v>40007</v>
      </c>
      <c r="C660" s="129">
        <v>1063.23</v>
      </c>
      <c r="D660" s="119">
        <v>0</v>
      </c>
      <c r="E660" s="119">
        <v>0</v>
      </c>
      <c r="F660" s="128">
        <v>579.20000000000005</v>
      </c>
      <c r="G660" s="131">
        <v>47</v>
      </c>
      <c r="H660" s="128">
        <f t="shared" ref="H660:H665" si="432">IFERROR(F660/G660,0)</f>
        <v>12.323404255319151</v>
      </c>
      <c r="I660" s="129">
        <v>483.67</v>
      </c>
      <c r="J660" s="130">
        <v>4</v>
      </c>
      <c r="K660" s="130">
        <f t="shared" ref="K660:K665" si="433">IFERROR(SUM(G660,J660),0)</f>
        <v>51</v>
      </c>
      <c r="L660" s="129">
        <f t="shared" ref="L660:L665" si="434">IFERROR(MEDIAN(I660/J660),0)</f>
        <v>120.9175</v>
      </c>
      <c r="M660" s="128">
        <f t="shared" ref="M660:M665" si="435">IFERROR(SUM(F660,I660)/K660,0)</f>
        <v>20.840588235294121</v>
      </c>
      <c r="N660" s="127"/>
      <c r="O660" s="126"/>
      <c r="P660" s="125"/>
      <c r="Q660" s="125">
        <f t="shared" si="420"/>
        <v>29</v>
      </c>
      <c r="R660" s="125">
        <f t="shared" si="421"/>
        <v>2009</v>
      </c>
      <c r="S660" s="125" t="str">
        <f t="shared" si="419"/>
        <v>Mon</v>
      </c>
      <c r="T660" s="125" t="str">
        <f t="shared" si="422"/>
        <v>2009-29</v>
      </c>
      <c r="U660" s="125">
        <f t="shared" si="423"/>
        <v>0</v>
      </c>
      <c r="V660" s="125"/>
    </row>
    <row r="661" spans="1:22" s="113" customFormat="1" x14ac:dyDescent="0.35">
      <c r="A661" s="133" t="s">
        <v>496</v>
      </c>
      <c r="B661" s="132">
        <v>40008</v>
      </c>
      <c r="C661" s="129">
        <v>844.19</v>
      </c>
      <c r="D661" s="119">
        <v>0</v>
      </c>
      <c r="E661" s="119">
        <v>0</v>
      </c>
      <c r="F661" s="128">
        <v>616.4</v>
      </c>
      <c r="G661" s="131">
        <v>46</v>
      </c>
      <c r="H661" s="128">
        <f t="shared" si="432"/>
        <v>13.4</v>
      </c>
      <c r="I661" s="129">
        <v>227.79</v>
      </c>
      <c r="J661" s="130">
        <v>6</v>
      </c>
      <c r="K661" s="130">
        <f t="shared" si="433"/>
        <v>52</v>
      </c>
      <c r="L661" s="129">
        <f t="shared" si="434"/>
        <v>37.964999999999996</v>
      </c>
      <c r="M661" s="128">
        <f t="shared" si="435"/>
        <v>16.234423076923076</v>
      </c>
      <c r="N661" s="127"/>
      <c r="O661" s="126"/>
      <c r="P661" s="125"/>
      <c r="Q661" s="125">
        <f t="shared" si="420"/>
        <v>29</v>
      </c>
      <c r="R661" s="125">
        <f t="shared" si="421"/>
        <v>2009</v>
      </c>
      <c r="S661" s="125" t="str">
        <f t="shared" si="419"/>
        <v>Tue</v>
      </c>
      <c r="T661" s="125" t="str">
        <f t="shared" si="422"/>
        <v>2009-29</v>
      </c>
      <c r="U661" s="125">
        <f t="shared" si="423"/>
        <v>0</v>
      </c>
      <c r="V661" s="125"/>
    </row>
    <row r="662" spans="1:22" s="113" customFormat="1" x14ac:dyDescent="0.35">
      <c r="A662" s="133" t="s">
        <v>496</v>
      </c>
      <c r="B662" s="132">
        <v>40009</v>
      </c>
      <c r="C662" s="129">
        <v>1181.7</v>
      </c>
      <c r="D662" s="119">
        <v>0</v>
      </c>
      <c r="E662" s="119">
        <v>0</v>
      </c>
      <c r="F662" s="128">
        <v>625</v>
      </c>
      <c r="G662" s="131">
        <v>37</v>
      </c>
      <c r="H662" s="128">
        <f t="shared" si="432"/>
        <v>16.891891891891891</v>
      </c>
      <c r="I662" s="129">
        <v>556.70000000000005</v>
      </c>
      <c r="J662" s="130">
        <v>7</v>
      </c>
      <c r="K662" s="130">
        <f t="shared" si="433"/>
        <v>44</v>
      </c>
      <c r="L662" s="129">
        <f t="shared" si="434"/>
        <v>79.528571428571439</v>
      </c>
      <c r="M662" s="128">
        <f t="shared" si="435"/>
        <v>26.856818181818184</v>
      </c>
      <c r="N662" s="127"/>
      <c r="O662" s="126"/>
      <c r="P662" s="125"/>
      <c r="Q662" s="125">
        <f t="shared" si="420"/>
        <v>29</v>
      </c>
      <c r="R662" s="125">
        <f t="shared" si="421"/>
        <v>2009</v>
      </c>
      <c r="S662" s="125" t="str">
        <f t="shared" si="419"/>
        <v>Wed</v>
      </c>
      <c r="T662" s="125" t="str">
        <f t="shared" si="422"/>
        <v>2009-29</v>
      </c>
      <c r="U662" s="125">
        <f t="shared" si="423"/>
        <v>0</v>
      </c>
      <c r="V662" s="125"/>
    </row>
    <row r="663" spans="1:22" s="113" customFormat="1" x14ac:dyDescent="0.35">
      <c r="A663" s="133" t="s">
        <v>496</v>
      </c>
      <c r="B663" s="132">
        <v>40010</v>
      </c>
      <c r="C663" s="129">
        <v>1142.33</v>
      </c>
      <c r="D663" s="119">
        <v>0</v>
      </c>
      <c r="E663" s="119">
        <v>0</v>
      </c>
      <c r="F663" s="128">
        <v>703.75</v>
      </c>
      <c r="G663" s="131">
        <v>46</v>
      </c>
      <c r="H663" s="128">
        <f t="shared" si="432"/>
        <v>15.298913043478262</v>
      </c>
      <c r="I663" s="129">
        <v>438.58</v>
      </c>
      <c r="J663" s="130">
        <v>10</v>
      </c>
      <c r="K663" s="130">
        <f t="shared" si="433"/>
        <v>56</v>
      </c>
      <c r="L663" s="129">
        <f t="shared" si="434"/>
        <v>43.857999999999997</v>
      </c>
      <c r="M663" s="128">
        <f t="shared" si="435"/>
        <v>20.39875</v>
      </c>
      <c r="N663" s="127"/>
      <c r="O663" s="126"/>
      <c r="P663" s="125"/>
      <c r="Q663" s="125">
        <f t="shared" si="420"/>
        <v>29</v>
      </c>
      <c r="R663" s="125">
        <f t="shared" si="421"/>
        <v>2009</v>
      </c>
      <c r="S663" s="125" t="str">
        <f t="shared" si="419"/>
        <v>Thu</v>
      </c>
      <c r="T663" s="125" t="str">
        <f t="shared" si="422"/>
        <v>2009-29</v>
      </c>
      <c r="U663" s="125">
        <f t="shared" si="423"/>
        <v>0</v>
      </c>
      <c r="V663" s="125"/>
    </row>
    <row r="664" spans="1:22" s="113" customFormat="1" x14ac:dyDescent="0.35">
      <c r="A664" s="133" t="s">
        <v>496</v>
      </c>
      <c r="B664" s="132">
        <v>40011</v>
      </c>
      <c r="C664" s="129">
        <v>2519.02</v>
      </c>
      <c r="D664" s="119">
        <v>0</v>
      </c>
      <c r="E664" s="119">
        <v>0</v>
      </c>
      <c r="F664" s="128">
        <v>1208.95</v>
      </c>
      <c r="G664" s="131">
        <v>50</v>
      </c>
      <c r="H664" s="128">
        <f t="shared" si="432"/>
        <v>24.179000000000002</v>
      </c>
      <c r="I664" s="129">
        <v>1310.07</v>
      </c>
      <c r="J664" s="130">
        <v>11</v>
      </c>
      <c r="K664" s="130">
        <f t="shared" si="433"/>
        <v>61</v>
      </c>
      <c r="L664" s="129">
        <f t="shared" si="434"/>
        <v>119.09727272727272</v>
      </c>
      <c r="M664" s="128">
        <f t="shared" si="435"/>
        <v>41.295409836065573</v>
      </c>
      <c r="N664" s="127"/>
      <c r="O664" s="126"/>
      <c r="P664" s="125"/>
      <c r="Q664" s="125">
        <f t="shared" si="420"/>
        <v>29</v>
      </c>
      <c r="R664" s="125">
        <f t="shared" si="421"/>
        <v>2009</v>
      </c>
      <c r="S664" s="125" t="str">
        <f t="shared" si="419"/>
        <v>Fri</v>
      </c>
      <c r="T664" s="125" t="str">
        <f t="shared" si="422"/>
        <v>2009-29</v>
      </c>
      <c r="U664" s="125">
        <f t="shared" si="423"/>
        <v>0</v>
      </c>
      <c r="V664" s="125"/>
    </row>
    <row r="665" spans="1:22" s="113" customFormat="1" x14ac:dyDescent="0.35">
      <c r="A665" s="133" t="s">
        <v>496</v>
      </c>
      <c r="B665" s="132">
        <v>40012</v>
      </c>
      <c r="C665" s="129">
        <v>1149.4000000000001</v>
      </c>
      <c r="D665" s="119">
        <v>0</v>
      </c>
      <c r="E665" s="119">
        <v>0</v>
      </c>
      <c r="F665" s="128">
        <v>744.05</v>
      </c>
      <c r="G665" s="131">
        <v>36</v>
      </c>
      <c r="H665" s="128">
        <f t="shared" si="432"/>
        <v>20.668055555555554</v>
      </c>
      <c r="I665" s="129">
        <v>405.35</v>
      </c>
      <c r="J665" s="130">
        <v>10</v>
      </c>
      <c r="K665" s="130">
        <f t="shared" si="433"/>
        <v>46</v>
      </c>
      <c r="L665" s="129">
        <f t="shared" si="434"/>
        <v>40.535000000000004</v>
      </c>
      <c r="M665" s="128">
        <f t="shared" si="435"/>
        <v>24.986956521739131</v>
      </c>
      <c r="N665" s="127"/>
      <c r="O665" s="126"/>
      <c r="P665" s="125"/>
      <c r="Q665" s="125">
        <f t="shared" si="420"/>
        <v>29</v>
      </c>
      <c r="R665" s="125">
        <f t="shared" si="421"/>
        <v>2009</v>
      </c>
      <c r="S665" s="125" t="str">
        <f t="shared" si="419"/>
        <v>Sat</v>
      </c>
      <c r="T665" s="125" t="str">
        <f t="shared" si="422"/>
        <v>2009-29</v>
      </c>
      <c r="U665" s="125">
        <f t="shared" si="423"/>
        <v>0</v>
      </c>
      <c r="V665" s="125"/>
    </row>
    <row r="666" spans="1:22" s="113" customFormat="1" x14ac:dyDescent="0.35">
      <c r="A666" s="124"/>
      <c r="B666" s="123">
        <v>40013</v>
      </c>
      <c r="C666" s="119">
        <f>SUM(C660:C665)</f>
        <v>7899.869999999999</v>
      </c>
      <c r="D666" s="119">
        <v>4514.3900000000003</v>
      </c>
      <c r="E666" s="122">
        <f>SUM(C666:D666)</f>
        <v>12414.259999999998</v>
      </c>
      <c r="F666" s="118"/>
      <c r="G666" s="121">
        <f>SUM(G660:G665)</f>
        <v>262</v>
      </c>
      <c r="H666" s="118">
        <f>AVERAGE(H660:H665)</f>
        <v>17.126877457707476</v>
      </c>
      <c r="I666" s="119">
        <f>SUM(I660:I665)</f>
        <v>3422.16</v>
      </c>
      <c r="J666" s="120">
        <f>SUM(J660:J665)</f>
        <v>48</v>
      </c>
      <c r="K666" s="120">
        <f>SUM(G666,J666)</f>
        <v>310</v>
      </c>
      <c r="L666" s="119">
        <f>AVERAGE(L660:L665)</f>
        <v>73.650224025974026</v>
      </c>
      <c r="M666" s="118">
        <f>AVERAGE(M660:M665)</f>
        <v>25.102157641973349</v>
      </c>
      <c r="N666" s="117"/>
      <c r="O666" s="116"/>
      <c r="P666" s="115"/>
      <c r="Q666" s="115">
        <f t="shared" si="420"/>
        <v>30</v>
      </c>
      <c r="R666" s="115">
        <f t="shared" si="421"/>
        <v>2009</v>
      </c>
      <c r="S666" s="115" t="str">
        <f t="shared" si="419"/>
        <v>Sun</v>
      </c>
      <c r="T666" s="115" t="str">
        <f t="shared" si="422"/>
        <v>2009-30</v>
      </c>
      <c r="U666" s="115">
        <f t="shared" si="423"/>
        <v>0</v>
      </c>
      <c r="V666" s="115"/>
    </row>
    <row r="667" spans="1:22" s="113" customFormat="1" x14ac:dyDescent="0.35">
      <c r="A667" s="133" t="s">
        <v>497</v>
      </c>
      <c r="B667" s="132">
        <v>40014</v>
      </c>
      <c r="C667" s="129">
        <v>757.72</v>
      </c>
      <c r="D667" s="119">
        <v>0</v>
      </c>
      <c r="E667" s="119">
        <v>0</v>
      </c>
      <c r="F667" s="128">
        <v>695.85</v>
      </c>
      <c r="G667" s="131">
        <v>40</v>
      </c>
      <c r="H667" s="128">
        <f t="shared" ref="H667:H672" si="436">IFERROR(F667/G667,0)</f>
        <v>17.396250000000002</v>
      </c>
      <c r="I667" s="129">
        <v>61.87</v>
      </c>
      <c r="J667" s="130">
        <v>3</v>
      </c>
      <c r="K667" s="130">
        <f t="shared" ref="K667:K672" si="437">IFERROR(SUM(G667,J667),0)</f>
        <v>43</v>
      </c>
      <c r="L667" s="129">
        <f t="shared" ref="L667:L672" si="438">IFERROR(MEDIAN(I667/J667),0)</f>
        <v>20.623333333333331</v>
      </c>
      <c r="M667" s="128">
        <f t="shared" ref="M667:M672" si="439">IFERROR(SUM(F667,I667)/K667,0)</f>
        <v>17.621395348837211</v>
      </c>
      <c r="N667" s="127"/>
      <c r="O667" s="126"/>
      <c r="P667" s="125"/>
      <c r="Q667" s="125">
        <f t="shared" si="420"/>
        <v>30</v>
      </c>
      <c r="R667" s="125">
        <f t="shared" si="421"/>
        <v>2009</v>
      </c>
      <c r="S667" s="125" t="str">
        <f t="shared" si="419"/>
        <v>Mon</v>
      </c>
      <c r="T667" s="125" t="str">
        <f t="shared" si="422"/>
        <v>2009-30</v>
      </c>
      <c r="U667" s="125">
        <f t="shared" si="423"/>
        <v>0</v>
      </c>
      <c r="V667" s="125"/>
    </row>
    <row r="668" spans="1:22" s="113" customFormat="1" x14ac:dyDescent="0.35">
      <c r="A668" s="133" t="s">
        <v>497</v>
      </c>
      <c r="B668" s="132">
        <v>40015</v>
      </c>
      <c r="C668" s="129">
        <v>674.1</v>
      </c>
      <c r="D668" s="119">
        <v>0</v>
      </c>
      <c r="E668" s="119">
        <v>0</v>
      </c>
      <c r="F668" s="128">
        <v>603.35</v>
      </c>
      <c r="G668" s="131">
        <v>38</v>
      </c>
      <c r="H668" s="128">
        <f t="shared" si="436"/>
        <v>15.877631578947369</v>
      </c>
      <c r="I668" s="129">
        <v>70.75</v>
      </c>
      <c r="J668" s="130">
        <v>4</v>
      </c>
      <c r="K668" s="130">
        <f t="shared" si="437"/>
        <v>42</v>
      </c>
      <c r="L668" s="129">
        <f t="shared" si="438"/>
        <v>17.6875</v>
      </c>
      <c r="M668" s="128">
        <f t="shared" si="439"/>
        <v>16.05</v>
      </c>
      <c r="N668" s="127"/>
      <c r="O668" s="126"/>
      <c r="P668" s="125"/>
      <c r="Q668" s="125">
        <f t="shared" si="420"/>
        <v>30</v>
      </c>
      <c r="R668" s="125">
        <f t="shared" si="421"/>
        <v>2009</v>
      </c>
      <c r="S668" s="125" t="str">
        <f t="shared" si="419"/>
        <v>Tue</v>
      </c>
      <c r="T668" s="125" t="str">
        <f t="shared" si="422"/>
        <v>2009-30</v>
      </c>
      <c r="U668" s="125">
        <f t="shared" si="423"/>
        <v>0</v>
      </c>
      <c r="V668" s="125"/>
    </row>
    <row r="669" spans="1:22" s="113" customFormat="1" x14ac:dyDescent="0.35">
      <c r="A669" s="133" t="s">
        <v>497</v>
      </c>
      <c r="B669" s="132">
        <v>40016</v>
      </c>
      <c r="C669" s="129">
        <v>1483.74</v>
      </c>
      <c r="D669" s="119">
        <v>0</v>
      </c>
      <c r="E669" s="119">
        <v>0</v>
      </c>
      <c r="F669" s="128">
        <v>1079.6500000000001</v>
      </c>
      <c r="G669" s="131">
        <v>48</v>
      </c>
      <c r="H669" s="128">
        <f t="shared" si="436"/>
        <v>22.492708333333336</v>
      </c>
      <c r="I669" s="129">
        <v>404.09</v>
      </c>
      <c r="J669" s="130">
        <v>5</v>
      </c>
      <c r="K669" s="130">
        <f t="shared" si="437"/>
        <v>53</v>
      </c>
      <c r="L669" s="129">
        <f t="shared" si="438"/>
        <v>80.817999999999998</v>
      </c>
      <c r="M669" s="128">
        <f t="shared" si="439"/>
        <v>27.995094339622643</v>
      </c>
      <c r="N669" s="127"/>
      <c r="O669" s="126"/>
      <c r="P669" s="125"/>
      <c r="Q669" s="125">
        <f t="shared" si="420"/>
        <v>30</v>
      </c>
      <c r="R669" s="125">
        <f t="shared" si="421"/>
        <v>2009</v>
      </c>
      <c r="S669" s="125" t="str">
        <f t="shared" si="419"/>
        <v>Wed</v>
      </c>
      <c r="T669" s="125" t="str">
        <f t="shared" si="422"/>
        <v>2009-30</v>
      </c>
      <c r="U669" s="125">
        <f t="shared" si="423"/>
        <v>0</v>
      </c>
      <c r="V669" s="125"/>
    </row>
    <row r="670" spans="1:22" s="113" customFormat="1" x14ac:dyDescent="0.35">
      <c r="A670" s="133" t="s">
        <v>497</v>
      </c>
      <c r="B670" s="132">
        <v>40017</v>
      </c>
      <c r="C670" s="129">
        <v>1302.69</v>
      </c>
      <c r="D670" s="119">
        <v>0</v>
      </c>
      <c r="E670" s="119">
        <v>0</v>
      </c>
      <c r="F670" s="128">
        <v>1184.4000000000001</v>
      </c>
      <c r="G670" s="131">
        <v>49</v>
      </c>
      <c r="H670" s="128">
        <f t="shared" si="436"/>
        <v>24.171428571428574</v>
      </c>
      <c r="I670" s="129">
        <v>118.19</v>
      </c>
      <c r="J670" s="130">
        <v>3</v>
      </c>
      <c r="K670" s="130">
        <f t="shared" si="437"/>
        <v>52</v>
      </c>
      <c r="L670" s="129">
        <f t="shared" si="438"/>
        <v>39.396666666666668</v>
      </c>
      <c r="M670" s="128">
        <f t="shared" si="439"/>
        <v>25.049807692307695</v>
      </c>
      <c r="N670" s="127"/>
      <c r="O670" s="126"/>
      <c r="P670" s="125"/>
      <c r="Q670" s="125">
        <f t="shared" si="420"/>
        <v>30</v>
      </c>
      <c r="R670" s="125">
        <f t="shared" si="421"/>
        <v>2009</v>
      </c>
      <c r="S670" s="125" t="str">
        <f t="shared" si="419"/>
        <v>Thu</v>
      </c>
      <c r="T670" s="125" t="str">
        <f t="shared" si="422"/>
        <v>2009-30</v>
      </c>
      <c r="U670" s="125">
        <f t="shared" si="423"/>
        <v>0</v>
      </c>
      <c r="V670" s="125"/>
    </row>
    <row r="671" spans="1:22" s="113" customFormat="1" x14ac:dyDescent="0.35">
      <c r="A671" s="133" t="s">
        <v>497</v>
      </c>
      <c r="B671" s="132">
        <v>40018</v>
      </c>
      <c r="C671" s="129">
        <v>2911.99</v>
      </c>
      <c r="D671" s="119">
        <v>0</v>
      </c>
      <c r="E671" s="119">
        <v>0</v>
      </c>
      <c r="F671" s="128">
        <v>688.35</v>
      </c>
      <c r="G671" s="131">
        <v>47</v>
      </c>
      <c r="H671" s="128">
        <f t="shared" si="436"/>
        <v>14.645744680851065</v>
      </c>
      <c r="I671" s="129">
        <v>2223.64</v>
      </c>
      <c r="J671" s="130">
        <v>11</v>
      </c>
      <c r="K671" s="130">
        <f t="shared" si="437"/>
        <v>58</v>
      </c>
      <c r="L671" s="129">
        <f t="shared" si="438"/>
        <v>202.14909090909089</v>
      </c>
      <c r="M671" s="128">
        <f t="shared" si="439"/>
        <v>50.206724137931033</v>
      </c>
      <c r="N671" s="127"/>
      <c r="O671" s="126"/>
      <c r="P671" s="125"/>
      <c r="Q671" s="125">
        <f t="shared" si="420"/>
        <v>30</v>
      </c>
      <c r="R671" s="125">
        <f t="shared" si="421"/>
        <v>2009</v>
      </c>
      <c r="S671" s="125" t="str">
        <f t="shared" si="419"/>
        <v>Fri</v>
      </c>
      <c r="T671" s="125" t="str">
        <f t="shared" si="422"/>
        <v>2009-30</v>
      </c>
      <c r="U671" s="125">
        <f t="shared" si="423"/>
        <v>0</v>
      </c>
      <c r="V671" s="125"/>
    </row>
    <row r="672" spans="1:22" s="113" customFormat="1" x14ac:dyDescent="0.35">
      <c r="A672" s="133" t="s">
        <v>497</v>
      </c>
      <c r="B672" s="132">
        <v>40019</v>
      </c>
      <c r="C672" s="129">
        <v>1960.37</v>
      </c>
      <c r="D672" s="119">
        <v>0</v>
      </c>
      <c r="E672" s="119">
        <v>0</v>
      </c>
      <c r="F672" s="128">
        <v>740.1</v>
      </c>
      <c r="G672" s="131">
        <v>29</v>
      </c>
      <c r="H672" s="128">
        <f t="shared" si="436"/>
        <v>25.520689655172415</v>
      </c>
      <c r="I672" s="129">
        <v>1270.27</v>
      </c>
      <c r="J672" s="130">
        <v>16</v>
      </c>
      <c r="K672" s="130">
        <f t="shared" si="437"/>
        <v>45</v>
      </c>
      <c r="L672" s="129">
        <f t="shared" si="438"/>
        <v>79.391874999999999</v>
      </c>
      <c r="M672" s="128">
        <f t="shared" si="439"/>
        <v>44.674888888888887</v>
      </c>
      <c r="N672" s="127"/>
      <c r="O672" s="126"/>
      <c r="P672" s="125"/>
      <c r="Q672" s="125">
        <f t="shared" si="420"/>
        <v>30</v>
      </c>
      <c r="R672" s="125">
        <f t="shared" si="421"/>
        <v>2009</v>
      </c>
      <c r="S672" s="125" t="str">
        <f t="shared" si="419"/>
        <v>Sat</v>
      </c>
      <c r="T672" s="125" t="str">
        <f t="shared" si="422"/>
        <v>2009-30</v>
      </c>
      <c r="U672" s="125">
        <f t="shared" si="423"/>
        <v>0</v>
      </c>
      <c r="V672" s="125"/>
    </row>
    <row r="673" spans="1:22" s="113" customFormat="1" x14ac:dyDescent="0.35">
      <c r="A673" s="124"/>
      <c r="B673" s="123">
        <v>40020</v>
      </c>
      <c r="C673" s="119">
        <f>SUM(C667:C672)</f>
        <v>9090.61</v>
      </c>
      <c r="D673" s="119">
        <v>2978.91</v>
      </c>
      <c r="E673" s="122">
        <f>SUM(C673:D673)</f>
        <v>12069.52</v>
      </c>
      <c r="F673" s="118"/>
      <c r="G673" s="121">
        <f>SUM(G667:G672)</f>
        <v>251</v>
      </c>
      <c r="H673" s="118">
        <f>AVERAGE(H667:H672)</f>
        <v>20.017408803288795</v>
      </c>
      <c r="I673" s="119">
        <f>SUM(I667:I672)</f>
        <v>4148.8099999999995</v>
      </c>
      <c r="J673" s="120">
        <f>SUM(J667:J672)</f>
        <v>42</v>
      </c>
      <c r="K673" s="120">
        <f>SUM(G673,J673)</f>
        <v>293</v>
      </c>
      <c r="L673" s="119">
        <f>AVERAGE(L667:L672)</f>
        <v>73.34441098484848</v>
      </c>
      <c r="M673" s="118">
        <f>AVERAGE(M667:M672)</f>
        <v>30.266318401264581</v>
      </c>
      <c r="N673" s="117"/>
      <c r="O673" s="116"/>
      <c r="P673" s="115"/>
      <c r="Q673" s="115">
        <f t="shared" si="420"/>
        <v>31</v>
      </c>
      <c r="R673" s="115">
        <f t="shared" si="421"/>
        <v>2009</v>
      </c>
      <c r="S673" s="115" t="str">
        <f t="shared" si="419"/>
        <v>Sun</v>
      </c>
      <c r="T673" s="115" t="str">
        <f t="shared" si="422"/>
        <v>2009-31</v>
      </c>
      <c r="U673" s="115">
        <f t="shared" si="423"/>
        <v>0</v>
      </c>
      <c r="V673" s="115"/>
    </row>
    <row r="674" spans="1:22" s="113" customFormat="1" ht="27" x14ac:dyDescent="0.35">
      <c r="A674" s="133" t="s">
        <v>503</v>
      </c>
      <c r="B674" s="132">
        <v>40021</v>
      </c>
      <c r="C674" s="129">
        <v>716.63</v>
      </c>
      <c r="D674" s="119">
        <v>0</v>
      </c>
      <c r="E674" s="119">
        <v>0</v>
      </c>
      <c r="F674" s="128">
        <v>499.65</v>
      </c>
      <c r="G674" s="131">
        <v>36</v>
      </c>
      <c r="H674" s="128">
        <f t="shared" ref="H674:H679" si="440">IFERROR(F674/G674,0)</f>
        <v>13.879166666666666</v>
      </c>
      <c r="I674" s="129">
        <v>216.98</v>
      </c>
      <c r="J674" s="130">
        <v>7</v>
      </c>
      <c r="K674" s="130">
        <f t="shared" ref="K674:K679" si="441">IFERROR(SUM(G674,J674),0)</f>
        <v>43</v>
      </c>
      <c r="L674" s="129">
        <f t="shared" ref="L674:L679" si="442">IFERROR(MEDIAN(I674/J674),0)</f>
        <v>30.997142857142855</v>
      </c>
      <c r="M674" s="128">
        <f t="shared" ref="M674:M679" si="443">IFERROR(SUM(F674,I674)/K674,0)</f>
        <v>16.665813953488371</v>
      </c>
      <c r="N674" s="127" t="s">
        <v>504</v>
      </c>
      <c r="O674" s="126"/>
      <c r="P674" s="125"/>
      <c r="Q674" s="125">
        <f t="shared" si="420"/>
        <v>31</v>
      </c>
      <c r="R674" s="125">
        <f t="shared" si="421"/>
        <v>2009</v>
      </c>
      <c r="S674" s="125" t="str">
        <f t="shared" si="419"/>
        <v>Mon</v>
      </c>
      <c r="T674" s="125" t="str">
        <f t="shared" si="422"/>
        <v>2009-31</v>
      </c>
      <c r="U674" s="125">
        <f t="shared" si="423"/>
        <v>0</v>
      </c>
      <c r="V674" s="125"/>
    </row>
    <row r="675" spans="1:22" s="113" customFormat="1" x14ac:dyDescent="0.35">
      <c r="A675" s="133" t="s">
        <v>503</v>
      </c>
      <c r="B675" s="132">
        <v>40022</v>
      </c>
      <c r="C675" s="129">
        <v>1049.74</v>
      </c>
      <c r="D675" s="119">
        <v>0</v>
      </c>
      <c r="E675" s="119">
        <v>0</v>
      </c>
      <c r="F675" s="128">
        <v>614.65</v>
      </c>
      <c r="G675" s="131">
        <v>47</v>
      </c>
      <c r="H675" s="128">
        <f t="shared" si="440"/>
        <v>13.077659574468084</v>
      </c>
      <c r="I675" s="129">
        <v>435.09</v>
      </c>
      <c r="J675" s="130">
        <v>6</v>
      </c>
      <c r="K675" s="130">
        <f t="shared" si="441"/>
        <v>53</v>
      </c>
      <c r="L675" s="129">
        <f t="shared" si="442"/>
        <v>72.515000000000001</v>
      </c>
      <c r="M675" s="128">
        <f t="shared" si="443"/>
        <v>19.806415094339624</v>
      </c>
      <c r="N675" s="127"/>
      <c r="O675" s="126"/>
      <c r="P675" s="125"/>
      <c r="Q675" s="125">
        <f t="shared" si="420"/>
        <v>31</v>
      </c>
      <c r="R675" s="125">
        <f t="shared" si="421"/>
        <v>2009</v>
      </c>
      <c r="S675" s="125" t="str">
        <f t="shared" si="419"/>
        <v>Tue</v>
      </c>
      <c r="T675" s="125" t="str">
        <f t="shared" si="422"/>
        <v>2009-31</v>
      </c>
      <c r="U675" s="125">
        <f t="shared" si="423"/>
        <v>0</v>
      </c>
      <c r="V675" s="125"/>
    </row>
    <row r="676" spans="1:22" s="113" customFormat="1" x14ac:dyDescent="0.35">
      <c r="A676" s="133" t="s">
        <v>503</v>
      </c>
      <c r="B676" s="132">
        <v>40023</v>
      </c>
      <c r="C676" s="129">
        <v>1344.39</v>
      </c>
      <c r="D676" s="119">
        <v>0</v>
      </c>
      <c r="E676" s="119">
        <v>0</v>
      </c>
      <c r="F676" s="128">
        <v>701.7</v>
      </c>
      <c r="G676" s="131">
        <v>36</v>
      </c>
      <c r="H676" s="128">
        <f t="shared" si="440"/>
        <v>19.491666666666667</v>
      </c>
      <c r="I676" s="129">
        <v>642.69000000000005</v>
      </c>
      <c r="J676" s="130">
        <v>9</v>
      </c>
      <c r="K676" s="130">
        <f t="shared" si="441"/>
        <v>45</v>
      </c>
      <c r="L676" s="129">
        <f t="shared" si="442"/>
        <v>71.410000000000011</v>
      </c>
      <c r="M676" s="128">
        <f t="shared" si="443"/>
        <v>29.875333333333337</v>
      </c>
      <c r="N676" s="127"/>
      <c r="O676" s="126"/>
      <c r="P676" s="125"/>
      <c r="Q676" s="125">
        <f t="shared" si="420"/>
        <v>31</v>
      </c>
      <c r="R676" s="125">
        <f t="shared" si="421"/>
        <v>2009</v>
      </c>
      <c r="S676" s="125" t="str">
        <f t="shared" si="419"/>
        <v>Wed</v>
      </c>
      <c r="T676" s="125" t="str">
        <f t="shared" si="422"/>
        <v>2009-31</v>
      </c>
      <c r="U676" s="125">
        <f t="shared" si="423"/>
        <v>0</v>
      </c>
      <c r="V676" s="125"/>
    </row>
    <row r="677" spans="1:22" s="113" customFormat="1" x14ac:dyDescent="0.35">
      <c r="A677" s="133" t="s">
        <v>503</v>
      </c>
      <c r="B677" s="132">
        <v>40024</v>
      </c>
      <c r="C677" s="129">
        <v>860.25</v>
      </c>
      <c r="D677" s="119">
        <v>0</v>
      </c>
      <c r="E677" s="119">
        <v>0</v>
      </c>
      <c r="F677" s="128">
        <v>773.55</v>
      </c>
      <c r="G677" s="131">
        <v>50</v>
      </c>
      <c r="H677" s="128">
        <f t="shared" si="440"/>
        <v>15.470999999999998</v>
      </c>
      <c r="I677" s="129">
        <v>86.7</v>
      </c>
      <c r="J677" s="130">
        <v>3</v>
      </c>
      <c r="K677" s="130">
        <f t="shared" si="441"/>
        <v>53</v>
      </c>
      <c r="L677" s="129">
        <f t="shared" si="442"/>
        <v>28.900000000000002</v>
      </c>
      <c r="M677" s="128">
        <f t="shared" si="443"/>
        <v>16.231132075471699</v>
      </c>
      <c r="N677" s="127"/>
      <c r="O677" s="126"/>
      <c r="P677" s="125"/>
      <c r="Q677" s="125">
        <f t="shared" si="420"/>
        <v>31</v>
      </c>
      <c r="R677" s="125">
        <f t="shared" si="421"/>
        <v>2009</v>
      </c>
      <c r="S677" s="125" t="str">
        <f t="shared" si="419"/>
        <v>Thu</v>
      </c>
      <c r="T677" s="125" t="str">
        <f t="shared" si="422"/>
        <v>2009-31</v>
      </c>
      <c r="U677" s="125">
        <f t="shared" si="423"/>
        <v>0</v>
      </c>
      <c r="V677" s="125"/>
    </row>
    <row r="678" spans="1:22" s="113" customFormat="1" x14ac:dyDescent="0.35">
      <c r="A678" s="133" t="s">
        <v>503</v>
      </c>
      <c r="B678" s="132">
        <v>40025</v>
      </c>
      <c r="C678" s="129">
        <v>2293.62</v>
      </c>
      <c r="D678" s="119">
        <v>0</v>
      </c>
      <c r="E678" s="119">
        <v>0</v>
      </c>
      <c r="F678" s="128">
        <v>795.2</v>
      </c>
      <c r="G678" s="131">
        <v>43</v>
      </c>
      <c r="H678" s="128">
        <f t="shared" si="440"/>
        <v>18.493023255813956</v>
      </c>
      <c r="I678" s="129">
        <v>1498.42</v>
      </c>
      <c r="J678" s="130">
        <v>9</v>
      </c>
      <c r="K678" s="130">
        <f t="shared" si="441"/>
        <v>52</v>
      </c>
      <c r="L678" s="129">
        <f t="shared" si="442"/>
        <v>166.49111111111111</v>
      </c>
      <c r="M678" s="128">
        <f t="shared" si="443"/>
        <v>44.108076923076922</v>
      </c>
      <c r="N678" s="127"/>
      <c r="O678" s="126"/>
      <c r="P678" s="125"/>
      <c r="Q678" s="125">
        <f t="shared" si="420"/>
        <v>31</v>
      </c>
      <c r="R678" s="125">
        <f t="shared" si="421"/>
        <v>2009</v>
      </c>
      <c r="S678" s="125" t="str">
        <f t="shared" si="419"/>
        <v>Fri</v>
      </c>
      <c r="T678" s="125" t="str">
        <f t="shared" si="422"/>
        <v>2009-31</v>
      </c>
      <c r="U678" s="125">
        <f t="shared" si="423"/>
        <v>0</v>
      </c>
      <c r="V678" s="125"/>
    </row>
    <row r="679" spans="1:22" s="113" customFormat="1" x14ac:dyDescent="0.35">
      <c r="A679" s="133" t="s">
        <v>503</v>
      </c>
      <c r="B679" s="132">
        <v>40026</v>
      </c>
      <c r="C679" s="129">
        <v>1247.99</v>
      </c>
      <c r="D679" s="119">
        <v>0</v>
      </c>
      <c r="E679" s="119">
        <v>0</v>
      </c>
      <c r="F679" s="128">
        <v>542</v>
      </c>
      <c r="G679" s="131">
        <v>25</v>
      </c>
      <c r="H679" s="128">
        <f t="shared" si="440"/>
        <v>21.68</v>
      </c>
      <c r="I679" s="129">
        <v>705.99</v>
      </c>
      <c r="J679" s="130">
        <v>8</v>
      </c>
      <c r="K679" s="130">
        <f t="shared" si="441"/>
        <v>33</v>
      </c>
      <c r="L679" s="129">
        <f t="shared" si="442"/>
        <v>88.248750000000001</v>
      </c>
      <c r="M679" s="128">
        <f t="shared" si="443"/>
        <v>37.81787878787879</v>
      </c>
      <c r="N679" s="127"/>
      <c r="O679" s="126"/>
      <c r="P679" s="125"/>
      <c r="Q679" s="125">
        <f t="shared" si="420"/>
        <v>31</v>
      </c>
      <c r="R679" s="125">
        <f t="shared" si="421"/>
        <v>2009</v>
      </c>
      <c r="S679" s="125" t="str">
        <f t="shared" si="419"/>
        <v>Sat</v>
      </c>
      <c r="T679" s="125" t="str">
        <f t="shared" si="422"/>
        <v>2009-31</v>
      </c>
      <c r="U679" s="125">
        <f t="shared" si="423"/>
        <v>0</v>
      </c>
      <c r="V679" s="125"/>
    </row>
    <row r="680" spans="1:22" s="113" customFormat="1" x14ac:dyDescent="0.35">
      <c r="A680" s="124"/>
      <c r="B680" s="123">
        <v>40027</v>
      </c>
      <c r="C680" s="119">
        <f>SUM(C674:C679)</f>
        <v>7512.62</v>
      </c>
      <c r="D680" s="119">
        <v>2484.23</v>
      </c>
      <c r="E680" s="122">
        <f>SUM(C680:D680)</f>
        <v>9996.85</v>
      </c>
      <c r="F680" s="118"/>
      <c r="G680" s="121">
        <f>SUM(G674:G679)</f>
        <v>237</v>
      </c>
      <c r="H680" s="118">
        <f>AVERAGE(H674:H679)</f>
        <v>17.015419360602561</v>
      </c>
      <c r="I680" s="119">
        <f>SUM(I674:I679)</f>
        <v>3585.87</v>
      </c>
      <c r="J680" s="120">
        <f>SUM(J674:J679)</f>
        <v>42</v>
      </c>
      <c r="K680" s="120">
        <f>SUM(G680,J680)</f>
        <v>279</v>
      </c>
      <c r="L680" s="119">
        <f>AVERAGE(L674:L679)</f>
        <v>76.427000661375658</v>
      </c>
      <c r="M680" s="118">
        <f>AVERAGE(M674:M679)</f>
        <v>27.417441694598125</v>
      </c>
      <c r="N680" s="117"/>
      <c r="O680" s="116"/>
      <c r="P680" s="115"/>
      <c r="Q680" s="115">
        <f t="shared" si="420"/>
        <v>32</v>
      </c>
      <c r="R680" s="115">
        <f t="shared" si="421"/>
        <v>2009</v>
      </c>
      <c r="S680" s="115" t="str">
        <f t="shared" si="419"/>
        <v>Sun</v>
      </c>
      <c r="T680" s="115" t="str">
        <f t="shared" si="422"/>
        <v>2009-32</v>
      </c>
      <c r="U680" s="115">
        <f t="shared" si="423"/>
        <v>0</v>
      </c>
      <c r="V680" s="115"/>
    </row>
    <row r="681" spans="1:22" s="113" customFormat="1" x14ac:dyDescent="0.35">
      <c r="A681" s="133" t="s">
        <v>505</v>
      </c>
      <c r="B681" s="132">
        <v>40028</v>
      </c>
      <c r="C681" s="129">
        <v>668.67</v>
      </c>
      <c r="D681" s="119">
        <v>0</v>
      </c>
      <c r="E681" s="119">
        <v>0</v>
      </c>
      <c r="F681" s="128">
        <v>450.3</v>
      </c>
      <c r="G681" s="131">
        <v>34</v>
      </c>
      <c r="H681" s="128">
        <f t="shared" ref="H681:H686" si="444">IFERROR(F681/G681,0)</f>
        <v>13.244117647058824</v>
      </c>
      <c r="I681" s="129">
        <v>218.37</v>
      </c>
      <c r="J681" s="130">
        <v>5</v>
      </c>
      <c r="K681" s="130">
        <f t="shared" ref="K681:K686" si="445">IFERROR(SUM(G681,J681),0)</f>
        <v>39</v>
      </c>
      <c r="L681" s="129">
        <f t="shared" ref="L681:L686" si="446">IFERROR(MEDIAN(I681/J681),0)</f>
        <v>43.673999999999999</v>
      </c>
      <c r="M681" s="128">
        <f t="shared" ref="M681:M686" si="447">IFERROR(SUM(F681,I681)/K681,0)</f>
        <v>17.145384615384618</v>
      </c>
      <c r="N681" s="127"/>
      <c r="O681" s="126">
        <v>0.1</v>
      </c>
      <c r="P681" s="125"/>
      <c r="Q681" s="125">
        <f t="shared" si="420"/>
        <v>32</v>
      </c>
      <c r="R681" s="125">
        <f t="shared" si="421"/>
        <v>2009</v>
      </c>
      <c r="S681" s="125" t="str">
        <f t="shared" si="419"/>
        <v>Mon</v>
      </c>
      <c r="T681" s="125" t="str">
        <f t="shared" si="422"/>
        <v>2009-32</v>
      </c>
      <c r="U681" s="125">
        <f t="shared" si="423"/>
        <v>0</v>
      </c>
      <c r="V681" s="125"/>
    </row>
    <row r="682" spans="1:22" s="113" customFormat="1" x14ac:dyDescent="0.35">
      <c r="A682" s="133" t="s">
        <v>505</v>
      </c>
      <c r="B682" s="132">
        <v>40029</v>
      </c>
      <c r="C682" s="129">
        <v>1006.21</v>
      </c>
      <c r="D682" s="119">
        <v>0</v>
      </c>
      <c r="E682" s="119">
        <v>0</v>
      </c>
      <c r="F682" s="128">
        <v>617.85</v>
      </c>
      <c r="G682" s="131">
        <v>39</v>
      </c>
      <c r="H682" s="128">
        <f t="shared" si="444"/>
        <v>15.842307692307694</v>
      </c>
      <c r="I682" s="129">
        <v>388.36</v>
      </c>
      <c r="J682" s="130">
        <v>8</v>
      </c>
      <c r="K682" s="130">
        <f t="shared" si="445"/>
        <v>47</v>
      </c>
      <c r="L682" s="129">
        <f t="shared" si="446"/>
        <v>48.545000000000002</v>
      </c>
      <c r="M682" s="128">
        <f t="shared" si="447"/>
        <v>21.408723404255319</v>
      </c>
      <c r="N682" s="127"/>
      <c r="O682" s="126">
        <v>-0.15</v>
      </c>
      <c r="P682" s="125"/>
      <c r="Q682" s="125">
        <f t="shared" si="420"/>
        <v>32</v>
      </c>
      <c r="R682" s="125">
        <f t="shared" si="421"/>
        <v>2009</v>
      </c>
      <c r="S682" s="125" t="str">
        <f t="shared" si="419"/>
        <v>Tue</v>
      </c>
      <c r="T682" s="125" t="str">
        <f t="shared" si="422"/>
        <v>2009-32</v>
      </c>
      <c r="U682" s="125">
        <f t="shared" si="423"/>
        <v>0</v>
      </c>
      <c r="V682" s="125"/>
    </row>
    <row r="683" spans="1:22" s="113" customFormat="1" x14ac:dyDescent="0.35">
      <c r="A683" s="133" t="s">
        <v>505</v>
      </c>
      <c r="B683" s="132">
        <v>40030</v>
      </c>
      <c r="C683" s="129">
        <v>1179.6500000000001</v>
      </c>
      <c r="D683" s="119">
        <v>0</v>
      </c>
      <c r="E683" s="119">
        <v>0</v>
      </c>
      <c r="F683" s="128">
        <v>705.2</v>
      </c>
      <c r="G683" s="131">
        <v>36</v>
      </c>
      <c r="H683" s="128">
        <f t="shared" si="444"/>
        <v>19.588888888888889</v>
      </c>
      <c r="I683" s="129">
        <v>474.45</v>
      </c>
      <c r="J683" s="130">
        <v>5</v>
      </c>
      <c r="K683" s="130">
        <f t="shared" si="445"/>
        <v>41</v>
      </c>
      <c r="L683" s="129">
        <f t="shared" si="446"/>
        <v>94.89</v>
      </c>
      <c r="M683" s="128">
        <f t="shared" si="447"/>
        <v>28.771951219512196</v>
      </c>
      <c r="N683" s="127"/>
      <c r="O683" s="126"/>
      <c r="P683" s="125"/>
      <c r="Q683" s="125">
        <f t="shared" si="420"/>
        <v>32</v>
      </c>
      <c r="R683" s="125">
        <f t="shared" si="421"/>
        <v>2009</v>
      </c>
      <c r="S683" s="125" t="str">
        <f t="shared" si="419"/>
        <v>Wed</v>
      </c>
      <c r="T683" s="125" t="str">
        <f t="shared" si="422"/>
        <v>2009-32</v>
      </c>
      <c r="U683" s="125">
        <f t="shared" si="423"/>
        <v>0</v>
      </c>
      <c r="V683" s="125"/>
    </row>
    <row r="684" spans="1:22" s="113" customFormat="1" x14ac:dyDescent="0.35">
      <c r="A684" s="133" t="s">
        <v>505</v>
      </c>
      <c r="B684" s="132">
        <v>40031</v>
      </c>
      <c r="C684" s="129">
        <v>1363.86</v>
      </c>
      <c r="D684" s="119">
        <v>0</v>
      </c>
      <c r="E684" s="119">
        <v>0</v>
      </c>
      <c r="F684" s="128">
        <v>857.05</v>
      </c>
      <c r="G684" s="131">
        <v>44</v>
      </c>
      <c r="H684" s="128">
        <f t="shared" si="444"/>
        <v>19.478409090909089</v>
      </c>
      <c r="I684" s="129">
        <v>506.81</v>
      </c>
      <c r="J684" s="130">
        <v>13</v>
      </c>
      <c r="K684" s="130">
        <f t="shared" si="445"/>
        <v>57</v>
      </c>
      <c r="L684" s="129">
        <f t="shared" si="446"/>
        <v>38.985384615384618</v>
      </c>
      <c r="M684" s="128">
        <f t="shared" si="447"/>
        <v>23.927368421052631</v>
      </c>
      <c r="N684" s="127"/>
      <c r="O684" s="126"/>
      <c r="P684" s="125"/>
      <c r="Q684" s="125">
        <f t="shared" si="420"/>
        <v>32</v>
      </c>
      <c r="R684" s="125">
        <f t="shared" si="421"/>
        <v>2009</v>
      </c>
      <c r="S684" s="125" t="str">
        <f t="shared" si="419"/>
        <v>Thu</v>
      </c>
      <c r="T684" s="125" t="str">
        <f t="shared" si="422"/>
        <v>2009-32</v>
      </c>
      <c r="U684" s="125">
        <f t="shared" si="423"/>
        <v>0</v>
      </c>
      <c r="V684" s="125"/>
    </row>
    <row r="685" spans="1:22" s="113" customFormat="1" x14ac:dyDescent="0.35">
      <c r="A685" s="133" t="s">
        <v>505</v>
      </c>
      <c r="B685" s="132">
        <v>40032</v>
      </c>
      <c r="C685" s="129">
        <v>2454.59</v>
      </c>
      <c r="D685" s="119">
        <v>0</v>
      </c>
      <c r="E685" s="119">
        <v>0</v>
      </c>
      <c r="F685" s="128">
        <v>1023.65</v>
      </c>
      <c r="G685" s="131">
        <v>56</v>
      </c>
      <c r="H685" s="128">
        <f t="shared" si="444"/>
        <v>18.279464285714287</v>
      </c>
      <c r="I685" s="129">
        <v>1430.94</v>
      </c>
      <c r="J685" s="130">
        <v>8</v>
      </c>
      <c r="K685" s="130">
        <f t="shared" si="445"/>
        <v>64</v>
      </c>
      <c r="L685" s="129">
        <f t="shared" si="446"/>
        <v>178.86750000000001</v>
      </c>
      <c r="M685" s="128">
        <f t="shared" si="447"/>
        <v>38.352968750000002</v>
      </c>
      <c r="N685" s="127"/>
      <c r="O685" s="126"/>
      <c r="P685" s="125"/>
      <c r="Q685" s="125">
        <f t="shared" si="420"/>
        <v>32</v>
      </c>
      <c r="R685" s="125">
        <f t="shared" si="421"/>
        <v>2009</v>
      </c>
      <c r="S685" s="125" t="str">
        <f t="shared" si="419"/>
        <v>Fri</v>
      </c>
      <c r="T685" s="125" t="str">
        <f t="shared" si="422"/>
        <v>2009-32</v>
      </c>
      <c r="U685" s="125">
        <f t="shared" si="423"/>
        <v>0</v>
      </c>
      <c r="V685" s="125"/>
    </row>
    <row r="686" spans="1:22" s="113" customFormat="1" x14ac:dyDescent="0.35">
      <c r="A686" s="133" t="s">
        <v>505</v>
      </c>
      <c r="B686" s="132">
        <v>40033</v>
      </c>
      <c r="C686" s="129">
        <v>1042.27</v>
      </c>
      <c r="D686" s="119">
        <v>0</v>
      </c>
      <c r="E686" s="119">
        <v>0</v>
      </c>
      <c r="F686" s="128">
        <v>661</v>
      </c>
      <c r="G686" s="131">
        <v>29</v>
      </c>
      <c r="H686" s="128">
        <f t="shared" si="444"/>
        <v>22.793103448275861</v>
      </c>
      <c r="I686" s="129">
        <v>381.34</v>
      </c>
      <c r="J686" s="130">
        <v>6</v>
      </c>
      <c r="K686" s="130">
        <f t="shared" si="445"/>
        <v>35</v>
      </c>
      <c r="L686" s="129">
        <f t="shared" si="446"/>
        <v>63.556666666666665</v>
      </c>
      <c r="M686" s="128">
        <f t="shared" si="447"/>
        <v>29.781142857142854</v>
      </c>
      <c r="N686" s="127"/>
      <c r="O686" s="126"/>
      <c r="P686" s="125"/>
      <c r="Q686" s="125">
        <f t="shared" si="420"/>
        <v>32</v>
      </c>
      <c r="R686" s="125">
        <f t="shared" si="421"/>
        <v>2009</v>
      </c>
      <c r="S686" s="125" t="str">
        <f t="shared" si="419"/>
        <v>Sat</v>
      </c>
      <c r="T686" s="125" t="str">
        <f t="shared" si="422"/>
        <v>2009-32</v>
      </c>
      <c r="U686" s="125">
        <f t="shared" si="423"/>
        <v>0</v>
      </c>
      <c r="V686" s="125"/>
    </row>
    <row r="687" spans="1:22" s="113" customFormat="1" x14ac:dyDescent="0.35">
      <c r="A687" s="124"/>
      <c r="B687" s="123">
        <v>40034</v>
      </c>
      <c r="C687" s="119">
        <f>SUM(C681:C686)</f>
        <v>7715.25</v>
      </c>
      <c r="D687" s="119">
        <v>2849.9</v>
      </c>
      <c r="E687" s="122">
        <f>SUM(C687:D687)</f>
        <v>10565.15</v>
      </c>
      <c r="F687" s="118"/>
      <c r="G687" s="121">
        <f>SUM(G681:G686)</f>
        <v>238</v>
      </c>
      <c r="H687" s="118">
        <f>AVERAGE(H681:H686)</f>
        <v>18.20438184219244</v>
      </c>
      <c r="I687" s="119">
        <f>SUM(I681:I686)</f>
        <v>3400.2700000000004</v>
      </c>
      <c r="J687" s="120">
        <f>SUM(J681:J686)</f>
        <v>45</v>
      </c>
      <c r="K687" s="120">
        <f>SUM(G687,J687)</f>
        <v>283</v>
      </c>
      <c r="L687" s="119">
        <f>AVERAGE(L681:L686)</f>
        <v>78.086425213675213</v>
      </c>
      <c r="M687" s="118">
        <f>AVERAGE(M681:M686)</f>
        <v>26.564589877891269</v>
      </c>
      <c r="N687" s="117" t="s">
        <v>243</v>
      </c>
      <c r="O687" s="116"/>
      <c r="P687" s="115"/>
      <c r="Q687" s="115">
        <f t="shared" si="420"/>
        <v>33</v>
      </c>
      <c r="R687" s="115">
        <f t="shared" si="421"/>
        <v>2009</v>
      </c>
      <c r="S687" s="115" t="str">
        <f t="shared" si="419"/>
        <v>Sun</v>
      </c>
      <c r="T687" s="115" t="str">
        <f t="shared" si="422"/>
        <v>2009-33</v>
      </c>
      <c r="U687" s="115">
        <f t="shared" si="423"/>
        <v>0</v>
      </c>
      <c r="V687" s="115"/>
    </row>
    <row r="688" spans="1:22" s="113" customFormat="1" x14ac:dyDescent="0.35">
      <c r="A688" s="143" t="s">
        <v>510</v>
      </c>
      <c r="B688" s="142">
        <v>40035</v>
      </c>
      <c r="C688" s="138">
        <v>0</v>
      </c>
      <c r="D688" s="119">
        <v>0</v>
      </c>
      <c r="E688" s="119">
        <v>0</v>
      </c>
      <c r="F688" s="140">
        <v>0</v>
      </c>
      <c r="G688" s="141">
        <v>0</v>
      </c>
      <c r="H688" s="140">
        <f t="shared" ref="H688:H693" si="448">IFERROR(F688/G688,0)</f>
        <v>0</v>
      </c>
      <c r="I688" s="138">
        <v>0</v>
      </c>
      <c r="J688" s="139">
        <v>0</v>
      </c>
      <c r="K688" s="139">
        <f t="shared" ref="K688:K693" si="449">IFERROR(SUM(G688,J688),0)</f>
        <v>0</v>
      </c>
      <c r="L688" s="138">
        <f t="shared" ref="L688:L693" si="450">IFERROR(MEDIAN(I688/J688),0)</f>
        <v>0</v>
      </c>
      <c r="M688" s="140">
        <f t="shared" ref="M688:M693" si="451">IFERROR(SUM(F688,I688)/K688,0)</f>
        <v>0</v>
      </c>
      <c r="N688" s="137" t="s">
        <v>1103</v>
      </c>
      <c r="O688" s="136"/>
      <c r="P688" s="135"/>
      <c r="Q688" s="135">
        <f t="shared" si="420"/>
        <v>33</v>
      </c>
      <c r="R688" s="135">
        <f t="shared" si="421"/>
        <v>2009</v>
      </c>
      <c r="S688" s="135" t="str">
        <f t="shared" si="419"/>
        <v>Mon</v>
      </c>
      <c r="T688" s="135" t="str">
        <f t="shared" si="422"/>
        <v>2009-33</v>
      </c>
      <c r="U688" s="135">
        <f t="shared" si="423"/>
        <v>0</v>
      </c>
      <c r="V688" s="135"/>
    </row>
    <row r="689" spans="1:22" s="113" customFormat="1" x14ac:dyDescent="0.35">
      <c r="A689" s="133" t="s">
        <v>510</v>
      </c>
      <c r="B689" s="132">
        <v>40036</v>
      </c>
      <c r="C689" s="129">
        <v>1811.34</v>
      </c>
      <c r="D689" s="119">
        <v>0</v>
      </c>
      <c r="E689" s="119">
        <v>0</v>
      </c>
      <c r="F689" s="128">
        <v>937.5</v>
      </c>
      <c r="G689" s="131">
        <v>62</v>
      </c>
      <c r="H689" s="128">
        <f t="shared" si="448"/>
        <v>15.120967741935484</v>
      </c>
      <c r="I689" s="129">
        <v>873.84</v>
      </c>
      <c r="J689" s="130">
        <v>9</v>
      </c>
      <c r="K689" s="130">
        <f t="shared" si="449"/>
        <v>71</v>
      </c>
      <c r="L689" s="129">
        <f t="shared" si="450"/>
        <v>97.093333333333334</v>
      </c>
      <c r="M689" s="128">
        <f t="shared" si="451"/>
        <v>25.511830985915495</v>
      </c>
      <c r="N689" s="127"/>
      <c r="O689" s="126"/>
      <c r="P689" s="125"/>
      <c r="Q689" s="125">
        <f t="shared" si="420"/>
        <v>33</v>
      </c>
      <c r="R689" s="125">
        <f t="shared" si="421"/>
        <v>2009</v>
      </c>
      <c r="S689" s="125" t="str">
        <f t="shared" si="419"/>
        <v>Tue</v>
      </c>
      <c r="T689" s="125" t="str">
        <f t="shared" si="422"/>
        <v>2009-33</v>
      </c>
      <c r="U689" s="125">
        <f t="shared" si="423"/>
        <v>0</v>
      </c>
      <c r="V689" s="125"/>
    </row>
    <row r="690" spans="1:22" s="113" customFormat="1" x14ac:dyDescent="0.35">
      <c r="A690" s="133" t="s">
        <v>510</v>
      </c>
      <c r="B690" s="132">
        <v>40037</v>
      </c>
      <c r="C690" s="129">
        <v>1128.44</v>
      </c>
      <c r="D690" s="119">
        <v>0</v>
      </c>
      <c r="E690" s="119">
        <v>0</v>
      </c>
      <c r="F690" s="128">
        <v>864.3</v>
      </c>
      <c r="G690" s="131">
        <v>39</v>
      </c>
      <c r="H690" s="128">
        <f t="shared" si="448"/>
        <v>22.161538461538459</v>
      </c>
      <c r="I690" s="129">
        <v>264.14</v>
      </c>
      <c r="J690" s="130">
        <v>7</v>
      </c>
      <c r="K690" s="130">
        <f t="shared" si="449"/>
        <v>46</v>
      </c>
      <c r="L690" s="129">
        <f t="shared" si="450"/>
        <v>37.734285714285711</v>
      </c>
      <c r="M690" s="128">
        <f t="shared" si="451"/>
        <v>24.531304347826087</v>
      </c>
      <c r="N690" s="127"/>
      <c r="O690" s="126"/>
      <c r="P690" s="125"/>
      <c r="Q690" s="125">
        <f t="shared" si="420"/>
        <v>33</v>
      </c>
      <c r="R690" s="125">
        <f t="shared" si="421"/>
        <v>2009</v>
      </c>
      <c r="S690" s="125" t="str">
        <f t="shared" si="419"/>
        <v>Wed</v>
      </c>
      <c r="T690" s="125" t="str">
        <f t="shared" si="422"/>
        <v>2009-33</v>
      </c>
      <c r="U690" s="125">
        <f t="shared" si="423"/>
        <v>0</v>
      </c>
      <c r="V690" s="125"/>
    </row>
    <row r="691" spans="1:22" s="113" customFormat="1" x14ac:dyDescent="0.35">
      <c r="A691" s="133" t="s">
        <v>510</v>
      </c>
      <c r="B691" s="132">
        <v>40038</v>
      </c>
      <c r="C691" s="129">
        <v>906.69</v>
      </c>
      <c r="D691" s="119">
        <v>0</v>
      </c>
      <c r="E691" s="119">
        <v>0</v>
      </c>
      <c r="F691" s="128">
        <v>641.15</v>
      </c>
      <c r="G691" s="131">
        <v>37</v>
      </c>
      <c r="H691" s="128">
        <f t="shared" si="448"/>
        <v>17.328378378378378</v>
      </c>
      <c r="I691" s="129">
        <v>265.54000000000002</v>
      </c>
      <c r="J691" s="130">
        <v>5</v>
      </c>
      <c r="K691" s="130">
        <f t="shared" si="449"/>
        <v>42</v>
      </c>
      <c r="L691" s="129">
        <f t="shared" si="450"/>
        <v>53.108000000000004</v>
      </c>
      <c r="M691" s="128">
        <f t="shared" si="451"/>
        <v>21.587857142857143</v>
      </c>
      <c r="N691" s="127"/>
      <c r="O691" s="126"/>
      <c r="P691" s="125"/>
      <c r="Q691" s="125">
        <f t="shared" si="420"/>
        <v>33</v>
      </c>
      <c r="R691" s="125">
        <f t="shared" si="421"/>
        <v>2009</v>
      </c>
      <c r="S691" s="125" t="str">
        <f t="shared" si="419"/>
        <v>Thu</v>
      </c>
      <c r="T691" s="125" t="str">
        <f t="shared" si="422"/>
        <v>2009-33</v>
      </c>
      <c r="U691" s="125">
        <f t="shared" si="423"/>
        <v>0</v>
      </c>
      <c r="V691" s="125"/>
    </row>
    <row r="692" spans="1:22" s="113" customFormat="1" x14ac:dyDescent="0.35">
      <c r="A692" s="133" t="s">
        <v>510</v>
      </c>
      <c r="B692" s="132">
        <v>40039</v>
      </c>
      <c r="C692" s="129">
        <v>1635.61</v>
      </c>
      <c r="D692" s="119">
        <v>0</v>
      </c>
      <c r="E692" s="119">
        <v>0</v>
      </c>
      <c r="F692" s="128">
        <v>896.4</v>
      </c>
      <c r="G692" s="131">
        <v>49</v>
      </c>
      <c r="H692" s="128">
        <f t="shared" si="448"/>
        <v>18.293877551020408</v>
      </c>
      <c r="I692" s="129">
        <v>739.21</v>
      </c>
      <c r="J692" s="130">
        <v>8</v>
      </c>
      <c r="K692" s="130">
        <f t="shared" si="449"/>
        <v>57</v>
      </c>
      <c r="L692" s="129">
        <f t="shared" si="450"/>
        <v>92.401250000000005</v>
      </c>
      <c r="M692" s="128">
        <f t="shared" si="451"/>
        <v>28.694912280701757</v>
      </c>
      <c r="N692" s="127"/>
      <c r="O692" s="126"/>
      <c r="P692" s="125"/>
      <c r="Q692" s="125">
        <f t="shared" si="420"/>
        <v>33</v>
      </c>
      <c r="R692" s="125">
        <f t="shared" si="421"/>
        <v>2009</v>
      </c>
      <c r="S692" s="125" t="str">
        <f t="shared" si="419"/>
        <v>Fri</v>
      </c>
      <c r="T692" s="125" t="str">
        <f t="shared" si="422"/>
        <v>2009-33</v>
      </c>
      <c r="U692" s="125">
        <f t="shared" si="423"/>
        <v>0</v>
      </c>
      <c r="V692" s="125"/>
    </row>
    <row r="693" spans="1:22" s="113" customFormat="1" x14ac:dyDescent="0.35">
      <c r="A693" s="133" t="s">
        <v>510</v>
      </c>
      <c r="B693" s="132">
        <v>40040</v>
      </c>
      <c r="C693" s="129">
        <v>1046.26</v>
      </c>
      <c r="D693" s="119">
        <v>0</v>
      </c>
      <c r="E693" s="119">
        <v>0</v>
      </c>
      <c r="F693" s="128">
        <v>541.85</v>
      </c>
      <c r="G693" s="131">
        <v>24</v>
      </c>
      <c r="H693" s="128">
        <f t="shared" si="448"/>
        <v>22.577083333333334</v>
      </c>
      <c r="I693" s="129">
        <v>504.41</v>
      </c>
      <c r="J693" s="130">
        <v>10</v>
      </c>
      <c r="K693" s="130">
        <f t="shared" si="449"/>
        <v>34</v>
      </c>
      <c r="L693" s="129">
        <f t="shared" si="450"/>
        <v>50.441000000000003</v>
      </c>
      <c r="M693" s="128">
        <f t="shared" si="451"/>
        <v>30.772352941176472</v>
      </c>
      <c r="N693" s="127"/>
      <c r="O693" s="126"/>
      <c r="P693" s="125"/>
      <c r="Q693" s="125">
        <f t="shared" si="420"/>
        <v>33</v>
      </c>
      <c r="R693" s="125">
        <f t="shared" si="421"/>
        <v>2009</v>
      </c>
      <c r="S693" s="125" t="str">
        <f t="shared" si="419"/>
        <v>Sat</v>
      </c>
      <c r="T693" s="125" t="str">
        <f t="shared" si="422"/>
        <v>2009-33</v>
      </c>
      <c r="U693" s="125">
        <f t="shared" si="423"/>
        <v>0</v>
      </c>
      <c r="V693" s="125"/>
    </row>
    <row r="694" spans="1:22" s="113" customFormat="1" x14ac:dyDescent="0.35">
      <c r="A694" s="124"/>
      <c r="B694" s="123">
        <v>40041</v>
      </c>
      <c r="C694" s="119">
        <f>SUM(C688:C693)</f>
        <v>6528.34</v>
      </c>
      <c r="D694" s="119">
        <v>2653.46</v>
      </c>
      <c r="E694" s="122">
        <f>SUM(C694:D694)</f>
        <v>9181.7999999999993</v>
      </c>
      <c r="F694" s="118"/>
      <c r="G694" s="121">
        <f>SUM(G688:G693)</f>
        <v>211</v>
      </c>
      <c r="H694" s="118">
        <f>AVERAGE(H688:H693)</f>
        <v>15.913640911034342</v>
      </c>
      <c r="I694" s="119">
        <f>SUM(I688:I693)</f>
        <v>2647.14</v>
      </c>
      <c r="J694" s="120">
        <f>SUM(J688:J693)</f>
        <v>39</v>
      </c>
      <c r="K694" s="120">
        <f>SUM(G694,J694)</f>
        <v>250</v>
      </c>
      <c r="L694" s="119">
        <f>AVERAGE(L688:L693)</f>
        <v>55.129644841269851</v>
      </c>
      <c r="M694" s="118">
        <f>AVERAGE(M688:M693)</f>
        <v>21.849709616412824</v>
      </c>
      <c r="N694" s="117"/>
      <c r="O694" s="116"/>
      <c r="P694" s="115"/>
      <c r="Q694" s="115">
        <f t="shared" si="420"/>
        <v>34</v>
      </c>
      <c r="R694" s="115">
        <f t="shared" si="421"/>
        <v>2009</v>
      </c>
      <c r="S694" s="115" t="str">
        <f t="shared" si="419"/>
        <v>Sun</v>
      </c>
      <c r="T694" s="115" t="str">
        <f t="shared" si="422"/>
        <v>2009-34</v>
      </c>
      <c r="U694" s="115">
        <f t="shared" si="423"/>
        <v>0</v>
      </c>
      <c r="V694" s="115"/>
    </row>
    <row r="695" spans="1:22" s="113" customFormat="1" x14ac:dyDescent="0.35">
      <c r="A695" s="133" t="s">
        <v>514</v>
      </c>
      <c r="B695" s="132">
        <v>40042</v>
      </c>
      <c r="C695" s="129">
        <v>974.07</v>
      </c>
      <c r="D695" s="119">
        <v>0</v>
      </c>
      <c r="E695" s="119">
        <v>0</v>
      </c>
      <c r="F695" s="128">
        <v>571.9</v>
      </c>
      <c r="G695" s="131">
        <v>33</v>
      </c>
      <c r="H695" s="128">
        <f t="shared" ref="H695:H700" si="452">IFERROR(F695/G695,0)</f>
        <v>17.330303030303028</v>
      </c>
      <c r="I695" s="129">
        <v>402.17</v>
      </c>
      <c r="J695" s="130">
        <v>6</v>
      </c>
      <c r="K695" s="130">
        <f t="shared" ref="K695:K700" si="453">IFERROR(SUM(G695,J695),0)</f>
        <v>39</v>
      </c>
      <c r="L695" s="129">
        <f t="shared" ref="L695:L700" si="454">IFERROR(MEDIAN(I695/J695),0)</f>
        <v>67.028333333333336</v>
      </c>
      <c r="M695" s="128">
        <f t="shared" ref="M695:M700" si="455">IFERROR(SUM(F695,I695)/K695,0)</f>
        <v>24.976153846153846</v>
      </c>
      <c r="N695" s="127"/>
      <c r="O695" s="126">
        <v>0.1</v>
      </c>
      <c r="P695" s="125"/>
      <c r="Q695" s="125">
        <f t="shared" si="420"/>
        <v>34</v>
      </c>
      <c r="R695" s="125">
        <f t="shared" si="421"/>
        <v>2009</v>
      </c>
      <c r="S695" s="125" t="str">
        <f t="shared" si="419"/>
        <v>Mon</v>
      </c>
      <c r="T695" s="125" t="str">
        <f t="shared" si="422"/>
        <v>2009-34</v>
      </c>
      <c r="U695" s="125">
        <f t="shared" si="423"/>
        <v>0</v>
      </c>
      <c r="V695" s="125"/>
    </row>
    <row r="696" spans="1:22" s="113" customFormat="1" x14ac:dyDescent="0.35">
      <c r="A696" s="133" t="s">
        <v>514</v>
      </c>
      <c r="B696" s="132">
        <v>40043</v>
      </c>
      <c r="C696" s="129">
        <v>804.31</v>
      </c>
      <c r="D696" s="119">
        <v>0</v>
      </c>
      <c r="E696" s="119">
        <v>0</v>
      </c>
      <c r="F696" s="128">
        <v>380.4</v>
      </c>
      <c r="G696" s="131">
        <v>29</v>
      </c>
      <c r="H696" s="128">
        <f t="shared" si="452"/>
        <v>13.117241379310345</v>
      </c>
      <c r="I696" s="129">
        <v>423.91</v>
      </c>
      <c r="J696" s="130">
        <v>5</v>
      </c>
      <c r="K696" s="130">
        <f t="shared" si="453"/>
        <v>34</v>
      </c>
      <c r="L696" s="129">
        <f t="shared" si="454"/>
        <v>84.782000000000011</v>
      </c>
      <c r="M696" s="128">
        <f t="shared" si="455"/>
        <v>23.656176470588235</v>
      </c>
      <c r="N696" s="127"/>
      <c r="O696" s="126">
        <v>0</v>
      </c>
      <c r="P696" s="125"/>
      <c r="Q696" s="125">
        <f t="shared" si="420"/>
        <v>34</v>
      </c>
      <c r="R696" s="125">
        <f t="shared" si="421"/>
        <v>2009</v>
      </c>
      <c r="S696" s="125" t="str">
        <f t="shared" si="419"/>
        <v>Tue</v>
      </c>
      <c r="T696" s="125" t="str">
        <f t="shared" si="422"/>
        <v>2009-34</v>
      </c>
      <c r="U696" s="125">
        <f t="shared" si="423"/>
        <v>0</v>
      </c>
      <c r="V696" s="125"/>
    </row>
    <row r="697" spans="1:22" s="113" customFormat="1" x14ac:dyDescent="0.35">
      <c r="A697" s="133" t="s">
        <v>514</v>
      </c>
      <c r="B697" s="132">
        <v>40044</v>
      </c>
      <c r="C697" s="129">
        <v>1068.54</v>
      </c>
      <c r="D697" s="119">
        <v>0</v>
      </c>
      <c r="E697" s="119">
        <v>0</v>
      </c>
      <c r="F697" s="128">
        <v>729.65</v>
      </c>
      <c r="G697" s="131">
        <v>35</v>
      </c>
      <c r="H697" s="128">
        <f t="shared" si="452"/>
        <v>20.847142857142856</v>
      </c>
      <c r="I697" s="129">
        <v>338.89</v>
      </c>
      <c r="J697" s="130">
        <v>9</v>
      </c>
      <c r="K697" s="130">
        <f t="shared" si="453"/>
        <v>44</v>
      </c>
      <c r="L697" s="129">
        <f t="shared" si="454"/>
        <v>37.654444444444444</v>
      </c>
      <c r="M697" s="128">
        <f t="shared" si="455"/>
        <v>24.285</v>
      </c>
      <c r="N697" s="127"/>
      <c r="O697" s="126">
        <v>-15.25</v>
      </c>
      <c r="P697" s="125"/>
      <c r="Q697" s="125">
        <f t="shared" si="420"/>
        <v>34</v>
      </c>
      <c r="R697" s="125">
        <f t="shared" si="421"/>
        <v>2009</v>
      </c>
      <c r="S697" s="125" t="str">
        <f t="shared" si="419"/>
        <v>Wed</v>
      </c>
      <c r="T697" s="125" t="str">
        <f t="shared" si="422"/>
        <v>2009-34</v>
      </c>
      <c r="U697" s="125">
        <f t="shared" si="423"/>
        <v>0</v>
      </c>
      <c r="V697" s="125"/>
    </row>
    <row r="698" spans="1:22" s="113" customFormat="1" x14ac:dyDescent="0.35">
      <c r="A698" s="133" t="s">
        <v>514</v>
      </c>
      <c r="B698" s="132">
        <v>40045</v>
      </c>
      <c r="C698" s="129">
        <v>1276.71</v>
      </c>
      <c r="D698" s="119">
        <v>0</v>
      </c>
      <c r="E698" s="119">
        <v>0</v>
      </c>
      <c r="F698" s="128">
        <v>923.6</v>
      </c>
      <c r="G698" s="131">
        <v>48</v>
      </c>
      <c r="H698" s="128">
        <f t="shared" si="452"/>
        <v>19.241666666666667</v>
      </c>
      <c r="I698" s="129">
        <v>353.19</v>
      </c>
      <c r="J698" s="130">
        <v>9</v>
      </c>
      <c r="K698" s="130">
        <f t="shared" si="453"/>
        <v>57</v>
      </c>
      <c r="L698" s="129">
        <f t="shared" si="454"/>
        <v>39.243333333333332</v>
      </c>
      <c r="M698" s="128">
        <f t="shared" si="455"/>
        <v>22.399824561403509</v>
      </c>
      <c r="N698" s="127"/>
      <c r="O698" s="126">
        <v>0</v>
      </c>
      <c r="P698" s="125"/>
      <c r="Q698" s="125">
        <f t="shared" si="420"/>
        <v>34</v>
      </c>
      <c r="R698" s="125">
        <f t="shared" si="421"/>
        <v>2009</v>
      </c>
      <c r="S698" s="125" t="str">
        <f t="shared" si="419"/>
        <v>Thu</v>
      </c>
      <c r="T698" s="125" t="str">
        <f t="shared" si="422"/>
        <v>2009-34</v>
      </c>
      <c r="U698" s="125">
        <f t="shared" si="423"/>
        <v>0</v>
      </c>
      <c r="V698" s="125"/>
    </row>
    <row r="699" spans="1:22" s="113" customFormat="1" x14ac:dyDescent="0.35">
      <c r="A699" s="133" t="s">
        <v>514</v>
      </c>
      <c r="B699" s="132">
        <v>40046</v>
      </c>
      <c r="C699" s="129">
        <v>3717.34</v>
      </c>
      <c r="D699" s="119">
        <v>0</v>
      </c>
      <c r="E699" s="119">
        <v>0</v>
      </c>
      <c r="F699" s="128">
        <v>1372.55</v>
      </c>
      <c r="G699" s="131">
        <v>57</v>
      </c>
      <c r="H699" s="128">
        <f t="shared" si="452"/>
        <v>24.079824561403509</v>
      </c>
      <c r="I699" s="129">
        <v>2344.79</v>
      </c>
      <c r="J699" s="130">
        <v>10</v>
      </c>
      <c r="K699" s="130">
        <f t="shared" si="453"/>
        <v>67</v>
      </c>
      <c r="L699" s="129">
        <f t="shared" si="454"/>
        <v>234.47899999999998</v>
      </c>
      <c r="M699" s="128">
        <f t="shared" si="455"/>
        <v>55.48268656716418</v>
      </c>
      <c r="N699" s="127"/>
      <c r="O699" s="126">
        <v>0.05</v>
      </c>
      <c r="P699" s="125"/>
      <c r="Q699" s="125">
        <f t="shared" si="420"/>
        <v>34</v>
      </c>
      <c r="R699" s="125">
        <f t="shared" si="421"/>
        <v>2009</v>
      </c>
      <c r="S699" s="125" t="str">
        <f t="shared" si="419"/>
        <v>Fri</v>
      </c>
      <c r="T699" s="125" t="str">
        <f t="shared" si="422"/>
        <v>2009-34</v>
      </c>
      <c r="U699" s="125">
        <f t="shared" si="423"/>
        <v>0</v>
      </c>
      <c r="V699" s="125"/>
    </row>
    <row r="700" spans="1:22" s="113" customFormat="1" x14ac:dyDescent="0.35">
      <c r="A700" s="133" t="s">
        <v>514</v>
      </c>
      <c r="B700" s="132">
        <v>40047</v>
      </c>
      <c r="C700" s="129">
        <v>1203.8399999999999</v>
      </c>
      <c r="D700" s="119">
        <v>0</v>
      </c>
      <c r="E700" s="119">
        <v>0</v>
      </c>
      <c r="F700" s="128">
        <v>683.95</v>
      </c>
      <c r="G700" s="131">
        <v>30</v>
      </c>
      <c r="H700" s="128">
        <f t="shared" si="452"/>
        <v>22.798333333333336</v>
      </c>
      <c r="I700" s="129">
        <v>519.89</v>
      </c>
      <c r="J700" s="130">
        <v>9</v>
      </c>
      <c r="K700" s="130">
        <f t="shared" si="453"/>
        <v>39</v>
      </c>
      <c r="L700" s="129">
        <f t="shared" si="454"/>
        <v>57.765555555555551</v>
      </c>
      <c r="M700" s="128">
        <f t="shared" si="455"/>
        <v>30.867692307692312</v>
      </c>
      <c r="N700" s="127"/>
      <c r="O700" s="126"/>
      <c r="P700" s="125"/>
      <c r="Q700" s="125">
        <f t="shared" si="420"/>
        <v>34</v>
      </c>
      <c r="R700" s="125">
        <f t="shared" si="421"/>
        <v>2009</v>
      </c>
      <c r="S700" s="125" t="str">
        <f t="shared" si="419"/>
        <v>Sat</v>
      </c>
      <c r="T700" s="125" t="str">
        <f t="shared" si="422"/>
        <v>2009-34</v>
      </c>
      <c r="U700" s="125">
        <f t="shared" si="423"/>
        <v>0</v>
      </c>
      <c r="V700" s="125"/>
    </row>
    <row r="701" spans="1:22" s="113" customFormat="1" x14ac:dyDescent="0.35">
      <c r="A701" s="124"/>
      <c r="B701" s="123">
        <v>40048</v>
      </c>
      <c r="C701" s="119">
        <f>SUM(C695:C700)</f>
        <v>9044.81</v>
      </c>
      <c r="D701" s="119">
        <v>3636.33</v>
      </c>
      <c r="E701" s="122">
        <f>SUM(C701:D701)</f>
        <v>12681.14</v>
      </c>
      <c r="F701" s="118"/>
      <c r="G701" s="121">
        <f>SUM(G695:G700)</f>
        <v>232</v>
      </c>
      <c r="H701" s="118">
        <f>AVERAGE(H695:H700)</f>
        <v>19.569085304693292</v>
      </c>
      <c r="I701" s="119">
        <f>SUM(I695:I700)</f>
        <v>4382.84</v>
      </c>
      <c r="J701" s="120">
        <f>SUM(J695:J700)</f>
        <v>48</v>
      </c>
      <c r="K701" s="120">
        <f>SUM(G701,J701)</f>
        <v>280</v>
      </c>
      <c r="L701" s="119">
        <f>AVERAGE(L695:L700)</f>
        <v>86.825444444444443</v>
      </c>
      <c r="M701" s="118">
        <f>AVERAGE(M695:M700)</f>
        <v>30.277922292167016</v>
      </c>
      <c r="N701" s="117"/>
      <c r="O701" s="116"/>
      <c r="P701" s="115"/>
      <c r="Q701" s="115">
        <f t="shared" si="420"/>
        <v>35</v>
      </c>
      <c r="R701" s="115">
        <f t="shared" si="421"/>
        <v>2009</v>
      </c>
      <c r="S701" s="115" t="str">
        <f t="shared" si="419"/>
        <v>Sun</v>
      </c>
      <c r="T701" s="115" t="str">
        <f t="shared" si="422"/>
        <v>2009-35</v>
      </c>
      <c r="U701" s="115">
        <f t="shared" si="423"/>
        <v>0</v>
      </c>
      <c r="V701" s="115"/>
    </row>
    <row r="702" spans="1:22" s="113" customFormat="1" x14ac:dyDescent="0.35">
      <c r="A702" s="133" t="s">
        <v>517</v>
      </c>
      <c r="B702" s="132">
        <v>40049</v>
      </c>
      <c r="C702" s="129">
        <v>589.91999999999996</v>
      </c>
      <c r="D702" s="119">
        <v>0</v>
      </c>
      <c r="E702" s="119">
        <v>0</v>
      </c>
      <c r="F702" s="128">
        <v>379.4</v>
      </c>
      <c r="G702" s="131">
        <v>28</v>
      </c>
      <c r="H702" s="128">
        <f t="shared" ref="H702:H707" si="456">IFERROR(F702/G702,0)</f>
        <v>13.549999999999999</v>
      </c>
      <c r="I702" s="129">
        <v>210.52</v>
      </c>
      <c r="J702" s="130">
        <v>7</v>
      </c>
      <c r="K702" s="130">
        <f t="shared" ref="K702:K707" si="457">IFERROR(SUM(G702,J702),0)</f>
        <v>35</v>
      </c>
      <c r="L702" s="129">
        <f t="shared" ref="L702:L707" si="458">IFERROR(MEDIAN(I702/J702),0)</f>
        <v>30.074285714285715</v>
      </c>
      <c r="M702" s="128">
        <f t="shared" ref="M702:M707" si="459">IFERROR(SUM(F702,I702)/K702,0)</f>
        <v>16.854857142857142</v>
      </c>
      <c r="N702" s="127"/>
      <c r="O702" s="126">
        <v>0</v>
      </c>
      <c r="P702" s="125"/>
      <c r="Q702" s="125">
        <f t="shared" si="420"/>
        <v>35</v>
      </c>
      <c r="R702" s="125">
        <f t="shared" si="421"/>
        <v>2009</v>
      </c>
      <c r="S702" s="125" t="str">
        <f t="shared" si="419"/>
        <v>Mon</v>
      </c>
      <c r="T702" s="125" t="str">
        <f t="shared" si="422"/>
        <v>2009-35</v>
      </c>
      <c r="U702" s="125">
        <f t="shared" si="423"/>
        <v>0</v>
      </c>
      <c r="V702" s="125"/>
    </row>
    <row r="703" spans="1:22" s="113" customFormat="1" x14ac:dyDescent="0.35">
      <c r="A703" s="133" t="s">
        <v>517</v>
      </c>
      <c r="B703" s="132">
        <v>40050</v>
      </c>
      <c r="C703" s="129">
        <v>564.6</v>
      </c>
      <c r="D703" s="119">
        <v>0</v>
      </c>
      <c r="E703" s="119">
        <v>0</v>
      </c>
      <c r="F703" s="128">
        <v>472.3</v>
      </c>
      <c r="G703" s="131">
        <v>37</v>
      </c>
      <c r="H703" s="128">
        <f t="shared" si="456"/>
        <v>12.764864864864865</v>
      </c>
      <c r="I703" s="129">
        <v>92.3</v>
      </c>
      <c r="J703" s="130">
        <v>2</v>
      </c>
      <c r="K703" s="130">
        <f t="shared" si="457"/>
        <v>39</v>
      </c>
      <c r="L703" s="129">
        <f t="shared" si="458"/>
        <v>46.15</v>
      </c>
      <c r="M703" s="128">
        <f t="shared" si="459"/>
        <v>14.476923076923077</v>
      </c>
      <c r="N703" s="127"/>
      <c r="O703" s="126">
        <v>0.1</v>
      </c>
      <c r="P703" s="125"/>
      <c r="Q703" s="125">
        <f t="shared" si="420"/>
        <v>35</v>
      </c>
      <c r="R703" s="125">
        <f t="shared" si="421"/>
        <v>2009</v>
      </c>
      <c r="S703" s="125" t="str">
        <f t="shared" si="419"/>
        <v>Tue</v>
      </c>
      <c r="T703" s="125" t="str">
        <f t="shared" si="422"/>
        <v>2009-35</v>
      </c>
      <c r="U703" s="125">
        <f t="shared" si="423"/>
        <v>0</v>
      </c>
      <c r="V703" s="125"/>
    </row>
    <row r="704" spans="1:22" s="113" customFormat="1" x14ac:dyDescent="0.35">
      <c r="A704" s="133" t="s">
        <v>517</v>
      </c>
      <c r="B704" s="132">
        <v>40051</v>
      </c>
      <c r="C704" s="129">
        <v>1290.77</v>
      </c>
      <c r="D704" s="119">
        <v>0</v>
      </c>
      <c r="E704" s="119">
        <v>0</v>
      </c>
      <c r="F704" s="128">
        <v>572.20000000000005</v>
      </c>
      <c r="G704" s="131">
        <v>29</v>
      </c>
      <c r="H704" s="128">
        <f t="shared" si="456"/>
        <v>19.731034482758623</v>
      </c>
      <c r="I704" s="129">
        <v>718.57</v>
      </c>
      <c r="J704" s="130">
        <v>6</v>
      </c>
      <c r="K704" s="130">
        <f t="shared" si="457"/>
        <v>35</v>
      </c>
      <c r="L704" s="129">
        <f t="shared" si="458"/>
        <v>119.76166666666667</v>
      </c>
      <c r="M704" s="128">
        <f t="shared" si="459"/>
        <v>36.87914285714286</v>
      </c>
      <c r="N704" s="127"/>
      <c r="O704" s="126">
        <v>-1.85</v>
      </c>
      <c r="P704" s="125"/>
      <c r="Q704" s="125">
        <f t="shared" si="420"/>
        <v>35</v>
      </c>
      <c r="R704" s="125">
        <f t="shared" si="421"/>
        <v>2009</v>
      </c>
      <c r="S704" s="125" t="str">
        <f t="shared" si="419"/>
        <v>Wed</v>
      </c>
      <c r="T704" s="125" t="str">
        <f t="shared" si="422"/>
        <v>2009-35</v>
      </c>
      <c r="U704" s="125">
        <f t="shared" si="423"/>
        <v>0</v>
      </c>
      <c r="V704" s="125"/>
    </row>
    <row r="705" spans="1:22" s="113" customFormat="1" x14ac:dyDescent="0.35">
      <c r="A705" s="133" t="s">
        <v>517</v>
      </c>
      <c r="B705" s="132">
        <v>40052</v>
      </c>
      <c r="C705" s="129">
        <v>792.68</v>
      </c>
      <c r="D705" s="119">
        <v>0</v>
      </c>
      <c r="E705" s="119">
        <v>0</v>
      </c>
      <c r="F705" s="128">
        <v>639.70000000000005</v>
      </c>
      <c r="G705" s="131">
        <v>42</v>
      </c>
      <c r="H705" s="128">
        <f t="shared" si="456"/>
        <v>15.230952380952383</v>
      </c>
      <c r="I705" s="129">
        <v>152.97999999999999</v>
      </c>
      <c r="J705" s="130">
        <v>4</v>
      </c>
      <c r="K705" s="130">
        <f t="shared" si="457"/>
        <v>46</v>
      </c>
      <c r="L705" s="129">
        <f t="shared" si="458"/>
        <v>38.244999999999997</v>
      </c>
      <c r="M705" s="128">
        <f t="shared" si="459"/>
        <v>17.232173913043479</v>
      </c>
      <c r="N705" s="127"/>
      <c r="O705" s="126"/>
      <c r="P705" s="125"/>
      <c r="Q705" s="125">
        <f t="shared" si="420"/>
        <v>35</v>
      </c>
      <c r="R705" s="125">
        <f t="shared" si="421"/>
        <v>2009</v>
      </c>
      <c r="S705" s="125" t="str">
        <f t="shared" si="419"/>
        <v>Thu</v>
      </c>
      <c r="T705" s="125" t="str">
        <f t="shared" si="422"/>
        <v>2009-35</v>
      </c>
      <c r="U705" s="125">
        <f t="shared" si="423"/>
        <v>0</v>
      </c>
      <c r="V705" s="125"/>
    </row>
    <row r="706" spans="1:22" s="113" customFormat="1" x14ac:dyDescent="0.35">
      <c r="A706" s="133" t="s">
        <v>517</v>
      </c>
      <c r="B706" s="132">
        <v>40053</v>
      </c>
      <c r="C706" s="129">
        <v>2324.39</v>
      </c>
      <c r="D706" s="119">
        <v>0</v>
      </c>
      <c r="E706" s="119">
        <v>0</v>
      </c>
      <c r="F706" s="128">
        <v>698.2</v>
      </c>
      <c r="G706" s="131">
        <v>38</v>
      </c>
      <c r="H706" s="128">
        <f t="shared" si="456"/>
        <v>18.373684210526317</v>
      </c>
      <c r="I706" s="129">
        <v>1626.19</v>
      </c>
      <c r="J706" s="130">
        <v>13</v>
      </c>
      <c r="K706" s="130">
        <f t="shared" si="457"/>
        <v>51</v>
      </c>
      <c r="L706" s="129">
        <f t="shared" si="458"/>
        <v>125.09153846153846</v>
      </c>
      <c r="M706" s="128">
        <f t="shared" si="459"/>
        <v>45.57627450980393</v>
      </c>
      <c r="N706" s="127"/>
      <c r="O706" s="126"/>
      <c r="P706" s="125"/>
      <c r="Q706" s="125">
        <f t="shared" si="420"/>
        <v>35</v>
      </c>
      <c r="R706" s="125">
        <f t="shared" si="421"/>
        <v>2009</v>
      </c>
      <c r="S706" s="125" t="str">
        <f t="shared" ref="S706:S769" si="460">VLOOKUP(WEEKDAY(B706),$Z$2:$AA$8,2,FALSE)</f>
        <v>Fri</v>
      </c>
      <c r="T706" s="125" t="str">
        <f t="shared" si="422"/>
        <v>2009-35</v>
      </c>
      <c r="U706" s="125">
        <f t="shared" si="423"/>
        <v>0</v>
      </c>
      <c r="V706" s="125"/>
    </row>
    <row r="707" spans="1:22" s="113" customFormat="1" ht="27" x14ac:dyDescent="0.35">
      <c r="A707" s="133" t="s">
        <v>517</v>
      </c>
      <c r="B707" s="132">
        <v>40054</v>
      </c>
      <c r="C707" s="129">
        <v>1200.6099999999999</v>
      </c>
      <c r="D707" s="119">
        <v>0</v>
      </c>
      <c r="E707" s="119">
        <v>0</v>
      </c>
      <c r="F707" s="128">
        <v>446.25</v>
      </c>
      <c r="G707" s="131">
        <v>20</v>
      </c>
      <c r="H707" s="128">
        <f t="shared" si="456"/>
        <v>22.3125</v>
      </c>
      <c r="I707" s="129">
        <v>754.36</v>
      </c>
      <c r="J707" s="130">
        <v>7</v>
      </c>
      <c r="K707" s="130">
        <f t="shared" si="457"/>
        <v>27</v>
      </c>
      <c r="L707" s="129">
        <f t="shared" si="458"/>
        <v>107.76571428571428</v>
      </c>
      <c r="M707" s="128">
        <f t="shared" si="459"/>
        <v>44.467037037037045</v>
      </c>
      <c r="N707" s="127" t="s">
        <v>535</v>
      </c>
      <c r="O707" s="126"/>
      <c r="P707" s="125"/>
      <c r="Q707" s="125">
        <f t="shared" ref="Q707:Q770" si="461">WEEKNUM(B707)</f>
        <v>35</v>
      </c>
      <c r="R707" s="125">
        <f t="shared" ref="R707:R770" si="462">YEAR(B707)</f>
        <v>2009</v>
      </c>
      <c r="S707" s="125" t="str">
        <f t="shared" si="460"/>
        <v>Sat</v>
      </c>
      <c r="T707" s="125" t="str">
        <f t="shared" ref="T707:T770" si="463">R707&amp;"-"&amp;Q707</f>
        <v>2009-35</v>
      </c>
      <c r="U707" s="125">
        <f t="shared" ref="U707:U770" si="464">IF(AND(MONTH(B707)=12,DAY(B707)&lt;26),1,0)</f>
        <v>0</v>
      </c>
      <c r="V707" s="125"/>
    </row>
    <row r="708" spans="1:22" s="113" customFormat="1" x14ac:dyDescent="0.35">
      <c r="A708" s="124"/>
      <c r="B708" s="123">
        <v>40055</v>
      </c>
      <c r="C708" s="119">
        <f>SUM(C702:C707)</f>
        <v>6762.9699999999993</v>
      </c>
      <c r="D708" s="119">
        <v>4023.36</v>
      </c>
      <c r="E708" s="122">
        <f>SUM(C708:D708)</f>
        <v>10786.33</v>
      </c>
      <c r="F708" s="118"/>
      <c r="G708" s="121">
        <f>SUM(G702:G707)</f>
        <v>194</v>
      </c>
      <c r="H708" s="118">
        <f>AVERAGE(H702:H707)</f>
        <v>16.993839323183696</v>
      </c>
      <c r="I708" s="119">
        <f>SUM(I702:I707)</f>
        <v>3554.9200000000005</v>
      </c>
      <c r="J708" s="120">
        <f>SUM(J702:J707)</f>
        <v>39</v>
      </c>
      <c r="K708" s="120">
        <f>SUM(G708,J708)</f>
        <v>233</v>
      </c>
      <c r="L708" s="119">
        <f>AVERAGE(L702:L707)</f>
        <v>77.848034188034191</v>
      </c>
      <c r="M708" s="118">
        <f>AVERAGE(M702:M707)</f>
        <v>29.247734756134591</v>
      </c>
      <c r="N708" s="117"/>
      <c r="O708" s="116"/>
      <c r="P708" s="115"/>
      <c r="Q708" s="115">
        <f t="shared" si="461"/>
        <v>36</v>
      </c>
      <c r="R708" s="115">
        <f t="shared" si="462"/>
        <v>2009</v>
      </c>
      <c r="S708" s="115" t="str">
        <f t="shared" si="460"/>
        <v>Sun</v>
      </c>
      <c r="T708" s="115" t="str">
        <f t="shared" si="463"/>
        <v>2009-36</v>
      </c>
      <c r="U708" s="115">
        <f t="shared" si="464"/>
        <v>0</v>
      </c>
      <c r="V708" s="115"/>
    </row>
    <row r="709" spans="1:22" s="113" customFormat="1" x14ac:dyDescent="0.35">
      <c r="A709" s="133" t="s">
        <v>518</v>
      </c>
      <c r="B709" s="132">
        <v>40056</v>
      </c>
      <c r="C709" s="129">
        <v>1213.44</v>
      </c>
      <c r="D709" s="119">
        <v>0</v>
      </c>
      <c r="E709" s="119">
        <v>0</v>
      </c>
      <c r="F709" s="128">
        <v>538.70000000000005</v>
      </c>
      <c r="G709" s="131">
        <v>39</v>
      </c>
      <c r="H709" s="128">
        <f t="shared" ref="H709:H714" si="465">IFERROR(F709/G709,0)</f>
        <v>13.812820512820513</v>
      </c>
      <c r="I709" s="129">
        <v>674.74</v>
      </c>
      <c r="J709" s="130">
        <v>8</v>
      </c>
      <c r="K709" s="130">
        <f t="shared" ref="K709:K714" si="466">IFERROR(SUM(G709,J709),0)</f>
        <v>47</v>
      </c>
      <c r="L709" s="129">
        <f t="shared" ref="L709:L714" si="467">IFERROR(MEDIAN(I709/J709),0)</f>
        <v>84.342500000000001</v>
      </c>
      <c r="M709" s="128">
        <f t="shared" ref="M709:M714" si="468">IFERROR(SUM(F709,I709)/K709,0)</f>
        <v>25.817872340425534</v>
      </c>
      <c r="N709" s="127"/>
      <c r="O709" s="126"/>
      <c r="P709" s="125"/>
      <c r="Q709" s="125">
        <f t="shared" si="461"/>
        <v>36</v>
      </c>
      <c r="R709" s="125">
        <f t="shared" si="462"/>
        <v>2009</v>
      </c>
      <c r="S709" s="125" t="str">
        <f t="shared" si="460"/>
        <v>Mon</v>
      </c>
      <c r="T709" s="125" t="str">
        <f t="shared" si="463"/>
        <v>2009-36</v>
      </c>
      <c r="U709" s="125">
        <f t="shared" si="464"/>
        <v>0</v>
      </c>
      <c r="V709" s="125"/>
    </row>
    <row r="710" spans="1:22" s="113" customFormat="1" x14ac:dyDescent="0.35">
      <c r="A710" s="133" t="s">
        <v>518</v>
      </c>
      <c r="B710" s="132">
        <v>40057</v>
      </c>
      <c r="C710" s="129">
        <v>1016.05</v>
      </c>
      <c r="D710" s="119">
        <v>0</v>
      </c>
      <c r="E710" s="119">
        <v>0</v>
      </c>
      <c r="F710" s="128">
        <v>614.79999999999995</v>
      </c>
      <c r="G710" s="131">
        <v>36</v>
      </c>
      <c r="H710" s="128">
        <f t="shared" si="465"/>
        <v>17.077777777777776</v>
      </c>
      <c r="I710" s="129">
        <v>401.25</v>
      </c>
      <c r="J710" s="130">
        <v>6</v>
      </c>
      <c r="K710" s="130">
        <f t="shared" si="466"/>
        <v>42</v>
      </c>
      <c r="L710" s="129">
        <f t="shared" si="467"/>
        <v>66.875</v>
      </c>
      <c r="M710" s="128">
        <f t="shared" si="468"/>
        <v>24.191666666666666</v>
      </c>
      <c r="N710" s="127"/>
      <c r="O710" s="126"/>
      <c r="P710" s="125"/>
      <c r="Q710" s="125">
        <f t="shared" si="461"/>
        <v>36</v>
      </c>
      <c r="R710" s="125">
        <f t="shared" si="462"/>
        <v>2009</v>
      </c>
      <c r="S710" s="125" t="str">
        <f t="shared" si="460"/>
        <v>Tue</v>
      </c>
      <c r="T710" s="125" t="str">
        <f t="shared" si="463"/>
        <v>2009-36</v>
      </c>
      <c r="U710" s="125">
        <f t="shared" si="464"/>
        <v>0</v>
      </c>
      <c r="V710" s="125"/>
    </row>
    <row r="711" spans="1:22" s="113" customFormat="1" x14ac:dyDescent="0.35">
      <c r="A711" s="133" t="s">
        <v>518</v>
      </c>
      <c r="B711" s="132">
        <v>40058</v>
      </c>
      <c r="C711" s="129">
        <v>987.94</v>
      </c>
      <c r="D711" s="119">
        <v>0</v>
      </c>
      <c r="E711" s="119">
        <v>0</v>
      </c>
      <c r="F711" s="128">
        <v>788.37</v>
      </c>
      <c r="G711" s="131">
        <v>38</v>
      </c>
      <c r="H711" s="128">
        <f t="shared" si="465"/>
        <v>20.74657894736842</v>
      </c>
      <c r="I711" s="129">
        <v>199.57</v>
      </c>
      <c r="J711" s="130">
        <v>6</v>
      </c>
      <c r="K711" s="130">
        <f t="shared" si="466"/>
        <v>44</v>
      </c>
      <c r="L711" s="129">
        <f t="shared" si="467"/>
        <v>33.261666666666663</v>
      </c>
      <c r="M711" s="128">
        <f t="shared" si="468"/>
        <v>22.453181818181818</v>
      </c>
      <c r="N711" s="127"/>
      <c r="O711" s="126"/>
      <c r="P711" s="125"/>
      <c r="Q711" s="125">
        <f t="shared" si="461"/>
        <v>36</v>
      </c>
      <c r="R711" s="125">
        <f t="shared" si="462"/>
        <v>2009</v>
      </c>
      <c r="S711" s="125" t="str">
        <f t="shared" si="460"/>
        <v>Wed</v>
      </c>
      <c r="T711" s="125" t="str">
        <f t="shared" si="463"/>
        <v>2009-36</v>
      </c>
      <c r="U711" s="125">
        <f t="shared" si="464"/>
        <v>0</v>
      </c>
      <c r="V711" s="125"/>
    </row>
    <row r="712" spans="1:22" s="113" customFormat="1" x14ac:dyDescent="0.35">
      <c r="A712" s="133" t="s">
        <v>518</v>
      </c>
      <c r="B712" s="132">
        <v>40059</v>
      </c>
      <c r="C712" s="129">
        <v>1336.66</v>
      </c>
      <c r="D712" s="119">
        <v>0</v>
      </c>
      <c r="E712" s="119">
        <v>0</v>
      </c>
      <c r="F712" s="128">
        <v>741.05</v>
      </c>
      <c r="G712" s="131">
        <v>30</v>
      </c>
      <c r="H712" s="128">
        <f t="shared" si="465"/>
        <v>24.701666666666664</v>
      </c>
      <c r="I712" s="129">
        <v>595.61</v>
      </c>
      <c r="J712" s="130">
        <v>8</v>
      </c>
      <c r="K712" s="130">
        <f t="shared" si="466"/>
        <v>38</v>
      </c>
      <c r="L712" s="129">
        <f t="shared" si="467"/>
        <v>74.451250000000002</v>
      </c>
      <c r="M712" s="128">
        <f t="shared" si="468"/>
        <v>35.175263157894733</v>
      </c>
      <c r="N712" s="127"/>
      <c r="O712" s="126"/>
      <c r="P712" s="125"/>
      <c r="Q712" s="125">
        <f t="shared" si="461"/>
        <v>36</v>
      </c>
      <c r="R712" s="125">
        <f t="shared" si="462"/>
        <v>2009</v>
      </c>
      <c r="S712" s="125" t="str">
        <f t="shared" si="460"/>
        <v>Thu</v>
      </c>
      <c r="T712" s="125" t="str">
        <f t="shared" si="463"/>
        <v>2009-36</v>
      </c>
      <c r="U712" s="125">
        <f t="shared" si="464"/>
        <v>0</v>
      </c>
      <c r="V712" s="125"/>
    </row>
    <row r="713" spans="1:22" s="113" customFormat="1" x14ac:dyDescent="0.35">
      <c r="A713" s="133" t="s">
        <v>518</v>
      </c>
      <c r="B713" s="132">
        <v>40060</v>
      </c>
      <c r="C713" s="129">
        <v>2957.11</v>
      </c>
      <c r="D713" s="119">
        <v>0</v>
      </c>
      <c r="E713" s="119">
        <v>0</v>
      </c>
      <c r="F713" s="128">
        <v>1489.7</v>
      </c>
      <c r="G713" s="131">
        <v>65</v>
      </c>
      <c r="H713" s="128">
        <f t="shared" si="465"/>
        <v>22.918461538461539</v>
      </c>
      <c r="I713" s="129">
        <v>1467.4</v>
      </c>
      <c r="J713" s="130">
        <v>8</v>
      </c>
      <c r="K713" s="130">
        <f t="shared" si="466"/>
        <v>73</v>
      </c>
      <c r="L713" s="129">
        <f t="shared" si="467"/>
        <v>183.42500000000001</v>
      </c>
      <c r="M713" s="128">
        <f t="shared" si="468"/>
        <v>40.5082191780822</v>
      </c>
      <c r="N713" s="127"/>
      <c r="O713" s="126"/>
      <c r="P713" s="125"/>
      <c r="Q713" s="125">
        <f t="shared" si="461"/>
        <v>36</v>
      </c>
      <c r="R713" s="125">
        <f t="shared" si="462"/>
        <v>2009</v>
      </c>
      <c r="S713" s="125" t="str">
        <f t="shared" si="460"/>
        <v>Fri</v>
      </c>
      <c r="T713" s="125" t="str">
        <f t="shared" si="463"/>
        <v>2009-36</v>
      </c>
      <c r="U713" s="125">
        <f t="shared" si="464"/>
        <v>0</v>
      </c>
      <c r="V713" s="125"/>
    </row>
    <row r="714" spans="1:22" s="113" customFormat="1" x14ac:dyDescent="0.35">
      <c r="A714" s="133" t="s">
        <v>518</v>
      </c>
      <c r="B714" s="132">
        <v>40061</v>
      </c>
      <c r="C714" s="129">
        <v>1316.77</v>
      </c>
      <c r="D714" s="119">
        <v>0</v>
      </c>
      <c r="E714" s="119">
        <v>0</v>
      </c>
      <c r="F714" s="128">
        <v>625.04999999999995</v>
      </c>
      <c r="G714" s="131">
        <v>35</v>
      </c>
      <c r="H714" s="128">
        <f t="shared" si="465"/>
        <v>17.858571428571427</v>
      </c>
      <c r="I714" s="129">
        <v>691.72</v>
      </c>
      <c r="J714" s="130">
        <v>10</v>
      </c>
      <c r="K714" s="130">
        <f t="shared" si="466"/>
        <v>45</v>
      </c>
      <c r="L714" s="129">
        <f t="shared" si="467"/>
        <v>69.171999999999997</v>
      </c>
      <c r="M714" s="128">
        <f t="shared" si="468"/>
        <v>29.261555555555557</v>
      </c>
      <c r="N714" s="127"/>
      <c r="O714" s="126"/>
      <c r="P714" s="125"/>
      <c r="Q714" s="125">
        <f t="shared" si="461"/>
        <v>36</v>
      </c>
      <c r="R714" s="125">
        <f t="shared" si="462"/>
        <v>2009</v>
      </c>
      <c r="S714" s="125" t="str">
        <f t="shared" si="460"/>
        <v>Sat</v>
      </c>
      <c r="T714" s="125" t="str">
        <f t="shared" si="463"/>
        <v>2009-36</v>
      </c>
      <c r="U714" s="125">
        <f t="shared" si="464"/>
        <v>0</v>
      </c>
      <c r="V714" s="125"/>
    </row>
    <row r="715" spans="1:22" s="113" customFormat="1" x14ac:dyDescent="0.35">
      <c r="A715" s="124"/>
      <c r="B715" s="123">
        <v>40062</v>
      </c>
      <c r="C715" s="119">
        <f>SUM(C709:C714)</f>
        <v>8827.9700000000012</v>
      </c>
      <c r="D715" s="119">
        <v>2835</v>
      </c>
      <c r="E715" s="122">
        <f>SUM(C715:D715)</f>
        <v>11662.970000000001</v>
      </c>
      <c r="F715" s="118"/>
      <c r="G715" s="121">
        <f>SUM(G709:G714)</f>
        <v>243</v>
      </c>
      <c r="H715" s="118">
        <f>AVERAGE(H709:H714)</f>
        <v>19.519312811944392</v>
      </c>
      <c r="I715" s="119">
        <f>SUM(I709:I714)</f>
        <v>4030.29</v>
      </c>
      <c r="J715" s="120">
        <f>SUM(J709:J714)</f>
        <v>46</v>
      </c>
      <c r="K715" s="120">
        <f>SUM(G715,J715)</f>
        <v>289</v>
      </c>
      <c r="L715" s="119">
        <f>AVERAGE(L709:L714)</f>
        <v>85.254569444444442</v>
      </c>
      <c r="M715" s="118">
        <f>AVERAGE(M709:M714)</f>
        <v>29.56795978613442</v>
      </c>
      <c r="N715" s="117"/>
      <c r="O715" s="116"/>
      <c r="P715" s="115"/>
      <c r="Q715" s="115">
        <f t="shared" si="461"/>
        <v>37</v>
      </c>
      <c r="R715" s="115">
        <f t="shared" si="462"/>
        <v>2009</v>
      </c>
      <c r="S715" s="115" t="str">
        <f t="shared" si="460"/>
        <v>Sun</v>
      </c>
      <c r="T715" s="115" t="str">
        <f t="shared" si="463"/>
        <v>2009-37</v>
      </c>
      <c r="U715" s="115">
        <f t="shared" si="464"/>
        <v>0</v>
      </c>
      <c r="V715" s="115"/>
    </row>
    <row r="716" spans="1:22" s="113" customFormat="1" x14ac:dyDescent="0.35">
      <c r="A716" s="133" t="s">
        <v>519</v>
      </c>
      <c r="B716" s="132">
        <v>40063</v>
      </c>
      <c r="C716" s="129">
        <v>1533.74</v>
      </c>
      <c r="D716" s="119">
        <v>0</v>
      </c>
      <c r="E716" s="119">
        <v>0</v>
      </c>
      <c r="F716" s="128">
        <v>615.79</v>
      </c>
      <c r="G716" s="131">
        <v>39</v>
      </c>
      <c r="H716" s="128">
        <f t="shared" ref="H716:H721" si="469">IFERROR(F716/G716,0)</f>
        <v>15.789487179487178</v>
      </c>
      <c r="I716" s="129">
        <v>917.95</v>
      </c>
      <c r="J716" s="130">
        <v>9</v>
      </c>
      <c r="K716" s="130">
        <f t="shared" ref="K716:K721" si="470">IFERROR(SUM(G716,J716),0)</f>
        <v>48</v>
      </c>
      <c r="L716" s="129">
        <f t="shared" ref="L716:L721" si="471">IFERROR(MEDIAN(I716/J716),0)</f>
        <v>101.99444444444445</v>
      </c>
      <c r="M716" s="128">
        <f t="shared" ref="M716:M721" si="472">IFERROR(SUM(F716,I716)/K716,0)</f>
        <v>31.952916666666667</v>
      </c>
      <c r="N716" s="127"/>
      <c r="O716" s="126"/>
      <c r="P716" s="125"/>
      <c r="Q716" s="125">
        <f t="shared" si="461"/>
        <v>37</v>
      </c>
      <c r="R716" s="125">
        <f t="shared" si="462"/>
        <v>2009</v>
      </c>
      <c r="S716" s="125" t="str">
        <f t="shared" si="460"/>
        <v>Mon</v>
      </c>
      <c r="T716" s="125" t="str">
        <f t="shared" si="463"/>
        <v>2009-37</v>
      </c>
      <c r="U716" s="125">
        <f t="shared" si="464"/>
        <v>0</v>
      </c>
      <c r="V716" s="125"/>
    </row>
    <row r="717" spans="1:22" s="113" customFormat="1" x14ac:dyDescent="0.35">
      <c r="A717" s="133" t="s">
        <v>519</v>
      </c>
      <c r="B717" s="132">
        <v>40064</v>
      </c>
      <c r="C717" s="129">
        <v>802.18</v>
      </c>
      <c r="D717" s="119">
        <v>0</v>
      </c>
      <c r="E717" s="119">
        <v>0</v>
      </c>
      <c r="F717" s="128">
        <v>659.85</v>
      </c>
      <c r="G717" s="131">
        <v>40</v>
      </c>
      <c r="H717" s="128">
        <f t="shared" si="469"/>
        <v>16.49625</v>
      </c>
      <c r="I717" s="129">
        <v>142.33000000000001</v>
      </c>
      <c r="J717" s="130">
        <v>6</v>
      </c>
      <c r="K717" s="130">
        <f t="shared" si="470"/>
        <v>46</v>
      </c>
      <c r="L717" s="129">
        <f t="shared" si="471"/>
        <v>23.721666666666668</v>
      </c>
      <c r="M717" s="128">
        <f t="shared" si="472"/>
        <v>17.438695652173916</v>
      </c>
      <c r="N717" s="127"/>
      <c r="O717" s="126"/>
      <c r="P717" s="125"/>
      <c r="Q717" s="125">
        <f t="shared" si="461"/>
        <v>37</v>
      </c>
      <c r="R717" s="125">
        <f t="shared" si="462"/>
        <v>2009</v>
      </c>
      <c r="S717" s="125" t="str">
        <f t="shared" si="460"/>
        <v>Tue</v>
      </c>
      <c r="T717" s="125" t="str">
        <f t="shared" si="463"/>
        <v>2009-37</v>
      </c>
      <c r="U717" s="125">
        <f t="shared" si="464"/>
        <v>0</v>
      </c>
      <c r="V717" s="125"/>
    </row>
    <row r="718" spans="1:22" s="113" customFormat="1" x14ac:dyDescent="0.35">
      <c r="A718" s="133" t="s">
        <v>519</v>
      </c>
      <c r="B718" s="132">
        <v>40065</v>
      </c>
      <c r="C718" s="129">
        <v>827.58</v>
      </c>
      <c r="D718" s="119">
        <v>0</v>
      </c>
      <c r="E718" s="119">
        <v>0</v>
      </c>
      <c r="F718" s="128">
        <v>707.8</v>
      </c>
      <c r="G718" s="131">
        <v>40</v>
      </c>
      <c r="H718" s="128">
        <f t="shared" si="469"/>
        <v>17.695</v>
      </c>
      <c r="I718" s="129">
        <v>119.78</v>
      </c>
      <c r="J718" s="130">
        <v>3</v>
      </c>
      <c r="K718" s="130">
        <f t="shared" si="470"/>
        <v>43</v>
      </c>
      <c r="L718" s="129">
        <f t="shared" si="471"/>
        <v>39.926666666666669</v>
      </c>
      <c r="M718" s="128">
        <f t="shared" si="472"/>
        <v>19.246046511627906</v>
      </c>
      <c r="N718" s="127"/>
      <c r="O718" s="126"/>
      <c r="P718" s="125"/>
      <c r="Q718" s="125">
        <f t="shared" si="461"/>
        <v>37</v>
      </c>
      <c r="R718" s="125">
        <f t="shared" si="462"/>
        <v>2009</v>
      </c>
      <c r="S718" s="125" t="str">
        <f t="shared" si="460"/>
        <v>Wed</v>
      </c>
      <c r="T718" s="125" t="str">
        <f t="shared" si="463"/>
        <v>2009-37</v>
      </c>
      <c r="U718" s="125">
        <f t="shared" si="464"/>
        <v>0</v>
      </c>
      <c r="V718" s="125"/>
    </row>
    <row r="719" spans="1:22" s="113" customFormat="1" x14ac:dyDescent="0.35">
      <c r="A719" s="133" t="s">
        <v>519</v>
      </c>
      <c r="B719" s="132">
        <v>40066</v>
      </c>
      <c r="C719" s="129">
        <v>2513.5700000000002</v>
      </c>
      <c r="D719" s="119">
        <v>0</v>
      </c>
      <c r="E719" s="119">
        <v>0</v>
      </c>
      <c r="F719" s="128">
        <v>628.29999999999995</v>
      </c>
      <c r="G719" s="131">
        <v>40</v>
      </c>
      <c r="H719" s="128">
        <f t="shared" si="469"/>
        <v>15.7075</v>
      </c>
      <c r="I719" s="129">
        <v>1885.27</v>
      </c>
      <c r="J719" s="130">
        <v>7</v>
      </c>
      <c r="K719" s="130">
        <f t="shared" si="470"/>
        <v>47</v>
      </c>
      <c r="L719" s="129">
        <f t="shared" si="471"/>
        <v>269.32428571428574</v>
      </c>
      <c r="M719" s="128">
        <f t="shared" si="472"/>
        <v>53.48021276595744</v>
      </c>
      <c r="N719" s="127"/>
      <c r="O719" s="126"/>
      <c r="P719" s="125"/>
      <c r="Q719" s="125">
        <f t="shared" si="461"/>
        <v>37</v>
      </c>
      <c r="R719" s="125">
        <f t="shared" si="462"/>
        <v>2009</v>
      </c>
      <c r="S719" s="125" t="str">
        <f t="shared" si="460"/>
        <v>Thu</v>
      </c>
      <c r="T719" s="125" t="str">
        <f t="shared" si="463"/>
        <v>2009-37</v>
      </c>
      <c r="U719" s="125">
        <f t="shared" si="464"/>
        <v>0</v>
      </c>
      <c r="V719" s="125"/>
    </row>
    <row r="720" spans="1:22" s="113" customFormat="1" x14ac:dyDescent="0.35">
      <c r="A720" s="133" t="s">
        <v>519</v>
      </c>
      <c r="B720" s="132">
        <v>40067</v>
      </c>
      <c r="C720" s="129">
        <v>2111.9</v>
      </c>
      <c r="D720" s="119">
        <v>0</v>
      </c>
      <c r="E720" s="119">
        <v>0</v>
      </c>
      <c r="F720" s="128">
        <v>1490.7</v>
      </c>
      <c r="G720" s="131">
        <v>57</v>
      </c>
      <c r="H720" s="128">
        <f t="shared" si="469"/>
        <v>26.152631578947368</v>
      </c>
      <c r="I720" s="129">
        <v>621.20000000000005</v>
      </c>
      <c r="J720" s="130">
        <v>15</v>
      </c>
      <c r="K720" s="130">
        <f t="shared" si="470"/>
        <v>72</v>
      </c>
      <c r="L720" s="129">
        <f t="shared" si="471"/>
        <v>41.413333333333334</v>
      </c>
      <c r="M720" s="128">
        <f t="shared" si="472"/>
        <v>29.331944444444446</v>
      </c>
      <c r="N720" s="127"/>
      <c r="O720" s="126"/>
      <c r="P720" s="125"/>
      <c r="Q720" s="125">
        <f t="shared" si="461"/>
        <v>37</v>
      </c>
      <c r="R720" s="125">
        <f t="shared" si="462"/>
        <v>2009</v>
      </c>
      <c r="S720" s="125" t="str">
        <f t="shared" si="460"/>
        <v>Fri</v>
      </c>
      <c r="T720" s="125" t="str">
        <f t="shared" si="463"/>
        <v>2009-37</v>
      </c>
      <c r="U720" s="125">
        <f t="shared" si="464"/>
        <v>0</v>
      </c>
      <c r="V720" s="125"/>
    </row>
    <row r="721" spans="1:22" s="113" customFormat="1" x14ac:dyDescent="0.35">
      <c r="A721" s="133" t="s">
        <v>519</v>
      </c>
      <c r="B721" s="132">
        <v>40068</v>
      </c>
      <c r="C721" s="129">
        <v>977.34</v>
      </c>
      <c r="D721" s="119">
        <v>0</v>
      </c>
      <c r="E721" s="119">
        <v>0</v>
      </c>
      <c r="F721" s="128">
        <v>374.45</v>
      </c>
      <c r="G721" s="131">
        <v>27</v>
      </c>
      <c r="H721" s="128">
        <f t="shared" si="469"/>
        <v>13.868518518518519</v>
      </c>
      <c r="I721" s="129">
        <v>602.89</v>
      </c>
      <c r="J721" s="130">
        <v>11</v>
      </c>
      <c r="K721" s="130">
        <f t="shared" si="470"/>
        <v>38</v>
      </c>
      <c r="L721" s="129">
        <f t="shared" si="471"/>
        <v>54.808181818181815</v>
      </c>
      <c r="M721" s="128">
        <f t="shared" si="472"/>
        <v>25.719473684210524</v>
      </c>
      <c r="N721" s="127"/>
      <c r="O721" s="126"/>
      <c r="P721" s="125"/>
      <c r="Q721" s="125">
        <f t="shared" si="461"/>
        <v>37</v>
      </c>
      <c r="R721" s="125">
        <f t="shared" si="462"/>
        <v>2009</v>
      </c>
      <c r="S721" s="125" t="str">
        <f t="shared" si="460"/>
        <v>Sat</v>
      </c>
      <c r="T721" s="125" t="str">
        <f t="shared" si="463"/>
        <v>2009-37</v>
      </c>
      <c r="U721" s="125">
        <f t="shared" si="464"/>
        <v>0</v>
      </c>
      <c r="V721" s="125"/>
    </row>
    <row r="722" spans="1:22" s="113" customFormat="1" x14ac:dyDescent="0.35">
      <c r="A722" s="124"/>
      <c r="B722" s="123">
        <v>40069</v>
      </c>
      <c r="C722" s="119">
        <f>SUM(C716:C721)</f>
        <v>8766.31</v>
      </c>
      <c r="D722" s="119">
        <v>3466.23</v>
      </c>
      <c r="E722" s="122">
        <f>SUM(C722:D722)</f>
        <v>12232.539999999999</v>
      </c>
      <c r="F722" s="118"/>
      <c r="G722" s="121">
        <f>SUM(G716:G721)</f>
        <v>243</v>
      </c>
      <c r="H722" s="118">
        <f>AVERAGE(H716:H721)</f>
        <v>17.61823121282551</v>
      </c>
      <c r="I722" s="119">
        <f>SUM(I716:I721)</f>
        <v>4289.42</v>
      </c>
      <c r="J722" s="120">
        <f>SUM(J716:J721)</f>
        <v>51</v>
      </c>
      <c r="K722" s="120">
        <f>SUM(G722,J722)</f>
        <v>294</v>
      </c>
      <c r="L722" s="119">
        <f>AVERAGE(L716:L721)</f>
        <v>88.531429773929787</v>
      </c>
      <c r="M722" s="118">
        <f>AVERAGE(M716:M721)</f>
        <v>29.528214954180154</v>
      </c>
      <c r="N722" s="117"/>
      <c r="O722" s="116"/>
      <c r="P722" s="115"/>
      <c r="Q722" s="115">
        <f t="shared" si="461"/>
        <v>38</v>
      </c>
      <c r="R722" s="115">
        <f t="shared" si="462"/>
        <v>2009</v>
      </c>
      <c r="S722" s="115" t="str">
        <f t="shared" si="460"/>
        <v>Sun</v>
      </c>
      <c r="T722" s="115" t="str">
        <f t="shared" si="463"/>
        <v>2009-38</v>
      </c>
      <c r="U722" s="115">
        <f t="shared" si="464"/>
        <v>0</v>
      </c>
      <c r="V722" s="115"/>
    </row>
    <row r="723" spans="1:22" s="113" customFormat="1" x14ac:dyDescent="0.35">
      <c r="A723" s="133" t="s">
        <v>528</v>
      </c>
      <c r="B723" s="132">
        <v>40070</v>
      </c>
      <c r="C723" s="129">
        <v>1116.48</v>
      </c>
      <c r="D723" s="119">
        <v>0</v>
      </c>
      <c r="E723" s="119">
        <v>0</v>
      </c>
      <c r="F723" s="128">
        <v>777.5</v>
      </c>
      <c r="G723" s="131">
        <v>39</v>
      </c>
      <c r="H723" s="128">
        <f t="shared" ref="H723:H728" si="473">IFERROR(F723/G723,0)</f>
        <v>19.935897435897434</v>
      </c>
      <c r="I723" s="129">
        <v>338.98</v>
      </c>
      <c r="J723" s="130">
        <v>6</v>
      </c>
      <c r="K723" s="130">
        <f t="shared" ref="K723:K728" si="474">IFERROR(SUM(G723,J723),0)</f>
        <v>45</v>
      </c>
      <c r="L723" s="129">
        <f t="shared" ref="L723:L728" si="475">IFERROR(MEDIAN(I723/J723),0)</f>
        <v>56.49666666666667</v>
      </c>
      <c r="M723" s="128">
        <f t="shared" ref="M723:M728" si="476">IFERROR(SUM(F723,I723)/K723,0)</f>
        <v>24.810666666666666</v>
      </c>
      <c r="N723" s="127"/>
      <c r="O723" s="126">
        <v>0.85</v>
      </c>
      <c r="P723" s="125"/>
      <c r="Q723" s="125">
        <f t="shared" si="461"/>
        <v>38</v>
      </c>
      <c r="R723" s="125">
        <f t="shared" si="462"/>
        <v>2009</v>
      </c>
      <c r="S723" s="125" t="str">
        <f t="shared" si="460"/>
        <v>Mon</v>
      </c>
      <c r="T723" s="125" t="str">
        <f t="shared" si="463"/>
        <v>2009-38</v>
      </c>
      <c r="U723" s="125">
        <f t="shared" si="464"/>
        <v>0</v>
      </c>
      <c r="V723" s="125"/>
    </row>
    <row r="724" spans="1:22" s="113" customFormat="1" x14ac:dyDescent="0.35">
      <c r="A724" s="133" t="s">
        <v>528</v>
      </c>
      <c r="B724" s="132">
        <v>40071</v>
      </c>
      <c r="C724" s="129">
        <v>991.08</v>
      </c>
      <c r="D724" s="119">
        <v>0</v>
      </c>
      <c r="E724" s="119">
        <v>0</v>
      </c>
      <c r="F724" s="128">
        <v>641.08000000000004</v>
      </c>
      <c r="G724" s="131">
        <v>44</v>
      </c>
      <c r="H724" s="128">
        <f t="shared" si="473"/>
        <v>14.57</v>
      </c>
      <c r="I724" s="129">
        <v>349.68</v>
      </c>
      <c r="J724" s="130">
        <v>11</v>
      </c>
      <c r="K724" s="130">
        <f t="shared" si="474"/>
        <v>55</v>
      </c>
      <c r="L724" s="129">
        <f t="shared" si="475"/>
        <v>31.789090909090909</v>
      </c>
      <c r="M724" s="128">
        <f t="shared" si="476"/>
        <v>18.013818181818181</v>
      </c>
      <c r="N724" s="127"/>
      <c r="O724" s="126">
        <v>0</v>
      </c>
      <c r="P724" s="125"/>
      <c r="Q724" s="125">
        <f t="shared" si="461"/>
        <v>38</v>
      </c>
      <c r="R724" s="125">
        <f t="shared" si="462"/>
        <v>2009</v>
      </c>
      <c r="S724" s="125" t="str">
        <f t="shared" si="460"/>
        <v>Tue</v>
      </c>
      <c r="T724" s="125" t="str">
        <f t="shared" si="463"/>
        <v>2009-38</v>
      </c>
      <c r="U724" s="125">
        <f t="shared" si="464"/>
        <v>0</v>
      </c>
      <c r="V724" s="125"/>
    </row>
    <row r="725" spans="1:22" s="113" customFormat="1" x14ac:dyDescent="0.35">
      <c r="A725" s="133" t="s">
        <v>528</v>
      </c>
      <c r="B725" s="132">
        <v>40072</v>
      </c>
      <c r="C725" s="129">
        <v>969.05</v>
      </c>
      <c r="D725" s="119">
        <v>0</v>
      </c>
      <c r="E725" s="119">
        <v>0</v>
      </c>
      <c r="F725" s="128">
        <v>815.85</v>
      </c>
      <c r="G725" s="131">
        <v>32</v>
      </c>
      <c r="H725" s="128">
        <f t="shared" si="473"/>
        <v>25.495312500000001</v>
      </c>
      <c r="I725" s="129">
        <v>153.19999999999999</v>
      </c>
      <c r="J725" s="130">
        <v>5</v>
      </c>
      <c r="K725" s="130">
        <f t="shared" si="474"/>
        <v>37</v>
      </c>
      <c r="L725" s="129">
        <f t="shared" si="475"/>
        <v>30.639999999999997</v>
      </c>
      <c r="M725" s="128">
        <f t="shared" si="476"/>
        <v>26.190540540540539</v>
      </c>
      <c r="N725" s="127"/>
      <c r="O725" s="126">
        <v>0</v>
      </c>
      <c r="P725" s="125"/>
      <c r="Q725" s="125">
        <f t="shared" si="461"/>
        <v>38</v>
      </c>
      <c r="R725" s="125">
        <f t="shared" si="462"/>
        <v>2009</v>
      </c>
      <c r="S725" s="125" t="str">
        <f t="shared" si="460"/>
        <v>Wed</v>
      </c>
      <c r="T725" s="125" t="str">
        <f t="shared" si="463"/>
        <v>2009-38</v>
      </c>
      <c r="U725" s="125">
        <f t="shared" si="464"/>
        <v>0</v>
      </c>
      <c r="V725" s="125"/>
    </row>
    <row r="726" spans="1:22" s="113" customFormat="1" x14ac:dyDescent="0.35">
      <c r="A726" s="133" t="s">
        <v>528</v>
      </c>
      <c r="B726" s="132">
        <v>40073</v>
      </c>
      <c r="C726" s="129">
        <v>1502.12</v>
      </c>
      <c r="D726" s="119">
        <v>0</v>
      </c>
      <c r="E726" s="119">
        <v>0</v>
      </c>
      <c r="F726" s="128">
        <v>1256.2</v>
      </c>
      <c r="G726" s="131">
        <v>68</v>
      </c>
      <c r="H726" s="128">
        <f t="shared" si="473"/>
        <v>18.473529411764705</v>
      </c>
      <c r="I726" s="129">
        <v>245.92</v>
      </c>
      <c r="J726" s="130">
        <v>8</v>
      </c>
      <c r="K726" s="130">
        <f t="shared" si="474"/>
        <v>76</v>
      </c>
      <c r="L726" s="129">
        <f t="shared" si="475"/>
        <v>30.74</v>
      </c>
      <c r="M726" s="128">
        <f t="shared" si="476"/>
        <v>19.764736842105265</v>
      </c>
      <c r="N726" s="127"/>
      <c r="O726" s="126">
        <v>13.8</v>
      </c>
      <c r="P726" s="125"/>
      <c r="Q726" s="125">
        <f t="shared" si="461"/>
        <v>38</v>
      </c>
      <c r="R726" s="125">
        <f t="shared" si="462"/>
        <v>2009</v>
      </c>
      <c r="S726" s="125" t="str">
        <f t="shared" si="460"/>
        <v>Thu</v>
      </c>
      <c r="T726" s="125" t="str">
        <f t="shared" si="463"/>
        <v>2009-38</v>
      </c>
      <c r="U726" s="125">
        <f t="shared" si="464"/>
        <v>0</v>
      </c>
      <c r="V726" s="125"/>
    </row>
    <row r="727" spans="1:22" s="113" customFormat="1" x14ac:dyDescent="0.35">
      <c r="A727" s="133" t="s">
        <v>528</v>
      </c>
      <c r="B727" s="132">
        <v>40074</v>
      </c>
      <c r="C727" s="129">
        <v>1849.22</v>
      </c>
      <c r="D727" s="119">
        <v>0</v>
      </c>
      <c r="E727" s="119">
        <v>0</v>
      </c>
      <c r="F727" s="128">
        <v>1242.45</v>
      </c>
      <c r="G727" s="131">
        <v>69</v>
      </c>
      <c r="H727" s="128">
        <f t="shared" si="473"/>
        <v>18.006521739130434</v>
      </c>
      <c r="I727" s="129">
        <v>606.77</v>
      </c>
      <c r="J727" s="130">
        <v>14</v>
      </c>
      <c r="K727" s="130">
        <f t="shared" si="474"/>
        <v>83</v>
      </c>
      <c r="L727" s="129">
        <f t="shared" si="475"/>
        <v>43.340714285714284</v>
      </c>
      <c r="M727" s="128">
        <f t="shared" si="476"/>
        <v>22.279759036144579</v>
      </c>
      <c r="N727" s="127"/>
      <c r="O727" s="126"/>
      <c r="P727" s="125"/>
      <c r="Q727" s="125">
        <f t="shared" si="461"/>
        <v>38</v>
      </c>
      <c r="R727" s="125">
        <f t="shared" si="462"/>
        <v>2009</v>
      </c>
      <c r="S727" s="125" t="str">
        <f t="shared" si="460"/>
        <v>Fri</v>
      </c>
      <c r="T727" s="125" t="str">
        <f t="shared" si="463"/>
        <v>2009-38</v>
      </c>
      <c r="U727" s="125">
        <f t="shared" si="464"/>
        <v>0</v>
      </c>
      <c r="V727" s="125"/>
    </row>
    <row r="728" spans="1:22" s="113" customFormat="1" x14ac:dyDescent="0.35">
      <c r="A728" s="133" t="s">
        <v>528</v>
      </c>
      <c r="B728" s="132">
        <v>40075</v>
      </c>
      <c r="C728" s="129">
        <v>1457.9</v>
      </c>
      <c r="D728" s="119">
        <v>0</v>
      </c>
      <c r="E728" s="119">
        <v>0</v>
      </c>
      <c r="F728" s="128">
        <v>1150.5</v>
      </c>
      <c r="G728" s="131">
        <v>35</v>
      </c>
      <c r="H728" s="128">
        <f t="shared" si="473"/>
        <v>32.871428571428574</v>
      </c>
      <c r="I728" s="129">
        <v>307.39999999999998</v>
      </c>
      <c r="J728" s="130">
        <v>5</v>
      </c>
      <c r="K728" s="130">
        <f t="shared" si="474"/>
        <v>40</v>
      </c>
      <c r="L728" s="129">
        <f t="shared" si="475"/>
        <v>61.48</v>
      </c>
      <c r="M728" s="128">
        <f t="shared" si="476"/>
        <v>36.447500000000005</v>
      </c>
      <c r="N728" s="127"/>
      <c r="O728" s="126"/>
      <c r="P728" s="125"/>
      <c r="Q728" s="125">
        <f t="shared" si="461"/>
        <v>38</v>
      </c>
      <c r="R728" s="125">
        <f t="shared" si="462"/>
        <v>2009</v>
      </c>
      <c r="S728" s="125" t="str">
        <f t="shared" si="460"/>
        <v>Sat</v>
      </c>
      <c r="T728" s="125" t="str">
        <f t="shared" si="463"/>
        <v>2009-38</v>
      </c>
      <c r="U728" s="125">
        <f t="shared" si="464"/>
        <v>0</v>
      </c>
      <c r="V728" s="125"/>
    </row>
    <row r="729" spans="1:22" s="113" customFormat="1" x14ac:dyDescent="0.35">
      <c r="A729" s="124"/>
      <c r="B729" s="123">
        <v>40076</v>
      </c>
      <c r="C729" s="119">
        <f>SUM(C723:C728)</f>
        <v>7885.85</v>
      </c>
      <c r="D729" s="119">
        <v>4447.09</v>
      </c>
      <c r="E729" s="122">
        <f>SUM(C729:D729)</f>
        <v>12332.94</v>
      </c>
      <c r="F729" s="118"/>
      <c r="G729" s="121">
        <f>SUM(G723:G728)</f>
        <v>287</v>
      </c>
      <c r="H729" s="118">
        <f>AVERAGE(H723:H728)</f>
        <v>21.558781609703527</v>
      </c>
      <c r="I729" s="119">
        <f>SUM(I723:I728)</f>
        <v>2001.9500000000003</v>
      </c>
      <c r="J729" s="120">
        <f>SUM(J723:J728)</f>
        <v>49</v>
      </c>
      <c r="K729" s="120">
        <f>SUM(G729,J729)</f>
        <v>336</v>
      </c>
      <c r="L729" s="119">
        <f>AVERAGE(L723:L728)</f>
        <v>42.414411976911971</v>
      </c>
      <c r="M729" s="118">
        <f>AVERAGE(M723:M728)</f>
        <v>24.584503544545871</v>
      </c>
      <c r="N729" s="117"/>
      <c r="O729" s="116"/>
      <c r="P729" s="115"/>
      <c r="Q729" s="115">
        <f t="shared" si="461"/>
        <v>39</v>
      </c>
      <c r="R729" s="115">
        <f t="shared" si="462"/>
        <v>2009</v>
      </c>
      <c r="S729" s="115" t="str">
        <f t="shared" si="460"/>
        <v>Sun</v>
      </c>
      <c r="T729" s="115" t="str">
        <f t="shared" si="463"/>
        <v>2009-39</v>
      </c>
      <c r="U729" s="115">
        <f t="shared" si="464"/>
        <v>0</v>
      </c>
      <c r="V729" s="115"/>
    </row>
    <row r="730" spans="1:22" s="113" customFormat="1" x14ac:dyDescent="0.35">
      <c r="A730" s="133" t="s">
        <v>531</v>
      </c>
      <c r="B730" s="132">
        <v>40077</v>
      </c>
      <c r="C730" s="129">
        <v>530.15</v>
      </c>
      <c r="D730" s="119">
        <v>0</v>
      </c>
      <c r="E730" s="119">
        <v>0</v>
      </c>
      <c r="F730" s="128">
        <v>352.35</v>
      </c>
      <c r="G730" s="131">
        <v>30</v>
      </c>
      <c r="H730" s="128">
        <f t="shared" ref="H730:H735" si="477">IFERROR(F730/G730,0)</f>
        <v>11.745000000000001</v>
      </c>
      <c r="I730" s="129">
        <v>177.8</v>
      </c>
      <c r="J730" s="130">
        <v>4</v>
      </c>
      <c r="K730" s="130">
        <f t="shared" ref="K730:K735" si="478">IFERROR(SUM(G730,J730),0)</f>
        <v>34</v>
      </c>
      <c r="L730" s="129">
        <f t="shared" ref="L730:L735" si="479">IFERROR(MEDIAN(I730/J730),0)</f>
        <v>44.45</v>
      </c>
      <c r="M730" s="128">
        <f t="shared" ref="M730:M735" si="480">IFERROR(SUM(F730,I730)/K730,0)</f>
        <v>15.592647058823532</v>
      </c>
      <c r="N730" s="127"/>
      <c r="O730" s="126"/>
      <c r="P730" s="125"/>
      <c r="Q730" s="125">
        <f t="shared" si="461"/>
        <v>39</v>
      </c>
      <c r="R730" s="125">
        <f t="shared" si="462"/>
        <v>2009</v>
      </c>
      <c r="S730" s="125" t="str">
        <f t="shared" si="460"/>
        <v>Mon</v>
      </c>
      <c r="T730" s="125" t="str">
        <f t="shared" si="463"/>
        <v>2009-39</v>
      </c>
      <c r="U730" s="125">
        <f t="shared" si="464"/>
        <v>0</v>
      </c>
      <c r="V730" s="125"/>
    </row>
    <row r="731" spans="1:22" s="113" customFormat="1" x14ac:dyDescent="0.35">
      <c r="A731" s="133" t="s">
        <v>531</v>
      </c>
      <c r="B731" s="132">
        <v>40078</v>
      </c>
      <c r="C731" s="129">
        <v>1021.38</v>
      </c>
      <c r="D731" s="119">
        <v>0</v>
      </c>
      <c r="E731" s="119">
        <v>0</v>
      </c>
      <c r="F731" s="128">
        <v>711</v>
      </c>
      <c r="G731" s="131">
        <v>48</v>
      </c>
      <c r="H731" s="128">
        <f t="shared" si="477"/>
        <v>14.8125</v>
      </c>
      <c r="I731" s="129">
        <v>310.38</v>
      </c>
      <c r="J731" s="130">
        <v>6</v>
      </c>
      <c r="K731" s="130">
        <f t="shared" si="478"/>
        <v>54</v>
      </c>
      <c r="L731" s="129">
        <f t="shared" si="479"/>
        <v>51.73</v>
      </c>
      <c r="M731" s="128">
        <f t="shared" si="480"/>
        <v>18.914444444444445</v>
      </c>
      <c r="N731" s="127"/>
      <c r="O731" s="126"/>
      <c r="P731" s="125"/>
      <c r="Q731" s="125">
        <f t="shared" si="461"/>
        <v>39</v>
      </c>
      <c r="R731" s="125">
        <f t="shared" si="462"/>
        <v>2009</v>
      </c>
      <c r="S731" s="125" t="str">
        <f t="shared" si="460"/>
        <v>Tue</v>
      </c>
      <c r="T731" s="125" t="str">
        <f t="shared" si="463"/>
        <v>2009-39</v>
      </c>
      <c r="U731" s="125">
        <f t="shared" si="464"/>
        <v>0</v>
      </c>
      <c r="V731" s="125"/>
    </row>
    <row r="732" spans="1:22" s="113" customFormat="1" x14ac:dyDescent="0.35">
      <c r="A732" s="133" t="s">
        <v>531</v>
      </c>
      <c r="B732" s="132">
        <v>40079</v>
      </c>
      <c r="C732" s="129">
        <v>1598.41</v>
      </c>
      <c r="D732" s="119">
        <v>0</v>
      </c>
      <c r="E732" s="119">
        <v>0</v>
      </c>
      <c r="F732" s="128">
        <v>739.85</v>
      </c>
      <c r="G732" s="131">
        <v>32</v>
      </c>
      <c r="H732" s="128">
        <f t="shared" si="477"/>
        <v>23.120312500000001</v>
      </c>
      <c r="I732" s="129">
        <v>858.56</v>
      </c>
      <c r="J732" s="130">
        <v>7</v>
      </c>
      <c r="K732" s="130">
        <f t="shared" si="478"/>
        <v>39</v>
      </c>
      <c r="L732" s="129">
        <f t="shared" si="479"/>
        <v>122.65142857142857</v>
      </c>
      <c r="M732" s="128">
        <f t="shared" si="480"/>
        <v>40.984871794871793</v>
      </c>
      <c r="N732" s="127"/>
      <c r="O732" s="126"/>
      <c r="P732" s="125"/>
      <c r="Q732" s="125">
        <f t="shared" si="461"/>
        <v>39</v>
      </c>
      <c r="R732" s="125">
        <f t="shared" si="462"/>
        <v>2009</v>
      </c>
      <c r="S732" s="125" t="str">
        <f t="shared" si="460"/>
        <v>Wed</v>
      </c>
      <c r="T732" s="125" t="str">
        <f t="shared" si="463"/>
        <v>2009-39</v>
      </c>
      <c r="U732" s="125">
        <f t="shared" si="464"/>
        <v>0</v>
      </c>
      <c r="V732" s="125"/>
    </row>
    <row r="733" spans="1:22" s="113" customFormat="1" x14ac:dyDescent="0.35">
      <c r="A733" s="133" t="s">
        <v>531</v>
      </c>
      <c r="B733" s="132">
        <v>40080</v>
      </c>
      <c r="C733" s="129">
        <v>1029.98</v>
      </c>
      <c r="D733" s="119">
        <v>0</v>
      </c>
      <c r="E733" s="119">
        <v>0</v>
      </c>
      <c r="F733" s="128">
        <v>508.3</v>
      </c>
      <c r="G733" s="131">
        <v>38</v>
      </c>
      <c r="H733" s="128">
        <f t="shared" si="477"/>
        <v>13.376315789473685</v>
      </c>
      <c r="I733" s="129">
        <v>521.67999999999995</v>
      </c>
      <c r="J733" s="130">
        <v>9</v>
      </c>
      <c r="K733" s="130">
        <f t="shared" si="478"/>
        <v>47</v>
      </c>
      <c r="L733" s="129">
        <f t="shared" si="479"/>
        <v>57.964444444444439</v>
      </c>
      <c r="M733" s="128">
        <f t="shared" si="480"/>
        <v>21.914468085106382</v>
      </c>
      <c r="N733" s="127"/>
      <c r="O733" s="126"/>
      <c r="P733" s="125"/>
      <c r="Q733" s="125">
        <f t="shared" si="461"/>
        <v>39</v>
      </c>
      <c r="R733" s="125">
        <f t="shared" si="462"/>
        <v>2009</v>
      </c>
      <c r="S733" s="125" t="str">
        <f t="shared" si="460"/>
        <v>Thu</v>
      </c>
      <c r="T733" s="125" t="str">
        <f t="shared" si="463"/>
        <v>2009-39</v>
      </c>
      <c r="U733" s="125">
        <f t="shared" si="464"/>
        <v>0</v>
      </c>
      <c r="V733" s="125"/>
    </row>
    <row r="734" spans="1:22" s="113" customFormat="1" x14ac:dyDescent="0.35">
      <c r="A734" s="133" t="s">
        <v>531</v>
      </c>
      <c r="B734" s="132">
        <v>40081</v>
      </c>
      <c r="C734" s="129">
        <v>2094.7800000000002</v>
      </c>
      <c r="D734" s="119">
        <v>0</v>
      </c>
      <c r="E734" s="119">
        <v>0</v>
      </c>
      <c r="F734" s="128">
        <v>1046.4000000000001</v>
      </c>
      <c r="G734" s="131">
        <v>52</v>
      </c>
      <c r="H734" s="128">
        <f t="shared" si="477"/>
        <v>20.123076923076926</v>
      </c>
      <c r="I734" s="129">
        <v>1048.3800000000001</v>
      </c>
      <c r="J734" s="130">
        <v>6</v>
      </c>
      <c r="K734" s="130">
        <f t="shared" si="478"/>
        <v>58</v>
      </c>
      <c r="L734" s="129">
        <f t="shared" si="479"/>
        <v>174.73000000000002</v>
      </c>
      <c r="M734" s="128">
        <f t="shared" si="480"/>
        <v>36.116896551724139</v>
      </c>
      <c r="N734" s="127"/>
      <c r="O734" s="126"/>
      <c r="P734" s="125"/>
      <c r="Q734" s="125">
        <f t="shared" si="461"/>
        <v>39</v>
      </c>
      <c r="R734" s="125">
        <f t="shared" si="462"/>
        <v>2009</v>
      </c>
      <c r="S734" s="125" t="str">
        <f t="shared" si="460"/>
        <v>Fri</v>
      </c>
      <c r="T734" s="125" t="str">
        <f t="shared" si="463"/>
        <v>2009-39</v>
      </c>
      <c r="U734" s="125">
        <f t="shared" si="464"/>
        <v>0</v>
      </c>
      <c r="V734" s="125"/>
    </row>
    <row r="735" spans="1:22" s="113" customFormat="1" x14ac:dyDescent="0.35">
      <c r="A735" s="133" t="s">
        <v>531</v>
      </c>
      <c r="B735" s="132">
        <v>40082</v>
      </c>
      <c r="C735" s="129">
        <v>1158.45</v>
      </c>
      <c r="D735" s="119">
        <v>0</v>
      </c>
      <c r="E735" s="119">
        <v>0</v>
      </c>
      <c r="F735" s="128">
        <v>754.55</v>
      </c>
      <c r="G735" s="131">
        <v>37</v>
      </c>
      <c r="H735" s="128">
        <f t="shared" si="477"/>
        <v>20.393243243243241</v>
      </c>
      <c r="I735" s="129">
        <v>403.9</v>
      </c>
      <c r="J735" s="130">
        <v>8</v>
      </c>
      <c r="K735" s="130">
        <f t="shared" si="478"/>
        <v>45</v>
      </c>
      <c r="L735" s="129">
        <f t="shared" si="479"/>
        <v>50.487499999999997</v>
      </c>
      <c r="M735" s="128">
        <f t="shared" si="480"/>
        <v>25.743333333333329</v>
      </c>
      <c r="N735" s="127"/>
      <c r="O735" s="126"/>
      <c r="P735" s="125"/>
      <c r="Q735" s="125">
        <f t="shared" si="461"/>
        <v>39</v>
      </c>
      <c r="R735" s="125">
        <f t="shared" si="462"/>
        <v>2009</v>
      </c>
      <c r="S735" s="125" t="str">
        <f t="shared" si="460"/>
        <v>Sat</v>
      </c>
      <c r="T735" s="125" t="str">
        <f t="shared" si="463"/>
        <v>2009-39</v>
      </c>
      <c r="U735" s="125">
        <f t="shared" si="464"/>
        <v>0</v>
      </c>
      <c r="V735" s="125"/>
    </row>
    <row r="736" spans="1:22" s="113" customFormat="1" ht="18" x14ac:dyDescent="0.35">
      <c r="A736" s="124"/>
      <c r="B736" s="123">
        <v>40083</v>
      </c>
      <c r="C736" s="119">
        <f>SUM(C730:C735)</f>
        <v>7433.1500000000005</v>
      </c>
      <c r="D736" s="119">
        <v>2868.21</v>
      </c>
      <c r="E736" s="122">
        <f>SUM(C736:D736)</f>
        <v>10301.36</v>
      </c>
      <c r="F736" s="118"/>
      <c r="G736" s="121">
        <f>SUM(G730:G735)</f>
        <v>237</v>
      </c>
      <c r="H736" s="118">
        <f>AVERAGE(H730:H735)</f>
        <v>17.261741409298978</v>
      </c>
      <c r="I736" s="119">
        <f>SUM(I730:I735)</f>
        <v>3320.7000000000003</v>
      </c>
      <c r="J736" s="120">
        <f>SUM(J730:J735)</f>
        <v>40</v>
      </c>
      <c r="K736" s="120">
        <f>SUM(G736,J736)</f>
        <v>277</v>
      </c>
      <c r="L736" s="119">
        <f>AVERAGE(L730:L735)</f>
        <v>83.668895502645498</v>
      </c>
      <c r="M736" s="118">
        <f>AVERAGE(M730:M735)</f>
        <v>26.544443544717272</v>
      </c>
      <c r="N736" s="117" t="s">
        <v>534</v>
      </c>
      <c r="O736" s="116"/>
      <c r="P736" s="115"/>
      <c r="Q736" s="115">
        <f t="shared" si="461"/>
        <v>40</v>
      </c>
      <c r="R736" s="115">
        <f t="shared" si="462"/>
        <v>2009</v>
      </c>
      <c r="S736" s="115" t="str">
        <f t="shared" si="460"/>
        <v>Sun</v>
      </c>
      <c r="T736" s="115" t="str">
        <f t="shared" si="463"/>
        <v>2009-40</v>
      </c>
      <c r="U736" s="115">
        <f t="shared" si="464"/>
        <v>0</v>
      </c>
      <c r="V736" s="115"/>
    </row>
    <row r="737" spans="1:22" s="113" customFormat="1" x14ac:dyDescent="0.35">
      <c r="A737" s="133" t="s">
        <v>536</v>
      </c>
      <c r="B737" s="132">
        <v>40084</v>
      </c>
      <c r="C737" s="129">
        <v>845.22</v>
      </c>
      <c r="D737" s="119">
        <v>0</v>
      </c>
      <c r="E737" s="119">
        <v>0</v>
      </c>
      <c r="F737" s="128">
        <v>644.85</v>
      </c>
      <c r="G737" s="131">
        <v>38</v>
      </c>
      <c r="H737" s="128">
        <f t="shared" ref="H737:H742" si="481">IFERROR(F737/G737,0)</f>
        <v>16.969736842105263</v>
      </c>
      <c r="I737" s="129">
        <v>200.37</v>
      </c>
      <c r="J737" s="130">
        <v>8</v>
      </c>
      <c r="K737" s="130">
        <f t="shared" ref="K737:K742" si="482">IFERROR(SUM(G737,J737),0)</f>
        <v>46</v>
      </c>
      <c r="L737" s="129">
        <f t="shared" ref="L737:L742" si="483">IFERROR(MEDIAN(I737/J737),0)</f>
        <v>25.046250000000001</v>
      </c>
      <c r="M737" s="128">
        <f t="shared" ref="M737:M742" si="484">IFERROR(SUM(F737,I737)/K737,0)</f>
        <v>18.374347826086957</v>
      </c>
      <c r="N737" s="127"/>
      <c r="O737" s="126"/>
      <c r="P737" s="125"/>
      <c r="Q737" s="125">
        <f t="shared" si="461"/>
        <v>40</v>
      </c>
      <c r="R737" s="125">
        <f t="shared" si="462"/>
        <v>2009</v>
      </c>
      <c r="S737" s="125" t="str">
        <f t="shared" si="460"/>
        <v>Mon</v>
      </c>
      <c r="T737" s="125" t="str">
        <f t="shared" si="463"/>
        <v>2009-40</v>
      </c>
      <c r="U737" s="125">
        <f t="shared" si="464"/>
        <v>0</v>
      </c>
      <c r="V737" s="125"/>
    </row>
    <row r="738" spans="1:22" s="113" customFormat="1" x14ac:dyDescent="0.35">
      <c r="A738" s="133" t="s">
        <v>536</v>
      </c>
      <c r="B738" s="132">
        <v>40085</v>
      </c>
      <c r="C738" s="129">
        <v>876.2</v>
      </c>
      <c r="D738" s="119">
        <v>0</v>
      </c>
      <c r="E738" s="119">
        <v>0</v>
      </c>
      <c r="F738" s="128">
        <v>504.15</v>
      </c>
      <c r="G738" s="131">
        <v>37</v>
      </c>
      <c r="H738" s="128">
        <f t="shared" si="481"/>
        <v>13.625675675675675</v>
      </c>
      <c r="I738" s="129">
        <v>372.05</v>
      </c>
      <c r="J738" s="130">
        <v>7</v>
      </c>
      <c r="K738" s="130">
        <f t="shared" si="482"/>
        <v>44</v>
      </c>
      <c r="L738" s="129">
        <f t="shared" si="483"/>
        <v>53.15</v>
      </c>
      <c r="M738" s="128">
        <f t="shared" si="484"/>
        <v>19.913636363636364</v>
      </c>
      <c r="N738" s="127"/>
      <c r="O738" s="126"/>
      <c r="P738" s="125"/>
      <c r="Q738" s="125">
        <f t="shared" si="461"/>
        <v>40</v>
      </c>
      <c r="R738" s="125">
        <f t="shared" si="462"/>
        <v>2009</v>
      </c>
      <c r="S738" s="125" t="str">
        <f t="shared" si="460"/>
        <v>Tue</v>
      </c>
      <c r="T738" s="125" t="str">
        <f t="shared" si="463"/>
        <v>2009-40</v>
      </c>
      <c r="U738" s="125">
        <f t="shared" si="464"/>
        <v>0</v>
      </c>
      <c r="V738" s="125"/>
    </row>
    <row r="739" spans="1:22" s="113" customFormat="1" x14ac:dyDescent="0.35">
      <c r="A739" s="133" t="s">
        <v>536</v>
      </c>
      <c r="B739" s="132">
        <v>40086</v>
      </c>
      <c r="C739" s="129">
        <v>999.16</v>
      </c>
      <c r="D739" s="119">
        <v>0</v>
      </c>
      <c r="E739" s="119">
        <v>0</v>
      </c>
      <c r="F739" s="128">
        <v>849.3</v>
      </c>
      <c r="G739" s="131">
        <v>48</v>
      </c>
      <c r="H739" s="128">
        <f t="shared" si="481"/>
        <v>17.693749999999998</v>
      </c>
      <c r="I739" s="129">
        <v>149.86000000000001</v>
      </c>
      <c r="J739" s="130">
        <v>2</v>
      </c>
      <c r="K739" s="130">
        <f t="shared" si="482"/>
        <v>50</v>
      </c>
      <c r="L739" s="129">
        <f t="shared" si="483"/>
        <v>74.930000000000007</v>
      </c>
      <c r="M739" s="128">
        <f t="shared" si="484"/>
        <v>19.9832</v>
      </c>
      <c r="N739" s="127"/>
      <c r="O739" s="126"/>
      <c r="P739" s="125"/>
      <c r="Q739" s="125">
        <f t="shared" si="461"/>
        <v>40</v>
      </c>
      <c r="R739" s="125">
        <f t="shared" si="462"/>
        <v>2009</v>
      </c>
      <c r="S739" s="125" t="str">
        <f t="shared" si="460"/>
        <v>Wed</v>
      </c>
      <c r="T739" s="125" t="str">
        <f t="shared" si="463"/>
        <v>2009-40</v>
      </c>
      <c r="U739" s="125">
        <f t="shared" si="464"/>
        <v>0</v>
      </c>
      <c r="V739" s="125"/>
    </row>
    <row r="740" spans="1:22" s="113" customFormat="1" x14ac:dyDescent="0.35">
      <c r="A740" s="133" t="s">
        <v>536</v>
      </c>
      <c r="B740" s="132">
        <v>40087</v>
      </c>
      <c r="C740" s="129">
        <v>1415.16</v>
      </c>
      <c r="D740" s="119">
        <v>0</v>
      </c>
      <c r="E740" s="119">
        <v>0</v>
      </c>
      <c r="F740" s="128">
        <v>904</v>
      </c>
      <c r="G740" s="131">
        <v>49</v>
      </c>
      <c r="H740" s="128">
        <f t="shared" si="481"/>
        <v>18.448979591836736</v>
      </c>
      <c r="I740" s="129">
        <v>511.16</v>
      </c>
      <c r="J740" s="130">
        <v>6</v>
      </c>
      <c r="K740" s="130">
        <f t="shared" si="482"/>
        <v>55</v>
      </c>
      <c r="L740" s="129">
        <f t="shared" si="483"/>
        <v>85.193333333333342</v>
      </c>
      <c r="M740" s="128">
        <f t="shared" si="484"/>
        <v>25.730181818181819</v>
      </c>
      <c r="N740" s="127"/>
      <c r="O740" s="126"/>
      <c r="P740" s="125"/>
      <c r="Q740" s="125">
        <f t="shared" si="461"/>
        <v>40</v>
      </c>
      <c r="R740" s="125">
        <f t="shared" si="462"/>
        <v>2009</v>
      </c>
      <c r="S740" s="125" t="str">
        <f t="shared" si="460"/>
        <v>Thu</v>
      </c>
      <c r="T740" s="125" t="str">
        <f t="shared" si="463"/>
        <v>2009-40</v>
      </c>
      <c r="U740" s="125">
        <f t="shared" si="464"/>
        <v>0</v>
      </c>
      <c r="V740" s="125"/>
    </row>
    <row r="741" spans="1:22" s="113" customFormat="1" x14ac:dyDescent="0.35">
      <c r="A741" s="133" t="s">
        <v>536</v>
      </c>
      <c r="B741" s="132">
        <v>40088</v>
      </c>
      <c r="C741" s="129">
        <v>2193.98</v>
      </c>
      <c r="D741" s="119">
        <v>0</v>
      </c>
      <c r="E741" s="119">
        <v>0</v>
      </c>
      <c r="F741" s="128">
        <v>1162.3499999999999</v>
      </c>
      <c r="G741" s="131">
        <v>54</v>
      </c>
      <c r="H741" s="128">
        <f t="shared" si="481"/>
        <v>21.524999999999999</v>
      </c>
      <c r="I741" s="129">
        <v>1031.6300000000001</v>
      </c>
      <c r="J741" s="130">
        <v>11</v>
      </c>
      <c r="K741" s="130">
        <f t="shared" si="482"/>
        <v>65</v>
      </c>
      <c r="L741" s="129">
        <f t="shared" si="483"/>
        <v>93.784545454545466</v>
      </c>
      <c r="M741" s="128">
        <f t="shared" si="484"/>
        <v>33.753538461538461</v>
      </c>
      <c r="N741" s="127"/>
      <c r="O741" s="126"/>
      <c r="P741" s="125"/>
      <c r="Q741" s="125">
        <f t="shared" si="461"/>
        <v>40</v>
      </c>
      <c r="R741" s="125">
        <f t="shared" si="462"/>
        <v>2009</v>
      </c>
      <c r="S741" s="125" t="str">
        <f t="shared" si="460"/>
        <v>Fri</v>
      </c>
      <c r="T741" s="125" t="str">
        <f t="shared" si="463"/>
        <v>2009-40</v>
      </c>
      <c r="U741" s="125">
        <f t="shared" si="464"/>
        <v>0</v>
      </c>
      <c r="V741" s="125"/>
    </row>
    <row r="742" spans="1:22" s="113" customFormat="1" x14ac:dyDescent="0.35">
      <c r="A742" s="133" t="s">
        <v>536</v>
      </c>
      <c r="B742" s="132">
        <v>40089</v>
      </c>
      <c r="C742" s="129">
        <v>925.23</v>
      </c>
      <c r="D742" s="119">
        <v>0</v>
      </c>
      <c r="E742" s="119">
        <v>0</v>
      </c>
      <c r="F742" s="128">
        <v>664.55</v>
      </c>
      <c r="G742" s="131">
        <v>34</v>
      </c>
      <c r="H742" s="128">
        <f t="shared" si="481"/>
        <v>19.545588235294115</v>
      </c>
      <c r="I742" s="129">
        <v>260.68</v>
      </c>
      <c r="J742" s="130">
        <v>7</v>
      </c>
      <c r="K742" s="130">
        <f t="shared" si="482"/>
        <v>41</v>
      </c>
      <c r="L742" s="129">
        <f t="shared" si="483"/>
        <v>37.24</v>
      </c>
      <c r="M742" s="128">
        <f t="shared" si="484"/>
        <v>22.566585365853658</v>
      </c>
      <c r="N742" s="127"/>
      <c r="O742" s="126"/>
      <c r="P742" s="125"/>
      <c r="Q742" s="125">
        <f t="shared" si="461"/>
        <v>40</v>
      </c>
      <c r="R742" s="125">
        <f t="shared" si="462"/>
        <v>2009</v>
      </c>
      <c r="S742" s="125" t="str">
        <f t="shared" si="460"/>
        <v>Sat</v>
      </c>
      <c r="T742" s="125" t="str">
        <f t="shared" si="463"/>
        <v>2009-40</v>
      </c>
      <c r="U742" s="125">
        <f t="shared" si="464"/>
        <v>0</v>
      </c>
      <c r="V742" s="125"/>
    </row>
    <row r="743" spans="1:22" s="113" customFormat="1" ht="27" x14ac:dyDescent="0.35">
      <c r="A743" s="124"/>
      <c r="B743" s="123">
        <v>40090</v>
      </c>
      <c r="C743" s="119">
        <f>SUM(C737:C742)</f>
        <v>7254.9499999999989</v>
      </c>
      <c r="D743" s="119">
        <v>3465.39</v>
      </c>
      <c r="E743" s="122">
        <f>SUM(C743:D743)</f>
        <v>10720.339999999998</v>
      </c>
      <c r="F743" s="118"/>
      <c r="G743" s="121">
        <f>SUM(G737:G742)</f>
        <v>260</v>
      </c>
      <c r="H743" s="118">
        <f>AVERAGE(H737:H742)</f>
        <v>17.968121724151963</v>
      </c>
      <c r="I743" s="119">
        <f>SUM(I737:I742)</f>
        <v>2525.75</v>
      </c>
      <c r="J743" s="120">
        <f>SUM(J737:J742)</f>
        <v>41</v>
      </c>
      <c r="K743" s="120">
        <f>SUM(G743,J743)</f>
        <v>301</v>
      </c>
      <c r="L743" s="119">
        <f>AVERAGE(L737:L742)</f>
        <v>61.557354797979805</v>
      </c>
      <c r="M743" s="118">
        <f>AVERAGE(M737:M742)</f>
        <v>23.386914972549544</v>
      </c>
      <c r="N743" s="117" t="s">
        <v>540</v>
      </c>
      <c r="O743" s="116"/>
      <c r="P743" s="115"/>
      <c r="Q743" s="115">
        <f t="shared" si="461"/>
        <v>41</v>
      </c>
      <c r="R743" s="115">
        <f t="shared" si="462"/>
        <v>2009</v>
      </c>
      <c r="S743" s="115" t="str">
        <f t="shared" si="460"/>
        <v>Sun</v>
      </c>
      <c r="T743" s="115" t="str">
        <f t="shared" si="463"/>
        <v>2009-41</v>
      </c>
      <c r="U743" s="115">
        <f t="shared" si="464"/>
        <v>0</v>
      </c>
      <c r="V743" s="115"/>
    </row>
    <row r="744" spans="1:22" s="113" customFormat="1" x14ac:dyDescent="0.35">
      <c r="A744" s="133" t="s">
        <v>541</v>
      </c>
      <c r="B744" s="132">
        <v>40091</v>
      </c>
      <c r="C744" s="129">
        <v>497.36</v>
      </c>
      <c r="D744" s="119">
        <v>0</v>
      </c>
      <c r="E744" s="119">
        <v>0</v>
      </c>
      <c r="F744" s="128">
        <v>337.55</v>
      </c>
      <c r="G744" s="131">
        <v>31</v>
      </c>
      <c r="H744" s="128">
        <f t="shared" ref="H744:H749" si="485">IFERROR(F744/G744,0)</f>
        <v>10.888709677419355</v>
      </c>
      <c r="I744" s="129">
        <v>159.81</v>
      </c>
      <c r="J744" s="130">
        <v>7</v>
      </c>
      <c r="K744" s="130">
        <f t="shared" ref="K744:K749" si="486">IFERROR(SUM(G744,J744),0)</f>
        <v>38</v>
      </c>
      <c r="L744" s="129">
        <f t="shared" ref="L744:L749" si="487">IFERROR(MEDIAN(I744/J744),0)</f>
        <v>22.830000000000002</v>
      </c>
      <c r="M744" s="128">
        <f t="shared" ref="M744:M749" si="488">IFERROR(SUM(F744,I744)/K744,0)</f>
        <v>13.088421052631579</v>
      </c>
      <c r="N744" s="127"/>
      <c r="O744" s="126"/>
      <c r="P744" s="125"/>
      <c r="Q744" s="125">
        <f t="shared" si="461"/>
        <v>41</v>
      </c>
      <c r="R744" s="125">
        <f t="shared" si="462"/>
        <v>2009</v>
      </c>
      <c r="S744" s="125" t="str">
        <f t="shared" si="460"/>
        <v>Mon</v>
      </c>
      <c r="T744" s="125" t="str">
        <f t="shared" si="463"/>
        <v>2009-41</v>
      </c>
      <c r="U744" s="125">
        <f t="shared" si="464"/>
        <v>0</v>
      </c>
      <c r="V744" s="125"/>
    </row>
    <row r="745" spans="1:22" s="113" customFormat="1" x14ac:dyDescent="0.35">
      <c r="A745" s="133" t="s">
        <v>541</v>
      </c>
      <c r="B745" s="132">
        <v>40092</v>
      </c>
      <c r="C745" s="129">
        <v>1276.6199999999999</v>
      </c>
      <c r="D745" s="119">
        <v>0</v>
      </c>
      <c r="E745" s="119">
        <v>0</v>
      </c>
      <c r="F745" s="128">
        <v>623.45000000000005</v>
      </c>
      <c r="G745" s="131">
        <v>35</v>
      </c>
      <c r="H745" s="128">
        <f t="shared" si="485"/>
        <v>17.812857142857144</v>
      </c>
      <c r="I745" s="129">
        <v>653.16999999999996</v>
      </c>
      <c r="J745" s="130">
        <v>5</v>
      </c>
      <c r="K745" s="130">
        <f t="shared" si="486"/>
        <v>40</v>
      </c>
      <c r="L745" s="129">
        <f t="shared" si="487"/>
        <v>130.63399999999999</v>
      </c>
      <c r="M745" s="128">
        <f t="shared" si="488"/>
        <v>31.915499999999998</v>
      </c>
      <c r="N745" s="127"/>
      <c r="O745" s="126"/>
      <c r="P745" s="125"/>
      <c r="Q745" s="125">
        <f t="shared" si="461"/>
        <v>41</v>
      </c>
      <c r="R745" s="125">
        <f t="shared" si="462"/>
        <v>2009</v>
      </c>
      <c r="S745" s="125" t="str">
        <f t="shared" si="460"/>
        <v>Tue</v>
      </c>
      <c r="T745" s="125" t="str">
        <f t="shared" si="463"/>
        <v>2009-41</v>
      </c>
      <c r="U745" s="125">
        <f t="shared" si="464"/>
        <v>0</v>
      </c>
      <c r="V745" s="125"/>
    </row>
    <row r="746" spans="1:22" s="113" customFormat="1" ht="45" x14ac:dyDescent="0.35">
      <c r="A746" s="133" t="s">
        <v>541</v>
      </c>
      <c r="B746" s="132">
        <v>40093</v>
      </c>
      <c r="C746" s="129">
        <v>767.47</v>
      </c>
      <c r="D746" s="119">
        <v>0</v>
      </c>
      <c r="E746" s="119">
        <v>0</v>
      </c>
      <c r="F746" s="128">
        <v>569.35</v>
      </c>
      <c r="G746" s="131">
        <v>28</v>
      </c>
      <c r="H746" s="128">
        <f t="shared" si="485"/>
        <v>20.333928571428572</v>
      </c>
      <c r="I746" s="129">
        <v>198.72</v>
      </c>
      <c r="J746" s="130">
        <v>7</v>
      </c>
      <c r="K746" s="130">
        <f t="shared" si="486"/>
        <v>35</v>
      </c>
      <c r="L746" s="129">
        <f t="shared" si="487"/>
        <v>28.388571428571428</v>
      </c>
      <c r="M746" s="128">
        <f t="shared" si="488"/>
        <v>21.944857142857146</v>
      </c>
      <c r="N746" s="127" t="s">
        <v>542</v>
      </c>
      <c r="O746" s="126"/>
      <c r="P746" s="125"/>
      <c r="Q746" s="125">
        <f t="shared" si="461"/>
        <v>41</v>
      </c>
      <c r="R746" s="125">
        <f t="shared" si="462"/>
        <v>2009</v>
      </c>
      <c r="S746" s="125" t="str">
        <f t="shared" si="460"/>
        <v>Wed</v>
      </c>
      <c r="T746" s="125" t="str">
        <f t="shared" si="463"/>
        <v>2009-41</v>
      </c>
      <c r="U746" s="125">
        <f t="shared" si="464"/>
        <v>0</v>
      </c>
      <c r="V746" s="125"/>
    </row>
    <row r="747" spans="1:22" s="113" customFormat="1" ht="18" x14ac:dyDescent="0.35">
      <c r="A747" s="133" t="s">
        <v>541</v>
      </c>
      <c r="B747" s="132">
        <v>40094</v>
      </c>
      <c r="C747" s="129">
        <v>653.92999999999995</v>
      </c>
      <c r="D747" s="119">
        <v>0</v>
      </c>
      <c r="E747" s="119">
        <v>0</v>
      </c>
      <c r="F747" s="128">
        <v>580.35</v>
      </c>
      <c r="G747" s="131">
        <v>37</v>
      </c>
      <c r="H747" s="128">
        <f t="shared" si="485"/>
        <v>15.685135135135136</v>
      </c>
      <c r="I747" s="129">
        <v>73.58</v>
      </c>
      <c r="J747" s="130">
        <v>2</v>
      </c>
      <c r="K747" s="130">
        <f t="shared" si="486"/>
        <v>39</v>
      </c>
      <c r="L747" s="129">
        <f t="shared" si="487"/>
        <v>36.79</v>
      </c>
      <c r="M747" s="128">
        <f t="shared" si="488"/>
        <v>16.767435897435899</v>
      </c>
      <c r="N747" s="127" t="s">
        <v>543</v>
      </c>
      <c r="O747" s="126"/>
      <c r="P747" s="125"/>
      <c r="Q747" s="125">
        <f t="shared" si="461"/>
        <v>41</v>
      </c>
      <c r="R747" s="125">
        <f t="shared" si="462"/>
        <v>2009</v>
      </c>
      <c r="S747" s="125" t="str">
        <f t="shared" si="460"/>
        <v>Thu</v>
      </c>
      <c r="T747" s="125" t="str">
        <f t="shared" si="463"/>
        <v>2009-41</v>
      </c>
      <c r="U747" s="125">
        <f t="shared" si="464"/>
        <v>0</v>
      </c>
      <c r="V747" s="125"/>
    </row>
    <row r="748" spans="1:22" s="113" customFormat="1" x14ac:dyDescent="0.35">
      <c r="A748" s="133" t="s">
        <v>541</v>
      </c>
      <c r="B748" s="132">
        <v>40095</v>
      </c>
      <c r="C748" s="129">
        <v>3132.59</v>
      </c>
      <c r="D748" s="119">
        <v>0</v>
      </c>
      <c r="E748" s="119">
        <v>0</v>
      </c>
      <c r="F748" s="128">
        <v>1198.8499999999999</v>
      </c>
      <c r="G748" s="131">
        <v>58</v>
      </c>
      <c r="H748" s="128">
        <f t="shared" si="485"/>
        <v>20.669827586206896</v>
      </c>
      <c r="I748" s="129">
        <v>1933.74</v>
      </c>
      <c r="J748" s="130">
        <v>18</v>
      </c>
      <c r="K748" s="130">
        <f t="shared" si="486"/>
        <v>76</v>
      </c>
      <c r="L748" s="129">
        <f t="shared" si="487"/>
        <v>107.43</v>
      </c>
      <c r="M748" s="128">
        <f t="shared" si="488"/>
        <v>41.218289473684216</v>
      </c>
      <c r="N748" s="127"/>
      <c r="O748" s="126"/>
      <c r="P748" s="125"/>
      <c r="Q748" s="125">
        <f t="shared" si="461"/>
        <v>41</v>
      </c>
      <c r="R748" s="125">
        <f t="shared" si="462"/>
        <v>2009</v>
      </c>
      <c r="S748" s="125" t="str">
        <f t="shared" si="460"/>
        <v>Fri</v>
      </c>
      <c r="T748" s="125" t="str">
        <f t="shared" si="463"/>
        <v>2009-41</v>
      </c>
      <c r="U748" s="125">
        <f t="shared" si="464"/>
        <v>0</v>
      </c>
      <c r="V748" s="125"/>
    </row>
    <row r="749" spans="1:22" s="113" customFormat="1" ht="18" x14ac:dyDescent="0.35">
      <c r="A749" s="133" t="s">
        <v>541</v>
      </c>
      <c r="B749" s="132">
        <v>40096</v>
      </c>
      <c r="C749" s="129">
        <v>1669.02</v>
      </c>
      <c r="D749" s="119">
        <v>0</v>
      </c>
      <c r="E749" s="119">
        <v>0</v>
      </c>
      <c r="F749" s="128">
        <v>834.75</v>
      </c>
      <c r="G749" s="131">
        <v>31</v>
      </c>
      <c r="H749" s="128">
        <f t="shared" si="485"/>
        <v>26.927419354838708</v>
      </c>
      <c r="I749" s="129">
        <v>834.27</v>
      </c>
      <c r="J749" s="130">
        <v>14</v>
      </c>
      <c r="K749" s="130">
        <f t="shared" si="486"/>
        <v>45</v>
      </c>
      <c r="L749" s="129">
        <f t="shared" si="487"/>
        <v>59.590714285714284</v>
      </c>
      <c r="M749" s="128">
        <f t="shared" si="488"/>
        <v>37.089333333333336</v>
      </c>
      <c r="N749" s="127" t="s">
        <v>544</v>
      </c>
      <c r="O749" s="126"/>
      <c r="P749" s="125"/>
      <c r="Q749" s="125">
        <f t="shared" si="461"/>
        <v>41</v>
      </c>
      <c r="R749" s="125">
        <f t="shared" si="462"/>
        <v>2009</v>
      </c>
      <c r="S749" s="125" t="str">
        <f t="shared" si="460"/>
        <v>Sat</v>
      </c>
      <c r="T749" s="125" t="str">
        <f t="shared" si="463"/>
        <v>2009-41</v>
      </c>
      <c r="U749" s="125">
        <f t="shared" si="464"/>
        <v>0</v>
      </c>
      <c r="V749" s="125"/>
    </row>
    <row r="750" spans="1:22" s="113" customFormat="1" x14ac:dyDescent="0.35">
      <c r="A750" s="124"/>
      <c r="B750" s="123">
        <v>40097</v>
      </c>
      <c r="C750" s="119">
        <f>SUM(C744:C749)</f>
        <v>7996.99</v>
      </c>
      <c r="D750" s="119">
        <v>2837.73</v>
      </c>
      <c r="E750" s="122">
        <f>SUM(C750:D750)</f>
        <v>10834.72</v>
      </c>
      <c r="F750" s="118"/>
      <c r="G750" s="121">
        <f>SUM(G744:G749)</f>
        <v>220</v>
      </c>
      <c r="H750" s="118">
        <f>AVERAGE(H744:H749)</f>
        <v>18.719646244647635</v>
      </c>
      <c r="I750" s="119">
        <f>SUM(I744:I749)</f>
        <v>3853.29</v>
      </c>
      <c r="J750" s="120">
        <f>SUM(J744:J749)</f>
        <v>53</v>
      </c>
      <c r="K750" s="120">
        <f>SUM(G750,J750)</f>
        <v>273</v>
      </c>
      <c r="L750" s="119">
        <f>AVERAGE(L744:L749)</f>
        <v>64.277214285714294</v>
      </c>
      <c r="M750" s="118">
        <f>AVERAGE(M744:M749)</f>
        <v>27.003972816657029</v>
      </c>
      <c r="N750" s="117"/>
      <c r="O750" s="116"/>
      <c r="P750" s="115"/>
      <c r="Q750" s="115">
        <f t="shared" si="461"/>
        <v>42</v>
      </c>
      <c r="R750" s="115">
        <f t="shared" si="462"/>
        <v>2009</v>
      </c>
      <c r="S750" s="115" t="str">
        <f t="shared" si="460"/>
        <v>Sun</v>
      </c>
      <c r="T750" s="115" t="str">
        <f t="shared" si="463"/>
        <v>2009-42</v>
      </c>
      <c r="U750" s="115">
        <f t="shared" si="464"/>
        <v>0</v>
      </c>
      <c r="V750" s="115"/>
    </row>
    <row r="751" spans="1:22" s="113" customFormat="1" x14ac:dyDescent="0.35">
      <c r="A751" s="133" t="s">
        <v>545</v>
      </c>
      <c r="B751" s="132">
        <v>40098</v>
      </c>
      <c r="C751" s="129">
        <v>947.86</v>
      </c>
      <c r="D751" s="119">
        <v>0</v>
      </c>
      <c r="E751" s="119">
        <v>0</v>
      </c>
      <c r="F751" s="128">
        <v>286.64999999999998</v>
      </c>
      <c r="G751" s="131">
        <v>29</v>
      </c>
      <c r="H751" s="128">
        <f t="shared" ref="H751:H756" si="489">IFERROR(F751/G751,0)</f>
        <v>9.8844827586206883</v>
      </c>
      <c r="I751" s="129">
        <v>661.21</v>
      </c>
      <c r="J751" s="130">
        <v>8</v>
      </c>
      <c r="K751" s="130">
        <f t="shared" ref="K751:K756" si="490">IFERROR(SUM(G751,J751),0)</f>
        <v>37</v>
      </c>
      <c r="L751" s="129">
        <f t="shared" ref="L751:L756" si="491">IFERROR(MEDIAN(I751/J751),0)</f>
        <v>82.651250000000005</v>
      </c>
      <c r="M751" s="128">
        <f t="shared" ref="M751:M756" si="492">IFERROR(SUM(F751,I751)/K751,0)</f>
        <v>25.61783783783784</v>
      </c>
      <c r="N751" s="127"/>
      <c r="O751" s="126"/>
      <c r="P751" s="125"/>
      <c r="Q751" s="125">
        <f t="shared" si="461"/>
        <v>42</v>
      </c>
      <c r="R751" s="125">
        <f t="shared" si="462"/>
        <v>2009</v>
      </c>
      <c r="S751" s="125" t="str">
        <f t="shared" si="460"/>
        <v>Mon</v>
      </c>
      <c r="T751" s="125" t="str">
        <f t="shared" si="463"/>
        <v>2009-42</v>
      </c>
      <c r="U751" s="125">
        <f t="shared" si="464"/>
        <v>0</v>
      </c>
      <c r="V751" s="125"/>
    </row>
    <row r="752" spans="1:22" s="113" customFormat="1" x14ac:dyDescent="0.35">
      <c r="A752" s="133" t="s">
        <v>545</v>
      </c>
      <c r="B752" s="132">
        <v>40099</v>
      </c>
      <c r="C752" s="129">
        <v>774.78</v>
      </c>
      <c r="D752" s="119">
        <v>0</v>
      </c>
      <c r="E752" s="119">
        <v>0</v>
      </c>
      <c r="F752" s="128">
        <v>666.75</v>
      </c>
      <c r="G752" s="131">
        <v>47</v>
      </c>
      <c r="H752" s="128">
        <f t="shared" si="489"/>
        <v>14.186170212765957</v>
      </c>
      <c r="I752" s="129">
        <v>108.03</v>
      </c>
      <c r="J752" s="130">
        <v>6</v>
      </c>
      <c r="K752" s="130">
        <f t="shared" si="490"/>
        <v>53</v>
      </c>
      <c r="L752" s="129">
        <f t="shared" si="491"/>
        <v>18.004999999999999</v>
      </c>
      <c r="M752" s="128">
        <f t="shared" si="492"/>
        <v>14.618490566037735</v>
      </c>
      <c r="N752" s="127"/>
      <c r="O752" s="126">
        <v>-0.2</v>
      </c>
      <c r="P752" s="125"/>
      <c r="Q752" s="125">
        <f t="shared" si="461"/>
        <v>42</v>
      </c>
      <c r="R752" s="125">
        <f t="shared" si="462"/>
        <v>2009</v>
      </c>
      <c r="S752" s="125" t="str">
        <f t="shared" si="460"/>
        <v>Tue</v>
      </c>
      <c r="T752" s="125" t="str">
        <f t="shared" si="463"/>
        <v>2009-42</v>
      </c>
      <c r="U752" s="125">
        <f t="shared" si="464"/>
        <v>0</v>
      </c>
      <c r="V752" s="125"/>
    </row>
    <row r="753" spans="1:22" s="113" customFormat="1" ht="36" x14ac:dyDescent="0.35">
      <c r="A753" s="133" t="s">
        <v>545</v>
      </c>
      <c r="B753" s="132">
        <v>40100</v>
      </c>
      <c r="C753" s="129">
        <v>810.4</v>
      </c>
      <c r="D753" s="119">
        <v>0</v>
      </c>
      <c r="E753" s="119">
        <v>0</v>
      </c>
      <c r="F753" s="128">
        <v>572.04999999999995</v>
      </c>
      <c r="G753" s="131">
        <v>32</v>
      </c>
      <c r="H753" s="128">
        <f t="shared" si="489"/>
        <v>17.876562499999999</v>
      </c>
      <c r="I753" s="129">
        <v>238.35</v>
      </c>
      <c r="J753" s="130">
        <v>5</v>
      </c>
      <c r="K753" s="130">
        <f t="shared" si="490"/>
        <v>37</v>
      </c>
      <c r="L753" s="129">
        <f t="shared" si="491"/>
        <v>47.67</v>
      </c>
      <c r="M753" s="128">
        <f t="shared" si="492"/>
        <v>21.902702702702701</v>
      </c>
      <c r="N753" s="127" t="s">
        <v>547</v>
      </c>
      <c r="O753" s="126">
        <v>0.05</v>
      </c>
      <c r="P753" s="125"/>
      <c r="Q753" s="125">
        <f t="shared" si="461"/>
        <v>42</v>
      </c>
      <c r="R753" s="125">
        <f t="shared" si="462"/>
        <v>2009</v>
      </c>
      <c r="S753" s="125" t="str">
        <f t="shared" si="460"/>
        <v>Wed</v>
      </c>
      <c r="T753" s="125" t="str">
        <f t="shared" si="463"/>
        <v>2009-42</v>
      </c>
      <c r="U753" s="125">
        <f t="shared" si="464"/>
        <v>0</v>
      </c>
      <c r="V753" s="125"/>
    </row>
    <row r="754" spans="1:22" s="113" customFormat="1" ht="45" x14ac:dyDescent="0.35">
      <c r="A754" s="133" t="s">
        <v>545</v>
      </c>
      <c r="B754" s="132">
        <v>40101</v>
      </c>
      <c r="C754" s="129">
        <v>1017.74</v>
      </c>
      <c r="D754" s="119">
        <v>0</v>
      </c>
      <c r="E754" s="119">
        <v>0</v>
      </c>
      <c r="F754" s="128">
        <v>806.67</v>
      </c>
      <c r="G754" s="131">
        <v>43</v>
      </c>
      <c r="H754" s="128">
        <f t="shared" si="489"/>
        <v>18.759767441860465</v>
      </c>
      <c r="I754" s="129">
        <v>211.07</v>
      </c>
      <c r="J754" s="130">
        <v>6</v>
      </c>
      <c r="K754" s="130">
        <f t="shared" si="490"/>
        <v>49</v>
      </c>
      <c r="L754" s="129">
        <f t="shared" si="491"/>
        <v>35.178333333333335</v>
      </c>
      <c r="M754" s="128">
        <f t="shared" si="492"/>
        <v>20.770204081632652</v>
      </c>
      <c r="N754" s="127" t="s">
        <v>546</v>
      </c>
      <c r="O754" s="126"/>
      <c r="P754" s="125"/>
      <c r="Q754" s="125">
        <f t="shared" si="461"/>
        <v>42</v>
      </c>
      <c r="R754" s="125">
        <f t="shared" si="462"/>
        <v>2009</v>
      </c>
      <c r="S754" s="125" t="str">
        <f t="shared" si="460"/>
        <v>Thu</v>
      </c>
      <c r="T754" s="125" t="str">
        <f t="shared" si="463"/>
        <v>2009-42</v>
      </c>
      <c r="U754" s="125">
        <f t="shared" si="464"/>
        <v>0</v>
      </c>
      <c r="V754" s="125"/>
    </row>
    <row r="755" spans="1:22" s="113" customFormat="1" x14ac:dyDescent="0.35">
      <c r="A755" s="133" t="s">
        <v>545</v>
      </c>
      <c r="B755" s="132">
        <v>40102</v>
      </c>
      <c r="C755" s="129">
        <v>2953.31</v>
      </c>
      <c r="D755" s="119">
        <v>0</v>
      </c>
      <c r="E755" s="119">
        <v>0</v>
      </c>
      <c r="F755" s="128">
        <v>927.3</v>
      </c>
      <c r="G755" s="131">
        <v>41</v>
      </c>
      <c r="H755" s="128">
        <f t="shared" si="489"/>
        <v>22.617073170731707</v>
      </c>
      <c r="I755" s="129">
        <v>2026.01</v>
      </c>
      <c r="J755" s="130">
        <v>19</v>
      </c>
      <c r="K755" s="130">
        <f t="shared" si="490"/>
        <v>60</v>
      </c>
      <c r="L755" s="129">
        <f t="shared" si="491"/>
        <v>106.6321052631579</v>
      </c>
      <c r="M755" s="128">
        <f t="shared" si="492"/>
        <v>49.221833333333329</v>
      </c>
      <c r="N755" s="127"/>
      <c r="O755" s="126"/>
      <c r="P755" s="125"/>
      <c r="Q755" s="125">
        <f t="shared" si="461"/>
        <v>42</v>
      </c>
      <c r="R755" s="125">
        <f t="shared" si="462"/>
        <v>2009</v>
      </c>
      <c r="S755" s="125" t="str">
        <f t="shared" si="460"/>
        <v>Fri</v>
      </c>
      <c r="T755" s="125" t="str">
        <f t="shared" si="463"/>
        <v>2009-42</v>
      </c>
      <c r="U755" s="125">
        <f t="shared" si="464"/>
        <v>0</v>
      </c>
      <c r="V755" s="125"/>
    </row>
    <row r="756" spans="1:22" s="113" customFormat="1" ht="18" x14ac:dyDescent="0.35">
      <c r="A756" s="133" t="s">
        <v>545</v>
      </c>
      <c r="B756" s="132">
        <v>40103</v>
      </c>
      <c r="C756" s="129">
        <v>885.76</v>
      </c>
      <c r="D756" s="119">
        <v>0</v>
      </c>
      <c r="E756" s="119">
        <v>0</v>
      </c>
      <c r="F756" s="128">
        <v>392.45</v>
      </c>
      <c r="G756" s="131">
        <v>21</v>
      </c>
      <c r="H756" s="128">
        <f t="shared" si="489"/>
        <v>18.688095238095237</v>
      </c>
      <c r="I756" s="129">
        <v>493.31</v>
      </c>
      <c r="J756" s="130">
        <v>6</v>
      </c>
      <c r="K756" s="130">
        <f t="shared" si="490"/>
        <v>27</v>
      </c>
      <c r="L756" s="129">
        <f t="shared" si="491"/>
        <v>82.218333333333334</v>
      </c>
      <c r="M756" s="128">
        <f t="shared" si="492"/>
        <v>32.805925925925926</v>
      </c>
      <c r="N756" s="127" t="s">
        <v>548</v>
      </c>
      <c r="O756" s="126"/>
      <c r="P756" s="125"/>
      <c r="Q756" s="125">
        <f t="shared" si="461"/>
        <v>42</v>
      </c>
      <c r="R756" s="125">
        <f t="shared" si="462"/>
        <v>2009</v>
      </c>
      <c r="S756" s="125" t="str">
        <f t="shared" si="460"/>
        <v>Sat</v>
      </c>
      <c r="T756" s="125" t="str">
        <f t="shared" si="463"/>
        <v>2009-42</v>
      </c>
      <c r="U756" s="125">
        <f t="shared" si="464"/>
        <v>0</v>
      </c>
      <c r="V756" s="125"/>
    </row>
    <row r="757" spans="1:22" s="113" customFormat="1" x14ac:dyDescent="0.35">
      <c r="A757" s="124"/>
      <c r="B757" s="123">
        <v>40104</v>
      </c>
      <c r="C757" s="119">
        <f>SUM(C751:C756)</f>
        <v>7389.85</v>
      </c>
      <c r="D757" s="119">
        <v>2334.02</v>
      </c>
      <c r="E757" s="122">
        <f>SUM(C757:D757)</f>
        <v>9723.8700000000008</v>
      </c>
      <c r="F757" s="118"/>
      <c r="G757" s="121">
        <f>SUM(G751:G756)</f>
        <v>213</v>
      </c>
      <c r="H757" s="118">
        <f>AVERAGE(H751:H756)</f>
        <v>17.002025220345672</v>
      </c>
      <c r="I757" s="119">
        <f>SUM(I751:I756)</f>
        <v>3737.98</v>
      </c>
      <c r="J757" s="120">
        <f>SUM(J751:J756)</f>
        <v>50</v>
      </c>
      <c r="K757" s="120">
        <f>SUM(G757,J757)</f>
        <v>263</v>
      </c>
      <c r="L757" s="119">
        <f>AVERAGE(L751:L756)</f>
        <v>62.059170321637431</v>
      </c>
      <c r="M757" s="118">
        <f>AVERAGE(M751:M756)</f>
        <v>27.489499074578362</v>
      </c>
      <c r="N757" s="117"/>
      <c r="O757" s="116"/>
      <c r="P757" s="115"/>
      <c r="Q757" s="115">
        <f t="shared" si="461"/>
        <v>43</v>
      </c>
      <c r="R757" s="115">
        <f t="shared" si="462"/>
        <v>2009</v>
      </c>
      <c r="S757" s="115" t="str">
        <f t="shared" si="460"/>
        <v>Sun</v>
      </c>
      <c r="T757" s="115" t="str">
        <f t="shared" si="463"/>
        <v>2009-43</v>
      </c>
      <c r="U757" s="115">
        <f t="shared" si="464"/>
        <v>0</v>
      </c>
      <c r="V757" s="115"/>
    </row>
    <row r="758" spans="1:22" s="113" customFormat="1" ht="45" x14ac:dyDescent="0.35">
      <c r="A758" s="133" t="s">
        <v>558</v>
      </c>
      <c r="B758" s="132">
        <v>40105</v>
      </c>
      <c r="C758" s="129">
        <v>559.29</v>
      </c>
      <c r="D758" s="119">
        <v>0</v>
      </c>
      <c r="E758" s="119">
        <v>0</v>
      </c>
      <c r="F758" s="128">
        <v>457.17</v>
      </c>
      <c r="G758" s="131">
        <v>36</v>
      </c>
      <c r="H758" s="128">
        <f t="shared" ref="H758:H763" si="493">IFERROR(F758/G758,0)</f>
        <v>12.699166666666667</v>
      </c>
      <c r="I758" s="129">
        <v>102.12</v>
      </c>
      <c r="J758" s="130">
        <v>4</v>
      </c>
      <c r="K758" s="130">
        <f t="shared" ref="K758:K763" si="494">IFERROR(SUM(G758,J758),0)</f>
        <v>40</v>
      </c>
      <c r="L758" s="129">
        <f t="shared" ref="L758:L763" si="495">IFERROR(MEDIAN(I758/J758),0)</f>
        <v>25.53</v>
      </c>
      <c r="M758" s="128">
        <f t="shared" ref="M758:M763" si="496">IFERROR(SUM(F758,I758)/K758,0)</f>
        <v>13.982249999999999</v>
      </c>
      <c r="N758" s="127" t="s">
        <v>559</v>
      </c>
      <c r="O758" s="126"/>
      <c r="P758" s="125"/>
      <c r="Q758" s="125">
        <f t="shared" si="461"/>
        <v>43</v>
      </c>
      <c r="R758" s="125">
        <f t="shared" si="462"/>
        <v>2009</v>
      </c>
      <c r="S758" s="125" t="str">
        <f t="shared" si="460"/>
        <v>Mon</v>
      </c>
      <c r="T758" s="125" t="str">
        <f t="shared" si="463"/>
        <v>2009-43</v>
      </c>
      <c r="U758" s="125">
        <f t="shared" si="464"/>
        <v>0</v>
      </c>
      <c r="V758" s="125"/>
    </row>
    <row r="759" spans="1:22" s="113" customFormat="1" x14ac:dyDescent="0.35">
      <c r="A759" s="133" t="s">
        <v>558</v>
      </c>
      <c r="B759" s="132">
        <v>40106</v>
      </c>
      <c r="C759" s="129">
        <v>748.27</v>
      </c>
      <c r="D759" s="119">
        <v>0</v>
      </c>
      <c r="E759" s="119">
        <v>0</v>
      </c>
      <c r="F759" s="128">
        <v>654.85</v>
      </c>
      <c r="G759" s="131">
        <v>41</v>
      </c>
      <c r="H759" s="128">
        <f t="shared" si="493"/>
        <v>15.971951219512196</v>
      </c>
      <c r="I759" s="129">
        <v>93.42</v>
      </c>
      <c r="J759" s="130">
        <v>4</v>
      </c>
      <c r="K759" s="130">
        <f t="shared" si="494"/>
        <v>45</v>
      </c>
      <c r="L759" s="129">
        <f t="shared" si="495"/>
        <v>23.355</v>
      </c>
      <c r="M759" s="128">
        <f t="shared" si="496"/>
        <v>16.62822222222222</v>
      </c>
      <c r="N759" s="127"/>
      <c r="O759" s="126"/>
      <c r="P759" s="125"/>
      <c r="Q759" s="125">
        <f t="shared" si="461"/>
        <v>43</v>
      </c>
      <c r="R759" s="125">
        <f t="shared" si="462"/>
        <v>2009</v>
      </c>
      <c r="S759" s="125" t="str">
        <f t="shared" si="460"/>
        <v>Tue</v>
      </c>
      <c r="T759" s="125" t="str">
        <f t="shared" si="463"/>
        <v>2009-43</v>
      </c>
      <c r="U759" s="125">
        <f t="shared" si="464"/>
        <v>0</v>
      </c>
      <c r="V759" s="125"/>
    </row>
    <row r="760" spans="1:22" s="113" customFormat="1" ht="18" x14ac:dyDescent="0.35">
      <c r="A760" s="133" t="s">
        <v>558</v>
      </c>
      <c r="B760" s="132">
        <v>40107</v>
      </c>
      <c r="C760" s="129">
        <v>1546.94</v>
      </c>
      <c r="D760" s="119">
        <v>0</v>
      </c>
      <c r="E760" s="119">
        <v>0</v>
      </c>
      <c r="F760" s="128">
        <v>772.05</v>
      </c>
      <c r="G760" s="131">
        <v>28</v>
      </c>
      <c r="H760" s="128">
        <f t="shared" si="493"/>
        <v>27.573214285714283</v>
      </c>
      <c r="I760" s="129">
        <v>774.89</v>
      </c>
      <c r="J760" s="130">
        <v>10</v>
      </c>
      <c r="K760" s="130">
        <f t="shared" si="494"/>
        <v>38</v>
      </c>
      <c r="L760" s="129">
        <f t="shared" si="495"/>
        <v>77.489000000000004</v>
      </c>
      <c r="M760" s="128">
        <f t="shared" si="496"/>
        <v>40.708947368421057</v>
      </c>
      <c r="N760" s="127" t="s">
        <v>560</v>
      </c>
      <c r="O760" s="126"/>
      <c r="P760" s="125"/>
      <c r="Q760" s="125">
        <f t="shared" si="461"/>
        <v>43</v>
      </c>
      <c r="R760" s="125">
        <f t="shared" si="462"/>
        <v>2009</v>
      </c>
      <c r="S760" s="125" t="str">
        <f t="shared" si="460"/>
        <v>Wed</v>
      </c>
      <c r="T760" s="125" t="str">
        <f t="shared" si="463"/>
        <v>2009-43</v>
      </c>
      <c r="U760" s="125">
        <f t="shared" si="464"/>
        <v>0</v>
      </c>
      <c r="V760" s="125"/>
    </row>
    <row r="761" spans="1:22" s="113" customFormat="1" x14ac:dyDescent="0.35">
      <c r="A761" s="133" t="s">
        <v>558</v>
      </c>
      <c r="B761" s="132">
        <v>40108</v>
      </c>
      <c r="C761" s="129">
        <v>794.29</v>
      </c>
      <c r="D761" s="119">
        <v>0</v>
      </c>
      <c r="E761" s="119">
        <v>0</v>
      </c>
      <c r="F761" s="128">
        <v>435.55</v>
      </c>
      <c r="G761" s="131">
        <v>31</v>
      </c>
      <c r="H761" s="128">
        <f t="shared" si="493"/>
        <v>14.05</v>
      </c>
      <c r="I761" s="129">
        <v>358.74</v>
      </c>
      <c r="J761" s="130">
        <v>7</v>
      </c>
      <c r="K761" s="130">
        <f t="shared" si="494"/>
        <v>38</v>
      </c>
      <c r="L761" s="129">
        <f t="shared" si="495"/>
        <v>51.248571428571431</v>
      </c>
      <c r="M761" s="128">
        <f t="shared" si="496"/>
        <v>20.902368421052632</v>
      </c>
      <c r="N761" s="127" t="s">
        <v>561</v>
      </c>
      <c r="O761" s="126"/>
      <c r="P761" s="125"/>
      <c r="Q761" s="125">
        <f t="shared" si="461"/>
        <v>43</v>
      </c>
      <c r="R761" s="125">
        <f t="shared" si="462"/>
        <v>2009</v>
      </c>
      <c r="S761" s="125" t="str">
        <f t="shared" si="460"/>
        <v>Thu</v>
      </c>
      <c r="T761" s="125" t="str">
        <f t="shared" si="463"/>
        <v>2009-43</v>
      </c>
      <c r="U761" s="125">
        <f t="shared" si="464"/>
        <v>0</v>
      </c>
      <c r="V761" s="125"/>
    </row>
    <row r="762" spans="1:22" s="113" customFormat="1" x14ac:dyDescent="0.35">
      <c r="A762" s="133" t="s">
        <v>558</v>
      </c>
      <c r="B762" s="132">
        <v>40109</v>
      </c>
      <c r="C762" s="129">
        <v>2237.17</v>
      </c>
      <c r="D762" s="119">
        <v>0</v>
      </c>
      <c r="E762" s="119">
        <v>0</v>
      </c>
      <c r="F762" s="128">
        <v>1103.25</v>
      </c>
      <c r="G762" s="131">
        <v>52</v>
      </c>
      <c r="H762" s="128">
        <f t="shared" si="493"/>
        <v>21.216346153846153</v>
      </c>
      <c r="I762" s="129">
        <v>1133.92</v>
      </c>
      <c r="J762" s="130">
        <v>11</v>
      </c>
      <c r="K762" s="130">
        <f t="shared" si="494"/>
        <v>63</v>
      </c>
      <c r="L762" s="129">
        <f t="shared" si="495"/>
        <v>103.08363636363637</v>
      </c>
      <c r="M762" s="128">
        <f t="shared" si="496"/>
        <v>35.510634920634921</v>
      </c>
      <c r="N762" s="127"/>
      <c r="O762" s="126"/>
      <c r="P762" s="125"/>
      <c r="Q762" s="125">
        <f t="shared" si="461"/>
        <v>43</v>
      </c>
      <c r="R762" s="125">
        <f t="shared" si="462"/>
        <v>2009</v>
      </c>
      <c r="S762" s="125" t="str">
        <f t="shared" si="460"/>
        <v>Fri</v>
      </c>
      <c r="T762" s="125" t="str">
        <f t="shared" si="463"/>
        <v>2009-43</v>
      </c>
      <c r="U762" s="125">
        <f t="shared" si="464"/>
        <v>0</v>
      </c>
      <c r="V762" s="125"/>
    </row>
    <row r="763" spans="1:22" s="113" customFormat="1" x14ac:dyDescent="0.35">
      <c r="A763" s="133" t="s">
        <v>558</v>
      </c>
      <c r="B763" s="132">
        <v>40110</v>
      </c>
      <c r="C763" s="129">
        <v>976.86</v>
      </c>
      <c r="D763" s="119">
        <v>0</v>
      </c>
      <c r="E763" s="119">
        <v>0</v>
      </c>
      <c r="F763" s="128">
        <v>532.15</v>
      </c>
      <c r="G763" s="131">
        <v>25</v>
      </c>
      <c r="H763" s="128">
        <f t="shared" si="493"/>
        <v>21.285999999999998</v>
      </c>
      <c r="I763" s="129">
        <v>441.71</v>
      </c>
      <c r="J763" s="130">
        <v>9</v>
      </c>
      <c r="K763" s="130">
        <f t="shared" si="494"/>
        <v>34</v>
      </c>
      <c r="L763" s="129">
        <f t="shared" si="495"/>
        <v>49.078888888888883</v>
      </c>
      <c r="M763" s="128">
        <f t="shared" si="496"/>
        <v>28.642941176470586</v>
      </c>
      <c r="N763" s="127"/>
      <c r="O763" s="126"/>
      <c r="P763" s="125"/>
      <c r="Q763" s="125">
        <f t="shared" si="461"/>
        <v>43</v>
      </c>
      <c r="R763" s="125">
        <f t="shared" si="462"/>
        <v>2009</v>
      </c>
      <c r="S763" s="125" t="str">
        <f t="shared" si="460"/>
        <v>Sat</v>
      </c>
      <c r="T763" s="125" t="str">
        <f t="shared" si="463"/>
        <v>2009-43</v>
      </c>
      <c r="U763" s="125">
        <f t="shared" si="464"/>
        <v>0</v>
      </c>
      <c r="V763" s="125"/>
    </row>
    <row r="764" spans="1:22" s="113" customFormat="1" x14ac:dyDescent="0.35">
      <c r="A764" s="124"/>
      <c r="B764" s="123">
        <v>40111</v>
      </c>
      <c r="C764" s="119">
        <f>SUM(C758:C763)</f>
        <v>6862.82</v>
      </c>
      <c r="D764" s="119">
        <v>3176.99</v>
      </c>
      <c r="E764" s="122">
        <f>SUM(C764:D764)</f>
        <v>10039.81</v>
      </c>
      <c r="F764" s="118"/>
      <c r="G764" s="121">
        <f>SUM(G758:G763)</f>
        <v>213</v>
      </c>
      <c r="H764" s="118">
        <f>AVERAGE(H758:H763)</f>
        <v>18.799446387623217</v>
      </c>
      <c r="I764" s="119">
        <f>SUM(I758:I763)</f>
        <v>2904.8</v>
      </c>
      <c r="J764" s="120">
        <f>SUM(J758:J763)</f>
        <v>45</v>
      </c>
      <c r="K764" s="120">
        <f>SUM(G764,J764)</f>
        <v>258</v>
      </c>
      <c r="L764" s="119">
        <f>AVERAGE(L758:L763)</f>
        <v>54.964182780182774</v>
      </c>
      <c r="M764" s="118">
        <f>AVERAGE(M758:M763)</f>
        <v>26.062560684800236</v>
      </c>
      <c r="N764" s="117"/>
      <c r="O764" s="116"/>
      <c r="P764" s="115"/>
      <c r="Q764" s="115">
        <f t="shared" si="461"/>
        <v>44</v>
      </c>
      <c r="R764" s="115">
        <f t="shared" si="462"/>
        <v>2009</v>
      </c>
      <c r="S764" s="115" t="str">
        <f t="shared" si="460"/>
        <v>Sun</v>
      </c>
      <c r="T764" s="115" t="str">
        <f t="shared" si="463"/>
        <v>2009-44</v>
      </c>
      <c r="U764" s="115">
        <f t="shared" si="464"/>
        <v>0</v>
      </c>
      <c r="V764" s="115"/>
    </row>
    <row r="765" spans="1:22" s="113" customFormat="1" x14ac:dyDescent="0.35">
      <c r="A765" s="133" t="s">
        <v>564</v>
      </c>
      <c r="B765" s="132">
        <v>40112</v>
      </c>
      <c r="C765" s="129">
        <v>729.78</v>
      </c>
      <c r="D765" s="119">
        <v>0</v>
      </c>
      <c r="E765" s="119">
        <v>0</v>
      </c>
      <c r="F765" s="128">
        <v>491.4</v>
      </c>
      <c r="G765" s="131">
        <v>34</v>
      </c>
      <c r="H765" s="128">
        <f t="shared" ref="H765:H770" si="497">IFERROR(F765/G765,0)</f>
        <v>14.452941176470588</v>
      </c>
      <c r="I765" s="129">
        <v>238.38</v>
      </c>
      <c r="J765" s="130">
        <v>7</v>
      </c>
      <c r="K765" s="130">
        <f t="shared" ref="K765:K770" si="498">IFERROR(SUM(G765,J765),0)</f>
        <v>41</v>
      </c>
      <c r="L765" s="129">
        <f t="shared" ref="L765:L770" si="499">IFERROR(MEDIAN(I765/J765),0)</f>
        <v>34.054285714285712</v>
      </c>
      <c r="M765" s="128">
        <f t="shared" ref="M765:M770" si="500">IFERROR(SUM(F765,I765)/K765,0)</f>
        <v>17.799512195121949</v>
      </c>
      <c r="N765" s="127"/>
      <c r="O765" s="126">
        <v>0</v>
      </c>
      <c r="P765" s="125"/>
      <c r="Q765" s="125">
        <f t="shared" si="461"/>
        <v>44</v>
      </c>
      <c r="R765" s="125">
        <f t="shared" si="462"/>
        <v>2009</v>
      </c>
      <c r="S765" s="125" t="str">
        <f t="shared" si="460"/>
        <v>Mon</v>
      </c>
      <c r="T765" s="125" t="str">
        <f t="shared" si="463"/>
        <v>2009-44</v>
      </c>
      <c r="U765" s="125">
        <f t="shared" si="464"/>
        <v>0</v>
      </c>
      <c r="V765" s="125"/>
    </row>
    <row r="766" spans="1:22" s="113" customFormat="1" x14ac:dyDescent="0.35">
      <c r="A766" s="133" t="s">
        <v>564</v>
      </c>
      <c r="B766" s="132">
        <v>40113</v>
      </c>
      <c r="C766" s="129">
        <v>716.78</v>
      </c>
      <c r="D766" s="119">
        <v>0</v>
      </c>
      <c r="E766" s="119">
        <v>0</v>
      </c>
      <c r="F766" s="128">
        <v>543.20000000000005</v>
      </c>
      <c r="G766" s="131">
        <v>28</v>
      </c>
      <c r="H766" s="128">
        <f t="shared" si="497"/>
        <v>19.400000000000002</v>
      </c>
      <c r="I766" s="129">
        <v>173.58</v>
      </c>
      <c r="J766" s="130">
        <v>5</v>
      </c>
      <c r="K766" s="130">
        <f t="shared" si="498"/>
        <v>33</v>
      </c>
      <c r="L766" s="129">
        <f t="shared" si="499"/>
        <v>34.716000000000001</v>
      </c>
      <c r="M766" s="128">
        <f t="shared" si="500"/>
        <v>21.720606060606062</v>
      </c>
      <c r="N766" s="127"/>
      <c r="O766" s="126">
        <v>0</v>
      </c>
      <c r="P766" s="125"/>
      <c r="Q766" s="125">
        <f t="shared" si="461"/>
        <v>44</v>
      </c>
      <c r="R766" s="125">
        <f t="shared" si="462"/>
        <v>2009</v>
      </c>
      <c r="S766" s="125" t="str">
        <f t="shared" si="460"/>
        <v>Tue</v>
      </c>
      <c r="T766" s="125" t="str">
        <f t="shared" si="463"/>
        <v>2009-44</v>
      </c>
      <c r="U766" s="125">
        <f t="shared" si="464"/>
        <v>0</v>
      </c>
      <c r="V766" s="125"/>
    </row>
    <row r="767" spans="1:22" s="113" customFormat="1" x14ac:dyDescent="0.35">
      <c r="A767" s="133" t="s">
        <v>564</v>
      </c>
      <c r="B767" s="132">
        <v>40114</v>
      </c>
      <c r="C767" s="129">
        <v>1648.55</v>
      </c>
      <c r="D767" s="119">
        <v>0</v>
      </c>
      <c r="E767" s="119">
        <v>0</v>
      </c>
      <c r="F767" s="128">
        <v>579.29999999999995</v>
      </c>
      <c r="G767" s="131">
        <v>41</v>
      </c>
      <c r="H767" s="128">
        <f t="shared" si="497"/>
        <v>14.129268292682926</v>
      </c>
      <c r="I767" s="129">
        <v>1069.25</v>
      </c>
      <c r="J767" s="130">
        <v>8</v>
      </c>
      <c r="K767" s="130">
        <f t="shared" si="498"/>
        <v>49</v>
      </c>
      <c r="L767" s="129">
        <f t="shared" si="499"/>
        <v>133.65625</v>
      </c>
      <c r="M767" s="128">
        <f t="shared" si="500"/>
        <v>33.64387755102041</v>
      </c>
      <c r="N767" s="127"/>
      <c r="O767" s="126">
        <v>6</v>
      </c>
      <c r="P767" s="125"/>
      <c r="Q767" s="125">
        <f t="shared" si="461"/>
        <v>44</v>
      </c>
      <c r="R767" s="125">
        <f t="shared" si="462"/>
        <v>2009</v>
      </c>
      <c r="S767" s="125" t="str">
        <f t="shared" si="460"/>
        <v>Wed</v>
      </c>
      <c r="T767" s="125" t="str">
        <f t="shared" si="463"/>
        <v>2009-44</v>
      </c>
      <c r="U767" s="125">
        <f t="shared" si="464"/>
        <v>0</v>
      </c>
      <c r="V767" s="125"/>
    </row>
    <row r="768" spans="1:22" s="113" customFormat="1" x14ac:dyDescent="0.35">
      <c r="A768" s="133" t="s">
        <v>564</v>
      </c>
      <c r="B768" s="132">
        <v>40115</v>
      </c>
      <c r="C768" s="129">
        <v>2145.54</v>
      </c>
      <c r="D768" s="119">
        <v>0</v>
      </c>
      <c r="E768" s="119">
        <v>0</v>
      </c>
      <c r="F768" s="128">
        <v>815.95</v>
      </c>
      <c r="G768" s="131">
        <v>37</v>
      </c>
      <c r="H768" s="128">
        <f t="shared" si="497"/>
        <v>22.052702702702703</v>
      </c>
      <c r="I768" s="129">
        <v>1329.59</v>
      </c>
      <c r="J768" s="130">
        <v>8</v>
      </c>
      <c r="K768" s="130">
        <f t="shared" si="498"/>
        <v>45</v>
      </c>
      <c r="L768" s="129">
        <f t="shared" si="499"/>
        <v>166.19874999999999</v>
      </c>
      <c r="M768" s="128">
        <f t="shared" si="500"/>
        <v>47.678666666666665</v>
      </c>
      <c r="N768" s="127"/>
      <c r="O768" s="126">
        <v>0</v>
      </c>
      <c r="P768" s="125"/>
      <c r="Q768" s="125">
        <f t="shared" si="461"/>
        <v>44</v>
      </c>
      <c r="R768" s="125">
        <f t="shared" si="462"/>
        <v>2009</v>
      </c>
      <c r="S768" s="125" t="str">
        <f t="shared" si="460"/>
        <v>Thu</v>
      </c>
      <c r="T768" s="125" t="str">
        <f t="shared" si="463"/>
        <v>2009-44</v>
      </c>
      <c r="U768" s="125">
        <f t="shared" si="464"/>
        <v>0</v>
      </c>
      <c r="V768" s="125"/>
    </row>
    <row r="769" spans="1:22" s="113" customFormat="1" x14ac:dyDescent="0.35">
      <c r="A769" s="133" t="s">
        <v>564</v>
      </c>
      <c r="B769" s="132">
        <v>40116</v>
      </c>
      <c r="C769" s="129">
        <v>2257.1799999999998</v>
      </c>
      <c r="D769" s="119">
        <v>0</v>
      </c>
      <c r="E769" s="119">
        <v>0</v>
      </c>
      <c r="F769" s="128">
        <v>1600.5</v>
      </c>
      <c r="G769" s="131">
        <v>65</v>
      </c>
      <c r="H769" s="128">
        <f t="shared" si="497"/>
        <v>24.623076923076923</v>
      </c>
      <c r="I769" s="129">
        <v>364.41</v>
      </c>
      <c r="J769" s="130">
        <v>9</v>
      </c>
      <c r="K769" s="130">
        <f t="shared" si="498"/>
        <v>74</v>
      </c>
      <c r="L769" s="129">
        <f t="shared" si="499"/>
        <v>40.49</v>
      </c>
      <c r="M769" s="128">
        <f t="shared" si="500"/>
        <v>26.552837837837838</v>
      </c>
      <c r="N769" s="127"/>
      <c r="O769" s="126">
        <v>-1.7</v>
      </c>
      <c r="P769" s="125"/>
      <c r="Q769" s="125">
        <f t="shared" si="461"/>
        <v>44</v>
      </c>
      <c r="R769" s="125">
        <f t="shared" si="462"/>
        <v>2009</v>
      </c>
      <c r="S769" s="125" t="str">
        <f t="shared" si="460"/>
        <v>Fri</v>
      </c>
      <c r="T769" s="125" t="str">
        <f t="shared" si="463"/>
        <v>2009-44</v>
      </c>
      <c r="U769" s="125">
        <f t="shared" si="464"/>
        <v>0</v>
      </c>
      <c r="V769" s="125"/>
    </row>
    <row r="770" spans="1:22" s="113" customFormat="1" x14ac:dyDescent="0.35">
      <c r="A770" s="133" t="s">
        <v>564</v>
      </c>
      <c r="B770" s="132">
        <v>40117</v>
      </c>
      <c r="C770" s="129">
        <v>1143.8900000000001</v>
      </c>
      <c r="D770" s="119">
        <v>0</v>
      </c>
      <c r="E770" s="119">
        <v>0</v>
      </c>
      <c r="F770" s="128">
        <v>628.29999999999995</v>
      </c>
      <c r="G770" s="131">
        <v>30</v>
      </c>
      <c r="H770" s="128">
        <f t="shared" si="497"/>
        <v>20.943333333333332</v>
      </c>
      <c r="I770" s="129">
        <v>515.59</v>
      </c>
      <c r="J770" s="130">
        <v>12</v>
      </c>
      <c r="K770" s="130">
        <f t="shared" si="498"/>
        <v>42</v>
      </c>
      <c r="L770" s="129">
        <f t="shared" si="499"/>
        <v>42.965833333333336</v>
      </c>
      <c r="M770" s="128">
        <f t="shared" si="500"/>
        <v>27.235476190476188</v>
      </c>
      <c r="N770" s="127"/>
      <c r="O770" s="126"/>
      <c r="P770" s="125"/>
      <c r="Q770" s="125">
        <f t="shared" si="461"/>
        <v>44</v>
      </c>
      <c r="R770" s="125">
        <f t="shared" si="462"/>
        <v>2009</v>
      </c>
      <c r="S770" s="125" t="str">
        <f t="shared" ref="S770:S833" si="501">VLOOKUP(WEEKDAY(B770),$Z$2:$AA$8,2,FALSE)</f>
        <v>Sat</v>
      </c>
      <c r="T770" s="125" t="str">
        <f t="shared" si="463"/>
        <v>2009-44</v>
      </c>
      <c r="U770" s="125">
        <f t="shared" si="464"/>
        <v>0</v>
      </c>
      <c r="V770" s="125"/>
    </row>
    <row r="771" spans="1:22" s="113" customFormat="1" x14ac:dyDescent="0.35">
      <c r="A771" s="124"/>
      <c r="B771" s="123">
        <v>40118</v>
      </c>
      <c r="C771" s="119">
        <f>SUM(C765:C770)</f>
        <v>8641.7199999999993</v>
      </c>
      <c r="D771" s="119">
        <v>3058.59</v>
      </c>
      <c r="E771" s="122">
        <f>SUM(C771:D771)</f>
        <v>11700.31</v>
      </c>
      <c r="F771" s="118"/>
      <c r="G771" s="121">
        <f>SUM(G765:G770)</f>
        <v>235</v>
      </c>
      <c r="H771" s="118">
        <f>AVERAGE(H765:H770)</f>
        <v>19.266887071377745</v>
      </c>
      <c r="I771" s="119">
        <f>SUM(I765:I770)</f>
        <v>3690.8</v>
      </c>
      <c r="J771" s="120">
        <f>SUM(J765:J770)</f>
        <v>49</v>
      </c>
      <c r="K771" s="120">
        <f>SUM(G771,J771)</f>
        <v>284</v>
      </c>
      <c r="L771" s="119">
        <f>AVERAGE(L765:L770)</f>
        <v>75.346853174603169</v>
      </c>
      <c r="M771" s="118">
        <f>AVERAGE(M765:M770)</f>
        <v>29.105162750288187</v>
      </c>
      <c r="N771" s="117"/>
      <c r="O771" s="116"/>
      <c r="P771" s="115"/>
      <c r="Q771" s="115">
        <f t="shared" ref="Q771:Q834" si="502">WEEKNUM(B771)</f>
        <v>45</v>
      </c>
      <c r="R771" s="115">
        <f t="shared" ref="R771:R834" si="503">YEAR(B771)</f>
        <v>2009</v>
      </c>
      <c r="S771" s="115" t="str">
        <f t="shared" si="501"/>
        <v>Sun</v>
      </c>
      <c r="T771" s="115" t="str">
        <f t="shared" ref="T771:T834" si="504">R771&amp;"-"&amp;Q771</f>
        <v>2009-45</v>
      </c>
      <c r="U771" s="115">
        <f t="shared" ref="U771:U834" si="505">IF(AND(MONTH(B771)=12,DAY(B771)&lt;26),1,0)</f>
        <v>0</v>
      </c>
      <c r="V771" s="115"/>
    </row>
    <row r="772" spans="1:22" s="113" customFormat="1" x14ac:dyDescent="0.35">
      <c r="A772" s="133" t="s">
        <v>565</v>
      </c>
      <c r="B772" s="132">
        <v>40119</v>
      </c>
      <c r="C772" s="129">
        <v>691.97</v>
      </c>
      <c r="D772" s="119">
        <v>0</v>
      </c>
      <c r="E772" s="119">
        <v>0</v>
      </c>
      <c r="F772" s="128">
        <v>480.15</v>
      </c>
      <c r="G772" s="131">
        <v>29</v>
      </c>
      <c r="H772" s="128">
        <f t="shared" ref="H772:H777" si="506">IFERROR(F772/G772,0)</f>
        <v>16.556896551724137</v>
      </c>
      <c r="I772" s="129">
        <v>211.82</v>
      </c>
      <c r="J772" s="130">
        <v>4</v>
      </c>
      <c r="K772" s="130">
        <f t="shared" ref="K772:K777" si="507">IFERROR(SUM(G772,J772),0)</f>
        <v>33</v>
      </c>
      <c r="L772" s="129">
        <f t="shared" ref="L772:L777" si="508">IFERROR(MEDIAN(I772/J772),0)</f>
        <v>52.954999999999998</v>
      </c>
      <c r="M772" s="128">
        <f t="shared" ref="M772:M777" si="509">IFERROR(SUM(F772,I772)/K772,0)</f>
        <v>20.968787878787879</v>
      </c>
      <c r="N772" s="127"/>
      <c r="O772" s="126"/>
      <c r="P772" s="125"/>
      <c r="Q772" s="125">
        <f t="shared" si="502"/>
        <v>45</v>
      </c>
      <c r="R772" s="125">
        <f t="shared" si="503"/>
        <v>2009</v>
      </c>
      <c r="S772" s="125" t="str">
        <f t="shared" si="501"/>
        <v>Mon</v>
      </c>
      <c r="T772" s="125" t="str">
        <f t="shared" si="504"/>
        <v>2009-45</v>
      </c>
      <c r="U772" s="125">
        <f t="shared" si="505"/>
        <v>0</v>
      </c>
      <c r="V772" s="125"/>
    </row>
    <row r="773" spans="1:22" s="113" customFormat="1" x14ac:dyDescent="0.35">
      <c r="A773" s="133" t="s">
        <v>565</v>
      </c>
      <c r="B773" s="132">
        <v>40120</v>
      </c>
      <c r="C773" s="129">
        <v>1540.89</v>
      </c>
      <c r="D773" s="119">
        <v>0</v>
      </c>
      <c r="E773" s="119">
        <v>0</v>
      </c>
      <c r="F773" s="128">
        <v>511.4</v>
      </c>
      <c r="G773" s="131">
        <v>30</v>
      </c>
      <c r="H773" s="128">
        <f t="shared" si="506"/>
        <v>17.046666666666667</v>
      </c>
      <c r="I773" s="129">
        <v>1029.49</v>
      </c>
      <c r="J773" s="130">
        <v>5</v>
      </c>
      <c r="K773" s="130">
        <f t="shared" si="507"/>
        <v>35</v>
      </c>
      <c r="L773" s="129">
        <f t="shared" si="508"/>
        <v>205.898</v>
      </c>
      <c r="M773" s="128">
        <f t="shared" si="509"/>
        <v>44.02542857142857</v>
      </c>
      <c r="N773" s="127"/>
      <c r="O773" s="126"/>
      <c r="P773" s="125"/>
      <c r="Q773" s="125">
        <f t="shared" si="502"/>
        <v>45</v>
      </c>
      <c r="R773" s="125">
        <f t="shared" si="503"/>
        <v>2009</v>
      </c>
      <c r="S773" s="125" t="str">
        <f t="shared" si="501"/>
        <v>Tue</v>
      </c>
      <c r="T773" s="125" t="str">
        <f t="shared" si="504"/>
        <v>2009-45</v>
      </c>
      <c r="U773" s="125">
        <f t="shared" si="505"/>
        <v>0</v>
      </c>
      <c r="V773" s="125"/>
    </row>
    <row r="774" spans="1:22" s="113" customFormat="1" x14ac:dyDescent="0.35">
      <c r="A774" s="133" t="s">
        <v>565</v>
      </c>
      <c r="B774" s="132">
        <v>40121</v>
      </c>
      <c r="C774" s="129">
        <v>749.06</v>
      </c>
      <c r="D774" s="119">
        <v>0</v>
      </c>
      <c r="E774" s="119">
        <v>0</v>
      </c>
      <c r="F774" s="128">
        <v>636.70000000000005</v>
      </c>
      <c r="G774" s="131">
        <v>40</v>
      </c>
      <c r="H774" s="128">
        <f t="shared" si="506"/>
        <v>15.9175</v>
      </c>
      <c r="I774" s="129">
        <v>112.36</v>
      </c>
      <c r="J774" s="130">
        <v>5</v>
      </c>
      <c r="K774" s="130">
        <f t="shared" si="507"/>
        <v>45</v>
      </c>
      <c r="L774" s="129">
        <f t="shared" si="508"/>
        <v>22.472000000000001</v>
      </c>
      <c r="M774" s="128">
        <f t="shared" si="509"/>
        <v>16.645777777777781</v>
      </c>
      <c r="N774" s="127"/>
      <c r="O774" s="126"/>
      <c r="P774" s="125"/>
      <c r="Q774" s="125">
        <f t="shared" si="502"/>
        <v>45</v>
      </c>
      <c r="R774" s="125">
        <f t="shared" si="503"/>
        <v>2009</v>
      </c>
      <c r="S774" s="125" t="str">
        <f t="shared" si="501"/>
        <v>Wed</v>
      </c>
      <c r="T774" s="125" t="str">
        <f t="shared" si="504"/>
        <v>2009-45</v>
      </c>
      <c r="U774" s="125">
        <f t="shared" si="505"/>
        <v>0</v>
      </c>
      <c r="V774" s="125"/>
    </row>
    <row r="775" spans="1:22" s="113" customFormat="1" x14ac:dyDescent="0.35">
      <c r="A775" s="133" t="s">
        <v>565</v>
      </c>
      <c r="B775" s="132">
        <v>40122</v>
      </c>
      <c r="C775" s="129">
        <v>904.46</v>
      </c>
      <c r="D775" s="119">
        <v>0</v>
      </c>
      <c r="E775" s="119">
        <v>0</v>
      </c>
      <c r="F775" s="128">
        <v>829.35</v>
      </c>
      <c r="G775" s="131">
        <v>44</v>
      </c>
      <c r="H775" s="128">
        <f t="shared" si="506"/>
        <v>18.848863636363635</v>
      </c>
      <c r="I775" s="129">
        <v>75.11</v>
      </c>
      <c r="J775" s="130">
        <v>3</v>
      </c>
      <c r="K775" s="130">
        <f t="shared" si="507"/>
        <v>47</v>
      </c>
      <c r="L775" s="129">
        <f t="shared" si="508"/>
        <v>25.036666666666665</v>
      </c>
      <c r="M775" s="128">
        <f t="shared" si="509"/>
        <v>19.243829787234045</v>
      </c>
      <c r="N775" s="127"/>
      <c r="O775" s="126"/>
      <c r="P775" s="125"/>
      <c r="Q775" s="125">
        <f t="shared" si="502"/>
        <v>45</v>
      </c>
      <c r="R775" s="125">
        <f t="shared" si="503"/>
        <v>2009</v>
      </c>
      <c r="S775" s="125" t="str">
        <f t="shared" si="501"/>
        <v>Thu</v>
      </c>
      <c r="T775" s="125" t="str">
        <f t="shared" si="504"/>
        <v>2009-45</v>
      </c>
      <c r="U775" s="125">
        <f t="shared" si="505"/>
        <v>0</v>
      </c>
      <c r="V775" s="125"/>
    </row>
    <row r="776" spans="1:22" s="113" customFormat="1" x14ac:dyDescent="0.35">
      <c r="A776" s="133" t="s">
        <v>565</v>
      </c>
      <c r="B776" s="132">
        <v>40123</v>
      </c>
      <c r="C776" s="129">
        <v>1921.77</v>
      </c>
      <c r="D776" s="119">
        <v>0</v>
      </c>
      <c r="E776" s="119">
        <v>0</v>
      </c>
      <c r="F776" s="128">
        <v>784.06</v>
      </c>
      <c r="G776" s="131">
        <v>44</v>
      </c>
      <c r="H776" s="128">
        <f t="shared" si="506"/>
        <v>17.819545454545452</v>
      </c>
      <c r="I776" s="129">
        <v>1137.72</v>
      </c>
      <c r="J776" s="130">
        <v>11</v>
      </c>
      <c r="K776" s="130">
        <f t="shared" si="507"/>
        <v>55</v>
      </c>
      <c r="L776" s="129">
        <f t="shared" si="508"/>
        <v>103.42909090909092</v>
      </c>
      <c r="M776" s="128">
        <f t="shared" si="509"/>
        <v>34.941454545454548</v>
      </c>
      <c r="N776" s="127"/>
      <c r="O776" s="126"/>
      <c r="P776" s="125"/>
      <c r="Q776" s="125">
        <f t="shared" si="502"/>
        <v>45</v>
      </c>
      <c r="R776" s="125">
        <f t="shared" si="503"/>
        <v>2009</v>
      </c>
      <c r="S776" s="125" t="str">
        <f t="shared" si="501"/>
        <v>Fri</v>
      </c>
      <c r="T776" s="125" t="str">
        <f t="shared" si="504"/>
        <v>2009-45</v>
      </c>
      <c r="U776" s="125">
        <f t="shared" si="505"/>
        <v>0</v>
      </c>
      <c r="V776" s="125"/>
    </row>
    <row r="777" spans="1:22" s="113" customFormat="1" x14ac:dyDescent="0.35">
      <c r="A777" s="133" t="s">
        <v>565</v>
      </c>
      <c r="B777" s="132">
        <v>40124</v>
      </c>
      <c r="C777" s="129">
        <v>1148.4000000000001</v>
      </c>
      <c r="D777" s="119">
        <v>0</v>
      </c>
      <c r="E777" s="119">
        <v>0</v>
      </c>
      <c r="F777" s="128">
        <v>798.4</v>
      </c>
      <c r="G777" s="131">
        <v>36</v>
      </c>
      <c r="H777" s="128">
        <f t="shared" si="506"/>
        <v>22.177777777777777</v>
      </c>
      <c r="I777" s="129">
        <v>310.83</v>
      </c>
      <c r="J777" s="130">
        <v>8</v>
      </c>
      <c r="K777" s="130">
        <f t="shared" si="507"/>
        <v>44</v>
      </c>
      <c r="L777" s="129">
        <f t="shared" si="508"/>
        <v>38.853749999999998</v>
      </c>
      <c r="M777" s="128">
        <f t="shared" si="509"/>
        <v>25.209772727272728</v>
      </c>
      <c r="N777" s="127"/>
      <c r="O777" s="126"/>
      <c r="P777" s="125"/>
      <c r="Q777" s="125">
        <f t="shared" si="502"/>
        <v>45</v>
      </c>
      <c r="R777" s="125">
        <f t="shared" si="503"/>
        <v>2009</v>
      </c>
      <c r="S777" s="125" t="str">
        <f t="shared" si="501"/>
        <v>Sat</v>
      </c>
      <c r="T777" s="125" t="str">
        <f t="shared" si="504"/>
        <v>2009-45</v>
      </c>
      <c r="U777" s="125">
        <f t="shared" si="505"/>
        <v>0</v>
      </c>
      <c r="V777" s="125"/>
    </row>
    <row r="778" spans="1:22" s="113" customFormat="1" x14ac:dyDescent="0.35">
      <c r="A778" s="124"/>
      <c r="B778" s="123">
        <v>40125</v>
      </c>
      <c r="C778" s="119">
        <f>SUM(C772:C777)</f>
        <v>6956.5499999999993</v>
      </c>
      <c r="D778" s="119">
        <v>2776.96</v>
      </c>
      <c r="E778" s="122">
        <f>SUM(C778:D778)</f>
        <v>9733.5099999999984</v>
      </c>
      <c r="F778" s="118"/>
      <c r="G778" s="121">
        <f>SUM(G772:G777)</f>
        <v>223</v>
      </c>
      <c r="H778" s="118">
        <f>AVERAGE(H772:H777)</f>
        <v>18.061208347846279</v>
      </c>
      <c r="I778" s="119">
        <f>SUM(I772:I777)</f>
        <v>2877.33</v>
      </c>
      <c r="J778" s="120">
        <f>SUM(J772:J777)</f>
        <v>36</v>
      </c>
      <c r="K778" s="120">
        <f>SUM(G778,J778)</f>
        <v>259</v>
      </c>
      <c r="L778" s="119">
        <f>AVERAGE(L772:L777)</f>
        <v>74.774084595959593</v>
      </c>
      <c r="M778" s="118">
        <f>AVERAGE(M772:M777)</f>
        <v>26.83917521465926</v>
      </c>
      <c r="N778" s="117"/>
      <c r="O778" s="116"/>
      <c r="P778" s="115"/>
      <c r="Q778" s="115">
        <f t="shared" si="502"/>
        <v>46</v>
      </c>
      <c r="R778" s="115">
        <f t="shared" si="503"/>
        <v>2009</v>
      </c>
      <c r="S778" s="115" t="str">
        <f t="shared" si="501"/>
        <v>Sun</v>
      </c>
      <c r="T778" s="115" t="str">
        <f t="shared" si="504"/>
        <v>2009-46</v>
      </c>
      <c r="U778" s="115">
        <f t="shared" si="505"/>
        <v>0</v>
      </c>
      <c r="V778" s="115"/>
    </row>
    <row r="779" spans="1:22" s="113" customFormat="1" x14ac:dyDescent="0.35">
      <c r="A779" s="133" t="s">
        <v>572</v>
      </c>
      <c r="B779" s="132">
        <v>40126</v>
      </c>
      <c r="C779" s="129">
        <v>1402.3</v>
      </c>
      <c r="D779" s="119">
        <v>0</v>
      </c>
      <c r="E779" s="119">
        <v>0</v>
      </c>
      <c r="F779" s="128">
        <v>694.6</v>
      </c>
      <c r="G779" s="131">
        <v>28</v>
      </c>
      <c r="H779" s="128">
        <f t="shared" ref="H779:H784" si="510">IFERROR(F779/G779,0)</f>
        <v>24.807142857142857</v>
      </c>
      <c r="I779" s="129">
        <v>707.7</v>
      </c>
      <c r="J779" s="130">
        <v>7</v>
      </c>
      <c r="K779" s="130">
        <f t="shared" ref="K779:K784" si="511">IFERROR(SUM(G779,J779),0)</f>
        <v>35</v>
      </c>
      <c r="L779" s="129">
        <f t="shared" ref="L779:L784" si="512">IFERROR(MEDIAN(I779/J779),0)</f>
        <v>101.10000000000001</v>
      </c>
      <c r="M779" s="128">
        <f t="shared" ref="M779:M784" si="513">IFERROR(SUM(F779,I779)/K779,0)</f>
        <v>40.065714285714293</v>
      </c>
      <c r="N779" s="127"/>
      <c r="O779" s="126">
        <v>0</v>
      </c>
      <c r="P779" s="125"/>
      <c r="Q779" s="125">
        <f t="shared" si="502"/>
        <v>46</v>
      </c>
      <c r="R779" s="125">
        <f t="shared" si="503"/>
        <v>2009</v>
      </c>
      <c r="S779" s="125" t="str">
        <f t="shared" si="501"/>
        <v>Mon</v>
      </c>
      <c r="T779" s="125" t="str">
        <f t="shared" si="504"/>
        <v>2009-46</v>
      </c>
      <c r="U779" s="125">
        <f t="shared" si="505"/>
        <v>0</v>
      </c>
      <c r="V779" s="125"/>
    </row>
    <row r="780" spans="1:22" s="113" customFormat="1" x14ac:dyDescent="0.35">
      <c r="A780" s="133" t="s">
        <v>572</v>
      </c>
      <c r="B780" s="132">
        <v>40127</v>
      </c>
      <c r="C780" s="129">
        <v>869.77</v>
      </c>
      <c r="D780" s="119">
        <v>0</v>
      </c>
      <c r="E780" s="119">
        <v>0</v>
      </c>
      <c r="F780" s="128">
        <v>677</v>
      </c>
      <c r="G780" s="131">
        <v>30</v>
      </c>
      <c r="H780" s="128">
        <f t="shared" si="510"/>
        <v>22.566666666666666</v>
      </c>
      <c r="I780" s="129">
        <v>192.77</v>
      </c>
      <c r="J780" s="130">
        <v>6</v>
      </c>
      <c r="K780" s="130">
        <f t="shared" si="511"/>
        <v>36</v>
      </c>
      <c r="L780" s="129">
        <f t="shared" si="512"/>
        <v>32.128333333333337</v>
      </c>
      <c r="M780" s="128">
        <f t="shared" si="513"/>
        <v>24.160277777777779</v>
      </c>
      <c r="N780" s="127"/>
      <c r="O780" s="126">
        <v>0</v>
      </c>
      <c r="P780" s="125"/>
      <c r="Q780" s="125">
        <f t="shared" si="502"/>
        <v>46</v>
      </c>
      <c r="R780" s="125">
        <f t="shared" si="503"/>
        <v>2009</v>
      </c>
      <c r="S780" s="125" t="str">
        <f t="shared" si="501"/>
        <v>Tue</v>
      </c>
      <c r="T780" s="125" t="str">
        <f t="shared" si="504"/>
        <v>2009-46</v>
      </c>
      <c r="U780" s="125">
        <f t="shared" si="505"/>
        <v>0</v>
      </c>
      <c r="V780" s="125"/>
    </row>
    <row r="781" spans="1:22" s="113" customFormat="1" x14ac:dyDescent="0.35">
      <c r="A781" s="133" t="s">
        <v>572</v>
      </c>
      <c r="B781" s="132">
        <v>40128</v>
      </c>
      <c r="C781" s="129">
        <v>1040.6400000000001</v>
      </c>
      <c r="D781" s="119">
        <v>0</v>
      </c>
      <c r="E781" s="119">
        <v>0</v>
      </c>
      <c r="F781" s="128">
        <v>831.2</v>
      </c>
      <c r="G781" s="131">
        <v>45</v>
      </c>
      <c r="H781" s="128">
        <f t="shared" si="510"/>
        <v>18.471111111111114</v>
      </c>
      <c r="I781" s="129">
        <v>209.44</v>
      </c>
      <c r="J781" s="130">
        <v>7</v>
      </c>
      <c r="K781" s="130">
        <f t="shared" si="511"/>
        <v>52</v>
      </c>
      <c r="L781" s="129">
        <f t="shared" si="512"/>
        <v>29.919999999999998</v>
      </c>
      <c r="M781" s="128">
        <f t="shared" si="513"/>
        <v>20.012307692307694</v>
      </c>
      <c r="N781" s="127"/>
      <c r="O781" s="126">
        <v>4.0999999999999996</v>
      </c>
      <c r="P781" s="125"/>
      <c r="Q781" s="125">
        <f t="shared" si="502"/>
        <v>46</v>
      </c>
      <c r="R781" s="125">
        <f t="shared" si="503"/>
        <v>2009</v>
      </c>
      <c r="S781" s="125" t="str">
        <f t="shared" si="501"/>
        <v>Wed</v>
      </c>
      <c r="T781" s="125" t="str">
        <f t="shared" si="504"/>
        <v>2009-46</v>
      </c>
      <c r="U781" s="125">
        <f t="shared" si="505"/>
        <v>0</v>
      </c>
      <c r="V781" s="125"/>
    </row>
    <row r="782" spans="1:22" s="113" customFormat="1" x14ac:dyDescent="0.35">
      <c r="A782" s="133" t="s">
        <v>572</v>
      </c>
      <c r="B782" s="132">
        <v>40129</v>
      </c>
      <c r="C782" s="129">
        <v>1326.83</v>
      </c>
      <c r="D782" s="119">
        <v>0</v>
      </c>
      <c r="E782" s="119">
        <v>0</v>
      </c>
      <c r="F782" s="128">
        <v>773.85</v>
      </c>
      <c r="G782" s="131">
        <v>40</v>
      </c>
      <c r="H782" s="128">
        <f t="shared" si="510"/>
        <v>19.346250000000001</v>
      </c>
      <c r="I782" s="129">
        <v>552.98</v>
      </c>
      <c r="J782" s="130">
        <v>10</v>
      </c>
      <c r="K782" s="130">
        <f t="shared" si="511"/>
        <v>50</v>
      </c>
      <c r="L782" s="129">
        <f t="shared" si="512"/>
        <v>55.298000000000002</v>
      </c>
      <c r="M782" s="128">
        <f t="shared" si="513"/>
        <v>26.5366</v>
      </c>
      <c r="N782" s="127"/>
      <c r="O782" s="126">
        <v>0.15</v>
      </c>
      <c r="P782" s="125"/>
      <c r="Q782" s="125">
        <f t="shared" si="502"/>
        <v>46</v>
      </c>
      <c r="R782" s="125">
        <f t="shared" si="503"/>
        <v>2009</v>
      </c>
      <c r="S782" s="125" t="str">
        <f t="shared" si="501"/>
        <v>Thu</v>
      </c>
      <c r="T782" s="125" t="str">
        <f t="shared" si="504"/>
        <v>2009-46</v>
      </c>
      <c r="U782" s="125">
        <f t="shared" si="505"/>
        <v>0</v>
      </c>
      <c r="V782" s="125"/>
    </row>
    <row r="783" spans="1:22" s="113" customFormat="1" x14ac:dyDescent="0.35">
      <c r="A783" s="133" t="s">
        <v>572</v>
      </c>
      <c r="B783" s="132">
        <v>40130</v>
      </c>
      <c r="C783" s="129">
        <v>2653.52</v>
      </c>
      <c r="D783" s="119">
        <v>0</v>
      </c>
      <c r="E783" s="119">
        <v>0</v>
      </c>
      <c r="F783" s="128">
        <v>1028.55</v>
      </c>
      <c r="G783" s="131">
        <v>48</v>
      </c>
      <c r="H783" s="128">
        <f t="shared" si="510"/>
        <v>21.428124999999998</v>
      </c>
      <c r="I783" s="129">
        <v>1624.97</v>
      </c>
      <c r="J783" s="130">
        <v>13</v>
      </c>
      <c r="K783" s="130">
        <f t="shared" si="511"/>
        <v>61</v>
      </c>
      <c r="L783" s="129">
        <f t="shared" si="512"/>
        <v>124.9976923076923</v>
      </c>
      <c r="M783" s="128">
        <f t="shared" si="513"/>
        <v>43.500327868852459</v>
      </c>
      <c r="N783" s="127"/>
      <c r="O783" s="126">
        <v>-0.1</v>
      </c>
      <c r="P783" s="125"/>
      <c r="Q783" s="125">
        <f t="shared" si="502"/>
        <v>46</v>
      </c>
      <c r="R783" s="125">
        <f t="shared" si="503"/>
        <v>2009</v>
      </c>
      <c r="S783" s="125" t="str">
        <f t="shared" si="501"/>
        <v>Fri</v>
      </c>
      <c r="T783" s="125" t="str">
        <f t="shared" si="504"/>
        <v>2009-46</v>
      </c>
      <c r="U783" s="125">
        <f t="shared" si="505"/>
        <v>0</v>
      </c>
      <c r="V783" s="125"/>
    </row>
    <row r="784" spans="1:22" s="113" customFormat="1" x14ac:dyDescent="0.35">
      <c r="A784" s="133" t="s">
        <v>572</v>
      </c>
      <c r="B784" s="132">
        <v>40131</v>
      </c>
      <c r="C784" s="129">
        <v>777.3</v>
      </c>
      <c r="D784" s="119">
        <v>0</v>
      </c>
      <c r="E784" s="119">
        <v>0</v>
      </c>
      <c r="F784" s="128">
        <v>446.85</v>
      </c>
      <c r="G784" s="131">
        <v>24</v>
      </c>
      <c r="H784" s="128">
        <f t="shared" si="510"/>
        <v>18.618750000000002</v>
      </c>
      <c r="I784" s="129">
        <v>330.45</v>
      </c>
      <c r="J784" s="130">
        <v>6</v>
      </c>
      <c r="K784" s="130">
        <f t="shared" si="511"/>
        <v>30</v>
      </c>
      <c r="L784" s="129">
        <f t="shared" si="512"/>
        <v>55.074999999999996</v>
      </c>
      <c r="M784" s="128">
        <f t="shared" si="513"/>
        <v>25.91</v>
      </c>
      <c r="N784" s="127"/>
      <c r="O784" s="126"/>
      <c r="P784" s="125"/>
      <c r="Q784" s="125">
        <f t="shared" si="502"/>
        <v>46</v>
      </c>
      <c r="R784" s="125">
        <f t="shared" si="503"/>
        <v>2009</v>
      </c>
      <c r="S784" s="125" t="str">
        <f t="shared" si="501"/>
        <v>Sat</v>
      </c>
      <c r="T784" s="125" t="str">
        <f t="shared" si="504"/>
        <v>2009-46</v>
      </c>
      <c r="U784" s="125">
        <f t="shared" si="505"/>
        <v>0</v>
      </c>
      <c r="V784" s="125"/>
    </row>
    <row r="785" spans="1:22" s="113" customFormat="1" x14ac:dyDescent="0.35">
      <c r="A785" s="124"/>
      <c r="B785" s="123">
        <v>40132</v>
      </c>
      <c r="C785" s="119">
        <f>SUM(C779:C784)</f>
        <v>8070.36</v>
      </c>
      <c r="D785" s="119">
        <v>2296.7399999999998</v>
      </c>
      <c r="E785" s="122">
        <f>SUM(C785:D785)</f>
        <v>10367.099999999999</v>
      </c>
      <c r="F785" s="118"/>
      <c r="G785" s="121">
        <f>SUM(G779:G784)</f>
        <v>215</v>
      </c>
      <c r="H785" s="118">
        <f>AVERAGE(H779:H784)</f>
        <v>20.873007605820106</v>
      </c>
      <c r="I785" s="119">
        <f>SUM(I779:I784)</f>
        <v>3618.31</v>
      </c>
      <c r="J785" s="120">
        <f>SUM(J779:J784)</f>
        <v>49</v>
      </c>
      <c r="K785" s="120">
        <f>SUM(G785,J785)</f>
        <v>264</v>
      </c>
      <c r="L785" s="119">
        <f>AVERAGE(L779:L784)</f>
        <v>66.419837606837604</v>
      </c>
      <c r="M785" s="118">
        <f>AVERAGE(M779:M784)</f>
        <v>30.030871270775368</v>
      </c>
      <c r="N785" s="117"/>
      <c r="O785" s="116"/>
      <c r="P785" s="115"/>
      <c r="Q785" s="115">
        <f t="shared" si="502"/>
        <v>47</v>
      </c>
      <c r="R785" s="115">
        <f t="shared" si="503"/>
        <v>2009</v>
      </c>
      <c r="S785" s="115" t="str">
        <f t="shared" si="501"/>
        <v>Sun</v>
      </c>
      <c r="T785" s="115" t="str">
        <f t="shared" si="504"/>
        <v>2009-47</v>
      </c>
      <c r="U785" s="115">
        <f t="shared" si="505"/>
        <v>0</v>
      </c>
      <c r="V785" s="115"/>
    </row>
    <row r="786" spans="1:22" s="113" customFormat="1" x14ac:dyDescent="0.35">
      <c r="A786" s="133" t="s">
        <v>573</v>
      </c>
      <c r="B786" s="132">
        <v>40133</v>
      </c>
      <c r="C786" s="129">
        <v>1113.01</v>
      </c>
      <c r="D786" s="119">
        <v>0</v>
      </c>
      <c r="E786" s="119">
        <v>0</v>
      </c>
      <c r="F786" s="128">
        <v>573.85</v>
      </c>
      <c r="G786" s="131">
        <v>28</v>
      </c>
      <c r="H786" s="128">
        <f t="shared" ref="H786:H791" si="514">IFERROR(F786/G786,0)</f>
        <v>20.494642857142857</v>
      </c>
      <c r="I786" s="129">
        <v>539.16</v>
      </c>
      <c r="J786" s="130">
        <v>6</v>
      </c>
      <c r="K786" s="130">
        <f t="shared" ref="K786:K791" si="515">IFERROR(SUM(G786,J786),0)</f>
        <v>34</v>
      </c>
      <c r="L786" s="129">
        <f t="shared" ref="L786:L791" si="516">IFERROR(MEDIAN(I786/J786),0)</f>
        <v>89.86</v>
      </c>
      <c r="M786" s="128">
        <f t="shared" ref="M786:M791" si="517">IFERROR(SUM(F786,I786)/K786,0)</f>
        <v>32.735588235294117</v>
      </c>
      <c r="N786" s="127"/>
      <c r="O786" s="126"/>
      <c r="P786" s="125"/>
      <c r="Q786" s="125">
        <f t="shared" si="502"/>
        <v>47</v>
      </c>
      <c r="R786" s="125">
        <f t="shared" si="503"/>
        <v>2009</v>
      </c>
      <c r="S786" s="125" t="str">
        <f t="shared" si="501"/>
        <v>Mon</v>
      </c>
      <c r="T786" s="125" t="str">
        <f t="shared" si="504"/>
        <v>2009-47</v>
      </c>
      <c r="U786" s="125">
        <f t="shared" si="505"/>
        <v>0</v>
      </c>
      <c r="V786" s="125"/>
    </row>
    <row r="787" spans="1:22" s="113" customFormat="1" x14ac:dyDescent="0.35">
      <c r="A787" s="133" t="s">
        <v>573</v>
      </c>
      <c r="B787" s="132">
        <v>40134</v>
      </c>
      <c r="C787" s="129">
        <v>577.53</v>
      </c>
      <c r="D787" s="119">
        <v>0</v>
      </c>
      <c r="E787" s="119">
        <v>0</v>
      </c>
      <c r="F787" s="128">
        <v>367.1</v>
      </c>
      <c r="G787" s="131">
        <v>31</v>
      </c>
      <c r="H787" s="128">
        <f t="shared" si="514"/>
        <v>11.841935483870968</v>
      </c>
      <c r="I787" s="129">
        <v>210.43</v>
      </c>
      <c r="J787" s="130">
        <v>5</v>
      </c>
      <c r="K787" s="130">
        <f t="shared" si="515"/>
        <v>36</v>
      </c>
      <c r="L787" s="129">
        <f t="shared" si="516"/>
        <v>42.085999999999999</v>
      </c>
      <c r="M787" s="128">
        <f t="shared" si="517"/>
        <v>16.0425</v>
      </c>
      <c r="N787" s="127"/>
      <c r="O787" s="126"/>
      <c r="P787" s="125"/>
      <c r="Q787" s="125">
        <f t="shared" si="502"/>
        <v>47</v>
      </c>
      <c r="R787" s="125">
        <f t="shared" si="503"/>
        <v>2009</v>
      </c>
      <c r="S787" s="125" t="str">
        <f t="shared" si="501"/>
        <v>Tue</v>
      </c>
      <c r="T787" s="125" t="str">
        <f t="shared" si="504"/>
        <v>2009-47</v>
      </c>
      <c r="U787" s="125">
        <f t="shared" si="505"/>
        <v>0</v>
      </c>
      <c r="V787" s="125"/>
    </row>
    <row r="788" spans="1:22" s="113" customFormat="1" x14ac:dyDescent="0.35">
      <c r="A788" s="133" t="s">
        <v>573</v>
      </c>
      <c r="B788" s="132">
        <v>40135</v>
      </c>
      <c r="C788" s="129">
        <v>986.86</v>
      </c>
      <c r="D788" s="119">
        <v>0</v>
      </c>
      <c r="E788" s="119">
        <v>0</v>
      </c>
      <c r="F788" s="128">
        <v>726.8</v>
      </c>
      <c r="G788" s="131">
        <v>38</v>
      </c>
      <c r="H788" s="128">
        <f t="shared" si="514"/>
        <v>19.126315789473683</v>
      </c>
      <c r="I788" s="129">
        <v>260.06</v>
      </c>
      <c r="J788" s="130">
        <v>6</v>
      </c>
      <c r="K788" s="130">
        <f t="shared" si="515"/>
        <v>44</v>
      </c>
      <c r="L788" s="129">
        <f t="shared" si="516"/>
        <v>43.343333333333334</v>
      </c>
      <c r="M788" s="128">
        <f t="shared" si="517"/>
        <v>22.428636363636361</v>
      </c>
      <c r="N788" s="127"/>
      <c r="O788" s="126"/>
      <c r="P788" s="125"/>
      <c r="Q788" s="125">
        <f t="shared" si="502"/>
        <v>47</v>
      </c>
      <c r="R788" s="125">
        <f t="shared" si="503"/>
        <v>2009</v>
      </c>
      <c r="S788" s="125" t="str">
        <f t="shared" si="501"/>
        <v>Wed</v>
      </c>
      <c r="T788" s="125" t="str">
        <f t="shared" si="504"/>
        <v>2009-47</v>
      </c>
      <c r="U788" s="125">
        <f t="shared" si="505"/>
        <v>0</v>
      </c>
      <c r="V788" s="125"/>
    </row>
    <row r="789" spans="1:22" s="113" customFormat="1" x14ac:dyDescent="0.35">
      <c r="A789" s="133" t="s">
        <v>573</v>
      </c>
      <c r="B789" s="132">
        <v>40136</v>
      </c>
      <c r="C789" s="129">
        <v>1301.74</v>
      </c>
      <c r="D789" s="119">
        <v>0</v>
      </c>
      <c r="E789" s="119">
        <v>0</v>
      </c>
      <c r="F789" s="128">
        <v>603.54999999999995</v>
      </c>
      <c r="G789" s="131">
        <v>46</v>
      </c>
      <c r="H789" s="128">
        <f t="shared" si="514"/>
        <v>13.120652173913042</v>
      </c>
      <c r="I789" s="129">
        <v>698.19</v>
      </c>
      <c r="J789" s="130">
        <v>3</v>
      </c>
      <c r="K789" s="130">
        <f t="shared" si="515"/>
        <v>49</v>
      </c>
      <c r="L789" s="129">
        <f t="shared" si="516"/>
        <v>232.73000000000002</v>
      </c>
      <c r="M789" s="128">
        <f t="shared" si="517"/>
        <v>26.566122448979591</v>
      </c>
      <c r="N789" s="127"/>
      <c r="O789" s="126"/>
      <c r="P789" s="125"/>
      <c r="Q789" s="125">
        <f t="shared" si="502"/>
        <v>47</v>
      </c>
      <c r="R789" s="125">
        <f t="shared" si="503"/>
        <v>2009</v>
      </c>
      <c r="S789" s="125" t="str">
        <f t="shared" si="501"/>
        <v>Thu</v>
      </c>
      <c r="T789" s="125" t="str">
        <f t="shared" si="504"/>
        <v>2009-47</v>
      </c>
      <c r="U789" s="125">
        <f t="shared" si="505"/>
        <v>0</v>
      </c>
      <c r="V789" s="125"/>
    </row>
    <row r="790" spans="1:22" s="113" customFormat="1" ht="36" x14ac:dyDescent="0.35">
      <c r="A790" s="133" t="s">
        <v>573</v>
      </c>
      <c r="B790" s="132">
        <v>40137</v>
      </c>
      <c r="C790" s="129">
        <v>1450.2</v>
      </c>
      <c r="D790" s="119">
        <v>0</v>
      </c>
      <c r="E790" s="119">
        <v>0</v>
      </c>
      <c r="F790" s="128">
        <v>921.3</v>
      </c>
      <c r="G790" s="131">
        <v>49</v>
      </c>
      <c r="H790" s="128">
        <f t="shared" si="514"/>
        <v>18.802040816326528</v>
      </c>
      <c r="I790" s="129">
        <v>528.9</v>
      </c>
      <c r="J790" s="130">
        <v>6</v>
      </c>
      <c r="K790" s="130">
        <f t="shared" si="515"/>
        <v>55</v>
      </c>
      <c r="L790" s="129">
        <f t="shared" si="516"/>
        <v>88.149999999999991</v>
      </c>
      <c r="M790" s="128">
        <f t="shared" si="517"/>
        <v>26.367272727272724</v>
      </c>
      <c r="N790" s="127" t="s">
        <v>574</v>
      </c>
      <c r="O790" s="126">
        <v>-2.9</v>
      </c>
      <c r="P790" s="125"/>
      <c r="Q790" s="125">
        <f t="shared" si="502"/>
        <v>47</v>
      </c>
      <c r="R790" s="125">
        <f t="shared" si="503"/>
        <v>2009</v>
      </c>
      <c r="S790" s="125" t="str">
        <f t="shared" si="501"/>
        <v>Fri</v>
      </c>
      <c r="T790" s="125" t="str">
        <f t="shared" si="504"/>
        <v>2009-47</v>
      </c>
      <c r="U790" s="125">
        <f t="shared" si="505"/>
        <v>0</v>
      </c>
      <c r="V790" s="125"/>
    </row>
    <row r="791" spans="1:22" s="113" customFormat="1" x14ac:dyDescent="0.35">
      <c r="A791" s="133" t="s">
        <v>573</v>
      </c>
      <c r="B791" s="132">
        <v>40138</v>
      </c>
      <c r="C791" s="129">
        <v>1183.92</v>
      </c>
      <c r="D791" s="119">
        <v>0</v>
      </c>
      <c r="E791" s="119">
        <v>0</v>
      </c>
      <c r="F791" s="128">
        <v>482.4</v>
      </c>
      <c r="G791" s="131">
        <v>24</v>
      </c>
      <c r="H791" s="128">
        <f t="shared" si="514"/>
        <v>20.099999999999998</v>
      </c>
      <c r="I791" s="129">
        <v>701.52</v>
      </c>
      <c r="J791" s="130">
        <v>11</v>
      </c>
      <c r="K791" s="130">
        <f t="shared" si="515"/>
        <v>35</v>
      </c>
      <c r="L791" s="129">
        <f t="shared" si="516"/>
        <v>63.774545454545454</v>
      </c>
      <c r="M791" s="128">
        <f t="shared" si="517"/>
        <v>33.826285714285717</v>
      </c>
      <c r="N791" s="127"/>
      <c r="O791" s="126"/>
      <c r="P791" s="125"/>
      <c r="Q791" s="125">
        <f t="shared" si="502"/>
        <v>47</v>
      </c>
      <c r="R791" s="125">
        <f t="shared" si="503"/>
        <v>2009</v>
      </c>
      <c r="S791" s="125" t="str">
        <f t="shared" si="501"/>
        <v>Sat</v>
      </c>
      <c r="T791" s="125" t="str">
        <f t="shared" si="504"/>
        <v>2009-47</v>
      </c>
      <c r="U791" s="125">
        <f t="shared" si="505"/>
        <v>0</v>
      </c>
      <c r="V791" s="125"/>
    </row>
    <row r="792" spans="1:22" s="113" customFormat="1" x14ac:dyDescent="0.35">
      <c r="A792" s="124"/>
      <c r="B792" s="123">
        <v>40139</v>
      </c>
      <c r="C792" s="119">
        <f>SUM(C786:C791)</f>
        <v>6613.26</v>
      </c>
      <c r="D792" s="119">
        <v>2620.33</v>
      </c>
      <c r="E792" s="122">
        <f>SUM(C792:D792)</f>
        <v>9233.59</v>
      </c>
      <c r="F792" s="118"/>
      <c r="G792" s="121">
        <f>SUM(G786:G791)</f>
        <v>216</v>
      </c>
      <c r="H792" s="118">
        <f>AVERAGE(H786:H791)</f>
        <v>17.247597853454511</v>
      </c>
      <c r="I792" s="119">
        <f>SUM(I786:I791)</f>
        <v>2938.2599999999998</v>
      </c>
      <c r="J792" s="120">
        <f>SUM(J786:J791)</f>
        <v>37</v>
      </c>
      <c r="K792" s="120">
        <f>SUM(G792,J792)</f>
        <v>253</v>
      </c>
      <c r="L792" s="119">
        <f>AVERAGE(L786:L791)</f>
        <v>93.323979797979803</v>
      </c>
      <c r="M792" s="118">
        <f>AVERAGE(M786:M791)</f>
        <v>26.327734248244752</v>
      </c>
      <c r="N792" s="117"/>
      <c r="O792" s="116"/>
      <c r="P792" s="115"/>
      <c r="Q792" s="115">
        <f t="shared" si="502"/>
        <v>48</v>
      </c>
      <c r="R792" s="115">
        <f t="shared" si="503"/>
        <v>2009</v>
      </c>
      <c r="S792" s="115" t="str">
        <f t="shared" si="501"/>
        <v>Sun</v>
      </c>
      <c r="T792" s="115" t="str">
        <f t="shared" si="504"/>
        <v>2009-48</v>
      </c>
      <c r="U792" s="115">
        <f t="shared" si="505"/>
        <v>0</v>
      </c>
      <c r="V792" s="115"/>
    </row>
    <row r="793" spans="1:22" s="113" customFormat="1" x14ac:dyDescent="0.35">
      <c r="A793" s="133" t="s">
        <v>579</v>
      </c>
      <c r="B793" s="132">
        <v>40140</v>
      </c>
      <c r="C793" s="129">
        <v>590.38</v>
      </c>
      <c r="D793" s="119">
        <v>0</v>
      </c>
      <c r="E793" s="119">
        <v>0</v>
      </c>
      <c r="F793" s="128">
        <v>433.15</v>
      </c>
      <c r="G793" s="131">
        <v>30</v>
      </c>
      <c r="H793" s="128">
        <f t="shared" ref="H793:H798" si="518">IFERROR(F793/G793,0)</f>
        <v>14.438333333333333</v>
      </c>
      <c r="I793" s="129">
        <v>157.22999999999999</v>
      </c>
      <c r="J793" s="130">
        <v>5</v>
      </c>
      <c r="K793" s="130">
        <f t="shared" ref="K793:K798" si="519">IFERROR(SUM(G793,J793),0)</f>
        <v>35</v>
      </c>
      <c r="L793" s="129">
        <f t="shared" ref="L793:L798" si="520">IFERROR(MEDIAN(I793/J793),0)</f>
        <v>31.445999999999998</v>
      </c>
      <c r="M793" s="128">
        <f t="shared" ref="M793:M798" si="521">IFERROR(SUM(F793,I793)/K793,0)</f>
        <v>16.867999999999999</v>
      </c>
      <c r="N793" s="127"/>
      <c r="O793" s="126"/>
      <c r="P793" s="125"/>
      <c r="Q793" s="125">
        <f t="shared" si="502"/>
        <v>48</v>
      </c>
      <c r="R793" s="125">
        <f t="shared" si="503"/>
        <v>2009</v>
      </c>
      <c r="S793" s="125" t="str">
        <f t="shared" si="501"/>
        <v>Mon</v>
      </c>
      <c r="T793" s="125" t="str">
        <f t="shared" si="504"/>
        <v>2009-48</v>
      </c>
      <c r="U793" s="125">
        <f t="shared" si="505"/>
        <v>0</v>
      </c>
      <c r="V793" s="125"/>
    </row>
    <row r="794" spans="1:22" s="113" customFormat="1" x14ac:dyDescent="0.35">
      <c r="A794" s="133" t="s">
        <v>579</v>
      </c>
      <c r="B794" s="132">
        <v>40141</v>
      </c>
      <c r="C794" s="129">
        <v>1510.46</v>
      </c>
      <c r="D794" s="119">
        <v>0</v>
      </c>
      <c r="E794" s="119">
        <v>0</v>
      </c>
      <c r="F794" s="128">
        <v>598.35</v>
      </c>
      <c r="G794" s="131">
        <v>30</v>
      </c>
      <c r="H794" s="128">
        <f t="shared" si="518"/>
        <v>19.945</v>
      </c>
      <c r="I794" s="129">
        <v>912.11</v>
      </c>
      <c r="J794" s="130">
        <v>3</v>
      </c>
      <c r="K794" s="130">
        <f t="shared" si="519"/>
        <v>33</v>
      </c>
      <c r="L794" s="129">
        <f t="shared" si="520"/>
        <v>304.03666666666669</v>
      </c>
      <c r="M794" s="128">
        <f t="shared" si="521"/>
        <v>45.771515151515153</v>
      </c>
      <c r="N794" s="127"/>
      <c r="O794" s="126"/>
      <c r="P794" s="125"/>
      <c r="Q794" s="125">
        <f t="shared" si="502"/>
        <v>48</v>
      </c>
      <c r="R794" s="125">
        <f t="shared" si="503"/>
        <v>2009</v>
      </c>
      <c r="S794" s="125" t="str">
        <f t="shared" si="501"/>
        <v>Tue</v>
      </c>
      <c r="T794" s="125" t="str">
        <f t="shared" si="504"/>
        <v>2009-48</v>
      </c>
      <c r="U794" s="125">
        <f t="shared" si="505"/>
        <v>0</v>
      </c>
      <c r="V794" s="125"/>
    </row>
    <row r="795" spans="1:22" s="113" customFormat="1" x14ac:dyDescent="0.35">
      <c r="A795" s="133" t="s">
        <v>579</v>
      </c>
      <c r="B795" s="132">
        <v>40142</v>
      </c>
      <c r="C795" s="129">
        <v>827.16</v>
      </c>
      <c r="D795" s="119">
        <v>0</v>
      </c>
      <c r="E795" s="119">
        <v>0</v>
      </c>
      <c r="F795" s="128">
        <v>755.05</v>
      </c>
      <c r="G795" s="131">
        <v>40</v>
      </c>
      <c r="H795" s="128">
        <f t="shared" si="518"/>
        <v>18.876249999999999</v>
      </c>
      <c r="I795" s="129">
        <v>72.11</v>
      </c>
      <c r="J795" s="130">
        <v>1</v>
      </c>
      <c r="K795" s="130">
        <f t="shared" si="519"/>
        <v>41</v>
      </c>
      <c r="L795" s="129">
        <f t="shared" si="520"/>
        <v>72.11</v>
      </c>
      <c r="M795" s="128">
        <f t="shared" si="521"/>
        <v>20.174634146341461</v>
      </c>
      <c r="N795" s="127"/>
      <c r="O795" s="126"/>
      <c r="P795" s="125"/>
      <c r="Q795" s="125">
        <f t="shared" si="502"/>
        <v>48</v>
      </c>
      <c r="R795" s="125">
        <f t="shared" si="503"/>
        <v>2009</v>
      </c>
      <c r="S795" s="125" t="str">
        <f t="shared" si="501"/>
        <v>Wed</v>
      </c>
      <c r="T795" s="125" t="str">
        <f t="shared" si="504"/>
        <v>2009-48</v>
      </c>
      <c r="U795" s="125">
        <f t="shared" si="505"/>
        <v>0</v>
      </c>
      <c r="V795" s="125"/>
    </row>
    <row r="796" spans="1:22" s="113" customFormat="1" x14ac:dyDescent="0.35">
      <c r="A796" s="133" t="s">
        <v>579</v>
      </c>
      <c r="B796" s="132">
        <v>40143</v>
      </c>
      <c r="C796" s="129">
        <v>1484.67</v>
      </c>
      <c r="D796" s="119">
        <v>0</v>
      </c>
      <c r="E796" s="119">
        <v>0</v>
      </c>
      <c r="F796" s="128">
        <v>502.8</v>
      </c>
      <c r="G796" s="131">
        <v>37</v>
      </c>
      <c r="H796" s="128">
        <f t="shared" si="518"/>
        <v>13.58918918918919</v>
      </c>
      <c r="I796" s="129">
        <v>981.87</v>
      </c>
      <c r="J796" s="130">
        <v>9</v>
      </c>
      <c r="K796" s="130">
        <f t="shared" si="519"/>
        <v>46</v>
      </c>
      <c r="L796" s="129">
        <f t="shared" si="520"/>
        <v>109.09666666666666</v>
      </c>
      <c r="M796" s="128">
        <f t="shared" si="521"/>
        <v>32.275434782608698</v>
      </c>
      <c r="N796" s="127"/>
      <c r="O796" s="126"/>
      <c r="P796" s="125"/>
      <c r="Q796" s="125">
        <f t="shared" si="502"/>
        <v>48</v>
      </c>
      <c r="R796" s="125">
        <f t="shared" si="503"/>
        <v>2009</v>
      </c>
      <c r="S796" s="125" t="str">
        <f t="shared" si="501"/>
        <v>Thu</v>
      </c>
      <c r="T796" s="125" t="str">
        <f t="shared" si="504"/>
        <v>2009-48</v>
      </c>
      <c r="U796" s="125">
        <f t="shared" si="505"/>
        <v>0</v>
      </c>
      <c r="V796" s="125"/>
    </row>
    <row r="797" spans="1:22" s="113" customFormat="1" x14ac:dyDescent="0.35">
      <c r="A797" s="133" t="s">
        <v>579</v>
      </c>
      <c r="B797" s="132">
        <v>40144</v>
      </c>
      <c r="C797" s="129">
        <v>1662.14</v>
      </c>
      <c r="D797" s="119">
        <v>0</v>
      </c>
      <c r="E797" s="119">
        <v>0</v>
      </c>
      <c r="F797" s="128">
        <v>1033.79</v>
      </c>
      <c r="G797" s="131">
        <v>42</v>
      </c>
      <c r="H797" s="128">
        <f t="shared" si="518"/>
        <v>24.614047619047618</v>
      </c>
      <c r="I797" s="129">
        <v>628.35</v>
      </c>
      <c r="J797" s="130">
        <v>9</v>
      </c>
      <c r="K797" s="130">
        <f t="shared" si="519"/>
        <v>51</v>
      </c>
      <c r="L797" s="129">
        <f t="shared" si="520"/>
        <v>69.816666666666663</v>
      </c>
      <c r="M797" s="128">
        <f t="shared" si="521"/>
        <v>32.590980392156858</v>
      </c>
      <c r="N797" s="127"/>
      <c r="O797" s="126"/>
      <c r="P797" s="125"/>
      <c r="Q797" s="125">
        <f t="shared" si="502"/>
        <v>48</v>
      </c>
      <c r="R797" s="125">
        <f t="shared" si="503"/>
        <v>2009</v>
      </c>
      <c r="S797" s="125" t="str">
        <f t="shared" si="501"/>
        <v>Fri</v>
      </c>
      <c r="T797" s="125" t="str">
        <f t="shared" si="504"/>
        <v>2009-48</v>
      </c>
      <c r="U797" s="125">
        <f t="shared" si="505"/>
        <v>0</v>
      </c>
      <c r="V797" s="125"/>
    </row>
    <row r="798" spans="1:22" s="113" customFormat="1" x14ac:dyDescent="0.35">
      <c r="A798" s="133" t="s">
        <v>579</v>
      </c>
      <c r="B798" s="132">
        <v>40145</v>
      </c>
      <c r="C798" s="129">
        <v>826.88</v>
      </c>
      <c r="D798" s="119">
        <v>0</v>
      </c>
      <c r="E798" s="119">
        <v>0</v>
      </c>
      <c r="F798" s="128">
        <v>480.3</v>
      </c>
      <c r="G798" s="131">
        <v>26</v>
      </c>
      <c r="H798" s="128">
        <f t="shared" si="518"/>
        <v>18.473076923076924</v>
      </c>
      <c r="I798" s="129">
        <v>346.58</v>
      </c>
      <c r="J798" s="130">
        <v>5</v>
      </c>
      <c r="K798" s="130">
        <f t="shared" si="519"/>
        <v>31</v>
      </c>
      <c r="L798" s="129">
        <f t="shared" si="520"/>
        <v>69.316000000000003</v>
      </c>
      <c r="M798" s="128">
        <f t="shared" si="521"/>
        <v>26.673548387096773</v>
      </c>
      <c r="N798" s="127"/>
      <c r="O798" s="126"/>
      <c r="P798" s="125"/>
      <c r="Q798" s="125">
        <f t="shared" si="502"/>
        <v>48</v>
      </c>
      <c r="R798" s="125">
        <f t="shared" si="503"/>
        <v>2009</v>
      </c>
      <c r="S798" s="125" t="str">
        <f t="shared" si="501"/>
        <v>Sat</v>
      </c>
      <c r="T798" s="125" t="str">
        <f t="shared" si="504"/>
        <v>2009-48</v>
      </c>
      <c r="U798" s="125">
        <f t="shared" si="505"/>
        <v>0</v>
      </c>
      <c r="V798" s="125"/>
    </row>
    <row r="799" spans="1:22" s="113" customFormat="1" x14ac:dyDescent="0.35">
      <c r="A799" s="124"/>
      <c r="B799" s="123">
        <v>40146</v>
      </c>
      <c r="C799" s="119">
        <f>SUM(C793:C798)</f>
        <v>6901.6900000000005</v>
      </c>
      <c r="D799" s="119">
        <v>2774.48</v>
      </c>
      <c r="E799" s="122">
        <f>SUM(C799:D799)</f>
        <v>9676.17</v>
      </c>
      <c r="F799" s="118"/>
      <c r="G799" s="121">
        <f>SUM(G793:G798)</f>
        <v>205</v>
      </c>
      <c r="H799" s="118">
        <f>AVERAGE(H793:H798)</f>
        <v>18.322649510774511</v>
      </c>
      <c r="I799" s="119">
        <f>SUM(I793:I798)</f>
        <v>3098.2499999999995</v>
      </c>
      <c r="J799" s="120">
        <f>SUM(J793:J798)</f>
        <v>32</v>
      </c>
      <c r="K799" s="120">
        <f>SUM(G799,J799)</f>
        <v>237</v>
      </c>
      <c r="L799" s="119">
        <f>AVERAGE(L793:L798)</f>
        <v>109.30366666666669</v>
      </c>
      <c r="M799" s="118">
        <f>AVERAGE(M793:M798)</f>
        <v>29.059018809953159</v>
      </c>
      <c r="N799" s="117"/>
      <c r="O799" s="116"/>
      <c r="P799" s="115"/>
      <c r="Q799" s="115">
        <f t="shared" si="502"/>
        <v>49</v>
      </c>
      <c r="R799" s="115">
        <f t="shared" si="503"/>
        <v>2009</v>
      </c>
      <c r="S799" s="115" t="str">
        <f t="shared" si="501"/>
        <v>Sun</v>
      </c>
      <c r="T799" s="115" t="str">
        <f t="shared" si="504"/>
        <v>2009-49</v>
      </c>
      <c r="U799" s="115">
        <f t="shared" si="505"/>
        <v>0</v>
      </c>
      <c r="V799" s="115"/>
    </row>
    <row r="800" spans="1:22" s="113" customFormat="1" x14ac:dyDescent="0.35">
      <c r="A800" s="133" t="s">
        <v>580</v>
      </c>
      <c r="B800" s="132">
        <v>40147</v>
      </c>
      <c r="C800" s="129">
        <v>816.31</v>
      </c>
      <c r="D800" s="119">
        <v>0</v>
      </c>
      <c r="E800" s="119">
        <v>0</v>
      </c>
      <c r="F800" s="128">
        <v>645.04999999999995</v>
      </c>
      <c r="G800" s="131">
        <v>40</v>
      </c>
      <c r="H800" s="128">
        <f t="shared" ref="H800:H805" si="522">IFERROR(F800/G800,0)</f>
        <v>16.126249999999999</v>
      </c>
      <c r="I800" s="129">
        <v>171.26</v>
      </c>
      <c r="J800" s="130">
        <v>4</v>
      </c>
      <c r="K800" s="130">
        <f t="shared" ref="K800:K805" si="523">IFERROR(SUM(G800,J800),0)</f>
        <v>44</v>
      </c>
      <c r="L800" s="129">
        <f t="shared" ref="L800:L805" si="524">IFERROR(MEDIAN(I800/J800),0)</f>
        <v>42.814999999999998</v>
      </c>
      <c r="M800" s="128">
        <f t="shared" ref="M800:M805" si="525">IFERROR(SUM(F800,I800)/K800,0)</f>
        <v>18.552499999999998</v>
      </c>
      <c r="N800" s="127"/>
      <c r="O800" s="126"/>
      <c r="P800" s="125"/>
      <c r="Q800" s="125">
        <f t="shared" si="502"/>
        <v>49</v>
      </c>
      <c r="R800" s="125">
        <f t="shared" si="503"/>
        <v>2009</v>
      </c>
      <c r="S800" s="125" t="str">
        <f t="shared" si="501"/>
        <v>Mon</v>
      </c>
      <c r="T800" s="125" t="str">
        <f t="shared" si="504"/>
        <v>2009-49</v>
      </c>
      <c r="U800" s="125">
        <f t="shared" si="505"/>
        <v>0</v>
      </c>
      <c r="V800" s="125"/>
    </row>
    <row r="801" spans="1:22" s="113" customFormat="1" x14ac:dyDescent="0.35">
      <c r="A801" s="133" t="s">
        <v>580</v>
      </c>
      <c r="B801" s="132">
        <v>40148</v>
      </c>
      <c r="C801" s="129">
        <v>1009.09</v>
      </c>
      <c r="D801" s="119">
        <v>0</v>
      </c>
      <c r="E801" s="119">
        <v>0</v>
      </c>
      <c r="F801" s="128">
        <v>612.95000000000005</v>
      </c>
      <c r="G801" s="131">
        <v>29</v>
      </c>
      <c r="H801" s="128">
        <f t="shared" si="522"/>
        <v>21.136206896551727</v>
      </c>
      <c r="I801" s="129">
        <v>396.14</v>
      </c>
      <c r="J801" s="130">
        <v>4</v>
      </c>
      <c r="K801" s="130">
        <f t="shared" si="523"/>
        <v>33</v>
      </c>
      <c r="L801" s="129">
        <f t="shared" si="524"/>
        <v>99.034999999999997</v>
      </c>
      <c r="M801" s="128">
        <f t="shared" si="525"/>
        <v>30.578484848484848</v>
      </c>
      <c r="N801" s="127"/>
      <c r="O801" s="126"/>
      <c r="P801" s="125"/>
      <c r="Q801" s="125">
        <f t="shared" si="502"/>
        <v>49</v>
      </c>
      <c r="R801" s="125">
        <f t="shared" si="503"/>
        <v>2009</v>
      </c>
      <c r="S801" s="125" t="str">
        <f t="shared" si="501"/>
        <v>Tue</v>
      </c>
      <c r="T801" s="125" t="str">
        <f t="shared" si="504"/>
        <v>2009-49</v>
      </c>
      <c r="U801" s="125">
        <f t="shared" si="505"/>
        <v>1</v>
      </c>
      <c r="V801" s="125"/>
    </row>
    <row r="802" spans="1:22" s="113" customFormat="1" x14ac:dyDescent="0.35">
      <c r="A802" s="133" t="s">
        <v>580</v>
      </c>
      <c r="B802" s="132">
        <v>40149</v>
      </c>
      <c r="C802" s="129">
        <v>1297.3599999999999</v>
      </c>
      <c r="D802" s="119">
        <v>0</v>
      </c>
      <c r="E802" s="119">
        <v>0</v>
      </c>
      <c r="F802" s="128">
        <v>851.3</v>
      </c>
      <c r="G802" s="131">
        <v>36</v>
      </c>
      <c r="H802" s="128">
        <f t="shared" si="522"/>
        <v>23.647222222222222</v>
      </c>
      <c r="I802" s="129">
        <v>446.06</v>
      </c>
      <c r="J802" s="130">
        <v>8</v>
      </c>
      <c r="K802" s="130">
        <f t="shared" si="523"/>
        <v>44</v>
      </c>
      <c r="L802" s="129">
        <f t="shared" si="524"/>
        <v>55.7575</v>
      </c>
      <c r="M802" s="128">
        <f t="shared" si="525"/>
        <v>29.485454545454544</v>
      </c>
      <c r="N802" s="127"/>
      <c r="O802" s="126"/>
      <c r="P802" s="125"/>
      <c r="Q802" s="125">
        <f t="shared" si="502"/>
        <v>49</v>
      </c>
      <c r="R802" s="125">
        <f t="shared" si="503"/>
        <v>2009</v>
      </c>
      <c r="S802" s="125" t="str">
        <f t="shared" si="501"/>
        <v>Wed</v>
      </c>
      <c r="T802" s="125" t="str">
        <f t="shared" si="504"/>
        <v>2009-49</v>
      </c>
      <c r="U802" s="125">
        <f t="shared" si="505"/>
        <v>1</v>
      </c>
      <c r="V802" s="125"/>
    </row>
    <row r="803" spans="1:22" s="113" customFormat="1" x14ac:dyDescent="0.35">
      <c r="A803" s="133" t="s">
        <v>580</v>
      </c>
      <c r="B803" s="132">
        <v>40150</v>
      </c>
      <c r="C803" s="129">
        <v>1622.37</v>
      </c>
      <c r="D803" s="119">
        <v>0</v>
      </c>
      <c r="E803" s="119">
        <v>0</v>
      </c>
      <c r="F803" s="128">
        <v>634</v>
      </c>
      <c r="G803" s="131">
        <v>34</v>
      </c>
      <c r="H803" s="128">
        <f t="shared" si="522"/>
        <v>18.647058823529413</v>
      </c>
      <c r="I803" s="129">
        <v>88.37</v>
      </c>
      <c r="J803" s="130">
        <v>7</v>
      </c>
      <c r="K803" s="130">
        <f t="shared" si="523"/>
        <v>41</v>
      </c>
      <c r="L803" s="129">
        <f t="shared" si="524"/>
        <v>12.624285714285715</v>
      </c>
      <c r="M803" s="128">
        <f t="shared" si="525"/>
        <v>17.618780487804877</v>
      </c>
      <c r="N803" s="127"/>
      <c r="O803" s="126"/>
      <c r="P803" s="125"/>
      <c r="Q803" s="125">
        <f t="shared" si="502"/>
        <v>49</v>
      </c>
      <c r="R803" s="125">
        <f t="shared" si="503"/>
        <v>2009</v>
      </c>
      <c r="S803" s="125" t="str">
        <f t="shared" si="501"/>
        <v>Thu</v>
      </c>
      <c r="T803" s="125" t="str">
        <f t="shared" si="504"/>
        <v>2009-49</v>
      </c>
      <c r="U803" s="125">
        <f t="shared" si="505"/>
        <v>1</v>
      </c>
      <c r="V803" s="125"/>
    </row>
    <row r="804" spans="1:22" s="113" customFormat="1" x14ac:dyDescent="0.35">
      <c r="A804" s="133" t="s">
        <v>580</v>
      </c>
      <c r="B804" s="132">
        <v>40151</v>
      </c>
      <c r="C804" s="129">
        <v>2708.25</v>
      </c>
      <c r="D804" s="119">
        <v>0</v>
      </c>
      <c r="E804" s="119">
        <v>0</v>
      </c>
      <c r="F804" s="128">
        <v>1096.6500000000001</v>
      </c>
      <c r="G804" s="131">
        <v>44</v>
      </c>
      <c r="H804" s="128">
        <f t="shared" si="522"/>
        <v>24.923863636363638</v>
      </c>
      <c r="I804" s="129">
        <v>1611.6</v>
      </c>
      <c r="J804" s="130">
        <v>5</v>
      </c>
      <c r="K804" s="130">
        <f t="shared" si="523"/>
        <v>49</v>
      </c>
      <c r="L804" s="129">
        <f t="shared" si="524"/>
        <v>322.32</v>
      </c>
      <c r="M804" s="128">
        <f t="shared" si="525"/>
        <v>55.270408163265309</v>
      </c>
      <c r="N804" s="127"/>
      <c r="O804" s="126"/>
      <c r="P804" s="125"/>
      <c r="Q804" s="125">
        <f t="shared" si="502"/>
        <v>49</v>
      </c>
      <c r="R804" s="125">
        <f t="shared" si="503"/>
        <v>2009</v>
      </c>
      <c r="S804" s="125" t="str">
        <f t="shared" si="501"/>
        <v>Fri</v>
      </c>
      <c r="T804" s="125" t="str">
        <f t="shared" si="504"/>
        <v>2009-49</v>
      </c>
      <c r="U804" s="125">
        <f t="shared" si="505"/>
        <v>1</v>
      </c>
      <c r="V804" s="125"/>
    </row>
    <row r="805" spans="1:22" s="113" customFormat="1" x14ac:dyDescent="0.35">
      <c r="A805" s="133" t="s">
        <v>580</v>
      </c>
      <c r="B805" s="132">
        <v>40152</v>
      </c>
      <c r="C805" s="129">
        <v>1975.62</v>
      </c>
      <c r="D805" s="119">
        <v>0</v>
      </c>
      <c r="E805" s="119">
        <v>0</v>
      </c>
      <c r="F805" s="128">
        <v>677.75</v>
      </c>
      <c r="G805" s="131">
        <v>30</v>
      </c>
      <c r="H805" s="128">
        <f t="shared" si="522"/>
        <v>22.591666666666665</v>
      </c>
      <c r="I805" s="129">
        <v>1297.8699999999999</v>
      </c>
      <c r="J805" s="130">
        <v>11</v>
      </c>
      <c r="K805" s="130">
        <f t="shared" si="523"/>
        <v>41</v>
      </c>
      <c r="L805" s="129">
        <f t="shared" si="524"/>
        <v>117.98818181818181</v>
      </c>
      <c r="M805" s="128">
        <f t="shared" si="525"/>
        <v>48.18585365853658</v>
      </c>
      <c r="N805" s="127"/>
      <c r="O805" s="126"/>
      <c r="P805" s="125"/>
      <c r="Q805" s="125">
        <f t="shared" si="502"/>
        <v>49</v>
      </c>
      <c r="R805" s="125">
        <f t="shared" si="503"/>
        <v>2009</v>
      </c>
      <c r="S805" s="125" t="str">
        <f t="shared" si="501"/>
        <v>Sat</v>
      </c>
      <c r="T805" s="125" t="str">
        <f t="shared" si="504"/>
        <v>2009-49</v>
      </c>
      <c r="U805" s="125">
        <f t="shared" si="505"/>
        <v>1</v>
      </c>
      <c r="V805" s="125"/>
    </row>
    <row r="806" spans="1:22" s="113" customFormat="1" x14ac:dyDescent="0.35">
      <c r="A806" s="124"/>
      <c r="B806" s="123">
        <v>40153</v>
      </c>
      <c r="C806" s="119">
        <f>SUM(C800:C805)</f>
        <v>9429</v>
      </c>
      <c r="D806" s="119">
        <v>3844.15</v>
      </c>
      <c r="E806" s="122">
        <f>SUM(C806:D806)</f>
        <v>13273.15</v>
      </c>
      <c r="F806" s="118"/>
      <c r="G806" s="121">
        <f>SUM(G800:G805)</f>
        <v>213</v>
      </c>
      <c r="H806" s="118">
        <f>AVERAGE(H800:H805)</f>
        <v>21.178711374222278</v>
      </c>
      <c r="I806" s="119">
        <f>SUM(I800:I805)</f>
        <v>4011.2999999999997</v>
      </c>
      <c r="J806" s="120">
        <f>SUM(J800:J805)</f>
        <v>39</v>
      </c>
      <c r="K806" s="120">
        <f>SUM(G806,J806)</f>
        <v>252</v>
      </c>
      <c r="L806" s="119">
        <f>AVERAGE(L800:L805)</f>
        <v>108.42332792207792</v>
      </c>
      <c r="M806" s="118">
        <f>AVERAGE(M800:M805)</f>
        <v>33.281913617257693</v>
      </c>
      <c r="N806" s="117"/>
      <c r="O806" s="116"/>
      <c r="P806" s="115"/>
      <c r="Q806" s="115">
        <f t="shared" si="502"/>
        <v>50</v>
      </c>
      <c r="R806" s="115">
        <f t="shared" si="503"/>
        <v>2009</v>
      </c>
      <c r="S806" s="115" t="str">
        <f t="shared" si="501"/>
        <v>Sun</v>
      </c>
      <c r="T806" s="115" t="str">
        <f t="shared" si="504"/>
        <v>2009-50</v>
      </c>
      <c r="U806" s="115">
        <f t="shared" si="505"/>
        <v>1</v>
      </c>
      <c r="V806" s="115"/>
    </row>
    <row r="807" spans="1:22" s="113" customFormat="1" x14ac:dyDescent="0.35">
      <c r="A807" s="133" t="s">
        <v>590</v>
      </c>
      <c r="B807" s="132">
        <v>40154</v>
      </c>
      <c r="C807" s="129">
        <v>918.68</v>
      </c>
      <c r="D807" s="119">
        <v>0</v>
      </c>
      <c r="E807" s="119">
        <v>0</v>
      </c>
      <c r="F807" s="128">
        <v>454.1</v>
      </c>
      <c r="G807" s="131">
        <v>41</v>
      </c>
      <c r="H807" s="128">
        <f t="shared" ref="H807:H812" si="526">IFERROR(F807/G807,0)</f>
        <v>11.075609756097561</v>
      </c>
      <c r="I807" s="129">
        <v>464.58</v>
      </c>
      <c r="J807" s="130">
        <v>7</v>
      </c>
      <c r="K807" s="130">
        <f t="shared" ref="K807:K812" si="527">IFERROR(SUM(G807,J807),0)</f>
        <v>48</v>
      </c>
      <c r="L807" s="129">
        <f t="shared" ref="L807:L812" si="528">IFERROR(MEDIAN(I807/J807),0)</f>
        <v>66.368571428571428</v>
      </c>
      <c r="M807" s="128">
        <f t="shared" ref="M807:M812" si="529">IFERROR(SUM(F807,I807)/K807,0)</f>
        <v>19.139166666666668</v>
      </c>
      <c r="N807" s="127"/>
      <c r="O807" s="126"/>
      <c r="P807" s="125"/>
      <c r="Q807" s="125">
        <f t="shared" si="502"/>
        <v>50</v>
      </c>
      <c r="R807" s="125">
        <f t="shared" si="503"/>
        <v>2009</v>
      </c>
      <c r="S807" s="125" t="str">
        <f t="shared" si="501"/>
        <v>Mon</v>
      </c>
      <c r="T807" s="125" t="str">
        <f t="shared" si="504"/>
        <v>2009-50</v>
      </c>
      <c r="U807" s="125">
        <f t="shared" si="505"/>
        <v>1</v>
      </c>
      <c r="V807" s="125"/>
    </row>
    <row r="808" spans="1:22" s="113" customFormat="1" x14ac:dyDescent="0.35">
      <c r="A808" s="133" t="s">
        <v>590</v>
      </c>
      <c r="B808" s="132">
        <v>40155</v>
      </c>
      <c r="C808" s="129">
        <v>856.07</v>
      </c>
      <c r="D808" s="119">
        <v>0</v>
      </c>
      <c r="E808" s="119">
        <v>0</v>
      </c>
      <c r="F808" s="128">
        <v>331.7</v>
      </c>
      <c r="G808" s="131">
        <v>18</v>
      </c>
      <c r="H808" s="128">
        <f t="shared" si="526"/>
        <v>18.427777777777777</v>
      </c>
      <c r="I808" s="129">
        <v>524.37</v>
      </c>
      <c r="J808" s="130">
        <v>5</v>
      </c>
      <c r="K808" s="130">
        <f t="shared" si="527"/>
        <v>23</v>
      </c>
      <c r="L808" s="129">
        <f t="shared" si="528"/>
        <v>104.874</v>
      </c>
      <c r="M808" s="128">
        <f t="shared" si="529"/>
        <v>37.220434782608692</v>
      </c>
      <c r="N808" s="127"/>
      <c r="O808" s="126"/>
      <c r="P808" s="125"/>
      <c r="Q808" s="125">
        <f t="shared" si="502"/>
        <v>50</v>
      </c>
      <c r="R808" s="125">
        <f t="shared" si="503"/>
        <v>2009</v>
      </c>
      <c r="S808" s="125" t="str">
        <f t="shared" si="501"/>
        <v>Tue</v>
      </c>
      <c r="T808" s="125" t="str">
        <f t="shared" si="504"/>
        <v>2009-50</v>
      </c>
      <c r="U808" s="125">
        <f t="shared" si="505"/>
        <v>1</v>
      </c>
      <c r="V808" s="125"/>
    </row>
    <row r="809" spans="1:22" s="113" customFormat="1" x14ac:dyDescent="0.35">
      <c r="A809" s="133" t="s">
        <v>590</v>
      </c>
      <c r="B809" s="132">
        <v>40156</v>
      </c>
      <c r="C809" s="129">
        <v>836.7</v>
      </c>
      <c r="D809" s="119">
        <v>0</v>
      </c>
      <c r="E809" s="119">
        <v>0</v>
      </c>
      <c r="F809" s="128">
        <v>550.45000000000005</v>
      </c>
      <c r="G809" s="131">
        <v>26</v>
      </c>
      <c r="H809" s="128">
        <f t="shared" si="526"/>
        <v>21.17115384615385</v>
      </c>
      <c r="I809" s="129">
        <v>286.25</v>
      </c>
      <c r="J809" s="130">
        <v>6</v>
      </c>
      <c r="K809" s="130">
        <f t="shared" si="527"/>
        <v>32</v>
      </c>
      <c r="L809" s="129">
        <f t="shared" si="528"/>
        <v>47.708333333333336</v>
      </c>
      <c r="M809" s="128">
        <f t="shared" si="529"/>
        <v>26.146875000000001</v>
      </c>
      <c r="N809" s="127"/>
      <c r="O809" s="126"/>
      <c r="P809" s="125"/>
      <c r="Q809" s="125">
        <f t="shared" si="502"/>
        <v>50</v>
      </c>
      <c r="R809" s="125">
        <f t="shared" si="503"/>
        <v>2009</v>
      </c>
      <c r="S809" s="125" t="str">
        <f t="shared" si="501"/>
        <v>Wed</v>
      </c>
      <c r="T809" s="125" t="str">
        <f t="shared" si="504"/>
        <v>2009-50</v>
      </c>
      <c r="U809" s="125">
        <f t="shared" si="505"/>
        <v>1</v>
      </c>
      <c r="V809" s="125"/>
    </row>
    <row r="810" spans="1:22" s="113" customFormat="1" x14ac:dyDescent="0.35">
      <c r="A810" s="133" t="s">
        <v>590</v>
      </c>
      <c r="B810" s="132">
        <v>40157</v>
      </c>
      <c r="C810" s="129">
        <v>786.61</v>
      </c>
      <c r="D810" s="119">
        <v>0</v>
      </c>
      <c r="E810" s="119">
        <v>0</v>
      </c>
      <c r="F810" s="128">
        <v>555.5</v>
      </c>
      <c r="G810" s="131">
        <v>33</v>
      </c>
      <c r="H810" s="128">
        <f t="shared" si="526"/>
        <v>16.833333333333332</v>
      </c>
      <c r="I810" s="129">
        <v>231.11</v>
      </c>
      <c r="J810" s="130">
        <v>5</v>
      </c>
      <c r="K810" s="130">
        <f t="shared" si="527"/>
        <v>38</v>
      </c>
      <c r="L810" s="129">
        <f t="shared" si="528"/>
        <v>46.222000000000001</v>
      </c>
      <c r="M810" s="128">
        <f t="shared" si="529"/>
        <v>20.700263157894739</v>
      </c>
      <c r="N810" s="127"/>
      <c r="O810" s="126"/>
      <c r="P810" s="125"/>
      <c r="Q810" s="125">
        <f t="shared" si="502"/>
        <v>50</v>
      </c>
      <c r="R810" s="125">
        <f t="shared" si="503"/>
        <v>2009</v>
      </c>
      <c r="S810" s="125" t="str">
        <f t="shared" si="501"/>
        <v>Thu</v>
      </c>
      <c r="T810" s="125" t="str">
        <f t="shared" si="504"/>
        <v>2009-50</v>
      </c>
      <c r="U810" s="125">
        <f t="shared" si="505"/>
        <v>1</v>
      </c>
      <c r="V810" s="125"/>
    </row>
    <row r="811" spans="1:22" s="113" customFormat="1" x14ac:dyDescent="0.35">
      <c r="A811" s="133" t="s">
        <v>590</v>
      </c>
      <c r="B811" s="132">
        <v>40158</v>
      </c>
      <c r="C811" s="129">
        <v>2460.52</v>
      </c>
      <c r="D811" s="119">
        <v>0</v>
      </c>
      <c r="E811" s="119">
        <v>0</v>
      </c>
      <c r="F811" s="128">
        <v>417.65</v>
      </c>
      <c r="G811" s="131">
        <v>27</v>
      </c>
      <c r="H811" s="128">
        <f t="shared" si="526"/>
        <v>15.468518518518518</v>
      </c>
      <c r="I811" s="129">
        <v>2042.87</v>
      </c>
      <c r="J811" s="130">
        <v>19</v>
      </c>
      <c r="K811" s="130">
        <f t="shared" si="527"/>
        <v>46</v>
      </c>
      <c r="L811" s="129">
        <f t="shared" si="528"/>
        <v>107.51947368421052</v>
      </c>
      <c r="M811" s="128">
        <f t="shared" si="529"/>
        <v>53.489565217391302</v>
      </c>
      <c r="N811" s="127"/>
      <c r="O811" s="126"/>
      <c r="P811" s="125"/>
      <c r="Q811" s="125">
        <f t="shared" si="502"/>
        <v>50</v>
      </c>
      <c r="R811" s="125">
        <f t="shared" si="503"/>
        <v>2009</v>
      </c>
      <c r="S811" s="125" t="str">
        <f t="shared" si="501"/>
        <v>Fri</v>
      </c>
      <c r="T811" s="125" t="str">
        <f t="shared" si="504"/>
        <v>2009-50</v>
      </c>
      <c r="U811" s="125">
        <f t="shared" si="505"/>
        <v>1</v>
      </c>
      <c r="V811" s="125"/>
    </row>
    <row r="812" spans="1:22" s="113" customFormat="1" x14ac:dyDescent="0.35">
      <c r="A812" s="133" t="s">
        <v>590</v>
      </c>
      <c r="B812" s="132">
        <v>40159</v>
      </c>
      <c r="C812" s="129">
        <v>712.41</v>
      </c>
      <c r="D812" s="119">
        <v>0</v>
      </c>
      <c r="E812" s="119">
        <v>0</v>
      </c>
      <c r="F812" s="128">
        <v>412.5</v>
      </c>
      <c r="G812" s="131">
        <v>22</v>
      </c>
      <c r="H812" s="128">
        <f t="shared" si="526"/>
        <v>18.75</v>
      </c>
      <c r="I812" s="129">
        <v>299.91000000000003</v>
      </c>
      <c r="J812" s="130">
        <v>8</v>
      </c>
      <c r="K812" s="130">
        <f t="shared" si="527"/>
        <v>30</v>
      </c>
      <c r="L812" s="129">
        <f t="shared" si="528"/>
        <v>37.488750000000003</v>
      </c>
      <c r="M812" s="128">
        <f t="shared" si="529"/>
        <v>23.747000000000003</v>
      </c>
      <c r="N812" s="127"/>
      <c r="O812" s="126"/>
      <c r="P812" s="125"/>
      <c r="Q812" s="125">
        <f t="shared" si="502"/>
        <v>50</v>
      </c>
      <c r="R812" s="125">
        <f t="shared" si="503"/>
        <v>2009</v>
      </c>
      <c r="S812" s="125" t="str">
        <f t="shared" si="501"/>
        <v>Sat</v>
      </c>
      <c r="T812" s="125" t="str">
        <f t="shared" si="504"/>
        <v>2009-50</v>
      </c>
      <c r="U812" s="125">
        <f t="shared" si="505"/>
        <v>1</v>
      </c>
      <c r="V812" s="125"/>
    </row>
    <row r="813" spans="1:22" s="113" customFormat="1" x14ac:dyDescent="0.35">
      <c r="A813" s="124"/>
      <c r="B813" s="123">
        <v>40160</v>
      </c>
      <c r="C813" s="119">
        <f>SUM(C807:C812)</f>
        <v>6570.99</v>
      </c>
      <c r="D813" s="119">
        <v>3801.8</v>
      </c>
      <c r="E813" s="122">
        <f>SUM(C813:D813)</f>
        <v>10372.790000000001</v>
      </c>
      <c r="F813" s="118"/>
      <c r="G813" s="121">
        <f>SUM(G807:G812)</f>
        <v>167</v>
      </c>
      <c r="H813" s="118">
        <f>AVERAGE(H807:H812)</f>
        <v>16.954398871980175</v>
      </c>
      <c r="I813" s="119">
        <f>SUM(I807:I812)</f>
        <v>3849.0899999999997</v>
      </c>
      <c r="J813" s="120">
        <f>SUM(J807:J812)</f>
        <v>50</v>
      </c>
      <c r="K813" s="120">
        <f>SUM(G813,J813)</f>
        <v>217</v>
      </c>
      <c r="L813" s="119">
        <f>AVERAGE(L807:L812)</f>
        <v>68.36352140768588</v>
      </c>
      <c r="M813" s="118">
        <f>AVERAGE(M807:M812)</f>
        <v>30.073884137426905</v>
      </c>
      <c r="N813" s="117"/>
      <c r="O813" s="116"/>
      <c r="P813" s="115"/>
      <c r="Q813" s="115">
        <f t="shared" si="502"/>
        <v>51</v>
      </c>
      <c r="R813" s="115">
        <f t="shared" si="503"/>
        <v>2009</v>
      </c>
      <c r="S813" s="115" t="str">
        <f t="shared" si="501"/>
        <v>Sun</v>
      </c>
      <c r="T813" s="115" t="str">
        <f t="shared" si="504"/>
        <v>2009-51</v>
      </c>
      <c r="U813" s="115">
        <f t="shared" si="505"/>
        <v>1</v>
      </c>
      <c r="V813" s="115"/>
    </row>
    <row r="814" spans="1:22" s="113" customFormat="1" x14ac:dyDescent="0.35">
      <c r="A814" s="133" t="s">
        <v>591</v>
      </c>
      <c r="B814" s="132">
        <v>40161</v>
      </c>
      <c r="C814" s="129">
        <v>635.28</v>
      </c>
      <c r="D814" s="119">
        <v>0</v>
      </c>
      <c r="E814" s="119">
        <v>0</v>
      </c>
      <c r="F814" s="128">
        <v>467.55</v>
      </c>
      <c r="G814" s="131">
        <v>31</v>
      </c>
      <c r="H814" s="128">
        <f t="shared" ref="H814:H819" si="530">IFERROR(F814/G814,0)</f>
        <v>15.082258064516129</v>
      </c>
      <c r="I814" s="129">
        <v>167.73</v>
      </c>
      <c r="J814" s="130">
        <v>6</v>
      </c>
      <c r="K814" s="130">
        <f t="shared" ref="K814:K819" si="531">IFERROR(SUM(G814,J814),0)</f>
        <v>37</v>
      </c>
      <c r="L814" s="129">
        <f t="shared" ref="L814:L819" si="532">IFERROR(MEDIAN(I814/J814),0)</f>
        <v>27.954999999999998</v>
      </c>
      <c r="M814" s="128">
        <f t="shared" ref="M814:M819" si="533">IFERROR(SUM(F814,I814)/K814,0)</f>
        <v>17.169729729729728</v>
      </c>
      <c r="N814" s="127"/>
      <c r="O814" s="126"/>
      <c r="P814" s="125"/>
      <c r="Q814" s="125">
        <f t="shared" si="502"/>
        <v>51</v>
      </c>
      <c r="R814" s="125">
        <f t="shared" si="503"/>
        <v>2009</v>
      </c>
      <c r="S814" s="125" t="str">
        <f t="shared" si="501"/>
        <v>Mon</v>
      </c>
      <c r="T814" s="125" t="str">
        <f t="shared" si="504"/>
        <v>2009-51</v>
      </c>
      <c r="U814" s="125">
        <f t="shared" si="505"/>
        <v>1</v>
      </c>
      <c r="V814" s="125"/>
    </row>
    <row r="815" spans="1:22" s="113" customFormat="1" x14ac:dyDescent="0.35">
      <c r="A815" s="133" t="s">
        <v>591</v>
      </c>
      <c r="B815" s="132">
        <v>40162</v>
      </c>
      <c r="C815" s="129">
        <v>1723.47</v>
      </c>
      <c r="D815" s="119">
        <v>0</v>
      </c>
      <c r="E815" s="119">
        <v>0</v>
      </c>
      <c r="F815" s="128">
        <v>754.1</v>
      </c>
      <c r="G815" s="131">
        <v>40</v>
      </c>
      <c r="H815" s="128">
        <f t="shared" si="530"/>
        <v>18.852499999999999</v>
      </c>
      <c r="I815" s="129">
        <v>969.37</v>
      </c>
      <c r="J815" s="130">
        <v>5</v>
      </c>
      <c r="K815" s="130">
        <f t="shared" si="531"/>
        <v>45</v>
      </c>
      <c r="L815" s="129">
        <f t="shared" si="532"/>
        <v>193.874</v>
      </c>
      <c r="M815" s="128">
        <f t="shared" si="533"/>
        <v>38.299333333333337</v>
      </c>
      <c r="N815" s="127"/>
      <c r="O815" s="126"/>
      <c r="P815" s="125"/>
      <c r="Q815" s="125">
        <f t="shared" si="502"/>
        <v>51</v>
      </c>
      <c r="R815" s="125">
        <f t="shared" si="503"/>
        <v>2009</v>
      </c>
      <c r="S815" s="125" t="str">
        <f t="shared" si="501"/>
        <v>Tue</v>
      </c>
      <c r="T815" s="125" t="str">
        <f t="shared" si="504"/>
        <v>2009-51</v>
      </c>
      <c r="U815" s="125">
        <f t="shared" si="505"/>
        <v>1</v>
      </c>
      <c r="V815" s="125"/>
    </row>
    <row r="816" spans="1:22" s="113" customFormat="1" x14ac:dyDescent="0.35">
      <c r="A816" s="133" t="s">
        <v>591</v>
      </c>
      <c r="B816" s="132">
        <v>40163</v>
      </c>
      <c r="C816" s="129">
        <v>1365.08</v>
      </c>
      <c r="D816" s="119">
        <v>0</v>
      </c>
      <c r="E816" s="119">
        <v>0</v>
      </c>
      <c r="F816" s="128">
        <v>988.8</v>
      </c>
      <c r="G816" s="131">
        <v>33</v>
      </c>
      <c r="H816" s="128">
        <f t="shared" si="530"/>
        <v>29.963636363636361</v>
      </c>
      <c r="I816" s="129">
        <v>376.28</v>
      </c>
      <c r="J816" s="130">
        <v>1</v>
      </c>
      <c r="K816" s="130">
        <f t="shared" si="531"/>
        <v>34</v>
      </c>
      <c r="L816" s="129">
        <f t="shared" si="532"/>
        <v>376.28</v>
      </c>
      <c r="M816" s="128">
        <f t="shared" si="533"/>
        <v>40.149411764705881</v>
      </c>
      <c r="N816" s="127"/>
      <c r="O816" s="126"/>
      <c r="P816" s="125"/>
      <c r="Q816" s="125">
        <f t="shared" si="502"/>
        <v>51</v>
      </c>
      <c r="R816" s="125">
        <f t="shared" si="503"/>
        <v>2009</v>
      </c>
      <c r="S816" s="125" t="str">
        <f t="shared" si="501"/>
        <v>Wed</v>
      </c>
      <c r="T816" s="125" t="str">
        <f t="shared" si="504"/>
        <v>2009-51</v>
      </c>
      <c r="U816" s="125">
        <f t="shared" si="505"/>
        <v>1</v>
      </c>
      <c r="V816" s="125"/>
    </row>
    <row r="817" spans="1:22" s="113" customFormat="1" x14ac:dyDescent="0.35">
      <c r="A817" s="133" t="s">
        <v>591</v>
      </c>
      <c r="B817" s="132">
        <v>40164</v>
      </c>
      <c r="C817" s="129">
        <v>1498.2</v>
      </c>
      <c r="D817" s="119">
        <v>0</v>
      </c>
      <c r="E817" s="119">
        <v>0</v>
      </c>
      <c r="F817" s="128">
        <v>1274.0999999999999</v>
      </c>
      <c r="G817" s="131">
        <v>48</v>
      </c>
      <c r="H817" s="128">
        <f t="shared" si="530"/>
        <v>26.543749999999999</v>
      </c>
      <c r="I817" s="129">
        <v>224.1</v>
      </c>
      <c r="J817" s="130">
        <v>5</v>
      </c>
      <c r="K817" s="130">
        <f t="shared" si="531"/>
        <v>53</v>
      </c>
      <c r="L817" s="129">
        <f t="shared" si="532"/>
        <v>44.82</v>
      </c>
      <c r="M817" s="128">
        <f t="shared" si="533"/>
        <v>28.267924528301883</v>
      </c>
      <c r="N817" s="127"/>
      <c r="O817" s="126"/>
      <c r="P817" s="125"/>
      <c r="Q817" s="125">
        <f t="shared" si="502"/>
        <v>51</v>
      </c>
      <c r="R817" s="125">
        <f t="shared" si="503"/>
        <v>2009</v>
      </c>
      <c r="S817" s="125" t="str">
        <f t="shared" si="501"/>
        <v>Thu</v>
      </c>
      <c r="T817" s="125" t="str">
        <f t="shared" si="504"/>
        <v>2009-51</v>
      </c>
      <c r="U817" s="125">
        <f t="shared" si="505"/>
        <v>1</v>
      </c>
      <c r="V817" s="125"/>
    </row>
    <row r="818" spans="1:22" s="113" customFormat="1" x14ac:dyDescent="0.35">
      <c r="A818" s="133" t="s">
        <v>591</v>
      </c>
      <c r="B818" s="132">
        <v>40165</v>
      </c>
      <c r="C818" s="129">
        <v>3057.06</v>
      </c>
      <c r="D818" s="119">
        <v>0</v>
      </c>
      <c r="E818" s="119">
        <v>0</v>
      </c>
      <c r="F818" s="128">
        <v>1065.1500000000001</v>
      </c>
      <c r="G818" s="131">
        <v>42</v>
      </c>
      <c r="H818" s="128">
        <f t="shared" si="530"/>
        <v>25.360714285714288</v>
      </c>
      <c r="I818" s="129">
        <v>1991.91</v>
      </c>
      <c r="J818" s="130">
        <v>16</v>
      </c>
      <c r="K818" s="130">
        <f t="shared" si="531"/>
        <v>58</v>
      </c>
      <c r="L818" s="129">
        <f t="shared" si="532"/>
        <v>124.49437500000001</v>
      </c>
      <c r="M818" s="128">
        <f t="shared" si="533"/>
        <v>52.707931034482769</v>
      </c>
      <c r="N818" s="127"/>
      <c r="O818" s="126"/>
      <c r="P818" s="125"/>
      <c r="Q818" s="125">
        <f t="shared" si="502"/>
        <v>51</v>
      </c>
      <c r="R818" s="125">
        <f t="shared" si="503"/>
        <v>2009</v>
      </c>
      <c r="S818" s="125" t="str">
        <f t="shared" si="501"/>
        <v>Fri</v>
      </c>
      <c r="T818" s="125" t="str">
        <f t="shared" si="504"/>
        <v>2009-51</v>
      </c>
      <c r="U818" s="125">
        <f t="shared" si="505"/>
        <v>1</v>
      </c>
      <c r="V818" s="125"/>
    </row>
    <row r="819" spans="1:22" s="113" customFormat="1" x14ac:dyDescent="0.35">
      <c r="A819" s="133" t="s">
        <v>591</v>
      </c>
      <c r="B819" s="132">
        <v>40166</v>
      </c>
      <c r="C819" s="129">
        <v>2621.47</v>
      </c>
      <c r="D819" s="119">
        <v>0</v>
      </c>
      <c r="E819" s="119">
        <v>0</v>
      </c>
      <c r="F819" s="128">
        <v>1964.15</v>
      </c>
      <c r="G819" s="131">
        <v>52</v>
      </c>
      <c r="H819" s="128">
        <f t="shared" si="530"/>
        <v>37.77211538461539</v>
      </c>
      <c r="I819" s="129">
        <v>657.32</v>
      </c>
      <c r="J819" s="130">
        <v>9</v>
      </c>
      <c r="K819" s="130">
        <f t="shared" si="531"/>
        <v>61</v>
      </c>
      <c r="L819" s="129">
        <f t="shared" si="532"/>
        <v>73.035555555555561</v>
      </c>
      <c r="M819" s="128">
        <f t="shared" si="533"/>
        <v>42.974918032786888</v>
      </c>
      <c r="N819" s="127"/>
      <c r="O819" s="126"/>
      <c r="P819" s="125"/>
      <c r="Q819" s="125">
        <f t="shared" si="502"/>
        <v>51</v>
      </c>
      <c r="R819" s="125">
        <f t="shared" si="503"/>
        <v>2009</v>
      </c>
      <c r="S819" s="125" t="str">
        <f t="shared" si="501"/>
        <v>Sat</v>
      </c>
      <c r="T819" s="125" t="str">
        <f t="shared" si="504"/>
        <v>2009-51</v>
      </c>
      <c r="U819" s="125">
        <f t="shared" si="505"/>
        <v>1</v>
      </c>
      <c r="V819" s="125"/>
    </row>
    <row r="820" spans="1:22" s="113" customFormat="1" x14ac:dyDescent="0.35">
      <c r="A820" s="124"/>
      <c r="B820" s="123">
        <v>40167</v>
      </c>
      <c r="C820" s="119">
        <f>SUM(C814:C819)</f>
        <v>10900.56</v>
      </c>
      <c r="D820" s="119">
        <v>5231.53</v>
      </c>
      <c r="E820" s="122">
        <f>SUM(C820:D820)</f>
        <v>16132.09</v>
      </c>
      <c r="F820" s="118"/>
      <c r="G820" s="121">
        <f>SUM(G814:G819)</f>
        <v>246</v>
      </c>
      <c r="H820" s="118">
        <f>AVERAGE(H814:H819)</f>
        <v>25.595829016413699</v>
      </c>
      <c r="I820" s="119">
        <f>SUM(I814:I819)</f>
        <v>4386.71</v>
      </c>
      <c r="J820" s="120">
        <f>SUM(J814:J819)</f>
        <v>42</v>
      </c>
      <c r="K820" s="120">
        <f>SUM(G820,J820)</f>
        <v>288</v>
      </c>
      <c r="L820" s="119">
        <f>AVERAGE(L814:L819)</f>
        <v>140.07648842592593</v>
      </c>
      <c r="M820" s="118">
        <f>AVERAGE(M814:M819)</f>
        <v>36.594874737223414</v>
      </c>
      <c r="N820" s="117"/>
      <c r="O820" s="116"/>
      <c r="P820" s="115"/>
      <c r="Q820" s="115">
        <f t="shared" si="502"/>
        <v>52</v>
      </c>
      <c r="R820" s="115">
        <f t="shared" si="503"/>
        <v>2009</v>
      </c>
      <c r="S820" s="115" t="str">
        <f t="shared" si="501"/>
        <v>Sun</v>
      </c>
      <c r="T820" s="115" t="str">
        <f t="shared" si="504"/>
        <v>2009-52</v>
      </c>
      <c r="U820" s="115">
        <f t="shared" si="505"/>
        <v>1</v>
      </c>
      <c r="V820" s="115"/>
    </row>
    <row r="821" spans="1:22" s="113" customFormat="1" x14ac:dyDescent="0.35">
      <c r="A821" s="133" t="s">
        <v>595</v>
      </c>
      <c r="B821" s="132">
        <v>40168</v>
      </c>
      <c r="C821" s="129">
        <v>1641.07</v>
      </c>
      <c r="D821" s="119">
        <v>0</v>
      </c>
      <c r="E821" s="119">
        <v>0</v>
      </c>
      <c r="F821" s="128">
        <v>1245.8499999999999</v>
      </c>
      <c r="G821" s="131">
        <v>44</v>
      </c>
      <c r="H821" s="128">
        <f t="shared" ref="H821:H826" si="534">IFERROR(F821/G821,0)</f>
        <v>28.314772727272725</v>
      </c>
      <c r="I821" s="129">
        <v>395.22</v>
      </c>
      <c r="J821" s="130">
        <v>8</v>
      </c>
      <c r="K821" s="130">
        <f t="shared" ref="K821:K826" si="535">IFERROR(SUM(G821,J821),0)</f>
        <v>52</v>
      </c>
      <c r="L821" s="129">
        <f t="shared" ref="L821:L826" si="536">IFERROR(MEDIAN(I821/J821),0)</f>
        <v>49.402500000000003</v>
      </c>
      <c r="M821" s="128">
        <f t="shared" ref="M821:M826" si="537">IFERROR(SUM(F821,I821)/K821,0)</f>
        <v>31.55903846153846</v>
      </c>
      <c r="N821" s="127"/>
      <c r="O821" s="126"/>
      <c r="P821" s="125"/>
      <c r="Q821" s="125">
        <f t="shared" si="502"/>
        <v>52</v>
      </c>
      <c r="R821" s="125">
        <f t="shared" si="503"/>
        <v>2009</v>
      </c>
      <c r="S821" s="125" t="str">
        <f t="shared" si="501"/>
        <v>Mon</v>
      </c>
      <c r="T821" s="125" t="str">
        <f t="shared" si="504"/>
        <v>2009-52</v>
      </c>
      <c r="U821" s="125">
        <f t="shared" si="505"/>
        <v>1</v>
      </c>
      <c r="V821" s="125"/>
    </row>
    <row r="822" spans="1:22" s="113" customFormat="1" x14ac:dyDescent="0.35">
      <c r="A822" s="133" t="s">
        <v>595</v>
      </c>
      <c r="B822" s="132">
        <v>40169</v>
      </c>
      <c r="C822" s="129">
        <v>2529.5300000000002</v>
      </c>
      <c r="D822" s="119">
        <v>0</v>
      </c>
      <c r="E822" s="119">
        <v>0</v>
      </c>
      <c r="F822" s="128">
        <v>1541.65</v>
      </c>
      <c r="G822" s="131">
        <v>51</v>
      </c>
      <c r="H822" s="128">
        <f t="shared" si="534"/>
        <v>30.228431372549021</v>
      </c>
      <c r="I822" s="129">
        <v>987.88</v>
      </c>
      <c r="J822" s="130">
        <v>10</v>
      </c>
      <c r="K822" s="130">
        <f t="shared" si="535"/>
        <v>61</v>
      </c>
      <c r="L822" s="129">
        <f t="shared" si="536"/>
        <v>98.787999999999997</v>
      </c>
      <c r="M822" s="128">
        <f t="shared" si="537"/>
        <v>41.467704918032787</v>
      </c>
      <c r="N822" s="127"/>
      <c r="O822" s="126"/>
      <c r="P822" s="125"/>
      <c r="Q822" s="125">
        <f t="shared" si="502"/>
        <v>52</v>
      </c>
      <c r="R822" s="125">
        <f t="shared" si="503"/>
        <v>2009</v>
      </c>
      <c r="S822" s="125" t="str">
        <f t="shared" si="501"/>
        <v>Tue</v>
      </c>
      <c r="T822" s="125" t="str">
        <f t="shared" si="504"/>
        <v>2009-52</v>
      </c>
      <c r="U822" s="125">
        <f t="shared" si="505"/>
        <v>1</v>
      </c>
      <c r="V822" s="125"/>
    </row>
    <row r="823" spans="1:22" s="113" customFormat="1" x14ac:dyDescent="0.35">
      <c r="A823" s="133" t="s">
        <v>595</v>
      </c>
      <c r="B823" s="132">
        <v>40170</v>
      </c>
      <c r="C823" s="129">
        <v>5599.07</v>
      </c>
      <c r="D823" s="119">
        <v>0</v>
      </c>
      <c r="E823" s="119">
        <v>0</v>
      </c>
      <c r="F823" s="128">
        <v>3023.9</v>
      </c>
      <c r="G823" s="131">
        <v>72</v>
      </c>
      <c r="H823" s="128">
        <f t="shared" si="534"/>
        <v>41.99861111111111</v>
      </c>
      <c r="I823" s="129">
        <v>2575.17</v>
      </c>
      <c r="J823" s="130">
        <v>29</v>
      </c>
      <c r="K823" s="130">
        <f t="shared" si="535"/>
        <v>101</v>
      </c>
      <c r="L823" s="129">
        <f t="shared" si="536"/>
        <v>88.798965517241385</v>
      </c>
      <c r="M823" s="128">
        <f t="shared" si="537"/>
        <v>55.436336633663366</v>
      </c>
      <c r="N823" s="127"/>
      <c r="O823" s="126"/>
      <c r="P823" s="125"/>
      <c r="Q823" s="125">
        <f t="shared" si="502"/>
        <v>52</v>
      </c>
      <c r="R823" s="125">
        <f t="shared" si="503"/>
        <v>2009</v>
      </c>
      <c r="S823" s="125" t="str">
        <f t="shared" si="501"/>
        <v>Wed</v>
      </c>
      <c r="T823" s="125" t="str">
        <f t="shared" si="504"/>
        <v>2009-52</v>
      </c>
      <c r="U823" s="125">
        <f t="shared" si="505"/>
        <v>1</v>
      </c>
      <c r="V823" s="125"/>
    </row>
    <row r="824" spans="1:22" s="113" customFormat="1" x14ac:dyDescent="0.35">
      <c r="A824" s="133" t="s">
        <v>595</v>
      </c>
      <c r="B824" s="132">
        <v>40171</v>
      </c>
      <c r="C824" s="129">
        <v>7926.29</v>
      </c>
      <c r="D824" s="119">
        <v>0</v>
      </c>
      <c r="E824" s="119">
        <v>0</v>
      </c>
      <c r="F824" s="128">
        <v>4309.8</v>
      </c>
      <c r="G824" s="131">
        <v>97</v>
      </c>
      <c r="H824" s="128">
        <f t="shared" si="534"/>
        <v>44.430927835051548</v>
      </c>
      <c r="I824" s="129">
        <v>3616.49</v>
      </c>
      <c r="J824" s="130">
        <v>30</v>
      </c>
      <c r="K824" s="130">
        <f t="shared" si="535"/>
        <v>127</v>
      </c>
      <c r="L824" s="129">
        <f t="shared" si="536"/>
        <v>120.54966666666665</v>
      </c>
      <c r="M824" s="128">
        <f t="shared" si="537"/>
        <v>62.411732283464566</v>
      </c>
      <c r="N824" s="127"/>
      <c r="O824" s="126"/>
      <c r="P824" s="125"/>
      <c r="Q824" s="125">
        <f t="shared" si="502"/>
        <v>52</v>
      </c>
      <c r="R824" s="125">
        <f t="shared" si="503"/>
        <v>2009</v>
      </c>
      <c r="S824" s="125" t="str">
        <f t="shared" si="501"/>
        <v>Thu</v>
      </c>
      <c r="T824" s="125" t="str">
        <f t="shared" si="504"/>
        <v>2009-52</v>
      </c>
      <c r="U824" s="125">
        <f t="shared" si="505"/>
        <v>1</v>
      </c>
      <c r="V824" s="125"/>
    </row>
    <row r="825" spans="1:22" s="113" customFormat="1" ht="18" x14ac:dyDescent="0.35">
      <c r="A825" s="143" t="s">
        <v>595</v>
      </c>
      <c r="B825" s="142">
        <v>40172</v>
      </c>
      <c r="C825" s="138">
        <v>0</v>
      </c>
      <c r="D825" s="119">
        <v>0</v>
      </c>
      <c r="E825" s="119">
        <v>0</v>
      </c>
      <c r="F825" s="140">
        <v>0</v>
      </c>
      <c r="G825" s="141">
        <v>0</v>
      </c>
      <c r="H825" s="140">
        <f t="shared" si="534"/>
        <v>0</v>
      </c>
      <c r="I825" s="138">
        <v>0</v>
      </c>
      <c r="J825" s="139">
        <v>0</v>
      </c>
      <c r="K825" s="139">
        <f t="shared" si="535"/>
        <v>0</v>
      </c>
      <c r="L825" s="138">
        <f t="shared" si="536"/>
        <v>0</v>
      </c>
      <c r="M825" s="140">
        <f t="shared" si="537"/>
        <v>0</v>
      </c>
      <c r="N825" s="137" t="s">
        <v>1102</v>
      </c>
      <c r="O825" s="136"/>
      <c r="P825" s="135"/>
      <c r="Q825" s="135">
        <f t="shared" si="502"/>
        <v>52</v>
      </c>
      <c r="R825" s="135">
        <f t="shared" si="503"/>
        <v>2009</v>
      </c>
      <c r="S825" s="135" t="str">
        <f t="shared" si="501"/>
        <v>Fri</v>
      </c>
      <c r="T825" s="135" t="str">
        <f t="shared" si="504"/>
        <v>2009-52</v>
      </c>
      <c r="U825" s="135">
        <f t="shared" si="505"/>
        <v>1</v>
      </c>
      <c r="V825" s="135"/>
    </row>
    <row r="826" spans="1:22" s="113" customFormat="1" x14ac:dyDescent="0.35">
      <c r="A826" s="143" t="s">
        <v>595</v>
      </c>
      <c r="B826" s="142">
        <v>40173</v>
      </c>
      <c r="C826" s="138">
        <v>0</v>
      </c>
      <c r="D826" s="119">
        <v>0</v>
      </c>
      <c r="E826" s="119">
        <v>0</v>
      </c>
      <c r="F826" s="140">
        <v>0</v>
      </c>
      <c r="G826" s="141">
        <v>0</v>
      </c>
      <c r="H826" s="140">
        <f t="shared" si="534"/>
        <v>0</v>
      </c>
      <c r="I826" s="138">
        <v>0</v>
      </c>
      <c r="J826" s="139">
        <v>0</v>
      </c>
      <c r="K826" s="139">
        <f t="shared" si="535"/>
        <v>0</v>
      </c>
      <c r="L826" s="138">
        <f t="shared" si="536"/>
        <v>0</v>
      </c>
      <c r="M826" s="140">
        <f t="shared" si="537"/>
        <v>0</v>
      </c>
      <c r="N826" s="137" t="s">
        <v>1106</v>
      </c>
      <c r="O826" s="136"/>
      <c r="P826" s="135"/>
      <c r="Q826" s="135">
        <f t="shared" si="502"/>
        <v>52</v>
      </c>
      <c r="R826" s="135">
        <f t="shared" si="503"/>
        <v>2009</v>
      </c>
      <c r="S826" s="135" t="str">
        <f t="shared" si="501"/>
        <v>Sat</v>
      </c>
      <c r="T826" s="135" t="str">
        <f t="shared" si="504"/>
        <v>2009-52</v>
      </c>
      <c r="U826" s="135">
        <f t="shared" si="505"/>
        <v>0</v>
      </c>
      <c r="V826" s="135"/>
    </row>
    <row r="827" spans="1:22" s="113" customFormat="1" x14ac:dyDescent="0.35">
      <c r="A827" s="124"/>
      <c r="B827" s="123">
        <v>40174</v>
      </c>
      <c r="C827" s="119">
        <f>SUM(C821:C826)</f>
        <v>17695.96</v>
      </c>
      <c r="D827" s="119">
        <v>4334.18</v>
      </c>
      <c r="E827" s="122">
        <f>SUM(C827:D827)</f>
        <v>22030.14</v>
      </c>
      <c r="F827" s="118"/>
      <c r="G827" s="121">
        <f>SUM(G821:G826)</f>
        <v>264</v>
      </c>
      <c r="H827" s="118">
        <f>AVERAGE(H821:H826)</f>
        <v>24.162123840997406</v>
      </c>
      <c r="I827" s="119">
        <f>SUM(I821:I826)</f>
        <v>7574.76</v>
      </c>
      <c r="J827" s="120">
        <f>SUM(J821:J826)</f>
        <v>77</v>
      </c>
      <c r="K827" s="120">
        <f>SUM(G827,J827)</f>
        <v>341</v>
      </c>
      <c r="L827" s="119">
        <f>AVERAGE(L821:L826)</f>
        <v>59.589855363984668</v>
      </c>
      <c r="M827" s="118">
        <f>AVERAGE(M821:M826)</f>
        <v>31.81246871611653</v>
      </c>
      <c r="N827" s="117"/>
      <c r="O827" s="116"/>
      <c r="P827" s="115"/>
      <c r="Q827" s="115">
        <f t="shared" si="502"/>
        <v>53</v>
      </c>
      <c r="R827" s="115">
        <f t="shared" si="503"/>
        <v>2009</v>
      </c>
      <c r="S827" s="115" t="str">
        <f t="shared" si="501"/>
        <v>Sun</v>
      </c>
      <c r="T827" s="115" t="str">
        <f t="shared" si="504"/>
        <v>2009-53</v>
      </c>
      <c r="U827" s="115">
        <f t="shared" si="505"/>
        <v>0</v>
      </c>
      <c r="V827" s="115"/>
    </row>
    <row r="828" spans="1:22" s="113" customFormat="1" ht="18" x14ac:dyDescent="0.35">
      <c r="A828" s="143" t="s">
        <v>596</v>
      </c>
      <c r="B828" s="142">
        <v>40175</v>
      </c>
      <c r="C828" s="138">
        <v>0</v>
      </c>
      <c r="D828" s="119">
        <v>0</v>
      </c>
      <c r="E828" s="119">
        <v>0</v>
      </c>
      <c r="F828" s="140">
        <v>0</v>
      </c>
      <c r="G828" s="141">
        <v>0</v>
      </c>
      <c r="H828" s="140">
        <f t="shared" ref="H828:H833" si="538">IFERROR(F828/G828,0)</f>
        <v>0</v>
      </c>
      <c r="I828" s="138">
        <v>0</v>
      </c>
      <c r="J828" s="139">
        <v>0</v>
      </c>
      <c r="K828" s="139">
        <f t="shared" ref="K828:K833" si="539">IFERROR(SUM(G828,J828),0)</f>
        <v>0</v>
      </c>
      <c r="L828" s="138">
        <f t="shared" ref="L828:L833" si="540">IFERROR(MEDIAN(I828/J828),0)</f>
        <v>0</v>
      </c>
      <c r="M828" s="140">
        <f t="shared" ref="M828:M833" si="541">IFERROR(SUM(F828,I828)/K828,0)</f>
        <v>0</v>
      </c>
      <c r="N828" s="137" t="s">
        <v>1099</v>
      </c>
      <c r="O828" s="136"/>
      <c r="P828" s="135"/>
      <c r="Q828" s="135">
        <f t="shared" si="502"/>
        <v>53</v>
      </c>
      <c r="R828" s="135">
        <f t="shared" si="503"/>
        <v>2009</v>
      </c>
      <c r="S828" s="135" t="str">
        <f t="shared" si="501"/>
        <v>Mon</v>
      </c>
      <c r="T828" s="135" t="str">
        <f t="shared" si="504"/>
        <v>2009-53</v>
      </c>
      <c r="U828" s="135">
        <f t="shared" si="505"/>
        <v>0</v>
      </c>
      <c r="V828" s="135"/>
    </row>
    <row r="829" spans="1:22" s="113" customFormat="1" x14ac:dyDescent="0.35">
      <c r="A829" s="133" t="s">
        <v>596</v>
      </c>
      <c r="B829" s="132">
        <v>40176</v>
      </c>
      <c r="C829" s="129">
        <v>837.38</v>
      </c>
      <c r="D829" s="119">
        <v>0</v>
      </c>
      <c r="E829" s="119">
        <v>0</v>
      </c>
      <c r="F829" s="128">
        <v>753.07</v>
      </c>
      <c r="G829" s="131">
        <v>35</v>
      </c>
      <c r="H829" s="128">
        <f t="shared" si="538"/>
        <v>21.516285714285715</v>
      </c>
      <c r="I829" s="129">
        <v>84.31</v>
      </c>
      <c r="J829" s="130">
        <v>2</v>
      </c>
      <c r="K829" s="130">
        <f t="shared" si="539"/>
        <v>37</v>
      </c>
      <c r="L829" s="129">
        <f t="shared" si="540"/>
        <v>42.155000000000001</v>
      </c>
      <c r="M829" s="128">
        <f t="shared" si="541"/>
        <v>22.631891891891893</v>
      </c>
      <c r="N829" s="127"/>
      <c r="O829" s="126"/>
      <c r="P829" s="125"/>
      <c r="Q829" s="125">
        <f t="shared" si="502"/>
        <v>53</v>
      </c>
      <c r="R829" s="125">
        <f t="shared" si="503"/>
        <v>2009</v>
      </c>
      <c r="S829" s="125" t="str">
        <f t="shared" si="501"/>
        <v>Tue</v>
      </c>
      <c r="T829" s="125" t="str">
        <f t="shared" si="504"/>
        <v>2009-53</v>
      </c>
      <c r="U829" s="125">
        <f t="shared" si="505"/>
        <v>0</v>
      </c>
      <c r="V829" s="125"/>
    </row>
    <row r="830" spans="1:22" s="113" customFormat="1" x14ac:dyDescent="0.35">
      <c r="A830" s="133" t="s">
        <v>596</v>
      </c>
      <c r="B830" s="132">
        <v>40177</v>
      </c>
      <c r="C830" s="129">
        <v>962.57</v>
      </c>
      <c r="D830" s="119">
        <v>0</v>
      </c>
      <c r="E830" s="119">
        <v>0</v>
      </c>
      <c r="F830" s="128">
        <v>713.4</v>
      </c>
      <c r="G830" s="131">
        <v>33</v>
      </c>
      <c r="H830" s="128">
        <f t="shared" si="538"/>
        <v>21.618181818181817</v>
      </c>
      <c r="I830" s="129">
        <v>249.17</v>
      </c>
      <c r="J830" s="130">
        <v>9</v>
      </c>
      <c r="K830" s="130">
        <f t="shared" si="539"/>
        <v>42</v>
      </c>
      <c r="L830" s="129">
        <f t="shared" si="540"/>
        <v>27.685555555555553</v>
      </c>
      <c r="M830" s="128">
        <f t="shared" si="541"/>
        <v>22.918333333333333</v>
      </c>
      <c r="N830" s="127"/>
      <c r="O830" s="126"/>
      <c r="P830" s="125"/>
      <c r="Q830" s="125">
        <f t="shared" si="502"/>
        <v>53</v>
      </c>
      <c r="R830" s="125">
        <f t="shared" si="503"/>
        <v>2009</v>
      </c>
      <c r="S830" s="125" t="str">
        <f t="shared" si="501"/>
        <v>Wed</v>
      </c>
      <c r="T830" s="125" t="str">
        <f t="shared" si="504"/>
        <v>2009-53</v>
      </c>
      <c r="U830" s="125">
        <f t="shared" si="505"/>
        <v>0</v>
      </c>
      <c r="V830" s="125"/>
    </row>
    <row r="831" spans="1:22" s="113" customFormat="1" x14ac:dyDescent="0.35">
      <c r="A831" s="133" t="s">
        <v>596</v>
      </c>
      <c r="B831" s="132">
        <v>40178</v>
      </c>
      <c r="C831" s="129">
        <v>2497.13</v>
      </c>
      <c r="D831" s="119">
        <v>0</v>
      </c>
      <c r="E831" s="119">
        <v>0</v>
      </c>
      <c r="F831" s="128">
        <v>1291</v>
      </c>
      <c r="G831" s="131">
        <v>60</v>
      </c>
      <c r="H831" s="128">
        <f t="shared" si="538"/>
        <v>21.516666666666666</v>
      </c>
      <c r="I831" s="129">
        <v>1206.1300000000001</v>
      </c>
      <c r="J831" s="130">
        <v>16</v>
      </c>
      <c r="K831" s="130">
        <f t="shared" si="539"/>
        <v>76</v>
      </c>
      <c r="L831" s="129">
        <f t="shared" si="540"/>
        <v>75.383125000000007</v>
      </c>
      <c r="M831" s="128">
        <f t="shared" si="541"/>
        <v>32.85697368421053</v>
      </c>
      <c r="N831" s="127"/>
      <c r="O831" s="126"/>
      <c r="P831" s="125"/>
      <c r="Q831" s="125">
        <f t="shared" si="502"/>
        <v>53</v>
      </c>
      <c r="R831" s="125">
        <f t="shared" si="503"/>
        <v>2009</v>
      </c>
      <c r="S831" s="125" t="str">
        <f t="shared" si="501"/>
        <v>Thu</v>
      </c>
      <c r="T831" s="125" t="str">
        <f t="shared" si="504"/>
        <v>2009-53</v>
      </c>
      <c r="U831" s="125">
        <f t="shared" si="505"/>
        <v>0</v>
      </c>
      <c r="V831" s="125"/>
    </row>
    <row r="832" spans="1:22" s="113" customFormat="1" ht="18" x14ac:dyDescent="0.35">
      <c r="A832" s="143" t="s">
        <v>596</v>
      </c>
      <c r="B832" s="142">
        <v>40179</v>
      </c>
      <c r="C832" s="138">
        <v>0</v>
      </c>
      <c r="D832" s="119">
        <v>0</v>
      </c>
      <c r="E832" s="119">
        <v>0</v>
      </c>
      <c r="F832" s="140">
        <v>0</v>
      </c>
      <c r="G832" s="141">
        <f>SUM(G829:G831)</f>
        <v>128</v>
      </c>
      <c r="H832" s="140">
        <f t="shared" si="538"/>
        <v>0</v>
      </c>
      <c r="I832" s="138">
        <v>0</v>
      </c>
      <c r="J832" s="139">
        <f>SUM(J829:J831)</f>
        <v>27</v>
      </c>
      <c r="K832" s="139">
        <f t="shared" si="539"/>
        <v>155</v>
      </c>
      <c r="L832" s="138">
        <f t="shared" si="540"/>
        <v>0</v>
      </c>
      <c r="M832" s="140">
        <f t="shared" si="541"/>
        <v>0</v>
      </c>
      <c r="N832" s="137" t="s">
        <v>1095</v>
      </c>
      <c r="O832" s="136"/>
      <c r="P832" s="135"/>
      <c r="Q832" s="135">
        <f t="shared" si="502"/>
        <v>1</v>
      </c>
      <c r="R832" s="135">
        <f t="shared" si="503"/>
        <v>2010</v>
      </c>
      <c r="S832" s="135" t="str">
        <f t="shared" si="501"/>
        <v>Fri</v>
      </c>
      <c r="T832" s="135" t="str">
        <f t="shared" si="504"/>
        <v>2010-1</v>
      </c>
      <c r="U832" s="135">
        <f t="shared" si="505"/>
        <v>0</v>
      </c>
      <c r="V832" s="135"/>
    </row>
    <row r="833" spans="1:22" s="113" customFormat="1" x14ac:dyDescent="0.35">
      <c r="A833" s="182" t="s">
        <v>596</v>
      </c>
      <c r="B833" s="151">
        <v>40180</v>
      </c>
      <c r="C833" s="147">
        <v>0</v>
      </c>
      <c r="D833" s="119">
        <v>0</v>
      </c>
      <c r="E833" s="119">
        <v>0</v>
      </c>
      <c r="F833" s="149">
        <v>0</v>
      </c>
      <c r="G833" s="150">
        <v>0</v>
      </c>
      <c r="H833" s="149">
        <f t="shared" si="538"/>
        <v>0</v>
      </c>
      <c r="I833" s="147">
        <v>0</v>
      </c>
      <c r="J833" s="148">
        <v>0</v>
      </c>
      <c r="K833" s="148">
        <f t="shared" si="539"/>
        <v>0</v>
      </c>
      <c r="L833" s="147">
        <f t="shared" si="540"/>
        <v>0</v>
      </c>
      <c r="M833" s="149">
        <f t="shared" si="541"/>
        <v>0</v>
      </c>
      <c r="N833" s="146" t="s">
        <v>1091</v>
      </c>
      <c r="O833" s="145"/>
      <c r="P833" s="144"/>
      <c r="Q833" s="144">
        <f t="shared" si="502"/>
        <v>1</v>
      </c>
      <c r="R833" s="144">
        <f t="shared" si="503"/>
        <v>2010</v>
      </c>
      <c r="S833" s="144" t="str">
        <f t="shared" si="501"/>
        <v>Sat</v>
      </c>
      <c r="T833" s="144" t="str">
        <f t="shared" si="504"/>
        <v>2010-1</v>
      </c>
      <c r="U833" s="144">
        <f t="shared" si="505"/>
        <v>0</v>
      </c>
      <c r="V833" s="144"/>
    </row>
    <row r="834" spans="1:22" s="113" customFormat="1" x14ac:dyDescent="0.35">
      <c r="A834" s="124"/>
      <c r="B834" s="123">
        <v>40181</v>
      </c>
      <c r="C834" s="119">
        <f>SUM(C828:C833)</f>
        <v>4297.08</v>
      </c>
      <c r="D834" s="119">
        <v>2066.98</v>
      </c>
      <c r="E834" s="122">
        <f>SUM(C834:D834)</f>
        <v>6364.0599999999995</v>
      </c>
      <c r="F834" s="118"/>
      <c r="G834" s="121">
        <f>SUM(G828:G833)</f>
        <v>256</v>
      </c>
      <c r="H834" s="118">
        <f>AVERAGE(H828:H833)</f>
        <v>10.775189033189031</v>
      </c>
      <c r="I834" s="119">
        <f>SUM(I828:I833)</f>
        <v>1539.6100000000001</v>
      </c>
      <c r="J834" s="120">
        <f>SUM(J828:J833)</f>
        <v>54</v>
      </c>
      <c r="K834" s="120">
        <f>SUM(G834,J834)</f>
        <v>310</v>
      </c>
      <c r="L834" s="119">
        <f>AVERAGE(L828:L833)</f>
        <v>24.203946759259264</v>
      </c>
      <c r="M834" s="118">
        <f>AVERAGE(M828:M833)</f>
        <v>13.067866484905958</v>
      </c>
      <c r="N834" s="117"/>
      <c r="O834" s="116"/>
      <c r="P834" s="115"/>
      <c r="Q834" s="115">
        <f t="shared" si="502"/>
        <v>2</v>
      </c>
      <c r="R834" s="115">
        <f t="shared" si="503"/>
        <v>2010</v>
      </c>
      <c r="S834" s="115" t="str">
        <f t="shared" ref="S834:S897" si="542">VLOOKUP(WEEKDAY(B834),$Z$2:$AA$8,2,FALSE)</f>
        <v>Sun</v>
      </c>
      <c r="T834" s="115" t="str">
        <f t="shared" si="504"/>
        <v>2010-2</v>
      </c>
      <c r="U834" s="115">
        <f t="shared" si="505"/>
        <v>0</v>
      </c>
      <c r="V834" s="115"/>
    </row>
    <row r="835" spans="1:22" s="113" customFormat="1" x14ac:dyDescent="0.35">
      <c r="A835" s="133" t="s">
        <v>597</v>
      </c>
      <c r="B835" s="132">
        <v>40182</v>
      </c>
      <c r="C835" s="129">
        <v>752.45</v>
      </c>
      <c r="D835" s="119">
        <v>0</v>
      </c>
      <c r="E835" s="119">
        <v>0</v>
      </c>
      <c r="F835" s="128">
        <v>523.35</v>
      </c>
      <c r="G835" s="131">
        <v>31</v>
      </c>
      <c r="H835" s="128">
        <f t="shared" ref="H835:H840" si="543">IFERROR(F835/G835,0)</f>
        <v>16.88225806451613</v>
      </c>
      <c r="I835" s="129">
        <v>229.1</v>
      </c>
      <c r="J835" s="130">
        <v>6</v>
      </c>
      <c r="K835" s="130">
        <f t="shared" ref="K835:K840" si="544">IFERROR(SUM(G835,J835),0)</f>
        <v>37</v>
      </c>
      <c r="L835" s="129">
        <f t="shared" ref="L835:L840" si="545">IFERROR(MEDIAN(I835/J835),0)</f>
        <v>38.18333333333333</v>
      </c>
      <c r="M835" s="128">
        <f t="shared" ref="M835:M840" si="546">IFERROR(SUM(F835,I835)/K835,0)</f>
        <v>20.336486486486489</v>
      </c>
      <c r="N835" s="127"/>
      <c r="O835" s="126"/>
      <c r="P835" s="125"/>
      <c r="Q835" s="125">
        <f t="shared" ref="Q835:Q898" si="547">WEEKNUM(B835)</f>
        <v>2</v>
      </c>
      <c r="R835" s="125">
        <f t="shared" ref="R835:R898" si="548">YEAR(B835)</f>
        <v>2010</v>
      </c>
      <c r="S835" s="125" t="str">
        <f t="shared" si="542"/>
        <v>Mon</v>
      </c>
      <c r="T835" s="125" t="str">
        <f t="shared" ref="T835:T898" si="549">R835&amp;"-"&amp;Q835</f>
        <v>2010-2</v>
      </c>
      <c r="U835" s="125">
        <f t="shared" ref="U835:U898" si="550">IF(AND(MONTH(B835)=12,DAY(B835)&lt;26),1,0)</f>
        <v>0</v>
      </c>
      <c r="V835" s="125"/>
    </row>
    <row r="836" spans="1:22" s="113" customFormat="1" x14ac:dyDescent="0.35">
      <c r="A836" s="133" t="s">
        <v>597</v>
      </c>
      <c r="B836" s="132">
        <v>40183</v>
      </c>
      <c r="C836" s="129">
        <v>2481.9499999999998</v>
      </c>
      <c r="D836" s="119">
        <v>0</v>
      </c>
      <c r="E836" s="119">
        <v>0</v>
      </c>
      <c r="F836" s="128">
        <v>930.55</v>
      </c>
      <c r="G836" s="131">
        <v>50</v>
      </c>
      <c r="H836" s="128">
        <f t="shared" si="543"/>
        <v>18.611000000000001</v>
      </c>
      <c r="I836" s="129">
        <v>1551.4</v>
      </c>
      <c r="J836" s="130">
        <v>12</v>
      </c>
      <c r="K836" s="130">
        <f t="shared" si="544"/>
        <v>62</v>
      </c>
      <c r="L836" s="129">
        <f t="shared" si="545"/>
        <v>129.28333333333333</v>
      </c>
      <c r="M836" s="128">
        <f t="shared" si="546"/>
        <v>40.031451612903226</v>
      </c>
      <c r="N836" s="127"/>
      <c r="O836" s="126"/>
      <c r="P836" s="125"/>
      <c r="Q836" s="125">
        <f t="shared" si="547"/>
        <v>2</v>
      </c>
      <c r="R836" s="125">
        <f t="shared" si="548"/>
        <v>2010</v>
      </c>
      <c r="S836" s="125" t="str">
        <f t="shared" si="542"/>
        <v>Tue</v>
      </c>
      <c r="T836" s="125" t="str">
        <f t="shared" si="549"/>
        <v>2010-2</v>
      </c>
      <c r="U836" s="125">
        <f t="shared" si="550"/>
        <v>0</v>
      </c>
      <c r="V836" s="125"/>
    </row>
    <row r="837" spans="1:22" s="113" customFormat="1" x14ac:dyDescent="0.35">
      <c r="A837" s="133" t="s">
        <v>597</v>
      </c>
      <c r="B837" s="132">
        <v>40184</v>
      </c>
      <c r="C837" s="129">
        <v>1209.07</v>
      </c>
      <c r="D837" s="119">
        <v>0</v>
      </c>
      <c r="E837" s="119">
        <v>0</v>
      </c>
      <c r="F837" s="128">
        <v>938.2</v>
      </c>
      <c r="G837" s="131">
        <v>33</v>
      </c>
      <c r="H837" s="128">
        <f t="shared" si="543"/>
        <v>28.430303030303033</v>
      </c>
      <c r="I837" s="129">
        <v>270.75</v>
      </c>
      <c r="J837" s="130">
        <v>6</v>
      </c>
      <c r="K837" s="130">
        <f t="shared" si="544"/>
        <v>39</v>
      </c>
      <c r="L837" s="129">
        <f t="shared" si="545"/>
        <v>45.125</v>
      </c>
      <c r="M837" s="128">
        <f t="shared" si="546"/>
        <v>30.99871794871795</v>
      </c>
      <c r="N837" s="127"/>
      <c r="O837" s="126"/>
      <c r="P837" s="125"/>
      <c r="Q837" s="125">
        <f t="shared" si="547"/>
        <v>2</v>
      </c>
      <c r="R837" s="125">
        <f t="shared" si="548"/>
        <v>2010</v>
      </c>
      <c r="S837" s="125" t="str">
        <f t="shared" si="542"/>
        <v>Wed</v>
      </c>
      <c r="T837" s="125" t="str">
        <f t="shared" si="549"/>
        <v>2010-2</v>
      </c>
      <c r="U837" s="125">
        <f t="shared" si="550"/>
        <v>0</v>
      </c>
      <c r="V837" s="125"/>
    </row>
    <row r="838" spans="1:22" s="113" customFormat="1" x14ac:dyDescent="0.35">
      <c r="A838" s="133" t="s">
        <v>597</v>
      </c>
      <c r="B838" s="132">
        <v>40185</v>
      </c>
      <c r="C838" s="129">
        <v>1387.11</v>
      </c>
      <c r="D838" s="119">
        <v>0</v>
      </c>
      <c r="E838" s="119">
        <v>0</v>
      </c>
      <c r="F838" s="128">
        <v>753.85</v>
      </c>
      <c r="G838" s="131">
        <v>33</v>
      </c>
      <c r="H838" s="128">
        <f t="shared" si="543"/>
        <v>22.843939393939394</v>
      </c>
      <c r="I838" s="129">
        <v>931.94</v>
      </c>
      <c r="J838" s="130">
        <v>14</v>
      </c>
      <c r="K838" s="130">
        <f t="shared" si="544"/>
        <v>47</v>
      </c>
      <c r="L838" s="129">
        <f t="shared" si="545"/>
        <v>66.567142857142855</v>
      </c>
      <c r="M838" s="128">
        <f t="shared" si="546"/>
        <v>35.867872340425528</v>
      </c>
      <c r="N838" s="127"/>
      <c r="O838" s="126"/>
      <c r="P838" s="125"/>
      <c r="Q838" s="125">
        <f t="shared" si="547"/>
        <v>2</v>
      </c>
      <c r="R838" s="125">
        <f t="shared" si="548"/>
        <v>2010</v>
      </c>
      <c r="S838" s="125" t="str">
        <f t="shared" si="542"/>
        <v>Thu</v>
      </c>
      <c r="T838" s="125" t="str">
        <f t="shared" si="549"/>
        <v>2010-2</v>
      </c>
      <c r="U838" s="125">
        <f t="shared" si="550"/>
        <v>0</v>
      </c>
      <c r="V838" s="125"/>
    </row>
    <row r="839" spans="1:22" s="113" customFormat="1" x14ac:dyDescent="0.35">
      <c r="A839" s="133" t="s">
        <v>597</v>
      </c>
      <c r="B839" s="132">
        <v>40186</v>
      </c>
      <c r="C839" s="129">
        <v>2698.1</v>
      </c>
      <c r="D839" s="119">
        <v>0</v>
      </c>
      <c r="E839" s="119">
        <v>0</v>
      </c>
      <c r="F839" s="128">
        <v>1386.95</v>
      </c>
      <c r="G839" s="131">
        <v>54</v>
      </c>
      <c r="H839" s="128">
        <f t="shared" si="543"/>
        <v>25.68425925925926</v>
      </c>
      <c r="I839" s="129">
        <v>1311.15</v>
      </c>
      <c r="J839" s="130">
        <v>8</v>
      </c>
      <c r="K839" s="130">
        <f t="shared" si="544"/>
        <v>62</v>
      </c>
      <c r="L839" s="129">
        <f t="shared" si="545"/>
        <v>163.89375000000001</v>
      </c>
      <c r="M839" s="128">
        <f t="shared" si="546"/>
        <v>43.517741935483876</v>
      </c>
      <c r="N839" s="127"/>
      <c r="O839" s="126"/>
      <c r="P839" s="125"/>
      <c r="Q839" s="125">
        <f t="shared" si="547"/>
        <v>2</v>
      </c>
      <c r="R839" s="125">
        <f t="shared" si="548"/>
        <v>2010</v>
      </c>
      <c r="S839" s="125" t="str">
        <f t="shared" si="542"/>
        <v>Fri</v>
      </c>
      <c r="T839" s="125" t="str">
        <f t="shared" si="549"/>
        <v>2010-2</v>
      </c>
      <c r="U839" s="125">
        <f t="shared" si="550"/>
        <v>0</v>
      </c>
      <c r="V839" s="125"/>
    </row>
    <row r="840" spans="1:22" s="113" customFormat="1" x14ac:dyDescent="0.35">
      <c r="A840" s="133" t="s">
        <v>597</v>
      </c>
      <c r="B840" s="132">
        <v>40187</v>
      </c>
      <c r="C840" s="129">
        <v>862.76</v>
      </c>
      <c r="D840" s="119">
        <v>0</v>
      </c>
      <c r="E840" s="119">
        <v>0</v>
      </c>
      <c r="F840" s="128">
        <v>407.8</v>
      </c>
      <c r="G840" s="131">
        <v>21</v>
      </c>
      <c r="H840" s="128">
        <f t="shared" si="543"/>
        <v>19.419047619047621</v>
      </c>
      <c r="I840" s="129">
        <v>454.96</v>
      </c>
      <c r="J840" s="130">
        <v>10</v>
      </c>
      <c r="K840" s="130">
        <f t="shared" si="544"/>
        <v>31</v>
      </c>
      <c r="L840" s="129">
        <f t="shared" si="545"/>
        <v>45.495999999999995</v>
      </c>
      <c r="M840" s="128">
        <f t="shared" si="546"/>
        <v>27.830967741935485</v>
      </c>
      <c r="N840" s="127"/>
      <c r="O840" s="126"/>
      <c r="P840" s="125"/>
      <c r="Q840" s="125">
        <f t="shared" si="547"/>
        <v>2</v>
      </c>
      <c r="R840" s="125">
        <f t="shared" si="548"/>
        <v>2010</v>
      </c>
      <c r="S840" s="125" t="str">
        <f t="shared" si="542"/>
        <v>Sat</v>
      </c>
      <c r="T840" s="125" t="str">
        <f t="shared" si="549"/>
        <v>2010-2</v>
      </c>
      <c r="U840" s="125">
        <f t="shared" si="550"/>
        <v>0</v>
      </c>
      <c r="V840" s="125"/>
    </row>
    <row r="841" spans="1:22" s="113" customFormat="1" x14ac:dyDescent="0.35">
      <c r="A841" s="124"/>
      <c r="B841" s="123">
        <v>40188</v>
      </c>
      <c r="C841" s="119">
        <f>SUM(C835:C840)</f>
        <v>9391.4399999999987</v>
      </c>
      <c r="D841" s="119">
        <v>2066.98</v>
      </c>
      <c r="E841" s="122">
        <f>SUM(C841:D841)</f>
        <v>11458.419999999998</v>
      </c>
      <c r="F841" s="118"/>
      <c r="G841" s="121">
        <f>SUM(G835:G840)</f>
        <v>222</v>
      </c>
      <c r="H841" s="118">
        <f>AVERAGE(H835:H840)</f>
        <v>21.97846789451091</v>
      </c>
      <c r="I841" s="119">
        <f>SUM(I835:I840)</f>
        <v>4749.3</v>
      </c>
      <c r="J841" s="120">
        <f>SUM(J835:J840)</f>
        <v>56</v>
      </c>
      <c r="K841" s="120">
        <f>SUM(G841,J841)</f>
        <v>278</v>
      </c>
      <c r="L841" s="119">
        <f>AVERAGE(L835:L840)</f>
        <v>81.424759920634912</v>
      </c>
      <c r="M841" s="118">
        <f>AVERAGE(M835:M840)</f>
        <v>33.097206344325429</v>
      </c>
      <c r="N841" s="117"/>
      <c r="O841" s="116"/>
      <c r="P841" s="115"/>
      <c r="Q841" s="115">
        <f t="shared" si="547"/>
        <v>3</v>
      </c>
      <c r="R841" s="115">
        <f t="shared" si="548"/>
        <v>2010</v>
      </c>
      <c r="S841" s="115" t="str">
        <f t="shared" si="542"/>
        <v>Sun</v>
      </c>
      <c r="T841" s="115" t="str">
        <f t="shared" si="549"/>
        <v>2010-3</v>
      </c>
      <c r="U841" s="115">
        <f t="shared" si="550"/>
        <v>0</v>
      </c>
      <c r="V841" s="115"/>
    </row>
    <row r="842" spans="1:22" s="113" customFormat="1" x14ac:dyDescent="0.35">
      <c r="A842" s="133" t="s">
        <v>598</v>
      </c>
      <c r="B842" s="132">
        <v>40189</v>
      </c>
      <c r="C842" s="129">
        <v>405.59</v>
      </c>
      <c r="D842" s="119">
        <v>0</v>
      </c>
      <c r="E842" s="119">
        <v>0</v>
      </c>
      <c r="F842" s="128">
        <v>283.39999999999998</v>
      </c>
      <c r="G842" s="131">
        <v>25</v>
      </c>
      <c r="H842" s="128">
        <f t="shared" ref="H842:H847" si="551">IFERROR(F842/G842,0)</f>
        <v>11.335999999999999</v>
      </c>
      <c r="I842" s="129">
        <v>122.19</v>
      </c>
      <c r="J842" s="130">
        <v>5</v>
      </c>
      <c r="K842" s="130">
        <f t="shared" ref="K842:K847" si="552">IFERROR(SUM(G842,J842),0)</f>
        <v>30</v>
      </c>
      <c r="L842" s="129">
        <f t="shared" ref="L842:L847" si="553">IFERROR(MEDIAN(I842/J842),0)</f>
        <v>24.437999999999999</v>
      </c>
      <c r="M842" s="128">
        <f t="shared" ref="M842:M847" si="554">IFERROR(SUM(F842,I842)/K842,0)</f>
        <v>13.519666666666666</v>
      </c>
      <c r="N842" s="127"/>
      <c r="O842" s="126">
        <v>6.3</v>
      </c>
      <c r="P842" s="125"/>
      <c r="Q842" s="125">
        <f t="shared" si="547"/>
        <v>3</v>
      </c>
      <c r="R842" s="125">
        <f t="shared" si="548"/>
        <v>2010</v>
      </c>
      <c r="S842" s="125" t="str">
        <f t="shared" si="542"/>
        <v>Mon</v>
      </c>
      <c r="T842" s="125" t="str">
        <f t="shared" si="549"/>
        <v>2010-3</v>
      </c>
      <c r="U842" s="125">
        <f t="shared" si="550"/>
        <v>0</v>
      </c>
      <c r="V842" s="125"/>
    </row>
    <row r="843" spans="1:22" s="113" customFormat="1" x14ac:dyDescent="0.35">
      <c r="A843" s="133" t="s">
        <v>598</v>
      </c>
      <c r="B843" s="132">
        <v>40190</v>
      </c>
      <c r="C843" s="129">
        <v>1286.0999999999999</v>
      </c>
      <c r="D843" s="119">
        <v>0</v>
      </c>
      <c r="E843" s="119">
        <v>0</v>
      </c>
      <c r="F843" s="128">
        <v>404.5</v>
      </c>
      <c r="G843" s="131">
        <v>27</v>
      </c>
      <c r="H843" s="128">
        <f t="shared" si="551"/>
        <v>14.981481481481481</v>
      </c>
      <c r="I843" s="129">
        <v>881.6</v>
      </c>
      <c r="J843" s="130">
        <v>6</v>
      </c>
      <c r="K843" s="130">
        <f t="shared" si="552"/>
        <v>33</v>
      </c>
      <c r="L843" s="129">
        <f t="shared" si="553"/>
        <v>146.93333333333334</v>
      </c>
      <c r="M843" s="128">
        <f t="shared" si="554"/>
        <v>38.972727272727269</v>
      </c>
      <c r="N843" s="127"/>
      <c r="O843" s="126">
        <v>0.2</v>
      </c>
      <c r="P843" s="125"/>
      <c r="Q843" s="125">
        <f t="shared" si="547"/>
        <v>3</v>
      </c>
      <c r="R843" s="125">
        <f t="shared" si="548"/>
        <v>2010</v>
      </c>
      <c r="S843" s="125" t="str">
        <f t="shared" si="542"/>
        <v>Tue</v>
      </c>
      <c r="T843" s="125" t="str">
        <f t="shared" si="549"/>
        <v>2010-3</v>
      </c>
      <c r="U843" s="125">
        <f t="shared" si="550"/>
        <v>0</v>
      </c>
      <c r="V843" s="125"/>
    </row>
    <row r="844" spans="1:22" s="113" customFormat="1" x14ac:dyDescent="0.35">
      <c r="A844" s="133" t="s">
        <v>598</v>
      </c>
      <c r="B844" s="132">
        <v>40191</v>
      </c>
      <c r="C844" s="129">
        <v>1806.21</v>
      </c>
      <c r="D844" s="119">
        <v>0</v>
      </c>
      <c r="E844" s="119">
        <v>0</v>
      </c>
      <c r="F844" s="128">
        <v>1021.3</v>
      </c>
      <c r="G844" s="131">
        <v>38</v>
      </c>
      <c r="H844" s="128">
        <f t="shared" si="551"/>
        <v>26.876315789473683</v>
      </c>
      <c r="I844" s="129">
        <v>784.65</v>
      </c>
      <c r="J844" s="130">
        <v>8</v>
      </c>
      <c r="K844" s="130">
        <f t="shared" si="552"/>
        <v>46</v>
      </c>
      <c r="L844" s="129">
        <f t="shared" si="553"/>
        <v>98.081249999999997</v>
      </c>
      <c r="M844" s="128">
        <f t="shared" si="554"/>
        <v>39.259782608695652</v>
      </c>
      <c r="N844" s="127"/>
      <c r="O844" s="126"/>
      <c r="P844" s="125"/>
      <c r="Q844" s="125">
        <f t="shared" si="547"/>
        <v>3</v>
      </c>
      <c r="R844" s="125">
        <f t="shared" si="548"/>
        <v>2010</v>
      </c>
      <c r="S844" s="125" t="str">
        <f t="shared" si="542"/>
        <v>Wed</v>
      </c>
      <c r="T844" s="125" t="str">
        <f t="shared" si="549"/>
        <v>2010-3</v>
      </c>
      <c r="U844" s="125">
        <f t="shared" si="550"/>
        <v>0</v>
      </c>
      <c r="V844" s="125"/>
    </row>
    <row r="845" spans="1:22" s="113" customFormat="1" x14ac:dyDescent="0.35">
      <c r="A845" s="133" t="s">
        <v>598</v>
      </c>
      <c r="B845" s="132">
        <v>40192</v>
      </c>
      <c r="C845" s="129">
        <v>741.61</v>
      </c>
      <c r="D845" s="119">
        <v>0</v>
      </c>
      <c r="E845" s="119">
        <v>0</v>
      </c>
      <c r="F845" s="128">
        <v>687.2</v>
      </c>
      <c r="G845" s="131">
        <v>35</v>
      </c>
      <c r="H845" s="128">
        <f t="shared" si="551"/>
        <v>19.634285714285717</v>
      </c>
      <c r="I845" s="129">
        <v>54.41</v>
      </c>
      <c r="J845" s="130">
        <v>3</v>
      </c>
      <c r="K845" s="130">
        <f t="shared" si="552"/>
        <v>38</v>
      </c>
      <c r="L845" s="129">
        <f t="shared" si="553"/>
        <v>18.136666666666667</v>
      </c>
      <c r="M845" s="128">
        <f t="shared" si="554"/>
        <v>19.516052631578948</v>
      </c>
      <c r="N845" s="127"/>
      <c r="O845" s="126"/>
      <c r="P845" s="125"/>
      <c r="Q845" s="125">
        <f t="shared" si="547"/>
        <v>3</v>
      </c>
      <c r="R845" s="125">
        <f t="shared" si="548"/>
        <v>2010</v>
      </c>
      <c r="S845" s="125" t="str">
        <f t="shared" si="542"/>
        <v>Thu</v>
      </c>
      <c r="T845" s="125" t="str">
        <f t="shared" si="549"/>
        <v>2010-3</v>
      </c>
      <c r="U845" s="125">
        <f t="shared" si="550"/>
        <v>0</v>
      </c>
      <c r="V845" s="125"/>
    </row>
    <row r="846" spans="1:22" s="113" customFormat="1" x14ac:dyDescent="0.35">
      <c r="A846" s="133" t="s">
        <v>598</v>
      </c>
      <c r="B846" s="132">
        <v>40193</v>
      </c>
      <c r="C846" s="129">
        <v>2182.09</v>
      </c>
      <c r="D846" s="119">
        <v>0</v>
      </c>
      <c r="E846" s="119">
        <v>0</v>
      </c>
      <c r="F846" s="128">
        <v>1047</v>
      </c>
      <c r="G846" s="131">
        <v>44</v>
      </c>
      <c r="H846" s="128">
        <f t="shared" si="551"/>
        <v>23.795454545454547</v>
      </c>
      <c r="I846" s="129">
        <v>1135.0899999999999</v>
      </c>
      <c r="J846" s="130">
        <v>9</v>
      </c>
      <c r="K846" s="130">
        <f t="shared" si="552"/>
        <v>53</v>
      </c>
      <c r="L846" s="129">
        <f t="shared" si="553"/>
        <v>126.12111111111111</v>
      </c>
      <c r="M846" s="128">
        <f t="shared" si="554"/>
        <v>41.171509433962264</v>
      </c>
      <c r="N846" s="127"/>
      <c r="O846" s="126">
        <v>0.45</v>
      </c>
      <c r="P846" s="125"/>
      <c r="Q846" s="125">
        <f t="shared" si="547"/>
        <v>3</v>
      </c>
      <c r="R846" s="125">
        <f t="shared" si="548"/>
        <v>2010</v>
      </c>
      <c r="S846" s="125" t="str">
        <f t="shared" si="542"/>
        <v>Fri</v>
      </c>
      <c r="T846" s="125" t="str">
        <f t="shared" si="549"/>
        <v>2010-3</v>
      </c>
      <c r="U846" s="125">
        <f t="shared" si="550"/>
        <v>0</v>
      </c>
      <c r="V846" s="125"/>
    </row>
    <row r="847" spans="1:22" s="113" customFormat="1" x14ac:dyDescent="0.35">
      <c r="A847" s="133" t="s">
        <v>598</v>
      </c>
      <c r="B847" s="132">
        <v>40194</v>
      </c>
      <c r="C847" s="129">
        <v>686.18</v>
      </c>
      <c r="D847" s="119">
        <v>0</v>
      </c>
      <c r="E847" s="119">
        <v>0</v>
      </c>
      <c r="F847" s="128">
        <v>483.75</v>
      </c>
      <c r="G847" s="131">
        <v>24</v>
      </c>
      <c r="H847" s="128">
        <f t="shared" si="551"/>
        <v>20.15625</v>
      </c>
      <c r="I847" s="129">
        <v>202.43</v>
      </c>
      <c r="J847" s="130">
        <v>5</v>
      </c>
      <c r="K847" s="130">
        <f t="shared" si="552"/>
        <v>29</v>
      </c>
      <c r="L847" s="129">
        <f t="shared" si="553"/>
        <v>40.486000000000004</v>
      </c>
      <c r="M847" s="128">
        <f t="shared" si="554"/>
        <v>23.661379310344831</v>
      </c>
      <c r="N847" s="127"/>
      <c r="O847" s="126"/>
      <c r="P847" s="125"/>
      <c r="Q847" s="125">
        <f t="shared" si="547"/>
        <v>3</v>
      </c>
      <c r="R847" s="125">
        <f t="shared" si="548"/>
        <v>2010</v>
      </c>
      <c r="S847" s="125" t="str">
        <f t="shared" si="542"/>
        <v>Sat</v>
      </c>
      <c r="T847" s="125" t="str">
        <f t="shared" si="549"/>
        <v>2010-3</v>
      </c>
      <c r="U847" s="125">
        <f t="shared" si="550"/>
        <v>0</v>
      </c>
      <c r="V847" s="125"/>
    </row>
    <row r="848" spans="1:22" s="113" customFormat="1" x14ac:dyDescent="0.35">
      <c r="A848" s="124"/>
      <c r="B848" s="123">
        <v>40195</v>
      </c>
      <c r="C848" s="119">
        <f>SUM(C842:C847)</f>
        <v>7107.78</v>
      </c>
      <c r="D848" s="119">
        <v>2291.3200000000002</v>
      </c>
      <c r="E848" s="122">
        <f>SUM(C848:D848)</f>
        <v>9399.1</v>
      </c>
      <c r="F848" s="118"/>
      <c r="G848" s="121">
        <f>SUM(G842:G847)</f>
        <v>193</v>
      </c>
      <c r="H848" s="118">
        <f>AVERAGE(H842:H847)</f>
        <v>19.463297921782573</v>
      </c>
      <c r="I848" s="119">
        <f>SUM(I842:I847)</f>
        <v>3180.37</v>
      </c>
      <c r="J848" s="120">
        <f>SUM(J842:J847)</f>
        <v>36</v>
      </c>
      <c r="K848" s="120">
        <f>SUM(G848,J848)</f>
        <v>229</v>
      </c>
      <c r="L848" s="119">
        <f>AVERAGE(L842:L847)</f>
        <v>75.699393518518505</v>
      </c>
      <c r="M848" s="118">
        <f>AVERAGE(M842:M847)</f>
        <v>29.350186320662605</v>
      </c>
      <c r="N848" s="117"/>
      <c r="O848" s="116"/>
      <c r="P848" s="115"/>
      <c r="Q848" s="115">
        <f t="shared" si="547"/>
        <v>4</v>
      </c>
      <c r="R848" s="115">
        <f t="shared" si="548"/>
        <v>2010</v>
      </c>
      <c r="S848" s="115" t="str">
        <f t="shared" si="542"/>
        <v>Sun</v>
      </c>
      <c r="T848" s="115" t="str">
        <f t="shared" si="549"/>
        <v>2010-4</v>
      </c>
      <c r="U848" s="115">
        <f t="shared" si="550"/>
        <v>0</v>
      </c>
      <c r="V848" s="115"/>
    </row>
    <row r="849" spans="1:22" s="113" customFormat="1" x14ac:dyDescent="0.35">
      <c r="A849" s="133" t="s">
        <v>599</v>
      </c>
      <c r="B849" s="132">
        <v>40196</v>
      </c>
      <c r="C849" s="129">
        <v>1279.5899999999999</v>
      </c>
      <c r="D849" s="119">
        <v>0</v>
      </c>
      <c r="E849" s="119">
        <v>0</v>
      </c>
      <c r="F849" s="128">
        <v>496.6</v>
      </c>
      <c r="G849" s="131">
        <v>30</v>
      </c>
      <c r="H849" s="128">
        <f t="shared" ref="H849:H854" si="555">IFERROR(F849/G849,0)</f>
        <v>16.553333333333335</v>
      </c>
      <c r="I849" s="129">
        <v>783.01</v>
      </c>
      <c r="J849" s="130">
        <v>7</v>
      </c>
      <c r="K849" s="130">
        <f t="shared" ref="K849:K854" si="556">IFERROR(SUM(G849,J849),0)</f>
        <v>37</v>
      </c>
      <c r="L849" s="129">
        <f t="shared" ref="L849:L854" si="557">IFERROR(MEDIAN(I849/J849),0)</f>
        <v>111.85857142857142</v>
      </c>
      <c r="M849" s="128">
        <f t="shared" ref="M849:M854" si="558">IFERROR(SUM(F849,I849)/K849,0)</f>
        <v>34.584054054054057</v>
      </c>
      <c r="N849" s="127"/>
      <c r="O849" s="126"/>
      <c r="P849" s="125"/>
      <c r="Q849" s="125">
        <f t="shared" si="547"/>
        <v>4</v>
      </c>
      <c r="R849" s="125">
        <f t="shared" si="548"/>
        <v>2010</v>
      </c>
      <c r="S849" s="125" t="str">
        <f t="shared" si="542"/>
        <v>Mon</v>
      </c>
      <c r="T849" s="125" t="str">
        <f t="shared" si="549"/>
        <v>2010-4</v>
      </c>
      <c r="U849" s="125">
        <f t="shared" si="550"/>
        <v>0</v>
      </c>
      <c r="V849" s="125"/>
    </row>
    <row r="850" spans="1:22" s="113" customFormat="1" x14ac:dyDescent="0.35">
      <c r="A850" s="133" t="s">
        <v>599</v>
      </c>
      <c r="B850" s="132">
        <v>40197</v>
      </c>
      <c r="C850" s="129">
        <v>883.93</v>
      </c>
      <c r="D850" s="119">
        <v>0</v>
      </c>
      <c r="E850" s="119">
        <v>0</v>
      </c>
      <c r="F850" s="128">
        <v>833.3</v>
      </c>
      <c r="G850" s="131">
        <v>41</v>
      </c>
      <c r="H850" s="128">
        <f t="shared" si="555"/>
        <v>20.324390243902439</v>
      </c>
      <c r="I850" s="129">
        <v>50.63</v>
      </c>
      <c r="J850" s="130">
        <v>2</v>
      </c>
      <c r="K850" s="130">
        <f t="shared" si="556"/>
        <v>43</v>
      </c>
      <c r="L850" s="129">
        <f t="shared" si="557"/>
        <v>25.315000000000001</v>
      </c>
      <c r="M850" s="128">
        <f t="shared" si="558"/>
        <v>20.556511627906975</v>
      </c>
      <c r="N850" s="127"/>
      <c r="O850" s="126"/>
      <c r="P850" s="125"/>
      <c r="Q850" s="125">
        <f t="shared" si="547"/>
        <v>4</v>
      </c>
      <c r="R850" s="125">
        <f t="shared" si="548"/>
        <v>2010</v>
      </c>
      <c r="S850" s="125" t="str">
        <f t="shared" si="542"/>
        <v>Tue</v>
      </c>
      <c r="T850" s="125" t="str">
        <f t="shared" si="549"/>
        <v>2010-4</v>
      </c>
      <c r="U850" s="125">
        <f t="shared" si="550"/>
        <v>0</v>
      </c>
      <c r="V850" s="125"/>
    </row>
    <row r="851" spans="1:22" s="113" customFormat="1" x14ac:dyDescent="0.35">
      <c r="A851" s="133" t="s">
        <v>599</v>
      </c>
      <c r="B851" s="132">
        <v>40198</v>
      </c>
      <c r="C851" s="129">
        <v>674.29</v>
      </c>
      <c r="D851" s="119">
        <v>0</v>
      </c>
      <c r="E851" s="119">
        <v>0</v>
      </c>
      <c r="F851" s="128">
        <v>383.95</v>
      </c>
      <c r="G851" s="131">
        <v>19</v>
      </c>
      <c r="H851" s="128">
        <f t="shared" si="555"/>
        <v>20.207894736842103</v>
      </c>
      <c r="I851" s="129">
        <v>290.33999999999997</v>
      </c>
      <c r="J851" s="130">
        <v>8</v>
      </c>
      <c r="K851" s="130">
        <f t="shared" si="556"/>
        <v>27</v>
      </c>
      <c r="L851" s="129">
        <f t="shared" si="557"/>
        <v>36.292499999999997</v>
      </c>
      <c r="M851" s="128">
        <f t="shared" si="558"/>
        <v>24.973703703703702</v>
      </c>
      <c r="N851" s="127"/>
      <c r="O851" s="126"/>
      <c r="P851" s="125"/>
      <c r="Q851" s="125">
        <f t="shared" si="547"/>
        <v>4</v>
      </c>
      <c r="R851" s="125">
        <f t="shared" si="548"/>
        <v>2010</v>
      </c>
      <c r="S851" s="125" t="str">
        <f t="shared" si="542"/>
        <v>Wed</v>
      </c>
      <c r="T851" s="125" t="str">
        <f t="shared" si="549"/>
        <v>2010-4</v>
      </c>
      <c r="U851" s="125">
        <f t="shared" si="550"/>
        <v>0</v>
      </c>
      <c r="V851" s="125"/>
    </row>
    <row r="852" spans="1:22" s="113" customFormat="1" x14ac:dyDescent="0.35">
      <c r="A852" s="133" t="s">
        <v>599</v>
      </c>
      <c r="B852" s="132">
        <v>40199</v>
      </c>
      <c r="C852" s="129">
        <v>1788</v>
      </c>
      <c r="D852" s="119">
        <v>0</v>
      </c>
      <c r="E852" s="119">
        <v>0</v>
      </c>
      <c r="F852" s="128">
        <v>682.05</v>
      </c>
      <c r="G852" s="131">
        <v>32</v>
      </c>
      <c r="H852" s="128">
        <f t="shared" si="555"/>
        <v>21.314062499999999</v>
      </c>
      <c r="I852" s="129">
        <v>1105.95</v>
      </c>
      <c r="J852" s="130">
        <v>9</v>
      </c>
      <c r="K852" s="130">
        <f t="shared" si="556"/>
        <v>41</v>
      </c>
      <c r="L852" s="129">
        <f t="shared" si="557"/>
        <v>122.88333333333334</v>
      </c>
      <c r="M852" s="128">
        <f t="shared" si="558"/>
        <v>43.609756097560975</v>
      </c>
      <c r="N852" s="127"/>
      <c r="O852" s="126"/>
      <c r="P852" s="125"/>
      <c r="Q852" s="125">
        <f t="shared" si="547"/>
        <v>4</v>
      </c>
      <c r="R852" s="125">
        <f t="shared" si="548"/>
        <v>2010</v>
      </c>
      <c r="S852" s="125" t="str">
        <f t="shared" si="542"/>
        <v>Thu</v>
      </c>
      <c r="T852" s="125" t="str">
        <f t="shared" si="549"/>
        <v>2010-4</v>
      </c>
      <c r="U852" s="125">
        <f t="shared" si="550"/>
        <v>0</v>
      </c>
      <c r="V852" s="125"/>
    </row>
    <row r="853" spans="1:22" s="113" customFormat="1" x14ac:dyDescent="0.35">
      <c r="A853" s="133" t="s">
        <v>599</v>
      </c>
      <c r="B853" s="132">
        <v>40200</v>
      </c>
      <c r="C853" s="129">
        <v>1658</v>
      </c>
      <c r="D853" s="119">
        <v>0</v>
      </c>
      <c r="E853" s="119">
        <v>0</v>
      </c>
      <c r="F853" s="128">
        <v>1095.3499999999999</v>
      </c>
      <c r="G853" s="131">
        <v>36</v>
      </c>
      <c r="H853" s="128">
        <f t="shared" si="555"/>
        <v>30.426388888888887</v>
      </c>
      <c r="I853" s="129">
        <v>562.65</v>
      </c>
      <c r="J853" s="130">
        <v>10</v>
      </c>
      <c r="K853" s="130">
        <f t="shared" si="556"/>
        <v>46</v>
      </c>
      <c r="L853" s="129">
        <f t="shared" si="557"/>
        <v>56.265000000000001</v>
      </c>
      <c r="M853" s="128">
        <f t="shared" si="558"/>
        <v>36.043478260869563</v>
      </c>
      <c r="N853" s="127"/>
      <c r="O853" s="126"/>
      <c r="P853" s="125"/>
      <c r="Q853" s="125">
        <f t="shared" si="547"/>
        <v>4</v>
      </c>
      <c r="R853" s="125">
        <f t="shared" si="548"/>
        <v>2010</v>
      </c>
      <c r="S853" s="125" t="str">
        <f t="shared" si="542"/>
        <v>Fri</v>
      </c>
      <c r="T853" s="125" t="str">
        <f t="shared" si="549"/>
        <v>2010-4</v>
      </c>
      <c r="U853" s="125">
        <f t="shared" si="550"/>
        <v>0</v>
      </c>
      <c r="V853" s="125"/>
    </row>
    <row r="854" spans="1:22" s="113" customFormat="1" x14ac:dyDescent="0.35">
      <c r="A854" s="133" t="s">
        <v>599</v>
      </c>
      <c r="B854" s="132">
        <v>40201</v>
      </c>
      <c r="C854" s="129">
        <v>1220.4000000000001</v>
      </c>
      <c r="D854" s="119">
        <v>0</v>
      </c>
      <c r="E854" s="119">
        <v>0</v>
      </c>
      <c r="F854" s="128">
        <v>743.75</v>
      </c>
      <c r="G854" s="131">
        <v>31</v>
      </c>
      <c r="H854" s="128">
        <f t="shared" si="555"/>
        <v>23.991935483870968</v>
      </c>
      <c r="I854" s="129">
        <v>476.65</v>
      </c>
      <c r="J854" s="130">
        <v>11</v>
      </c>
      <c r="K854" s="130">
        <f t="shared" si="556"/>
        <v>42</v>
      </c>
      <c r="L854" s="129">
        <f t="shared" si="557"/>
        <v>43.331818181818178</v>
      </c>
      <c r="M854" s="128">
        <f t="shared" si="558"/>
        <v>29.05714285714286</v>
      </c>
      <c r="N854" s="127"/>
      <c r="O854" s="126"/>
      <c r="P854" s="125"/>
      <c r="Q854" s="125">
        <f t="shared" si="547"/>
        <v>4</v>
      </c>
      <c r="R854" s="125">
        <f t="shared" si="548"/>
        <v>2010</v>
      </c>
      <c r="S854" s="125" t="str">
        <f t="shared" si="542"/>
        <v>Sat</v>
      </c>
      <c r="T854" s="125" t="str">
        <f t="shared" si="549"/>
        <v>2010-4</v>
      </c>
      <c r="U854" s="125">
        <f t="shared" si="550"/>
        <v>0</v>
      </c>
      <c r="V854" s="125"/>
    </row>
    <row r="855" spans="1:22" s="113" customFormat="1" x14ac:dyDescent="0.35">
      <c r="A855" s="124"/>
      <c r="B855" s="123">
        <v>40202</v>
      </c>
      <c r="C855" s="119">
        <f>SUM(C849:C854)</f>
        <v>7504.2099999999991</v>
      </c>
      <c r="D855" s="119">
        <v>3994.24</v>
      </c>
      <c r="E855" s="122">
        <f>SUM(C855:D855)</f>
        <v>11498.449999999999</v>
      </c>
      <c r="F855" s="118"/>
      <c r="G855" s="121">
        <f>SUM(G849:G854)</f>
        <v>189</v>
      </c>
      <c r="H855" s="118">
        <f>AVERAGE(H849:H854)</f>
        <v>22.136334197806288</v>
      </c>
      <c r="I855" s="119">
        <f>SUM(I849:I854)</f>
        <v>3269.2300000000005</v>
      </c>
      <c r="J855" s="120">
        <f>SUM(J849:J854)</f>
        <v>47</v>
      </c>
      <c r="K855" s="120">
        <f>SUM(G855,J855)</f>
        <v>236</v>
      </c>
      <c r="L855" s="119">
        <f>AVERAGE(L849:L854)</f>
        <v>65.991037157287153</v>
      </c>
      <c r="M855" s="118">
        <f>AVERAGE(M849:M854)</f>
        <v>31.470774433539688</v>
      </c>
      <c r="N855" s="117"/>
      <c r="O855" s="116"/>
      <c r="P855" s="115"/>
      <c r="Q855" s="115">
        <f t="shared" si="547"/>
        <v>5</v>
      </c>
      <c r="R855" s="115">
        <f t="shared" si="548"/>
        <v>2010</v>
      </c>
      <c r="S855" s="115" t="str">
        <f t="shared" si="542"/>
        <v>Sun</v>
      </c>
      <c r="T855" s="115" t="str">
        <f t="shared" si="549"/>
        <v>2010-5</v>
      </c>
      <c r="U855" s="115">
        <f t="shared" si="550"/>
        <v>0</v>
      </c>
      <c r="V855" s="115"/>
    </row>
    <row r="856" spans="1:22" s="113" customFormat="1" x14ac:dyDescent="0.35">
      <c r="A856" s="133" t="s">
        <v>600</v>
      </c>
      <c r="B856" s="132">
        <v>40203</v>
      </c>
      <c r="C856" s="129">
        <v>1660.94</v>
      </c>
      <c r="D856" s="119">
        <v>0</v>
      </c>
      <c r="E856" s="119">
        <v>0</v>
      </c>
      <c r="F856" s="128">
        <v>1130.3</v>
      </c>
      <c r="G856" s="131">
        <v>52</v>
      </c>
      <c r="H856" s="128">
        <f t="shared" ref="H856:H861" si="559">IFERROR(F856/G856,0)</f>
        <v>21.736538461538462</v>
      </c>
      <c r="I856" s="129">
        <v>530.64</v>
      </c>
      <c r="J856" s="130">
        <v>9</v>
      </c>
      <c r="K856" s="130">
        <f t="shared" ref="K856:K861" si="560">IFERROR(SUM(G856,J856),0)</f>
        <v>61</v>
      </c>
      <c r="L856" s="129">
        <f t="shared" ref="L856:L861" si="561">IFERROR(MEDIAN(I856/J856),0)</f>
        <v>58.96</v>
      </c>
      <c r="M856" s="128">
        <f t="shared" ref="M856:M861" si="562">IFERROR(SUM(F856,I856)/K856,0)</f>
        <v>27.228524590163936</v>
      </c>
      <c r="N856" s="127"/>
      <c r="O856" s="126"/>
      <c r="P856" s="125"/>
      <c r="Q856" s="125">
        <f t="shared" si="547"/>
        <v>5</v>
      </c>
      <c r="R856" s="125">
        <f t="shared" si="548"/>
        <v>2010</v>
      </c>
      <c r="S856" s="125" t="str">
        <f t="shared" si="542"/>
        <v>Mon</v>
      </c>
      <c r="T856" s="125" t="str">
        <f t="shared" si="549"/>
        <v>2010-5</v>
      </c>
      <c r="U856" s="125">
        <f t="shared" si="550"/>
        <v>0</v>
      </c>
      <c r="V856" s="125"/>
    </row>
    <row r="857" spans="1:22" s="113" customFormat="1" x14ac:dyDescent="0.35">
      <c r="A857" s="133" t="s">
        <v>600</v>
      </c>
      <c r="B857" s="132">
        <v>40204</v>
      </c>
      <c r="C857" s="129">
        <v>0</v>
      </c>
      <c r="D857" s="119">
        <v>0</v>
      </c>
      <c r="E857" s="119">
        <v>0</v>
      </c>
      <c r="F857" s="128">
        <v>0</v>
      </c>
      <c r="G857" s="131">
        <v>0</v>
      </c>
      <c r="H857" s="128">
        <f t="shared" si="559"/>
        <v>0</v>
      </c>
      <c r="I857" s="129">
        <v>0</v>
      </c>
      <c r="J857" s="130">
        <v>0</v>
      </c>
      <c r="K857" s="130">
        <f t="shared" si="560"/>
        <v>0</v>
      </c>
      <c r="L857" s="129">
        <f t="shared" si="561"/>
        <v>0</v>
      </c>
      <c r="M857" s="128">
        <f t="shared" si="562"/>
        <v>0</v>
      </c>
      <c r="N857" s="127"/>
      <c r="O857" s="126"/>
      <c r="P857" s="125"/>
      <c r="Q857" s="125">
        <f t="shared" si="547"/>
        <v>5</v>
      </c>
      <c r="R857" s="125">
        <f t="shared" si="548"/>
        <v>2010</v>
      </c>
      <c r="S857" s="125" t="str">
        <f t="shared" si="542"/>
        <v>Tue</v>
      </c>
      <c r="T857" s="125" t="str">
        <f t="shared" si="549"/>
        <v>2010-5</v>
      </c>
      <c r="U857" s="125">
        <f t="shared" si="550"/>
        <v>0</v>
      </c>
      <c r="V857" s="125"/>
    </row>
    <row r="858" spans="1:22" s="113" customFormat="1" x14ac:dyDescent="0.35">
      <c r="A858" s="133" t="s">
        <v>600</v>
      </c>
      <c r="B858" s="132">
        <v>40205</v>
      </c>
      <c r="C858" s="129">
        <v>1665.61</v>
      </c>
      <c r="D858" s="119">
        <v>0</v>
      </c>
      <c r="E858" s="119">
        <v>0</v>
      </c>
      <c r="F858" s="128">
        <v>616.70000000000005</v>
      </c>
      <c r="G858" s="131">
        <v>37</v>
      </c>
      <c r="H858" s="128">
        <f t="shared" si="559"/>
        <v>16.66756756756757</v>
      </c>
      <c r="I858" s="129">
        <v>1048.9100000000001</v>
      </c>
      <c r="J858" s="130">
        <v>9</v>
      </c>
      <c r="K858" s="130">
        <f t="shared" si="560"/>
        <v>46</v>
      </c>
      <c r="L858" s="129">
        <f t="shared" si="561"/>
        <v>116.54555555555557</v>
      </c>
      <c r="M858" s="128">
        <f t="shared" si="562"/>
        <v>36.208913043478262</v>
      </c>
      <c r="N858" s="127"/>
      <c r="O858" s="126"/>
      <c r="P858" s="125"/>
      <c r="Q858" s="125">
        <f t="shared" si="547"/>
        <v>5</v>
      </c>
      <c r="R858" s="125">
        <f t="shared" si="548"/>
        <v>2010</v>
      </c>
      <c r="S858" s="125" t="str">
        <f t="shared" si="542"/>
        <v>Wed</v>
      </c>
      <c r="T858" s="125" t="str">
        <f t="shared" si="549"/>
        <v>2010-5</v>
      </c>
      <c r="U858" s="125">
        <f t="shared" si="550"/>
        <v>0</v>
      </c>
      <c r="V858" s="125"/>
    </row>
    <row r="859" spans="1:22" s="113" customFormat="1" x14ac:dyDescent="0.35">
      <c r="A859" s="133" t="s">
        <v>600</v>
      </c>
      <c r="B859" s="132">
        <v>40206</v>
      </c>
      <c r="C859" s="129">
        <v>1139.5999999999999</v>
      </c>
      <c r="D859" s="119">
        <v>0</v>
      </c>
      <c r="E859" s="119">
        <v>0</v>
      </c>
      <c r="F859" s="128">
        <v>911.85</v>
      </c>
      <c r="G859" s="131">
        <v>37</v>
      </c>
      <c r="H859" s="128">
        <f t="shared" si="559"/>
        <v>24.644594594594594</v>
      </c>
      <c r="I859" s="129">
        <v>227.75</v>
      </c>
      <c r="J859" s="130">
        <v>8</v>
      </c>
      <c r="K859" s="130">
        <f t="shared" si="560"/>
        <v>45</v>
      </c>
      <c r="L859" s="129">
        <f t="shared" si="561"/>
        <v>28.46875</v>
      </c>
      <c r="M859" s="128">
        <f t="shared" si="562"/>
        <v>25.324444444444442</v>
      </c>
      <c r="N859" s="127"/>
      <c r="O859" s="126"/>
      <c r="P859" s="125"/>
      <c r="Q859" s="125">
        <f t="shared" si="547"/>
        <v>5</v>
      </c>
      <c r="R859" s="125">
        <f t="shared" si="548"/>
        <v>2010</v>
      </c>
      <c r="S859" s="125" t="str">
        <f t="shared" si="542"/>
        <v>Thu</v>
      </c>
      <c r="T859" s="125" t="str">
        <f t="shared" si="549"/>
        <v>2010-5</v>
      </c>
      <c r="U859" s="125">
        <f t="shared" si="550"/>
        <v>0</v>
      </c>
      <c r="V859" s="125"/>
    </row>
    <row r="860" spans="1:22" s="113" customFormat="1" x14ac:dyDescent="0.35">
      <c r="A860" s="133" t="s">
        <v>600</v>
      </c>
      <c r="B860" s="132">
        <v>40207</v>
      </c>
      <c r="C860" s="129">
        <v>1649.11</v>
      </c>
      <c r="D860" s="119">
        <v>0</v>
      </c>
      <c r="E860" s="119">
        <v>0</v>
      </c>
      <c r="F860" s="128">
        <v>728.65</v>
      </c>
      <c r="G860" s="131">
        <v>26</v>
      </c>
      <c r="H860" s="128">
        <f t="shared" si="559"/>
        <v>28.024999999999999</v>
      </c>
      <c r="I860" s="129">
        <v>720.46</v>
      </c>
      <c r="J860" s="130">
        <v>3</v>
      </c>
      <c r="K860" s="130">
        <f t="shared" si="560"/>
        <v>29</v>
      </c>
      <c r="L860" s="129">
        <f t="shared" si="561"/>
        <v>240.15333333333334</v>
      </c>
      <c r="M860" s="128">
        <f t="shared" si="562"/>
        <v>49.969310344827591</v>
      </c>
      <c r="N860" s="127"/>
      <c r="O860" s="126"/>
      <c r="P860" s="125"/>
      <c r="Q860" s="125">
        <f t="shared" si="547"/>
        <v>5</v>
      </c>
      <c r="R860" s="125">
        <f t="shared" si="548"/>
        <v>2010</v>
      </c>
      <c r="S860" s="125" t="str">
        <f t="shared" si="542"/>
        <v>Fri</v>
      </c>
      <c r="T860" s="125" t="str">
        <f t="shared" si="549"/>
        <v>2010-5</v>
      </c>
      <c r="U860" s="125">
        <f t="shared" si="550"/>
        <v>0</v>
      </c>
      <c r="V860" s="125"/>
    </row>
    <row r="861" spans="1:22" s="113" customFormat="1" x14ac:dyDescent="0.35">
      <c r="A861" s="133" t="s">
        <v>600</v>
      </c>
      <c r="B861" s="132">
        <v>40208</v>
      </c>
      <c r="C861" s="129">
        <v>906.83</v>
      </c>
      <c r="D861" s="119">
        <v>0</v>
      </c>
      <c r="E861" s="119">
        <v>0</v>
      </c>
      <c r="F861" s="128">
        <v>685.85</v>
      </c>
      <c r="G861" s="131">
        <v>27</v>
      </c>
      <c r="H861" s="128">
        <f t="shared" si="559"/>
        <v>25.401851851851852</v>
      </c>
      <c r="I861" s="129">
        <v>220.98</v>
      </c>
      <c r="J861" s="130">
        <v>5</v>
      </c>
      <c r="K861" s="130">
        <f t="shared" si="560"/>
        <v>32</v>
      </c>
      <c r="L861" s="129">
        <f t="shared" si="561"/>
        <v>44.195999999999998</v>
      </c>
      <c r="M861" s="128">
        <f t="shared" si="562"/>
        <v>28.338437500000001</v>
      </c>
      <c r="N861" s="127"/>
      <c r="O861" s="126"/>
      <c r="P861" s="125"/>
      <c r="Q861" s="125">
        <f t="shared" si="547"/>
        <v>5</v>
      </c>
      <c r="R861" s="125">
        <f t="shared" si="548"/>
        <v>2010</v>
      </c>
      <c r="S861" s="125" t="str">
        <f t="shared" si="542"/>
        <v>Sat</v>
      </c>
      <c r="T861" s="125" t="str">
        <f t="shared" si="549"/>
        <v>2010-5</v>
      </c>
      <c r="U861" s="125">
        <f t="shared" si="550"/>
        <v>0</v>
      </c>
      <c r="V861" s="125"/>
    </row>
    <row r="862" spans="1:22" s="113" customFormat="1" x14ac:dyDescent="0.35">
      <c r="A862" s="124"/>
      <c r="B862" s="123">
        <v>40209</v>
      </c>
      <c r="C862" s="119">
        <f>SUM(C856:C861)</f>
        <v>7022.0899999999992</v>
      </c>
      <c r="D862" s="119">
        <v>5135.2299999999996</v>
      </c>
      <c r="E862" s="122">
        <f>SUM(C862:D862)</f>
        <v>12157.32</v>
      </c>
      <c r="F862" s="118"/>
      <c r="G862" s="121">
        <f>SUM(G856:G861)</f>
        <v>179</v>
      </c>
      <c r="H862" s="118">
        <f>AVERAGE(H856:H861)</f>
        <v>19.412592079258747</v>
      </c>
      <c r="I862" s="119">
        <f>SUM(I856:I861)</f>
        <v>2748.7400000000002</v>
      </c>
      <c r="J862" s="120">
        <f>SUM(J856:J861)</f>
        <v>34</v>
      </c>
      <c r="K862" s="120">
        <f>SUM(G862,J862)</f>
        <v>213</v>
      </c>
      <c r="L862" s="119">
        <f>AVERAGE(L856:L861)</f>
        <v>81.387273148148154</v>
      </c>
      <c r="M862" s="118">
        <f>AVERAGE(M856:M861)</f>
        <v>27.844938320485706</v>
      </c>
      <c r="N862" s="117"/>
      <c r="O862" s="116"/>
      <c r="P862" s="115"/>
      <c r="Q862" s="115">
        <f t="shared" si="547"/>
        <v>6</v>
      </c>
      <c r="R862" s="115">
        <f t="shared" si="548"/>
        <v>2010</v>
      </c>
      <c r="S862" s="115" t="str">
        <f t="shared" si="542"/>
        <v>Sun</v>
      </c>
      <c r="T862" s="115" t="str">
        <f t="shared" si="549"/>
        <v>2010-6</v>
      </c>
      <c r="U862" s="115">
        <f t="shared" si="550"/>
        <v>0</v>
      </c>
      <c r="V862" s="115"/>
    </row>
    <row r="863" spans="1:22" s="113" customFormat="1" x14ac:dyDescent="0.35">
      <c r="A863" s="133" t="s">
        <v>625</v>
      </c>
      <c r="B863" s="132">
        <v>40210</v>
      </c>
      <c r="C863" s="129">
        <v>810.42</v>
      </c>
      <c r="D863" s="119">
        <v>0</v>
      </c>
      <c r="E863" s="119">
        <v>0</v>
      </c>
      <c r="F863" s="128">
        <v>605.79999999999995</v>
      </c>
      <c r="G863" s="131">
        <v>38</v>
      </c>
      <c r="H863" s="128">
        <f t="shared" ref="H863:H868" si="563">IFERROR(F863/G863,0)</f>
        <v>15.942105263157893</v>
      </c>
      <c r="I863" s="129">
        <v>204.62</v>
      </c>
      <c r="J863" s="130">
        <v>4</v>
      </c>
      <c r="K863" s="130">
        <f t="shared" ref="K863:K868" si="564">IFERROR(SUM(G863,J863),0)</f>
        <v>42</v>
      </c>
      <c r="L863" s="129">
        <f t="shared" ref="L863:L868" si="565">IFERROR(MEDIAN(I863/J863),0)</f>
        <v>51.155000000000001</v>
      </c>
      <c r="M863" s="128">
        <f t="shared" ref="M863:M868" si="566">IFERROR(SUM(F863,I863)/K863,0)</f>
        <v>19.295714285714286</v>
      </c>
      <c r="N863" s="127"/>
      <c r="O863" s="126"/>
      <c r="P863" s="125"/>
      <c r="Q863" s="125">
        <f t="shared" si="547"/>
        <v>6</v>
      </c>
      <c r="R863" s="125">
        <f t="shared" si="548"/>
        <v>2010</v>
      </c>
      <c r="S863" s="125" t="str">
        <f t="shared" si="542"/>
        <v>Mon</v>
      </c>
      <c r="T863" s="125" t="str">
        <f t="shared" si="549"/>
        <v>2010-6</v>
      </c>
      <c r="U863" s="125">
        <f t="shared" si="550"/>
        <v>0</v>
      </c>
      <c r="V863" s="125"/>
    </row>
    <row r="864" spans="1:22" s="113" customFormat="1" x14ac:dyDescent="0.35">
      <c r="A864" s="133" t="s">
        <v>625</v>
      </c>
      <c r="B864" s="132">
        <v>40211</v>
      </c>
      <c r="C864" s="129">
        <v>1457.24</v>
      </c>
      <c r="D864" s="119">
        <v>0</v>
      </c>
      <c r="E864" s="119">
        <v>0</v>
      </c>
      <c r="F864" s="128">
        <v>387.35</v>
      </c>
      <c r="G864" s="131">
        <v>29</v>
      </c>
      <c r="H864" s="128">
        <f t="shared" si="563"/>
        <v>13.356896551724139</v>
      </c>
      <c r="I864" s="129">
        <v>1069.9000000000001</v>
      </c>
      <c r="J864" s="130">
        <v>13</v>
      </c>
      <c r="K864" s="130">
        <f t="shared" si="564"/>
        <v>42</v>
      </c>
      <c r="L864" s="129">
        <f t="shared" si="565"/>
        <v>82.300000000000011</v>
      </c>
      <c r="M864" s="128">
        <f t="shared" si="566"/>
        <v>34.696428571428569</v>
      </c>
      <c r="N864" s="127"/>
      <c r="O864" s="126"/>
      <c r="P864" s="125"/>
      <c r="Q864" s="125">
        <f t="shared" si="547"/>
        <v>6</v>
      </c>
      <c r="R864" s="125">
        <f t="shared" si="548"/>
        <v>2010</v>
      </c>
      <c r="S864" s="125" t="str">
        <f t="shared" si="542"/>
        <v>Tue</v>
      </c>
      <c r="T864" s="125" t="str">
        <f t="shared" si="549"/>
        <v>2010-6</v>
      </c>
      <c r="U864" s="125">
        <f t="shared" si="550"/>
        <v>0</v>
      </c>
      <c r="V864" s="125"/>
    </row>
    <row r="865" spans="1:22" s="113" customFormat="1" ht="45" x14ac:dyDescent="0.35">
      <c r="A865" s="133" t="s">
        <v>625</v>
      </c>
      <c r="B865" s="132">
        <v>40212</v>
      </c>
      <c r="C865" s="129">
        <v>1195.82</v>
      </c>
      <c r="D865" s="119">
        <v>0</v>
      </c>
      <c r="E865" s="119">
        <v>0</v>
      </c>
      <c r="F865" s="128">
        <v>1101.9000000000001</v>
      </c>
      <c r="G865" s="131">
        <v>47</v>
      </c>
      <c r="H865" s="128">
        <f t="shared" si="563"/>
        <v>23.444680851063833</v>
      </c>
      <c r="I865" s="129">
        <v>93.92</v>
      </c>
      <c r="J865" s="130">
        <v>5</v>
      </c>
      <c r="K865" s="130">
        <f t="shared" si="564"/>
        <v>52</v>
      </c>
      <c r="L865" s="129">
        <f t="shared" si="565"/>
        <v>18.783999999999999</v>
      </c>
      <c r="M865" s="128">
        <f t="shared" si="566"/>
        <v>22.996538461538464</v>
      </c>
      <c r="N865" s="127" t="s">
        <v>626</v>
      </c>
      <c r="O865" s="126"/>
      <c r="P865" s="125"/>
      <c r="Q865" s="125">
        <f t="shared" si="547"/>
        <v>6</v>
      </c>
      <c r="R865" s="125">
        <f t="shared" si="548"/>
        <v>2010</v>
      </c>
      <c r="S865" s="125" t="str">
        <f t="shared" si="542"/>
        <v>Wed</v>
      </c>
      <c r="T865" s="125" t="str">
        <f t="shared" si="549"/>
        <v>2010-6</v>
      </c>
      <c r="U865" s="125">
        <f t="shared" si="550"/>
        <v>0</v>
      </c>
      <c r="V865" s="125"/>
    </row>
    <row r="866" spans="1:22" s="113" customFormat="1" x14ac:dyDescent="0.35">
      <c r="A866" s="133" t="s">
        <v>625</v>
      </c>
      <c r="B866" s="132">
        <v>40213</v>
      </c>
      <c r="C866" s="129">
        <v>815.89</v>
      </c>
      <c r="D866" s="119">
        <v>0</v>
      </c>
      <c r="E866" s="119">
        <v>0</v>
      </c>
      <c r="F866" s="128">
        <v>627.35</v>
      </c>
      <c r="G866" s="131">
        <v>34</v>
      </c>
      <c r="H866" s="128">
        <f t="shared" si="563"/>
        <v>18.451470588235296</v>
      </c>
      <c r="I866" s="129">
        <v>188.54</v>
      </c>
      <c r="J866" s="130">
        <v>6</v>
      </c>
      <c r="K866" s="130">
        <f t="shared" si="564"/>
        <v>40</v>
      </c>
      <c r="L866" s="129">
        <f t="shared" si="565"/>
        <v>31.423333333333332</v>
      </c>
      <c r="M866" s="128">
        <f t="shared" si="566"/>
        <v>20.39725</v>
      </c>
      <c r="N866" s="127"/>
      <c r="O866" s="126"/>
      <c r="P866" s="125"/>
      <c r="Q866" s="125">
        <f t="shared" si="547"/>
        <v>6</v>
      </c>
      <c r="R866" s="125">
        <f t="shared" si="548"/>
        <v>2010</v>
      </c>
      <c r="S866" s="125" t="str">
        <f t="shared" si="542"/>
        <v>Thu</v>
      </c>
      <c r="T866" s="125" t="str">
        <f t="shared" si="549"/>
        <v>2010-6</v>
      </c>
      <c r="U866" s="125">
        <f t="shared" si="550"/>
        <v>0</v>
      </c>
      <c r="V866" s="125"/>
    </row>
    <row r="867" spans="1:22" s="113" customFormat="1" x14ac:dyDescent="0.35">
      <c r="A867" s="133" t="s">
        <v>625</v>
      </c>
      <c r="B867" s="132">
        <v>40214</v>
      </c>
      <c r="C867" s="129">
        <v>1832.29</v>
      </c>
      <c r="D867" s="119">
        <v>0</v>
      </c>
      <c r="E867" s="119">
        <v>0</v>
      </c>
      <c r="F867" s="128">
        <v>1382.1</v>
      </c>
      <c r="G867" s="131">
        <v>53</v>
      </c>
      <c r="H867" s="128">
        <f t="shared" si="563"/>
        <v>26.077358490566034</v>
      </c>
      <c r="I867" s="129">
        <v>450.19</v>
      </c>
      <c r="J867" s="130">
        <v>8</v>
      </c>
      <c r="K867" s="130">
        <f t="shared" si="564"/>
        <v>61</v>
      </c>
      <c r="L867" s="129">
        <f t="shared" si="565"/>
        <v>56.27375</v>
      </c>
      <c r="M867" s="128">
        <f t="shared" si="566"/>
        <v>30.037540983606558</v>
      </c>
      <c r="N867" s="127"/>
      <c r="O867" s="126"/>
      <c r="P867" s="125"/>
      <c r="Q867" s="125">
        <f t="shared" si="547"/>
        <v>6</v>
      </c>
      <c r="R867" s="125">
        <f t="shared" si="548"/>
        <v>2010</v>
      </c>
      <c r="S867" s="125" t="str">
        <f t="shared" si="542"/>
        <v>Fri</v>
      </c>
      <c r="T867" s="125" t="str">
        <f t="shared" si="549"/>
        <v>2010-6</v>
      </c>
      <c r="U867" s="125">
        <f t="shared" si="550"/>
        <v>0</v>
      </c>
      <c r="V867" s="125"/>
    </row>
    <row r="868" spans="1:22" s="113" customFormat="1" x14ac:dyDescent="0.35">
      <c r="A868" s="133" t="s">
        <v>625</v>
      </c>
      <c r="B868" s="132">
        <v>40215</v>
      </c>
      <c r="C868" s="129">
        <v>1057.03</v>
      </c>
      <c r="D868" s="119">
        <v>0</v>
      </c>
      <c r="E868" s="119">
        <v>0</v>
      </c>
      <c r="F868" s="128">
        <v>964.45</v>
      </c>
      <c r="G868" s="131">
        <v>31</v>
      </c>
      <c r="H868" s="128">
        <f t="shared" si="563"/>
        <v>31.111290322580647</v>
      </c>
      <c r="I868" s="129">
        <v>92.58</v>
      </c>
      <c r="J868" s="130">
        <v>3</v>
      </c>
      <c r="K868" s="130">
        <f t="shared" si="564"/>
        <v>34</v>
      </c>
      <c r="L868" s="129">
        <f t="shared" si="565"/>
        <v>30.86</v>
      </c>
      <c r="M868" s="128">
        <f t="shared" si="566"/>
        <v>31.089117647058824</v>
      </c>
      <c r="N868" s="127"/>
      <c r="O868" s="126"/>
      <c r="P868" s="125"/>
      <c r="Q868" s="125">
        <f t="shared" si="547"/>
        <v>6</v>
      </c>
      <c r="R868" s="125">
        <f t="shared" si="548"/>
        <v>2010</v>
      </c>
      <c r="S868" s="125" t="str">
        <f t="shared" si="542"/>
        <v>Sat</v>
      </c>
      <c r="T868" s="125" t="str">
        <f t="shared" si="549"/>
        <v>2010-6</v>
      </c>
      <c r="U868" s="125">
        <f t="shared" si="550"/>
        <v>0</v>
      </c>
      <c r="V868" s="125"/>
    </row>
    <row r="869" spans="1:22" s="113" customFormat="1" x14ac:dyDescent="0.35">
      <c r="A869" s="124"/>
      <c r="B869" s="123">
        <v>40216</v>
      </c>
      <c r="C869" s="119">
        <f>SUM(C863:C868)</f>
        <v>7168.69</v>
      </c>
      <c r="D869" s="119">
        <v>3359.96</v>
      </c>
      <c r="E869" s="122">
        <f>SUM(C869:D869)</f>
        <v>10528.65</v>
      </c>
      <c r="F869" s="118"/>
      <c r="G869" s="121">
        <f>SUM(G863:G868)</f>
        <v>232</v>
      </c>
      <c r="H869" s="118">
        <f>AVERAGE(H863:H868)</f>
        <v>21.39730034455464</v>
      </c>
      <c r="I869" s="119">
        <f>SUM(I863:I868)</f>
        <v>2099.75</v>
      </c>
      <c r="J869" s="120">
        <f>SUM(J863:J868)</f>
        <v>39</v>
      </c>
      <c r="K869" s="120">
        <f>SUM(G869,J869)</f>
        <v>271</v>
      </c>
      <c r="L869" s="119">
        <f>AVERAGE(L863:L868)</f>
        <v>45.132680555555559</v>
      </c>
      <c r="M869" s="118">
        <f>AVERAGE(M863:M868)</f>
        <v>26.418764991557783</v>
      </c>
      <c r="N869" s="117"/>
      <c r="O869" s="116"/>
      <c r="P869" s="115"/>
      <c r="Q869" s="115">
        <f t="shared" si="547"/>
        <v>7</v>
      </c>
      <c r="R869" s="115">
        <f t="shared" si="548"/>
        <v>2010</v>
      </c>
      <c r="S869" s="115" t="str">
        <f t="shared" si="542"/>
        <v>Sun</v>
      </c>
      <c r="T869" s="115" t="str">
        <f t="shared" si="549"/>
        <v>2010-7</v>
      </c>
      <c r="U869" s="115">
        <f t="shared" si="550"/>
        <v>0</v>
      </c>
      <c r="V869" s="115"/>
    </row>
    <row r="870" spans="1:22" s="113" customFormat="1" x14ac:dyDescent="0.35">
      <c r="A870" s="133" t="s">
        <v>631</v>
      </c>
      <c r="B870" s="132">
        <v>40217</v>
      </c>
      <c r="C870" s="129">
        <v>593.52</v>
      </c>
      <c r="D870" s="119">
        <v>0</v>
      </c>
      <c r="E870" s="119">
        <v>0</v>
      </c>
      <c r="F870" s="128">
        <v>422.35</v>
      </c>
      <c r="G870" s="131">
        <v>25</v>
      </c>
      <c r="H870" s="128">
        <f t="shared" ref="H870:H875" si="567">IFERROR(F870/G870,0)</f>
        <v>16.894000000000002</v>
      </c>
      <c r="I870" s="129">
        <v>171.17</v>
      </c>
      <c r="J870" s="130">
        <v>6</v>
      </c>
      <c r="K870" s="130">
        <f t="shared" ref="K870:K875" si="568">IFERROR(SUM(G870,J870),0)</f>
        <v>31</v>
      </c>
      <c r="L870" s="129">
        <f t="shared" ref="L870:L875" si="569">IFERROR(MEDIAN(I870/J870),0)</f>
        <v>28.528333333333332</v>
      </c>
      <c r="M870" s="128">
        <f t="shared" ref="M870:M875" si="570">IFERROR(SUM(F870,I870)/K870,0)</f>
        <v>19.145806451612902</v>
      </c>
      <c r="N870" s="127"/>
      <c r="O870" s="126"/>
      <c r="P870" s="125"/>
      <c r="Q870" s="125">
        <f t="shared" si="547"/>
        <v>7</v>
      </c>
      <c r="R870" s="125">
        <f t="shared" si="548"/>
        <v>2010</v>
      </c>
      <c r="S870" s="125" t="str">
        <f t="shared" si="542"/>
        <v>Mon</v>
      </c>
      <c r="T870" s="125" t="str">
        <f t="shared" si="549"/>
        <v>2010-7</v>
      </c>
      <c r="U870" s="125">
        <f t="shared" si="550"/>
        <v>0</v>
      </c>
      <c r="V870" s="125"/>
    </row>
    <row r="871" spans="1:22" s="113" customFormat="1" x14ac:dyDescent="0.35">
      <c r="A871" s="133" t="s">
        <v>631</v>
      </c>
      <c r="B871" s="132">
        <v>40218</v>
      </c>
      <c r="C871" s="129">
        <v>730.15</v>
      </c>
      <c r="D871" s="119">
        <v>0</v>
      </c>
      <c r="E871" s="119">
        <v>0</v>
      </c>
      <c r="F871" s="128">
        <v>730.15</v>
      </c>
      <c r="G871" s="131">
        <v>35</v>
      </c>
      <c r="H871" s="128">
        <f t="shared" si="567"/>
        <v>20.861428571428572</v>
      </c>
      <c r="I871" s="129">
        <v>0</v>
      </c>
      <c r="J871" s="130">
        <v>0</v>
      </c>
      <c r="K871" s="130">
        <f t="shared" si="568"/>
        <v>35</v>
      </c>
      <c r="L871" s="129">
        <f t="shared" si="569"/>
        <v>0</v>
      </c>
      <c r="M871" s="128">
        <f t="shared" si="570"/>
        <v>20.861428571428572</v>
      </c>
      <c r="N871" s="127"/>
      <c r="O871" s="126"/>
      <c r="P871" s="125"/>
      <c r="Q871" s="125">
        <f t="shared" si="547"/>
        <v>7</v>
      </c>
      <c r="R871" s="125">
        <f t="shared" si="548"/>
        <v>2010</v>
      </c>
      <c r="S871" s="125" t="str">
        <f t="shared" si="542"/>
        <v>Tue</v>
      </c>
      <c r="T871" s="125" t="str">
        <f t="shared" si="549"/>
        <v>2010-7</v>
      </c>
      <c r="U871" s="125">
        <f t="shared" si="550"/>
        <v>0</v>
      </c>
      <c r="V871" s="125"/>
    </row>
    <row r="872" spans="1:22" s="113" customFormat="1" x14ac:dyDescent="0.35">
      <c r="A872" s="133" t="s">
        <v>631</v>
      </c>
      <c r="B872" s="132">
        <v>40219</v>
      </c>
      <c r="C872" s="129">
        <v>1460.92</v>
      </c>
      <c r="D872" s="119">
        <v>0</v>
      </c>
      <c r="E872" s="119">
        <v>0</v>
      </c>
      <c r="F872" s="128">
        <v>598.45000000000005</v>
      </c>
      <c r="G872" s="131">
        <v>25</v>
      </c>
      <c r="H872" s="128">
        <f t="shared" si="567"/>
        <v>23.938000000000002</v>
      </c>
      <c r="I872" s="129">
        <v>862.47</v>
      </c>
      <c r="J872" s="130">
        <v>3</v>
      </c>
      <c r="K872" s="130">
        <f t="shared" si="568"/>
        <v>28</v>
      </c>
      <c r="L872" s="129">
        <f t="shared" si="569"/>
        <v>287.49</v>
      </c>
      <c r="M872" s="128">
        <f t="shared" si="570"/>
        <v>52.175714285714285</v>
      </c>
      <c r="N872" s="127"/>
      <c r="O872" s="126"/>
      <c r="P872" s="125"/>
      <c r="Q872" s="125">
        <f t="shared" si="547"/>
        <v>7</v>
      </c>
      <c r="R872" s="125">
        <f t="shared" si="548"/>
        <v>2010</v>
      </c>
      <c r="S872" s="125" t="str">
        <f t="shared" si="542"/>
        <v>Wed</v>
      </c>
      <c r="T872" s="125" t="str">
        <f t="shared" si="549"/>
        <v>2010-7</v>
      </c>
      <c r="U872" s="125">
        <f t="shared" si="550"/>
        <v>0</v>
      </c>
      <c r="V872" s="125"/>
    </row>
    <row r="873" spans="1:22" s="113" customFormat="1" x14ac:dyDescent="0.35">
      <c r="A873" s="133" t="s">
        <v>631</v>
      </c>
      <c r="B873" s="132">
        <v>40220</v>
      </c>
      <c r="C873" s="129">
        <v>1387.52</v>
      </c>
      <c r="D873" s="119">
        <v>0</v>
      </c>
      <c r="E873" s="119">
        <v>0</v>
      </c>
      <c r="F873" s="128">
        <v>1120.05</v>
      </c>
      <c r="G873" s="131">
        <v>43</v>
      </c>
      <c r="H873" s="128">
        <f t="shared" si="567"/>
        <v>26.04767441860465</v>
      </c>
      <c r="I873" s="129">
        <v>267.47000000000003</v>
      </c>
      <c r="J873" s="130">
        <v>7</v>
      </c>
      <c r="K873" s="130">
        <f t="shared" si="568"/>
        <v>50</v>
      </c>
      <c r="L873" s="129">
        <f t="shared" si="569"/>
        <v>38.21</v>
      </c>
      <c r="M873" s="128">
        <f t="shared" si="570"/>
        <v>27.750399999999999</v>
      </c>
      <c r="N873" s="127"/>
      <c r="O873" s="126"/>
      <c r="P873" s="125"/>
      <c r="Q873" s="125">
        <f t="shared" si="547"/>
        <v>7</v>
      </c>
      <c r="R873" s="125">
        <f t="shared" si="548"/>
        <v>2010</v>
      </c>
      <c r="S873" s="125" t="str">
        <f t="shared" si="542"/>
        <v>Thu</v>
      </c>
      <c r="T873" s="125" t="str">
        <f t="shared" si="549"/>
        <v>2010-7</v>
      </c>
      <c r="U873" s="125">
        <f t="shared" si="550"/>
        <v>0</v>
      </c>
      <c r="V873" s="125"/>
    </row>
    <row r="874" spans="1:22" s="113" customFormat="1" x14ac:dyDescent="0.35">
      <c r="A874" s="133" t="s">
        <v>631</v>
      </c>
      <c r="B874" s="132">
        <v>40221</v>
      </c>
      <c r="C874" s="129">
        <v>2304.88</v>
      </c>
      <c r="D874" s="119">
        <v>0</v>
      </c>
      <c r="E874" s="119">
        <v>0</v>
      </c>
      <c r="F874" s="128">
        <v>967.3</v>
      </c>
      <c r="G874" s="131">
        <v>40</v>
      </c>
      <c r="H874" s="128">
        <f t="shared" si="567"/>
        <v>24.182499999999997</v>
      </c>
      <c r="I874" s="129">
        <v>1337.58</v>
      </c>
      <c r="J874" s="130">
        <v>9</v>
      </c>
      <c r="K874" s="130">
        <f t="shared" si="568"/>
        <v>49</v>
      </c>
      <c r="L874" s="129">
        <f t="shared" si="569"/>
        <v>148.62</v>
      </c>
      <c r="M874" s="128">
        <f t="shared" si="570"/>
        <v>47.038367346938777</v>
      </c>
      <c r="N874" s="127"/>
      <c r="O874" s="126"/>
      <c r="P874" s="125"/>
      <c r="Q874" s="125">
        <f t="shared" si="547"/>
        <v>7</v>
      </c>
      <c r="R874" s="125">
        <f t="shared" si="548"/>
        <v>2010</v>
      </c>
      <c r="S874" s="125" t="str">
        <f t="shared" si="542"/>
        <v>Fri</v>
      </c>
      <c r="T874" s="125" t="str">
        <f t="shared" si="549"/>
        <v>2010-7</v>
      </c>
      <c r="U874" s="125">
        <f t="shared" si="550"/>
        <v>0</v>
      </c>
      <c r="V874" s="125"/>
    </row>
    <row r="875" spans="1:22" s="113" customFormat="1" x14ac:dyDescent="0.35">
      <c r="A875" s="133" t="s">
        <v>631</v>
      </c>
      <c r="B875" s="132">
        <v>40222</v>
      </c>
      <c r="C875" s="129">
        <v>911.39</v>
      </c>
      <c r="D875" s="119">
        <v>0</v>
      </c>
      <c r="E875" s="119">
        <v>0</v>
      </c>
      <c r="F875" s="128">
        <v>590.04</v>
      </c>
      <c r="G875" s="131">
        <v>27</v>
      </c>
      <c r="H875" s="128">
        <f t="shared" si="567"/>
        <v>21.853333333333332</v>
      </c>
      <c r="I875" s="129">
        <v>320.99</v>
      </c>
      <c r="J875" s="130">
        <v>7</v>
      </c>
      <c r="K875" s="130">
        <f t="shared" si="568"/>
        <v>34</v>
      </c>
      <c r="L875" s="129">
        <f t="shared" si="569"/>
        <v>45.855714285714285</v>
      </c>
      <c r="M875" s="128">
        <f t="shared" si="570"/>
        <v>26.794999999999998</v>
      </c>
      <c r="N875" s="127"/>
      <c r="O875" s="126"/>
      <c r="P875" s="125"/>
      <c r="Q875" s="125">
        <f t="shared" si="547"/>
        <v>7</v>
      </c>
      <c r="R875" s="125">
        <f t="shared" si="548"/>
        <v>2010</v>
      </c>
      <c r="S875" s="125" t="str">
        <f t="shared" si="542"/>
        <v>Sat</v>
      </c>
      <c r="T875" s="125" t="str">
        <f t="shared" si="549"/>
        <v>2010-7</v>
      </c>
      <c r="U875" s="125">
        <f t="shared" si="550"/>
        <v>0</v>
      </c>
      <c r="V875" s="125"/>
    </row>
    <row r="876" spans="1:22" s="113" customFormat="1" x14ac:dyDescent="0.35">
      <c r="A876" s="124"/>
      <c r="B876" s="123">
        <v>40223</v>
      </c>
      <c r="C876" s="119">
        <f>SUM(C870:C875)</f>
        <v>7388.380000000001</v>
      </c>
      <c r="D876" s="119">
        <v>3870.59</v>
      </c>
      <c r="E876" s="122">
        <f>SUM(C876:D876)</f>
        <v>11258.970000000001</v>
      </c>
      <c r="F876" s="118"/>
      <c r="G876" s="121">
        <f>SUM(G870:G875)</f>
        <v>195</v>
      </c>
      <c r="H876" s="118">
        <f>AVERAGE(H870:H875)</f>
        <v>22.296156053894425</v>
      </c>
      <c r="I876" s="119">
        <f>SUM(I870:I875)</f>
        <v>2959.6800000000003</v>
      </c>
      <c r="J876" s="120">
        <f>SUM(J870:J875)</f>
        <v>32</v>
      </c>
      <c r="K876" s="120">
        <f>SUM(G876,J876)</f>
        <v>227</v>
      </c>
      <c r="L876" s="119">
        <f>AVERAGE(L870:L875)</f>
        <v>91.450674603174605</v>
      </c>
      <c r="M876" s="118">
        <f>AVERAGE(M870:M875)</f>
        <v>32.29445277594909</v>
      </c>
      <c r="N876" s="117"/>
      <c r="O876" s="116"/>
      <c r="P876" s="115"/>
      <c r="Q876" s="115">
        <f t="shared" si="547"/>
        <v>8</v>
      </c>
      <c r="R876" s="115">
        <f t="shared" si="548"/>
        <v>2010</v>
      </c>
      <c r="S876" s="115" t="str">
        <f t="shared" si="542"/>
        <v>Sun</v>
      </c>
      <c r="T876" s="115" t="str">
        <f t="shared" si="549"/>
        <v>2010-8</v>
      </c>
      <c r="U876" s="115">
        <f t="shared" si="550"/>
        <v>0</v>
      </c>
      <c r="V876" s="115"/>
    </row>
    <row r="877" spans="1:22" s="113" customFormat="1" x14ac:dyDescent="0.35">
      <c r="A877" s="133" t="s">
        <v>632</v>
      </c>
      <c r="B877" s="132">
        <v>40224</v>
      </c>
      <c r="C877" s="129">
        <v>709.46</v>
      </c>
      <c r="D877" s="119">
        <v>0</v>
      </c>
      <c r="E877" s="119">
        <v>0</v>
      </c>
      <c r="F877" s="128">
        <v>274.95</v>
      </c>
      <c r="G877" s="131">
        <v>23</v>
      </c>
      <c r="H877" s="128">
        <f t="shared" ref="H877:H882" si="571">IFERROR(F877/G877,0)</f>
        <v>11.954347826086956</v>
      </c>
      <c r="I877" s="129">
        <v>434.51</v>
      </c>
      <c r="J877" s="130">
        <v>9</v>
      </c>
      <c r="K877" s="130">
        <f t="shared" ref="K877:K882" si="572">IFERROR(SUM(G877,J877),0)</f>
        <v>32</v>
      </c>
      <c r="L877" s="129">
        <f t="shared" ref="L877:L882" si="573">IFERROR(MEDIAN(I877/J877),0)</f>
        <v>48.278888888888886</v>
      </c>
      <c r="M877" s="128">
        <f t="shared" ref="M877:M882" si="574">IFERROR(SUM(F877,I877)/K877,0)</f>
        <v>22.170625000000001</v>
      </c>
      <c r="N877" s="127"/>
      <c r="O877" s="126"/>
      <c r="P877" s="125"/>
      <c r="Q877" s="125">
        <f t="shared" si="547"/>
        <v>8</v>
      </c>
      <c r="R877" s="125">
        <f t="shared" si="548"/>
        <v>2010</v>
      </c>
      <c r="S877" s="125" t="str">
        <f t="shared" si="542"/>
        <v>Mon</v>
      </c>
      <c r="T877" s="125" t="str">
        <f t="shared" si="549"/>
        <v>2010-8</v>
      </c>
      <c r="U877" s="125">
        <f t="shared" si="550"/>
        <v>0</v>
      </c>
      <c r="V877" s="125"/>
    </row>
    <row r="878" spans="1:22" s="113" customFormat="1" x14ac:dyDescent="0.35">
      <c r="A878" s="133" t="s">
        <v>632</v>
      </c>
      <c r="B878" s="132">
        <v>40225</v>
      </c>
      <c r="C878" s="129">
        <v>559.13</v>
      </c>
      <c r="D878" s="119">
        <v>0</v>
      </c>
      <c r="E878" s="119">
        <v>0</v>
      </c>
      <c r="F878" s="128">
        <v>544.70000000000005</v>
      </c>
      <c r="G878" s="131">
        <v>34</v>
      </c>
      <c r="H878" s="128">
        <f t="shared" si="571"/>
        <v>16.02058823529412</v>
      </c>
      <c r="I878" s="129">
        <v>14.43</v>
      </c>
      <c r="J878" s="130">
        <v>1</v>
      </c>
      <c r="K878" s="130">
        <f t="shared" si="572"/>
        <v>35</v>
      </c>
      <c r="L878" s="129">
        <f t="shared" si="573"/>
        <v>14.43</v>
      </c>
      <c r="M878" s="128">
        <f t="shared" si="574"/>
        <v>15.975142857142856</v>
      </c>
      <c r="N878" s="127"/>
      <c r="O878" s="126"/>
      <c r="P878" s="125"/>
      <c r="Q878" s="125">
        <f t="shared" si="547"/>
        <v>8</v>
      </c>
      <c r="R878" s="125">
        <f t="shared" si="548"/>
        <v>2010</v>
      </c>
      <c r="S878" s="125" t="str">
        <f t="shared" si="542"/>
        <v>Tue</v>
      </c>
      <c r="T878" s="125" t="str">
        <f t="shared" si="549"/>
        <v>2010-8</v>
      </c>
      <c r="U878" s="125">
        <f t="shared" si="550"/>
        <v>0</v>
      </c>
      <c r="V878" s="125"/>
    </row>
    <row r="879" spans="1:22" s="113" customFormat="1" x14ac:dyDescent="0.35">
      <c r="A879" s="133" t="s">
        <v>632</v>
      </c>
      <c r="B879" s="132">
        <v>40226</v>
      </c>
      <c r="C879" s="129">
        <v>1431.77</v>
      </c>
      <c r="D879" s="119">
        <v>0</v>
      </c>
      <c r="E879" s="119">
        <v>0</v>
      </c>
      <c r="F879" s="128">
        <v>802.3</v>
      </c>
      <c r="G879" s="131">
        <v>35</v>
      </c>
      <c r="H879" s="128">
        <f t="shared" si="571"/>
        <v>22.92285714285714</v>
      </c>
      <c r="I879" s="126">
        <v>629.47</v>
      </c>
      <c r="J879" s="133">
        <v>7</v>
      </c>
      <c r="K879" s="130">
        <f t="shared" si="572"/>
        <v>42</v>
      </c>
      <c r="L879" s="129">
        <f t="shared" si="573"/>
        <v>89.924285714285716</v>
      </c>
      <c r="M879" s="128">
        <f t="shared" si="574"/>
        <v>34.089761904761907</v>
      </c>
      <c r="N879" s="127"/>
      <c r="O879" s="126"/>
      <c r="P879" s="125"/>
      <c r="Q879" s="125">
        <f t="shared" si="547"/>
        <v>8</v>
      </c>
      <c r="R879" s="125">
        <f t="shared" si="548"/>
        <v>2010</v>
      </c>
      <c r="S879" s="125" t="str">
        <f t="shared" si="542"/>
        <v>Wed</v>
      </c>
      <c r="T879" s="125" t="str">
        <f t="shared" si="549"/>
        <v>2010-8</v>
      </c>
      <c r="U879" s="125">
        <f t="shared" si="550"/>
        <v>0</v>
      </c>
      <c r="V879" s="125"/>
    </row>
    <row r="880" spans="1:22" s="113" customFormat="1" x14ac:dyDescent="0.35">
      <c r="A880" s="133" t="s">
        <v>632</v>
      </c>
      <c r="B880" s="132">
        <v>40227</v>
      </c>
      <c r="C880" s="129">
        <v>2016.09</v>
      </c>
      <c r="D880" s="119">
        <v>0</v>
      </c>
      <c r="E880" s="119">
        <v>0</v>
      </c>
      <c r="F880" s="128">
        <v>1088</v>
      </c>
      <c r="G880" s="131">
        <v>37</v>
      </c>
      <c r="H880" s="128">
        <f t="shared" si="571"/>
        <v>29.405405405405407</v>
      </c>
      <c r="I880" s="129">
        <v>928.09</v>
      </c>
      <c r="J880" s="130">
        <v>16</v>
      </c>
      <c r="K880" s="130">
        <f t="shared" si="572"/>
        <v>53</v>
      </c>
      <c r="L880" s="129">
        <f t="shared" si="573"/>
        <v>58.005625000000002</v>
      </c>
      <c r="M880" s="128">
        <f t="shared" si="574"/>
        <v>38.039433962264155</v>
      </c>
      <c r="N880" s="127"/>
      <c r="O880" s="126"/>
      <c r="P880" s="125"/>
      <c r="Q880" s="125">
        <f t="shared" si="547"/>
        <v>8</v>
      </c>
      <c r="R880" s="125">
        <f t="shared" si="548"/>
        <v>2010</v>
      </c>
      <c r="S880" s="125" t="str">
        <f t="shared" si="542"/>
        <v>Thu</v>
      </c>
      <c r="T880" s="125" t="str">
        <f t="shared" si="549"/>
        <v>2010-8</v>
      </c>
      <c r="U880" s="125">
        <f t="shared" si="550"/>
        <v>0</v>
      </c>
      <c r="V880" s="125"/>
    </row>
    <row r="881" spans="1:22" s="113" customFormat="1" x14ac:dyDescent="0.35">
      <c r="A881" s="133" t="s">
        <v>632</v>
      </c>
      <c r="B881" s="132">
        <v>40228</v>
      </c>
      <c r="C881" s="129">
        <v>3097.11</v>
      </c>
      <c r="D881" s="119">
        <v>0</v>
      </c>
      <c r="E881" s="119">
        <v>0</v>
      </c>
      <c r="F881" s="128">
        <v>925.4</v>
      </c>
      <c r="G881" s="131">
        <v>39</v>
      </c>
      <c r="H881" s="128">
        <f t="shared" si="571"/>
        <v>23.728205128205129</v>
      </c>
      <c r="I881" s="129">
        <v>2171.71</v>
      </c>
      <c r="J881" s="130">
        <v>11</v>
      </c>
      <c r="K881" s="130">
        <f t="shared" si="572"/>
        <v>50</v>
      </c>
      <c r="L881" s="129">
        <f t="shared" si="573"/>
        <v>197.42818181818183</v>
      </c>
      <c r="M881" s="128">
        <f t="shared" si="574"/>
        <v>61.9422</v>
      </c>
      <c r="N881" s="127"/>
      <c r="O881" s="126"/>
      <c r="P881" s="125"/>
      <c r="Q881" s="125">
        <f t="shared" si="547"/>
        <v>8</v>
      </c>
      <c r="R881" s="125">
        <f t="shared" si="548"/>
        <v>2010</v>
      </c>
      <c r="S881" s="125" t="str">
        <f t="shared" si="542"/>
        <v>Fri</v>
      </c>
      <c r="T881" s="125" t="str">
        <f t="shared" si="549"/>
        <v>2010-8</v>
      </c>
      <c r="U881" s="125">
        <f t="shared" si="550"/>
        <v>0</v>
      </c>
      <c r="V881" s="125"/>
    </row>
    <row r="882" spans="1:22" s="113" customFormat="1" x14ac:dyDescent="0.35">
      <c r="A882" s="133" t="s">
        <v>632</v>
      </c>
      <c r="B882" s="132">
        <v>40229</v>
      </c>
      <c r="C882" s="129">
        <v>548.54</v>
      </c>
      <c r="D882" s="119">
        <v>0</v>
      </c>
      <c r="E882" s="119">
        <v>0</v>
      </c>
      <c r="F882" s="128">
        <v>277.89999999999998</v>
      </c>
      <c r="G882" s="131">
        <v>16</v>
      </c>
      <c r="H882" s="128">
        <f t="shared" si="571"/>
        <v>17.368749999999999</v>
      </c>
      <c r="I882" s="129">
        <v>250.64</v>
      </c>
      <c r="J882" s="130">
        <v>4</v>
      </c>
      <c r="K882" s="130">
        <f t="shared" si="572"/>
        <v>20</v>
      </c>
      <c r="L882" s="129">
        <f t="shared" si="573"/>
        <v>62.66</v>
      </c>
      <c r="M882" s="128">
        <f t="shared" si="574"/>
        <v>26.427</v>
      </c>
      <c r="N882" s="127"/>
      <c r="O882" s="126"/>
      <c r="P882" s="125"/>
      <c r="Q882" s="125">
        <f t="shared" si="547"/>
        <v>8</v>
      </c>
      <c r="R882" s="125">
        <f t="shared" si="548"/>
        <v>2010</v>
      </c>
      <c r="S882" s="125" t="str">
        <f t="shared" si="542"/>
        <v>Sat</v>
      </c>
      <c r="T882" s="125" t="str">
        <f t="shared" si="549"/>
        <v>2010-8</v>
      </c>
      <c r="U882" s="125">
        <f t="shared" si="550"/>
        <v>0</v>
      </c>
      <c r="V882" s="125"/>
    </row>
    <row r="883" spans="1:22" s="113" customFormat="1" x14ac:dyDescent="0.35">
      <c r="A883" s="124"/>
      <c r="B883" s="123">
        <v>40230</v>
      </c>
      <c r="C883" s="119">
        <f>SUM(C877:C882)</f>
        <v>8362.0999999999985</v>
      </c>
      <c r="D883" s="119">
        <v>3599.09</v>
      </c>
      <c r="E883" s="122">
        <f>SUM(C883:D883)</f>
        <v>11961.189999999999</v>
      </c>
      <c r="F883" s="118"/>
      <c r="G883" s="121">
        <f>SUM(G877:G882)</f>
        <v>184</v>
      </c>
      <c r="H883" s="118">
        <f>AVERAGE(H877:H882)</f>
        <v>20.233358956308123</v>
      </c>
      <c r="I883" s="119">
        <f>SUM(I877:I882)</f>
        <v>4428.8500000000004</v>
      </c>
      <c r="J883" s="120">
        <f>SUM(J877:J882)</f>
        <v>48</v>
      </c>
      <c r="K883" s="120">
        <f>SUM(G883,J883)</f>
        <v>232</v>
      </c>
      <c r="L883" s="119">
        <f>AVERAGE(L877:L882)</f>
        <v>78.454496903559402</v>
      </c>
      <c r="M883" s="118">
        <f>AVERAGE(M877:M882)</f>
        <v>33.10736062069482</v>
      </c>
      <c r="N883" s="117"/>
      <c r="O883" s="116"/>
      <c r="P883" s="115"/>
      <c r="Q883" s="115">
        <f t="shared" si="547"/>
        <v>9</v>
      </c>
      <c r="R883" s="115">
        <f t="shared" si="548"/>
        <v>2010</v>
      </c>
      <c r="S883" s="115" t="str">
        <f t="shared" si="542"/>
        <v>Sun</v>
      </c>
      <c r="T883" s="115" t="str">
        <f t="shared" si="549"/>
        <v>2010-9</v>
      </c>
      <c r="U883" s="115">
        <f t="shared" si="550"/>
        <v>0</v>
      </c>
      <c r="V883" s="115"/>
    </row>
    <row r="884" spans="1:22" s="113" customFormat="1" x14ac:dyDescent="0.35">
      <c r="A884" s="133" t="s">
        <v>633</v>
      </c>
      <c r="B884" s="132">
        <v>40231</v>
      </c>
      <c r="C884" s="129">
        <v>507.04</v>
      </c>
      <c r="D884" s="119">
        <v>0</v>
      </c>
      <c r="E884" s="119">
        <v>0</v>
      </c>
      <c r="F884" s="128">
        <v>431.45</v>
      </c>
      <c r="G884" s="131">
        <v>26</v>
      </c>
      <c r="H884" s="128">
        <f t="shared" ref="H884:H889" si="575">IFERROR(F884/G884,0)</f>
        <v>16.594230769230769</v>
      </c>
      <c r="I884" s="129">
        <v>75.59</v>
      </c>
      <c r="J884" s="130">
        <v>3</v>
      </c>
      <c r="K884" s="130">
        <f t="shared" ref="K884:K889" si="576">IFERROR(SUM(G884,J884),0)</f>
        <v>29</v>
      </c>
      <c r="L884" s="129">
        <f t="shared" ref="L884:L889" si="577">IFERROR(MEDIAN(I884/J884),0)</f>
        <v>25.196666666666669</v>
      </c>
      <c r="M884" s="128">
        <f t="shared" ref="M884:M889" si="578">IFERROR(SUM(F884,I884)/K884,0)</f>
        <v>17.484137931034482</v>
      </c>
      <c r="N884" s="127"/>
      <c r="O884" s="126"/>
      <c r="P884" s="125"/>
      <c r="Q884" s="125">
        <f t="shared" si="547"/>
        <v>9</v>
      </c>
      <c r="R884" s="125">
        <f t="shared" si="548"/>
        <v>2010</v>
      </c>
      <c r="S884" s="125" t="str">
        <f t="shared" si="542"/>
        <v>Mon</v>
      </c>
      <c r="T884" s="125" t="str">
        <f t="shared" si="549"/>
        <v>2010-9</v>
      </c>
      <c r="U884" s="125">
        <f t="shared" si="550"/>
        <v>0</v>
      </c>
      <c r="V884" s="125"/>
    </row>
    <row r="885" spans="1:22" s="113" customFormat="1" x14ac:dyDescent="0.35">
      <c r="A885" s="133" t="s">
        <v>633</v>
      </c>
      <c r="B885" s="132">
        <v>40232</v>
      </c>
      <c r="C885" s="129">
        <v>948</v>
      </c>
      <c r="D885" s="119">
        <v>0</v>
      </c>
      <c r="E885" s="119">
        <v>0</v>
      </c>
      <c r="F885" s="128">
        <v>731.65</v>
      </c>
      <c r="G885" s="131">
        <v>29</v>
      </c>
      <c r="H885" s="128">
        <f t="shared" si="575"/>
        <v>25.229310344827585</v>
      </c>
      <c r="I885" s="129">
        <v>216.35</v>
      </c>
      <c r="J885" s="130">
        <v>6</v>
      </c>
      <c r="K885" s="130">
        <f t="shared" si="576"/>
        <v>35</v>
      </c>
      <c r="L885" s="129">
        <f t="shared" si="577"/>
        <v>36.05833333333333</v>
      </c>
      <c r="M885" s="128">
        <f t="shared" si="578"/>
        <v>27.085714285714285</v>
      </c>
      <c r="N885" s="127"/>
      <c r="O885" s="126"/>
      <c r="P885" s="125"/>
      <c r="Q885" s="125">
        <f t="shared" si="547"/>
        <v>9</v>
      </c>
      <c r="R885" s="125">
        <f t="shared" si="548"/>
        <v>2010</v>
      </c>
      <c r="S885" s="125" t="str">
        <f t="shared" si="542"/>
        <v>Tue</v>
      </c>
      <c r="T885" s="125" t="str">
        <f t="shared" si="549"/>
        <v>2010-9</v>
      </c>
      <c r="U885" s="125">
        <f t="shared" si="550"/>
        <v>0</v>
      </c>
      <c r="V885" s="125"/>
    </row>
    <row r="886" spans="1:22" s="113" customFormat="1" x14ac:dyDescent="0.35">
      <c r="A886" s="133" t="s">
        <v>633</v>
      </c>
      <c r="B886" s="132">
        <v>40233</v>
      </c>
      <c r="C886" s="129">
        <v>1624.83</v>
      </c>
      <c r="D886" s="119">
        <v>0</v>
      </c>
      <c r="E886" s="119">
        <v>0</v>
      </c>
      <c r="F886" s="128">
        <v>873.85</v>
      </c>
      <c r="G886" s="131">
        <v>33</v>
      </c>
      <c r="H886" s="128">
        <f t="shared" si="575"/>
        <v>26.48030303030303</v>
      </c>
      <c r="I886" s="129">
        <v>750.98</v>
      </c>
      <c r="J886" s="130">
        <v>8</v>
      </c>
      <c r="K886" s="130">
        <f t="shared" si="576"/>
        <v>41</v>
      </c>
      <c r="L886" s="129">
        <f t="shared" si="577"/>
        <v>93.872500000000002</v>
      </c>
      <c r="M886" s="128">
        <f t="shared" si="578"/>
        <v>39.629999999999995</v>
      </c>
      <c r="N886" s="127"/>
      <c r="O886" s="126"/>
      <c r="P886" s="125"/>
      <c r="Q886" s="125">
        <f t="shared" si="547"/>
        <v>9</v>
      </c>
      <c r="R886" s="125">
        <f t="shared" si="548"/>
        <v>2010</v>
      </c>
      <c r="S886" s="125" t="str">
        <f t="shared" si="542"/>
        <v>Wed</v>
      </c>
      <c r="T886" s="125" t="str">
        <f t="shared" si="549"/>
        <v>2010-9</v>
      </c>
      <c r="U886" s="125">
        <f t="shared" si="550"/>
        <v>0</v>
      </c>
      <c r="V886" s="125"/>
    </row>
    <row r="887" spans="1:22" s="113" customFormat="1" x14ac:dyDescent="0.35">
      <c r="A887" s="133" t="s">
        <v>633</v>
      </c>
      <c r="B887" s="132">
        <v>40234</v>
      </c>
      <c r="C887" s="129">
        <v>615.02</v>
      </c>
      <c r="D887" s="119">
        <v>0</v>
      </c>
      <c r="E887" s="119">
        <v>0</v>
      </c>
      <c r="F887" s="128">
        <v>537.9</v>
      </c>
      <c r="G887" s="131">
        <v>35</v>
      </c>
      <c r="H887" s="128">
        <f t="shared" si="575"/>
        <v>15.368571428571428</v>
      </c>
      <c r="I887" s="129">
        <v>77.12</v>
      </c>
      <c r="J887" s="130">
        <v>3</v>
      </c>
      <c r="K887" s="130">
        <f t="shared" si="576"/>
        <v>38</v>
      </c>
      <c r="L887" s="129">
        <f t="shared" si="577"/>
        <v>25.706666666666667</v>
      </c>
      <c r="M887" s="128">
        <f t="shared" si="578"/>
        <v>16.184736842105263</v>
      </c>
      <c r="N887" s="127"/>
      <c r="O887" s="126"/>
      <c r="P887" s="125"/>
      <c r="Q887" s="125">
        <f t="shared" si="547"/>
        <v>9</v>
      </c>
      <c r="R887" s="125">
        <f t="shared" si="548"/>
        <v>2010</v>
      </c>
      <c r="S887" s="125" t="str">
        <f t="shared" si="542"/>
        <v>Thu</v>
      </c>
      <c r="T887" s="125" t="str">
        <f t="shared" si="549"/>
        <v>2010-9</v>
      </c>
      <c r="U887" s="125">
        <f t="shared" si="550"/>
        <v>0</v>
      </c>
      <c r="V887" s="125"/>
    </row>
    <row r="888" spans="1:22" s="113" customFormat="1" x14ac:dyDescent="0.35">
      <c r="A888" s="133" t="s">
        <v>633</v>
      </c>
      <c r="B888" s="132">
        <v>40235</v>
      </c>
      <c r="C888" s="129">
        <v>1673.83</v>
      </c>
      <c r="D888" s="119">
        <v>0</v>
      </c>
      <c r="E888" s="119">
        <v>0</v>
      </c>
      <c r="F888" s="128">
        <v>749.1</v>
      </c>
      <c r="G888" s="131">
        <v>38</v>
      </c>
      <c r="H888" s="128">
        <f t="shared" si="575"/>
        <v>19.713157894736842</v>
      </c>
      <c r="I888" s="129">
        <v>924.73</v>
      </c>
      <c r="J888" s="130">
        <v>13</v>
      </c>
      <c r="K888" s="130">
        <f t="shared" si="576"/>
        <v>51</v>
      </c>
      <c r="L888" s="129">
        <f t="shared" si="577"/>
        <v>71.133076923076928</v>
      </c>
      <c r="M888" s="128">
        <f t="shared" si="578"/>
        <v>32.820196078431373</v>
      </c>
      <c r="N888" s="127"/>
      <c r="O888" s="126"/>
      <c r="P888" s="125"/>
      <c r="Q888" s="125">
        <f t="shared" si="547"/>
        <v>9</v>
      </c>
      <c r="R888" s="125">
        <f t="shared" si="548"/>
        <v>2010</v>
      </c>
      <c r="S888" s="125" t="str">
        <f t="shared" si="542"/>
        <v>Fri</v>
      </c>
      <c r="T888" s="125" t="str">
        <f t="shared" si="549"/>
        <v>2010-9</v>
      </c>
      <c r="U888" s="125">
        <f t="shared" si="550"/>
        <v>0</v>
      </c>
      <c r="V888" s="125"/>
    </row>
    <row r="889" spans="1:22" s="113" customFormat="1" x14ac:dyDescent="0.35">
      <c r="A889" s="133" t="s">
        <v>633</v>
      </c>
      <c r="B889" s="132">
        <v>40236</v>
      </c>
      <c r="C889" s="129">
        <v>2195.08</v>
      </c>
      <c r="D889" s="119">
        <v>0</v>
      </c>
      <c r="E889" s="119">
        <v>0</v>
      </c>
      <c r="F889" s="128">
        <v>693.65</v>
      </c>
      <c r="G889" s="131">
        <v>31</v>
      </c>
      <c r="H889" s="128">
        <f t="shared" si="575"/>
        <v>22.375806451612902</v>
      </c>
      <c r="I889" s="129">
        <v>1501.43</v>
      </c>
      <c r="J889" s="130">
        <v>10</v>
      </c>
      <c r="K889" s="130">
        <f t="shared" si="576"/>
        <v>41</v>
      </c>
      <c r="L889" s="129">
        <f t="shared" si="577"/>
        <v>150.143</v>
      </c>
      <c r="M889" s="128">
        <f t="shared" si="578"/>
        <v>53.538536585365854</v>
      </c>
      <c r="N889" s="127"/>
      <c r="O889" s="126"/>
      <c r="P889" s="125"/>
      <c r="Q889" s="125">
        <f t="shared" si="547"/>
        <v>9</v>
      </c>
      <c r="R889" s="125">
        <f t="shared" si="548"/>
        <v>2010</v>
      </c>
      <c r="S889" s="125" t="str">
        <f t="shared" si="542"/>
        <v>Sat</v>
      </c>
      <c r="T889" s="125" t="str">
        <f t="shared" si="549"/>
        <v>2010-9</v>
      </c>
      <c r="U889" s="125">
        <f t="shared" si="550"/>
        <v>0</v>
      </c>
      <c r="V889" s="125"/>
    </row>
    <row r="890" spans="1:22" s="113" customFormat="1" x14ac:dyDescent="0.35">
      <c r="A890" s="124"/>
      <c r="B890" s="123">
        <v>40237</v>
      </c>
      <c r="C890" s="119">
        <f>SUM(C884:C889)</f>
        <v>7563.7999999999993</v>
      </c>
      <c r="D890" s="119">
        <v>2624.94</v>
      </c>
      <c r="E890" s="122">
        <f>SUM(C890:D890)</f>
        <v>10188.74</v>
      </c>
      <c r="F890" s="118"/>
      <c r="G890" s="121">
        <f>SUM(G884:G889)</f>
        <v>192</v>
      </c>
      <c r="H890" s="118">
        <f>AVERAGE(H884:H889)</f>
        <v>20.960229986547095</v>
      </c>
      <c r="I890" s="119">
        <f>SUM(I884:I889)</f>
        <v>3546.2</v>
      </c>
      <c r="J890" s="120">
        <f>SUM(J884:J889)</f>
        <v>43</v>
      </c>
      <c r="K890" s="120">
        <f>SUM(G890,J890)</f>
        <v>235</v>
      </c>
      <c r="L890" s="119">
        <f>AVERAGE(L884:L889)</f>
        <v>67.018373931623941</v>
      </c>
      <c r="M890" s="118">
        <f>AVERAGE(M884:M889)</f>
        <v>31.123886953775209</v>
      </c>
      <c r="N890" s="117"/>
      <c r="O890" s="116"/>
      <c r="P890" s="115"/>
      <c r="Q890" s="115">
        <f t="shared" si="547"/>
        <v>10</v>
      </c>
      <c r="R890" s="115">
        <f t="shared" si="548"/>
        <v>2010</v>
      </c>
      <c r="S890" s="115" t="str">
        <f t="shared" si="542"/>
        <v>Sun</v>
      </c>
      <c r="T890" s="115" t="str">
        <f t="shared" si="549"/>
        <v>2010-10</v>
      </c>
      <c r="U890" s="115">
        <f t="shared" si="550"/>
        <v>0</v>
      </c>
      <c r="V890" s="115"/>
    </row>
    <row r="891" spans="1:22" s="113" customFormat="1" x14ac:dyDescent="0.35">
      <c r="A891" s="133" t="s">
        <v>636</v>
      </c>
      <c r="B891" s="132">
        <v>40238</v>
      </c>
      <c r="C891" s="129">
        <v>480.12</v>
      </c>
      <c r="D891" s="119">
        <v>0</v>
      </c>
      <c r="E891" s="119">
        <v>0</v>
      </c>
      <c r="F891" s="128">
        <v>368.52</v>
      </c>
      <c r="G891" s="131">
        <v>26</v>
      </c>
      <c r="H891" s="128">
        <f t="shared" ref="H891:H896" si="579">IFERROR(F891/G891,0)</f>
        <v>14.173846153846153</v>
      </c>
      <c r="I891" s="129">
        <v>111.6</v>
      </c>
      <c r="J891" s="130">
        <v>4</v>
      </c>
      <c r="K891" s="130">
        <f t="shared" ref="K891:K896" si="580">IFERROR(SUM(G891,J891),0)</f>
        <v>30</v>
      </c>
      <c r="L891" s="129">
        <f t="shared" ref="L891:L896" si="581">IFERROR(MEDIAN(I891/J891),0)</f>
        <v>27.9</v>
      </c>
      <c r="M891" s="128">
        <f t="shared" ref="M891:M896" si="582">IFERROR(SUM(F891,I891)/K891,0)</f>
        <v>16.004000000000001</v>
      </c>
      <c r="N891" s="127"/>
      <c r="O891" s="126"/>
      <c r="P891" s="125"/>
      <c r="Q891" s="125">
        <f t="shared" si="547"/>
        <v>10</v>
      </c>
      <c r="R891" s="125">
        <f t="shared" si="548"/>
        <v>2010</v>
      </c>
      <c r="S891" s="125" t="str">
        <f t="shared" si="542"/>
        <v>Mon</v>
      </c>
      <c r="T891" s="125" t="str">
        <f t="shared" si="549"/>
        <v>2010-10</v>
      </c>
      <c r="U891" s="125">
        <f t="shared" si="550"/>
        <v>0</v>
      </c>
      <c r="V891" s="125"/>
    </row>
    <row r="892" spans="1:22" s="113" customFormat="1" x14ac:dyDescent="0.35">
      <c r="A892" s="133" t="s">
        <v>636</v>
      </c>
      <c r="B892" s="132">
        <v>40239</v>
      </c>
      <c r="C892" s="129">
        <v>1287.26</v>
      </c>
      <c r="D892" s="119">
        <v>0</v>
      </c>
      <c r="E892" s="119">
        <v>0</v>
      </c>
      <c r="F892" s="128">
        <v>715.35</v>
      </c>
      <c r="G892" s="131">
        <v>32</v>
      </c>
      <c r="H892" s="128">
        <f t="shared" si="579"/>
        <v>22.354687500000001</v>
      </c>
      <c r="I892" s="129">
        <v>571.91</v>
      </c>
      <c r="J892" s="130">
        <v>4</v>
      </c>
      <c r="K892" s="130">
        <f t="shared" si="580"/>
        <v>36</v>
      </c>
      <c r="L892" s="129">
        <f t="shared" si="581"/>
        <v>142.97749999999999</v>
      </c>
      <c r="M892" s="128">
        <f t="shared" si="582"/>
        <v>35.757222222222225</v>
      </c>
      <c r="N892" s="127"/>
      <c r="O892" s="126"/>
      <c r="P892" s="125"/>
      <c r="Q892" s="125">
        <f t="shared" si="547"/>
        <v>10</v>
      </c>
      <c r="R892" s="125">
        <f t="shared" si="548"/>
        <v>2010</v>
      </c>
      <c r="S892" s="125" t="str">
        <f t="shared" si="542"/>
        <v>Tue</v>
      </c>
      <c r="T892" s="125" t="str">
        <f t="shared" si="549"/>
        <v>2010-10</v>
      </c>
      <c r="U892" s="125">
        <f t="shared" si="550"/>
        <v>0</v>
      </c>
      <c r="V892" s="125"/>
    </row>
    <row r="893" spans="1:22" s="113" customFormat="1" x14ac:dyDescent="0.35">
      <c r="A893" s="133" t="s">
        <v>636</v>
      </c>
      <c r="B893" s="132">
        <v>40240</v>
      </c>
      <c r="C893" s="129">
        <v>814.61</v>
      </c>
      <c r="D893" s="119">
        <v>0</v>
      </c>
      <c r="E893" s="119">
        <v>0</v>
      </c>
      <c r="F893" s="128">
        <v>641.45000000000005</v>
      </c>
      <c r="G893" s="131">
        <v>31</v>
      </c>
      <c r="H893" s="128">
        <f t="shared" si="579"/>
        <v>20.691935483870971</v>
      </c>
      <c r="I893" s="129">
        <v>173.16</v>
      </c>
      <c r="J893" s="130">
        <v>6</v>
      </c>
      <c r="K893" s="130">
        <f t="shared" si="580"/>
        <v>37</v>
      </c>
      <c r="L893" s="129">
        <f t="shared" si="581"/>
        <v>28.86</v>
      </c>
      <c r="M893" s="128">
        <f t="shared" si="582"/>
        <v>22.016486486486485</v>
      </c>
      <c r="N893" s="127"/>
      <c r="O893" s="126"/>
      <c r="P893" s="125"/>
      <c r="Q893" s="125">
        <f t="shared" si="547"/>
        <v>10</v>
      </c>
      <c r="R893" s="125">
        <f t="shared" si="548"/>
        <v>2010</v>
      </c>
      <c r="S893" s="125" t="str">
        <f t="shared" si="542"/>
        <v>Wed</v>
      </c>
      <c r="T893" s="125" t="str">
        <f t="shared" si="549"/>
        <v>2010-10</v>
      </c>
      <c r="U893" s="125">
        <f t="shared" si="550"/>
        <v>0</v>
      </c>
      <c r="V893" s="125"/>
    </row>
    <row r="894" spans="1:22" s="113" customFormat="1" x14ac:dyDescent="0.35">
      <c r="A894" s="133" t="s">
        <v>636</v>
      </c>
      <c r="B894" s="132">
        <v>40241</v>
      </c>
      <c r="C894" s="129">
        <v>1141.94</v>
      </c>
      <c r="D894" s="119">
        <v>0</v>
      </c>
      <c r="E894" s="119">
        <v>0</v>
      </c>
      <c r="F894" s="128">
        <v>903.6</v>
      </c>
      <c r="G894" s="131">
        <v>41</v>
      </c>
      <c r="H894" s="128">
        <f t="shared" si="579"/>
        <v>22.039024390243902</v>
      </c>
      <c r="I894" s="129">
        <v>238.34</v>
      </c>
      <c r="J894" s="130">
        <v>5</v>
      </c>
      <c r="K894" s="130">
        <f t="shared" si="580"/>
        <v>46</v>
      </c>
      <c r="L894" s="129">
        <f t="shared" si="581"/>
        <v>47.667999999999999</v>
      </c>
      <c r="M894" s="128">
        <f t="shared" si="582"/>
        <v>24.824782608695653</v>
      </c>
      <c r="N894" s="127"/>
      <c r="O894" s="126"/>
      <c r="P894" s="125"/>
      <c r="Q894" s="125">
        <f t="shared" si="547"/>
        <v>10</v>
      </c>
      <c r="R894" s="125">
        <f t="shared" si="548"/>
        <v>2010</v>
      </c>
      <c r="S894" s="125" t="str">
        <f t="shared" si="542"/>
        <v>Thu</v>
      </c>
      <c r="T894" s="125" t="str">
        <f t="shared" si="549"/>
        <v>2010-10</v>
      </c>
      <c r="U894" s="125">
        <f t="shared" si="550"/>
        <v>0</v>
      </c>
      <c r="V894" s="125"/>
    </row>
    <row r="895" spans="1:22" s="113" customFormat="1" x14ac:dyDescent="0.35">
      <c r="A895" s="133" t="s">
        <v>636</v>
      </c>
      <c r="B895" s="132">
        <v>40242</v>
      </c>
      <c r="C895" s="129">
        <v>1725.65</v>
      </c>
      <c r="D895" s="119">
        <v>0</v>
      </c>
      <c r="E895" s="119">
        <v>0</v>
      </c>
      <c r="F895" s="128">
        <v>794.75</v>
      </c>
      <c r="G895" s="131">
        <v>33</v>
      </c>
      <c r="H895" s="128">
        <f t="shared" si="579"/>
        <v>24.083333333333332</v>
      </c>
      <c r="I895" s="129">
        <v>930.9</v>
      </c>
      <c r="J895" s="130">
        <v>10</v>
      </c>
      <c r="K895" s="130">
        <f t="shared" si="580"/>
        <v>43</v>
      </c>
      <c r="L895" s="129">
        <f t="shared" si="581"/>
        <v>93.09</v>
      </c>
      <c r="M895" s="128">
        <f t="shared" si="582"/>
        <v>40.131395348837209</v>
      </c>
      <c r="N895" s="127"/>
      <c r="O895" s="126"/>
      <c r="P895" s="125"/>
      <c r="Q895" s="125">
        <f t="shared" si="547"/>
        <v>10</v>
      </c>
      <c r="R895" s="125">
        <f t="shared" si="548"/>
        <v>2010</v>
      </c>
      <c r="S895" s="125" t="str">
        <f t="shared" si="542"/>
        <v>Fri</v>
      </c>
      <c r="T895" s="125" t="str">
        <f t="shared" si="549"/>
        <v>2010-10</v>
      </c>
      <c r="U895" s="125">
        <f t="shared" si="550"/>
        <v>0</v>
      </c>
      <c r="V895" s="125"/>
    </row>
    <row r="896" spans="1:22" s="113" customFormat="1" x14ac:dyDescent="0.35">
      <c r="A896" s="133" t="s">
        <v>636</v>
      </c>
      <c r="B896" s="132">
        <v>40243</v>
      </c>
      <c r="C896" s="129">
        <v>1108.21</v>
      </c>
      <c r="D896" s="119">
        <v>0</v>
      </c>
      <c r="E896" s="119">
        <v>0</v>
      </c>
      <c r="F896" s="128">
        <v>657.7</v>
      </c>
      <c r="G896" s="131">
        <v>20</v>
      </c>
      <c r="H896" s="128">
        <f t="shared" si="579"/>
        <v>32.885000000000005</v>
      </c>
      <c r="I896" s="129">
        <v>450.51</v>
      </c>
      <c r="J896" s="130">
        <v>9</v>
      </c>
      <c r="K896" s="130">
        <f t="shared" si="580"/>
        <v>29</v>
      </c>
      <c r="L896" s="129">
        <f t="shared" si="581"/>
        <v>50.056666666666665</v>
      </c>
      <c r="M896" s="128">
        <f t="shared" si="582"/>
        <v>38.214137931034486</v>
      </c>
      <c r="N896" s="127"/>
      <c r="O896" s="126"/>
      <c r="P896" s="125"/>
      <c r="Q896" s="125">
        <f t="shared" si="547"/>
        <v>10</v>
      </c>
      <c r="R896" s="125">
        <f t="shared" si="548"/>
        <v>2010</v>
      </c>
      <c r="S896" s="125" t="str">
        <f t="shared" si="542"/>
        <v>Sat</v>
      </c>
      <c r="T896" s="125" t="str">
        <f t="shared" si="549"/>
        <v>2010-10</v>
      </c>
      <c r="U896" s="125">
        <f t="shared" si="550"/>
        <v>0</v>
      </c>
      <c r="V896" s="125"/>
    </row>
    <row r="897" spans="1:22" s="113" customFormat="1" x14ac:dyDescent="0.35">
      <c r="A897" s="124"/>
      <c r="B897" s="123">
        <v>40244</v>
      </c>
      <c r="C897" s="119">
        <f>SUM(C891:C896)</f>
        <v>6557.79</v>
      </c>
      <c r="D897" s="119">
        <v>3422.85</v>
      </c>
      <c r="E897" s="122">
        <f>SUM(C897:D897)</f>
        <v>9980.64</v>
      </c>
      <c r="F897" s="118"/>
      <c r="G897" s="121">
        <f>SUM(G891:G896)</f>
        <v>183</v>
      </c>
      <c r="H897" s="118">
        <f>AVERAGE(H891:H896)</f>
        <v>22.704637810215729</v>
      </c>
      <c r="I897" s="119">
        <f>SUM(I891:I896)</f>
        <v>2476.42</v>
      </c>
      <c r="J897" s="120">
        <f>SUM(J891:J896)</f>
        <v>38</v>
      </c>
      <c r="K897" s="120">
        <f>SUM(G897,J897)</f>
        <v>221</v>
      </c>
      <c r="L897" s="119">
        <f>AVERAGE(L891:L896)</f>
        <v>65.092027777777773</v>
      </c>
      <c r="M897" s="118">
        <f>AVERAGE(M891:M896)</f>
        <v>29.491337432879345</v>
      </c>
      <c r="N897" s="117"/>
      <c r="O897" s="116"/>
      <c r="P897" s="115"/>
      <c r="Q897" s="115">
        <f t="shared" si="547"/>
        <v>11</v>
      </c>
      <c r="R897" s="115">
        <f t="shared" si="548"/>
        <v>2010</v>
      </c>
      <c r="S897" s="115" t="str">
        <f t="shared" si="542"/>
        <v>Sun</v>
      </c>
      <c r="T897" s="115" t="str">
        <f t="shared" si="549"/>
        <v>2010-11</v>
      </c>
      <c r="U897" s="115">
        <f t="shared" si="550"/>
        <v>0</v>
      </c>
      <c r="V897" s="115"/>
    </row>
    <row r="898" spans="1:22" s="113" customFormat="1" x14ac:dyDescent="0.35">
      <c r="A898" s="133" t="s">
        <v>637</v>
      </c>
      <c r="B898" s="132">
        <v>40245</v>
      </c>
      <c r="C898" s="129">
        <v>569.20000000000005</v>
      </c>
      <c r="D898" s="119">
        <v>0</v>
      </c>
      <c r="E898" s="119">
        <v>0</v>
      </c>
      <c r="F898" s="128">
        <v>402.95</v>
      </c>
      <c r="G898" s="131">
        <v>30</v>
      </c>
      <c r="H898" s="128">
        <f t="shared" ref="H898:H903" si="583">IFERROR(F898/G898,0)</f>
        <v>13.431666666666667</v>
      </c>
      <c r="I898" s="129">
        <v>166.25</v>
      </c>
      <c r="J898" s="130">
        <v>8</v>
      </c>
      <c r="K898" s="130">
        <f t="shared" ref="K898:K903" si="584">IFERROR(SUM(G898,J898),0)</f>
        <v>38</v>
      </c>
      <c r="L898" s="129">
        <f t="shared" ref="L898:L903" si="585">IFERROR(MEDIAN(I898/J898),0)</f>
        <v>20.78125</v>
      </c>
      <c r="M898" s="128">
        <f t="shared" ref="M898:M903" si="586">IFERROR(SUM(F898,I898)/K898,0)</f>
        <v>14.978947368421053</v>
      </c>
      <c r="N898" s="127"/>
      <c r="O898" s="126">
        <v>-3</v>
      </c>
      <c r="P898" s="125"/>
      <c r="Q898" s="125">
        <f t="shared" si="547"/>
        <v>11</v>
      </c>
      <c r="R898" s="125">
        <f t="shared" si="548"/>
        <v>2010</v>
      </c>
      <c r="S898" s="125" t="str">
        <f t="shared" ref="S898:S961" si="587">VLOOKUP(WEEKDAY(B898),$Z$2:$AA$8,2,FALSE)</f>
        <v>Mon</v>
      </c>
      <c r="T898" s="125" t="str">
        <f t="shared" si="549"/>
        <v>2010-11</v>
      </c>
      <c r="U898" s="125">
        <f t="shared" si="550"/>
        <v>0</v>
      </c>
      <c r="V898" s="125"/>
    </row>
    <row r="899" spans="1:22" s="113" customFormat="1" x14ac:dyDescent="0.35">
      <c r="A899" s="133" t="s">
        <v>637</v>
      </c>
      <c r="B899" s="132">
        <v>40246</v>
      </c>
      <c r="C899" s="129">
        <v>749.98</v>
      </c>
      <c r="D899" s="119">
        <v>0</v>
      </c>
      <c r="E899" s="119">
        <v>0</v>
      </c>
      <c r="F899" s="128">
        <v>548.70000000000005</v>
      </c>
      <c r="G899" s="131">
        <v>36</v>
      </c>
      <c r="H899" s="128">
        <f t="shared" si="583"/>
        <v>15.241666666666667</v>
      </c>
      <c r="I899" s="129">
        <v>201.28</v>
      </c>
      <c r="J899" s="130">
        <v>6</v>
      </c>
      <c r="K899" s="130">
        <f t="shared" si="584"/>
        <v>42</v>
      </c>
      <c r="L899" s="129">
        <f t="shared" si="585"/>
        <v>33.546666666666667</v>
      </c>
      <c r="M899" s="128">
        <f t="shared" si="586"/>
        <v>17.856666666666666</v>
      </c>
      <c r="N899" s="127"/>
      <c r="O899" s="126">
        <v>2.1</v>
      </c>
      <c r="P899" s="125"/>
      <c r="Q899" s="125">
        <f t="shared" ref="Q899:Q962" si="588">WEEKNUM(B899)</f>
        <v>11</v>
      </c>
      <c r="R899" s="125">
        <f t="shared" ref="R899:R962" si="589">YEAR(B899)</f>
        <v>2010</v>
      </c>
      <c r="S899" s="125" t="str">
        <f t="shared" si="587"/>
        <v>Tue</v>
      </c>
      <c r="T899" s="125" t="str">
        <f t="shared" ref="T899:T962" si="590">R899&amp;"-"&amp;Q899</f>
        <v>2010-11</v>
      </c>
      <c r="U899" s="125">
        <f t="shared" ref="U899:U962" si="591">IF(AND(MONTH(B899)=12,DAY(B899)&lt;26),1,0)</f>
        <v>0</v>
      </c>
      <c r="V899" s="125"/>
    </row>
    <row r="900" spans="1:22" s="113" customFormat="1" x14ac:dyDescent="0.35">
      <c r="A900" s="133" t="s">
        <v>637</v>
      </c>
      <c r="B900" s="132">
        <v>40247</v>
      </c>
      <c r="C900" s="129">
        <v>728.47</v>
      </c>
      <c r="D900" s="119">
        <v>0</v>
      </c>
      <c r="E900" s="119">
        <v>0</v>
      </c>
      <c r="F900" s="128">
        <v>544.04999999999995</v>
      </c>
      <c r="G900" s="131">
        <v>34</v>
      </c>
      <c r="H900" s="128">
        <f t="shared" si="583"/>
        <v>16.001470588235293</v>
      </c>
      <c r="I900" s="129">
        <v>184.42</v>
      </c>
      <c r="J900" s="130">
        <v>6</v>
      </c>
      <c r="K900" s="130">
        <f t="shared" si="584"/>
        <v>40</v>
      </c>
      <c r="L900" s="129">
        <f t="shared" si="585"/>
        <v>30.736666666666665</v>
      </c>
      <c r="M900" s="128">
        <f t="shared" si="586"/>
        <v>18.211749999999999</v>
      </c>
      <c r="N900" s="127"/>
      <c r="O900" s="126"/>
      <c r="P900" s="125"/>
      <c r="Q900" s="125">
        <f t="shared" si="588"/>
        <v>11</v>
      </c>
      <c r="R900" s="125">
        <f t="shared" si="589"/>
        <v>2010</v>
      </c>
      <c r="S900" s="125" t="str">
        <f t="shared" si="587"/>
        <v>Wed</v>
      </c>
      <c r="T900" s="125" t="str">
        <f t="shared" si="590"/>
        <v>2010-11</v>
      </c>
      <c r="U900" s="125">
        <f t="shared" si="591"/>
        <v>0</v>
      </c>
      <c r="V900" s="125"/>
    </row>
    <row r="901" spans="1:22" s="113" customFormat="1" x14ac:dyDescent="0.35">
      <c r="A901" s="133" t="s">
        <v>637</v>
      </c>
      <c r="B901" s="132">
        <v>40248</v>
      </c>
      <c r="C901" s="129">
        <v>977.85</v>
      </c>
      <c r="D901" s="119">
        <v>0</v>
      </c>
      <c r="E901" s="119">
        <v>0</v>
      </c>
      <c r="F901" s="128">
        <v>590.6</v>
      </c>
      <c r="G901" s="131">
        <v>33</v>
      </c>
      <c r="H901" s="128">
        <f t="shared" si="583"/>
        <v>17.896969696969698</v>
      </c>
      <c r="I901" s="129">
        <v>387.25</v>
      </c>
      <c r="J901" s="130">
        <v>4</v>
      </c>
      <c r="K901" s="130">
        <f t="shared" si="584"/>
        <v>37</v>
      </c>
      <c r="L901" s="129">
        <f t="shared" si="585"/>
        <v>96.8125</v>
      </c>
      <c r="M901" s="128">
        <f t="shared" si="586"/>
        <v>26.42837837837838</v>
      </c>
      <c r="N901" s="127"/>
      <c r="O901" s="126"/>
      <c r="P901" s="125"/>
      <c r="Q901" s="125">
        <f t="shared" si="588"/>
        <v>11</v>
      </c>
      <c r="R901" s="125">
        <f t="shared" si="589"/>
        <v>2010</v>
      </c>
      <c r="S901" s="125" t="str">
        <f t="shared" si="587"/>
        <v>Thu</v>
      </c>
      <c r="T901" s="125" t="str">
        <f t="shared" si="590"/>
        <v>2010-11</v>
      </c>
      <c r="U901" s="125">
        <f t="shared" si="591"/>
        <v>0</v>
      </c>
      <c r="V901" s="125"/>
    </row>
    <row r="902" spans="1:22" s="113" customFormat="1" x14ac:dyDescent="0.35">
      <c r="A902" s="133" t="s">
        <v>637</v>
      </c>
      <c r="B902" s="132">
        <v>40249</v>
      </c>
      <c r="C902" s="129">
        <v>2175.11</v>
      </c>
      <c r="D902" s="119">
        <v>0</v>
      </c>
      <c r="E902" s="119">
        <v>0</v>
      </c>
      <c r="F902" s="128">
        <v>957.9</v>
      </c>
      <c r="G902" s="131">
        <v>38</v>
      </c>
      <c r="H902" s="128">
        <f t="shared" si="583"/>
        <v>25.207894736842103</v>
      </c>
      <c r="I902" s="129">
        <v>1217.21</v>
      </c>
      <c r="J902" s="130">
        <v>11</v>
      </c>
      <c r="K902" s="130">
        <f t="shared" si="584"/>
        <v>49</v>
      </c>
      <c r="L902" s="129">
        <f t="shared" si="585"/>
        <v>110.65545454545455</v>
      </c>
      <c r="M902" s="128">
        <f t="shared" si="586"/>
        <v>44.39</v>
      </c>
      <c r="N902" s="127"/>
      <c r="O902" s="126"/>
      <c r="P902" s="125"/>
      <c r="Q902" s="125">
        <f t="shared" si="588"/>
        <v>11</v>
      </c>
      <c r="R902" s="125">
        <f t="shared" si="589"/>
        <v>2010</v>
      </c>
      <c r="S902" s="125" t="str">
        <f t="shared" si="587"/>
        <v>Fri</v>
      </c>
      <c r="T902" s="125" t="str">
        <f t="shared" si="590"/>
        <v>2010-11</v>
      </c>
      <c r="U902" s="125">
        <f t="shared" si="591"/>
        <v>0</v>
      </c>
      <c r="V902" s="125"/>
    </row>
    <row r="903" spans="1:22" s="113" customFormat="1" x14ac:dyDescent="0.35">
      <c r="A903" s="133" t="s">
        <v>637</v>
      </c>
      <c r="B903" s="132">
        <v>40250</v>
      </c>
      <c r="C903" s="129">
        <v>904.71</v>
      </c>
      <c r="D903" s="119">
        <v>0</v>
      </c>
      <c r="E903" s="119">
        <v>0</v>
      </c>
      <c r="F903" s="128">
        <v>437</v>
      </c>
      <c r="G903" s="131">
        <v>23</v>
      </c>
      <c r="H903" s="128">
        <f t="shared" si="583"/>
        <v>19</v>
      </c>
      <c r="I903" s="129">
        <v>467.71</v>
      </c>
      <c r="J903" s="130">
        <v>11</v>
      </c>
      <c r="K903" s="130">
        <f t="shared" si="584"/>
        <v>34</v>
      </c>
      <c r="L903" s="129">
        <f t="shared" si="585"/>
        <v>42.519090909090906</v>
      </c>
      <c r="M903" s="128">
        <f t="shared" si="586"/>
        <v>26.609117647058824</v>
      </c>
      <c r="N903" s="127"/>
      <c r="O903" s="126"/>
      <c r="P903" s="125"/>
      <c r="Q903" s="125">
        <f t="shared" si="588"/>
        <v>11</v>
      </c>
      <c r="R903" s="125">
        <f t="shared" si="589"/>
        <v>2010</v>
      </c>
      <c r="S903" s="125" t="str">
        <f t="shared" si="587"/>
        <v>Sat</v>
      </c>
      <c r="T903" s="125" t="str">
        <f t="shared" si="590"/>
        <v>2010-11</v>
      </c>
      <c r="U903" s="125">
        <f t="shared" si="591"/>
        <v>0</v>
      </c>
      <c r="V903" s="125"/>
    </row>
    <row r="904" spans="1:22" s="113" customFormat="1" x14ac:dyDescent="0.35">
      <c r="A904" s="124"/>
      <c r="B904" s="123">
        <v>40251</v>
      </c>
      <c r="C904" s="119">
        <f>SUM(C898:C903)</f>
        <v>6105.3200000000006</v>
      </c>
      <c r="D904" s="119">
        <v>3572.81</v>
      </c>
      <c r="E904" s="122">
        <f>SUM(C904:D904)</f>
        <v>9678.130000000001</v>
      </c>
      <c r="F904" s="118"/>
      <c r="G904" s="121">
        <f>SUM(G898:G903)</f>
        <v>194</v>
      </c>
      <c r="H904" s="118">
        <f>AVERAGE(H898:H903)</f>
        <v>17.796611392563403</v>
      </c>
      <c r="I904" s="119">
        <f>SUM(I898:I903)</f>
        <v>2624.12</v>
      </c>
      <c r="J904" s="120">
        <f>SUM(J898:J903)</f>
        <v>46</v>
      </c>
      <c r="K904" s="120">
        <f>SUM(G904,J904)</f>
        <v>240</v>
      </c>
      <c r="L904" s="119">
        <f>AVERAGE(L898:L903)</f>
        <v>55.841938131313128</v>
      </c>
      <c r="M904" s="118">
        <f>AVERAGE(M898:M903)</f>
        <v>24.745810010087485</v>
      </c>
      <c r="N904" s="117"/>
      <c r="O904" s="116"/>
      <c r="P904" s="115"/>
      <c r="Q904" s="115">
        <f t="shared" si="588"/>
        <v>12</v>
      </c>
      <c r="R904" s="115">
        <f t="shared" si="589"/>
        <v>2010</v>
      </c>
      <c r="S904" s="115" t="str">
        <f t="shared" si="587"/>
        <v>Sun</v>
      </c>
      <c r="T904" s="115" t="str">
        <f t="shared" si="590"/>
        <v>2010-12</v>
      </c>
      <c r="U904" s="115">
        <f t="shared" si="591"/>
        <v>0</v>
      </c>
      <c r="V904" s="115"/>
    </row>
    <row r="905" spans="1:22" s="113" customFormat="1" x14ac:dyDescent="0.35">
      <c r="A905" s="133" t="s">
        <v>638</v>
      </c>
      <c r="B905" s="132">
        <v>40252</v>
      </c>
      <c r="C905" s="129">
        <v>572.75</v>
      </c>
      <c r="D905" s="119">
        <v>0</v>
      </c>
      <c r="E905" s="119">
        <v>0</v>
      </c>
      <c r="F905" s="128">
        <v>298.7</v>
      </c>
      <c r="G905" s="131">
        <v>22</v>
      </c>
      <c r="H905" s="128">
        <f t="shared" ref="H905:H910" si="592">IFERROR(F905/G905,0)</f>
        <v>13.577272727272726</v>
      </c>
      <c r="I905" s="129">
        <v>274.05</v>
      </c>
      <c r="J905" s="130">
        <v>6</v>
      </c>
      <c r="K905" s="130">
        <f t="shared" ref="K905:K910" si="593">IFERROR(SUM(G905,J905),0)</f>
        <v>28</v>
      </c>
      <c r="L905" s="129">
        <f t="shared" ref="L905:L910" si="594">IFERROR(MEDIAN(I905/J905),0)</f>
        <v>45.675000000000004</v>
      </c>
      <c r="M905" s="128">
        <f t="shared" ref="M905:M910" si="595">IFERROR(SUM(F905,I905)/K905,0)</f>
        <v>20.455357142857142</v>
      </c>
      <c r="N905" s="127"/>
      <c r="O905" s="126"/>
      <c r="P905" s="125"/>
      <c r="Q905" s="125">
        <f t="shared" si="588"/>
        <v>12</v>
      </c>
      <c r="R905" s="125">
        <f t="shared" si="589"/>
        <v>2010</v>
      </c>
      <c r="S905" s="125" t="str">
        <f t="shared" si="587"/>
        <v>Mon</v>
      </c>
      <c r="T905" s="125" t="str">
        <f t="shared" si="590"/>
        <v>2010-12</v>
      </c>
      <c r="U905" s="125">
        <f t="shared" si="591"/>
        <v>0</v>
      </c>
      <c r="V905" s="125"/>
    </row>
    <row r="906" spans="1:22" s="113" customFormat="1" x14ac:dyDescent="0.35">
      <c r="A906" s="133" t="s">
        <v>638</v>
      </c>
      <c r="B906" s="132">
        <v>40253</v>
      </c>
      <c r="C906" s="129">
        <v>1269.4000000000001</v>
      </c>
      <c r="D906" s="119">
        <v>0</v>
      </c>
      <c r="E906" s="119">
        <v>0</v>
      </c>
      <c r="F906" s="128">
        <v>663.55</v>
      </c>
      <c r="G906" s="131">
        <v>35</v>
      </c>
      <c r="H906" s="128">
        <f t="shared" si="592"/>
        <v>18.958571428571428</v>
      </c>
      <c r="I906" s="129">
        <v>604.85</v>
      </c>
      <c r="J906" s="130">
        <v>9</v>
      </c>
      <c r="K906" s="130">
        <f t="shared" si="593"/>
        <v>44</v>
      </c>
      <c r="L906" s="129">
        <f t="shared" si="594"/>
        <v>67.205555555555563</v>
      </c>
      <c r="M906" s="128">
        <f t="shared" si="595"/>
        <v>28.827272727272728</v>
      </c>
      <c r="N906" s="127"/>
      <c r="O906" s="126"/>
      <c r="P906" s="125"/>
      <c r="Q906" s="125">
        <f t="shared" si="588"/>
        <v>12</v>
      </c>
      <c r="R906" s="125">
        <f t="shared" si="589"/>
        <v>2010</v>
      </c>
      <c r="S906" s="125" t="str">
        <f t="shared" si="587"/>
        <v>Tue</v>
      </c>
      <c r="T906" s="125" t="str">
        <f t="shared" si="590"/>
        <v>2010-12</v>
      </c>
      <c r="U906" s="125">
        <f t="shared" si="591"/>
        <v>0</v>
      </c>
      <c r="V906" s="125"/>
    </row>
    <row r="907" spans="1:22" s="113" customFormat="1" x14ac:dyDescent="0.35">
      <c r="A907" s="133" t="s">
        <v>638</v>
      </c>
      <c r="B907" s="132">
        <v>40254</v>
      </c>
      <c r="C907" s="129">
        <v>766.25</v>
      </c>
      <c r="D907" s="119">
        <v>0</v>
      </c>
      <c r="E907" s="119">
        <v>0</v>
      </c>
      <c r="F907" s="128">
        <v>696.25</v>
      </c>
      <c r="G907" s="131">
        <v>24</v>
      </c>
      <c r="H907" s="128">
        <f t="shared" si="592"/>
        <v>29.010416666666668</v>
      </c>
      <c r="I907" s="129">
        <v>69.67</v>
      </c>
      <c r="J907" s="130">
        <v>2</v>
      </c>
      <c r="K907" s="130">
        <f t="shared" si="593"/>
        <v>26</v>
      </c>
      <c r="L907" s="129">
        <f t="shared" si="594"/>
        <v>34.835000000000001</v>
      </c>
      <c r="M907" s="128">
        <f t="shared" si="595"/>
        <v>29.458461538461538</v>
      </c>
      <c r="N907" s="127"/>
      <c r="O907" s="126"/>
      <c r="P907" s="125"/>
      <c r="Q907" s="125">
        <f t="shared" si="588"/>
        <v>12</v>
      </c>
      <c r="R907" s="125">
        <f t="shared" si="589"/>
        <v>2010</v>
      </c>
      <c r="S907" s="125" t="str">
        <f t="shared" si="587"/>
        <v>Wed</v>
      </c>
      <c r="T907" s="125" t="str">
        <f t="shared" si="590"/>
        <v>2010-12</v>
      </c>
      <c r="U907" s="125">
        <f t="shared" si="591"/>
        <v>0</v>
      </c>
      <c r="V907" s="125"/>
    </row>
    <row r="908" spans="1:22" s="113" customFormat="1" x14ac:dyDescent="0.35">
      <c r="A908" s="133" t="s">
        <v>638</v>
      </c>
      <c r="B908" s="132">
        <v>40255</v>
      </c>
      <c r="C908" s="129">
        <v>933.3</v>
      </c>
      <c r="D908" s="119">
        <v>0</v>
      </c>
      <c r="E908" s="119">
        <v>0</v>
      </c>
      <c r="F908" s="128">
        <v>796.45</v>
      </c>
      <c r="G908" s="131">
        <v>38</v>
      </c>
      <c r="H908" s="128">
        <f t="shared" si="592"/>
        <v>20.95921052631579</v>
      </c>
      <c r="I908" s="129">
        <v>136.85</v>
      </c>
      <c r="J908" s="130">
        <v>4</v>
      </c>
      <c r="K908" s="130">
        <f t="shared" si="593"/>
        <v>42</v>
      </c>
      <c r="L908" s="129">
        <f t="shared" si="594"/>
        <v>34.212499999999999</v>
      </c>
      <c r="M908" s="128">
        <f t="shared" si="595"/>
        <v>22.221428571428572</v>
      </c>
      <c r="N908" s="127"/>
      <c r="O908" s="126"/>
      <c r="P908" s="125"/>
      <c r="Q908" s="125">
        <f t="shared" si="588"/>
        <v>12</v>
      </c>
      <c r="R908" s="125">
        <f t="shared" si="589"/>
        <v>2010</v>
      </c>
      <c r="S908" s="125" t="str">
        <f t="shared" si="587"/>
        <v>Thu</v>
      </c>
      <c r="T908" s="125" t="str">
        <f t="shared" si="590"/>
        <v>2010-12</v>
      </c>
      <c r="U908" s="125">
        <f t="shared" si="591"/>
        <v>0</v>
      </c>
      <c r="V908" s="125"/>
    </row>
    <row r="909" spans="1:22" s="113" customFormat="1" x14ac:dyDescent="0.35">
      <c r="A909" s="133" t="s">
        <v>638</v>
      </c>
      <c r="B909" s="132">
        <v>40256</v>
      </c>
      <c r="C909" s="129">
        <v>2909.17</v>
      </c>
      <c r="D909" s="119">
        <v>0</v>
      </c>
      <c r="E909" s="119">
        <v>0</v>
      </c>
      <c r="F909" s="128">
        <v>1077</v>
      </c>
      <c r="G909" s="131">
        <v>53</v>
      </c>
      <c r="H909" s="128">
        <f t="shared" si="592"/>
        <v>20.320754716981131</v>
      </c>
      <c r="I909" s="129">
        <v>1832.17</v>
      </c>
      <c r="J909" s="130">
        <v>15</v>
      </c>
      <c r="K909" s="130">
        <f t="shared" si="593"/>
        <v>68</v>
      </c>
      <c r="L909" s="129">
        <f t="shared" si="594"/>
        <v>122.14466666666667</v>
      </c>
      <c r="M909" s="128">
        <f t="shared" si="595"/>
        <v>42.781911764705882</v>
      </c>
      <c r="N909" s="127"/>
      <c r="O909" s="126"/>
      <c r="P909" s="125"/>
      <c r="Q909" s="125">
        <f t="shared" si="588"/>
        <v>12</v>
      </c>
      <c r="R909" s="125">
        <f t="shared" si="589"/>
        <v>2010</v>
      </c>
      <c r="S909" s="125" t="str">
        <f t="shared" si="587"/>
        <v>Fri</v>
      </c>
      <c r="T909" s="125" t="str">
        <f t="shared" si="590"/>
        <v>2010-12</v>
      </c>
      <c r="U909" s="125">
        <f t="shared" si="591"/>
        <v>0</v>
      </c>
      <c r="V909" s="125"/>
    </row>
    <row r="910" spans="1:22" s="113" customFormat="1" x14ac:dyDescent="0.35">
      <c r="A910" s="133" t="s">
        <v>638</v>
      </c>
      <c r="B910" s="132">
        <v>40257</v>
      </c>
      <c r="C910" s="129">
        <v>607.01</v>
      </c>
      <c r="D910" s="119">
        <v>0</v>
      </c>
      <c r="E910" s="119">
        <v>0</v>
      </c>
      <c r="F910" s="128">
        <v>423.7</v>
      </c>
      <c r="G910" s="131">
        <v>19</v>
      </c>
      <c r="H910" s="128">
        <f t="shared" si="592"/>
        <v>22.3</v>
      </c>
      <c r="I910" s="129">
        <v>183.31</v>
      </c>
      <c r="J910" s="130">
        <v>4</v>
      </c>
      <c r="K910" s="130">
        <f t="shared" si="593"/>
        <v>23</v>
      </c>
      <c r="L910" s="129">
        <f t="shared" si="594"/>
        <v>45.827500000000001</v>
      </c>
      <c r="M910" s="128">
        <f t="shared" si="595"/>
        <v>26.391739130434782</v>
      </c>
      <c r="N910" s="127"/>
      <c r="O910" s="126"/>
      <c r="P910" s="125"/>
      <c r="Q910" s="125">
        <f t="shared" si="588"/>
        <v>12</v>
      </c>
      <c r="R910" s="125">
        <f t="shared" si="589"/>
        <v>2010</v>
      </c>
      <c r="S910" s="125" t="str">
        <f t="shared" si="587"/>
        <v>Sat</v>
      </c>
      <c r="T910" s="125" t="str">
        <f t="shared" si="590"/>
        <v>2010-12</v>
      </c>
      <c r="U910" s="125">
        <f t="shared" si="591"/>
        <v>0</v>
      </c>
      <c r="V910" s="125"/>
    </row>
    <row r="911" spans="1:22" s="113" customFormat="1" x14ac:dyDescent="0.35">
      <c r="A911" s="124"/>
      <c r="B911" s="123">
        <v>40258</v>
      </c>
      <c r="C911" s="119">
        <f>SUM(C905:C910)</f>
        <v>7057.88</v>
      </c>
      <c r="D911" s="119">
        <v>4821.9399999999996</v>
      </c>
      <c r="E911" s="122">
        <f>SUM(C911:D911)</f>
        <v>11879.82</v>
      </c>
      <c r="F911" s="118"/>
      <c r="G911" s="121">
        <f>SUM(G905:G910)</f>
        <v>191</v>
      </c>
      <c r="H911" s="118">
        <f>AVERAGE(H905:H910)</f>
        <v>20.854371010967956</v>
      </c>
      <c r="I911" s="119">
        <f>SUM(I905:I910)</f>
        <v>3100.9</v>
      </c>
      <c r="J911" s="120">
        <f>SUM(J905:J910)</f>
        <v>40</v>
      </c>
      <c r="K911" s="120">
        <f>SUM(G911,J911)</f>
        <v>231</v>
      </c>
      <c r="L911" s="119">
        <f>AVERAGE(L905:L910)</f>
        <v>58.316703703703702</v>
      </c>
      <c r="M911" s="118">
        <f>AVERAGE(M905:M910)</f>
        <v>28.356028479193441</v>
      </c>
      <c r="N911" s="117"/>
      <c r="O911" s="116"/>
      <c r="P911" s="115"/>
      <c r="Q911" s="115">
        <f t="shared" si="588"/>
        <v>13</v>
      </c>
      <c r="R911" s="115">
        <f t="shared" si="589"/>
        <v>2010</v>
      </c>
      <c r="S911" s="115" t="str">
        <f t="shared" si="587"/>
        <v>Sun</v>
      </c>
      <c r="T911" s="115" t="str">
        <f t="shared" si="590"/>
        <v>2010-13</v>
      </c>
      <c r="U911" s="115">
        <f t="shared" si="591"/>
        <v>0</v>
      </c>
      <c r="V911" s="115"/>
    </row>
    <row r="912" spans="1:22" s="113" customFormat="1" x14ac:dyDescent="0.35">
      <c r="A912" s="133" t="s">
        <v>643</v>
      </c>
      <c r="B912" s="132">
        <v>40259</v>
      </c>
      <c r="C912" s="129">
        <v>710.58</v>
      </c>
      <c r="D912" s="119">
        <v>0</v>
      </c>
      <c r="E912" s="119">
        <v>0</v>
      </c>
      <c r="F912" s="128">
        <v>427.5</v>
      </c>
      <c r="G912" s="131">
        <v>26</v>
      </c>
      <c r="H912" s="128">
        <f t="shared" ref="H912:H917" si="596">IFERROR(F912/G912,0)</f>
        <v>16.442307692307693</v>
      </c>
      <c r="I912" s="129">
        <v>283.10000000000002</v>
      </c>
      <c r="J912" s="130">
        <v>6</v>
      </c>
      <c r="K912" s="130">
        <f t="shared" ref="K912:K917" si="597">IFERROR(SUM(G912,J912),0)</f>
        <v>32</v>
      </c>
      <c r="L912" s="129">
        <f t="shared" ref="L912:L917" si="598">IFERROR(MEDIAN(I912/J912),0)</f>
        <v>47.183333333333337</v>
      </c>
      <c r="M912" s="128">
        <f t="shared" ref="M912:M917" si="599">IFERROR(SUM(F912,I912)/K912,0)</f>
        <v>22.206250000000001</v>
      </c>
      <c r="N912" s="127"/>
      <c r="O912" s="126"/>
      <c r="P912" s="125"/>
      <c r="Q912" s="125">
        <f t="shared" si="588"/>
        <v>13</v>
      </c>
      <c r="R912" s="125">
        <f t="shared" si="589"/>
        <v>2010</v>
      </c>
      <c r="S912" s="125" t="str">
        <f t="shared" si="587"/>
        <v>Mon</v>
      </c>
      <c r="T912" s="125" t="str">
        <f t="shared" si="590"/>
        <v>2010-13</v>
      </c>
      <c r="U912" s="125">
        <f t="shared" si="591"/>
        <v>0</v>
      </c>
      <c r="V912" s="125"/>
    </row>
    <row r="913" spans="1:22" s="113" customFormat="1" x14ac:dyDescent="0.35">
      <c r="A913" s="133" t="s">
        <v>643</v>
      </c>
      <c r="B913" s="132">
        <v>40260</v>
      </c>
      <c r="C913" s="129">
        <v>1495.83</v>
      </c>
      <c r="D913" s="119">
        <v>0</v>
      </c>
      <c r="E913" s="119">
        <v>0</v>
      </c>
      <c r="F913" s="128">
        <v>1000.25</v>
      </c>
      <c r="G913" s="131">
        <v>38</v>
      </c>
      <c r="H913" s="128">
        <f t="shared" si="596"/>
        <v>26.32236842105263</v>
      </c>
      <c r="I913" s="129">
        <v>495.58</v>
      </c>
      <c r="J913" s="130">
        <v>7</v>
      </c>
      <c r="K913" s="130">
        <f t="shared" si="597"/>
        <v>45</v>
      </c>
      <c r="L913" s="129">
        <f t="shared" si="598"/>
        <v>70.797142857142859</v>
      </c>
      <c r="M913" s="128">
        <f t="shared" si="599"/>
        <v>33.240666666666662</v>
      </c>
      <c r="N913" s="127"/>
      <c r="O913" s="126"/>
      <c r="P913" s="125"/>
      <c r="Q913" s="125">
        <f t="shared" si="588"/>
        <v>13</v>
      </c>
      <c r="R913" s="125">
        <f t="shared" si="589"/>
        <v>2010</v>
      </c>
      <c r="S913" s="125" t="str">
        <f t="shared" si="587"/>
        <v>Tue</v>
      </c>
      <c r="T913" s="125" t="str">
        <f t="shared" si="590"/>
        <v>2010-13</v>
      </c>
      <c r="U913" s="125">
        <f t="shared" si="591"/>
        <v>0</v>
      </c>
      <c r="V913" s="125"/>
    </row>
    <row r="914" spans="1:22" s="113" customFormat="1" x14ac:dyDescent="0.35">
      <c r="A914" s="133" t="s">
        <v>643</v>
      </c>
      <c r="B914" s="132">
        <v>40261</v>
      </c>
      <c r="C914" s="129">
        <v>553.70000000000005</v>
      </c>
      <c r="D914" s="119">
        <v>0</v>
      </c>
      <c r="E914" s="119">
        <v>0</v>
      </c>
      <c r="F914" s="128">
        <v>524.6</v>
      </c>
      <c r="G914" s="131">
        <v>27</v>
      </c>
      <c r="H914" s="128">
        <f t="shared" si="596"/>
        <v>19.42962962962963</v>
      </c>
      <c r="I914" s="129">
        <v>28.9</v>
      </c>
      <c r="J914" s="130">
        <v>2</v>
      </c>
      <c r="K914" s="130">
        <f t="shared" si="597"/>
        <v>29</v>
      </c>
      <c r="L914" s="129">
        <f t="shared" si="598"/>
        <v>14.45</v>
      </c>
      <c r="M914" s="128">
        <f t="shared" si="599"/>
        <v>19.086206896551722</v>
      </c>
      <c r="N914" s="127"/>
      <c r="O914" s="126"/>
      <c r="P914" s="125"/>
      <c r="Q914" s="125">
        <f t="shared" si="588"/>
        <v>13</v>
      </c>
      <c r="R914" s="125">
        <f t="shared" si="589"/>
        <v>2010</v>
      </c>
      <c r="S914" s="125" t="str">
        <f t="shared" si="587"/>
        <v>Wed</v>
      </c>
      <c r="T914" s="125" t="str">
        <f t="shared" si="590"/>
        <v>2010-13</v>
      </c>
      <c r="U914" s="125">
        <f t="shared" si="591"/>
        <v>0</v>
      </c>
      <c r="V914" s="125"/>
    </row>
    <row r="915" spans="1:22" s="113" customFormat="1" x14ac:dyDescent="0.35">
      <c r="A915" s="133" t="s">
        <v>643</v>
      </c>
      <c r="B915" s="132">
        <v>40262</v>
      </c>
      <c r="C915" s="129">
        <v>798</v>
      </c>
      <c r="D915" s="119">
        <v>0</v>
      </c>
      <c r="E915" s="119">
        <v>0</v>
      </c>
      <c r="F915" s="128">
        <v>495.55</v>
      </c>
      <c r="G915" s="131">
        <v>32</v>
      </c>
      <c r="H915" s="128">
        <f t="shared" si="596"/>
        <v>15.4859375</v>
      </c>
      <c r="I915" s="129">
        <v>302.45</v>
      </c>
      <c r="J915" s="130">
        <v>7</v>
      </c>
      <c r="K915" s="130">
        <f t="shared" si="597"/>
        <v>39</v>
      </c>
      <c r="L915" s="129">
        <f t="shared" si="598"/>
        <v>43.207142857142856</v>
      </c>
      <c r="M915" s="128">
        <f t="shared" si="599"/>
        <v>20.46153846153846</v>
      </c>
      <c r="N915" s="127"/>
      <c r="O915" s="126"/>
      <c r="P915" s="125"/>
      <c r="Q915" s="125">
        <f t="shared" si="588"/>
        <v>13</v>
      </c>
      <c r="R915" s="125">
        <f t="shared" si="589"/>
        <v>2010</v>
      </c>
      <c r="S915" s="125" t="str">
        <f t="shared" si="587"/>
        <v>Thu</v>
      </c>
      <c r="T915" s="125" t="str">
        <f t="shared" si="590"/>
        <v>2010-13</v>
      </c>
      <c r="U915" s="125">
        <f t="shared" si="591"/>
        <v>0</v>
      </c>
      <c r="V915" s="125"/>
    </row>
    <row r="916" spans="1:22" s="113" customFormat="1" x14ac:dyDescent="0.35">
      <c r="A916" s="133" t="s">
        <v>643</v>
      </c>
      <c r="B916" s="132">
        <v>40263</v>
      </c>
      <c r="C916" s="129">
        <v>2821.25</v>
      </c>
      <c r="D916" s="119">
        <v>0</v>
      </c>
      <c r="E916" s="119">
        <v>0</v>
      </c>
      <c r="F916" s="128">
        <v>1047.9000000000001</v>
      </c>
      <c r="G916" s="131">
        <v>53</v>
      </c>
      <c r="H916" s="128">
        <f t="shared" si="596"/>
        <v>19.771698113207549</v>
      </c>
      <c r="I916" s="129">
        <v>1773.35</v>
      </c>
      <c r="J916" s="130">
        <v>10</v>
      </c>
      <c r="K916" s="130">
        <f t="shared" si="597"/>
        <v>63</v>
      </c>
      <c r="L916" s="129">
        <f t="shared" si="598"/>
        <v>177.33499999999998</v>
      </c>
      <c r="M916" s="128">
        <f t="shared" si="599"/>
        <v>44.781746031746032</v>
      </c>
      <c r="N916" s="127"/>
      <c r="O916" s="126"/>
      <c r="P916" s="125"/>
      <c r="Q916" s="125">
        <f t="shared" si="588"/>
        <v>13</v>
      </c>
      <c r="R916" s="125">
        <f t="shared" si="589"/>
        <v>2010</v>
      </c>
      <c r="S916" s="125" t="str">
        <f t="shared" si="587"/>
        <v>Fri</v>
      </c>
      <c r="T916" s="125" t="str">
        <f t="shared" si="590"/>
        <v>2010-13</v>
      </c>
      <c r="U916" s="125">
        <f t="shared" si="591"/>
        <v>0</v>
      </c>
      <c r="V916" s="125"/>
    </row>
    <row r="917" spans="1:22" s="113" customFormat="1" x14ac:dyDescent="0.35">
      <c r="A917" s="133" t="s">
        <v>643</v>
      </c>
      <c r="B917" s="132">
        <v>40264</v>
      </c>
      <c r="C917" s="129">
        <v>1541.73</v>
      </c>
      <c r="D917" s="119">
        <v>0</v>
      </c>
      <c r="E917" s="119">
        <v>0</v>
      </c>
      <c r="F917" s="128">
        <v>955.65</v>
      </c>
      <c r="G917" s="131">
        <v>31</v>
      </c>
      <c r="H917" s="128">
        <f t="shared" si="596"/>
        <v>30.82741935483871</v>
      </c>
      <c r="I917" s="129">
        <v>586.08000000000004</v>
      </c>
      <c r="J917" s="130">
        <v>9</v>
      </c>
      <c r="K917" s="130">
        <f t="shared" si="597"/>
        <v>40</v>
      </c>
      <c r="L917" s="129">
        <f t="shared" si="598"/>
        <v>65.12</v>
      </c>
      <c r="M917" s="128">
        <f t="shared" si="599"/>
        <v>38.54325</v>
      </c>
      <c r="N917" s="127"/>
      <c r="O917" s="126"/>
      <c r="P917" s="125"/>
      <c r="Q917" s="125">
        <f t="shared" si="588"/>
        <v>13</v>
      </c>
      <c r="R917" s="125">
        <f t="shared" si="589"/>
        <v>2010</v>
      </c>
      <c r="S917" s="125" t="str">
        <f t="shared" si="587"/>
        <v>Sat</v>
      </c>
      <c r="T917" s="125" t="str">
        <f t="shared" si="590"/>
        <v>2010-13</v>
      </c>
      <c r="U917" s="125">
        <f t="shared" si="591"/>
        <v>0</v>
      </c>
      <c r="V917" s="125"/>
    </row>
    <row r="918" spans="1:22" s="113" customFormat="1" x14ac:dyDescent="0.35">
      <c r="A918" s="124"/>
      <c r="B918" s="123">
        <v>40265</v>
      </c>
      <c r="C918" s="119">
        <f>SUM(C912:C917)</f>
        <v>7921.09</v>
      </c>
      <c r="D918" s="119">
        <v>3795.94</v>
      </c>
      <c r="E918" s="122">
        <f>SUM(C918:D918)</f>
        <v>11717.03</v>
      </c>
      <c r="F918" s="118"/>
      <c r="G918" s="121">
        <f>SUM(G912:G917)</f>
        <v>207</v>
      </c>
      <c r="H918" s="118">
        <f>AVERAGE(H912:H917)</f>
        <v>21.379893451839369</v>
      </c>
      <c r="I918" s="119">
        <f>SUM(I912:I917)</f>
        <v>3469.46</v>
      </c>
      <c r="J918" s="120">
        <f>SUM(J912:J917)</f>
        <v>41</v>
      </c>
      <c r="K918" s="120">
        <f>SUM(G918,J918)</f>
        <v>248</v>
      </c>
      <c r="L918" s="119">
        <f>AVERAGE(L912:L917)</f>
        <v>69.682103174603171</v>
      </c>
      <c r="M918" s="118">
        <f>AVERAGE(M912:M917)</f>
        <v>29.719943009417147</v>
      </c>
      <c r="N918" s="117"/>
      <c r="O918" s="116"/>
      <c r="P918" s="115"/>
      <c r="Q918" s="115">
        <f t="shared" si="588"/>
        <v>14</v>
      </c>
      <c r="R918" s="115">
        <f t="shared" si="589"/>
        <v>2010</v>
      </c>
      <c r="S918" s="115" t="str">
        <f t="shared" si="587"/>
        <v>Sun</v>
      </c>
      <c r="T918" s="115" t="str">
        <f t="shared" si="590"/>
        <v>2010-14</v>
      </c>
      <c r="U918" s="115">
        <f t="shared" si="591"/>
        <v>0</v>
      </c>
      <c r="V918" s="115"/>
    </row>
    <row r="919" spans="1:22" s="113" customFormat="1" x14ac:dyDescent="0.35">
      <c r="A919" s="133" t="s">
        <v>644</v>
      </c>
      <c r="B919" s="132">
        <v>40266</v>
      </c>
      <c r="C919" s="129">
        <v>397.58</v>
      </c>
      <c r="D919" s="119">
        <v>0</v>
      </c>
      <c r="E919" s="119">
        <v>0</v>
      </c>
      <c r="F919" s="128">
        <v>262.3</v>
      </c>
      <c r="G919" s="131">
        <v>22</v>
      </c>
      <c r="H919" s="128">
        <f t="shared" ref="H919:H924" si="600">IFERROR(F919/G919,0)</f>
        <v>11.922727272727274</v>
      </c>
      <c r="I919" s="129">
        <v>135.26</v>
      </c>
      <c r="J919" s="130">
        <v>4</v>
      </c>
      <c r="K919" s="130">
        <f t="shared" ref="K919:K924" si="601">IFERROR(SUM(G919,J919),0)</f>
        <v>26</v>
      </c>
      <c r="L919" s="129">
        <f t="shared" ref="L919:L924" si="602">IFERROR(MEDIAN(I919/J919),0)</f>
        <v>33.814999999999998</v>
      </c>
      <c r="M919" s="128">
        <f t="shared" ref="M919:M924" si="603">IFERROR(SUM(F919,I919)/K919,0)</f>
        <v>15.29076923076923</v>
      </c>
      <c r="N919" s="127"/>
      <c r="O919" s="126"/>
      <c r="P919" s="125"/>
      <c r="Q919" s="125">
        <f t="shared" si="588"/>
        <v>14</v>
      </c>
      <c r="R919" s="125">
        <f t="shared" si="589"/>
        <v>2010</v>
      </c>
      <c r="S919" s="125" t="str">
        <f t="shared" si="587"/>
        <v>Mon</v>
      </c>
      <c r="T919" s="125" t="str">
        <f t="shared" si="590"/>
        <v>2010-14</v>
      </c>
      <c r="U919" s="125">
        <f t="shared" si="591"/>
        <v>0</v>
      </c>
      <c r="V919" s="125"/>
    </row>
    <row r="920" spans="1:22" s="113" customFormat="1" x14ac:dyDescent="0.35">
      <c r="A920" s="133" t="s">
        <v>644</v>
      </c>
      <c r="B920" s="132">
        <v>40267</v>
      </c>
      <c r="C920" s="129">
        <v>963.12</v>
      </c>
      <c r="D920" s="119">
        <v>0</v>
      </c>
      <c r="E920" s="119">
        <v>0</v>
      </c>
      <c r="F920" s="128">
        <v>390.25</v>
      </c>
      <c r="G920" s="131">
        <v>26</v>
      </c>
      <c r="H920" s="128">
        <f t="shared" si="600"/>
        <v>15.009615384615385</v>
      </c>
      <c r="I920" s="129">
        <v>572.87</v>
      </c>
      <c r="J920" s="130">
        <v>11</v>
      </c>
      <c r="K920" s="130">
        <f t="shared" si="601"/>
        <v>37</v>
      </c>
      <c r="L920" s="129">
        <f t="shared" si="602"/>
        <v>52.079090909090908</v>
      </c>
      <c r="M920" s="128">
        <f t="shared" si="603"/>
        <v>26.030270270270272</v>
      </c>
      <c r="N920" s="127"/>
      <c r="O920" s="126"/>
      <c r="P920" s="125"/>
      <c r="Q920" s="125">
        <f t="shared" si="588"/>
        <v>14</v>
      </c>
      <c r="R920" s="125">
        <f t="shared" si="589"/>
        <v>2010</v>
      </c>
      <c r="S920" s="125" t="str">
        <f t="shared" si="587"/>
        <v>Tue</v>
      </c>
      <c r="T920" s="125" t="str">
        <f t="shared" si="590"/>
        <v>2010-14</v>
      </c>
      <c r="U920" s="125">
        <f t="shared" si="591"/>
        <v>0</v>
      </c>
      <c r="V920" s="125"/>
    </row>
    <row r="921" spans="1:22" s="113" customFormat="1" x14ac:dyDescent="0.35">
      <c r="A921" s="133" t="s">
        <v>644</v>
      </c>
      <c r="B921" s="132">
        <v>40268</v>
      </c>
      <c r="C921" s="129">
        <v>1393.48</v>
      </c>
      <c r="D921" s="119">
        <v>0</v>
      </c>
      <c r="E921" s="119">
        <v>0</v>
      </c>
      <c r="F921" s="128">
        <v>935.2</v>
      </c>
      <c r="G921" s="131">
        <v>42</v>
      </c>
      <c r="H921" s="128">
        <f t="shared" si="600"/>
        <v>22.266666666666669</v>
      </c>
      <c r="I921" s="129">
        <v>458.28</v>
      </c>
      <c r="J921" s="130">
        <v>7</v>
      </c>
      <c r="K921" s="130">
        <f t="shared" si="601"/>
        <v>49</v>
      </c>
      <c r="L921" s="129">
        <f t="shared" si="602"/>
        <v>65.468571428571423</v>
      </c>
      <c r="M921" s="128">
        <f t="shared" si="603"/>
        <v>28.438367346938776</v>
      </c>
      <c r="N921" s="127"/>
      <c r="O921" s="126"/>
      <c r="P921" s="125"/>
      <c r="Q921" s="125">
        <f t="shared" si="588"/>
        <v>14</v>
      </c>
      <c r="R921" s="125">
        <f t="shared" si="589"/>
        <v>2010</v>
      </c>
      <c r="S921" s="125" t="str">
        <f t="shared" si="587"/>
        <v>Wed</v>
      </c>
      <c r="T921" s="125" t="str">
        <f t="shared" si="590"/>
        <v>2010-14</v>
      </c>
      <c r="U921" s="125">
        <f t="shared" si="591"/>
        <v>0</v>
      </c>
      <c r="V921" s="125"/>
    </row>
    <row r="922" spans="1:22" s="113" customFormat="1" x14ac:dyDescent="0.35">
      <c r="A922" s="133" t="s">
        <v>644</v>
      </c>
      <c r="B922" s="132">
        <v>40269</v>
      </c>
      <c r="C922" s="129">
        <v>5091.26</v>
      </c>
      <c r="D922" s="119">
        <v>0</v>
      </c>
      <c r="E922" s="119">
        <v>0</v>
      </c>
      <c r="F922" s="128">
        <v>1985.2</v>
      </c>
      <c r="G922" s="131">
        <v>84</v>
      </c>
      <c r="H922" s="128">
        <f t="shared" si="600"/>
        <v>23.633333333333333</v>
      </c>
      <c r="I922" s="129">
        <v>3106.06</v>
      </c>
      <c r="J922" s="130">
        <v>28</v>
      </c>
      <c r="K922" s="130">
        <f t="shared" si="601"/>
        <v>112</v>
      </c>
      <c r="L922" s="129">
        <f t="shared" si="602"/>
        <v>110.93071428571429</v>
      </c>
      <c r="M922" s="128">
        <f t="shared" si="603"/>
        <v>45.457678571428573</v>
      </c>
      <c r="N922" s="127"/>
      <c r="O922" s="126"/>
      <c r="P922" s="125"/>
      <c r="Q922" s="125">
        <f t="shared" si="588"/>
        <v>14</v>
      </c>
      <c r="R922" s="125">
        <f t="shared" si="589"/>
        <v>2010</v>
      </c>
      <c r="S922" s="125" t="str">
        <f t="shared" si="587"/>
        <v>Thu</v>
      </c>
      <c r="T922" s="125" t="str">
        <f t="shared" si="590"/>
        <v>2010-14</v>
      </c>
      <c r="U922" s="125">
        <f t="shared" si="591"/>
        <v>0</v>
      </c>
      <c r="V922" s="125"/>
    </row>
    <row r="923" spans="1:22" s="113" customFormat="1" x14ac:dyDescent="0.35">
      <c r="A923" s="143" t="s">
        <v>644</v>
      </c>
      <c r="B923" s="142">
        <v>40270</v>
      </c>
      <c r="C923" s="138">
        <v>0</v>
      </c>
      <c r="D923" s="119">
        <v>0</v>
      </c>
      <c r="E923" s="119">
        <v>0</v>
      </c>
      <c r="F923" s="140">
        <v>0</v>
      </c>
      <c r="G923" s="141">
        <v>0</v>
      </c>
      <c r="H923" s="140">
        <f t="shared" si="600"/>
        <v>0</v>
      </c>
      <c r="I923" s="138">
        <v>0</v>
      </c>
      <c r="J923" s="139">
        <v>0</v>
      </c>
      <c r="K923" s="139">
        <f t="shared" si="601"/>
        <v>0</v>
      </c>
      <c r="L923" s="138">
        <f t="shared" si="602"/>
        <v>0</v>
      </c>
      <c r="M923" s="140">
        <f t="shared" si="603"/>
        <v>0</v>
      </c>
      <c r="N923" s="137" t="s">
        <v>1100</v>
      </c>
      <c r="O923" s="136"/>
      <c r="P923" s="135"/>
      <c r="Q923" s="135">
        <f t="shared" si="588"/>
        <v>14</v>
      </c>
      <c r="R923" s="135">
        <f t="shared" si="589"/>
        <v>2010</v>
      </c>
      <c r="S923" s="135" t="str">
        <f t="shared" si="587"/>
        <v>Fri</v>
      </c>
      <c r="T923" s="135" t="str">
        <f t="shared" si="590"/>
        <v>2010-14</v>
      </c>
      <c r="U923" s="135">
        <f t="shared" si="591"/>
        <v>0</v>
      </c>
      <c r="V923" s="135"/>
    </row>
    <row r="924" spans="1:22" s="113" customFormat="1" ht="18" x14ac:dyDescent="0.35">
      <c r="A924" s="143" t="s">
        <v>644</v>
      </c>
      <c r="B924" s="142">
        <v>40271</v>
      </c>
      <c r="C924" s="138">
        <v>0</v>
      </c>
      <c r="D924" s="119">
        <v>0</v>
      </c>
      <c r="E924" s="119">
        <v>0</v>
      </c>
      <c r="F924" s="140">
        <v>0</v>
      </c>
      <c r="G924" s="141">
        <v>0</v>
      </c>
      <c r="H924" s="140">
        <f t="shared" si="600"/>
        <v>0</v>
      </c>
      <c r="I924" s="138">
        <v>0</v>
      </c>
      <c r="J924" s="139">
        <v>0</v>
      </c>
      <c r="K924" s="139">
        <f t="shared" si="601"/>
        <v>0</v>
      </c>
      <c r="L924" s="138">
        <f t="shared" si="602"/>
        <v>0</v>
      </c>
      <c r="M924" s="140">
        <f t="shared" si="603"/>
        <v>0</v>
      </c>
      <c r="N924" s="137" t="s">
        <v>1101</v>
      </c>
      <c r="O924" s="136"/>
      <c r="P924" s="135"/>
      <c r="Q924" s="135">
        <f t="shared" si="588"/>
        <v>14</v>
      </c>
      <c r="R924" s="135">
        <f t="shared" si="589"/>
        <v>2010</v>
      </c>
      <c r="S924" s="135" t="str">
        <f t="shared" si="587"/>
        <v>Sat</v>
      </c>
      <c r="T924" s="135" t="str">
        <f t="shared" si="590"/>
        <v>2010-14</v>
      </c>
      <c r="U924" s="135">
        <f t="shared" si="591"/>
        <v>0</v>
      </c>
      <c r="V924" s="135"/>
    </row>
    <row r="925" spans="1:22" s="113" customFormat="1" x14ac:dyDescent="0.35">
      <c r="A925" s="124"/>
      <c r="B925" s="123">
        <v>40272</v>
      </c>
      <c r="C925" s="119">
        <f>SUM(C919:C924)</f>
        <v>7845.4400000000005</v>
      </c>
      <c r="D925" s="119">
        <v>1710.85</v>
      </c>
      <c r="E925" s="122">
        <f>SUM(C925:D925)</f>
        <v>9556.2900000000009</v>
      </c>
      <c r="F925" s="118"/>
      <c r="G925" s="121">
        <f>SUM(G919:G924)</f>
        <v>174</v>
      </c>
      <c r="H925" s="118">
        <f>AVERAGE(H919:H924)</f>
        <v>12.138723776223776</v>
      </c>
      <c r="I925" s="119">
        <f>SUM(I919:I924)</f>
        <v>4272.4699999999993</v>
      </c>
      <c r="J925" s="120">
        <f>SUM(J919:J924)</f>
        <v>50</v>
      </c>
      <c r="K925" s="120">
        <f>SUM(G925,J925)</f>
        <v>224</v>
      </c>
      <c r="L925" s="119">
        <f>AVERAGE(L919:L924)</f>
        <v>43.715562770562769</v>
      </c>
      <c r="M925" s="118">
        <f>AVERAGE(M919:M924)</f>
        <v>19.202847569901142</v>
      </c>
      <c r="N925" s="117"/>
      <c r="O925" s="116"/>
      <c r="P925" s="115"/>
      <c r="Q925" s="115">
        <f t="shared" si="588"/>
        <v>15</v>
      </c>
      <c r="R925" s="115">
        <f t="shared" si="589"/>
        <v>2010</v>
      </c>
      <c r="S925" s="115" t="str">
        <f t="shared" si="587"/>
        <v>Sun</v>
      </c>
      <c r="T925" s="115" t="str">
        <f t="shared" si="590"/>
        <v>2010-15</v>
      </c>
      <c r="U925" s="115">
        <f t="shared" si="591"/>
        <v>0</v>
      </c>
      <c r="V925" s="115"/>
    </row>
    <row r="926" spans="1:22" s="113" customFormat="1" ht="18" x14ac:dyDescent="0.35">
      <c r="A926" s="143" t="s">
        <v>645</v>
      </c>
      <c r="B926" s="142">
        <v>40273</v>
      </c>
      <c r="C926" s="138">
        <v>0</v>
      </c>
      <c r="D926" s="119">
        <v>0</v>
      </c>
      <c r="E926" s="119">
        <v>0</v>
      </c>
      <c r="F926" s="140">
        <v>0</v>
      </c>
      <c r="G926" s="141">
        <v>0</v>
      </c>
      <c r="H926" s="140">
        <f t="shared" ref="H926:H931" si="604">IFERROR(F926/G926,0)</f>
        <v>0</v>
      </c>
      <c r="I926" s="138">
        <v>0</v>
      </c>
      <c r="J926" s="139">
        <v>0</v>
      </c>
      <c r="K926" s="139">
        <f t="shared" ref="K926:K931" si="605">IFERROR(SUM(G926,J926),0)</f>
        <v>0</v>
      </c>
      <c r="L926" s="138">
        <f t="shared" ref="L926:L931" si="606">IFERROR(MEDIAN(I926/J926),0)</f>
        <v>0</v>
      </c>
      <c r="M926" s="140">
        <f t="shared" ref="M926:M931" si="607">IFERROR(SUM(F926,I926)/K926,0)</f>
        <v>0</v>
      </c>
      <c r="N926" s="137" t="s">
        <v>1105</v>
      </c>
      <c r="O926" s="136"/>
      <c r="P926" s="135"/>
      <c r="Q926" s="135">
        <f t="shared" si="588"/>
        <v>15</v>
      </c>
      <c r="R926" s="135">
        <f t="shared" si="589"/>
        <v>2010</v>
      </c>
      <c r="S926" s="135" t="str">
        <f t="shared" si="587"/>
        <v>Mon</v>
      </c>
      <c r="T926" s="135" t="str">
        <f t="shared" si="590"/>
        <v>2010-15</v>
      </c>
      <c r="U926" s="135">
        <f t="shared" si="591"/>
        <v>0</v>
      </c>
      <c r="V926" s="135"/>
    </row>
    <row r="927" spans="1:22" s="113" customFormat="1" x14ac:dyDescent="0.35">
      <c r="A927" s="133" t="s">
        <v>645</v>
      </c>
      <c r="B927" s="132">
        <v>40274</v>
      </c>
      <c r="C927" s="129">
        <v>745.27</v>
      </c>
      <c r="D927" s="119">
        <v>0</v>
      </c>
      <c r="E927" s="119">
        <v>0</v>
      </c>
      <c r="F927" s="128">
        <v>655.5</v>
      </c>
      <c r="G927" s="131">
        <v>43</v>
      </c>
      <c r="H927" s="128">
        <f t="shared" si="604"/>
        <v>15.244186046511627</v>
      </c>
      <c r="I927" s="129">
        <v>89.77</v>
      </c>
      <c r="J927" s="130">
        <v>5</v>
      </c>
      <c r="K927" s="130">
        <f t="shared" si="605"/>
        <v>48</v>
      </c>
      <c r="L927" s="129">
        <f t="shared" si="606"/>
        <v>17.954000000000001</v>
      </c>
      <c r="M927" s="128">
        <f t="shared" si="607"/>
        <v>15.526458333333332</v>
      </c>
      <c r="N927" s="127"/>
      <c r="O927" s="126">
        <v>10.3</v>
      </c>
      <c r="P927" s="125"/>
      <c r="Q927" s="125">
        <f t="shared" si="588"/>
        <v>15</v>
      </c>
      <c r="R927" s="125">
        <f t="shared" si="589"/>
        <v>2010</v>
      </c>
      <c r="S927" s="125" t="str">
        <f t="shared" si="587"/>
        <v>Tue</v>
      </c>
      <c r="T927" s="125" t="str">
        <f t="shared" si="590"/>
        <v>2010-15</v>
      </c>
      <c r="U927" s="125">
        <f t="shared" si="591"/>
        <v>0</v>
      </c>
      <c r="V927" s="125"/>
    </row>
    <row r="928" spans="1:22" s="113" customFormat="1" x14ac:dyDescent="0.35">
      <c r="A928" s="133" t="s">
        <v>645</v>
      </c>
      <c r="B928" s="132">
        <v>40275</v>
      </c>
      <c r="C928" s="129">
        <v>726.34</v>
      </c>
      <c r="D928" s="119">
        <v>0</v>
      </c>
      <c r="E928" s="119">
        <v>0</v>
      </c>
      <c r="F928" s="128">
        <v>577.25</v>
      </c>
      <c r="G928" s="131">
        <v>35</v>
      </c>
      <c r="H928" s="128">
        <f t="shared" si="604"/>
        <v>16.492857142857144</v>
      </c>
      <c r="I928" s="129">
        <v>149.09</v>
      </c>
      <c r="J928" s="130">
        <v>5</v>
      </c>
      <c r="K928" s="130">
        <f t="shared" si="605"/>
        <v>40</v>
      </c>
      <c r="L928" s="129">
        <f t="shared" si="606"/>
        <v>29.818000000000001</v>
      </c>
      <c r="M928" s="128">
        <f t="shared" si="607"/>
        <v>18.1585</v>
      </c>
      <c r="N928" s="127"/>
      <c r="O928" s="126"/>
      <c r="P928" s="125"/>
      <c r="Q928" s="125">
        <f t="shared" si="588"/>
        <v>15</v>
      </c>
      <c r="R928" s="125">
        <f t="shared" si="589"/>
        <v>2010</v>
      </c>
      <c r="S928" s="125" t="str">
        <f t="shared" si="587"/>
        <v>Wed</v>
      </c>
      <c r="T928" s="125" t="str">
        <f t="shared" si="590"/>
        <v>2010-15</v>
      </c>
      <c r="U928" s="125">
        <f t="shared" si="591"/>
        <v>0</v>
      </c>
      <c r="V928" s="125"/>
    </row>
    <row r="929" spans="1:22" s="113" customFormat="1" x14ac:dyDescent="0.35">
      <c r="A929" s="133" t="s">
        <v>645</v>
      </c>
      <c r="B929" s="132">
        <v>40276</v>
      </c>
      <c r="C929" s="129">
        <v>976.04</v>
      </c>
      <c r="D929" s="119">
        <v>0</v>
      </c>
      <c r="E929" s="119">
        <v>0</v>
      </c>
      <c r="F929" s="128">
        <v>754.9</v>
      </c>
      <c r="G929" s="131">
        <v>30</v>
      </c>
      <c r="H929" s="128">
        <f t="shared" si="604"/>
        <v>25.163333333333334</v>
      </c>
      <c r="I929" s="129">
        <v>221.14</v>
      </c>
      <c r="J929" s="130">
        <v>3</v>
      </c>
      <c r="K929" s="130">
        <f t="shared" si="605"/>
        <v>33</v>
      </c>
      <c r="L929" s="129">
        <f t="shared" si="606"/>
        <v>73.713333333333324</v>
      </c>
      <c r="M929" s="128">
        <f t="shared" si="607"/>
        <v>29.576969696969694</v>
      </c>
      <c r="N929" s="127"/>
      <c r="O929" s="126"/>
      <c r="P929" s="125"/>
      <c r="Q929" s="125">
        <f t="shared" si="588"/>
        <v>15</v>
      </c>
      <c r="R929" s="125">
        <f t="shared" si="589"/>
        <v>2010</v>
      </c>
      <c r="S929" s="125" t="str">
        <f t="shared" si="587"/>
        <v>Thu</v>
      </c>
      <c r="T929" s="125" t="str">
        <f t="shared" si="590"/>
        <v>2010-15</v>
      </c>
      <c r="U929" s="125">
        <f t="shared" si="591"/>
        <v>0</v>
      </c>
      <c r="V929" s="125"/>
    </row>
    <row r="930" spans="1:22" s="113" customFormat="1" x14ac:dyDescent="0.35">
      <c r="A930" s="133" t="s">
        <v>645</v>
      </c>
      <c r="B930" s="132">
        <v>40277</v>
      </c>
      <c r="C930" s="129">
        <v>2726.06</v>
      </c>
      <c r="D930" s="119">
        <v>0</v>
      </c>
      <c r="E930" s="119">
        <v>0</v>
      </c>
      <c r="F930" s="128">
        <v>1170.95</v>
      </c>
      <c r="G930" s="131">
        <v>42</v>
      </c>
      <c r="H930" s="128">
        <f t="shared" si="604"/>
        <v>27.879761904761907</v>
      </c>
      <c r="I930" s="129">
        <v>1553.11</v>
      </c>
      <c r="J930" s="130">
        <v>9</v>
      </c>
      <c r="K930" s="130">
        <f t="shared" si="605"/>
        <v>51</v>
      </c>
      <c r="L930" s="129">
        <f t="shared" si="606"/>
        <v>172.56777777777776</v>
      </c>
      <c r="M930" s="128">
        <f t="shared" si="607"/>
        <v>53.412941176470589</v>
      </c>
      <c r="N930" s="127"/>
      <c r="O930" s="126"/>
      <c r="P930" s="125"/>
      <c r="Q930" s="125">
        <f t="shared" si="588"/>
        <v>15</v>
      </c>
      <c r="R930" s="125">
        <f t="shared" si="589"/>
        <v>2010</v>
      </c>
      <c r="S930" s="125" t="str">
        <f t="shared" si="587"/>
        <v>Fri</v>
      </c>
      <c r="T930" s="125" t="str">
        <f t="shared" si="590"/>
        <v>2010-15</v>
      </c>
      <c r="U930" s="125">
        <f t="shared" si="591"/>
        <v>0</v>
      </c>
      <c r="V930" s="125"/>
    </row>
    <row r="931" spans="1:22" s="113" customFormat="1" x14ac:dyDescent="0.35">
      <c r="A931" s="133" t="s">
        <v>645</v>
      </c>
      <c r="B931" s="132">
        <v>40278</v>
      </c>
      <c r="C931" s="129">
        <v>922.01</v>
      </c>
      <c r="D931" s="119">
        <v>0</v>
      </c>
      <c r="E931" s="119">
        <v>0</v>
      </c>
      <c r="F931" s="128">
        <v>812.5</v>
      </c>
      <c r="G931" s="131">
        <v>30</v>
      </c>
      <c r="H931" s="128">
        <f t="shared" si="604"/>
        <v>27.083333333333332</v>
      </c>
      <c r="I931" s="129">
        <v>109.51</v>
      </c>
      <c r="J931" s="130">
        <v>3</v>
      </c>
      <c r="K931" s="130">
        <f t="shared" si="605"/>
        <v>33</v>
      </c>
      <c r="L931" s="129">
        <f t="shared" si="606"/>
        <v>36.503333333333337</v>
      </c>
      <c r="M931" s="128">
        <f t="shared" si="607"/>
        <v>27.939696969696968</v>
      </c>
      <c r="N931" s="127"/>
      <c r="O931" s="126"/>
      <c r="P931" s="125"/>
      <c r="Q931" s="125">
        <f t="shared" si="588"/>
        <v>15</v>
      </c>
      <c r="R931" s="125">
        <f t="shared" si="589"/>
        <v>2010</v>
      </c>
      <c r="S931" s="125" t="str">
        <f t="shared" si="587"/>
        <v>Sat</v>
      </c>
      <c r="T931" s="125" t="str">
        <f t="shared" si="590"/>
        <v>2010-15</v>
      </c>
      <c r="U931" s="125">
        <f t="shared" si="591"/>
        <v>0</v>
      </c>
      <c r="V931" s="125"/>
    </row>
    <row r="932" spans="1:22" s="113" customFormat="1" x14ac:dyDescent="0.35">
      <c r="A932" s="124"/>
      <c r="B932" s="123">
        <v>40279</v>
      </c>
      <c r="C932" s="119">
        <f>SUM(C926:C931)</f>
        <v>6095.72</v>
      </c>
      <c r="D932" s="119">
        <v>2050.94</v>
      </c>
      <c r="E932" s="122">
        <f>SUM(C932:D932)</f>
        <v>8146.66</v>
      </c>
      <c r="F932" s="118"/>
      <c r="G932" s="121">
        <f>SUM(G926:G931)</f>
        <v>180</v>
      </c>
      <c r="H932" s="118">
        <f>AVERAGE(H926:H931)</f>
        <v>18.64391196013289</v>
      </c>
      <c r="I932" s="119">
        <f>SUM(I926:I931)</f>
        <v>2122.62</v>
      </c>
      <c r="J932" s="120">
        <f>SUM(J926:J931)</f>
        <v>25</v>
      </c>
      <c r="K932" s="120">
        <f>SUM(G932,J932)</f>
        <v>205</v>
      </c>
      <c r="L932" s="119">
        <f>AVERAGE(L926:L931)</f>
        <v>55.092740740740737</v>
      </c>
      <c r="M932" s="118">
        <f>AVERAGE(M926:M931)</f>
        <v>24.102427696078433</v>
      </c>
      <c r="N932" s="117"/>
      <c r="O932" s="116"/>
      <c r="P932" s="115"/>
      <c r="Q932" s="115">
        <f t="shared" si="588"/>
        <v>16</v>
      </c>
      <c r="R932" s="115">
        <f t="shared" si="589"/>
        <v>2010</v>
      </c>
      <c r="S932" s="115" t="str">
        <f t="shared" si="587"/>
        <v>Sun</v>
      </c>
      <c r="T932" s="115" t="str">
        <f t="shared" si="590"/>
        <v>2010-16</v>
      </c>
      <c r="U932" s="115">
        <f t="shared" si="591"/>
        <v>0</v>
      </c>
      <c r="V932" s="115"/>
    </row>
    <row r="933" spans="1:22" s="113" customFormat="1" x14ac:dyDescent="0.35">
      <c r="A933" s="133" t="s">
        <v>648</v>
      </c>
      <c r="B933" s="132">
        <v>40280</v>
      </c>
      <c r="C933" s="129">
        <v>675.45</v>
      </c>
      <c r="D933" s="119">
        <v>0</v>
      </c>
      <c r="E933" s="119">
        <v>0</v>
      </c>
      <c r="F933" s="128">
        <v>477.7</v>
      </c>
      <c r="G933" s="131">
        <v>30</v>
      </c>
      <c r="H933" s="128">
        <f t="shared" ref="H933:H938" si="608">IFERROR(F933/G933,0)</f>
        <v>15.923333333333334</v>
      </c>
      <c r="I933" s="129">
        <v>197.75</v>
      </c>
      <c r="J933" s="130">
        <v>6</v>
      </c>
      <c r="K933" s="130">
        <f t="shared" ref="K933:K938" si="609">IFERROR(SUM(G933,J933),0)</f>
        <v>36</v>
      </c>
      <c r="L933" s="129">
        <f t="shared" ref="L933:L938" si="610">IFERROR(MEDIAN(I933/J933),0)</f>
        <v>32.958333333333336</v>
      </c>
      <c r="M933" s="128">
        <f t="shared" ref="M933:M938" si="611">IFERROR(SUM(F933,I933)/K933,0)</f>
        <v>18.762500000000003</v>
      </c>
      <c r="N933" s="127"/>
      <c r="O933" s="126"/>
      <c r="P933" s="125"/>
      <c r="Q933" s="125">
        <f t="shared" si="588"/>
        <v>16</v>
      </c>
      <c r="R933" s="125">
        <f t="shared" si="589"/>
        <v>2010</v>
      </c>
      <c r="S933" s="125" t="str">
        <f t="shared" si="587"/>
        <v>Mon</v>
      </c>
      <c r="T933" s="125" t="str">
        <f t="shared" si="590"/>
        <v>2010-16</v>
      </c>
      <c r="U933" s="125">
        <f t="shared" si="591"/>
        <v>0</v>
      </c>
      <c r="V933" s="125"/>
    </row>
    <row r="934" spans="1:22" s="113" customFormat="1" x14ac:dyDescent="0.35">
      <c r="A934" s="133" t="s">
        <v>648</v>
      </c>
      <c r="B934" s="132">
        <v>40281</v>
      </c>
      <c r="C934" s="129">
        <v>533.78</v>
      </c>
      <c r="D934" s="119">
        <v>0</v>
      </c>
      <c r="E934" s="119">
        <v>0</v>
      </c>
      <c r="F934" s="128">
        <v>484.74</v>
      </c>
      <c r="G934" s="131">
        <v>35</v>
      </c>
      <c r="H934" s="128">
        <f t="shared" si="608"/>
        <v>13.849714285714287</v>
      </c>
      <c r="I934" s="129">
        <v>49.08</v>
      </c>
      <c r="J934" s="130">
        <v>3</v>
      </c>
      <c r="K934" s="130">
        <f t="shared" si="609"/>
        <v>38</v>
      </c>
      <c r="L934" s="129">
        <f t="shared" si="610"/>
        <v>16.36</v>
      </c>
      <c r="M934" s="128">
        <f t="shared" si="611"/>
        <v>14.047894736842107</v>
      </c>
      <c r="N934" s="127"/>
      <c r="O934" s="126"/>
      <c r="P934" s="125"/>
      <c r="Q934" s="125">
        <f t="shared" si="588"/>
        <v>16</v>
      </c>
      <c r="R934" s="125">
        <f t="shared" si="589"/>
        <v>2010</v>
      </c>
      <c r="S934" s="125" t="str">
        <f t="shared" si="587"/>
        <v>Tue</v>
      </c>
      <c r="T934" s="125" t="str">
        <f t="shared" si="590"/>
        <v>2010-16</v>
      </c>
      <c r="U934" s="125">
        <f t="shared" si="591"/>
        <v>0</v>
      </c>
      <c r="V934" s="125"/>
    </row>
    <row r="935" spans="1:22" s="113" customFormat="1" x14ac:dyDescent="0.35">
      <c r="A935" s="133" t="s">
        <v>648</v>
      </c>
      <c r="B935" s="132">
        <v>40282</v>
      </c>
      <c r="C935" s="129">
        <v>902.54</v>
      </c>
      <c r="D935" s="119">
        <v>0</v>
      </c>
      <c r="E935" s="119">
        <v>0</v>
      </c>
      <c r="F935" s="128">
        <v>607</v>
      </c>
      <c r="G935" s="131">
        <v>31</v>
      </c>
      <c r="H935" s="128">
        <f t="shared" si="608"/>
        <v>19.580645161290324</v>
      </c>
      <c r="I935" s="129">
        <v>295.54000000000002</v>
      </c>
      <c r="J935" s="130">
        <v>8</v>
      </c>
      <c r="K935" s="130">
        <f t="shared" si="609"/>
        <v>39</v>
      </c>
      <c r="L935" s="129">
        <f t="shared" si="610"/>
        <v>36.942500000000003</v>
      </c>
      <c r="M935" s="128">
        <f t="shared" si="611"/>
        <v>23.14205128205128</v>
      </c>
      <c r="N935" s="127"/>
      <c r="O935" s="126"/>
      <c r="P935" s="125"/>
      <c r="Q935" s="125">
        <f t="shared" si="588"/>
        <v>16</v>
      </c>
      <c r="R935" s="125">
        <f t="shared" si="589"/>
        <v>2010</v>
      </c>
      <c r="S935" s="125" t="str">
        <f t="shared" si="587"/>
        <v>Wed</v>
      </c>
      <c r="T935" s="125" t="str">
        <f t="shared" si="590"/>
        <v>2010-16</v>
      </c>
      <c r="U935" s="125">
        <f t="shared" si="591"/>
        <v>0</v>
      </c>
      <c r="V935" s="125"/>
    </row>
    <row r="936" spans="1:22" s="113" customFormat="1" x14ac:dyDescent="0.35">
      <c r="A936" s="133" t="s">
        <v>648</v>
      </c>
      <c r="B936" s="132">
        <v>40283</v>
      </c>
      <c r="C936" s="129">
        <v>1418</v>
      </c>
      <c r="D936" s="119">
        <v>0</v>
      </c>
      <c r="E936" s="119">
        <v>0</v>
      </c>
      <c r="F936" s="128">
        <v>1047.05</v>
      </c>
      <c r="G936" s="131">
        <v>35</v>
      </c>
      <c r="H936" s="128">
        <f t="shared" si="608"/>
        <v>29.915714285714284</v>
      </c>
      <c r="I936" s="129">
        <v>370.95</v>
      </c>
      <c r="J936" s="130">
        <v>6</v>
      </c>
      <c r="K936" s="130">
        <f t="shared" si="609"/>
        <v>41</v>
      </c>
      <c r="L936" s="129">
        <f t="shared" si="610"/>
        <v>61.824999999999996</v>
      </c>
      <c r="M936" s="128">
        <f t="shared" si="611"/>
        <v>34.585365853658537</v>
      </c>
      <c r="N936" s="127"/>
      <c r="O936" s="126"/>
      <c r="P936" s="125"/>
      <c r="Q936" s="125">
        <f t="shared" si="588"/>
        <v>16</v>
      </c>
      <c r="R936" s="125">
        <f t="shared" si="589"/>
        <v>2010</v>
      </c>
      <c r="S936" s="125" t="str">
        <f t="shared" si="587"/>
        <v>Thu</v>
      </c>
      <c r="T936" s="125" t="str">
        <f t="shared" si="590"/>
        <v>2010-16</v>
      </c>
      <c r="U936" s="125">
        <f t="shared" si="591"/>
        <v>0</v>
      </c>
      <c r="V936" s="125"/>
    </row>
    <row r="937" spans="1:22" s="113" customFormat="1" x14ac:dyDescent="0.35">
      <c r="A937" s="133" t="s">
        <v>648</v>
      </c>
      <c r="B937" s="132">
        <v>40284</v>
      </c>
      <c r="C937" s="129">
        <v>3241.98</v>
      </c>
      <c r="D937" s="119">
        <v>0</v>
      </c>
      <c r="E937" s="119">
        <v>0</v>
      </c>
      <c r="F937" s="128">
        <v>667.95</v>
      </c>
      <c r="G937" s="131">
        <v>38</v>
      </c>
      <c r="H937" s="128">
        <f t="shared" si="608"/>
        <v>17.577631578947368</v>
      </c>
      <c r="I937" s="129">
        <v>2844.03</v>
      </c>
      <c r="J937" s="130">
        <v>12</v>
      </c>
      <c r="K937" s="130">
        <f t="shared" si="609"/>
        <v>50</v>
      </c>
      <c r="L937" s="129">
        <f t="shared" si="610"/>
        <v>237.00250000000003</v>
      </c>
      <c r="M937" s="128">
        <f t="shared" si="611"/>
        <v>70.23960000000001</v>
      </c>
      <c r="N937" s="127"/>
      <c r="O937" s="126"/>
      <c r="P937" s="125"/>
      <c r="Q937" s="125">
        <f t="shared" si="588"/>
        <v>16</v>
      </c>
      <c r="R937" s="125">
        <f t="shared" si="589"/>
        <v>2010</v>
      </c>
      <c r="S937" s="125" t="str">
        <f t="shared" si="587"/>
        <v>Fri</v>
      </c>
      <c r="T937" s="125" t="str">
        <f t="shared" si="590"/>
        <v>2010-16</v>
      </c>
      <c r="U937" s="125">
        <f t="shared" si="591"/>
        <v>0</v>
      </c>
      <c r="V937" s="125"/>
    </row>
    <row r="938" spans="1:22" s="113" customFormat="1" x14ac:dyDescent="0.35">
      <c r="A938" s="133" t="s">
        <v>648</v>
      </c>
      <c r="B938" s="132">
        <v>40285</v>
      </c>
      <c r="C938" s="129">
        <v>930.93</v>
      </c>
      <c r="D938" s="119">
        <v>0</v>
      </c>
      <c r="E938" s="119">
        <v>0</v>
      </c>
      <c r="F938" s="128">
        <v>556.95000000000005</v>
      </c>
      <c r="G938" s="131">
        <v>27</v>
      </c>
      <c r="H938" s="128">
        <f t="shared" si="608"/>
        <v>20.62777777777778</v>
      </c>
      <c r="I938" s="129">
        <v>373.98</v>
      </c>
      <c r="J938" s="130">
        <v>10</v>
      </c>
      <c r="K938" s="130">
        <f t="shared" si="609"/>
        <v>37</v>
      </c>
      <c r="L938" s="129">
        <f t="shared" si="610"/>
        <v>37.398000000000003</v>
      </c>
      <c r="M938" s="128">
        <f t="shared" si="611"/>
        <v>25.160270270270271</v>
      </c>
      <c r="N938" s="127"/>
      <c r="O938" s="126"/>
      <c r="P938" s="125"/>
      <c r="Q938" s="125">
        <f t="shared" si="588"/>
        <v>16</v>
      </c>
      <c r="R938" s="125">
        <f t="shared" si="589"/>
        <v>2010</v>
      </c>
      <c r="S938" s="125" t="str">
        <f t="shared" si="587"/>
        <v>Sat</v>
      </c>
      <c r="T938" s="125" t="str">
        <f t="shared" si="590"/>
        <v>2010-16</v>
      </c>
      <c r="U938" s="125">
        <f t="shared" si="591"/>
        <v>0</v>
      </c>
      <c r="V938" s="125"/>
    </row>
    <row r="939" spans="1:22" s="113" customFormat="1" x14ac:dyDescent="0.35">
      <c r="A939" s="124"/>
      <c r="B939" s="123">
        <v>40286</v>
      </c>
      <c r="C939" s="119">
        <f>SUM(C933:C938)</f>
        <v>7702.68</v>
      </c>
      <c r="D939" s="119">
        <v>3474.16</v>
      </c>
      <c r="E939" s="122">
        <f>SUM(C939:D939)</f>
        <v>11176.84</v>
      </c>
      <c r="F939" s="118"/>
      <c r="G939" s="121">
        <f>SUM(G933:G938)</f>
        <v>196</v>
      </c>
      <c r="H939" s="118">
        <f>AVERAGE(H933:H938)</f>
        <v>19.579136070462898</v>
      </c>
      <c r="I939" s="119">
        <f>SUM(I933:I938)</f>
        <v>4131.33</v>
      </c>
      <c r="J939" s="120">
        <f>SUM(J933:J938)</f>
        <v>45</v>
      </c>
      <c r="K939" s="120">
        <f>SUM(G939,J939)</f>
        <v>241</v>
      </c>
      <c r="L939" s="119">
        <f>AVERAGE(L933:L938)</f>
        <v>70.414388888888894</v>
      </c>
      <c r="M939" s="118">
        <f>AVERAGE(M933:M938)</f>
        <v>30.989613690470375</v>
      </c>
      <c r="N939" s="117"/>
      <c r="O939" s="116"/>
      <c r="P939" s="115"/>
      <c r="Q939" s="115">
        <f t="shared" si="588"/>
        <v>17</v>
      </c>
      <c r="R939" s="115">
        <f t="shared" si="589"/>
        <v>2010</v>
      </c>
      <c r="S939" s="115" t="str">
        <f t="shared" si="587"/>
        <v>Sun</v>
      </c>
      <c r="T939" s="115" t="str">
        <f t="shared" si="590"/>
        <v>2010-17</v>
      </c>
      <c r="U939" s="115">
        <f t="shared" si="591"/>
        <v>0</v>
      </c>
      <c r="V939" s="115"/>
    </row>
    <row r="940" spans="1:22" s="113" customFormat="1" x14ac:dyDescent="0.35">
      <c r="A940" s="133" t="s">
        <v>649</v>
      </c>
      <c r="B940" s="132">
        <v>40287</v>
      </c>
      <c r="C940" s="129">
        <v>465.44</v>
      </c>
      <c r="D940" s="119">
        <v>0</v>
      </c>
      <c r="E940" s="119">
        <v>0</v>
      </c>
      <c r="F940" s="128">
        <v>271.45</v>
      </c>
      <c r="G940" s="131">
        <v>18</v>
      </c>
      <c r="H940" s="128">
        <f t="shared" ref="H940:H945" si="612">IFERROR(F940/G940,0)</f>
        <v>15.080555555555556</v>
      </c>
      <c r="I940" s="129">
        <v>193.99</v>
      </c>
      <c r="J940" s="130">
        <v>5</v>
      </c>
      <c r="K940" s="130">
        <f t="shared" ref="K940:K945" si="613">IFERROR(SUM(G940,J940),0)</f>
        <v>23</v>
      </c>
      <c r="L940" s="129">
        <f t="shared" ref="L940:L945" si="614">IFERROR(MEDIAN(I940/J940),0)</f>
        <v>38.798000000000002</v>
      </c>
      <c r="M940" s="128">
        <f t="shared" ref="M940:M945" si="615">IFERROR(SUM(F940,I940)/K940,0)</f>
        <v>20.236521739130435</v>
      </c>
      <c r="N940" s="127"/>
      <c r="O940" s="126">
        <v>0</v>
      </c>
      <c r="P940" s="125"/>
      <c r="Q940" s="125">
        <f t="shared" si="588"/>
        <v>17</v>
      </c>
      <c r="R940" s="125">
        <f t="shared" si="589"/>
        <v>2010</v>
      </c>
      <c r="S940" s="125" t="str">
        <f t="shared" si="587"/>
        <v>Mon</v>
      </c>
      <c r="T940" s="125" t="str">
        <f t="shared" si="590"/>
        <v>2010-17</v>
      </c>
      <c r="U940" s="125">
        <f t="shared" si="591"/>
        <v>0</v>
      </c>
      <c r="V940" s="125"/>
    </row>
    <row r="941" spans="1:22" s="113" customFormat="1" x14ac:dyDescent="0.35">
      <c r="A941" s="133" t="s">
        <v>649</v>
      </c>
      <c r="B941" s="132">
        <v>40288</v>
      </c>
      <c r="C941" s="129">
        <v>1223.08</v>
      </c>
      <c r="D941" s="119">
        <v>0</v>
      </c>
      <c r="E941" s="119">
        <v>0</v>
      </c>
      <c r="F941" s="128">
        <v>633.6</v>
      </c>
      <c r="G941" s="131">
        <v>46</v>
      </c>
      <c r="H941" s="128">
        <f t="shared" si="612"/>
        <v>13.773913043478261</v>
      </c>
      <c r="I941" s="129">
        <v>589.48</v>
      </c>
      <c r="J941" s="130">
        <v>6</v>
      </c>
      <c r="K941" s="130">
        <f t="shared" si="613"/>
        <v>52</v>
      </c>
      <c r="L941" s="129">
        <f t="shared" si="614"/>
        <v>98.24666666666667</v>
      </c>
      <c r="M941" s="128">
        <f t="shared" si="615"/>
        <v>23.520769230769229</v>
      </c>
      <c r="N941" s="127"/>
      <c r="O941" s="126">
        <v>0</v>
      </c>
      <c r="P941" s="125"/>
      <c r="Q941" s="125">
        <f t="shared" si="588"/>
        <v>17</v>
      </c>
      <c r="R941" s="125">
        <f t="shared" si="589"/>
        <v>2010</v>
      </c>
      <c r="S941" s="125" t="str">
        <f t="shared" si="587"/>
        <v>Tue</v>
      </c>
      <c r="T941" s="125" t="str">
        <f t="shared" si="590"/>
        <v>2010-17</v>
      </c>
      <c r="U941" s="125">
        <f t="shared" si="591"/>
        <v>0</v>
      </c>
      <c r="V941" s="125"/>
    </row>
    <row r="942" spans="1:22" s="113" customFormat="1" x14ac:dyDescent="0.35">
      <c r="A942" s="133" t="s">
        <v>649</v>
      </c>
      <c r="B942" s="132">
        <v>40289</v>
      </c>
      <c r="C942" s="129">
        <v>1062.98</v>
      </c>
      <c r="D942" s="119">
        <v>0</v>
      </c>
      <c r="E942" s="119">
        <v>0</v>
      </c>
      <c r="F942" s="128">
        <v>855.72</v>
      </c>
      <c r="G942" s="131">
        <v>30</v>
      </c>
      <c r="H942" s="128">
        <f t="shared" si="612"/>
        <v>28.524000000000001</v>
      </c>
      <c r="I942" s="129">
        <v>207.26</v>
      </c>
      <c r="J942" s="130">
        <v>5</v>
      </c>
      <c r="K942" s="130">
        <f t="shared" si="613"/>
        <v>35</v>
      </c>
      <c r="L942" s="129">
        <f t="shared" si="614"/>
        <v>41.451999999999998</v>
      </c>
      <c r="M942" s="128">
        <f t="shared" si="615"/>
        <v>30.370857142857144</v>
      </c>
      <c r="N942" s="127"/>
      <c r="O942" s="126">
        <v>49.5</v>
      </c>
      <c r="P942" s="125"/>
      <c r="Q942" s="125">
        <f t="shared" si="588"/>
        <v>17</v>
      </c>
      <c r="R942" s="125">
        <f t="shared" si="589"/>
        <v>2010</v>
      </c>
      <c r="S942" s="125" t="str">
        <f t="shared" si="587"/>
        <v>Wed</v>
      </c>
      <c r="T942" s="125" t="str">
        <f t="shared" si="590"/>
        <v>2010-17</v>
      </c>
      <c r="U942" s="125">
        <f t="shared" si="591"/>
        <v>0</v>
      </c>
      <c r="V942" s="125"/>
    </row>
    <row r="943" spans="1:22" s="113" customFormat="1" x14ac:dyDescent="0.35">
      <c r="A943" s="133" t="s">
        <v>649</v>
      </c>
      <c r="B943" s="132">
        <v>40290</v>
      </c>
      <c r="C943" s="129">
        <v>1137.57</v>
      </c>
      <c r="D943" s="119">
        <v>0</v>
      </c>
      <c r="E943" s="119">
        <v>0</v>
      </c>
      <c r="F943" s="128">
        <v>656.85</v>
      </c>
      <c r="G943" s="131">
        <v>35</v>
      </c>
      <c r="H943" s="128">
        <f t="shared" si="612"/>
        <v>18.767142857142858</v>
      </c>
      <c r="I943" s="129">
        <v>480.72</v>
      </c>
      <c r="J943" s="130">
        <v>11</v>
      </c>
      <c r="K943" s="130">
        <f t="shared" si="613"/>
        <v>46</v>
      </c>
      <c r="L943" s="129">
        <f t="shared" si="614"/>
        <v>43.701818181818183</v>
      </c>
      <c r="M943" s="128">
        <f t="shared" si="615"/>
        <v>24.729782608695654</v>
      </c>
      <c r="N943" s="127"/>
      <c r="O943" s="126">
        <v>-49.25</v>
      </c>
      <c r="P943" s="125"/>
      <c r="Q943" s="125">
        <f t="shared" si="588"/>
        <v>17</v>
      </c>
      <c r="R943" s="125">
        <f t="shared" si="589"/>
        <v>2010</v>
      </c>
      <c r="S943" s="125" t="str">
        <f t="shared" si="587"/>
        <v>Thu</v>
      </c>
      <c r="T943" s="125" t="str">
        <f t="shared" si="590"/>
        <v>2010-17</v>
      </c>
      <c r="U943" s="125">
        <f t="shared" si="591"/>
        <v>0</v>
      </c>
      <c r="V943" s="125"/>
    </row>
    <row r="944" spans="1:22" s="113" customFormat="1" x14ac:dyDescent="0.35">
      <c r="A944" s="133" t="s">
        <v>649</v>
      </c>
      <c r="B944" s="132">
        <v>40291</v>
      </c>
      <c r="C944" s="129">
        <v>2848.28</v>
      </c>
      <c r="D944" s="119">
        <v>0</v>
      </c>
      <c r="E944" s="119">
        <v>0</v>
      </c>
      <c r="F944" s="128">
        <v>947.1</v>
      </c>
      <c r="G944" s="131">
        <v>39</v>
      </c>
      <c r="H944" s="128">
        <f t="shared" si="612"/>
        <v>24.284615384615385</v>
      </c>
      <c r="I944" s="129">
        <v>1901.18</v>
      </c>
      <c r="J944" s="130">
        <v>15</v>
      </c>
      <c r="K944" s="130">
        <f t="shared" si="613"/>
        <v>54</v>
      </c>
      <c r="L944" s="129">
        <f t="shared" si="614"/>
        <v>126.74533333333333</v>
      </c>
      <c r="M944" s="128">
        <f t="shared" si="615"/>
        <v>52.745925925925931</v>
      </c>
      <c r="N944" s="127"/>
      <c r="O944" s="126">
        <v>0.05</v>
      </c>
      <c r="P944" s="125"/>
      <c r="Q944" s="125">
        <f t="shared" si="588"/>
        <v>17</v>
      </c>
      <c r="R944" s="125">
        <f t="shared" si="589"/>
        <v>2010</v>
      </c>
      <c r="S944" s="125" t="str">
        <f t="shared" si="587"/>
        <v>Fri</v>
      </c>
      <c r="T944" s="125" t="str">
        <f t="shared" si="590"/>
        <v>2010-17</v>
      </c>
      <c r="U944" s="125">
        <f t="shared" si="591"/>
        <v>0</v>
      </c>
      <c r="V944" s="125"/>
    </row>
    <row r="945" spans="1:22" s="113" customFormat="1" x14ac:dyDescent="0.35">
      <c r="A945" s="133" t="s">
        <v>649</v>
      </c>
      <c r="B945" s="132">
        <v>40292</v>
      </c>
      <c r="C945" s="129">
        <v>2049.87</v>
      </c>
      <c r="D945" s="119">
        <v>0</v>
      </c>
      <c r="E945" s="119">
        <v>0</v>
      </c>
      <c r="F945" s="128">
        <v>1082.8499999999999</v>
      </c>
      <c r="G945" s="131">
        <v>29</v>
      </c>
      <c r="H945" s="128">
        <f t="shared" si="612"/>
        <v>37.339655172413792</v>
      </c>
      <c r="I945" s="129">
        <v>1588.92</v>
      </c>
      <c r="J945" s="130">
        <v>15</v>
      </c>
      <c r="K945" s="130">
        <f t="shared" si="613"/>
        <v>44</v>
      </c>
      <c r="L945" s="129">
        <f t="shared" si="614"/>
        <v>105.92800000000001</v>
      </c>
      <c r="M945" s="128">
        <f t="shared" si="615"/>
        <v>60.722045454545452</v>
      </c>
      <c r="N945" s="127"/>
      <c r="O945" s="126">
        <v>0</v>
      </c>
      <c r="P945" s="125"/>
      <c r="Q945" s="125">
        <f t="shared" si="588"/>
        <v>17</v>
      </c>
      <c r="R945" s="125">
        <f t="shared" si="589"/>
        <v>2010</v>
      </c>
      <c r="S945" s="125" t="str">
        <f t="shared" si="587"/>
        <v>Sat</v>
      </c>
      <c r="T945" s="125" t="str">
        <f t="shared" si="590"/>
        <v>2010-17</v>
      </c>
      <c r="U945" s="125">
        <f t="shared" si="591"/>
        <v>0</v>
      </c>
      <c r="V945" s="125"/>
    </row>
    <row r="946" spans="1:22" s="113" customFormat="1" x14ac:dyDescent="0.35">
      <c r="A946" s="124"/>
      <c r="B946" s="123">
        <v>40293</v>
      </c>
      <c r="C946" s="119">
        <f>SUM(C940:C945)</f>
        <v>8787.2200000000012</v>
      </c>
      <c r="D946" s="119">
        <v>3214.11</v>
      </c>
      <c r="E946" s="122">
        <f>SUM(C946:D946)</f>
        <v>12001.330000000002</v>
      </c>
      <c r="F946" s="118"/>
      <c r="G946" s="121">
        <f>SUM(G940:G945)</f>
        <v>197</v>
      </c>
      <c r="H946" s="118">
        <f>AVERAGE(H940:H945)</f>
        <v>22.961647002200976</v>
      </c>
      <c r="I946" s="119">
        <f>SUM(I940:I945)</f>
        <v>4961.55</v>
      </c>
      <c r="J946" s="120">
        <f>SUM(J940:J945)</f>
        <v>57</v>
      </c>
      <c r="K946" s="120">
        <f>SUM(G946,J946)</f>
        <v>254</v>
      </c>
      <c r="L946" s="119">
        <f>AVERAGE(L940:L945)</f>
        <v>75.811969696969697</v>
      </c>
      <c r="M946" s="118">
        <f>AVERAGE(M940:M945)</f>
        <v>35.387650350320641</v>
      </c>
      <c r="N946" s="117"/>
      <c r="O946" s="116"/>
      <c r="P946" s="115"/>
      <c r="Q946" s="115">
        <f t="shared" si="588"/>
        <v>18</v>
      </c>
      <c r="R946" s="115">
        <f t="shared" si="589"/>
        <v>2010</v>
      </c>
      <c r="S946" s="115" t="str">
        <f t="shared" si="587"/>
        <v>Sun</v>
      </c>
      <c r="T946" s="115" t="str">
        <f t="shared" si="590"/>
        <v>2010-18</v>
      </c>
      <c r="U946" s="115">
        <f t="shared" si="591"/>
        <v>0</v>
      </c>
      <c r="V946" s="115"/>
    </row>
    <row r="947" spans="1:22" s="113" customFormat="1" x14ac:dyDescent="0.35">
      <c r="A947" s="143" t="s">
        <v>652</v>
      </c>
      <c r="B947" s="142">
        <v>40294</v>
      </c>
      <c r="C947" s="138">
        <v>0</v>
      </c>
      <c r="D947" s="119">
        <v>0</v>
      </c>
      <c r="E947" s="119">
        <v>0</v>
      </c>
      <c r="F947" s="140">
        <v>0</v>
      </c>
      <c r="G947" s="141">
        <v>0</v>
      </c>
      <c r="H947" s="140">
        <f t="shared" ref="H947:H952" si="616">IFERROR(F947/G947,0)</f>
        <v>0</v>
      </c>
      <c r="I947" s="138">
        <v>0</v>
      </c>
      <c r="J947" s="139">
        <v>0</v>
      </c>
      <c r="K947" s="139">
        <f t="shared" ref="K947:K952" si="617">IFERROR(SUM(G947,J947),0)</f>
        <v>0</v>
      </c>
      <c r="L947" s="138">
        <f t="shared" ref="L947:L952" si="618">IFERROR(MEDIAN(I947/J947),0)</f>
        <v>0</v>
      </c>
      <c r="M947" s="140">
        <f t="shared" ref="M947:M952" si="619">IFERROR(SUM(F947,I947)/K947,0)</f>
        <v>0</v>
      </c>
      <c r="N947" s="137" t="s">
        <v>1098</v>
      </c>
      <c r="O947" s="136"/>
      <c r="P947" s="135"/>
      <c r="Q947" s="135">
        <f t="shared" si="588"/>
        <v>18</v>
      </c>
      <c r="R947" s="135">
        <f t="shared" si="589"/>
        <v>2010</v>
      </c>
      <c r="S947" s="135" t="str">
        <f t="shared" si="587"/>
        <v>Mon</v>
      </c>
      <c r="T947" s="135" t="str">
        <f t="shared" si="590"/>
        <v>2010-18</v>
      </c>
      <c r="U947" s="135">
        <f t="shared" si="591"/>
        <v>0</v>
      </c>
      <c r="V947" s="135"/>
    </row>
    <row r="948" spans="1:22" s="113" customFormat="1" x14ac:dyDescent="0.35">
      <c r="A948" s="133" t="s">
        <v>652</v>
      </c>
      <c r="B948" s="132">
        <v>40295</v>
      </c>
      <c r="C948" s="129">
        <v>938.52</v>
      </c>
      <c r="D948" s="119">
        <v>0</v>
      </c>
      <c r="E948" s="119">
        <v>0</v>
      </c>
      <c r="F948" s="128">
        <v>629.4</v>
      </c>
      <c r="G948" s="131">
        <v>43</v>
      </c>
      <c r="H948" s="128">
        <f t="shared" si="616"/>
        <v>14.63720930232558</v>
      </c>
      <c r="I948" s="129">
        <v>309.12</v>
      </c>
      <c r="J948" s="130">
        <v>5</v>
      </c>
      <c r="K948" s="130">
        <f t="shared" si="617"/>
        <v>48</v>
      </c>
      <c r="L948" s="129">
        <f t="shared" si="618"/>
        <v>61.823999999999998</v>
      </c>
      <c r="M948" s="128">
        <f t="shared" si="619"/>
        <v>19.552499999999998</v>
      </c>
      <c r="N948" s="127"/>
      <c r="O948" s="126"/>
      <c r="P948" s="125"/>
      <c r="Q948" s="125">
        <f t="shared" si="588"/>
        <v>18</v>
      </c>
      <c r="R948" s="125">
        <f t="shared" si="589"/>
        <v>2010</v>
      </c>
      <c r="S948" s="125" t="str">
        <f t="shared" si="587"/>
        <v>Tue</v>
      </c>
      <c r="T948" s="125" t="str">
        <f t="shared" si="590"/>
        <v>2010-18</v>
      </c>
      <c r="U948" s="125">
        <f t="shared" si="591"/>
        <v>0</v>
      </c>
      <c r="V948" s="125"/>
    </row>
    <row r="949" spans="1:22" s="113" customFormat="1" x14ac:dyDescent="0.35">
      <c r="A949" s="133" t="s">
        <v>652</v>
      </c>
      <c r="B949" s="132">
        <v>40296</v>
      </c>
      <c r="C949" s="129">
        <v>1221.3699999999999</v>
      </c>
      <c r="D949" s="119">
        <v>0</v>
      </c>
      <c r="E949" s="119">
        <v>0</v>
      </c>
      <c r="F949" s="128">
        <v>794.9</v>
      </c>
      <c r="G949" s="131">
        <v>37</v>
      </c>
      <c r="H949" s="128">
        <f t="shared" si="616"/>
        <v>21.483783783783782</v>
      </c>
      <c r="I949" s="129">
        <v>426.47</v>
      </c>
      <c r="J949" s="130">
        <v>12</v>
      </c>
      <c r="K949" s="130">
        <f t="shared" si="617"/>
        <v>49</v>
      </c>
      <c r="L949" s="129">
        <f t="shared" si="618"/>
        <v>35.539166666666667</v>
      </c>
      <c r="M949" s="128">
        <f t="shared" si="619"/>
        <v>24.925918367346938</v>
      </c>
      <c r="N949" s="127"/>
      <c r="O949" s="126"/>
      <c r="P949" s="125"/>
      <c r="Q949" s="125">
        <f t="shared" si="588"/>
        <v>18</v>
      </c>
      <c r="R949" s="125">
        <f t="shared" si="589"/>
        <v>2010</v>
      </c>
      <c r="S949" s="125" t="str">
        <f t="shared" si="587"/>
        <v>Wed</v>
      </c>
      <c r="T949" s="125" t="str">
        <f t="shared" si="590"/>
        <v>2010-18</v>
      </c>
      <c r="U949" s="125">
        <f t="shared" si="591"/>
        <v>0</v>
      </c>
      <c r="V949" s="125"/>
    </row>
    <row r="950" spans="1:22" s="113" customFormat="1" x14ac:dyDescent="0.35">
      <c r="A950" s="133" t="s">
        <v>652</v>
      </c>
      <c r="B950" s="132">
        <v>40297</v>
      </c>
      <c r="C950" s="129">
        <v>1454.06</v>
      </c>
      <c r="D950" s="119">
        <v>0</v>
      </c>
      <c r="E950" s="119">
        <v>0</v>
      </c>
      <c r="F950" s="128">
        <v>809.35</v>
      </c>
      <c r="G950" s="131">
        <v>40</v>
      </c>
      <c r="H950" s="128">
        <f t="shared" si="616"/>
        <v>20.233750000000001</v>
      </c>
      <c r="I950" s="129">
        <v>644.71</v>
      </c>
      <c r="J950" s="130">
        <v>9</v>
      </c>
      <c r="K950" s="130">
        <f t="shared" si="617"/>
        <v>49</v>
      </c>
      <c r="L950" s="129">
        <f t="shared" si="618"/>
        <v>71.634444444444455</v>
      </c>
      <c r="M950" s="128">
        <f t="shared" si="619"/>
        <v>29.674693877551018</v>
      </c>
      <c r="N950" s="127"/>
      <c r="O950" s="126"/>
      <c r="P950" s="125"/>
      <c r="Q950" s="125">
        <f t="shared" si="588"/>
        <v>18</v>
      </c>
      <c r="R950" s="125">
        <f t="shared" si="589"/>
        <v>2010</v>
      </c>
      <c r="S950" s="125" t="str">
        <f t="shared" si="587"/>
        <v>Thu</v>
      </c>
      <c r="T950" s="125" t="str">
        <f t="shared" si="590"/>
        <v>2010-18</v>
      </c>
      <c r="U950" s="125">
        <f t="shared" si="591"/>
        <v>0</v>
      </c>
      <c r="V950" s="125"/>
    </row>
    <row r="951" spans="1:22" s="113" customFormat="1" x14ac:dyDescent="0.35">
      <c r="A951" s="133" t="s">
        <v>652</v>
      </c>
      <c r="B951" s="132">
        <v>40298</v>
      </c>
      <c r="C951" s="129">
        <v>1408.5</v>
      </c>
      <c r="D951" s="119">
        <v>0</v>
      </c>
      <c r="E951" s="119">
        <v>0</v>
      </c>
      <c r="F951" s="128">
        <v>984.05</v>
      </c>
      <c r="G951" s="131">
        <v>39</v>
      </c>
      <c r="H951" s="128">
        <f t="shared" si="616"/>
        <v>25.23205128205128</v>
      </c>
      <c r="I951" s="129">
        <v>424.45</v>
      </c>
      <c r="J951" s="130">
        <v>6</v>
      </c>
      <c r="K951" s="130">
        <f t="shared" si="617"/>
        <v>45</v>
      </c>
      <c r="L951" s="129">
        <f t="shared" si="618"/>
        <v>70.74166666666666</v>
      </c>
      <c r="M951" s="128">
        <f t="shared" si="619"/>
        <v>31.3</v>
      </c>
      <c r="N951" s="127"/>
      <c r="O951" s="126"/>
      <c r="P951" s="125"/>
      <c r="Q951" s="125">
        <f t="shared" si="588"/>
        <v>18</v>
      </c>
      <c r="R951" s="125">
        <f t="shared" si="589"/>
        <v>2010</v>
      </c>
      <c r="S951" s="125" t="str">
        <f t="shared" si="587"/>
        <v>Fri</v>
      </c>
      <c r="T951" s="125" t="str">
        <f t="shared" si="590"/>
        <v>2010-18</v>
      </c>
      <c r="U951" s="125">
        <f t="shared" si="591"/>
        <v>0</v>
      </c>
      <c r="V951" s="125"/>
    </row>
    <row r="952" spans="1:22" s="113" customFormat="1" x14ac:dyDescent="0.35">
      <c r="A952" s="133" t="s">
        <v>652</v>
      </c>
      <c r="B952" s="132">
        <v>40299</v>
      </c>
      <c r="C952" s="129">
        <v>1219.58</v>
      </c>
      <c r="D952" s="119">
        <v>0</v>
      </c>
      <c r="E952" s="119">
        <v>0</v>
      </c>
      <c r="F952" s="128">
        <v>604.04999999999995</v>
      </c>
      <c r="G952" s="131">
        <v>24</v>
      </c>
      <c r="H952" s="128">
        <f t="shared" si="616"/>
        <v>25.168749999999999</v>
      </c>
      <c r="I952" s="129">
        <v>615.53</v>
      </c>
      <c r="J952" s="130">
        <v>5</v>
      </c>
      <c r="K952" s="130">
        <f t="shared" si="617"/>
        <v>29</v>
      </c>
      <c r="L952" s="129">
        <f t="shared" si="618"/>
        <v>123.10599999999999</v>
      </c>
      <c r="M952" s="128">
        <f t="shared" si="619"/>
        <v>42.054482758620686</v>
      </c>
      <c r="N952" s="127" t="s">
        <v>243</v>
      </c>
      <c r="O952" s="126"/>
      <c r="P952" s="125"/>
      <c r="Q952" s="125">
        <f t="shared" si="588"/>
        <v>18</v>
      </c>
      <c r="R952" s="125">
        <f t="shared" si="589"/>
        <v>2010</v>
      </c>
      <c r="S952" s="125" t="str">
        <f t="shared" si="587"/>
        <v>Sat</v>
      </c>
      <c r="T952" s="125" t="str">
        <f t="shared" si="590"/>
        <v>2010-18</v>
      </c>
      <c r="U952" s="125">
        <f t="shared" si="591"/>
        <v>0</v>
      </c>
      <c r="V952" s="125"/>
    </row>
    <row r="953" spans="1:22" s="113" customFormat="1" x14ac:dyDescent="0.35">
      <c r="A953" s="124"/>
      <c r="B953" s="123">
        <v>40300</v>
      </c>
      <c r="C953" s="119">
        <f>SUM(C947:C952)</f>
        <v>6242.03</v>
      </c>
      <c r="D953" s="119">
        <v>3840.77</v>
      </c>
      <c r="E953" s="122">
        <f>SUM(C953:D953)</f>
        <v>10082.799999999999</v>
      </c>
      <c r="F953" s="118"/>
      <c r="G953" s="121">
        <f>SUM(G947:G952)</f>
        <v>183</v>
      </c>
      <c r="H953" s="118">
        <f>AVERAGE(H947:H952)</f>
        <v>17.792590728026774</v>
      </c>
      <c r="I953" s="119">
        <f>SUM(I947:I952)</f>
        <v>2420.2800000000002</v>
      </c>
      <c r="J953" s="120">
        <f>SUM(J947:J952)</f>
        <v>37</v>
      </c>
      <c r="K953" s="120">
        <f>SUM(G953,J953)</f>
        <v>220</v>
      </c>
      <c r="L953" s="119">
        <f>AVERAGE(L947:L952)</f>
        <v>60.474212962962959</v>
      </c>
      <c r="M953" s="118">
        <f>AVERAGE(M947:M952)</f>
        <v>24.584599167253106</v>
      </c>
      <c r="N953" s="117"/>
      <c r="O953" s="116"/>
      <c r="P953" s="115"/>
      <c r="Q953" s="115">
        <f t="shared" si="588"/>
        <v>19</v>
      </c>
      <c r="R953" s="115">
        <f t="shared" si="589"/>
        <v>2010</v>
      </c>
      <c r="S953" s="115" t="str">
        <f t="shared" si="587"/>
        <v>Sun</v>
      </c>
      <c r="T953" s="115" t="str">
        <f t="shared" si="590"/>
        <v>2010-19</v>
      </c>
      <c r="U953" s="115">
        <f t="shared" si="591"/>
        <v>0</v>
      </c>
      <c r="V953" s="115"/>
    </row>
    <row r="954" spans="1:22" s="113" customFormat="1" x14ac:dyDescent="0.35">
      <c r="A954" s="143" t="s">
        <v>653</v>
      </c>
      <c r="B954" s="142">
        <v>40301</v>
      </c>
      <c r="C954" s="138">
        <v>0</v>
      </c>
      <c r="D954" s="119">
        <v>0</v>
      </c>
      <c r="E954" s="119">
        <v>0</v>
      </c>
      <c r="F954" s="140">
        <v>0</v>
      </c>
      <c r="G954" s="141">
        <v>0</v>
      </c>
      <c r="H954" s="140">
        <f t="shared" ref="H954:H959" si="620">IFERROR(F954/G954,0)</f>
        <v>0</v>
      </c>
      <c r="I954" s="138">
        <v>0</v>
      </c>
      <c r="J954" s="139">
        <v>0</v>
      </c>
      <c r="K954" s="139">
        <f t="shared" ref="K954:K959" si="621">IFERROR(SUM(G954,J954),0)</f>
        <v>0</v>
      </c>
      <c r="L954" s="138">
        <f t="shared" ref="L954:L959" si="622">IFERROR(MEDIAN(I954/J954),0)</f>
        <v>0</v>
      </c>
      <c r="M954" s="140">
        <f t="shared" ref="M954:M959" si="623">IFERROR(SUM(F954,I954)/K954,0)</f>
        <v>0</v>
      </c>
      <c r="N954" s="137" t="s">
        <v>1097</v>
      </c>
      <c r="O954" s="136"/>
      <c r="P954" s="135"/>
      <c r="Q954" s="135">
        <f t="shared" si="588"/>
        <v>19</v>
      </c>
      <c r="R954" s="135">
        <f t="shared" si="589"/>
        <v>2010</v>
      </c>
      <c r="S954" s="135" t="str">
        <f t="shared" si="587"/>
        <v>Mon</v>
      </c>
      <c r="T954" s="135" t="str">
        <f t="shared" si="590"/>
        <v>2010-19</v>
      </c>
      <c r="U954" s="135">
        <f t="shared" si="591"/>
        <v>0</v>
      </c>
      <c r="V954" s="135"/>
    </row>
    <row r="955" spans="1:22" s="113" customFormat="1" x14ac:dyDescent="0.35">
      <c r="A955" s="133" t="s">
        <v>653</v>
      </c>
      <c r="B955" s="132">
        <v>40302</v>
      </c>
      <c r="C955" s="129">
        <v>1147.28</v>
      </c>
      <c r="D955" s="119">
        <v>0</v>
      </c>
      <c r="E955" s="119">
        <v>0</v>
      </c>
      <c r="F955" s="128">
        <v>637.9</v>
      </c>
      <c r="G955" s="131">
        <v>38</v>
      </c>
      <c r="H955" s="128">
        <f t="shared" si="620"/>
        <v>16.786842105263158</v>
      </c>
      <c r="I955" s="129">
        <v>509.39</v>
      </c>
      <c r="J955" s="130">
        <v>14</v>
      </c>
      <c r="K955" s="130">
        <f t="shared" si="621"/>
        <v>52</v>
      </c>
      <c r="L955" s="129">
        <f t="shared" si="622"/>
        <v>36.384999999999998</v>
      </c>
      <c r="M955" s="128">
        <f t="shared" si="623"/>
        <v>22.06326923076923</v>
      </c>
      <c r="N955" s="127"/>
      <c r="O955" s="126"/>
      <c r="P955" s="125"/>
      <c r="Q955" s="125">
        <f t="shared" si="588"/>
        <v>19</v>
      </c>
      <c r="R955" s="125">
        <f t="shared" si="589"/>
        <v>2010</v>
      </c>
      <c r="S955" s="125" t="str">
        <f t="shared" si="587"/>
        <v>Tue</v>
      </c>
      <c r="T955" s="125" t="str">
        <f t="shared" si="590"/>
        <v>2010-19</v>
      </c>
      <c r="U955" s="125">
        <f t="shared" si="591"/>
        <v>0</v>
      </c>
      <c r="V955" s="125"/>
    </row>
    <row r="956" spans="1:22" s="113" customFormat="1" x14ac:dyDescent="0.35">
      <c r="A956" s="133" t="s">
        <v>653</v>
      </c>
      <c r="B956" s="132">
        <v>40303</v>
      </c>
      <c r="C956" s="129">
        <v>870.39</v>
      </c>
      <c r="D956" s="119">
        <v>0</v>
      </c>
      <c r="E956" s="119">
        <v>0</v>
      </c>
      <c r="F956" s="128">
        <v>627.4</v>
      </c>
      <c r="G956" s="131">
        <v>33</v>
      </c>
      <c r="H956" s="128">
        <f t="shared" si="620"/>
        <v>19.012121212121212</v>
      </c>
      <c r="I956" s="129">
        <v>242.99</v>
      </c>
      <c r="J956" s="130">
        <v>9</v>
      </c>
      <c r="K956" s="130">
        <f t="shared" si="621"/>
        <v>42</v>
      </c>
      <c r="L956" s="129">
        <f t="shared" si="622"/>
        <v>26.998888888888889</v>
      </c>
      <c r="M956" s="128">
        <f t="shared" si="623"/>
        <v>20.723571428571429</v>
      </c>
      <c r="N956" s="127"/>
      <c r="O956" s="126"/>
      <c r="P956" s="125"/>
      <c r="Q956" s="125">
        <f t="shared" si="588"/>
        <v>19</v>
      </c>
      <c r="R956" s="125">
        <f t="shared" si="589"/>
        <v>2010</v>
      </c>
      <c r="S956" s="125" t="str">
        <f t="shared" si="587"/>
        <v>Wed</v>
      </c>
      <c r="T956" s="125" t="str">
        <f t="shared" si="590"/>
        <v>2010-19</v>
      </c>
      <c r="U956" s="125">
        <f t="shared" si="591"/>
        <v>0</v>
      </c>
      <c r="V956" s="125"/>
    </row>
    <row r="957" spans="1:22" s="113" customFormat="1" x14ac:dyDescent="0.35">
      <c r="A957" s="133" t="s">
        <v>653</v>
      </c>
      <c r="B957" s="132">
        <v>40304</v>
      </c>
      <c r="C957" s="129">
        <v>995.17</v>
      </c>
      <c r="D957" s="119">
        <v>0</v>
      </c>
      <c r="E957" s="119">
        <v>0</v>
      </c>
      <c r="F957" s="128">
        <v>704</v>
      </c>
      <c r="G957" s="131">
        <v>37</v>
      </c>
      <c r="H957" s="128">
        <f t="shared" si="620"/>
        <v>19.027027027027028</v>
      </c>
      <c r="I957" s="129">
        <v>291.17</v>
      </c>
      <c r="J957" s="130">
        <v>5</v>
      </c>
      <c r="K957" s="130">
        <f t="shared" si="621"/>
        <v>42</v>
      </c>
      <c r="L957" s="129">
        <f t="shared" si="622"/>
        <v>58.234000000000002</v>
      </c>
      <c r="M957" s="128">
        <f t="shared" si="623"/>
        <v>23.694523809523812</v>
      </c>
      <c r="N957" s="127"/>
      <c r="O957" s="126"/>
      <c r="P957" s="125"/>
      <c r="Q957" s="125">
        <f t="shared" si="588"/>
        <v>19</v>
      </c>
      <c r="R957" s="125">
        <f t="shared" si="589"/>
        <v>2010</v>
      </c>
      <c r="S957" s="125" t="str">
        <f t="shared" si="587"/>
        <v>Thu</v>
      </c>
      <c r="T957" s="125" t="str">
        <f t="shared" si="590"/>
        <v>2010-19</v>
      </c>
      <c r="U957" s="125">
        <f t="shared" si="591"/>
        <v>0</v>
      </c>
      <c r="V957" s="125"/>
    </row>
    <row r="958" spans="1:22" s="113" customFormat="1" x14ac:dyDescent="0.35">
      <c r="A958" s="133" t="s">
        <v>653</v>
      </c>
      <c r="B958" s="132">
        <v>40305</v>
      </c>
      <c r="C958" s="129">
        <v>2473.96</v>
      </c>
      <c r="D958" s="119">
        <v>0</v>
      </c>
      <c r="E958" s="119">
        <v>0</v>
      </c>
      <c r="F958" s="128">
        <v>938.15</v>
      </c>
      <c r="G958" s="131">
        <v>49</v>
      </c>
      <c r="H958" s="128">
        <f t="shared" si="620"/>
        <v>19.145918367346937</v>
      </c>
      <c r="I958" s="129">
        <v>1535.81</v>
      </c>
      <c r="J958" s="130">
        <v>8</v>
      </c>
      <c r="K958" s="130">
        <f t="shared" si="621"/>
        <v>57</v>
      </c>
      <c r="L958" s="129">
        <f t="shared" si="622"/>
        <v>191.97624999999999</v>
      </c>
      <c r="M958" s="128">
        <f t="shared" si="623"/>
        <v>43.402807017543857</v>
      </c>
      <c r="N958" s="127"/>
      <c r="O958" s="126"/>
      <c r="P958" s="125"/>
      <c r="Q958" s="125">
        <f t="shared" si="588"/>
        <v>19</v>
      </c>
      <c r="R958" s="125">
        <f t="shared" si="589"/>
        <v>2010</v>
      </c>
      <c r="S958" s="125" t="str">
        <f t="shared" si="587"/>
        <v>Fri</v>
      </c>
      <c r="T958" s="125" t="str">
        <f t="shared" si="590"/>
        <v>2010-19</v>
      </c>
      <c r="U958" s="125">
        <f t="shared" si="591"/>
        <v>0</v>
      </c>
      <c r="V958" s="125"/>
    </row>
    <row r="959" spans="1:22" s="113" customFormat="1" x14ac:dyDescent="0.35">
      <c r="A959" s="133" t="s">
        <v>653</v>
      </c>
      <c r="B959" s="132">
        <v>40306</v>
      </c>
      <c r="C959" s="129">
        <v>762.88</v>
      </c>
      <c r="D959" s="119">
        <v>0</v>
      </c>
      <c r="E959" s="119">
        <v>0</v>
      </c>
      <c r="F959" s="128">
        <v>618.95000000000005</v>
      </c>
      <c r="G959" s="131">
        <v>21</v>
      </c>
      <c r="H959" s="128">
        <f t="shared" si="620"/>
        <v>29.473809523809525</v>
      </c>
      <c r="I959" s="129">
        <v>143.93</v>
      </c>
      <c r="J959" s="130">
        <v>3</v>
      </c>
      <c r="K959" s="130">
        <f t="shared" si="621"/>
        <v>24</v>
      </c>
      <c r="L959" s="129">
        <f t="shared" si="622"/>
        <v>47.976666666666667</v>
      </c>
      <c r="M959" s="128">
        <f t="shared" si="623"/>
        <v>31.786666666666672</v>
      </c>
      <c r="N959" s="127"/>
      <c r="O959" s="126"/>
      <c r="P959" s="125"/>
      <c r="Q959" s="125">
        <f t="shared" si="588"/>
        <v>19</v>
      </c>
      <c r="R959" s="125">
        <f t="shared" si="589"/>
        <v>2010</v>
      </c>
      <c r="S959" s="125" t="str">
        <f t="shared" si="587"/>
        <v>Sat</v>
      </c>
      <c r="T959" s="125" t="str">
        <f t="shared" si="590"/>
        <v>2010-19</v>
      </c>
      <c r="U959" s="125">
        <f t="shared" si="591"/>
        <v>0</v>
      </c>
      <c r="V959" s="125"/>
    </row>
    <row r="960" spans="1:22" s="113" customFormat="1" x14ac:dyDescent="0.35">
      <c r="A960" s="124"/>
      <c r="B960" s="123">
        <v>40307</v>
      </c>
      <c r="C960" s="119">
        <f>SUM(C954:C959)</f>
        <v>6249.68</v>
      </c>
      <c r="D960" s="119">
        <v>3852.98</v>
      </c>
      <c r="E960" s="122">
        <f>SUM(C960:D960)</f>
        <v>10102.66</v>
      </c>
      <c r="F960" s="118"/>
      <c r="G960" s="121">
        <f>SUM(G954:G959)</f>
        <v>178</v>
      </c>
      <c r="H960" s="118">
        <f>AVERAGE(H954:H959)</f>
        <v>17.24095303926131</v>
      </c>
      <c r="I960" s="119">
        <f>SUM(I954:I959)</f>
        <v>2723.2899999999995</v>
      </c>
      <c r="J960" s="120">
        <f>SUM(J954:J959)</f>
        <v>39</v>
      </c>
      <c r="K960" s="120">
        <f>SUM(G960,J960)</f>
        <v>217</v>
      </c>
      <c r="L960" s="119">
        <f>AVERAGE(L954:L959)</f>
        <v>60.261800925925932</v>
      </c>
      <c r="M960" s="118">
        <f>AVERAGE(M954:M959)</f>
        <v>23.611806358845829</v>
      </c>
      <c r="N960" s="117"/>
      <c r="O960" s="116"/>
      <c r="P960" s="115"/>
      <c r="Q960" s="115">
        <f t="shared" si="588"/>
        <v>20</v>
      </c>
      <c r="R960" s="115">
        <f t="shared" si="589"/>
        <v>2010</v>
      </c>
      <c r="S960" s="115" t="str">
        <f t="shared" si="587"/>
        <v>Sun</v>
      </c>
      <c r="T960" s="115" t="str">
        <f t="shared" si="590"/>
        <v>2010-20</v>
      </c>
      <c r="U960" s="115">
        <f t="shared" si="591"/>
        <v>0</v>
      </c>
      <c r="V960" s="115"/>
    </row>
    <row r="961" spans="1:22" s="113" customFormat="1" x14ac:dyDescent="0.35">
      <c r="A961" s="133" t="s">
        <v>654</v>
      </c>
      <c r="B961" s="132">
        <v>40308</v>
      </c>
      <c r="C961" s="129">
        <v>619.6</v>
      </c>
      <c r="D961" s="119">
        <v>0</v>
      </c>
      <c r="E961" s="119">
        <v>0</v>
      </c>
      <c r="F961" s="128">
        <v>499.35</v>
      </c>
      <c r="G961" s="131">
        <v>32</v>
      </c>
      <c r="H961" s="128">
        <f t="shared" ref="H961:H966" si="624">IFERROR(F961/G961,0)</f>
        <v>15.604687500000001</v>
      </c>
      <c r="I961" s="129">
        <v>120.25</v>
      </c>
      <c r="J961" s="130">
        <v>5</v>
      </c>
      <c r="K961" s="130">
        <f t="shared" ref="K961:K966" si="625">IFERROR(SUM(G961,J961),0)</f>
        <v>37</v>
      </c>
      <c r="L961" s="129">
        <f t="shared" ref="L961:L966" si="626">IFERROR(MEDIAN(I961/J961),0)</f>
        <v>24.05</v>
      </c>
      <c r="M961" s="128">
        <f t="shared" ref="M961:M966" si="627">IFERROR(SUM(F961,I961)/K961,0)</f>
        <v>16.745945945945948</v>
      </c>
      <c r="N961" s="127"/>
      <c r="O961" s="126"/>
      <c r="P961" s="125"/>
      <c r="Q961" s="125">
        <f t="shared" si="588"/>
        <v>20</v>
      </c>
      <c r="R961" s="125">
        <f t="shared" si="589"/>
        <v>2010</v>
      </c>
      <c r="S961" s="125" t="str">
        <f t="shared" si="587"/>
        <v>Mon</v>
      </c>
      <c r="T961" s="125" t="str">
        <f t="shared" si="590"/>
        <v>2010-20</v>
      </c>
      <c r="U961" s="125">
        <f t="shared" si="591"/>
        <v>0</v>
      </c>
      <c r="V961" s="125"/>
    </row>
    <row r="962" spans="1:22" s="113" customFormat="1" x14ac:dyDescent="0.35">
      <c r="A962" s="133" t="s">
        <v>654</v>
      </c>
      <c r="B962" s="132">
        <v>40309</v>
      </c>
      <c r="C962" s="129">
        <v>596.29999999999995</v>
      </c>
      <c r="D962" s="119">
        <v>0</v>
      </c>
      <c r="E962" s="119">
        <v>0</v>
      </c>
      <c r="F962" s="128">
        <v>388.25</v>
      </c>
      <c r="G962" s="131">
        <v>26</v>
      </c>
      <c r="H962" s="128">
        <f t="shared" si="624"/>
        <v>14.932692307692308</v>
      </c>
      <c r="I962" s="129">
        <v>208.05</v>
      </c>
      <c r="J962" s="130">
        <v>7</v>
      </c>
      <c r="K962" s="130">
        <f t="shared" si="625"/>
        <v>33</v>
      </c>
      <c r="L962" s="129">
        <f t="shared" si="626"/>
        <v>29.721428571428572</v>
      </c>
      <c r="M962" s="128">
        <f t="shared" si="627"/>
        <v>18.069696969696967</v>
      </c>
      <c r="N962" s="127"/>
      <c r="O962" s="126"/>
      <c r="P962" s="125"/>
      <c r="Q962" s="125">
        <f t="shared" si="588"/>
        <v>20</v>
      </c>
      <c r="R962" s="125">
        <f t="shared" si="589"/>
        <v>2010</v>
      </c>
      <c r="S962" s="125" t="str">
        <f t="shared" ref="S962:S1025" si="628">VLOOKUP(WEEKDAY(B962),$Z$2:$AA$8,2,FALSE)</f>
        <v>Tue</v>
      </c>
      <c r="T962" s="125" t="str">
        <f t="shared" si="590"/>
        <v>2010-20</v>
      </c>
      <c r="U962" s="125">
        <f t="shared" si="591"/>
        <v>0</v>
      </c>
      <c r="V962" s="125"/>
    </row>
    <row r="963" spans="1:22" s="113" customFormat="1" x14ac:dyDescent="0.35">
      <c r="A963" s="133" t="s">
        <v>654</v>
      </c>
      <c r="B963" s="132">
        <v>40310</v>
      </c>
      <c r="C963" s="129">
        <v>1060.0999999999999</v>
      </c>
      <c r="D963" s="119">
        <v>0</v>
      </c>
      <c r="E963" s="119">
        <v>0</v>
      </c>
      <c r="F963" s="128">
        <v>648.9</v>
      </c>
      <c r="G963" s="131">
        <v>34</v>
      </c>
      <c r="H963" s="128">
        <f t="shared" si="624"/>
        <v>19.085294117647059</v>
      </c>
      <c r="I963" s="129">
        <v>411.2</v>
      </c>
      <c r="J963" s="130">
        <v>11</v>
      </c>
      <c r="K963" s="130">
        <f t="shared" si="625"/>
        <v>45</v>
      </c>
      <c r="L963" s="129">
        <f t="shared" si="626"/>
        <v>37.381818181818183</v>
      </c>
      <c r="M963" s="128">
        <f t="shared" si="627"/>
        <v>23.557777777777776</v>
      </c>
      <c r="N963" s="127"/>
      <c r="O963" s="126"/>
      <c r="P963" s="125"/>
      <c r="Q963" s="125">
        <f t="shared" ref="Q963:Q1026" si="629">WEEKNUM(B963)</f>
        <v>20</v>
      </c>
      <c r="R963" s="125">
        <f t="shared" ref="R963:R1026" si="630">YEAR(B963)</f>
        <v>2010</v>
      </c>
      <c r="S963" s="125" t="str">
        <f t="shared" si="628"/>
        <v>Wed</v>
      </c>
      <c r="T963" s="125" t="str">
        <f t="shared" ref="T963:T1026" si="631">R963&amp;"-"&amp;Q963</f>
        <v>2010-20</v>
      </c>
      <c r="U963" s="125">
        <f t="shared" ref="U963:U1026" si="632">IF(AND(MONTH(B963)=12,DAY(B963)&lt;26),1,0)</f>
        <v>0</v>
      </c>
      <c r="V963" s="125"/>
    </row>
    <row r="964" spans="1:22" s="113" customFormat="1" x14ac:dyDescent="0.35">
      <c r="A964" s="133" t="s">
        <v>654</v>
      </c>
      <c r="B964" s="132">
        <v>40311</v>
      </c>
      <c r="C964" s="129">
        <v>1295.48</v>
      </c>
      <c r="D964" s="119">
        <v>0</v>
      </c>
      <c r="E964" s="119">
        <v>0</v>
      </c>
      <c r="F964" s="128">
        <v>895.4</v>
      </c>
      <c r="G964" s="131">
        <v>45</v>
      </c>
      <c r="H964" s="128">
        <f t="shared" si="624"/>
        <v>19.897777777777776</v>
      </c>
      <c r="I964" s="129">
        <v>400.08</v>
      </c>
      <c r="J964" s="130">
        <v>10</v>
      </c>
      <c r="K964" s="130">
        <f t="shared" si="625"/>
        <v>55</v>
      </c>
      <c r="L964" s="129">
        <f t="shared" si="626"/>
        <v>40.007999999999996</v>
      </c>
      <c r="M964" s="128">
        <f t="shared" si="627"/>
        <v>23.554181818181817</v>
      </c>
      <c r="N964" s="127"/>
      <c r="O964" s="126"/>
      <c r="P964" s="125"/>
      <c r="Q964" s="125">
        <f t="shared" si="629"/>
        <v>20</v>
      </c>
      <c r="R964" s="125">
        <f t="shared" si="630"/>
        <v>2010</v>
      </c>
      <c r="S964" s="125" t="str">
        <f t="shared" si="628"/>
        <v>Thu</v>
      </c>
      <c r="T964" s="125" t="str">
        <f t="shared" si="631"/>
        <v>2010-20</v>
      </c>
      <c r="U964" s="125">
        <f t="shared" si="632"/>
        <v>0</v>
      </c>
      <c r="V964" s="125"/>
    </row>
    <row r="965" spans="1:22" s="113" customFormat="1" x14ac:dyDescent="0.35">
      <c r="A965" s="133" t="s">
        <v>654</v>
      </c>
      <c r="B965" s="132">
        <v>40312</v>
      </c>
      <c r="C965" s="129">
        <v>2317.65</v>
      </c>
      <c r="D965" s="119">
        <v>0</v>
      </c>
      <c r="E965" s="119">
        <v>0</v>
      </c>
      <c r="F965" s="128">
        <v>911.55</v>
      </c>
      <c r="G965" s="131">
        <v>44</v>
      </c>
      <c r="H965" s="128">
        <f t="shared" si="624"/>
        <v>20.717045454545453</v>
      </c>
      <c r="I965" s="129">
        <v>1406.1</v>
      </c>
      <c r="J965" s="130">
        <v>15</v>
      </c>
      <c r="K965" s="130">
        <f t="shared" si="625"/>
        <v>59</v>
      </c>
      <c r="L965" s="129">
        <f t="shared" si="626"/>
        <v>93.74</v>
      </c>
      <c r="M965" s="128">
        <f t="shared" si="627"/>
        <v>39.282203389830499</v>
      </c>
      <c r="N965" s="127"/>
      <c r="O965" s="126"/>
      <c r="P965" s="125"/>
      <c r="Q965" s="125">
        <f t="shared" si="629"/>
        <v>20</v>
      </c>
      <c r="R965" s="125">
        <f t="shared" si="630"/>
        <v>2010</v>
      </c>
      <c r="S965" s="125" t="str">
        <f t="shared" si="628"/>
        <v>Fri</v>
      </c>
      <c r="T965" s="125" t="str">
        <f t="shared" si="631"/>
        <v>2010-20</v>
      </c>
      <c r="U965" s="125">
        <f t="shared" si="632"/>
        <v>0</v>
      </c>
      <c r="V965" s="125"/>
    </row>
    <row r="966" spans="1:22" s="113" customFormat="1" x14ac:dyDescent="0.35">
      <c r="A966" s="133" t="s">
        <v>654</v>
      </c>
      <c r="B966" s="132">
        <v>40313</v>
      </c>
      <c r="C966" s="129">
        <v>779.84</v>
      </c>
      <c r="D966" s="119">
        <v>0</v>
      </c>
      <c r="E966" s="119">
        <v>0</v>
      </c>
      <c r="F966" s="128">
        <v>400.86</v>
      </c>
      <c r="G966" s="131">
        <v>21</v>
      </c>
      <c r="H966" s="128">
        <f t="shared" si="624"/>
        <v>19.088571428571431</v>
      </c>
      <c r="I966" s="129">
        <v>378.98</v>
      </c>
      <c r="J966" s="130">
        <v>6</v>
      </c>
      <c r="K966" s="130">
        <f t="shared" si="625"/>
        <v>27</v>
      </c>
      <c r="L966" s="129">
        <f t="shared" si="626"/>
        <v>63.163333333333334</v>
      </c>
      <c r="M966" s="128">
        <f t="shared" si="627"/>
        <v>28.882962962962964</v>
      </c>
      <c r="N966" s="127"/>
      <c r="O966" s="126"/>
      <c r="P966" s="125"/>
      <c r="Q966" s="125">
        <f t="shared" si="629"/>
        <v>20</v>
      </c>
      <c r="R966" s="125">
        <f t="shared" si="630"/>
        <v>2010</v>
      </c>
      <c r="S966" s="125" t="str">
        <f t="shared" si="628"/>
        <v>Sat</v>
      </c>
      <c r="T966" s="125" t="str">
        <f t="shared" si="631"/>
        <v>2010-20</v>
      </c>
      <c r="U966" s="125">
        <f t="shared" si="632"/>
        <v>0</v>
      </c>
      <c r="V966" s="125"/>
    </row>
    <row r="967" spans="1:22" s="113" customFormat="1" x14ac:dyDescent="0.35">
      <c r="A967" s="124"/>
      <c r="B967" s="123">
        <v>40314</v>
      </c>
      <c r="C967" s="119">
        <f>SUM(C961:C966)</f>
        <v>6668.97</v>
      </c>
      <c r="D967" s="119">
        <v>3301.09</v>
      </c>
      <c r="E967" s="122">
        <f>SUM(C967:D967)</f>
        <v>9970.0600000000013</v>
      </c>
      <c r="F967" s="118"/>
      <c r="G967" s="121">
        <f>SUM(G961:G966)</f>
        <v>202</v>
      </c>
      <c r="H967" s="118">
        <f>AVERAGE(H961:H966)</f>
        <v>18.221011431039006</v>
      </c>
      <c r="I967" s="119">
        <f>SUM(I961:I966)</f>
        <v>2924.66</v>
      </c>
      <c r="J967" s="120">
        <f>SUM(J961:J966)</f>
        <v>54</v>
      </c>
      <c r="K967" s="120">
        <f>SUM(G967,J967)</f>
        <v>256</v>
      </c>
      <c r="L967" s="119">
        <f>AVERAGE(L961:L966)</f>
        <v>48.010763347763351</v>
      </c>
      <c r="M967" s="118">
        <f>AVERAGE(M961:M966)</f>
        <v>25.015461477399327</v>
      </c>
      <c r="N967" s="117"/>
      <c r="O967" s="116"/>
      <c r="P967" s="115"/>
      <c r="Q967" s="115">
        <f t="shared" si="629"/>
        <v>21</v>
      </c>
      <c r="R967" s="115">
        <f t="shared" si="630"/>
        <v>2010</v>
      </c>
      <c r="S967" s="115" t="str">
        <f t="shared" si="628"/>
        <v>Sun</v>
      </c>
      <c r="T967" s="115" t="str">
        <f t="shared" si="631"/>
        <v>2010-21</v>
      </c>
      <c r="U967" s="115">
        <f t="shared" si="632"/>
        <v>0</v>
      </c>
      <c r="V967" s="115"/>
    </row>
    <row r="968" spans="1:22" s="113" customFormat="1" x14ac:dyDescent="0.35">
      <c r="A968" s="133" t="s">
        <v>683</v>
      </c>
      <c r="B968" s="132">
        <v>40315</v>
      </c>
      <c r="C968" s="129">
        <v>1114.8699999999999</v>
      </c>
      <c r="D968" s="119">
        <v>0</v>
      </c>
      <c r="E968" s="119">
        <v>0</v>
      </c>
      <c r="F968" s="128">
        <v>633.79999999999995</v>
      </c>
      <c r="G968" s="131">
        <v>40</v>
      </c>
      <c r="H968" s="128">
        <f t="shared" ref="H968:H973" si="633">IFERROR(F968/G968,0)</f>
        <v>15.844999999999999</v>
      </c>
      <c r="I968" s="129">
        <v>481.07</v>
      </c>
      <c r="J968" s="130">
        <v>7</v>
      </c>
      <c r="K968" s="130">
        <f t="shared" ref="K968:K973" si="634">IFERROR(SUM(G968,J968),0)</f>
        <v>47</v>
      </c>
      <c r="L968" s="129">
        <f t="shared" ref="L968:L973" si="635">IFERROR(MEDIAN(I968/J968),0)</f>
        <v>68.724285714285713</v>
      </c>
      <c r="M968" s="128">
        <f t="shared" ref="M968:M973" si="636">IFERROR(SUM(F968,I968)/K968,0)</f>
        <v>23.720638297872338</v>
      </c>
      <c r="N968" s="127"/>
      <c r="O968" s="126"/>
      <c r="P968" s="125"/>
      <c r="Q968" s="125">
        <f t="shared" si="629"/>
        <v>21</v>
      </c>
      <c r="R968" s="125">
        <f t="shared" si="630"/>
        <v>2010</v>
      </c>
      <c r="S968" s="125" t="str">
        <f t="shared" si="628"/>
        <v>Mon</v>
      </c>
      <c r="T968" s="125" t="str">
        <f t="shared" si="631"/>
        <v>2010-21</v>
      </c>
      <c r="U968" s="125">
        <f t="shared" si="632"/>
        <v>0</v>
      </c>
      <c r="V968" s="125"/>
    </row>
    <row r="969" spans="1:22" s="113" customFormat="1" x14ac:dyDescent="0.35">
      <c r="A969" s="133" t="s">
        <v>683</v>
      </c>
      <c r="B969" s="132">
        <v>40316</v>
      </c>
      <c r="C969" s="129">
        <v>428.27</v>
      </c>
      <c r="D969" s="119">
        <v>0</v>
      </c>
      <c r="E969" s="119">
        <v>0</v>
      </c>
      <c r="F969" s="128">
        <v>375</v>
      </c>
      <c r="G969" s="131">
        <v>26</v>
      </c>
      <c r="H969" s="128">
        <f t="shared" si="633"/>
        <v>14.423076923076923</v>
      </c>
      <c r="I969" s="129">
        <v>53.27</v>
      </c>
      <c r="J969" s="130">
        <v>5</v>
      </c>
      <c r="K969" s="130">
        <f t="shared" si="634"/>
        <v>31</v>
      </c>
      <c r="L969" s="129">
        <f t="shared" si="635"/>
        <v>10.654</v>
      </c>
      <c r="M969" s="128">
        <f t="shared" si="636"/>
        <v>13.81516129032258</v>
      </c>
      <c r="N969" s="127"/>
      <c r="O969" s="126"/>
      <c r="P969" s="125"/>
      <c r="Q969" s="125">
        <f t="shared" si="629"/>
        <v>21</v>
      </c>
      <c r="R969" s="125">
        <f t="shared" si="630"/>
        <v>2010</v>
      </c>
      <c r="S969" s="125" t="str">
        <f t="shared" si="628"/>
        <v>Tue</v>
      </c>
      <c r="T969" s="125" t="str">
        <f t="shared" si="631"/>
        <v>2010-21</v>
      </c>
      <c r="U969" s="125">
        <f t="shared" si="632"/>
        <v>0</v>
      </c>
      <c r="V969" s="125"/>
    </row>
    <row r="970" spans="1:22" s="113" customFormat="1" x14ac:dyDescent="0.35">
      <c r="A970" s="133" t="s">
        <v>683</v>
      </c>
      <c r="B970" s="132">
        <v>40317</v>
      </c>
      <c r="C970" s="129">
        <v>1121.55</v>
      </c>
      <c r="D970" s="119">
        <v>0</v>
      </c>
      <c r="E970" s="119">
        <v>0</v>
      </c>
      <c r="F970" s="128">
        <v>759.55</v>
      </c>
      <c r="G970" s="131">
        <v>39</v>
      </c>
      <c r="H970" s="128">
        <f t="shared" si="633"/>
        <v>19.475641025641025</v>
      </c>
      <c r="I970" s="129">
        <v>362</v>
      </c>
      <c r="J970" s="130">
        <v>7</v>
      </c>
      <c r="K970" s="130">
        <f t="shared" si="634"/>
        <v>46</v>
      </c>
      <c r="L970" s="129">
        <f t="shared" si="635"/>
        <v>51.714285714285715</v>
      </c>
      <c r="M970" s="128">
        <f t="shared" si="636"/>
        <v>24.381521739130434</v>
      </c>
      <c r="N970" s="127"/>
      <c r="O970" s="126"/>
      <c r="P970" s="125"/>
      <c r="Q970" s="125">
        <f t="shared" si="629"/>
        <v>21</v>
      </c>
      <c r="R970" s="125">
        <f t="shared" si="630"/>
        <v>2010</v>
      </c>
      <c r="S970" s="125" t="str">
        <f t="shared" si="628"/>
        <v>Wed</v>
      </c>
      <c r="T970" s="125" t="str">
        <f t="shared" si="631"/>
        <v>2010-21</v>
      </c>
      <c r="U970" s="125">
        <f t="shared" si="632"/>
        <v>0</v>
      </c>
      <c r="V970" s="125"/>
    </row>
    <row r="971" spans="1:22" s="113" customFormat="1" x14ac:dyDescent="0.35">
      <c r="A971" s="133" t="s">
        <v>683</v>
      </c>
      <c r="B971" s="132">
        <v>40318</v>
      </c>
      <c r="C971" s="129">
        <v>896.9</v>
      </c>
      <c r="D971" s="119">
        <v>0</v>
      </c>
      <c r="E971" s="119">
        <v>0</v>
      </c>
      <c r="F971" s="128">
        <v>434.3</v>
      </c>
      <c r="G971" s="131">
        <v>23</v>
      </c>
      <c r="H971" s="128">
        <f t="shared" si="633"/>
        <v>18.882608695652173</v>
      </c>
      <c r="I971" s="129">
        <v>462.6</v>
      </c>
      <c r="J971" s="130">
        <v>8</v>
      </c>
      <c r="K971" s="130">
        <f t="shared" si="634"/>
        <v>31</v>
      </c>
      <c r="L971" s="129">
        <f t="shared" si="635"/>
        <v>57.825000000000003</v>
      </c>
      <c r="M971" s="128">
        <f t="shared" si="636"/>
        <v>28.93225806451613</v>
      </c>
      <c r="N971" s="127"/>
      <c r="O971" s="126"/>
      <c r="P971" s="125"/>
      <c r="Q971" s="125">
        <f t="shared" si="629"/>
        <v>21</v>
      </c>
      <c r="R971" s="125">
        <f t="shared" si="630"/>
        <v>2010</v>
      </c>
      <c r="S971" s="125" t="str">
        <f t="shared" si="628"/>
        <v>Thu</v>
      </c>
      <c r="T971" s="125" t="str">
        <f t="shared" si="631"/>
        <v>2010-21</v>
      </c>
      <c r="U971" s="125">
        <f t="shared" si="632"/>
        <v>0</v>
      </c>
      <c r="V971" s="125"/>
    </row>
    <row r="972" spans="1:22" s="113" customFormat="1" x14ac:dyDescent="0.35">
      <c r="A972" s="133" t="s">
        <v>683</v>
      </c>
      <c r="B972" s="132">
        <v>40319</v>
      </c>
      <c r="C972" s="129">
        <v>1180.1500000000001</v>
      </c>
      <c r="D972" s="119">
        <v>0</v>
      </c>
      <c r="E972" s="119">
        <v>0</v>
      </c>
      <c r="F972" s="128">
        <v>824.73</v>
      </c>
      <c r="G972" s="131">
        <v>52</v>
      </c>
      <c r="H972" s="128">
        <f t="shared" si="633"/>
        <v>15.860192307692309</v>
      </c>
      <c r="I972" s="129">
        <v>355.42</v>
      </c>
      <c r="J972" s="130">
        <v>8</v>
      </c>
      <c r="K972" s="130">
        <f t="shared" si="634"/>
        <v>60</v>
      </c>
      <c r="L972" s="129">
        <f t="shared" si="635"/>
        <v>44.427500000000002</v>
      </c>
      <c r="M972" s="128">
        <f t="shared" si="636"/>
        <v>19.669166666666669</v>
      </c>
      <c r="N972" s="127"/>
      <c r="O972" s="126"/>
      <c r="P972" s="125"/>
      <c r="Q972" s="125">
        <f t="shared" si="629"/>
        <v>21</v>
      </c>
      <c r="R972" s="125">
        <f t="shared" si="630"/>
        <v>2010</v>
      </c>
      <c r="S972" s="125" t="str">
        <f t="shared" si="628"/>
        <v>Fri</v>
      </c>
      <c r="T972" s="125" t="str">
        <f t="shared" si="631"/>
        <v>2010-21</v>
      </c>
      <c r="U972" s="125">
        <f t="shared" si="632"/>
        <v>0</v>
      </c>
      <c r="V972" s="125"/>
    </row>
    <row r="973" spans="1:22" s="113" customFormat="1" x14ac:dyDescent="0.35">
      <c r="A973" s="133" t="s">
        <v>683</v>
      </c>
      <c r="B973" s="132">
        <v>40320</v>
      </c>
      <c r="C973" s="129">
        <v>1107.23</v>
      </c>
      <c r="D973" s="119">
        <v>0</v>
      </c>
      <c r="E973" s="119">
        <v>0</v>
      </c>
      <c r="F973" s="128">
        <v>423.75</v>
      </c>
      <c r="G973" s="131">
        <v>27</v>
      </c>
      <c r="H973" s="128">
        <f t="shared" si="633"/>
        <v>15.694444444444445</v>
      </c>
      <c r="I973" s="129">
        <v>683.48</v>
      </c>
      <c r="J973" s="130">
        <v>7</v>
      </c>
      <c r="K973" s="130">
        <f t="shared" si="634"/>
        <v>34</v>
      </c>
      <c r="L973" s="129">
        <f t="shared" si="635"/>
        <v>97.64</v>
      </c>
      <c r="M973" s="128">
        <f t="shared" si="636"/>
        <v>32.565588235294115</v>
      </c>
      <c r="N973" s="127"/>
      <c r="O973" s="126"/>
      <c r="P973" s="125"/>
      <c r="Q973" s="125">
        <f t="shared" si="629"/>
        <v>21</v>
      </c>
      <c r="R973" s="125">
        <f t="shared" si="630"/>
        <v>2010</v>
      </c>
      <c r="S973" s="125" t="str">
        <f t="shared" si="628"/>
        <v>Sat</v>
      </c>
      <c r="T973" s="125" t="str">
        <f t="shared" si="631"/>
        <v>2010-21</v>
      </c>
      <c r="U973" s="125">
        <f t="shared" si="632"/>
        <v>0</v>
      </c>
      <c r="V973" s="125"/>
    </row>
    <row r="974" spans="1:22" s="113" customFormat="1" x14ac:dyDescent="0.35">
      <c r="A974" s="124"/>
      <c r="B974" s="123">
        <v>40321</v>
      </c>
      <c r="C974" s="119">
        <f>SUM(C968:C973)</f>
        <v>5848.9699999999993</v>
      </c>
      <c r="D974" s="119">
        <v>5181.57</v>
      </c>
      <c r="E974" s="122">
        <f>SUM(C974:D974)</f>
        <v>11030.539999999999</v>
      </c>
      <c r="F974" s="118"/>
      <c r="G974" s="121">
        <f>SUM(G968:G973)</f>
        <v>207</v>
      </c>
      <c r="H974" s="118">
        <f>AVERAGE(H968:H973)</f>
        <v>16.696827232751144</v>
      </c>
      <c r="I974" s="119">
        <f>SUM(I968:I973)</f>
        <v>2397.84</v>
      </c>
      <c r="J974" s="120">
        <f>SUM(J968:J973)</f>
        <v>42</v>
      </c>
      <c r="K974" s="120">
        <f>SUM(G974,J974)</f>
        <v>249</v>
      </c>
      <c r="L974" s="119">
        <f>AVERAGE(L968:L973)</f>
        <v>55.164178571428572</v>
      </c>
      <c r="M974" s="118">
        <f>AVERAGE(M968:M973)</f>
        <v>23.847389048967045</v>
      </c>
      <c r="N974" s="117"/>
      <c r="O974" s="116"/>
      <c r="P974" s="115"/>
      <c r="Q974" s="115">
        <f t="shared" si="629"/>
        <v>22</v>
      </c>
      <c r="R974" s="115">
        <f t="shared" si="630"/>
        <v>2010</v>
      </c>
      <c r="S974" s="115" t="str">
        <f t="shared" si="628"/>
        <v>Sun</v>
      </c>
      <c r="T974" s="115" t="str">
        <f t="shared" si="631"/>
        <v>2010-22</v>
      </c>
      <c r="U974" s="115">
        <f t="shared" si="632"/>
        <v>0</v>
      </c>
      <c r="V974" s="115"/>
    </row>
    <row r="975" spans="1:22" s="113" customFormat="1" x14ac:dyDescent="0.35">
      <c r="A975" s="133" t="s">
        <v>655</v>
      </c>
      <c r="B975" s="132">
        <v>40322</v>
      </c>
      <c r="C975" s="129">
        <v>753.09</v>
      </c>
      <c r="D975" s="119">
        <v>0</v>
      </c>
      <c r="E975" s="119">
        <v>0</v>
      </c>
      <c r="F975" s="128">
        <v>518.25</v>
      </c>
      <c r="G975" s="131">
        <v>29</v>
      </c>
      <c r="H975" s="128">
        <f t="shared" ref="H975:H980" si="637">IFERROR(F975/G975,0)</f>
        <v>17.870689655172413</v>
      </c>
      <c r="I975" s="129">
        <v>234.84</v>
      </c>
      <c r="J975" s="130">
        <v>6</v>
      </c>
      <c r="K975" s="130">
        <f t="shared" ref="K975:K980" si="638">IFERROR(SUM(G975,J975),0)</f>
        <v>35</v>
      </c>
      <c r="L975" s="129">
        <f t="shared" ref="L975:L980" si="639">IFERROR(MEDIAN(I975/J975),0)</f>
        <v>39.14</v>
      </c>
      <c r="M975" s="128">
        <f t="shared" ref="M975:M980" si="640">IFERROR(SUM(F975,I975)/K975,0)</f>
        <v>21.516857142857145</v>
      </c>
      <c r="N975" s="127"/>
      <c r="O975" s="126"/>
      <c r="P975" s="125"/>
      <c r="Q975" s="125">
        <f t="shared" si="629"/>
        <v>22</v>
      </c>
      <c r="R975" s="125">
        <f t="shared" si="630"/>
        <v>2010</v>
      </c>
      <c r="S975" s="125" t="str">
        <f t="shared" si="628"/>
        <v>Mon</v>
      </c>
      <c r="T975" s="125" t="str">
        <f t="shared" si="631"/>
        <v>2010-22</v>
      </c>
      <c r="U975" s="125">
        <f t="shared" si="632"/>
        <v>0</v>
      </c>
      <c r="V975" s="125"/>
    </row>
    <row r="976" spans="1:22" s="113" customFormat="1" x14ac:dyDescent="0.35">
      <c r="A976" s="133" t="s">
        <v>655</v>
      </c>
      <c r="B976" s="132">
        <v>40323</v>
      </c>
      <c r="C976" s="129">
        <v>867.72</v>
      </c>
      <c r="D976" s="119">
        <v>0</v>
      </c>
      <c r="E976" s="119">
        <v>0</v>
      </c>
      <c r="F976" s="128">
        <v>525</v>
      </c>
      <c r="G976" s="131">
        <v>40</v>
      </c>
      <c r="H976" s="128">
        <f t="shared" si="637"/>
        <v>13.125</v>
      </c>
      <c r="I976" s="129">
        <v>342.52</v>
      </c>
      <c r="J976" s="130">
        <v>10</v>
      </c>
      <c r="K976" s="130">
        <f t="shared" si="638"/>
        <v>50</v>
      </c>
      <c r="L976" s="129">
        <f t="shared" si="639"/>
        <v>34.251999999999995</v>
      </c>
      <c r="M976" s="128">
        <f t="shared" si="640"/>
        <v>17.3504</v>
      </c>
      <c r="N976" s="127"/>
      <c r="O976" s="126"/>
      <c r="P976" s="125"/>
      <c r="Q976" s="125">
        <f t="shared" si="629"/>
        <v>22</v>
      </c>
      <c r="R976" s="125">
        <f t="shared" si="630"/>
        <v>2010</v>
      </c>
      <c r="S976" s="125" t="str">
        <f t="shared" si="628"/>
        <v>Tue</v>
      </c>
      <c r="T976" s="125" t="str">
        <f t="shared" si="631"/>
        <v>2010-22</v>
      </c>
      <c r="U976" s="125">
        <f t="shared" si="632"/>
        <v>0</v>
      </c>
      <c r="V976" s="125"/>
    </row>
    <row r="977" spans="1:22" s="113" customFormat="1" x14ac:dyDescent="0.35">
      <c r="A977" s="133" t="s">
        <v>655</v>
      </c>
      <c r="B977" s="132">
        <v>40324</v>
      </c>
      <c r="C977" s="129">
        <v>1286.3800000000001</v>
      </c>
      <c r="D977" s="119">
        <v>0</v>
      </c>
      <c r="E977" s="119">
        <v>0</v>
      </c>
      <c r="F977" s="128">
        <v>785.2</v>
      </c>
      <c r="G977" s="131">
        <v>42</v>
      </c>
      <c r="H977" s="128">
        <f t="shared" si="637"/>
        <v>18.695238095238096</v>
      </c>
      <c r="I977" s="129">
        <v>501.18</v>
      </c>
      <c r="J977" s="130">
        <v>8</v>
      </c>
      <c r="K977" s="130">
        <f t="shared" si="638"/>
        <v>50</v>
      </c>
      <c r="L977" s="129">
        <f t="shared" si="639"/>
        <v>62.647500000000001</v>
      </c>
      <c r="M977" s="128">
        <f t="shared" si="640"/>
        <v>25.727600000000002</v>
      </c>
      <c r="N977" s="127"/>
      <c r="O977" s="126"/>
      <c r="P977" s="125"/>
      <c r="Q977" s="125">
        <f t="shared" si="629"/>
        <v>22</v>
      </c>
      <c r="R977" s="125">
        <f t="shared" si="630"/>
        <v>2010</v>
      </c>
      <c r="S977" s="125" t="str">
        <f t="shared" si="628"/>
        <v>Wed</v>
      </c>
      <c r="T977" s="125" t="str">
        <f t="shared" si="631"/>
        <v>2010-22</v>
      </c>
      <c r="U977" s="125">
        <f t="shared" si="632"/>
        <v>0</v>
      </c>
      <c r="V977" s="125"/>
    </row>
    <row r="978" spans="1:22" s="113" customFormat="1" x14ac:dyDescent="0.35">
      <c r="A978" s="133" t="s">
        <v>655</v>
      </c>
      <c r="B978" s="132">
        <v>40325</v>
      </c>
      <c r="C978" s="129">
        <v>1071.3</v>
      </c>
      <c r="D978" s="119">
        <v>0</v>
      </c>
      <c r="E978" s="119">
        <v>0</v>
      </c>
      <c r="F978" s="128">
        <v>964.1</v>
      </c>
      <c r="G978" s="131">
        <v>42</v>
      </c>
      <c r="H978" s="128">
        <f t="shared" si="637"/>
        <v>22.954761904761906</v>
      </c>
      <c r="I978" s="129">
        <v>684.27</v>
      </c>
      <c r="J978" s="130">
        <v>7</v>
      </c>
      <c r="K978" s="130">
        <f t="shared" si="638"/>
        <v>49</v>
      </c>
      <c r="L978" s="129">
        <f t="shared" si="639"/>
        <v>97.752857142857138</v>
      </c>
      <c r="M978" s="128">
        <f t="shared" si="640"/>
        <v>33.640204081632653</v>
      </c>
      <c r="N978" s="127"/>
      <c r="O978" s="126"/>
      <c r="P978" s="125"/>
      <c r="Q978" s="125">
        <f t="shared" si="629"/>
        <v>22</v>
      </c>
      <c r="R978" s="125">
        <f t="shared" si="630"/>
        <v>2010</v>
      </c>
      <c r="S978" s="125" t="str">
        <f t="shared" si="628"/>
        <v>Thu</v>
      </c>
      <c r="T978" s="125" t="str">
        <f t="shared" si="631"/>
        <v>2010-22</v>
      </c>
      <c r="U978" s="125">
        <f t="shared" si="632"/>
        <v>0</v>
      </c>
      <c r="V978" s="125"/>
    </row>
    <row r="979" spans="1:22" s="113" customFormat="1" x14ac:dyDescent="0.35">
      <c r="A979" s="133" t="s">
        <v>655</v>
      </c>
      <c r="B979" s="132">
        <v>40326</v>
      </c>
      <c r="C979" s="129">
        <v>1234.99</v>
      </c>
      <c r="D979" s="119">
        <v>0</v>
      </c>
      <c r="E979" s="119">
        <v>0</v>
      </c>
      <c r="F979" s="128">
        <v>974.1</v>
      </c>
      <c r="G979" s="131">
        <v>47</v>
      </c>
      <c r="H979" s="128">
        <f t="shared" si="637"/>
        <v>20.725531914893619</v>
      </c>
      <c r="I979" s="129">
        <v>260.89</v>
      </c>
      <c r="J979" s="130">
        <v>6</v>
      </c>
      <c r="K979" s="130">
        <f t="shared" si="638"/>
        <v>53</v>
      </c>
      <c r="L979" s="129">
        <f t="shared" si="639"/>
        <v>43.481666666666662</v>
      </c>
      <c r="M979" s="128">
        <f t="shared" si="640"/>
        <v>23.301698113207546</v>
      </c>
      <c r="N979" s="127"/>
      <c r="O979" s="126"/>
      <c r="P979" s="125"/>
      <c r="Q979" s="125">
        <f t="shared" si="629"/>
        <v>22</v>
      </c>
      <c r="R979" s="125">
        <f t="shared" si="630"/>
        <v>2010</v>
      </c>
      <c r="S979" s="125" t="str">
        <f t="shared" si="628"/>
        <v>Fri</v>
      </c>
      <c r="T979" s="125" t="str">
        <f t="shared" si="631"/>
        <v>2010-22</v>
      </c>
      <c r="U979" s="125">
        <f t="shared" si="632"/>
        <v>0</v>
      </c>
      <c r="V979" s="125"/>
    </row>
    <row r="980" spans="1:22" s="113" customFormat="1" x14ac:dyDescent="0.35">
      <c r="A980" s="133" t="s">
        <v>655</v>
      </c>
      <c r="B980" s="132">
        <v>40327</v>
      </c>
      <c r="C980" s="129">
        <v>1037.07</v>
      </c>
      <c r="D980" s="119">
        <v>0</v>
      </c>
      <c r="E980" s="119">
        <v>0</v>
      </c>
      <c r="F980" s="128">
        <v>567.4</v>
      </c>
      <c r="G980" s="131">
        <v>28</v>
      </c>
      <c r="H980" s="128">
        <f t="shared" si="637"/>
        <v>20.264285714285712</v>
      </c>
      <c r="I980" s="129">
        <v>469.67</v>
      </c>
      <c r="J980" s="130">
        <v>7</v>
      </c>
      <c r="K980" s="130">
        <f t="shared" si="638"/>
        <v>35</v>
      </c>
      <c r="L980" s="129">
        <f t="shared" si="639"/>
        <v>67.095714285714294</v>
      </c>
      <c r="M980" s="128">
        <f t="shared" si="640"/>
        <v>29.630571428571425</v>
      </c>
      <c r="N980" s="127"/>
      <c r="O980" s="126"/>
      <c r="P980" s="125"/>
      <c r="Q980" s="125">
        <f t="shared" si="629"/>
        <v>22</v>
      </c>
      <c r="R980" s="125">
        <f t="shared" si="630"/>
        <v>2010</v>
      </c>
      <c r="S980" s="125" t="str">
        <f t="shared" si="628"/>
        <v>Sat</v>
      </c>
      <c r="T980" s="125" t="str">
        <f t="shared" si="631"/>
        <v>2010-22</v>
      </c>
      <c r="U980" s="125">
        <f t="shared" si="632"/>
        <v>0</v>
      </c>
      <c r="V980" s="125"/>
    </row>
    <row r="981" spans="1:22" s="113" customFormat="1" x14ac:dyDescent="0.35">
      <c r="A981" s="124"/>
      <c r="B981" s="123">
        <v>40328</v>
      </c>
      <c r="C981" s="119">
        <f>SUM(C975:C980)</f>
        <v>6250.5499999999993</v>
      </c>
      <c r="D981" s="119">
        <v>3449.48</v>
      </c>
      <c r="E981" s="122">
        <f>SUM(C981:D981)</f>
        <v>9700.0299999999988</v>
      </c>
      <c r="F981" s="118"/>
      <c r="G981" s="121">
        <f>SUM(G975:G980)</f>
        <v>228</v>
      </c>
      <c r="H981" s="118">
        <f>AVERAGE(H975:H980)</f>
        <v>18.939251214058626</v>
      </c>
      <c r="I981" s="119">
        <f>SUM(I975:I980)</f>
        <v>2493.37</v>
      </c>
      <c r="J981" s="120">
        <f>SUM(J975:J980)</f>
        <v>44</v>
      </c>
      <c r="K981" s="120">
        <f>SUM(G981,J981)</f>
        <v>272</v>
      </c>
      <c r="L981" s="119">
        <f>AVERAGE(L975:L980)</f>
        <v>57.394956349206353</v>
      </c>
      <c r="M981" s="118">
        <f>AVERAGE(M975:M980)</f>
        <v>25.194555127711457</v>
      </c>
      <c r="N981" s="117"/>
      <c r="O981" s="116"/>
      <c r="P981" s="115"/>
      <c r="Q981" s="115">
        <f t="shared" si="629"/>
        <v>23</v>
      </c>
      <c r="R981" s="115">
        <f t="shared" si="630"/>
        <v>2010</v>
      </c>
      <c r="S981" s="115" t="str">
        <f t="shared" si="628"/>
        <v>Sun</v>
      </c>
      <c r="T981" s="115" t="str">
        <f t="shared" si="631"/>
        <v>2010-23</v>
      </c>
      <c r="U981" s="115">
        <f t="shared" si="632"/>
        <v>0</v>
      </c>
      <c r="V981" s="115"/>
    </row>
    <row r="982" spans="1:22" s="113" customFormat="1" x14ac:dyDescent="0.35">
      <c r="A982" s="133" t="s">
        <v>656</v>
      </c>
      <c r="B982" s="132">
        <v>40329</v>
      </c>
      <c r="C982" s="129">
        <v>712.95</v>
      </c>
      <c r="D982" s="119">
        <v>0</v>
      </c>
      <c r="E982" s="119">
        <v>0</v>
      </c>
      <c r="F982" s="128">
        <v>404.1</v>
      </c>
      <c r="G982" s="131">
        <v>35</v>
      </c>
      <c r="H982" s="128">
        <f t="shared" ref="H982:H987" si="641">IFERROR(F982/G982,0)</f>
        <v>11.545714285714286</v>
      </c>
      <c r="I982" s="129">
        <v>308.85000000000002</v>
      </c>
      <c r="J982" s="130">
        <v>11</v>
      </c>
      <c r="K982" s="130">
        <f t="shared" ref="K982:K987" si="642">IFERROR(SUM(G982,J982),0)</f>
        <v>46</v>
      </c>
      <c r="L982" s="129">
        <f t="shared" ref="L982:L987" si="643">IFERROR(MEDIAN(I982/J982),0)</f>
        <v>28.077272727272728</v>
      </c>
      <c r="M982" s="128">
        <f t="shared" ref="M982:M987" si="644">IFERROR(SUM(F982,I982)/K982,0)</f>
        <v>15.498913043478263</v>
      </c>
      <c r="N982" s="127"/>
      <c r="O982" s="126"/>
      <c r="P982" s="125"/>
      <c r="Q982" s="125">
        <f t="shared" si="629"/>
        <v>23</v>
      </c>
      <c r="R982" s="125">
        <f t="shared" si="630"/>
        <v>2010</v>
      </c>
      <c r="S982" s="125" t="str">
        <f t="shared" si="628"/>
        <v>Mon</v>
      </c>
      <c r="T982" s="125" t="str">
        <f t="shared" si="631"/>
        <v>2010-23</v>
      </c>
      <c r="U982" s="125">
        <f t="shared" si="632"/>
        <v>0</v>
      </c>
      <c r="V982" s="125"/>
    </row>
    <row r="983" spans="1:22" s="113" customFormat="1" x14ac:dyDescent="0.35">
      <c r="A983" s="133" t="s">
        <v>656</v>
      </c>
      <c r="B983" s="132">
        <v>40330</v>
      </c>
      <c r="C983" s="129">
        <v>907.82</v>
      </c>
      <c r="D983" s="119">
        <v>0</v>
      </c>
      <c r="E983" s="119">
        <v>0</v>
      </c>
      <c r="F983" s="128">
        <v>569.20000000000005</v>
      </c>
      <c r="G983" s="131">
        <v>38</v>
      </c>
      <c r="H983" s="128">
        <f t="shared" si="641"/>
        <v>14.978947368421053</v>
      </c>
      <c r="I983" s="129">
        <v>338.62</v>
      </c>
      <c r="J983" s="130">
        <v>10</v>
      </c>
      <c r="K983" s="130">
        <f t="shared" si="642"/>
        <v>48</v>
      </c>
      <c r="L983" s="129">
        <f t="shared" si="643"/>
        <v>33.862000000000002</v>
      </c>
      <c r="M983" s="128">
        <f t="shared" si="644"/>
        <v>18.912916666666668</v>
      </c>
      <c r="N983" s="127"/>
      <c r="O983" s="126"/>
      <c r="P983" s="125"/>
      <c r="Q983" s="125">
        <f t="shared" si="629"/>
        <v>23</v>
      </c>
      <c r="R983" s="125">
        <f t="shared" si="630"/>
        <v>2010</v>
      </c>
      <c r="S983" s="125" t="str">
        <f t="shared" si="628"/>
        <v>Tue</v>
      </c>
      <c r="T983" s="125" t="str">
        <f t="shared" si="631"/>
        <v>2010-23</v>
      </c>
      <c r="U983" s="125">
        <f t="shared" si="632"/>
        <v>0</v>
      </c>
      <c r="V983" s="125"/>
    </row>
    <row r="984" spans="1:22" s="113" customFormat="1" x14ac:dyDescent="0.35">
      <c r="A984" s="133" t="s">
        <v>656</v>
      </c>
      <c r="B984" s="132">
        <v>40331</v>
      </c>
      <c r="C984" s="129">
        <v>698.19</v>
      </c>
      <c r="D984" s="119">
        <v>0</v>
      </c>
      <c r="E984" s="119">
        <v>0</v>
      </c>
      <c r="F984" s="128">
        <v>547.65</v>
      </c>
      <c r="G984" s="131">
        <v>24</v>
      </c>
      <c r="H984" s="128">
        <f t="shared" si="641"/>
        <v>22.818749999999998</v>
      </c>
      <c r="I984" s="129">
        <v>150.54</v>
      </c>
      <c r="J984" s="130">
        <v>4</v>
      </c>
      <c r="K984" s="130">
        <f t="shared" si="642"/>
        <v>28</v>
      </c>
      <c r="L984" s="129">
        <f t="shared" si="643"/>
        <v>37.634999999999998</v>
      </c>
      <c r="M984" s="128">
        <f t="shared" si="644"/>
        <v>24.935357142857139</v>
      </c>
      <c r="N984" s="127"/>
      <c r="O984" s="126"/>
      <c r="P984" s="125"/>
      <c r="Q984" s="125">
        <f t="shared" si="629"/>
        <v>23</v>
      </c>
      <c r="R984" s="125">
        <f t="shared" si="630"/>
        <v>2010</v>
      </c>
      <c r="S984" s="125" t="str">
        <f t="shared" si="628"/>
        <v>Wed</v>
      </c>
      <c r="T984" s="125" t="str">
        <f t="shared" si="631"/>
        <v>2010-23</v>
      </c>
      <c r="U984" s="125">
        <f t="shared" si="632"/>
        <v>0</v>
      </c>
      <c r="V984" s="125"/>
    </row>
    <row r="985" spans="1:22" s="113" customFormat="1" x14ac:dyDescent="0.35">
      <c r="A985" s="133" t="s">
        <v>656</v>
      </c>
      <c r="B985" s="132">
        <v>40332</v>
      </c>
      <c r="C985" s="129">
        <v>1177.23</v>
      </c>
      <c r="D985" s="119">
        <v>0</v>
      </c>
      <c r="E985" s="119">
        <v>0</v>
      </c>
      <c r="F985" s="128">
        <v>530.25</v>
      </c>
      <c r="G985" s="131">
        <v>31</v>
      </c>
      <c r="H985" s="128">
        <f t="shared" si="641"/>
        <v>17.10483870967742</v>
      </c>
      <c r="I985" s="129">
        <v>646.98</v>
      </c>
      <c r="J985" s="130">
        <v>10</v>
      </c>
      <c r="K985" s="130">
        <f t="shared" si="642"/>
        <v>41</v>
      </c>
      <c r="L985" s="129">
        <f t="shared" si="643"/>
        <v>64.698000000000008</v>
      </c>
      <c r="M985" s="128">
        <f t="shared" si="644"/>
        <v>28.712926829268294</v>
      </c>
      <c r="N985" s="127"/>
      <c r="O985" s="126"/>
      <c r="P985" s="125"/>
      <c r="Q985" s="125">
        <f t="shared" si="629"/>
        <v>23</v>
      </c>
      <c r="R985" s="125">
        <f t="shared" si="630"/>
        <v>2010</v>
      </c>
      <c r="S985" s="125" t="str">
        <f t="shared" si="628"/>
        <v>Thu</v>
      </c>
      <c r="T985" s="125" t="str">
        <f t="shared" si="631"/>
        <v>2010-23</v>
      </c>
      <c r="U985" s="125">
        <f t="shared" si="632"/>
        <v>0</v>
      </c>
      <c r="V985" s="125"/>
    </row>
    <row r="986" spans="1:22" s="113" customFormat="1" x14ac:dyDescent="0.35">
      <c r="A986" s="133" t="s">
        <v>656</v>
      </c>
      <c r="B986" s="132">
        <v>40333</v>
      </c>
      <c r="C986" s="129">
        <v>1498.74</v>
      </c>
      <c r="D986" s="119">
        <v>0</v>
      </c>
      <c r="E986" s="119">
        <v>0</v>
      </c>
      <c r="F986" s="128">
        <v>1041.75</v>
      </c>
      <c r="G986" s="131">
        <v>50</v>
      </c>
      <c r="H986" s="128">
        <f t="shared" si="641"/>
        <v>20.835000000000001</v>
      </c>
      <c r="I986" s="129">
        <v>456.99</v>
      </c>
      <c r="J986" s="130">
        <v>15</v>
      </c>
      <c r="K986" s="130">
        <f t="shared" si="642"/>
        <v>65</v>
      </c>
      <c r="L986" s="129">
        <f t="shared" si="643"/>
        <v>30.466000000000001</v>
      </c>
      <c r="M986" s="128">
        <f t="shared" si="644"/>
        <v>23.05753846153846</v>
      </c>
      <c r="N986" s="127"/>
      <c r="O986" s="126"/>
      <c r="P986" s="125"/>
      <c r="Q986" s="125">
        <f t="shared" si="629"/>
        <v>23</v>
      </c>
      <c r="R986" s="125">
        <f t="shared" si="630"/>
        <v>2010</v>
      </c>
      <c r="S986" s="125" t="str">
        <f t="shared" si="628"/>
        <v>Fri</v>
      </c>
      <c r="T986" s="125" t="str">
        <f t="shared" si="631"/>
        <v>2010-23</v>
      </c>
      <c r="U986" s="125">
        <f t="shared" si="632"/>
        <v>0</v>
      </c>
      <c r="V986" s="125"/>
    </row>
    <row r="987" spans="1:22" s="113" customFormat="1" x14ac:dyDescent="0.35">
      <c r="A987" s="133" t="s">
        <v>656</v>
      </c>
      <c r="B987" s="132">
        <v>40334</v>
      </c>
      <c r="C987" s="129">
        <v>645.58000000000004</v>
      </c>
      <c r="D987" s="119">
        <v>0</v>
      </c>
      <c r="E987" s="119">
        <v>0</v>
      </c>
      <c r="F987" s="128">
        <v>284.60000000000002</v>
      </c>
      <c r="G987" s="131">
        <v>20</v>
      </c>
      <c r="H987" s="128">
        <f t="shared" si="641"/>
        <v>14.23</v>
      </c>
      <c r="I987" s="129">
        <v>360.98</v>
      </c>
      <c r="J987" s="130">
        <v>8</v>
      </c>
      <c r="K987" s="130">
        <f t="shared" si="642"/>
        <v>28</v>
      </c>
      <c r="L987" s="129">
        <f t="shared" si="643"/>
        <v>45.122500000000002</v>
      </c>
      <c r="M987" s="128">
        <f t="shared" si="644"/>
        <v>23.056428571428572</v>
      </c>
      <c r="N987" s="127"/>
      <c r="O987" s="126"/>
      <c r="P987" s="125"/>
      <c r="Q987" s="125">
        <f t="shared" si="629"/>
        <v>23</v>
      </c>
      <c r="R987" s="125">
        <f t="shared" si="630"/>
        <v>2010</v>
      </c>
      <c r="S987" s="125" t="str">
        <f t="shared" si="628"/>
        <v>Sat</v>
      </c>
      <c r="T987" s="125" t="str">
        <f t="shared" si="631"/>
        <v>2010-23</v>
      </c>
      <c r="U987" s="125">
        <f t="shared" si="632"/>
        <v>0</v>
      </c>
      <c r="V987" s="125"/>
    </row>
    <row r="988" spans="1:22" s="113" customFormat="1" x14ac:dyDescent="0.35">
      <c r="A988" s="124"/>
      <c r="B988" s="123">
        <v>40335</v>
      </c>
      <c r="C988" s="119">
        <f>SUM(C982:C987)</f>
        <v>5640.51</v>
      </c>
      <c r="D988" s="119">
        <v>5339.22</v>
      </c>
      <c r="E988" s="122">
        <f>SUM(C988:D988)</f>
        <v>10979.73</v>
      </c>
      <c r="F988" s="118"/>
      <c r="G988" s="121">
        <f>SUM(G982:G987)</f>
        <v>198</v>
      </c>
      <c r="H988" s="118">
        <f>AVERAGE(H982:H987)</f>
        <v>16.918875060635461</v>
      </c>
      <c r="I988" s="119">
        <f>SUM(I982:I987)</f>
        <v>2262.96</v>
      </c>
      <c r="J988" s="120">
        <f>SUM(J982:J987)</f>
        <v>58</v>
      </c>
      <c r="K988" s="120">
        <f>SUM(G988,J988)</f>
        <v>256</v>
      </c>
      <c r="L988" s="119">
        <f>AVERAGE(L982:L987)</f>
        <v>39.97679545454546</v>
      </c>
      <c r="M988" s="118">
        <f>AVERAGE(M982:M987)</f>
        <v>22.362346785872901</v>
      </c>
      <c r="N988" s="117"/>
      <c r="O988" s="116"/>
      <c r="P988" s="115"/>
      <c r="Q988" s="115">
        <f t="shared" si="629"/>
        <v>24</v>
      </c>
      <c r="R988" s="115">
        <f t="shared" si="630"/>
        <v>2010</v>
      </c>
      <c r="S988" s="115" t="str">
        <f t="shared" si="628"/>
        <v>Sun</v>
      </c>
      <c r="T988" s="115" t="str">
        <f t="shared" si="631"/>
        <v>2010-24</v>
      </c>
      <c r="U988" s="115">
        <f t="shared" si="632"/>
        <v>0</v>
      </c>
      <c r="V988" s="115"/>
    </row>
    <row r="989" spans="1:22" s="113" customFormat="1" x14ac:dyDescent="0.35">
      <c r="A989" s="133" t="s">
        <v>657</v>
      </c>
      <c r="B989" s="132">
        <v>40336</v>
      </c>
      <c r="C989" s="129">
        <v>767.87</v>
      </c>
      <c r="D989" s="119">
        <v>0</v>
      </c>
      <c r="E989" s="119">
        <v>0</v>
      </c>
      <c r="F989" s="128">
        <v>547.85</v>
      </c>
      <c r="G989" s="131">
        <v>30</v>
      </c>
      <c r="H989" s="128">
        <f t="shared" ref="H989:H994" si="645">IFERROR(F989/G989,0)</f>
        <v>18.261666666666667</v>
      </c>
      <c r="I989" s="129">
        <v>220.02</v>
      </c>
      <c r="J989" s="130">
        <v>8</v>
      </c>
      <c r="K989" s="130">
        <f t="shared" ref="K989:K994" si="646">IFERROR(SUM(G989,J989),0)</f>
        <v>38</v>
      </c>
      <c r="L989" s="129">
        <f t="shared" ref="L989:L994" si="647">IFERROR(MEDIAN(I989/J989),0)</f>
        <v>27.502500000000001</v>
      </c>
      <c r="M989" s="128">
        <f t="shared" ref="M989:M994" si="648">IFERROR(SUM(F989,I989)/K989,0)</f>
        <v>20.207105263157896</v>
      </c>
      <c r="N989" s="127"/>
      <c r="O989" s="126"/>
      <c r="P989" s="125"/>
      <c r="Q989" s="125">
        <f t="shared" si="629"/>
        <v>24</v>
      </c>
      <c r="R989" s="125">
        <f t="shared" si="630"/>
        <v>2010</v>
      </c>
      <c r="S989" s="125" t="str">
        <f t="shared" si="628"/>
        <v>Mon</v>
      </c>
      <c r="T989" s="125" t="str">
        <f t="shared" si="631"/>
        <v>2010-24</v>
      </c>
      <c r="U989" s="125">
        <f t="shared" si="632"/>
        <v>0</v>
      </c>
      <c r="V989" s="125"/>
    </row>
    <row r="990" spans="1:22" s="113" customFormat="1" x14ac:dyDescent="0.35">
      <c r="A990" s="133" t="s">
        <v>657</v>
      </c>
      <c r="B990" s="132">
        <v>40337</v>
      </c>
      <c r="C990" s="129">
        <v>554.20000000000005</v>
      </c>
      <c r="D990" s="119">
        <v>0</v>
      </c>
      <c r="E990" s="119">
        <v>0</v>
      </c>
      <c r="F990" s="128">
        <v>554.20000000000005</v>
      </c>
      <c r="G990" s="131">
        <v>34</v>
      </c>
      <c r="H990" s="128">
        <f t="shared" si="645"/>
        <v>16.3</v>
      </c>
      <c r="I990" s="129">
        <v>0</v>
      </c>
      <c r="J990" s="130">
        <v>0</v>
      </c>
      <c r="K990" s="130">
        <f t="shared" si="646"/>
        <v>34</v>
      </c>
      <c r="L990" s="129">
        <f t="shared" si="647"/>
        <v>0</v>
      </c>
      <c r="M990" s="128">
        <f t="shared" si="648"/>
        <v>16.3</v>
      </c>
      <c r="N990" s="127"/>
      <c r="O990" s="126"/>
      <c r="P990" s="125"/>
      <c r="Q990" s="125">
        <f t="shared" si="629"/>
        <v>24</v>
      </c>
      <c r="R990" s="125">
        <f t="shared" si="630"/>
        <v>2010</v>
      </c>
      <c r="S990" s="125" t="str">
        <f t="shared" si="628"/>
        <v>Tue</v>
      </c>
      <c r="T990" s="125" t="str">
        <f t="shared" si="631"/>
        <v>2010-24</v>
      </c>
      <c r="U990" s="125">
        <f t="shared" si="632"/>
        <v>0</v>
      </c>
      <c r="V990" s="125"/>
    </row>
    <row r="991" spans="1:22" s="113" customFormat="1" x14ac:dyDescent="0.35">
      <c r="A991" s="133" t="s">
        <v>657</v>
      </c>
      <c r="B991" s="132">
        <v>40338</v>
      </c>
      <c r="C991" s="129">
        <v>956.37</v>
      </c>
      <c r="D991" s="119">
        <v>0</v>
      </c>
      <c r="E991" s="119">
        <v>0</v>
      </c>
      <c r="F991" s="128">
        <v>704.15</v>
      </c>
      <c r="G991" s="131">
        <v>35</v>
      </c>
      <c r="H991" s="128">
        <f t="shared" si="645"/>
        <v>20.118571428571428</v>
      </c>
      <c r="I991" s="129">
        <v>252.22</v>
      </c>
      <c r="J991" s="130">
        <v>9</v>
      </c>
      <c r="K991" s="130">
        <f t="shared" si="646"/>
        <v>44</v>
      </c>
      <c r="L991" s="129">
        <f t="shared" si="647"/>
        <v>28.024444444444445</v>
      </c>
      <c r="M991" s="128">
        <f t="shared" si="648"/>
        <v>21.735681818181817</v>
      </c>
      <c r="N991" s="127"/>
      <c r="O991" s="126"/>
      <c r="P991" s="125"/>
      <c r="Q991" s="125">
        <f t="shared" si="629"/>
        <v>24</v>
      </c>
      <c r="R991" s="125">
        <f t="shared" si="630"/>
        <v>2010</v>
      </c>
      <c r="S991" s="125" t="str">
        <f t="shared" si="628"/>
        <v>Wed</v>
      </c>
      <c r="T991" s="125" t="str">
        <f t="shared" si="631"/>
        <v>2010-24</v>
      </c>
      <c r="U991" s="125">
        <f t="shared" si="632"/>
        <v>0</v>
      </c>
      <c r="V991" s="125"/>
    </row>
    <row r="992" spans="1:22" s="113" customFormat="1" x14ac:dyDescent="0.35">
      <c r="A992" s="133" t="s">
        <v>657</v>
      </c>
      <c r="B992" s="132">
        <v>40339</v>
      </c>
      <c r="C992" s="129">
        <v>1074.7</v>
      </c>
      <c r="D992" s="119">
        <v>0</v>
      </c>
      <c r="E992" s="119">
        <v>0</v>
      </c>
      <c r="F992" s="128">
        <v>769.05</v>
      </c>
      <c r="G992" s="131">
        <v>42</v>
      </c>
      <c r="H992" s="128">
        <f t="shared" si="645"/>
        <v>18.310714285714283</v>
      </c>
      <c r="I992" s="129">
        <v>305.64999999999998</v>
      </c>
      <c r="J992" s="130">
        <v>4</v>
      </c>
      <c r="K992" s="130">
        <f t="shared" si="646"/>
        <v>46</v>
      </c>
      <c r="L992" s="129">
        <f t="shared" si="647"/>
        <v>76.412499999999994</v>
      </c>
      <c r="M992" s="128">
        <f t="shared" si="648"/>
        <v>23.363043478260867</v>
      </c>
      <c r="N992" s="127"/>
      <c r="O992" s="126"/>
      <c r="P992" s="125"/>
      <c r="Q992" s="125">
        <f t="shared" si="629"/>
        <v>24</v>
      </c>
      <c r="R992" s="125">
        <f t="shared" si="630"/>
        <v>2010</v>
      </c>
      <c r="S992" s="125" t="str">
        <f t="shared" si="628"/>
        <v>Thu</v>
      </c>
      <c r="T992" s="125" t="str">
        <f t="shared" si="631"/>
        <v>2010-24</v>
      </c>
      <c r="U992" s="125">
        <f t="shared" si="632"/>
        <v>0</v>
      </c>
      <c r="V992" s="125"/>
    </row>
    <row r="993" spans="1:22" s="113" customFormat="1" x14ac:dyDescent="0.35">
      <c r="A993" s="133" t="s">
        <v>657</v>
      </c>
      <c r="B993" s="132">
        <v>40340</v>
      </c>
      <c r="C993" s="129">
        <v>1117.29</v>
      </c>
      <c r="D993" s="119">
        <v>0</v>
      </c>
      <c r="E993" s="119">
        <v>0</v>
      </c>
      <c r="F993" s="128">
        <v>756.55</v>
      </c>
      <c r="G993" s="131">
        <v>38</v>
      </c>
      <c r="H993" s="128">
        <f t="shared" si="645"/>
        <v>19.909210526315789</v>
      </c>
      <c r="I993" s="129">
        <v>360.74</v>
      </c>
      <c r="J993" s="130">
        <v>8</v>
      </c>
      <c r="K993" s="130">
        <f t="shared" si="646"/>
        <v>46</v>
      </c>
      <c r="L993" s="129">
        <f t="shared" si="647"/>
        <v>45.092500000000001</v>
      </c>
      <c r="M993" s="128">
        <f t="shared" si="648"/>
        <v>24.28891304347826</v>
      </c>
      <c r="N993" s="127"/>
      <c r="O993" s="126"/>
      <c r="P993" s="125"/>
      <c r="Q993" s="125">
        <f t="shared" si="629"/>
        <v>24</v>
      </c>
      <c r="R993" s="125">
        <f t="shared" si="630"/>
        <v>2010</v>
      </c>
      <c r="S993" s="125" t="str">
        <f t="shared" si="628"/>
        <v>Fri</v>
      </c>
      <c r="T993" s="125" t="str">
        <f t="shared" si="631"/>
        <v>2010-24</v>
      </c>
      <c r="U993" s="125">
        <f t="shared" si="632"/>
        <v>0</v>
      </c>
      <c r="V993" s="125"/>
    </row>
    <row r="994" spans="1:22" s="113" customFormat="1" x14ac:dyDescent="0.35">
      <c r="A994" s="133" t="s">
        <v>657</v>
      </c>
      <c r="B994" s="132">
        <v>40341</v>
      </c>
      <c r="C994" s="129">
        <v>943.36</v>
      </c>
      <c r="D994" s="119">
        <v>0</v>
      </c>
      <c r="E994" s="119">
        <v>0</v>
      </c>
      <c r="F994" s="128">
        <v>405.65</v>
      </c>
      <c r="G994" s="131">
        <v>31</v>
      </c>
      <c r="H994" s="128">
        <f t="shared" si="645"/>
        <v>13.085483870967741</v>
      </c>
      <c r="I994" s="129">
        <v>537.71</v>
      </c>
      <c r="J994" s="130">
        <v>8</v>
      </c>
      <c r="K994" s="130">
        <f t="shared" si="646"/>
        <v>39</v>
      </c>
      <c r="L994" s="129">
        <f t="shared" si="647"/>
        <v>67.213750000000005</v>
      </c>
      <c r="M994" s="128">
        <f t="shared" si="648"/>
        <v>24.188717948717947</v>
      </c>
      <c r="N994" s="127"/>
      <c r="O994" s="126"/>
      <c r="P994" s="125"/>
      <c r="Q994" s="125">
        <f t="shared" si="629"/>
        <v>24</v>
      </c>
      <c r="R994" s="125">
        <f t="shared" si="630"/>
        <v>2010</v>
      </c>
      <c r="S994" s="125" t="str">
        <f t="shared" si="628"/>
        <v>Sat</v>
      </c>
      <c r="T994" s="125" t="str">
        <f t="shared" si="631"/>
        <v>2010-24</v>
      </c>
      <c r="U994" s="125">
        <f t="shared" si="632"/>
        <v>0</v>
      </c>
      <c r="V994" s="125"/>
    </row>
    <row r="995" spans="1:22" s="113" customFormat="1" x14ac:dyDescent="0.35">
      <c r="A995" s="124"/>
      <c r="B995" s="123">
        <v>40342</v>
      </c>
      <c r="C995" s="119">
        <f>SUM(C989:C994)</f>
        <v>5413.79</v>
      </c>
      <c r="D995" s="119">
        <v>3686.89</v>
      </c>
      <c r="E995" s="122">
        <f>SUM(C995:D995)</f>
        <v>9100.68</v>
      </c>
      <c r="F995" s="118"/>
      <c r="G995" s="121">
        <f>SUM(G989:G994)</f>
        <v>210</v>
      </c>
      <c r="H995" s="118">
        <f>AVERAGE(H989:H994)</f>
        <v>17.664274463039316</v>
      </c>
      <c r="I995" s="119">
        <f>SUM(I989:I994)</f>
        <v>1676.3400000000001</v>
      </c>
      <c r="J995" s="120">
        <f>SUM(J989:J994)</f>
        <v>37</v>
      </c>
      <c r="K995" s="120">
        <f>SUM(G995,J995)</f>
        <v>247</v>
      </c>
      <c r="L995" s="119">
        <f>AVERAGE(L989:L994)</f>
        <v>40.707615740740742</v>
      </c>
      <c r="M995" s="118">
        <f>AVERAGE(M989:M994)</f>
        <v>21.680576925299462</v>
      </c>
      <c r="N995" s="117"/>
      <c r="O995" s="116"/>
      <c r="P995" s="115"/>
      <c r="Q995" s="115">
        <f t="shared" si="629"/>
        <v>25</v>
      </c>
      <c r="R995" s="115">
        <f t="shared" si="630"/>
        <v>2010</v>
      </c>
      <c r="S995" s="115" t="str">
        <f t="shared" si="628"/>
        <v>Sun</v>
      </c>
      <c r="T995" s="115" t="str">
        <f t="shared" si="631"/>
        <v>2010-25</v>
      </c>
      <c r="U995" s="115">
        <f t="shared" si="632"/>
        <v>0</v>
      </c>
      <c r="V995" s="115"/>
    </row>
    <row r="996" spans="1:22" s="113" customFormat="1" ht="18" x14ac:dyDescent="0.35">
      <c r="A996" s="143" t="s">
        <v>658</v>
      </c>
      <c r="B996" s="142">
        <v>40343</v>
      </c>
      <c r="C996" s="138">
        <v>0</v>
      </c>
      <c r="D996" s="119">
        <v>0</v>
      </c>
      <c r="E996" s="119">
        <v>0</v>
      </c>
      <c r="F996" s="140">
        <v>0</v>
      </c>
      <c r="G996" s="141">
        <v>0</v>
      </c>
      <c r="H996" s="140">
        <f t="shared" ref="H996:H1001" si="649">IFERROR(F996/G996,0)</f>
        <v>0</v>
      </c>
      <c r="I996" s="138">
        <v>0</v>
      </c>
      <c r="J996" s="139">
        <v>0</v>
      </c>
      <c r="K996" s="139">
        <f t="shared" ref="K996:K1001" si="650">IFERROR(SUM(G996,J996),0)</f>
        <v>0</v>
      </c>
      <c r="L996" s="138">
        <f t="shared" ref="L996:L1001" si="651">IFERROR(MEDIAN(I996/J996),0)</f>
        <v>0</v>
      </c>
      <c r="M996" s="140">
        <f t="shared" ref="M996:M1001" si="652">IFERROR(SUM(F996,I996)/K996,0)</f>
        <v>0</v>
      </c>
      <c r="N996" s="137" t="s">
        <v>1104</v>
      </c>
      <c r="O996" s="136"/>
      <c r="P996" s="135"/>
      <c r="Q996" s="135">
        <f t="shared" si="629"/>
        <v>25</v>
      </c>
      <c r="R996" s="135">
        <f t="shared" si="630"/>
        <v>2010</v>
      </c>
      <c r="S996" s="135" t="str">
        <f t="shared" si="628"/>
        <v>Mon</v>
      </c>
      <c r="T996" s="135" t="str">
        <f t="shared" si="631"/>
        <v>2010-25</v>
      </c>
      <c r="U996" s="135">
        <f t="shared" si="632"/>
        <v>0</v>
      </c>
      <c r="V996" s="135"/>
    </row>
    <row r="997" spans="1:22" s="113" customFormat="1" x14ac:dyDescent="0.35">
      <c r="A997" s="133" t="s">
        <v>658</v>
      </c>
      <c r="B997" s="132">
        <v>40344</v>
      </c>
      <c r="C997" s="129">
        <v>832.14</v>
      </c>
      <c r="D997" s="119">
        <v>0</v>
      </c>
      <c r="E997" s="119">
        <v>0</v>
      </c>
      <c r="F997" s="128">
        <v>638.29999999999995</v>
      </c>
      <c r="G997" s="131">
        <v>42</v>
      </c>
      <c r="H997" s="128">
        <f t="shared" si="649"/>
        <v>15.197619047619046</v>
      </c>
      <c r="I997" s="129">
        <v>193.84</v>
      </c>
      <c r="J997" s="130">
        <v>7</v>
      </c>
      <c r="K997" s="130">
        <f t="shared" si="650"/>
        <v>49</v>
      </c>
      <c r="L997" s="129">
        <f t="shared" si="651"/>
        <v>27.69142857142857</v>
      </c>
      <c r="M997" s="128">
        <f t="shared" si="652"/>
        <v>16.982448979591837</v>
      </c>
      <c r="N997" s="127"/>
      <c r="O997" s="126"/>
      <c r="P997" s="125"/>
      <c r="Q997" s="125">
        <f t="shared" si="629"/>
        <v>25</v>
      </c>
      <c r="R997" s="125">
        <f t="shared" si="630"/>
        <v>2010</v>
      </c>
      <c r="S997" s="125" t="str">
        <f t="shared" si="628"/>
        <v>Tue</v>
      </c>
      <c r="T997" s="125" t="str">
        <f t="shared" si="631"/>
        <v>2010-25</v>
      </c>
      <c r="U997" s="125">
        <f t="shared" si="632"/>
        <v>0</v>
      </c>
      <c r="V997" s="125"/>
    </row>
    <row r="998" spans="1:22" s="113" customFormat="1" x14ac:dyDescent="0.35">
      <c r="A998" s="133" t="s">
        <v>658</v>
      </c>
      <c r="B998" s="132">
        <v>40345</v>
      </c>
      <c r="C998" s="129">
        <v>918.18</v>
      </c>
      <c r="D998" s="119">
        <v>0</v>
      </c>
      <c r="E998" s="119">
        <v>0</v>
      </c>
      <c r="F998" s="128">
        <v>712.95</v>
      </c>
      <c r="G998" s="131">
        <v>33</v>
      </c>
      <c r="H998" s="128">
        <f t="shared" si="649"/>
        <v>21.604545454545455</v>
      </c>
      <c r="I998" s="129">
        <v>205.23</v>
      </c>
      <c r="J998" s="130">
        <v>5</v>
      </c>
      <c r="K998" s="130">
        <f t="shared" si="650"/>
        <v>38</v>
      </c>
      <c r="L998" s="129">
        <f t="shared" si="651"/>
        <v>41.045999999999999</v>
      </c>
      <c r="M998" s="128">
        <f t="shared" si="652"/>
        <v>24.162631578947369</v>
      </c>
      <c r="N998" s="127"/>
      <c r="O998" s="126"/>
      <c r="P998" s="125"/>
      <c r="Q998" s="125">
        <f t="shared" si="629"/>
        <v>25</v>
      </c>
      <c r="R998" s="125">
        <f t="shared" si="630"/>
        <v>2010</v>
      </c>
      <c r="S998" s="125" t="str">
        <f t="shared" si="628"/>
        <v>Wed</v>
      </c>
      <c r="T998" s="125" t="str">
        <f t="shared" si="631"/>
        <v>2010-25</v>
      </c>
      <c r="U998" s="125">
        <f t="shared" si="632"/>
        <v>0</v>
      </c>
      <c r="V998" s="125"/>
    </row>
    <row r="999" spans="1:22" s="113" customFormat="1" x14ac:dyDescent="0.35">
      <c r="A999" s="133" t="s">
        <v>658</v>
      </c>
      <c r="B999" s="132">
        <v>40346</v>
      </c>
      <c r="C999" s="129">
        <v>1109.9000000000001</v>
      </c>
      <c r="D999" s="119">
        <v>0</v>
      </c>
      <c r="E999" s="119">
        <v>0</v>
      </c>
      <c r="F999" s="128">
        <v>753.15</v>
      </c>
      <c r="G999" s="131">
        <v>43</v>
      </c>
      <c r="H999" s="128">
        <f t="shared" si="649"/>
        <v>17.515116279069765</v>
      </c>
      <c r="I999" s="129">
        <v>356.75</v>
      </c>
      <c r="J999" s="130">
        <v>8</v>
      </c>
      <c r="K999" s="130">
        <f t="shared" si="650"/>
        <v>51</v>
      </c>
      <c r="L999" s="129">
        <f t="shared" si="651"/>
        <v>44.59375</v>
      </c>
      <c r="M999" s="128">
        <f t="shared" si="652"/>
        <v>21.762745098039218</v>
      </c>
      <c r="N999" s="127"/>
      <c r="O999" s="126"/>
      <c r="P999" s="125"/>
      <c r="Q999" s="125">
        <f t="shared" si="629"/>
        <v>25</v>
      </c>
      <c r="R999" s="125">
        <f t="shared" si="630"/>
        <v>2010</v>
      </c>
      <c r="S999" s="125" t="str">
        <f t="shared" si="628"/>
        <v>Thu</v>
      </c>
      <c r="T999" s="125" t="str">
        <f t="shared" si="631"/>
        <v>2010-25</v>
      </c>
      <c r="U999" s="125">
        <f t="shared" si="632"/>
        <v>0</v>
      </c>
      <c r="V999" s="125"/>
    </row>
    <row r="1000" spans="1:22" s="113" customFormat="1" x14ac:dyDescent="0.35">
      <c r="A1000" s="133" t="s">
        <v>658</v>
      </c>
      <c r="B1000" s="132">
        <v>40347</v>
      </c>
      <c r="C1000" s="129">
        <v>1173.48</v>
      </c>
      <c r="D1000" s="119">
        <v>0</v>
      </c>
      <c r="E1000" s="119">
        <v>0</v>
      </c>
      <c r="F1000" s="128">
        <v>845.15</v>
      </c>
      <c r="G1000" s="131">
        <v>41</v>
      </c>
      <c r="H1000" s="128">
        <f t="shared" si="649"/>
        <v>20.613414634146341</v>
      </c>
      <c r="I1000" s="129">
        <v>328.33</v>
      </c>
      <c r="J1000" s="130">
        <v>14</v>
      </c>
      <c r="K1000" s="130">
        <f t="shared" si="650"/>
        <v>55</v>
      </c>
      <c r="L1000" s="129">
        <f t="shared" si="651"/>
        <v>23.452142857142857</v>
      </c>
      <c r="M1000" s="128">
        <f t="shared" si="652"/>
        <v>21.336000000000002</v>
      </c>
      <c r="N1000" s="127"/>
      <c r="O1000" s="126"/>
      <c r="P1000" s="125"/>
      <c r="Q1000" s="125">
        <f t="shared" si="629"/>
        <v>25</v>
      </c>
      <c r="R1000" s="125">
        <f t="shared" si="630"/>
        <v>2010</v>
      </c>
      <c r="S1000" s="125" t="str">
        <f t="shared" si="628"/>
        <v>Fri</v>
      </c>
      <c r="T1000" s="125" t="str">
        <f t="shared" si="631"/>
        <v>2010-25</v>
      </c>
      <c r="U1000" s="125">
        <f t="shared" si="632"/>
        <v>0</v>
      </c>
      <c r="V1000" s="125"/>
    </row>
    <row r="1001" spans="1:22" s="113" customFormat="1" x14ac:dyDescent="0.35">
      <c r="A1001" s="133" t="s">
        <v>658</v>
      </c>
      <c r="B1001" s="132">
        <v>40348</v>
      </c>
      <c r="C1001" s="129">
        <v>756.87</v>
      </c>
      <c r="D1001" s="119">
        <v>0</v>
      </c>
      <c r="E1001" s="119">
        <v>0</v>
      </c>
      <c r="F1001" s="128">
        <v>415.65</v>
      </c>
      <c r="G1001" s="131">
        <v>19</v>
      </c>
      <c r="H1001" s="128">
        <f t="shared" si="649"/>
        <v>21.876315789473683</v>
      </c>
      <c r="I1001" s="129">
        <v>341.22</v>
      </c>
      <c r="J1001" s="130">
        <v>6</v>
      </c>
      <c r="K1001" s="130">
        <f t="shared" si="650"/>
        <v>25</v>
      </c>
      <c r="L1001" s="129">
        <f t="shared" si="651"/>
        <v>56.870000000000005</v>
      </c>
      <c r="M1001" s="128">
        <f t="shared" si="652"/>
        <v>30.274799999999999</v>
      </c>
      <c r="N1001" s="127"/>
      <c r="O1001" s="126"/>
      <c r="P1001" s="125"/>
      <c r="Q1001" s="125">
        <f t="shared" si="629"/>
        <v>25</v>
      </c>
      <c r="R1001" s="125">
        <f t="shared" si="630"/>
        <v>2010</v>
      </c>
      <c r="S1001" s="125" t="str">
        <f t="shared" si="628"/>
        <v>Sat</v>
      </c>
      <c r="T1001" s="125" t="str">
        <f t="shared" si="631"/>
        <v>2010-25</v>
      </c>
      <c r="U1001" s="125">
        <f t="shared" si="632"/>
        <v>0</v>
      </c>
      <c r="V1001" s="125"/>
    </row>
    <row r="1002" spans="1:22" s="113" customFormat="1" x14ac:dyDescent="0.35">
      <c r="A1002" s="124"/>
      <c r="B1002" s="123">
        <v>40349</v>
      </c>
      <c r="C1002" s="119">
        <f>SUM(C996:C1001)</f>
        <v>4790.5700000000006</v>
      </c>
      <c r="D1002" s="119">
        <v>3887.94</v>
      </c>
      <c r="E1002" s="122">
        <f>SUM(C1002:D1002)</f>
        <v>8678.51</v>
      </c>
      <c r="F1002" s="118"/>
      <c r="G1002" s="121">
        <f>SUM(G996:G1001)</f>
        <v>178</v>
      </c>
      <c r="H1002" s="118">
        <f>AVERAGE(H996:H1001)</f>
        <v>16.134501867475716</v>
      </c>
      <c r="I1002" s="119">
        <f>SUM(I996:I1001)</f>
        <v>1425.37</v>
      </c>
      <c r="J1002" s="120">
        <f>SUM(J996:J1001)</f>
        <v>40</v>
      </c>
      <c r="K1002" s="120">
        <f>SUM(G1002,J1002)</f>
        <v>218</v>
      </c>
      <c r="L1002" s="119">
        <f>AVERAGE(L996:L1001)</f>
        <v>32.275553571428567</v>
      </c>
      <c r="M1002" s="118">
        <f>AVERAGE(M996:M1001)</f>
        <v>19.086437609429737</v>
      </c>
      <c r="N1002" s="117"/>
      <c r="O1002" s="116"/>
      <c r="P1002" s="115"/>
      <c r="Q1002" s="115">
        <f t="shared" si="629"/>
        <v>26</v>
      </c>
      <c r="R1002" s="115">
        <f t="shared" si="630"/>
        <v>2010</v>
      </c>
      <c r="S1002" s="115" t="str">
        <f t="shared" si="628"/>
        <v>Sun</v>
      </c>
      <c r="T1002" s="115" t="str">
        <f t="shared" si="631"/>
        <v>2010-26</v>
      </c>
      <c r="U1002" s="115">
        <f t="shared" si="632"/>
        <v>0</v>
      </c>
      <c r="V1002" s="115"/>
    </row>
    <row r="1003" spans="1:22" s="113" customFormat="1" x14ac:dyDescent="0.35">
      <c r="A1003" s="133" t="s">
        <v>661</v>
      </c>
      <c r="B1003" s="132">
        <v>40350</v>
      </c>
      <c r="C1003" s="129">
        <v>809.98</v>
      </c>
      <c r="D1003" s="119">
        <v>0</v>
      </c>
      <c r="E1003" s="119">
        <v>0</v>
      </c>
      <c r="F1003" s="128">
        <v>488.25</v>
      </c>
      <c r="G1003" s="131">
        <v>36</v>
      </c>
      <c r="H1003" s="128">
        <f t="shared" ref="H1003:H1008" si="653">IFERROR(F1003/G1003,0)</f>
        <v>13.5625</v>
      </c>
      <c r="I1003" s="129">
        <v>320.73</v>
      </c>
      <c r="J1003" s="130">
        <v>8</v>
      </c>
      <c r="K1003" s="130">
        <f t="shared" ref="K1003:K1008" si="654">IFERROR(SUM(G1003,J1003),0)</f>
        <v>44</v>
      </c>
      <c r="L1003" s="129">
        <f t="shared" ref="L1003:L1008" si="655">IFERROR(MEDIAN(I1003/J1003),0)</f>
        <v>40.091250000000002</v>
      </c>
      <c r="M1003" s="128">
        <f t="shared" ref="M1003:M1008" si="656">IFERROR(SUM(F1003,I1003)/K1003,0)</f>
        <v>18.385909090909092</v>
      </c>
      <c r="N1003" s="127"/>
      <c r="O1003" s="126"/>
      <c r="P1003" s="125"/>
      <c r="Q1003" s="125">
        <f t="shared" si="629"/>
        <v>26</v>
      </c>
      <c r="R1003" s="125">
        <f t="shared" si="630"/>
        <v>2010</v>
      </c>
      <c r="S1003" s="125" t="str">
        <f t="shared" si="628"/>
        <v>Mon</v>
      </c>
      <c r="T1003" s="125" t="str">
        <f t="shared" si="631"/>
        <v>2010-26</v>
      </c>
      <c r="U1003" s="125">
        <f t="shared" si="632"/>
        <v>0</v>
      </c>
      <c r="V1003" s="125"/>
    </row>
    <row r="1004" spans="1:22" s="113" customFormat="1" x14ac:dyDescent="0.35">
      <c r="A1004" s="133" t="s">
        <v>661</v>
      </c>
      <c r="B1004" s="132">
        <v>40351</v>
      </c>
      <c r="C1004" s="129">
        <v>957.14</v>
      </c>
      <c r="D1004" s="119">
        <v>0</v>
      </c>
      <c r="E1004" s="119">
        <v>0</v>
      </c>
      <c r="F1004" s="128">
        <v>600.35</v>
      </c>
      <c r="G1004" s="131">
        <v>33</v>
      </c>
      <c r="H1004" s="128">
        <f t="shared" si="653"/>
        <v>18.192424242424241</v>
      </c>
      <c r="I1004" s="129">
        <v>356.79</v>
      </c>
      <c r="J1004" s="130">
        <v>4</v>
      </c>
      <c r="K1004" s="130">
        <f t="shared" si="654"/>
        <v>37</v>
      </c>
      <c r="L1004" s="129">
        <f t="shared" si="655"/>
        <v>89.197500000000005</v>
      </c>
      <c r="M1004" s="128">
        <f t="shared" si="656"/>
        <v>25.868648648648652</v>
      </c>
      <c r="N1004" s="127"/>
      <c r="O1004" s="126"/>
      <c r="P1004" s="125"/>
      <c r="Q1004" s="125">
        <f t="shared" si="629"/>
        <v>26</v>
      </c>
      <c r="R1004" s="125">
        <f t="shared" si="630"/>
        <v>2010</v>
      </c>
      <c r="S1004" s="125" t="str">
        <f t="shared" si="628"/>
        <v>Tue</v>
      </c>
      <c r="T1004" s="125" t="str">
        <f t="shared" si="631"/>
        <v>2010-26</v>
      </c>
      <c r="U1004" s="125">
        <f t="shared" si="632"/>
        <v>0</v>
      </c>
      <c r="V1004" s="125"/>
    </row>
    <row r="1005" spans="1:22" s="113" customFormat="1" x14ac:dyDescent="0.35">
      <c r="A1005" s="133" t="s">
        <v>661</v>
      </c>
      <c r="B1005" s="132">
        <v>40352</v>
      </c>
      <c r="C1005" s="129">
        <v>1050.93</v>
      </c>
      <c r="D1005" s="119">
        <v>0</v>
      </c>
      <c r="E1005" s="119">
        <v>0</v>
      </c>
      <c r="F1005" s="128">
        <v>751.3</v>
      </c>
      <c r="G1005" s="131">
        <v>35</v>
      </c>
      <c r="H1005" s="128">
        <f t="shared" si="653"/>
        <v>21.465714285714284</v>
      </c>
      <c r="I1005" s="129">
        <v>299.63</v>
      </c>
      <c r="J1005" s="130">
        <v>9</v>
      </c>
      <c r="K1005" s="130">
        <f t="shared" si="654"/>
        <v>44</v>
      </c>
      <c r="L1005" s="129">
        <f t="shared" si="655"/>
        <v>33.292222222222222</v>
      </c>
      <c r="M1005" s="128">
        <f t="shared" si="656"/>
        <v>23.884772727272722</v>
      </c>
      <c r="N1005" s="127"/>
      <c r="O1005" s="126"/>
      <c r="P1005" s="125"/>
      <c r="Q1005" s="125">
        <f t="shared" si="629"/>
        <v>26</v>
      </c>
      <c r="R1005" s="125">
        <f t="shared" si="630"/>
        <v>2010</v>
      </c>
      <c r="S1005" s="125" t="str">
        <f t="shared" si="628"/>
        <v>Wed</v>
      </c>
      <c r="T1005" s="125" t="str">
        <f t="shared" si="631"/>
        <v>2010-26</v>
      </c>
      <c r="U1005" s="125">
        <f t="shared" si="632"/>
        <v>0</v>
      </c>
      <c r="V1005" s="125"/>
    </row>
    <row r="1006" spans="1:22" s="113" customFormat="1" ht="18" x14ac:dyDescent="0.35">
      <c r="A1006" s="133" t="s">
        <v>661</v>
      </c>
      <c r="B1006" s="132">
        <v>40353</v>
      </c>
      <c r="C1006" s="129">
        <v>1749.5</v>
      </c>
      <c r="D1006" s="119">
        <v>0</v>
      </c>
      <c r="E1006" s="119">
        <v>0</v>
      </c>
      <c r="F1006" s="128">
        <v>543.70000000000005</v>
      </c>
      <c r="G1006" s="131">
        <v>25</v>
      </c>
      <c r="H1006" s="128">
        <f t="shared" si="653"/>
        <v>21.748000000000001</v>
      </c>
      <c r="I1006" s="129">
        <v>1205.8</v>
      </c>
      <c r="J1006" s="130">
        <v>15</v>
      </c>
      <c r="K1006" s="130">
        <f t="shared" si="654"/>
        <v>40</v>
      </c>
      <c r="L1006" s="129">
        <f t="shared" si="655"/>
        <v>80.38666666666667</v>
      </c>
      <c r="M1006" s="128">
        <f t="shared" si="656"/>
        <v>43.737499999999997</v>
      </c>
      <c r="N1006" s="127" t="s">
        <v>663</v>
      </c>
      <c r="O1006" s="126"/>
      <c r="P1006" s="125"/>
      <c r="Q1006" s="125">
        <f t="shared" si="629"/>
        <v>26</v>
      </c>
      <c r="R1006" s="125">
        <f t="shared" si="630"/>
        <v>2010</v>
      </c>
      <c r="S1006" s="125" t="str">
        <f t="shared" si="628"/>
        <v>Thu</v>
      </c>
      <c r="T1006" s="125" t="str">
        <f t="shared" si="631"/>
        <v>2010-26</v>
      </c>
      <c r="U1006" s="125">
        <f t="shared" si="632"/>
        <v>0</v>
      </c>
      <c r="V1006" s="125"/>
    </row>
    <row r="1007" spans="1:22" s="113" customFormat="1" x14ac:dyDescent="0.35">
      <c r="A1007" s="133" t="s">
        <v>661</v>
      </c>
      <c r="B1007" s="132">
        <v>40354</v>
      </c>
      <c r="C1007" s="129">
        <v>1372.83</v>
      </c>
      <c r="D1007" s="119">
        <v>0</v>
      </c>
      <c r="E1007" s="119">
        <v>0</v>
      </c>
      <c r="F1007" s="128">
        <v>858.2</v>
      </c>
      <c r="G1007" s="131">
        <v>41</v>
      </c>
      <c r="H1007" s="128">
        <f t="shared" si="653"/>
        <v>20.931707317073172</v>
      </c>
      <c r="I1007" s="129">
        <v>514.63</v>
      </c>
      <c r="J1007" s="130">
        <v>10</v>
      </c>
      <c r="K1007" s="130">
        <f t="shared" si="654"/>
        <v>51</v>
      </c>
      <c r="L1007" s="129">
        <f t="shared" si="655"/>
        <v>51.463000000000001</v>
      </c>
      <c r="M1007" s="128">
        <f t="shared" si="656"/>
        <v>26.918235294117647</v>
      </c>
      <c r="N1007" s="127"/>
      <c r="O1007" s="126"/>
      <c r="P1007" s="125"/>
      <c r="Q1007" s="125">
        <f t="shared" si="629"/>
        <v>26</v>
      </c>
      <c r="R1007" s="125">
        <f t="shared" si="630"/>
        <v>2010</v>
      </c>
      <c r="S1007" s="125" t="str">
        <f t="shared" si="628"/>
        <v>Fri</v>
      </c>
      <c r="T1007" s="125" t="str">
        <f t="shared" si="631"/>
        <v>2010-26</v>
      </c>
      <c r="U1007" s="125">
        <f t="shared" si="632"/>
        <v>0</v>
      </c>
      <c r="V1007" s="125"/>
    </row>
    <row r="1008" spans="1:22" s="113" customFormat="1" x14ac:dyDescent="0.35">
      <c r="A1008" s="133" t="s">
        <v>661</v>
      </c>
      <c r="B1008" s="132">
        <v>40355</v>
      </c>
      <c r="C1008" s="129">
        <v>680.66</v>
      </c>
      <c r="D1008" s="119">
        <v>0</v>
      </c>
      <c r="E1008" s="119">
        <v>0</v>
      </c>
      <c r="F1008" s="128">
        <v>535.25</v>
      </c>
      <c r="G1008" s="131">
        <v>30</v>
      </c>
      <c r="H1008" s="128">
        <f t="shared" si="653"/>
        <v>17.841666666666665</v>
      </c>
      <c r="I1008" s="129">
        <v>145.41</v>
      </c>
      <c r="J1008" s="130">
        <v>4</v>
      </c>
      <c r="K1008" s="130">
        <f t="shared" si="654"/>
        <v>34</v>
      </c>
      <c r="L1008" s="129">
        <f t="shared" si="655"/>
        <v>36.352499999999999</v>
      </c>
      <c r="M1008" s="128">
        <f t="shared" si="656"/>
        <v>20.019411764705882</v>
      </c>
      <c r="N1008" s="127"/>
      <c r="O1008" s="126"/>
      <c r="P1008" s="125"/>
      <c r="Q1008" s="125">
        <f t="shared" si="629"/>
        <v>26</v>
      </c>
      <c r="R1008" s="125">
        <f t="shared" si="630"/>
        <v>2010</v>
      </c>
      <c r="S1008" s="125" t="str">
        <f t="shared" si="628"/>
        <v>Sat</v>
      </c>
      <c r="T1008" s="125" t="str">
        <f t="shared" si="631"/>
        <v>2010-26</v>
      </c>
      <c r="U1008" s="125">
        <f t="shared" si="632"/>
        <v>0</v>
      </c>
      <c r="V1008" s="125"/>
    </row>
    <row r="1009" spans="1:22" s="113" customFormat="1" x14ac:dyDescent="0.35">
      <c r="A1009" s="124"/>
      <c r="B1009" s="123">
        <v>40356</v>
      </c>
      <c r="C1009" s="119">
        <f>SUM(C1003:C1008)</f>
        <v>6621.04</v>
      </c>
      <c r="D1009" s="119">
        <v>3465.34</v>
      </c>
      <c r="E1009" s="122">
        <f>SUM(C1009:D1009)</f>
        <v>10086.380000000001</v>
      </c>
      <c r="F1009" s="118"/>
      <c r="G1009" s="121">
        <f>SUM(G1003:G1008)</f>
        <v>200</v>
      </c>
      <c r="H1009" s="118">
        <f>AVERAGE(H1003:H1008)</f>
        <v>18.957002085313061</v>
      </c>
      <c r="I1009" s="119">
        <f>SUM(I1003:I1008)</f>
        <v>2842.99</v>
      </c>
      <c r="J1009" s="120">
        <f>SUM(J1003:J1008)</f>
        <v>50</v>
      </c>
      <c r="K1009" s="120">
        <f>SUM(G1009,J1009)</f>
        <v>250</v>
      </c>
      <c r="L1009" s="119">
        <f>AVERAGE(L1003:L1008)</f>
        <v>55.13052314814815</v>
      </c>
      <c r="M1009" s="118">
        <f>AVERAGE(M1003:M1008)</f>
        <v>26.469079587608999</v>
      </c>
      <c r="N1009" s="117"/>
      <c r="O1009" s="116"/>
      <c r="P1009" s="115"/>
      <c r="Q1009" s="115">
        <f t="shared" si="629"/>
        <v>27</v>
      </c>
      <c r="R1009" s="115">
        <f t="shared" si="630"/>
        <v>2010</v>
      </c>
      <c r="S1009" s="115" t="str">
        <f t="shared" si="628"/>
        <v>Sun</v>
      </c>
      <c r="T1009" s="115" t="str">
        <f t="shared" si="631"/>
        <v>2010-27</v>
      </c>
      <c r="U1009" s="115">
        <f t="shared" si="632"/>
        <v>0</v>
      </c>
      <c r="V1009" s="115"/>
    </row>
    <row r="1010" spans="1:22" s="113" customFormat="1" x14ac:dyDescent="0.35">
      <c r="A1010" s="133" t="s">
        <v>662</v>
      </c>
      <c r="B1010" s="132">
        <v>40357</v>
      </c>
      <c r="C1010" s="129">
        <v>314.38</v>
      </c>
      <c r="D1010" s="119">
        <v>0</v>
      </c>
      <c r="E1010" s="119">
        <v>0</v>
      </c>
      <c r="F1010" s="128">
        <v>284.3</v>
      </c>
      <c r="G1010" s="131">
        <v>21</v>
      </c>
      <c r="H1010" s="128">
        <f t="shared" ref="H1010:H1015" si="657">IFERROR(F1010/G1010,0)</f>
        <v>13.538095238095238</v>
      </c>
      <c r="I1010" s="129">
        <v>30.08</v>
      </c>
      <c r="J1010" s="130">
        <v>1</v>
      </c>
      <c r="K1010" s="130">
        <f t="shared" ref="K1010:K1015" si="658">IFERROR(SUM(G1010,J1010),0)</f>
        <v>22</v>
      </c>
      <c r="L1010" s="129">
        <f t="shared" ref="L1010:L1015" si="659">IFERROR(MEDIAN(I1010/J1010),0)</f>
        <v>30.08</v>
      </c>
      <c r="M1010" s="128">
        <f t="shared" ref="M1010:M1015" si="660">IFERROR(SUM(F1010,I1010)/K1010,0)</f>
        <v>14.29</v>
      </c>
      <c r="N1010" s="127"/>
      <c r="O1010" s="126"/>
      <c r="P1010" s="125"/>
      <c r="Q1010" s="125">
        <f t="shared" si="629"/>
        <v>27</v>
      </c>
      <c r="R1010" s="125">
        <f t="shared" si="630"/>
        <v>2010</v>
      </c>
      <c r="S1010" s="125" t="str">
        <f t="shared" si="628"/>
        <v>Mon</v>
      </c>
      <c r="T1010" s="125" t="str">
        <f t="shared" si="631"/>
        <v>2010-27</v>
      </c>
      <c r="U1010" s="125">
        <f t="shared" si="632"/>
        <v>0</v>
      </c>
      <c r="V1010" s="125"/>
    </row>
    <row r="1011" spans="1:22" s="113" customFormat="1" x14ac:dyDescent="0.35">
      <c r="A1011" s="133" t="s">
        <v>662</v>
      </c>
      <c r="B1011" s="132">
        <v>40358</v>
      </c>
      <c r="C1011" s="129">
        <v>780.79</v>
      </c>
      <c r="D1011" s="119">
        <v>0</v>
      </c>
      <c r="E1011" s="119">
        <v>0</v>
      </c>
      <c r="F1011" s="128">
        <v>713.1</v>
      </c>
      <c r="G1011" s="131">
        <v>45</v>
      </c>
      <c r="H1011" s="128">
        <f t="shared" si="657"/>
        <v>15.846666666666668</v>
      </c>
      <c r="I1011" s="129">
        <v>67.69</v>
      </c>
      <c r="J1011" s="130">
        <v>3</v>
      </c>
      <c r="K1011" s="130">
        <f t="shared" si="658"/>
        <v>48</v>
      </c>
      <c r="L1011" s="129">
        <f t="shared" si="659"/>
        <v>22.563333333333333</v>
      </c>
      <c r="M1011" s="128">
        <f t="shared" si="660"/>
        <v>16.266458333333333</v>
      </c>
      <c r="N1011" s="127"/>
      <c r="O1011" s="126"/>
      <c r="P1011" s="125"/>
      <c r="Q1011" s="125">
        <f t="shared" si="629"/>
        <v>27</v>
      </c>
      <c r="R1011" s="125">
        <f t="shared" si="630"/>
        <v>2010</v>
      </c>
      <c r="S1011" s="125" t="str">
        <f t="shared" si="628"/>
        <v>Tue</v>
      </c>
      <c r="T1011" s="125" t="str">
        <f t="shared" si="631"/>
        <v>2010-27</v>
      </c>
      <c r="U1011" s="125">
        <f t="shared" si="632"/>
        <v>0</v>
      </c>
      <c r="V1011" s="125"/>
    </row>
    <row r="1012" spans="1:22" s="113" customFormat="1" x14ac:dyDescent="0.35">
      <c r="A1012" s="133" t="s">
        <v>662</v>
      </c>
      <c r="B1012" s="132">
        <v>40359</v>
      </c>
      <c r="C1012" s="129">
        <v>1047.24</v>
      </c>
      <c r="D1012" s="119">
        <v>0</v>
      </c>
      <c r="E1012" s="119">
        <v>0</v>
      </c>
      <c r="F1012" s="128">
        <v>729.75</v>
      </c>
      <c r="G1012" s="131">
        <v>41</v>
      </c>
      <c r="H1012" s="128">
        <f t="shared" si="657"/>
        <v>17.798780487804876</v>
      </c>
      <c r="I1012" s="129">
        <v>317.49</v>
      </c>
      <c r="J1012" s="130">
        <v>8</v>
      </c>
      <c r="K1012" s="130">
        <f t="shared" si="658"/>
        <v>49</v>
      </c>
      <c r="L1012" s="129">
        <f t="shared" si="659"/>
        <v>39.686250000000001</v>
      </c>
      <c r="M1012" s="128">
        <f t="shared" si="660"/>
        <v>21.372244897959185</v>
      </c>
      <c r="N1012" s="127"/>
      <c r="O1012" s="126"/>
      <c r="P1012" s="125"/>
      <c r="Q1012" s="125">
        <f t="shared" si="629"/>
        <v>27</v>
      </c>
      <c r="R1012" s="125">
        <f t="shared" si="630"/>
        <v>2010</v>
      </c>
      <c r="S1012" s="125" t="str">
        <f t="shared" si="628"/>
        <v>Wed</v>
      </c>
      <c r="T1012" s="125" t="str">
        <f t="shared" si="631"/>
        <v>2010-27</v>
      </c>
      <c r="U1012" s="125">
        <f t="shared" si="632"/>
        <v>0</v>
      </c>
      <c r="V1012" s="125"/>
    </row>
    <row r="1013" spans="1:22" s="113" customFormat="1" x14ac:dyDescent="0.35">
      <c r="A1013" s="133" t="s">
        <v>662</v>
      </c>
      <c r="B1013" s="132">
        <v>40360</v>
      </c>
      <c r="C1013" s="129">
        <v>1164.06</v>
      </c>
      <c r="D1013" s="119">
        <v>0</v>
      </c>
      <c r="E1013" s="119">
        <v>0</v>
      </c>
      <c r="F1013" s="128">
        <v>592</v>
      </c>
      <c r="G1013" s="131">
        <v>30</v>
      </c>
      <c r="H1013" s="128">
        <f t="shared" si="657"/>
        <v>19.733333333333334</v>
      </c>
      <c r="I1013" s="129">
        <v>572.05999999999995</v>
      </c>
      <c r="J1013" s="130">
        <v>9</v>
      </c>
      <c r="K1013" s="130">
        <f t="shared" si="658"/>
        <v>39</v>
      </c>
      <c r="L1013" s="129">
        <f t="shared" si="659"/>
        <v>63.562222222222218</v>
      </c>
      <c r="M1013" s="128">
        <f t="shared" si="660"/>
        <v>29.847692307692306</v>
      </c>
      <c r="N1013" s="127"/>
      <c r="O1013" s="126"/>
      <c r="P1013" s="125"/>
      <c r="Q1013" s="125">
        <f t="shared" si="629"/>
        <v>27</v>
      </c>
      <c r="R1013" s="125">
        <f t="shared" si="630"/>
        <v>2010</v>
      </c>
      <c r="S1013" s="125" t="str">
        <f t="shared" si="628"/>
        <v>Thu</v>
      </c>
      <c r="T1013" s="125" t="str">
        <f t="shared" si="631"/>
        <v>2010-27</v>
      </c>
      <c r="U1013" s="125">
        <f t="shared" si="632"/>
        <v>0</v>
      </c>
      <c r="V1013" s="125"/>
    </row>
    <row r="1014" spans="1:22" s="113" customFormat="1" x14ac:dyDescent="0.35">
      <c r="A1014" s="133" t="s">
        <v>662</v>
      </c>
      <c r="B1014" s="132">
        <v>40361</v>
      </c>
      <c r="C1014" s="129">
        <v>978.2</v>
      </c>
      <c r="D1014" s="119">
        <v>0</v>
      </c>
      <c r="E1014" s="119">
        <v>0</v>
      </c>
      <c r="F1014" s="128">
        <v>769.1</v>
      </c>
      <c r="G1014" s="131">
        <v>45</v>
      </c>
      <c r="H1014" s="128">
        <f t="shared" si="657"/>
        <v>17.091111111111111</v>
      </c>
      <c r="I1014" s="129">
        <v>209.1</v>
      </c>
      <c r="J1014" s="130">
        <v>7</v>
      </c>
      <c r="K1014" s="130">
        <f t="shared" si="658"/>
        <v>52</v>
      </c>
      <c r="L1014" s="129">
        <f t="shared" si="659"/>
        <v>29.87142857142857</v>
      </c>
      <c r="M1014" s="128">
        <f t="shared" si="660"/>
        <v>18.811538461538461</v>
      </c>
      <c r="N1014" s="127"/>
      <c r="O1014" s="126"/>
      <c r="P1014" s="125"/>
      <c r="Q1014" s="125">
        <f t="shared" si="629"/>
        <v>27</v>
      </c>
      <c r="R1014" s="125">
        <f t="shared" si="630"/>
        <v>2010</v>
      </c>
      <c r="S1014" s="125" t="str">
        <f t="shared" si="628"/>
        <v>Fri</v>
      </c>
      <c r="T1014" s="125" t="str">
        <f t="shared" si="631"/>
        <v>2010-27</v>
      </c>
      <c r="U1014" s="125">
        <f t="shared" si="632"/>
        <v>0</v>
      </c>
      <c r="V1014" s="125"/>
    </row>
    <row r="1015" spans="1:22" s="113" customFormat="1" x14ac:dyDescent="0.35">
      <c r="A1015" s="133" t="s">
        <v>662</v>
      </c>
      <c r="B1015" s="132">
        <v>40362</v>
      </c>
      <c r="C1015" s="129">
        <v>793.02</v>
      </c>
      <c r="D1015" s="119">
        <v>0</v>
      </c>
      <c r="E1015" s="119">
        <v>0</v>
      </c>
      <c r="F1015" s="128">
        <v>417.1</v>
      </c>
      <c r="G1015" s="131">
        <v>23</v>
      </c>
      <c r="H1015" s="128">
        <f t="shared" si="657"/>
        <v>18.134782608695652</v>
      </c>
      <c r="I1015" s="129">
        <v>375.92</v>
      </c>
      <c r="J1015" s="130">
        <v>6</v>
      </c>
      <c r="K1015" s="130">
        <f t="shared" si="658"/>
        <v>29</v>
      </c>
      <c r="L1015" s="129">
        <f t="shared" si="659"/>
        <v>62.653333333333336</v>
      </c>
      <c r="M1015" s="128">
        <f t="shared" si="660"/>
        <v>27.345517241379309</v>
      </c>
      <c r="N1015" s="127"/>
      <c r="O1015" s="126"/>
      <c r="P1015" s="125"/>
      <c r="Q1015" s="125">
        <f t="shared" si="629"/>
        <v>27</v>
      </c>
      <c r="R1015" s="125">
        <f t="shared" si="630"/>
        <v>2010</v>
      </c>
      <c r="S1015" s="125" t="str">
        <f t="shared" si="628"/>
        <v>Sat</v>
      </c>
      <c r="T1015" s="125" t="str">
        <f t="shared" si="631"/>
        <v>2010-27</v>
      </c>
      <c r="U1015" s="125">
        <f t="shared" si="632"/>
        <v>0</v>
      </c>
      <c r="V1015" s="125"/>
    </row>
    <row r="1016" spans="1:22" s="113" customFormat="1" x14ac:dyDescent="0.35">
      <c r="A1016" s="124"/>
      <c r="B1016" s="123">
        <v>40363</v>
      </c>
      <c r="C1016" s="119">
        <f>SUM(C1010:C1015)</f>
        <v>5077.6900000000005</v>
      </c>
      <c r="D1016" s="119">
        <v>2981.08</v>
      </c>
      <c r="E1016" s="122">
        <f>SUM(C1016:D1016)</f>
        <v>8058.77</v>
      </c>
      <c r="F1016" s="118"/>
      <c r="G1016" s="121">
        <f>SUM(G1010:G1015)</f>
        <v>205</v>
      </c>
      <c r="H1016" s="118">
        <f>AVERAGE(H1010:H1015)</f>
        <v>17.023794907617813</v>
      </c>
      <c r="I1016" s="119">
        <f>SUM(I1010:I1015)</f>
        <v>1572.34</v>
      </c>
      <c r="J1016" s="120">
        <f>SUM(J1010:J1015)</f>
        <v>34</v>
      </c>
      <c r="K1016" s="120">
        <f>SUM(G1016,J1016)</f>
        <v>239</v>
      </c>
      <c r="L1016" s="119">
        <f>AVERAGE(L1010:L1015)</f>
        <v>41.402761243386244</v>
      </c>
      <c r="M1016" s="118">
        <f>AVERAGE(M1010:M1015)</f>
        <v>21.32224187365043</v>
      </c>
      <c r="N1016" s="117"/>
      <c r="O1016" s="116"/>
      <c r="P1016" s="115"/>
      <c r="Q1016" s="115">
        <f t="shared" si="629"/>
        <v>28</v>
      </c>
      <c r="R1016" s="115">
        <f t="shared" si="630"/>
        <v>2010</v>
      </c>
      <c r="S1016" s="115" t="str">
        <f t="shared" si="628"/>
        <v>Sun</v>
      </c>
      <c r="T1016" s="115" t="str">
        <f t="shared" si="631"/>
        <v>2010-28</v>
      </c>
      <c r="U1016" s="115">
        <f t="shared" si="632"/>
        <v>0</v>
      </c>
      <c r="V1016" s="115"/>
    </row>
    <row r="1017" spans="1:22" s="113" customFormat="1" x14ac:dyDescent="0.35">
      <c r="A1017" s="133" t="s">
        <v>664</v>
      </c>
      <c r="B1017" s="132">
        <v>40364</v>
      </c>
      <c r="C1017" s="129">
        <v>544.28</v>
      </c>
      <c r="D1017" s="119">
        <v>0</v>
      </c>
      <c r="E1017" s="119">
        <v>0</v>
      </c>
      <c r="F1017" s="128">
        <v>375.75</v>
      </c>
      <c r="G1017" s="131">
        <v>26</v>
      </c>
      <c r="H1017" s="128">
        <f t="shared" ref="H1017:H1022" si="661">IFERROR(F1017/G1017,0)</f>
        <v>14.451923076923077</v>
      </c>
      <c r="I1017" s="129">
        <v>168.53</v>
      </c>
      <c r="J1017" s="130">
        <v>6</v>
      </c>
      <c r="K1017" s="130">
        <f t="shared" ref="K1017:K1022" si="662">IFERROR(SUM(G1017,J1017),0)</f>
        <v>32</v>
      </c>
      <c r="L1017" s="129">
        <f t="shared" ref="L1017:L1022" si="663">IFERROR(MEDIAN(I1017/J1017),0)</f>
        <v>28.088333333333335</v>
      </c>
      <c r="M1017" s="128">
        <f t="shared" ref="M1017:M1022" si="664">IFERROR(SUM(F1017,I1017)/K1017,0)</f>
        <v>17.008749999999999</v>
      </c>
      <c r="N1017" s="127"/>
      <c r="O1017" s="126"/>
      <c r="P1017" s="125"/>
      <c r="Q1017" s="125">
        <f t="shared" si="629"/>
        <v>28</v>
      </c>
      <c r="R1017" s="125">
        <f t="shared" si="630"/>
        <v>2010</v>
      </c>
      <c r="S1017" s="125" t="str">
        <f t="shared" si="628"/>
        <v>Mon</v>
      </c>
      <c r="T1017" s="125" t="str">
        <f t="shared" si="631"/>
        <v>2010-28</v>
      </c>
      <c r="U1017" s="125">
        <f t="shared" si="632"/>
        <v>0</v>
      </c>
      <c r="V1017" s="125"/>
    </row>
    <row r="1018" spans="1:22" s="113" customFormat="1" x14ac:dyDescent="0.35">
      <c r="A1018" s="133" t="s">
        <v>664</v>
      </c>
      <c r="B1018" s="132">
        <v>40365</v>
      </c>
      <c r="C1018" s="129">
        <v>1203.58</v>
      </c>
      <c r="D1018" s="119">
        <v>0</v>
      </c>
      <c r="E1018" s="119">
        <v>0</v>
      </c>
      <c r="F1018" s="128">
        <v>838.9</v>
      </c>
      <c r="G1018" s="131">
        <v>41</v>
      </c>
      <c r="H1018" s="128">
        <f t="shared" si="661"/>
        <v>20.460975609756098</v>
      </c>
      <c r="I1018" s="129">
        <v>364.68</v>
      </c>
      <c r="J1018" s="130">
        <v>11</v>
      </c>
      <c r="K1018" s="130">
        <f t="shared" si="662"/>
        <v>52</v>
      </c>
      <c r="L1018" s="129">
        <f t="shared" si="663"/>
        <v>33.152727272727276</v>
      </c>
      <c r="M1018" s="128">
        <f t="shared" si="664"/>
        <v>23.145769230769229</v>
      </c>
      <c r="N1018" s="127"/>
      <c r="O1018" s="126"/>
      <c r="P1018" s="125"/>
      <c r="Q1018" s="125">
        <f t="shared" si="629"/>
        <v>28</v>
      </c>
      <c r="R1018" s="125">
        <f t="shared" si="630"/>
        <v>2010</v>
      </c>
      <c r="S1018" s="125" t="str">
        <f t="shared" si="628"/>
        <v>Tue</v>
      </c>
      <c r="T1018" s="125" t="str">
        <f t="shared" si="631"/>
        <v>2010-28</v>
      </c>
      <c r="U1018" s="125">
        <f t="shared" si="632"/>
        <v>0</v>
      </c>
      <c r="V1018" s="125"/>
    </row>
    <row r="1019" spans="1:22" s="113" customFormat="1" x14ac:dyDescent="0.35">
      <c r="A1019" s="133" t="s">
        <v>664</v>
      </c>
      <c r="B1019" s="221">
        <v>40366</v>
      </c>
      <c r="C1019" s="129">
        <v>1405.02</v>
      </c>
      <c r="D1019" s="119">
        <v>0</v>
      </c>
      <c r="E1019" s="119">
        <v>0</v>
      </c>
      <c r="F1019" s="128">
        <v>1024.05</v>
      </c>
      <c r="G1019" s="131">
        <v>51</v>
      </c>
      <c r="H1019" s="128">
        <f t="shared" si="661"/>
        <v>20.079411764705881</v>
      </c>
      <c r="I1019" s="129">
        <v>380.97</v>
      </c>
      <c r="J1019" s="130">
        <v>14</v>
      </c>
      <c r="K1019" s="130">
        <f t="shared" si="662"/>
        <v>65</v>
      </c>
      <c r="L1019" s="129">
        <f t="shared" si="663"/>
        <v>27.212142857142858</v>
      </c>
      <c r="M1019" s="128">
        <f t="shared" si="664"/>
        <v>21.615692307692306</v>
      </c>
      <c r="N1019" s="127"/>
      <c r="O1019" s="126"/>
      <c r="P1019" s="125"/>
      <c r="Q1019" s="125">
        <f t="shared" si="629"/>
        <v>28</v>
      </c>
      <c r="R1019" s="125">
        <f t="shared" si="630"/>
        <v>2010</v>
      </c>
      <c r="S1019" s="125" t="str">
        <f t="shared" si="628"/>
        <v>Wed</v>
      </c>
      <c r="T1019" s="125" t="str">
        <f t="shared" si="631"/>
        <v>2010-28</v>
      </c>
      <c r="U1019" s="125">
        <f t="shared" si="632"/>
        <v>0</v>
      </c>
      <c r="V1019" s="125">
        <v>1</v>
      </c>
    </row>
    <row r="1020" spans="1:22" s="113" customFormat="1" x14ac:dyDescent="0.35">
      <c r="A1020" s="133" t="s">
        <v>664</v>
      </c>
      <c r="B1020" s="132">
        <v>40367</v>
      </c>
      <c r="C1020" s="129">
        <v>1447.62</v>
      </c>
      <c r="D1020" s="119">
        <v>0</v>
      </c>
      <c r="E1020" s="119">
        <v>0</v>
      </c>
      <c r="F1020" s="128">
        <v>972.15</v>
      </c>
      <c r="G1020" s="131">
        <v>44</v>
      </c>
      <c r="H1020" s="128">
        <f t="shared" si="661"/>
        <v>22.094318181818181</v>
      </c>
      <c r="I1020" s="129">
        <v>475.47</v>
      </c>
      <c r="J1020" s="130">
        <v>14</v>
      </c>
      <c r="K1020" s="130">
        <f t="shared" si="662"/>
        <v>58</v>
      </c>
      <c r="L1020" s="129">
        <f t="shared" si="663"/>
        <v>33.962142857142858</v>
      </c>
      <c r="M1020" s="128">
        <f t="shared" si="664"/>
        <v>24.958965517241378</v>
      </c>
      <c r="N1020" s="127"/>
      <c r="O1020" s="126"/>
      <c r="P1020" s="125"/>
      <c r="Q1020" s="125">
        <f t="shared" si="629"/>
        <v>28</v>
      </c>
      <c r="R1020" s="125">
        <f t="shared" si="630"/>
        <v>2010</v>
      </c>
      <c r="S1020" s="125" t="str">
        <f t="shared" si="628"/>
        <v>Thu</v>
      </c>
      <c r="T1020" s="125" t="str">
        <f t="shared" si="631"/>
        <v>2010-28</v>
      </c>
      <c r="U1020" s="125">
        <f t="shared" si="632"/>
        <v>0</v>
      </c>
      <c r="V1020" s="125"/>
    </row>
    <row r="1021" spans="1:22" s="113" customFormat="1" x14ac:dyDescent="0.35">
      <c r="A1021" s="133" t="s">
        <v>664</v>
      </c>
      <c r="B1021" s="132">
        <v>40368</v>
      </c>
      <c r="C1021" s="129">
        <v>1111.9000000000001</v>
      </c>
      <c r="D1021" s="119">
        <v>0</v>
      </c>
      <c r="E1021" s="119">
        <v>0</v>
      </c>
      <c r="F1021" s="128">
        <v>1007.8</v>
      </c>
      <c r="G1021" s="131">
        <v>52</v>
      </c>
      <c r="H1021" s="128">
        <f t="shared" si="661"/>
        <v>19.380769230769229</v>
      </c>
      <c r="I1021" s="129">
        <v>104.1</v>
      </c>
      <c r="J1021" s="130">
        <v>4</v>
      </c>
      <c r="K1021" s="130">
        <f t="shared" si="662"/>
        <v>56</v>
      </c>
      <c r="L1021" s="129">
        <f t="shared" si="663"/>
        <v>26.024999999999999</v>
      </c>
      <c r="M1021" s="128">
        <f t="shared" si="664"/>
        <v>19.855357142857141</v>
      </c>
      <c r="N1021" s="127"/>
      <c r="O1021" s="126"/>
      <c r="P1021" s="125"/>
      <c r="Q1021" s="125">
        <f t="shared" si="629"/>
        <v>28</v>
      </c>
      <c r="R1021" s="125">
        <f t="shared" si="630"/>
        <v>2010</v>
      </c>
      <c r="S1021" s="125" t="str">
        <f t="shared" si="628"/>
        <v>Fri</v>
      </c>
      <c r="T1021" s="125" t="str">
        <f t="shared" si="631"/>
        <v>2010-28</v>
      </c>
      <c r="U1021" s="125">
        <f t="shared" si="632"/>
        <v>0</v>
      </c>
      <c r="V1021" s="125"/>
    </row>
    <row r="1022" spans="1:22" s="113" customFormat="1" x14ac:dyDescent="0.35">
      <c r="A1022" s="133" t="s">
        <v>664</v>
      </c>
      <c r="B1022" s="132">
        <v>40369</v>
      </c>
      <c r="C1022" s="129">
        <v>1292.07</v>
      </c>
      <c r="D1022" s="119">
        <v>0</v>
      </c>
      <c r="E1022" s="119">
        <v>0</v>
      </c>
      <c r="F1022" s="128">
        <v>449.3</v>
      </c>
      <c r="G1022" s="131">
        <v>25</v>
      </c>
      <c r="H1022" s="128">
        <f t="shared" si="661"/>
        <v>17.972000000000001</v>
      </c>
      <c r="I1022" s="129">
        <v>842.77</v>
      </c>
      <c r="J1022" s="130">
        <v>12</v>
      </c>
      <c r="K1022" s="130">
        <f t="shared" si="662"/>
        <v>37</v>
      </c>
      <c r="L1022" s="129">
        <f t="shared" si="663"/>
        <v>70.230833333333337</v>
      </c>
      <c r="M1022" s="128">
        <f t="shared" si="664"/>
        <v>34.920810810810806</v>
      </c>
      <c r="N1022" s="127"/>
      <c r="O1022" s="126"/>
      <c r="P1022" s="125"/>
      <c r="Q1022" s="125">
        <f t="shared" si="629"/>
        <v>28</v>
      </c>
      <c r="R1022" s="125">
        <f t="shared" si="630"/>
        <v>2010</v>
      </c>
      <c r="S1022" s="125" t="str">
        <f t="shared" si="628"/>
        <v>Sat</v>
      </c>
      <c r="T1022" s="125" t="str">
        <f t="shared" si="631"/>
        <v>2010-28</v>
      </c>
      <c r="U1022" s="125">
        <f t="shared" si="632"/>
        <v>0</v>
      </c>
      <c r="V1022" s="125"/>
    </row>
    <row r="1023" spans="1:22" s="113" customFormat="1" x14ac:dyDescent="0.35">
      <c r="A1023" s="124"/>
      <c r="B1023" s="123">
        <v>40370</v>
      </c>
      <c r="C1023" s="119">
        <f>SUM(C1017:C1022)</f>
        <v>7004.4699999999993</v>
      </c>
      <c r="D1023" s="119">
        <v>3920.52</v>
      </c>
      <c r="E1023" s="122">
        <f>SUM(C1023:D1023)</f>
        <v>10924.99</v>
      </c>
      <c r="F1023" s="118"/>
      <c r="G1023" s="121">
        <f>SUM(G1017:G1022)</f>
        <v>239</v>
      </c>
      <c r="H1023" s="118">
        <f>AVERAGE(H1017:H1022)</f>
        <v>19.073232977328743</v>
      </c>
      <c r="I1023" s="119">
        <f>SUM(I1017:I1022)</f>
        <v>2336.52</v>
      </c>
      <c r="J1023" s="120">
        <f>SUM(J1017:J1022)</f>
        <v>61</v>
      </c>
      <c r="K1023" s="120">
        <f>SUM(G1023,J1023)</f>
        <v>300</v>
      </c>
      <c r="L1023" s="119">
        <f>AVERAGE(L1017:L1022)</f>
        <v>36.44519660894661</v>
      </c>
      <c r="M1023" s="118">
        <f>AVERAGE(M1017:M1022)</f>
        <v>23.584224168228474</v>
      </c>
      <c r="N1023" s="117"/>
      <c r="O1023" s="116"/>
      <c r="P1023" s="115"/>
      <c r="Q1023" s="115">
        <f t="shared" si="629"/>
        <v>29</v>
      </c>
      <c r="R1023" s="115">
        <f t="shared" si="630"/>
        <v>2010</v>
      </c>
      <c r="S1023" s="115" t="str">
        <f t="shared" si="628"/>
        <v>Sun</v>
      </c>
      <c r="T1023" s="115" t="str">
        <f t="shared" si="631"/>
        <v>2010-29</v>
      </c>
      <c r="U1023" s="115">
        <f t="shared" si="632"/>
        <v>0</v>
      </c>
      <c r="V1023" s="115"/>
    </row>
    <row r="1024" spans="1:22" s="113" customFormat="1" x14ac:dyDescent="0.35">
      <c r="A1024" s="133" t="s">
        <v>665</v>
      </c>
      <c r="B1024" s="132">
        <v>40371</v>
      </c>
      <c r="C1024" s="129">
        <v>884.69</v>
      </c>
      <c r="D1024" s="119">
        <v>0</v>
      </c>
      <c r="E1024" s="119">
        <v>0</v>
      </c>
      <c r="F1024" s="128">
        <v>586.54999999999995</v>
      </c>
      <c r="G1024" s="131">
        <v>35</v>
      </c>
      <c r="H1024" s="128">
        <f t="shared" ref="H1024:H1029" si="665">IFERROR(F1024/G1024,0)</f>
        <v>16.758571428571429</v>
      </c>
      <c r="I1024" s="129">
        <v>298.14</v>
      </c>
      <c r="J1024" s="130">
        <v>9</v>
      </c>
      <c r="K1024" s="130">
        <f t="shared" ref="K1024:K1029" si="666">IFERROR(SUM(G1024,J1024),0)</f>
        <v>44</v>
      </c>
      <c r="L1024" s="129">
        <f t="shared" ref="L1024:L1029" si="667">IFERROR(MEDIAN(I1024/J1024),0)</f>
        <v>33.126666666666665</v>
      </c>
      <c r="M1024" s="128">
        <f t="shared" ref="M1024:M1029" si="668">IFERROR(SUM(F1024,I1024)/K1024,0)</f>
        <v>20.106590909090908</v>
      </c>
      <c r="N1024" s="127"/>
      <c r="O1024" s="126"/>
      <c r="P1024" s="125"/>
      <c r="Q1024" s="125">
        <f t="shared" si="629"/>
        <v>29</v>
      </c>
      <c r="R1024" s="125">
        <f t="shared" si="630"/>
        <v>2010</v>
      </c>
      <c r="S1024" s="125" t="str">
        <f t="shared" si="628"/>
        <v>Mon</v>
      </c>
      <c r="T1024" s="125" t="str">
        <f t="shared" si="631"/>
        <v>2010-29</v>
      </c>
      <c r="U1024" s="125">
        <f t="shared" si="632"/>
        <v>0</v>
      </c>
      <c r="V1024" s="125"/>
    </row>
    <row r="1025" spans="1:22" s="113" customFormat="1" x14ac:dyDescent="0.35">
      <c r="A1025" s="133" t="s">
        <v>665</v>
      </c>
      <c r="B1025" s="132">
        <v>40372</v>
      </c>
      <c r="C1025" s="129">
        <v>505.45</v>
      </c>
      <c r="D1025" s="119">
        <v>0</v>
      </c>
      <c r="E1025" s="119">
        <v>0</v>
      </c>
      <c r="F1025" s="128">
        <v>347.25</v>
      </c>
      <c r="G1025" s="131">
        <v>25</v>
      </c>
      <c r="H1025" s="128">
        <f t="shared" si="665"/>
        <v>13.89</v>
      </c>
      <c r="I1025" s="129">
        <v>158.19999999999999</v>
      </c>
      <c r="J1025" s="130">
        <v>3</v>
      </c>
      <c r="K1025" s="130">
        <f t="shared" si="666"/>
        <v>28</v>
      </c>
      <c r="L1025" s="129">
        <f t="shared" si="667"/>
        <v>52.733333333333327</v>
      </c>
      <c r="M1025" s="128">
        <f t="shared" si="668"/>
        <v>18.051785714285714</v>
      </c>
      <c r="N1025" s="127"/>
      <c r="O1025" s="126"/>
      <c r="P1025" s="125"/>
      <c r="Q1025" s="125">
        <f t="shared" si="629"/>
        <v>29</v>
      </c>
      <c r="R1025" s="125">
        <f t="shared" si="630"/>
        <v>2010</v>
      </c>
      <c r="S1025" s="125" t="str">
        <f t="shared" si="628"/>
        <v>Tue</v>
      </c>
      <c r="T1025" s="125" t="str">
        <f t="shared" si="631"/>
        <v>2010-29</v>
      </c>
      <c r="U1025" s="125">
        <f t="shared" si="632"/>
        <v>0</v>
      </c>
      <c r="V1025" s="125"/>
    </row>
    <row r="1026" spans="1:22" s="113" customFormat="1" x14ac:dyDescent="0.35">
      <c r="A1026" s="133" t="s">
        <v>665</v>
      </c>
      <c r="B1026" s="132">
        <v>40373</v>
      </c>
      <c r="C1026" s="129">
        <v>1023.92</v>
      </c>
      <c r="D1026" s="119">
        <v>0</v>
      </c>
      <c r="E1026" s="119">
        <v>0</v>
      </c>
      <c r="F1026" s="128">
        <v>520.15</v>
      </c>
      <c r="G1026" s="131">
        <v>27</v>
      </c>
      <c r="H1026" s="128">
        <f t="shared" si="665"/>
        <v>19.264814814814812</v>
      </c>
      <c r="I1026" s="129">
        <v>503.77</v>
      </c>
      <c r="J1026" s="130">
        <v>7</v>
      </c>
      <c r="K1026" s="130">
        <f t="shared" si="666"/>
        <v>34</v>
      </c>
      <c r="L1026" s="129">
        <f t="shared" si="667"/>
        <v>71.967142857142861</v>
      </c>
      <c r="M1026" s="128">
        <f t="shared" si="668"/>
        <v>30.115294117647057</v>
      </c>
      <c r="N1026" s="127"/>
      <c r="O1026" s="126"/>
      <c r="P1026" s="125"/>
      <c r="Q1026" s="125">
        <f t="shared" si="629"/>
        <v>29</v>
      </c>
      <c r="R1026" s="125">
        <f t="shared" si="630"/>
        <v>2010</v>
      </c>
      <c r="S1026" s="125" t="str">
        <f t="shared" ref="S1026:S1089" si="669">VLOOKUP(WEEKDAY(B1026),$Z$2:$AA$8,2,FALSE)</f>
        <v>Wed</v>
      </c>
      <c r="T1026" s="125" t="str">
        <f t="shared" si="631"/>
        <v>2010-29</v>
      </c>
      <c r="U1026" s="125">
        <f t="shared" si="632"/>
        <v>0</v>
      </c>
      <c r="V1026" s="125"/>
    </row>
    <row r="1027" spans="1:22" s="113" customFormat="1" x14ac:dyDescent="0.35">
      <c r="A1027" s="133" t="s">
        <v>665</v>
      </c>
      <c r="B1027" s="132">
        <v>40374</v>
      </c>
      <c r="C1027" s="129">
        <v>1328.43</v>
      </c>
      <c r="D1027" s="119">
        <v>0</v>
      </c>
      <c r="E1027" s="119">
        <v>0</v>
      </c>
      <c r="F1027" s="128">
        <v>798.6</v>
      </c>
      <c r="G1027" s="131">
        <v>38</v>
      </c>
      <c r="H1027" s="128">
        <f t="shared" si="665"/>
        <v>21.015789473684212</v>
      </c>
      <c r="I1027" s="129">
        <v>529.83000000000004</v>
      </c>
      <c r="J1027" s="130">
        <v>11</v>
      </c>
      <c r="K1027" s="130">
        <f t="shared" si="666"/>
        <v>49</v>
      </c>
      <c r="L1027" s="129">
        <f t="shared" si="667"/>
        <v>48.166363636363641</v>
      </c>
      <c r="M1027" s="128">
        <f t="shared" si="668"/>
        <v>27.110816326530614</v>
      </c>
      <c r="N1027" s="127"/>
      <c r="O1027" s="126"/>
      <c r="P1027" s="125"/>
      <c r="Q1027" s="125">
        <f t="shared" ref="Q1027:Q1090" si="670">WEEKNUM(B1027)</f>
        <v>29</v>
      </c>
      <c r="R1027" s="125">
        <f t="shared" ref="R1027:R1090" si="671">YEAR(B1027)</f>
        <v>2010</v>
      </c>
      <c r="S1027" s="125" t="str">
        <f t="shared" si="669"/>
        <v>Thu</v>
      </c>
      <c r="T1027" s="125" t="str">
        <f t="shared" ref="T1027:T1090" si="672">R1027&amp;"-"&amp;Q1027</f>
        <v>2010-29</v>
      </c>
      <c r="U1027" s="125">
        <f t="shared" ref="U1027:U1090" si="673">IF(AND(MONTH(B1027)=12,DAY(B1027)&lt;26),1,0)</f>
        <v>0</v>
      </c>
      <c r="V1027" s="125"/>
    </row>
    <row r="1028" spans="1:22" s="113" customFormat="1" x14ac:dyDescent="0.35">
      <c r="A1028" s="133" t="s">
        <v>665</v>
      </c>
      <c r="B1028" s="132">
        <v>40375</v>
      </c>
      <c r="C1028" s="129">
        <v>1295.9100000000001</v>
      </c>
      <c r="D1028" s="119">
        <v>0</v>
      </c>
      <c r="E1028" s="119">
        <v>0</v>
      </c>
      <c r="F1028" s="128">
        <v>898.25</v>
      </c>
      <c r="G1028" s="131">
        <v>39</v>
      </c>
      <c r="H1028" s="128">
        <f t="shared" si="665"/>
        <v>23.032051282051281</v>
      </c>
      <c r="I1028" s="129">
        <v>397.66</v>
      </c>
      <c r="J1028" s="130">
        <v>11</v>
      </c>
      <c r="K1028" s="130">
        <f t="shared" si="666"/>
        <v>50</v>
      </c>
      <c r="L1028" s="129">
        <f t="shared" si="667"/>
        <v>36.150909090909096</v>
      </c>
      <c r="M1028" s="128">
        <f t="shared" si="668"/>
        <v>25.918200000000002</v>
      </c>
      <c r="N1028" s="127"/>
      <c r="O1028" s="126"/>
      <c r="P1028" s="125"/>
      <c r="Q1028" s="125">
        <f t="shared" si="670"/>
        <v>29</v>
      </c>
      <c r="R1028" s="125">
        <f t="shared" si="671"/>
        <v>2010</v>
      </c>
      <c r="S1028" s="125" t="str">
        <f t="shared" si="669"/>
        <v>Fri</v>
      </c>
      <c r="T1028" s="125" t="str">
        <f t="shared" si="672"/>
        <v>2010-29</v>
      </c>
      <c r="U1028" s="125">
        <f t="shared" si="673"/>
        <v>0</v>
      </c>
      <c r="V1028" s="125"/>
    </row>
    <row r="1029" spans="1:22" s="113" customFormat="1" x14ac:dyDescent="0.35">
      <c r="A1029" s="133" t="s">
        <v>665</v>
      </c>
      <c r="B1029" s="132">
        <v>40376</v>
      </c>
      <c r="C1029" s="129">
        <v>992.2</v>
      </c>
      <c r="D1029" s="119">
        <v>0</v>
      </c>
      <c r="E1029" s="119">
        <v>0</v>
      </c>
      <c r="F1029" s="128">
        <v>475.75</v>
      </c>
      <c r="G1029" s="131">
        <v>21</v>
      </c>
      <c r="H1029" s="128">
        <f t="shared" si="665"/>
        <v>22.654761904761905</v>
      </c>
      <c r="I1029" s="129">
        <v>516.45000000000005</v>
      </c>
      <c r="J1029" s="130">
        <v>7</v>
      </c>
      <c r="K1029" s="130">
        <f t="shared" si="666"/>
        <v>28</v>
      </c>
      <c r="L1029" s="129">
        <f t="shared" si="667"/>
        <v>73.778571428571439</v>
      </c>
      <c r="M1029" s="128">
        <f t="shared" si="668"/>
        <v>35.43571428571429</v>
      </c>
      <c r="N1029" s="127"/>
      <c r="O1029" s="126"/>
      <c r="P1029" s="125"/>
      <c r="Q1029" s="125">
        <f t="shared" si="670"/>
        <v>29</v>
      </c>
      <c r="R1029" s="125">
        <f t="shared" si="671"/>
        <v>2010</v>
      </c>
      <c r="S1029" s="125" t="str">
        <f t="shared" si="669"/>
        <v>Sat</v>
      </c>
      <c r="T1029" s="125" t="str">
        <f t="shared" si="672"/>
        <v>2010-29</v>
      </c>
      <c r="U1029" s="125">
        <f t="shared" si="673"/>
        <v>0</v>
      </c>
      <c r="V1029" s="125"/>
    </row>
    <row r="1030" spans="1:22" s="113" customFormat="1" x14ac:dyDescent="0.35">
      <c r="A1030" s="124"/>
      <c r="B1030" s="123">
        <v>40377</v>
      </c>
      <c r="C1030" s="119">
        <f>SUM(C1024:C1029)</f>
        <v>6030.5999999999995</v>
      </c>
      <c r="D1030" s="119">
        <v>4708.88</v>
      </c>
      <c r="E1030" s="122">
        <f>SUM(C1030:D1030)</f>
        <v>10739.48</v>
      </c>
      <c r="F1030" s="118"/>
      <c r="G1030" s="121">
        <f>SUM(G1024:G1029)</f>
        <v>185</v>
      </c>
      <c r="H1030" s="118">
        <f>AVERAGE(H1024:H1029)</f>
        <v>19.435998150647276</v>
      </c>
      <c r="I1030" s="119">
        <f>SUM(I1024:I1029)</f>
        <v>2404.0500000000002</v>
      </c>
      <c r="J1030" s="120">
        <f>SUM(J1024:J1029)</f>
        <v>48</v>
      </c>
      <c r="K1030" s="120">
        <f>SUM(G1030,J1030)</f>
        <v>233</v>
      </c>
      <c r="L1030" s="119">
        <f>AVERAGE(L1024:L1029)</f>
        <v>52.653831168831175</v>
      </c>
      <c r="M1030" s="118">
        <f>AVERAGE(M1024:M1029)</f>
        <v>26.12306689221143</v>
      </c>
      <c r="N1030" s="117"/>
      <c r="O1030" s="116"/>
      <c r="P1030" s="115"/>
      <c r="Q1030" s="115">
        <f t="shared" si="670"/>
        <v>30</v>
      </c>
      <c r="R1030" s="115">
        <f t="shared" si="671"/>
        <v>2010</v>
      </c>
      <c r="S1030" s="115" t="str">
        <f t="shared" si="669"/>
        <v>Sun</v>
      </c>
      <c r="T1030" s="115" t="str">
        <f t="shared" si="672"/>
        <v>2010-30</v>
      </c>
      <c r="U1030" s="115">
        <f t="shared" si="673"/>
        <v>0</v>
      </c>
      <c r="V1030" s="115"/>
    </row>
    <row r="1031" spans="1:22" s="113" customFormat="1" x14ac:dyDescent="0.35">
      <c r="A1031" s="133" t="s">
        <v>671</v>
      </c>
      <c r="B1031" s="132">
        <v>40378</v>
      </c>
      <c r="C1031" s="129">
        <v>642.16</v>
      </c>
      <c r="D1031" s="119">
        <v>0</v>
      </c>
      <c r="E1031" s="119">
        <v>0</v>
      </c>
      <c r="F1031" s="128">
        <v>546.79999999999995</v>
      </c>
      <c r="G1031" s="131">
        <v>37</v>
      </c>
      <c r="H1031" s="128">
        <f t="shared" ref="H1031:H1036" si="674">IFERROR(F1031/G1031,0)</f>
        <v>14.778378378378378</v>
      </c>
      <c r="I1031" s="129">
        <v>95.36</v>
      </c>
      <c r="J1031" s="130">
        <v>3</v>
      </c>
      <c r="K1031" s="130">
        <f t="shared" ref="K1031:K1036" si="675">IFERROR(SUM(G1031,J1031),0)</f>
        <v>40</v>
      </c>
      <c r="L1031" s="129">
        <f t="shared" ref="L1031:L1036" si="676">IFERROR(MEDIAN(I1031/J1031),0)</f>
        <v>31.786666666666665</v>
      </c>
      <c r="M1031" s="128">
        <f t="shared" ref="M1031:M1036" si="677">IFERROR(SUM(F1031,I1031)/K1031,0)</f>
        <v>16.053999999999998</v>
      </c>
      <c r="N1031" s="127"/>
      <c r="O1031" s="126"/>
      <c r="P1031" s="125"/>
      <c r="Q1031" s="125">
        <f t="shared" si="670"/>
        <v>30</v>
      </c>
      <c r="R1031" s="125">
        <f t="shared" si="671"/>
        <v>2010</v>
      </c>
      <c r="S1031" s="125" t="str">
        <f t="shared" si="669"/>
        <v>Mon</v>
      </c>
      <c r="T1031" s="125" t="str">
        <f t="shared" si="672"/>
        <v>2010-30</v>
      </c>
      <c r="U1031" s="125">
        <f t="shared" si="673"/>
        <v>0</v>
      </c>
      <c r="V1031" s="125"/>
    </row>
    <row r="1032" spans="1:22" s="113" customFormat="1" x14ac:dyDescent="0.35">
      <c r="A1032" s="133" t="s">
        <v>671</v>
      </c>
      <c r="B1032" s="132">
        <v>40379</v>
      </c>
      <c r="C1032" s="129">
        <v>976.78</v>
      </c>
      <c r="D1032" s="119">
        <v>0</v>
      </c>
      <c r="E1032" s="119">
        <v>0</v>
      </c>
      <c r="F1032" s="128">
        <v>668.52</v>
      </c>
      <c r="G1032" s="131">
        <v>42</v>
      </c>
      <c r="H1032" s="128">
        <f t="shared" si="674"/>
        <v>15.917142857142856</v>
      </c>
      <c r="I1032" s="129">
        <v>308.26</v>
      </c>
      <c r="J1032" s="130">
        <v>6</v>
      </c>
      <c r="K1032" s="130">
        <f t="shared" si="675"/>
        <v>48</v>
      </c>
      <c r="L1032" s="129">
        <f t="shared" si="676"/>
        <v>51.376666666666665</v>
      </c>
      <c r="M1032" s="128">
        <f t="shared" si="677"/>
        <v>20.349583333333332</v>
      </c>
      <c r="N1032" s="127"/>
      <c r="O1032" s="126"/>
      <c r="P1032" s="125"/>
      <c r="Q1032" s="125">
        <f t="shared" si="670"/>
        <v>30</v>
      </c>
      <c r="R1032" s="125">
        <f t="shared" si="671"/>
        <v>2010</v>
      </c>
      <c r="S1032" s="125" t="str">
        <f t="shared" si="669"/>
        <v>Tue</v>
      </c>
      <c r="T1032" s="125" t="str">
        <f t="shared" si="672"/>
        <v>2010-30</v>
      </c>
      <c r="U1032" s="125">
        <f t="shared" si="673"/>
        <v>0</v>
      </c>
      <c r="V1032" s="125"/>
    </row>
    <row r="1033" spans="1:22" s="113" customFormat="1" x14ac:dyDescent="0.35">
      <c r="A1033" s="133" t="s">
        <v>671</v>
      </c>
      <c r="B1033" s="132">
        <v>40380</v>
      </c>
      <c r="C1033" s="129">
        <v>1499.21</v>
      </c>
      <c r="D1033" s="119">
        <v>0</v>
      </c>
      <c r="E1033" s="119">
        <v>0</v>
      </c>
      <c r="F1033" s="128">
        <v>852.3</v>
      </c>
      <c r="G1033" s="131">
        <v>33</v>
      </c>
      <c r="H1033" s="128">
        <f t="shared" si="674"/>
        <v>25.827272727272724</v>
      </c>
      <c r="I1033" s="129">
        <v>646.91</v>
      </c>
      <c r="J1033" s="130">
        <v>10</v>
      </c>
      <c r="K1033" s="130">
        <f t="shared" si="675"/>
        <v>43</v>
      </c>
      <c r="L1033" s="129">
        <f t="shared" si="676"/>
        <v>64.691000000000003</v>
      </c>
      <c r="M1033" s="128">
        <f t="shared" si="677"/>
        <v>34.865348837209304</v>
      </c>
      <c r="N1033" s="127"/>
      <c r="O1033" s="126"/>
      <c r="P1033" s="125"/>
      <c r="Q1033" s="125">
        <f t="shared" si="670"/>
        <v>30</v>
      </c>
      <c r="R1033" s="125">
        <f t="shared" si="671"/>
        <v>2010</v>
      </c>
      <c r="S1033" s="125" t="str">
        <f t="shared" si="669"/>
        <v>Wed</v>
      </c>
      <c r="T1033" s="125" t="str">
        <f t="shared" si="672"/>
        <v>2010-30</v>
      </c>
      <c r="U1033" s="125">
        <f t="shared" si="673"/>
        <v>0</v>
      </c>
      <c r="V1033" s="125"/>
    </row>
    <row r="1034" spans="1:22" s="113" customFormat="1" x14ac:dyDescent="0.35">
      <c r="A1034" s="133" t="s">
        <v>671</v>
      </c>
      <c r="B1034" s="132">
        <v>40381</v>
      </c>
      <c r="C1034" s="129">
        <v>1245.77</v>
      </c>
      <c r="D1034" s="119">
        <v>0</v>
      </c>
      <c r="E1034" s="119">
        <v>0</v>
      </c>
      <c r="F1034" s="128">
        <v>851.95</v>
      </c>
      <c r="G1034" s="131">
        <v>41</v>
      </c>
      <c r="H1034" s="128">
        <f t="shared" si="674"/>
        <v>20.779268292682929</v>
      </c>
      <c r="I1034" s="129">
        <v>384.82</v>
      </c>
      <c r="J1034" s="130">
        <v>10</v>
      </c>
      <c r="K1034" s="130">
        <f t="shared" si="675"/>
        <v>51</v>
      </c>
      <c r="L1034" s="129">
        <f t="shared" si="676"/>
        <v>38.481999999999999</v>
      </c>
      <c r="M1034" s="128">
        <f t="shared" si="677"/>
        <v>24.250392156862745</v>
      </c>
      <c r="N1034" s="127"/>
      <c r="O1034" s="126"/>
      <c r="P1034" s="125"/>
      <c r="Q1034" s="125">
        <f t="shared" si="670"/>
        <v>30</v>
      </c>
      <c r="R1034" s="125">
        <f t="shared" si="671"/>
        <v>2010</v>
      </c>
      <c r="S1034" s="125" t="str">
        <f t="shared" si="669"/>
        <v>Thu</v>
      </c>
      <c r="T1034" s="125" t="str">
        <f t="shared" si="672"/>
        <v>2010-30</v>
      </c>
      <c r="U1034" s="125">
        <f t="shared" si="673"/>
        <v>0</v>
      </c>
      <c r="V1034" s="125"/>
    </row>
    <row r="1035" spans="1:22" s="113" customFormat="1" x14ac:dyDescent="0.35">
      <c r="A1035" s="133" t="s">
        <v>671</v>
      </c>
      <c r="B1035" s="132">
        <v>40382</v>
      </c>
      <c r="C1035" s="129">
        <v>1220.77</v>
      </c>
      <c r="D1035" s="119">
        <v>0</v>
      </c>
      <c r="E1035" s="119">
        <v>0</v>
      </c>
      <c r="F1035" s="128">
        <v>966.3</v>
      </c>
      <c r="G1035" s="131">
        <v>45</v>
      </c>
      <c r="H1035" s="128">
        <f t="shared" si="674"/>
        <v>21.473333333333333</v>
      </c>
      <c r="I1035" s="129">
        <v>253.77</v>
      </c>
      <c r="J1035" s="130">
        <v>6</v>
      </c>
      <c r="K1035" s="130">
        <f t="shared" si="675"/>
        <v>51</v>
      </c>
      <c r="L1035" s="129">
        <f t="shared" si="676"/>
        <v>42.295000000000002</v>
      </c>
      <c r="M1035" s="128">
        <f t="shared" si="677"/>
        <v>23.922941176470587</v>
      </c>
      <c r="N1035" s="127"/>
      <c r="O1035" s="126"/>
      <c r="P1035" s="125"/>
      <c r="Q1035" s="125">
        <f t="shared" si="670"/>
        <v>30</v>
      </c>
      <c r="R1035" s="125">
        <f t="shared" si="671"/>
        <v>2010</v>
      </c>
      <c r="S1035" s="125" t="str">
        <f t="shared" si="669"/>
        <v>Fri</v>
      </c>
      <c r="T1035" s="125" t="str">
        <f t="shared" si="672"/>
        <v>2010-30</v>
      </c>
      <c r="U1035" s="125">
        <f t="shared" si="673"/>
        <v>0</v>
      </c>
      <c r="V1035" s="125"/>
    </row>
    <row r="1036" spans="1:22" s="113" customFormat="1" x14ac:dyDescent="0.35">
      <c r="A1036" s="133" t="s">
        <v>671</v>
      </c>
      <c r="B1036" s="132">
        <v>40383</v>
      </c>
      <c r="C1036" s="129">
        <v>1306.3900000000001</v>
      </c>
      <c r="D1036" s="119">
        <v>0</v>
      </c>
      <c r="E1036" s="119">
        <v>0</v>
      </c>
      <c r="F1036" s="128">
        <v>622.87</v>
      </c>
      <c r="G1036" s="131">
        <v>30</v>
      </c>
      <c r="H1036" s="128">
        <f t="shared" si="674"/>
        <v>20.762333333333334</v>
      </c>
      <c r="I1036" s="129">
        <v>683.52</v>
      </c>
      <c r="J1036" s="130">
        <v>10</v>
      </c>
      <c r="K1036" s="130">
        <f t="shared" si="675"/>
        <v>40</v>
      </c>
      <c r="L1036" s="129">
        <f t="shared" si="676"/>
        <v>68.352000000000004</v>
      </c>
      <c r="M1036" s="128">
        <f t="shared" si="677"/>
        <v>32.659749999999995</v>
      </c>
      <c r="N1036" s="127"/>
      <c r="O1036" s="126"/>
      <c r="P1036" s="125"/>
      <c r="Q1036" s="125">
        <f t="shared" si="670"/>
        <v>30</v>
      </c>
      <c r="R1036" s="125">
        <f t="shared" si="671"/>
        <v>2010</v>
      </c>
      <c r="S1036" s="125" t="str">
        <f t="shared" si="669"/>
        <v>Sat</v>
      </c>
      <c r="T1036" s="125" t="str">
        <f t="shared" si="672"/>
        <v>2010-30</v>
      </c>
      <c r="U1036" s="125">
        <f t="shared" si="673"/>
        <v>0</v>
      </c>
      <c r="V1036" s="125"/>
    </row>
    <row r="1037" spans="1:22" s="113" customFormat="1" x14ac:dyDescent="0.35">
      <c r="A1037" s="124"/>
      <c r="B1037" s="123">
        <v>40384</v>
      </c>
      <c r="C1037" s="119">
        <f>SUM(C1031:C1036)</f>
        <v>6891.0800000000008</v>
      </c>
      <c r="D1037" s="119">
        <v>4222.05</v>
      </c>
      <c r="E1037" s="122">
        <f>SUM(C1037:D1037)</f>
        <v>11113.130000000001</v>
      </c>
      <c r="F1037" s="118"/>
      <c r="G1037" s="121">
        <f>SUM(G1031:G1036)</f>
        <v>228</v>
      </c>
      <c r="H1037" s="118">
        <f>AVERAGE(H1031:H1036)</f>
        <v>19.922954820357258</v>
      </c>
      <c r="I1037" s="119">
        <f>SUM(I1031:I1036)</f>
        <v>2372.64</v>
      </c>
      <c r="J1037" s="120">
        <f>SUM(J1031:J1036)</f>
        <v>45</v>
      </c>
      <c r="K1037" s="120">
        <f>SUM(G1037,J1037)</f>
        <v>273</v>
      </c>
      <c r="L1037" s="119">
        <f>AVERAGE(L1031:L1036)</f>
        <v>49.497222222222227</v>
      </c>
      <c r="M1037" s="118">
        <f>AVERAGE(M1031:M1036)</f>
        <v>25.350335917312659</v>
      </c>
      <c r="N1037" s="117"/>
      <c r="O1037" s="116"/>
      <c r="P1037" s="115"/>
      <c r="Q1037" s="115">
        <f t="shared" si="670"/>
        <v>31</v>
      </c>
      <c r="R1037" s="115">
        <f t="shared" si="671"/>
        <v>2010</v>
      </c>
      <c r="S1037" s="115" t="str">
        <f t="shared" si="669"/>
        <v>Sun</v>
      </c>
      <c r="T1037" s="115" t="str">
        <f t="shared" si="672"/>
        <v>2010-31</v>
      </c>
      <c r="U1037" s="115">
        <f t="shared" si="673"/>
        <v>0</v>
      </c>
      <c r="V1037" s="115"/>
    </row>
    <row r="1038" spans="1:22" s="113" customFormat="1" x14ac:dyDescent="0.35">
      <c r="A1038" s="133" t="s">
        <v>672</v>
      </c>
      <c r="B1038" s="132">
        <v>40385</v>
      </c>
      <c r="C1038" s="129">
        <v>557.29999999999995</v>
      </c>
      <c r="D1038" s="119">
        <v>0</v>
      </c>
      <c r="E1038" s="119">
        <v>0</v>
      </c>
      <c r="F1038" s="128">
        <v>381.4</v>
      </c>
      <c r="G1038" s="131">
        <v>26</v>
      </c>
      <c r="H1038" s="128">
        <f t="shared" ref="H1038:H1043" si="678">IFERROR(F1038/G1038,0)</f>
        <v>14.669230769230769</v>
      </c>
      <c r="I1038" s="129">
        <v>175.9</v>
      </c>
      <c r="J1038" s="130">
        <v>5</v>
      </c>
      <c r="K1038" s="130">
        <f t="shared" ref="K1038:K1043" si="679">IFERROR(SUM(G1038,J1038),0)</f>
        <v>31</v>
      </c>
      <c r="L1038" s="129">
        <f t="shared" ref="L1038:L1043" si="680">IFERROR(MEDIAN(I1038/J1038),0)</f>
        <v>35.18</v>
      </c>
      <c r="M1038" s="128">
        <f t="shared" ref="M1038:M1043" si="681">IFERROR(SUM(F1038,I1038)/K1038,0)</f>
        <v>17.977419354838709</v>
      </c>
      <c r="N1038" s="127"/>
      <c r="O1038" s="126"/>
      <c r="P1038" s="125"/>
      <c r="Q1038" s="125">
        <f t="shared" si="670"/>
        <v>31</v>
      </c>
      <c r="R1038" s="125">
        <f t="shared" si="671"/>
        <v>2010</v>
      </c>
      <c r="S1038" s="125" t="str">
        <f t="shared" si="669"/>
        <v>Mon</v>
      </c>
      <c r="T1038" s="125" t="str">
        <f t="shared" si="672"/>
        <v>2010-31</v>
      </c>
      <c r="U1038" s="125">
        <f t="shared" si="673"/>
        <v>0</v>
      </c>
      <c r="V1038" s="125"/>
    </row>
    <row r="1039" spans="1:22" s="113" customFormat="1" x14ac:dyDescent="0.35">
      <c r="A1039" s="133" t="s">
        <v>672</v>
      </c>
      <c r="B1039" s="132">
        <v>40386</v>
      </c>
      <c r="C1039" s="129">
        <v>586.36</v>
      </c>
      <c r="D1039" s="119">
        <v>0</v>
      </c>
      <c r="E1039" s="119">
        <v>0</v>
      </c>
      <c r="F1039" s="128">
        <v>527.9</v>
      </c>
      <c r="G1039" s="131">
        <v>39</v>
      </c>
      <c r="H1039" s="128">
        <f t="shared" si="678"/>
        <v>13.535897435897436</v>
      </c>
      <c r="I1039" s="129">
        <v>58.46</v>
      </c>
      <c r="J1039" s="130">
        <v>3</v>
      </c>
      <c r="K1039" s="130">
        <f t="shared" si="679"/>
        <v>42</v>
      </c>
      <c r="L1039" s="129">
        <f t="shared" si="680"/>
        <v>19.486666666666668</v>
      </c>
      <c r="M1039" s="128">
        <f t="shared" si="681"/>
        <v>13.960952380952381</v>
      </c>
      <c r="N1039" s="127"/>
      <c r="O1039" s="126"/>
      <c r="P1039" s="125"/>
      <c r="Q1039" s="125">
        <f t="shared" si="670"/>
        <v>31</v>
      </c>
      <c r="R1039" s="125">
        <f t="shared" si="671"/>
        <v>2010</v>
      </c>
      <c r="S1039" s="125" t="str">
        <f t="shared" si="669"/>
        <v>Tue</v>
      </c>
      <c r="T1039" s="125" t="str">
        <f t="shared" si="672"/>
        <v>2010-31</v>
      </c>
      <c r="U1039" s="125">
        <f t="shared" si="673"/>
        <v>0</v>
      </c>
      <c r="V1039" s="125"/>
    </row>
    <row r="1040" spans="1:22" s="113" customFormat="1" x14ac:dyDescent="0.35">
      <c r="A1040" s="133" t="s">
        <v>672</v>
      </c>
      <c r="B1040" s="132">
        <v>40387</v>
      </c>
      <c r="C1040" s="129">
        <v>1277.72</v>
      </c>
      <c r="D1040" s="119">
        <v>0</v>
      </c>
      <c r="E1040" s="119">
        <v>0</v>
      </c>
      <c r="F1040" s="128">
        <v>814.95</v>
      </c>
      <c r="G1040" s="131">
        <v>50</v>
      </c>
      <c r="H1040" s="128">
        <f t="shared" si="678"/>
        <v>16.298999999999999</v>
      </c>
      <c r="I1040" s="129">
        <v>462.77</v>
      </c>
      <c r="J1040" s="130">
        <v>8</v>
      </c>
      <c r="K1040" s="130">
        <f t="shared" si="679"/>
        <v>58</v>
      </c>
      <c r="L1040" s="129">
        <f t="shared" si="680"/>
        <v>57.846249999999998</v>
      </c>
      <c r="M1040" s="128">
        <f t="shared" si="681"/>
        <v>22.029655172413793</v>
      </c>
      <c r="N1040" s="127"/>
      <c r="O1040" s="126"/>
      <c r="P1040" s="125"/>
      <c r="Q1040" s="125">
        <f t="shared" si="670"/>
        <v>31</v>
      </c>
      <c r="R1040" s="125">
        <f t="shared" si="671"/>
        <v>2010</v>
      </c>
      <c r="S1040" s="125" t="str">
        <f t="shared" si="669"/>
        <v>Wed</v>
      </c>
      <c r="T1040" s="125" t="str">
        <f t="shared" si="672"/>
        <v>2010-31</v>
      </c>
      <c r="U1040" s="125">
        <f t="shared" si="673"/>
        <v>0</v>
      </c>
      <c r="V1040" s="125"/>
    </row>
    <row r="1041" spans="1:22" s="113" customFormat="1" x14ac:dyDescent="0.35">
      <c r="A1041" s="133" t="s">
        <v>672</v>
      </c>
      <c r="B1041" s="132">
        <v>40388</v>
      </c>
      <c r="C1041" s="129">
        <v>1123.31</v>
      </c>
      <c r="D1041" s="119">
        <v>0</v>
      </c>
      <c r="E1041" s="119">
        <v>0</v>
      </c>
      <c r="F1041" s="128">
        <v>808.75</v>
      </c>
      <c r="G1041" s="131">
        <v>47</v>
      </c>
      <c r="H1041" s="128">
        <f t="shared" si="678"/>
        <v>17.207446808510639</v>
      </c>
      <c r="I1041" s="129">
        <v>314.56</v>
      </c>
      <c r="J1041" s="130">
        <v>4</v>
      </c>
      <c r="K1041" s="130">
        <f t="shared" si="679"/>
        <v>51</v>
      </c>
      <c r="L1041" s="129">
        <f t="shared" si="680"/>
        <v>78.64</v>
      </c>
      <c r="M1041" s="128">
        <f t="shared" si="681"/>
        <v>22.025686274509802</v>
      </c>
      <c r="N1041" s="127"/>
      <c r="O1041" s="126"/>
      <c r="P1041" s="125"/>
      <c r="Q1041" s="125">
        <f t="shared" si="670"/>
        <v>31</v>
      </c>
      <c r="R1041" s="125">
        <f t="shared" si="671"/>
        <v>2010</v>
      </c>
      <c r="S1041" s="125" t="str">
        <f t="shared" si="669"/>
        <v>Thu</v>
      </c>
      <c r="T1041" s="125" t="str">
        <f t="shared" si="672"/>
        <v>2010-31</v>
      </c>
      <c r="U1041" s="125">
        <f t="shared" si="673"/>
        <v>0</v>
      </c>
      <c r="V1041" s="125"/>
    </row>
    <row r="1042" spans="1:22" s="113" customFormat="1" x14ac:dyDescent="0.35">
      <c r="A1042" s="133" t="s">
        <v>672</v>
      </c>
      <c r="B1042" s="132">
        <v>40389</v>
      </c>
      <c r="C1042" s="129">
        <v>1425.62</v>
      </c>
      <c r="D1042" s="119">
        <v>0</v>
      </c>
      <c r="E1042" s="119">
        <v>0</v>
      </c>
      <c r="F1042" s="128">
        <v>792.45</v>
      </c>
      <c r="G1042" s="131">
        <v>35</v>
      </c>
      <c r="H1042" s="128">
        <f t="shared" si="678"/>
        <v>22.641428571428573</v>
      </c>
      <c r="I1042" s="129">
        <v>633.16999999999996</v>
      </c>
      <c r="J1042" s="130">
        <v>15</v>
      </c>
      <c r="K1042" s="130">
        <f t="shared" si="679"/>
        <v>50</v>
      </c>
      <c r="L1042" s="129">
        <f t="shared" si="680"/>
        <v>42.211333333333329</v>
      </c>
      <c r="M1042" s="128">
        <f t="shared" si="681"/>
        <v>28.5124</v>
      </c>
      <c r="N1042" s="127"/>
      <c r="O1042" s="126"/>
      <c r="P1042" s="125"/>
      <c r="Q1042" s="125">
        <f t="shared" si="670"/>
        <v>31</v>
      </c>
      <c r="R1042" s="125">
        <f t="shared" si="671"/>
        <v>2010</v>
      </c>
      <c r="S1042" s="125" t="str">
        <f t="shared" si="669"/>
        <v>Fri</v>
      </c>
      <c r="T1042" s="125" t="str">
        <f t="shared" si="672"/>
        <v>2010-31</v>
      </c>
      <c r="U1042" s="125">
        <f t="shared" si="673"/>
        <v>0</v>
      </c>
      <c r="V1042" s="125"/>
    </row>
    <row r="1043" spans="1:22" s="113" customFormat="1" x14ac:dyDescent="0.35">
      <c r="A1043" s="133" t="s">
        <v>672</v>
      </c>
      <c r="B1043" s="132">
        <v>40390</v>
      </c>
      <c r="C1043" s="129">
        <v>1181.49</v>
      </c>
      <c r="D1043" s="119">
        <v>0</v>
      </c>
      <c r="E1043" s="119">
        <v>0</v>
      </c>
      <c r="F1043" s="128">
        <v>600.65</v>
      </c>
      <c r="G1043" s="131">
        <v>22</v>
      </c>
      <c r="H1043" s="128">
        <f t="shared" si="678"/>
        <v>27.302272727272726</v>
      </c>
      <c r="I1043" s="129">
        <v>580.84</v>
      </c>
      <c r="J1043" s="130">
        <v>10</v>
      </c>
      <c r="K1043" s="130">
        <f t="shared" si="679"/>
        <v>32</v>
      </c>
      <c r="L1043" s="129">
        <f t="shared" si="680"/>
        <v>58.084000000000003</v>
      </c>
      <c r="M1043" s="128">
        <f t="shared" si="681"/>
        <v>36.9215625</v>
      </c>
      <c r="N1043" s="127"/>
      <c r="O1043" s="126"/>
      <c r="P1043" s="125"/>
      <c r="Q1043" s="125">
        <f t="shared" si="670"/>
        <v>31</v>
      </c>
      <c r="R1043" s="125">
        <f t="shared" si="671"/>
        <v>2010</v>
      </c>
      <c r="S1043" s="125" t="str">
        <f t="shared" si="669"/>
        <v>Sat</v>
      </c>
      <c r="T1043" s="125" t="str">
        <f t="shared" si="672"/>
        <v>2010-31</v>
      </c>
      <c r="U1043" s="125">
        <f t="shared" si="673"/>
        <v>0</v>
      </c>
      <c r="V1043" s="125"/>
    </row>
    <row r="1044" spans="1:22" s="113" customFormat="1" x14ac:dyDescent="0.35">
      <c r="A1044" s="124"/>
      <c r="B1044" s="123">
        <v>40391</v>
      </c>
      <c r="C1044" s="119">
        <f>SUM(C1038:C1043)</f>
        <v>6151.7999999999993</v>
      </c>
      <c r="D1044" s="119">
        <v>3789.42</v>
      </c>
      <c r="E1044" s="122">
        <f>SUM(C1044:D1044)</f>
        <v>9941.2199999999993</v>
      </c>
      <c r="F1044" s="118"/>
      <c r="G1044" s="121">
        <f>SUM(G1038:G1043)</f>
        <v>219</v>
      </c>
      <c r="H1044" s="118">
        <f>AVERAGE(H1038:H1043)</f>
        <v>18.609212718723356</v>
      </c>
      <c r="I1044" s="119">
        <f>SUM(I1038:I1043)</f>
        <v>2225.7000000000003</v>
      </c>
      <c r="J1044" s="120">
        <f>SUM(J1038:J1043)</f>
        <v>45</v>
      </c>
      <c r="K1044" s="120">
        <f>SUM(G1044,J1044)</f>
        <v>264</v>
      </c>
      <c r="L1044" s="119">
        <f>AVERAGE(L1038:L1043)</f>
        <v>48.574708333333341</v>
      </c>
      <c r="M1044" s="118">
        <f>AVERAGE(M1038:M1043)</f>
        <v>23.571279280452448</v>
      </c>
      <c r="N1044" s="117"/>
      <c r="O1044" s="116"/>
      <c r="P1044" s="115"/>
      <c r="Q1044" s="115">
        <f t="shared" si="670"/>
        <v>32</v>
      </c>
      <c r="R1044" s="115">
        <f t="shared" si="671"/>
        <v>2010</v>
      </c>
      <c r="S1044" s="115" t="str">
        <f t="shared" si="669"/>
        <v>Sun</v>
      </c>
      <c r="T1044" s="115" t="str">
        <f t="shared" si="672"/>
        <v>2010-32</v>
      </c>
      <c r="U1044" s="115">
        <f t="shared" si="673"/>
        <v>0</v>
      </c>
      <c r="V1044" s="115"/>
    </row>
    <row r="1045" spans="1:22" s="113" customFormat="1" x14ac:dyDescent="0.35">
      <c r="A1045" s="133" t="s">
        <v>677</v>
      </c>
      <c r="B1045" s="132">
        <v>40392</v>
      </c>
      <c r="C1045" s="129">
        <v>773.36</v>
      </c>
      <c r="D1045" s="119">
        <v>0</v>
      </c>
      <c r="E1045" s="119">
        <v>0</v>
      </c>
      <c r="F1045" s="128">
        <v>607.5</v>
      </c>
      <c r="G1045" s="131">
        <v>38</v>
      </c>
      <c r="H1045" s="128">
        <f t="shared" ref="H1045:H1050" si="682">IFERROR(F1045/G1045,0)</f>
        <v>15.986842105263158</v>
      </c>
      <c r="I1045" s="129">
        <v>165.86</v>
      </c>
      <c r="J1045" s="130">
        <v>5</v>
      </c>
      <c r="K1045" s="130">
        <f t="shared" ref="K1045:K1050" si="683">IFERROR(SUM(G1045,J1045),0)</f>
        <v>43</v>
      </c>
      <c r="L1045" s="129">
        <f t="shared" ref="L1045:L1050" si="684">IFERROR(MEDIAN(I1045/J1045),0)</f>
        <v>33.172000000000004</v>
      </c>
      <c r="M1045" s="128">
        <f t="shared" ref="M1045:M1050" si="685">IFERROR(SUM(F1045,I1045)/K1045,0)</f>
        <v>17.985116279069768</v>
      </c>
      <c r="N1045" s="127"/>
      <c r="O1045" s="126"/>
      <c r="P1045" s="125"/>
      <c r="Q1045" s="125">
        <f t="shared" si="670"/>
        <v>32</v>
      </c>
      <c r="R1045" s="125">
        <f t="shared" si="671"/>
        <v>2010</v>
      </c>
      <c r="S1045" s="125" t="str">
        <f t="shared" si="669"/>
        <v>Mon</v>
      </c>
      <c r="T1045" s="125" t="str">
        <f t="shared" si="672"/>
        <v>2010-32</v>
      </c>
      <c r="U1045" s="125">
        <f t="shared" si="673"/>
        <v>0</v>
      </c>
      <c r="V1045" s="125"/>
    </row>
    <row r="1046" spans="1:22" s="113" customFormat="1" x14ac:dyDescent="0.35">
      <c r="A1046" s="133" t="s">
        <v>677</v>
      </c>
      <c r="B1046" s="132">
        <v>40393</v>
      </c>
      <c r="C1046" s="129">
        <v>756.14</v>
      </c>
      <c r="D1046" s="119">
        <v>0</v>
      </c>
      <c r="E1046" s="119">
        <v>0</v>
      </c>
      <c r="F1046" s="128">
        <v>616.04999999999995</v>
      </c>
      <c r="G1046" s="131">
        <v>41</v>
      </c>
      <c r="H1046" s="128">
        <f t="shared" si="682"/>
        <v>15.025609756097559</v>
      </c>
      <c r="I1046" s="129">
        <v>140.09</v>
      </c>
      <c r="J1046" s="130">
        <v>8</v>
      </c>
      <c r="K1046" s="130">
        <f t="shared" si="683"/>
        <v>49</v>
      </c>
      <c r="L1046" s="129">
        <f t="shared" si="684"/>
        <v>17.51125</v>
      </c>
      <c r="M1046" s="128">
        <f t="shared" si="685"/>
        <v>15.431428571428571</v>
      </c>
      <c r="N1046" s="127"/>
      <c r="O1046" s="126"/>
      <c r="P1046" s="125"/>
      <c r="Q1046" s="125">
        <f t="shared" si="670"/>
        <v>32</v>
      </c>
      <c r="R1046" s="125">
        <f t="shared" si="671"/>
        <v>2010</v>
      </c>
      <c r="S1046" s="125" t="str">
        <f t="shared" si="669"/>
        <v>Tue</v>
      </c>
      <c r="T1046" s="125" t="str">
        <f t="shared" si="672"/>
        <v>2010-32</v>
      </c>
      <c r="U1046" s="125">
        <f t="shared" si="673"/>
        <v>0</v>
      </c>
      <c r="V1046" s="125"/>
    </row>
    <row r="1047" spans="1:22" s="113" customFormat="1" x14ac:dyDescent="0.35">
      <c r="A1047" s="133" t="s">
        <v>677</v>
      </c>
      <c r="B1047" s="132">
        <v>40394</v>
      </c>
      <c r="C1047" s="129">
        <v>835.44</v>
      </c>
      <c r="D1047" s="119">
        <v>0</v>
      </c>
      <c r="E1047" s="119">
        <v>0</v>
      </c>
      <c r="F1047" s="128">
        <v>527.5</v>
      </c>
      <c r="G1047" s="131">
        <v>34</v>
      </c>
      <c r="H1047" s="128">
        <f t="shared" si="682"/>
        <v>15.514705882352942</v>
      </c>
      <c r="I1047" s="129">
        <v>307.94</v>
      </c>
      <c r="J1047" s="130">
        <v>10</v>
      </c>
      <c r="K1047" s="130">
        <f t="shared" si="683"/>
        <v>44</v>
      </c>
      <c r="L1047" s="129">
        <f t="shared" si="684"/>
        <v>30.794</v>
      </c>
      <c r="M1047" s="128">
        <f t="shared" si="685"/>
        <v>18.987272727272728</v>
      </c>
      <c r="N1047" s="127"/>
      <c r="O1047" s="126"/>
      <c r="P1047" s="125"/>
      <c r="Q1047" s="125">
        <f t="shared" si="670"/>
        <v>32</v>
      </c>
      <c r="R1047" s="125">
        <f t="shared" si="671"/>
        <v>2010</v>
      </c>
      <c r="S1047" s="125" t="str">
        <f t="shared" si="669"/>
        <v>Wed</v>
      </c>
      <c r="T1047" s="125" t="str">
        <f t="shared" si="672"/>
        <v>2010-32</v>
      </c>
      <c r="U1047" s="125">
        <f t="shared" si="673"/>
        <v>0</v>
      </c>
      <c r="V1047" s="125"/>
    </row>
    <row r="1048" spans="1:22" s="113" customFormat="1" x14ac:dyDescent="0.35">
      <c r="A1048" s="133" t="s">
        <v>677</v>
      </c>
      <c r="B1048" s="132">
        <v>40395</v>
      </c>
      <c r="C1048" s="129">
        <v>1117.1199999999999</v>
      </c>
      <c r="D1048" s="119">
        <v>0</v>
      </c>
      <c r="E1048" s="119">
        <v>0</v>
      </c>
      <c r="F1048" s="128">
        <v>914.85</v>
      </c>
      <c r="G1048" s="131">
        <v>45</v>
      </c>
      <c r="H1048" s="128">
        <f t="shared" si="682"/>
        <v>20.330000000000002</v>
      </c>
      <c r="I1048" s="129">
        <v>202.27</v>
      </c>
      <c r="J1048" s="130">
        <v>8</v>
      </c>
      <c r="K1048" s="130">
        <f t="shared" si="683"/>
        <v>53</v>
      </c>
      <c r="L1048" s="129">
        <f t="shared" si="684"/>
        <v>25.283750000000001</v>
      </c>
      <c r="M1048" s="128">
        <f t="shared" si="685"/>
        <v>21.077735849056605</v>
      </c>
      <c r="N1048" s="127"/>
      <c r="O1048" s="126"/>
      <c r="P1048" s="125"/>
      <c r="Q1048" s="125">
        <f t="shared" si="670"/>
        <v>32</v>
      </c>
      <c r="R1048" s="125">
        <f t="shared" si="671"/>
        <v>2010</v>
      </c>
      <c r="S1048" s="125" t="str">
        <f t="shared" si="669"/>
        <v>Thu</v>
      </c>
      <c r="T1048" s="125" t="str">
        <f t="shared" si="672"/>
        <v>2010-32</v>
      </c>
      <c r="U1048" s="125">
        <f t="shared" si="673"/>
        <v>0</v>
      </c>
      <c r="V1048" s="125"/>
    </row>
    <row r="1049" spans="1:22" s="113" customFormat="1" x14ac:dyDescent="0.35">
      <c r="A1049" s="133" t="s">
        <v>677</v>
      </c>
      <c r="B1049" s="132">
        <v>40396</v>
      </c>
      <c r="C1049" s="129">
        <v>1062.7</v>
      </c>
      <c r="D1049" s="119">
        <v>0</v>
      </c>
      <c r="E1049" s="119">
        <v>0</v>
      </c>
      <c r="F1049" s="128">
        <v>819</v>
      </c>
      <c r="G1049" s="131">
        <v>42</v>
      </c>
      <c r="H1049" s="128">
        <f t="shared" si="682"/>
        <v>19.5</v>
      </c>
      <c r="I1049" s="129">
        <v>243.7</v>
      </c>
      <c r="J1049" s="130">
        <v>9</v>
      </c>
      <c r="K1049" s="130">
        <f t="shared" si="683"/>
        <v>51</v>
      </c>
      <c r="L1049" s="129">
        <f t="shared" si="684"/>
        <v>27.077777777777776</v>
      </c>
      <c r="M1049" s="128">
        <f t="shared" si="685"/>
        <v>20.837254901960787</v>
      </c>
      <c r="N1049" s="127"/>
      <c r="O1049" s="126"/>
      <c r="P1049" s="125"/>
      <c r="Q1049" s="125">
        <f t="shared" si="670"/>
        <v>32</v>
      </c>
      <c r="R1049" s="125">
        <f t="shared" si="671"/>
        <v>2010</v>
      </c>
      <c r="S1049" s="125" t="str">
        <f t="shared" si="669"/>
        <v>Fri</v>
      </c>
      <c r="T1049" s="125" t="str">
        <f t="shared" si="672"/>
        <v>2010-32</v>
      </c>
      <c r="U1049" s="125">
        <f t="shared" si="673"/>
        <v>0</v>
      </c>
      <c r="V1049" s="125"/>
    </row>
    <row r="1050" spans="1:22" s="113" customFormat="1" x14ac:dyDescent="0.35">
      <c r="A1050" s="133" t="s">
        <v>677</v>
      </c>
      <c r="B1050" s="132">
        <v>40397</v>
      </c>
      <c r="C1050" s="129">
        <v>821.85</v>
      </c>
      <c r="D1050" s="119">
        <v>0</v>
      </c>
      <c r="E1050" s="119">
        <v>0</v>
      </c>
      <c r="F1050" s="128">
        <v>552.54999999999995</v>
      </c>
      <c r="G1050" s="131">
        <v>23</v>
      </c>
      <c r="H1050" s="128">
        <f t="shared" si="682"/>
        <v>24.02391304347826</v>
      </c>
      <c r="I1050" s="129">
        <v>269.3</v>
      </c>
      <c r="J1050" s="130">
        <v>7</v>
      </c>
      <c r="K1050" s="130">
        <f t="shared" si="683"/>
        <v>30</v>
      </c>
      <c r="L1050" s="129">
        <f t="shared" si="684"/>
        <v>38.471428571428575</v>
      </c>
      <c r="M1050" s="128">
        <f t="shared" si="685"/>
        <v>27.394999999999996</v>
      </c>
      <c r="N1050" s="127"/>
      <c r="O1050" s="126"/>
      <c r="P1050" s="125"/>
      <c r="Q1050" s="125">
        <f t="shared" si="670"/>
        <v>32</v>
      </c>
      <c r="R1050" s="125">
        <f t="shared" si="671"/>
        <v>2010</v>
      </c>
      <c r="S1050" s="125" t="str">
        <f t="shared" si="669"/>
        <v>Sat</v>
      </c>
      <c r="T1050" s="125" t="str">
        <f t="shared" si="672"/>
        <v>2010-32</v>
      </c>
      <c r="U1050" s="125">
        <f t="shared" si="673"/>
        <v>0</v>
      </c>
      <c r="V1050" s="125"/>
    </row>
    <row r="1051" spans="1:22" s="113" customFormat="1" x14ac:dyDescent="0.35">
      <c r="A1051" s="124"/>
      <c r="B1051" s="123">
        <v>40398</v>
      </c>
      <c r="C1051" s="119">
        <f>SUM(C1045:C1049)</f>
        <v>4544.76</v>
      </c>
      <c r="D1051" s="119">
        <v>4248.34</v>
      </c>
      <c r="E1051" s="122">
        <f>SUM(C1051:D1051)</f>
        <v>8793.1</v>
      </c>
      <c r="F1051" s="118"/>
      <c r="G1051" s="121">
        <f>SUM(G1045:G1050)</f>
        <v>223</v>
      </c>
      <c r="H1051" s="118">
        <f>AVERAGE(H1045:H1050)</f>
        <v>18.396845131198653</v>
      </c>
      <c r="I1051" s="119">
        <f>SUM(I1045:I1050)</f>
        <v>1329.16</v>
      </c>
      <c r="J1051" s="120">
        <f>SUM(J1045:J1050)</f>
        <v>47</v>
      </c>
      <c r="K1051" s="120">
        <f>SUM(G1051,J1051)</f>
        <v>270</v>
      </c>
      <c r="L1051" s="119">
        <f>AVERAGE(L1045:L1050)</f>
        <v>28.718367724867722</v>
      </c>
      <c r="M1051" s="118">
        <f>AVERAGE(M1045:M1050)</f>
        <v>20.285634721464742</v>
      </c>
      <c r="N1051" s="117"/>
      <c r="O1051" s="116"/>
      <c r="P1051" s="115"/>
      <c r="Q1051" s="115">
        <f t="shared" si="670"/>
        <v>33</v>
      </c>
      <c r="R1051" s="115">
        <f t="shared" si="671"/>
        <v>2010</v>
      </c>
      <c r="S1051" s="115" t="str">
        <f t="shared" si="669"/>
        <v>Sun</v>
      </c>
      <c r="T1051" s="115" t="str">
        <f t="shared" si="672"/>
        <v>2010-33</v>
      </c>
      <c r="U1051" s="115">
        <f t="shared" si="673"/>
        <v>0</v>
      </c>
      <c r="V1051" s="115"/>
    </row>
    <row r="1052" spans="1:22" s="113" customFormat="1" x14ac:dyDescent="0.35">
      <c r="A1052" s="143" t="s">
        <v>678</v>
      </c>
      <c r="B1052" s="142">
        <v>40399</v>
      </c>
      <c r="C1052" s="138">
        <v>0</v>
      </c>
      <c r="D1052" s="119">
        <v>0</v>
      </c>
      <c r="E1052" s="119">
        <v>0</v>
      </c>
      <c r="F1052" s="140">
        <v>0</v>
      </c>
      <c r="G1052" s="141">
        <v>0</v>
      </c>
      <c r="H1052" s="140">
        <f t="shared" ref="H1052:H1057" si="686">IFERROR(F1052/G1052,0)</f>
        <v>0</v>
      </c>
      <c r="I1052" s="138">
        <v>0</v>
      </c>
      <c r="J1052" s="139">
        <v>0</v>
      </c>
      <c r="K1052" s="139">
        <f t="shared" ref="K1052:K1057" si="687">IFERROR(SUM(G1052,J1052),0)</f>
        <v>0</v>
      </c>
      <c r="L1052" s="138">
        <f t="shared" ref="L1052:L1057" si="688">IFERROR(MEDIAN(I1052/J1052),0)</f>
        <v>0</v>
      </c>
      <c r="M1052" s="140">
        <f t="shared" ref="M1052:M1057" si="689">IFERROR(SUM(F1052,I1052)/K1052,0)</f>
        <v>0</v>
      </c>
      <c r="N1052" s="137" t="s">
        <v>1103</v>
      </c>
      <c r="O1052" s="136"/>
      <c r="P1052" s="135"/>
      <c r="Q1052" s="135">
        <f t="shared" si="670"/>
        <v>33</v>
      </c>
      <c r="R1052" s="135">
        <f t="shared" si="671"/>
        <v>2010</v>
      </c>
      <c r="S1052" s="135" t="str">
        <f t="shared" si="669"/>
        <v>Mon</v>
      </c>
      <c r="T1052" s="135" t="str">
        <f t="shared" si="672"/>
        <v>2010-33</v>
      </c>
      <c r="U1052" s="135">
        <f t="shared" si="673"/>
        <v>0</v>
      </c>
      <c r="V1052" s="135"/>
    </row>
    <row r="1053" spans="1:22" s="113" customFormat="1" x14ac:dyDescent="0.35">
      <c r="A1053" s="133" t="s">
        <v>678</v>
      </c>
      <c r="B1053" s="132">
        <v>40400</v>
      </c>
      <c r="C1053" s="129">
        <v>1066.58</v>
      </c>
      <c r="D1053" s="119">
        <v>0</v>
      </c>
      <c r="E1053" s="119">
        <v>0</v>
      </c>
      <c r="F1053" s="128">
        <v>876.5</v>
      </c>
      <c r="G1053" s="131">
        <v>53</v>
      </c>
      <c r="H1053" s="128">
        <f t="shared" si="686"/>
        <v>16.537735849056602</v>
      </c>
      <c r="I1053" s="129">
        <v>190.08</v>
      </c>
      <c r="J1053" s="130">
        <v>7</v>
      </c>
      <c r="K1053" s="130">
        <f t="shared" si="687"/>
        <v>60</v>
      </c>
      <c r="L1053" s="129">
        <f t="shared" si="688"/>
        <v>27.154285714285717</v>
      </c>
      <c r="M1053" s="128">
        <f t="shared" si="689"/>
        <v>17.776333333333334</v>
      </c>
      <c r="N1053" s="127"/>
      <c r="O1053" s="126"/>
      <c r="P1053" s="125"/>
      <c r="Q1053" s="125">
        <f t="shared" si="670"/>
        <v>33</v>
      </c>
      <c r="R1053" s="125">
        <f t="shared" si="671"/>
        <v>2010</v>
      </c>
      <c r="S1053" s="125" t="str">
        <f t="shared" si="669"/>
        <v>Tue</v>
      </c>
      <c r="T1053" s="125" t="str">
        <f t="shared" si="672"/>
        <v>2010-33</v>
      </c>
      <c r="U1053" s="125">
        <f t="shared" si="673"/>
        <v>0</v>
      </c>
      <c r="V1053" s="125"/>
    </row>
    <row r="1054" spans="1:22" s="113" customFormat="1" x14ac:dyDescent="0.35">
      <c r="A1054" s="133" t="s">
        <v>678</v>
      </c>
      <c r="B1054" s="132">
        <v>40401</v>
      </c>
      <c r="C1054" s="129">
        <v>1095.76</v>
      </c>
      <c r="D1054" s="119">
        <v>0</v>
      </c>
      <c r="E1054" s="119">
        <v>0</v>
      </c>
      <c r="F1054" s="128">
        <v>868.6</v>
      </c>
      <c r="G1054" s="131">
        <v>40</v>
      </c>
      <c r="H1054" s="128">
        <f t="shared" si="686"/>
        <v>21.715</v>
      </c>
      <c r="I1054" s="129">
        <v>227.16</v>
      </c>
      <c r="J1054" s="130">
        <v>8</v>
      </c>
      <c r="K1054" s="130">
        <f t="shared" si="687"/>
        <v>48</v>
      </c>
      <c r="L1054" s="129">
        <f t="shared" si="688"/>
        <v>28.395</v>
      </c>
      <c r="M1054" s="128">
        <f t="shared" si="689"/>
        <v>22.828333333333333</v>
      </c>
      <c r="N1054" s="127"/>
      <c r="O1054" s="126"/>
      <c r="P1054" s="125"/>
      <c r="Q1054" s="125">
        <f t="shared" si="670"/>
        <v>33</v>
      </c>
      <c r="R1054" s="125">
        <f t="shared" si="671"/>
        <v>2010</v>
      </c>
      <c r="S1054" s="125" t="str">
        <f t="shared" si="669"/>
        <v>Wed</v>
      </c>
      <c r="T1054" s="125" t="str">
        <f t="shared" si="672"/>
        <v>2010-33</v>
      </c>
      <c r="U1054" s="125">
        <f t="shared" si="673"/>
        <v>0</v>
      </c>
      <c r="V1054" s="125"/>
    </row>
    <row r="1055" spans="1:22" s="113" customFormat="1" x14ac:dyDescent="0.35">
      <c r="A1055" s="133" t="s">
        <v>678</v>
      </c>
      <c r="B1055" s="132">
        <v>40402</v>
      </c>
      <c r="C1055" s="129">
        <v>1058.1099999999999</v>
      </c>
      <c r="D1055" s="119">
        <v>0</v>
      </c>
      <c r="E1055" s="119">
        <v>0</v>
      </c>
      <c r="F1055" s="128">
        <v>673.6</v>
      </c>
      <c r="G1055" s="131">
        <v>39</v>
      </c>
      <c r="H1055" s="128">
        <f t="shared" si="686"/>
        <v>17.271794871794871</v>
      </c>
      <c r="I1055" s="129">
        <v>384.51</v>
      </c>
      <c r="J1055" s="130">
        <v>13</v>
      </c>
      <c r="K1055" s="130">
        <f t="shared" si="687"/>
        <v>52</v>
      </c>
      <c r="L1055" s="129">
        <f t="shared" si="688"/>
        <v>29.577692307692306</v>
      </c>
      <c r="M1055" s="128">
        <f t="shared" si="689"/>
        <v>20.348269230769233</v>
      </c>
      <c r="N1055" s="127"/>
      <c r="O1055" s="126"/>
      <c r="P1055" s="125"/>
      <c r="Q1055" s="125">
        <f t="shared" si="670"/>
        <v>33</v>
      </c>
      <c r="R1055" s="125">
        <f t="shared" si="671"/>
        <v>2010</v>
      </c>
      <c r="S1055" s="125" t="str">
        <f t="shared" si="669"/>
        <v>Thu</v>
      </c>
      <c r="T1055" s="125" t="str">
        <f t="shared" si="672"/>
        <v>2010-33</v>
      </c>
      <c r="U1055" s="125">
        <f t="shared" si="673"/>
        <v>0</v>
      </c>
      <c r="V1055" s="125"/>
    </row>
    <row r="1056" spans="1:22" s="113" customFormat="1" x14ac:dyDescent="0.35">
      <c r="A1056" s="133" t="s">
        <v>678</v>
      </c>
      <c r="B1056" s="132">
        <v>40403</v>
      </c>
      <c r="C1056" s="129">
        <v>1683.4</v>
      </c>
      <c r="D1056" s="119">
        <v>0</v>
      </c>
      <c r="E1056" s="119">
        <v>0</v>
      </c>
      <c r="F1056" s="128">
        <v>858.95</v>
      </c>
      <c r="G1056" s="131">
        <v>44</v>
      </c>
      <c r="H1056" s="128">
        <f t="shared" si="686"/>
        <v>19.521590909090911</v>
      </c>
      <c r="I1056" s="129">
        <v>824.45</v>
      </c>
      <c r="J1056" s="130">
        <v>13</v>
      </c>
      <c r="K1056" s="130">
        <f t="shared" si="687"/>
        <v>57</v>
      </c>
      <c r="L1056" s="129">
        <f t="shared" si="688"/>
        <v>63.419230769230772</v>
      </c>
      <c r="M1056" s="128">
        <f t="shared" si="689"/>
        <v>29.533333333333335</v>
      </c>
      <c r="N1056" s="127"/>
      <c r="O1056" s="126"/>
      <c r="P1056" s="125"/>
      <c r="Q1056" s="125">
        <f t="shared" si="670"/>
        <v>33</v>
      </c>
      <c r="R1056" s="125">
        <f t="shared" si="671"/>
        <v>2010</v>
      </c>
      <c r="S1056" s="125" t="str">
        <f t="shared" si="669"/>
        <v>Fri</v>
      </c>
      <c r="T1056" s="125" t="str">
        <f t="shared" si="672"/>
        <v>2010-33</v>
      </c>
      <c r="U1056" s="125">
        <f t="shared" si="673"/>
        <v>0</v>
      </c>
      <c r="V1056" s="125"/>
    </row>
    <row r="1057" spans="1:22" s="113" customFormat="1" x14ac:dyDescent="0.35">
      <c r="A1057" s="133" t="s">
        <v>678</v>
      </c>
      <c r="B1057" s="132">
        <v>40404</v>
      </c>
      <c r="C1057" s="129">
        <v>779.58</v>
      </c>
      <c r="D1057" s="119">
        <v>0</v>
      </c>
      <c r="E1057" s="119">
        <v>0</v>
      </c>
      <c r="F1057" s="128">
        <v>498.2</v>
      </c>
      <c r="G1057" s="131">
        <v>26</v>
      </c>
      <c r="H1057" s="128">
        <f t="shared" si="686"/>
        <v>19.161538461538463</v>
      </c>
      <c r="I1057" s="129">
        <v>281.38</v>
      </c>
      <c r="J1057" s="130">
        <v>8</v>
      </c>
      <c r="K1057" s="130">
        <f t="shared" si="687"/>
        <v>34</v>
      </c>
      <c r="L1057" s="129">
        <f t="shared" si="688"/>
        <v>35.172499999999999</v>
      </c>
      <c r="M1057" s="128">
        <f t="shared" si="689"/>
        <v>22.928823529411762</v>
      </c>
      <c r="N1057" s="127"/>
      <c r="O1057" s="126"/>
      <c r="P1057" s="125"/>
      <c r="Q1057" s="125">
        <f t="shared" si="670"/>
        <v>33</v>
      </c>
      <c r="R1057" s="125">
        <f t="shared" si="671"/>
        <v>2010</v>
      </c>
      <c r="S1057" s="125" t="str">
        <f t="shared" si="669"/>
        <v>Sat</v>
      </c>
      <c r="T1057" s="125" t="str">
        <f t="shared" si="672"/>
        <v>2010-33</v>
      </c>
      <c r="U1057" s="125">
        <f t="shared" si="673"/>
        <v>0</v>
      </c>
      <c r="V1057" s="125"/>
    </row>
    <row r="1058" spans="1:22" s="113" customFormat="1" x14ac:dyDescent="0.35">
      <c r="A1058" s="124"/>
      <c r="B1058" s="123">
        <v>40405</v>
      </c>
      <c r="C1058" s="119">
        <f>SUM(C1052:C1057)</f>
        <v>5683.43</v>
      </c>
      <c r="D1058" s="119">
        <v>2890.96</v>
      </c>
      <c r="E1058" s="122">
        <f>SUM(C1058:D1058)</f>
        <v>8574.39</v>
      </c>
      <c r="F1058" s="118"/>
      <c r="G1058" s="121">
        <f>SUM(G1052:G1057)</f>
        <v>202</v>
      </c>
      <c r="H1058" s="118">
        <f>AVERAGE(H1052:H1057)</f>
        <v>15.701276681913475</v>
      </c>
      <c r="I1058" s="119">
        <f>SUM(I1052:I1057)</f>
        <v>1907.58</v>
      </c>
      <c r="J1058" s="120">
        <f>SUM(J1052:J1057)</f>
        <v>49</v>
      </c>
      <c r="K1058" s="120">
        <f>SUM(G1058,J1058)</f>
        <v>251</v>
      </c>
      <c r="L1058" s="119">
        <f>AVERAGE(L1052:L1057)</f>
        <v>30.619784798534795</v>
      </c>
      <c r="M1058" s="118">
        <f>AVERAGE(M1052:M1057)</f>
        <v>18.902515460030166</v>
      </c>
      <c r="N1058" s="117"/>
      <c r="O1058" s="116"/>
      <c r="P1058" s="115"/>
      <c r="Q1058" s="115">
        <f t="shared" si="670"/>
        <v>34</v>
      </c>
      <c r="R1058" s="115">
        <f t="shared" si="671"/>
        <v>2010</v>
      </c>
      <c r="S1058" s="115" t="str">
        <f t="shared" si="669"/>
        <v>Sun</v>
      </c>
      <c r="T1058" s="115" t="str">
        <f t="shared" si="672"/>
        <v>2010-34</v>
      </c>
      <c r="U1058" s="115">
        <f t="shared" si="673"/>
        <v>0</v>
      </c>
      <c r="V1058" s="115"/>
    </row>
    <row r="1059" spans="1:22" s="113" customFormat="1" x14ac:dyDescent="0.35">
      <c r="A1059" s="133" t="s">
        <v>682</v>
      </c>
      <c r="B1059" s="132">
        <v>40406</v>
      </c>
      <c r="C1059" s="129">
        <v>734.93</v>
      </c>
      <c r="D1059" s="119">
        <v>0</v>
      </c>
      <c r="E1059" s="119">
        <v>0</v>
      </c>
      <c r="F1059" s="128">
        <v>571.4</v>
      </c>
      <c r="G1059" s="131">
        <v>40</v>
      </c>
      <c r="H1059" s="128">
        <f t="shared" ref="H1059:H1064" si="690">IFERROR(F1059/G1059,0)</f>
        <v>14.285</v>
      </c>
      <c r="I1059" s="129">
        <v>163.53</v>
      </c>
      <c r="J1059" s="130">
        <v>5</v>
      </c>
      <c r="K1059" s="130">
        <f t="shared" ref="K1059:K1064" si="691">IFERROR(SUM(G1059,J1059),0)</f>
        <v>45</v>
      </c>
      <c r="L1059" s="129">
        <f t="shared" ref="L1059:L1064" si="692">IFERROR(MEDIAN(I1059/J1059),0)</f>
        <v>32.706000000000003</v>
      </c>
      <c r="M1059" s="128">
        <f t="shared" ref="M1059:M1064" si="693">IFERROR(SUM(F1059,I1059)/K1059,0)</f>
        <v>16.331777777777777</v>
      </c>
      <c r="N1059" s="127"/>
      <c r="O1059" s="126"/>
      <c r="P1059" s="125"/>
      <c r="Q1059" s="125">
        <f t="shared" si="670"/>
        <v>34</v>
      </c>
      <c r="R1059" s="125">
        <f t="shared" si="671"/>
        <v>2010</v>
      </c>
      <c r="S1059" s="125" t="str">
        <f t="shared" si="669"/>
        <v>Mon</v>
      </c>
      <c r="T1059" s="125" t="str">
        <f t="shared" si="672"/>
        <v>2010-34</v>
      </c>
      <c r="U1059" s="125">
        <f t="shared" si="673"/>
        <v>0</v>
      </c>
      <c r="V1059" s="125"/>
    </row>
    <row r="1060" spans="1:22" s="113" customFormat="1" x14ac:dyDescent="0.35">
      <c r="A1060" s="133" t="s">
        <v>682</v>
      </c>
      <c r="B1060" s="132">
        <v>40407</v>
      </c>
      <c r="C1060" s="129">
        <v>710.49</v>
      </c>
      <c r="D1060" s="119">
        <v>0</v>
      </c>
      <c r="E1060" s="119">
        <v>0</v>
      </c>
      <c r="F1060" s="128">
        <v>535.9</v>
      </c>
      <c r="G1060" s="131">
        <v>32</v>
      </c>
      <c r="H1060" s="128">
        <f t="shared" si="690"/>
        <v>16.746874999999999</v>
      </c>
      <c r="I1060" s="129">
        <v>174.59</v>
      </c>
      <c r="J1060" s="130">
        <v>8</v>
      </c>
      <c r="K1060" s="130">
        <f t="shared" si="691"/>
        <v>40</v>
      </c>
      <c r="L1060" s="129">
        <f t="shared" si="692"/>
        <v>21.82375</v>
      </c>
      <c r="M1060" s="128">
        <f t="shared" si="693"/>
        <v>17.762250000000002</v>
      </c>
      <c r="N1060" s="127"/>
      <c r="O1060" s="126"/>
      <c r="P1060" s="125"/>
      <c r="Q1060" s="125">
        <f t="shared" si="670"/>
        <v>34</v>
      </c>
      <c r="R1060" s="125">
        <f t="shared" si="671"/>
        <v>2010</v>
      </c>
      <c r="S1060" s="125" t="str">
        <f t="shared" si="669"/>
        <v>Tue</v>
      </c>
      <c r="T1060" s="125" t="str">
        <f t="shared" si="672"/>
        <v>2010-34</v>
      </c>
      <c r="U1060" s="125">
        <f t="shared" si="673"/>
        <v>0</v>
      </c>
      <c r="V1060" s="125"/>
    </row>
    <row r="1061" spans="1:22" s="113" customFormat="1" x14ac:dyDescent="0.35">
      <c r="A1061" s="133" t="s">
        <v>682</v>
      </c>
      <c r="B1061" s="132">
        <v>40408</v>
      </c>
      <c r="C1061" s="129">
        <v>1023.37</v>
      </c>
      <c r="D1061" s="119">
        <v>0</v>
      </c>
      <c r="E1061" s="119">
        <v>0</v>
      </c>
      <c r="F1061" s="128">
        <v>531.15</v>
      </c>
      <c r="G1061" s="131">
        <v>31</v>
      </c>
      <c r="H1061" s="128">
        <f t="shared" si="690"/>
        <v>17.133870967741935</v>
      </c>
      <c r="I1061" s="129">
        <v>491.22</v>
      </c>
      <c r="J1061" s="130">
        <v>12</v>
      </c>
      <c r="K1061" s="130">
        <f t="shared" si="691"/>
        <v>43</v>
      </c>
      <c r="L1061" s="129">
        <f t="shared" si="692"/>
        <v>40.935000000000002</v>
      </c>
      <c r="M1061" s="128">
        <f t="shared" si="693"/>
        <v>23.776046511627907</v>
      </c>
      <c r="N1061" s="127"/>
      <c r="O1061" s="126"/>
      <c r="P1061" s="125"/>
      <c r="Q1061" s="125">
        <f t="shared" si="670"/>
        <v>34</v>
      </c>
      <c r="R1061" s="125">
        <f t="shared" si="671"/>
        <v>2010</v>
      </c>
      <c r="S1061" s="125" t="str">
        <f t="shared" si="669"/>
        <v>Wed</v>
      </c>
      <c r="T1061" s="125" t="str">
        <f t="shared" si="672"/>
        <v>2010-34</v>
      </c>
      <c r="U1061" s="125">
        <f t="shared" si="673"/>
        <v>0</v>
      </c>
      <c r="V1061" s="125"/>
    </row>
    <row r="1062" spans="1:22" s="113" customFormat="1" x14ac:dyDescent="0.35">
      <c r="A1062" s="133" t="s">
        <v>682</v>
      </c>
      <c r="B1062" s="132">
        <v>40409</v>
      </c>
      <c r="C1062" s="129">
        <v>958.26</v>
      </c>
      <c r="D1062" s="119">
        <v>0</v>
      </c>
      <c r="E1062" s="119">
        <v>0</v>
      </c>
      <c r="F1062" s="128">
        <v>577.15</v>
      </c>
      <c r="G1062" s="131">
        <v>32</v>
      </c>
      <c r="H1062" s="128">
        <f t="shared" si="690"/>
        <v>18.035937499999999</v>
      </c>
      <c r="I1062" s="129">
        <v>381.11</v>
      </c>
      <c r="J1062" s="130">
        <v>5</v>
      </c>
      <c r="K1062" s="130">
        <f t="shared" si="691"/>
        <v>37</v>
      </c>
      <c r="L1062" s="129">
        <f t="shared" si="692"/>
        <v>76.222000000000008</v>
      </c>
      <c r="M1062" s="128">
        <f t="shared" si="693"/>
        <v>25.89891891891892</v>
      </c>
      <c r="N1062" s="127"/>
      <c r="O1062" s="126"/>
      <c r="P1062" s="125"/>
      <c r="Q1062" s="125">
        <f t="shared" si="670"/>
        <v>34</v>
      </c>
      <c r="R1062" s="125">
        <f t="shared" si="671"/>
        <v>2010</v>
      </c>
      <c r="S1062" s="125" t="str">
        <f t="shared" si="669"/>
        <v>Thu</v>
      </c>
      <c r="T1062" s="125" t="str">
        <f t="shared" si="672"/>
        <v>2010-34</v>
      </c>
      <c r="U1062" s="125">
        <f t="shared" si="673"/>
        <v>0</v>
      </c>
      <c r="V1062" s="125"/>
    </row>
    <row r="1063" spans="1:22" s="113" customFormat="1" x14ac:dyDescent="0.35">
      <c r="A1063" s="133" t="s">
        <v>682</v>
      </c>
      <c r="B1063" s="132">
        <v>40410</v>
      </c>
      <c r="C1063" s="129">
        <v>1469.16</v>
      </c>
      <c r="D1063" s="119">
        <v>0</v>
      </c>
      <c r="E1063" s="119">
        <v>0</v>
      </c>
      <c r="F1063" s="128">
        <v>785.55</v>
      </c>
      <c r="G1063" s="131">
        <v>38</v>
      </c>
      <c r="H1063" s="128">
        <f t="shared" si="690"/>
        <v>20.672368421052632</v>
      </c>
      <c r="I1063" s="129">
        <v>683.61</v>
      </c>
      <c r="J1063" s="130">
        <v>13</v>
      </c>
      <c r="K1063" s="130">
        <f t="shared" si="691"/>
        <v>51</v>
      </c>
      <c r="L1063" s="129">
        <f t="shared" si="692"/>
        <v>52.585384615384619</v>
      </c>
      <c r="M1063" s="128">
        <f t="shared" si="693"/>
        <v>28.80705882352941</v>
      </c>
      <c r="N1063" s="127"/>
      <c r="O1063" s="126"/>
      <c r="P1063" s="125"/>
      <c r="Q1063" s="125">
        <f t="shared" si="670"/>
        <v>34</v>
      </c>
      <c r="R1063" s="125">
        <f t="shared" si="671"/>
        <v>2010</v>
      </c>
      <c r="S1063" s="125" t="str">
        <f t="shared" si="669"/>
        <v>Fri</v>
      </c>
      <c r="T1063" s="125" t="str">
        <f t="shared" si="672"/>
        <v>2010-34</v>
      </c>
      <c r="U1063" s="125">
        <f t="shared" si="673"/>
        <v>0</v>
      </c>
      <c r="V1063" s="125"/>
    </row>
    <row r="1064" spans="1:22" s="113" customFormat="1" x14ac:dyDescent="0.35">
      <c r="A1064" s="133" t="s">
        <v>682</v>
      </c>
      <c r="B1064" s="132">
        <v>40411</v>
      </c>
      <c r="C1064" s="129">
        <v>1581.06</v>
      </c>
      <c r="D1064" s="119">
        <v>0</v>
      </c>
      <c r="E1064" s="119">
        <v>0</v>
      </c>
      <c r="F1064" s="128">
        <v>745.8</v>
      </c>
      <c r="G1064" s="131">
        <v>35</v>
      </c>
      <c r="H1064" s="128">
        <f t="shared" si="690"/>
        <v>21.308571428571426</v>
      </c>
      <c r="I1064" s="129">
        <v>835.26</v>
      </c>
      <c r="J1064" s="130">
        <v>11</v>
      </c>
      <c r="K1064" s="130">
        <f t="shared" si="691"/>
        <v>46</v>
      </c>
      <c r="L1064" s="129">
        <f t="shared" si="692"/>
        <v>75.932727272727277</v>
      </c>
      <c r="M1064" s="128">
        <f t="shared" si="693"/>
        <v>34.37086956521739</v>
      </c>
      <c r="N1064" s="127"/>
      <c r="O1064" s="126"/>
      <c r="P1064" s="125"/>
      <c r="Q1064" s="125">
        <f t="shared" si="670"/>
        <v>34</v>
      </c>
      <c r="R1064" s="125">
        <f t="shared" si="671"/>
        <v>2010</v>
      </c>
      <c r="S1064" s="125" t="str">
        <f t="shared" si="669"/>
        <v>Sat</v>
      </c>
      <c r="T1064" s="125" t="str">
        <f t="shared" si="672"/>
        <v>2010-34</v>
      </c>
      <c r="U1064" s="125">
        <f t="shared" si="673"/>
        <v>0</v>
      </c>
      <c r="V1064" s="125"/>
    </row>
    <row r="1065" spans="1:22" s="113" customFormat="1" x14ac:dyDescent="0.35">
      <c r="A1065" s="124"/>
      <c r="B1065" s="123">
        <v>40412</v>
      </c>
      <c r="C1065" s="119">
        <f>SUM(C1059:C1064)</f>
        <v>6477.27</v>
      </c>
      <c r="D1065" s="119">
        <v>4099.51</v>
      </c>
      <c r="E1065" s="122">
        <f>SUM(C1065:D1065)</f>
        <v>10576.78</v>
      </c>
      <c r="F1065" s="118"/>
      <c r="G1065" s="121">
        <f>SUM(G1059:G1064)</f>
        <v>208</v>
      </c>
      <c r="H1065" s="118">
        <f>AVERAGE(H1059:H1064)</f>
        <v>18.030437219560998</v>
      </c>
      <c r="I1065" s="119">
        <f>SUM(I1059:I1064)</f>
        <v>2729.3199999999997</v>
      </c>
      <c r="J1065" s="120">
        <f>SUM(J1059:J1064)</f>
        <v>54</v>
      </c>
      <c r="K1065" s="120">
        <f>SUM(G1065,J1065)</f>
        <v>262</v>
      </c>
      <c r="L1065" s="119">
        <f>AVERAGE(L1059:L1064)</f>
        <v>50.034143648018649</v>
      </c>
      <c r="M1065" s="118">
        <f>AVERAGE(M1059:M1064)</f>
        <v>24.491153599511904</v>
      </c>
      <c r="N1065" s="117"/>
      <c r="O1065" s="116"/>
      <c r="P1065" s="115"/>
      <c r="Q1065" s="115">
        <f t="shared" si="670"/>
        <v>35</v>
      </c>
      <c r="R1065" s="115">
        <f t="shared" si="671"/>
        <v>2010</v>
      </c>
      <c r="S1065" s="115" t="str">
        <f t="shared" si="669"/>
        <v>Sun</v>
      </c>
      <c r="T1065" s="115" t="str">
        <f t="shared" si="672"/>
        <v>2010-35</v>
      </c>
      <c r="U1065" s="115">
        <f t="shared" si="673"/>
        <v>0</v>
      </c>
      <c r="V1065" s="115"/>
    </row>
    <row r="1066" spans="1:22" s="113" customFormat="1" x14ac:dyDescent="0.35">
      <c r="A1066" s="133" t="s">
        <v>701</v>
      </c>
      <c r="B1066" s="132">
        <v>40413</v>
      </c>
      <c r="C1066" s="129">
        <v>825.19</v>
      </c>
      <c r="D1066" s="119">
        <v>0</v>
      </c>
      <c r="E1066" s="119">
        <v>0</v>
      </c>
      <c r="F1066" s="128">
        <v>327.45</v>
      </c>
      <c r="G1066" s="131">
        <v>21</v>
      </c>
      <c r="H1066" s="128">
        <f t="shared" ref="H1066:H1071" si="694">IFERROR(F1066/G1066,0)</f>
        <v>15.592857142857142</v>
      </c>
      <c r="I1066" s="129">
        <v>497.74</v>
      </c>
      <c r="J1066" s="130">
        <v>8</v>
      </c>
      <c r="K1066" s="130">
        <f t="shared" ref="K1066:K1071" si="695">IFERROR(SUM(G1066,J1066),0)</f>
        <v>29</v>
      </c>
      <c r="L1066" s="129">
        <f t="shared" ref="L1066:L1071" si="696">IFERROR(MEDIAN(I1066/J1066),0)</f>
        <v>62.217500000000001</v>
      </c>
      <c r="M1066" s="128">
        <f t="shared" ref="M1066:M1071" si="697">IFERROR(SUM(F1066,I1066)/K1066,0)</f>
        <v>28.4548275862069</v>
      </c>
      <c r="N1066" s="127"/>
      <c r="O1066" s="126"/>
      <c r="P1066" s="125"/>
      <c r="Q1066" s="125">
        <f t="shared" si="670"/>
        <v>35</v>
      </c>
      <c r="R1066" s="125">
        <f t="shared" si="671"/>
        <v>2010</v>
      </c>
      <c r="S1066" s="125" t="str">
        <f t="shared" si="669"/>
        <v>Mon</v>
      </c>
      <c r="T1066" s="125" t="str">
        <f t="shared" si="672"/>
        <v>2010-35</v>
      </c>
      <c r="U1066" s="125">
        <f t="shared" si="673"/>
        <v>0</v>
      </c>
      <c r="V1066" s="125"/>
    </row>
    <row r="1067" spans="1:22" s="113" customFormat="1" x14ac:dyDescent="0.35">
      <c r="A1067" s="133" t="s">
        <v>701</v>
      </c>
      <c r="B1067" s="132">
        <v>40414</v>
      </c>
      <c r="C1067" s="129">
        <v>1012.84</v>
      </c>
      <c r="D1067" s="119">
        <v>0</v>
      </c>
      <c r="E1067" s="119">
        <v>0</v>
      </c>
      <c r="F1067" s="128">
        <v>724.45</v>
      </c>
      <c r="G1067" s="131">
        <v>36</v>
      </c>
      <c r="H1067" s="128">
        <f t="shared" si="694"/>
        <v>20.123611111111114</v>
      </c>
      <c r="I1067" s="129">
        <v>288.39</v>
      </c>
      <c r="J1067" s="130">
        <v>7</v>
      </c>
      <c r="K1067" s="130">
        <f t="shared" si="695"/>
        <v>43</v>
      </c>
      <c r="L1067" s="129">
        <f t="shared" si="696"/>
        <v>41.198571428571427</v>
      </c>
      <c r="M1067" s="128">
        <f t="shared" si="697"/>
        <v>23.554418604651165</v>
      </c>
      <c r="N1067" s="127"/>
      <c r="O1067" s="126"/>
      <c r="P1067" s="125"/>
      <c r="Q1067" s="125">
        <f t="shared" si="670"/>
        <v>35</v>
      </c>
      <c r="R1067" s="125">
        <f t="shared" si="671"/>
        <v>2010</v>
      </c>
      <c r="S1067" s="125" t="str">
        <f t="shared" si="669"/>
        <v>Tue</v>
      </c>
      <c r="T1067" s="125" t="str">
        <f t="shared" si="672"/>
        <v>2010-35</v>
      </c>
      <c r="U1067" s="125">
        <f t="shared" si="673"/>
        <v>0</v>
      </c>
      <c r="V1067" s="125"/>
    </row>
    <row r="1068" spans="1:22" s="113" customFormat="1" x14ac:dyDescent="0.35">
      <c r="A1068" s="133" t="s">
        <v>701</v>
      </c>
      <c r="B1068" s="132">
        <v>40415</v>
      </c>
      <c r="C1068" s="129">
        <v>836.34</v>
      </c>
      <c r="D1068" s="119">
        <v>0</v>
      </c>
      <c r="E1068" s="119">
        <v>0</v>
      </c>
      <c r="F1068" s="128">
        <v>748</v>
      </c>
      <c r="G1068" s="131">
        <v>44</v>
      </c>
      <c r="H1068" s="128">
        <f t="shared" si="694"/>
        <v>17</v>
      </c>
      <c r="I1068" s="129">
        <v>88.34</v>
      </c>
      <c r="J1068" s="130">
        <v>3</v>
      </c>
      <c r="K1068" s="130">
        <f t="shared" si="695"/>
        <v>47</v>
      </c>
      <c r="L1068" s="129">
        <f t="shared" si="696"/>
        <v>29.446666666666669</v>
      </c>
      <c r="M1068" s="128">
        <f t="shared" si="697"/>
        <v>17.794468085106384</v>
      </c>
      <c r="N1068" s="127"/>
      <c r="O1068" s="126"/>
      <c r="P1068" s="125"/>
      <c r="Q1068" s="125">
        <f t="shared" si="670"/>
        <v>35</v>
      </c>
      <c r="R1068" s="125">
        <f t="shared" si="671"/>
        <v>2010</v>
      </c>
      <c r="S1068" s="125" t="str">
        <f t="shared" si="669"/>
        <v>Wed</v>
      </c>
      <c r="T1068" s="125" t="str">
        <f t="shared" si="672"/>
        <v>2010-35</v>
      </c>
      <c r="U1068" s="125">
        <f t="shared" si="673"/>
        <v>0</v>
      </c>
      <c r="V1068" s="125"/>
    </row>
    <row r="1069" spans="1:22" s="113" customFormat="1" x14ac:dyDescent="0.35">
      <c r="A1069" s="133" t="s">
        <v>701</v>
      </c>
      <c r="B1069" s="132">
        <v>40416</v>
      </c>
      <c r="C1069" s="129">
        <v>597.91</v>
      </c>
      <c r="D1069" s="119">
        <v>0</v>
      </c>
      <c r="E1069" s="119">
        <v>0</v>
      </c>
      <c r="F1069" s="128">
        <v>424.95</v>
      </c>
      <c r="G1069" s="131">
        <v>31</v>
      </c>
      <c r="H1069" s="128">
        <f t="shared" si="694"/>
        <v>13.708064516129031</v>
      </c>
      <c r="I1069" s="129">
        <v>162.96</v>
      </c>
      <c r="J1069" s="130">
        <v>5</v>
      </c>
      <c r="K1069" s="130">
        <f t="shared" si="695"/>
        <v>36</v>
      </c>
      <c r="L1069" s="129">
        <f t="shared" si="696"/>
        <v>32.591999999999999</v>
      </c>
      <c r="M1069" s="128">
        <f t="shared" si="697"/>
        <v>16.330833333333331</v>
      </c>
      <c r="N1069" s="127"/>
      <c r="O1069" s="126"/>
      <c r="P1069" s="125"/>
      <c r="Q1069" s="125">
        <f t="shared" si="670"/>
        <v>35</v>
      </c>
      <c r="R1069" s="125">
        <f t="shared" si="671"/>
        <v>2010</v>
      </c>
      <c r="S1069" s="125" t="str">
        <f t="shared" si="669"/>
        <v>Thu</v>
      </c>
      <c r="T1069" s="125" t="str">
        <f t="shared" si="672"/>
        <v>2010-35</v>
      </c>
      <c r="U1069" s="125">
        <f t="shared" si="673"/>
        <v>0</v>
      </c>
      <c r="V1069" s="125"/>
    </row>
    <row r="1070" spans="1:22" s="113" customFormat="1" x14ac:dyDescent="0.35">
      <c r="A1070" s="133" t="s">
        <v>701</v>
      </c>
      <c r="B1070" s="132">
        <v>40417</v>
      </c>
      <c r="C1070" s="129">
        <v>1515.91</v>
      </c>
      <c r="D1070" s="119">
        <v>0</v>
      </c>
      <c r="E1070" s="119">
        <v>0</v>
      </c>
      <c r="F1070" s="128">
        <v>1160.75</v>
      </c>
      <c r="G1070" s="131">
        <v>53</v>
      </c>
      <c r="H1070" s="128">
        <f t="shared" si="694"/>
        <v>21.900943396226417</v>
      </c>
      <c r="I1070" s="129">
        <v>355.16</v>
      </c>
      <c r="J1070" s="130">
        <v>9</v>
      </c>
      <c r="K1070" s="130">
        <f t="shared" si="695"/>
        <v>62</v>
      </c>
      <c r="L1070" s="129">
        <f t="shared" si="696"/>
        <v>39.462222222222223</v>
      </c>
      <c r="M1070" s="128">
        <f t="shared" si="697"/>
        <v>24.450161290322583</v>
      </c>
      <c r="N1070" s="127"/>
      <c r="O1070" s="126"/>
      <c r="P1070" s="125"/>
      <c r="Q1070" s="125">
        <f t="shared" si="670"/>
        <v>35</v>
      </c>
      <c r="R1070" s="125">
        <f t="shared" si="671"/>
        <v>2010</v>
      </c>
      <c r="S1070" s="125" t="str">
        <f t="shared" si="669"/>
        <v>Fri</v>
      </c>
      <c r="T1070" s="125" t="str">
        <f t="shared" si="672"/>
        <v>2010-35</v>
      </c>
      <c r="U1070" s="125">
        <f t="shared" si="673"/>
        <v>0</v>
      </c>
      <c r="V1070" s="125"/>
    </row>
    <row r="1071" spans="1:22" s="113" customFormat="1" x14ac:dyDescent="0.35">
      <c r="A1071" s="133" t="s">
        <v>701</v>
      </c>
      <c r="B1071" s="132">
        <v>40418</v>
      </c>
      <c r="C1071" s="129">
        <v>1319.73</v>
      </c>
      <c r="D1071" s="119">
        <v>0</v>
      </c>
      <c r="E1071" s="119">
        <v>0</v>
      </c>
      <c r="F1071" s="128">
        <v>626.29999999999995</v>
      </c>
      <c r="G1071" s="131">
        <v>26</v>
      </c>
      <c r="H1071" s="128">
        <f t="shared" si="694"/>
        <v>24.088461538461537</v>
      </c>
      <c r="I1071" s="129">
        <v>693.43</v>
      </c>
      <c r="J1071" s="130">
        <v>12</v>
      </c>
      <c r="K1071" s="130">
        <f t="shared" si="695"/>
        <v>38</v>
      </c>
      <c r="L1071" s="129">
        <f t="shared" si="696"/>
        <v>57.785833333333329</v>
      </c>
      <c r="M1071" s="128">
        <f t="shared" si="697"/>
        <v>34.729736842105261</v>
      </c>
      <c r="N1071" s="127"/>
      <c r="O1071" s="126"/>
      <c r="P1071" s="125"/>
      <c r="Q1071" s="125">
        <f t="shared" si="670"/>
        <v>35</v>
      </c>
      <c r="R1071" s="125">
        <f t="shared" si="671"/>
        <v>2010</v>
      </c>
      <c r="S1071" s="125" t="str">
        <f t="shared" si="669"/>
        <v>Sat</v>
      </c>
      <c r="T1071" s="125" t="str">
        <f t="shared" si="672"/>
        <v>2010-35</v>
      </c>
      <c r="U1071" s="125">
        <f t="shared" si="673"/>
        <v>0</v>
      </c>
      <c r="V1071" s="125"/>
    </row>
    <row r="1072" spans="1:22" s="113" customFormat="1" x14ac:dyDescent="0.35">
      <c r="A1072" s="124"/>
      <c r="B1072" s="123">
        <v>40419</v>
      </c>
      <c r="C1072" s="119">
        <f>SUM(C1066:C1071)</f>
        <v>6107.92</v>
      </c>
      <c r="D1072" s="119">
        <v>6518.29</v>
      </c>
      <c r="E1072" s="122">
        <f>SUM(C1072:D1072)</f>
        <v>12626.21</v>
      </c>
      <c r="F1072" s="118"/>
      <c r="G1072" s="121">
        <f>SUM(G1066:G1071)</f>
        <v>211</v>
      </c>
      <c r="H1072" s="118">
        <f>AVERAGE(H1066:H1071)</f>
        <v>18.735656284130872</v>
      </c>
      <c r="I1072" s="119">
        <f>SUM(I1066:I1071)</f>
        <v>2086.02</v>
      </c>
      <c r="J1072" s="120">
        <f>SUM(J1066:J1071)</f>
        <v>44</v>
      </c>
      <c r="K1072" s="120">
        <f>SUM(G1072,J1072)</f>
        <v>255</v>
      </c>
      <c r="L1072" s="119">
        <f>AVERAGE(L1066:L1071)</f>
        <v>43.783798941798942</v>
      </c>
      <c r="M1072" s="118">
        <f>AVERAGE(M1066:M1071)</f>
        <v>24.219074290287605</v>
      </c>
      <c r="N1072" s="117"/>
      <c r="O1072" s="116"/>
      <c r="P1072" s="115"/>
      <c r="Q1072" s="115">
        <f t="shared" si="670"/>
        <v>36</v>
      </c>
      <c r="R1072" s="115">
        <f t="shared" si="671"/>
        <v>2010</v>
      </c>
      <c r="S1072" s="115" t="str">
        <f t="shared" si="669"/>
        <v>Sun</v>
      </c>
      <c r="T1072" s="115" t="str">
        <f t="shared" si="672"/>
        <v>2010-36</v>
      </c>
      <c r="U1072" s="115">
        <f t="shared" si="673"/>
        <v>0</v>
      </c>
      <c r="V1072" s="115"/>
    </row>
    <row r="1073" spans="1:22" s="113" customFormat="1" x14ac:dyDescent="0.35">
      <c r="A1073" s="133" t="s">
        <v>702</v>
      </c>
      <c r="B1073" s="132">
        <v>40420</v>
      </c>
      <c r="C1073" s="129">
        <v>1239.1300000000001</v>
      </c>
      <c r="D1073" s="119">
        <v>0</v>
      </c>
      <c r="E1073" s="119">
        <v>0</v>
      </c>
      <c r="F1073" s="128">
        <v>878.6</v>
      </c>
      <c r="G1073" s="131">
        <v>38</v>
      </c>
      <c r="H1073" s="128">
        <f t="shared" ref="H1073:H1078" si="698">IFERROR(F1073/G1073,0)</f>
        <v>23.121052631578948</v>
      </c>
      <c r="I1073" s="129">
        <v>360.53</v>
      </c>
      <c r="J1073" s="130">
        <v>11</v>
      </c>
      <c r="K1073" s="130">
        <f t="shared" ref="K1073:K1078" si="699">IFERROR(SUM(G1073,J1073),0)</f>
        <v>49</v>
      </c>
      <c r="L1073" s="129">
        <f t="shared" ref="L1073:L1078" si="700">IFERROR(MEDIAN(I1073/J1073),0)</f>
        <v>32.775454545454544</v>
      </c>
      <c r="M1073" s="128">
        <f t="shared" ref="M1073:M1078" si="701">IFERROR(SUM(F1073,I1073)/K1073,0)</f>
        <v>25.288367346938777</v>
      </c>
      <c r="N1073" s="127"/>
      <c r="O1073" s="126"/>
      <c r="P1073" s="125"/>
      <c r="Q1073" s="125">
        <f t="shared" si="670"/>
        <v>36</v>
      </c>
      <c r="R1073" s="125">
        <f t="shared" si="671"/>
        <v>2010</v>
      </c>
      <c r="S1073" s="125" t="str">
        <f t="shared" si="669"/>
        <v>Mon</v>
      </c>
      <c r="T1073" s="125" t="str">
        <f t="shared" si="672"/>
        <v>2010-36</v>
      </c>
      <c r="U1073" s="125">
        <f t="shared" si="673"/>
        <v>0</v>
      </c>
      <c r="V1073" s="125"/>
    </row>
    <row r="1074" spans="1:22" s="113" customFormat="1" x14ac:dyDescent="0.35">
      <c r="A1074" s="133" t="s">
        <v>702</v>
      </c>
      <c r="B1074" s="132">
        <v>40421</v>
      </c>
      <c r="C1074" s="129">
        <v>616.65</v>
      </c>
      <c r="D1074" s="119">
        <v>0</v>
      </c>
      <c r="E1074" s="119">
        <v>0</v>
      </c>
      <c r="F1074" s="128">
        <v>541.79999999999995</v>
      </c>
      <c r="G1074" s="131">
        <v>29</v>
      </c>
      <c r="H1074" s="128">
        <f t="shared" si="698"/>
        <v>18.682758620689654</v>
      </c>
      <c r="I1074" s="129">
        <v>74.849999999999994</v>
      </c>
      <c r="J1074" s="130">
        <v>3</v>
      </c>
      <c r="K1074" s="130">
        <f t="shared" si="699"/>
        <v>32</v>
      </c>
      <c r="L1074" s="129">
        <f t="shared" si="700"/>
        <v>24.95</v>
      </c>
      <c r="M1074" s="128">
        <f t="shared" si="701"/>
        <v>19.270312499999999</v>
      </c>
      <c r="N1074" s="127"/>
      <c r="O1074" s="126"/>
      <c r="P1074" s="125"/>
      <c r="Q1074" s="125">
        <f t="shared" si="670"/>
        <v>36</v>
      </c>
      <c r="R1074" s="125">
        <f t="shared" si="671"/>
        <v>2010</v>
      </c>
      <c r="S1074" s="125" t="str">
        <f t="shared" si="669"/>
        <v>Tue</v>
      </c>
      <c r="T1074" s="125" t="str">
        <f t="shared" si="672"/>
        <v>2010-36</v>
      </c>
      <c r="U1074" s="125">
        <f t="shared" si="673"/>
        <v>0</v>
      </c>
      <c r="V1074" s="125"/>
    </row>
    <row r="1075" spans="1:22" s="113" customFormat="1" x14ac:dyDescent="0.35">
      <c r="A1075" s="133" t="s">
        <v>702</v>
      </c>
      <c r="B1075" s="132">
        <v>40422</v>
      </c>
      <c r="C1075" s="129">
        <v>840.12</v>
      </c>
      <c r="D1075" s="119">
        <v>0</v>
      </c>
      <c r="E1075" s="119">
        <v>0</v>
      </c>
      <c r="F1075" s="128">
        <v>601.20000000000005</v>
      </c>
      <c r="G1075" s="131">
        <v>28</v>
      </c>
      <c r="H1075" s="128">
        <f t="shared" si="698"/>
        <v>21.471428571428572</v>
      </c>
      <c r="I1075" s="129">
        <v>238.92</v>
      </c>
      <c r="J1075" s="130">
        <v>9</v>
      </c>
      <c r="K1075" s="130">
        <f t="shared" si="699"/>
        <v>37</v>
      </c>
      <c r="L1075" s="129">
        <f t="shared" si="700"/>
        <v>26.546666666666667</v>
      </c>
      <c r="M1075" s="128">
        <f t="shared" si="701"/>
        <v>22.705945945945945</v>
      </c>
      <c r="N1075" s="127"/>
      <c r="O1075" s="126"/>
      <c r="P1075" s="125"/>
      <c r="Q1075" s="125">
        <f t="shared" si="670"/>
        <v>36</v>
      </c>
      <c r="R1075" s="125">
        <f t="shared" si="671"/>
        <v>2010</v>
      </c>
      <c r="S1075" s="125" t="str">
        <f t="shared" si="669"/>
        <v>Wed</v>
      </c>
      <c r="T1075" s="125" t="str">
        <f t="shared" si="672"/>
        <v>2010-36</v>
      </c>
      <c r="U1075" s="125">
        <f t="shared" si="673"/>
        <v>0</v>
      </c>
      <c r="V1075" s="125"/>
    </row>
    <row r="1076" spans="1:22" s="113" customFormat="1" x14ac:dyDescent="0.35">
      <c r="A1076" s="133" t="s">
        <v>702</v>
      </c>
      <c r="B1076" s="132">
        <v>40423</v>
      </c>
      <c r="C1076" s="129">
        <v>1148.6400000000001</v>
      </c>
      <c r="D1076" s="119">
        <v>0</v>
      </c>
      <c r="E1076" s="119">
        <v>0</v>
      </c>
      <c r="F1076" s="128">
        <v>754.7</v>
      </c>
      <c r="G1076" s="131">
        <v>44</v>
      </c>
      <c r="H1076" s="128">
        <f t="shared" si="698"/>
        <v>17.152272727272727</v>
      </c>
      <c r="I1076" s="129">
        <v>393.94</v>
      </c>
      <c r="J1076" s="130">
        <v>4</v>
      </c>
      <c r="K1076" s="130">
        <f t="shared" si="699"/>
        <v>48</v>
      </c>
      <c r="L1076" s="129">
        <f t="shared" si="700"/>
        <v>98.484999999999999</v>
      </c>
      <c r="M1076" s="128">
        <f t="shared" si="701"/>
        <v>23.930000000000003</v>
      </c>
      <c r="N1076" s="127"/>
      <c r="O1076" s="126"/>
      <c r="P1076" s="125"/>
      <c r="Q1076" s="125">
        <f t="shared" si="670"/>
        <v>36</v>
      </c>
      <c r="R1076" s="125">
        <f t="shared" si="671"/>
        <v>2010</v>
      </c>
      <c r="S1076" s="125" t="str">
        <f t="shared" si="669"/>
        <v>Thu</v>
      </c>
      <c r="T1076" s="125" t="str">
        <f t="shared" si="672"/>
        <v>2010-36</v>
      </c>
      <c r="U1076" s="125">
        <f t="shared" si="673"/>
        <v>0</v>
      </c>
      <c r="V1076" s="125"/>
    </row>
    <row r="1077" spans="1:22" s="113" customFormat="1" x14ac:dyDescent="0.35">
      <c r="A1077" s="133" t="s">
        <v>702</v>
      </c>
      <c r="B1077" s="132">
        <v>40424</v>
      </c>
      <c r="C1077" s="129">
        <v>1259.6300000000001</v>
      </c>
      <c r="D1077" s="119">
        <v>0</v>
      </c>
      <c r="E1077" s="119">
        <v>0</v>
      </c>
      <c r="F1077" s="128">
        <v>815.4</v>
      </c>
      <c r="G1077" s="131">
        <v>47</v>
      </c>
      <c r="H1077" s="128">
        <f t="shared" si="698"/>
        <v>17.348936170212767</v>
      </c>
      <c r="I1077" s="129">
        <v>444.23</v>
      </c>
      <c r="J1077" s="130">
        <v>11</v>
      </c>
      <c r="K1077" s="130">
        <f t="shared" si="699"/>
        <v>58</v>
      </c>
      <c r="L1077" s="129">
        <f t="shared" si="700"/>
        <v>40.384545454545453</v>
      </c>
      <c r="M1077" s="128">
        <f t="shared" si="701"/>
        <v>21.717758620689658</v>
      </c>
      <c r="N1077" s="127"/>
      <c r="O1077" s="126"/>
      <c r="P1077" s="125"/>
      <c r="Q1077" s="125">
        <f t="shared" si="670"/>
        <v>36</v>
      </c>
      <c r="R1077" s="125">
        <f t="shared" si="671"/>
        <v>2010</v>
      </c>
      <c r="S1077" s="125" t="str">
        <f t="shared" si="669"/>
        <v>Fri</v>
      </c>
      <c r="T1077" s="125" t="str">
        <f t="shared" si="672"/>
        <v>2010-36</v>
      </c>
      <c r="U1077" s="125">
        <f t="shared" si="673"/>
        <v>0</v>
      </c>
      <c r="V1077" s="125"/>
    </row>
    <row r="1078" spans="1:22" s="113" customFormat="1" x14ac:dyDescent="0.35">
      <c r="A1078" s="133" t="s">
        <v>702</v>
      </c>
      <c r="B1078" s="132">
        <v>40425</v>
      </c>
      <c r="C1078" s="129">
        <v>879.33</v>
      </c>
      <c r="D1078" s="119">
        <v>0</v>
      </c>
      <c r="E1078" s="119">
        <v>0</v>
      </c>
      <c r="F1078" s="128">
        <v>731.75</v>
      </c>
      <c r="G1078" s="131">
        <v>30</v>
      </c>
      <c r="H1078" s="128">
        <f t="shared" si="698"/>
        <v>24.391666666666666</v>
      </c>
      <c r="I1078" s="129">
        <v>147.58000000000001</v>
      </c>
      <c r="J1078" s="130">
        <v>3</v>
      </c>
      <c r="K1078" s="130">
        <f t="shared" si="699"/>
        <v>33</v>
      </c>
      <c r="L1078" s="129">
        <f t="shared" si="700"/>
        <v>49.193333333333335</v>
      </c>
      <c r="M1078" s="128">
        <f t="shared" si="701"/>
        <v>26.646363636363638</v>
      </c>
      <c r="N1078" s="127"/>
      <c r="O1078" s="126"/>
      <c r="P1078" s="125"/>
      <c r="Q1078" s="125">
        <f t="shared" si="670"/>
        <v>36</v>
      </c>
      <c r="R1078" s="125">
        <f t="shared" si="671"/>
        <v>2010</v>
      </c>
      <c r="S1078" s="125" t="str">
        <f t="shared" si="669"/>
        <v>Sat</v>
      </c>
      <c r="T1078" s="125" t="str">
        <f t="shared" si="672"/>
        <v>2010-36</v>
      </c>
      <c r="U1078" s="125">
        <f t="shared" si="673"/>
        <v>0</v>
      </c>
      <c r="V1078" s="125"/>
    </row>
    <row r="1079" spans="1:22" s="113" customFormat="1" x14ac:dyDescent="0.35">
      <c r="A1079" s="124"/>
      <c r="B1079" s="123">
        <v>40426</v>
      </c>
      <c r="C1079" s="119">
        <f>SUM(C1073:C1078)</f>
        <v>5983.5</v>
      </c>
      <c r="D1079" s="119">
        <v>3914.29</v>
      </c>
      <c r="E1079" s="122">
        <f>SUM(C1079:D1079)</f>
        <v>9897.7900000000009</v>
      </c>
      <c r="F1079" s="118"/>
      <c r="G1079" s="121">
        <f>SUM(G1073:G1078)</f>
        <v>216</v>
      </c>
      <c r="H1079" s="118">
        <f>AVERAGE(H1073:H1078)</f>
        <v>20.361352564641557</v>
      </c>
      <c r="I1079" s="119">
        <f>SUM(I1073:I1078)</f>
        <v>1660.05</v>
      </c>
      <c r="J1079" s="120">
        <f>SUM(J1073:J1078)</f>
        <v>41</v>
      </c>
      <c r="K1079" s="120">
        <f>SUM(G1079,J1079)</f>
        <v>257</v>
      </c>
      <c r="L1079" s="119">
        <f>AVERAGE(L1073:L1078)</f>
        <v>45.389166666666661</v>
      </c>
      <c r="M1079" s="118">
        <f>AVERAGE(M1073:M1078)</f>
        <v>23.259791341656339</v>
      </c>
      <c r="N1079" s="117"/>
      <c r="O1079" s="116"/>
      <c r="P1079" s="115"/>
      <c r="Q1079" s="115">
        <f t="shared" si="670"/>
        <v>37</v>
      </c>
      <c r="R1079" s="115">
        <f t="shared" si="671"/>
        <v>2010</v>
      </c>
      <c r="S1079" s="115" t="str">
        <f t="shared" si="669"/>
        <v>Sun</v>
      </c>
      <c r="T1079" s="115" t="str">
        <f t="shared" si="672"/>
        <v>2010-37</v>
      </c>
      <c r="U1079" s="115">
        <f t="shared" si="673"/>
        <v>0</v>
      </c>
      <c r="V1079" s="115"/>
    </row>
    <row r="1080" spans="1:22" s="113" customFormat="1" x14ac:dyDescent="0.35">
      <c r="A1080" s="133" t="s">
        <v>703</v>
      </c>
      <c r="B1080" s="132">
        <v>40427</v>
      </c>
      <c r="C1080" s="129">
        <v>1453.02</v>
      </c>
      <c r="D1080" s="119">
        <v>0</v>
      </c>
      <c r="E1080" s="119">
        <v>0</v>
      </c>
      <c r="F1080" s="128">
        <v>575.70000000000005</v>
      </c>
      <c r="G1080" s="131">
        <v>34</v>
      </c>
      <c r="H1080" s="128">
        <f t="shared" ref="H1080:H1085" si="702">IFERROR(F1080/G1080,0)</f>
        <v>16.932352941176472</v>
      </c>
      <c r="I1080" s="129">
        <v>877.32</v>
      </c>
      <c r="J1080" s="130">
        <v>7</v>
      </c>
      <c r="K1080" s="130">
        <f t="shared" ref="K1080:K1085" si="703">IFERROR(SUM(G1080,J1080),0)</f>
        <v>41</v>
      </c>
      <c r="L1080" s="129">
        <f t="shared" ref="L1080:L1085" si="704">IFERROR(MEDIAN(I1080/J1080),0)</f>
        <v>125.33142857142857</v>
      </c>
      <c r="M1080" s="128">
        <f t="shared" ref="M1080:M1085" si="705">IFERROR(SUM(F1080,I1080)/K1080,0)</f>
        <v>35.439512195121949</v>
      </c>
      <c r="N1080" s="127"/>
      <c r="O1080" s="126"/>
      <c r="P1080" s="125"/>
      <c r="Q1080" s="125">
        <f t="shared" si="670"/>
        <v>37</v>
      </c>
      <c r="R1080" s="125">
        <f t="shared" si="671"/>
        <v>2010</v>
      </c>
      <c r="S1080" s="125" t="str">
        <f t="shared" si="669"/>
        <v>Mon</v>
      </c>
      <c r="T1080" s="125" t="str">
        <f t="shared" si="672"/>
        <v>2010-37</v>
      </c>
      <c r="U1080" s="125">
        <f t="shared" si="673"/>
        <v>0</v>
      </c>
      <c r="V1080" s="125"/>
    </row>
    <row r="1081" spans="1:22" s="113" customFormat="1" x14ac:dyDescent="0.35">
      <c r="A1081" s="133" t="s">
        <v>703</v>
      </c>
      <c r="B1081" s="132">
        <v>40428</v>
      </c>
      <c r="C1081" s="129">
        <v>704.5</v>
      </c>
      <c r="D1081" s="119">
        <v>0</v>
      </c>
      <c r="E1081" s="119">
        <v>0</v>
      </c>
      <c r="F1081" s="128">
        <v>527.54999999999995</v>
      </c>
      <c r="G1081" s="131">
        <v>29</v>
      </c>
      <c r="H1081" s="128">
        <f t="shared" si="702"/>
        <v>18.191379310344825</v>
      </c>
      <c r="I1081" s="129">
        <v>176.95</v>
      </c>
      <c r="J1081" s="130">
        <v>7</v>
      </c>
      <c r="K1081" s="130">
        <f t="shared" si="703"/>
        <v>36</v>
      </c>
      <c r="L1081" s="129">
        <f t="shared" si="704"/>
        <v>25.278571428571428</v>
      </c>
      <c r="M1081" s="128">
        <f t="shared" si="705"/>
        <v>19.569444444444443</v>
      </c>
      <c r="N1081" s="127"/>
      <c r="O1081" s="126"/>
      <c r="P1081" s="125"/>
      <c r="Q1081" s="125">
        <f t="shared" si="670"/>
        <v>37</v>
      </c>
      <c r="R1081" s="125">
        <f t="shared" si="671"/>
        <v>2010</v>
      </c>
      <c r="S1081" s="125" t="str">
        <f t="shared" si="669"/>
        <v>Tue</v>
      </c>
      <c r="T1081" s="125" t="str">
        <f t="shared" si="672"/>
        <v>2010-37</v>
      </c>
      <c r="U1081" s="125">
        <f t="shared" si="673"/>
        <v>0</v>
      </c>
      <c r="V1081" s="125"/>
    </row>
    <row r="1082" spans="1:22" s="113" customFormat="1" x14ac:dyDescent="0.35">
      <c r="A1082" s="133" t="s">
        <v>703</v>
      </c>
      <c r="B1082" s="132">
        <v>40429</v>
      </c>
      <c r="C1082" s="129">
        <v>1432.99</v>
      </c>
      <c r="D1082" s="119">
        <v>0</v>
      </c>
      <c r="E1082" s="119">
        <v>0</v>
      </c>
      <c r="F1082" s="128">
        <v>953.6</v>
      </c>
      <c r="G1082" s="131">
        <v>49</v>
      </c>
      <c r="H1082" s="128">
        <f t="shared" si="702"/>
        <v>19.461224489795917</v>
      </c>
      <c r="I1082" s="129">
        <v>479.39</v>
      </c>
      <c r="J1082" s="130">
        <v>13</v>
      </c>
      <c r="K1082" s="130">
        <f t="shared" si="703"/>
        <v>62</v>
      </c>
      <c r="L1082" s="129">
        <f t="shared" si="704"/>
        <v>36.876153846153848</v>
      </c>
      <c r="M1082" s="128">
        <f t="shared" si="705"/>
        <v>23.112741935483871</v>
      </c>
      <c r="N1082" s="127"/>
      <c r="O1082" s="126"/>
      <c r="P1082" s="125"/>
      <c r="Q1082" s="125">
        <f t="shared" si="670"/>
        <v>37</v>
      </c>
      <c r="R1082" s="125">
        <f t="shared" si="671"/>
        <v>2010</v>
      </c>
      <c r="S1082" s="125" t="str">
        <f t="shared" si="669"/>
        <v>Wed</v>
      </c>
      <c r="T1082" s="125" t="str">
        <f t="shared" si="672"/>
        <v>2010-37</v>
      </c>
      <c r="U1082" s="125">
        <f t="shared" si="673"/>
        <v>0</v>
      </c>
      <c r="V1082" s="125"/>
    </row>
    <row r="1083" spans="1:22" s="113" customFormat="1" x14ac:dyDescent="0.35">
      <c r="A1083" s="133" t="s">
        <v>703</v>
      </c>
      <c r="B1083" s="132">
        <v>40430</v>
      </c>
      <c r="C1083" s="129">
        <v>1150.9000000000001</v>
      </c>
      <c r="D1083" s="119">
        <v>0</v>
      </c>
      <c r="E1083" s="119">
        <v>0</v>
      </c>
      <c r="F1083" s="128">
        <v>526.85</v>
      </c>
      <c r="G1083" s="131">
        <v>42</v>
      </c>
      <c r="H1083" s="128">
        <f t="shared" si="702"/>
        <v>12.544047619047619</v>
      </c>
      <c r="I1083" s="129">
        <v>624.04999999999995</v>
      </c>
      <c r="J1083" s="130">
        <v>13</v>
      </c>
      <c r="K1083" s="130">
        <f t="shared" si="703"/>
        <v>55</v>
      </c>
      <c r="L1083" s="129">
        <f t="shared" si="704"/>
        <v>48.003846153846148</v>
      </c>
      <c r="M1083" s="128">
        <f t="shared" si="705"/>
        <v>20.925454545454546</v>
      </c>
      <c r="N1083" s="127"/>
      <c r="O1083" s="126"/>
      <c r="P1083" s="125"/>
      <c r="Q1083" s="125">
        <f t="shared" si="670"/>
        <v>37</v>
      </c>
      <c r="R1083" s="125">
        <f t="shared" si="671"/>
        <v>2010</v>
      </c>
      <c r="S1083" s="125" t="str">
        <f t="shared" si="669"/>
        <v>Thu</v>
      </c>
      <c r="T1083" s="125" t="str">
        <f t="shared" si="672"/>
        <v>2010-37</v>
      </c>
      <c r="U1083" s="125">
        <f t="shared" si="673"/>
        <v>0</v>
      </c>
      <c r="V1083" s="125"/>
    </row>
    <row r="1084" spans="1:22" s="113" customFormat="1" x14ac:dyDescent="0.35">
      <c r="A1084" s="133" t="s">
        <v>703</v>
      </c>
      <c r="B1084" s="132">
        <v>40431</v>
      </c>
      <c r="C1084" s="129">
        <v>1572.3</v>
      </c>
      <c r="D1084" s="119">
        <v>0</v>
      </c>
      <c r="E1084" s="119">
        <v>0</v>
      </c>
      <c r="F1084" s="128">
        <v>1169.75</v>
      </c>
      <c r="G1084" s="131">
        <v>55</v>
      </c>
      <c r="H1084" s="128">
        <f t="shared" si="702"/>
        <v>21.268181818181819</v>
      </c>
      <c r="I1084" s="129">
        <v>402.55</v>
      </c>
      <c r="J1084" s="130">
        <v>11</v>
      </c>
      <c r="K1084" s="130">
        <f t="shared" si="703"/>
        <v>66</v>
      </c>
      <c r="L1084" s="129">
        <f t="shared" si="704"/>
        <v>36.595454545454544</v>
      </c>
      <c r="M1084" s="128">
        <f t="shared" si="705"/>
        <v>23.822727272727271</v>
      </c>
      <c r="N1084" s="127"/>
      <c r="O1084" s="126"/>
      <c r="P1084" s="125"/>
      <c r="Q1084" s="125">
        <f t="shared" si="670"/>
        <v>37</v>
      </c>
      <c r="R1084" s="125">
        <f t="shared" si="671"/>
        <v>2010</v>
      </c>
      <c r="S1084" s="125" t="str">
        <f t="shared" si="669"/>
        <v>Fri</v>
      </c>
      <c r="T1084" s="125" t="str">
        <f t="shared" si="672"/>
        <v>2010-37</v>
      </c>
      <c r="U1084" s="125">
        <f t="shared" si="673"/>
        <v>0</v>
      </c>
      <c r="V1084" s="125"/>
    </row>
    <row r="1085" spans="1:22" s="113" customFormat="1" x14ac:dyDescent="0.35">
      <c r="A1085" s="133" t="s">
        <v>703</v>
      </c>
      <c r="B1085" s="132">
        <v>40432</v>
      </c>
      <c r="C1085" s="129">
        <v>877.11</v>
      </c>
      <c r="D1085" s="119">
        <v>0</v>
      </c>
      <c r="E1085" s="119">
        <v>0</v>
      </c>
      <c r="F1085" s="128">
        <v>485.85</v>
      </c>
      <c r="G1085" s="131">
        <v>23</v>
      </c>
      <c r="H1085" s="128">
        <f t="shared" si="702"/>
        <v>21.123913043478261</v>
      </c>
      <c r="I1085" s="129">
        <v>391.26</v>
      </c>
      <c r="J1085" s="130">
        <v>11</v>
      </c>
      <c r="K1085" s="130">
        <f t="shared" si="703"/>
        <v>34</v>
      </c>
      <c r="L1085" s="129">
        <f t="shared" si="704"/>
        <v>35.56909090909091</v>
      </c>
      <c r="M1085" s="128">
        <f t="shared" si="705"/>
        <v>25.79735294117647</v>
      </c>
      <c r="N1085" s="127"/>
      <c r="O1085" s="126"/>
      <c r="P1085" s="125"/>
      <c r="Q1085" s="125">
        <f t="shared" si="670"/>
        <v>37</v>
      </c>
      <c r="R1085" s="125">
        <f t="shared" si="671"/>
        <v>2010</v>
      </c>
      <c r="S1085" s="125" t="str">
        <f t="shared" si="669"/>
        <v>Sat</v>
      </c>
      <c r="T1085" s="125" t="str">
        <f t="shared" si="672"/>
        <v>2010-37</v>
      </c>
      <c r="U1085" s="125">
        <f t="shared" si="673"/>
        <v>0</v>
      </c>
      <c r="V1085" s="125"/>
    </row>
    <row r="1086" spans="1:22" s="113" customFormat="1" x14ac:dyDescent="0.35">
      <c r="A1086" s="124"/>
      <c r="B1086" s="123">
        <v>40433</v>
      </c>
      <c r="C1086" s="119">
        <f>SUM(C1080:C1085)</f>
        <v>7190.82</v>
      </c>
      <c r="D1086" s="119">
        <v>3706.64</v>
      </c>
      <c r="E1086" s="122">
        <f>SUM(C1086:D1086)</f>
        <v>10897.46</v>
      </c>
      <c r="F1086" s="118"/>
      <c r="G1086" s="121">
        <f>SUM(G1080:G1085)</f>
        <v>232</v>
      </c>
      <c r="H1086" s="118">
        <f>AVERAGE(H1080:H1085)</f>
        <v>18.253516537004149</v>
      </c>
      <c r="I1086" s="119">
        <f>SUM(I1080:I1085)</f>
        <v>2951.5200000000004</v>
      </c>
      <c r="J1086" s="120">
        <f>SUM(J1080:J1085)</f>
        <v>62</v>
      </c>
      <c r="K1086" s="120">
        <f>SUM(G1086,J1086)</f>
        <v>294</v>
      </c>
      <c r="L1086" s="119">
        <f>AVERAGE(L1080:L1085)</f>
        <v>51.275757575757581</v>
      </c>
      <c r="M1086" s="118">
        <f>AVERAGE(M1080:M1085)</f>
        <v>24.777872222401424</v>
      </c>
      <c r="N1086" s="117"/>
      <c r="O1086" s="116"/>
      <c r="P1086" s="115"/>
      <c r="Q1086" s="115">
        <f t="shared" si="670"/>
        <v>38</v>
      </c>
      <c r="R1086" s="115">
        <f t="shared" si="671"/>
        <v>2010</v>
      </c>
      <c r="S1086" s="115" t="str">
        <f t="shared" si="669"/>
        <v>Sun</v>
      </c>
      <c r="T1086" s="115" t="str">
        <f t="shared" si="672"/>
        <v>2010-38</v>
      </c>
      <c r="U1086" s="115">
        <f t="shared" si="673"/>
        <v>0</v>
      </c>
      <c r="V1086" s="115"/>
    </row>
    <row r="1087" spans="1:22" s="113" customFormat="1" x14ac:dyDescent="0.35">
      <c r="A1087" s="133" t="s">
        <v>706</v>
      </c>
      <c r="B1087" s="132">
        <v>40434</v>
      </c>
      <c r="C1087" s="129">
        <v>900.47</v>
      </c>
      <c r="D1087" s="119">
        <v>0</v>
      </c>
      <c r="E1087" s="119">
        <v>0</v>
      </c>
      <c r="F1087" s="128">
        <v>577.54999999999995</v>
      </c>
      <c r="G1087" s="131">
        <v>38</v>
      </c>
      <c r="H1087" s="128">
        <f t="shared" ref="H1087:H1092" si="706">IFERROR(F1087/G1087,0)</f>
        <v>15.198684210526315</v>
      </c>
      <c r="I1087" s="129">
        <v>322.92</v>
      </c>
      <c r="J1087" s="130">
        <v>8</v>
      </c>
      <c r="K1087" s="130">
        <f t="shared" ref="K1087:K1092" si="707">IFERROR(SUM(G1087,J1087),0)</f>
        <v>46</v>
      </c>
      <c r="L1087" s="129">
        <f t="shared" ref="L1087:L1092" si="708">IFERROR(MEDIAN(I1087/J1087),0)</f>
        <v>40.365000000000002</v>
      </c>
      <c r="M1087" s="128">
        <f t="shared" ref="M1087:M1092" si="709">IFERROR(SUM(F1087,I1087)/K1087,0)</f>
        <v>19.575434782608696</v>
      </c>
      <c r="N1087" s="127"/>
      <c r="O1087" s="126"/>
      <c r="P1087" s="125"/>
      <c r="Q1087" s="125">
        <f t="shared" si="670"/>
        <v>38</v>
      </c>
      <c r="R1087" s="125">
        <f t="shared" si="671"/>
        <v>2010</v>
      </c>
      <c r="S1087" s="125" t="str">
        <f t="shared" si="669"/>
        <v>Mon</v>
      </c>
      <c r="T1087" s="125" t="str">
        <f t="shared" si="672"/>
        <v>2010-38</v>
      </c>
      <c r="U1087" s="125">
        <f t="shared" si="673"/>
        <v>0</v>
      </c>
      <c r="V1087" s="125"/>
    </row>
    <row r="1088" spans="1:22" s="113" customFormat="1" x14ac:dyDescent="0.35">
      <c r="A1088" s="133" t="s">
        <v>706</v>
      </c>
      <c r="B1088" s="132">
        <v>40435</v>
      </c>
      <c r="C1088" s="129">
        <v>1156.21</v>
      </c>
      <c r="D1088" s="119">
        <v>0</v>
      </c>
      <c r="E1088" s="119">
        <v>0</v>
      </c>
      <c r="F1088" s="128">
        <v>801.95</v>
      </c>
      <c r="G1088" s="131">
        <v>46</v>
      </c>
      <c r="H1088" s="128">
        <f t="shared" si="706"/>
        <v>17.433695652173913</v>
      </c>
      <c r="I1088" s="129">
        <v>354.26</v>
      </c>
      <c r="J1088" s="130">
        <v>8</v>
      </c>
      <c r="K1088" s="130">
        <f t="shared" si="707"/>
        <v>54</v>
      </c>
      <c r="L1088" s="129">
        <f t="shared" si="708"/>
        <v>44.282499999999999</v>
      </c>
      <c r="M1088" s="128">
        <f t="shared" si="709"/>
        <v>21.411296296296296</v>
      </c>
      <c r="N1088" s="127"/>
      <c r="O1088" s="126"/>
      <c r="P1088" s="125"/>
      <c r="Q1088" s="125">
        <f t="shared" si="670"/>
        <v>38</v>
      </c>
      <c r="R1088" s="125">
        <f t="shared" si="671"/>
        <v>2010</v>
      </c>
      <c r="S1088" s="125" t="str">
        <f t="shared" si="669"/>
        <v>Tue</v>
      </c>
      <c r="T1088" s="125" t="str">
        <f t="shared" si="672"/>
        <v>2010-38</v>
      </c>
      <c r="U1088" s="125">
        <f t="shared" si="673"/>
        <v>0</v>
      </c>
      <c r="V1088" s="125"/>
    </row>
    <row r="1089" spans="1:22" s="113" customFormat="1" x14ac:dyDescent="0.35">
      <c r="A1089" s="133" t="s">
        <v>706</v>
      </c>
      <c r="B1089" s="132">
        <v>40436</v>
      </c>
      <c r="C1089" s="129">
        <v>1017.86</v>
      </c>
      <c r="D1089" s="119">
        <v>0</v>
      </c>
      <c r="E1089" s="119">
        <v>0</v>
      </c>
      <c r="F1089" s="128">
        <v>680.65</v>
      </c>
      <c r="G1089" s="131">
        <v>27</v>
      </c>
      <c r="H1089" s="128">
        <f t="shared" si="706"/>
        <v>25.209259259259259</v>
      </c>
      <c r="I1089" s="129">
        <v>337.21</v>
      </c>
      <c r="J1089" s="130">
        <v>5</v>
      </c>
      <c r="K1089" s="130">
        <f t="shared" si="707"/>
        <v>32</v>
      </c>
      <c r="L1089" s="129">
        <f t="shared" si="708"/>
        <v>67.441999999999993</v>
      </c>
      <c r="M1089" s="128">
        <f t="shared" si="709"/>
        <v>31.808124999999997</v>
      </c>
      <c r="N1089" s="127"/>
      <c r="O1089" s="126"/>
      <c r="P1089" s="125"/>
      <c r="Q1089" s="125">
        <f t="shared" si="670"/>
        <v>38</v>
      </c>
      <c r="R1089" s="125">
        <f t="shared" si="671"/>
        <v>2010</v>
      </c>
      <c r="S1089" s="125" t="str">
        <f t="shared" si="669"/>
        <v>Wed</v>
      </c>
      <c r="T1089" s="125" t="str">
        <f t="shared" si="672"/>
        <v>2010-38</v>
      </c>
      <c r="U1089" s="125">
        <f t="shared" si="673"/>
        <v>0</v>
      </c>
      <c r="V1089" s="125"/>
    </row>
    <row r="1090" spans="1:22" s="113" customFormat="1" x14ac:dyDescent="0.35">
      <c r="A1090" s="133" t="s">
        <v>706</v>
      </c>
      <c r="B1090" s="132">
        <v>40437</v>
      </c>
      <c r="C1090" s="129">
        <v>1243.68</v>
      </c>
      <c r="D1090" s="119">
        <v>0</v>
      </c>
      <c r="E1090" s="119">
        <v>0</v>
      </c>
      <c r="F1090" s="128">
        <v>973.6</v>
      </c>
      <c r="G1090" s="131">
        <v>41</v>
      </c>
      <c r="H1090" s="128">
        <f t="shared" si="706"/>
        <v>23.746341463414634</v>
      </c>
      <c r="I1090" s="129">
        <v>270.08</v>
      </c>
      <c r="J1090" s="130">
        <v>10</v>
      </c>
      <c r="K1090" s="130">
        <f t="shared" si="707"/>
        <v>51</v>
      </c>
      <c r="L1090" s="129">
        <f t="shared" si="708"/>
        <v>27.007999999999999</v>
      </c>
      <c r="M1090" s="128">
        <f t="shared" si="709"/>
        <v>24.385882352941177</v>
      </c>
      <c r="N1090" s="127"/>
      <c r="O1090" s="126"/>
      <c r="P1090" s="125"/>
      <c r="Q1090" s="125">
        <f t="shared" si="670"/>
        <v>38</v>
      </c>
      <c r="R1090" s="125">
        <f t="shared" si="671"/>
        <v>2010</v>
      </c>
      <c r="S1090" s="125" t="str">
        <f t="shared" ref="S1090:S1153" si="710">VLOOKUP(WEEKDAY(B1090),$Z$2:$AA$8,2,FALSE)</f>
        <v>Thu</v>
      </c>
      <c r="T1090" s="125" t="str">
        <f t="shared" si="672"/>
        <v>2010-38</v>
      </c>
      <c r="U1090" s="125">
        <f t="shared" si="673"/>
        <v>0</v>
      </c>
      <c r="V1090" s="125"/>
    </row>
    <row r="1091" spans="1:22" s="113" customFormat="1" x14ac:dyDescent="0.35">
      <c r="A1091" s="133" t="s">
        <v>706</v>
      </c>
      <c r="B1091" s="132">
        <v>40438</v>
      </c>
      <c r="C1091" s="129">
        <v>1941.94</v>
      </c>
      <c r="D1091" s="119">
        <v>0</v>
      </c>
      <c r="E1091" s="119">
        <v>0</v>
      </c>
      <c r="F1091" s="128">
        <v>887.31</v>
      </c>
      <c r="G1091" s="131">
        <v>44</v>
      </c>
      <c r="H1091" s="128">
        <f t="shared" si="706"/>
        <v>20.166136363636362</v>
      </c>
      <c r="I1091" s="129">
        <v>1054.6300000000001</v>
      </c>
      <c r="J1091" s="130">
        <v>12</v>
      </c>
      <c r="K1091" s="130">
        <f t="shared" si="707"/>
        <v>56</v>
      </c>
      <c r="L1091" s="129">
        <f t="shared" si="708"/>
        <v>87.885833333333338</v>
      </c>
      <c r="M1091" s="128">
        <f t="shared" si="709"/>
        <v>34.677500000000002</v>
      </c>
      <c r="N1091" s="127"/>
      <c r="O1091" s="126"/>
      <c r="P1091" s="125"/>
      <c r="Q1091" s="125">
        <f t="shared" ref="Q1091:Q1154" si="711">WEEKNUM(B1091)</f>
        <v>38</v>
      </c>
      <c r="R1091" s="125">
        <f t="shared" ref="R1091:R1154" si="712">YEAR(B1091)</f>
        <v>2010</v>
      </c>
      <c r="S1091" s="125" t="str">
        <f t="shared" si="710"/>
        <v>Fri</v>
      </c>
      <c r="T1091" s="125" t="str">
        <f t="shared" ref="T1091:T1154" si="713">R1091&amp;"-"&amp;Q1091</f>
        <v>2010-38</v>
      </c>
      <c r="U1091" s="125">
        <f t="shared" ref="U1091:U1154" si="714">IF(AND(MONTH(B1091)=12,DAY(B1091)&lt;26),1,0)</f>
        <v>0</v>
      </c>
      <c r="V1091" s="125"/>
    </row>
    <row r="1092" spans="1:22" s="113" customFormat="1" x14ac:dyDescent="0.35">
      <c r="A1092" s="133" t="s">
        <v>706</v>
      </c>
      <c r="B1092" s="132">
        <v>40439</v>
      </c>
      <c r="C1092" s="129">
        <v>1816.76</v>
      </c>
      <c r="D1092" s="119">
        <v>0</v>
      </c>
      <c r="E1092" s="119">
        <v>0</v>
      </c>
      <c r="F1092" s="128">
        <v>693.63</v>
      </c>
      <c r="G1092" s="131">
        <v>35</v>
      </c>
      <c r="H1092" s="128">
        <f t="shared" si="706"/>
        <v>19.818000000000001</v>
      </c>
      <c r="I1092" s="129">
        <v>1123.1300000000001</v>
      </c>
      <c r="J1092" s="130">
        <v>7</v>
      </c>
      <c r="K1092" s="130">
        <f t="shared" si="707"/>
        <v>42</v>
      </c>
      <c r="L1092" s="129">
        <f t="shared" si="708"/>
        <v>160.44714285714286</v>
      </c>
      <c r="M1092" s="128">
        <f t="shared" si="709"/>
        <v>43.256190476190483</v>
      </c>
      <c r="N1092" s="127"/>
      <c r="O1092" s="126"/>
      <c r="P1092" s="125"/>
      <c r="Q1092" s="125">
        <f t="shared" si="711"/>
        <v>38</v>
      </c>
      <c r="R1092" s="125">
        <f t="shared" si="712"/>
        <v>2010</v>
      </c>
      <c r="S1092" s="125" t="str">
        <f t="shared" si="710"/>
        <v>Sat</v>
      </c>
      <c r="T1092" s="125" t="str">
        <f t="shared" si="713"/>
        <v>2010-38</v>
      </c>
      <c r="U1092" s="125">
        <f t="shared" si="714"/>
        <v>0</v>
      </c>
      <c r="V1092" s="125"/>
    </row>
    <row r="1093" spans="1:22" s="113" customFormat="1" x14ac:dyDescent="0.35">
      <c r="A1093" s="124"/>
      <c r="B1093" s="123">
        <v>40440</v>
      </c>
      <c r="C1093" s="119">
        <f>SUM(C1087:C1092)</f>
        <v>8076.92</v>
      </c>
      <c r="D1093" s="119">
        <v>4345.4399999999996</v>
      </c>
      <c r="E1093" s="122">
        <f>SUM(C1093:D1093)</f>
        <v>12422.36</v>
      </c>
      <c r="F1093" s="118"/>
      <c r="G1093" s="121">
        <f>SUM(G1087:G1092)</f>
        <v>231</v>
      </c>
      <c r="H1093" s="118">
        <f>AVERAGE(H1087:H1092)</f>
        <v>20.26201949150175</v>
      </c>
      <c r="I1093" s="119">
        <f>SUM(I1087:I1092)</f>
        <v>3462.2300000000005</v>
      </c>
      <c r="J1093" s="120">
        <f>SUM(J1087:J1092)</f>
        <v>50</v>
      </c>
      <c r="K1093" s="120">
        <f>SUM(G1093,J1093)</f>
        <v>281</v>
      </c>
      <c r="L1093" s="119">
        <f>AVERAGE(L1087:L1092)</f>
        <v>71.238412698412702</v>
      </c>
      <c r="M1093" s="118">
        <f>AVERAGE(M1087:M1092)</f>
        <v>29.185738151339439</v>
      </c>
      <c r="N1093" s="117"/>
      <c r="O1093" s="116"/>
      <c r="P1093" s="115"/>
      <c r="Q1093" s="115">
        <f t="shared" si="711"/>
        <v>39</v>
      </c>
      <c r="R1093" s="115">
        <f t="shared" si="712"/>
        <v>2010</v>
      </c>
      <c r="S1093" s="115" t="str">
        <f t="shared" si="710"/>
        <v>Sun</v>
      </c>
      <c r="T1093" s="115" t="str">
        <f t="shared" si="713"/>
        <v>2010-39</v>
      </c>
      <c r="U1093" s="115">
        <f t="shared" si="714"/>
        <v>0</v>
      </c>
      <c r="V1093" s="115"/>
    </row>
    <row r="1094" spans="1:22" s="113" customFormat="1" x14ac:dyDescent="0.35">
      <c r="A1094" s="133" t="s">
        <v>707</v>
      </c>
      <c r="B1094" s="132">
        <v>40441</v>
      </c>
      <c r="C1094" s="129">
        <v>1099.8</v>
      </c>
      <c r="D1094" s="119">
        <v>0</v>
      </c>
      <c r="E1094" s="119">
        <v>0</v>
      </c>
      <c r="F1094" s="128">
        <v>762.65</v>
      </c>
      <c r="G1094" s="131">
        <v>48</v>
      </c>
      <c r="H1094" s="128">
        <f t="shared" ref="H1094:H1099" si="715">IFERROR(F1094/G1094,0)</f>
        <v>15.888541666666667</v>
      </c>
      <c r="I1094" s="129">
        <v>337.15</v>
      </c>
      <c r="J1094" s="130">
        <v>5</v>
      </c>
      <c r="K1094" s="130">
        <f t="shared" ref="K1094:K1099" si="716">IFERROR(SUM(G1094,J1094),0)</f>
        <v>53</v>
      </c>
      <c r="L1094" s="129">
        <f t="shared" ref="L1094:L1099" si="717">IFERROR(MEDIAN(I1094/J1094),0)</f>
        <v>67.429999999999993</v>
      </c>
      <c r="M1094" s="128">
        <f t="shared" ref="M1094:M1099" si="718">IFERROR(SUM(F1094,I1094)/K1094,0)</f>
        <v>20.750943396226415</v>
      </c>
      <c r="N1094" s="127"/>
      <c r="O1094" s="126"/>
      <c r="P1094" s="125"/>
      <c r="Q1094" s="125">
        <f t="shared" si="711"/>
        <v>39</v>
      </c>
      <c r="R1094" s="125">
        <f t="shared" si="712"/>
        <v>2010</v>
      </c>
      <c r="S1094" s="125" t="str">
        <f t="shared" si="710"/>
        <v>Mon</v>
      </c>
      <c r="T1094" s="125" t="str">
        <f t="shared" si="713"/>
        <v>2010-39</v>
      </c>
      <c r="U1094" s="125">
        <f t="shared" si="714"/>
        <v>0</v>
      </c>
      <c r="V1094" s="125"/>
    </row>
    <row r="1095" spans="1:22" s="113" customFormat="1" x14ac:dyDescent="0.35">
      <c r="A1095" s="133" t="s">
        <v>707</v>
      </c>
      <c r="B1095" s="132">
        <v>40442</v>
      </c>
      <c r="C1095" s="129">
        <v>777.92</v>
      </c>
      <c r="D1095" s="119">
        <v>0</v>
      </c>
      <c r="E1095" s="119">
        <v>0</v>
      </c>
      <c r="F1095" s="128">
        <v>486.35</v>
      </c>
      <c r="G1095" s="131">
        <v>33</v>
      </c>
      <c r="H1095" s="128">
        <f t="shared" si="715"/>
        <v>14.737878787878788</v>
      </c>
      <c r="I1095" s="129">
        <v>291.57</v>
      </c>
      <c r="J1095" s="130">
        <v>9</v>
      </c>
      <c r="K1095" s="130">
        <f t="shared" si="716"/>
        <v>42</v>
      </c>
      <c r="L1095" s="129">
        <f t="shared" si="717"/>
        <v>32.396666666666668</v>
      </c>
      <c r="M1095" s="128">
        <f t="shared" si="718"/>
        <v>18.521904761904764</v>
      </c>
      <c r="N1095" s="127"/>
      <c r="O1095" s="126"/>
      <c r="P1095" s="125"/>
      <c r="Q1095" s="125">
        <f t="shared" si="711"/>
        <v>39</v>
      </c>
      <c r="R1095" s="125">
        <f t="shared" si="712"/>
        <v>2010</v>
      </c>
      <c r="S1095" s="125" t="str">
        <f t="shared" si="710"/>
        <v>Tue</v>
      </c>
      <c r="T1095" s="125" t="str">
        <f t="shared" si="713"/>
        <v>2010-39</v>
      </c>
      <c r="U1095" s="125">
        <f t="shared" si="714"/>
        <v>0</v>
      </c>
      <c r="V1095" s="125"/>
    </row>
    <row r="1096" spans="1:22" s="113" customFormat="1" x14ac:dyDescent="0.35">
      <c r="A1096" s="133" t="s">
        <v>707</v>
      </c>
      <c r="B1096" s="132">
        <v>40443</v>
      </c>
      <c r="C1096" s="129">
        <v>734.32</v>
      </c>
      <c r="D1096" s="119">
        <v>0</v>
      </c>
      <c r="E1096" s="119">
        <v>0</v>
      </c>
      <c r="F1096" s="128">
        <v>622.75</v>
      </c>
      <c r="G1096" s="131">
        <v>42</v>
      </c>
      <c r="H1096" s="128">
        <f t="shared" si="715"/>
        <v>14.827380952380953</v>
      </c>
      <c r="I1096" s="129">
        <v>111.57</v>
      </c>
      <c r="J1096" s="130">
        <v>5</v>
      </c>
      <c r="K1096" s="130">
        <f t="shared" si="716"/>
        <v>47</v>
      </c>
      <c r="L1096" s="129">
        <f t="shared" si="717"/>
        <v>22.314</v>
      </c>
      <c r="M1096" s="128">
        <f t="shared" si="718"/>
        <v>15.62382978723404</v>
      </c>
      <c r="N1096" s="127"/>
      <c r="O1096" s="126"/>
      <c r="P1096" s="125"/>
      <c r="Q1096" s="125">
        <f t="shared" si="711"/>
        <v>39</v>
      </c>
      <c r="R1096" s="125">
        <f t="shared" si="712"/>
        <v>2010</v>
      </c>
      <c r="S1096" s="125" t="str">
        <f t="shared" si="710"/>
        <v>Wed</v>
      </c>
      <c r="T1096" s="125" t="str">
        <f t="shared" si="713"/>
        <v>2010-39</v>
      </c>
      <c r="U1096" s="125">
        <f t="shared" si="714"/>
        <v>0</v>
      </c>
      <c r="V1096" s="125"/>
    </row>
    <row r="1097" spans="1:22" s="113" customFormat="1" x14ac:dyDescent="0.35">
      <c r="A1097" s="133" t="s">
        <v>707</v>
      </c>
      <c r="B1097" s="132">
        <v>40444</v>
      </c>
      <c r="C1097" s="129">
        <v>1195.3800000000001</v>
      </c>
      <c r="D1097" s="119">
        <v>0</v>
      </c>
      <c r="E1097" s="119">
        <v>0</v>
      </c>
      <c r="F1097" s="128">
        <v>674.2</v>
      </c>
      <c r="G1097" s="131">
        <v>45</v>
      </c>
      <c r="H1097" s="128">
        <f t="shared" si="715"/>
        <v>14.982222222222223</v>
      </c>
      <c r="I1097" s="129">
        <v>521.17999999999995</v>
      </c>
      <c r="J1097" s="130">
        <v>11</v>
      </c>
      <c r="K1097" s="130">
        <f t="shared" si="716"/>
        <v>56</v>
      </c>
      <c r="L1097" s="129">
        <f t="shared" si="717"/>
        <v>47.379999999999995</v>
      </c>
      <c r="M1097" s="128">
        <f t="shared" si="718"/>
        <v>21.346071428571431</v>
      </c>
      <c r="N1097" s="127"/>
      <c r="O1097" s="126"/>
      <c r="P1097" s="125"/>
      <c r="Q1097" s="125">
        <f t="shared" si="711"/>
        <v>39</v>
      </c>
      <c r="R1097" s="125">
        <f t="shared" si="712"/>
        <v>2010</v>
      </c>
      <c r="S1097" s="125" t="str">
        <f t="shared" si="710"/>
        <v>Thu</v>
      </c>
      <c r="T1097" s="125" t="str">
        <f t="shared" si="713"/>
        <v>2010-39</v>
      </c>
      <c r="U1097" s="125">
        <f t="shared" si="714"/>
        <v>0</v>
      </c>
      <c r="V1097" s="125"/>
    </row>
    <row r="1098" spans="1:22" s="113" customFormat="1" x14ac:dyDescent="0.35">
      <c r="A1098" s="133" t="s">
        <v>707</v>
      </c>
      <c r="B1098" s="132">
        <v>40445</v>
      </c>
      <c r="C1098" s="129">
        <v>2244.6799999999998</v>
      </c>
      <c r="D1098" s="119">
        <v>0</v>
      </c>
      <c r="E1098" s="119">
        <v>0</v>
      </c>
      <c r="F1098" s="128">
        <v>1527.9</v>
      </c>
      <c r="G1098" s="131">
        <v>52</v>
      </c>
      <c r="H1098" s="128">
        <f t="shared" si="715"/>
        <v>29.382692307692309</v>
      </c>
      <c r="I1098" s="129">
        <v>716.78</v>
      </c>
      <c r="J1098" s="130">
        <v>14</v>
      </c>
      <c r="K1098" s="130">
        <f t="shared" si="716"/>
        <v>66</v>
      </c>
      <c r="L1098" s="129">
        <f t="shared" si="717"/>
        <v>51.198571428571427</v>
      </c>
      <c r="M1098" s="128">
        <f t="shared" si="718"/>
        <v>34.010303030303035</v>
      </c>
      <c r="N1098" s="127"/>
      <c r="O1098" s="126"/>
      <c r="P1098" s="125"/>
      <c r="Q1098" s="125">
        <f t="shared" si="711"/>
        <v>39</v>
      </c>
      <c r="R1098" s="125">
        <f t="shared" si="712"/>
        <v>2010</v>
      </c>
      <c r="S1098" s="125" t="str">
        <f t="shared" si="710"/>
        <v>Fri</v>
      </c>
      <c r="T1098" s="125" t="str">
        <f t="shared" si="713"/>
        <v>2010-39</v>
      </c>
      <c r="U1098" s="125">
        <f t="shared" si="714"/>
        <v>0</v>
      </c>
      <c r="V1098" s="125"/>
    </row>
    <row r="1099" spans="1:22" s="113" customFormat="1" x14ac:dyDescent="0.35">
      <c r="A1099" s="133" t="s">
        <v>707</v>
      </c>
      <c r="B1099" s="132">
        <v>40446</v>
      </c>
      <c r="C1099" s="129">
        <v>1254.69</v>
      </c>
      <c r="D1099" s="119">
        <v>0</v>
      </c>
      <c r="E1099" s="119">
        <v>0</v>
      </c>
      <c r="F1099" s="128">
        <v>1057.7</v>
      </c>
      <c r="G1099" s="131">
        <v>43</v>
      </c>
      <c r="H1099" s="128">
        <f t="shared" si="715"/>
        <v>24.597674418604651</v>
      </c>
      <c r="I1099" s="129">
        <v>196.99</v>
      </c>
      <c r="J1099" s="130">
        <v>4</v>
      </c>
      <c r="K1099" s="130">
        <f t="shared" si="716"/>
        <v>47</v>
      </c>
      <c r="L1099" s="129">
        <f t="shared" si="717"/>
        <v>49.247500000000002</v>
      </c>
      <c r="M1099" s="128">
        <f t="shared" si="718"/>
        <v>26.695531914893618</v>
      </c>
      <c r="N1099" s="127"/>
      <c r="O1099" s="126"/>
      <c r="P1099" s="125"/>
      <c r="Q1099" s="125">
        <f t="shared" si="711"/>
        <v>39</v>
      </c>
      <c r="R1099" s="125">
        <f t="shared" si="712"/>
        <v>2010</v>
      </c>
      <c r="S1099" s="125" t="str">
        <f t="shared" si="710"/>
        <v>Sat</v>
      </c>
      <c r="T1099" s="125" t="str">
        <f t="shared" si="713"/>
        <v>2010-39</v>
      </c>
      <c r="U1099" s="125">
        <f t="shared" si="714"/>
        <v>0</v>
      </c>
      <c r="V1099" s="125"/>
    </row>
    <row r="1100" spans="1:22" s="113" customFormat="1" x14ac:dyDescent="0.35">
      <c r="A1100" s="124"/>
      <c r="B1100" s="123">
        <v>40447</v>
      </c>
      <c r="C1100" s="119">
        <f>SUM(C1094:C1099)</f>
        <v>7306.7900000000009</v>
      </c>
      <c r="D1100" s="119">
        <v>4122.72</v>
      </c>
      <c r="E1100" s="122">
        <f>SUM(C1100:D1100)</f>
        <v>11429.510000000002</v>
      </c>
      <c r="F1100" s="118"/>
      <c r="G1100" s="121">
        <f>SUM(G1094:G1099)</f>
        <v>263</v>
      </c>
      <c r="H1100" s="118">
        <f>AVERAGE(H1094:H1099)</f>
        <v>19.069398392574264</v>
      </c>
      <c r="I1100" s="119">
        <f>SUM(I1094:I1099)</f>
        <v>2175.2399999999998</v>
      </c>
      <c r="J1100" s="120">
        <f>SUM(J1094:J1099)</f>
        <v>48</v>
      </c>
      <c r="K1100" s="120">
        <f>SUM(G1100,J1100)</f>
        <v>311</v>
      </c>
      <c r="L1100" s="119">
        <f>AVERAGE(L1094:L1099)</f>
        <v>44.994456349206338</v>
      </c>
      <c r="M1100" s="118">
        <f>AVERAGE(M1094:M1099)</f>
        <v>22.824764053188886</v>
      </c>
      <c r="N1100" s="117"/>
      <c r="O1100" s="116"/>
      <c r="P1100" s="115"/>
      <c r="Q1100" s="115">
        <f t="shared" si="711"/>
        <v>40</v>
      </c>
      <c r="R1100" s="115">
        <f t="shared" si="712"/>
        <v>2010</v>
      </c>
      <c r="S1100" s="115" t="str">
        <f t="shared" si="710"/>
        <v>Sun</v>
      </c>
      <c r="T1100" s="115" t="str">
        <f t="shared" si="713"/>
        <v>2010-40</v>
      </c>
      <c r="U1100" s="115">
        <f t="shared" si="714"/>
        <v>0</v>
      </c>
      <c r="V1100" s="115"/>
    </row>
    <row r="1101" spans="1:22" s="113" customFormat="1" x14ac:dyDescent="0.35">
      <c r="A1101" s="133" t="s">
        <v>712</v>
      </c>
      <c r="B1101" s="132">
        <v>40448</v>
      </c>
      <c r="C1101" s="129">
        <v>718.95</v>
      </c>
      <c r="D1101" s="119">
        <v>0</v>
      </c>
      <c r="E1101" s="119">
        <v>0</v>
      </c>
      <c r="F1101" s="128">
        <v>426.8</v>
      </c>
      <c r="G1101" s="131">
        <v>20</v>
      </c>
      <c r="H1101" s="128">
        <f t="shared" ref="H1101:H1106" si="719">IFERROR(F1101/G1101,0)</f>
        <v>21.34</v>
      </c>
      <c r="I1101" s="129">
        <v>292.14999999999998</v>
      </c>
      <c r="J1101" s="130">
        <v>7</v>
      </c>
      <c r="K1101" s="130">
        <f t="shared" ref="K1101:K1106" si="720">IFERROR(SUM(G1101,J1101),0)</f>
        <v>27</v>
      </c>
      <c r="L1101" s="129">
        <f t="shared" ref="L1101:L1106" si="721">IFERROR(MEDIAN(I1101/J1101),0)</f>
        <v>41.73571428571428</v>
      </c>
      <c r="M1101" s="128">
        <f t="shared" ref="M1101:M1106" si="722">IFERROR(SUM(F1101,I1101)/K1101,0)</f>
        <v>26.62777777777778</v>
      </c>
      <c r="N1101" s="127"/>
      <c r="O1101" s="126"/>
      <c r="P1101" s="125"/>
      <c r="Q1101" s="125">
        <f t="shared" si="711"/>
        <v>40</v>
      </c>
      <c r="R1101" s="125">
        <f t="shared" si="712"/>
        <v>2010</v>
      </c>
      <c r="S1101" s="125" t="str">
        <f t="shared" si="710"/>
        <v>Mon</v>
      </c>
      <c r="T1101" s="125" t="str">
        <f t="shared" si="713"/>
        <v>2010-40</v>
      </c>
      <c r="U1101" s="125">
        <f t="shared" si="714"/>
        <v>0</v>
      </c>
      <c r="V1101" s="125"/>
    </row>
    <row r="1102" spans="1:22" s="113" customFormat="1" x14ac:dyDescent="0.35">
      <c r="A1102" s="133" t="s">
        <v>712</v>
      </c>
      <c r="B1102" s="132">
        <v>40449</v>
      </c>
      <c r="C1102" s="129">
        <v>1025.1600000000001</v>
      </c>
      <c r="D1102" s="119">
        <v>0</v>
      </c>
      <c r="E1102" s="119">
        <v>0</v>
      </c>
      <c r="F1102" s="128">
        <v>748.2</v>
      </c>
      <c r="G1102" s="131">
        <v>49</v>
      </c>
      <c r="H1102" s="128">
        <f t="shared" si="719"/>
        <v>15.269387755102041</v>
      </c>
      <c r="I1102" s="129">
        <v>276.95999999999998</v>
      </c>
      <c r="J1102" s="130">
        <v>8</v>
      </c>
      <c r="K1102" s="130">
        <f t="shared" si="720"/>
        <v>57</v>
      </c>
      <c r="L1102" s="129">
        <f t="shared" si="721"/>
        <v>34.619999999999997</v>
      </c>
      <c r="M1102" s="128">
        <f t="shared" si="722"/>
        <v>17.985263157894739</v>
      </c>
      <c r="N1102" s="127"/>
      <c r="O1102" s="126"/>
      <c r="P1102" s="125"/>
      <c r="Q1102" s="125">
        <f t="shared" si="711"/>
        <v>40</v>
      </c>
      <c r="R1102" s="125">
        <f t="shared" si="712"/>
        <v>2010</v>
      </c>
      <c r="S1102" s="125" t="str">
        <f t="shared" si="710"/>
        <v>Tue</v>
      </c>
      <c r="T1102" s="125" t="str">
        <f t="shared" si="713"/>
        <v>2010-40</v>
      </c>
      <c r="U1102" s="125">
        <f t="shared" si="714"/>
        <v>0</v>
      </c>
      <c r="V1102" s="125"/>
    </row>
    <row r="1103" spans="1:22" s="113" customFormat="1" x14ac:dyDescent="0.35">
      <c r="A1103" s="133" t="s">
        <v>712</v>
      </c>
      <c r="B1103" s="132">
        <v>40450</v>
      </c>
      <c r="C1103" s="129">
        <v>1068.73</v>
      </c>
      <c r="D1103" s="119">
        <v>0</v>
      </c>
      <c r="E1103" s="119">
        <v>0</v>
      </c>
      <c r="F1103" s="128">
        <v>758</v>
      </c>
      <c r="G1103" s="131">
        <v>40</v>
      </c>
      <c r="H1103" s="128">
        <f t="shared" si="719"/>
        <v>18.95</v>
      </c>
      <c r="I1103" s="129">
        <v>310.73</v>
      </c>
      <c r="J1103" s="130">
        <v>7</v>
      </c>
      <c r="K1103" s="130">
        <f t="shared" si="720"/>
        <v>47</v>
      </c>
      <c r="L1103" s="129">
        <f t="shared" si="721"/>
        <v>44.39</v>
      </c>
      <c r="M1103" s="128">
        <f t="shared" si="722"/>
        <v>22.738936170212767</v>
      </c>
      <c r="N1103" s="127"/>
      <c r="O1103" s="126"/>
      <c r="P1103" s="125"/>
      <c r="Q1103" s="125">
        <f t="shared" si="711"/>
        <v>40</v>
      </c>
      <c r="R1103" s="125">
        <f t="shared" si="712"/>
        <v>2010</v>
      </c>
      <c r="S1103" s="125" t="str">
        <f t="shared" si="710"/>
        <v>Wed</v>
      </c>
      <c r="T1103" s="125" t="str">
        <f t="shared" si="713"/>
        <v>2010-40</v>
      </c>
      <c r="U1103" s="125">
        <f t="shared" si="714"/>
        <v>0</v>
      </c>
      <c r="V1103" s="125"/>
    </row>
    <row r="1104" spans="1:22" s="113" customFormat="1" x14ac:dyDescent="0.35">
      <c r="A1104" s="133" t="s">
        <v>712</v>
      </c>
      <c r="B1104" s="132">
        <v>40451</v>
      </c>
      <c r="C1104" s="129">
        <v>1444.93</v>
      </c>
      <c r="D1104" s="119">
        <v>0</v>
      </c>
      <c r="E1104" s="119">
        <v>0</v>
      </c>
      <c r="F1104" s="128">
        <v>879.75</v>
      </c>
      <c r="G1104" s="131">
        <v>54</v>
      </c>
      <c r="H1104" s="128">
        <f t="shared" si="719"/>
        <v>16.291666666666668</v>
      </c>
      <c r="I1104" s="129">
        <v>565.17999999999995</v>
      </c>
      <c r="J1104" s="130">
        <v>13</v>
      </c>
      <c r="K1104" s="130">
        <f t="shared" si="720"/>
        <v>67</v>
      </c>
      <c r="L1104" s="129">
        <f t="shared" si="721"/>
        <v>43.475384615384613</v>
      </c>
      <c r="M1104" s="128">
        <f t="shared" si="722"/>
        <v>21.566119402985073</v>
      </c>
      <c r="N1104" s="127"/>
      <c r="O1104" s="126"/>
      <c r="P1104" s="125"/>
      <c r="Q1104" s="125">
        <f t="shared" si="711"/>
        <v>40</v>
      </c>
      <c r="R1104" s="125">
        <f t="shared" si="712"/>
        <v>2010</v>
      </c>
      <c r="S1104" s="125" t="str">
        <f t="shared" si="710"/>
        <v>Thu</v>
      </c>
      <c r="T1104" s="125" t="str">
        <f t="shared" si="713"/>
        <v>2010-40</v>
      </c>
      <c r="U1104" s="125">
        <f t="shared" si="714"/>
        <v>0</v>
      </c>
      <c r="V1104" s="125"/>
    </row>
    <row r="1105" spans="1:22" s="113" customFormat="1" x14ac:dyDescent="0.35">
      <c r="A1105" s="133" t="s">
        <v>712</v>
      </c>
      <c r="B1105" s="132">
        <v>40452</v>
      </c>
      <c r="C1105" s="129">
        <v>1688.21</v>
      </c>
      <c r="D1105" s="119">
        <v>0</v>
      </c>
      <c r="E1105" s="119">
        <v>0</v>
      </c>
      <c r="F1105" s="128">
        <v>1067.3499999999999</v>
      </c>
      <c r="G1105" s="131">
        <v>42</v>
      </c>
      <c r="H1105" s="128">
        <f t="shared" si="719"/>
        <v>25.413095238095234</v>
      </c>
      <c r="I1105" s="129">
        <v>620.86</v>
      </c>
      <c r="J1105" s="130">
        <v>15</v>
      </c>
      <c r="K1105" s="130">
        <f t="shared" si="720"/>
        <v>57</v>
      </c>
      <c r="L1105" s="129">
        <f t="shared" si="721"/>
        <v>41.390666666666668</v>
      </c>
      <c r="M1105" s="128">
        <f t="shared" si="722"/>
        <v>29.617719298245614</v>
      </c>
      <c r="N1105" s="127"/>
      <c r="O1105" s="126"/>
      <c r="P1105" s="125"/>
      <c r="Q1105" s="125">
        <f t="shared" si="711"/>
        <v>40</v>
      </c>
      <c r="R1105" s="125">
        <f t="shared" si="712"/>
        <v>2010</v>
      </c>
      <c r="S1105" s="125" t="str">
        <f t="shared" si="710"/>
        <v>Fri</v>
      </c>
      <c r="T1105" s="125" t="str">
        <f t="shared" si="713"/>
        <v>2010-40</v>
      </c>
      <c r="U1105" s="125">
        <f t="shared" si="714"/>
        <v>0</v>
      </c>
      <c r="V1105" s="125"/>
    </row>
    <row r="1106" spans="1:22" s="113" customFormat="1" x14ac:dyDescent="0.35">
      <c r="A1106" s="133" t="s">
        <v>712</v>
      </c>
      <c r="B1106" s="132">
        <v>40453</v>
      </c>
      <c r="C1106" s="129">
        <v>1181.9000000000001</v>
      </c>
      <c r="D1106" s="119">
        <v>0</v>
      </c>
      <c r="E1106" s="119">
        <v>0</v>
      </c>
      <c r="F1106" s="128">
        <v>737.7</v>
      </c>
      <c r="G1106" s="131">
        <v>27</v>
      </c>
      <c r="H1106" s="128">
        <f t="shared" si="719"/>
        <v>27.322222222222223</v>
      </c>
      <c r="I1106" s="129">
        <v>444.2</v>
      </c>
      <c r="J1106" s="130">
        <v>10</v>
      </c>
      <c r="K1106" s="130">
        <f t="shared" si="720"/>
        <v>37</v>
      </c>
      <c r="L1106" s="129">
        <f t="shared" si="721"/>
        <v>44.42</v>
      </c>
      <c r="M1106" s="128">
        <f t="shared" si="722"/>
        <v>31.943243243243245</v>
      </c>
      <c r="N1106" s="127"/>
      <c r="O1106" s="126"/>
      <c r="P1106" s="125"/>
      <c r="Q1106" s="125">
        <f t="shared" si="711"/>
        <v>40</v>
      </c>
      <c r="R1106" s="125">
        <f t="shared" si="712"/>
        <v>2010</v>
      </c>
      <c r="S1106" s="125" t="str">
        <f t="shared" si="710"/>
        <v>Sat</v>
      </c>
      <c r="T1106" s="125" t="str">
        <f t="shared" si="713"/>
        <v>2010-40</v>
      </c>
      <c r="U1106" s="125">
        <f t="shared" si="714"/>
        <v>0</v>
      </c>
      <c r="V1106" s="125"/>
    </row>
    <row r="1107" spans="1:22" s="113" customFormat="1" x14ac:dyDescent="0.35">
      <c r="A1107" s="124"/>
      <c r="B1107" s="123">
        <v>40454</v>
      </c>
      <c r="C1107" s="119">
        <f>SUM(C1101:C1106)</f>
        <v>7127.880000000001</v>
      </c>
      <c r="D1107" s="119">
        <v>3731.96</v>
      </c>
      <c r="E1107" s="122">
        <f>SUM(C1107:D1107)</f>
        <v>10859.84</v>
      </c>
      <c r="F1107" s="118"/>
      <c r="G1107" s="121">
        <f>SUM(G1101:G1106)</f>
        <v>232</v>
      </c>
      <c r="H1107" s="118">
        <f>AVERAGE(H1101:H1106)</f>
        <v>20.764395313681028</v>
      </c>
      <c r="I1107" s="119">
        <f>SUM(I1101:I1106)</f>
        <v>2510.08</v>
      </c>
      <c r="J1107" s="120">
        <f>SUM(J1101:J1106)</f>
        <v>60</v>
      </c>
      <c r="K1107" s="120">
        <f>SUM(G1107,J1107)</f>
        <v>292</v>
      </c>
      <c r="L1107" s="119">
        <f>AVERAGE(L1101:L1106)</f>
        <v>41.671960927960924</v>
      </c>
      <c r="M1107" s="118">
        <f>AVERAGE(M1101:M1106)</f>
        <v>25.079843175059867</v>
      </c>
      <c r="N1107" s="117"/>
      <c r="O1107" s="116"/>
      <c r="P1107" s="115"/>
      <c r="Q1107" s="115">
        <f t="shared" si="711"/>
        <v>41</v>
      </c>
      <c r="R1107" s="115">
        <f t="shared" si="712"/>
        <v>2010</v>
      </c>
      <c r="S1107" s="115" t="str">
        <f t="shared" si="710"/>
        <v>Sun</v>
      </c>
      <c r="T1107" s="115" t="str">
        <f t="shared" si="713"/>
        <v>2010-41</v>
      </c>
      <c r="U1107" s="115">
        <f t="shared" si="714"/>
        <v>0</v>
      </c>
      <c r="V1107" s="115"/>
    </row>
    <row r="1108" spans="1:22" s="113" customFormat="1" x14ac:dyDescent="0.35">
      <c r="A1108" s="133" t="s">
        <v>713</v>
      </c>
      <c r="B1108" s="132">
        <v>40455</v>
      </c>
      <c r="C1108" s="129">
        <v>861.71</v>
      </c>
      <c r="D1108" s="119">
        <v>0</v>
      </c>
      <c r="E1108" s="119">
        <v>0</v>
      </c>
      <c r="F1108" s="128">
        <v>699.45</v>
      </c>
      <c r="G1108" s="131">
        <v>38</v>
      </c>
      <c r="H1108" s="128">
        <f t="shared" ref="H1108:H1113" si="723">IFERROR(F1108/G1108,0)</f>
        <v>18.406578947368423</v>
      </c>
      <c r="I1108" s="129">
        <v>162.26</v>
      </c>
      <c r="J1108" s="130">
        <v>6</v>
      </c>
      <c r="K1108" s="130">
        <f t="shared" ref="K1108:K1113" si="724">IFERROR(SUM(G1108,J1108),0)</f>
        <v>44</v>
      </c>
      <c r="L1108" s="129">
        <f t="shared" ref="L1108:L1113" si="725">IFERROR(MEDIAN(I1108/J1108),0)</f>
        <v>27.043333333333333</v>
      </c>
      <c r="M1108" s="128">
        <f t="shared" ref="M1108:M1113" si="726">IFERROR(SUM(F1108,I1108)/K1108,0)</f>
        <v>19.584318181818183</v>
      </c>
      <c r="N1108" s="127"/>
      <c r="O1108" s="126"/>
      <c r="P1108" s="125"/>
      <c r="Q1108" s="125">
        <f t="shared" si="711"/>
        <v>41</v>
      </c>
      <c r="R1108" s="125">
        <f t="shared" si="712"/>
        <v>2010</v>
      </c>
      <c r="S1108" s="125" t="str">
        <f t="shared" si="710"/>
        <v>Mon</v>
      </c>
      <c r="T1108" s="125" t="str">
        <f t="shared" si="713"/>
        <v>2010-41</v>
      </c>
      <c r="U1108" s="125">
        <f t="shared" si="714"/>
        <v>0</v>
      </c>
      <c r="V1108" s="125"/>
    </row>
    <row r="1109" spans="1:22" s="113" customFormat="1" x14ac:dyDescent="0.35">
      <c r="A1109" s="133" t="s">
        <v>713</v>
      </c>
      <c r="B1109" s="132">
        <v>40456</v>
      </c>
      <c r="C1109" s="129">
        <v>868.09</v>
      </c>
      <c r="D1109" s="119">
        <v>0</v>
      </c>
      <c r="E1109" s="119">
        <v>0</v>
      </c>
      <c r="F1109" s="128">
        <v>742.85</v>
      </c>
      <c r="G1109" s="131">
        <v>40</v>
      </c>
      <c r="H1109" s="128">
        <f t="shared" si="723"/>
        <v>18.571249999999999</v>
      </c>
      <c r="I1109" s="129">
        <v>125.24</v>
      </c>
      <c r="J1109" s="130">
        <v>2</v>
      </c>
      <c r="K1109" s="130">
        <f t="shared" si="724"/>
        <v>42</v>
      </c>
      <c r="L1109" s="129">
        <f t="shared" si="725"/>
        <v>62.62</v>
      </c>
      <c r="M1109" s="128">
        <f t="shared" si="726"/>
        <v>20.668809523809525</v>
      </c>
      <c r="N1109" s="127"/>
      <c r="O1109" s="126"/>
      <c r="P1109" s="125"/>
      <c r="Q1109" s="125">
        <f t="shared" si="711"/>
        <v>41</v>
      </c>
      <c r="R1109" s="125">
        <f t="shared" si="712"/>
        <v>2010</v>
      </c>
      <c r="S1109" s="125" t="str">
        <f t="shared" si="710"/>
        <v>Tue</v>
      </c>
      <c r="T1109" s="125" t="str">
        <f t="shared" si="713"/>
        <v>2010-41</v>
      </c>
      <c r="U1109" s="125">
        <f t="shared" si="714"/>
        <v>0</v>
      </c>
      <c r="V1109" s="125"/>
    </row>
    <row r="1110" spans="1:22" s="113" customFormat="1" x14ac:dyDescent="0.35">
      <c r="A1110" s="133" t="s">
        <v>713</v>
      </c>
      <c r="B1110" s="132">
        <v>40457</v>
      </c>
      <c r="C1110" s="129">
        <v>1305.04</v>
      </c>
      <c r="D1110" s="119">
        <v>0</v>
      </c>
      <c r="E1110" s="119">
        <v>0</v>
      </c>
      <c r="F1110" s="128">
        <v>836.8</v>
      </c>
      <c r="G1110" s="131">
        <v>43</v>
      </c>
      <c r="H1110" s="128">
        <f t="shared" si="723"/>
        <v>19.460465116279067</v>
      </c>
      <c r="I1110" s="129">
        <v>468.24</v>
      </c>
      <c r="J1110" s="130">
        <v>10</v>
      </c>
      <c r="K1110" s="130">
        <f t="shared" si="724"/>
        <v>53</v>
      </c>
      <c r="L1110" s="129">
        <f t="shared" si="725"/>
        <v>46.823999999999998</v>
      </c>
      <c r="M1110" s="128">
        <f t="shared" si="726"/>
        <v>24.623396226415093</v>
      </c>
      <c r="N1110" s="127"/>
      <c r="O1110" s="126"/>
      <c r="P1110" s="125"/>
      <c r="Q1110" s="125">
        <f t="shared" si="711"/>
        <v>41</v>
      </c>
      <c r="R1110" s="125">
        <f t="shared" si="712"/>
        <v>2010</v>
      </c>
      <c r="S1110" s="125" t="str">
        <f t="shared" si="710"/>
        <v>Wed</v>
      </c>
      <c r="T1110" s="125" t="str">
        <f t="shared" si="713"/>
        <v>2010-41</v>
      </c>
      <c r="U1110" s="125">
        <f t="shared" si="714"/>
        <v>0</v>
      </c>
      <c r="V1110" s="125"/>
    </row>
    <row r="1111" spans="1:22" s="113" customFormat="1" x14ac:dyDescent="0.35">
      <c r="A1111" s="133" t="s">
        <v>713</v>
      </c>
      <c r="B1111" s="132">
        <v>40458</v>
      </c>
      <c r="C1111" s="129">
        <v>931.86</v>
      </c>
      <c r="D1111" s="119">
        <v>0</v>
      </c>
      <c r="E1111" s="119">
        <v>0</v>
      </c>
      <c r="F1111" s="128">
        <v>533.35</v>
      </c>
      <c r="G1111" s="131">
        <v>39</v>
      </c>
      <c r="H1111" s="128">
        <f t="shared" si="723"/>
        <v>13.675641025641026</v>
      </c>
      <c r="I1111" s="129">
        <v>398.51</v>
      </c>
      <c r="J1111" s="130">
        <v>10</v>
      </c>
      <c r="K1111" s="130">
        <f t="shared" si="724"/>
        <v>49</v>
      </c>
      <c r="L1111" s="129">
        <f t="shared" si="725"/>
        <v>39.850999999999999</v>
      </c>
      <c r="M1111" s="128">
        <f t="shared" si="726"/>
        <v>19.017551020408163</v>
      </c>
      <c r="N1111" s="127"/>
      <c r="O1111" s="126"/>
      <c r="P1111" s="125"/>
      <c r="Q1111" s="125">
        <f t="shared" si="711"/>
        <v>41</v>
      </c>
      <c r="R1111" s="125">
        <f t="shared" si="712"/>
        <v>2010</v>
      </c>
      <c r="S1111" s="125" t="str">
        <f t="shared" si="710"/>
        <v>Thu</v>
      </c>
      <c r="T1111" s="125" t="str">
        <f t="shared" si="713"/>
        <v>2010-41</v>
      </c>
      <c r="U1111" s="125">
        <f t="shared" si="714"/>
        <v>0</v>
      </c>
      <c r="V1111" s="125"/>
    </row>
    <row r="1112" spans="1:22" s="113" customFormat="1" x14ac:dyDescent="0.35">
      <c r="A1112" s="133" t="s">
        <v>713</v>
      </c>
      <c r="B1112" s="132">
        <v>40459</v>
      </c>
      <c r="C1112" s="129">
        <v>2204.38</v>
      </c>
      <c r="D1112" s="119">
        <v>0</v>
      </c>
      <c r="E1112" s="119">
        <v>0</v>
      </c>
      <c r="F1112" s="128">
        <v>1414.7</v>
      </c>
      <c r="G1112" s="131">
        <v>52</v>
      </c>
      <c r="H1112" s="128">
        <f t="shared" si="723"/>
        <v>27.205769230769231</v>
      </c>
      <c r="I1112" s="129">
        <v>789.68</v>
      </c>
      <c r="J1112" s="130">
        <v>12</v>
      </c>
      <c r="K1112" s="130">
        <f t="shared" si="724"/>
        <v>64</v>
      </c>
      <c r="L1112" s="129">
        <f t="shared" si="725"/>
        <v>65.806666666666658</v>
      </c>
      <c r="M1112" s="128">
        <f t="shared" si="726"/>
        <v>34.443437500000002</v>
      </c>
      <c r="N1112" s="127"/>
      <c r="O1112" s="126"/>
      <c r="P1112" s="125"/>
      <c r="Q1112" s="125">
        <f t="shared" si="711"/>
        <v>41</v>
      </c>
      <c r="R1112" s="125">
        <f t="shared" si="712"/>
        <v>2010</v>
      </c>
      <c r="S1112" s="125" t="str">
        <f t="shared" si="710"/>
        <v>Fri</v>
      </c>
      <c r="T1112" s="125" t="str">
        <f t="shared" si="713"/>
        <v>2010-41</v>
      </c>
      <c r="U1112" s="125">
        <f t="shared" si="714"/>
        <v>0</v>
      </c>
      <c r="V1112" s="125"/>
    </row>
    <row r="1113" spans="1:22" s="113" customFormat="1" x14ac:dyDescent="0.35">
      <c r="A1113" s="133" t="s">
        <v>713</v>
      </c>
      <c r="B1113" s="132">
        <v>40460</v>
      </c>
      <c r="C1113" s="129">
        <v>1019.24</v>
      </c>
      <c r="D1113" s="119">
        <v>0</v>
      </c>
      <c r="E1113" s="119">
        <v>0</v>
      </c>
      <c r="F1113" s="128">
        <v>647.24</v>
      </c>
      <c r="G1113" s="131">
        <v>26</v>
      </c>
      <c r="H1113" s="128">
        <f t="shared" si="723"/>
        <v>24.893846153846155</v>
      </c>
      <c r="I1113" s="129">
        <v>372.04</v>
      </c>
      <c r="J1113" s="130">
        <v>12</v>
      </c>
      <c r="K1113" s="130">
        <f t="shared" si="724"/>
        <v>38</v>
      </c>
      <c r="L1113" s="129">
        <f t="shared" si="725"/>
        <v>31.003333333333334</v>
      </c>
      <c r="M1113" s="128">
        <f t="shared" si="726"/>
        <v>26.823157894736841</v>
      </c>
      <c r="N1113" s="127"/>
      <c r="O1113" s="126"/>
      <c r="P1113" s="125"/>
      <c r="Q1113" s="125">
        <f t="shared" si="711"/>
        <v>41</v>
      </c>
      <c r="R1113" s="125">
        <f t="shared" si="712"/>
        <v>2010</v>
      </c>
      <c r="S1113" s="125" t="str">
        <f t="shared" si="710"/>
        <v>Sat</v>
      </c>
      <c r="T1113" s="125" t="str">
        <f t="shared" si="713"/>
        <v>2010-41</v>
      </c>
      <c r="U1113" s="125">
        <f t="shared" si="714"/>
        <v>0</v>
      </c>
      <c r="V1113" s="125"/>
    </row>
    <row r="1114" spans="1:22" s="113" customFormat="1" x14ac:dyDescent="0.35">
      <c r="A1114" s="124"/>
      <c r="B1114" s="123">
        <v>40461</v>
      </c>
      <c r="C1114" s="119">
        <f>SUM(C1108:C1113)</f>
        <v>7190.32</v>
      </c>
      <c r="D1114" s="119">
        <v>3489.25</v>
      </c>
      <c r="E1114" s="122">
        <f>SUM(C1114:D1114)</f>
        <v>10679.57</v>
      </c>
      <c r="F1114" s="118"/>
      <c r="G1114" s="121">
        <f>SUM(G1108:G1113)</f>
        <v>238</v>
      </c>
      <c r="H1114" s="118">
        <f>AVERAGE(H1108:H1113)</f>
        <v>20.368925078983985</v>
      </c>
      <c r="I1114" s="119">
        <f>SUM(I1108:I1113)</f>
        <v>2315.9699999999998</v>
      </c>
      <c r="J1114" s="120">
        <f>SUM(J1108:J1113)</f>
        <v>52</v>
      </c>
      <c r="K1114" s="120">
        <f>SUM(G1114,J1114)</f>
        <v>290</v>
      </c>
      <c r="L1114" s="119">
        <f>AVERAGE(L1108:L1113)</f>
        <v>45.524722222222216</v>
      </c>
      <c r="M1114" s="118">
        <f>AVERAGE(M1108:M1113)</f>
        <v>24.193445057864636</v>
      </c>
      <c r="N1114" s="117"/>
      <c r="O1114" s="116"/>
      <c r="P1114" s="115"/>
      <c r="Q1114" s="115">
        <f t="shared" si="711"/>
        <v>42</v>
      </c>
      <c r="R1114" s="115">
        <f t="shared" si="712"/>
        <v>2010</v>
      </c>
      <c r="S1114" s="115" t="str">
        <f t="shared" si="710"/>
        <v>Sun</v>
      </c>
      <c r="T1114" s="115" t="str">
        <f t="shared" si="713"/>
        <v>2010-42</v>
      </c>
      <c r="U1114" s="115">
        <f t="shared" si="714"/>
        <v>0</v>
      </c>
      <c r="V1114" s="115"/>
    </row>
    <row r="1115" spans="1:22" s="113" customFormat="1" x14ac:dyDescent="0.35">
      <c r="A1115" s="133" t="s">
        <v>714</v>
      </c>
      <c r="B1115" s="132">
        <v>40462</v>
      </c>
      <c r="C1115" s="129">
        <v>762.89</v>
      </c>
      <c r="D1115" s="119">
        <v>0</v>
      </c>
      <c r="E1115" s="119">
        <v>0</v>
      </c>
      <c r="F1115" s="128">
        <v>549.1</v>
      </c>
      <c r="G1115" s="131">
        <v>37</v>
      </c>
      <c r="H1115" s="128">
        <f t="shared" ref="H1115:H1120" si="727">IFERROR(F1115/G1115,0)</f>
        <v>14.840540540540541</v>
      </c>
      <c r="I1115" s="129">
        <v>213.82</v>
      </c>
      <c r="J1115" s="130">
        <v>6</v>
      </c>
      <c r="K1115" s="130">
        <f t="shared" ref="K1115:K1120" si="728">IFERROR(SUM(G1115,J1115),0)</f>
        <v>43</v>
      </c>
      <c r="L1115" s="129">
        <f t="shared" ref="L1115:L1120" si="729">IFERROR(MEDIAN(I1115/J1115),0)</f>
        <v>35.636666666666663</v>
      </c>
      <c r="M1115" s="128">
        <f t="shared" ref="M1115:M1120" si="730">IFERROR(SUM(F1115,I1115)/K1115,0)</f>
        <v>17.742325581395349</v>
      </c>
      <c r="N1115" s="127"/>
      <c r="O1115" s="126"/>
      <c r="P1115" s="125"/>
      <c r="Q1115" s="125">
        <f t="shared" si="711"/>
        <v>42</v>
      </c>
      <c r="R1115" s="125">
        <f t="shared" si="712"/>
        <v>2010</v>
      </c>
      <c r="S1115" s="125" t="str">
        <f t="shared" si="710"/>
        <v>Mon</v>
      </c>
      <c r="T1115" s="125" t="str">
        <f t="shared" si="713"/>
        <v>2010-42</v>
      </c>
      <c r="U1115" s="125">
        <f t="shared" si="714"/>
        <v>0</v>
      </c>
      <c r="V1115" s="125"/>
    </row>
    <row r="1116" spans="1:22" s="113" customFormat="1" x14ac:dyDescent="0.35">
      <c r="A1116" s="133" t="s">
        <v>714</v>
      </c>
      <c r="B1116" s="132">
        <v>40463</v>
      </c>
      <c r="C1116" s="129">
        <v>1249.4000000000001</v>
      </c>
      <c r="D1116" s="119">
        <v>0</v>
      </c>
      <c r="E1116" s="119">
        <v>0</v>
      </c>
      <c r="F1116" s="128">
        <v>767.9</v>
      </c>
      <c r="G1116" s="131">
        <v>41</v>
      </c>
      <c r="H1116" s="128">
        <f t="shared" si="727"/>
        <v>18.729268292682928</v>
      </c>
      <c r="I1116" s="129">
        <v>481.5</v>
      </c>
      <c r="J1116" s="130">
        <v>7</v>
      </c>
      <c r="K1116" s="130">
        <f t="shared" si="728"/>
        <v>48</v>
      </c>
      <c r="L1116" s="129">
        <f t="shared" si="729"/>
        <v>68.785714285714292</v>
      </c>
      <c r="M1116" s="128">
        <f t="shared" si="730"/>
        <v>26.029166666666669</v>
      </c>
      <c r="N1116" s="127"/>
      <c r="O1116" s="126"/>
      <c r="P1116" s="125"/>
      <c r="Q1116" s="125">
        <f t="shared" si="711"/>
        <v>42</v>
      </c>
      <c r="R1116" s="125">
        <f t="shared" si="712"/>
        <v>2010</v>
      </c>
      <c r="S1116" s="125" t="str">
        <f t="shared" si="710"/>
        <v>Tue</v>
      </c>
      <c r="T1116" s="125" t="str">
        <f t="shared" si="713"/>
        <v>2010-42</v>
      </c>
      <c r="U1116" s="125">
        <f t="shared" si="714"/>
        <v>0</v>
      </c>
      <c r="V1116" s="125"/>
    </row>
    <row r="1117" spans="1:22" s="113" customFormat="1" x14ac:dyDescent="0.35">
      <c r="A1117" s="133" t="s">
        <v>714</v>
      </c>
      <c r="B1117" s="132">
        <v>40464</v>
      </c>
      <c r="C1117" s="129">
        <v>1126.08</v>
      </c>
      <c r="D1117" s="119">
        <v>0</v>
      </c>
      <c r="E1117" s="119">
        <v>0</v>
      </c>
      <c r="F1117" s="128">
        <v>592.54999999999995</v>
      </c>
      <c r="G1117" s="131">
        <v>39</v>
      </c>
      <c r="H1117" s="128">
        <f t="shared" si="727"/>
        <v>15.193589743589742</v>
      </c>
      <c r="I1117" s="129">
        <v>533.53</v>
      </c>
      <c r="J1117" s="130">
        <v>7</v>
      </c>
      <c r="K1117" s="130">
        <f t="shared" si="728"/>
        <v>46</v>
      </c>
      <c r="L1117" s="129">
        <f t="shared" si="729"/>
        <v>76.218571428571423</v>
      </c>
      <c r="M1117" s="128">
        <f t="shared" si="730"/>
        <v>24.479999999999997</v>
      </c>
      <c r="N1117" s="127"/>
      <c r="O1117" s="126"/>
      <c r="P1117" s="125"/>
      <c r="Q1117" s="125">
        <f t="shared" si="711"/>
        <v>42</v>
      </c>
      <c r="R1117" s="125">
        <f t="shared" si="712"/>
        <v>2010</v>
      </c>
      <c r="S1117" s="125" t="str">
        <f t="shared" si="710"/>
        <v>Wed</v>
      </c>
      <c r="T1117" s="125" t="str">
        <f t="shared" si="713"/>
        <v>2010-42</v>
      </c>
      <c r="U1117" s="125">
        <f t="shared" si="714"/>
        <v>0</v>
      </c>
      <c r="V1117" s="125"/>
    </row>
    <row r="1118" spans="1:22" s="113" customFormat="1" x14ac:dyDescent="0.35">
      <c r="A1118" s="133" t="s">
        <v>714</v>
      </c>
      <c r="B1118" s="132">
        <v>40465</v>
      </c>
      <c r="C1118" s="129">
        <v>1098.81</v>
      </c>
      <c r="D1118" s="119">
        <v>0</v>
      </c>
      <c r="E1118" s="119">
        <v>0</v>
      </c>
      <c r="F1118" s="128">
        <v>579.85</v>
      </c>
      <c r="G1118" s="131">
        <v>37</v>
      </c>
      <c r="H1118" s="128">
        <f t="shared" si="727"/>
        <v>15.671621621621622</v>
      </c>
      <c r="I1118" s="129">
        <v>518.96</v>
      </c>
      <c r="J1118" s="130">
        <v>4</v>
      </c>
      <c r="K1118" s="130">
        <f t="shared" si="728"/>
        <v>41</v>
      </c>
      <c r="L1118" s="129">
        <f t="shared" si="729"/>
        <v>129.74</v>
      </c>
      <c r="M1118" s="128">
        <f t="shared" si="730"/>
        <v>26.800243902439021</v>
      </c>
      <c r="N1118" s="127"/>
      <c r="O1118" s="126"/>
      <c r="P1118" s="125"/>
      <c r="Q1118" s="125">
        <f t="shared" si="711"/>
        <v>42</v>
      </c>
      <c r="R1118" s="125">
        <f t="shared" si="712"/>
        <v>2010</v>
      </c>
      <c r="S1118" s="125" t="str">
        <f t="shared" si="710"/>
        <v>Thu</v>
      </c>
      <c r="T1118" s="125" t="str">
        <f t="shared" si="713"/>
        <v>2010-42</v>
      </c>
      <c r="U1118" s="125">
        <f t="shared" si="714"/>
        <v>0</v>
      </c>
      <c r="V1118" s="125"/>
    </row>
    <row r="1119" spans="1:22" s="113" customFormat="1" x14ac:dyDescent="0.35">
      <c r="A1119" s="133" t="s">
        <v>714</v>
      </c>
      <c r="B1119" s="132">
        <v>40466</v>
      </c>
      <c r="C1119" s="129">
        <v>1886.34</v>
      </c>
      <c r="D1119" s="119">
        <v>0</v>
      </c>
      <c r="E1119" s="119">
        <v>0</v>
      </c>
      <c r="F1119" s="128">
        <v>1285.2</v>
      </c>
      <c r="G1119" s="131">
        <v>59</v>
      </c>
      <c r="H1119" s="128">
        <f t="shared" si="727"/>
        <v>21.783050847457627</v>
      </c>
      <c r="I1119" s="129">
        <v>601.13</v>
      </c>
      <c r="J1119" s="130">
        <v>14</v>
      </c>
      <c r="K1119" s="130">
        <f t="shared" si="728"/>
        <v>73</v>
      </c>
      <c r="L1119" s="129">
        <f t="shared" si="729"/>
        <v>42.937857142857141</v>
      </c>
      <c r="M1119" s="128">
        <f t="shared" si="730"/>
        <v>25.840136986301371</v>
      </c>
      <c r="N1119" s="127"/>
      <c r="O1119" s="126"/>
      <c r="P1119" s="125"/>
      <c r="Q1119" s="125">
        <f t="shared" si="711"/>
        <v>42</v>
      </c>
      <c r="R1119" s="125">
        <f t="shared" si="712"/>
        <v>2010</v>
      </c>
      <c r="S1119" s="125" t="str">
        <f t="shared" si="710"/>
        <v>Fri</v>
      </c>
      <c r="T1119" s="125" t="str">
        <f t="shared" si="713"/>
        <v>2010-42</v>
      </c>
      <c r="U1119" s="125">
        <f t="shared" si="714"/>
        <v>0</v>
      </c>
      <c r="V1119" s="125"/>
    </row>
    <row r="1120" spans="1:22" s="113" customFormat="1" x14ac:dyDescent="0.35">
      <c r="A1120" s="133" t="s">
        <v>714</v>
      </c>
      <c r="B1120" s="132">
        <v>40467</v>
      </c>
      <c r="C1120" s="129">
        <v>962.09</v>
      </c>
      <c r="D1120" s="119">
        <v>0</v>
      </c>
      <c r="E1120" s="119">
        <v>0</v>
      </c>
      <c r="F1120" s="128">
        <v>583.4</v>
      </c>
      <c r="G1120" s="131">
        <v>22</v>
      </c>
      <c r="H1120" s="128">
        <f t="shared" si="727"/>
        <v>26.518181818181816</v>
      </c>
      <c r="I1120" s="129">
        <v>378.69</v>
      </c>
      <c r="J1120" s="130">
        <v>9</v>
      </c>
      <c r="K1120" s="130">
        <f t="shared" si="728"/>
        <v>31</v>
      </c>
      <c r="L1120" s="129">
        <f t="shared" si="729"/>
        <v>42.076666666666668</v>
      </c>
      <c r="M1120" s="128">
        <f t="shared" si="730"/>
        <v>31.035161290322577</v>
      </c>
      <c r="N1120" s="127"/>
      <c r="O1120" s="126"/>
      <c r="P1120" s="125"/>
      <c r="Q1120" s="125">
        <f t="shared" si="711"/>
        <v>42</v>
      </c>
      <c r="R1120" s="125">
        <f t="shared" si="712"/>
        <v>2010</v>
      </c>
      <c r="S1120" s="125" t="str">
        <f t="shared" si="710"/>
        <v>Sat</v>
      </c>
      <c r="T1120" s="125" t="str">
        <f t="shared" si="713"/>
        <v>2010-42</v>
      </c>
      <c r="U1120" s="125">
        <f t="shared" si="714"/>
        <v>0</v>
      </c>
      <c r="V1120" s="125"/>
    </row>
    <row r="1121" spans="1:22" s="113" customFormat="1" x14ac:dyDescent="0.35">
      <c r="A1121" s="124"/>
      <c r="B1121" s="123">
        <v>40468</v>
      </c>
      <c r="C1121" s="119">
        <f>SUM(C1115:C1120)</f>
        <v>7085.6100000000006</v>
      </c>
      <c r="D1121" s="119">
        <v>2266.5100000000002</v>
      </c>
      <c r="E1121" s="122">
        <f>SUM(C1121:D1121)</f>
        <v>9352.1200000000008</v>
      </c>
      <c r="F1121" s="118"/>
      <c r="G1121" s="121">
        <f>SUM(G1115:G1120)</f>
        <v>235</v>
      </c>
      <c r="H1121" s="118">
        <f>AVERAGE(H1115:H1120)</f>
        <v>18.789375477345711</v>
      </c>
      <c r="I1121" s="119">
        <f>SUM(I1115:I1120)</f>
        <v>2727.63</v>
      </c>
      <c r="J1121" s="120">
        <f>SUM(J1115:J1120)</f>
        <v>47</v>
      </c>
      <c r="K1121" s="120">
        <f>SUM(G1121,J1121)</f>
        <v>282</v>
      </c>
      <c r="L1121" s="119">
        <f>AVERAGE(L1115:L1120)</f>
        <v>65.899246031746031</v>
      </c>
      <c r="M1121" s="118">
        <f>AVERAGE(M1115:M1120)</f>
        <v>25.321172404520834</v>
      </c>
      <c r="N1121" s="117"/>
      <c r="O1121" s="116"/>
      <c r="P1121" s="115"/>
      <c r="Q1121" s="115">
        <f t="shared" si="711"/>
        <v>43</v>
      </c>
      <c r="R1121" s="115">
        <f t="shared" si="712"/>
        <v>2010</v>
      </c>
      <c r="S1121" s="115" t="str">
        <f t="shared" si="710"/>
        <v>Sun</v>
      </c>
      <c r="T1121" s="115" t="str">
        <f t="shared" si="713"/>
        <v>2010-43</v>
      </c>
      <c r="U1121" s="115">
        <f t="shared" si="714"/>
        <v>0</v>
      </c>
      <c r="V1121" s="115"/>
    </row>
    <row r="1122" spans="1:22" s="113" customFormat="1" x14ac:dyDescent="0.35">
      <c r="A1122" s="133" t="s">
        <v>717</v>
      </c>
      <c r="B1122" s="132">
        <v>40469</v>
      </c>
      <c r="C1122" s="129">
        <v>768.44</v>
      </c>
      <c r="D1122" s="119">
        <v>0</v>
      </c>
      <c r="E1122" s="119">
        <v>0</v>
      </c>
      <c r="F1122" s="128">
        <v>441.15</v>
      </c>
      <c r="G1122" s="131">
        <v>35</v>
      </c>
      <c r="H1122" s="128">
        <f t="shared" ref="H1122:H1127" si="731">IFERROR(F1122/G1122,0)</f>
        <v>12.604285714285714</v>
      </c>
      <c r="I1122" s="129">
        <v>327.29000000000002</v>
      </c>
      <c r="J1122" s="130">
        <v>5</v>
      </c>
      <c r="K1122" s="130">
        <f t="shared" ref="K1122:K1127" si="732">IFERROR(SUM(G1122,J1122),0)</f>
        <v>40</v>
      </c>
      <c r="L1122" s="129">
        <f t="shared" ref="L1122:L1127" si="733">IFERROR(MEDIAN(I1122/J1122),0)</f>
        <v>65.457999999999998</v>
      </c>
      <c r="M1122" s="128">
        <f t="shared" ref="M1122:M1127" si="734">IFERROR(SUM(F1122,I1122)/K1122,0)</f>
        <v>19.211000000000002</v>
      </c>
      <c r="N1122" s="127"/>
      <c r="O1122" s="126"/>
      <c r="P1122" s="125"/>
      <c r="Q1122" s="125">
        <f t="shared" si="711"/>
        <v>43</v>
      </c>
      <c r="R1122" s="125">
        <f t="shared" si="712"/>
        <v>2010</v>
      </c>
      <c r="S1122" s="125" t="str">
        <f t="shared" si="710"/>
        <v>Mon</v>
      </c>
      <c r="T1122" s="125" t="str">
        <f t="shared" si="713"/>
        <v>2010-43</v>
      </c>
      <c r="U1122" s="125">
        <f t="shared" si="714"/>
        <v>0</v>
      </c>
      <c r="V1122" s="125"/>
    </row>
    <row r="1123" spans="1:22" s="113" customFormat="1" x14ac:dyDescent="0.35">
      <c r="A1123" s="133" t="s">
        <v>717</v>
      </c>
      <c r="B1123" s="132">
        <v>40470</v>
      </c>
      <c r="C1123" s="129">
        <v>1116.69</v>
      </c>
      <c r="D1123" s="119">
        <v>0</v>
      </c>
      <c r="E1123" s="119">
        <v>0</v>
      </c>
      <c r="F1123" s="128">
        <v>648.25</v>
      </c>
      <c r="G1123" s="131">
        <v>38</v>
      </c>
      <c r="H1123" s="128">
        <f t="shared" si="731"/>
        <v>17.059210526315791</v>
      </c>
      <c r="I1123" s="129">
        <v>468.44</v>
      </c>
      <c r="J1123" s="130">
        <v>10</v>
      </c>
      <c r="K1123" s="130">
        <f t="shared" si="732"/>
        <v>48</v>
      </c>
      <c r="L1123" s="129">
        <f t="shared" si="733"/>
        <v>46.844000000000001</v>
      </c>
      <c r="M1123" s="128">
        <f t="shared" si="734"/>
        <v>23.264375000000001</v>
      </c>
      <c r="N1123" s="127"/>
      <c r="O1123" s="126"/>
      <c r="P1123" s="125"/>
      <c r="Q1123" s="125">
        <f t="shared" si="711"/>
        <v>43</v>
      </c>
      <c r="R1123" s="125">
        <f t="shared" si="712"/>
        <v>2010</v>
      </c>
      <c r="S1123" s="125" t="str">
        <f t="shared" si="710"/>
        <v>Tue</v>
      </c>
      <c r="T1123" s="125" t="str">
        <f t="shared" si="713"/>
        <v>2010-43</v>
      </c>
      <c r="U1123" s="125">
        <f t="shared" si="714"/>
        <v>0</v>
      </c>
      <c r="V1123" s="125"/>
    </row>
    <row r="1124" spans="1:22" s="113" customFormat="1" x14ac:dyDescent="0.35">
      <c r="A1124" s="133" t="s">
        <v>717</v>
      </c>
      <c r="B1124" s="132">
        <v>40471</v>
      </c>
      <c r="C1124" s="129">
        <v>1155.9000000000001</v>
      </c>
      <c r="D1124" s="119">
        <v>0</v>
      </c>
      <c r="E1124" s="119">
        <v>0</v>
      </c>
      <c r="F1124" s="128">
        <v>671.15</v>
      </c>
      <c r="G1124" s="131">
        <v>34</v>
      </c>
      <c r="H1124" s="128">
        <f t="shared" si="731"/>
        <v>19.73970588235294</v>
      </c>
      <c r="I1124" s="129">
        <v>484.75</v>
      </c>
      <c r="J1124" s="130">
        <v>10</v>
      </c>
      <c r="K1124" s="130">
        <f t="shared" si="732"/>
        <v>44</v>
      </c>
      <c r="L1124" s="129">
        <f t="shared" si="733"/>
        <v>48.475000000000001</v>
      </c>
      <c r="M1124" s="128">
        <f t="shared" si="734"/>
        <v>26.270454545454548</v>
      </c>
      <c r="N1124" s="127"/>
      <c r="O1124" s="126"/>
      <c r="P1124" s="125"/>
      <c r="Q1124" s="125">
        <f t="shared" si="711"/>
        <v>43</v>
      </c>
      <c r="R1124" s="125">
        <f t="shared" si="712"/>
        <v>2010</v>
      </c>
      <c r="S1124" s="125" t="str">
        <f t="shared" si="710"/>
        <v>Wed</v>
      </c>
      <c r="T1124" s="125" t="str">
        <f t="shared" si="713"/>
        <v>2010-43</v>
      </c>
      <c r="U1124" s="125">
        <f t="shared" si="714"/>
        <v>0</v>
      </c>
      <c r="V1124" s="125"/>
    </row>
    <row r="1125" spans="1:22" s="113" customFormat="1" x14ac:dyDescent="0.35">
      <c r="A1125" s="133" t="s">
        <v>717</v>
      </c>
      <c r="B1125" s="132">
        <v>40472</v>
      </c>
      <c r="C1125" s="129">
        <v>1581.87</v>
      </c>
      <c r="D1125" s="119">
        <v>0</v>
      </c>
      <c r="E1125" s="119">
        <v>0</v>
      </c>
      <c r="F1125" s="128">
        <v>1057</v>
      </c>
      <c r="G1125" s="131">
        <v>49</v>
      </c>
      <c r="H1125" s="128">
        <f t="shared" si="731"/>
        <v>21.571428571428573</v>
      </c>
      <c r="I1125" s="129">
        <v>524.87</v>
      </c>
      <c r="J1125" s="130">
        <v>9</v>
      </c>
      <c r="K1125" s="130">
        <f t="shared" si="732"/>
        <v>58</v>
      </c>
      <c r="L1125" s="129">
        <f t="shared" si="733"/>
        <v>58.318888888888893</v>
      </c>
      <c r="M1125" s="128">
        <f t="shared" si="734"/>
        <v>27.273620689655171</v>
      </c>
      <c r="N1125" s="127"/>
      <c r="O1125" s="126"/>
      <c r="P1125" s="125"/>
      <c r="Q1125" s="125">
        <f t="shared" si="711"/>
        <v>43</v>
      </c>
      <c r="R1125" s="125">
        <f t="shared" si="712"/>
        <v>2010</v>
      </c>
      <c r="S1125" s="125" t="str">
        <f t="shared" si="710"/>
        <v>Thu</v>
      </c>
      <c r="T1125" s="125" t="str">
        <f t="shared" si="713"/>
        <v>2010-43</v>
      </c>
      <c r="U1125" s="125">
        <f t="shared" si="714"/>
        <v>0</v>
      </c>
      <c r="V1125" s="125"/>
    </row>
    <row r="1126" spans="1:22" s="113" customFormat="1" x14ac:dyDescent="0.35">
      <c r="A1126" s="133" t="s">
        <v>717</v>
      </c>
      <c r="B1126" s="132">
        <v>40473</v>
      </c>
      <c r="C1126" s="129">
        <v>1224.53</v>
      </c>
      <c r="D1126" s="119">
        <v>0</v>
      </c>
      <c r="E1126" s="119">
        <v>0</v>
      </c>
      <c r="F1126" s="128">
        <v>832.75</v>
      </c>
      <c r="G1126" s="131">
        <v>39</v>
      </c>
      <c r="H1126" s="128">
        <f t="shared" si="731"/>
        <v>21.352564102564102</v>
      </c>
      <c r="I1126" s="129">
        <v>391.78</v>
      </c>
      <c r="J1126" s="130">
        <v>10</v>
      </c>
      <c r="K1126" s="130">
        <f t="shared" si="732"/>
        <v>49</v>
      </c>
      <c r="L1126" s="129">
        <f t="shared" si="733"/>
        <v>39.177999999999997</v>
      </c>
      <c r="M1126" s="128">
        <f t="shared" si="734"/>
        <v>24.990408163265304</v>
      </c>
      <c r="N1126" s="127"/>
      <c r="O1126" s="126"/>
      <c r="P1126" s="125"/>
      <c r="Q1126" s="125">
        <f t="shared" si="711"/>
        <v>43</v>
      </c>
      <c r="R1126" s="125">
        <f t="shared" si="712"/>
        <v>2010</v>
      </c>
      <c r="S1126" s="125" t="str">
        <f t="shared" si="710"/>
        <v>Fri</v>
      </c>
      <c r="T1126" s="125" t="str">
        <f t="shared" si="713"/>
        <v>2010-43</v>
      </c>
      <c r="U1126" s="125">
        <f t="shared" si="714"/>
        <v>0</v>
      </c>
      <c r="V1126" s="125"/>
    </row>
    <row r="1127" spans="1:22" s="113" customFormat="1" x14ac:dyDescent="0.35">
      <c r="A1127" s="133" t="s">
        <v>717</v>
      </c>
      <c r="B1127" s="132">
        <v>40474</v>
      </c>
      <c r="C1127" s="129">
        <v>1086.3699999999999</v>
      </c>
      <c r="D1127" s="119">
        <v>0</v>
      </c>
      <c r="E1127" s="119">
        <v>0</v>
      </c>
      <c r="F1127" s="128">
        <v>761.9</v>
      </c>
      <c r="G1127" s="131">
        <v>30</v>
      </c>
      <c r="H1127" s="128">
        <f t="shared" si="731"/>
        <v>25.396666666666665</v>
      </c>
      <c r="I1127" s="129">
        <v>324.47000000000003</v>
      </c>
      <c r="J1127" s="130">
        <v>8</v>
      </c>
      <c r="K1127" s="130">
        <f t="shared" si="732"/>
        <v>38</v>
      </c>
      <c r="L1127" s="129">
        <f t="shared" si="733"/>
        <v>40.558750000000003</v>
      </c>
      <c r="M1127" s="128">
        <f t="shared" si="734"/>
        <v>28.588684210526313</v>
      </c>
      <c r="N1127" s="127"/>
      <c r="O1127" s="126"/>
      <c r="P1127" s="125"/>
      <c r="Q1127" s="125">
        <f t="shared" si="711"/>
        <v>43</v>
      </c>
      <c r="R1127" s="125">
        <f t="shared" si="712"/>
        <v>2010</v>
      </c>
      <c r="S1127" s="125" t="str">
        <f t="shared" si="710"/>
        <v>Sat</v>
      </c>
      <c r="T1127" s="125" t="str">
        <f t="shared" si="713"/>
        <v>2010-43</v>
      </c>
      <c r="U1127" s="125">
        <f t="shared" si="714"/>
        <v>0</v>
      </c>
      <c r="V1127" s="125"/>
    </row>
    <row r="1128" spans="1:22" s="113" customFormat="1" x14ac:dyDescent="0.35">
      <c r="A1128" s="124"/>
      <c r="B1128" s="123">
        <v>40475</v>
      </c>
      <c r="C1128" s="119">
        <f>SUM(C1122:C1127)</f>
        <v>6933.7999999999993</v>
      </c>
      <c r="D1128" s="119">
        <v>2539.0500000000002</v>
      </c>
      <c r="E1128" s="122">
        <f>SUM(C1128:D1128)</f>
        <v>9472.8499999999985</v>
      </c>
      <c r="F1128" s="118"/>
      <c r="G1128" s="121">
        <f>SUM(G1122:G1127)</f>
        <v>225</v>
      </c>
      <c r="H1128" s="118">
        <f>AVERAGE(H1122:H1127)</f>
        <v>19.620643577268961</v>
      </c>
      <c r="I1128" s="119">
        <f>SUM(I1122:I1127)</f>
        <v>2521.6000000000004</v>
      </c>
      <c r="J1128" s="120">
        <f>SUM(J1122:J1127)</f>
        <v>52</v>
      </c>
      <c r="K1128" s="120">
        <f>SUM(G1128,J1128)</f>
        <v>277</v>
      </c>
      <c r="L1128" s="119">
        <f>AVERAGE(L1122:L1127)</f>
        <v>49.805439814814825</v>
      </c>
      <c r="M1128" s="118">
        <f>AVERAGE(M1122:M1127)</f>
        <v>24.93309043481689</v>
      </c>
      <c r="N1128" s="117"/>
      <c r="O1128" s="116"/>
      <c r="P1128" s="115"/>
      <c r="Q1128" s="115">
        <f t="shared" si="711"/>
        <v>44</v>
      </c>
      <c r="R1128" s="115">
        <f t="shared" si="712"/>
        <v>2010</v>
      </c>
      <c r="S1128" s="115" t="str">
        <f t="shared" si="710"/>
        <v>Sun</v>
      </c>
      <c r="T1128" s="115" t="str">
        <f t="shared" si="713"/>
        <v>2010-44</v>
      </c>
      <c r="U1128" s="115">
        <f t="shared" si="714"/>
        <v>0</v>
      </c>
      <c r="V1128" s="115"/>
    </row>
    <row r="1129" spans="1:22" s="113" customFormat="1" x14ac:dyDescent="0.35">
      <c r="A1129" s="133" t="s">
        <v>719</v>
      </c>
      <c r="B1129" s="132">
        <v>40476</v>
      </c>
      <c r="C1129" s="129">
        <v>1282.5999999999999</v>
      </c>
      <c r="D1129" s="119">
        <v>0</v>
      </c>
      <c r="E1129" s="119">
        <v>0</v>
      </c>
      <c r="F1129" s="128">
        <v>981.9</v>
      </c>
      <c r="G1129" s="131">
        <v>55</v>
      </c>
      <c r="H1129" s="128">
        <f t="shared" ref="H1129:H1134" si="735">IFERROR(F1129/G1129,0)</f>
        <v>17.852727272727272</v>
      </c>
      <c r="I1129" s="129">
        <v>300.7</v>
      </c>
      <c r="J1129" s="130">
        <v>10</v>
      </c>
      <c r="K1129" s="130">
        <f t="shared" ref="K1129:K1134" si="736">IFERROR(SUM(G1129,J1129),0)</f>
        <v>65</v>
      </c>
      <c r="L1129" s="129">
        <f t="shared" ref="L1129:L1134" si="737">IFERROR(MEDIAN(I1129/J1129),0)</f>
        <v>30.07</v>
      </c>
      <c r="M1129" s="128">
        <f t="shared" ref="M1129:M1134" si="738">IFERROR(SUM(F1129,I1129)/K1129,0)</f>
        <v>19.732307692307693</v>
      </c>
      <c r="N1129" s="127"/>
      <c r="O1129" s="126"/>
      <c r="P1129" s="125"/>
      <c r="Q1129" s="125">
        <f t="shared" si="711"/>
        <v>44</v>
      </c>
      <c r="R1129" s="125">
        <f t="shared" si="712"/>
        <v>2010</v>
      </c>
      <c r="S1129" s="125" t="str">
        <f t="shared" si="710"/>
        <v>Mon</v>
      </c>
      <c r="T1129" s="125" t="str">
        <f t="shared" si="713"/>
        <v>2010-44</v>
      </c>
      <c r="U1129" s="125">
        <f t="shared" si="714"/>
        <v>0</v>
      </c>
      <c r="V1129" s="125"/>
    </row>
    <row r="1130" spans="1:22" s="113" customFormat="1" x14ac:dyDescent="0.35">
      <c r="A1130" s="133" t="s">
        <v>719</v>
      </c>
      <c r="B1130" s="132">
        <v>40477</v>
      </c>
      <c r="C1130" s="129">
        <v>729.51</v>
      </c>
      <c r="D1130" s="119">
        <v>0</v>
      </c>
      <c r="E1130" s="119">
        <v>0</v>
      </c>
      <c r="F1130" s="128">
        <v>542.70000000000005</v>
      </c>
      <c r="G1130" s="131">
        <v>34</v>
      </c>
      <c r="H1130" s="128">
        <f t="shared" si="735"/>
        <v>15.961764705882354</v>
      </c>
      <c r="I1130" s="129">
        <v>186.81</v>
      </c>
      <c r="J1130" s="130">
        <v>10</v>
      </c>
      <c r="K1130" s="130">
        <f t="shared" si="736"/>
        <v>44</v>
      </c>
      <c r="L1130" s="129">
        <f t="shared" si="737"/>
        <v>18.681000000000001</v>
      </c>
      <c r="M1130" s="128">
        <f t="shared" si="738"/>
        <v>16.579772727272726</v>
      </c>
      <c r="N1130" s="127"/>
      <c r="O1130" s="126"/>
      <c r="P1130" s="125"/>
      <c r="Q1130" s="125">
        <f t="shared" si="711"/>
        <v>44</v>
      </c>
      <c r="R1130" s="125">
        <f t="shared" si="712"/>
        <v>2010</v>
      </c>
      <c r="S1130" s="125" t="str">
        <f t="shared" si="710"/>
        <v>Tue</v>
      </c>
      <c r="T1130" s="125" t="str">
        <f t="shared" si="713"/>
        <v>2010-44</v>
      </c>
      <c r="U1130" s="125">
        <f t="shared" si="714"/>
        <v>0</v>
      </c>
      <c r="V1130" s="125"/>
    </row>
    <row r="1131" spans="1:22" s="113" customFormat="1" x14ac:dyDescent="0.35">
      <c r="A1131" s="133" t="s">
        <v>719</v>
      </c>
      <c r="B1131" s="132">
        <v>40478</v>
      </c>
      <c r="C1131" s="129">
        <v>967.97</v>
      </c>
      <c r="D1131" s="119">
        <v>0</v>
      </c>
      <c r="E1131" s="119">
        <v>0</v>
      </c>
      <c r="F1131" s="128">
        <v>781.45</v>
      </c>
      <c r="G1131" s="131">
        <v>39</v>
      </c>
      <c r="H1131" s="128">
        <f t="shared" si="735"/>
        <v>20.03717948717949</v>
      </c>
      <c r="I1131" s="129">
        <v>186.52</v>
      </c>
      <c r="J1131" s="130">
        <v>6</v>
      </c>
      <c r="K1131" s="130">
        <f t="shared" si="736"/>
        <v>45</v>
      </c>
      <c r="L1131" s="129">
        <f t="shared" si="737"/>
        <v>31.08666666666667</v>
      </c>
      <c r="M1131" s="128">
        <f t="shared" si="738"/>
        <v>21.510444444444445</v>
      </c>
      <c r="N1131" s="127"/>
      <c r="O1131" s="126"/>
      <c r="P1131" s="125"/>
      <c r="Q1131" s="125">
        <f t="shared" si="711"/>
        <v>44</v>
      </c>
      <c r="R1131" s="125">
        <f t="shared" si="712"/>
        <v>2010</v>
      </c>
      <c r="S1131" s="125" t="str">
        <f t="shared" si="710"/>
        <v>Wed</v>
      </c>
      <c r="T1131" s="125" t="str">
        <f t="shared" si="713"/>
        <v>2010-44</v>
      </c>
      <c r="U1131" s="125">
        <f t="shared" si="714"/>
        <v>0</v>
      </c>
      <c r="V1131" s="125"/>
    </row>
    <row r="1132" spans="1:22" s="113" customFormat="1" x14ac:dyDescent="0.35">
      <c r="A1132" s="133" t="s">
        <v>719</v>
      </c>
      <c r="B1132" s="132">
        <v>40479</v>
      </c>
      <c r="C1132" s="129">
        <v>1418.28</v>
      </c>
      <c r="D1132" s="119">
        <v>0</v>
      </c>
      <c r="E1132" s="119">
        <v>0</v>
      </c>
      <c r="F1132" s="128">
        <v>966.55</v>
      </c>
      <c r="G1132" s="131">
        <v>36</v>
      </c>
      <c r="H1132" s="128">
        <f t="shared" si="735"/>
        <v>26.848611111111111</v>
      </c>
      <c r="I1132" s="129">
        <v>451.73</v>
      </c>
      <c r="J1132" s="130">
        <v>14</v>
      </c>
      <c r="K1132" s="130">
        <f t="shared" si="736"/>
        <v>50</v>
      </c>
      <c r="L1132" s="129">
        <f t="shared" si="737"/>
        <v>32.26642857142857</v>
      </c>
      <c r="M1132" s="128">
        <f t="shared" si="738"/>
        <v>28.365600000000001</v>
      </c>
      <c r="N1132" s="127"/>
      <c r="O1132" s="126"/>
      <c r="P1132" s="125"/>
      <c r="Q1132" s="125">
        <f t="shared" si="711"/>
        <v>44</v>
      </c>
      <c r="R1132" s="125">
        <f t="shared" si="712"/>
        <v>2010</v>
      </c>
      <c r="S1132" s="125" t="str">
        <f t="shared" si="710"/>
        <v>Thu</v>
      </c>
      <c r="T1132" s="125" t="str">
        <f t="shared" si="713"/>
        <v>2010-44</v>
      </c>
      <c r="U1132" s="125">
        <f t="shared" si="714"/>
        <v>0</v>
      </c>
      <c r="V1132" s="125"/>
    </row>
    <row r="1133" spans="1:22" s="113" customFormat="1" x14ac:dyDescent="0.35">
      <c r="A1133" s="133" t="s">
        <v>719</v>
      </c>
      <c r="B1133" s="132">
        <v>40480</v>
      </c>
      <c r="C1133" s="129">
        <v>1977.75</v>
      </c>
      <c r="D1133" s="119">
        <v>0</v>
      </c>
      <c r="E1133" s="119">
        <v>0</v>
      </c>
      <c r="F1133" s="128">
        <v>878.3</v>
      </c>
      <c r="G1133" s="131">
        <v>46</v>
      </c>
      <c r="H1133" s="128">
        <f t="shared" si="735"/>
        <v>19.093478260869563</v>
      </c>
      <c r="I1133" s="129">
        <v>1099.45</v>
      </c>
      <c r="J1133" s="130">
        <v>17</v>
      </c>
      <c r="K1133" s="130">
        <f t="shared" si="736"/>
        <v>63</v>
      </c>
      <c r="L1133" s="129">
        <f t="shared" si="737"/>
        <v>64.673529411764704</v>
      </c>
      <c r="M1133" s="128">
        <f t="shared" si="738"/>
        <v>31.392857142857142</v>
      </c>
      <c r="N1133" s="127"/>
      <c r="O1133" s="126"/>
      <c r="P1133" s="125"/>
      <c r="Q1133" s="125">
        <f t="shared" si="711"/>
        <v>44</v>
      </c>
      <c r="R1133" s="125">
        <f t="shared" si="712"/>
        <v>2010</v>
      </c>
      <c r="S1133" s="125" t="str">
        <f t="shared" si="710"/>
        <v>Fri</v>
      </c>
      <c r="T1133" s="125" t="str">
        <f t="shared" si="713"/>
        <v>2010-44</v>
      </c>
      <c r="U1133" s="125">
        <f t="shared" si="714"/>
        <v>0</v>
      </c>
      <c r="V1133" s="125"/>
    </row>
    <row r="1134" spans="1:22" s="113" customFormat="1" x14ac:dyDescent="0.35">
      <c r="A1134" s="133" t="s">
        <v>719</v>
      </c>
      <c r="B1134" s="132">
        <v>40481</v>
      </c>
      <c r="C1134" s="129">
        <v>895.06</v>
      </c>
      <c r="D1134" s="119">
        <v>0</v>
      </c>
      <c r="E1134" s="119">
        <v>0</v>
      </c>
      <c r="F1134" s="128">
        <v>591.75</v>
      </c>
      <c r="G1134" s="131">
        <v>23</v>
      </c>
      <c r="H1134" s="128">
        <f t="shared" si="735"/>
        <v>25.728260869565219</v>
      </c>
      <c r="I1134" s="129">
        <v>299.31</v>
      </c>
      <c r="J1134" s="130">
        <v>7</v>
      </c>
      <c r="K1134" s="130">
        <f t="shared" si="736"/>
        <v>30</v>
      </c>
      <c r="L1134" s="129">
        <f t="shared" si="737"/>
        <v>42.758571428571429</v>
      </c>
      <c r="M1134" s="128">
        <f t="shared" si="738"/>
        <v>29.701999999999998</v>
      </c>
      <c r="N1134" s="127"/>
      <c r="O1134" s="126"/>
      <c r="P1134" s="125"/>
      <c r="Q1134" s="125">
        <f t="shared" si="711"/>
        <v>44</v>
      </c>
      <c r="R1134" s="125">
        <f t="shared" si="712"/>
        <v>2010</v>
      </c>
      <c r="S1134" s="125" t="str">
        <f t="shared" si="710"/>
        <v>Sat</v>
      </c>
      <c r="T1134" s="125" t="str">
        <f t="shared" si="713"/>
        <v>2010-44</v>
      </c>
      <c r="U1134" s="125">
        <f t="shared" si="714"/>
        <v>0</v>
      </c>
      <c r="V1134" s="125"/>
    </row>
    <row r="1135" spans="1:22" s="113" customFormat="1" x14ac:dyDescent="0.35">
      <c r="A1135" s="124"/>
      <c r="B1135" s="123">
        <v>40482</v>
      </c>
      <c r="C1135" s="119">
        <f>SUM(C1129:C1134)</f>
        <v>7271.17</v>
      </c>
      <c r="D1135" s="119">
        <v>3730.31</v>
      </c>
      <c r="E1135" s="122">
        <f>SUM(C1135:D1135)</f>
        <v>11001.48</v>
      </c>
      <c r="F1135" s="118"/>
      <c r="G1135" s="121">
        <f>SUM(G1129:G1134)</f>
        <v>233</v>
      </c>
      <c r="H1135" s="118">
        <f>AVERAGE(H1129:H1134)</f>
        <v>20.920336951222499</v>
      </c>
      <c r="I1135" s="119">
        <f>SUM(I1129:I1134)</f>
        <v>2524.52</v>
      </c>
      <c r="J1135" s="120">
        <f>SUM(J1129:J1134)</f>
        <v>64</v>
      </c>
      <c r="K1135" s="120">
        <f>SUM(G1135,J1135)</f>
        <v>297</v>
      </c>
      <c r="L1135" s="119">
        <f>AVERAGE(L1129:L1134)</f>
        <v>36.589366013071896</v>
      </c>
      <c r="M1135" s="118">
        <f>AVERAGE(M1129:M1134)</f>
        <v>24.547163667813667</v>
      </c>
      <c r="N1135" s="117"/>
      <c r="O1135" s="116"/>
      <c r="P1135" s="115"/>
      <c r="Q1135" s="115">
        <f t="shared" si="711"/>
        <v>45</v>
      </c>
      <c r="R1135" s="115">
        <f t="shared" si="712"/>
        <v>2010</v>
      </c>
      <c r="S1135" s="115" t="str">
        <f t="shared" si="710"/>
        <v>Sun</v>
      </c>
      <c r="T1135" s="115" t="str">
        <f t="shared" si="713"/>
        <v>2010-45</v>
      </c>
      <c r="U1135" s="115">
        <f t="shared" si="714"/>
        <v>0</v>
      </c>
      <c r="V1135" s="115"/>
    </row>
    <row r="1136" spans="1:22" s="113" customFormat="1" x14ac:dyDescent="0.35">
      <c r="A1136" s="133" t="s">
        <v>720</v>
      </c>
      <c r="B1136" s="132">
        <v>40483</v>
      </c>
      <c r="C1136" s="129">
        <v>726.83</v>
      </c>
      <c r="D1136" s="119">
        <v>0</v>
      </c>
      <c r="E1136" s="119">
        <v>0</v>
      </c>
      <c r="F1136" s="128">
        <v>446.2</v>
      </c>
      <c r="G1136" s="131">
        <v>29</v>
      </c>
      <c r="H1136" s="128">
        <f t="shared" ref="H1136:H1141" si="739">IFERROR(F1136/G1136,0)</f>
        <v>15.386206896551723</v>
      </c>
      <c r="I1136" s="129">
        <v>280.63</v>
      </c>
      <c r="J1136" s="130">
        <v>10</v>
      </c>
      <c r="K1136" s="130">
        <f t="shared" ref="K1136:K1141" si="740">IFERROR(SUM(G1136,J1136),0)</f>
        <v>39</v>
      </c>
      <c r="L1136" s="129">
        <f t="shared" ref="L1136:L1141" si="741">IFERROR(MEDIAN(I1136/J1136),0)</f>
        <v>28.062999999999999</v>
      </c>
      <c r="M1136" s="128">
        <f t="shared" ref="M1136:M1141" si="742">IFERROR(SUM(F1136,I1136)/K1136,0)</f>
        <v>18.636666666666663</v>
      </c>
      <c r="N1136" s="127"/>
      <c r="O1136" s="126"/>
      <c r="P1136" s="125"/>
      <c r="Q1136" s="125">
        <f t="shared" si="711"/>
        <v>45</v>
      </c>
      <c r="R1136" s="125">
        <f t="shared" si="712"/>
        <v>2010</v>
      </c>
      <c r="S1136" s="125" t="str">
        <f t="shared" si="710"/>
        <v>Mon</v>
      </c>
      <c r="T1136" s="125" t="str">
        <f t="shared" si="713"/>
        <v>2010-45</v>
      </c>
      <c r="U1136" s="125">
        <f t="shared" si="714"/>
        <v>0</v>
      </c>
      <c r="V1136" s="125"/>
    </row>
    <row r="1137" spans="1:22" s="113" customFormat="1" x14ac:dyDescent="0.35">
      <c r="A1137" s="133" t="s">
        <v>720</v>
      </c>
      <c r="B1137" s="132">
        <v>40484</v>
      </c>
      <c r="C1137" s="129">
        <v>585.87</v>
      </c>
      <c r="D1137" s="119">
        <v>0</v>
      </c>
      <c r="E1137" s="119">
        <v>0</v>
      </c>
      <c r="F1137" s="128">
        <v>508.1</v>
      </c>
      <c r="G1137" s="131">
        <v>38</v>
      </c>
      <c r="H1137" s="128">
        <f t="shared" si="739"/>
        <v>13.371052631578948</v>
      </c>
      <c r="I1137" s="129">
        <v>77.77</v>
      </c>
      <c r="J1137" s="130">
        <v>2</v>
      </c>
      <c r="K1137" s="130">
        <f t="shared" si="740"/>
        <v>40</v>
      </c>
      <c r="L1137" s="129">
        <f t="shared" si="741"/>
        <v>38.884999999999998</v>
      </c>
      <c r="M1137" s="128">
        <f t="shared" si="742"/>
        <v>14.646750000000001</v>
      </c>
      <c r="N1137" s="127"/>
      <c r="O1137" s="126"/>
      <c r="P1137" s="125"/>
      <c r="Q1137" s="125">
        <f t="shared" si="711"/>
        <v>45</v>
      </c>
      <c r="R1137" s="125">
        <f t="shared" si="712"/>
        <v>2010</v>
      </c>
      <c r="S1137" s="125" t="str">
        <f t="shared" si="710"/>
        <v>Tue</v>
      </c>
      <c r="T1137" s="125" t="str">
        <f t="shared" si="713"/>
        <v>2010-45</v>
      </c>
      <c r="U1137" s="125">
        <f t="shared" si="714"/>
        <v>0</v>
      </c>
      <c r="V1137" s="125"/>
    </row>
    <row r="1138" spans="1:22" s="113" customFormat="1" x14ac:dyDescent="0.35">
      <c r="A1138" s="133" t="s">
        <v>720</v>
      </c>
      <c r="B1138" s="132">
        <v>40485</v>
      </c>
      <c r="C1138" s="129">
        <v>1733.55</v>
      </c>
      <c r="D1138" s="119">
        <v>0</v>
      </c>
      <c r="E1138" s="119">
        <v>0</v>
      </c>
      <c r="F1138" s="128">
        <v>1019.1</v>
      </c>
      <c r="G1138" s="131">
        <v>50</v>
      </c>
      <c r="H1138" s="128">
        <f t="shared" si="739"/>
        <v>20.382000000000001</v>
      </c>
      <c r="I1138" s="129">
        <v>714.45</v>
      </c>
      <c r="J1138" s="130">
        <v>9</v>
      </c>
      <c r="K1138" s="130">
        <f t="shared" si="740"/>
        <v>59</v>
      </c>
      <c r="L1138" s="129">
        <f t="shared" si="741"/>
        <v>79.38333333333334</v>
      </c>
      <c r="M1138" s="128">
        <f t="shared" si="742"/>
        <v>29.382203389830511</v>
      </c>
      <c r="N1138" s="127"/>
      <c r="O1138" s="126"/>
      <c r="P1138" s="125"/>
      <c r="Q1138" s="125">
        <f t="shared" si="711"/>
        <v>45</v>
      </c>
      <c r="R1138" s="125">
        <f t="shared" si="712"/>
        <v>2010</v>
      </c>
      <c r="S1138" s="125" t="str">
        <f t="shared" si="710"/>
        <v>Wed</v>
      </c>
      <c r="T1138" s="125" t="str">
        <f t="shared" si="713"/>
        <v>2010-45</v>
      </c>
      <c r="U1138" s="125">
        <f t="shared" si="714"/>
        <v>0</v>
      </c>
      <c r="V1138" s="125"/>
    </row>
    <row r="1139" spans="1:22" s="113" customFormat="1" x14ac:dyDescent="0.35">
      <c r="A1139" s="133" t="s">
        <v>720</v>
      </c>
      <c r="B1139" s="132">
        <v>40486</v>
      </c>
      <c r="C1139" s="129">
        <v>776.68</v>
      </c>
      <c r="D1139" s="119">
        <v>0</v>
      </c>
      <c r="E1139" s="119">
        <v>0</v>
      </c>
      <c r="F1139" s="128">
        <v>445.85</v>
      </c>
      <c r="G1139" s="131">
        <v>29</v>
      </c>
      <c r="H1139" s="128">
        <f t="shared" si="739"/>
        <v>15.374137931034484</v>
      </c>
      <c r="I1139" s="129">
        <v>330.83</v>
      </c>
      <c r="J1139" s="130">
        <v>8</v>
      </c>
      <c r="K1139" s="130">
        <f t="shared" si="740"/>
        <v>37</v>
      </c>
      <c r="L1139" s="129">
        <f t="shared" si="741"/>
        <v>41.353749999999998</v>
      </c>
      <c r="M1139" s="128">
        <f t="shared" si="742"/>
        <v>20.991351351351351</v>
      </c>
      <c r="N1139" s="127"/>
      <c r="O1139" s="126"/>
      <c r="P1139" s="125"/>
      <c r="Q1139" s="125">
        <f t="shared" si="711"/>
        <v>45</v>
      </c>
      <c r="R1139" s="125">
        <f t="shared" si="712"/>
        <v>2010</v>
      </c>
      <c r="S1139" s="125" t="str">
        <f t="shared" si="710"/>
        <v>Thu</v>
      </c>
      <c r="T1139" s="125" t="str">
        <f t="shared" si="713"/>
        <v>2010-45</v>
      </c>
      <c r="U1139" s="125">
        <f t="shared" si="714"/>
        <v>0</v>
      </c>
      <c r="V1139" s="125"/>
    </row>
    <row r="1140" spans="1:22" s="113" customFormat="1" x14ac:dyDescent="0.35">
      <c r="A1140" s="133" t="s">
        <v>720</v>
      </c>
      <c r="B1140" s="132">
        <v>40487</v>
      </c>
      <c r="C1140" s="129">
        <v>1892.79</v>
      </c>
      <c r="D1140" s="119">
        <v>0</v>
      </c>
      <c r="E1140" s="119">
        <v>0</v>
      </c>
      <c r="F1140" s="128">
        <v>1289.9000000000001</v>
      </c>
      <c r="G1140" s="131">
        <v>46</v>
      </c>
      <c r="H1140" s="128">
        <f t="shared" si="739"/>
        <v>28.041304347826088</v>
      </c>
      <c r="I1140" s="129">
        <v>602.89</v>
      </c>
      <c r="J1140" s="130">
        <v>14</v>
      </c>
      <c r="K1140" s="130">
        <f t="shared" si="740"/>
        <v>60</v>
      </c>
      <c r="L1140" s="129">
        <f t="shared" si="741"/>
        <v>43.063571428571429</v>
      </c>
      <c r="M1140" s="128">
        <f t="shared" si="742"/>
        <v>31.546499999999998</v>
      </c>
      <c r="N1140" s="127"/>
      <c r="O1140" s="126"/>
      <c r="P1140" s="125"/>
      <c r="Q1140" s="125">
        <f t="shared" si="711"/>
        <v>45</v>
      </c>
      <c r="R1140" s="125">
        <f t="shared" si="712"/>
        <v>2010</v>
      </c>
      <c r="S1140" s="125" t="str">
        <f t="shared" si="710"/>
        <v>Fri</v>
      </c>
      <c r="T1140" s="125" t="str">
        <f t="shared" si="713"/>
        <v>2010-45</v>
      </c>
      <c r="U1140" s="125">
        <f t="shared" si="714"/>
        <v>0</v>
      </c>
      <c r="V1140" s="125"/>
    </row>
    <row r="1141" spans="1:22" s="113" customFormat="1" x14ac:dyDescent="0.35">
      <c r="A1141" s="133" t="s">
        <v>720</v>
      </c>
      <c r="B1141" s="132">
        <v>40488</v>
      </c>
      <c r="C1141" s="129">
        <v>1067.07</v>
      </c>
      <c r="D1141" s="119">
        <v>0</v>
      </c>
      <c r="E1141" s="119">
        <v>0</v>
      </c>
      <c r="F1141" s="128">
        <v>659.1</v>
      </c>
      <c r="G1141" s="131">
        <v>34</v>
      </c>
      <c r="H1141" s="128">
        <f t="shared" si="739"/>
        <v>19.38529411764706</v>
      </c>
      <c r="I1141" s="129">
        <v>407.97</v>
      </c>
      <c r="J1141" s="130">
        <v>8</v>
      </c>
      <c r="K1141" s="130">
        <f t="shared" si="740"/>
        <v>42</v>
      </c>
      <c r="L1141" s="129">
        <f t="shared" si="741"/>
        <v>50.996250000000003</v>
      </c>
      <c r="M1141" s="128">
        <f t="shared" si="742"/>
        <v>25.406428571428574</v>
      </c>
      <c r="N1141" s="127"/>
      <c r="O1141" s="126"/>
      <c r="P1141" s="125"/>
      <c r="Q1141" s="125">
        <f t="shared" si="711"/>
        <v>45</v>
      </c>
      <c r="R1141" s="125">
        <f t="shared" si="712"/>
        <v>2010</v>
      </c>
      <c r="S1141" s="125" t="str">
        <f t="shared" si="710"/>
        <v>Sat</v>
      </c>
      <c r="T1141" s="125" t="str">
        <f t="shared" si="713"/>
        <v>2010-45</v>
      </c>
      <c r="U1141" s="125">
        <f t="shared" si="714"/>
        <v>0</v>
      </c>
      <c r="V1141" s="125"/>
    </row>
    <row r="1142" spans="1:22" s="113" customFormat="1" x14ac:dyDescent="0.35">
      <c r="A1142" s="124"/>
      <c r="B1142" s="123">
        <v>40489</v>
      </c>
      <c r="C1142" s="119">
        <f>SUM(C1136:C1141)</f>
        <v>6782.7899999999991</v>
      </c>
      <c r="D1142" s="119">
        <v>2591.9699999999998</v>
      </c>
      <c r="E1142" s="122">
        <f>SUM(C1142:D1142)</f>
        <v>9374.7599999999984</v>
      </c>
      <c r="F1142" s="118"/>
      <c r="G1142" s="121">
        <f>SUM(G1136:G1141)</f>
        <v>226</v>
      </c>
      <c r="H1142" s="118">
        <f>AVERAGE(H1136:H1141)</f>
        <v>18.65666598743972</v>
      </c>
      <c r="I1142" s="119">
        <f>SUM(I1136:I1141)</f>
        <v>2414.54</v>
      </c>
      <c r="J1142" s="120">
        <f>SUM(J1136:J1141)</f>
        <v>51</v>
      </c>
      <c r="K1142" s="120">
        <f>SUM(G1142,J1142)</f>
        <v>277</v>
      </c>
      <c r="L1142" s="119">
        <f>AVERAGE(L1136:L1141)</f>
        <v>46.957484126984127</v>
      </c>
      <c r="M1142" s="118">
        <f>AVERAGE(M1136:M1141)</f>
        <v>23.434983329879515</v>
      </c>
      <c r="N1142" s="117"/>
      <c r="O1142" s="116"/>
      <c r="P1142" s="115"/>
      <c r="Q1142" s="115">
        <f t="shared" si="711"/>
        <v>46</v>
      </c>
      <c r="R1142" s="115">
        <f t="shared" si="712"/>
        <v>2010</v>
      </c>
      <c r="S1142" s="115" t="str">
        <f t="shared" si="710"/>
        <v>Sun</v>
      </c>
      <c r="T1142" s="115" t="str">
        <f t="shared" si="713"/>
        <v>2010-46</v>
      </c>
      <c r="U1142" s="115">
        <f t="shared" si="714"/>
        <v>0</v>
      </c>
      <c r="V1142" s="115"/>
    </row>
    <row r="1143" spans="1:22" s="113" customFormat="1" x14ac:dyDescent="0.35">
      <c r="A1143" s="133" t="s">
        <v>721</v>
      </c>
      <c r="B1143" s="132">
        <v>40490</v>
      </c>
      <c r="C1143" s="129">
        <v>1067.6500000000001</v>
      </c>
      <c r="D1143" s="119">
        <v>0</v>
      </c>
      <c r="E1143" s="119">
        <v>0</v>
      </c>
      <c r="F1143" s="128">
        <v>919.45</v>
      </c>
      <c r="G1143" s="131">
        <v>52</v>
      </c>
      <c r="H1143" s="128">
        <f t="shared" ref="H1143:H1148" si="743">IFERROR(F1143/G1143,0)</f>
        <v>17.681730769230771</v>
      </c>
      <c r="I1143" s="129">
        <v>148.19999999999999</v>
      </c>
      <c r="J1143" s="130">
        <v>6</v>
      </c>
      <c r="K1143" s="130">
        <f t="shared" ref="K1143:K1148" si="744">IFERROR(SUM(G1143,J1143),0)</f>
        <v>58</v>
      </c>
      <c r="L1143" s="129">
        <f t="shared" ref="L1143:L1148" si="745">IFERROR(MEDIAN(I1143/J1143),0)</f>
        <v>24.7</v>
      </c>
      <c r="M1143" s="128">
        <f t="shared" ref="M1143:M1148" si="746">IFERROR(SUM(F1143,I1143)/K1143,0)</f>
        <v>18.407758620689656</v>
      </c>
      <c r="N1143" s="127"/>
      <c r="O1143" s="126"/>
      <c r="P1143" s="125"/>
      <c r="Q1143" s="125">
        <f t="shared" si="711"/>
        <v>46</v>
      </c>
      <c r="R1143" s="125">
        <f t="shared" si="712"/>
        <v>2010</v>
      </c>
      <c r="S1143" s="125" t="str">
        <f t="shared" si="710"/>
        <v>Mon</v>
      </c>
      <c r="T1143" s="125" t="str">
        <f t="shared" si="713"/>
        <v>2010-46</v>
      </c>
      <c r="U1143" s="125">
        <f t="shared" si="714"/>
        <v>0</v>
      </c>
      <c r="V1143" s="125"/>
    </row>
    <row r="1144" spans="1:22" s="113" customFormat="1" x14ac:dyDescent="0.35">
      <c r="A1144" s="133" t="s">
        <v>721</v>
      </c>
      <c r="B1144" s="132">
        <v>40491</v>
      </c>
      <c r="C1144" s="129">
        <v>708.35</v>
      </c>
      <c r="D1144" s="119">
        <v>0</v>
      </c>
      <c r="E1144" s="119">
        <v>0</v>
      </c>
      <c r="F1144" s="128">
        <v>540.4</v>
      </c>
      <c r="G1144" s="131">
        <v>48</v>
      </c>
      <c r="H1144" s="128">
        <f t="shared" si="743"/>
        <v>11.258333333333333</v>
      </c>
      <c r="I1144" s="129">
        <v>167.95</v>
      </c>
      <c r="J1144" s="130">
        <v>8</v>
      </c>
      <c r="K1144" s="130">
        <f t="shared" si="744"/>
        <v>56</v>
      </c>
      <c r="L1144" s="129">
        <f t="shared" si="745"/>
        <v>20.993749999999999</v>
      </c>
      <c r="M1144" s="128">
        <f t="shared" si="746"/>
        <v>12.649107142857142</v>
      </c>
      <c r="N1144" s="127"/>
      <c r="O1144" s="126"/>
      <c r="P1144" s="125"/>
      <c r="Q1144" s="125">
        <f t="shared" si="711"/>
        <v>46</v>
      </c>
      <c r="R1144" s="125">
        <f t="shared" si="712"/>
        <v>2010</v>
      </c>
      <c r="S1144" s="125" t="str">
        <f t="shared" si="710"/>
        <v>Tue</v>
      </c>
      <c r="T1144" s="125" t="str">
        <f t="shared" si="713"/>
        <v>2010-46</v>
      </c>
      <c r="U1144" s="125">
        <f t="shared" si="714"/>
        <v>0</v>
      </c>
      <c r="V1144" s="125"/>
    </row>
    <row r="1145" spans="1:22" s="113" customFormat="1" x14ac:dyDescent="0.35">
      <c r="A1145" s="133" t="s">
        <v>721</v>
      </c>
      <c r="B1145" s="132">
        <v>40492</v>
      </c>
      <c r="C1145" s="129">
        <v>879.21</v>
      </c>
      <c r="D1145" s="119">
        <v>0</v>
      </c>
      <c r="E1145" s="119">
        <v>0</v>
      </c>
      <c r="F1145" s="128">
        <v>696.7</v>
      </c>
      <c r="G1145" s="131">
        <v>37</v>
      </c>
      <c r="H1145" s="128">
        <f t="shared" si="743"/>
        <v>18.829729729729731</v>
      </c>
      <c r="I1145" s="129">
        <v>182.51</v>
      </c>
      <c r="J1145" s="130">
        <v>3</v>
      </c>
      <c r="K1145" s="130">
        <f t="shared" si="744"/>
        <v>40</v>
      </c>
      <c r="L1145" s="129">
        <f t="shared" si="745"/>
        <v>60.836666666666666</v>
      </c>
      <c r="M1145" s="128">
        <f t="shared" si="746"/>
        <v>21.980250000000002</v>
      </c>
      <c r="N1145" s="127"/>
      <c r="O1145" s="126"/>
      <c r="P1145" s="125"/>
      <c r="Q1145" s="125">
        <f t="shared" si="711"/>
        <v>46</v>
      </c>
      <c r="R1145" s="125">
        <f t="shared" si="712"/>
        <v>2010</v>
      </c>
      <c r="S1145" s="125" t="str">
        <f t="shared" si="710"/>
        <v>Wed</v>
      </c>
      <c r="T1145" s="125" t="str">
        <f t="shared" si="713"/>
        <v>2010-46</v>
      </c>
      <c r="U1145" s="125">
        <f t="shared" si="714"/>
        <v>0</v>
      </c>
      <c r="V1145" s="125"/>
    </row>
    <row r="1146" spans="1:22" s="113" customFormat="1" x14ac:dyDescent="0.35">
      <c r="A1146" s="133" t="s">
        <v>721</v>
      </c>
      <c r="B1146" s="132">
        <v>40493</v>
      </c>
      <c r="C1146" s="129">
        <v>1600.53</v>
      </c>
      <c r="D1146" s="119">
        <v>0</v>
      </c>
      <c r="E1146" s="119">
        <v>0</v>
      </c>
      <c r="F1146" s="128">
        <v>980.45</v>
      </c>
      <c r="G1146" s="131">
        <v>49</v>
      </c>
      <c r="H1146" s="128">
        <f t="shared" si="743"/>
        <v>20.009183673469387</v>
      </c>
      <c r="I1146" s="129">
        <v>620.08000000000004</v>
      </c>
      <c r="J1146" s="130">
        <v>14</v>
      </c>
      <c r="K1146" s="130">
        <f t="shared" si="744"/>
        <v>63</v>
      </c>
      <c r="L1146" s="129">
        <f t="shared" si="745"/>
        <v>44.291428571428575</v>
      </c>
      <c r="M1146" s="128">
        <f t="shared" si="746"/>
        <v>25.405238095238097</v>
      </c>
      <c r="N1146" s="127"/>
      <c r="O1146" s="126"/>
      <c r="P1146" s="125"/>
      <c r="Q1146" s="125">
        <f t="shared" si="711"/>
        <v>46</v>
      </c>
      <c r="R1146" s="125">
        <f t="shared" si="712"/>
        <v>2010</v>
      </c>
      <c r="S1146" s="125" t="str">
        <f t="shared" si="710"/>
        <v>Thu</v>
      </c>
      <c r="T1146" s="125" t="str">
        <f t="shared" si="713"/>
        <v>2010-46</v>
      </c>
      <c r="U1146" s="125">
        <f t="shared" si="714"/>
        <v>0</v>
      </c>
      <c r="V1146" s="125"/>
    </row>
    <row r="1147" spans="1:22" s="113" customFormat="1" x14ac:dyDescent="0.35">
      <c r="A1147" s="133" t="s">
        <v>721</v>
      </c>
      <c r="B1147" s="132">
        <v>40494</v>
      </c>
      <c r="C1147" s="129">
        <v>2642.23</v>
      </c>
      <c r="D1147" s="119">
        <v>0</v>
      </c>
      <c r="E1147" s="119">
        <v>0</v>
      </c>
      <c r="F1147" s="128">
        <v>1442.75</v>
      </c>
      <c r="G1147" s="131">
        <v>52</v>
      </c>
      <c r="H1147" s="128">
        <f t="shared" si="743"/>
        <v>27.745192307692307</v>
      </c>
      <c r="I1147" s="129">
        <v>1199.48</v>
      </c>
      <c r="J1147" s="130">
        <v>15</v>
      </c>
      <c r="K1147" s="130">
        <f t="shared" si="744"/>
        <v>67</v>
      </c>
      <c r="L1147" s="129">
        <f t="shared" si="745"/>
        <v>79.965333333333334</v>
      </c>
      <c r="M1147" s="128">
        <f t="shared" si="746"/>
        <v>39.436268656716415</v>
      </c>
      <c r="N1147" s="127"/>
      <c r="O1147" s="126"/>
      <c r="P1147" s="125"/>
      <c r="Q1147" s="125">
        <f t="shared" si="711"/>
        <v>46</v>
      </c>
      <c r="R1147" s="125">
        <f t="shared" si="712"/>
        <v>2010</v>
      </c>
      <c r="S1147" s="125" t="str">
        <f t="shared" si="710"/>
        <v>Fri</v>
      </c>
      <c r="T1147" s="125" t="str">
        <f t="shared" si="713"/>
        <v>2010-46</v>
      </c>
      <c r="U1147" s="125">
        <f t="shared" si="714"/>
        <v>0</v>
      </c>
      <c r="V1147" s="125"/>
    </row>
    <row r="1148" spans="1:22" s="113" customFormat="1" x14ac:dyDescent="0.35">
      <c r="A1148" s="133" t="s">
        <v>721</v>
      </c>
      <c r="B1148" s="132">
        <v>40495</v>
      </c>
      <c r="C1148" s="129">
        <v>1155.99</v>
      </c>
      <c r="D1148" s="119">
        <v>0</v>
      </c>
      <c r="E1148" s="119">
        <v>0</v>
      </c>
      <c r="F1148" s="128">
        <v>586.95000000000005</v>
      </c>
      <c r="G1148" s="131">
        <v>34</v>
      </c>
      <c r="H1148" s="128">
        <f t="shared" si="743"/>
        <v>17.263235294117649</v>
      </c>
      <c r="I1148" s="129">
        <v>569.04</v>
      </c>
      <c r="J1148" s="130">
        <v>11</v>
      </c>
      <c r="K1148" s="130">
        <f t="shared" si="744"/>
        <v>45</v>
      </c>
      <c r="L1148" s="129">
        <f t="shared" si="745"/>
        <v>51.730909090909087</v>
      </c>
      <c r="M1148" s="128">
        <f t="shared" si="746"/>
        <v>25.688666666666666</v>
      </c>
      <c r="N1148" s="127"/>
      <c r="O1148" s="126"/>
      <c r="P1148" s="125"/>
      <c r="Q1148" s="125">
        <f t="shared" si="711"/>
        <v>46</v>
      </c>
      <c r="R1148" s="125">
        <f t="shared" si="712"/>
        <v>2010</v>
      </c>
      <c r="S1148" s="125" t="str">
        <f t="shared" si="710"/>
        <v>Sat</v>
      </c>
      <c r="T1148" s="125" t="str">
        <f t="shared" si="713"/>
        <v>2010-46</v>
      </c>
      <c r="U1148" s="125">
        <f t="shared" si="714"/>
        <v>0</v>
      </c>
      <c r="V1148" s="125"/>
    </row>
    <row r="1149" spans="1:22" s="113" customFormat="1" x14ac:dyDescent="0.35">
      <c r="A1149" s="124"/>
      <c r="B1149" s="123">
        <v>40496</v>
      </c>
      <c r="C1149" s="119">
        <f>SUM(C1143:C1148)</f>
        <v>8053.9599999999991</v>
      </c>
      <c r="D1149" s="119">
        <v>3759.59</v>
      </c>
      <c r="E1149" s="122">
        <f>SUM(C1149:D1149)</f>
        <v>11813.55</v>
      </c>
      <c r="F1149" s="118"/>
      <c r="G1149" s="121">
        <f>SUM(G1143:G1148)</f>
        <v>272</v>
      </c>
      <c r="H1149" s="118">
        <f>AVERAGE(H1143:H1148)</f>
        <v>18.797900851262195</v>
      </c>
      <c r="I1149" s="119">
        <f>SUM(I1143:I1148)</f>
        <v>2887.26</v>
      </c>
      <c r="J1149" s="120">
        <f>SUM(J1143:J1148)</f>
        <v>57</v>
      </c>
      <c r="K1149" s="120">
        <f>SUM(G1149,J1149)</f>
        <v>329</v>
      </c>
      <c r="L1149" s="119">
        <f>AVERAGE(L1143:L1148)</f>
        <v>47.086347943722949</v>
      </c>
      <c r="M1149" s="118">
        <f>AVERAGE(M1143:M1148)</f>
        <v>23.927881530361329</v>
      </c>
      <c r="N1149" s="117"/>
      <c r="O1149" s="116"/>
      <c r="P1149" s="115"/>
      <c r="Q1149" s="115">
        <f t="shared" si="711"/>
        <v>47</v>
      </c>
      <c r="R1149" s="115">
        <f t="shared" si="712"/>
        <v>2010</v>
      </c>
      <c r="S1149" s="115" t="str">
        <f t="shared" si="710"/>
        <v>Sun</v>
      </c>
      <c r="T1149" s="115" t="str">
        <f t="shared" si="713"/>
        <v>2010-47</v>
      </c>
      <c r="U1149" s="115">
        <f t="shared" si="714"/>
        <v>0</v>
      </c>
      <c r="V1149" s="115"/>
    </row>
    <row r="1150" spans="1:22" s="113" customFormat="1" x14ac:dyDescent="0.35">
      <c r="A1150" s="133" t="s">
        <v>722</v>
      </c>
      <c r="B1150" s="132">
        <v>40497</v>
      </c>
      <c r="C1150" s="129">
        <v>1114.02</v>
      </c>
      <c r="D1150" s="119">
        <v>0</v>
      </c>
      <c r="E1150" s="119">
        <v>0</v>
      </c>
      <c r="F1150" s="128">
        <v>922.85</v>
      </c>
      <c r="G1150" s="131">
        <v>46</v>
      </c>
      <c r="H1150" s="128">
        <f t="shared" ref="H1150:H1155" si="747">IFERROR(F1150/G1150,0)</f>
        <v>20.06195652173913</v>
      </c>
      <c r="I1150" s="129">
        <v>191.17</v>
      </c>
      <c r="J1150" s="130">
        <v>7</v>
      </c>
      <c r="K1150" s="130">
        <f t="shared" ref="K1150:K1155" si="748">IFERROR(SUM(G1150,J1150),0)</f>
        <v>53</v>
      </c>
      <c r="L1150" s="129">
        <f t="shared" ref="L1150:L1155" si="749">IFERROR(MEDIAN(I1150/J1150),0)</f>
        <v>27.31</v>
      </c>
      <c r="M1150" s="128">
        <f t="shared" ref="M1150:M1155" si="750">IFERROR(SUM(F1150,I1150)/K1150,0)</f>
        <v>21.019245283018869</v>
      </c>
      <c r="N1150" s="127"/>
      <c r="O1150" s="126"/>
      <c r="P1150" s="125"/>
      <c r="Q1150" s="125">
        <f t="shared" si="711"/>
        <v>47</v>
      </c>
      <c r="R1150" s="125">
        <f t="shared" si="712"/>
        <v>2010</v>
      </c>
      <c r="S1150" s="125" t="str">
        <f t="shared" si="710"/>
        <v>Mon</v>
      </c>
      <c r="T1150" s="125" t="str">
        <f t="shared" si="713"/>
        <v>2010-47</v>
      </c>
      <c r="U1150" s="125">
        <f t="shared" si="714"/>
        <v>0</v>
      </c>
      <c r="V1150" s="125"/>
    </row>
    <row r="1151" spans="1:22" s="113" customFormat="1" x14ac:dyDescent="0.35">
      <c r="A1151" s="133" t="s">
        <v>722</v>
      </c>
      <c r="B1151" s="132">
        <v>40498</v>
      </c>
      <c r="C1151" s="129">
        <v>1077.81</v>
      </c>
      <c r="D1151" s="119">
        <v>0</v>
      </c>
      <c r="E1151" s="119">
        <v>0</v>
      </c>
      <c r="F1151" s="128">
        <v>613.29999999999995</v>
      </c>
      <c r="G1151" s="131">
        <v>42</v>
      </c>
      <c r="H1151" s="128">
        <f t="shared" si="747"/>
        <v>14.602380952380951</v>
      </c>
      <c r="I1151" s="129">
        <v>464.51</v>
      </c>
      <c r="J1151" s="130">
        <v>11</v>
      </c>
      <c r="K1151" s="130">
        <f t="shared" si="748"/>
        <v>53</v>
      </c>
      <c r="L1151" s="129">
        <f t="shared" si="749"/>
        <v>42.228181818181817</v>
      </c>
      <c r="M1151" s="128">
        <f t="shared" si="750"/>
        <v>20.336037735849054</v>
      </c>
      <c r="N1151" s="127"/>
      <c r="O1151" s="126"/>
      <c r="P1151" s="125"/>
      <c r="Q1151" s="125">
        <f t="shared" si="711"/>
        <v>47</v>
      </c>
      <c r="R1151" s="125">
        <f t="shared" si="712"/>
        <v>2010</v>
      </c>
      <c r="S1151" s="125" t="str">
        <f t="shared" si="710"/>
        <v>Tue</v>
      </c>
      <c r="T1151" s="125" t="str">
        <f t="shared" si="713"/>
        <v>2010-47</v>
      </c>
      <c r="U1151" s="125">
        <f t="shared" si="714"/>
        <v>0</v>
      </c>
      <c r="V1151" s="125"/>
    </row>
    <row r="1152" spans="1:22" s="113" customFormat="1" x14ac:dyDescent="0.35">
      <c r="A1152" s="133" t="s">
        <v>722</v>
      </c>
      <c r="B1152" s="132">
        <v>40499</v>
      </c>
      <c r="C1152" s="129">
        <v>1378.7</v>
      </c>
      <c r="D1152" s="119">
        <v>0</v>
      </c>
      <c r="E1152" s="119">
        <v>0</v>
      </c>
      <c r="F1152" s="128">
        <v>799.5</v>
      </c>
      <c r="G1152" s="131">
        <v>35</v>
      </c>
      <c r="H1152" s="128">
        <f t="shared" si="747"/>
        <v>22.842857142857142</v>
      </c>
      <c r="I1152" s="129">
        <v>579.20000000000005</v>
      </c>
      <c r="J1152" s="130">
        <v>11</v>
      </c>
      <c r="K1152" s="130">
        <f t="shared" si="748"/>
        <v>46</v>
      </c>
      <c r="L1152" s="129">
        <f t="shared" si="749"/>
        <v>52.654545454545456</v>
      </c>
      <c r="M1152" s="128">
        <f t="shared" si="750"/>
        <v>29.971739130434784</v>
      </c>
      <c r="N1152" s="127"/>
      <c r="O1152" s="126"/>
      <c r="P1152" s="125"/>
      <c r="Q1152" s="125">
        <f t="shared" si="711"/>
        <v>47</v>
      </c>
      <c r="R1152" s="125">
        <f t="shared" si="712"/>
        <v>2010</v>
      </c>
      <c r="S1152" s="125" t="str">
        <f t="shared" si="710"/>
        <v>Wed</v>
      </c>
      <c r="T1152" s="125" t="str">
        <f t="shared" si="713"/>
        <v>2010-47</v>
      </c>
      <c r="U1152" s="125">
        <f t="shared" si="714"/>
        <v>0</v>
      </c>
      <c r="V1152" s="125"/>
    </row>
    <row r="1153" spans="1:22" s="113" customFormat="1" x14ac:dyDescent="0.35">
      <c r="A1153" s="133" t="s">
        <v>722</v>
      </c>
      <c r="B1153" s="132">
        <v>40500</v>
      </c>
      <c r="C1153" s="129">
        <v>1219.8699999999999</v>
      </c>
      <c r="D1153" s="119">
        <v>0</v>
      </c>
      <c r="E1153" s="119">
        <v>0</v>
      </c>
      <c r="F1153" s="128">
        <v>737.3</v>
      </c>
      <c r="G1153" s="131">
        <v>42</v>
      </c>
      <c r="H1153" s="128">
        <f t="shared" si="747"/>
        <v>17.554761904761904</v>
      </c>
      <c r="I1153" s="129">
        <v>482.57</v>
      </c>
      <c r="J1153" s="130">
        <v>8</v>
      </c>
      <c r="K1153" s="130">
        <f t="shared" si="748"/>
        <v>50</v>
      </c>
      <c r="L1153" s="129">
        <f t="shared" si="749"/>
        <v>60.321249999999999</v>
      </c>
      <c r="M1153" s="128">
        <f t="shared" si="750"/>
        <v>24.397399999999998</v>
      </c>
      <c r="N1153" s="127"/>
      <c r="O1153" s="126"/>
      <c r="P1153" s="125"/>
      <c r="Q1153" s="125">
        <f t="shared" si="711"/>
        <v>47</v>
      </c>
      <c r="R1153" s="125">
        <f t="shared" si="712"/>
        <v>2010</v>
      </c>
      <c r="S1153" s="125" t="str">
        <f t="shared" si="710"/>
        <v>Thu</v>
      </c>
      <c r="T1153" s="125" t="str">
        <f t="shared" si="713"/>
        <v>2010-47</v>
      </c>
      <c r="U1153" s="125">
        <f t="shared" si="714"/>
        <v>0</v>
      </c>
      <c r="V1153" s="125"/>
    </row>
    <row r="1154" spans="1:22" s="113" customFormat="1" x14ac:dyDescent="0.35">
      <c r="A1154" s="133" t="s">
        <v>722</v>
      </c>
      <c r="B1154" s="132">
        <v>40501</v>
      </c>
      <c r="C1154" s="129">
        <v>1579.16</v>
      </c>
      <c r="D1154" s="119">
        <v>0</v>
      </c>
      <c r="E1154" s="119">
        <v>0</v>
      </c>
      <c r="F1154" s="128">
        <v>1037.8499999999999</v>
      </c>
      <c r="G1154" s="131">
        <v>58</v>
      </c>
      <c r="H1154" s="128">
        <f t="shared" si="747"/>
        <v>17.893965517241377</v>
      </c>
      <c r="I1154" s="129">
        <v>541.30999999999995</v>
      </c>
      <c r="J1154" s="130">
        <v>12</v>
      </c>
      <c r="K1154" s="130">
        <f t="shared" si="748"/>
        <v>70</v>
      </c>
      <c r="L1154" s="129">
        <f t="shared" si="749"/>
        <v>45.10916666666666</v>
      </c>
      <c r="M1154" s="128">
        <f t="shared" si="750"/>
        <v>22.559428571428569</v>
      </c>
      <c r="N1154" s="127"/>
      <c r="O1154" s="126"/>
      <c r="P1154" s="125"/>
      <c r="Q1154" s="125">
        <f t="shared" si="711"/>
        <v>47</v>
      </c>
      <c r="R1154" s="125">
        <f t="shared" si="712"/>
        <v>2010</v>
      </c>
      <c r="S1154" s="125" t="str">
        <f t="shared" ref="S1154:S1217" si="751">VLOOKUP(WEEKDAY(B1154),$Z$2:$AA$8,2,FALSE)</f>
        <v>Fri</v>
      </c>
      <c r="T1154" s="125" t="str">
        <f t="shared" si="713"/>
        <v>2010-47</v>
      </c>
      <c r="U1154" s="125">
        <f t="shared" si="714"/>
        <v>0</v>
      </c>
      <c r="V1154" s="125"/>
    </row>
    <row r="1155" spans="1:22" s="113" customFormat="1" x14ac:dyDescent="0.35">
      <c r="A1155" s="133" t="s">
        <v>722</v>
      </c>
      <c r="B1155" s="132">
        <v>40502</v>
      </c>
      <c r="C1155" s="129">
        <v>2013.14</v>
      </c>
      <c r="D1155" s="119">
        <v>0</v>
      </c>
      <c r="E1155" s="119">
        <v>0</v>
      </c>
      <c r="F1155" s="128">
        <v>1037.8499999999999</v>
      </c>
      <c r="G1155" s="131">
        <v>58</v>
      </c>
      <c r="H1155" s="128">
        <f t="shared" si="747"/>
        <v>17.893965517241377</v>
      </c>
      <c r="I1155" s="129">
        <v>541.30999999999995</v>
      </c>
      <c r="J1155" s="130">
        <v>12</v>
      </c>
      <c r="K1155" s="130">
        <f t="shared" si="748"/>
        <v>70</v>
      </c>
      <c r="L1155" s="129">
        <f t="shared" si="749"/>
        <v>45.10916666666666</v>
      </c>
      <c r="M1155" s="128">
        <f t="shared" si="750"/>
        <v>22.559428571428569</v>
      </c>
      <c r="N1155" s="127"/>
      <c r="O1155" s="126"/>
      <c r="P1155" s="125"/>
      <c r="Q1155" s="125">
        <f t="shared" ref="Q1155:Q1218" si="752">WEEKNUM(B1155)</f>
        <v>47</v>
      </c>
      <c r="R1155" s="125">
        <f t="shared" ref="R1155:R1218" si="753">YEAR(B1155)</f>
        <v>2010</v>
      </c>
      <c r="S1155" s="125" t="str">
        <f t="shared" si="751"/>
        <v>Sat</v>
      </c>
      <c r="T1155" s="125" t="str">
        <f t="shared" ref="T1155:T1218" si="754">R1155&amp;"-"&amp;Q1155</f>
        <v>2010-47</v>
      </c>
      <c r="U1155" s="125">
        <f t="shared" ref="U1155:U1218" si="755">IF(AND(MONTH(B1155)=12,DAY(B1155)&lt;26),1,0)</f>
        <v>0</v>
      </c>
      <c r="V1155" s="125"/>
    </row>
    <row r="1156" spans="1:22" s="113" customFormat="1" x14ac:dyDescent="0.35">
      <c r="A1156" s="124"/>
      <c r="B1156" s="123">
        <v>40503</v>
      </c>
      <c r="C1156" s="119">
        <f>SUM(C1150:C1155)</f>
        <v>8382.6999999999989</v>
      </c>
      <c r="D1156" s="119">
        <v>2372.42</v>
      </c>
      <c r="E1156" s="122">
        <f>SUM(C1156:D1156)</f>
        <v>10755.119999999999</v>
      </c>
      <c r="F1156" s="118"/>
      <c r="G1156" s="121">
        <f>SUM(G1150:G1155)</f>
        <v>281</v>
      </c>
      <c r="H1156" s="118">
        <f>AVERAGE(H1150:H1155)</f>
        <v>18.474981259370313</v>
      </c>
      <c r="I1156" s="119">
        <f>SUM(I1150:I1155)</f>
        <v>2800.07</v>
      </c>
      <c r="J1156" s="120">
        <f>SUM(J1150:J1155)</f>
        <v>61</v>
      </c>
      <c r="K1156" s="120">
        <f>SUM(G1156,J1156)</f>
        <v>342</v>
      </c>
      <c r="L1156" s="119">
        <f>AVERAGE(L1150:L1155)</f>
        <v>45.455385101010101</v>
      </c>
      <c r="M1156" s="118">
        <f>AVERAGE(M1150:M1155)</f>
        <v>23.47387988202664</v>
      </c>
      <c r="N1156" s="117"/>
      <c r="O1156" s="116"/>
      <c r="P1156" s="115"/>
      <c r="Q1156" s="115">
        <f t="shared" si="752"/>
        <v>48</v>
      </c>
      <c r="R1156" s="115">
        <f t="shared" si="753"/>
        <v>2010</v>
      </c>
      <c r="S1156" s="115" t="str">
        <f t="shared" si="751"/>
        <v>Sun</v>
      </c>
      <c r="T1156" s="115" t="str">
        <f t="shared" si="754"/>
        <v>2010-48</v>
      </c>
      <c r="U1156" s="115">
        <f t="shared" si="755"/>
        <v>0</v>
      </c>
      <c r="V1156" s="115"/>
    </row>
    <row r="1157" spans="1:22" s="113" customFormat="1" x14ac:dyDescent="0.35">
      <c r="A1157" s="133" t="s">
        <v>723</v>
      </c>
      <c r="B1157" s="132">
        <v>40504</v>
      </c>
      <c r="C1157" s="129">
        <v>1114.07</v>
      </c>
      <c r="D1157" s="119">
        <v>0</v>
      </c>
      <c r="E1157" s="119">
        <v>0</v>
      </c>
      <c r="F1157" s="128">
        <v>660.25</v>
      </c>
      <c r="G1157" s="131">
        <v>40</v>
      </c>
      <c r="H1157" s="128">
        <f t="shared" ref="H1157:H1162" si="756">IFERROR(F1157/G1157,0)</f>
        <v>16.506250000000001</v>
      </c>
      <c r="I1157" s="129">
        <v>453.82</v>
      </c>
      <c r="J1157" s="130">
        <v>15</v>
      </c>
      <c r="K1157" s="130">
        <f t="shared" ref="K1157:K1162" si="757">IFERROR(SUM(G1157,J1157),0)</f>
        <v>55</v>
      </c>
      <c r="L1157" s="129">
        <f t="shared" ref="L1157:L1162" si="758">IFERROR(MEDIAN(I1157/J1157),0)</f>
        <v>30.254666666666665</v>
      </c>
      <c r="M1157" s="128">
        <f t="shared" ref="M1157:M1162" si="759">IFERROR(SUM(F1157,I1157)/K1157,0)</f>
        <v>20.255818181818182</v>
      </c>
      <c r="N1157" s="127"/>
      <c r="O1157" s="126"/>
      <c r="P1157" s="125"/>
      <c r="Q1157" s="125">
        <f t="shared" si="752"/>
        <v>48</v>
      </c>
      <c r="R1157" s="125">
        <f t="shared" si="753"/>
        <v>2010</v>
      </c>
      <c r="S1157" s="125" t="str">
        <f t="shared" si="751"/>
        <v>Mon</v>
      </c>
      <c r="T1157" s="125" t="str">
        <f t="shared" si="754"/>
        <v>2010-48</v>
      </c>
      <c r="U1157" s="125">
        <f t="shared" si="755"/>
        <v>0</v>
      </c>
      <c r="V1157" s="125"/>
    </row>
    <row r="1158" spans="1:22" s="113" customFormat="1" x14ac:dyDescent="0.35">
      <c r="A1158" s="133" t="s">
        <v>723</v>
      </c>
      <c r="B1158" s="132">
        <v>40505</v>
      </c>
      <c r="C1158" s="129">
        <v>694.02</v>
      </c>
      <c r="D1158" s="119">
        <v>0</v>
      </c>
      <c r="E1158" s="119">
        <v>0</v>
      </c>
      <c r="F1158" s="128">
        <v>445.55</v>
      </c>
      <c r="G1158" s="131">
        <v>36</v>
      </c>
      <c r="H1158" s="128">
        <f t="shared" si="756"/>
        <v>12.37638888888889</v>
      </c>
      <c r="I1158" s="129">
        <v>248.47</v>
      </c>
      <c r="J1158" s="130">
        <v>7</v>
      </c>
      <c r="K1158" s="130">
        <f t="shared" si="757"/>
        <v>43</v>
      </c>
      <c r="L1158" s="129">
        <f t="shared" si="758"/>
        <v>35.495714285714286</v>
      </c>
      <c r="M1158" s="128">
        <f t="shared" si="759"/>
        <v>16.14</v>
      </c>
      <c r="N1158" s="127"/>
      <c r="O1158" s="126"/>
      <c r="P1158" s="125"/>
      <c r="Q1158" s="125">
        <f t="shared" si="752"/>
        <v>48</v>
      </c>
      <c r="R1158" s="125">
        <f t="shared" si="753"/>
        <v>2010</v>
      </c>
      <c r="S1158" s="125" t="str">
        <f t="shared" si="751"/>
        <v>Tue</v>
      </c>
      <c r="T1158" s="125" t="str">
        <f t="shared" si="754"/>
        <v>2010-48</v>
      </c>
      <c r="U1158" s="125">
        <f t="shared" si="755"/>
        <v>0</v>
      </c>
      <c r="V1158" s="125"/>
    </row>
    <row r="1159" spans="1:22" s="113" customFormat="1" x14ac:dyDescent="0.35">
      <c r="A1159" s="133" t="s">
        <v>723</v>
      </c>
      <c r="B1159" s="132">
        <v>40506</v>
      </c>
      <c r="C1159" s="129">
        <v>1183.83</v>
      </c>
      <c r="D1159" s="119">
        <v>0</v>
      </c>
      <c r="E1159" s="119">
        <v>0</v>
      </c>
      <c r="F1159" s="128">
        <v>843.55</v>
      </c>
      <c r="G1159" s="131">
        <v>38</v>
      </c>
      <c r="H1159" s="128">
        <f t="shared" si="756"/>
        <v>22.198684210526313</v>
      </c>
      <c r="I1159" s="129">
        <v>340.28</v>
      </c>
      <c r="J1159" s="130">
        <v>10</v>
      </c>
      <c r="K1159" s="130">
        <f t="shared" si="757"/>
        <v>48</v>
      </c>
      <c r="L1159" s="129">
        <f t="shared" si="758"/>
        <v>34.027999999999999</v>
      </c>
      <c r="M1159" s="128">
        <f t="shared" si="759"/>
        <v>24.663124999999997</v>
      </c>
      <c r="N1159" s="127"/>
      <c r="O1159" s="126"/>
      <c r="P1159" s="125"/>
      <c r="Q1159" s="125">
        <f t="shared" si="752"/>
        <v>48</v>
      </c>
      <c r="R1159" s="125">
        <f t="shared" si="753"/>
        <v>2010</v>
      </c>
      <c r="S1159" s="125" t="str">
        <f t="shared" si="751"/>
        <v>Wed</v>
      </c>
      <c r="T1159" s="125" t="str">
        <f t="shared" si="754"/>
        <v>2010-48</v>
      </c>
      <c r="U1159" s="125">
        <f t="shared" si="755"/>
        <v>0</v>
      </c>
      <c r="V1159" s="125"/>
    </row>
    <row r="1160" spans="1:22" s="113" customFormat="1" x14ac:dyDescent="0.35">
      <c r="A1160" s="133" t="s">
        <v>723</v>
      </c>
      <c r="B1160" s="132">
        <v>40507</v>
      </c>
      <c r="C1160" s="129">
        <v>1111.02</v>
      </c>
      <c r="D1160" s="119">
        <v>0</v>
      </c>
      <c r="E1160" s="119">
        <v>0</v>
      </c>
      <c r="F1160" s="128">
        <v>713.35</v>
      </c>
      <c r="G1160" s="131">
        <v>40</v>
      </c>
      <c r="H1160" s="128">
        <f t="shared" si="756"/>
        <v>17.833750000000002</v>
      </c>
      <c r="I1160" s="129">
        <v>397.67</v>
      </c>
      <c r="J1160" s="130">
        <v>7</v>
      </c>
      <c r="K1160" s="130">
        <f t="shared" si="757"/>
        <v>47</v>
      </c>
      <c r="L1160" s="129">
        <f t="shared" si="758"/>
        <v>56.81</v>
      </c>
      <c r="M1160" s="128">
        <f t="shared" si="759"/>
        <v>23.63872340425532</v>
      </c>
      <c r="N1160" s="127"/>
      <c r="O1160" s="126"/>
      <c r="P1160" s="125"/>
      <c r="Q1160" s="125">
        <f t="shared" si="752"/>
        <v>48</v>
      </c>
      <c r="R1160" s="125">
        <f t="shared" si="753"/>
        <v>2010</v>
      </c>
      <c r="S1160" s="125" t="str">
        <f t="shared" si="751"/>
        <v>Thu</v>
      </c>
      <c r="T1160" s="125" t="str">
        <f t="shared" si="754"/>
        <v>2010-48</v>
      </c>
      <c r="U1160" s="125">
        <f t="shared" si="755"/>
        <v>0</v>
      </c>
      <c r="V1160" s="125"/>
    </row>
    <row r="1161" spans="1:22" s="113" customFormat="1" x14ac:dyDescent="0.35">
      <c r="A1161" s="133" t="s">
        <v>723</v>
      </c>
      <c r="B1161" s="132">
        <v>40508</v>
      </c>
      <c r="C1161" s="129">
        <v>1952.89</v>
      </c>
      <c r="D1161" s="119">
        <v>0</v>
      </c>
      <c r="E1161" s="119">
        <v>0</v>
      </c>
      <c r="F1161" s="128">
        <v>1145.0999999999999</v>
      </c>
      <c r="G1161" s="131">
        <v>45</v>
      </c>
      <c r="H1161" s="128">
        <f t="shared" si="756"/>
        <v>25.446666666666665</v>
      </c>
      <c r="I1161" s="129">
        <v>807.79</v>
      </c>
      <c r="J1161" s="130">
        <v>13</v>
      </c>
      <c r="K1161" s="130">
        <f t="shared" si="757"/>
        <v>58</v>
      </c>
      <c r="L1161" s="129">
        <f t="shared" si="758"/>
        <v>62.137692307692305</v>
      </c>
      <c r="M1161" s="128">
        <f t="shared" si="759"/>
        <v>33.670517241379308</v>
      </c>
      <c r="N1161" s="127"/>
      <c r="O1161" s="126"/>
      <c r="P1161" s="125"/>
      <c r="Q1161" s="125">
        <f t="shared" si="752"/>
        <v>48</v>
      </c>
      <c r="R1161" s="125">
        <f t="shared" si="753"/>
        <v>2010</v>
      </c>
      <c r="S1161" s="125" t="str">
        <f t="shared" si="751"/>
        <v>Fri</v>
      </c>
      <c r="T1161" s="125" t="str">
        <f t="shared" si="754"/>
        <v>2010-48</v>
      </c>
      <c r="U1161" s="125">
        <f t="shared" si="755"/>
        <v>0</v>
      </c>
      <c r="V1161" s="125"/>
    </row>
    <row r="1162" spans="1:22" s="113" customFormat="1" x14ac:dyDescent="0.35">
      <c r="A1162" s="133" t="s">
        <v>723</v>
      </c>
      <c r="B1162" s="132">
        <v>40509</v>
      </c>
      <c r="C1162" s="129">
        <v>1035.52</v>
      </c>
      <c r="D1162" s="119">
        <v>0</v>
      </c>
      <c r="E1162" s="119">
        <v>0</v>
      </c>
      <c r="F1162" s="128">
        <v>464.7</v>
      </c>
      <c r="G1162" s="131">
        <v>29</v>
      </c>
      <c r="H1162" s="128">
        <f t="shared" si="756"/>
        <v>16.024137931034481</v>
      </c>
      <c r="I1162" s="129">
        <v>570.82000000000005</v>
      </c>
      <c r="J1162" s="130">
        <v>12</v>
      </c>
      <c r="K1162" s="130">
        <f t="shared" si="757"/>
        <v>41</v>
      </c>
      <c r="L1162" s="129">
        <f t="shared" si="758"/>
        <v>47.568333333333335</v>
      </c>
      <c r="M1162" s="128">
        <f t="shared" si="759"/>
        <v>25.25658536585366</v>
      </c>
      <c r="N1162" s="127"/>
      <c r="O1162" s="126"/>
      <c r="P1162" s="125"/>
      <c r="Q1162" s="125">
        <f t="shared" si="752"/>
        <v>48</v>
      </c>
      <c r="R1162" s="125">
        <f t="shared" si="753"/>
        <v>2010</v>
      </c>
      <c r="S1162" s="125" t="str">
        <f t="shared" si="751"/>
        <v>Sat</v>
      </c>
      <c r="T1162" s="125" t="str">
        <f t="shared" si="754"/>
        <v>2010-48</v>
      </c>
      <c r="U1162" s="125">
        <f t="shared" si="755"/>
        <v>0</v>
      </c>
      <c r="V1162" s="125"/>
    </row>
    <row r="1163" spans="1:22" s="113" customFormat="1" x14ac:dyDescent="0.35">
      <c r="A1163" s="124"/>
      <c r="B1163" s="123">
        <v>40510</v>
      </c>
      <c r="C1163" s="119">
        <f>SUM(C1157:C1162)</f>
        <v>7091.35</v>
      </c>
      <c r="D1163" s="119">
        <v>3300.06</v>
      </c>
      <c r="E1163" s="122">
        <f>SUM(C1163:D1163)</f>
        <v>10391.41</v>
      </c>
      <c r="F1163" s="118"/>
      <c r="G1163" s="121">
        <f>SUM(G1157:G1162)</f>
        <v>228</v>
      </c>
      <c r="H1163" s="118">
        <f>AVERAGE(H1157:H1162)</f>
        <v>18.397646282852723</v>
      </c>
      <c r="I1163" s="119">
        <f>SUM(I1157:I1162)</f>
        <v>2818.85</v>
      </c>
      <c r="J1163" s="120">
        <f>SUM(J1157:J1162)</f>
        <v>64</v>
      </c>
      <c r="K1163" s="120">
        <f>SUM(G1163,J1163)</f>
        <v>292</v>
      </c>
      <c r="L1163" s="119">
        <f>AVERAGE(L1157:L1162)</f>
        <v>44.382401098901106</v>
      </c>
      <c r="M1163" s="118">
        <f>AVERAGE(M1157:M1162)</f>
        <v>23.937461532217743</v>
      </c>
      <c r="N1163" s="117"/>
      <c r="O1163" s="116"/>
      <c r="P1163" s="115"/>
      <c r="Q1163" s="115">
        <f t="shared" si="752"/>
        <v>49</v>
      </c>
      <c r="R1163" s="115">
        <f t="shared" si="753"/>
        <v>2010</v>
      </c>
      <c r="S1163" s="115" t="str">
        <f t="shared" si="751"/>
        <v>Sun</v>
      </c>
      <c r="T1163" s="115" t="str">
        <f t="shared" si="754"/>
        <v>2010-49</v>
      </c>
      <c r="U1163" s="115">
        <f t="shared" si="755"/>
        <v>0</v>
      </c>
      <c r="V1163" s="115"/>
    </row>
    <row r="1164" spans="1:22" s="113" customFormat="1" x14ac:dyDescent="0.35">
      <c r="A1164" s="133" t="s">
        <v>725</v>
      </c>
      <c r="B1164" s="132">
        <v>40511</v>
      </c>
      <c r="C1164" s="129">
        <v>1217.6300000000001</v>
      </c>
      <c r="D1164" s="119">
        <v>0</v>
      </c>
      <c r="E1164" s="119">
        <v>0</v>
      </c>
      <c r="F1164" s="128">
        <v>496.75</v>
      </c>
      <c r="G1164" s="131">
        <v>28</v>
      </c>
      <c r="H1164" s="128">
        <f t="shared" ref="H1164:H1169" si="760">IFERROR(F1164/G1164,0)</f>
        <v>17.741071428571427</v>
      </c>
      <c r="I1164" s="129">
        <v>720.88</v>
      </c>
      <c r="J1164" s="130">
        <v>12</v>
      </c>
      <c r="K1164" s="130">
        <f t="shared" ref="K1164:K1169" si="761">IFERROR(SUM(G1164,J1164),0)</f>
        <v>40</v>
      </c>
      <c r="L1164" s="129">
        <f t="shared" ref="L1164:L1169" si="762">IFERROR(MEDIAN(I1164/J1164),0)</f>
        <v>60.073333333333331</v>
      </c>
      <c r="M1164" s="128">
        <f t="shared" ref="M1164:M1169" si="763">IFERROR(SUM(F1164,I1164)/K1164,0)</f>
        <v>30.440750000000001</v>
      </c>
      <c r="N1164" s="127"/>
      <c r="O1164" s="126"/>
      <c r="P1164" s="125"/>
      <c r="Q1164" s="125">
        <f t="shared" si="752"/>
        <v>49</v>
      </c>
      <c r="R1164" s="125">
        <f t="shared" si="753"/>
        <v>2010</v>
      </c>
      <c r="S1164" s="125" t="str">
        <f t="shared" si="751"/>
        <v>Mon</v>
      </c>
      <c r="T1164" s="125" t="str">
        <f t="shared" si="754"/>
        <v>2010-49</v>
      </c>
      <c r="U1164" s="125">
        <f t="shared" si="755"/>
        <v>0</v>
      </c>
      <c r="V1164" s="125"/>
    </row>
    <row r="1165" spans="1:22" s="113" customFormat="1" x14ac:dyDescent="0.35">
      <c r="A1165" s="133" t="s">
        <v>725</v>
      </c>
      <c r="B1165" s="132">
        <v>40512</v>
      </c>
      <c r="C1165" s="129">
        <v>1002.96</v>
      </c>
      <c r="D1165" s="119">
        <v>0</v>
      </c>
      <c r="E1165" s="119">
        <v>0</v>
      </c>
      <c r="F1165" s="128">
        <v>751</v>
      </c>
      <c r="G1165" s="131">
        <v>45</v>
      </c>
      <c r="H1165" s="128">
        <f t="shared" si="760"/>
        <v>16.68888888888889</v>
      </c>
      <c r="I1165" s="129">
        <v>251.96</v>
      </c>
      <c r="J1165" s="130">
        <v>6</v>
      </c>
      <c r="K1165" s="130">
        <f t="shared" si="761"/>
        <v>51</v>
      </c>
      <c r="L1165" s="129">
        <f t="shared" si="762"/>
        <v>41.993333333333332</v>
      </c>
      <c r="M1165" s="128">
        <f t="shared" si="763"/>
        <v>19.665882352941178</v>
      </c>
      <c r="N1165" s="127"/>
      <c r="O1165" s="126"/>
      <c r="P1165" s="125"/>
      <c r="Q1165" s="125">
        <f t="shared" si="752"/>
        <v>49</v>
      </c>
      <c r="R1165" s="125">
        <f t="shared" si="753"/>
        <v>2010</v>
      </c>
      <c r="S1165" s="125" t="str">
        <f t="shared" si="751"/>
        <v>Tue</v>
      </c>
      <c r="T1165" s="125" t="str">
        <f t="shared" si="754"/>
        <v>2010-49</v>
      </c>
      <c r="U1165" s="125">
        <f t="shared" si="755"/>
        <v>0</v>
      </c>
      <c r="V1165" s="125"/>
    </row>
    <row r="1166" spans="1:22" s="113" customFormat="1" x14ac:dyDescent="0.35">
      <c r="A1166" s="133" t="s">
        <v>725</v>
      </c>
      <c r="B1166" s="132">
        <v>40513</v>
      </c>
      <c r="C1166" s="129">
        <v>1117.52</v>
      </c>
      <c r="D1166" s="119">
        <v>0</v>
      </c>
      <c r="E1166" s="119">
        <v>0</v>
      </c>
      <c r="F1166" s="128">
        <v>748</v>
      </c>
      <c r="G1166" s="131">
        <v>30</v>
      </c>
      <c r="H1166" s="128">
        <f t="shared" si="760"/>
        <v>24.933333333333334</v>
      </c>
      <c r="I1166" s="129">
        <v>369.52</v>
      </c>
      <c r="J1166" s="130">
        <v>9</v>
      </c>
      <c r="K1166" s="130">
        <f t="shared" si="761"/>
        <v>39</v>
      </c>
      <c r="L1166" s="129">
        <f t="shared" si="762"/>
        <v>41.057777777777773</v>
      </c>
      <c r="M1166" s="128">
        <f t="shared" si="763"/>
        <v>28.654358974358974</v>
      </c>
      <c r="N1166" s="127"/>
      <c r="O1166" s="126"/>
      <c r="P1166" s="125"/>
      <c r="Q1166" s="125">
        <f t="shared" si="752"/>
        <v>49</v>
      </c>
      <c r="R1166" s="125">
        <f t="shared" si="753"/>
        <v>2010</v>
      </c>
      <c r="S1166" s="125" t="str">
        <f t="shared" si="751"/>
        <v>Wed</v>
      </c>
      <c r="T1166" s="125" t="str">
        <f t="shared" si="754"/>
        <v>2010-49</v>
      </c>
      <c r="U1166" s="125">
        <f t="shared" si="755"/>
        <v>1</v>
      </c>
      <c r="V1166" s="125"/>
    </row>
    <row r="1167" spans="1:22" s="113" customFormat="1" x14ac:dyDescent="0.35">
      <c r="A1167" s="133" t="s">
        <v>725</v>
      </c>
      <c r="B1167" s="132">
        <v>40514</v>
      </c>
      <c r="C1167" s="129">
        <v>1662.84</v>
      </c>
      <c r="D1167" s="119">
        <v>0</v>
      </c>
      <c r="E1167" s="119">
        <v>0</v>
      </c>
      <c r="F1167" s="128">
        <v>1025.5</v>
      </c>
      <c r="G1167" s="131">
        <v>44</v>
      </c>
      <c r="H1167" s="128">
        <f t="shared" si="760"/>
        <v>23.306818181818183</v>
      </c>
      <c r="I1167" s="129">
        <v>637.34</v>
      </c>
      <c r="J1167" s="130">
        <v>7</v>
      </c>
      <c r="K1167" s="130">
        <f t="shared" si="761"/>
        <v>51</v>
      </c>
      <c r="L1167" s="129">
        <f t="shared" si="762"/>
        <v>91.048571428571435</v>
      </c>
      <c r="M1167" s="128">
        <f t="shared" si="763"/>
        <v>32.604705882352945</v>
      </c>
      <c r="N1167" s="127"/>
      <c r="O1167" s="126"/>
      <c r="P1167" s="125"/>
      <c r="Q1167" s="125">
        <f t="shared" si="752"/>
        <v>49</v>
      </c>
      <c r="R1167" s="125">
        <f t="shared" si="753"/>
        <v>2010</v>
      </c>
      <c r="S1167" s="125" t="str">
        <f t="shared" si="751"/>
        <v>Thu</v>
      </c>
      <c r="T1167" s="125" t="str">
        <f t="shared" si="754"/>
        <v>2010-49</v>
      </c>
      <c r="U1167" s="125">
        <f t="shared" si="755"/>
        <v>1</v>
      </c>
      <c r="V1167" s="125"/>
    </row>
    <row r="1168" spans="1:22" s="113" customFormat="1" x14ac:dyDescent="0.35">
      <c r="A1168" s="133" t="s">
        <v>725</v>
      </c>
      <c r="B1168" s="132">
        <v>40515</v>
      </c>
      <c r="C1168" s="129">
        <v>2220.0500000000002</v>
      </c>
      <c r="D1168" s="119">
        <v>0</v>
      </c>
      <c r="E1168" s="119">
        <v>0</v>
      </c>
      <c r="F1168" s="128">
        <v>1192.75</v>
      </c>
      <c r="G1168" s="131">
        <v>43</v>
      </c>
      <c r="H1168" s="128">
        <f t="shared" si="760"/>
        <v>27.738372093023255</v>
      </c>
      <c r="I1168" s="129">
        <v>1027.3</v>
      </c>
      <c r="J1168" s="130">
        <v>16</v>
      </c>
      <c r="K1168" s="130">
        <f t="shared" si="761"/>
        <v>59</v>
      </c>
      <c r="L1168" s="129">
        <f t="shared" si="762"/>
        <v>64.206249999999997</v>
      </c>
      <c r="M1168" s="128">
        <f t="shared" si="763"/>
        <v>37.627966101694916</v>
      </c>
      <c r="N1168" s="127"/>
      <c r="O1168" s="126"/>
      <c r="P1168" s="125"/>
      <c r="Q1168" s="125">
        <f t="shared" si="752"/>
        <v>49</v>
      </c>
      <c r="R1168" s="125">
        <f t="shared" si="753"/>
        <v>2010</v>
      </c>
      <c r="S1168" s="125" t="str">
        <f t="shared" si="751"/>
        <v>Fri</v>
      </c>
      <c r="T1168" s="125" t="str">
        <f t="shared" si="754"/>
        <v>2010-49</v>
      </c>
      <c r="U1168" s="125">
        <f t="shared" si="755"/>
        <v>1</v>
      </c>
      <c r="V1168" s="125"/>
    </row>
    <row r="1169" spans="1:22" s="113" customFormat="1" x14ac:dyDescent="0.35">
      <c r="A1169" s="133" t="s">
        <v>725</v>
      </c>
      <c r="B1169" s="132">
        <v>40516</v>
      </c>
      <c r="C1169" s="129">
        <v>1340.16</v>
      </c>
      <c r="D1169" s="119">
        <v>0</v>
      </c>
      <c r="E1169" s="119">
        <v>0</v>
      </c>
      <c r="F1169" s="128">
        <v>732.9</v>
      </c>
      <c r="G1169" s="131">
        <v>27</v>
      </c>
      <c r="H1169" s="128">
        <f t="shared" si="760"/>
        <v>27.144444444444442</v>
      </c>
      <c r="I1169" s="129">
        <v>607.26</v>
      </c>
      <c r="J1169" s="130">
        <v>9</v>
      </c>
      <c r="K1169" s="130">
        <f t="shared" si="761"/>
        <v>36</v>
      </c>
      <c r="L1169" s="129">
        <f t="shared" si="762"/>
        <v>67.473333333333329</v>
      </c>
      <c r="M1169" s="128">
        <f t="shared" si="763"/>
        <v>37.226666666666659</v>
      </c>
      <c r="N1169" s="127"/>
      <c r="O1169" s="126"/>
      <c r="P1169" s="125"/>
      <c r="Q1169" s="125">
        <f t="shared" si="752"/>
        <v>49</v>
      </c>
      <c r="R1169" s="125">
        <f t="shared" si="753"/>
        <v>2010</v>
      </c>
      <c r="S1169" s="125" t="str">
        <f t="shared" si="751"/>
        <v>Sat</v>
      </c>
      <c r="T1169" s="125" t="str">
        <f t="shared" si="754"/>
        <v>2010-49</v>
      </c>
      <c r="U1169" s="125">
        <f t="shared" si="755"/>
        <v>1</v>
      </c>
      <c r="V1169" s="125"/>
    </row>
    <row r="1170" spans="1:22" s="113" customFormat="1" x14ac:dyDescent="0.35">
      <c r="A1170" s="124"/>
      <c r="B1170" s="123">
        <v>40517</v>
      </c>
      <c r="C1170" s="119">
        <f>SUM(C1164:C1169)</f>
        <v>8561.16</v>
      </c>
      <c r="D1170" s="119">
        <v>2938.03</v>
      </c>
      <c r="E1170" s="122">
        <f>SUM(C1170:D1170)</f>
        <v>11499.19</v>
      </c>
      <c r="F1170" s="118"/>
      <c r="G1170" s="121">
        <f>SUM(G1164:G1169)</f>
        <v>217</v>
      </c>
      <c r="H1170" s="118">
        <f>AVERAGE(H1164:H1169)</f>
        <v>22.925488061679925</v>
      </c>
      <c r="I1170" s="119">
        <f>SUM(I1164:I1169)</f>
        <v>3614.26</v>
      </c>
      <c r="J1170" s="120">
        <f>SUM(J1164:J1169)</f>
        <v>59</v>
      </c>
      <c r="K1170" s="120">
        <f>SUM(G1170,J1170)</f>
        <v>276</v>
      </c>
      <c r="L1170" s="119">
        <f>AVERAGE(L1164:L1169)</f>
        <v>60.975433201058195</v>
      </c>
      <c r="M1170" s="118">
        <f>AVERAGE(M1164:M1169)</f>
        <v>31.036721663002442</v>
      </c>
      <c r="N1170" s="117"/>
      <c r="O1170" s="116"/>
      <c r="P1170" s="115"/>
      <c r="Q1170" s="115">
        <f t="shared" si="752"/>
        <v>50</v>
      </c>
      <c r="R1170" s="115">
        <f t="shared" si="753"/>
        <v>2010</v>
      </c>
      <c r="S1170" s="115" t="str">
        <f t="shared" si="751"/>
        <v>Sun</v>
      </c>
      <c r="T1170" s="115" t="str">
        <f t="shared" si="754"/>
        <v>2010-50</v>
      </c>
      <c r="U1170" s="115">
        <f t="shared" si="755"/>
        <v>1</v>
      </c>
      <c r="V1170" s="115"/>
    </row>
    <row r="1171" spans="1:22" s="113" customFormat="1" x14ac:dyDescent="0.35">
      <c r="A1171" s="133" t="s">
        <v>726</v>
      </c>
      <c r="B1171" s="132">
        <v>40518</v>
      </c>
      <c r="C1171" s="129">
        <v>1220.73</v>
      </c>
      <c r="D1171" s="119">
        <v>0</v>
      </c>
      <c r="E1171" s="119">
        <v>0</v>
      </c>
      <c r="F1171" s="128">
        <v>458.25</v>
      </c>
      <c r="G1171" s="131">
        <v>28</v>
      </c>
      <c r="H1171" s="128">
        <f t="shared" ref="H1171:H1176" si="764">IFERROR(F1171/G1171,0)</f>
        <v>16.366071428571427</v>
      </c>
      <c r="I1171" s="129">
        <v>762.48</v>
      </c>
      <c r="J1171" s="130">
        <v>10</v>
      </c>
      <c r="K1171" s="130">
        <f t="shared" ref="K1171:K1176" si="765">IFERROR(SUM(G1171,J1171),0)</f>
        <v>38</v>
      </c>
      <c r="L1171" s="129">
        <f t="shared" ref="L1171:L1176" si="766">IFERROR(MEDIAN(I1171/J1171),0)</f>
        <v>76.248000000000005</v>
      </c>
      <c r="M1171" s="128">
        <f t="shared" ref="M1171:M1176" si="767">IFERROR(SUM(F1171,I1171)/K1171,0)</f>
        <v>32.124473684210528</v>
      </c>
      <c r="N1171" s="127"/>
      <c r="O1171" s="126"/>
      <c r="P1171" s="125"/>
      <c r="Q1171" s="125">
        <f t="shared" si="752"/>
        <v>50</v>
      </c>
      <c r="R1171" s="125">
        <f t="shared" si="753"/>
        <v>2010</v>
      </c>
      <c r="S1171" s="125" t="str">
        <f t="shared" si="751"/>
        <v>Mon</v>
      </c>
      <c r="T1171" s="125" t="str">
        <f t="shared" si="754"/>
        <v>2010-50</v>
      </c>
      <c r="U1171" s="125">
        <f t="shared" si="755"/>
        <v>1</v>
      </c>
      <c r="V1171" s="125"/>
    </row>
    <row r="1172" spans="1:22" s="113" customFormat="1" x14ac:dyDescent="0.35">
      <c r="A1172" s="133" t="s">
        <v>726</v>
      </c>
      <c r="B1172" s="132">
        <v>40519</v>
      </c>
      <c r="C1172" s="129">
        <v>835.05</v>
      </c>
      <c r="D1172" s="119">
        <v>0</v>
      </c>
      <c r="E1172" s="119">
        <v>0</v>
      </c>
      <c r="F1172" s="128">
        <v>374.1</v>
      </c>
      <c r="G1172" s="131">
        <v>33</v>
      </c>
      <c r="H1172" s="128">
        <f t="shared" si="764"/>
        <v>11.336363636363638</v>
      </c>
      <c r="I1172" s="129">
        <v>460.95</v>
      </c>
      <c r="J1172" s="130">
        <v>10</v>
      </c>
      <c r="K1172" s="130">
        <f t="shared" si="765"/>
        <v>43</v>
      </c>
      <c r="L1172" s="129">
        <f t="shared" si="766"/>
        <v>46.094999999999999</v>
      </c>
      <c r="M1172" s="128">
        <f t="shared" si="767"/>
        <v>19.419767441860465</v>
      </c>
      <c r="N1172" s="127"/>
      <c r="O1172" s="126"/>
      <c r="P1172" s="125"/>
      <c r="Q1172" s="125">
        <f t="shared" si="752"/>
        <v>50</v>
      </c>
      <c r="R1172" s="125">
        <f t="shared" si="753"/>
        <v>2010</v>
      </c>
      <c r="S1172" s="125" t="str">
        <f t="shared" si="751"/>
        <v>Tue</v>
      </c>
      <c r="T1172" s="125" t="str">
        <f t="shared" si="754"/>
        <v>2010-50</v>
      </c>
      <c r="U1172" s="125">
        <f t="shared" si="755"/>
        <v>1</v>
      </c>
      <c r="V1172" s="125"/>
    </row>
    <row r="1173" spans="1:22" s="113" customFormat="1" x14ac:dyDescent="0.35">
      <c r="A1173" s="133" t="s">
        <v>726</v>
      </c>
      <c r="B1173" s="132">
        <v>40520</v>
      </c>
      <c r="C1173" s="129">
        <v>1705.23</v>
      </c>
      <c r="D1173" s="119">
        <v>0</v>
      </c>
      <c r="E1173" s="119">
        <v>0</v>
      </c>
      <c r="F1173" s="128">
        <v>872.95</v>
      </c>
      <c r="G1173" s="131">
        <v>38</v>
      </c>
      <c r="H1173" s="128">
        <f t="shared" si="764"/>
        <v>22.972368421052632</v>
      </c>
      <c r="I1173" s="129">
        <v>832.28</v>
      </c>
      <c r="J1173" s="130">
        <v>15</v>
      </c>
      <c r="K1173" s="130">
        <f t="shared" si="765"/>
        <v>53</v>
      </c>
      <c r="L1173" s="129">
        <f t="shared" si="766"/>
        <v>55.48533333333333</v>
      </c>
      <c r="M1173" s="128">
        <f t="shared" si="767"/>
        <v>32.174150943396228</v>
      </c>
      <c r="N1173" s="127"/>
      <c r="O1173" s="126"/>
      <c r="P1173" s="125"/>
      <c r="Q1173" s="125">
        <f t="shared" si="752"/>
        <v>50</v>
      </c>
      <c r="R1173" s="125">
        <f t="shared" si="753"/>
        <v>2010</v>
      </c>
      <c r="S1173" s="125" t="str">
        <f t="shared" si="751"/>
        <v>Wed</v>
      </c>
      <c r="T1173" s="125" t="str">
        <f t="shared" si="754"/>
        <v>2010-50</v>
      </c>
      <c r="U1173" s="125">
        <f t="shared" si="755"/>
        <v>1</v>
      </c>
      <c r="V1173" s="125"/>
    </row>
    <row r="1174" spans="1:22" s="113" customFormat="1" x14ac:dyDescent="0.35">
      <c r="A1174" s="133" t="s">
        <v>726</v>
      </c>
      <c r="B1174" s="132">
        <v>40521</v>
      </c>
      <c r="C1174" s="129">
        <v>817.88</v>
      </c>
      <c r="D1174" s="119">
        <v>0</v>
      </c>
      <c r="E1174" s="119">
        <v>0</v>
      </c>
      <c r="F1174" s="128">
        <v>743.45</v>
      </c>
      <c r="G1174" s="131">
        <v>31</v>
      </c>
      <c r="H1174" s="128">
        <f t="shared" si="764"/>
        <v>23.982258064516131</v>
      </c>
      <c r="I1174" s="129">
        <v>74.430000000000007</v>
      </c>
      <c r="J1174" s="130">
        <v>3</v>
      </c>
      <c r="K1174" s="130">
        <f t="shared" si="765"/>
        <v>34</v>
      </c>
      <c r="L1174" s="129">
        <f t="shared" si="766"/>
        <v>24.810000000000002</v>
      </c>
      <c r="M1174" s="128">
        <f t="shared" si="767"/>
        <v>24.055294117647062</v>
      </c>
      <c r="N1174" s="127"/>
      <c r="O1174" s="126"/>
      <c r="P1174" s="125"/>
      <c r="Q1174" s="125">
        <f t="shared" si="752"/>
        <v>50</v>
      </c>
      <c r="R1174" s="125">
        <f t="shared" si="753"/>
        <v>2010</v>
      </c>
      <c r="S1174" s="125" t="str">
        <f t="shared" si="751"/>
        <v>Thu</v>
      </c>
      <c r="T1174" s="125" t="str">
        <f t="shared" si="754"/>
        <v>2010-50</v>
      </c>
      <c r="U1174" s="125">
        <f t="shared" si="755"/>
        <v>1</v>
      </c>
      <c r="V1174" s="125"/>
    </row>
    <row r="1175" spans="1:22" s="113" customFormat="1" x14ac:dyDescent="0.35">
      <c r="A1175" s="133" t="s">
        <v>726</v>
      </c>
      <c r="B1175" s="132">
        <v>40522</v>
      </c>
      <c r="C1175" s="129">
        <v>1879.73</v>
      </c>
      <c r="D1175" s="119">
        <v>0</v>
      </c>
      <c r="E1175" s="119">
        <v>0</v>
      </c>
      <c r="F1175" s="128">
        <v>1080.3</v>
      </c>
      <c r="G1175" s="131">
        <v>40</v>
      </c>
      <c r="H1175" s="128">
        <f t="shared" si="764"/>
        <v>27.0075</v>
      </c>
      <c r="I1175" s="129">
        <v>799.43</v>
      </c>
      <c r="J1175" s="130">
        <v>8</v>
      </c>
      <c r="K1175" s="130">
        <f t="shared" si="765"/>
        <v>48</v>
      </c>
      <c r="L1175" s="129">
        <f t="shared" si="766"/>
        <v>99.928749999999994</v>
      </c>
      <c r="M1175" s="128">
        <f t="shared" si="767"/>
        <v>39.161041666666669</v>
      </c>
      <c r="N1175" s="127"/>
      <c r="O1175" s="126"/>
      <c r="P1175" s="125"/>
      <c r="Q1175" s="125">
        <f t="shared" si="752"/>
        <v>50</v>
      </c>
      <c r="R1175" s="125">
        <f t="shared" si="753"/>
        <v>2010</v>
      </c>
      <c r="S1175" s="125" t="str">
        <f t="shared" si="751"/>
        <v>Fri</v>
      </c>
      <c r="T1175" s="125" t="str">
        <f t="shared" si="754"/>
        <v>2010-50</v>
      </c>
      <c r="U1175" s="125">
        <f t="shared" si="755"/>
        <v>1</v>
      </c>
      <c r="V1175" s="125"/>
    </row>
    <row r="1176" spans="1:22" s="113" customFormat="1" x14ac:dyDescent="0.35">
      <c r="A1176" s="133" t="s">
        <v>726</v>
      </c>
      <c r="B1176" s="132">
        <v>40523</v>
      </c>
      <c r="C1176" s="129">
        <v>2998.86</v>
      </c>
      <c r="D1176" s="119">
        <v>0</v>
      </c>
      <c r="E1176" s="119">
        <v>0</v>
      </c>
      <c r="F1176" s="128">
        <v>1227.5999999999999</v>
      </c>
      <c r="G1176" s="131">
        <v>51</v>
      </c>
      <c r="H1176" s="128">
        <f t="shared" si="764"/>
        <v>24.070588235294117</v>
      </c>
      <c r="I1176" s="129">
        <v>1771.26</v>
      </c>
      <c r="J1176" s="130">
        <v>24</v>
      </c>
      <c r="K1176" s="130">
        <f t="shared" si="765"/>
        <v>75</v>
      </c>
      <c r="L1176" s="129">
        <f t="shared" si="766"/>
        <v>73.802499999999995</v>
      </c>
      <c r="M1176" s="128">
        <f t="shared" si="767"/>
        <v>39.984799999999993</v>
      </c>
      <c r="N1176" s="127"/>
      <c r="O1176" s="126"/>
      <c r="P1176" s="125"/>
      <c r="Q1176" s="125">
        <f t="shared" si="752"/>
        <v>50</v>
      </c>
      <c r="R1176" s="125">
        <f t="shared" si="753"/>
        <v>2010</v>
      </c>
      <c r="S1176" s="125" t="str">
        <f t="shared" si="751"/>
        <v>Sat</v>
      </c>
      <c r="T1176" s="125" t="str">
        <f t="shared" si="754"/>
        <v>2010-50</v>
      </c>
      <c r="U1176" s="125">
        <f t="shared" si="755"/>
        <v>1</v>
      </c>
      <c r="V1176" s="125"/>
    </row>
    <row r="1177" spans="1:22" s="113" customFormat="1" x14ac:dyDescent="0.35">
      <c r="A1177" s="124"/>
      <c r="B1177" s="123">
        <v>40524</v>
      </c>
      <c r="C1177" s="119">
        <f>SUM(C1171:C1176)</f>
        <v>9457.48</v>
      </c>
      <c r="D1177" s="119">
        <v>2684.93</v>
      </c>
      <c r="E1177" s="122">
        <f>SUM(C1177:D1177)</f>
        <v>12142.41</v>
      </c>
      <c r="F1177" s="118"/>
      <c r="G1177" s="121">
        <f>SUM(G1171:G1176)</f>
        <v>221</v>
      </c>
      <c r="H1177" s="118">
        <f>AVERAGE(H1171:H1176)</f>
        <v>20.955858297632989</v>
      </c>
      <c r="I1177" s="119">
        <f>SUM(I1171:I1176)</f>
        <v>4700.83</v>
      </c>
      <c r="J1177" s="120">
        <f>SUM(J1171:J1176)</f>
        <v>70</v>
      </c>
      <c r="K1177" s="120">
        <f>SUM(G1177,J1177)</f>
        <v>291</v>
      </c>
      <c r="L1177" s="119">
        <f>AVERAGE(L1171:L1176)</f>
        <v>62.728263888888883</v>
      </c>
      <c r="M1177" s="118">
        <f>AVERAGE(M1171:M1176)</f>
        <v>31.153254642296826</v>
      </c>
      <c r="N1177" s="117"/>
      <c r="O1177" s="116"/>
      <c r="P1177" s="115"/>
      <c r="Q1177" s="115">
        <f t="shared" si="752"/>
        <v>51</v>
      </c>
      <c r="R1177" s="115">
        <f t="shared" si="753"/>
        <v>2010</v>
      </c>
      <c r="S1177" s="115" t="str">
        <f t="shared" si="751"/>
        <v>Sun</v>
      </c>
      <c r="T1177" s="115" t="str">
        <f t="shared" si="754"/>
        <v>2010-51</v>
      </c>
      <c r="U1177" s="115">
        <f t="shared" si="755"/>
        <v>1</v>
      </c>
      <c r="V1177" s="115"/>
    </row>
    <row r="1178" spans="1:22" s="113" customFormat="1" x14ac:dyDescent="0.35">
      <c r="A1178" s="133" t="s">
        <v>727</v>
      </c>
      <c r="B1178" s="132">
        <v>40525</v>
      </c>
      <c r="C1178" s="129">
        <v>1998.76</v>
      </c>
      <c r="D1178" s="119">
        <v>0</v>
      </c>
      <c r="E1178" s="119">
        <v>0</v>
      </c>
      <c r="F1178" s="128">
        <v>698.15</v>
      </c>
      <c r="G1178" s="131">
        <v>16</v>
      </c>
      <c r="H1178" s="128">
        <f t="shared" ref="H1178:H1183" si="768">IFERROR(F1178/G1178,0)</f>
        <v>43.634374999999999</v>
      </c>
      <c r="I1178" s="129">
        <v>1300.6099999999999</v>
      </c>
      <c r="J1178" s="130">
        <v>13</v>
      </c>
      <c r="K1178" s="130">
        <f t="shared" ref="K1178:K1183" si="769">IFERROR(SUM(G1178,J1178),0)</f>
        <v>29</v>
      </c>
      <c r="L1178" s="129">
        <f t="shared" ref="L1178:L1183" si="770">IFERROR(MEDIAN(I1178/J1178),0)</f>
        <v>100.04692307692306</v>
      </c>
      <c r="M1178" s="128">
        <f t="shared" ref="M1178:M1183" si="771">IFERROR(SUM(F1178,I1178)/K1178,0)</f>
        <v>68.922758620689649</v>
      </c>
      <c r="N1178" s="127"/>
      <c r="O1178" s="126"/>
      <c r="P1178" s="125"/>
      <c r="Q1178" s="125">
        <f t="shared" si="752"/>
        <v>51</v>
      </c>
      <c r="R1178" s="125">
        <f t="shared" si="753"/>
        <v>2010</v>
      </c>
      <c r="S1178" s="125" t="str">
        <f t="shared" si="751"/>
        <v>Mon</v>
      </c>
      <c r="T1178" s="125" t="str">
        <f t="shared" si="754"/>
        <v>2010-51</v>
      </c>
      <c r="U1178" s="125">
        <f t="shared" si="755"/>
        <v>1</v>
      </c>
      <c r="V1178" s="125"/>
    </row>
    <row r="1179" spans="1:22" s="113" customFormat="1" x14ac:dyDescent="0.35">
      <c r="A1179" s="133" t="s">
        <v>727</v>
      </c>
      <c r="B1179" s="132">
        <v>40526</v>
      </c>
      <c r="C1179" s="129">
        <v>1597.45</v>
      </c>
      <c r="D1179" s="119">
        <v>0</v>
      </c>
      <c r="E1179" s="119">
        <v>0</v>
      </c>
      <c r="F1179" s="128">
        <v>990.94</v>
      </c>
      <c r="G1179" s="131">
        <v>24</v>
      </c>
      <c r="H1179" s="128">
        <f t="shared" si="768"/>
        <v>41.289166666666667</v>
      </c>
      <c r="I1179" s="129">
        <v>606.51</v>
      </c>
      <c r="J1179" s="130">
        <v>8</v>
      </c>
      <c r="K1179" s="130">
        <f t="shared" si="769"/>
        <v>32</v>
      </c>
      <c r="L1179" s="129">
        <f t="shared" si="770"/>
        <v>75.813749999999999</v>
      </c>
      <c r="M1179" s="128">
        <f t="shared" si="771"/>
        <v>49.920312500000001</v>
      </c>
      <c r="N1179" s="127"/>
      <c r="O1179" s="126"/>
      <c r="P1179" s="125"/>
      <c r="Q1179" s="125">
        <f t="shared" si="752"/>
        <v>51</v>
      </c>
      <c r="R1179" s="125">
        <f t="shared" si="753"/>
        <v>2010</v>
      </c>
      <c r="S1179" s="125" t="str">
        <f t="shared" si="751"/>
        <v>Tue</v>
      </c>
      <c r="T1179" s="125" t="str">
        <f t="shared" si="754"/>
        <v>2010-51</v>
      </c>
      <c r="U1179" s="125">
        <f t="shared" si="755"/>
        <v>1</v>
      </c>
      <c r="V1179" s="125"/>
    </row>
    <row r="1180" spans="1:22" s="113" customFormat="1" x14ac:dyDescent="0.35">
      <c r="A1180" s="133" t="s">
        <v>727</v>
      </c>
      <c r="B1180" s="132">
        <v>40527</v>
      </c>
      <c r="C1180" s="129">
        <v>2577.14</v>
      </c>
      <c r="D1180" s="119">
        <v>0</v>
      </c>
      <c r="E1180" s="119">
        <v>0</v>
      </c>
      <c r="F1180" s="128">
        <v>1348.76</v>
      </c>
      <c r="G1180" s="131">
        <v>39</v>
      </c>
      <c r="H1180" s="128">
        <f t="shared" si="768"/>
        <v>34.583589743589741</v>
      </c>
      <c r="I1180" s="129">
        <v>1228.3800000000001</v>
      </c>
      <c r="J1180" s="174">
        <v>16</v>
      </c>
      <c r="K1180" s="130">
        <f t="shared" si="769"/>
        <v>55</v>
      </c>
      <c r="L1180" s="129">
        <f t="shared" si="770"/>
        <v>76.773750000000007</v>
      </c>
      <c r="M1180" s="128">
        <f t="shared" si="771"/>
        <v>46.857090909090914</v>
      </c>
      <c r="N1180" s="127"/>
      <c r="O1180" s="126"/>
      <c r="P1180" s="125"/>
      <c r="Q1180" s="125">
        <f t="shared" si="752"/>
        <v>51</v>
      </c>
      <c r="R1180" s="125">
        <f t="shared" si="753"/>
        <v>2010</v>
      </c>
      <c r="S1180" s="125" t="str">
        <f t="shared" si="751"/>
        <v>Wed</v>
      </c>
      <c r="T1180" s="125" t="str">
        <f t="shared" si="754"/>
        <v>2010-51</v>
      </c>
      <c r="U1180" s="125">
        <f t="shared" si="755"/>
        <v>1</v>
      </c>
      <c r="V1180" s="125"/>
    </row>
    <row r="1181" spans="1:22" s="113" customFormat="1" x14ac:dyDescent="0.35">
      <c r="A1181" s="133" t="s">
        <v>727</v>
      </c>
      <c r="B1181" s="132">
        <v>40528</v>
      </c>
      <c r="C1181" s="129">
        <v>2311.4</v>
      </c>
      <c r="D1181" s="119">
        <v>0</v>
      </c>
      <c r="E1181" s="119">
        <v>0</v>
      </c>
      <c r="F1181" s="128">
        <v>1438.35</v>
      </c>
      <c r="G1181" s="131">
        <v>43</v>
      </c>
      <c r="H1181" s="128">
        <f t="shared" si="768"/>
        <v>33.449999999999996</v>
      </c>
      <c r="I1181" s="129">
        <v>873.05</v>
      </c>
      <c r="J1181" s="130">
        <v>11</v>
      </c>
      <c r="K1181" s="130">
        <f t="shared" si="769"/>
        <v>54</v>
      </c>
      <c r="L1181" s="129">
        <f t="shared" si="770"/>
        <v>79.36818181818181</v>
      </c>
      <c r="M1181" s="128">
        <f t="shared" si="771"/>
        <v>42.803703703703697</v>
      </c>
      <c r="N1181" s="127"/>
      <c r="O1181" s="126"/>
      <c r="P1181" s="125"/>
      <c r="Q1181" s="125">
        <f t="shared" si="752"/>
        <v>51</v>
      </c>
      <c r="R1181" s="125">
        <f t="shared" si="753"/>
        <v>2010</v>
      </c>
      <c r="S1181" s="125" t="str">
        <f t="shared" si="751"/>
        <v>Thu</v>
      </c>
      <c r="T1181" s="125" t="str">
        <f t="shared" si="754"/>
        <v>2010-51</v>
      </c>
      <c r="U1181" s="125">
        <f t="shared" si="755"/>
        <v>1</v>
      </c>
      <c r="V1181" s="125"/>
    </row>
    <row r="1182" spans="1:22" s="113" customFormat="1" x14ac:dyDescent="0.35">
      <c r="A1182" s="133" t="s">
        <v>727</v>
      </c>
      <c r="B1182" s="132">
        <v>40529</v>
      </c>
      <c r="C1182" s="129">
        <v>2257.9499999999998</v>
      </c>
      <c r="D1182" s="119">
        <v>0</v>
      </c>
      <c r="E1182" s="119">
        <v>0</v>
      </c>
      <c r="F1182" s="128">
        <v>1296.4000000000001</v>
      </c>
      <c r="G1182" s="131">
        <v>45</v>
      </c>
      <c r="H1182" s="128">
        <f t="shared" si="768"/>
        <v>28.808888888888891</v>
      </c>
      <c r="I1182" s="129">
        <v>961.55</v>
      </c>
      <c r="J1182" s="130">
        <v>14</v>
      </c>
      <c r="K1182" s="130">
        <f t="shared" si="769"/>
        <v>59</v>
      </c>
      <c r="L1182" s="129">
        <f t="shared" si="770"/>
        <v>68.68214285714285</v>
      </c>
      <c r="M1182" s="128">
        <f t="shared" si="771"/>
        <v>38.270338983050841</v>
      </c>
      <c r="N1182" s="127"/>
      <c r="O1182" s="126"/>
      <c r="P1182" s="125"/>
      <c r="Q1182" s="125">
        <f t="shared" si="752"/>
        <v>51</v>
      </c>
      <c r="R1182" s="125">
        <f t="shared" si="753"/>
        <v>2010</v>
      </c>
      <c r="S1182" s="125" t="str">
        <f t="shared" si="751"/>
        <v>Fri</v>
      </c>
      <c r="T1182" s="125" t="str">
        <f t="shared" si="754"/>
        <v>2010-51</v>
      </c>
      <c r="U1182" s="125">
        <f t="shared" si="755"/>
        <v>1</v>
      </c>
      <c r="V1182" s="125"/>
    </row>
    <row r="1183" spans="1:22" s="113" customFormat="1" x14ac:dyDescent="0.35">
      <c r="A1183" s="133" t="s">
        <v>727</v>
      </c>
      <c r="B1183" s="132">
        <v>40530</v>
      </c>
      <c r="C1183" s="129">
        <v>2511.36</v>
      </c>
      <c r="D1183" s="119">
        <v>0</v>
      </c>
      <c r="E1183" s="119">
        <v>0</v>
      </c>
      <c r="F1183" s="128">
        <v>1393.75</v>
      </c>
      <c r="G1183" s="131">
        <v>33</v>
      </c>
      <c r="H1183" s="128">
        <f t="shared" si="768"/>
        <v>42.234848484848484</v>
      </c>
      <c r="I1183" s="129">
        <v>1117.6099999999999</v>
      </c>
      <c r="J1183" s="130">
        <v>13</v>
      </c>
      <c r="K1183" s="130">
        <f t="shared" si="769"/>
        <v>46</v>
      </c>
      <c r="L1183" s="129">
        <f t="shared" si="770"/>
        <v>85.97</v>
      </c>
      <c r="M1183" s="128">
        <f t="shared" si="771"/>
        <v>54.594782608695645</v>
      </c>
      <c r="N1183" s="127"/>
      <c r="O1183" s="126"/>
      <c r="P1183" s="125"/>
      <c r="Q1183" s="125">
        <f t="shared" si="752"/>
        <v>51</v>
      </c>
      <c r="R1183" s="125">
        <f t="shared" si="753"/>
        <v>2010</v>
      </c>
      <c r="S1183" s="125" t="str">
        <f t="shared" si="751"/>
        <v>Sat</v>
      </c>
      <c r="T1183" s="125" t="str">
        <f t="shared" si="754"/>
        <v>2010-51</v>
      </c>
      <c r="U1183" s="125">
        <f t="shared" si="755"/>
        <v>1</v>
      </c>
      <c r="V1183" s="125"/>
    </row>
    <row r="1184" spans="1:22" s="113" customFormat="1" x14ac:dyDescent="0.35">
      <c r="A1184" s="124"/>
      <c r="B1184" s="123">
        <v>40531</v>
      </c>
      <c r="C1184" s="119">
        <f>SUM(C1178:C1183)</f>
        <v>13254.060000000001</v>
      </c>
      <c r="D1184" s="119">
        <v>5202.96</v>
      </c>
      <c r="E1184" s="122">
        <f>SUM(C1184:D1184)</f>
        <v>18457.02</v>
      </c>
      <c r="F1184" s="118"/>
      <c r="G1184" s="121">
        <f>SUM(G1178:G1183)</f>
        <v>200</v>
      </c>
      <c r="H1184" s="118">
        <f>AVERAGE(H1178:H1183)</f>
        <v>37.333478130665632</v>
      </c>
      <c r="I1184" s="119">
        <f>SUM(I1178:I1183)</f>
        <v>6087.71</v>
      </c>
      <c r="J1184" s="120">
        <f>SUM(J1178:J1183)</f>
        <v>75</v>
      </c>
      <c r="K1184" s="120">
        <f>SUM(G1184,J1184)</f>
        <v>275</v>
      </c>
      <c r="L1184" s="119">
        <f>AVERAGE(L1178:L1183)</f>
        <v>81.109124625374633</v>
      </c>
      <c r="M1184" s="118">
        <f>AVERAGE(M1178:M1183)</f>
        <v>50.228164554205115</v>
      </c>
      <c r="N1184" s="117"/>
      <c r="O1184" s="116"/>
      <c r="P1184" s="115"/>
      <c r="Q1184" s="115">
        <f t="shared" si="752"/>
        <v>52</v>
      </c>
      <c r="R1184" s="115">
        <f t="shared" si="753"/>
        <v>2010</v>
      </c>
      <c r="S1184" s="115" t="str">
        <f t="shared" si="751"/>
        <v>Sun</v>
      </c>
      <c r="T1184" s="115" t="str">
        <f t="shared" si="754"/>
        <v>2010-52</v>
      </c>
      <c r="U1184" s="115">
        <f t="shared" si="755"/>
        <v>1</v>
      </c>
      <c r="V1184" s="115"/>
    </row>
    <row r="1185" spans="1:22" s="113" customFormat="1" x14ac:dyDescent="0.35">
      <c r="A1185" s="133" t="s">
        <v>733</v>
      </c>
      <c r="B1185" s="132">
        <v>40532</v>
      </c>
      <c r="C1185" s="129">
        <v>2167.5700000000002</v>
      </c>
      <c r="D1185" s="119">
        <v>0</v>
      </c>
      <c r="E1185" s="119">
        <v>0</v>
      </c>
      <c r="F1185" s="128">
        <v>1149.1500000000001</v>
      </c>
      <c r="G1185" s="131">
        <v>32</v>
      </c>
      <c r="H1185" s="128">
        <f t="shared" ref="H1185:H1190" si="772">IFERROR(F1185/G1185,0)</f>
        <v>35.910937500000003</v>
      </c>
      <c r="I1185" s="129">
        <v>1018.42</v>
      </c>
      <c r="J1185" s="130">
        <v>13</v>
      </c>
      <c r="K1185" s="130">
        <f t="shared" ref="K1185:K1190" si="773">IFERROR(SUM(G1185,J1185),0)</f>
        <v>45</v>
      </c>
      <c r="L1185" s="129">
        <f t="shared" ref="L1185:L1190" si="774">IFERROR(MEDIAN(I1185/J1185),0)</f>
        <v>78.34</v>
      </c>
      <c r="M1185" s="128">
        <f t="shared" ref="M1185:M1190" si="775">IFERROR(SUM(F1185,I1185)/K1185,0)</f>
        <v>48.168222222222226</v>
      </c>
      <c r="N1185" s="127"/>
      <c r="O1185" s="126"/>
      <c r="P1185" s="125"/>
      <c r="Q1185" s="125">
        <f t="shared" si="752"/>
        <v>52</v>
      </c>
      <c r="R1185" s="125">
        <f t="shared" si="753"/>
        <v>2010</v>
      </c>
      <c r="S1185" s="125" t="str">
        <f t="shared" si="751"/>
        <v>Mon</v>
      </c>
      <c r="T1185" s="125" t="str">
        <f t="shared" si="754"/>
        <v>2010-52</v>
      </c>
      <c r="U1185" s="125">
        <f t="shared" si="755"/>
        <v>1</v>
      </c>
      <c r="V1185" s="125"/>
    </row>
    <row r="1186" spans="1:22" s="113" customFormat="1" x14ac:dyDescent="0.35">
      <c r="A1186" s="133" t="s">
        <v>733</v>
      </c>
      <c r="B1186" s="132">
        <v>40533</v>
      </c>
      <c r="C1186" s="129">
        <v>4373.28</v>
      </c>
      <c r="D1186" s="119">
        <v>0</v>
      </c>
      <c r="E1186" s="119">
        <v>0</v>
      </c>
      <c r="F1186" s="128">
        <v>1877.7</v>
      </c>
      <c r="G1186" s="131">
        <v>43</v>
      </c>
      <c r="H1186" s="128">
        <f t="shared" si="772"/>
        <v>43.667441860465118</v>
      </c>
      <c r="I1186" s="129">
        <v>2495.58</v>
      </c>
      <c r="J1186" s="130">
        <v>23</v>
      </c>
      <c r="K1186" s="130">
        <f t="shared" si="773"/>
        <v>66</v>
      </c>
      <c r="L1186" s="129">
        <f t="shared" si="774"/>
        <v>108.50347826086956</v>
      </c>
      <c r="M1186" s="128">
        <f t="shared" si="775"/>
        <v>66.261818181818171</v>
      </c>
      <c r="N1186" s="127"/>
      <c r="O1186" s="126"/>
      <c r="P1186" s="125"/>
      <c r="Q1186" s="125">
        <f t="shared" si="752"/>
        <v>52</v>
      </c>
      <c r="R1186" s="125">
        <f t="shared" si="753"/>
        <v>2010</v>
      </c>
      <c r="S1186" s="125" t="str">
        <f t="shared" si="751"/>
        <v>Tue</v>
      </c>
      <c r="T1186" s="125" t="str">
        <f t="shared" si="754"/>
        <v>2010-52</v>
      </c>
      <c r="U1186" s="125">
        <f t="shared" si="755"/>
        <v>1</v>
      </c>
      <c r="V1186" s="125"/>
    </row>
    <row r="1187" spans="1:22" s="113" customFormat="1" x14ac:dyDescent="0.35">
      <c r="A1187" s="133" t="s">
        <v>733</v>
      </c>
      <c r="B1187" s="132">
        <v>40534</v>
      </c>
      <c r="C1187" s="129">
        <v>9685.67</v>
      </c>
      <c r="D1187" s="119">
        <v>0</v>
      </c>
      <c r="E1187" s="119">
        <v>0</v>
      </c>
      <c r="F1187" s="128">
        <v>2891.05</v>
      </c>
      <c r="G1187" s="131">
        <v>65</v>
      </c>
      <c r="H1187" s="128">
        <f t="shared" si="772"/>
        <v>44.477692307692308</v>
      </c>
      <c r="I1187" s="129">
        <v>6794.62</v>
      </c>
      <c r="J1187" s="130">
        <v>37</v>
      </c>
      <c r="K1187" s="130">
        <f t="shared" si="773"/>
        <v>102</v>
      </c>
      <c r="L1187" s="129">
        <f t="shared" si="774"/>
        <v>183.63837837837838</v>
      </c>
      <c r="M1187" s="128">
        <f t="shared" si="775"/>
        <v>94.957549019607839</v>
      </c>
      <c r="N1187" s="127"/>
      <c r="O1187" s="126"/>
      <c r="P1187" s="125"/>
      <c r="Q1187" s="125">
        <f t="shared" si="752"/>
        <v>52</v>
      </c>
      <c r="R1187" s="125">
        <f t="shared" si="753"/>
        <v>2010</v>
      </c>
      <c r="S1187" s="125" t="str">
        <f t="shared" si="751"/>
        <v>Wed</v>
      </c>
      <c r="T1187" s="125" t="str">
        <f t="shared" si="754"/>
        <v>2010-52</v>
      </c>
      <c r="U1187" s="125">
        <f t="shared" si="755"/>
        <v>1</v>
      </c>
      <c r="V1187" s="125"/>
    </row>
    <row r="1188" spans="1:22" s="113" customFormat="1" x14ac:dyDescent="0.35">
      <c r="A1188" s="133" t="s">
        <v>733</v>
      </c>
      <c r="B1188" s="132">
        <v>40535</v>
      </c>
      <c r="C1188" s="129">
        <v>9454.9500000000007</v>
      </c>
      <c r="D1188" s="119">
        <v>0</v>
      </c>
      <c r="E1188" s="119">
        <v>0</v>
      </c>
      <c r="F1188" s="128">
        <v>4248.1499999999996</v>
      </c>
      <c r="G1188" s="131">
        <v>86</v>
      </c>
      <c r="H1188" s="128">
        <f t="shared" si="772"/>
        <v>49.397093023255813</v>
      </c>
      <c r="I1188" s="129">
        <v>5206.8</v>
      </c>
      <c r="J1188" s="130">
        <v>50</v>
      </c>
      <c r="K1188" s="130">
        <f t="shared" si="773"/>
        <v>136</v>
      </c>
      <c r="L1188" s="129">
        <f t="shared" si="774"/>
        <v>104.13600000000001</v>
      </c>
      <c r="M1188" s="128">
        <f t="shared" si="775"/>
        <v>69.521691176470597</v>
      </c>
      <c r="N1188" s="127"/>
      <c r="O1188" s="126"/>
      <c r="P1188" s="125"/>
      <c r="Q1188" s="125">
        <f t="shared" si="752"/>
        <v>52</v>
      </c>
      <c r="R1188" s="125">
        <f t="shared" si="753"/>
        <v>2010</v>
      </c>
      <c r="S1188" s="125" t="str">
        <f t="shared" si="751"/>
        <v>Thu</v>
      </c>
      <c r="T1188" s="125" t="str">
        <f t="shared" si="754"/>
        <v>2010-52</v>
      </c>
      <c r="U1188" s="125">
        <f t="shared" si="755"/>
        <v>1</v>
      </c>
      <c r="V1188" s="125"/>
    </row>
    <row r="1189" spans="1:22" s="113" customFormat="1" x14ac:dyDescent="0.35">
      <c r="A1189" s="133" t="s">
        <v>733</v>
      </c>
      <c r="B1189" s="132">
        <v>40536</v>
      </c>
      <c r="C1189" s="129">
        <v>4988.6400000000003</v>
      </c>
      <c r="D1189" s="119">
        <v>0</v>
      </c>
      <c r="E1189" s="119">
        <v>0</v>
      </c>
      <c r="F1189" s="128">
        <v>1795.08</v>
      </c>
      <c r="G1189" s="131">
        <v>21</v>
      </c>
      <c r="H1189" s="128">
        <f t="shared" si="772"/>
        <v>85.47999999999999</v>
      </c>
      <c r="I1189" s="129">
        <v>3193.56</v>
      </c>
      <c r="J1189" s="130">
        <v>32</v>
      </c>
      <c r="K1189" s="130">
        <f t="shared" si="773"/>
        <v>53</v>
      </c>
      <c r="L1189" s="129">
        <f t="shared" si="774"/>
        <v>99.798749999999998</v>
      </c>
      <c r="M1189" s="128">
        <f t="shared" si="775"/>
        <v>94.125283018867918</v>
      </c>
      <c r="N1189" s="127"/>
      <c r="O1189" s="126"/>
      <c r="P1189" s="125"/>
      <c r="Q1189" s="125">
        <f t="shared" si="752"/>
        <v>52</v>
      </c>
      <c r="R1189" s="125">
        <f t="shared" si="753"/>
        <v>2010</v>
      </c>
      <c r="S1189" s="125" t="str">
        <f t="shared" si="751"/>
        <v>Fri</v>
      </c>
      <c r="T1189" s="125" t="str">
        <f t="shared" si="754"/>
        <v>2010-52</v>
      </c>
      <c r="U1189" s="125">
        <f t="shared" si="755"/>
        <v>1</v>
      </c>
      <c r="V1189" s="125"/>
    </row>
    <row r="1190" spans="1:22" s="113" customFormat="1" ht="18" x14ac:dyDescent="0.35">
      <c r="A1190" s="143" t="s">
        <v>733</v>
      </c>
      <c r="B1190" s="142">
        <v>40537</v>
      </c>
      <c r="C1190" s="138">
        <v>0</v>
      </c>
      <c r="D1190" s="119">
        <v>0</v>
      </c>
      <c r="E1190" s="119">
        <v>0</v>
      </c>
      <c r="F1190" s="140">
        <v>0</v>
      </c>
      <c r="G1190" s="141">
        <v>0</v>
      </c>
      <c r="H1190" s="140">
        <f t="shared" si="772"/>
        <v>0</v>
      </c>
      <c r="I1190" s="138">
        <v>0</v>
      </c>
      <c r="J1190" s="139">
        <v>0</v>
      </c>
      <c r="K1190" s="139">
        <f t="shared" si="773"/>
        <v>0</v>
      </c>
      <c r="L1190" s="138">
        <f t="shared" si="774"/>
        <v>0</v>
      </c>
      <c r="M1190" s="140">
        <f t="shared" si="775"/>
        <v>0</v>
      </c>
      <c r="N1190" s="137" t="s">
        <v>1102</v>
      </c>
      <c r="O1190" s="136"/>
      <c r="P1190" s="135"/>
      <c r="Q1190" s="135">
        <f t="shared" si="752"/>
        <v>52</v>
      </c>
      <c r="R1190" s="135">
        <f t="shared" si="753"/>
        <v>2010</v>
      </c>
      <c r="S1190" s="135" t="str">
        <f t="shared" si="751"/>
        <v>Sat</v>
      </c>
      <c r="T1190" s="135" t="str">
        <f t="shared" si="754"/>
        <v>2010-52</v>
      </c>
      <c r="U1190" s="135">
        <f t="shared" si="755"/>
        <v>1</v>
      </c>
      <c r="V1190" s="135"/>
    </row>
    <row r="1191" spans="1:22" s="113" customFormat="1" x14ac:dyDescent="0.35">
      <c r="A1191" s="124"/>
      <c r="B1191" s="123">
        <v>40538</v>
      </c>
      <c r="C1191" s="119">
        <f>SUM(C1185:C1190)</f>
        <v>30670.11</v>
      </c>
      <c r="D1191" s="119">
        <v>4491.59</v>
      </c>
      <c r="E1191" s="122">
        <f>SUM(C1191:D1191)</f>
        <v>35161.699999999997</v>
      </c>
      <c r="F1191" s="118"/>
      <c r="G1191" s="121">
        <f>SUM(G1185:G1190)</f>
        <v>247</v>
      </c>
      <c r="H1191" s="118">
        <f>AVERAGE(H1185:H1190)</f>
        <v>43.155527448568876</v>
      </c>
      <c r="I1191" s="119">
        <f>SUM(I1185:I1190)</f>
        <v>18708.98</v>
      </c>
      <c r="J1191" s="120">
        <f>SUM(J1185:J1190)</f>
        <v>155</v>
      </c>
      <c r="K1191" s="120">
        <f>SUM(G1191,J1191)</f>
        <v>402</v>
      </c>
      <c r="L1191" s="119">
        <f>AVERAGE(L1185:L1190)</f>
        <v>95.736101106541341</v>
      </c>
      <c r="M1191" s="118">
        <f>AVERAGE(M1185:M1190)</f>
        <v>62.172427269831132</v>
      </c>
      <c r="N1191" s="117"/>
      <c r="O1191" s="116"/>
      <c r="P1191" s="115"/>
      <c r="Q1191" s="115">
        <f t="shared" si="752"/>
        <v>53</v>
      </c>
      <c r="R1191" s="115">
        <f t="shared" si="753"/>
        <v>2010</v>
      </c>
      <c r="S1191" s="115" t="str">
        <f t="shared" si="751"/>
        <v>Sun</v>
      </c>
      <c r="T1191" s="115" t="str">
        <f t="shared" si="754"/>
        <v>2010-53</v>
      </c>
      <c r="U1191" s="115">
        <f t="shared" si="755"/>
        <v>0</v>
      </c>
      <c r="V1191" s="115"/>
    </row>
    <row r="1192" spans="1:22" s="113" customFormat="1" ht="18" x14ac:dyDescent="0.35">
      <c r="A1192" s="143" t="s">
        <v>734</v>
      </c>
      <c r="B1192" s="142">
        <v>40539</v>
      </c>
      <c r="C1192" s="138">
        <v>0</v>
      </c>
      <c r="D1192" s="119">
        <v>0</v>
      </c>
      <c r="E1192" s="119">
        <v>0</v>
      </c>
      <c r="F1192" s="140">
        <v>0</v>
      </c>
      <c r="G1192" s="141">
        <v>0</v>
      </c>
      <c r="H1192" s="140">
        <f t="shared" ref="H1192:H1197" si="776">IFERROR(F1192/G1192,0)</f>
        <v>0</v>
      </c>
      <c r="I1192" s="138">
        <v>0</v>
      </c>
      <c r="J1192" s="139">
        <v>0</v>
      </c>
      <c r="K1192" s="139">
        <f t="shared" ref="K1192:K1197" si="777">IFERROR(SUM(G1192,J1192),0)</f>
        <v>0</v>
      </c>
      <c r="L1192" s="138">
        <f t="shared" ref="L1192:L1197" si="778">IFERROR(MEDIAN(I1192/J1192),0)</f>
        <v>0</v>
      </c>
      <c r="M1192" s="140">
        <f t="shared" ref="M1192:M1197" si="779">IFERROR(SUM(F1192,I1192)/K1192,0)</f>
        <v>0</v>
      </c>
      <c r="N1192" s="137" t="s">
        <v>1099</v>
      </c>
      <c r="O1192" s="136"/>
      <c r="P1192" s="135"/>
      <c r="Q1192" s="135">
        <f t="shared" si="752"/>
        <v>53</v>
      </c>
      <c r="R1192" s="135">
        <f t="shared" si="753"/>
        <v>2010</v>
      </c>
      <c r="S1192" s="135" t="str">
        <f t="shared" si="751"/>
        <v>Mon</v>
      </c>
      <c r="T1192" s="135" t="str">
        <f t="shared" si="754"/>
        <v>2010-53</v>
      </c>
      <c r="U1192" s="135">
        <f t="shared" si="755"/>
        <v>0</v>
      </c>
      <c r="V1192" s="135"/>
    </row>
    <row r="1193" spans="1:22" s="113" customFormat="1" x14ac:dyDescent="0.35">
      <c r="A1193" s="182" t="s">
        <v>734</v>
      </c>
      <c r="B1193" s="151">
        <v>40540</v>
      </c>
      <c r="C1193" s="147">
        <v>0</v>
      </c>
      <c r="D1193" s="119">
        <v>0</v>
      </c>
      <c r="E1193" s="119">
        <v>0</v>
      </c>
      <c r="F1193" s="149">
        <v>0</v>
      </c>
      <c r="G1193" s="150">
        <v>0</v>
      </c>
      <c r="H1193" s="149">
        <f t="shared" si="776"/>
        <v>0</v>
      </c>
      <c r="I1193" s="147">
        <v>0</v>
      </c>
      <c r="J1193" s="148">
        <v>0</v>
      </c>
      <c r="K1193" s="148">
        <f t="shared" si="777"/>
        <v>0</v>
      </c>
      <c r="L1193" s="147">
        <f t="shared" si="778"/>
        <v>0</v>
      </c>
      <c r="M1193" s="149">
        <f t="shared" si="779"/>
        <v>0</v>
      </c>
      <c r="N1193" s="146" t="s">
        <v>1091</v>
      </c>
      <c r="O1193" s="145"/>
      <c r="P1193" s="144"/>
      <c r="Q1193" s="144">
        <f t="shared" si="752"/>
        <v>53</v>
      </c>
      <c r="R1193" s="144">
        <f t="shared" si="753"/>
        <v>2010</v>
      </c>
      <c r="S1193" s="144" t="str">
        <f t="shared" si="751"/>
        <v>Tue</v>
      </c>
      <c r="T1193" s="144" t="str">
        <f t="shared" si="754"/>
        <v>2010-53</v>
      </c>
      <c r="U1193" s="144">
        <f t="shared" si="755"/>
        <v>0</v>
      </c>
      <c r="V1193" s="144"/>
    </row>
    <row r="1194" spans="1:22" s="113" customFormat="1" x14ac:dyDescent="0.35">
      <c r="A1194" s="182" t="s">
        <v>734</v>
      </c>
      <c r="B1194" s="151">
        <v>40541</v>
      </c>
      <c r="C1194" s="147">
        <v>0</v>
      </c>
      <c r="D1194" s="119">
        <v>0</v>
      </c>
      <c r="E1194" s="119">
        <v>0</v>
      </c>
      <c r="F1194" s="149">
        <v>0</v>
      </c>
      <c r="G1194" s="150">
        <v>0</v>
      </c>
      <c r="H1194" s="149">
        <f t="shared" si="776"/>
        <v>0</v>
      </c>
      <c r="I1194" s="147">
        <v>0</v>
      </c>
      <c r="J1194" s="148">
        <v>0</v>
      </c>
      <c r="K1194" s="148">
        <f t="shared" si="777"/>
        <v>0</v>
      </c>
      <c r="L1194" s="147">
        <f t="shared" si="778"/>
        <v>0</v>
      </c>
      <c r="M1194" s="149">
        <f t="shared" si="779"/>
        <v>0</v>
      </c>
      <c r="N1194" s="146" t="s">
        <v>1091</v>
      </c>
      <c r="O1194" s="145"/>
      <c r="P1194" s="144"/>
      <c r="Q1194" s="144">
        <f t="shared" si="752"/>
        <v>53</v>
      </c>
      <c r="R1194" s="144">
        <f t="shared" si="753"/>
        <v>2010</v>
      </c>
      <c r="S1194" s="144" t="str">
        <f t="shared" si="751"/>
        <v>Wed</v>
      </c>
      <c r="T1194" s="144" t="str">
        <f t="shared" si="754"/>
        <v>2010-53</v>
      </c>
      <c r="U1194" s="144">
        <f t="shared" si="755"/>
        <v>0</v>
      </c>
      <c r="V1194" s="144"/>
    </row>
    <row r="1195" spans="1:22" s="113" customFormat="1" x14ac:dyDescent="0.35">
      <c r="A1195" s="182" t="s">
        <v>734</v>
      </c>
      <c r="B1195" s="151">
        <v>40542</v>
      </c>
      <c r="C1195" s="147">
        <v>0</v>
      </c>
      <c r="D1195" s="119">
        <v>0</v>
      </c>
      <c r="E1195" s="119">
        <v>0</v>
      </c>
      <c r="F1195" s="149">
        <v>0</v>
      </c>
      <c r="G1195" s="150">
        <v>0</v>
      </c>
      <c r="H1195" s="149">
        <f t="shared" si="776"/>
        <v>0</v>
      </c>
      <c r="I1195" s="147">
        <v>0</v>
      </c>
      <c r="J1195" s="148">
        <v>0</v>
      </c>
      <c r="K1195" s="148">
        <f t="shared" si="777"/>
        <v>0</v>
      </c>
      <c r="L1195" s="147">
        <f t="shared" si="778"/>
        <v>0</v>
      </c>
      <c r="M1195" s="149">
        <f t="shared" si="779"/>
        <v>0</v>
      </c>
      <c r="N1195" s="146" t="s">
        <v>1091</v>
      </c>
      <c r="O1195" s="145"/>
      <c r="P1195" s="144"/>
      <c r="Q1195" s="144">
        <f t="shared" si="752"/>
        <v>53</v>
      </c>
      <c r="R1195" s="144">
        <f t="shared" si="753"/>
        <v>2010</v>
      </c>
      <c r="S1195" s="144" t="str">
        <f t="shared" si="751"/>
        <v>Thu</v>
      </c>
      <c r="T1195" s="144" t="str">
        <f t="shared" si="754"/>
        <v>2010-53</v>
      </c>
      <c r="U1195" s="144">
        <f t="shared" si="755"/>
        <v>0</v>
      </c>
      <c r="V1195" s="144"/>
    </row>
    <row r="1196" spans="1:22" s="113" customFormat="1" x14ac:dyDescent="0.35">
      <c r="A1196" s="182" t="s">
        <v>734</v>
      </c>
      <c r="B1196" s="151">
        <v>40543</v>
      </c>
      <c r="C1196" s="147">
        <v>0</v>
      </c>
      <c r="D1196" s="119">
        <v>0</v>
      </c>
      <c r="E1196" s="119">
        <v>0</v>
      </c>
      <c r="F1196" s="149">
        <v>0</v>
      </c>
      <c r="G1196" s="150">
        <v>0</v>
      </c>
      <c r="H1196" s="149">
        <f t="shared" si="776"/>
        <v>0</v>
      </c>
      <c r="I1196" s="147">
        <v>0</v>
      </c>
      <c r="J1196" s="148">
        <v>0</v>
      </c>
      <c r="K1196" s="148">
        <f t="shared" si="777"/>
        <v>0</v>
      </c>
      <c r="L1196" s="147">
        <f t="shared" si="778"/>
        <v>0</v>
      </c>
      <c r="M1196" s="149">
        <f t="shared" si="779"/>
        <v>0</v>
      </c>
      <c r="N1196" s="146" t="s">
        <v>1091</v>
      </c>
      <c r="O1196" s="145"/>
      <c r="P1196" s="144"/>
      <c r="Q1196" s="144">
        <f t="shared" si="752"/>
        <v>53</v>
      </c>
      <c r="R1196" s="144">
        <f t="shared" si="753"/>
        <v>2010</v>
      </c>
      <c r="S1196" s="144" t="str">
        <f t="shared" si="751"/>
        <v>Fri</v>
      </c>
      <c r="T1196" s="144" t="str">
        <f t="shared" si="754"/>
        <v>2010-53</v>
      </c>
      <c r="U1196" s="144">
        <f t="shared" si="755"/>
        <v>0</v>
      </c>
      <c r="V1196" s="144"/>
    </row>
    <row r="1197" spans="1:22" s="113" customFormat="1" ht="18" x14ac:dyDescent="0.35">
      <c r="A1197" s="143" t="s">
        <v>734</v>
      </c>
      <c r="B1197" s="142">
        <v>40544</v>
      </c>
      <c r="C1197" s="138">
        <v>0</v>
      </c>
      <c r="D1197" s="119">
        <v>0</v>
      </c>
      <c r="E1197" s="119">
        <v>0</v>
      </c>
      <c r="F1197" s="140">
        <v>0</v>
      </c>
      <c r="G1197" s="141">
        <v>0</v>
      </c>
      <c r="H1197" s="140">
        <f t="shared" si="776"/>
        <v>0</v>
      </c>
      <c r="I1197" s="138">
        <v>0</v>
      </c>
      <c r="J1197" s="139">
        <v>0</v>
      </c>
      <c r="K1197" s="139">
        <f t="shared" si="777"/>
        <v>0</v>
      </c>
      <c r="L1197" s="138">
        <f t="shared" si="778"/>
        <v>0</v>
      </c>
      <c r="M1197" s="140">
        <f t="shared" si="779"/>
        <v>0</v>
      </c>
      <c r="N1197" s="137" t="s">
        <v>1095</v>
      </c>
      <c r="O1197" s="136"/>
      <c r="P1197" s="135"/>
      <c r="Q1197" s="135">
        <f t="shared" si="752"/>
        <v>1</v>
      </c>
      <c r="R1197" s="135">
        <f t="shared" si="753"/>
        <v>2011</v>
      </c>
      <c r="S1197" s="135" t="str">
        <f t="shared" si="751"/>
        <v>Sat</v>
      </c>
      <c r="T1197" s="135" t="str">
        <f t="shared" si="754"/>
        <v>2011-1</v>
      </c>
      <c r="U1197" s="135">
        <f t="shared" si="755"/>
        <v>0</v>
      </c>
      <c r="V1197" s="135"/>
    </row>
    <row r="1198" spans="1:22" s="113" customFormat="1" x14ac:dyDescent="0.35">
      <c r="A1198" s="124"/>
      <c r="B1198" s="123">
        <v>40545</v>
      </c>
      <c r="C1198" s="119"/>
      <c r="D1198" s="119"/>
      <c r="E1198" s="122">
        <f>SUM(C1198:D1198)</f>
        <v>0</v>
      </c>
      <c r="F1198" s="118"/>
      <c r="G1198" s="121">
        <f>SUM(G1192:G1197)</f>
        <v>0</v>
      </c>
      <c r="H1198" s="118">
        <f>AVERAGE(H1192:H1197)</f>
        <v>0</v>
      </c>
      <c r="I1198" s="119">
        <f>SUM(I1192:I1197)</f>
        <v>0</v>
      </c>
      <c r="J1198" s="120">
        <f>SUM(J1192:J1197)</f>
        <v>0</v>
      </c>
      <c r="K1198" s="120">
        <f>SUM(G1198,J1198)</f>
        <v>0</v>
      </c>
      <c r="L1198" s="119">
        <f>AVERAGE(L1192:L1197)</f>
        <v>0</v>
      </c>
      <c r="M1198" s="118">
        <f>AVERAGE(M1192:M1197)</f>
        <v>0</v>
      </c>
      <c r="N1198" s="117"/>
      <c r="O1198" s="116"/>
      <c r="P1198" s="115"/>
      <c r="Q1198" s="115">
        <f t="shared" si="752"/>
        <v>2</v>
      </c>
      <c r="R1198" s="115">
        <f t="shared" si="753"/>
        <v>2011</v>
      </c>
      <c r="S1198" s="115" t="str">
        <f t="shared" si="751"/>
        <v>Sun</v>
      </c>
      <c r="T1198" s="115" t="str">
        <f t="shared" si="754"/>
        <v>2011-2</v>
      </c>
      <c r="U1198" s="115">
        <f t="shared" si="755"/>
        <v>0</v>
      </c>
      <c r="V1198" s="115"/>
    </row>
    <row r="1199" spans="1:22" s="113" customFormat="1" ht="18" x14ac:dyDescent="0.35">
      <c r="A1199" s="143" t="s">
        <v>735</v>
      </c>
      <c r="B1199" s="142">
        <v>40546</v>
      </c>
      <c r="C1199" s="138">
        <v>0</v>
      </c>
      <c r="D1199" s="119">
        <v>0</v>
      </c>
      <c r="E1199" s="119">
        <v>0</v>
      </c>
      <c r="F1199" s="140">
        <v>0</v>
      </c>
      <c r="G1199" s="141">
        <v>0</v>
      </c>
      <c r="H1199" s="140">
        <f t="shared" ref="H1199:H1204" si="780">IFERROR(F1199/G1199,0)</f>
        <v>0</v>
      </c>
      <c r="I1199" s="138">
        <v>0</v>
      </c>
      <c r="J1199" s="139">
        <v>0</v>
      </c>
      <c r="K1199" s="139">
        <f t="shared" ref="K1199:K1204" si="781">IFERROR(SUM(G1199,J1199),0)</f>
        <v>0</v>
      </c>
      <c r="L1199" s="138">
        <f t="shared" ref="L1199:L1204" si="782">IFERROR(MEDIAN(I1199/J1199),0)</f>
        <v>0</v>
      </c>
      <c r="M1199" s="140">
        <f t="shared" ref="M1199:M1204" si="783">IFERROR(SUM(F1199,I1199)/K1199,0)</f>
        <v>0</v>
      </c>
      <c r="N1199" s="137" t="s">
        <v>1099</v>
      </c>
      <c r="O1199" s="136"/>
      <c r="P1199" s="135"/>
      <c r="Q1199" s="135">
        <f t="shared" si="752"/>
        <v>2</v>
      </c>
      <c r="R1199" s="135">
        <f t="shared" si="753"/>
        <v>2011</v>
      </c>
      <c r="S1199" s="135" t="str">
        <f t="shared" si="751"/>
        <v>Mon</v>
      </c>
      <c r="T1199" s="135" t="str">
        <f t="shared" si="754"/>
        <v>2011-2</v>
      </c>
      <c r="U1199" s="135">
        <f t="shared" si="755"/>
        <v>0</v>
      </c>
      <c r="V1199" s="135"/>
    </row>
    <row r="1200" spans="1:22" s="113" customFormat="1" x14ac:dyDescent="0.35">
      <c r="A1200" s="153" t="s">
        <v>735</v>
      </c>
      <c r="B1200" s="132">
        <v>40547</v>
      </c>
      <c r="C1200" s="129">
        <v>1429.74</v>
      </c>
      <c r="D1200" s="119">
        <v>0</v>
      </c>
      <c r="E1200" s="119">
        <v>0</v>
      </c>
      <c r="F1200" s="128">
        <v>1117.9000000000001</v>
      </c>
      <c r="G1200" s="131">
        <v>36</v>
      </c>
      <c r="H1200" s="128">
        <f t="shared" si="780"/>
        <v>31.052777777777781</v>
      </c>
      <c r="I1200" s="129">
        <v>311.83999999999997</v>
      </c>
      <c r="J1200" s="130">
        <v>9</v>
      </c>
      <c r="K1200" s="130">
        <f t="shared" si="781"/>
        <v>45</v>
      </c>
      <c r="L1200" s="129">
        <f t="shared" si="782"/>
        <v>34.648888888888884</v>
      </c>
      <c r="M1200" s="128">
        <f t="shared" si="783"/>
        <v>31.771999999999998</v>
      </c>
      <c r="N1200" s="127"/>
      <c r="O1200" s="126"/>
      <c r="P1200" s="125"/>
      <c r="Q1200" s="125">
        <f t="shared" si="752"/>
        <v>2</v>
      </c>
      <c r="R1200" s="125">
        <f t="shared" si="753"/>
        <v>2011</v>
      </c>
      <c r="S1200" s="125" t="str">
        <f t="shared" si="751"/>
        <v>Tue</v>
      </c>
      <c r="T1200" s="125" t="str">
        <f t="shared" si="754"/>
        <v>2011-2</v>
      </c>
      <c r="U1200" s="125">
        <f t="shared" si="755"/>
        <v>0</v>
      </c>
      <c r="V1200" s="125"/>
    </row>
    <row r="1201" spans="1:22" s="113" customFormat="1" x14ac:dyDescent="0.35">
      <c r="A1201" s="153" t="s">
        <v>735</v>
      </c>
      <c r="B1201" s="132">
        <v>40548</v>
      </c>
      <c r="C1201" s="129">
        <v>1080.97</v>
      </c>
      <c r="D1201" s="119">
        <v>0</v>
      </c>
      <c r="E1201" s="119">
        <v>0</v>
      </c>
      <c r="F1201" s="128">
        <v>682.3</v>
      </c>
      <c r="G1201" s="131">
        <v>42</v>
      </c>
      <c r="H1201" s="128">
        <f t="shared" si="780"/>
        <v>16.245238095238093</v>
      </c>
      <c r="I1201" s="129">
        <v>398.67</v>
      </c>
      <c r="J1201" s="130">
        <v>9</v>
      </c>
      <c r="K1201" s="130">
        <f t="shared" si="781"/>
        <v>51</v>
      </c>
      <c r="L1201" s="129">
        <f t="shared" si="782"/>
        <v>44.296666666666667</v>
      </c>
      <c r="M1201" s="128">
        <f t="shared" si="783"/>
        <v>21.195490196078431</v>
      </c>
      <c r="N1201" s="127"/>
      <c r="O1201" s="126"/>
      <c r="P1201" s="125"/>
      <c r="Q1201" s="125">
        <f t="shared" si="752"/>
        <v>2</v>
      </c>
      <c r="R1201" s="125">
        <f t="shared" si="753"/>
        <v>2011</v>
      </c>
      <c r="S1201" s="125" t="str">
        <f t="shared" si="751"/>
        <v>Wed</v>
      </c>
      <c r="T1201" s="125" t="str">
        <f t="shared" si="754"/>
        <v>2011-2</v>
      </c>
      <c r="U1201" s="125">
        <f t="shared" si="755"/>
        <v>0</v>
      </c>
      <c r="V1201" s="125"/>
    </row>
    <row r="1202" spans="1:22" s="113" customFormat="1" x14ac:dyDescent="0.35">
      <c r="A1202" s="153" t="s">
        <v>735</v>
      </c>
      <c r="B1202" s="132">
        <v>40549</v>
      </c>
      <c r="C1202" s="129">
        <v>1458.32</v>
      </c>
      <c r="D1202" s="119">
        <v>0</v>
      </c>
      <c r="E1202" s="119">
        <v>0</v>
      </c>
      <c r="F1202" s="128">
        <v>1009.85</v>
      </c>
      <c r="G1202" s="131">
        <v>34</v>
      </c>
      <c r="H1202" s="128">
        <f t="shared" si="780"/>
        <v>29.701470588235296</v>
      </c>
      <c r="I1202" s="129">
        <v>448.47</v>
      </c>
      <c r="J1202" s="130">
        <v>8</v>
      </c>
      <c r="K1202" s="130">
        <f t="shared" si="781"/>
        <v>42</v>
      </c>
      <c r="L1202" s="129">
        <f t="shared" si="782"/>
        <v>56.058750000000003</v>
      </c>
      <c r="M1202" s="128">
        <f t="shared" si="783"/>
        <v>34.721904761904767</v>
      </c>
      <c r="N1202" s="127"/>
      <c r="O1202" s="126"/>
      <c r="P1202" s="125"/>
      <c r="Q1202" s="125">
        <f t="shared" si="752"/>
        <v>2</v>
      </c>
      <c r="R1202" s="125">
        <f t="shared" si="753"/>
        <v>2011</v>
      </c>
      <c r="S1202" s="125" t="str">
        <f t="shared" si="751"/>
        <v>Thu</v>
      </c>
      <c r="T1202" s="125" t="str">
        <f t="shared" si="754"/>
        <v>2011-2</v>
      </c>
      <c r="U1202" s="125">
        <f t="shared" si="755"/>
        <v>0</v>
      </c>
      <c r="V1202" s="125"/>
    </row>
    <row r="1203" spans="1:22" s="113" customFormat="1" x14ac:dyDescent="0.35">
      <c r="A1203" s="153" t="s">
        <v>735</v>
      </c>
      <c r="B1203" s="132">
        <v>40550</v>
      </c>
      <c r="C1203" s="129">
        <v>1535.32</v>
      </c>
      <c r="D1203" s="119">
        <v>0</v>
      </c>
      <c r="E1203" s="119">
        <v>0</v>
      </c>
      <c r="F1203" s="128">
        <v>1160.7</v>
      </c>
      <c r="G1203" s="131">
        <v>58</v>
      </c>
      <c r="H1203" s="128">
        <f t="shared" si="780"/>
        <v>20.012068965517241</v>
      </c>
      <c r="I1203" s="129">
        <v>374.62</v>
      </c>
      <c r="J1203" s="130">
        <v>14</v>
      </c>
      <c r="K1203" s="130">
        <f t="shared" si="781"/>
        <v>72</v>
      </c>
      <c r="L1203" s="129">
        <f t="shared" si="782"/>
        <v>26.758571428571429</v>
      </c>
      <c r="M1203" s="128">
        <f t="shared" si="783"/>
        <v>21.323888888888892</v>
      </c>
      <c r="N1203" s="127"/>
      <c r="O1203" s="126"/>
      <c r="P1203" s="125"/>
      <c r="Q1203" s="125">
        <f t="shared" si="752"/>
        <v>2</v>
      </c>
      <c r="R1203" s="125">
        <f t="shared" si="753"/>
        <v>2011</v>
      </c>
      <c r="S1203" s="125" t="str">
        <f t="shared" si="751"/>
        <v>Fri</v>
      </c>
      <c r="T1203" s="125" t="str">
        <f t="shared" si="754"/>
        <v>2011-2</v>
      </c>
      <c r="U1203" s="125">
        <f t="shared" si="755"/>
        <v>0</v>
      </c>
      <c r="V1203" s="125"/>
    </row>
    <row r="1204" spans="1:22" s="113" customFormat="1" x14ac:dyDescent="0.35">
      <c r="A1204" s="153" t="s">
        <v>735</v>
      </c>
      <c r="B1204" s="132">
        <v>40551</v>
      </c>
      <c r="C1204" s="129">
        <v>857</v>
      </c>
      <c r="D1204" s="119">
        <v>0</v>
      </c>
      <c r="E1204" s="119">
        <v>0</v>
      </c>
      <c r="F1204" s="128">
        <v>481</v>
      </c>
      <c r="G1204" s="131">
        <v>20</v>
      </c>
      <c r="H1204" s="128">
        <f t="shared" si="780"/>
        <v>24.05</v>
      </c>
      <c r="I1204" s="129">
        <v>376</v>
      </c>
      <c r="J1204" s="130">
        <v>7</v>
      </c>
      <c r="K1204" s="130">
        <f t="shared" si="781"/>
        <v>27</v>
      </c>
      <c r="L1204" s="129">
        <f t="shared" si="782"/>
        <v>53.714285714285715</v>
      </c>
      <c r="M1204" s="128">
        <f t="shared" si="783"/>
        <v>31.74074074074074</v>
      </c>
      <c r="N1204" s="127"/>
      <c r="O1204" s="126"/>
      <c r="P1204" s="125"/>
      <c r="Q1204" s="125">
        <f t="shared" si="752"/>
        <v>2</v>
      </c>
      <c r="R1204" s="125">
        <f t="shared" si="753"/>
        <v>2011</v>
      </c>
      <c r="S1204" s="125" t="str">
        <f t="shared" si="751"/>
        <v>Sat</v>
      </c>
      <c r="T1204" s="125" t="str">
        <f t="shared" si="754"/>
        <v>2011-2</v>
      </c>
      <c r="U1204" s="125">
        <f t="shared" si="755"/>
        <v>0</v>
      </c>
      <c r="V1204" s="125"/>
    </row>
    <row r="1205" spans="1:22" s="113" customFormat="1" x14ac:dyDescent="0.35">
      <c r="A1205" s="124"/>
      <c r="B1205" s="123">
        <v>40552</v>
      </c>
      <c r="C1205" s="119">
        <f>SUM(C1199:C1204)</f>
        <v>6361.3499999999995</v>
      </c>
      <c r="D1205" s="119">
        <v>2076.71</v>
      </c>
      <c r="E1205" s="122">
        <f>SUM(C1205:D1205)</f>
        <v>8438.06</v>
      </c>
      <c r="F1205" s="118"/>
      <c r="G1205" s="121">
        <f>SUM(G1199:G1204)</f>
        <v>190</v>
      </c>
      <c r="H1205" s="118">
        <f>AVERAGE(H1199:H1204)</f>
        <v>20.176925904461402</v>
      </c>
      <c r="I1205" s="119">
        <f>SUM(I1199:I1204)</f>
        <v>1909.6</v>
      </c>
      <c r="J1205" s="120">
        <f>SUM(J1199:J1204)</f>
        <v>47</v>
      </c>
      <c r="K1205" s="120">
        <f>SUM(G1205,J1205)</f>
        <v>237</v>
      </c>
      <c r="L1205" s="119">
        <f>AVERAGE(L1199:L1204)</f>
        <v>35.912860449735454</v>
      </c>
      <c r="M1205" s="118">
        <f>AVERAGE(M1199:M1204)</f>
        <v>23.459004097935473</v>
      </c>
      <c r="N1205" s="117"/>
      <c r="O1205" s="116"/>
      <c r="P1205" s="115"/>
      <c r="Q1205" s="115">
        <f t="shared" si="752"/>
        <v>3</v>
      </c>
      <c r="R1205" s="115">
        <f t="shared" si="753"/>
        <v>2011</v>
      </c>
      <c r="S1205" s="115" t="str">
        <f t="shared" si="751"/>
        <v>Sun</v>
      </c>
      <c r="T1205" s="115" t="str">
        <f t="shared" si="754"/>
        <v>2011-3</v>
      </c>
      <c r="U1205" s="115">
        <f t="shared" si="755"/>
        <v>0</v>
      </c>
      <c r="V1205" s="115"/>
    </row>
    <row r="1206" spans="1:22" s="113" customFormat="1" x14ac:dyDescent="0.35">
      <c r="A1206" s="153" t="s">
        <v>737</v>
      </c>
      <c r="B1206" s="132">
        <v>40553</v>
      </c>
      <c r="C1206" s="129">
        <v>1010.01</v>
      </c>
      <c r="D1206" s="119">
        <v>0</v>
      </c>
      <c r="E1206" s="119">
        <v>0</v>
      </c>
      <c r="F1206" s="128">
        <v>793</v>
      </c>
      <c r="G1206" s="131">
        <v>36</v>
      </c>
      <c r="H1206" s="128">
        <f t="shared" ref="H1206:H1211" si="784">IFERROR(F1206/G1206,0)</f>
        <v>22.027777777777779</v>
      </c>
      <c r="I1206" s="129">
        <v>217.01</v>
      </c>
      <c r="J1206" s="130">
        <v>6</v>
      </c>
      <c r="K1206" s="130">
        <f t="shared" ref="K1206:K1211" si="785">IFERROR(SUM(G1206,J1206),0)</f>
        <v>42</v>
      </c>
      <c r="L1206" s="129">
        <f t="shared" ref="L1206:L1211" si="786">IFERROR(MEDIAN(I1206/J1206),0)</f>
        <v>36.168333333333329</v>
      </c>
      <c r="M1206" s="128">
        <f t="shared" ref="M1206:M1211" si="787">IFERROR(SUM(F1206,I1206)/K1206,0)</f>
        <v>24.047857142857143</v>
      </c>
      <c r="N1206" s="127"/>
      <c r="O1206" s="126"/>
      <c r="P1206" s="125"/>
      <c r="Q1206" s="125">
        <f t="shared" si="752"/>
        <v>3</v>
      </c>
      <c r="R1206" s="125">
        <f t="shared" si="753"/>
        <v>2011</v>
      </c>
      <c r="S1206" s="125" t="str">
        <f t="shared" si="751"/>
        <v>Mon</v>
      </c>
      <c r="T1206" s="125" t="str">
        <f t="shared" si="754"/>
        <v>2011-3</v>
      </c>
      <c r="U1206" s="125">
        <f t="shared" si="755"/>
        <v>0</v>
      </c>
      <c r="V1206" s="125"/>
    </row>
    <row r="1207" spans="1:22" s="113" customFormat="1" x14ac:dyDescent="0.35">
      <c r="A1207" s="152" t="s">
        <v>737</v>
      </c>
      <c r="B1207" s="151">
        <v>40554</v>
      </c>
      <c r="C1207" s="147">
        <v>0</v>
      </c>
      <c r="D1207" s="119">
        <v>0</v>
      </c>
      <c r="E1207" s="119">
        <v>0</v>
      </c>
      <c r="F1207" s="149">
        <v>0</v>
      </c>
      <c r="G1207" s="150">
        <v>0</v>
      </c>
      <c r="H1207" s="149">
        <f t="shared" si="784"/>
        <v>0</v>
      </c>
      <c r="I1207" s="147">
        <v>0</v>
      </c>
      <c r="J1207" s="148">
        <v>0</v>
      </c>
      <c r="K1207" s="148">
        <f t="shared" si="785"/>
        <v>0</v>
      </c>
      <c r="L1207" s="147">
        <f t="shared" si="786"/>
        <v>0</v>
      </c>
      <c r="M1207" s="149">
        <f t="shared" si="787"/>
        <v>0</v>
      </c>
      <c r="N1207" s="146" t="s">
        <v>1092</v>
      </c>
      <c r="O1207" s="145"/>
      <c r="P1207" s="144"/>
      <c r="Q1207" s="144">
        <f t="shared" si="752"/>
        <v>3</v>
      </c>
      <c r="R1207" s="144">
        <f t="shared" si="753"/>
        <v>2011</v>
      </c>
      <c r="S1207" s="144" t="str">
        <f t="shared" si="751"/>
        <v>Tue</v>
      </c>
      <c r="T1207" s="144" t="str">
        <f t="shared" si="754"/>
        <v>2011-3</v>
      </c>
      <c r="U1207" s="144">
        <f t="shared" si="755"/>
        <v>0</v>
      </c>
      <c r="V1207" s="144"/>
    </row>
    <row r="1208" spans="1:22" s="113" customFormat="1" x14ac:dyDescent="0.35">
      <c r="A1208" s="152" t="s">
        <v>737</v>
      </c>
      <c r="B1208" s="151">
        <v>40555</v>
      </c>
      <c r="C1208" s="147">
        <v>0</v>
      </c>
      <c r="D1208" s="119">
        <v>0</v>
      </c>
      <c r="E1208" s="119">
        <v>0</v>
      </c>
      <c r="F1208" s="149">
        <v>0</v>
      </c>
      <c r="G1208" s="150">
        <v>0</v>
      </c>
      <c r="H1208" s="149">
        <f t="shared" si="784"/>
        <v>0</v>
      </c>
      <c r="I1208" s="147">
        <v>0</v>
      </c>
      <c r="J1208" s="148">
        <v>0</v>
      </c>
      <c r="K1208" s="148">
        <f t="shared" si="785"/>
        <v>0</v>
      </c>
      <c r="L1208" s="147">
        <f t="shared" si="786"/>
        <v>0</v>
      </c>
      <c r="M1208" s="149">
        <f t="shared" si="787"/>
        <v>0</v>
      </c>
      <c r="N1208" s="146" t="s">
        <v>1092</v>
      </c>
      <c r="O1208" s="145"/>
      <c r="P1208" s="144"/>
      <c r="Q1208" s="144">
        <f t="shared" si="752"/>
        <v>3</v>
      </c>
      <c r="R1208" s="144">
        <f t="shared" si="753"/>
        <v>2011</v>
      </c>
      <c r="S1208" s="144" t="str">
        <f t="shared" si="751"/>
        <v>Wed</v>
      </c>
      <c r="T1208" s="144" t="str">
        <f t="shared" si="754"/>
        <v>2011-3</v>
      </c>
      <c r="U1208" s="144">
        <f t="shared" si="755"/>
        <v>0</v>
      </c>
      <c r="V1208" s="144"/>
    </row>
    <row r="1209" spans="1:22" s="113" customFormat="1" x14ac:dyDescent="0.35">
      <c r="A1209" s="153" t="s">
        <v>737</v>
      </c>
      <c r="B1209" s="132">
        <v>40556</v>
      </c>
      <c r="C1209" s="129">
        <v>2940.94</v>
      </c>
      <c r="D1209" s="119">
        <v>0</v>
      </c>
      <c r="E1209" s="119">
        <v>0</v>
      </c>
      <c r="F1209" s="128">
        <v>1216.55</v>
      </c>
      <c r="G1209" s="131">
        <v>48</v>
      </c>
      <c r="H1209" s="128">
        <f t="shared" si="784"/>
        <v>25.344791666666666</v>
      </c>
      <c r="I1209" s="129">
        <v>1724.39</v>
      </c>
      <c r="J1209" s="130">
        <v>31</v>
      </c>
      <c r="K1209" s="130">
        <f t="shared" si="785"/>
        <v>79</v>
      </c>
      <c r="L1209" s="129">
        <f t="shared" si="786"/>
        <v>55.625483870967749</v>
      </c>
      <c r="M1209" s="128">
        <f t="shared" si="787"/>
        <v>37.227088607594936</v>
      </c>
      <c r="N1209" s="127" t="s">
        <v>1092</v>
      </c>
      <c r="O1209" s="126"/>
      <c r="P1209" s="125"/>
      <c r="Q1209" s="125">
        <f t="shared" si="752"/>
        <v>3</v>
      </c>
      <c r="R1209" s="125">
        <f t="shared" si="753"/>
        <v>2011</v>
      </c>
      <c r="S1209" s="125" t="str">
        <f t="shared" si="751"/>
        <v>Thu</v>
      </c>
      <c r="T1209" s="125" t="str">
        <f t="shared" si="754"/>
        <v>2011-3</v>
      </c>
      <c r="U1209" s="125">
        <f t="shared" si="755"/>
        <v>0</v>
      </c>
      <c r="V1209" s="125"/>
    </row>
    <row r="1210" spans="1:22" s="113" customFormat="1" x14ac:dyDescent="0.35">
      <c r="A1210" s="153" t="s">
        <v>737</v>
      </c>
      <c r="B1210" s="132">
        <v>40557</v>
      </c>
      <c r="C1210" s="129">
        <v>1195.32</v>
      </c>
      <c r="D1210" s="119">
        <v>0</v>
      </c>
      <c r="E1210" s="119">
        <v>0</v>
      </c>
      <c r="F1210" s="128">
        <v>801.6</v>
      </c>
      <c r="G1210" s="131">
        <v>34</v>
      </c>
      <c r="H1210" s="128">
        <f t="shared" si="784"/>
        <v>23.576470588235296</v>
      </c>
      <c r="I1210" s="129">
        <v>393.72</v>
      </c>
      <c r="J1210" s="130">
        <v>8</v>
      </c>
      <c r="K1210" s="130">
        <f t="shared" si="785"/>
        <v>42</v>
      </c>
      <c r="L1210" s="129">
        <f t="shared" si="786"/>
        <v>49.215000000000003</v>
      </c>
      <c r="M1210" s="128">
        <f t="shared" si="787"/>
        <v>28.460000000000004</v>
      </c>
      <c r="N1210" s="127" t="s">
        <v>1092</v>
      </c>
      <c r="O1210" s="126"/>
      <c r="P1210" s="125"/>
      <c r="Q1210" s="125">
        <f t="shared" si="752"/>
        <v>3</v>
      </c>
      <c r="R1210" s="125">
        <f t="shared" si="753"/>
        <v>2011</v>
      </c>
      <c r="S1210" s="125" t="str">
        <f t="shared" si="751"/>
        <v>Fri</v>
      </c>
      <c r="T1210" s="125" t="str">
        <f t="shared" si="754"/>
        <v>2011-3</v>
      </c>
      <c r="U1210" s="125">
        <f t="shared" si="755"/>
        <v>0</v>
      </c>
      <c r="V1210" s="125"/>
    </row>
    <row r="1211" spans="1:22" s="113" customFormat="1" x14ac:dyDescent="0.35">
      <c r="A1211" s="153" t="s">
        <v>737</v>
      </c>
      <c r="B1211" s="132">
        <v>40558</v>
      </c>
      <c r="C1211" s="129">
        <v>652.75</v>
      </c>
      <c r="D1211" s="119">
        <v>0</v>
      </c>
      <c r="E1211" s="119">
        <v>0</v>
      </c>
      <c r="F1211" s="128">
        <v>462.4</v>
      </c>
      <c r="G1211" s="131">
        <v>20</v>
      </c>
      <c r="H1211" s="128">
        <f t="shared" si="784"/>
        <v>23.119999999999997</v>
      </c>
      <c r="I1211" s="129">
        <v>190.35</v>
      </c>
      <c r="J1211" s="130">
        <v>4</v>
      </c>
      <c r="K1211" s="130">
        <f t="shared" si="785"/>
        <v>24</v>
      </c>
      <c r="L1211" s="129">
        <f t="shared" si="786"/>
        <v>47.587499999999999</v>
      </c>
      <c r="M1211" s="128">
        <f t="shared" si="787"/>
        <v>27.197916666666668</v>
      </c>
      <c r="N1211" s="127" t="s">
        <v>1092</v>
      </c>
      <c r="O1211" s="126"/>
      <c r="P1211" s="125"/>
      <c r="Q1211" s="125">
        <f t="shared" si="752"/>
        <v>3</v>
      </c>
      <c r="R1211" s="125">
        <f t="shared" si="753"/>
        <v>2011</v>
      </c>
      <c r="S1211" s="125" t="str">
        <f t="shared" si="751"/>
        <v>Sat</v>
      </c>
      <c r="T1211" s="125" t="str">
        <f t="shared" si="754"/>
        <v>2011-3</v>
      </c>
      <c r="U1211" s="125">
        <f t="shared" si="755"/>
        <v>0</v>
      </c>
      <c r="V1211" s="125"/>
    </row>
    <row r="1212" spans="1:22" s="113" customFormat="1" x14ac:dyDescent="0.35">
      <c r="A1212" s="124"/>
      <c r="B1212" s="123">
        <v>40559</v>
      </c>
      <c r="C1212" s="119">
        <f>SUM(C1206:C1211)</f>
        <v>5799.0199999999995</v>
      </c>
      <c r="D1212" s="119">
        <v>1912.38</v>
      </c>
      <c r="E1212" s="122">
        <f>SUM(C1212:D1212)</f>
        <v>7711.4</v>
      </c>
      <c r="F1212" s="118"/>
      <c r="G1212" s="121">
        <f>SUM(G1206:G1211)</f>
        <v>138</v>
      </c>
      <c r="H1212" s="118">
        <f>AVERAGE(H1206:H1211)</f>
        <v>15.678173338779956</v>
      </c>
      <c r="I1212" s="119">
        <f>SUM(I1206:I1211)</f>
        <v>2525.4699999999998</v>
      </c>
      <c r="J1212" s="120">
        <f>SUM(J1206:J1211)</f>
        <v>49</v>
      </c>
      <c r="K1212" s="120">
        <f>SUM(G1212,J1212)</f>
        <v>187</v>
      </c>
      <c r="L1212" s="119">
        <f>AVERAGE(L1206:L1211)</f>
        <v>31.432719534050179</v>
      </c>
      <c r="M1212" s="118">
        <f>AVERAGE(M1206:M1211)</f>
        <v>19.488810402853126</v>
      </c>
      <c r="N1212" s="117" t="s">
        <v>1092</v>
      </c>
      <c r="O1212" s="116"/>
      <c r="P1212" s="115"/>
      <c r="Q1212" s="115">
        <f t="shared" si="752"/>
        <v>4</v>
      </c>
      <c r="R1212" s="115">
        <f t="shared" si="753"/>
        <v>2011</v>
      </c>
      <c r="S1212" s="115" t="str">
        <f t="shared" si="751"/>
        <v>Sun</v>
      </c>
      <c r="T1212" s="115" t="str">
        <f t="shared" si="754"/>
        <v>2011-4</v>
      </c>
      <c r="U1212" s="115">
        <f t="shared" si="755"/>
        <v>0</v>
      </c>
      <c r="V1212" s="115"/>
    </row>
    <row r="1213" spans="1:22" s="113" customFormat="1" x14ac:dyDescent="0.35">
      <c r="A1213" s="152" t="s">
        <v>738</v>
      </c>
      <c r="B1213" s="151">
        <v>40560</v>
      </c>
      <c r="C1213" s="147">
        <v>0</v>
      </c>
      <c r="D1213" s="119">
        <v>0</v>
      </c>
      <c r="E1213" s="119">
        <v>0</v>
      </c>
      <c r="F1213" s="149">
        <v>0</v>
      </c>
      <c r="G1213" s="150">
        <v>0</v>
      </c>
      <c r="H1213" s="149">
        <f t="shared" ref="H1213:H1218" si="788">IFERROR(F1213/G1213,0)</f>
        <v>0</v>
      </c>
      <c r="I1213" s="147">
        <v>0</v>
      </c>
      <c r="J1213" s="148">
        <v>0</v>
      </c>
      <c r="K1213" s="148">
        <f t="shared" ref="K1213:K1218" si="789">IFERROR(SUM(G1213,J1213),0)</f>
        <v>0</v>
      </c>
      <c r="L1213" s="147">
        <f t="shared" ref="L1213:L1218" si="790">IFERROR(MEDIAN(I1213/J1213),0)</f>
        <v>0</v>
      </c>
      <c r="M1213" s="149">
        <f t="shared" ref="M1213:M1218" si="791">IFERROR(SUM(F1213,I1213)/K1213,0)</f>
        <v>0</v>
      </c>
      <c r="N1213" s="146" t="s">
        <v>1092</v>
      </c>
      <c r="O1213" s="145"/>
      <c r="P1213" s="144"/>
      <c r="Q1213" s="144">
        <f t="shared" si="752"/>
        <v>4</v>
      </c>
      <c r="R1213" s="144">
        <f t="shared" si="753"/>
        <v>2011</v>
      </c>
      <c r="S1213" s="144" t="str">
        <f t="shared" si="751"/>
        <v>Mon</v>
      </c>
      <c r="T1213" s="144" t="str">
        <f t="shared" si="754"/>
        <v>2011-4</v>
      </c>
      <c r="U1213" s="144">
        <f t="shared" si="755"/>
        <v>0</v>
      </c>
      <c r="V1213" s="144"/>
    </row>
    <row r="1214" spans="1:22" s="113" customFormat="1" x14ac:dyDescent="0.35">
      <c r="A1214" s="153" t="s">
        <v>738</v>
      </c>
      <c r="B1214" s="132">
        <v>40561</v>
      </c>
      <c r="C1214" s="129">
        <v>725.43</v>
      </c>
      <c r="D1214" s="119">
        <v>0</v>
      </c>
      <c r="E1214" s="119">
        <v>0</v>
      </c>
      <c r="F1214" s="128">
        <v>612.04999999999995</v>
      </c>
      <c r="G1214" s="131">
        <v>35</v>
      </c>
      <c r="H1214" s="128">
        <f t="shared" si="788"/>
        <v>17.487142857142857</v>
      </c>
      <c r="I1214" s="129">
        <v>113.38</v>
      </c>
      <c r="J1214" s="130">
        <v>4</v>
      </c>
      <c r="K1214" s="130">
        <f t="shared" si="789"/>
        <v>39</v>
      </c>
      <c r="L1214" s="129">
        <f t="shared" si="790"/>
        <v>28.344999999999999</v>
      </c>
      <c r="M1214" s="128">
        <f t="shared" si="791"/>
        <v>18.600769230769231</v>
      </c>
      <c r="N1214" s="127" t="s">
        <v>1092</v>
      </c>
      <c r="O1214" s="126"/>
      <c r="P1214" s="125"/>
      <c r="Q1214" s="125">
        <f t="shared" si="752"/>
        <v>4</v>
      </c>
      <c r="R1214" s="125">
        <f t="shared" si="753"/>
        <v>2011</v>
      </c>
      <c r="S1214" s="125" t="str">
        <f t="shared" si="751"/>
        <v>Tue</v>
      </c>
      <c r="T1214" s="125" t="str">
        <f t="shared" si="754"/>
        <v>2011-4</v>
      </c>
      <c r="U1214" s="125">
        <f t="shared" si="755"/>
        <v>0</v>
      </c>
      <c r="V1214" s="125"/>
    </row>
    <row r="1215" spans="1:22" s="113" customFormat="1" x14ac:dyDescent="0.35">
      <c r="A1215" s="153" t="s">
        <v>738</v>
      </c>
      <c r="B1215" s="132">
        <v>40562</v>
      </c>
      <c r="C1215" s="129">
        <v>1241.75</v>
      </c>
      <c r="D1215" s="119">
        <v>0</v>
      </c>
      <c r="E1215" s="119">
        <v>0</v>
      </c>
      <c r="F1215" s="128">
        <v>793.5</v>
      </c>
      <c r="G1215" s="131">
        <v>33</v>
      </c>
      <c r="H1215" s="128">
        <f t="shared" si="788"/>
        <v>24.045454545454547</v>
      </c>
      <c r="I1215" s="129">
        <v>448.25</v>
      </c>
      <c r="J1215" s="130">
        <v>8</v>
      </c>
      <c r="K1215" s="130">
        <f t="shared" si="789"/>
        <v>41</v>
      </c>
      <c r="L1215" s="129">
        <f t="shared" si="790"/>
        <v>56.03125</v>
      </c>
      <c r="M1215" s="128">
        <f t="shared" si="791"/>
        <v>30.286585365853657</v>
      </c>
      <c r="N1215" s="127" t="s">
        <v>1092</v>
      </c>
      <c r="O1215" s="126"/>
      <c r="P1215" s="125"/>
      <c r="Q1215" s="125">
        <f t="shared" si="752"/>
        <v>4</v>
      </c>
      <c r="R1215" s="125">
        <f t="shared" si="753"/>
        <v>2011</v>
      </c>
      <c r="S1215" s="125" t="str">
        <f t="shared" si="751"/>
        <v>Wed</v>
      </c>
      <c r="T1215" s="125" t="str">
        <f t="shared" si="754"/>
        <v>2011-4</v>
      </c>
      <c r="U1215" s="125">
        <f t="shared" si="755"/>
        <v>0</v>
      </c>
      <c r="V1215" s="125"/>
    </row>
    <row r="1216" spans="1:22" s="113" customFormat="1" x14ac:dyDescent="0.35">
      <c r="A1216" s="153" t="s">
        <v>738</v>
      </c>
      <c r="B1216" s="132">
        <v>40563</v>
      </c>
      <c r="C1216" s="129">
        <v>1826.79</v>
      </c>
      <c r="D1216" s="119">
        <v>0</v>
      </c>
      <c r="E1216" s="119">
        <v>0</v>
      </c>
      <c r="F1216" s="128">
        <v>1243.8</v>
      </c>
      <c r="G1216" s="131">
        <v>50</v>
      </c>
      <c r="H1216" s="128">
        <f t="shared" si="788"/>
        <v>24.875999999999998</v>
      </c>
      <c r="I1216" s="129">
        <v>582.99</v>
      </c>
      <c r="J1216" s="130">
        <v>14</v>
      </c>
      <c r="K1216" s="130">
        <f t="shared" si="789"/>
        <v>64</v>
      </c>
      <c r="L1216" s="129">
        <f t="shared" si="790"/>
        <v>41.642142857142858</v>
      </c>
      <c r="M1216" s="128">
        <f t="shared" si="791"/>
        <v>28.543593749999999</v>
      </c>
      <c r="N1216" s="127" t="s">
        <v>1092</v>
      </c>
      <c r="O1216" s="126"/>
      <c r="P1216" s="125"/>
      <c r="Q1216" s="125">
        <f t="shared" si="752"/>
        <v>4</v>
      </c>
      <c r="R1216" s="125">
        <f t="shared" si="753"/>
        <v>2011</v>
      </c>
      <c r="S1216" s="125" t="str">
        <f t="shared" si="751"/>
        <v>Thu</v>
      </c>
      <c r="T1216" s="125" t="str">
        <f t="shared" si="754"/>
        <v>2011-4</v>
      </c>
      <c r="U1216" s="125">
        <f t="shared" si="755"/>
        <v>0</v>
      </c>
      <c r="V1216" s="125"/>
    </row>
    <row r="1217" spans="1:22" s="113" customFormat="1" x14ac:dyDescent="0.35">
      <c r="A1217" s="153" t="s">
        <v>738</v>
      </c>
      <c r="B1217" s="132">
        <v>40564</v>
      </c>
      <c r="C1217" s="129">
        <v>1464.85</v>
      </c>
      <c r="D1217" s="119">
        <v>0</v>
      </c>
      <c r="E1217" s="119">
        <v>0</v>
      </c>
      <c r="F1217" s="128">
        <v>657</v>
      </c>
      <c r="G1217" s="131">
        <v>40</v>
      </c>
      <c r="H1217" s="128">
        <f t="shared" si="788"/>
        <v>16.425000000000001</v>
      </c>
      <c r="I1217" s="129">
        <v>807.85</v>
      </c>
      <c r="J1217" s="130">
        <v>16</v>
      </c>
      <c r="K1217" s="130">
        <f t="shared" si="789"/>
        <v>56</v>
      </c>
      <c r="L1217" s="129">
        <f t="shared" si="790"/>
        <v>50.490625000000001</v>
      </c>
      <c r="M1217" s="128">
        <f t="shared" si="791"/>
        <v>26.158035714285713</v>
      </c>
      <c r="N1217" s="127" t="s">
        <v>1092</v>
      </c>
      <c r="O1217" s="126"/>
      <c r="P1217" s="125"/>
      <c r="Q1217" s="125">
        <f t="shared" si="752"/>
        <v>4</v>
      </c>
      <c r="R1217" s="125">
        <f t="shared" si="753"/>
        <v>2011</v>
      </c>
      <c r="S1217" s="125" t="str">
        <f t="shared" si="751"/>
        <v>Fri</v>
      </c>
      <c r="T1217" s="125" t="str">
        <f t="shared" si="754"/>
        <v>2011-4</v>
      </c>
      <c r="U1217" s="125">
        <f t="shared" si="755"/>
        <v>0</v>
      </c>
      <c r="V1217" s="125"/>
    </row>
    <row r="1218" spans="1:22" s="113" customFormat="1" x14ac:dyDescent="0.35">
      <c r="A1218" s="153" t="s">
        <v>738</v>
      </c>
      <c r="B1218" s="132">
        <v>40565</v>
      </c>
      <c r="C1218" s="129">
        <v>1072.17</v>
      </c>
      <c r="D1218" s="119">
        <v>0</v>
      </c>
      <c r="E1218" s="119">
        <v>0</v>
      </c>
      <c r="F1218" s="128">
        <v>436.45</v>
      </c>
      <c r="G1218" s="131">
        <v>20</v>
      </c>
      <c r="H1218" s="128">
        <f t="shared" si="788"/>
        <v>21.822499999999998</v>
      </c>
      <c r="I1218" s="129">
        <v>635.72</v>
      </c>
      <c r="J1218" s="130">
        <v>12</v>
      </c>
      <c r="K1218" s="130">
        <f t="shared" si="789"/>
        <v>32</v>
      </c>
      <c r="L1218" s="129">
        <f t="shared" si="790"/>
        <v>52.976666666666667</v>
      </c>
      <c r="M1218" s="128">
        <f t="shared" si="791"/>
        <v>33.505312500000002</v>
      </c>
      <c r="N1218" s="127" t="s">
        <v>1092</v>
      </c>
      <c r="O1218" s="126"/>
      <c r="P1218" s="125"/>
      <c r="Q1218" s="125">
        <f t="shared" si="752"/>
        <v>4</v>
      </c>
      <c r="R1218" s="125">
        <f t="shared" si="753"/>
        <v>2011</v>
      </c>
      <c r="S1218" s="125" t="str">
        <f t="shared" ref="S1218:S1281" si="792">VLOOKUP(WEEKDAY(B1218),$Z$2:$AA$8,2,FALSE)</f>
        <v>Sat</v>
      </c>
      <c r="T1218" s="125" t="str">
        <f t="shared" si="754"/>
        <v>2011-4</v>
      </c>
      <c r="U1218" s="125">
        <f t="shared" si="755"/>
        <v>0</v>
      </c>
      <c r="V1218" s="125"/>
    </row>
    <row r="1219" spans="1:22" s="113" customFormat="1" x14ac:dyDescent="0.35">
      <c r="A1219" s="124"/>
      <c r="B1219" s="123">
        <v>40566</v>
      </c>
      <c r="C1219" s="119">
        <f>SUM(C1213:C1218)</f>
        <v>6330.99</v>
      </c>
      <c r="D1219" s="119">
        <v>2470.96</v>
      </c>
      <c r="E1219" s="122">
        <f>SUM(C1219:D1219)</f>
        <v>8801.9500000000007</v>
      </c>
      <c r="F1219" s="118"/>
      <c r="G1219" s="121">
        <f>SUM(G1213:G1218)</f>
        <v>178</v>
      </c>
      <c r="H1219" s="118">
        <f>AVERAGE(H1213:H1218)</f>
        <v>17.442682900432899</v>
      </c>
      <c r="I1219" s="119">
        <f>SUM(I1213:I1218)</f>
        <v>2588.1899999999996</v>
      </c>
      <c r="J1219" s="120">
        <f>SUM(J1213:J1218)</f>
        <v>54</v>
      </c>
      <c r="K1219" s="120">
        <f>SUM(G1219,J1219)</f>
        <v>232</v>
      </c>
      <c r="L1219" s="119">
        <f>AVERAGE(L1213:L1218)</f>
        <v>38.247614087301585</v>
      </c>
      <c r="M1219" s="118">
        <f>AVERAGE(M1213:M1218)</f>
        <v>22.849049426818102</v>
      </c>
      <c r="N1219" s="117" t="s">
        <v>1092</v>
      </c>
      <c r="O1219" s="116"/>
      <c r="P1219" s="115"/>
      <c r="Q1219" s="115">
        <f t="shared" ref="Q1219:Q1282" si="793">WEEKNUM(B1219)</f>
        <v>5</v>
      </c>
      <c r="R1219" s="115">
        <f t="shared" ref="R1219:R1282" si="794">YEAR(B1219)</f>
        <v>2011</v>
      </c>
      <c r="S1219" s="115" t="str">
        <f t="shared" si="792"/>
        <v>Sun</v>
      </c>
      <c r="T1219" s="115" t="str">
        <f t="shared" ref="T1219:T1282" si="795">R1219&amp;"-"&amp;Q1219</f>
        <v>2011-5</v>
      </c>
      <c r="U1219" s="115">
        <f t="shared" ref="U1219:U1282" si="796">IF(AND(MONTH(B1219)=12,DAY(B1219)&lt;26),1,0)</f>
        <v>0</v>
      </c>
      <c r="V1219" s="115"/>
    </row>
    <row r="1220" spans="1:22" s="113" customFormat="1" x14ac:dyDescent="0.35">
      <c r="A1220" s="152" t="s">
        <v>740</v>
      </c>
      <c r="B1220" s="151">
        <v>40567</v>
      </c>
      <c r="C1220" s="147">
        <v>0</v>
      </c>
      <c r="D1220" s="119">
        <v>0</v>
      </c>
      <c r="E1220" s="119">
        <v>0</v>
      </c>
      <c r="F1220" s="149">
        <v>0</v>
      </c>
      <c r="G1220" s="150">
        <v>0</v>
      </c>
      <c r="H1220" s="149">
        <f t="shared" ref="H1220:H1225" si="797">IFERROR(F1220/G1220,0)</f>
        <v>0</v>
      </c>
      <c r="I1220" s="147">
        <v>0</v>
      </c>
      <c r="J1220" s="148">
        <v>0</v>
      </c>
      <c r="K1220" s="148">
        <f t="shared" ref="K1220:K1225" si="798">IFERROR(SUM(G1220,J1220),0)</f>
        <v>0</v>
      </c>
      <c r="L1220" s="147">
        <f t="shared" ref="L1220:L1225" si="799">IFERROR(MEDIAN(I1220/J1220),0)</f>
        <v>0</v>
      </c>
      <c r="M1220" s="149">
        <f t="shared" ref="M1220:M1225" si="800">IFERROR(SUM(F1220,I1220)/K1220,0)</f>
        <v>0</v>
      </c>
      <c r="N1220" s="146" t="s">
        <v>1092</v>
      </c>
      <c r="O1220" s="145"/>
      <c r="P1220" s="144"/>
      <c r="Q1220" s="144">
        <f t="shared" si="793"/>
        <v>5</v>
      </c>
      <c r="R1220" s="144">
        <f t="shared" si="794"/>
        <v>2011</v>
      </c>
      <c r="S1220" s="144" t="str">
        <f t="shared" si="792"/>
        <v>Mon</v>
      </c>
      <c r="T1220" s="144" t="str">
        <f t="shared" si="795"/>
        <v>2011-5</v>
      </c>
      <c r="U1220" s="144">
        <f t="shared" si="796"/>
        <v>0</v>
      </c>
      <c r="V1220" s="144"/>
    </row>
    <row r="1221" spans="1:22" s="113" customFormat="1" x14ac:dyDescent="0.35">
      <c r="A1221" s="152" t="s">
        <v>740</v>
      </c>
      <c r="B1221" s="151">
        <v>40568</v>
      </c>
      <c r="C1221" s="147">
        <v>0</v>
      </c>
      <c r="D1221" s="119">
        <v>0</v>
      </c>
      <c r="E1221" s="119">
        <v>0</v>
      </c>
      <c r="F1221" s="149">
        <v>0</v>
      </c>
      <c r="G1221" s="150">
        <v>0</v>
      </c>
      <c r="H1221" s="149">
        <f t="shared" si="797"/>
        <v>0</v>
      </c>
      <c r="I1221" s="147">
        <v>0</v>
      </c>
      <c r="J1221" s="148">
        <v>0</v>
      </c>
      <c r="K1221" s="148">
        <f t="shared" si="798"/>
        <v>0</v>
      </c>
      <c r="L1221" s="147">
        <f t="shared" si="799"/>
        <v>0</v>
      </c>
      <c r="M1221" s="149">
        <f t="shared" si="800"/>
        <v>0</v>
      </c>
      <c r="N1221" s="146" t="s">
        <v>1092</v>
      </c>
      <c r="O1221" s="145"/>
      <c r="P1221" s="144"/>
      <c r="Q1221" s="144">
        <f t="shared" si="793"/>
        <v>5</v>
      </c>
      <c r="R1221" s="144">
        <f t="shared" si="794"/>
        <v>2011</v>
      </c>
      <c r="S1221" s="144" t="str">
        <f t="shared" si="792"/>
        <v>Tue</v>
      </c>
      <c r="T1221" s="144" t="str">
        <f t="shared" si="795"/>
        <v>2011-5</v>
      </c>
      <c r="U1221" s="144">
        <f t="shared" si="796"/>
        <v>0</v>
      </c>
      <c r="V1221" s="144"/>
    </row>
    <row r="1222" spans="1:22" s="113" customFormat="1" x14ac:dyDescent="0.35">
      <c r="A1222" s="152" t="s">
        <v>740</v>
      </c>
      <c r="B1222" s="151">
        <v>40569</v>
      </c>
      <c r="C1222" s="147">
        <v>0</v>
      </c>
      <c r="D1222" s="119">
        <v>0</v>
      </c>
      <c r="E1222" s="119">
        <v>0</v>
      </c>
      <c r="F1222" s="149">
        <v>0</v>
      </c>
      <c r="G1222" s="150">
        <v>0</v>
      </c>
      <c r="H1222" s="149">
        <f t="shared" si="797"/>
        <v>0</v>
      </c>
      <c r="I1222" s="147">
        <v>0</v>
      </c>
      <c r="J1222" s="148">
        <v>0</v>
      </c>
      <c r="K1222" s="148">
        <f t="shared" si="798"/>
        <v>0</v>
      </c>
      <c r="L1222" s="147">
        <f t="shared" si="799"/>
        <v>0</v>
      </c>
      <c r="M1222" s="149">
        <f t="shared" si="800"/>
        <v>0</v>
      </c>
      <c r="N1222" s="146" t="s">
        <v>1092</v>
      </c>
      <c r="O1222" s="145"/>
      <c r="P1222" s="144"/>
      <c r="Q1222" s="144">
        <f t="shared" si="793"/>
        <v>5</v>
      </c>
      <c r="R1222" s="144">
        <f t="shared" si="794"/>
        <v>2011</v>
      </c>
      <c r="S1222" s="144" t="str">
        <f t="shared" si="792"/>
        <v>Wed</v>
      </c>
      <c r="T1222" s="144" t="str">
        <f t="shared" si="795"/>
        <v>2011-5</v>
      </c>
      <c r="U1222" s="144">
        <f t="shared" si="796"/>
        <v>0</v>
      </c>
      <c r="V1222" s="144"/>
    </row>
    <row r="1223" spans="1:22" s="113" customFormat="1" x14ac:dyDescent="0.35">
      <c r="A1223" s="152" t="s">
        <v>740</v>
      </c>
      <c r="B1223" s="151">
        <v>40570</v>
      </c>
      <c r="C1223" s="147">
        <v>0</v>
      </c>
      <c r="D1223" s="119">
        <v>0</v>
      </c>
      <c r="E1223" s="119">
        <v>0</v>
      </c>
      <c r="F1223" s="149">
        <v>0</v>
      </c>
      <c r="G1223" s="150">
        <v>0</v>
      </c>
      <c r="H1223" s="149">
        <f t="shared" si="797"/>
        <v>0</v>
      </c>
      <c r="I1223" s="147">
        <v>0</v>
      </c>
      <c r="J1223" s="148">
        <v>0</v>
      </c>
      <c r="K1223" s="148">
        <f t="shared" si="798"/>
        <v>0</v>
      </c>
      <c r="L1223" s="147">
        <f t="shared" si="799"/>
        <v>0</v>
      </c>
      <c r="M1223" s="149">
        <f t="shared" si="800"/>
        <v>0</v>
      </c>
      <c r="N1223" s="146" t="s">
        <v>1092</v>
      </c>
      <c r="O1223" s="145"/>
      <c r="P1223" s="144"/>
      <c r="Q1223" s="144">
        <f t="shared" si="793"/>
        <v>5</v>
      </c>
      <c r="R1223" s="144">
        <f t="shared" si="794"/>
        <v>2011</v>
      </c>
      <c r="S1223" s="144" t="str">
        <f t="shared" si="792"/>
        <v>Thu</v>
      </c>
      <c r="T1223" s="144" t="str">
        <f t="shared" si="795"/>
        <v>2011-5</v>
      </c>
      <c r="U1223" s="144">
        <f t="shared" si="796"/>
        <v>0</v>
      </c>
      <c r="V1223" s="144"/>
    </row>
    <row r="1224" spans="1:22" s="113" customFormat="1" x14ac:dyDescent="0.35">
      <c r="A1224" s="152" t="s">
        <v>740</v>
      </c>
      <c r="B1224" s="151">
        <v>40571</v>
      </c>
      <c r="C1224" s="147">
        <v>0</v>
      </c>
      <c r="D1224" s="119">
        <v>0</v>
      </c>
      <c r="E1224" s="119">
        <v>0</v>
      </c>
      <c r="F1224" s="149">
        <v>0</v>
      </c>
      <c r="G1224" s="150">
        <v>0</v>
      </c>
      <c r="H1224" s="149">
        <f t="shared" si="797"/>
        <v>0</v>
      </c>
      <c r="I1224" s="147">
        <v>0</v>
      </c>
      <c r="J1224" s="148">
        <v>0</v>
      </c>
      <c r="K1224" s="148">
        <f t="shared" si="798"/>
        <v>0</v>
      </c>
      <c r="L1224" s="147">
        <f t="shared" si="799"/>
        <v>0</v>
      </c>
      <c r="M1224" s="149">
        <f t="shared" si="800"/>
        <v>0</v>
      </c>
      <c r="N1224" s="146" t="s">
        <v>1092</v>
      </c>
      <c r="O1224" s="145"/>
      <c r="P1224" s="144"/>
      <c r="Q1224" s="144">
        <f t="shared" si="793"/>
        <v>5</v>
      </c>
      <c r="R1224" s="144">
        <f t="shared" si="794"/>
        <v>2011</v>
      </c>
      <c r="S1224" s="144" t="str">
        <f t="shared" si="792"/>
        <v>Fri</v>
      </c>
      <c r="T1224" s="144" t="str">
        <f t="shared" si="795"/>
        <v>2011-5</v>
      </c>
      <c r="U1224" s="144">
        <f t="shared" si="796"/>
        <v>0</v>
      </c>
      <c r="V1224" s="144"/>
    </row>
    <row r="1225" spans="1:22" s="113" customFormat="1" x14ac:dyDescent="0.35">
      <c r="A1225" s="152" t="s">
        <v>740</v>
      </c>
      <c r="B1225" s="151">
        <v>40572</v>
      </c>
      <c r="C1225" s="147">
        <v>0</v>
      </c>
      <c r="D1225" s="119">
        <v>0</v>
      </c>
      <c r="E1225" s="119">
        <v>0</v>
      </c>
      <c r="F1225" s="149">
        <v>0</v>
      </c>
      <c r="G1225" s="150">
        <v>0</v>
      </c>
      <c r="H1225" s="149">
        <f t="shared" si="797"/>
        <v>0</v>
      </c>
      <c r="I1225" s="147">
        <v>0</v>
      </c>
      <c r="J1225" s="148">
        <v>0</v>
      </c>
      <c r="K1225" s="148">
        <f t="shared" si="798"/>
        <v>0</v>
      </c>
      <c r="L1225" s="147">
        <f t="shared" si="799"/>
        <v>0</v>
      </c>
      <c r="M1225" s="149">
        <f t="shared" si="800"/>
        <v>0</v>
      </c>
      <c r="N1225" s="146" t="s">
        <v>1092</v>
      </c>
      <c r="O1225" s="145"/>
      <c r="P1225" s="144"/>
      <c r="Q1225" s="144">
        <f t="shared" si="793"/>
        <v>5</v>
      </c>
      <c r="R1225" s="144">
        <f t="shared" si="794"/>
        <v>2011</v>
      </c>
      <c r="S1225" s="144" t="str">
        <f t="shared" si="792"/>
        <v>Sat</v>
      </c>
      <c r="T1225" s="144" t="str">
        <f t="shared" si="795"/>
        <v>2011-5</v>
      </c>
      <c r="U1225" s="144">
        <f t="shared" si="796"/>
        <v>0</v>
      </c>
      <c r="V1225" s="144"/>
    </row>
    <row r="1226" spans="1:22" s="113" customFormat="1" x14ac:dyDescent="0.35">
      <c r="A1226" s="124"/>
      <c r="B1226" s="123">
        <v>40573</v>
      </c>
      <c r="C1226" s="119"/>
      <c r="D1226" s="119">
        <v>4219.83</v>
      </c>
      <c r="E1226" s="122">
        <f>SUM(C1226:D1226)</f>
        <v>4219.83</v>
      </c>
      <c r="F1226" s="118"/>
      <c r="G1226" s="121">
        <f>SUM(G1220:G1225)</f>
        <v>0</v>
      </c>
      <c r="H1226" s="118">
        <f>AVERAGE(H1220:H1225)</f>
        <v>0</v>
      </c>
      <c r="I1226" s="119">
        <f>SUM(I1220:I1225)</f>
        <v>0</v>
      </c>
      <c r="J1226" s="120">
        <f>SUM(J1220:J1225)</f>
        <v>0</v>
      </c>
      <c r="K1226" s="120">
        <f>SUM(G1226,J1226)</f>
        <v>0</v>
      </c>
      <c r="L1226" s="119">
        <f>AVERAGE(L1220:L1225)</f>
        <v>0</v>
      </c>
      <c r="M1226" s="118">
        <f>AVERAGE(M1220:M1225)</f>
        <v>0</v>
      </c>
      <c r="N1226" s="117"/>
      <c r="O1226" s="116"/>
      <c r="P1226" s="115"/>
      <c r="Q1226" s="115">
        <f t="shared" si="793"/>
        <v>6</v>
      </c>
      <c r="R1226" s="115">
        <f t="shared" si="794"/>
        <v>2011</v>
      </c>
      <c r="S1226" s="115" t="str">
        <f t="shared" si="792"/>
        <v>Sun</v>
      </c>
      <c r="T1226" s="115" t="str">
        <f t="shared" si="795"/>
        <v>2011-6</v>
      </c>
      <c r="U1226" s="115">
        <f t="shared" si="796"/>
        <v>0</v>
      </c>
      <c r="V1226" s="115"/>
    </row>
    <row r="1227" spans="1:22" s="113" customFormat="1" x14ac:dyDescent="0.35">
      <c r="A1227" s="153" t="s">
        <v>741</v>
      </c>
      <c r="B1227" s="132">
        <v>40574</v>
      </c>
      <c r="C1227" s="129">
        <v>1614.41</v>
      </c>
      <c r="D1227" s="119">
        <v>0</v>
      </c>
      <c r="E1227" s="119">
        <v>0</v>
      </c>
      <c r="F1227" s="128">
        <v>876.4</v>
      </c>
      <c r="G1227" s="131">
        <v>40</v>
      </c>
      <c r="H1227" s="128">
        <f t="shared" ref="H1227:H1232" si="801">IFERROR(F1227/G1227,0)</f>
        <v>21.91</v>
      </c>
      <c r="I1227" s="129">
        <v>738.01</v>
      </c>
      <c r="J1227" s="130">
        <v>11</v>
      </c>
      <c r="K1227" s="130">
        <f t="shared" ref="K1227:K1232" si="802">IFERROR(SUM(G1227,J1227),0)</f>
        <v>51</v>
      </c>
      <c r="L1227" s="129">
        <f t="shared" ref="L1227:L1232" si="803">IFERROR(MEDIAN(I1227/J1227),0)</f>
        <v>67.091818181818184</v>
      </c>
      <c r="M1227" s="128">
        <f t="shared" ref="M1227:M1232" si="804">IFERROR(SUM(F1227,I1227)/K1227,0)</f>
        <v>31.655098039215684</v>
      </c>
      <c r="N1227" s="127"/>
      <c r="O1227" s="126"/>
      <c r="P1227" s="125"/>
      <c r="Q1227" s="125">
        <f t="shared" si="793"/>
        <v>6</v>
      </c>
      <c r="R1227" s="125">
        <f t="shared" si="794"/>
        <v>2011</v>
      </c>
      <c r="S1227" s="125" t="str">
        <f t="shared" si="792"/>
        <v>Mon</v>
      </c>
      <c r="T1227" s="125" t="str">
        <f t="shared" si="795"/>
        <v>2011-6</v>
      </c>
      <c r="U1227" s="125">
        <f t="shared" si="796"/>
        <v>0</v>
      </c>
      <c r="V1227" s="125"/>
    </row>
    <row r="1228" spans="1:22" s="113" customFormat="1" x14ac:dyDescent="0.35">
      <c r="A1228" s="153" t="s">
        <v>741</v>
      </c>
      <c r="B1228" s="132">
        <v>40575</v>
      </c>
      <c r="C1228" s="129">
        <v>1550.08</v>
      </c>
      <c r="D1228" s="119">
        <v>0</v>
      </c>
      <c r="E1228" s="119">
        <v>0</v>
      </c>
      <c r="F1228" s="128">
        <v>314.25</v>
      </c>
      <c r="G1228" s="131">
        <v>29</v>
      </c>
      <c r="H1228" s="128">
        <f t="shared" si="801"/>
        <v>10.836206896551724</v>
      </c>
      <c r="I1228" s="129">
        <v>1235.83</v>
      </c>
      <c r="J1228" s="130">
        <v>15</v>
      </c>
      <c r="K1228" s="130">
        <f t="shared" si="802"/>
        <v>44</v>
      </c>
      <c r="L1228" s="129">
        <f t="shared" si="803"/>
        <v>82.388666666666666</v>
      </c>
      <c r="M1228" s="128">
        <f t="shared" si="804"/>
        <v>35.229090909090907</v>
      </c>
      <c r="N1228" s="127"/>
      <c r="O1228" s="126"/>
      <c r="P1228" s="125"/>
      <c r="Q1228" s="125">
        <f t="shared" si="793"/>
        <v>6</v>
      </c>
      <c r="R1228" s="125">
        <f t="shared" si="794"/>
        <v>2011</v>
      </c>
      <c r="S1228" s="125" t="str">
        <f t="shared" si="792"/>
        <v>Tue</v>
      </c>
      <c r="T1228" s="125" t="str">
        <f t="shared" si="795"/>
        <v>2011-6</v>
      </c>
      <c r="U1228" s="125">
        <f t="shared" si="796"/>
        <v>0</v>
      </c>
      <c r="V1228" s="125"/>
    </row>
    <row r="1229" spans="1:22" s="113" customFormat="1" x14ac:dyDescent="0.35">
      <c r="A1229" s="153" t="s">
        <v>741</v>
      </c>
      <c r="B1229" s="132">
        <v>40576</v>
      </c>
      <c r="C1229" s="129">
        <v>778.6</v>
      </c>
      <c r="D1229" s="119">
        <v>0</v>
      </c>
      <c r="E1229" s="119">
        <v>0</v>
      </c>
      <c r="F1229" s="128">
        <v>370.5</v>
      </c>
      <c r="G1229" s="131">
        <v>24</v>
      </c>
      <c r="H1229" s="128">
        <f t="shared" si="801"/>
        <v>15.4375</v>
      </c>
      <c r="I1229" s="129">
        <v>408.1</v>
      </c>
      <c r="J1229" s="130">
        <v>13</v>
      </c>
      <c r="K1229" s="130">
        <f t="shared" si="802"/>
        <v>37</v>
      </c>
      <c r="L1229" s="129">
        <f t="shared" si="803"/>
        <v>31.392307692307693</v>
      </c>
      <c r="M1229" s="128">
        <f t="shared" si="804"/>
        <v>21.043243243243243</v>
      </c>
      <c r="N1229" s="127"/>
      <c r="O1229" s="126"/>
      <c r="P1229" s="125"/>
      <c r="Q1229" s="125">
        <f t="shared" si="793"/>
        <v>6</v>
      </c>
      <c r="R1229" s="125">
        <f t="shared" si="794"/>
        <v>2011</v>
      </c>
      <c r="S1229" s="125" t="str">
        <f t="shared" si="792"/>
        <v>Wed</v>
      </c>
      <c r="T1229" s="125" t="str">
        <f t="shared" si="795"/>
        <v>2011-6</v>
      </c>
      <c r="U1229" s="125">
        <f t="shared" si="796"/>
        <v>0</v>
      </c>
      <c r="V1229" s="125"/>
    </row>
    <row r="1230" spans="1:22" s="113" customFormat="1" x14ac:dyDescent="0.35">
      <c r="A1230" s="153" t="s">
        <v>741</v>
      </c>
      <c r="B1230" s="132">
        <v>40577</v>
      </c>
      <c r="C1230" s="129">
        <v>921.58</v>
      </c>
      <c r="D1230" s="119">
        <v>0</v>
      </c>
      <c r="E1230" s="119">
        <v>0</v>
      </c>
      <c r="F1230" s="128">
        <v>718.55</v>
      </c>
      <c r="G1230" s="131">
        <v>35</v>
      </c>
      <c r="H1230" s="128">
        <f t="shared" si="801"/>
        <v>20.529999999999998</v>
      </c>
      <c r="I1230" s="129">
        <v>203.03</v>
      </c>
      <c r="J1230" s="130">
        <v>8</v>
      </c>
      <c r="K1230" s="130">
        <f t="shared" si="802"/>
        <v>43</v>
      </c>
      <c r="L1230" s="129">
        <f t="shared" si="803"/>
        <v>25.37875</v>
      </c>
      <c r="M1230" s="128">
        <f t="shared" si="804"/>
        <v>21.432093023255813</v>
      </c>
      <c r="N1230" s="127"/>
      <c r="O1230" s="126"/>
      <c r="P1230" s="125"/>
      <c r="Q1230" s="125">
        <f t="shared" si="793"/>
        <v>6</v>
      </c>
      <c r="R1230" s="125">
        <f t="shared" si="794"/>
        <v>2011</v>
      </c>
      <c r="S1230" s="125" t="str">
        <f t="shared" si="792"/>
        <v>Thu</v>
      </c>
      <c r="T1230" s="125" t="str">
        <f t="shared" si="795"/>
        <v>2011-6</v>
      </c>
      <c r="U1230" s="125">
        <f t="shared" si="796"/>
        <v>0</v>
      </c>
      <c r="V1230" s="125"/>
    </row>
    <row r="1231" spans="1:22" s="113" customFormat="1" x14ac:dyDescent="0.35">
      <c r="A1231" s="153" t="s">
        <v>741</v>
      </c>
      <c r="B1231" s="132">
        <v>40578</v>
      </c>
      <c r="C1231" s="129">
        <v>1602.57</v>
      </c>
      <c r="D1231" s="119">
        <v>0</v>
      </c>
      <c r="E1231" s="119">
        <v>0</v>
      </c>
      <c r="F1231" s="128">
        <v>991.35</v>
      </c>
      <c r="G1231" s="131">
        <v>52</v>
      </c>
      <c r="H1231" s="128">
        <f t="shared" si="801"/>
        <v>19.064423076923077</v>
      </c>
      <c r="I1231" s="129">
        <v>611.22</v>
      </c>
      <c r="J1231" s="130">
        <v>14</v>
      </c>
      <c r="K1231" s="130">
        <f t="shared" si="802"/>
        <v>66</v>
      </c>
      <c r="L1231" s="129">
        <f t="shared" si="803"/>
        <v>43.658571428571427</v>
      </c>
      <c r="M1231" s="128">
        <f t="shared" si="804"/>
        <v>24.28136363636364</v>
      </c>
      <c r="N1231" s="127"/>
      <c r="O1231" s="126"/>
      <c r="P1231" s="125"/>
      <c r="Q1231" s="125">
        <f t="shared" si="793"/>
        <v>6</v>
      </c>
      <c r="R1231" s="125">
        <f t="shared" si="794"/>
        <v>2011</v>
      </c>
      <c r="S1231" s="125" t="str">
        <f t="shared" si="792"/>
        <v>Fri</v>
      </c>
      <c r="T1231" s="125" t="str">
        <f t="shared" si="795"/>
        <v>2011-6</v>
      </c>
      <c r="U1231" s="125">
        <f t="shared" si="796"/>
        <v>0</v>
      </c>
      <c r="V1231" s="125"/>
    </row>
    <row r="1232" spans="1:22" s="113" customFormat="1" x14ac:dyDescent="0.35">
      <c r="A1232" s="153" t="s">
        <v>741</v>
      </c>
      <c r="B1232" s="132">
        <v>40579</v>
      </c>
      <c r="C1232" s="129">
        <v>713.36</v>
      </c>
      <c r="D1232" s="119">
        <v>0</v>
      </c>
      <c r="E1232" s="119">
        <v>0</v>
      </c>
      <c r="F1232" s="128">
        <v>479.25</v>
      </c>
      <c r="G1232" s="131">
        <v>24</v>
      </c>
      <c r="H1232" s="128">
        <f t="shared" si="801"/>
        <v>19.96875</v>
      </c>
      <c r="I1232" s="129">
        <v>234.11</v>
      </c>
      <c r="J1232" s="130">
        <v>6</v>
      </c>
      <c r="K1232" s="130">
        <f t="shared" si="802"/>
        <v>30</v>
      </c>
      <c r="L1232" s="129">
        <f t="shared" si="803"/>
        <v>39.018333333333338</v>
      </c>
      <c r="M1232" s="128">
        <f t="shared" si="804"/>
        <v>23.778666666666666</v>
      </c>
      <c r="N1232" s="127"/>
      <c r="O1232" s="126"/>
      <c r="P1232" s="125"/>
      <c r="Q1232" s="125">
        <f t="shared" si="793"/>
        <v>6</v>
      </c>
      <c r="R1232" s="125">
        <f t="shared" si="794"/>
        <v>2011</v>
      </c>
      <c r="S1232" s="125" t="str">
        <f t="shared" si="792"/>
        <v>Sat</v>
      </c>
      <c r="T1232" s="125" t="str">
        <f t="shared" si="795"/>
        <v>2011-6</v>
      </c>
      <c r="U1232" s="125">
        <f t="shared" si="796"/>
        <v>0</v>
      </c>
      <c r="V1232" s="125"/>
    </row>
    <row r="1233" spans="1:22" s="113" customFormat="1" x14ac:dyDescent="0.35">
      <c r="A1233" s="124"/>
      <c r="B1233" s="123">
        <v>40580</v>
      </c>
      <c r="C1233" s="119">
        <f>SUM(C1227:C1232)</f>
        <v>7180.5999999999995</v>
      </c>
      <c r="D1233" s="119">
        <v>3110.4</v>
      </c>
      <c r="E1233" s="122">
        <f>SUM(C1233:D1233)</f>
        <v>10291</v>
      </c>
      <c r="F1233" s="118"/>
      <c r="G1233" s="121">
        <f>SUM(G1227:G1232)</f>
        <v>204</v>
      </c>
      <c r="H1233" s="118">
        <f>AVERAGE(H1227:H1232)</f>
        <v>17.957813328912469</v>
      </c>
      <c r="I1233" s="119">
        <f>SUM(I1227:I1232)</f>
        <v>3430.3000000000006</v>
      </c>
      <c r="J1233" s="120">
        <f>SUM(J1227:J1232)</f>
        <v>67</v>
      </c>
      <c r="K1233" s="120">
        <f>SUM(G1233,J1233)</f>
        <v>271</v>
      </c>
      <c r="L1233" s="119">
        <f>AVERAGE(L1227:L1232)</f>
        <v>48.154741217116218</v>
      </c>
      <c r="M1233" s="118">
        <f>AVERAGE(M1227:M1232)</f>
        <v>26.236592586305989</v>
      </c>
      <c r="N1233" s="117"/>
      <c r="O1233" s="116"/>
      <c r="P1233" s="115"/>
      <c r="Q1233" s="115">
        <f t="shared" si="793"/>
        <v>7</v>
      </c>
      <c r="R1233" s="115">
        <f t="shared" si="794"/>
        <v>2011</v>
      </c>
      <c r="S1233" s="115" t="str">
        <f t="shared" si="792"/>
        <v>Sun</v>
      </c>
      <c r="T1233" s="115" t="str">
        <f t="shared" si="795"/>
        <v>2011-7</v>
      </c>
      <c r="U1233" s="115">
        <f t="shared" si="796"/>
        <v>0</v>
      </c>
      <c r="V1233" s="115"/>
    </row>
    <row r="1234" spans="1:22" s="113" customFormat="1" x14ac:dyDescent="0.35">
      <c r="A1234" s="153" t="s">
        <v>743</v>
      </c>
      <c r="B1234" s="132">
        <v>40581</v>
      </c>
      <c r="C1234" s="129">
        <v>791.63</v>
      </c>
      <c r="D1234" s="119">
        <v>0</v>
      </c>
      <c r="E1234" s="119">
        <v>0</v>
      </c>
      <c r="F1234" s="128">
        <v>497.1</v>
      </c>
      <c r="G1234" s="131">
        <v>33</v>
      </c>
      <c r="H1234" s="128">
        <f t="shared" ref="H1234:H1239" si="805">IFERROR(F1234/G1234,0)</f>
        <v>15.063636363636364</v>
      </c>
      <c r="I1234" s="129">
        <v>294.52999999999997</v>
      </c>
      <c r="J1234" s="130">
        <v>9</v>
      </c>
      <c r="K1234" s="130">
        <f t="shared" ref="K1234:K1239" si="806">IFERROR(SUM(G1234,J1234),0)</f>
        <v>42</v>
      </c>
      <c r="L1234" s="129">
        <f t="shared" ref="L1234:L1239" si="807">IFERROR(MEDIAN(I1234/J1234),0)</f>
        <v>32.725555555555552</v>
      </c>
      <c r="M1234" s="128">
        <f t="shared" ref="M1234:M1239" si="808">IFERROR(SUM(F1234,I1234)/K1234,0)</f>
        <v>18.848333333333333</v>
      </c>
      <c r="N1234" s="127"/>
      <c r="O1234" s="126"/>
      <c r="P1234" s="125"/>
      <c r="Q1234" s="125">
        <f t="shared" si="793"/>
        <v>7</v>
      </c>
      <c r="R1234" s="125">
        <f t="shared" si="794"/>
        <v>2011</v>
      </c>
      <c r="S1234" s="125" t="str">
        <f t="shared" si="792"/>
        <v>Mon</v>
      </c>
      <c r="T1234" s="125" t="str">
        <f t="shared" si="795"/>
        <v>2011-7</v>
      </c>
      <c r="U1234" s="125">
        <f t="shared" si="796"/>
        <v>0</v>
      </c>
      <c r="V1234" s="125"/>
    </row>
    <row r="1235" spans="1:22" s="113" customFormat="1" x14ac:dyDescent="0.35">
      <c r="A1235" s="153" t="s">
        <v>743</v>
      </c>
      <c r="B1235" s="132">
        <v>40582</v>
      </c>
      <c r="C1235" s="129">
        <v>1129.6500000000001</v>
      </c>
      <c r="D1235" s="119">
        <v>0</v>
      </c>
      <c r="E1235" s="119">
        <v>0</v>
      </c>
      <c r="F1235" s="128">
        <v>737.1</v>
      </c>
      <c r="G1235" s="131">
        <v>37</v>
      </c>
      <c r="H1235" s="128">
        <f t="shared" si="805"/>
        <v>19.921621621621622</v>
      </c>
      <c r="I1235" s="129">
        <v>392.55</v>
      </c>
      <c r="J1235" s="130">
        <v>12</v>
      </c>
      <c r="K1235" s="130">
        <f t="shared" si="806"/>
        <v>49</v>
      </c>
      <c r="L1235" s="129">
        <f t="shared" si="807"/>
        <v>32.712499999999999</v>
      </c>
      <c r="M1235" s="128">
        <f t="shared" si="808"/>
        <v>23.054081632653062</v>
      </c>
      <c r="N1235" s="127"/>
      <c r="O1235" s="126"/>
      <c r="P1235" s="125"/>
      <c r="Q1235" s="125">
        <f t="shared" si="793"/>
        <v>7</v>
      </c>
      <c r="R1235" s="125">
        <f t="shared" si="794"/>
        <v>2011</v>
      </c>
      <c r="S1235" s="125" t="str">
        <f t="shared" si="792"/>
        <v>Tue</v>
      </c>
      <c r="T1235" s="125" t="str">
        <f t="shared" si="795"/>
        <v>2011-7</v>
      </c>
      <c r="U1235" s="125">
        <f t="shared" si="796"/>
        <v>0</v>
      </c>
      <c r="V1235" s="125"/>
    </row>
    <row r="1236" spans="1:22" s="113" customFormat="1" x14ac:dyDescent="0.35">
      <c r="A1236" s="153" t="s">
        <v>743</v>
      </c>
      <c r="B1236" s="132">
        <v>40583</v>
      </c>
      <c r="C1236" s="129">
        <v>815.07</v>
      </c>
      <c r="D1236" s="119">
        <v>0</v>
      </c>
      <c r="E1236" s="119">
        <v>0</v>
      </c>
      <c r="F1236" s="128">
        <v>553.85</v>
      </c>
      <c r="G1236" s="131">
        <v>38</v>
      </c>
      <c r="H1236" s="128">
        <f t="shared" si="805"/>
        <v>14.575000000000001</v>
      </c>
      <c r="I1236" s="129">
        <v>261.22000000000003</v>
      </c>
      <c r="J1236" s="130">
        <v>8</v>
      </c>
      <c r="K1236" s="130">
        <f t="shared" si="806"/>
        <v>46</v>
      </c>
      <c r="L1236" s="129">
        <f t="shared" si="807"/>
        <v>32.652500000000003</v>
      </c>
      <c r="M1236" s="128">
        <f t="shared" si="808"/>
        <v>17.718913043478263</v>
      </c>
      <c r="N1236" s="127"/>
      <c r="O1236" s="126"/>
      <c r="P1236" s="125"/>
      <c r="Q1236" s="125">
        <f t="shared" si="793"/>
        <v>7</v>
      </c>
      <c r="R1236" s="125">
        <f t="shared" si="794"/>
        <v>2011</v>
      </c>
      <c r="S1236" s="125" t="str">
        <f t="shared" si="792"/>
        <v>Wed</v>
      </c>
      <c r="T1236" s="125" t="str">
        <f t="shared" si="795"/>
        <v>2011-7</v>
      </c>
      <c r="U1236" s="125">
        <f t="shared" si="796"/>
        <v>0</v>
      </c>
      <c r="V1236" s="125"/>
    </row>
    <row r="1237" spans="1:22" s="113" customFormat="1" x14ac:dyDescent="0.35">
      <c r="A1237" s="153" t="s">
        <v>743</v>
      </c>
      <c r="B1237" s="132">
        <v>40584</v>
      </c>
      <c r="C1237" s="129">
        <v>1505.64</v>
      </c>
      <c r="D1237" s="119">
        <v>0</v>
      </c>
      <c r="E1237" s="119">
        <v>0</v>
      </c>
      <c r="F1237" s="128">
        <v>740.1</v>
      </c>
      <c r="G1237" s="131">
        <v>39</v>
      </c>
      <c r="H1237" s="128">
        <f t="shared" si="805"/>
        <v>18.976923076923079</v>
      </c>
      <c r="I1237" s="129">
        <v>765.54</v>
      </c>
      <c r="J1237" s="130">
        <v>12</v>
      </c>
      <c r="K1237" s="130">
        <f t="shared" si="806"/>
        <v>51</v>
      </c>
      <c r="L1237" s="129">
        <f t="shared" si="807"/>
        <v>63.794999999999995</v>
      </c>
      <c r="M1237" s="128">
        <f t="shared" si="808"/>
        <v>29.522352941176468</v>
      </c>
      <c r="N1237" s="127"/>
      <c r="O1237" s="126"/>
      <c r="P1237" s="125"/>
      <c r="Q1237" s="125">
        <f t="shared" si="793"/>
        <v>7</v>
      </c>
      <c r="R1237" s="125">
        <f t="shared" si="794"/>
        <v>2011</v>
      </c>
      <c r="S1237" s="125" t="str">
        <f t="shared" si="792"/>
        <v>Thu</v>
      </c>
      <c r="T1237" s="125" t="str">
        <f t="shared" si="795"/>
        <v>2011-7</v>
      </c>
      <c r="U1237" s="125">
        <f t="shared" si="796"/>
        <v>0</v>
      </c>
      <c r="V1237" s="125"/>
    </row>
    <row r="1238" spans="1:22" s="113" customFormat="1" x14ac:dyDescent="0.35">
      <c r="A1238" s="153" t="s">
        <v>743</v>
      </c>
      <c r="B1238" s="132">
        <v>40585</v>
      </c>
      <c r="C1238" s="129">
        <v>1662.43</v>
      </c>
      <c r="D1238" s="119">
        <v>0</v>
      </c>
      <c r="E1238" s="119">
        <v>0</v>
      </c>
      <c r="F1238" s="128">
        <v>1015.05</v>
      </c>
      <c r="G1238" s="131">
        <v>39</v>
      </c>
      <c r="H1238" s="128">
        <f t="shared" si="805"/>
        <v>26.026923076923076</v>
      </c>
      <c r="I1238" s="129">
        <v>647.38</v>
      </c>
      <c r="J1238" s="130">
        <v>9</v>
      </c>
      <c r="K1238" s="130">
        <f t="shared" si="806"/>
        <v>48</v>
      </c>
      <c r="L1238" s="129">
        <f t="shared" si="807"/>
        <v>71.931111111111107</v>
      </c>
      <c r="M1238" s="128">
        <f t="shared" si="808"/>
        <v>34.633958333333332</v>
      </c>
      <c r="N1238" s="127"/>
      <c r="O1238" s="126"/>
      <c r="P1238" s="125"/>
      <c r="Q1238" s="125">
        <f t="shared" si="793"/>
        <v>7</v>
      </c>
      <c r="R1238" s="125">
        <f t="shared" si="794"/>
        <v>2011</v>
      </c>
      <c r="S1238" s="125" t="str">
        <f t="shared" si="792"/>
        <v>Fri</v>
      </c>
      <c r="T1238" s="125" t="str">
        <f t="shared" si="795"/>
        <v>2011-7</v>
      </c>
      <c r="U1238" s="125">
        <f t="shared" si="796"/>
        <v>0</v>
      </c>
      <c r="V1238" s="125"/>
    </row>
    <row r="1239" spans="1:22" s="113" customFormat="1" x14ac:dyDescent="0.35">
      <c r="A1239" s="153" t="s">
        <v>743</v>
      </c>
      <c r="B1239" s="132">
        <v>40586</v>
      </c>
      <c r="C1239" s="129">
        <v>585.32000000000005</v>
      </c>
      <c r="D1239" s="119">
        <v>0</v>
      </c>
      <c r="E1239" s="119">
        <v>0</v>
      </c>
      <c r="F1239" s="128">
        <v>357.4</v>
      </c>
      <c r="G1239" s="131">
        <v>24</v>
      </c>
      <c r="H1239" s="128">
        <f t="shared" si="805"/>
        <v>14.891666666666666</v>
      </c>
      <c r="I1239" s="129">
        <v>227.92</v>
      </c>
      <c r="J1239" s="130">
        <v>8</v>
      </c>
      <c r="K1239" s="130">
        <f t="shared" si="806"/>
        <v>32</v>
      </c>
      <c r="L1239" s="129">
        <f t="shared" si="807"/>
        <v>28.49</v>
      </c>
      <c r="M1239" s="128">
        <f t="shared" si="808"/>
        <v>18.291249999999998</v>
      </c>
      <c r="N1239" s="127"/>
      <c r="O1239" s="126"/>
      <c r="P1239" s="125"/>
      <c r="Q1239" s="125">
        <f t="shared" si="793"/>
        <v>7</v>
      </c>
      <c r="R1239" s="125">
        <f t="shared" si="794"/>
        <v>2011</v>
      </c>
      <c r="S1239" s="125" t="str">
        <f t="shared" si="792"/>
        <v>Sat</v>
      </c>
      <c r="T1239" s="125" t="str">
        <f t="shared" si="795"/>
        <v>2011-7</v>
      </c>
      <c r="U1239" s="125">
        <f t="shared" si="796"/>
        <v>0</v>
      </c>
      <c r="V1239" s="125"/>
    </row>
    <row r="1240" spans="1:22" s="113" customFormat="1" x14ac:dyDescent="0.35">
      <c r="A1240" s="124"/>
      <c r="B1240" s="123">
        <v>40587</v>
      </c>
      <c r="C1240" s="119">
        <f>SUM(C1234:C1239)</f>
        <v>6489.7400000000007</v>
      </c>
      <c r="D1240" s="119">
        <v>2951.14</v>
      </c>
      <c r="E1240" s="122">
        <f>SUM(C1240:D1240)</f>
        <v>9440.880000000001</v>
      </c>
      <c r="F1240" s="118"/>
      <c r="G1240" s="121">
        <f>SUM(G1234:G1239)</f>
        <v>210</v>
      </c>
      <c r="H1240" s="118">
        <f>AVERAGE(H1234:H1239)</f>
        <v>18.242628467628471</v>
      </c>
      <c r="I1240" s="119">
        <f>SUM(I1234:I1239)</f>
        <v>2589.14</v>
      </c>
      <c r="J1240" s="120">
        <f>SUM(J1234:J1239)</f>
        <v>58</v>
      </c>
      <c r="K1240" s="120">
        <f>SUM(G1240,J1240)</f>
        <v>268</v>
      </c>
      <c r="L1240" s="119">
        <f>AVERAGE(L1234:L1239)</f>
        <v>43.717777777777776</v>
      </c>
      <c r="M1240" s="118">
        <f>AVERAGE(M1234:M1239)</f>
        <v>23.67814821399574</v>
      </c>
      <c r="N1240" s="117"/>
      <c r="O1240" s="116"/>
      <c r="P1240" s="115"/>
      <c r="Q1240" s="115">
        <f t="shared" si="793"/>
        <v>8</v>
      </c>
      <c r="R1240" s="115">
        <f t="shared" si="794"/>
        <v>2011</v>
      </c>
      <c r="S1240" s="115" t="str">
        <f t="shared" si="792"/>
        <v>Sun</v>
      </c>
      <c r="T1240" s="115" t="str">
        <f t="shared" si="795"/>
        <v>2011-8</v>
      </c>
      <c r="U1240" s="115">
        <f t="shared" si="796"/>
        <v>0</v>
      </c>
      <c r="V1240" s="115"/>
    </row>
    <row r="1241" spans="1:22" s="113" customFormat="1" x14ac:dyDescent="0.35">
      <c r="A1241" s="153" t="s">
        <v>744</v>
      </c>
      <c r="B1241" s="132">
        <v>40588</v>
      </c>
      <c r="C1241" s="129">
        <v>836.93</v>
      </c>
      <c r="D1241" s="119">
        <v>0</v>
      </c>
      <c r="E1241" s="119">
        <v>0</v>
      </c>
      <c r="F1241" s="128">
        <v>577.87</v>
      </c>
      <c r="G1241" s="131">
        <v>33</v>
      </c>
      <c r="H1241" s="128">
        <f t="shared" ref="H1241:H1246" si="809">IFERROR(F1241/G1241,0)</f>
        <v>17.511212121212122</v>
      </c>
      <c r="I1241" s="129">
        <v>259.06</v>
      </c>
      <c r="J1241" s="130">
        <v>7</v>
      </c>
      <c r="K1241" s="130">
        <f t="shared" ref="K1241:K1246" si="810">IFERROR(SUM(G1241,J1241),0)</f>
        <v>40</v>
      </c>
      <c r="L1241" s="129">
        <f t="shared" ref="L1241:L1246" si="811">IFERROR(MEDIAN(I1241/J1241),0)</f>
        <v>37.008571428571429</v>
      </c>
      <c r="M1241" s="128">
        <f t="shared" ref="M1241:M1246" si="812">IFERROR(SUM(F1241,I1241)/K1241,0)</f>
        <v>20.923250000000003</v>
      </c>
      <c r="N1241" s="127"/>
      <c r="O1241" s="126"/>
      <c r="P1241" s="125"/>
      <c r="Q1241" s="125">
        <f t="shared" si="793"/>
        <v>8</v>
      </c>
      <c r="R1241" s="125">
        <f t="shared" si="794"/>
        <v>2011</v>
      </c>
      <c r="S1241" s="125" t="str">
        <f t="shared" si="792"/>
        <v>Mon</v>
      </c>
      <c r="T1241" s="125" t="str">
        <f t="shared" si="795"/>
        <v>2011-8</v>
      </c>
      <c r="U1241" s="125">
        <f t="shared" si="796"/>
        <v>0</v>
      </c>
      <c r="V1241" s="125"/>
    </row>
    <row r="1242" spans="1:22" s="113" customFormat="1" x14ac:dyDescent="0.35">
      <c r="A1242" s="153" t="s">
        <v>744</v>
      </c>
      <c r="B1242" s="132">
        <v>40589</v>
      </c>
      <c r="C1242" s="129">
        <v>952.54</v>
      </c>
      <c r="D1242" s="119">
        <v>0</v>
      </c>
      <c r="E1242" s="119">
        <v>0</v>
      </c>
      <c r="F1242" s="128">
        <v>521.54999999999995</v>
      </c>
      <c r="G1242" s="131">
        <v>32</v>
      </c>
      <c r="H1242" s="128">
        <f t="shared" si="809"/>
        <v>16.298437499999999</v>
      </c>
      <c r="I1242" s="129">
        <v>430.99</v>
      </c>
      <c r="J1242" s="130">
        <v>7</v>
      </c>
      <c r="K1242" s="130">
        <f t="shared" si="810"/>
        <v>39</v>
      </c>
      <c r="L1242" s="129">
        <f t="shared" si="811"/>
        <v>61.57</v>
      </c>
      <c r="M1242" s="128">
        <f t="shared" si="812"/>
        <v>24.424102564102562</v>
      </c>
      <c r="N1242" s="127"/>
      <c r="O1242" s="126"/>
      <c r="P1242" s="125"/>
      <c r="Q1242" s="125">
        <f t="shared" si="793"/>
        <v>8</v>
      </c>
      <c r="R1242" s="125">
        <f t="shared" si="794"/>
        <v>2011</v>
      </c>
      <c r="S1242" s="125" t="str">
        <f t="shared" si="792"/>
        <v>Tue</v>
      </c>
      <c r="T1242" s="125" t="str">
        <f t="shared" si="795"/>
        <v>2011-8</v>
      </c>
      <c r="U1242" s="125">
        <f t="shared" si="796"/>
        <v>0</v>
      </c>
      <c r="V1242" s="125"/>
    </row>
    <row r="1243" spans="1:22" s="113" customFormat="1" x14ac:dyDescent="0.35">
      <c r="A1243" s="153" t="s">
        <v>744</v>
      </c>
      <c r="B1243" s="132">
        <v>40590</v>
      </c>
      <c r="C1243" s="129">
        <v>970.97</v>
      </c>
      <c r="D1243" s="119">
        <v>0</v>
      </c>
      <c r="E1243" s="119">
        <v>0</v>
      </c>
      <c r="F1243" s="128">
        <v>845.05</v>
      </c>
      <c r="G1243" s="131">
        <v>38</v>
      </c>
      <c r="H1243" s="128">
        <f t="shared" si="809"/>
        <v>22.23815789473684</v>
      </c>
      <c r="I1243" s="129">
        <v>125.92</v>
      </c>
      <c r="J1243" s="130">
        <v>3</v>
      </c>
      <c r="K1243" s="130">
        <f t="shared" si="810"/>
        <v>41</v>
      </c>
      <c r="L1243" s="129">
        <f t="shared" si="811"/>
        <v>41.973333333333336</v>
      </c>
      <c r="M1243" s="128">
        <f t="shared" si="812"/>
        <v>23.682195121951217</v>
      </c>
      <c r="N1243" s="127"/>
      <c r="O1243" s="126"/>
      <c r="P1243" s="125"/>
      <c r="Q1243" s="125">
        <f t="shared" si="793"/>
        <v>8</v>
      </c>
      <c r="R1243" s="125">
        <f t="shared" si="794"/>
        <v>2011</v>
      </c>
      <c r="S1243" s="125" t="str">
        <f t="shared" si="792"/>
        <v>Wed</v>
      </c>
      <c r="T1243" s="125" t="str">
        <f t="shared" si="795"/>
        <v>2011-8</v>
      </c>
      <c r="U1243" s="125">
        <f t="shared" si="796"/>
        <v>0</v>
      </c>
      <c r="V1243" s="125"/>
    </row>
    <row r="1244" spans="1:22" s="113" customFormat="1" x14ac:dyDescent="0.35">
      <c r="A1244" s="153" t="s">
        <v>744</v>
      </c>
      <c r="B1244" s="132">
        <v>40591</v>
      </c>
      <c r="C1244" s="129">
        <v>1251.75</v>
      </c>
      <c r="D1244" s="119">
        <v>0</v>
      </c>
      <c r="E1244" s="119">
        <v>0</v>
      </c>
      <c r="F1244" s="128">
        <v>664.95</v>
      </c>
      <c r="G1244" s="131">
        <v>32</v>
      </c>
      <c r="H1244" s="128">
        <f t="shared" si="809"/>
        <v>20.779687500000001</v>
      </c>
      <c r="I1244" s="129">
        <v>586.79999999999995</v>
      </c>
      <c r="J1244" s="130">
        <v>13</v>
      </c>
      <c r="K1244" s="130">
        <f t="shared" si="810"/>
        <v>45</v>
      </c>
      <c r="L1244" s="129">
        <f t="shared" si="811"/>
        <v>45.138461538461534</v>
      </c>
      <c r="M1244" s="128">
        <f t="shared" si="812"/>
        <v>27.816666666666666</v>
      </c>
      <c r="N1244" s="127"/>
      <c r="O1244" s="126"/>
      <c r="P1244" s="125"/>
      <c r="Q1244" s="125">
        <f t="shared" si="793"/>
        <v>8</v>
      </c>
      <c r="R1244" s="125">
        <f t="shared" si="794"/>
        <v>2011</v>
      </c>
      <c r="S1244" s="125" t="str">
        <f t="shared" si="792"/>
        <v>Thu</v>
      </c>
      <c r="T1244" s="125" t="str">
        <f t="shared" si="795"/>
        <v>2011-8</v>
      </c>
      <c r="U1244" s="125">
        <f t="shared" si="796"/>
        <v>0</v>
      </c>
      <c r="V1244" s="125"/>
    </row>
    <row r="1245" spans="1:22" s="113" customFormat="1" x14ac:dyDescent="0.35">
      <c r="A1245" s="153" t="s">
        <v>744</v>
      </c>
      <c r="B1245" s="132">
        <v>40592</v>
      </c>
      <c r="C1245" s="129">
        <v>1508.5</v>
      </c>
      <c r="D1245" s="119">
        <v>0</v>
      </c>
      <c r="E1245" s="119">
        <v>0</v>
      </c>
      <c r="F1245" s="128">
        <v>844.85</v>
      </c>
      <c r="G1245" s="131">
        <v>36</v>
      </c>
      <c r="H1245" s="128">
        <f t="shared" si="809"/>
        <v>23.468055555555555</v>
      </c>
      <c r="I1245" s="129">
        <v>663.65</v>
      </c>
      <c r="J1245" s="130">
        <v>12</v>
      </c>
      <c r="K1245" s="130">
        <f t="shared" si="810"/>
        <v>48</v>
      </c>
      <c r="L1245" s="129">
        <f t="shared" si="811"/>
        <v>55.304166666666667</v>
      </c>
      <c r="M1245" s="128">
        <f t="shared" si="812"/>
        <v>31.427083333333332</v>
      </c>
      <c r="N1245" s="127"/>
      <c r="O1245" s="126"/>
      <c r="P1245" s="125"/>
      <c r="Q1245" s="125">
        <f t="shared" si="793"/>
        <v>8</v>
      </c>
      <c r="R1245" s="125">
        <f t="shared" si="794"/>
        <v>2011</v>
      </c>
      <c r="S1245" s="125" t="str">
        <f t="shared" si="792"/>
        <v>Fri</v>
      </c>
      <c r="T1245" s="125" t="str">
        <f t="shared" si="795"/>
        <v>2011-8</v>
      </c>
      <c r="U1245" s="125">
        <f t="shared" si="796"/>
        <v>0</v>
      </c>
      <c r="V1245" s="125"/>
    </row>
    <row r="1246" spans="1:22" s="113" customFormat="1" x14ac:dyDescent="0.35">
      <c r="A1246" s="153" t="s">
        <v>744</v>
      </c>
      <c r="B1246" s="132">
        <v>40593</v>
      </c>
      <c r="C1246" s="129">
        <v>892.43</v>
      </c>
      <c r="D1246" s="119">
        <v>0</v>
      </c>
      <c r="E1246" s="119">
        <v>0</v>
      </c>
      <c r="F1246" s="128">
        <v>656.25</v>
      </c>
      <c r="G1246" s="131">
        <v>28</v>
      </c>
      <c r="H1246" s="128">
        <f t="shared" si="809"/>
        <v>23.4375</v>
      </c>
      <c r="I1246" s="129">
        <v>236.18</v>
      </c>
      <c r="J1246" s="130">
        <v>6</v>
      </c>
      <c r="K1246" s="130">
        <f t="shared" si="810"/>
        <v>34</v>
      </c>
      <c r="L1246" s="129">
        <f t="shared" si="811"/>
        <v>39.363333333333337</v>
      </c>
      <c r="M1246" s="128">
        <f t="shared" si="812"/>
        <v>26.24794117647059</v>
      </c>
      <c r="N1246" s="127"/>
      <c r="O1246" s="126"/>
      <c r="P1246" s="125"/>
      <c r="Q1246" s="125">
        <f t="shared" si="793"/>
        <v>8</v>
      </c>
      <c r="R1246" s="125">
        <f t="shared" si="794"/>
        <v>2011</v>
      </c>
      <c r="S1246" s="125" t="str">
        <f t="shared" si="792"/>
        <v>Sat</v>
      </c>
      <c r="T1246" s="125" t="str">
        <f t="shared" si="795"/>
        <v>2011-8</v>
      </c>
      <c r="U1246" s="125">
        <f t="shared" si="796"/>
        <v>0</v>
      </c>
      <c r="V1246" s="125"/>
    </row>
    <row r="1247" spans="1:22" s="113" customFormat="1" x14ac:dyDescent="0.35">
      <c r="A1247" s="124"/>
      <c r="B1247" s="123">
        <v>40594</v>
      </c>
      <c r="C1247" s="119">
        <f>SUM(C1241:C1246)</f>
        <v>6413.12</v>
      </c>
      <c r="D1247" s="119">
        <v>3256.27</v>
      </c>
      <c r="E1247" s="122">
        <f>SUM(C1247:D1247)</f>
        <v>9669.39</v>
      </c>
      <c r="F1247" s="118"/>
      <c r="G1247" s="121">
        <f>SUM(G1241:G1246)</f>
        <v>199</v>
      </c>
      <c r="H1247" s="118">
        <f>AVERAGE(H1241:H1246)</f>
        <v>20.62217509525075</v>
      </c>
      <c r="I1247" s="119">
        <f>SUM(I1241:I1246)</f>
        <v>2302.6</v>
      </c>
      <c r="J1247" s="120">
        <f>SUM(J1241:J1246)</f>
        <v>48</v>
      </c>
      <c r="K1247" s="120">
        <f>SUM(G1247,J1247)</f>
        <v>247</v>
      </c>
      <c r="L1247" s="119">
        <f>AVERAGE(L1241:L1246)</f>
        <v>46.726311050061049</v>
      </c>
      <c r="M1247" s="118">
        <f>AVERAGE(M1241:M1246)</f>
        <v>25.75353981042073</v>
      </c>
      <c r="N1247" s="117"/>
      <c r="O1247" s="116"/>
      <c r="P1247" s="115"/>
      <c r="Q1247" s="115">
        <f t="shared" si="793"/>
        <v>9</v>
      </c>
      <c r="R1247" s="115">
        <f t="shared" si="794"/>
        <v>2011</v>
      </c>
      <c r="S1247" s="115" t="str">
        <f t="shared" si="792"/>
        <v>Sun</v>
      </c>
      <c r="T1247" s="115" t="str">
        <f t="shared" si="795"/>
        <v>2011-9</v>
      </c>
      <c r="U1247" s="115">
        <f t="shared" si="796"/>
        <v>0</v>
      </c>
      <c r="V1247" s="115"/>
    </row>
    <row r="1248" spans="1:22" s="113" customFormat="1" x14ac:dyDescent="0.35">
      <c r="A1248" s="153" t="s">
        <v>745</v>
      </c>
      <c r="B1248" s="132">
        <v>40595</v>
      </c>
      <c r="C1248" s="129">
        <v>837.38</v>
      </c>
      <c r="D1248" s="119">
        <v>0</v>
      </c>
      <c r="E1248" s="119">
        <v>0</v>
      </c>
      <c r="F1248" s="128">
        <v>494.4</v>
      </c>
      <c r="G1248" s="131">
        <v>30</v>
      </c>
      <c r="H1248" s="128">
        <f t="shared" ref="H1248:H1253" si="813">IFERROR(F1248/G1248,0)</f>
        <v>16.48</v>
      </c>
      <c r="I1248" s="129">
        <v>342.98</v>
      </c>
      <c r="J1248" s="130">
        <v>9</v>
      </c>
      <c r="K1248" s="130">
        <f t="shared" ref="K1248:K1253" si="814">IFERROR(SUM(G1248,J1248),0)</f>
        <v>39</v>
      </c>
      <c r="L1248" s="129">
        <f t="shared" ref="L1248:L1253" si="815">IFERROR(MEDIAN(I1248/J1248),0)</f>
        <v>38.108888888888892</v>
      </c>
      <c r="M1248" s="128">
        <f t="shared" ref="M1248:M1253" si="816">IFERROR(SUM(F1248,I1248)/K1248,0)</f>
        <v>21.471282051282053</v>
      </c>
      <c r="N1248" s="127"/>
      <c r="O1248" s="126"/>
      <c r="P1248" s="125"/>
      <c r="Q1248" s="125">
        <f t="shared" si="793"/>
        <v>9</v>
      </c>
      <c r="R1248" s="125">
        <f t="shared" si="794"/>
        <v>2011</v>
      </c>
      <c r="S1248" s="125" t="str">
        <f t="shared" si="792"/>
        <v>Mon</v>
      </c>
      <c r="T1248" s="125" t="str">
        <f t="shared" si="795"/>
        <v>2011-9</v>
      </c>
      <c r="U1248" s="125">
        <f t="shared" si="796"/>
        <v>0</v>
      </c>
      <c r="V1248" s="125"/>
    </row>
    <row r="1249" spans="1:22" s="113" customFormat="1" x14ac:dyDescent="0.35">
      <c r="A1249" s="153" t="s">
        <v>745</v>
      </c>
      <c r="B1249" s="132">
        <v>40596</v>
      </c>
      <c r="C1249" s="129">
        <v>642.61</v>
      </c>
      <c r="D1249" s="119">
        <v>0</v>
      </c>
      <c r="E1249" s="119">
        <v>0</v>
      </c>
      <c r="F1249" s="128">
        <v>487.65</v>
      </c>
      <c r="G1249" s="131">
        <v>29</v>
      </c>
      <c r="H1249" s="128">
        <f t="shared" si="813"/>
        <v>16.815517241379311</v>
      </c>
      <c r="I1249" s="129">
        <v>136.96</v>
      </c>
      <c r="J1249" s="130">
        <v>5</v>
      </c>
      <c r="K1249" s="130">
        <f t="shared" si="814"/>
        <v>34</v>
      </c>
      <c r="L1249" s="129">
        <f t="shared" si="815"/>
        <v>27.392000000000003</v>
      </c>
      <c r="M1249" s="128">
        <f t="shared" si="816"/>
        <v>18.370882352941177</v>
      </c>
      <c r="N1249" s="127"/>
      <c r="O1249" s="126"/>
      <c r="P1249" s="125"/>
      <c r="Q1249" s="125">
        <f t="shared" si="793"/>
        <v>9</v>
      </c>
      <c r="R1249" s="125">
        <f t="shared" si="794"/>
        <v>2011</v>
      </c>
      <c r="S1249" s="125" t="str">
        <f t="shared" si="792"/>
        <v>Tue</v>
      </c>
      <c r="T1249" s="125" t="str">
        <f t="shared" si="795"/>
        <v>2011-9</v>
      </c>
      <c r="U1249" s="125">
        <f t="shared" si="796"/>
        <v>0</v>
      </c>
      <c r="V1249" s="125"/>
    </row>
    <row r="1250" spans="1:22" s="113" customFormat="1" x14ac:dyDescent="0.35">
      <c r="A1250" s="153" t="s">
        <v>745</v>
      </c>
      <c r="B1250" s="132">
        <v>40597</v>
      </c>
      <c r="C1250" s="129">
        <v>1069.21</v>
      </c>
      <c r="D1250" s="119">
        <v>0</v>
      </c>
      <c r="E1250" s="119">
        <v>0</v>
      </c>
      <c r="F1250" s="128">
        <v>611.15</v>
      </c>
      <c r="G1250" s="131">
        <v>30</v>
      </c>
      <c r="H1250" s="128">
        <f t="shared" si="813"/>
        <v>20.371666666666666</v>
      </c>
      <c r="I1250" s="129">
        <v>458.06</v>
      </c>
      <c r="J1250" s="130">
        <v>11</v>
      </c>
      <c r="K1250" s="130">
        <f t="shared" si="814"/>
        <v>41</v>
      </c>
      <c r="L1250" s="129">
        <f t="shared" si="815"/>
        <v>41.641818181818181</v>
      </c>
      <c r="M1250" s="128">
        <f t="shared" si="816"/>
        <v>26.078292682926829</v>
      </c>
      <c r="N1250" s="127"/>
      <c r="O1250" s="126"/>
      <c r="P1250" s="125"/>
      <c r="Q1250" s="125">
        <f t="shared" si="793"/>
        <v>9</v>
      </c>
      <c r="R1250" s="125">
        <f t="shared" si="794"/>
        <v>2011</v>
      </c>
      <c r="S1250" s="125" t="str">
        <f t="shared" si="792"/>
        <v>Wed</v>
      </c>
      <c r="T1250" s="125" t="str">
        <f t="shared" si="795"/>
        <v>2011-9</v>
      </c>
      <c r="U1250" s="125">
        <f t="shared" si="796"/>
        <v>0</v>
      </c>
      <c r="V1250" s="125"/>
    </row>
    <row r="1251" spans="1:22" s="113" customFormat="1" x14ac:dyDescent="0.35">
      <c r="A1251" s="153" t="s">
        <v>745</v>
      </c>
      <c r="B1251" s="132">
        <v>40598</v>
      </c>
      <c r="C1251" s="129">
        <v>1060.2</v>
      </c>
      <c r="D1251" s="119">
        <v>0</v>
      </c>
      <c r="E1251" s="119">
        <v>0</v>
      </c>
      <c r="F1251" s="128">
        <v>568.4</v>
      </c>
      <c r="G1251" s="131">
        <v>34</v>
      </c>
      <c r="H1251" s="128">
        <f t="shared" si="813"/>
        <v>16.71764705882353</v>
      </c>
      <c r="I1251" s="129">
        <v>491.8</v>
      </c>
      <c r="J1251" s="130">
        <v>9</v>
      </c>
      <c r="K1251" s="130">
        <f t="shared" si="814"/>
        <v>43</v>
      </c>
      <c r="L1251" s="129">
        <f t="shared" si="815"/>
        <v>54.644444444444446</v>
      </c>
      <c r="M1251" s="128">
        <f t="shared" si="816"/>
        <v>24.655813953488373</v>
      </c>
      <c r="N1251" s="127"/>
      <c r="O1251" s="126"/>
      <c r="P1251" s="125"/>
      <c r="Q1251" s="125">
        <f t="shared" si="793"/>
        <v>9</v>
      </c>
      <c r="R1251" s="125">
        <f t="shared" si="794"/>
        <v>2011</v>
      </c>
      <c r="S1251" s="125" t="str">
        <f t="shared" si="792"/>
        <v>Thu</v>
      </c>
      <c r="T1251" s="125" t="str">
        <f t="shared" si="795"/>
        <v>2011-9</v>
      </c>
      <c r="U1251" s="125">
        <f t="shared" si="796"/>
        <v>0</v>
      </c>
      <c r="V1251" s="125"/>
    </row>
    <row r="1252" spans="1:22" s="113" customFormat="1" x14ac:dyDescent="0.35">
      <c r="A1252" s="153" t="s">
        <v>745</v>
      </c>
      <c r="B1252" s="132">
        <v>40599</v>
      </c>
      <c r="C1252" s="129">
        <v>2131.92</v>
      </c>
      <c r="D1252" s="119">
        <v>0</v>
      </c>
      <c r="E1252" s="119">
        <v>0</v>
      </c>
      <c r="F1252" s="128">
        <v>1094.8</v>
      </c>
      <c r="G1252" s="131">
        <v>38</v>
      </c>
      <c r="H1252" s="128">
        <f t="shared" si="813"/>
        <v>28.810526315789474</v>
      </c>
      <c r="I1252" s="129">
        <v>1037.21</v>
      </c>
      <c r="J1252" s="130">
        <v>14</v>
      </c>
      <c r="K1252" s="130">
        <f t="shared" si="814"/>
        <v>52</v>
      </c>
      <c r="L1252" s="129">
        <f t="shared" si="815"/>
        <v>74.08642857142857</v>
      </c>
      <c r="M1252" s="128">
        <f t="shared" si="816"/>
        <v>41.000192307692309</v>
      </c>
      <c r="N1252" s="127"/>
      <c r="O1252" s="126"/>
      <c r="P1252" s="125"/>
      <c r="Q1252" s="125">
        <f t="shared" si="793"/>
        <v>9</v>
      </c>
      <c r="R1252" s="125">
        <f t="shared" si="794"/>
        <v>2011</v>
      </c>
      <c r="S1252" s="125" t="str">
        <f t="shared" si="792"/>
        <v>Fri</v>
      </c>
      <c r="T1252" s="125" t="str">
        <f t="shared" si="795"/>
        <v>2011-9</v>
      </c>
      <c r="U1252" s="125">
        <f t="shared" si="796"/>
        <v>0</v>
      </c>
      <c r="V1252" s="125"/>
    </row>
    <row r="1253" spans="1:22" s="113" customFormat="1" x14ac:dyDescent="0.35">
      <c r="A1253" s="153" t="s">
        <v>745</v>
      </c>
      <c r="B1253" s="132">
        <v>40600</v>
      </c>
      <c r="C1253" s="129">
        <v>1321.1</v>
      </c>
      <c r="D1253" s="119">
        <v>0</v>
      </c>
      <c r="E1253" s="119">
        <v>0</v>
      </c>
      <c r="F1253" s="128">
        <v>608.15</v>
      </c>
      <c r="G1253" s="131">
        <v>26</v>
      </c>
      <c r="H1253" s="128">
        <f t="shared" si="813"/>
        <v>23.390384615384615</v>
      </c>
      <c r="I1253" s="129">
        <v>712.95</v>
      </c>
      <c r="J1253" s="130">
        <v>11</v>
      </c>
      <c r="K1253" s="130">
        <f t="shared" si="814"/>
        <v>37</v>
      </c>
      <c r="L1253" s="129">
        <f t="shared" si="815"/>
        <v>64.813636363636363</v>
      </c>
      <c r="M1253" s="128">
        <f t="shared" si="816"/>
        <v>35.705405405405401</v>
      </c>
      <c r="N1253" s="127"/>
      <c r="O1253" s="126"/>
      <c r="P1253" s="125"/>
      <c r="Q1253" s="125">
        <f t="shared" si="793"/>
        <v>9</v>
      </c>
      <c r="R1253" s="125">
        <f t="shared" si="794"/>
        <v>2011</v>
      </c>
      <c r="S1253" s="125" t="str">
        <f t="shared" si="792"/>
        <v>Sat</v>
      </c>
      <c r="T1253" s="125" t="str">
        <f t="shared" si="795"/>
        <v>2011-9</v>
      </c>
      <c r="U1253" s="125">
        <f t="shared" si="796"/>
        <v>0</v>
      </c>
      <c r="V1253" s="125"/>
    </row>
    <row r="1254" spans="1:22" s="113" customFormat="1" x14ac:dyDescent="0.35">
      <c r="A1254" s="124"/>
      <c r="B1254" s="123">
        <v>40601</v>
      </c>
      <c r="C1254" s="119">
        <f>SUM(C1248:C1253)</f>
        <v>7062.42</v>
      </c>
      <c r="D1254" s="119">
        <v>2858.25</v>
      </c>
      <c r="E1254" s="122">
        <f>SUM(C1254:D1254)</f>
        <v>9920.67</v>
      </c>
      <c r="F1254" s="118"/>
      <c r="G1254" s="121">
        <f>SUM(G1248:G1253)</f>
        <v>187</v>
      </c>
      <c r="H1254" s="118">
        <f>AVERAGE(H1248:H1253)</f>
        <v>20.430956983007267</v>
      </c>
      <c r="I1254" s="119">
        <f>SUM(I1248:I1253)</f>
        <v>3179.96</v>
      </c>
      <c r="J1254" s="120">
        <f>SUM(J1248:J1253)</f>
        <v>59</v>
      </c>
      <c r="K1254" s="120">
        <f>SUM(G1254,J1254)</f>
        <v>246</v>
      </c>
      <c r="L1254" s="119">
        <f>AVERAGE(L1248:L1253)</f>
        <v>50.114536075036078</v>
      </c>
      <c r="M1254" s="118">
        <f>AVERAGE(M1248:M1253)</f>
        <v>27.880311458956026</v>
      </c>
      <c r="N1254" s="117"/>
      <c r="O1254" s="116"/>
      <c r="P1254" s="115"/>
      <c r="Q1254" s="115">
        <f t="shared" si="793"/>
        <v>10</v>
      </c>
      <c r="R1254" s="115">
        <f t="shared" si="794"/>
        <v>2011</v>
      </c>
      <c r="S1254" s="115" t="str">
        <f t="shared" si="792"/>
        <v>Sun</v>
      </c>
      <c r="T1254" s="115" t="str">
        <f t="shared" si="795"/>
        <v>2011-10</v>
      </c>
      <c r="U1254" s="115">
        <f t="shared" si="796"/>
        <v>0</v>
      </c>
      <c r="V1254" s="115"/>
    </row>
    <row r="1255" spans="1:22" s="113" customFormat="1" x14ac:dyDescent="0.35">
      <c r="A1255" s="153" t="s">
        <v>746</v>
      </c>
      <c r="B1255" s="132">
        <v>40602</v>
      </c>
      <c r="C1255" s="129">
        <v>540.20000000000005</v>
      </c>
      <c r="D1255" s="119">
        <v>0</v>
      </c>
      <c r="E1255" s="119">
        <v>0</v>
      </c>
      <c r="F1255" s="128">
        <v>257</v>
      </c>
      <c r="G1255" s="131">
        <v>18</v>
      </c>
      <c r="H1255" s="128">
        <f t="shared" ref="H1255:H1260" si="817">IFERROR(F1255/G1255,0)</f>
        <v>14.277777777777779</v>
      </c>
      <c r="I1255" s="129">
        <v>283.2</v>
      </c>
      <c r="J1255" s="130">
        <v>7</v>
      </c>
      <c r="K1255" s="130">
        <f t="shared" ref="K1255:K1260" si="818">IFERROR(SUM(G1255,J1255),0)</f>
        <v>25</v>
      </c>
      <c r="L1255" s="129">
        <f t="shared" ref="L1255:L1260" si="819">IFERROR(MEDIAN(I1255/J1255),0)</f>
        <v>40.457142857142856</v>
      </c>
      <c r="M1255" s="128">
        <f t="shared" ref="M1255:M1260" si="820">IFERROR(SUM(F1255,I1255)/K1255,0)</f>
        <v>21.608000000000001</v>
      </c>
      <c r="N1255" s="127"/>
      <c r="O1255" s="126"/>
      <c r="P1255" s="125"/>
      <c r="Q1255" s="125">
        <f t="shared" si="793"/>
        <v>10</v>
      </c>
      <c r="R1255" s="125">
        <f t="shared" si="794"/>
        <v>2011</v>
      </c>
      <c r="S1255" s="125" t="str">
        <f t="shared" si="792"/>
        <v>Mon</v>
      </c>
      <c r="T1255" s="125" t="str">
        <f t="shared" si="795"/>
        <v>2011-10</v>
      </c>
      <c r="U1255" s="125">
        <f t="shared" si="796"/>
        <v>0</v>
      </c>
      <c r="V1255" s="125"/>
    </row>
    <row r="1256" spans="1:22" s="113" customFormat="1" x14ac:dyDescent="0.35">
      <c r="A1256" s="153" t="s">
        <v>746</v>
      </c>
      <c r="B1256" s="132">
        <v>40603</v>
      </c>
      <c r="C1256" s="129">
        <v>762.98</v>
      </c>
      <c r="D1256" s="119">
        <v>0</v>
      </c>
      <c r="E1256" s="119">
        <v>0</v>
      </c>
      <c r="F1256" s="128">
        <v>499.15</v>
      </c>
      <c r="G1256" s="131">
        <v>39</v>
      </c>
      <c r="H1256" s="128">
        <f t="shared" si="817"/>
        <v>12.798717948717949</v>
      </c>
      <c r="I1256" s="129">
        <v>296.83</v>
      </c>
      <c r="J1256" s="130">
        <v>5</v>
      </c>
      <c r="K1256" s="130">
        <f t="shared" si="818"/>
        <v>44</v>
      </c>
      <c r="L1256" s="129">
        <f t="shared" si="819"/>
        <v>59.366</v>
      </c>
      <c r="M1256" s="128">
        <f t="shared" si="820"/>
        <v>18.090454545454545</v>
      </c>
      <c r="N1256" s="127"/>
      <c r="O1256" s="126"/>
      <c r="P1256" s="125"/>
      <c r="Q1256" s="125">
        <f t="shared" si="793"/>
        <v>10</v>
      </c>
      <c r="R1256" s="125">
        <f t="shared" si="794"/>
        <v>2011</v>
      </c>
      <c r="S1256" s="125" t="str">
        <f t="shared" si="792"/>
        <v>Tue</v>
      </c>
      <c r="T1256" s="125" t="str">
        <f t="shared" si="795"/>
        <v>2011-10</v>
      </c>
      <c r="U1256" s="125">
        <f t="shared" si="796"/>
        <v>0</v>
      </c>
      <c r="V1256" s="125"/>
    </row>
    <row r="1257" spans="1:22" s="113" customFormat="1" x14ac:dyDescent="0.35">
      <c r="A1257" s="153" t="s">
        <v>746</v>
      </c>
      <c r="B1257" s="132">
        <v>40604</v>
      </c>
      <c r="C1257" s="129">
        <v>879.53</v>
      </c>
      <c r="D1257" s="119">
        <v>0</v>
      </c>
      <c r="E1257" s="119">
        <v>0</v>
      </c>
      <c r="F1257" s="128">
        <v>572.15</v>
      </c>
      <c r="G1257" s="131">
        <v>34</v>
      </c>
      <c r="H1257" s="128">
        <f t="shared" si="817"/>
        <v>16.827941176470588</v>
      </c>
      <c r="I1257" s="129">
        <v>307.38</v>
      </c>
      <c r="J1257" s="130">
        <v>7</v>
      </c>
      <c r="K1257" s="130">
        <f t="shared" si="818"/>
        <v>41</v>
      </c>
      <c r="L1257" s="129">
        <f t="shared" si="819"/>
        <v>43.911428571428573</v>
      </c>
      <c r="M1257" s="128">
        <f t="shared" si="820"/>
        <v>21.451951219512196</v>
      </c>
      <c r="N1257" s="127"/>
      <c r="O1257" s="126"/>
      <c r="P1257" s="125"/>
      <c r="Q1257" s="125">
        <f t="shared" si="793"/>
        <v>10</v>
      </c>
      <c r="R1257" s="125">
        <f t="shared" si="794"/>
        <v>2011</v>
      </c>
      <c r="S1257" s="125" t="str">
        <f t="shared" si="792"/>
        <v>Wed</v>
      </c>
      <c r="T1257" s="125" t="str">
        <f t="shared" si="795"/>
        <v>2011-10</v>
      </c>
      <c r="U1257" s="125">
        <f t="shared" si="796"/>
        <v>0</v>
      </c>
      <c r="V1257" s="125"/>
    </row>
    <row r="1258" spans="1:22" s="113" customFormat="1" x14ac:dyDescent="0.35">
      <c r="A1258" s="153" t="s">
        <v>746</v>
      </c>
      <c r="B1258" s="132">
        <v>40605</v>
      </c>
      <c r="C1258" s="129">
        <v>1810.15</v>
      </c>
      <c r="D1258" s="119">
        <v>0</v>
      </c>
      <c r="E1258" s="119">
        <v>0</v>
      </c>
      <c r="F1258" s="128">
        <v>590.4</v>
      </c>
      <c r="G1258" s="131">
        <v>30</v>
      </c>
      <c r="H1258" s="128">
        <f t="shared" si="817"/>
        <v>19.68</v>
      </c>
      <c r="I1258" s="129">
        <v>1219.75</v>
      </c>
      <c r="J1258" s="130">
        <v>10</v>
      </c>
      <c r="K1258" s="130">
        <f t="shared" si="818"/>
        <v>40</v>
      </c>
      <c r="L1258" s="129">
        <f t="shared" si="819"/>
        <v>121.97499999999999</v>
      </c>
      <c r="M1258" s="128">
        <f t="shared" si="820"/>
        <v>45.253750000000004</v>
      </c>
      <c r="N1258" s="127"/>
      <c r="O1258" s="126"/>
      <c r="P1258" s="125"/>
      <c r="Q1258" s="125">
        <f t="shared" si="793"/>
        <v>10</v>
      </c>
      <c r="R1258" s="125">
        <f t="shared" si="794"/>
        <v>2011</v>
      </c>
      <c r="S1258" s="125" t="str">
        <f t="shared" si="792"/>
        <v>Thu</v>
      </c>
      <c r="T1258" s="125" t="str">
        <f t="shared" si="795"/>
        <v>2011-10</v>
      </c>
      <c r="U1258" s="125">
        <f t="shared" si="796"/>
        <v>0</v>
      </c>
      <c r="V1258" s="125"/>
    </row>
    <row r="1259" spans="1:22" s="113" customFormat="1" x14ac:dyDescent="0.35">
      <c r="A1259" s="153" t="s">
        <v>746</v>
      </c>
      <c r="B1259" s="132">
        <v>40606</v>
      </c>
      <c r="C1259" s="129">
        <v>2063.5500000000002</v>
      </c>
      <c r="D1259" s="119">
        <v>0</v>
      </c>
      <c r="E1259" s="119">
        <v>0</v>
      </c>
      <c r="F1259" s="128">
        <v>1100.1500000000001</v>
      </c>
      <c r="G1259" s="131">
        <v>53</v>
      </c>
      <c r="H1259" s="128">
        <f t="shared" si="817"/>
        <v>20.757547169811321</v>
      </c>
      <c r="I1259" s="129">
        <v>963.4</v>
      </c>
      <c r="J1259" s="130">
        <v>17</v>
      </c>
      <c r="K1259" s="130">
        <f t="shared" si="818"/>
        <v>70</v>
      </c>
      <c r="L1259" s="129">
        <f t="shared" si="819"/>
        <v>56.670588235294119</v>
      </c>
      <c r="M1259" s="128">
        <f t="shared" si="820"/>
        <v>29.479285714285716</v>
      </c>
      <c r="N1259" s="127"/>
      <c r="O1259" s="126"/>
      <c r="P1259" s="125"/>
      <c r="Q1259" s="125">
        <f t="shared" si="793"/>
        <v>10</v>
      </c>
      <c r="R1259" s="125">
        <f t="shared" si="794"/>
        <v>2011</v>
      </c>
      <c r="S1259" s="125" t="str">
        <f t="shared" si="792"/>
        <v>Fri</v>
      </c>
      <c r="T1259" s="125" t="str">
        <f t="shared" si="795"/>
        <v>2011-10</v>
      </c>
      <c r="U1259" s="125">
        <f t="shared" si="796"/>
        <v>0</v>
      </c>
      <c r="V1259" s="125"/>
    </row>
    <row r="1260" spans="1:22" s="113" customFormat="1" x14ac:dyDescent="0.35">
      <c r="A1260" s="153" t="s">
        <v>746</v>
      </c>
      <c r="B1260" s="132">
        <v>40607</v>
      </c>
      <c r="C1260" s="129">
        <v>1356.48</v>
      </c>
      <c r="D1260" s="119">
        <v>0</v>
      </c>
      <c r="E1260" s="119">
        <v>0</v>
      </c>
      <c r="F1260" s="128">
        <v>415.45</v>
      </c>
      <c r="G1260" s="131">
        <v>23</v>
      </c>
      <c r="H1260" s="128">
        <f t="shared" si="817"/>
        <v>18.06304347826087</v>
      </c>
      <c r="I1260" s="129">
        <v>941.03</v>
      </c>
      <c r="J1260" s="130">
        <v>12</v>
      </c>
      <c r="K1260" s="130">
        <f t="shared" si="818"/>
        <v>35</v>
      </c>
      <c r="L1260" s="129">
        <f t="shared" si="819"/>
        <v>78.419166666666669</v>
      </c>
      <c r="M1260" s="128">
        <f t="shared" si="820"/>
        <v>38.756571428571426</v>
      </c>
      <c r="N1260" s="127"/>
      <c r="O1260" s="126"/>
      <c r="P1260" s="125"/>
      <c r="Q1260" s="125">
        <f t="shared" si="793"/>
        <v>10</v>
      </c>
      <c r="R1260" s="125">
        <f t="shared" si="794"/>
        <v>2011</v>
      </c>
      <c r="S1260" s="125" t="str">
        <f t="shared" si="792"/>
        <v>Sat</v>
      </c>
      <c r="T1260" s="125" t="str">
        <f t="shared" si="795"/>
        <v>2011-10</v>
      </c>
      <c r="U1260" s="125">
        <f t="shared" si="796"/>
        <v>0</v>
      </c>
      <c r="V1260" s="125"/>
    </row>
    <row r="1261" spans="1:22" s="113" customFormat="1" x14ac:dyDescent="0.35">
      <c r="A1261" s="124"/>
      <c r="B1261" s="123">
        <v>40608</v>
      </c>
      <c r="C1261" s="119">
        <f>SUM(C1255:C1260)</f>
        <v>7412.8899999999994</v>
      </c>
      <c r="D1261" s="119">
        <v>3275.89</v>
      </c>
      <c r="E1261" s="122">
        <f>SUM(C1261:D1261)</f>
        <v>10688.779999999999</v>
      </c>
      <c r="F1261" s="118"/>
      <c r="G1261" s="121">
        <f>SUM(G1255:G1260)</f>
        <v>197</v>
      </c>
      <c r="H1261" s="118">
        <f>AVERAGE(H1255:H1260)</f>
        <v>17.06750459183975</v>
      </c>
      <c r="I1261" s="119">
        <f>SUM(I1255:I1260)</f>
        <v>4011.59</v>
      </c>
      <c r="J1261" s="120">
        <f>SUM(J1255:J1260)</f>
        <v>58</v>
      </c>
      <c r="K1261" s="120">
        <f>SUM(G1261,J1261)</f>
        <v>255</v>
      </c>
      <c r="L1261" s="119">
        <f>AVERAGE(L1255:L1260)</f>
        <v>66.799887721755368</v>
      </c>
      <c r="M1261" s="118">
        <f>AVERAGE(M1255:M1260)</f>
        <v>29.106668817970647</v>
      </c>
      <c r="N1261" s="117"/>
      <c r="O1261" s="116"/>
      <c r="P1261" s="115"/>
      <c r="Q1261" s="115">
        <f t="shared" si="793"/>
        <v>11</v>
      </c>
      <c r="R1261" s="115">
        <f t="shared" si="794"/>
        <v>2011</v>
      </c>
      <c r="S1261" s="115" t="str">
        <f t="shared" si="792"/>
        <v>Sun</v>
      </c>
      <c r="T1261" s="115" t="str">
        <f t="shared" si="795"/>
        <v>2011-11</v>
      </c>
      <c r="U1261" s="115">
        <f t="shared" si="796"/>
        <v>0</v>
      </c>
      <c r="V1261" s="115"/>
    </row>
    <row r="1262" spans="1:22" s="113" customFormat="1" x14ac:dyDescent="0.35">
      <c r="A1262" s="153" t="s">
        <v>751</v>
      </c>
      <c r="B1262" s="132">
        <v>40609</v>
      </c>
      <c r="C1262" s="129">
        <v>675.23</v>
      </c>
      <c r="D1262" s="119">
        <v>0</v>
      </c>
      <c r="E1262" s="119">
        <v>0</v>
      </c>
      <c r="F1262" s="128">
        <v>422.23</v>
      </c>
      <c r="G1262" s="131">
        <v>19</v>
      </c>
      <c r="H1262" s="128">
        <f t="shared" ref="H1262:H1267" si="821">IFERROR(F1262/G1262,0)</f>
        <v>22.222631578947368</v>
      </c>
      <c r="I1262" s="129">
        <v>253</v>
      </c>
      <c r="J1262" s="130">
        <v>9</v>
      </c>
      <c r="K1262" s="130">
        <f t="shared" ref="K1262:K1267" si="822">IFERROR(SUM(G1262,J1262),0)</f>
        <v>28</v>
      </c>
      <c r="L1262" s="129">
        <f t="shared" ref="L1262:L1267" si="823">IFERROR(MEDIAN(I1262/J1262),0)</f>
        <v>28.111111111111111</v>
      </c>
      <c r="M1262" s="128">
        <f t="shared" ref="M1262:M1267" si="824">IFERROR(SUM(F1262,I1262)/K1262,0)</f>
        <v>24.115357142857142</v>
      </c>
      <c r="N1262" s="127"/>
      <c r="O1262" s="126"/>
      <c r="P1262" s="125"/>
      <c r="Q1262" s="125">
        <f t="shared" si="793"/>
        <v>11</v>
      </c>
      <c r="R1262" s="125">
        <f t="shared" si="794"/>
        <v>2011</v>
      </c>
      <c r="S1262" s="125" t="str">
        <f t="shared" si="792"/>
        <v>Mon</v>
      </c>
      <c r="T1262" s="125" t="str">
        <f t="shared" si="795"/>
        <v>2011-11</v>
      </c>
      <c r="U1262" s="125">
        <f t="shared" si="796"/>
        <v>0</v>
      </c>
      <c r="V1262" s="125"/>
    </row>
    <row r="1263" spans="1:22" s="113" customFormat="1" x14ac:dyDescent="0.35">
      <c r="A1263" s="153" t="s">
        <v>751</v>
      </c>
      <c r="B1263" s="132">
        <v>40610</v>
      </c>
      <c r="C1263" s="129">
        <v>876.43</v>
      </c>
      <c r="D1263" s="119">
        <v>0</v>
      </c>
      <c r="E1263" s="119">
        <v>0</v>
      </c>
      <c r="F1263" s="128">
        <v>512.54</v>
      </c>
      <c r="G1263" s="131">
        <v>23</v>
      </c>
      <c r="H1263" s="128">
        <f t="shared" si="821"/>
        <v>22.284347826086954</v>
      </c>
      <c r="I1263" s="129">
        <v>363.89</v>
      </c>
      <c r="J1263" s="130">
        <v>12</v>
      </c>
      <c r="K1263" s="130">
        <f t="shared" si="822"/>
        <v>35</v>
      </c>
      <c r="L1263" s="129">
        <f t="shared" si="823"/>
        <v>30.324166666666667</v>
      </c>
      <c r="M1263" s="128">
        <f t="shared" si="824"/>
        <v>25.040857142857142</v>
      </c>
      <c r="N1263" s="127"/>
      <c r="O1263" s="126"/>
      <c r="P1263" s="125"/>
      <c r="Q1263" s="125">
        <f t="shared" si="793"/>
        <v>11</v>
      </c>
      <c r="R1263" s="125">
        <f t="shared" si="794"/>
        <v>2011</v>
      </c>
      <c r="S1263" s="125" t="str">
        <f t="shared" si="792"/>
        <v>Tue</v>
      </c>
      <c r="T1263" s="125" t="str">
        <f t="shared" si="795"/>
        <v>2011-11</v>
      </c>
      <c r="U1263" s="125">
        <f t="shared" si="796"/>
        <v>0</v>
      </c>
      <c r="V1263" s="125"/>
    </row>
    <row r="1264" spans="1:22" s="113" customFormat="1" x14ac:dyDescent="0.35">
      <c r="A1264" s="153" t="s">
        <v>751</v>
      </c>
      <c r="B1264" s="132">
        <v>40611</v>
      </c>
      <c r="C1264" s="129">
        <v>1132.56</v>
      </c>
      <c r="D1264" s="119">
        <v>0</v>
      </c>
      <c r="E1264" s="119">
        <v>0</v>
      </c>
      <c r="F1264" s="128">
        <v>765.32</v>
      </c>
      <c r="G1264" s="131">
        <v>27</v>
      </c>
      <c r="H1264" s="128">
        <f t="shared" si="821"/>
        <v>28.345185185185187</v>
      </c>
      <c r="I1264" s="129">
        <v>367.24</v>
      </c>
      <c r="J1264" s="130">
        <v>14</v>
      </c>
      <c r="K1264" s="130">
        <f t="shared" si="822"/>
        <v>41</v>
      </c>
      <c r="L1264" s="129">
        <f t="shared" si="823"/>
        <v>26.231428571428573</v>
      </c>
      <c r="M1264" s="128">
        <f t="shared" si="824"/>
        <v>27.623414634146339</v>
      </c>
      <c r="N1264" s="127"/>
      <c r="O1264" s="126"/>
      <c r="P1264" s="125"/>
      <c r="Q1264" s="125">
        <f t="shared" si="793"/>
        <v>11</v>
      </c>
      <c r="R1264" s="125">
        <f t="shared" si="794"/>
        <v>2011</v>
      </c>
      <c r="S1264" s="125" t="str">
        <f t="shared" si="792"/>
        <v>Wed</v>
      </c>
      <c r="T1264" s="125" t="str">
        <f t="shared" si="795"/>
        <v>2011-11</v>
      </c>
      <c r="U1264" s="125">
        <f t="shared" si="796"/>
        <v>0</v>
      </c>
      <c r="V1264" s="125"/>
    </row>
    <row r="1265" spans="1:22" s="113" customFormat="1" x14ac:dyDescent="0.35">
      <c r="A1265" s="153" t="s">
        <v>751</v>
      </c>
      <c r="B1265" s="132">
        <v>40612</v>
      </c>
      <c r="C1265" s="129">
        <v>1323.43</v>
      </c>
      <c r="D1265" s="119">
        <v>0</v>
      </c>
      <c r="E1265" s="119">
        <v>0</v>
      </c>
      <c r="F1265" s="128">
        <v>675.34</v>
      </c>
      <c r="G1265" s="131">
        <v>32</v>
      </c>
      <c r="H1265" s="128">
        <f t="shared" si="821"/>
        <v>21.104375000000001</v>
      </c>
      <c r="I1265" s="129">
        <v>648.09</v>
      </c>
      <c r="J1265" s="130">
        <v>12</v>
      </c>
      <c r="K1265" s="130">
        <f t="shared" si="822"/>
        <v>44</v>
      </c>
      <c r="L1265" s="129">
        <f t="shared" si="823"/>
        <v>54.0075</v>
      </c>
      <c r="M1265" s="128">
        <f t="shared" si="824"/>
        <v>30.077954545454546</v>
      </c>
      <c r="N1265" s="127"/>
      <c r="O1265" s="126"/>
      <c r="P1265" s="125"/>
      <c r="Q1265" s="125">
        <f t="shared" si="793"/>
        <v>11</v>
      </c>
      <c r="R1265" s="125">
        <f t="shared" si="794"/>
        <v>2011</v>
      </c>
      <c r="S1265" s="125" t="str">
        <f t="shared" si="792"/>
        <v>Thu</v>
      </c>
      <c r="T1265" s="125" t="str">
        <f t="shared" si="795"/>
        <v>2011-11</v>
      </c>
      <c r="U1265" s="125">
        <f t="shared" si="796"/>
        <v>0</v>
      </c>
      <c r="V1265" s="125"/>
    </row>
    <row r="1266" spans="1:22" s="113" customFormat="1" x14ac:dyDescent="0.35">
      <c r="A1266" s="153" t="s">
        <v>751</v>
      </c>
      <c r="B1266" s="132">
        <v>40613</v>
      </c>
      <c r="C1266" s="129">
        <v>1817.76</v>
      </c>
      <c r="D1266" s="119">
        <v>0</v>
      </c>
      <c r="E1266" s="119">
        <v>0</v>
      </c>
      <c r="F1266" s="128">
        <v>1217.23</v>
      </c>
      <c r="G1266" s="131">
        <v>52</v>
      </c>
      <c r="H1266" s="128">
        <f t="shared" si="821"/>
        <v>23.408269230769232</v>
      </c>
      <c r="I1266" s="129">
        <v>600.53</v>
      </c>
      <c r="J1266" s="130">
        <v>14</v>
      </c>
      <c r="K1266" s="130">
        <f t="shared" si="822"/>
        <v>66</v>
      </c>
      <c r="L1266" s="129">
        <f t="shared" si="823"/>
        <v>42.894999999999996</v>
      </c>
      <c r="M1266" s="128">
        <f t="shared" si="824"/>
        <v>27.541818181818183</v>
      </c>
      <c r="N1266" s="127"/>
      <c r="O1266" s="126"/>
      <c r="P1266" s="125"/>
      <c r="Q1266" s="125">
        <f t="shared" si="793"/>
        <v>11</v>
      </c>
      <c r="R1266" s="125">
        <f t="shared" si="794"/>
        <v>2011</v>
      </c>
      <c r="S1266" s="125" t="str">
        <f t="shared" si="792"/>
        <v>Fri</v>
      </c>
      <c r="T1266" s="125" t="str">
        <f t="shared" si="795"/>
        <v>2011-11</v>
      </c>
      <c r="U1266" s="125">
        <f t="shared" si="796"/>
        <v>0</v>
      </c>
      <c r="V1266" s="125"/>
    </row>
    <row r="1267" spans="1:22" s="113" customFormat="1" x14ac:dyDescent="0.35">
      <c r="A1267" s="153" t="s">
        <v>751</v>
      </c>
      <c r="B1267" s="132">
        <v>40614</v>
      </c>
      <c r="C1267" s="129">
        <v>876.45</v>
      </c>
      <c r="D1267" s="119">
        <v>0</v>
      </c>
      <c r="E1267" s="119">
        <v>0</v>
      </c>
      <c r="F1267" s="128">
        <v>523.12</v>
      </c>
      <c r="G1267" s="131">
        <v>22</v>
      </c>
      <c r="H1267" s="128">
        <f t="shared" si="821"/>
        <v>23.778181818181817</v>
      </c>
      <c r="I1267" s="129">
        <v>275.92</v>
      </c>
      <c r="J1267" s="130">
        <v>11</v>
      </c>
      <c r="K1267" s="130">
        <f t="shared" si="822"/>
        <v>33</v>
      </c>
      <c r="L1267" s="129">
        <f t="shared" si="823"/>
        <v>25.083636363636366</v>
      </c>
      <c r="M1267" s="128">
        <f t="shared" si="824"/>
        <v>24.213333333333331</v>
      </c>
      <c r="N1267" s="127"/>
      <c r="O1267" s="126"/>
      <c r="P1267" s="125"/>
      <c r="Q1267" s="125">
        <f t="shared" si="793"/>
        <v>11</v>
      </c>
      <c r="R1267" s="125">
        <f t="shared" si="794"/>
        <v>2011</v>
      </c>
      <c r="S1267" s="125" t="str">
        <f t="shared" si="792"/>
        <v>Sat</v>
      </c>
      <c r="T1267" s="125" t="str">
        <f t="shared" si="795"/>
        <v>2011-11</v>
      </c>
      <c r="U1267" s="125">
        <f t="shared" si="796"/>
        <v>0</v>
      </c>
      <c r="V1267" s="125"/>
    </row>
    <row r="1268" spans="1:22" s="113" customFormat="1" x14ac:dyDescent="0.35">
      <c r="A1268" s="124"/>
      <c r="B1268" s="123">
        <v>40615</v>
      </c>
      <c r="C1268" s="119">
        <f>SUM(C1262:C1267)</f>
        <v>6701.86</v>
      </c>
      <c r="D1268" s="119">
        <v>3232.79</v>
      </c>
      <c r="E1268" s="122">
        <f>SUM(C1268:D1268)</f>
        <v>9934.65</v>
      </c>
      <c r="F1268" s="118"/>
      <c r="G1268" s="121">
        <f>SUM(G1262:G1267)</f>
        <v>175</v>
      </c>
      <c r="H1268" s="118">
        <f>AVERAGE(H1262:H1267)</f>
        <v>23.523831773195095</v>
      </c>
      <c r="I1268" s="119">
        <f>SUM(I1262:I1267)</f>
        <v>2508.67</v>
      </c>
      <c r="J1268" s="120">
        <f>SUM(J1262:J1267)</f>
        <v>72</v>
      </c>
      <c r="K1268" s="120">
        <f>SUM(G1268,J1268)</f>
        <v>247</v>
      </c>
      <c r="L1268" s="119">
        <f>AVERAGE(L1262:L1267)</f>
        <v>34.442140452140457</v>
      </c>
      <c r="M1268" s="118">
        <f>AVERAGE(M1262:M1267)</f>
        <v>26.435455830077782</v>
      </c>
      <c r="N1268" s="117"/>
      <c r="O1268" s="116"/>
      <c r="P1268" s="115"/>
      <c r="Q1268" s="115">
        <f t="shared" si="793"/>
        <v>12</v>
      </c>
      <c r="R1268" s="115">
        <f t="shared" si="794"/>
        <v>2011</v>
      </c>
      <c r="S1268" s="115" t="str">
        <f t="shared" si="792"/>
        <v>Sun</v>
      </c>
      <c r="T1268" s="115" t="str">
        <f t="shared" si="795"/>
        <v>2011-12</v>
      </c>
      <c r="U1268" s="115">
        <f t="shared" si="796"/>
        <v>0</v>
      </c>
      <c r="V1268" s="115"/>
    </row>
    <row r="1269" spans="1:22" s="113" customFormat="1" x14ac:dyDescent="0.35">
      <c r="A1269" s="153" t="s">
        <v>753</v>
      </c>
      <c r="B1269" s="132">
        <v>40616</v>
      </c>
      <c r="C1269" s="129">
        <v>1155.56</v>
      </c>
      <c r="D1269" s="119">
        <v>0</v>
      </c>
      <c r="E1269" s="119">
        <v>0</v>
      </c>
      <c r="F1269" s="128">
        <v>671.2</v>
      </c>
      <c r="G1269" s="131">
        <v>21</v>
      </c>
      <c r="H1269" s="128">
        <f t="shared" ref="H1269:H1274" si="825">IFERROR(F1269/G1269,0)</f>
        <v>31.961904761904766</v>
      </c>
      <c r="I1269" s="129">
        <v>484.36</v>
      </c>
      <c r="J1269" s="130">
        <v>8</v>
      </c>
      <c r="K1269" s="130">
        <f t="shared" ref="K1269:K1274" si="826">IFERROR(SUM(G1269,J1269),0)</f>
        <v>29</v>
      </c>
      <c r="L1269" s="129">
        <f t="shared" ref="L1269:L1274" si="827">IFERROR(MEDIAN(I1269/J1269),0)</f>
        <v>60.545000000000002</v>
      </c>
      <c r="M1269" s="128">
        <f t="shared" ref="M1269:M1274" si="828">IFERROR(SUM(F1269,I1269)/K1269,0)</f>
        <v>39.846896551724136</v>
      </c>
      <c r="N1269" s="127"/>
      <c r="O1269" s="126"/>
      <c r="P1269" s="125"/>
      <c r="Q1269" s="125">
        <f t="shared" si="793"/>
        <v>12</v>
      </c>
      <c r="R1269" s="125">
        <f t="shared" si="794"/>
        <v>2011</v>
      </c>
      <c r="S1269" s="125" t="str">
        <f t="shared" si="792"/>
        <v>Mon</v>
      </c>
      <c r="T1269" s="125" t="str">
        <f t="shared" si="795"/>
        <v>2011-12</v>
      </c>
      <c r="U1269" s="125">
        <f t="shared" si="796"/>
        <v>0</v>
      </c>
      <c r="V1269" s="125"/>
    </row>
    <row r="1270" spans="1:22" s="113" customFormat="1" x14ac:dyDescent="0.35">
      <c r="A1270" s="153" t="s">
        <v>753</v>
      </c>
      <c r="B1270" s="132">
        <v>40617</v>
      </c>
      <c r="C1270" s="129">
        <v>1046.51</v>
      </c>
      <c r="D1270" s="119">
        <v>0</v>
      </c>
      <c r="E1270" s="119">
        <v>0</v>
      </c>
      <c r="F1270" s="128">
        <v>690.95</v>
      </c>
      <c r="G1270" s="131">
        <v>22</v>
      </c>
      <c r="H1270" s="128">
        <f t="shared" si="825"/>
        <v>31.406818181818185</v>
      </c>
      <c r="I1270" s="129">
        <v>355.56</v>
      </c>
      <c r="J1270" s="130">
        <v>9</v>
      </c>
      <c r="K1270" s="130">
        <f t="shared" si="826"/>
        <v>31</v>
      </c>
      <c r="L1270" s="129">
        <f t="shared" si="827"/>
        <v>39.506666666666668</v>
      </c>
      <c r="M1270" s="128">
        <f t="shared" si="828"/>
        <v>33.758387096774193</v>
      </c>
      <c r="N1270" s="127"/>
      <c r="O1270" s="126"/>
      <c r="P1270" s="125"/>
      <c r="Q1270" s="125">
        <f t="shared" si="793"/>
        <v>12</v>
      </c>
      <c r="R1270" s="125">
        <f t="shared" si="794"/>
        <v>2011</v>
      </c>
      <c r="S1270" s="125" t="str">
        <f t="shared" si="792"/>
        <v>Tue</v>
      </c>
      <c r="T1270" s="125" t="str">
        <f t="shared" si="795"/>
        <v>2011-12</v>
      </c>
      <c r="U1270" s="125">
        <f t="shared" si="796"/>
        <v>0</v>
      </c>
      <c r="V1270" s="125"/>
    </row>
    <row r="1271" spans="1:22" s="113" customFormat="1" x14ac:dyDescent="0.35">
      <c r="A1271" s="153" t="s">
        <v>753</v>
      </c>
      <c r="B1271" s="132">
        <v>40618</v>
      </c>
      <c r="C1271" s="129" t="s">
        <v>1137</v>
      </c>
      <c r="D1271" s="119">
        <v>0</v>
      </c>
      <c r="E1271" s="119">
        <v>0</v>
      </c>
      <c r="F1271" s="128">
        <v>802.20399999999995</v>
      </c>
      <c r="G1271" s="131">
        <v>40</v>
      </c>
      <c r="H1271" s="128">
        <f t="shared" si="825"/>
        <v>20.055099999999999</v>
      </c>
      <c r="I1271" s="129">
        <v>229.69</v>
      </c>
      <c r="J1271" s="130">
        <v>6</v>
      </c>
      <c r="K1271" s="130">
        <f t="shared" si="826"/>
        <v>46</v>
      </c>
      <c r="L1271" s="129">
        <f t="shared" si="827"/>
        <v>38.281666666666666</v>
      </c>
      <c r="M1271" s="128">
        <f t="shared" si="828"/>
        <v>22.432478260869566</v>
      </c>
      <c r="N1271" s="127"/>
      <c r="O1271" s="126"/>
      <c r="P1271" s="125"/>
      <c r="Q1271" s="125">
        <f t="shared" si="793"/>
        <v>12</v>
      </c>
      <c r="R1271" s="125">
        <f t="shared" si="794"/>
        <v>2011</v>
      </c>
      <c r="S1271" s="125" t="str">
        <f t="shared" si="792"/>
        <v>Wed</v>
      </c>
      <c r="T1271" s="125" t="str">
        <f t="shared" si="795"/>
        <v>2011-12</v>
      </c>
      <c r="U1271" s="125">
        <f t="shared" si="796"/>
        <v>0</v>
      </c>
      <c r="V1271" s="125"/>
    </row>
    <row r="1272" spans="1:22" s="113" customFormat="1" x14ac:dyDescent="0.35">
      <c r="A1272" s="153" t="s">
        <v>753</v>
      </c>
      <c r="B1272" s="132">
        <v>40619</v>
      </c>
      <c r="C1272" s="129">
        <v>1838.49</v>
      </c>
      <c r="D1272" s="119">
        <v>0</v>
      </c>
      <c r="E1272" s="119">
        <v>0</v>
      </c>
      <c r="F1272" s="128">
        <v>1435</v>
      </c>
      <c r="G1272" s="131">
        <v>32</v>
      </c>
      <c r="H1272" s="128">
        <f t="shared" si="825"/>
        <v>44.84375</v>
      </c>
      <c r="I1272" s="129" t="s">
        <v>1136</v>
      </c>
      <c r="J1272" s="130">
        <v>14</v>
      </c>
      <c r="K1272" s="130">
        <f t="shared" si="826"/>
        <v>46</v>
      </c>
      <c r="L1272" s="129">
        <f t="shared" si="827"/>
        <v>0</v>
      </c>
      <c r="M1272" s="128">
        <f t="shared" si="828"/>
        <v>31.195652173913043</v>
      </c>
      <c r="N1272" s="127"/>
      <c r="O1272" s="126"/>
      <c r="P1272" s="125"/>
      <c r="Q1272" s="125">
        <f t="shared" si="793"/>
        <v>12</v>
      </c>
      <c r="R1272" s="125">
        <f t="shared" si="794"/>
        <v>2011</v>
      </c>
      <c r="S1272" s="125" t="str">
        <f t="shared" si="792"/>
        <v>Thu</v>
      </c>
      <c r="T1272" s="125" t="str">
        <f t="shared" si="795"/>
        <v>2011-12</v>
      </c>
      <c r="U1272" s="125">
        <f t="shared" si="796"/>
        <v>0</v>
      </c>
      <c r="V1272" s="125"/>
    </row>
    <row r="1273" spans="1:22" s="113" customFormat="1" x14ac:dyDescent="0.35">
      <c r="A1273" s="153" t="s">
        <v>753</v>
      </c>
      <c r="B1273" s="132">
        <v>40620</v>
      </c>
      <c r="C1273" s="129">
        <v>1815.95</v>
      </c>
      <c r="D1273" s="119">
        <v>0</v>
      </c>
      <c r="E1273" s="119">
        <v>0</v>
      </c>
      <c r="F1273" s="128">
        <v>1202.8</v>
      </c>
      <c r="G1273" s="131">
        <v>62</v>
      </c>
      <c r="H1273" s="128">
        <f t="shared" si="825"/>
        <v>19.399999999999999</v>
      </c>
      <c r="I1273" s="129">
        <v>613.15</v>
      </c>
      <c r="J1273" s="130">
        <v>16</v>
      </c>
      <c r="K1273" s="130">
        <f t="shared" si="826"/>
        <v>78</v>
      </c>
      <c r="L1273" s="129">
        <f t="shared" si="827"/>
        <v>38.321874999999999</v>
      </c>
      <c r="M1273" s="128">
        <f t="shared" si="828"/>
        <v>23.281410256410254</v>
      </c>
      <c r="N1273" s="127"/>
      <c r="O1273" s="126"/>
      <c r="P1273" s="125"/>
      <c r="Q1273" s="125">
        <f t="shared" si="793"/>
        <v>12</v>
      </c>
      <c r="R1273" s="125">
        <f t="shared" si="794"/>
        <v>2011</v>
      </c>
      <c r="S1273" s="125" t="str">
        <f t="shared" si="792"/>
        <v>Fri</v>
      </c>
      <c r="T1273" s="125" t="str">
        <f t="shared" si="795"/>
        <v>2011-12</v>
      </c>
      <c r="U1273" s="125">
        <f t="shared" si="796"/>
        <v>0</v>
      </c>
      <c r="V1273" s="125"/>
    </row>
    <row r="1274" spans="1:22" s="113" customFormat="1" x14ac:dyDescent="0.35">
      <c r="A1274" s="153" t="s">
        <v>753</v>
      </c>
      <c r="B1274" s="132">
        <v>40621</v>
      </c>
      <c r="C1274" s="129">
        <v>1554.27</v>
      </c>
      <c r="D1274" s="119">
        <v>0</v>
      </c>
      <c r="E1274" s="119">
        <v>0</v>
      </c>
      <c r="F1274" s="128">
        <v>393.45</v>
      </c>
      <c r="G1274" s="131">
        <v>18</v>
      </c>
      <c r="H1274" s="128">
        <f t="shared" si="825"/>
        <v>21.858333333333334</v>
      </c>
      <c r="I1274" s="129">
        <v>1160.82</v>
      </c>
      <c r="J1274" s="130">
        <v>16</v>
      </c>
      <c r="K1274" s="130">
        <f t="shared" si="826"/>
        <v>34</v>
      </c>
      <c r="L1274" s="129">
        <f t="shared" si="827"/>
        <v>72.551249999999996</v>
      </c>
      <c r="M1274" s="128">
        <f t="shared" si="828"/>
        <v>45.713823529411762</v>
      </c>
      <c r="N1274" s="127"/>
      <c r="O1274" s="126"/>
      <c r="P1274" s="125"/>
      <c r="Q1274" s="125">
        <f t="shared" si="793"/>
        <v>12</v>
      </c>
      <c r="R1274" s="125">
        <f t="shared" si="794"/>
        <v>2011</v>
      </c>
      <c r="S1274" s="125" t="str">
        <f t="shared" si="792"/>
        <v>Sat</v>
      </c>
      <c r="T1274" s="125" t="str">
        <f t="shared" si="795"/>
        <v>2011-12</v>
      </c>
      <c r="U1274" s="125">
        <f t="shared" si="796"/>
        <v>0</v>
      </c>
      <c r="V1274" s="125"/>
    </row>
    <row r="1275" spans="1:22" s="113" customFormat="1" x14ac:dyDescent="0.35">
      <c r="A1275" s="124"/>
      <c r="B1275" s="123">
        <v>40622</v>
      </c>
      <c r="C1275" s="119">
        <f>SUM(C1269:C1274)</f>
        <v>7410.7799999999988</v>
      </c>
      <c r="D1275" s="119">
        <v>1721.53</v>
      </c>
      <c r="E1275" s="122">
        <f>SUM(C1275:D1275)</f>
        <v>9132.31</v>
      </c>
      <c r="F1275" s="118"/>
      <c r="G1275" s="121">
        <f>SUM(G1269:G1274)</f>
        <v>195</v>
      </c>
      <c r="H1275" s="118">
        <f>AVERAGE(H1269:H1274)</f>
        <v>28.25431771284271</v>
      </c>
      <c r="I1275" s="119">
        <f>SUM(I1269:I1274)</f>
        <v>2843.58</v>
      </c>
      <c r="J1275" s="120">
        <f>SUM(J1269:J1274)</f>
        <v>69</v>
      </c>
      <c r="K1275" s="120">
        <f>SUM(G1275,J1275)</f>
        <v>264</v>
      </c>
      <c r="L1275" s="119">
        <f>AVERAGE(L1269:L1274)</f>
        <v>41.534409722222222</v>
      </c>
      <c r="M1275" s="118">
        <f>AVERAGE(M1269:M1274)</f>
        <v>32.704774644850495</v>
      </c>
      <c r="N1275" s="117"/>
      <c r="O1275" s="116"/>
      <c r="P1275" s="115"/>
      <c r="Q1275" s="115">
        <f t="shared" si="793"/>
        <v>13</v>
      </c>
      <c r="R1275" s="115">
        <f t="shared" si="794"/>
        <v>2011</v>
      </c>
      <c r="S1275" s="115" t="str">
        <f t="shared" si="792"/>
        <v>Sun</v>
      </c>
      <c r="T1275" s="115" t="str">
        <f t="shared" si="795"/>
        <v>2011-13</v>
      </c>
      <c r="U1275" s="115">
        <f t="shared" si="796"/>
        <v>0</v>
      </c>
      <c r="V1275" s="115"/>
    </row>
    <row r="1276" spans="1:22" s="113" customFormat="1" x14ac:dyDescent="0.35">
      <c r="A1276" s="153" t="s">
        <v>755</v>
      </c>
      <c r="B1276" s="132">
        <v>40623</v>
      </c>
      <c r="C1276" s="129">
        <v>1179.1099999999999</v>
      </c>
      <c r="D1276" s="119">
        <v>0</v>
      </c>
      <c r="E1276" s="119">
        <v>0</v>
      </c>
      <c r="F1276" s="128">
        <v>969.7</v>
      </c>
      <c r="G1276" s="131">
        <v>41</v>
      </c>
      <c r="H1276" s="128">
        <f t="shared" ref="H1276:H1281" si="829">IFERROR(F1276/G1276,0)</f>
        <v>23.651219512195123</v>
      </c>
      <c r="I1276" s="129">
        <v>209.41</v>
      </c>
      <c r="J1276" s="130">
        <v>5</v>
      </c>
      <c r="K1276" s="130">
        <f t="shared" ref="K1276:K1281" si="830">IFERROR(SUM(G1276,J1276),0)</f>
        <v>46</v>
      </c>
      <c r="L1276" s="129">
        <f t="shared" ref="L1276:L1281" si="831">IFERROR(MEDIAN(I1276/J1276),0)</f>
        <v>41.881999999999998</v>
      </c>
      <c r="M1276" s="128">
        <f t="shared" ref="M1276:M1281" si="832">IFERROR(SUM(F1276,I1276)/K1276,0)</f>
        <v>25.632826086956523</v>
      </c>
      <c r="N1276" s="127"/>
      <c r="O1276" s="126"/>
      <c r="P1276" s="125"/>
      <c r="Q1276" s="125">
        <f t="shared" si="793"/>
        <v>13</v>
      </c>
      <c r="R1276" s="125">
        <f t="shared" si="794"/>
        <v>2011</v>
      </c>
      <c r="S1276" s="125" t="str">
        <f t="shared" si="792"/>
        <v>Mon</v>
      </c>
      <c r="T1276" s="125" t="str">
        <f t="shared" si="795"/>
        <v>2011-13</v>
      </c>
      <c r="U1276" s="125">
        <f t="shared" si="796"/>
        <v>0</v>
      </c>
      <c r="V1276" s="125"/>
    </row>
    <row r="1277" spans="1:22" s="113" customFormat="1" x14ac:dyDescent="0.35">
      <c r="A1277" s="153" t="s">
        <v>755</v>
      </c>
      <c r="B1277" s="132">
        <v>40624</v>
      </c>
      <c r="C1277" s="129">
        <v>1651.44</v>
      </c>
      <c r="D1277" s="119">
        <v>0</v>
      </c>
      <c r="E1277" s="119">
        <v>0</v>
      </c>
      <c r="F1277" s="128">
        <v>613.95000000000005</v>
      </c>
      <c r="G1277" s="131">
        <v>36</v>
      </c>
      <c r="H1277" s="128">
        <f t="shared" si="829"/>
        <v>17.054166666666667</v>
      </c>
      <c r="I1277" s="129">
        <v>1037.49</v>
      </c>
      <c r="J1277" s="130">
        <v>8</v>
      </c>
      <c r="K1277" s="130">
        <f t="shared" si="830"/>
        <v>44</v>
      </c>
      <c r="L1277" s="129">
        <f t="shared" si="831"/>
        <v>129.68625</v>
      </c>
      <c r="M1277" s="128">
        <f t="shared" si="832"/>
        <v>37.532727272727271</v>
      </c>
      <c r="N1277" s="127"/>
      <c r="O1277" s="126"/>
      <c r="P1277" s="125"/>
      <c r="Q1277" s="125">
        <f t="shared" si="793"/>
        <v>13</v>
      </c>
      <c r="R1277" s="125">
        <f t="shared" si="794"/>
        <v>2011</v>
      </c>
      <c r="S1277" s="125" t="str">
        <f t="shared" si="792"/>
        <v>Tue</v>
      </c>
      <c r="T1277" s="125" t="str">
        <f t="shared" si="795"/>
        <v>2011-13</v>
      </c>
      <c r="U1277" s="125">
        <f t="shared" si="796"/>
        <v>0</v>
      </c>
      <c r="V1277" s="125"/>
    </row>
    <row r="1278" spans="1:22" s="113" customFormat="1" x14ac:dyDescent="0.35">
      <c r="A1278" s="153" t="s">
        <v>755</v>
      </c>
      <c r="B1278" s="132">
        <v>40625</v>
      </c>
      <c r="C1278" s="129">
        <v>836.85</v>
      </c>
      <c r="D1278" s="119">
        <v>0</v>
      </c>
      <c r="E1278" s="119">
        <v>0</v>
      </c>
      <c r="F1278" s="128">
        <v>580.29999999999995</v>
      </c>
      <c r="G1278" s="131">
        <v>31</v>
      </c>
      <c r="H1278" s="128">
        <f t="shared" si="829"/>
        <v>18.719354838709677</v>
      </c>
      <c r="I1278" s="129">
        <v>256.55</v>
      </c>
      <c r="J1278" s="130">
        <v>7</v>
      </c>
      <c r="K1278" s="130">
        <f t="shared" si="830"/>
        <v>38</v>
      </c>
      <c r="L1278" s="129">
        <f t="shared" si="831"/>
        <v>36.65</v>
      </c>
      <c r="M1278" s="128">
        <f t="shared" si="832"/>
        <v>22.022368421052629</v>
      </c>
      <c r="N1278" s="127"/>
      <c r="O1278" s="126"/>
      <c r="P1278" s="125"/>
      <c r="Q1278" s="125">
        <f t="shared" si="793"/>
        <v>13</v>
      </c>
      <c r="R1278" s="125">
        <f t="shared" si="794"/>
        <v>2011</v>
      </c>
      <c r="S1278" s="125" t="str">
        <f t="shared" si="792"/>
        <v>Wed</v>
      </c>
      <c r="T1278" s="125" t="str">
        <f t="shared" si="795"/>
        <v>2011-13</v>
      </c>
      <c r="U1278" s="125">
        <f t="shared" si="796"/>
        <v>0</v>
      </c>
      <c r="V1278" s="125"/>
    </row>
    <row r="1279" spans="1:22" s="113" customFormat="1" x14ac:dyDescent="0.35">
      <c r="A1279" s="153" t="s">
        <v>755</v>
      </c>
      <c r="B1279" s="132">
        <v>40626</v>
      </c>
      <c r="C1279" s="129">
        <v>1306.93</v>
      </c>
      <c r="D1279" s="119">
        <v>0</v>
      </c>
      <c r="E1279" s="119">
        <v>0</v>
      </c>
      <c r="F1279" s="128">
        <v>724.3</v>
      </c>
      <c r="G1279" s="131">
        <v>40</v>
      </c>
      <c r="H1279" s="128">
        <f t="shared" si="829"/>
        <v>18.107499999999998</v>
      </c>
      <c r="I1279" s="129">
        <v>582.63</v>
      </c>
      <c r="J1279" s="130">
        <v>10</v>
      </c>
      <c r="K1279" s="130">
        <f t="shared" si="830"/>
        <v>50</v>
      </c>
      <c r="L1279" s="129">
        <f t="shared" si="831"/>
        <v>58.262999999999998</v>
      </c>
      <c r="M1279" s="128">
        <f t="shared" si="832"/>
        <v>26.138599999999997</v>
      </c>
      <c r="N1279" s="127"/>
      <c r="O1279" s="126"/>
      <c r="P1279" s="125"/>
      <c r="Q1279" s="125">
        <f t="shared" si="793"/>
        <v>13</v>
      </c>
      <c r="R1279" s="125">
        <f t="shared" si="794"/>
        <v>2011</v>
      </c>
      <c r="S1279" s="125" t="str">
        <f t="shared" si="792"/>
        <v>Thu</v>
      </c>
      <c r="T1279" s="125" t="str">
        <f t="shared" si="795"/>
        <v>2011-13</v>
      </c>
      <c r="U1279" s="125">
        <f t="shared" si="796"/>
        <v>0</v>
      </c>
      <c r="V1279" s="125"/>
    </row>
    <row r="1280" spans="1:22" s="113" customFormat="1" x14ac:dyDescent="0.35">
      <c r="A1280" s="153" t="s">
        <v>755</v>
      </c>
      <c r="B1280" s="132">
        <v>40627</v>
      </c>
      <c r="C1280" s="129">
        <v>2504.13</v>
      </c>
      <c r="D1280" s="119">
        <v>0</v>
      </c>
      <c r="E1280" s="119">
        <v>0</v>
      </c>
      <c r="F1280" s="128">
        <v>1387.75</v>
      </c>
      <c r="G1280" s="131">
        <v>45</v>
      </c>
      <c r="H1280" s="128">
        <f t="shared" si="829"/>
        <v>30.838888888888889</v>
      </c>
      <c r="I1280" s="129">
        <v>1116.3800000000001</v>
      </c>
      <c r="J1280" s="130">
        <v>22</v>
      </c>
      <c r="K1280" s="130">
        <f t="shared" si="830"/>
        <v>67</v>
      </c>
      <c r="L1280" s="129">
        <f t="shared" si="831"/>
        <v>50.74454545454546</v>
      </c>
      <c r="M1280" s="128">
        <f t="shared" si="832"/>
        <v>37.375074626865675</v>
      </c>
      <c r="N1280" s="127"/>
      <c r="O1280" s="126"/>
      <c r="P1280" s="125"/>
      <c r="Q1280" s="125">
        <f t="shared" si="793"/>
        <v>13</v>
      </c>
      <c r="R1280" s="125">
        <f t="shared" si="794"/>
        <v>2011</v>
      </c>
      <c r="S1280" s="125" t="str">
        <f t="shared" si="792"/>
        <v>Fri</v>
      </c>
      <c r="T1280" s="125" t="str">
        <f t="shared" si="795"/>
        <v>2011-13</v>
      </c>
      <c r="U1280" s="125">
        <f t="shared" si="796"/>
        <v>0</v>
      </c>
      <c r="V1280" s="125"/>
    </row>
    <row r="1281" spans="1:22" s="113" customFormat="1" x14ac:dyDescent="0.35">
      <c r="A1281" s="153" t="s">
        <v>755</v>
      </c>
      <c r="B1281" s="132">
        <v>40628</v>
      </c>
      <c r="C1281" s="129">
        <v>1063.47</v>
      </c>
      <c r="D1281" s="119">
        <v>0</v>
      </c>
      <c r="E1281" s="119">
        <v>0</v>
      </c>
      <c r="F1281" s="128">
        <v>658.1</v>
      </c>
      <c r="G1281" s="131">
        <v>32</v>
      </c>
      <c r="H1281" s="128">
        <f t="shared" si="829"/>
        <v>20.565625000000001</v>
      </c>
      <c r="I1281" s="129">
        <v>405.37</v>
      </c>
      <c r="J1281" s="130">
        <v>9</v>
      </c>
      <c r="K1281" s="130">
        <f t="shared" si="830"/>
        <v>41</v>
      </c>
      <c r="L1281" s="129">
        <f t="shared" si="831"/>
        <v>45.041111111111114</v>
      </c>
      <c r="M1281" s="128">
        <f t="shared" si="832"/>
        <v>25.938292682926829</v>
      </c>
      <c r="N1281" s="127"/>
      <c r="O1281" s="126"/>
      <c r="P1281" s="125"/>
      <c r="Q1281" s="125">
        <f t="shared" si="793"/>
        <v>13</v>
      </c>
      <c r="R1281" s="125">
        <f t="shared" si="794"/>
        <v>2011</v>
      </c>
      <c r="S1281" s="125" t="str">
        <f t="shared" si="792"/>
        <v>Sat</v>
      </c>
      <c r="T1281" s="125" t="str">
        <f t="shared" si="795"/>
        <v>2011-13</v>
      </c>
      <c r="U1281" s="125">
        <f t="shared" si="796"/>
        <v>0</v>
      </c>
      <c r="V1281" s="125"/>
    </row>
    <row r="1282" spans="1:22" s="113" customFormat="1" x14ac:dyDescent="0.35">
      <c r="A1282" s="124"/>
      <c r="B1282" s="123">
        <v>40629</v>
      </c>
      <c r="C1282" s="119">
        <f>SUM(C1276:C1281)</f>
        <v>8541.93</v>
      </c>
      <c r="D1282" s="119">
        <v>1393.36</v>
      </c>
      <c r="E1282" s="122">
        <f>SUM(C1282:D1282)</f>
        <v>9935.2900000000009</v>
      </c>
      <c r="F1282" s="118"/>
      <c r="G1282" s="121">
        <f>SUM(G1276:G1281)</f>
        <v>225</v>
      </c>
      <c r="H1282" s="118">
        <f>AVERAGE(H1276:H1281)</f>
        <v>21.489459151076726</v>
      </c>
      <c r="I1282" s="119">
        <f>SUM(I1276:I1281)</f>
        <v>3607.83</v>
      </c>
      <c r="J1282" s="120">
        <f>SUM(J1276:J1281)</f>
        <v>61</v>
      </c>
      <c r="K1282" s="120">
        <f>SUM(G1282,J1282)</f>
        <v>286</v>
      </c>
      <c r="L1282" s="119">
        <f>AVERAGE(L1276:L1281)</f>
        <v>60.377817760942754</v>
      </c>
      <c r="M1282" s="118">
        <f>AVERAGE(M1276:M1281)</f>
        <v>29.106648181754821</v>
      </c>
      <c r="N1282" s="117"/>
      <c r="O1282" s="116"/>
      <c r="P1282" s="115"/>
      <c r="Q1282" s="115">
        <f t="shared" si="793"/>
        <v>14</v>
      </c>
      <c r="R1282" s="115">
        <f t="shared" si="794"/>
        <v>2011</v>
      </c>
      <c r="S1282" s="115" t="str">
        <f t="shared" ref="S1282:S1345" si="833">VLOOKUP(WEEKDAY(B1282),$Z$2:$AA$8,2,FALSE)</f>
        <v>Sun</v>
      </c>
      <c r="T1282" s="115" t="str">
        <f t="shared" si="795"/>
        <v>2011-14</v>
      </c>
      <c r="U1282" s="115">
        <f t="shared" si="796"/>
        <v>0</v>
      </c>
      <c r="V1282" s="115"/>
    </row>
    <row r="1283" spans="1:22" s="113" customFormat="1" x14ac:dyDescent="0.35">
      <c r="A1283" s="153" t="s">
        <v>756</v>
      </c>
      <c r="B1283" s="132">
        <v>40630</v>
      </c>
      <c r="C1283" s="129">
        <v>1371.93</v>
      </c>
      <c r="D1283" s="119">
        <v>0</v>
      </c>
      <c r="E1283" s="119">
        <v>0</v>
      </c>
      <c r="F1283" s="128">
        <v>680.1</v>
      </c>
      <c r="G1283" s="131">
        <v>34</v>
      </c>
      <c r="H1283" s="128">
        <f t="shared" ref="H1283:H1288" si="834">IFERROR(F1283/G1283,0)</f>
        <v>20.002941176470589</v>
      </c>
      <c r="I1283" s="129">
        <v>681.83</v>
      </c>
      <c r="J1283" s="130">
        <v>10</v>
      </c>
      <c r="K1283" s="130">
        <f t="shared" ref="K1283:K1288" si="835">IFERROR(SUM(G1283,J1283),0)</f>
        <v>44</v>
      </c>
      <c r="L1283" s="129">
        <f t="shared" ref="L1283:L1288" si="836">IFERROR(MEDIAN(I1283/J1283),0)</f>
        <v>68.183000000000007</v>
      </c>
      <c r="M1283" s="128">
        <f t="shared" ref="M1283:M1288" si="837">IFERROR(SUM(F1283,I1283)/K1283,0)</f>
        <v>30.952954545454546</v>
      </c>
      <c r="N1283" s="127"/>
      <c r="O1283" s="126"/>
      <c r="P1283" s="125"/>
      <c r="Q1283" s="125">
        <f t="shared" ref="Q1283:Q1346" si="838">WEEKNUM(B1283)</f>
        <v>14</v>
      </c>
      <c r="R1283" s="125">
        <f t="shared" ref="R1283:R1346" si="839">YEAR(B1283)</f>
        <v>2011</v>
      </c>
      <c r="S1283" s="125" t="str">
        <f t="shared" si="833"/>
        <v>Mon</v>
      </c>
      <c r="T1283" s="125" t="str">
        <f t="shared" ref="T1283:T1346" si="840">R1283&amp;"-"&amp;Q1283</f>
        <v>2011-14</v>
      </c>
      <c r="U1283" s="125">
        <f t="shared" ref="U1283:U1346" si="841">IF(AND(MONTH(B1283)=12,DAY(B1283)&lt;26),1,0)</f>
        <v>0</v>
      </c>
      <c r="V1283" s="125"/>
    </row>
    <row r="1284" spans="1:22" s="113" customFormat="1" x14ac:dyDescent="0.35">
      <c r="A1284" s="153" t="s">
        <v>756</v>
      </c>
      <c r="B1284" s="132">
        <v>40631</v>
      </c>
      <c r="C1284" s="129">
        <v>773.95</v>
      </c>
      <c r="D1284" s="119">
        <v>0</v>
      </c>
      <c r="E1284" s="119">
        <v>0</v>
      </c>
      <c r="F1284" s="128">
        <v>511.45</v>
      </c>
      <c r="G1284" s="131">
        <v>27</v>
      </c>
      <c r="H1284" s="128">
        <f t="shared" si="834"/>
        <v>18.942592592592593</v>
      </c>
      <c r="I1284" s="129">
        <v>262.5</v>
      </c>
      <c r="J1284" s="130">
        <v>9</v>
      </c>
      <c r="K1284" s="130">
        <f t="shared" si="835"/>
        <v>36</v>
      </c>
      <c r="L1284" s="129">
        <f t="shared" si="836"/>
        <v>29.166666666666668</v>
      </c>
      <c r="M1284" s="128">
        <f t="shared" si="837"/>
        <v>21.498611111111114</v>
      </c>
      <c r="N1284" s="127"/>
      <c r="O1284" s="126"/>
      <c r="P1284" s="125"/>
      <c r="Q1284" s="125">
        <f t="shared" si="838"/>
        <v>14</v>
      </c>
      <c r="R1284" s="125">
        <f t="shared" si="839"/>
        <v>2011</v>
      </c>
      <c r="S1284" s="125" t="str">
        <f t="shared" si="833"/>
        <v>Tue</v>
      </c>
      <c r="T1284" s="125" t="str">
        <f t="shared" si="840"/>
        <v>2011-14</v>
      </c>
      <c r="U1284" s="125">
        <f t="shared" si="841"/>
        <v>0</v>
      </c>
      <c r="V1284" s="125"/>
    </row>
    <row r="1285" spans="1:22" s="113" customFormat="1" x14ac:dyDescent="0.35">
      <c r="A1285" s="153" t="s">
        <v>756</v>
      </c>
      <c r="B1285" s="132">
        <v>40632</v>
      </c>
      <c r="C1285" s="129">
        <v>1651.91</v>
      </c>
      <c r="D1285" s="119">
        <v>0</v>
      </c>
      <c r="E1285" s="119">
        <v>0</v>
      </c>
      <c r="F1285" s="128">
        <v>998.7</v>
      </c>
      <c r="G1285" s="131">
        <v>56</v>
      </c>
      <c r="H1285" s="128">
        <f t="shared" si="834"/>
        <v>17.833928571428572</v>
      </c>
      <c r="I1285" s="129">
        <v>655.20000000000005</v>
      </c>
      <c r="J1285" s="130">
        <v>11</v>
      </c>
      <c r="K1285" s="130">
        <f t="shared" si="835"/>
        <v>67</v>
      </c>
      <c r="L1285" s="129">
        <f t="shared" si="836"/>
        <v>59.56363636363637</v>
      </c>
      <c r="M1285" s="128">
        <f t="shared" si="837"/>
        <v>24.685074626865674</v>
      </c>
      <c r="N1285" s="127"/>
      <c r="O1285" s="126"/>
      <c r="P1285" s="125"/>
      <c r="Q1285" s="125">
        <f t="shared" si="838"/>
        <v>14</v>
      </c>
      <c r="R1285" s="125">
        <f t="shared" si="839"/>
        <v>2011</v>
      </c>
      <c r="S1285" s="125" t="str">
        <f t="shared" si="833"/>
        <v>Wed</v>
      </c>
      <c r="T1285" s="125" t="str">
        <f t="shared" si="840"/>
        <v>2011-14</v>
      </c>
      <c r="U1285" s="125">
        <f t="shared" si="841"/>
        <v>0</v>
      </c>
      <c r="V1285" s="125"/>
    </row>
    <row r="1286" spans="1:22" s="113" customFormat="1" x14ac:dyDescent="0.35">
      <c r="A1286" s="153" t="s">
        <v>756</v>
      </c>
      <c r="B1286" s="132">
        <v>40633</v>
      </c>
      <c r="C1286" s="129">
        <v>1653.91</v>
      </c>
      <c r="D1286" s="119">
        <v>0</v>
      </c>
      <c r="E1286" s="119">
        <v>0</v>
      </c>
      <c r="F1286" s="128">
        <v>998.7</v>
      </c>
      <c r="G1286" s="131">
        <v>56</v>
      </c>
      <c r="H1286" s="128">
        <f t="shared" si="834"/>
        <v>17.833928571428572</v>
      </c>
      <c r="I1286" s="129">
        <v>655.21</v>
      </c>
      <c r="J1286" s="130">
        <v>11</v>
      </c>
      <c r="K1286" s="130">
        <f t="shared" si="835"/>
        <v>67</v>
      </c>
      <c r="L1286" s="129">
        <f t="shared" si="836"/>
        <v>59.56454545454546</v>
      </c>
      <c r="M1286" s="128">
        <f t="shared" si="837"/>
        <v>24.685223880597015</v>
      </c>
      <c r="N1286" s="127"/>
      <c r="O1286" s="126"/>
      <c r="P1286" s="125"/>
      <c r="Q1286" s="125">
        <f t="shared" si="838"/>
        <v>14</v>
      </c>
      <c r="R1286" s="125">
        <f t="shared" si="839"/>
        <v>2011</v>
      </c>
      <c r="S1286" s="125" t="str">
        <f t="shared" si="833"/>
        <v>Thu</v>
      </c>
      <c r="T1286" s="125" t="str">
        <f t="shared" si="840"/>
        <v>2011-14</v>
      </c>
      <c r="U1286" s="125">
        <f t="shared" si="841"/>
        <v>0</v>
      </c>
      <c r="V1286" s="125"/>
    </row>
    <row r="1287" spans="1:22" s="113" customFormat="1" x14ac:dyDescent="0.35">
      <c r="A1287" s="153" t="s">
        <v>756</v>
      </c>
      <c r="B1287" s="132">
        <v>40634</v>
      </c>
      <c r="C1287" s="129">
        <v>3200.5</v>
      </c>
      <c r="D1287" s="119">
        <v>0</v>
      </c>
      <c r="E1287" s="119">
        <v>0</v>
      </c>
      <c r="F1287" s="128">
        <v>866.65</v>
      </c>
      <c r="G1287" s="131">
        <v>44</v>
      </c>
      <c r="H1287" s="128">
        <f t="shared" si="834"/>
        <v>19.696590909090908</v>
      </c>
      <c r="I1287" s="129">
        <v>2333.85</v>
      </c>
      <c r="J1287" s="130">
        <v>14</v>
      </c>
      <c r="K1287" s="130">
        <f t="shared" si="835"/>
        <v>58</v>
      </c>
      <c r="L1287" s="129">
        <f t="shared" si="836"/>
        <v>166.70357142857142</v>
      </c>
      <c r="M1287" s="128">
        <f t="shared" si="837"/>
        <v>55.181034482758619</v>
      </c>
      <c r="N1287" s="127"/>
      <c r="O1287" s="126"/>
      <c r="P1287" s="125"/>
      <c r="Q1287" s="125">
        <f t="shared" si="838"/>
        <v>14</v>
      </c>
      <c r="R1287" s="125">
        <f t="shared" si="839"/>
        <v>2011</v>
      </c>
      <c r="S1287" s="125" t="str">
        <f t="shared" si="833"/>
        <v>Fri</v>
      </c>
      <c r="T1287" s="125" t="str">
        <f t="shared" si="840"/>
        <v>2011-14</v>
      </c>
      <c r="U1287" s="125">
        <f t="shared" si="841"/>
        <v>0</v>
      </c>
      <c r="V1287" s="125"/>
    </row>
    <row r="1288" spans="1:22" s="113" customFormat="1" x14ac:dyDescent="0.35">
      <c r="A1288" s="153" t="s">
        <v>756</v>
      </c>
      <c r="B1288" s="132">
        <v>40635</v>
      </c>
      <c r="C1288" s="129">
        <v>1474.5</v>
      </c>
      <c r="D1288" s="119">
        <v>0</v>
      </c>
      <c r="E1288" s="119">
        <v>0</v>
      </c>
      <c r="F1288" s="128">
        <v>937.7</v>
      </c>
      <c r="G1288" s="131">
        <v>33</v>
      </c>
      <c r="H1288" s="128">
        <f t="shared" si="834"/>
        <v>28.415151515151518</v>
      </c>
      <c r="I1288" s="129">
        <v>536.79999999999995</v>
      </c>
      <c r="J1288" s="130">
        <v>11</v>
      </c>
      <c r="K1288" s="130">
        <f t="shared" si="835"/>
        <v>44</v>
      </c>
      <c r="L1288" s="129">
        <f t="shared" si="836"/>
        <v>48.8</v>
      </c>
      <c r="M1288" s="128">
        <f t="shared" si="837"/>
        <v>33.511363636363633</v>
      </c>
      <c r="N1288" s="127"/>
      <c r="O1288" s="126"/>
      <c r="P1288" s="125"/>
      <c r="Q1288" s="125">
        <f t="shared" si="838"/>
        <v>14</v>
      </c>
      <c r="R1288" s="125">
        <f t="shared" si="839"/>
        <v>2011</v>
      </c>
      <c r="S1288" s="125" t="str">
        <f t="shared" si="833"/>
        <v>Sat</v>
      </c>
      <c r="T1288" s="125" t="str">
        <f t="shared" si="840"/>
        <v>2011-14</v>
      </c>
      <c r="U1288" s="125">
        <f t="shared" si="841"/>
        <v>0</v>
      </c>
      <c r="V1288" s="125"/>
    </row>
    <row r="1289" spans="1:22" s="113" customFormat="1" x14ac:dyDescent="0.35">
      <c r="A1289" s="124"/>
      <c r="B1289" s="123">
        <v>40636</v>
      </c>
      <c r="C1289" s="119">
        <f>SUM(C1283:C1288)</f>
        <v>10126.700000000001</v>
      </c>
      <c r="D1289" s="119">
        <v>1754.77</v>
      </c>
      <c r="E1289" s="122">
        <f>SUM(C1289:D1289)</f>
        <v>11881.470000000001</v>
      </c>
      <c r="F1289" s="118"/>
      <c r="G1289" s="121">
        <f>SUM(G1283:G1288)</f>
        <v>250</v>
      </c>
      <c r="H1289" s="118">
        <f>AVERAGE(H1283:H1288)</f>
        <v>20.454188889360459</v>
      </c>
      <c r="I1289" s="119">
        <f>SUM(I1283:I1288)</f>
        <v>5125.3900000000003</v>
      </c>
      <c r="J1289" s="120">
        <f>SUM(J1283:J1288)</f>
        <v>66</v>
      </c>
      <c r="K1289" s="120">
        <f>SUM(G1289,J1289)</f>
        <v>316</v>
      </c>
      <c r="L1289" s="119">
        <f>AVERAGE(L1283:L1288)</f>
        <v>71.996903318903321</v>
      </c>
      <c r="M1289" s="118">
        <f>AVERAGE(M1283:M1288)</f>
        <v>31.752377047191761</v>
      </c>
      <c r="N1289" s="117"/>
      <c r="O1289" s="116"/>
      <c r="P1289" s="115"/>
      <c r="Q1289" s="115">
        <f t="shared" si="838"/>
        <v>15</v>
      </c>
      <c r="R1289" s="115">
        <f t="shared" si="839"/>
        <v>2011</v>
      </c>
      <c r="S1289" s="115" t="str">
        <f t="shared" si="833"/>
        <v>Sun</v>
      </c>
      <c r="T1289" s="115" t="str">
        <f t="shared" si="840"/>
        <v>2011-15</v>
      </c>
      <c r="U1289" s="115">
        <f t="shared" si="841"/>
        <v>0</v>
      </c>
      <c r="V1289" s="115"/>
    </row>
    <row r="1290" spans="1:22" s="113" customFormat="1" x14ac:dyDescent="0.35">
      <c r="A1290" s="153" t="s">
        <v>757</v>
      </c>
      <c r="B1290" s="132">
        <v>40637</v>
      </c>
      <c r="C1290" s="129">
        <v>980.63</v>
      </c>
      <c r="D1290" s="119">
        <v>0</v>
      </c>
      <c r="E1290" s="119">
        <v>0</v>
      </c>
      <c r="F1290" s="128">
        <v>561.29999999999995</v>
      </c>
      <c r="G1290" s="131">
        <v>38</v>
      </c>
      <c r="H1290" s="160">
        <f t="shared" ref="H1290:H1295" si="842">IFERROR(F1290/G1290,0)</f>
        <v>14.771052631578947</v>
      </c>
      <c r="I1290" s="129">
        <v>419.33</v>
      </c>
      <c r="J1290" s="130">
        <v>8</v>
      </c>
      <c r="K1290" s="130">
        <f t="shared" ref="K1290:K1295" si="843">IFERROR(SUM(G1290,J1290),0)</f>
        <v>46</v>
      </c>
      <c r="L1290" s="161">
        <f t="shared" ref="L1290:L1295" si="844">IFERROR(MEDIAN(I1290/J1290),0)</f>
        <v>52.416249999999998</v>
      </c>
      <c r="M1290" s="128">
        <f t="shared" ref="M1290:M1295" si="845">IFERROR(SUM(F1290,I1290)/K1290,0)</f>
        <v>21.318043478260869</v>
      </c>
      <c r="N1290" s="127"/>
      <c r="O1290" s="126"/>
      <c r="P1290" s="125"/>
      <c r="Q1290" s="125">
        <f t="shared" si="838"/>
        <v>15</v>
      </c>
      <c r="R1290" s="125">
        <f t="shared" si="839"/>
        <v>2011</v>
      </c>
      <c r="S1290" s="125" t="str">
        <f t="shared" si="833"/>
        <v>Mon</v>
      </c>
      <c r="T1290" s="125" t="str">
        <f t="shared" si="840"/>
        <v>2011-15</v>
      </c>
      <c r="U1290" s="125">
        <f t="shared" si="841"/>
        <v>0</v>
      </c>
      <c r="V1290" s="125"/>
    </row>
    <row r="1291" spans="1:22" s="113" customFormat="1" x14ac:dyDescent="0.35">
      <c r="A1291" s="153" t="s">
        <v>757</v>
      </c>
      <c r="B1291" s="132">
        <v>40638</v>
      </c>
      <c r="C1291" s="129">
        <v>947.39</v>
      </c>
      <c r="D1291" s="119">
        <v>0</v>
      </c>
      <c r="E1291" s="119">
        <v>0</v>
      </c>
      <c r="F1291" s="128">
        <v>672.5</v>
      </c>
      <c r="G1291" s="131">
        <v>35</v>
      </c>
      <c r="H1291" s="160">
        <f t="shared" si="842"/>
        <v>19.214285714285715</v>
      </c>
      <c r="I1291" s="129">
        <v>274.89</v>
      </c>
      <c r="J1291" s="130">
        <v>12</v>
      </c>
      <c r="K1291" s="130">
        <f t="shared" si="843"/>
        <v>47</v>
      </c>
      <c r="L1291" s="161">
        <f t="shared" si="844"/>
        <v>22.907499999999999</v>
      </c>
      <c r="M1291" s="128">
        <f t="shared" si="845"/>
        <v>20.157234042553192</v>
      </c>
      <c r="N1291" s="127"/>
      <c r="O1291" s="126"/>
      <c r="P1291" s="125"/>
      <c r="Q1291" s="125">
        <f t="shared" si="838"/>
        <v>15</v>
      </c>
      <c r="R1291" s="125">
        <f t="shared" si="839"/>
        <v>2011</v>
      </c>
      <c r="S1291" s="125" t="str">
        <f t="shared" si="833"/>
        <v>Tue</v>
      </c>
      <c r="T1291" s="125" t="str">
        <f t="shared" si="840"/>
        <v>2011-15</v>
      </c>
      <c r="U1291" s="125">
        <f t="shared" si="841"/>
        <v>0</v>
      </c>
      <c r="V1291" s="125"/>
    </row>
    <row r="1292" spans="1:22" s="113" customFormat="1" x14ac:dyDescent="0.35">
      <c r="A1292" s="153" t="s">
        <v>757</v>
      </c>
      <c r="B1292" s="132">
        <v>40639</v>
      </c>
      <c r="C1292" s="129">
        <v>1296.52</v>
      </c>
      <c r="D1292" s="119">
        <v>0</v>
      </c>
      <c r="E1292" s="119">
        <v>0</v>
      </c>
      <c r="F1292" s="128">
        <v>460.3</v>
      </c>
      <c r="G1292" s="131">
        <v>31</v>
      </c>
      <c r="H1292" s="160">
        <f t="shared" si="842"/>
        <v>14.848387096774195</v>
      </c>
      <c r="I1292" s="129">
        <v>836.22</v>
      </c>
      <c r="J1292" s="130">
        <v>10</v>
      </c>
      <c r="K1292" s="130">
        <f t="shared" si="843"/>
        <v>41</v>
      </c>
      <c r="L1292" s="161">
        <f t="shared" si="844"/>
        <v>83.622</v>
      </c>
      <c r="M1292" s="128">
        <f t="shared" si="845"/>
        <v>31.622439024390243</v>
      </c>
      <c r="N1292" s="127"/>
      <c r="O1292" s="126"/>
      <c r="P1292" s="125"/>
      <c r="Q1292" s="125">
        <f t="shared" si="838"/>
        <v>15</v>
      </c>
      <c r="R1292" s="125">
        <f t="shared" si="839"/>
        <v>2011</v>
      </c>
      <c r="S1292" s="125" t="str">
        <f t="shared" si="833"/>
        <v>Wed</v>
      </c>
      <c r="T1292" s="125" t="str">
        <f t="shared" si="840"/>
        <v>2011-15</v>
      </c>
      <c r="U1292" s="125">
        <f t="shared" si="841"/>
        <v>0</v>
      </c>
      <c r="V1292" s="125"/>
    </row>
    <row r="1293" spans="1:22" s="113" customFormat="1" x14ac:dyDescent="0.35">
      <c r="A1293" s="153" t="s">
        <v>757</v>
      </c>
      <c r="B1293" s="132">
        <v>40640</v>
      </c>
      <c r="C1293" s="129">
        <v>1867.31</v>
      </c>
      <c r="D1293" s="119">
        <v>0</v>
      </c>
      <c r="E1293" s="119">
        <v>0</v>
      </c>
      <c r="F1293" s="128">
        <v>865.7</v>
      </c>
      <c r="G1293" s="131">
        <v>41</v>
      </c>
      <c r="H1293" s="160">
        <f t="shared" si="842"/>
        <v>21.114634146341466</v>
      </c>
      <c r="I1293" s="129">
        <v>1001.61</v>
      </c>
      <c r="J1293" s="130">
        <v>23</v>
      </c>
      <c r="K1293" s="130">
        <f t="shared" si="843"/>
        <v>64</v>
      </c>
      <c r="L1293" s="161">
        <f t="shared" si="844"/>
        <v>43.548260869565219</v>
      </c>
      <c r="M1293" s="128">
        <f t="shared" si="845"/>
        <v>29.176718749999999</v>
      </c>
      <c r="N1293" s="127"/>
      <c r="O1293" s="126"/>
      <c r="P1293" s="125"/>
      <c r="Q1293" s="125">
        <f t="shared" si="838"/>
        <v>15</v>
      </c>
      <c r="R1293" s="125">
        <f t="shared" si="839"/>
        <v>2011</v>
      </c>
      <c r="S1293" s="125" t="str">
        <f t="shared" si="833"/>
        <v>Thu</v>
      </c>
      <c r="T1293" s="125" t="str">
        <f t="shared" si="840"/>
        <v>2011-15</v>
      </c>
      <c r="U1293" s="125">
        <f t="shared" si="841"/>
        <v>0</v>
      </c>
      <c r="V1293" s="125"/>
    </row>
    <row r="1294" spans="1:22" s="113" customFormat="1" x14ac:dyDescent="0.35">
      <c r="A1294" s="153" t="s">
        <v>757</v>
      </c>
      <c r="B1294" s="132">
        <v>40641</v>
      </c>
      <c r="C1294" s="129">
        <v>1806.1</v>
      </c>
      <c r="D1294" s="119">
        <v>0</v>
      </c>
      <c r="E1294" s="119">
        <v>0</v>
      </c>
      <c r="F1294" s="128">
        <v>826.1</v>
      </c>
      <c r="G1294" s="131">
        <v>45</v>
      </c>
      <c r="H1294" s="160">
        <f t="shared" si="842"/>
        <v>18.357777777777777</v>
      </c>
      <c r="I1294" s="129">
        <v>980</v>
      </c>
      <c r="J1294" s="130">
        <v>16</v>
      </c>
      <c r="K1294" s="130">
        <f t="shared" si="843"/>
        <v>61</v>
      </c>
      <c r="L1294" s="161">
        <f t="shared" si="844"/>
        <v>61.25</v>
      </c>
      <c r="M1294" s="128">
        <f t="shared" si="845"/>
        <v>29.608196721311472</v>
      </c>
      <c r="N1294" s="127"/>
      <c r="O1294" s="126"/>
      <c r="P1294" s="125"/>
      <c r="Q1294" s="125">
        <f t="shared" si="838"/>
        <v>15</v>
      </c>
      <c r="R1294" s="125">
        <f t="shared" si="839"/>
        <v>2011</v>
      </c>
      <c r="S1294" s="125" t="str">
        <f t="shared" si="833"/>
        <v>Fri</v>
      </c>
      <c r="T1294" s="125" t="str">
        <f t="shared" si="840"/>
        <v>2011-15</v>
      </c>
      <c r="U1294" s="125">
        <f t="shared" si="841"/>
        <v>0</v>
      </c>
      <c r="V1294" s="125"/>
    </row>
    <row r="1295" spans="1:22" s="113" customFormat="1" x14ac:dyDescent="0.35">
      <c r="A1295" s="153" t="s">
        <v>757</v>
      </c>
      <c r="B1295" s="132">
        <v>40642</v>
      </c>
      <c r="C1295" s="129">
        <v>1160.21</v>
      </c>
      <c r="D1295" s="119">
        <v>0</v>
      </c>
      <c r="E1295" s="119">
        <v>0</v>
      </c>
      <c r="F1295" s="128">
        <v>629.04999999999995</v>
      </c>
      <c r="G1295" s="131">
        <v>33</v>
      </c>
      <c r="H1295" s="160">
        <f t="shared" si="842"/>
        <v>19.062121212121212</v>
      </c>
      <c r="I1295" s="129">
        <v>531.16</v>
      </c>
      <c r="J1295" s="130">
        <v>11</v>
      </c>
      <c r="K1295" s="130">
        <f t="shared" si="843"/>
        <v>44</v>
      </c>
      <c r="L1295" s="161">
        <f t="shared" si="844"/>
        <v>48.287272727272722</v>
      </c>
      <c r="M1295" s="128">
        <f t="shared" si="845"/>
        <v>26.368409090909093</v>
      </c>
      <c r="N1295" s="127"/>
      <c r="O1295" s="126"/>
      <c r="P1295" s="125"/>
      <c r="Q1295" s="125">
        <f t="shared" si="838"/>
        <v>15</v>
      </c>
      <c r="R1295" s="125">
        <f t="shared" si="839"/>
        <v>2011</v>
      </c>
      <c r="S1295" s="125" t="str">
        <f t="shared" si="833"/>
        <v>Sat</v>
      </c>
      <c r="T1295" s="125" t="str">
        <f t="shared" si="840"/>
        <v>2011-15</v>
      </c>
      <c r="U1295" s="125">
        <f t="shared" si="841"/>
        <v>0</v>
      </c>
      <c r="V1295" s="125"/>
    </row>
    <row r="1296" spans="1:22" s="113" customFormat="1" x14ac:dyDescent="0.35">
      <c r="A1296" s="124"/>
      <c r="B1296" s="123">
        <v>40643</v>
      </c>
      <c r="C1296" s="228">
        <f>SUM(C1290:C1295)</f>
        <v>8058.1600000000008</v>
      </c>
      <c r="D1296" s="119">
        <v>3665.14</v>
      </c>
      <c r="E1296" s="122">
        <f>SUM(C1296:D1296)</f>
        <v>11723.300000000001</v>
      </c>
      <c r="F1296" s="118"/>
      <c r="G1296" s="121">
        <f>SUM(G1290:G1295)</f>
        <v>223</v>
      </c>
      <c r="H1296" s="118">
        <f>AVERAGE(H1290:H1295)</f>
        <v>17.894709763146551</v>
      </c>
      <c r="I1296" s="119">
        <f>SUM(I1290:I1295)</f>
        <v>4043.21</v>
      </c>
      <c r="J1296" s="120">
        <f>SUM(J1290:J1295)</f>
        <v>80</v>
      </c>
      <c r="K1296" s="120">
        <f>SUM(G1296,J1296)</f>
        <v>303</v>
      </c>
      <c r="L1296" s="119">
        <f>AVERAGE(L1290:L1295)</f>
        <v>52.005213932806306</v>
      </c>
      <c r="M1296" s="118">
        <f>AVERAGE(M1290:M1295)</f>
        <v>26.375173517904148</v>
      </c>
      <c r="N1296" s="117"/>
      <c r="O1296" s="116"/>
      <c r="P1296" s="115"/>
      <c r="Q1296" s="115">
        <f t="shared" si="838"/>
        <v>16</v>
      </c>
      <c r="R1296" s="115">
        <f t="shared" si="839"/>
        <v>2011</v>
      </c>
      <c r="S1296" s="115" t="str">
        <f t="shared" si="833"/>
        <v>Sun</v>
      </c>
      <c r="T1296" s="115" t="str">
        <f t="shared" si="840"/>
        <v>2011-16</v>
      </c>
      <c r="U1296" s="115">
        <f t="shared" si="841"/>
        <v>0</v>
      </c>
      <c r="V1296" s="115">
        <v>1</v>
      </c>
    </row>
    <row r="1297" spans="1:22" s="113" customFormat="1" x14ac:dyDescent="0.35">
      <c r="A1297" s="153" t="s">
        <v>760</v>
      </c>
      <c r="B1297" s="132">
        <v>40644</v>
      </c>
      <c r="C1297" s="129">
        <v>1132.95</v>
      </c>
      <c r="D1297" s="119">
        <v>0</v>
      </c>
      <c r="E1297" s="119">
        <v>0</v>
      </c>
      <c r="F1297" s="128">
        <v>681.3</v>
      </c>
      <c r="G1297" s="131">
        <v>39</v>
      </c>
      <c r="H1297" s="128">
        <f t="shared" ref="H1297:H1302" si="846">IFERROR(F1297/G1297,0)</f>
        <v>17.469230769230769</v>
      </c>
      <c r="I1297" s="129">
        <v>451.65</v>
      </c>
      <c r="J1297" s="130">
        <v>13</v>
      </c>
      <c r="K1297" s="130">
        <f t="shared" ref="K1297:K1302" si="847">IFERROR(SUM(G1297,J1297),0)</f>
        <v>52</v>
      </c>
      <c r="L1297" s="129">
        <f t="shared" ref="L1297:L1302" si="848">IFERROR(MEDIAN(I1297/J1297),0)</f>
        <v>34.742307692307691</v>
      </c>
      <c r="M1297" s="128">
        <f t="shared" ref="M1297:M1302" si="849">IFERROR(SUM(F1297,I1297)/K1297,0)</f>
        <v>21.787499999999998</v>
      </c>
      <c r="N1297" s="127"/>
      <c r="O1297" s="126"/>
      <c r="P1297" s="125"/>
      <c r="Q1297" s="125">
        <f t="shared" si="838"/>
        <v>16</v>
      </c>
      <c r="R1297" s="125">
        <f t="shared" si="839"/>
        <v>2011</v>
      </c>
      <c r="S1297" s="125" t="str">
        <f t="shared" si="833"/>
        <v>Mon</v>
      </c>
      <c r="T1297" s="125" t="str">
        <f t="shared" si="840"/>
        <v>2011-16</v>
      </c>
      <c r="U1297" s="125">
        <f t="shared" si="841"/>
        <v>0</v>
      </c>
      <c r="V1297" s="125"/>
    </row>
    <row r="1298" spans="1:22" s="113" customFormat="1" x14ac:dyDescent="0.35">
      <c r="A1298" s="153" t="s">
        <v>760</v>
      </c>
      <c r="B1298" s="132">
        <v>40645</v>
      </c>
      <c r="C1298" s="129">
        <v>1030.03</v>
      </c>
      <c r="D1298" s="119">
        <v>0</v>
      </c>
      <c r="E1298" s="119">
        <v>0</v>
      </c>
      <c r="F1298" s="128">
        <v>677.05</v>
      </c>
      <c r="G1298" s="131">
        <v>39</v>
      </c>
      <c r="H1298" s="128">
        <f t="shared" si="846"/>
        <v>17.360256410256408</v>
      </c>
      <c r="I1298" s="129">
        <v>352.65</v>
      </c>
      <c r="J1298" s="130">
        <v>11</v>
      </c>
      <c r="K1298" s="130">
        <f t="shared" si="847"/>
        <v>50</v>
      </c>
      <c r="L1298" s="129">
        <f t="shared" si="848"/>
        <v>32.059090909090905</v>
      </c>
      <c r="M1298" s="128">
        <f t="shared" si="849"/>
        <v>20.593999999999998</v>
      </c>
      <c r="N1298" s="127"/>
      <c r="O1298" s="126"/>
      <c r="P1298" s="125"/>
      <c r="Q1298" s="125">
        <f t="shared" si="838"/>
        <v>16</v>
      </c>
      <c r="R1298" s="125">
        <f t="shared" si="839"/>
        <v>2011</v>
      </c>
      <c r="S1298" s="125" t="str">
        <f t="shared" si="833"/>
        <v>Tue</v>
      </c>
      <c r="T1298" s="125" t="str">
        <f t="shared" si="840"/>
        <v>2011-16</v>
      </c>
      <c r="U1298" s="125">
        <f t="shared" si="841"/>
        <v>0</v>
      </c>
      <c r="V1298" s="125"/>
    </row>
    <row r="1299" spans="1:22" s="113" customFormat="1" x14ac:dyDescent="0.35">
      <c r="A1299" s="153" t="s">
        <v>760</v>
      </c>
      <c r="B1299" s="132">
        <v>40646</v>
      </c>
      <c r="C1299" s="129">
        <v>1595.75</v>
      </c>
      <c r="D1299" s="119">
        <v>0</v>
      </c>
      <c r="E1299" s="119">
        <v>0</v>
      </c>
      <c r="F1299" s="128">
        <v>871.1</v>
      </c>
      <c r="G1299" s="131">
        <v>42</v>
      </c>
      <c r="H1299" s="128">
        <f t="shared" si="846"/>
        <v>20.740476190476191</v>
      </c>
      <c r="I1299" s="129">
        <v>724.66</v>
      </c>
      <c r="J1299" s="130">
        <v>14</v>
      </c>
      <c r="K1299" s="130">
        <f t="shared" si="847"/>
        <v>56</v>
      </c>
      <c r="L1299" s="129">
        <f t="shared" si="848"/>
        <v>51.761428571428567</v>
      </c>
      <c r="M1299" s="128">
        <f t="shared" si="849"/>
        <v>28.495714285714286</v>
      </c>
      <c r="N1299" s="127"/>
      <c r="O1299" s="126"/>
      <c r="P1299" s="125"/>
      <c r="Q1299" s="125">
        <f t="shared" si="838"/>
        <v>16</v>
      </c>
      <c r="R1299" s="125">
        <f t="shared" si="839"/>
        <v>2011</v>
      </c>
      <c r="S1299" s="125" t="str">
        <f t="shared" si="833"/>
        <v>Wed</v>
      </c>
      <c r="T1299" s="125" t="str">
        <f t="shared" si="840"/>
        <v>2011-16</v>
      </c>
      <c r="U1299" s="125">
        <f t="shared" si="841"/>
        <v>0</v>
      </c>
      <c r="V1299" s="125"/>
    </row>
    <row r="1300" spans="1:22" s="113" customFormat="1" x14ac:dyDescent="0.35">
      <c r="A1300" s="153" t="s">
        <v>760</v>
      </c>
      <c r="B1300" s="132">
        <v>40647</v>
      </c>
      <c r="C1300" s="129">
        <v>1952.49</v>
      </c>
      <c r="D1300" s="119">
        <v>0</v>
      </c>
      <c r="E1300" s="119">
        <v>0</v>
      </c>
      <c r="F1300" s="128">
        <v>789.1</v>
      </c>
      <c r="G1300" s="131">
        <v>38</v>
      </c>
      <c r="H1300" s="128">
        <f t="shared" si="846"/>
        <v>20.765789473684212</v>
      </c>
      <c r="I1300" s="129">
        <v>1163.3900000000001</v>
      </c>
      <c r="J1300" s="130">
        <v>16</v>
      </c>
      <c r="K1300" s="130">
        <f t="shared" si="847"/>
        <v>54</v>
      </c>
      <c r="L1300" s="129">
        <f t="shared" si="848"/>
        <v>72.711875000000006</v>
      </c>
      <c r="M1300" s="128">
        <f t="shared" si="849"/>
        <v>36.157222222222224</v>
      </c>
      <c r="N1300" s="127"/>
      <c r="O1300" s="126"/>
      <c r="P1300" s="125"/>
      <c r="Q1300" s="125">
        <f t="shared" si="838"/>
        <v>16</v>
      </c>
      <c r="R1300" s="125">
        <f t="shared" si="839"/>
        <v>2011</v>
      </c>
      <c r="S1300" s="125" t="str">
        <f t="shared" si="833"/>
        <v>Thu</v>
      </c>
      <c r="T1300" s="125" t="str">
        <f t="shared" si="840"/>
        <v>2011-16</v>
      </c>
      <c r="U1300" s="125">
        <f t="shared" si="841"/>
        <v>0</v>
      </c>
      <c r="V1300" s="125"/>
    </row>
    <row r="1301" spans="1:22" s="113" customFormat="1" x14ac:dyDescent="0.35">
      <c r="A1301" s="153" t="s">
        <v>760</v>
      </c>
      <c r="B1301" s="132">
        <v>40648</v>
      </c>
      <c r="C1301" s="129">
        <v>2706.67</v>
      </c>
      <c r="D1301" s="119">
        <v>0</v>
      </c>
      <c r="E1301" s="119">
        <v>0</v>
      </c>
      <c r="F1301" s="128">
        <v>1362.95</v>
      </c>
      <c r="G1301" s="131">
        <v>47</v>
      </c>
      <c r="H1301" s="128">
        <f t="shared" si="846"/>
        <v>28.998936170212765</v>
      </c>
      <c r="I1301" s="129">
        <v>1373.72</v>
      </c>
      <c r="J1301" s="130">
        <v>10</v>
      </c>
      <c r="K1301" s="130">
        <f t="shared" si="847"/>
        <v>57</v>
      </c>
      <c r="L1301" s="129">
        <f t="shared" si="848"/>
        <v>137.37200000000001</v>
      </c>
      <c r="M1301" s="128">
        <f t="shared" si="849"/>
        <v>48.011754385964913</v>
      </c>
      <c r="N1301" s="127"/>
      <c r="O1301" s="126"/>
      <c r="P1301" s="125"/>
      <c r="Q1301" s="125">
        <f t="shared" si="838"/>
        <v>16</v>
      </c>
      <c r="R1301" s="125">
        <f t="shared" si="839"/>
        <v>2011</v>
      </c>
      <c r="S1301" s="125" t="str">
        <f t="shared" si="833"/>
        <v>Fri</v>
      </c>
      <c r="T1301" s="125" t="str">
        <f t="shared" si="840"/>
        <v>2011-16</v>
      </c>
      <c r="U1301" s="125">
        <f t="shared" si="841"/>
        <v>0</v>
      </c>
      <c r="V1301" s="125"/>
    </row>
    <row r="1302" spans="1:22" s="113" customFormat="1" x14ac:dyDescent="0.35">
      <c r="A1302" s="153" t="s">
        <v>760</v>
      </c>
      <c r="B1302" s="132">
        <v>40649</v>
      </c>
      <c r="C1302" s="129">
        <v>1676.13</v>
      </c>
      <c r="D1302" s="119">
        <v>0</v>
      </c>
      <c r="E1302" s="119">
        <v>0</v>
      </c>
      <c r="F1302" s="128">
        <v>1149.95</v>
      </c>
      <c r="G1302" s="131">
        <v>47</v>
      </c>
      <c r="H1302" s="128">
        <f t="shared" si="846"/>
        <v>24.467021276595744</v>
      </c>
      <c r="I1302" s="129">
        <v>526.17999999999995</v>
      </c>
      <c r="J1302" s="130">
        <v>8</v>
      </c>
      <c r="K1302" s="130">
        <f t="shared" si="847"/>
        <v>55</v>
      </c>
      <c r="L1302" s="129">
        <f t="shared" si="848"/>
        <v>65.772499999999994</v>
      </c>
      <c r="M1302" s="128">
        <f t="shared" si="849"/>
        <v>30.475090909090913</v>
      </c>
      <c r="N1302" s="127"/>
      <c r="O1302" s="126"/>
      <c r="P1302" s="125"/>
      <c r="Q1302" s="125">
        <f t="shared" si="838"/>
        <v>16</v>
      </c>
      <c r="R1302" s="125">
        <f t="shared" si="839"/>
        <v>2011</v>
      </c>
      <c r="S1302" s="125" t="str">
        <f t="shared" si="833"/>
        <v>Sat</v>
      </c>
      <c r="T1302" s="125" t="str">
        <f t="shared" si="840"/>
        <v>2011-16</v>
      </c>
      <c r="U1302" s="125">
        <f t="shared" si="841"/>
        <v>0</v>
      </c>
      <c r="V1302" s="125"/>
    </row>
    <row r="1303" spans="1:22" s="113" customFormat="1" x14ac:dyDescent="0.35">
      <c r="A1303" s="124"/>
      <c r="B1303" s="123">
        <v>40650</v>
      </c>
      <c r="C1303" s="119">
        <f>SUM(C1297:C1302)</f>
        <v>10094.02</v>
      </c>
      <c r="D1303" s="119">
        <v>2352.63</v>
      </c>
      <c r="E1303" s="122">
        <f>SUM(C1303:D1303)</f>
        <v>12446.650000000001</v>
      </c>
      <c r="F1303" s="118"/>
      <c r="G1303" s="121">
        <f>SUM(G1297:G1302)</f>
        <v>252</v>
      </c>
      <c r="H1303" s="118">
        <f>AVERAGE(H1297:H1302)</f>
        <v>21.633618381742679</v>
      </c>
      <c r="I1303" s="119">
        <f>SUM(I1297:I1302)</f>
        <v>4592.2500000000009</v>
      </c>
      <c r="J1303" s="120">
        <f>SUM(J1297:J1302)</f>
        <v>72</v>
      </c>
      <c r="K1303" s="120">
        <f>SUM(G1303,J1303)</f>
        <v>324</v>
      </c>
      <c r="L1303" s="119">
        <f>AVERAGE(L1297:L1302)</f>
        <v>65.736533695471195</v>
      </c>
      <c r="M1303" s="118">
        <f>AVERAGE(M1297:M1302)</f>
        <v>30.920213633832052</v>
      </c>
      <c r="N1303" s="117"/>
      <c r="O1303" s="116"/>
      <c r="P1303" s="115"/>
      <c r="Q1303" s="115">
        <f t="shared" si="838"/>
        <v>17</v>
      </c>
      <c r="R1303" s="115">
        <f t="shared" si="839"/>
        <v>2011</v>
      </c>
      <c r="S1303" s="115" t="str">
        <f t="shared" si="833"/>
        <v>Sun</v>
      </c>
      <c r="T1303" s="115" t="str">
        <f t="shared" si="840"/>
        <v>2011-17</v>
      </c>
      <c r="U1303" s="115">
        <f t="shared" si="841"/>
        <v>0</v>
      </c>
      <c r="V1303" s="115"/>
    </row>
    <row r="1304" spans="1:22" s="113" customFormat="1" x14ac:dyDescent="0.35">
      <c r="A1304" s="153" t="s">
        <v>762</v>
      </c>
      <c r="B1304" s="132">
        <v>40651</v>
      </c>
      <c r="C1304" s="129">
        <v>843.92</v>
      </c>
      <c r="D1304" s="119">
        <v>0</v>
      </c>
      <c r="E1304" s="119">
        <v>0</v>
      </c>
      <c r="F1304" s="128">
        <v>562.85</v>
      </c>
      <c r="G1304" s="131">
        <v>37</v>
      </c>
      <c r="H1304" s="128">
        <f t="shared" ref="H1304:H1309" si="850">IFERROR(F1304/G1304,0)</f>
        <v>15.212162162162162</v>
      </c>
      <c r="I1304" s="129">
        <v>281.07</v>
      </c>
      <c r="J1304" s="130">
        <v>7</v>
      </c>
      <c r="K1304" s="130">
        <f t="shared" ref="K1304:K1309" si="851">IFERROR(SUM(G1304,J1304),0)</f>
        <v>44</v>
      </c>
      <c r="L1304" s="129">
        <f t="shared" ref="L1304:L1309" si="852">IFERROR(MEDIAN(I1304/J1304),0)</f>
        <v>40.152857142857144</v>
      </c>
      <c r="M1304" s="128">
        <f t="shared" ref="M1304:M1309" si="853">IFERROR(SUM(F1304,I1304)/K1304,0)</f>
        <v>19.180000000000003</v>
      </c>
      <c r="N1304" s="127"/>
      <c r="O1304" s="126"/>
      <c r="P1304" s="125"/>
      <c r="Q1304" s="125">
        <f t="shared" si="838"/>
        <v>17</v>
      </c>
      <c r="R1304" s="125">
        <f t="shared" si="839"/>
        <v>2011</v>
      </c>
      <c r="S1304" s="125" t="str">
        <f t="shared" si="833"/>
        <v>Mon</v>
      </c>
      <c r="T1304" s="125" t="str">
        <f t="shared" si="840"/>
        <v>2011-17</v>
      </c>
      <c r="U1304" s="125">
        <f t="shared" si="841"/>
        <v>0</v>
      </c>
      <c r="V1304" s="125"/>
    </row>
    <row r="1305" spans="1:22" s="113" customFormat="1" x14ac:dyDescent="0.35">
      <c r="A1305" s="153" t="s">
        <v>762</v>
      </c>
      <c r="B1305" s="132">
        <v>40652</v>
      </c>
      <c r="C1305" s="129">
        <v>2175.69</v>
      </c>
      <c r="D1305" s="119">
        <v>0</v>
      </c>
      <c r="E1305" s="119">
        <v>0</v>
      </c>
      <c r="F1305" s="128">
        <v>808.8</v>
      </c>
      <c r="G1305" s="131">
        <v>45</v>
      </c>
      <c r="H1305" s="128">
        <f t="shared" si="850"/>
        <v>17.973333333333333</v>
      </c>
      <c r="I1305" s="129">
        <v>1366.89</v>
      </c>
      <c r="J1305" s="130">
        <v>12</v>
      </c>
      <c r="K1305" s="130">
        <f t="shared" si="851"/>
        <v>57</v>
      </c>
      <c r="L1305" s="129">
        <f t="shared" si="852"/>
        <v>113.90750000000001</v>
      </c>
      <c r="M1305" s="128">
        <f t="shared" si="853"/>
        <v>38.17</v>
      </c>
      <c r="N1305" s="127"/>
      <c r="O1305" s="126"/>
      <c r="P1305" s="125"/>
      <c r="Q1305" s="125">
        <f t="shared" si="838"/>
        <v>17</v>
      </c>
      <c r="R1305" s="125">
        <f t="shared" si="839"/>
        <v>2011</v>
      </c>
      <c r="S1305" s="125" t="str">
        <f t="shared" si="833"/>
        <v>Tue</v>
      </c>
      <c r="T1305" s="125" t="str">
        <f t="shared" si="840"/>
        <v>2011-17</v>
      </c>
      <c r="U1305" s="125">
        <f t="shared" si="841"/>
        <v>0</v>
      </c>
      <c r="V1305" s="125"/>
    </row>
    <row r="1306" spans="1:22" s="113" customFormat="1" x14ac:dyDescent="0.35">
      <c r="A1306" s="153" t="s">
        <v>762</v>
      </c>
      <c r="B1306" s="132">
        <v>40653</v>
      </c>
      <c r="C1306" s="129">
        <v>2483.17</v>
      </c>
      <c r="D1306" s="119">
        <v>0</v>
      </c>
      <c r="E1306" s="119">
        <v>0</v>
      </c>
      <c r="F1306" s="128">
        <v>1459.5</v>
      </c>
      <c r="G1306" s="131">
        <v>48</v>
      </c>
      <c r="H1306" s="128">
        <f t="shared" si="850"/>
        <v>30.40625</v>
      </c>
      <c r="I1306" s="129">
        <v>1023.67</v>
      </c>
      <c r="J1306" s="130">
        <v>21</v>
      </c>
      <c r="K1306" s="130">
        <f t="shared" si="851"/>
        <v>69</v>
      </c>
      <c r="L1306" s="129">
        <f t="shared" si="852"/>
        <v>48.746190476190478</v>
      </c>
      <c r="M1306" s="128">
        <f t="shared" si="853"/>
        <v>35.987971014492757</v>
      </c>
      <c r="N1306" s="127"/>
      <c r="O1306" s="126"/>
      <c r="P1306" s="125"/>
      <c r="Q1306" s="125">
        <f t="shared" si="838"/>
        <v>17</v>
      </c>
      <c r="R1306" s="125">
        <f t="shared" si="839"/>
        <v>2011</v>
      </c>
      <c r="S1306" s="125" t="str">
        <f t="shared" si="833"/>
        <v>Wed</v>
      </c>
      <c r="T1306" s="125" t="str">
        <f t="shared" si="840"/>
        <v>2011-17</v>
      </c>
      <c r="U1306" s="125">
        <f t="shared" si="841"/>
        <v>0</v>
      </c>
      <c r="V1306" s="125"/>
    </row>
    <row r="1307" spans="1:22" s="113" customFormat="1" x14ac:dyDescent="0.35">
      <c r="A1307" s="153" t="s">
        <v>762</v>
      </c>
      <c r="B1307" s="132">
        <v>40654</v>
      </c>
      <c r="C1307" s="129">
        <v>5360</v>
      </c>
      <c r="D1307" s="119">
        <v>0</v>
      </c>
      <c r="E1307" s="119">
        <v>0</v>
      </c>
      <c r="F1307" s="128">
        <v>2204.6</v>
      </c>
      <c r="G1307" s="131">
        <v>79</v>
      </c>
      <c r="H1307" s="128">
        <f t="shared" si="850"/>
        <v>27.906329113924048</v>
      </c>
      <c r="I1307" s="129">
        <v>3155.7</v>
      </c>
      <c r="J1307" s="130">
        <v>37</v>
      </c>
      <c r="K1307" s="130">
        <f t="shared" si="851"/>
        <v>116</v>
      </c>
      <c r="L1307" s="129">
        <f t="shared" si="852"/>
        <v>85.289189189189187</v>
      </c>
      <c r="M1307" s="128">
        <f t="shared" si="853"/>
        <v>46.20948275862068</v>
      </c>
      <c r="N1307" s="127"/>
      <c r="O1307" s="126"/>
      <c r="P1307" s="125"/>
      <c r="Q1307" s="125">
        <f t="shared" si="838"/>
        <v>17</v>
      </c>
      <c r="R1307" s="125">
        <f t="shared" si="839"/>
        <v>2011</v>
      </c>
      <c r="S1307" s="125" t="str">
        <f t="shared" si="833"/>
        <v>Thu</v>
      </c>
      <c r="T1307" s="125" t="str">
        <f t="shared" si="840"/>
        <v>2011-17</v>
      </c>
      <c r="U1307" s="125">
        <f t="shared" si="841"/>
        <v>0</v>
      </c>
      <c r="V1307" s="125"/>
    </row>
    <row r="1308" spans="1:22" s="113" customFormat="1" x14ac:dyDescent="0.35">
      <c r="A1308" s="143" t="s">
        <v>762</v>
      </c>
      <c r="B1308" s="142">
        <v>40655</v>
      </c>
      <c r="C1308" s="138">
        <v>0</v>
      </c>
      <c r="D1308" s="119">
        <v>0</v>
      </c>
      <c r="E1308" s="119">
        <v>0</v>
      </c>
      <c r="F1308" s="140">
        <v>0</v>
      </c>
      <c r="G1308" s="141">
        <f>SUM(G1304:G1307)</f>
        <v>209</v>
      </c>
      <c r="H1308" s="140">
        <f t="shared" si="850"/>
        <v>0</v>
      </c>
      <c r="I1308" s="138">
        <v>0</v>
      </c>
      <c r="J1308" s="139">
        <f>SUM(J1304:J1307)</f>
        <v>77</v>
      </c>
      <c r="K1308" s="139">
        <f t="shared" si="851"/>
        <v>286</v>
      </c>
      <c r="L1308" s="138">
        <f t="shared" si="852"/>
        <v>0</v>
      </c>
      <c r="M1308" s="140">
        <f t="shared" si="853"/>
        <v>0</v>
      </c>
      <c r="N1308" s="137" t="s">
        <v>1100</v>
      </c>
      <c r="O1308" s="136"/>
      <c r="P1308" s="135"/>
      <c r="Q1308" s="135">
        <f t="shared" si="838"/>
        <v>17</v>
      </c>
      <c r="R1308" s="135">
        <f t="shared" si="839"/>
        <v>2011</v>
      </c>
      <c r="S1308" s="135" t="str">
        <f t="shared" si="833"/>
        <v>Fri</v>
      </c>
      <c r="T1308" s="135" t="str">
        <f t="shared" si="840"/>
        <v>2011-17</v>
      </c>
      <c r="U1308" s="135">
        <f t="shared" si="841"/>
        <v>0</v>
      </c>
      <c r="V1308" s="135"/>
    </row>
    <row r="1309" spans="1:22" s="113" customFormat="1" ht="18" x14ac:dyDescent="0.35">
      <c r="A1309" s="143" t="s">
        <v>762</v>
      </c>
      <c r="B1309" s="142">
        <v>40656</v>
      </c>
      <c r="C1309" s="138">
        <v>0</v>
      </c>
      <c r="D1309" s="119">
        <v>0</v>
      </c>
      <c r="E1309" s="119">
        <v>0</v>
      </c>
      <c r="F1309" s="140">
        <v>0</v>
      </c>
      <c r="G1309" s="141">
        <v>0</v>
      </c>
      <c r="H1309" s="140">
        <f t="shared" si="850"/>
        <v>0</v>
      </c>
      <c r="I1309" s="138">
        <v>0</v>
      </c>
      <c r="J1309" s="139">
        <v>0</v>
      </c>
      <c r="K1309" s="139">
        <f t="shared" si="851"/>
        <v>0</v>
      </c>
      <c r="L1309" s="138">
        <f t="shared" si="852"/>
        <v>0</v>
      </c>
      <c r="M1309" s="140">
        <f t="shared" si="853"/>
        <v>0</v>
      </c>
      <c r="N1309" s="137" t="s">
        <v>1101</v>
      </c>
      <c r="O1309" s="136"/>
      <c r="P1309" s="135"/>
      <c r="Q1309" s="135">
        <f t="shared" si="838"/>
        <v>17</v>
      </c>
      <c r="R1309" s="135">
        <f t="shared" si="839"/>
        <v>2011</v>
      </c>
      <c r="S1309" s="135" t="str">
        <f t="shared" si="833"/>
        <v>Sat</v>
      </c>
      <c r="T1309" s="135" t="str">
        <f t="shared" si="840"/>
        <v>2011-17</v>
      </c>
      <c r="U1309" s="135">
        <f t="shared" si="841"/>
        <v>0</v>
      </c>
      <c r="V1309" s="135"/>
    </row>
    <row r="1310" spans="1:22" s="113" customFormat="1" x14ac:dyDescent="0.35">
      <c r="A1310" s="124"/>
      <c r="B1310" s="123">
        <v>40657</v>
      </c>
      <c r="C1310" s="119">
        <f>SUM(C1304:C1309)</f>
        <v>10862.78</v>
      </c>
      <c r="D1310" s="119">
        <v>2908.84</v>
      </c>
      <c r="E1310" s="122">
        <f>SUM(C1310:D1310)</f>
        <v>13771.62</v>
      </c>
      <c r="F1310" s="118"/>
      <c r="G1310" s="121">
        <f>SUM(G1304:G1309)</f>
        <v>418</v>
      </c>
      <c r="H1310" s="118">
        <f>AVERAGE(H1304:H1309)</f>
        <v>15.249679101569924</v>
      </c>
      <c r="I1310" s="119">
        <f>SUM(I1304:I1309)</f>
        <v>5827.33</v>
      </c>
      <c r="J1310" s="120">
        <f>SUM(J1304:J1309)</f>
        <v>154</v>
      </c>
      <c r="K1310" s="120">
        <f>SUM(G1310,J1310)</f>
        <v>572</v>
      </c>
      <c r="L1310" s="119">
        <f>AVERAGE(L1304:L1309)</f>
        <v>48.015956134706137</v>
      </c>
      <c r="M1310" s="118">
        <f>AVERAGE(M1304:M1309)</f>
        <v>23.257908962185571</v>
      </c>
      <c r="N1310" s="117"/>
      <c r="O1310" s="116"/>
      <c r="P1310" s="115"/>
      <c r="Q1310" s="115">
        <f t="shared" si="838"/>
        <v>18</v>
      </c>
      <c r="R1310" s="115">
        <f t="shared" si="839"/>
        <v>2011</v>
      </c>
      <c r="S1310" s="115" t="str">
        <f t="shared" si="833"/>
        <v>Sun</v>
      </c>
      <c r="T1310" s="115" t="str">
        <f t="shared" si="840"/>
        <v>2011-18</v>
      </c>
      <c r="U1310" s="115">
        <f t="shared" si="841"/>
        <v>0</v>
      </c>
      <c r="V1310" s="115"/>
    </row>
    <row r="1311" spans="1:22" s="113" customFormat="1" x14ac:dyDescent="0.35">
      <c r="A1311" s="143" t="s">
        <v>763</v>
      </c>
      <c r="B1311" s="142">
        <v>40658</v>
      </c>
      <c r="C1311" s="138">
        <v>0</v>
      </c>
      <c r="D1311" s="119">
        <v>0</v>
      </c>
      <c r="E1311" s="119">
        <v>0</v>
      </c>
      <c r="F1311" s="140">
        <v>0</v>
      </c>
      <c r="G1311" s="141">
        <v>0</v>
      </c>
      <c r="H1311" s="140">
        <f t="shared" ref="H1311:H1316" si="854">IFERROR(F1311/G1311,0)</f>
        <v>0</v>
      </c>
      <c r="I1311" s="138">
        <v>0</v>
      </c>
      <c r="J1311" s="139">
        <v>0</v>
      </c>
      <c r="K1311" s="139">
        <f t="shared" ref="K1311:K1316" si="855">IFERROR(SUM(G1311,J1311),0)</f>
        <v>0</v>
      </c>
      <c r="L1311" s="138">
        <f t="shared" ref="L1311:L1316" si="856">IFERROR(MEDIAN(I1311/J1311),0)</f>
        <v>0</v>
      </c>
      <c r="M1311" s="140">
        <f t="shared" ref="M1311:M1316" si="857">IFERROR(SUM(F1311,I1311)/K1311,0)</f>
        <v>0</v>
      </c>
      <c r="N1311" s="137" t="s">
        <v>1098</v>
      </c>
      <c r="O1311" s="136"/>
      <c r="P1311" s="135"/>
      <c r="Q1311" s="135">
        <f t="shared" si="838"/>
        <v>18</v>
      </c>
      <c r="R1311" s="135">
        <f t="shared" si="839"/>
        <v>2011</v>
      </c>
      <c r="S1311" s="135" t="str">
        <f t="shared" si="833"/>
        <v>Mon</v>
      </c>
      <c r="T1311" s="135" t="str">
        <f t="shared" si="840"/>
        <v>2011-18</v>
      </c>
      <c r="U1311" s="135">
        <f t="shared" si="841"/>
        <v>0</v>
      </c>
      <c r="V1311" s="135"/>
    </row>
    <row r="1312" spans="1:22" s="113" customFormat="1" ht="18" x14ac:dyDescent="0.35">
      <c r="A1312" s="143" t="s">
        <v>763</v>
      </c>
      <c r="B1312" s="142">
        <v>40659</v>
      </c>
      <c r="C1312" s="138">
        <v>0</v>
      </c>
      <c r="D1312" s="119">
        <v>0</v>
      </c>
      <c r="E1312" s="119">
        <v>0</v>
      </c>
      <c r="F1312" s="140">
        <v>0</v>
      </c>
      <c r="G1312" s="141">
        <v>0</v>
      </c>
      <c r="H1312" s="140">
        <f t="shared" si="854"/>
        <v>0</v>
      </c>
      <c r="I1312" s="138">
        <v>0</v>
      </c>
      <c r="J1312" s="139">
        <v>0</v>
      </c>
      <c r="K1312" s="139">
        <f t="shared" si="855"/>
        <v>0</v>
      </c>
      <c r="L1312" s="138">
        <f t="shared" si="856"/>
        <v>0</v>
      </c>
      <c r="M1312" s="140">
        <f t="shared" si="857"/>
        <v>0</v>
      </c>
      <c r="N1312" s="137" t="s">
        <v>1099</v>
      </c>
      <c r="O1312" s="136"/>
      <c r="P1312" s="135"/>
      <c r="Q1312" s="135">
        <f t="shared" si="838"/>
        <v>18</v>
      </c>
      <c r="R1312" s="135">
        <f t="shared" si="839"/>
        <v>2011</v>
      </c>
      <c r="S1312" s="135" t="str">
        <f t="shared" si="833"/>
        <v>Tue</v>
      </c>
      <c r="T1312" s="135" t="str">
        <f t="shared" si="840"/>
        <v>2011-18</v>
      </c>
      <c r="U1312" s="135">
        <f t="shared" si="841"/>
        <v>0</v>
      </c>
      <c r="V1312" s="135"/>
    </row>
    <row r="1313" spans="1:22" s="113" customFormat="1" x14ac:dyDescent="0.35">
      <c r="A1313" s="153" t="s">
        <v>763</v>
      </c>
      <c r="B1313" s="132">
        <v>40660</v>
      </c>
      <c r="C1313" s="129">
        <v>1418.62</v>
      </c>
      <c r="D1313" s="119">
        <v>0</v>
      </c>
      <c r="E1313" s="119">
        <v>0</v>
      </c>
      <c r="F1313" s="128">
        <v>991.25</v>
      </c>
      <c r="G1313" s="131">
        <v>61</v>
      </c>
      <c r="H1313" s="128">
        <f t="shared" si="854"/>
        <v>16.25</v>
      </c>
      <c r="I1313" s="129">
        <v>427.37</v>
      </c>
      <c r="J1313" s="130">
        <v>8</v>
      </c>
      <c r="K1313" s="130">
        <f t="shared" si="855"/>
        <v>69</v>
      </c>
      <c r="L1313" s="129">
        <f t="shared" si="856"/>
        <v>53.421250000000001</v>
      </c>
      <c r="M1313" s="128">
        <f t="shared" si="857"/>
        <v>20.559710144927536</v>
      </c>
      <c r="N1313" s="127"/>
      <c r="O1313" s="126"/>
      <c r="P1313" s="125"/>
      <c r="Q1313" s="125">
        <f t="shared" si="838"/>
        <v>18</v>
      </c>
      <c r="R1313" s="125">
        <f t="shared" si="839"/>
        <v>2011</v>
      </c>
      <c r="S1313" s="125" t="str">
        <f t="shared" si="833"/>
        <v>Wed</v>
      </c>
      <c r="T1313" s="125" t="str">
        <f t="shared" si="840"/>
        <v>2011-18</v>
      </c>
      <c r="U1313" s="125">
        <f t="shared" si="841"/>
        <v>0</v>
      </c>
      <c r="V1313" s="125"/>
    </row>
    <row r="1314" spans="1:22" s="113" customFormat="1" x14ac:dyDescent="0.35">
      <c r="A1314" s="153" t="s">
        <v>763</v>
      </c>
      <c r="B1314" s="132">
        <v>40661</v>
      </c>
      <c r="C1314" s="129">
        <v>1321.92</v>
      </c>
      <c r="D1314" s="119">
        <v>0</v>
      </c>
      <c r="E1314" s="119">
        <v>0</v>
      </c>
      <c r="F1314" s="128">
        <v>795.5</v>
      </c>
      <c r="G1314" s="131">
        <v>49</v>
      </c>
      <c r="H1314" s="128">
        <f t="shared" si="854"/>
        <v>16.23469387755102</v>
      </c>
      <c r="I1314" s="129">
        <v>526.41999999999996</v>
      </c>
      <c r="J1314" s="130">
        <v>10</v>
      </c>
      <c r="K1314" s="130">
        <f t="shared" si="855"/>
        <v>59</v>
      </c>
      <c r="L1314" s="129">
        <f t="shared" si="856"/>
        <v>52.641999999999996</v>
      </c>
      <c r="M1314" s="128">
        <f t="shared" si="857"/>
        <v>22.40542372881356</v>
      </c>
      <c r="N1314" s="127"/>
      <c r="O1314" s="126"/>
      <c r="P1314" s="125"/>
      <c r="Q1314" s="125">
        <f t="shared" si="838"/>
        <v>18</v>
      </c>
      <c r="R1314" s="125">
        <f t="shared" si="839"/>
        <v>2011</v>
      </c>
      <c r="S1314" s="125" t="str">
        <f t="shared" si="833"/>
        <v>Thu</v>
      </c>
      <c r="T1314" s="125" t="str">
        <f t="shared" si="840"/>
        <v>2011-18</v>
      </c>
      <c r="U1314" s="125">
        <f t="shared" si="841"/>
        <v>0</v>
      </c>
      <c r="V1314" s="125"/>
    </row>
    <row r="1315" spans="1:22" s="113" customFormat="1" x14ac:dyDescent="0.35">
      <c r="A1315" s="153" t="s">
        <v>763</v>
      </c>
      <c r="B1315" s="132">
        <v>40662</v>
      </c>
      <c r="C1315" s="129">
        <v>2213.34</v>
      </c>
      <c r="D1315" s="119">
        <v>0</v>
      </c>
      <c r="E1315" s="119">
        <v>0</v>
      </c>
      <c r="F1315" s="128">
        <v>1002.7</v>
      </c>
      <c r="G1315" s="131">
        <v>53</v>
      </c>
      <c r="H1315" s="128">
        <f t="shared" si="854"/>
        <v>18.918867924528303</v>
      </c>
      <c r="I1315" s="129">
        <v>1210.6400000000001</v>
      </c>
      <c r="J1315" s="130">
        <v>12</v>
      </c>
      <c r="K1315" s="130">
        <f t="shared" si="855"/>
        <v>65</v>
      </c>
      <c r="L1315" s="129">
        <f t="shared" si="856"/>
        <v>100.88666666666667</v>
      </c>
      <c r="M1315" s="128">
        <f t="shared" si="857"/>
        <v>34.05138461538462</v>
      </c>
      <c r="N1315" s="127"/>
      <c r="O1315" s="126"/>
      <c r="P1315" s="125"/>
      <c r="Q1315" s="125">
        <f t="shared" si="838"/>
        <v>18</v>
      </c>
      <c r="R1315" s="125">
        <f t="shared" si="839"/>
        <v>2011</v>
      </c>
      <c r="S1315" s="125" t="str">
        <f t="shared" si="833"/>
        <v>Fri</v>
      </c>
      <c r="T1315" s="125" t="str">
        <f t="shared" si="840"/>
        <v>2011-18</v>
      </c>
      <c r="U1315" s="125">
        <f t="shared" si="841"/>
        <v>0</v>
      </c>
      <c r="V1315" s="125"/>
    </row>
    <row r="1316" spans="1:22" s="113" customFormat="1" x14ac:dyDescent="0.35">
      <c r="A1316" s="153" t="s">
        <v>763</v>
      </c>
      <c r="B1316" s="132">
        <v>40663</v>
      </c>
      <c r="C1316" s="129">
        <v>1249.22</v>
      </c>
      <c r="D1316" s="119">
        <v>0</v>
      </c>
      <c r="E1316" s="119">
        <v>0</v>
      </c>
      <c r="F1316" s="128">
        <v>852.65</v>
      </c>
      <c r="G1316" s="131">
        <v>39</v>
      </c>
      <c r="H1316" s="128">
        <f t="shared" si="854"/>
        <v>21.862820512820512</v>
      </c>
      <c r="I1316" s="129">
        <v>396.57</v>
      </c>
      <c r="J1316" s="130">
        <v>11</v>
      </c>
      <c r="K1316" s="130">
        <f t="shared" si="855"/>
        <v>50</v>
      </c>
      <c r="L1316" s="129">
        <f t="shared" si="856"/>
        <v>36.051818181818184</v>
      </c>
      <c r="M1316" s="128">
        <f t="shared" si="857"/>
        <v>24.984400000000001</v>
      </c>
      <c r="N1316" s="127"/>
      <c r="O1316" s="126"/>
      <c r="P1316" s="125"/>
      <c r="Q1316" s="125">
        <f t="shared" si="838"/>
        <v>18</v>
      </c>
      <c r="R1316" s="125">
        <f t="shared" si="839"/>
        <v>2011</v>
      </c>
      <c r="S1316" s="125" t="str">
        <f t="shared" si="833"/>
        <v>Sat</v>
      </c>
      <c r="T1316" s="125" t="str">
        <f t="shared" si="840"/>
        <v>2011-18</v>
      </c>
      <c r="U1316" s="125">
        <f t="shared" si="841"/>
        <v>0</v>
      </c>
      <c r="V1316" s="125"/>
    </row>
    <row r="1317" spans="1:22" s="113" customFormat="1" x14ac:dyDescent="0.35">
      <c r="A1317" s="124"/>
      <c r="B1317" s="123">
        <v>40664</v>
      </c>
      <c r="C1317" s="119">
        <f>SUM(C1311:C1316)</f>
        <v>6203.1</v>
      </c>
      <c r="D1317" s="119">
        <v>1635.3</v>
      </c>
      <c r="E1317" s="122">
        <f>SUM(C1317:D1317)</f>
        <v>7838.4000000000005</v>
      </c>
      <c r="F1317" s="118"/>
      <c r="G1317" s="121">
        <f>SUM(G1311:G1316)</f>
        <v>202</v>
      </c>
      <c r="H1317" s="118">
        <f>AVERAGE(H1311:H1316)</f>
        <v>12.211063719149971</v>
      </c>
      <c r="I1317" s="119">
        <f>SUM(I1311:I1316)</f>
        <v>2561.0000000000005</v>
      </c>
      <c r="J1317" s="120">
        <f>SUM(J1311:J1316)</f>
        <v>41</v>
      </c>
      <c r="K1317" s="120">
        <f>SUM(G1317,J1317)</f>
        <v>243</v>
      </c>
      <c r="L1317" s="119">
        <f>AVERAGE(L1311:L1316)</f>
        <v>40.500289141414143</v>
      </c>
      <c r="M1317" s="118">
        <f>AVERAGE(M1311:M1316)</f>
        <v>17.000153081520953</v>
      </c>
      <c r="N1317" s="117"/>
      <c r="O1317" s="116"/>
      <c r="P1317" s="115"/>
      <c r="Q1317" s="115">
        <f t="shared" si="838"/>
        <v>19</v>
      </c>
      <c r="R1317" s="115">
        <f t="shared" si="839"/>
        <v>2011</v>
      </c>
      <c r="S1317" s="115" t="str">
        <f t="shared" si="833"/>
        <v>Sun</v>
      </c>
      <c r="T1317" s="115" t="str">
        <f t="shared" si="840"/>
        <v>2011-19</v>
      </c>
      <c r="U1317" s="115">
        <f t="shared" si="841"/>
        <v>0</v>
      </c>
      <c r="V1317" s="115"/>
    </row>
    <row r="1318" spans="1:22" s="113" customFormat="1" x14ac:dyDescent="0.35">
      <c r="A1318" s="143" t="s">
        <v>764</v>
      </c>
      <c r="B1318" s="142">
        <v>40665</v>
      </c>
      <c r="C1318" s="138">
        <v>0</v>
      </c>
      <c r="D1318" s="119">
        <v>0</v>
      </c>
      <c r="E1318" s="119">
        <v>0</v>
      </c>
      <c r="F1318" s="140">
        <v>0</v>
      </c>
      <c r="G1318" s="141">
        <v>0</v>
      </c>
      <c r="H1318" s="140">
        <f t="shared" ref="H1318:H1323" si="858">IFERROR(F1318/G1318,0)</f>
        <v>0</v>
      </c>
      <c r="I1318" s="138">
        <v>0</v>
      </c>
      <c r="J1318" s="139">
        <v>0</v>
      </c>
      <c r="K1318" s="139">
        <f t="shared" ref="K1318:K1323" si="859">IFERROR(SUM(G1318,J1318),0)</f>
        <v>0</v>
      </c>
      <c r="L1318" s="138">
        <f t="shared" ref="L1318:L1323" si="860">IFERROR(MEDIAN(I1318/J1318),0)</f>
        <v>0</v>
      </c>
      <c r="M1318" s="140">
        <f t="shared" ref="M1318:M1323" si="861">IFERROR(SUM(F1318,I1318)/K1318,0)</f>
        <v>0</v>
      </c>
      <c r="N1318" s="137" t="s">
        <v>1097</v>
      </c>
      <c r="O1318" s="136"/>
      <c r="P1318" s="135"/>
      <c r="Q1318" s="135">
        <f t="shared" si="838"/>
        <v>19</v>
      </c>
      <c r="R1318" s="135">
        <f t="shared" si="839"/>
        <v>2011</v>
      </c>
      <c r="S1318" s="135" t="str">
        <f t="shared" si="833"/>
        <v>Mon</v>
      </c>
      <c r="T1318" s="135" t="str">
        <f t="shared" si="840"/>
        <v>2011-19</v>
      </c>
      <c r="U1318" s="135">
        <f t="shared" si="841"/>
        <v>0</v>
      </c>
      <c r="V1318" s="135"/>
    </row>
    <row r="1319" spans="1:22" s="113" customFormat="1" x14ac:dyDescent="0.35">
      <c r="A1319" s="153" t="s">
        <v>764</v>
      </c>
      <c r="B1319" s="132">
        <v>40666</v>
      </c>
      <c r="C1319" s="129">
        <v>1446.48</v>
      </c>
      <c r="D1319" s="119">
        <v>0</v>
      </c>
      <c r="E1319" s="119">
        <v>0</v>
      </c>
      <c r="F1319" s="128">
        <v>897.25</v>
      </c>
      <c r="G1319" s="131">
        <v>55</v>
      </c>
      <c r="H1319" s="128">
        <f t="shared" si="858"/>
        <v>16.313636363636363</v>
      </c>
      <c r="I1319" s="129">
        <v>549.23</v>
      </c>
      <c r="J1319" s="130">
        <v>12</v>
      </c>
      <c r="K1319" s="130">
        <f t="shared" si="859"/>
        <v>67</v>
      </c>
      <c r="L1319" s="129">
        <f t="shared" si="860"/>
        <v>45.769166666666671</v>
      </c>
      <c r="M1319" s="128">
        <f t="shared" si="861"/>
        <v>21.589253731343284</v>
      </c>
      <c r="N1319" s="127"/>
      <c r="O1319" s="126"/>
      <c r="P1319" s="125"/>
      <c r="Q1319" s="125">
        <f t="shared" si="838"/>
        <v>19</v>
      </c>
      <c r="R1319" s="125">
        <f t="shared" si="839"/>
        <v>2011</v>
      </c>
      <c r="S1319" s="125" t="str">
        <f t="shared" si="833"/>
        <v>Tue</v>
      </c>
      <c r="T1319" s="125" t="str">
        <f t="shared" si="840"/>
        <v>2011-19</v>
      </c>
      <c r="U1319" s="125">
        <f t="shared" si="841"/>
        <v>0</v>
      </c>
      <c r="V1319" s="125"/>
    </row>
    <row r="1320" spans="1:22" s="113" customFormat="1" x14ac:dyDescent="0.35">
      <c r="A1320" s="153" t="s">
        <v>764</v>
      </c>
      <c r="B1320" s="132">
        <v>40667</v>
      </c>
      <c r="C1320" s="129">
        <v>1273.06</v>
      </c>
      <c r="D1320" s="119">
        <v>0</v>
      </c>
      <c r="E1320" s="119">
        <v>0</v>
      </c>
      <c r="F1320" s="128">
        <v>781.35</v>
      </c>
      <c r="G1320" s="131">
        <v>39</v>
      </c>
      <c r="H1320" s="128">
        <f t="shared" si="858"/>
        <v>20.034615384615385</v>
      </c>
      <c r="I1320" s="129">
        <v>491.71</v>
      </c>
      <c r="J1320" s="130">
        <v>12</v>
      </c>
      <c r="K1320" s="130">
        <f t="shared" si="859"/>
        <v>51</v>
      </c>
      <c r="L1320" s="129">
        <f t="shared" si="860"/>
        <v>40.975833333333334</v>
      </c>
      <c r="M1320" s="128">
        <f t="shared" si="861"/>
        <v>24.961960784313725</v>
      </c>
      <c r="N1320" s="127"/>
      <c r="O1320" s="126"/>
      <c r="P1320" s="125"/>
      <c r="Q1320" s="125">
        <f t="shared" si="838"/>
        <v>19</v>
      </c>
      <c r="R1320" s="125">
        <f t="shared" si="839"/>
        <v>2011</v>
      </c>
      <c r="S1320" s="125" t="str">
        <f t="shared" si="833"/>
        <v>Wed</v>
      </c>
      <c r="T1320" s="125" t="str">
        <f t="shared" si="840"/>
        <v>2011-19</v>
      </c>
      <c r="U1320" s="125">
        <f t="shared" si="841"/>
        <v>0</v>
      </c>
      <c r="V1320" s="125"/>
    </row>
    <row r="1321" spans="1:22" s="113" customFormat="1" x14ac:dyDescent="0.35">
      <c r="A1321" s="153" t="s">
        <v>764</v>
      </c>
      <c r="B1321" s="132">
        <v>40668</v>
      </c>
      <c r="C1321" s="129">
        <v>1293.1600000000001</v>
      </c>
      <c r="D1321" s="119">
        <v>0</v>
      </c>
      <c r="E1321" s="119">
        <v>0</v>
      </c>
      <c r="F1321" s="128">
        <v>751.55</v>
      </c>
      <c r="G1321" s="131">
        <v>45</v>
      </c>
      <c r="H1321" s="128">
        <f t="shared" si="858"/>
        <v>16.701111111111111</v>
      </c>
      <c r="I1321" s="129">
        <v>541.61</v>
      </c>
      <c r="J1321" s="130">
        <v>9</v>
      </c>
      <c r="K1321" s="130">
        <f t="shared" si="859"/>
        <v>54</v>
      </c>
      <c r="L1321" s="129">
        <f t="shared" si="860"/>
        <v>60.178888888888892</v>
      </c>
      <c r="M1321" s="128">
        <f t="shared" si="861"/>
        <v>23.947407407407404</v>
      </c>
      <c r="N1321" s="127"/>
      <c r="O1321" s="126"/>
      <c r="P1321" s="125"/>
      <c r="Q1321" s="125">
        <f t="shared" si="838"/>
        <v>19</v>
      </c>
      <c r="R1321" s="125">
        <f t="shared" si="839"/>
        <v>2011</v>
      </c>
      <c r="S1321" s="125" t="str">
        <f t="shared" si="833"/>
        <v>Thu</v>
      </c>
      <c r="T1321" s="125" t="str">
        <f t="shared" si="840"/>
        <v>2011-19</v>
      </c>
      <c r="U1321" s="125">
        <f t="shared" si="841"/>
        <v>0</v>
      </c>
      <c r="V1321" s="125"/>
    </row>
    <row r="1322" spans="1:22" s="113" customFormat="1" x14ac:dyDescent="0.35">
      <c r="A1322" s="153" t="s">
        <v>764</v>
      </c>
      <c r="B1322" s="132">
        <v>40669</v>
      </c>
      <c r="C1322" s="129">
        <v>1569.83</v>
      </c>
      <c r="D1322" s="119">
        <v>0</v>
      </c>
      <c r="E1322" s="119">
        <v>0</v>
      </c>
      <c r="F1322" s="128">
        <v>798.2</v>
      </c>
      <c r="G1322" s="131">
        <v>52</v>
      </c>
      <c r="H1322" s="128">
        <f t="shared" si="858"/>
        <v>15.350000000000001</v>
      </c>
      <c r="I1322" s="129">
        <v>771.63</v>
      </c>
      <c r="J1322" s="130">
        <v>18</v>
      </c>
      <c r="K1322" s="130">
        <f t="shared" si="859"/>
        <v>70</v>
      </c>
      <c r="L1322" s="129">
        <f t="shared" si="860"/>
        <v>42.868333333333332</v>
      </c>
      <c r="M1322" s="128">
        <f t="shared" si="861"/>
        <v>22.426142857142857</v>
      </c>
      <c r="N1322" s="127"/>
      <c r="O1322" s="126"/>
      <c r="P1322" s="125"/>
      <c r="Q1322" s="125">
        <f t="shared" si="838"/>
        <v>19</v>
      </c>
      <c r="R1322" s="125">
        <f t="shared" si="839"/>
        <v>2011</v>
      </c>
      <c r="S1322" s="125" t="str">
        <f t="shared" si="833"/>
        <v>Fri</v>
      </c>
      <c r="T1322" s="125" t="str">
        <f t="shared" si="840"/>
        <v>2011-19</v>
      </c>
      <c r="U1322" s="125">
        <f t="shared" si="841"/>
        <v>0</v>
      </c>
      <c r="V1322" s="125"/>
    </row>
    <row r="1323" spans="1:22" s="113" customFormat="1" x14ac:dyDescent="0.35">
      <c r="A1323" s="153" t="s">
        <v>764</v>
      </c>
      <c r="B1323" s="132">
        <v>40670</v>
      </c>
      <c r="C1323" s="129">
        <v>1040.33</v>
      </c>
      <c r="D1323" s="119">
        <v>0</v>
      </c>
      <c r="E1323" s="119">
        <v>0</v>
      </c>
      <c r="F1323" s="128">
        <v>835.35</v>
      </c>
      <c r="G1323" s="131">
        <v>34</v>
      </c>
      <c r="H1323" s="128">
        <f t="shared" si="858"/>
        <v>24.569117647058825</v>
      </c>
      <c r="I1323" s="129">
        <v>204.98</v>
      </c>
      <c r="J1323" s="130">
        <v>3</v>
      </c>
      <c r="K1323" s="130">
        <f t="shared" si="859"/>
        <v>37</v>
      </c>
      <c r="L1323" s="129">
        <f t="shared" si="860"/>
        <v>68.326666666666668</v>
      </c>
      <c r="M1323" s="128">
        <f t="shared" si="861"/>
        <v>28.117027027027024</v>
      </c>
      <c r="N1323" s="127"/>
      <c r="O1323" s="126"/>
      <c r="P1323" s="125"/>
      <c r="Q1323" s="125">
        <f t="shared" si="838"/>
        <v>19</v>
      </c>
      <c r="R1323" s="125">
        <f t="shared" si="839"/>
        <v>2011</v>
      </c>
      <c r="S1323" s="125" t="str">
        <f t="shared" si="833"/>
        <v>Sat</v>
      </c>
      <c r="T1323" s="125" t="str">
        <f t="shared" si="840"/>
        <v>2011-19</v>
      </c>
      <c r="U1323" s="125">
        <f t="shared" si="841"/>
        <v>0</v>
      </c>
      <c r="V1323" s="125"/>
    </row>
    <row r="1324" spans="1:22" s="113" customFormat="1" x14ac:dyDescent="0.35">
      <c r="A1324" s="124"/>
      <c r="B1324" s="123">
        <v>40671</v>
      </c>
      <c r="C1324" s="119">
        <f>SUM(C1318:C1323)</f>
        <v>6622.86</v>
      </c>
      <c r="D1324" s="119">
        <v>3121.84</v>
      </c>
      <c r="E1324" s="122">
        <f>SUM(C1324:D1324)</f>
        <v>9744.7000000000007</v>
      </c>
      <c r="F1324" s="118"/>
      <c r="G1324" s="121">
        <f>SUM(G1318:G1323)</f>
        <v>225</v>
      </c>
      <c r="H1324" s="118">
        <f>AVERAGE(H1318:H1323)</f>
        <v>15.494746751070281</v>
      </c>
      <c r="I1324" s="119">
        <f>SUM(I1318:I1323)</f>
        <v>2559.1600000000003</v>
      </c>
      <c r="J1324" s="120">
        <f>SUM(J1318:J1323)</f>
        <v>54</v>
      </c>
      <c r="K1324" s="120">
        <f>SUM(G1324,J1324)</f>
        <v>279</v>
      </c>
      <c r="L1324" s="119">
        <f>AVERAGE(L1318:L1323)</f>
        <v>43.019814814814815</v>
      </c>
      <c r="M1324" s="118">
        <f>AVERAGE(M1318:M1323)</f>
        <v>20.173631967872378</v>
      </c>
      <c r="N1324" s="117"/>
      <c r="O1324" s="116"/>
      <c r="P1324" s="115"/>
      <c r="Q1324" s="115">
        <f t="shared" si="838"/>
        <v>20</v>
      </c>
      <c r="R1324" s="115">
        <f t="shared" si="839"/>
        <v>2011</v>
      </c>
      <c r="S1324" s="115" t="str">
        <f t="shared" si="833"/>
        <v>Sun</v>
      </c>
      <c r="T1324" s="115" t="str">
        <f t="shared" si="840"/>
        <v>2011-20</v>
      </c>
      <c r="U1324" s="115">
        <f t="shared" si="841"/>
        <v>0</v>
      </c>
      <c r="V1324" s="115"/>
    </row>
    <row r="1325" spans="1:22" s="113" customFormat="1" x14ac:dyDescent="0.35">
      <c r="A1325" s="153" t="s">
        <v>765</v>
      </c>
      <c r="B1325" s="132">
        <v>40672</v>
      </c>
      <c r="C1325" s="129">
        <v>1185.76</v>
      </c>
      <c r="D1325" s="119">
        <v>0</v>
      </c>
      <c r="E1325" s="119">
        <v>0</v>
      </c>
      <c r="F1325" s="128">
        <v>668.1</v>
      </c>
      <c r="G1325" s="131">
        <v>38</v>
      </c>
      <c r="H1325" s="128">
        <f t="shared" ref="H1325:H1330" si="862">IFERROR(F1325/G1325,0)</f>
        <v>17.581578947368421</v>
      </c>
      <c r="I1325" s="129">
        <v>517.66</v>
      </c>
      <c r="J1325" s="130">
        <v>13</v>
      </c>
      <c r="K1325" s="130">
        <f t="shared" ref="K1325:K1330" si="863">IFERROR(SUM(G1325,J1325),0)</f>
        <v>51</v>
      </c>
      <c r="L1325" s="129">
        <f t="shared" ref="L1325:L1330" si="864">IFERROR(MEDIAN(I1325/J1325),0)</f>
        <v>39.82</v>
      </c>
      <c r="M1325" s="128">
        <f t="shared" ref="M1325:M1330" si="865">IFERROR(SUM(F1325,I1325)/K1325,0)</f>
        <v>23.250196078431372</v>
      </c>
      <c r="N1325" s="127"/>
      <c r="O1325" s="126"/>
      <c r="P1325" s="125"/>
      <c r="Q1325" s="125">
        <f t="shared" si="838"/>
        <v>20</v>
      </c>
      <c r="R1325" s="125">
        <f t="shared" si="839"/>
        <v>2011</v>
      </c>
      <c r="S1325" s="125" t="str">
        <f t="shared" si="833"/>
        <v>Mon</v>
      </c>
      <c r="T1325" s="125" t="str">
        <f t="shared" si="840"/>
        <v>2011-20</v>
      </c>
      <c r="U1325" s="125">
        <f t="shared" si="841"/>
        <v>0</v>
      </c>
      <c r="V1325" s="125"/>
    </row>
    <row r="1326" spans="1:22" s="113" customFormat="1" x14ac:dyDescent="0.35">
      <c r="A1326" s="153" t="s">
        <v>765</v>
      </c>
      <c r="B1326" s="132">
        <v>40673</v>
      </c>
      <c r="C1326" s="129">
        <v>880.15</v>
      </c>
      <c r="D1326" s="119">
        <v>0</v>
      </c>
      <c r="E1326" s="119">
        <v>0</v>
      </c>
      <c r="F1326" s="128">
        <v>557.54999999999995</v>
      </c>
      <c r="G1326" s="131">
        <v>40</v>
      </c>
      <c r="H1326" s="128">
        <f t="shared" si="862"/>
        <v>13.938749999999999</v>
      </c>
      <c r="I1326" s="129">
        <v>322.60000000000002</v>
      </c>
      <c r="J1326" s="130">
        <v>8</v>
      </c>
      <c r="K1326" s="130">
        <f t="shared" si="863"/>
        <v>48</v>
      </c>
      <c r="L1326" s="129">
        <f t="shared" si="864"/>
        <v>40.325000000000003</v>
      </c>
      <c r="M1326" s="128">
        <f t="shared" si="865"/>
        <v>18.336458333333333</v>
      </c>
      <c r="N1326" s="127"/>
      <c r="O1326" s="126"/>
      <c r="P1326" s="125"/>
      <c r="Q1326" s="125">
        <f t="shared" si="838"/>
        <v>20</v>
      </c>
      <c r="R1326" s="125">
        <f t="shared" si="839"/>
        <v>2011</v>
      </c>
      <c r="S1326" s="125" t="str">
        <f t="shared" si="833"/>
        <v>Tue</v>
      </c>
      <c r="T1326" s="125" t="str">
        <f t="shared" si="840"/>
        <v>2011-20</v>
      </c>
      <c r="U1326" s="125">
        <f t="shared" si="841"/>
        <v>0</v>
      </c>
      <c r="V1326" s="125"/>
    </row>
    <row r="1327" spans="1:22" s="113" customFormat="1" x14ac:dyDescent="0.35">
      <c r="A1327" s="153" t="s">
        <v>765</v>
      </c>
      <c r="B1327" s="132">
        <v>40674</v>
      </c>
      <c r="C1327" s="129">
        <v>1213.6300000000001</v>
      </c>
      <c r="D1327" s="119">
        <v>0</v>
      </c>
      <c r="E1327" s="119">
        <v>0</v>
      </c>
      <c r="F1327" s="128">
        <v>958.6</v>
      </c>
      <c r="G1327" s="131">
        <v>51</v>
      </c>
      <c r="H1327" s="128">
        <f t="shared" si="862"/>
        <v>18.79607843137255</v>
      </c>
      <c r="I1327" s="129">
        <v>255.03</v>
      </c>
      <c r="J1327" s="130">
        <v>7</v>
      </c>
      <c r="K1327" s="130">
        <f t="shared" si="863"/>
        <v>58</v>
      </c>
      <c r="L1327" s="129">
        <f t="shared" si="864"/>
        <v>36.432857142857145</v>
      </c>
      <c r="M1327" s="128">
        <f t="shared" si="865"/>
        <v>20.924655172413797</v>
      </c>
      <c r="N1327" s="127"/>
      <c r="O1327" s="126"/>
      <c r="P1327" s="125"/>
      <c r="Q1327" s="125">
        <f t="shared" si="838"/>
        <v>20</v>
      </c>
      <c r="R1327" s="125">
        <f t="shared" si="839"/>
        <v>2011</v>
      </c>
      <c r="S1327" s="125" t="str">
        <f t="shared" si="833"/>
        <v>Wed</v>
      </c>
      <c r="T1327" s="125" t="str">
        <f t="shared" si="840"/>
        <v>2011-20</v>
      </c>
      <c r="U1327" s="125">
        <f t="shared" si="841"/>
        <v>0</v>
      </c>
      <c r="V1327" s="125"/>
    </row>
    <row r="1328" spans="1:22" s="113" customFormat="1" x14ac:dyDescent="0.35">
      <c r="A1328" s="153" t="s">
        <v>765</v>
      </c>
      <c r="B1328" s="132">
        <v>40675</v>
      </c>
      <c r="C1328" s="129">
        <v>1253.75</v>
      </c>
      <c r="D1328" s="119">
        <v>0</v>
      </c>
      <c r="E1328" s="119">
        <v>0</v>
      </c>
      <c r="F1328" s="128">
        <v>844.4</v>
      </c>
      <c r="G1328" s="131">
        <v>43</v>
      </c>
      <c r="H1328" s="128">
        <f t="shared" si="862"/>
        <v>19.63720930232558</v>
      </c>
      <c r="I1328" s="129">
        <v>408.35</v>
      </c>
      <c r="J1328" s="130">
        <v>10</v>
      </c>
      <c r="K1328" s="130">
        <f t="shared" si="863"/>
        <v>53</v>
      </c>
      <c r="L1328" s="129">
        <f t="shared" si="864"/>
        <v>40.835000000000001</v>
      </c>
      <c r="M1328" s="128">
        <f t="shared" si="865"/>
        <v>23.636792452830189</v>
      </c>
      <c r="N1328" s="127"/>
      <c r="O1328" s="126"/>
      <c r="P1328" s="125"/>
      <c r="Q1328" s="125">
        <f t="shared" si="838"/>
        <v>20</v>
      </c>
      <c r="R1328" s="125">
        <f t="shared" si="839"/>
        <v>2011</v>
      </c>
      <c r="S1328" s="125" t="str">
        <f t="shared" si="833"/>
        <v>Thu</v>
      </c>
      <c r="T1328" s="125" t="str">
        <f t="shared" si="840"/>
        <v>2011-20</v>
      </c>
      <c r="U1328" s="125">
        <f t="shared" si="841"/>
        <v>0</v>
      </c>
      <c r="V1328" s="125"/>
    </row>
    <row r="1329" spans="1:22" s="113" customFormat="1" x14ac:dyDescent="0.35">
      <c r="A1329" s="153" t="s">
        <v>765</v>
      </c>
      <c r="B1329" s="132">
        <v>40676</v>
      </c>
      <c r="C1329" s="129">
        <v>1556.14</v>
      </c>
      <c r="D1329" s="119">
        <v>0</v>
      </c>
      <c r="E1329" s="119">
        <v>0</v>
      </c>
      <c r="F1329" s="128">
        <v>920.05</v>
      </c>
      <c r="G1329" s="131">
        <v>51</v>
      </c>
      <c r="H1329" s="128">
        <f t="shared" si="862"/>
        <v>18.040196078431372</v>
      </c>
      <c r="I1329" s="129">
        <v>636.09</v>
      </c>
      <c r="J1329" s="130">
        <v>12</v>
      </c>
      <c r="K1329" s="130">
        <f t="shared" si="863"/>
        <v>63</v>
      </c>
      <c r="L1329" s="129">
        <f t="shared" si="864"/>
        <v>53.0075</v>
      </c>
      <c r="M1329" s="128">
        <f t="shared" si="865"/>
        <v>24.700634920634919</v>
      </c>
      <c r="N1329" s="127"/>
      <c r="O1329" s="126"/>
      <c r="P1329" s="125"/>
      <c r="Q1329" s="125">
        <f t="shared" si="838"/>
        <v>20</v>
      </c>
      <c r="R1329" s="125">
        <f t="shared" si="839"/>
        <v>2011</v>
      </c>
      <c r="S1329" s="125" t="str">
        <f t="shared" si="833"/>
        <v>Fri</v>
      </c>
      <c r="T1329" s="125" t="str">
        <f t="shared" si="840"/>
        <v>2011-20</v>
      </c>
      <c r="U1329" s="125">
        <f t="shared" si="841"/>
        <v>0</v>
      </c>
      <c r="V1329" s="125"/>
    </row>
    <row r="1330" spans="1:22" s="113" customFormat="1" x14ac:dyDescent="0.35">
      <c r="A1330" s="153" t="s">
        <v>765</v>
      </c>
      <c r="B1330" s="132">
        <v>40677</v>
      </c>
      <c r="C1330" s="129">
        <v>1052.07</v>
      </c>
      <c r="D1330" s="119">
        <v>0</v>
      </c>
      <c r="E1330" s="119">
        <v>0</v>
      </c>
      <c r="F1330" s="128">
        <v>402.45</v>
      </c>
      <c r="G1330" s="131">
        <v>29</v>
      </c>
      <c r="H1330" s="128">
        <f t="shared" si="862"/>
        <v>13.877586206896551</v>
      </c>
      <c r="I1330" s="129">
        <v>649.62</v>
      </c>
      <c r="J1330" s="130">
        <v>9</v>
      </c>
      <c r="K1330" s="130">
        <f t="shared" si="863"/>
        <v>38</v>
      </c>
      <c r="L1330" s="129">
        <f t="shared" si="864"/>
        <v>72.180000000000007</v>
      </c>
      <c r="M1330" s="128">
        <f t="shared" si="865"/>
        <v>27.686052631578946</v>
      </c>
      <c r="N1330" s="127"/>
      <c r="O1330" s="126"/>
      <c r="P1330" s="125"/>
      <c r="Q1330" s="125">
        <f t="shared" si="838"/>
        <v>20</v>
      </c>
      <c r="R1330" s="125">
        <f t="shared" si="839"/>
        <v>2011</v>
      </c>
      <c r="S1330" s="125" t="str">
        <f t="shared" si="833"/>
        <v>Sat</v>
      </c>
      <c r="T1330" s="125" t="str">
        <f t="shared" si="840"/>
        <v>2011-20</v>
      </c>
      <c r="U1330" s="125">
        <f t="shared" si="841"/>
        <v>0</v>
      </c>
      <c r="V1330" s="125"/>
    </row>
    <row r="1331" spans="1:22" s="113" customFormat="1" x14ac:dyDescent="0.35">
      <c r="A1331" s="124"/>
      <c r="B1331" s="123">
        <v>40678</v>
      </c>
      <c r="C1331" s="119">
        <f>SUM(C1325:C1330)</f>
        <v>7141.5</v>
      </c>
      <c r="D1331" s="119">
        <v>2549.79</v>
      </c>
      <c r="E1331" s="122">
        <f>SUM(C1331:D1331)</f>
        <v>9691.2900000000009</v>
      </c>
      <c r="F1331" s="118"/>
      <c r="G1331" s="121">
        <f>SUM(G1325:G1330)</f>
        <v>252</v>
      </c>
      <c r="H1331" s="118">
        <f>AVERAGE(H1325:H1330)</f>
        <v>16.978566494399079</v>
      </c>
      <c r="I1331" s="119">
        <f>SUM(I1325:I1330)</f>
        <v>2789.35</v>
      </c>
      <c r="J1331" s="120">
        <f>SUM(J1325:J1330)</f>
        <v>59</v>
      </c>
      <c r="K1331" s="120">
        <f>SUM(G1331,J1331)</f>
        <v>311</v>
      </c>
      <c r="L1331" s="119">
        <f>AVERAGE(L1325:L1330)</f>
        <v>47.100059523809527</v>
      </c>
      <c r="M1331" s="118">
        <f>AVERAGE(M1325:M1330)</f>
        <v>23.08913159820376</v>
      </c>
      <c r="N1331" s="117"/>
      <c r="O1331" s="116"/>
      <c r="P1331" s="115"/>
      <c r="Q1331" s="115">
        <f t="shared" si="838"/>
        <v>21</v>
      </c>
      <c r="R1331" s="115">
        <f t="shared" si="839"/>
        <v>2011</v>
      </c>
      <c r="S1331" s="115" t="str">
        <f t="shared" si="833"/>
        <v>Sun</v>
      </c>
      <c r="T1331" s="115" t="str">
        <f t="shared" si="840"/>
        <v>2011-21</v>
      </c>
      <c r="U1331" s="115">
        <f t="shared" si="841"/>
        <v>0</v>
      </c>
      <c r="V1331" s="115"/>
    </row>
    <row r="1332" spans="1:22" s="113" customFormat="1" x14ac:dyDescent="0.35">
      <c r="A1332" s="153" t="s">
        <v>766</v>
      </c>
      <c r="B1332" s="132">
        <v>40679</v>
      </c>
      <c r="C1332" s="129">
        <v>1315.09</v>
      </c>
      <c r="D1332" s="119">
        <v>0</v>
      </c>
      <c r="E1332" s="119">
        <v>0</v>
      </c>
      <c r="F1332" s="128">
        <v>955.45</v>
      </c>
      <c r="G1332" s="131">
        <v>34</v>
      </c>
      <c r="H1332" s="128">
        <f t="shared" ref="H1332:H1337" si="866">IFERROR(F1332/G1332,0)</f>
        <v>28.101470588235294</v>
      </c>
      <c r="I1332" s="129">
        <v>359.64</v>
      </c>
      <c r="J1332" s="130">
        <v>12</v>
      </c>
      <c r="K1332" s="130">
        <f t="shared" ref="K1332:K1337" si="867">IFERROR(SUM(G1332,J1332),0)</f>
        <v>46</v>
      </c>
      <c r="L1332" s="129">
        <f t="shared" ref="L1332:L1337" si="868">IFERROR(MEDIAN(I1332/J1332),0)</f>
        <v>29.97</v>
      </c>
      <c r="M1332" s="128">
        <f t="shared" ref="M1332:M1337" si="869">IFERROR(SUM(F1332,I1332)/K1332,0)</f>
        <v>28.588913043478264</v>
      </c>
      <c r="N1332" s="127"/>
      <c r="O1332" s="126"/>
      <c r="P1332" s="125"/>
      <c r="Q1332" s="125">
        <f t="shared" si="838"/>
        <v>21</v>
      </c>
      <c r="R1332" s="125">
        <f t="shared" si="839"/>
        <v>2011</v>
      </c>
      <c r="S1332" s="125" t="str">
        <f t="shared" si="833"/>
        <v>Mon</v>
      </c>
      <c r="T1332" s="125" t="str">
        <f t="shared" si="840"/>
        <v>2011-21</v>
      </c>
      <c r="U1332" s="125">
        <f t="shared" si="841"/>
        <v>0</v>
      </c>
      <c r="V1332" s="125"/>
    </row>
    <row r="1333" spans="1:22" s="113" customFormat="1" x14ac:dyDescent="0.35">
      <c r="A1333" s="153" t="s">
        <v>766</v>
      </c>
      <c r="B1333" s="132">
        <v>40680</v>
      </c>
      <c r="C1333" s="129">
        <v>987.99</v>
      </c>
      <c r="D1333" s="119">
        <v>0</v>
      </c>
      <c r="E1333" s="119">
        <v>0</v>
      </c>
      <c r="F1333" s="128">
        <v>591.85</v>
      </c>
      <c r="G1333" s="131">
        <v>38</v>
      </c>
      <c r="H1333" s="128">
        <f t="shared" si="866"/>
        <v>15.575000000000001</v>
      </c>
      <c r="I1333" s="129">
        <v>396.14</v>
      </c>
      <c r="J1333" s="130">
        <v>9</v>
      </c>
      <c r="K1333" s="130">
        <f t="shared" si="867"/>
        <v>47</v>
      </c>
      <c r="L1333" s="129">
        <f t="shared" si="868"/>
        <v>44.015555555555551</v>
      </c>
      <c r="M1333" s="128">
        <f t="shared" si="869"/>
        <v>21.021063829787234</v>
      </c>
      <c r="N1333" s="127"/>
      <c r="O1333" s="126"/>
      <c r="P1333" s="125"/>
      <c r="Q1333" s="125">
        <f t="shared" si="838"/>
        <v>21</v>
      </c>
      <c r="R1333" s="125">
        <f t="shared" si="839"/>
        <v>2011</v>
      </c>
      <c r="S1333" s="125" t="str">
        <f t="shared" si="833"/>
        <v>Tue</v>
      </c>
      <c r="T1333" s="125" t="str">
        <f t="shared" si="840"/>
        <v>2011-21</v>
      </c>
      <c r="U1333" s="125">
        <f t="shared" si="841"/>
        <v>0</v>
      </c>
      <c r="V1333" s="125"/>
    </row>
    <row r="1334" spans="1:22" s="113" customFormat="1" x14ac:dyDescent="0.35">
      <c r="A1334" s="153" t="s">
        <v>766</v>
      </c>
      <c r="B1334" s="132">
        <v>40681</v>
      </c>
      <c r="C1334" s="129">
        <v>1242.17</v>
      </c>
      <c r="D1334" s="119">
        <v>0</v>
      </c>
      <c r="E1334" s="119">
        <v>0</v>
      </c>
      <c r="F1334" s="128">
        <v>629.1</v>
      </c>
      <c r="G1334" s="131">
        <v>39</v>
      </c>
      <c r="H1334" s="128">
        <f t="shared" si="866"/>
        <v>16.130769230769232</v>
      </c>
      <c r="I1334" s="129">
        <v>613.07000000000005</v>
      </c>
      <c r="J1334" s="130">
        <v>16</v>
      </c>
      <c r="K1334" s="130">
        <f t="shared" si="867"/>
        <v>55</v>
      </c>
      <c r="L1334" s="129">
        <f t="shared" si="868"/>
        <v>38.316875000000003</v>
      </c>
      <c r="M1334" s="128">
        <f t="shared" si="869"/>
        <v>22.584909090909093</v>
      </c>
      <c r="N1334" s="127"/>
      <c r="O1334" s="126"/>
      <c r="P1334" s="125"/>
      <c r="Q1334" s="125">
        <f t="shared" si="838"/>
        <v>21</v>
      </c>
      <c r="R1334" s="125">
        <f t="shared" si="839"/>
        <v>2011</v>
      </c>
      <c r="S1334" s="125" t="str">
        <f t="shared" si="833"/>
        <v>Wed</v>
      </c>
      <c r="T1334" s="125" t="str">
        <f t="shared" si="840"/>
        <v>2011-21</v>
      </c>
      <c r="U1334" s="125">
        <f t="shared" si="841"/>
        <v>0</v>
      </c>
      <c r="V1334" s="125"/>
    </row>
    <row r="1335" spans="1:22" s="113" customFormat="1" x14ac:dyDescent="0.35">
      <c r="A1335" s="153" t="s">
        <v>766</v>
      </c>
      <c r="B1335" s="132">
        <v>40682</v>
      </c>
      <c r="C1335" s="129">
        <v>1467.91</v>
      </c>
      <c r="D1335" s="119">
        <v>0</v>
      </c>
      <c r="E1335" s="119">
        <v>0</v>
      </c>
      <c r="F1335" s="128">
        <v>1024.95</v>
      </c>
      <c r="G1335" s="131">
        <v>52</v>
      </c>
      <c r="H1335" s="128">
        <f t="shared" si="866"/>
        <v>19.710576923076925</v>
      </c>
      <c r="I1335" s="129">
        <v>442.96</v>
      </c>
      <c r="J1335" s="130">
        <v>10</v>
      </c>
      <c r="K1335" s="130">
        <f t="shared" si="867"/>
        <v>62</v>
      </c>
      <c r="L1335" s="129">
        <f t="shared" si="868"/>
        <v>44.295999999999999</v>
      </c>
      <c r="M1335" s="128">
        <f t="shared" si="869"/>
        <v>23.675967741935484</v>
      </c>
      <c r="N1335" s="127"/>
      <c r="O1335" s="126"/>
      <c r="P1335" s="125"/>
      <c r="Q1335" s="125">
        <f t="shared" si="838"/>
        <v>21</v>
      </c>
      <c r="R1335" s="125">
        <f t="shared" si="839"/>
        <v>2011</v>
      </c>
      <c r="S1335" s="125" t="str">
        <f t="shared" si="833"/>
        <v>Thu</v>
      </c>
      <c r="T1335" s="125" t="str">
        <f t="shared" si="840"/>
        <v>2011-21</v>
      </c>
      <c r="U1335" s="125">
        <f t="shared" si="841"/>
        <v>0</v>
      </c>
      <c r="V1335" s="125"/>
    </row>
    <row r="1336" spans="1:22" s="113" customFormat="1" x14ac:dyDescent="0.35">
      <c r="A1336" s="153" t="s">
        <v>766</v>
      </c>
      <c r="B1336" s="132">
        <v>40683</v>
      </c>
      <c r="C1336" s="129">
        <v>2497.65</v>
      </c>
      <c r="D1336" s="119">
        <v>0</v>
      </c>
      <c r="E1336" s="119">
        <v>0</v>
      </c>
      <c r="F1336" s="128">
        <v>1243.75</v>
      </c>
      <c r="G1336" s="131">
        <v>50</v>
      </c>
      <c r="H1336" s="128">
        <f t="shared" si="866"/>
        <v>24.875</v>
      </c>
      <c r="I1336" s="129">
        <v>1253.9000000000001</v>
      </c>
      <c r="J1336" s="130">
        <v>16</v>
      </c>
      <c r="K1336" s="130">
        <f t="shared" si="867"/>
        <v>66</v>
      </c>
      <c r="L1336" s="129">
        <f t="shared" si="868"/>
        <v>78.368750000000006</v>
      </c>
      <c r="M1336" s="128">
        <f t="shared" si="869"/>
        <v>37.843181818181819</v>
      </c>
      <c r="N1336" s="127"/>
      <c r="O1336" s="126"/>
      <c r="P1336" s="125"/>
      <c r="Q1336" s="125">
        <f t="shared" si="838"/>
        <v>21</v>
      </c>
      <c r="R1336" s="125">
        <f t="shared" si="839"/>
        <v>2011</v>
      </c>
      <c r="S1336" s="125" t="str">
        <f t="shared" si="833"/>
        <v>Fri</v>
      </c>
      <c r="T1336" s="125" t="str">
        <f t="shared" si="840"/>
        <v>2011-21</v>
      </c>
      <c r="U1336" s="125">
        <f t="shared" si="841"/>
        <v>0</v>
      </c>
      <c r="V1336" s="125"/>
    </row>
    <row r="1337" spans="1:22" s="113" customFormat="1" x14ac:dyDescent="0.35">
      <c r="A1337" s="153" t="s">
        <v>766</v>
      </c>
      <c r="B1337" s="132">
        <v>40684</v>
      </c>
      <c r="C1337" s="129">
        <v>726.31</v>
      </c>
      <c r="D1337" s="119">
        <v>0</v>
      </c>
      <c r="E1337" s="119">
        <v>0</v>
      </c>
      <c r="F1337" s="128">
        <v>410.05</v>
      </c>
      <c r="G1337" s="131">
        <v>20</v>
      </c>
      <c r="H1337" s="128">
        <f t="shared" si="866"/>
        <v>20.502500000000001</v>
      </c>
      <c r="I1337" s="129">
        <v>316.26</v>
      </c>
      <c r="J1337" s="130">
        <v>6</v>
      </c>
      <c r="K1337" s="130">
        <f t="shared" si="867"/>
        <v>26</v>
      </c>
      <c r="L1337" s="129">
        <f t="shared" si="868"/>
        <v>52.71</v>
      </c>
      <c r="M1337" s="128">
        <f t="shared" si="869"/>
        <v>27.934999999999999</v>
      </c>
      <c r="N1337" s="127"/>
      <c r="O1337" s="126"/>
      <c r="P1337" s="125"/>
      <c r="Q1337" s="125">
        <f t="shared" si="838"/>
        <v>21</v>
      </c>
      <c r="R1337" s="125">
        <f t="shared" si="839"/>
        <v>2011</v>
      </c>
      <c r="S1337" s="125" t="str">
        <f t="shared" si="833"/>
        <v>Sat</v>
      </c>
      <c r="T1337" s="125" t="str">
        <f t="shared" si="840"/>
        <v>2011-21</v>
      </c>
      <c r="U1337" s="125">
        <f t="shared" si="841"/>
        <v>0</v>
      </c>
      <c r="V1337" s="125"/>
    </row>
    <row r="1338" spans="1:22" s="113" customFormat="1" x14ac:dyDescent="0.35">
      <c r="A1338" s="124"/>
      <c r="B1338" s="123">
        <v>40685</v>
      </c>
      <c r="C1338" s="119">
        <f>SUM(C1332:C1337)</f>
        <v>8237.119999999999</v>
      </c>
      <c r="D1338" s="119">
        <v>3744.05</v>
      </c>
      <c r="E1338" s="122">
        <f>SUM(C1338:D1338)</f>
        <v>11981.169999999998</v>
      </c>
      <c r="F1338" s="118"/>
      <c r="G1338" s="121">
        <f>SUM(G1332:G1337)</f>
        <v>233</v>
      </c>
      <c r="H1338" s="118">
        <f>AVERAGE(H1332:H1337)</f>
        <v>20.81588612368024</v>
      </c>
      <c r="I1338" s="119">
        <f>SUM(I1332:I1337)</f>
        <v>3381.9700000000003</v>
      </c>
      <c r="J1338" s="120">
        <f>SUM(J1332:J1337)</f>
        <v>69</v>
      </c>
      <c r="K1338" s="120">
        <f>SUM(G1338,J1338)</f>
        <v>302</v>
      </c>
      <c r="L1338" s="119">
        <f>AVERAGE(L1332:L1337)</f>
        <v>47.946196759259259</v>
      </c>
      <c r="M1338" s="118">
        <f>AVERAGE(M1332:M1337)</f>
        <v>26.941505920715315</v>
      </c>
      <c r="N1338" s="117"/>
      <c r="O1338" s="116"/>
      <c r="P1338" s="115"/>
      <c r="Q1338" s="115">
        <f t="shared" si="838"/>
        <v>22</v>
      </c>
      <c r="R1338" s="115">
        <f t="shared" si="839"/>
        <v>2011</v>
      </c>
      <c r="S1338" s="115" t="str">
        <f t="shared" si="833"/>
        <v>Sun</v>
      </c>
      <c r="T1338" s="115" t="str">
        <f t="shared" si="840"/>
        <v>2011-22</v>
      </c>
      <c r="U1338" s="115">
        <f t="shared" si="841"/>
        <v>0</v>
      </c>
      <c r="V1338" s="115"/>
    </row>
    <row r="1339" spans="1:22" s="113" customFormat="1" x14ac:dyDescent="0.35">
      <c r="A1339" s="153" t="s">
        <v>767</v>
      </c>
      <c r="B1339" s="132">
        <v>40686</v>
      </c>
      <c r="C1339" s="129">
        <v>1079.47</v>
      </c>
      <c r="D1339" s="119">
        <v>0</v>
      </c>
      <c r="E1339" s="119">
        <v>0</v>
      </c>
      <c r="F1339" s="128">
        <v>738.15</v>
      </c>
      <c r="G1339" s="131">
        <v>33</v>
      </c>
      <c r="H1339" s="128">
        <f t="shared" ref="H1339:H1344" si="870">IFERROR(F1339/G1339,0)</f>
        <v>22.368181818181817</v>
      </c>
      <c r="I1339" s="129">
        <v>341.32</v>
      </c>
      <c r="J1339" s="130">
        <v>16</v>
      </c>
      <c r="K1339" s="130">
        <f t="shared" ref="K1339:K1344" si="871">IFERROR(SUM(G1339,J1339),0)</f>
        <v>49</v>
      </c>
      <c r="L1339" s="129">
        <f t="shared" ref="L1339:L1344" si="872">IFERROR(MEDIAN(I1339/J1339),0)</f>
        <v>21.3325</v>
      </c>
      <c r="M1339" s="128">
        <f t="shared" ref="M1339:M1344" si="873">IFERROR(SUM(F1339,I1339)/K1339,0)</f>
        <v>22.03</v>
      </c>
      <c r="N1339" s="127"/>
      <c r="O1339" s="126"/>
      <c r="P1339" s="125"/>
      <c r="Q1339" s="125">
        <f t="shared" si="838"/>
        <v>22</v>
      </c>
      <c r="R1339" s="125">
        <f t="shared" si="839"/>
        <v>2011</v>
      </c>
      <c r="S1339" s="125" t="str">
        <f t="shared" si="833"/>
        <v>Mon</v>
      </c>
      <c r="T1339" s="125" t="str">
        <f t="shared" si="840"/>
        <v>2011-22</v>
      </c>
      <c r="U1339" s="125">
        <f t="shared" si="841"/>
        <v>0</v>
      </c>
      <c r="V1339" s="125"/>
    </row>
    <row r="1340" spans="1:22" s="113" customFormat="1" x14ac:dyDescent="0.35">
      <c r="A1340" s="153" t="s">
        <v>767</v>
      </c>
      <c r="B1340" s="132">
        <v>40687</v>
      </c>
      <c r="C1340" s="129">
        <v>1203.94</v>
      </c>
      <c r="D1340" s="119">
        <v>0</v>
      </c>
      <c r="E1340" s="119">
        <v>0</v>
      </c>
      <c r="F1340" s="128">
        <v>699.9</v>
      </c>
      <c r="G1340" s="131">
        <v>33</v>
      </c>
      <c r="H1340" s="128">
        <f t="shared" si="870"/>
        <v>21.209090909090907</v>
      </c>
      <c r="I1340" s="129">
        <v>504.04</v>
      </c>
      <c r="J1340" s="130">
        <v>11</v>
      </c>
      <c r="K1340" s="130">
        <f t="shared" si="871"/>
        <v>44</v>
      </c>
      <c r="L1340" s="129">
        <f t="shared" si="872"/>
        <v>45.82181818181818</v>
      </c>
      <c r="M1340" s="128">
        <f t="shared" si="873"/>
        <v>27.362272727272728</v>
      </c>
      <c r="N1340" s="127"/>
      <c r="O1340" s="126"/>
      <c r="P1340" s="125"/>
      <c r="Q1340" s="125">
        <f t="shared" si="838"/>
        <v>22</v>
      </c>
      <c r="R1340" s="125">
        <f t="shared" si="839"/>
        <v>2011</v>
      </c>
      <c r="S1340" s="125" t="str">
        <f t="shared" si="833"/>
        <v>Tue</v>
      </c>
      <c r="T1340" s="125" t="str">
        <f t="shared" si="840"/>
        <v>2011-22</v>
      </c>
      <c r="U1340" s="125">
        <f t="shared" si="841"/>
        <v>0</v>
      </c>
      <c r="V1340" s="125"/>
    </row>
    <row r="1341" spans="1:22" s="113" customFormat="1" x14ac:dyDescent="0.35">
      <c r="A1341" s="153" t="s">
        <v>767</v>
      </c>
      <c r="B1341" s="132">
        <v>40688</v>
      </c>
      <c r="C1341" s="129">
        <v>1145.8399999999999</v>
      </c>
      <c r="D1341" s="119">
        <v>0</v>
      </c>
      <c r="E1341" s="119">
        <v>0</v>
      </c>
      <c r="F1341" s="128">
        <v>675.4</v>
      </c>
      <c r="G1341" s="131">
        <v>38</v>
      </c>
      <c r="H1341" s="128">
        <f t="shared" si="870"/>
        <v>17.773684210526316</v>
      </c>
      <c r="I1341" s="129">
        <v>470.44</v>
      </c>
      <c r="J1341" s="130">
        <v>10</v>
      </c>
      <c r="K1341" s="130">
        <f t="shared" si="871"/>
        <v>48</v>
      </c>
      <c r="L1341" s="129">
        <f t="shared" si="872"/>
        <v>47.043999999999997</v>
      </c>
      <c r="M1341" s="128">
        <f t="shared" si="873"/>
        <v>23.871666666666666</v>
      </c>
      <c r="N1341" s="127"/>
      <c r="O1341" s="126"/>
      <c r="P1341" s="125"/>
      <c r="Q1341" s="125">
        <f t="shared" si="838"/>
        <v>22</v>
      </c>
      <c r="R1341" s="125">
        <f t="shared" si="839"/>
        <v>2011</v>
      </c>
      <c r="S1341" s="125" t="str">
        <f t="shared" si="833"/>
        <v>Wed</v>
      </c>
      <c r="T1341" s="125" t="str">
        <f t="shared" si="840"/>
        <v>2011-22</v>
      </c>
      <c r="U1341" s="125">
        <f t="shared" si="841"/>
        <v>0</v>
      </c>
      <c r="V1341" s="125"/>
    </row>
    <row r="1342" spans="1:22" s="113" customFormat="1" x14ac:dyDescent="0.35">
      <c r="A1342" s="153" t="s">
        <v>767</v>
      </c>
      <c r="B1342" s="132">
        <v>40689</v>
      </c>
      <c r="C1342" s="129">
        <v>1503.85</v>
      </c>
      <c r="D1342" s="119">
        <v>0</v>
      </c>
      <c r="E1342" s="119">
        <v>0</v>
      </c>
      <c r="F1342" s="128">
        <v>1259.8</v>
      </c>
      <c r="G1342" s="131">
        <v>48</v>
      </c>
      <c r="H1342" s="128">
        <f t="shared" si="870"/>
        <v>26.245833333333334</v>
      </c>
      <c r="I1342" s="129">
        <v>244.05</v>
      </c>
      <c r="J1342" s="130">
        <v>8</v>
      </c>
      <c r="K1342" s="130">
        <f t="shared" si="871"/>
        <v>56</v>
      </c>
      <c r="L1342" s="129">
        <f t="shared" si="872"/>
        <v>30.506250000000001</v>
      </c>
      <c r="M1342" s="128">
        <f t="shared" si="873"/>
        <v>26.854464285714283</v>
      </c>
      <c r="N1342" s="127"/>
      <c r="O1342" s="126"/>
      <c r="P1342" s="125"/>
      <c r="Q1342" s="125">
        <f t="shared" si="838"/>
        <v>22</v>
      </c>
      <c r="R1342" s="125">
        <f t="shared" si="839"/>
        <v>2011</v>
      </c>
      <c r="S1342" s="125" t="str">
        <f t="shared" si="833"/>
        <v>Thu</v>
      </c>
      <c r="T1342" s="125" t="str">
        <f t="shared" si="840"/>
        <v>2011-22</v>
      </c>
      <c r="U1342" s="125">
        <f t="shared" si="841"/>
        <v>0</v>
      </c>
      <c r="V1342" s="125"/>
    </row>
    <row r="1343" spans="1:22" s="113" customFormat="1" x14ac:dyDescent="0.35">
      <c r="A1343" s="153" t="s">
        <v>767</v>
      </c>
      <c r="B1343" s="132">
        <v>40690</v>
      </c>
      <c r="C1343" s="129">
        <v>1764.31</v>
      </c>
      <c r="D1343" s="119">
        <v>0</v>
      </c>
      <c r="E1343" s="119">
        <v>0</v>
      </c>
      <c r="F1343" s="128">
        <v>1223.3499999999999</v>
      </c>
      <c r="G1343" s="131">
        <v>48</v>
      </c>
      <c r="H1343" s="128">
        <f t="shared" si="870"/>
        <v>25.486458333333331</v>
      </c>
      <c r="I1343" s="129">
        <v>540.96</v>
      </c>
      <c r="J1343" s="130">
        <v>14</v>
      </c>
      <c r="K1343" s="130">
        <f t="shared" si="871"/>
        <v>62</v>
      </c>
      <c r="L1343" s="129">
        <f t="shared" si="872"/>
        <v>38.64</v>
      </c>
      <c r="M1343" s="128">
        <f t="shared" si="873"/>
        <v>28.456612903225807</v>
      </c>
      <c r="N1343" s="127"/>
      <c r="O1343" s="126"/>
      <c r="P1343" s="125"/>
      <c r="Q1343" s="125">
        <f t="shared" si="838"/>
        <v>22</v>
      </c>
      <c r="R1343" s="125">
        <f t="shared" si="839"/>
        <v>2011</v>
      </c>
      <c r="S1343" s="125" t="str">
        <f t="shared" si="833"/>
        <v>Fri</v>
      </c>
      <c r="T1343" s="125" t="str">
        <f t="shared" si="840"/>
        <v>2011-22</v>
      </c>
      <c r="U1343" s="125">
        <f t="shared" si="841"/>
        <v>0</v>
      </c>
      <c r="V1343" s="125"/>
    </row>
    <row r="1344" spans="1:22" s="113" customFormat="1" x14ac:dyDescent="0.35">
      <c r="A1344" s="153" t="s">
        <v>767</v>
      </c>
      <c r="B1344" s="132">
        <v>40691</v>
      </c>
      <c r="C1344" s="129">
        <v>885.4</v>
      </c>
      <c r="D1344" s="119">
        <v>0</v>
      </c>
      <c r="E1344" s="119">
        <v>0</v>
      </c>
      <c r="F1344" s="128">
        <v>609.32000000000005</v>
      </c>
      <c r="G1344" s="131">
        <v>32</v>
      </c>
      <c r="H1344" s="128">
        <f t="shared" si="870"/>
        <v>19.041250000000002</v>
      </c>
      <c r="I1344" s="129">
        <v>226.1</v>
      </c>
      <c r="J1344" s="130">
        <v>5</v>
      </c>
      <c r="K1344" s="130">
        <f t="shared" si="871"/>
        <v>37</v>
      </c>
      <c r="L1344" s="129">
        <f t="shared" si="872"/>
        <v>45.22</v>
      </c>
      <c r="M1344" s="128">
        <f t="shared" si="873"/>
        <v>22.578918918918919</v>
      </c>
      <c r="N1344" s="127"/>
      <c r="O1344" s="126"/>
      <c r="P1344" s="125"/>
      <c r="Q1344" s="125">
        <f t="shared" si="838"/>
        <v>22</v>
      </c>
      <c r="R1344" s="125">
        <f t="shared" si="839"/>
        <v>2011</v>
      </c>
      <c r="S1344" s="125" t="str">
        <f t="shared" si="833"/>
        <v>Sat</v>
      </c>
      <c r="T1344" s="125" t="str">
        <f t="shared" si="840"/>
        <v>2011-22</v>
      </c>
      <c r="U1344" s="125">
        <f t="shared" si="841"/>
        <v>0</v>
      </c>
      <c r="V1344" s="125"/>
    </row>
    <row r="1345" spans="1:22" s="113" customFormat="1" x14ac:dyDescent="0.35">
      <c r="A1345" s="124"/>
      <c r="B1345" s="123">
        <v>40692</v>
      </c>
      <c r="C1345" s="119">
        <f>SUM(C1339:C1344)</f>
        <v>7582.8099999999995</v>
      </c>
      <c r="D1345" s="119">
        <v>4074.83</v>
      </c>
      <c r="E1345" s="122">
        <f>SUM(C1345:D1345)</f>
        <v>11657.64</v>
      </c>
      <c r="F1345" s="118"/>
      <c r="G1345" s="121">
        <f>SUM(G1339:G1344)</f>
        <v>232</v>
      </c>
      <c r="H1345" s="118">
        <f>AVERAGE(H1339:H1344)</f>
        <v>22.020749767410951</v>
      </c>
      <c r="I1345" s="119">
        <f>SUM(I1339:I1344)</f>
        <v>2326.91</v>
      </c>
      <c r="J1345" s="120">
        <f>SUM(J1339:J1344)</f>
        <v>64</v>
      </c>
      <c r="K1345" s="120">
        <f>SUM(G1345,J1345)</f>
        <v>296</v>
      </c>
      <c r="L1345" s="119">
        <f>AVERAGE(L1339:L1344)</f>
        <v>38.094094696969698</v>
      </c>
      <c r="M1345" s="118">
        <f>AVERAGE(M1339:M1344)</f>
        <v>25.192322583633072</v>
      </c>
      <c r="N1345" s="117"/>
      <c r="O1345" s="116"/>
      <c r="P1345" s="115"/>
      <c r="Q1345" s="115">
        <f t="shared" si="838"/>
        <v>23</v>
      </c>
      <c r="R1345" s="115">
        <f t="shared" si="839"/>
        <v>2011</v>
      </c>
      <c r="S1345" s="115" t="str">
        <f t="shared" si="833"/>
        <v>Sun</v>
      </c>
      <c r="T1345" s="115" t="str">
        <f t="shared" si="840"/>
        <v>2011-23</v>
      </c>
      <c r="U1345" s="115">
        <f t="shared" si="841"/>
        <v>0</v>
      </c>
      <c r="V1345" s="115"/>
    </row>
    <row r="1346" spans="1:22" s="113" customFormat="1" x14ac:dyDescent="0.35">
      <c r="A1346" s="153" t="s">
        <v>768</v>
      </c>
      <c r="B1346" s="132">
        <v>40693</v>
      </c>
      <c r="C1346" s="129">
        <v>1234.45</v>
      </c>
      <c r="D1346" s="119">
        <v>0</v>
      </c>
      <c r="E1346" s="119">
        <v>0</v>
      </c>
      <c r="F1346" s="128">
        <v>487.35</v>
      </c>
      <c r="G1346" s="131">
        <v>35</v>
      </c>
      <c r="H1346" s="128">
        <f t="shared" ref="H1346:H1351" si="874">IFERROR(F1346/G1346,0)</f>
        <v>13.924285714285714</v>
      </c>
      <c r="I1346" s="129">
        <v>747.1</v>
      </c>
      <c r="J1346" s="130">
        <v>14</v>
      </c>
      <c r="K1346" s="130">
        <f t="shared" ref="K1346:K1351" si="875">IFERROR(SUM(G1346,J1346),0)</f>
        <v>49</v>
      </c>
      <c r="L1346" s="129">
        <f t="shared" ref="L1346:L1351" si="876">IFERROR(MEDIAN(I1346/J1346),0)</f>
        <v>53.364285714285714</v>
      </c>
      <c r="M1346" s="128">
        <f t="shared" ref="M1346:M1351" si="877">IFERROR(SUM(F1346,I1346)/K1346,0)</f>
        <v>25.192857142857143</v>
      </c>
      <c r="N1346" s="127"/>
      <c r="O1346" s="126"/>
      <c r="P1346" s="125"/>
      <c r="Q1346" s="125">
        <f t="shared" si="838"/>
        <v>23</v>
      </c>
      <c r="R1346" s="125">
        <f t="shared" si="839"/>
        <v>2011</v>
      </c>
      <c r="S1346" s="125" t="str">
        <f t="shared" ref="S1346:S1409" si="878">VLOOKUP(WEEKDAY(B1346),$Z$2:$AA$8,2,FALSE)</f>
        <v>Mon</v>
      </c>
      <c r="T1346" s="125" t="str">
        <f t="shared" si="840"/>
        <v>2011-23</v>
      </c>
      <c r="U1346" s="125">
        <f t="shared" si="841"/>
        <v>0</v>
      </c>
      <c r="V1346" s="125"/>
    </row>
    <row r="1347" spans="1:22" s="113" customFormat="1" x14ac:dyDescent="0.35">
      <c r="A1347" s="153" t="s">
        <v>768</v>
      </c>
      <c r="B1347" s="132">
        <v>40694</v>
      </c>
      <c r="C1347" s="129">
        <v>2746.63</v>
      </c>
      <c r="D1347" s="119">
        <v>0</v>
      </c>
      <c r="E1347" s="119">
        <v>0</v>
      </c>
      <c r="F1347" s="128">
        <v>1841.95</v>
      </c>
      <c r="G1347" s="131">
        <v>42</v>
      </c>
      <c r="H1347" s="128">
        <f t="shared" si="874"/>
        <v>43.855952380952381</v>
      </c>
      <c r="I1347" s="129">
        <v>904.68</v>
      </c>
      <c r="J1347" s="130">
        <v>12</v>
      </c>
      <c r="K1347" s="130">
        <f t="shared" si="875"/>
        <v>54</v>
      </c>
      <c r="L1347" s="129">
        <f t="shared" si="876"/>
        <v>75.39</v>
      </c>
      <c r="M1347" s="128">
        <f t="shared" si="877"/>
        <v>50.863518518518518</v>
      </c>
      <c r="N1347" s="127"/>
      <c r="O1347" s="126"/>
      <c r="P1347" s="125"/>
      <c r="Q1347" s="125">
        <f t="shared" ref="Q1347:Q1410" si="879">WEEKNUM(B1347)</f>
        <v>23</v>
      </c>
      <c r="R1347" s="125">
        <f t="shared" ref="R1347:R1410" si="880">YEAR(B1347)</f>
        <v>2011</v>
      </c>
      <c r="S1347" s="125" t="str">
        <f t="shared" si="878"/>
        <v>Tue</v>
      </c>
      <c r="T1347" s="125" t="str">
        <f t="shared" ref="T1347:T1410" si="881">R1347&amp;"-"&amp;Q1347</f>
        <v>2011-23</v>
      </c>
      <c r="U1347" s="125">
        <f t="shared" ref="U1347:U1410" si="882">IF(AND(MONTH(B1347)=12,DAY(B1347)&lt;26),1,0)</f>
        <v>0</v>
      </c>
      <c r="V1347" s="125"/>
    </row>
    <row r="1348" spans="1:22" s="113" customFormat="1" x14ac:dyDescent="0.35">
      <c r="A1348" s="153" t="s">
        <v>768</v>
      </c>
      <c r="B1348" s="132">
        <v>40695</v>
      </c>
      <c r="C1348" s="129">
        <v>1977.66</v>
      </c>
      <c r="D1348" s="119">
        <v>0</v>
      </c>
      <c r="E1348" s="119">
        <v>0</v>
      </c>
      <c r="F1348" s="128">
        <v>692</v>
      </c>
      <c r="G1348" s="131">
        <v>38</v>
      </c>
      <c r="H1348" s="128">
        <f t="shared" si="874"/>
        <v>18.210526315789473</v>
      </c>
      <c r="I1348" s="129">
        <v>1286.8599999999999</v>
      </c>
      <c r="J1348" s="130">
        <v>15</v>
      </c>
      <c r="K1348" s="130">
        <f t="shared" si="875"/>
        <v>53</v>
      </c>
      <c r="L1348" s="129">
        <f t="shared" si="876"/>
        <v>85.790666666666667</v>
      </c>
      <c r="M1348" s="128">
        <f t="shared" si="877"/>
        <v>37.336981132075472</v>
      </c>
      <c r="N1348" s="127"/>
      <c r="O1348" s="126"/>
      <c r="P1348" s="125"/>
      <c r="Q1348" s="125">
        <f t="shared" si="879"/>
        <v>23</v>
      </c>
      <c r="R1348" s="125">
        <f t="shared" si="880"/>
        <v>2011</v>
      </c>
      <c r="S1348" s="125" t="str">
        <f t="shared" si="878"/>
        <v>Wed</v>
      </c>
      <c r="T1348" s="125" t="str">
        <f t="shared" si="881"/>
        <v>2011-23</v>
      </c>
      <c r="U1348" s="125">
        <f t="shared" si="882"/>
        <v>0</v>
      </c>
      <c r="V1348" s="125"/>
    </row>
    <row r="1349" spans="1:22" s="113" customFormat="1" x14ac:dyDescent="0.35">
      <c r="A1349" s="153" t="s">
        <v>768</v>
      </c>
      <c r="B1349" s="132">
        <v>40696</v>
      </c>
      <c r="C1349" s="129">
        <v>2544.81</v>
      </c>
      <c r="D1349" s="119">
        <v>0</v>
      </c>
      <c r="E1349" s="119">
        <v>0</v>
      </c>
      <c r="F1349" s="128">
        <v>771.95</v>
      </c>
      <c r="G1349" s="131">
        <v>39</v>
      </c>
      <c r="H1349" s="128">
        <f t="shared" si="874"/>
        <v>19.793589743589745</v>
      </c>
      <c r="I1349" s="129">
        <v>1772.86</v>
      </c>
      <c r="J1349" s="130">
        <v>11</v>
      </c>
      <c r="K1349" s="130">
        <f t="shared" si="875"/>
        <v>50</v>
      </c>
      <c r="L1349" s="129">
        <f t="shared" si="876"/>
        <v>161.1690909090909</v>
      </c>
      <c r="M1349" s="128">
        <f t="shared" si="877"/>
        <v>50.8962</v>
      </c>
      <c r="N1349" s="127"/>
      <c r="O1349" s="126"/>
      <c r="P1349" s="125"/>
      <c r="Q1349" s="125">
        <f t="shared" si="879"/>
        <v>23</v>
      </c>
      <c r="R1349" s="125">
        <f t="shared" si="880"/>
        <v>2011</v>
      </c>
      <c r="S1349" s="125" t="str">
        <f t="shared" si="878"/>
        <v>Thu</v>
      </c>
      <c r="T1349" s="125" t="str">
        <f t="shared" si="881"/>
        <v>2011-23</v>
      </c>
      <c r="U1349" s="125">
        <f t="shared" si="882"/>
        <v>0</v>
      </c>
      <c r="V1349" s="125"/>
    </row>
    <row r="1350" spans="1:22" s="113" customFormat="1" x14ac:dyDescent="0.35">
      <c r="A1350" s="153" t="s">
        <v>768</v>
      </c>
      <c r="B1350" s="132">
        <v>40697</v>
      </c>
      <c r="C1350" s="129">
        <v>2412.5500000000002</v>
      </c>
      <c r="D1350" s="119">
        <v>0</v>
      </c>
      <c r="E1350" s="119">
        <v>0</v>
      </c>
      <c r="F1350" s="128">
        <v>1199</v>
      </c>
      <c r="G1350" s="131">
        <v>56</v>
      </c>
      <c r="H1350" s="128">
        <f t="shared" si="874"/>
        <v>21.410714285714285</v>
      </c>
      <c r="I1350" s="129">
        <v>1213.55</v>
      </c>
      <c r="J1350" s="130">
        <v>18</v>
      </c>
      <c r="K1350" s="130">
        <f t="shared" si="875"/>
        <v>74</v>
      </c>
      <c r="L1350" s="129">
        <f t="shared" si="876"/>
        <v>67.419444444444437</v>
      </c>
      <c r="M1350" s="128">
        <f t="shared" si="877"/>
        <v>32.602027027027027</v>
      </c>
      <c r="N1350" s="127"/>
      <c r="O1350" s="126"/>
      <c r="P1350" s="125"/>
      <c r="Q1350" s="125">
        <f t="shared" si="879"/>
        <v>23</v>
      </c>
      <c r="R1350" s="125">
        <f t="shared" si="880"/>
        <v>2011</v>
      </c>
      <c r="S1350" s="125" t="str">
        <f t="shared" si="878"/>
        <v>Fri</v>
      </c>
      <c r="T1350" s="125" t="str">
        <f t="shared" si="881"/>
        <v>2011-23</v>
      </c>
      <c r="U1350" s="125">
        <f t="shared" si="882"/>
        <v>0</v>
      </c>
      <c r="V1350" s="125"/>
    </row>
    <row r="1351" spans="1:22" s="113" customFormat="1" x14ac:dyDescent="0.35">
      <c r="A1351" s="153" t="s">
        <v>768</v>
      </c>
      <c r="B1351" s="132">
        <v>40698</v>
      </c>
      <c r="C1351" s="129">
        <v>3114.14</v>
      </c>
      <c r="D1351" s="119">
        <v>0</v>
      </c>
      <c r="E1351" s="119">
        <v>0</v>
      </c>
      <c r="F1351" s="128">
        <v>971.85</v>
      </c>
      <c r="G1351" s="131">
        <v>28</v>
      </c>
      <c r="H1351" s="128">
        <f t="shared" si="874"/>
        <v>34.708928571428572</v>
      </c>
      <c r="I1351" s="129">
        <v>2142.29</v>
      </c>
      <c r="J1351" s="130">
        <v>20</v>
      </c>
      <c r="K1351" s="130">
        <f t="shared" si="875"/>
        <v>48</v>
      </c>
      <c r="L1351" s="129">
        <f t="shared" si="876"/>
        <v>107.11449999999999</v>
      </c>
      <c r="M1351" s="128">
        <f t="shared" si="877"/>
        <v>64.877916666666664</v>
      </c>
      <c r="N1351" s="127"/>
      <c r="O1351" s="126"/>
      <c r="P1351" s="125"/>
      <c r="Q1351" s="125">
        <f t="shared" si="879"/>
        <v>23</v>
      </c>
      <c r="R1351" s="125">
        <f t="shared" si="880"/>
        <v>2011</v>
      </c>
      <c r="S1351" s="125" t="str">
        <f t="shared" si="878"/>
        <v>Sat</v>
      </c>
      <c r="T1351" s="125" t="str">
        <f t="shared" si="881"/>
        <v>2011-23</v>
      </c>
      <c r="U1351" s="125">
        <f t="shared" si="882"/>
        <v>0</v>
      </c>
      <c r="V1351" s="125"/>
    </row>
    <row r="1352" spans="1:22" s="113" customFormat="1" x14ac:dyDescent="0.35">
      <c r="A1352" s="124"/>
      <c r="B1352" s="123">
        <v>40699</v>
      </c>
      <c r="C1352" s="119">
        <f>SUM(C1346:C1351)</f>
        <v>14030.239999999998</v>
      </c>
      <c r="D1352" s="119">
        <v>9819.6200000000008</v>
      </c>
      <c r="E1352" s="122">
        <f>SUM(C1352:D1352)</f>
        <v>23849.86</v>
      </c>
      <c r="F1352" s="118"/>
      <c r="G1352" s="121">
        <f>SUM(G1346:G1351)</f>
        <v>238</v>
      </c>
      <c r="H1352" s="118">
        <f>AVERAGE(H1346:H1351)</f>
        <v>25.31733283529336</v>
      </c>
      <c r="I1352" s="119">
        <f>SUM(I1346:I1351)</f>
        <v>8067.34</v>
      </c>
      <c r="J1352" s="120">
        <f>SUM(J1346:J1351)</f>
        <v>90</v>
      </c>
      <c r="K1352" s="120">
        <f>SUM(G1352,J1352)</f>
        <v>328</v>
      </c>
      <c r="L1352" s="119">
        <f>AVERAGE(L1346:L1351)</f>
        <v>91.707997955747942</v>
      </c>
      <c r="M1352" s="118">
        <f>AVERAGE(M1346:M1351)</f>
        <v>43.628250081190799</v>
      </c>
      <c r="N1352" s="117"/>
      <c r="O1352" s="116"/>
      <c r="P1352" s="115"/>
      <c r="Q1352" s="115">
        <f t="shared" si="879"/>
        <v>24</v>
      </c>
      <c r="R1352" s="115">
        <f t="shared" si="880"/>
        <v>2011</v>
      </c>
      <c r="S1352" s="115" t="str">
        <f t="shared" si="878"/>
        <v>Sun</v>
      </c>
      <c r="T1352" s="115" t="str">
        <f t="shared" si="881"/>
        <v>2011-24</v>
      </c>
      <c r="U1352" s="115">
        <f t="shared" si="882"/>
        <v>0</v>
      </c>
      <c r="V1352" s="115"/>
    </row>
    <row r="1353" spans="1:22" s="113" customFormat="1" x14ac:dyDescent="0.35">
      <c r="A1353" s="152" t="s">
        <v>1194</v>
      </c>
      <c r="B1353" s="151">
        <v>40700</v>
      </c>
      <c r="C1353" s="147">
        <v>0</v>
      </c>
      <c r="D1353" s="119">
        <v>0</v>
      </c>
      <c r="E1353" s="119">
        <v>0</v>
      </c>
      <c r="F1353" s="181">
        <v>0</v>
      </c>
      <c r="G1353" s="180">
        <v>0</v>
      </c>
      <c r="H1353" s="149">
        <f t="shared" ref="H1353:H1358" si="883">IFERROR(F1353/G1353,0)</f>
        <v>0</v>
      </c>
      <c r="I1353" s="179">
        <v>0</v>
      </c>
      <c r="J1353" s="178">
        <v>0</v>
      </c>
      <c r="K1353" s="148">
        <f t="shared" ref="K1353:K1358" si="884">IFERROR(SUM(G1353,J1353),0)</f>
        <v>0</v>
      </c>
      <c r="L1353" s="147">
        <f t="shared" ref="L1353:L1358" si="885">IFERROR(MEDIAN(I1353/J1353),0)</f>
        <v>0</v>
      </c>
      <c r="M1353" s="149">
        <f t="shared" ref="M1353:M1358" si="886">IFERROR(SUM(F1353,I1353)/K1353,0)</f>
        <v>0</v>
      </c>
      <c r="N1353" s="146" t="s">
        <v>1096</v>
      </c>
      <c r="O1353" s="177"/>
      <c r="P1353" s="176"/>
      <c r="Q1353" s="176">
        <f t="shared" si="879"/>
        <v>24</v>
      </c>
      <c r="R1353" s="176">
        <f t="shared" si="880"/>
        <v>2011</v>
      </c>
      <c r="S1353" s="176" t="str">
        <f t="shared" si="878"/>
        <v>Mon</v>
      </c>
      <c r="T1353" s="176" t="str">
        <f t="shared" si="881"/>
        <v>2011-24</v>
      </c>
      <c r="U1353" s="176">
        <f t="shared" si="882"/>
        <v>0</v>
      </c>
      <c r="V1353" s="176"/>
    </row>
    <row r="1354" spans="1:22" s="113" customFormat="1" x14ac:dyDescent="0.35">
      <c r="A1354" s="152" t="s">
        <v>1194</v>
      </c>
      <c r="B1354" s="151">
        <v>40701</v>
      </c>
      <c r="C1354" s="147">
        <v>0</v>
      </c>
      <c r="D1354" s="119">
        <v>0</v>
      </c>
      <c r="E1354" s="119">
        <v>0</v>
      </c>
      <c r="F1354" s="181">
        <v>0</v>
      </c>
      <c r="G1354" s="180">
        <v>0</v>
      </c>
      <c r="H1354" s="149">
        <f t="shared" si="883"/>
        <v>0</v>
      </c>
      <c r="I1354" s="179">
        <v>0</v>
      </c>
      <c r="J1354" s="178">
        <v>0</v>
      </c>
      <c r="K1354" s="148">
        <f t="shared" si="884"/>
        <v>0</v>
      </c>
      <c r="L1354" s="147">
        <f t="shared" si="885"/>
        <v>0</v>
      </c>
      <c r="M1354" s="149">
        <f t="shared" si="886"/>
        <v>0</v>
      </c>
      <c r="N1354" s="146" t="s">
        <v>1096</v>
      </c>
      <c r="O1354" s="177"/>
      <c r="P1354" s="176"/>
      <c r="Q1354" s="176">
        <f t="shared" si="879"/>
        <v>24</v>
      </c>
      <c r="R1354" s="176">
        <f t="shared" si="880"/>
        <v>2011</v>
      </c>
      <c r="S1354" s="176" t="str">
        <f t="shared" si="878"/>
        <v>Tue</v>
      </c>
      <c r="T1354" s="176" t="str">
        <f t="shared" si="881"/>
        <v>2011-24</v>
      </c>
      <c r="U1354" s="176">
        <f t="shared" si="882"/>
        <v>0</v>
      </c>
      <c r="V1354" s="176"/>
    </row>
    <row r="1355" spans="1:22" s="113" customFormat="1" x14ac:dyDescent="0.35">
      <c r="A1355" s="152" t="s">
        <v>1194</v>
      </c>
      <c r="B1355" s="151">
        <v>40702</v>
      </c>
      <c r="C1355" s="147">
        <v>0</v>
      </c>
      <c r="D1355" s="119">
        <v>0</v>
      </c>
      <c r="E1355" s="119">
        <v>0</v>
      </c>
      <c r="F1355" s="181">
        <v>0</v>
      </c>
      <c r="G1355" s="180">
        <v>0</v>
      </c>
      <c r="H1355" s="149">
        <f t="shared" si="883"/>
        <v>0</v>
      </c>
      <c r="I1355" s="179">
        <v>0</v>
      </c>
      <c r="J1355" s="178">
        <v>0</v>
      </c>
      <c r="K1355" s="148">
        <f t="shared" si="884"/>
        <v>0</v>
      </c>
      <c r="L1355" s="147">
        <f t="shared" si="885"/>
        <v>0</v>
      </c>
      <c r="M1355" s="149">
        <f t="shared" si="886"/>
        <v>0</v>
      </c>
      <c r="N1355" s="146" t="s">
        <v>1096</v>
      </c>
      <c r="O1355" s="177"/>
      <c r="P1355" s="176"/>
      <c r="Q1355" s="176">
        <f t="shared" si="879"/>
        <v>24</v>
      </c>
      <c r="R1355" s="176">
        <f t="shared" si="880"/>
        <v>2011</v>
      </c>
      <c r="S1355" s="176" t="str">
        <f t="shared" si="878"/>
        <v>Wed</v>
      </c>
      <c r="T1355" s="176" t="str">
        <f t="shared" si="881"/>
        <v>2011-24</v>
      </c>
      <c r="U1355" s="176">
        <f t="shared" si="882"/>
        <v>0</v>
      </c>
      <c r="V1355" s="176"/>
    </row>
    <row r="1356" spans="1:22" s="113" customFormat="1" x14ac:dyDescent="0.35">
      <c r="A1356" s="152" t="s">
        <v>1194</v>
      </c>
      <c r="B1356" s="151">
        <v>40703</v>
      </c>
      <c r="C1356" s="147">
        <v>0</v>
      </c>
      <c r="D1356" s="119">
        <v>0</v>
      </c>
      <c r="E1356" s="119">
        <v>0</v>
      </c>
      <c r="F1356" s="181">
        <v>0</v>
      </c>
      <c r="G1356" s="180">
        <v>0</v>
      </c>
      <c r="H1356" s="149">
        <f t="shared" si="883"/>
        <v>0</v>
      </c>
      <c r="I1356" s="179">
        <v>0</v>
      </c>
      <c r="J1356" s="178">
        <v>0</v>
      </c>
      <c r="K1356" s="148">
        <f t="shared" si="884"/>
        <v>0</v>
      </c>
      <c r="L1356" s="147">
        <f t="shared" si="885"/>
        <v>0</v>
      </c>
      <c r="M1356" s="149">
        <f t="shared" si="886"/>
        <v>0</v>
      </c>
      <c r="N1356" s="146" t="s">
        <v>1096</v>
      </c>
      <c r="O1356" s="177"/>
      <c r="P1356" s="176"/>
      <c r="Q1356" s="176">
        <f t="shared" si="879"/>
        <v>24</v>
      </c>
      <c r="R1356" s="176">
        <f t="shared" si="880"/>
        <v>2011</v>
      </c>
      <c r="S1356" s="176" t="str">
        <f t="shared" si="878"/>
        <v>Thu</v>
      </c>
      <c r="T1356" s="176" t="str">
        <f t="shared" si="881"/>
        <v>2011-24</v>
      </c>
      <c r="U1356" s="176">
        <f t="shared" si="882"/>
        <v>0</v>
      </c>
      <c r="V1356" s="176"/>
    </row>
    <row r="1357" spans="1:22" s="113" customFormat="1" x14ac:dyDescent="0.35">
      <c r="A1357" s="152" t="s">
        <v>1194</v>
      </c>
      <c r="B1357" s="151">
        <v>40704</v>
      </c>
      <c r="C1357" s="147">
        <v>0</v>
      </c>
      <c r="D1357" s="119">
        <v>0</v>
      </c>
      <c r="E1357" s="119">
        <v>0</v>
      </c>
      <c r="F1357" s="181">
        <v>0</v>
      </c>
      <c r="G1357" s="180">
        <v>0</v>
      </c>
      <c r="H1357" s="149">
        <f t="shared" si="883"/>
        <v>0</v>
      </c>
      <c r="I1357" s="179">
        <v>0</v>
      </c>
      <c r="J1357" s="178">
        <v>0</v>
      </c>
      <c r="K1357" s="148">
        <f t="shared" si="884"/>
        <v>0</v>
      </c>
      <c r="L1357" s="147">
        <f t="shared" si="885"/>
        <v>0</v>
      </c>
      <c r="M1357" s="149">
        <f t="shared" si="886"/>
        <v>0</v>
      </c>
      <c r="N1357" s="146" t="s">
        <v>1096</v>
      </c>
      <c r="O1357" s="177"/>
      <c r="P1357" s="176"/>
      <c r="Q1357" s="176">
        <f t="shared" si="879"/>
        <v>24</v>
      </c>
      <c r="R1357" s="176">
        <f t="shared" si="880"/>
        <v>2011</v>
      </c>
      <c r="S1357" s="176" t="str">
        <f t="shared" si="878"/>
        <v>Fri</v>
      </c>
      <c r="T1357" s="176" t="str">
        <f t="shared" si="881"/>
        <v>2011-24</v>
      </c>
      <c r="U1357" s="176">
        <f t="shared" si="882"/>
        <v>0</v>
      </c>
      <c r="V1357" s="176"/>
    </row>
    <row r="1358" spans="1:22" s="113" customFormat="1" x14ac:dyDescent="0.35">
      <c r="A1358" s="152" t="s">
        <v>1194</v>
      </c>
      <c r="B1358" s="151">
        <v>40705</v>
      </c>
      <c r="C1358" s="147">
        <v>0</v>
      </c>
      <c r="D1358" s="119">
        <v>0</v>
      </c>
      <c r="E1358" s="119">
        <v>0</v>
      </c>
      <c r="F1358" s="149">
        <v>0</v>
      </c>
      <c r="G1358" s="150">
        <v>0</v>
      </c>
      <c r="H1358" s="149">
        <f t="shared" si="883"/>
        <v>0</v>
      </c>
      <c r="I1358" s="147">
        <v>0</v>
      </c>
      <c r="J1358" s="148">
        <v>0</v>
      </c>
      <c r="K1358" s="148">
        <f t="shared" si="884"/>
        <v>0</v>
      </c>
      <c r="L1358" s="147">
        <f t="shared" si="885"/>
        <v>0</v>
      </c>
      <c r="M1358" s="149">
        <f t="shared" si="886"/>
        <v>0</v>
      </c>
      <c r="N1358" s="146" t="s">
        <v>1096</v>
      </c>
      <c r="O1358" s="145"/>
      <c r="P1358" s="144"/>
      <c r="Q1358" s="144">
        <f t="shared" si="879"/>
        <v>24</v>
      </c>
      <c r="R1358" s="144">
        <f t="shared" si="880"/>
        <v>2011</v>
      </c>
      <c r="S1358" s="144" t="str">
        <f t="shared" si="878"/>
        <v>Sat</v>
      </c>
      <c r="T1358" s="144" t="str">
        <f t="shared" si="881"/>
        <v>2011-24</v>
      </c>
      <c r="U1358" s="144">
        <f t="shared" si="882"/>
        <v>0</v>
      </c>
      <c r="V1358" s="144"/>
    </row>
    <row r="1359" spans="1:22" s="113" customFormat="1" x14ac:dyDescent="0.35">
      <c r="A1359" s="124"/>
      <c r="B1359" s="123">
        <v>40706</v>
      </c>
      <c r="C1359" s="119"/>
      <c r="D1359" s="119"/>
      <c r="E1359" s="122">
        <f>SUM(C1359:D1359)</f>
        <v>0</v>
      </c>
      <c r="F1359" s="118"/>
      <c r="G1359" s="121">
        <f>SUM(G1353:G1358)</f>
        <v>0</v>
      </c>
      <c r="H1359" s="118">
        <f>AVERAGE(H1353:H1358)</f>
        <v>0</v>
      </c>
      <c r="I1359" s="119">
        <f>SUM(I1353:I1358)</f>
        <v>0</v>
      </c>
      <c r="J1359" s="120">
        <f>SUM(J1353:J1358)</f>
        <v>0</v>
      </c>
      <c r="K1359" s="120">
        <f>SUM(G1359,J1359)</f>
        <v>0</v>
      </c>
      <c r="L1359" s="119">
        <f>AVERAGE(L1353:L1358)</f>
        <v>0</v>
      </c>
      <c r="M1359" s="118">
        <f>AVERAGE(M1353:M1358)</f>
        <v>0</v>
      </c>
      <c r="N1359" s="117" t="s">
        <v>1096</v>
      </c>
      <c r="O1359" s="116"/>
      <c r="P1359" s="115"/>
      <c r="Q1359" s="115">
        <f t="shared" si="879"/>
        <v>25</v>
      </c>
      <c r="R1359" s="115">
        <f t="shared" si="880"/>
        <v>2011</v>
      </c>
      <c r="S1359" s="115" t="str">
        <f t="shared" si="878"/>
        <v>Sun</v>
      </c>
      <c r="T1359" s="115" t="str">
        <f t="shared" si="881"/>
        <v>2011-25</v>
      </c>
      <c r="U1359" s="115">
        <f t="shared" si="882"/>
        <v>0</v>
      </c>
      <c r="V1359" s="115"/>
    </row>
    <row r="1360" spans="1:22" s="113" customFormat="1" x14ac:dyDescent="0.35">
      <c r="A1360" s="152" t="s">
        <v>1195</v>
      </c>
      <c r="B1360" s="151">
        <v>40707</v>
      </c>
      <c r="C1360" s="147">
        <v>0</v>
      </c>
      <c r="D1360" s="119">
        <v>0</v>
      </c>
      <c r="E1360" s="119">
        <v>0</v>
      </c>
      <c r="F1360" s="149">
        <v>0</v>
      </c>
      <c r="G1360" s="150">
        <v>0</v>
      </c>
      <c r="H1360" s="149">
        <f t="shared" ref="H1360:H1365" si="887">IFERROR(F1360/G1360,0)</f>
        <v>0</v>
      </c>
      <c r="I1360" s="147">
        <v>0</v>
      </c>
      <c r="J1360" s="148">
        <v>0</v>
      </c>
      <c r="K1360" s="148">
        <f t="shared" ref="K1360:K1365" si="888">IFERROR(SUM(G1360,J1360),0)</f>
        <v>0</v>
      </c>
      <c r="L1360" s="147">
        <f t="shared" ref="L1360:L1365" si="889">IFERROR(MEDIAN(I1360/J1360),0)</f>
        <v>0</v>
      </c>
      <c r="M1360" s="149">
        <f t="shared" ref="M1360:M1365" si="890">IFERROR(SUM(F1360,I1360)/K1360,0)</f>
        <v>0</v>
      </c>
      <c r="N1360" s="146" t="s">
        <v>1096</v>
      </c>
      <c r="O1360" s="145"/>
      <c r="P1360" s="144"/>
      <c r="Q1360" s="144">
        <f t="shared" si="879"/>
        <v>25</v>
      </c>
      <c r="R1360" s="144">
        <f t="shared" si="880"/>
        <v>2011</v>
      </c>
      <c r="S1360" s="144" t="str">
        <f t="shared" si="878"/>
        <v>Mon</v>
      </c>
      <c r="T1360" s="144" t="str">
        <f t="shared" si="881"/>
        <v>2011-25</v>
      </c>
      <c r="U1360" s="144">
        <f t="shared" si="882"/>
        <v>0</v>
      </c>
      <c r="V1360" s="144"/>
    </row>
    <row r="1361" spans="1:22" s="113" customFormat="1" x14ac:dyDescent="0.35">
      <c r="A1361" s="152" t="s">
        <v>1195</v>
      </c>
      <c r="B1361" s="151">
        <v>40708</v>
      </c>
      <c r="C1361" s="147">
        <v>0</v>
      </c>
      <c r="D1361" s="119">
        <v>0</v>
      </c>
      <c r="E1361" s="119">
        <v>0</v>
      </c>
      <c r="F1361" s="149">
        <v>0</v>
      </c>
      <c r="G1361" s="150">
        <v>0</v>
      </c>
      <c r="H1361" s="149">
        <f t="shared" si="887"/>
        <v>0</v>
      </c>
      <c r="I1361" s="147">
        <v>0</v>
      </c>
      <c r="J1361" s="148">
        <v>0</v>
      </c>
      <c r="K1361" s="148">
        <f t="shared" si="888"/>
        <v>0</v>
      </c>
      <c r="L1361" s="147">
        <f t="shared" si="889"/>
        <v>0</v>
      </c>
      <c r="M1361" s="149">
        <f t="shared" si="890"/>
        <v>0</v>
      </c>
      <c r="N1361" s="146" t="s">
        <v>1096</v>
      </c>
      <c r="O1361" s="145"/>
      <c r="P1361" s="144"/>
      <c r="Q1361" s="144">
        <f t="shared" si="879"/>
        <v>25</v>
      </c>
      <c r="R1361" s="144">
        <f t="shared" si="880"/>
        <v>2011</v>
      </c>
      <c r="S1361" s="144" t="str">
        <f t="shared" si="878"/>
        <v>Tue</v>
      </c>
      <c r="T1361" s="144" t="str">
        <f t="shared" si="881"/>
        <v>2011-25</v>
      </c>
      <c r="U1361" s="144">
        <f t="shared" si="882"/>
        <v>0</v>
      </c>
      <c r="V1361" s="144"/>
    </row>
    <row r="1362" spans="1:22" s="113" customFormat="1" x14ac:dyDescent="0.35">
      <c r="A1362" s="152" t="s">
        <v>1195</v>
      </c>
      <c r="B1362" s="151">
        <v>40709</v>
      </c>
      <c r="C1362" s="147">
        <v>0</v>
      </c>
      <c r="D1362" s="119">
        <v>0</v>
      </c>
      <c r="E1362" s="119">
        <v>0</v>
      </c>
      <c r="F1362" s="149">
        <v>0</v>
      </c>
      <c r="G1362" s="150">
        <v>0</v>
      </c>
      <c r="H1362" s="149">
        <f t="shared" si="887"/>
        <v>0</v>
      </c>
      <c r="I1362" s="147">
        <v>0</v>
      </c>
      <c r="J1362" s="148">
        <v>0</v>
      </c>
      <c r="K1362" s="148">
        <f t="shared" si="888"/>
        <v>0</v>
      </c>
      <c r="L1362" s="147">
        <f t="shared" si="889"/>
        <v>0</v>
      </c>
      <c r="M1362" s="149">
        <f t="shared" si="890"/>
        <v>0</v>
      </c>
      <c r="N1362" s="146" t="s">
        <v>1096</v>
      </c>
      <c r="O1362" s="145"/>
      <c r="P1362" s="144"/>
      <c r="Q1362" s="144">
        <f t="shared" si="879"/>
        <v>25</v>
      </c>
      <c r="R1362" s="144">
        <f t="shared" si="880"/>
        <v>2011</v>
      </c>
      <c r="S1362" s="144" t="str">
        <f t="shared" si="878"/>
        <v>Wed</v>
      </c>
      <c r="T1362" s="144" t="str">
        <f t="shared" si="881"/>
        <v>2011-25</v>
      </c>
      <c r="U1362" s="144">
        <f t="shared" si="882"/>
        <v>0</v>
      </c>
      <c r="V1362" s="144"/>
    </row>
    <row r="1363" spans="1:22" s="113" customFormat="1" x14ac:dyDescent="0.35">
      <c r="A1363" s="152" t="s">
        <v>1195</v>
      </c>
      <c r="B1363" s="151">
        <v>40710</v>
      </c>
      <c r="C1363" s="147">
        <v>0</v>
      </c>
      <c r="D1363" s="119">
        <v>0</v>
      </c>
      <c r="E1363" s="119">
        <v>0</v>
      </c>
      <c r="F1363" s="149">
        <v>0</v>
      </c>
      <c r="G1363" s="150">
        <v>0</v>
      </c>
      <c r="H1363" s="149">
        <f t="shared" si="887"/>
        <v>0</v>
      </c>
      <c r="I1363" s="147">
        <v>0</v>
      </c>
      <c r="J1363" s="148">
        <v>0</v>
      </c>
      <c r="K1363" s="148">
        <f t="shared" si="888"/>
        <v>0</v>
      </c>
      <c r="L1363" s="147">
        <f t="shared" si="889"/>
        <v>0</v>
      </c>
      <c r="M1363" s="149">
        <f t="shared" si="890"/>
        <v>0</v>
      </c>
      <c r="N1363" s="146" t="s">
        <v>1096</v>
      </c>
      <c r="O1363" s="145"/>
      <c r="P1363" s="144"/>
      <c r="Q1363" s="144">
        <f t="shared" si="879"/>
        <v>25</v>
      </c>
      <c r="R1363" s="144">
        <f t="shared" si="880"/>
        <v>2011</v>
      </c>
      <c r="S1363" s="144" t="str">
        <f t="shared" si="878"/>
        <v>Thu</v>
      </c>
      <c r="T1363" s="144" t="str">
        <f t="shared" si="881"/>
        <v>2011-25</v>
      </c>
      <c r="U1363" s="144">
        <f t="shared" si="882"/>
        <v>0</v>
      </c>
      <c r="V1363" s="144"/>
    </row>
    <row r="1364" spans="1:22" s="113" customFormat="1" x14ac:dyDescent="0.35">
      <c r="A1364" s="152" t="s">
        <v>1195</v>
      </c>
      <c r="B1364" s="151">
        <v>40711</v>
      </c>
      <c r="C1364" s="147">
        <v>0</v>
      </c>
      <c r="D1364" s="119">
        <v>0</v>
      </c>
      <c r="E1364" s="119">
        <v>0</v>
      </c>
      <c r="F1364" s="149">
        <v>0</v>
      </c>
      <c r="G1364" s="150">
        <v>0</v>
      </c>
      <c r="H1364" s="149">
        <f t="shared" si="887"/>
        <v>0</v>
      </c>
      <c r="I1364" s="147">
        <v>0</v>
      </c>
      <c r="J1364" s="148">
        <v>0</v>
      </c>
      <c r="K1364" s="148">
        <f t="shared" si="888"/>
        <v>0</v>
      </c>
      <c r="L1364" s="147">
        <f t="shared" si="889"/>
        <v>0</v>
      </c>
      <c r="M1364" s="149">
        <f t="shared" si="890"/>
        <v>0</v>
      </c>
      <c r="N1364" s="146" t="s">
        <v>1096</v>
      </c>
      <c r="O1364" s="145"/>
      <c r="P1364" s="144"/>
      <c r="Q1364" s="144">
        <f t="shared" si="879"/>
        <v>25</v>
      </c>
      <c r="R1364" s="144">
        <f t="shared" si="880"/>
        <v>2011</v>
      </c>
      <c r="S1364" s="144" t="str">
        <f t="shared" si="878"/>
        <v>Fri</v>
      </c>
      <c r="T1364" s="144" t="str">
        <f t="shared" si="881"/>
        <v>2011-25</v>
      </c>
      <c r="U1364" s="144">
        <f t="shared" si="882"/>
        <v>0</v>
      </c>
      <c r="V1364" s="144"/>
    </row>
    <row r="1365" spans="1:22" s="113" customFormat="1" x14ac:dyDescent="0.35">
      <c r="A1365" s="152" t="s">
        <v>1195</v>
      </c>
      <c r="B1365" s="151">
        <v>40712</v>
      </c>
      <c r="C1365" s="147">
        <v>0</v>
      </c>
      <c r="D1365" s="119">
        <v>0</v>
      </c>
      <c r="E1365" s="119">
        <v>0</v>
      </c>
      <c r="F1365" s="149">
        <v>0</v>
      </c>
      <c r="G1365" s="150">
        <v>0</v>
      </c>
      <c r="H1365" s="149">
        <f t="shared" si="887"/>
        <v>0</v>
      </c>
      <c r="I1365" s="147">
        <v>0</v>
      </c>
      <c r="J1365" s="148">
        <v>0</v>
      </c>
      <c r="K1365" s="148">
        <f t="shared" si="888"/>
        <v>0</v>
      </c>
      <c r="L1365" s="147">
        <f t="shared" si="889"/>
        <v>0</v>
      </c>
      <c r="M1365" s="149">
        <f t="shared" si="890"/>
        <v>0</v>
      </c>
      <c r="N1365" s="146" t="s">
        <v>1096</v>
      </c>
      <c r="O1365" s="145"/>
      <c r="P1365" s="144"/>
      <c r="Q1365" s="144">
        <f t="shared" si="879"/>
        <v>25</v>
      </c>
      <c r="R1365" s="144">
        <f t="shared" si="880"/>
        <v>2011</v>
      </c>
      <c r="S1365" s="144" t="str">
        <f t="shared" si="878"/>
        <v>Sat</v>
      </c>
      <c r="T1365" s="144" t="str">
        <f t="shared" si="881"/>
        <v>2011-25</v>
      </c>
      <c r="U1365" s="144">
        <f t="shared" si="882"/>
        <v>0</v>
      </c>
      <c r="V1365" s="144"/>
    </row>
    <row r="1366" spans="1:22" s="113" customFormat="1" x14ac:dyDescent="0.35">
      <c r="A1366" s="124"/>
      <c r="B1366" s="123">
        <v>40713</v>
      </c>
      <c r="C1366" s="119"/>
      <c r="D1366" s="119"/>
      <c r="E1366" s="122">
        <f>SUM(C1366:D1366)</f>
        <v>0</v>
      </c>
      <c r="F1366" s="118"/>
      <c r="G1366" s="121">
        <f>SUM(G1360:G1365)</f>
        <v>0</v>
      </c>
      <c r="H1366" s="118">
        <f>AVERAGE(H1360:H1365)</f>
        <v>0</v>
      </c>
      <c r="I1366" s="119">
        <f>SUM(I1360:I1365)</f>
        <v>0</v>
      </c>
      <c r="J1366" s="120">
        <f>SUM(J1360:J1365)</f>
        <v>0</v>
      </c>
      <c r="K1366" s="120">
        <f>SUM(G1366,J1366)</f>
        <v>0</v>
      </c>
      <c r="L1366" s="119">
        <f>AVERAGE(L1360:L1365)</f>
        <v>0</v>
      </c>
      <c r="M1366" s="118">
        <f>AVERAGE(M1360:M1365)</f>
        <v>0</v>
      </c>
      <c r="N1366" s="117" t="s">
        <v>1096</v>
      </c>
      <c r="O1366" s="116"/>
      <c r="P1366" s="115"/>
      <c r="Q1366" s="115">
        <f t="shared" si="879"/>
        <v>26</v>
      </c>
      <c r="R1366" s="115">
        <f t="shared" si="880"/>
        <v>2011</v>
      </c>
      <c r="S1366" s="115" t="str">
        <f t="shared" si="878"/>
        <v>Sun</v>
      </c>
      <c r="T1366" s="115" t="str">
        <f t="shared" si="881"/>
        <v>2011-26</v>
      </c>
      <c r="U1366" s="115">
        <f t="shared" si="882"/>
        <v>0</v>
      </c>
      <c r="V1366" s="115"/>
    </row>
    <row r="1367" spans="1:22" s="113" customFormat="1" x14ac:dyDescent="0.35">
      <c r="A1367" s="152" t="s">
        <v>1196</v>
      </c>
      <c r="B1367" s="151">
        <v>40714</v>
      </c>
      <c r="C1367" s="147">
        <v>0</v>
      </c>
      <c r="D1367" s="119">
        <v>0</v>
      </c>
      <c r="E1367" s="119">
        <v>0</v>
      </c>
      <c r="F1367" s="149">
        <v>0</v>
      </c>
      <c r="G1367" s="150">
        <v>0</v>
      </c>
      <c r="H1367" s="149">
        <f t="shared" ref="H1367:H1372" si="891">IFERROR(F1367/G1367,0)</f>
        <v>0</v>
      </c>
      <c r="I1367" s="147">
        <v>0</v>
      </c>
      <c r="J1367" s="148">
        <v>0</v>
      </c>
      <c r="K1367" s="148">
        <f t="shared" ref="K1367:K1372" si="892">IFERROR(SUM(G1367,J1367),0)</f>
        <v>0</v>
      </c>
      <c r="L1367" s="147">
        <f t="shared" ref="L1367:L1372" si="893">IFERROR(MEDIAN(I1367/J1367),0)</f>
        <v>0</v>
      </c>
      <c r="M1367" s="149">
        <f t="shared" ref="M1367:M1372" si="894">IFERROR(SUM(F1367,I1367)/K1367,0)</f>
        <v>0</v>
      </c>
      <c r="N1367" s="146" t="s">
        <v>1096</v>
      </c>
      <c r="O1367" s="145"/>
      <c r="P1367" s="144"/>
      <c r="Q1367" s="144">
        <f t="shared" si="879"/>
        <v>26</v>
      </c>
      <c r="R1367" s="144">
        <f t="shared" si="880"/>
        <v>2011</v>
      </c>
      <c r="S1367" s="144" t="str">
        <f t="shared" si="878"/>
        <v>Mon</v>
      </c>
      <c r="T1367" s="144" t="str">
        <f t="shared" si="881"/>
        <v>2011-26</v>
      </c>
      <c r="U1367" s="144">
        <f t="shared" si="882"/>
        <v>0</v>
      </c>
      <c r="V1367" s="144"/>
    </row>
    <row r="1368" spans="1:22" s="113" customFormat="1" x14ac:dyDescent="0.35">
      <c r="A1368" s="152" t="s">
        <v>1196</v>
      </c>
      <c r="B1368" s="151">
        <v>40715</v>
      </c>
      <c r="C1368" s="147">
        <v>0</v>
      </c>
      <c r="D1368" s="119">
        <v>0</v>
      </c>
      <c r="E1368" s="119">
        <v>0</v>
      </c>
      <c r="F1368" s="149">
        <v>0</v>
      </c>
      <c r="G1368" s="150">
        <v>0</v>
      </c>
      <c r="H1368" s="149">
        <f t="shared" si="891"/>
        <v>0</v>
      </c>
      <c r="I1368" s="147">
        <v>0</v>
      </c>
      <c r="J1368" s="148">
        <v>0</v>
      </c>
      <c r="K1368" s="148">
        <f t="shared" si="892"/>
        <v>0</v>
      </c>
      <c r="L1368" s="147">
        <f t="shared" si="893"/>
        <v>0</v>
      </c>
      <c r="M1368" s="149">
        <f t="shared" si="894"/>
        <v>0</v>
      </c>
      <c r="N1368" s="146" t="s">
        <v>1096</v>
      </c>
      <c r="O1368" s="145"/>
      <c r="P1368" s="144"/>
      <c r="Q1368" s="144">
        <f t="shared" si="879"/>
        <v>26</v>
      </c>
      <c r="R1368" s="144">
        <f t="shared" si="880"/>
        <v>2011</v>
      </c>
      <c r="S1368" s="144" t="str">
        <f t="shared" si="878"/>
        <v>Tue</v>
      </c>
      <c r="T1368" s="144" t="str">
        <f t="shared" si="881"/>
        <v>2011-26</v>
      </c>
      <c r="U1368" s="144">
        <f t="shared" si="882"/>
        <v>0</v>
      </c>
      <c r="V1368" s="144"/>
    </row>
    <row r="1369" spans="1:22" s="113" customFormat="1" x14ac:dyDescent="0.35">
      <c r="A1369" s="152" t="s">
        <v>1196</v>
      </c>
      <c r="B1369" s="151">
        <v>40716</v>
      </c>
      <c r="C1369" s="147">
        <v>0</v>
      </c>
      <c r="D1369" s="119">
        <v>0</v>
      </c>
      <c r="E1369" s="119">
        <v>0</v>
      </c>
      <c r="F1369" s="149">
        <v>0</v>
      </c>
      <c r="G1369" s="150">
        <v>0</v>
      </c>
      <c r="H1369" s="149">
        <f t="shared" si="891"/>
        <v>0</v>
      </c>
      <c r="I1369" s="147">
        <v>0</v>
      </c>
      <c r="J1369" s="148">
        <v>0</v>
      </c>
      <c r="K1369" s="148">
        <f t="shared" si="892"/>
        <v>0</v>
      </c>
      <c r="L1369" s="147">
        <f t="shared" si="893"/>
        <v>0</v>
      </c>
      <c r="M1369" s="149">
        <f t="shared" si="894"/>
        <v>0</v>
      </c>
      <c r="N1369" s="146" t="s">
        <v>1096</v>
      </c>
      <c r="O1369" s="145"/>
      <c r="P1369" s="144"/>
      <c r="Q1369" s="144">
        <f t="shared" si="879"/>
        <v>26</v>
      </c>
      <c r="R1369" s="144">
        <f t="shared" si="880"/>
        <v>2011</v>
      </c>
      <c r="S1369" s="144" t="str">
        <f t="shared" si="878"/>
        <v>Wed</v>
      </c>
      <c r="T1369" s="144" t="str">
        <f t="shared" si="881"/>
        <v>2011-26</v>
      </c>
      <c r="U1369" s="144">
        <f t="shared" si="882"/>
        <v>0</v>
      </c>
      <c r="V1369" s="144"/>
    </row>
    <row r="1370" spans="1:22" s="113" customFormat="1" x14ac:dyDescent="0.35">
      <c r="A1370" s="152" t="s">
        <v>1196</v>
      </c>
      <c r="B1370" s="151">
        <v>40717</v>
      </c>
      <c r="C1370" s="147">
        <v>0</v>
      </c>
      <c r="D1370" s="119">
        <v>0</v>
      </c>
      <c r="E1370" s="119">
        <v>0</v>
      </c>
      <c r="F1370" s="149">
        <v>0</v>
      </c>
      <c r="G1370" s="150">
        <v>0</v>
      </c>
      <c r="H1370" s="149">
        <f t="shared" si="891"/>
        <v>0</v>
      </c>
      <c r="I1370" s="147">
        <v>0</v>
      </c>
      <c r="J1370" s="148">
        <v>0</v>
      </c>
      <c r="K1370" s="148">
        <f t="shared" si="892"/>
        <v>0</v>
      </c>
      <c r="L1370" s="147">
        <f t="shared" si="893"/>
        <v>0</v>
      </c>
      <c r="M1370" s="149">
        <f t="shared" si="894"/>
        <v>0</v>
      </c>
      <c r="N1370" s="146" t="s">
        <v>1096</v>
      </c>
      <c r="O1370" s="145"/>
      <c r="P1370" s="144"/>
      <c r="Q1370" s="144">
        <f t="shared" si="879"/>
        <v>26</v>
      </c>
      <c r="R1370" s="144">
        <f t="shared" si="880"/>
        <v>2011</v>
      </c>
      <c r="S1370" s="144" t="str">
        <f t="shared" si="878"/>
        <v>Thu</v>
      </c>
      <c r="T1370" s="144" t="str">
        <f t="shared" si="881"/>
        <v>2011-26</v>
      </c>
      <c r="U1370" s="144">
        <f t="shared" si="882"/>
        <v>0</v>
      </c>
      <c r="V1370" s="144"/>
    </row>
    <row r="1371" spans="1:22" s="113" customFormat="1" x14ac:dyDescent="0.35">
      <c r="A1371" s="152" t="s">
        <v>1196</v>
      </c>
      <c r="B1371" s="151">
        <v>40718</v>
      </c>
      <c r="C1371" s="147">
        <v>0</v>
      </c>
      <c r="D1371" s="119">
        <v>0</v>
      </c>
      <c r="E1371" s="119">
        <v>0</v>
      </c>
      <c r="F1371" s="149">
        <v>0</v>
      </c>
      <c r="G1371" s="150">
        <v>0</v>
      </c>
      <c r="H1371" s="149">
        <f t="shared" si="891"/>
        <v>0</v>
      </c>
      <c r="I1371" s="147">
        <v>0</v>
      </c>
      <c r="J1371" s="148">
        <v>0</v>
      </c>
      <c r="K1371" s="148">
        <f t="shared" si="892"/>
        <v>0</v>
      </c>
      <c r="L1371" s="147">
        <f t="shared" si="893"/>
        <v>0</v>
      </c>
      <c r="M1371" s="149">
        <f t="shared" si="894"/>
        <v>0</v>
      </c>
      <c r="N1371" s="146" t="s">
        <v>1096</v>
      </c>
      <c r="O1371" s="145"/>
      <c r="P1371" s="144"/>
      <c r="Q1371" s="144">
        <f t="shared" si="879"/>
        <v>26</v>
      </c>
      <c r="R1371" s="144">
        <f t="shared" si="880"/>
        <v>2011</v>
      </c>
      <c r="S1371" s="144" t="str">
        <f t="shared" si="878"/>
        <v>Fri</v>
      </c>
      <c r="T1371" s="144" t="str">
        <f t="shared" si="881"/>
        <v>2011-26</v>
      </c>
      <c r="U1371" s="144">
        <f t="shared" si="882"/>
        <v>0</v>
      </c>
      <c r="V1371" s="144"/>
    </row>
    <row r="1372" spans="1:22" s="113" customFormat="1" x14ac:dyDescent="0.35">
      <c r="A1372" s="152" t="s">
        <v>1196</v>
      </c>
      <c r="B1372" s="151">
        <v>40719</v>
      </c>
      <c r="C1372" s="147">
        <v>0</v>
      </c>
      <c r="D1372" s="119">
        <v>0</v>
      </c>
      <c r="E1372" s="119">
        <v>0</v>
      </c>
      <c r="F1372" s="149">
        <v>0</v>
      </c>
      <c r="G1372" s="150">
        <v>0</v>
      </c>
      <c r="H1372" s="149">
        <f t="shared" si="891"/>
        <v>0</v>
      </c>
      <c r="I1372" s="147">
        <v>0</v>
      </c>
      <c r="J1372" s="148">
        <v>0</v>
      </c>
      <c r="K1372" s="148">
        <f t="shared" si="892"/>
        <v>0</v>
      </c>
      <c r="L1372" s="147">
        <f t="shared" si="893"/>
        <v>0</v>
      </c>
      <c r="M1372" s="149">
        <f t="shared" si="894"/>
        <v>0</v>
      </c>
      <c r="N1372" s="146" t="s">
        <v>1096</v>
      </c>
      <c r="O1372" s="145"/>
      <c r="P1372" s="144"/>
      <c r="Q1372" s="144">
        <f t="shared" si="879"/>
        <v>26</v>
      </c>
      <c r="R1372" s="144">
        <f t="shared" si="880"/>
        <v>2011</v>
      </c>
      <c r="S1372" s="144" t="str">
        <f t="shared" si="878"/>
        <v>Sat</v>
      </c>
      <c r="T1372" s="144" t="str">
        <f t="shared" si="881"/>
        <v>2011-26</v>
      </c>
      <c r="U1372" s="144">
        <f t="shared" si="882"/>
        <v>0</v>
      </c>
      <c r="V1372" s="144"/>
    </row>
    <row r="1373" spans="1:22" s="113" customFormat="1" x14ac:dyDescent="0.35">
      <c r="A1373" s="124"/>
      <c r="B1373" s="123">
        <v>40720</v>
      </c>
      <c r="C1373" s="119"/>
      <c r="D1373" s="119"/>
      <c r="E1373" s="122">
        <f>SUM(C1373:D1373)</f>
        <v>0</v>
      </c>
      <c r="F1373" s="118"/>
      <c r="G1373" s="121">
        <f>SUM(G1367:G1372)</f>
        <v>0</v>
      </c>
      <c r="H1373" s="118">
        <f>AVERAGE(H1367:H1372)</f>
        <v>0</v>
      </c>
      <c r="I1373" s="119">
        <f>SUM(I1367:I1372)</f>
        <v>0</v>
      </c>
      <c r="J1373" s="120">
        <f>SUM(J1367:J1372)</f>
        <v>0</v>
      </c>
      <c r="K1373" s="120">
        <f>SUM(G1373,J1373)</f>
        <v>0</v>
      </c>
      <c r="L1373" s="119">
        <f>AVERAGE(L1367:L1372)</f>
        <v>0</v>
      </c>
      <c r="M1373" s="118">
        <f>AVERAGE(M1367:M1372)</f>
        <v>0</v>
      </c>
      <c r="N1373" s="117" t="s">
        <v>1096</v>
      </c>
      <c r="O1373" s="116"/>
      <c r="P1373" s="115"/>
      <c r="Q1373" s="115">
        <f t="shared" si="879"/>
        <v>27</v>
      </c>
      <c r="R1373" s="115">
        <f t="shared" si="880"/>
        <v>2011</v>
      </c>
      <c r="S1373" s="115" t="str">
        <f t="shared" si="878"/>
        <v>Sun</v>
      </c>
      <c r="T1373" s="115" t="str">
        <f t="shared" si="881"/>
        <v>2011-27</v>
      </c>
      <c r="U1373" s="115">
        <f t="shared" si="882"/>
        <v>0</v>
      </c>
      <c r="V1373" s="115"/>
    </row>
    <row r="1374" spans="1:22" s="113" customFormat="1" x14ac:dyDescent="0.35">
      <c r="A1374" s="152" t="s">
        <v>1197</v>
      </c>
      <c r="B1374" s="151">
        <v>40721</v>
      </c>
      <c r="C1374" s="147">
        <v>0</v>
      </c>
      <c r="D1374" s="119">
        <v>0</v>
      </c>
      <c r="E1374" s="119">
        <v>0</v>
      </c>
      <c r="F1374" s="149">
        <v>0</v>
      </c>
      <c r="G1374" s="150">
        <v>0</v>
      </c>
      <c r="H1374" s="149">
        <f t="shared" ref="H1374:H1379" si="895">IFERROR(F1374/G1374,0)</f>
        <v>0</v>
      </c>
      <c r="I1374" s="147">
        <v>0</v>
      </c>
      <c r="J1374" s="148">
        <v>0</v>
      </c>
      <c r="K1374" s="148">
        <f t="shared" ref="K1374:K1379" si="896">IFERROR(SUM(G1374,J1374),0)</f>
        <v>0</v>
      </c>
      <c r="L1374" s="147">
        <f t="shared" ref="L1374:L1379" si="897">IFERROR(MEDIAN(I1374/J1374),0)</f>
        <v>0</v>
      </c>
      <c r="M1374" s="149">
        <f t="shared" ref="M1374:M1379" si="898">IFERROR(SUM(F1374,I1374)/K1374,0)</f>
        <v>0</v>
      </c>
      <c r="N1374" s="146" t="s">
        <v>1096</v>
      </c>
      <c r="O1374" s="145"/>
      <c r="P1374" s="144"/>
      <c r="Q1374" s="144">
        <f t="shared" si="879"/>
        <v>27</v>
      </c>
      <c r="R1374" s="144">
        <f t="shared" si="880"/>
        <v>2011</v>
      </c>
      <c r="S1374" s="144" t="str">
        <f t="shared" si="878"/>
        <v>Mon</v>
      </c>
      <c r="T1374" s="144" t="str">
        <f t="shared" si="881"/>
        <v>2011-27</v>
      </c>
      <c r="U1374" s="144">
        <f t="shared" si="882"/>
        <v>0</v>
      </c>
      <c r="V1374" s="144"/>
    </row>
    <row r="1375" spans="1:22" s="113" customFormat="1" x14ac:dyDescent="0.35">
      <c r="A1375" s="152" t="s">
        <v>1197</v>
      </c>
      <c r="B1375" s="151">
        <v>40722</v>
      </c>
      <c r="C1375" s="147">
        <v>0</v>
      </c>
      <c r="D1375" s="119">
        <v>0</v>
      </c>
      <c r="E1375" s="119">
        <v>0</v>
      </c>
      <c r="F1375" s="149">
        <v>0</v>
      </c>
      <c r="G1375" s="150">
        <v>0</v>
      </c>
      <c r="H1375" s="149">
        <f t="shared" si="895"/>
        <v>0</v>
      </c>
      <c r="I1375" s="147">
        <v>0</v>
      </c>
      <c r="J1375" s="148">
        <v>0</v>
      </c>
      <c r="K1375" s="148">
        <f t="shared" si="896"/>
        <v>0</v>
      </c>
      <c r="L1375" s="147">
        <f t="shared" si="897"/>
        <v>0</v>
      </c>
      <c r="M1375" s="149">
        <f t="shared" si="898"/>
        <v>0</v>
      </c>
      <c r="N1375" s="146" t="s">
        <v>1096</v>
      </c>
      <c r="O1375" s="145"/>
      <c r="P1375" s="144"/>
      <c r="Q1375" s="144">
        <f t="shared" si="879"/>
        <v>27</v>
      </c>
      <c r="R1375" s="144">
        <f t="shared" si="880"/>
        <v>2011</v>
      </c>
      <c r="S1375" s="144" t="str">
        <f t="shared" si="878"/>
        <v>Tue</v>
      </c>
      <c r="T1375" s="144" t="str">
        <f t="shared" si="881"/>
        <v>2011-27</v>
      </c>
      <c r="U1375" s="144">
        <f t="shared" si="882"/>
        <v>0</v>
      </c>
      <c r="V1375" s="144"/>
    </row>
    <row r="1376" spans="1:22" s="113" customFormat="1" x14ac:dyDescent="0.35">
      <c r="A1376" s="152" t="s">
        <v>1197</v>
      </c>
      <c r="B1376" s="151">
        <v>40723</v>
      </c>
      <c r="C1376" s="147">
        <v>0</v>
      </c>
      <c r="D1376" s="119">
        <v>0</v>
      </c>
      <c r="E1376" s="119">
        <v>0</v>
      </c>
      <c r="F1376" s="149">
        <v>0</v>
      </c>
      <c r="G1376" s="150">
        <v>0</v>
      </c>
      <c r="H1376" s="149">
        <f t="shared" si="895"/>
        <v>0</v>
      </c>
      <c r="I1376" s="147">
        <v>0</v>
      </c>
      <c r="J1376" s="148">
        <v>0</v>
      </c>
      <c r="K1376" s="148">
        <f t="shared" si="896"/>
        <v>0</v>
      </c>
      <c r="L1376" s="147">
        <f t="shared" si="897"/>
        <v>0</v>
      </c>
      <c r="M1376" s="149">
        <f t="shared" si="898"/>
        <v>0</v>
      </c>
      <c r="N1376" s="146" t="s">
        <v>1096</v>
      </c>
      <c r="O1376" s="145"/>
      <c r="P1376" s="144"/>
      <c r="Q1376" s="144">
        <f t="shared" si="879"/>
        <v>27</v>
      </c>
      <c r="R1376" s="144">
        <f t="shared" si="880"/>
        <v>2011</v>
      </c>
      <c r="S1376" s="144" t="str">
        <f t="shared" si="878"/>
        <v>Wed</v>
      </c>
      <c r="T1376" s="144" t="str">
        <f t="shared" si="881"/>
        <v>2011-27</v>
      </c>
      <c r="U1376" s="144">
        <f t="shared" si="882"/>
        <v>0</v>
      </c>
      <c r="V1376" s="144"/>
    </row>
    <row r="1377" spans="1:22" s="113" customFormat="1" x14ac:dyDescent="0.35">
      <c r="A1377" s="152" t="s">
        <v>1197</v>
      </c>
      <c r="B1377" s="151">
        <v>40724</v>
      </c>
      <c r="C1377" s="147">
        <v>0</v>
      </c>
      <c r="D1377" s="119">
        <v>0</v>
      </c>
      <c r="E1377" s="119">
        <v>0</v>
      </c>
      <c r="F1377" s="149">
        <v>0</v>
      </c>
      <c r="G1377" s="150">
        <v>0</v>
      </c>
      <c r="H1377" s="149">
        <f t="shared" si="895"/>
        <v>0</v>
      </c>
      <c r="I1377" s="147">
        <v>0</v>
      </c>
      <c r="J1377" s="148">
        <v>0</v>
      </c>
      <c r="K1377" s="148">
        <f t="shared" si="896"/>
        <v>0</v>
      </c>
      <c r="L1377" s="147">
        <f t="shared" si="897"/>
        <v>0</v>
      </c>
      <c r="M1377" s="149">
        <f t="shared" si="898"/>
        <v>0</v>
      </c>
      <c r="N1377" s="146" t="s">
        <v>1096</v>
      </c>
      <c r="O1377" s="145"/>
      <c r="P1377" s="144"/>
      <c r="Q1377" s="144">
        <f t="shared" si="879"/>
        <v>27</v>
      </c>
      <c r="R1377" s="144">
        <f t="shared" si="880"/>
        <v>2011</v>
      </c>
      <c r="S1377" s="144" t="str">
        <f t="shared" si="878"/>
        <v>Thu</v>
      </c>
      <c r="T1377" s="144" t="str">
        <f t="shared" si="881"/>
        <v>2011-27</v>
      </c>
      <c r="U1377" s="144">
        <f t="shared" si="882"/>
        <v>0</v>
      </c>
      <c r="V1377" s="144"/>
    </row>
    <row r="1378" spans="1:22" s="113" customFormat="1" x14ac:dyDescent="0.35">
      <c r="A1378" s="152" t="s">
        <v>1197</v>
      </c>
      <c r="B1378" s="151">
        <v>40725</v>
      </c>
      <c r="C1378" s="147">
        <v>0</v>
      </c>
      <c r="D1378" s="119">
        <v>0</v>
      </c>
      <c r="E1378" s="119">
        <v>0</v>
      </c>
      <c r="F1378" s="149">
        <v>0</v>
      </c>
      <c r="G1378" s="150">
        <v>0</v>
      </c>
      <c r="H1378" s="149">
        <f t="shared" si="895"/>
        <v>0</v>
      </c>
      <c r="I1378" s="147">
        <v>0</v>
      </c>
      <c r="J1378" s="148">
        <v>0</v>
      </c>
      <c r="K1378" s="148">
        <f t="shared" si="896"/>
        <v>0</v>
      </c>
      <c r="L1378" s="147">
        <f t="shared" si="897"/>
        <v>0</v>
      </c>
      <c r="M1378" s="149">
        <f t="shared" si="898"/>
        <v>0</v>
      </c>
      <c r="N1378" s="146" t="s">
        <v>1096</v>
      </c>
      <c r="O1378" s="145"/>
      <c r="P1378" s="144"/>
      <c r="Q1378" s="144">
        <f t="shared" si="879"/>
        <v>27</v>
      </c>
      <c r="R1378" s="144">
        <f t="shared" si="880"/>
        <v>2011</v>
      </c>
      <c r="S1378" s="144" t="str">
        <f t="shared" si="878"/>
        <v>Fri</v>
      </c>
      <c r="T1378" s="144" t="str">
        <f t="shared" si="881"/>
        <v>2011-27</v>
      </c>
      <c r="U1378" s="144">
        <f t="shared" si="882"/>
        <v>0</v>
      </c>
      <c r="V1378" s="144"/>
    </row>
    <row r="1379" spans="1:22" s="113" customFormat="1" x14ac:dyDescent="0.35">
      <c r="A1379" s="152" t="s">
        <v>1197</v>
      </c>
      <c r="B1379" s="151">
        <v>40726</v>
      </c>
      <c r="C1379" s="147">
        <v>0</v>
      </c>
      <c r="D1379" s="119">
        <v>0</v>
      </c>
      <c r="E1379" s="119">
        <v>0</v>
      </c>
      <c r="F1379" s="149">
        <v>0</v>
      </c>
      <c r="G1379" s="150">
        <v>0</v>
      </c>
      <c r="H1379" s="149">
        <f t="shared" si="895"/>
        <v>0</v>
      </c>
      <c r="I1379" s="147">
        <v>0</v>
      </c>
      <c r="J1379" s="148">
        <v>0</v>
      </c>
      <c r="K1379" s="148">
        <f t="shared" si="896"/>
        <v>0</v>
      </c>
      <c r="L1379" s="147">
        <f t="shared" si="897"/>
        <v>0</v>
      </c>
      <c r="M1379" s="149">
        <f t="shared" si="898"/>
        <v>0</v>
      </c>
      <c r="N1379" s="146" t="s">
        <v>1096</v>
      </c>
      <c r="O1379" s="145"/>
      <c r="P1379" s="144"/>
      <c r="Q1379" s="144">
        <f t="shared" si="879"/>
        <v>27</v>
      </c>
      <c r="R1379" s="144">
        <f t="shared" si="880"/>
        <v>2011</v>
      </c>
      <c r="S1379" s="144" t="str">
        <f t="shared" si="878"/>
        <v>Sat</v>
      </c>
      <c r="T1379" s="144" t="str">
        <f t="shared" si="881"/>
        <v>2011-27</v>
      </c>
      <c r="U1379" s="144">
        <f t="shared" si="882"/>
        <v>0</v>
      </c>
      <c r="V1379" s="144"/>
    </row>
    <row r="1380" spans="1:22" s="113" customFormat="1" x14ac:dyDescent="0.35">
      <c r="A1380" s="124"/>
      <c r="B1380" s="123">
        <v>40727</v>
      </c>
      <c r="C1380" s="119"/>
      <c r="D1380" s="119"/>
      <c r="E1380" s="122">
        <f>SUM(C1380:D1380)</f>
        <v>0</v>
      </c>
      <c r="F1380" s="118"/>
      <c r="G1380" s="121">
        <f>SUM(G1374:G1379)</f>
        <v>0</v>
      </c>
      <c r="H1380" s="118">
        <f>AVERAGE(H1374:H1379)</f>
        <v>0</v>
      </c>
      <c r="I1380" s="119">
        <f>SUM(I1374:I1379)</f>
        <v>0</v>
      </c>
      <c r="J1380" s="120">
        <f>SUM(J1374:J1379)</f>
        <v>0</v>
      </c>
      <c r="K1380" s="120">
        <f>SUM(G1380,J1380)</f>
        <v>0</v>
      </c>
      <c r="L1380" s="119">
        <f>AVERAGE(L1374:L1379)</f>
        <v>0</v>
      </c>
      <c r="M1380" s="118">
        <f>AVERAGE(M1374:M1379)</f>
        <v>0</v>
      </c>
      <c r="N1380" s="117" t="s">
        <v>1096</v>
      </c>
      <c r="O1380" s="116"/>
      <c r="P1380" s="115"/>
      <c r="Q1380" s="115">
        <f t="shared" si="879"/>
        <v>28</v>
      </c>
      <c r="R1380" s="115">
        <f t="shared" si="880"/>
        <v>2011</v>
      </c>
      <c r="S1380" s="115" t="str">
        <f t="shared" si="878"/>
        <v>Sun</v>
      </c>
      <c r="T1380" s="115" t="str">
        <f t="shared" si="881"/>
        <v>2011-28</v>
      </c>
      <c r="U1380" s="115">
        <f t="shared" si="882"/>
        <v>0</v>
      </c>
      <c r="V1380" s="115"/>
    </row>
    <row r="1381" spans="1:22" s="113" customFormat="1" x14ac:dyDescent="0.35">
      <c r="A1381" s="152" t="s">
        <v>1198</v>
      </c>
      <c r="B1381" s="151">
        <v>40728</v>
      </c>
      <c r="C1381" s="147">
        <v>0</v>
      </c>
      <c r="D1381" s="119">
        <v>0</v>
      </c>
      <c r="E1381" s="119">
        <v>0</v>
      </c>
      <c r="F1381" s="149">
        <v>0</v>
      </c>
      <c r="G1381" s="150">
        <v>0</v>
      </c>
      <c r="H1381" s="149">
        <f t="shared" ref="H1381:H1386" si="899">IFERROR(F1381/G1381,0)</f>
        <v>0</v>
      </c>
      <c r="I1381" s="147">
        <v>0</v>
      </c>
      <c r="J1381" s="148">
        <v>0</v>
      </c>
      <c r="K1381" s="148">
        <f t="shared" ref="K1381:K1386" si="900">IFERROR(SUM(G1381,J1381),0)</f>
        <v>0</v>
      </c>
      <c r="L1381" s="147">
        <f t="shared" ref="L1381:L1386" si="901">IFERROR(MEDIAN(I1381/J1381),0)</f>
        <v>0</v>
      </c>
      <c r="M1381" s="149">
        <f t="shared" ref="M1381:M1386" si="902">IFERROR(SUM(F1381,I1381)/K1381,0)</f>
        <v>0</v>
      </c>
      <c r="N1381" s="146" t="s">
        <v>1096</v>
      </c>
      <c r="O1381" s="145"/>
      <c r="P1381" s="144"/>
      <c r="Q1381" s="144">
        <f t="shared" si="879"/>
        <v>28</v>
      </c>
      <c r="R1381" s="144">
        <f t="shared" si="880"/>
        <v>2011</v>
      </c>
      <c r="S1381" s="144" t="str">
        <f t="shared" si="878"/>
        <v>Mon</v>
      </c>
      <c r="T1381" s="144" t="str">
        <f t="shared" si="881"/>
        <v>2011-28</v>
      </c>
      <c r="U1381" s="144">
        <f t="shared" si="882"/>
        <v>0</v>
      </c>
      <c r="V1381" s="144"/>
    </row>
    <row r="1382" spans="1:22" s="113" customFormat="1" x14ac:dyDescent="0.35">
      <c r="A1382" s="152" t="s">
        <v>1198</v>
      </c>
      <c r="B1382" s="151">
        <v>40729</v>
      </c>
      <c r="C1382" s="147">
        <v>0</v>
      </c>
      <c r="D1382" s="119">
        <v>0</v>
      </c>
      <c r="E1382" s="119">
        <v>0</v>
      </c>
      <c r="F1382" s="149">
        <v>0</v>
      </c>
      <c r="G1382" s="150">
        <v>0</v>
      </c>
      <c r="H1382" s="149">
        <f t="shared" si="899"/>
        <v>0</v>
      </c>
      <c r="I1382" s="147">
        <v>0</v>
      </c>
      <c r="J1382" s="148">
        <v>0</v>
      </c>
      <c r="K1382" s="148">
        <f t="shared" si="900"/>
        <v>0</v>
      </c>
      <c r="L1382" s="147">
        <f t="shared" si="901"/>
        <v>0</v>
      </c>
      <c r="M1382" s="149">
        <f t="shared" si="902"/>
        <v>0</v>
      </c>
      <c r="N1382" s="146" t="s">
        <v>1096</v>
      </c>
      <c r="O1382" s="145"/>
      <c r="P1382" s="144"/>
      <c r="Q1382" s="144">
        <f t="shared" si="879"/>
        <v>28</v>
      </c>
      <c r="R1382" s="144">
        <f t="shared" si="880"/>
        <v>2011</v>
      </c>
      <c r="S1382" s="144" t="str">
        <f t="shared" si="878"/>
        <v>Tue</v>
      </c>
      <c r="T1382" s="144" t="str">
        <f t="shared" si="881"/>
        <v>2011-28</v>
      </c>
      <c r="U1382" s="144">
        <f t="shared" si="882"/>
        <v>0</v>
      </c>
      <c r="V1382" s="144"/>
    </row>
    <row r="1383" spans="1:22" s="113" customFormat="1" x14ac:dyDescent="0.35">
      <c r="A1383" s="152" t="s">
        <v>1198</v>
      </c>
      <c r="B1383" s="151">
        <v>40730</v>
      </c>
      <c r="C1383" s="147">
        <v>0</v>
      </c>
      <c r="D1383" s="119">
        <v>0</v>
      </c>
      <c r="E1383" s="119">
        <v>0</v>
      </c>
      <c r="F1383" s="149">
        <v>0</v>
      </c>
      <c r="G1383" s="150">
        <v>0</v>
      </c>
      <c r="H1383" s="149">
        <f t="shared" si="899"/>
        <v>0</v>
      </c>
      <c r="I1383" s="147">
        <v>0</v>
      </c>
      <c r="J1383" s="148">
        <v>0</v>
      </c>
      <c r="K1383" s="148">
        <f t="shared" si="900"/>
        <v>0</v>
      </c>
      <c r="L1383" s="147">
        <f t="shared" si="901"/>
        <v>0</v>
      </c>
      <c r="M1383" s="149">
        <f t="shared" si="902"/>
        <v>0</v>
      </c>
      <c r="N1383" s="146" t="s">
        <v>1096</v>
      </c>
      <c r="O1383" s="145"/>
      <c r="P1383" s="144"/>
      <c r="Q1383" s="144">
        <f t="shared" si="879"/>
        <v>28</v>
      </c>
      <c r="R1383" s="144">
        <f t="shared" si="880"/>
        <v>2011</v>
      </c>
      <c r="S1383" s="144" t="str">
        <f t="shared" si="878"/>
        <v>Wed</v>
      </c>
      <c r="T1383" s="144" t="str">
        <f t="shared" si="881"/>
        <v>2011-28</v>
      </c>
      <c r="U1383" s="144">
        <f t="shared" si="882"/>
        <v>0</v>
      </c>
      <c r="V1383" s="144"/>
    </row>
    <row r="1384" spans="1:22" s="113" customFormat="1" x14ac:dyDescent="0.35">
      <c r="A1384" s="152" t="s">
        <v>1198</v>
      </c>
      <c r="B1384" s="151">
        <v>40731</v>
      </c>
      <c r="C1384" s="147">
        <v>0</v>
      </c>
      <c r="D1384" s="119">
        <v>0</v>
      </c>
      <c r="E1384" s="119">
        <v>0</v>
      </c>
      <c r="F1384" s="149">
        <v>0</v>
      </c>
      <c r="G1384" s="150">
        <v>0</v>
      </c>
      <c r="H1384" s="149">
        <f t="shared" si="899"/>
        <v>0</v>
      </c>
      <c r="I1384" s="147">
        <v>0</v>
      </c>
      <c r="J1384" s="148">
        <v>0</v>
      </c>
      <c r="K1384" s="148">
        <f t="shared" si="900"/>
        <v>0</v>
      </c>
      <c r="L1384" s="147">
        <f t="shared" si="901"/>
        <v>0</v>
      </c>
      <c r="M1384" s="149">
        <f t="shared" si="902"/>
        <v>0</v>
      </c>
      <c r="N1384" s="146" t="s">
        <v>1096</v>
      </c>
      <c r="O1384" s="145"/>
      <c r="P1384" s="144"/>
      <c r="Q1384" s="144">
        <f t="shared" si="879"/>
        <v>28</v>
      </c>
      <c r="R1384" s="144">
        <f t="shared" si="880"/>
        <v>2011</v>
      </c>
      <c r="S1384" s="144" t="str">
        <f t="shared" si="878"/>
        <v>Thu</v>
      </c>
      <c r="T1384" s="144" t="str">
        <f t="shared" si="881"/>
        <v>2011-28</v>
      </c>
      <c r="U1384" s="144">
        <f t="shared" si="882"/>
        <v>0</v>
      </c>
      <c r="V1384" s="144"/>
    </row>
    <row r="1385" spans="1:22" s="113" customFormat="1" x14ac:dyDescent="0.35">
      <c r="A1385" s="152" t="s">
        <v>1198</v>
      </c>
      <c r="B1385" s="151">
        <v>40732</v>
      </c>
      <c r="C1385" s="147">
        <v>0</v>
      </c>
      <c r="D1385" s="119">
        <v>0</v>
      </c>
      <c r="E1385" s="119">
        <v>0</v>
      </c>
      <c r="F1385" s="149">
        <v>0</v>
      </c>
      <c r="G1385" s="150">
        <v>0</v>
      </c>
      <c r="H1385" s="149">
        <f t="shared" si="899"/>
        <v>0</v>
      </c>
      <c r="I1385" s="147">
        <v>0</v>
      </c>
      <c r="J1385" s="148">
        <v>0</v>
      </c>
      <c r="K1385" s="148">
        <f t="shared" si="900"/>
        <v>0</v>
      </c>
      <c r="L1385" s="147">
        <f t="shared" si="901"/>
        <v>0</v>
      </c>
      <c r="M1385" s="149">
        <f t="shared" si="902"/>
        <v>0</v>
      </c>
      <c r="N1385" s="146" t="s">
        <v>1096</v>
      </c>
      <c r="O1385" s="145"/>
      <c r="P1385" s="144"/>
      <c r="Q1385" s="144">
        <f t="shared" si="879"/>
        <v>28</v>
      </c>
      <c r="R1385" s="144">
        <f t="shared" si="880"/>
        <v>2011</v>
      </c>
      <c r="S1385" s="144" t="str">
        <f t="shared" si="878"/>
        <v>Fri</v>
      </c>
      <c r="T1385" s="144" t="str">
        <f t="shared" si="881"/>
        <v>2011-28</v>
      </c>
      <c r="U1385" s="144">
        <f t="shared" si="882"/>
        <v>0</v>
      </c>
      <c r="V1385" s="144"/>
    </row>
    <row r="1386" spans="1:22" s="113" customFormat="1" x14ac:dyDescent="0.35">
      <c r="A1386" s="152" t="s">
        <v>1198</v>
      </c>
      <c r="B1386" s="151">
        <v>40733</v>
      </c>
      <c r="C1386" s="147">
        <v>0</v>
      </c>
      <c r="D1386" s="119">
        <v>0</v>
      </c>
      <c r="E1386" s="119">
        <v>0</v>
      </c>
      <c r="F1386" s="149">
        <v>0</v>
      </c>
      <c r="G1386" s="150">
        <v>0</v>
      </c>
      <c r="H1386" s="149">
        <f t="shared" si="899"/>
        <v>0</v>
      </c>
      <c r="I1386" s="147">
        <v>0</v>
      </c>
      <c r="J1386" s="148">
        <v>0</v>
      </c>
      <c r="K1386" s="148">
        <f t="shared" si="900"/>
        <v>0</v>
      </c>
      <c r="L1386" s="147">
        <f t="shared" si="901"/>
        <v>0</v>
      </c>
      <c r="M1386" s="149">
        <f t="shared" si="902"/>
        <v>0</v>
      </c>
      <c r="N1386" s="146" t="s">
        <v>1096</v>
      </c>
      <c r="O1386" s="145"/>
      <c r="P1386" s="144"/>
      <c r="Q1386" s="144">
        <f t="shared" si="879"/>
        <v>28</v>
      </c>
      <c r="R1386" s="144">
        <f t="shared" si="880"/>
        <v>2011</v>
      </c>
      <c r="S1386" s="144" t="str">
        <f t="shared" si="878"/>
        <v>Sat</v>
      </c>
      <c r="T1386" s="144" t="str">
        <f t="shared" si="881"/>
        <v>2011-28</v>
      </c>
      <c r="U1386" s="144">
        <f t="shared" si="882"/>
        <v>0</v>
      </c>
      <c r="V1386" s="144"/>
    </row>
    <row r="1387" spans="1:22" s="113" customFormat="1" x14ac:dyDescent="0.35">
      <c r="A1387" s="124"/>
      <c r="B1387" s="123">
        <v>40734</v>
      </c>
      <c r="C1387" s="119"/>
      <c r="D1387" s="119"/>
      <c r="E1387" s="122">
        <f>SUM(C1387:D1387)</f>
        <v>0</v>
      </c>
      <c r="F1387" s="118"/>
      <c r="G1387" s="121">
        <f>SUM(G1381:G1386)</f>
        <v>0</v>
      </c>
      <c r="H1387" s="118">
        <f>AVERAGE(H1381:H1386)</f>
        <v>0</v>
      </c>
      <c r="I1387" s="119">
        <f>SUM(I1381:I1386)</f>
        <v>0</v>
      </c>
      <c r="J1387" s="120">
        <f>SUM(J1381:J1386)</f>
        <v>0</v>
      </c>
      <c r="K1387" s="120">
        <f>SUM(G1387,J1387)</f>
        <v>0</v>
      </c>
      <c r="L1387" s="119">
        <f>AVERAGE(L1381:L1386)</f>
        <v>0</v>
      </c>
      <c r="M1387" s="118">
        <f>AVERAGE(M1381:M1386)</f>
        <v>0</v>
      </c>
      <c r="N1387" s="117" t="s">
        <v>1096</v>
      </c>
      <c r="O1387" s="116"/>
      <c r="P1387" s="115"/>
      <c r="Q1387" s="115">
        <f t="shared" si="879"/>
        <v>29</v>
      </c>
      <c r="R1387" s="115">
        <f t="shared" si="880"/>
        <v>2011</v>
      </c>
      <c r="S1387" s="115" t="str">
        <f t="shared" si="878"/>
        <v>Sun</v>
      </c>
      <c r="T1387" s="115" t="str">
        <f t="shared" si="881"/>
        <v>2011-29</v>
      </c>
      <c r="U1387" s="115">
        <f t="shared" si="882"/>
        <v>0</v>
      </c>
      <c r="V1387" s="115"/>
    </row>
    <row r="1388" spans="1:22" s="113" customFormat="1" x14ac:dyDescent="0.35">
      <c r="A1388" s="152" t="s">
        <v>1199</v>
      </c>
      <c r="B1388" s="151">
        <v>40735</v>
      </c>
      <c r="C1388" s="147">
        <v>0</v>
      </c>
      <c r="D1388" s="119">
        <v>0</v>
      </c>
      <c r="E1388" s="119">
        <v>0</v>
      </c>
      <c r="F1388" s="149">
        <v>0</v>
      </c>
      <c r="G1388" s="150">
        <v>0</v>
      </c>
      <c r="H1388" s="149">
        <f t="shared" ref="H1388:H1393" si="903">IFERROR(F1388/G1388,0)</f>
        <v>0</v>
      </c>
      <c r="I1388" s="147">
        <v>0</v>
      </c>
      <c r="J1388" s="148">
        <v>0</v>
      </c>
      <c r="K1388" s="148">
        <f t="shared" ref="K1388:K1393" si="904">IFERROR(SUM(G1388,J1388),0)</f>
        <v>0</v>
      </c>
      <c r="L1388" s="147">
        <f t="shared" ref="L1388:L1393" si="905">IFERROR(MEDIAN(I1388/J1388),0)</f>
        <v>0</v>
      </c>
      <c r="M1388" s="149">
        <f t="shared" ref="M1388:M1393" si="906">IFERROR(SUM(F1388,I1388)/K1388,0)</f>
        <v>0</v>
      </c>
      <c r="N1388" s="146" t="s">
        <v>1096</v>
      </c>
      <c r="O1388" s="145"/>
      <c r="P1388" s="144"/>
      <c r="Q1388" s="144">
        <f t="shared" si="879"/>
        <v>29</v>
      </c>
      <c r="R1388" s="144">
        <f t="shared" si="880"/>
        <v>2011</v>
      </c>
      <c r="S1388" s="144" t="str">
        <f t="shared" si="878"/>
        <v>Mon</v>
      </c>
      <c r="T1388" s="144" t="str">
        <f t="shared" si="881"/>
        <v>2011-29</v>
      </c>
      <c r="U1388" s="144">
        <f t="shared" si="882"/>
        <v>0</v>
      </c>
      <c r="V1388" s="144"/>
    </row>
    <row r="1389" spans="1:22" s="113" customFormat="1" x14ac:dyDescent="0.35">
      <c r="A1389" s="152" t="s">
        <v>1199</v>
      </c>
      <c r="B1389" s="151">
        <v>40736</v>
      </c>
      <c r="C1389" s="147">
        <v>0</v>
      </c>
      <c r="D1389" s="119">
        <v>0</v>
      </c>
      <c r="E1389" s="119">
        <v>0</v>
      </c>
      <c r="F1389" s="149">
        <v>0</v>
      </c>
      <c r="G1389" s="150">
        <v>0</v>
      </c>
      <c r="H1389" s="149">
        <f t="shared" si="903"/>
        <v>0</v>
      </c>
      <c r="I1389" s="147">
        <v>0</v>
      </c>
      <c r="J1389" s="148">
        <v>0</v>
      </c>
      <c r="K1389" s="148">
        <f t="shared" si="904"/>
        <v>0</v>
      </c>
      <c r="L1389" s="147">
        <f t="shared" si="905"/>
        <v>0</v>
      </c>
      <c r="M1389" s="149">
        <f t="shared" si="906"/>
        <v>0</v>
      </c>
      <c r="N1389" s="146" t="s">
        <v>1096</v>
      </c>
      <c r="O1389" s="145"/>
      <c r="P1389" s="144"/>
      <c r="Q1389" s="144">
        <f t="shared" si="879"/>
        <v>29</v>
      </c>
      <c r="R1389" s="144">
        <f t="shared" si="880"/>
        <v>2011</v>
      </c>
      <c r="S1389" s="144" t="str">
        <f t="shared" si="878"/>
        <v>Tue</v>
      </c>
      <c r="T1389" s="144" t="str">
        <f t="shared" si="881"/>
        <v>2011-29</v>
      </c>
      <c r="U1389" s="144">
        <f t="shared" si="882"/>
        <v>0</v>
      </c>
      <c r="V1389" s="144"/>
    </row>
    <row r="1390" spans="1:22" s="113" customFormat="1" x14ac:dyDescent="0.35">
      <c r="A1390" s="152" t="s">
        <v>1199</v>
      </c>
      <c r="B1390" s="151">
        <v>40737</v>
      </c>
      <c r="C1390" s="147">
        <v>0</v>
      </c>
      <c r="D1390" s="119">
        <v>0</v>
      </c>
      <c r="E1390" s="119">
        <v>0</v>
      </c>
      <c r="F1390" s="149">
        <v>0</v>
      </c>
      <c r="G1390" s="150">
        <v>0</v>
      </c>
      <c r="H1390" s="149">
        <f t="shared" si="903"/>
        <v>0</v>
      </c>
      <c r="I1390" s="147">
        <v>0</v>
      </c>
      <c r="J1390" s="148">
        <v>0</v>
      </c>
      <c r="K1390" s="148">
        <f t="shared" si="904"/>
        <v>0</v>
      </c>
      <c r="L1390" s="147">
        <f t="shared" si="905"/>
        <v>0</v>
      </c>
      <c r="M1390" s="149">
        <f t="shared" si="906"/>
        <v>0</v>
      </c>
      <c r="N1390" s="146" t="s">
        <v>1096</v>
      </c>
      <c r="O1390" s="145"/>
      <c r="P1390" s="144"/>
      <c r="Q1390" s="144">
        <f t="shared" si="879"/>
        <v>29</v>
      </c>
      <c r="R1390" s="144">
        <f t="shared" si="880"/>
        <v>2011</v>
      </c>
      <c r="S1390" s="144" t="str">
        <f t="shared" si="878"/>
        <v>Wed</v>
      </c>
      <c r="T1390" s="144" t="str">
        <f t="shared" si="881"/>
        <v>2011-29</v>
      </c>
      <c r="U1390" s="144">
        <f t="shared" si="882"/>
        <v>0</v>
      </c>
      <c r="V1390" s="144"/>
    </row>
    <row r="1391" spans="1:22" s="113" customFormat="1" x14ac:dyDescent="0.35">
      <c r="A1391" s="152" t="s">
        <v>1199</v>
      </c>
      <c r="B1391" s="151">
        <v>40738</v>
      </c>
      <c r="C1391" s="147">
        <v>0</v>
      </c>
      <c r="D1391" s="119">
        <v>0</v>
      </c>
      <c r="E1391" s="119">
        <v>0</v>
      </c>
      <c r="F1391" s="149">
        <v>0</v>
      </c>
      <c r="G1391" s="150">
        <v>0</v>
      </c>
      <c r="H1391" s="149">
        <f t="shared" si="903"/>
        <v>0</v>
      </c>
      <c r="I1391" s="147">
        <v>0</v>
      </c>
      <c r="J1391" s="148">
        <v>0</v>
      </c>
      <c r="K1391" s="148">
        <f t="shared" si="904"/>
        <v>0</v>
      </c>
      <c r="L1391" s="147">
        <f t="shared" si="905"/>
        <v>0</v>
      </c>
      <c r="M1391" s="149">
        <f t="shared" si="906"/>
        <v>0</v>
      </c>
      <c r="N1391" s="146" t="s">
        <v>1096</v>
      </c>
      <c r="O1391" s="145"/>
      <c r="P1391" s="144"/>
      <c r="Q1391" s="144">
        <f t="shared" si="879"/>
        <v>29</v>
      </c>
      <c r="R1391" s="144">
        <f t="shared" si="880"/>
        <v>2011</v>
      </c>
      <c r="S1391" s="144" t="str">
        <f t="shared" si="878"/>
        <v>Thu</v>
      </c>
      <c r="T1391" s="144" t="str">
        <f t="shared" si="881"/>
        <v>2011-29</v>
      </c>
      <c r="U1391" s="144">
        <f t="shared" si="882"/>
        <v>0</v>
      </c>
      <c r="V1391" s="144"/>
    </row>
    <row r="1392" spans="1:22" s="113" customFormat="1" x14ac:dyDescent="0.35">
      <c r="A1392" s="152" t="s">
        <v>1199</v>
      </c>
      <c r="B1392" s="151">
        <v>40739</v>
      </c>
      <c r="C1392" s="147">
        <v>0</v>
      </c>
      <c r="D1392" s="119">
        <v>0</v>
      </c>
      <c r="E1392" s="119">
        <v>0</v>
      </c>
      <c r="F1392" s="149">
        <v>0</v>
      </c>
      <c r="G1392" s="150">
        <v>0</v>
      </c>
      <c r="H1392" s="149">
        <f t="shared" si="903"/>
        <v>0</v>
      </c>
      <c r="I1392" s="147">
        <v>0</v>
      </c>
      <c r="J1392" s="148">
        <v>0</v>
      </c>
      <c r="K1392" s="148">
        <f t="shared" si="904"/>
        <v>0</v>
      </c>
      <c r="L1392" s="147">
        <f t="shared" si="905"/>
        <v>0</v>
      </c>
      <c r="M1392" s="149">
        <f t="shared" si="906"/>
        <v>0</v>
      </c>
      <c r="N1392" s="146" t="s">
        <v>1096</v>
      </c>
      <c r="O1392" s="145"/>
      <c r="P1392" s="144"/>
      <c r="Q1392" s="144">
        <f t="shared" si="879"/>
        <v>29</v>
      </c>
      <c r="R1392" s="144">
        <f t="shared" si="880"/>
        <v>2011</v>
      </c>
      <c r="S1392" s="144" t="str">
        <f t="shared" si="878"/>
        <v>Fri</v>
      </c>
      <c r="T1392" s="144" t="str">
        <f t="shared" si="881"/>
        <v>2011-29</v>
      </c>
      <c r="U1392" s="144">
        <f t="shared" si="882"/>
        <v>0</v>
      </c>
      <c r="V1392" s="144"/>
    </row>
    <row r="1393" spans="1:22" s="113" customFormat="1" x14ac:dyDescent="0.35">
      <c r="A1393" s="152" t="s">
        <v>1199</v>
      </c>
      <c r="B1393" s="151">
        <v>40740</v>
      </c>
      <c r="C1393" s="147">
        <v>0</v>
      </c>
      <c r="D1393" s="119">
        <v>0</v>
      </c>
      <c r="E1393" s="119">
        <v>0</v>
      </c>
      <c r="F1393" s="149">
        <v>0</v>
      </c>
      <c r="G1393" s="150">
        <v>0</v>
      </c>
      <c r="H1393" s="149">
        <f t="shared" si="903"/>
        <v>0</v>
      </c>
      <c r="I1393" s="147">
        <v>0</v>
      </c>
      <c r="J1393" s="148">
        <v>0</v>
      </c>
      <c r="K1393" s="148">
        <f t="shared" si="904"/>
        <v>0</v>
      </c>
      <c r="L1393" s="147">
        <f t="shared" si="905"/>
        <v>0</v>
      </c>
      <c r="M1393" s="149">
        <f t="shared" si="906"/>
        <v>0</v>
      </c>
      <c r="N1393" s="146" t="s">
        <v>1096</v>
      </c>
      <c r="O1393" s="145"/>
      <c r="P1393" s="144"/>
      <c r="Q1393" s="144">
        <f t="shared" si="879"/>
        <v>29</v>
      </c>
      <c r="R1393" s="144">
        <f t="shared" si="880"/>
        <v>2011</v>
      </c>
      <c r="S1393" s="144" t="str">
        <f t="shared" si="878"/>
        <v>Sat</v>
      </c>
      <c r="T1393" s="144" t="str">
        <f t="shared" si="881"/>
        <v>2011-29</v>
      </c>
      <c r="U1393" s="144">
        <f t="shared" si="882"/>
        <v>0</v>
      </c>
      <c r="V1393" s="144"/>
    </row>
    <row r="1394" spans="1:22" s="113" customFormat="1" x14ac:dyDescent="0.35">
      <c r="A1394" s="124"/>
      <c r="B1394" s="123">
        <v>40741</v>
      </c>
      <c r="C1394" s="119"/>
      <c r="D1394" s="119"/>
      <c r="E1394" s="122">
        <f>SUM(C1394:D1394)</f>
        <v>0</v>
      </c>
      <c r="F1394" s="118"/>
      <c r="G1394" s="121">
        <f>SUM(G1388:G1393)</f>
        <v>0</v>
      </c>
      <c r="H1394" s="118">
        <f>AVERAGE(H1388:H1393)</f>
        <v>0</v>
      </c>
      <c r="I1394" s="119">
        <f>SUM(I1388:I1393)</f>
        <v>0</v>
      </c>
      <c r="J1394" s="120">
        <f>SUM(J1388:J1393)</f>
        <v>0</v>
      </c>
      <c r="K1394" s="120">
        <f>SUM(G1394,J1394)</f>
        <v>0</v>
      </c>
      <c r="L1394" s="119">
        <f>AVERAGE(L1388:L1393)</f>
        <v>0</v>
      </c>
      <c r="M1394" s="118">
        <f>AVERAGE(M1388:M1393)</f>
        <v>0</v>
      </c>
      <c r="N1394" s="117" t="s">
        <v>1096</v>
      </c>
      <c r="O1394" s="116"/>
      <c r="P1394" s="115"/>
      <c r="Q1394" s="115">
        <f t="shared" si="879"/>
        <v>30</v>
      </c>
      <c r="R1394" s="115">
        <f t="shared" si="880"/>
        <v>2011</v>
      </c>
      <c r="S1394" s="115" t="str">
        <f t="shared" si="878"/>
        <v>Sun</v>
      </c>
      <c r="T1394" s="115" t="str">
        <f t="shared" si="881"/>
        <v>2011-30</v>
      </c>
      <c r="U1394" s="115">
        <f t="shared" si="882"/>
        <v>0</v>
      </c>
      <c r="V1394" s="115"/>
    </row>
    <row r="1395" spans="1:22" s="113" customFormat="1" x14ac:dyDescent="0.35">
      <c r="A1395" s="152" t="s">
        <v>1200</v>
      </c>
      <c r="B1395" s="151">
        <v>40742</v>
      </c>
      <c r="C1395" s="147">
        <v>0</v>
      </c>
      <c r="D1395" s="119">
        <v>0</v>
      </c>
      <c r="E1395" s="119">
        <v>0</v>
      </c>
      <c r="F1395" s="149">
        <v>0</v>
      </c>
      <c r="G1395" s="150">
        <v>0</v>
      </c>
      <c r="H1395" s="149">
        <f t="shared" ref="H1395:H1400" si="907">IFERROR(F1395/G1395,0)</f>
        <v>0</v>
      </c>
      <c r="I1395" s="147">
        <v>0</v>
      </c>
      <c r="J1395" s="148">
        <v>0</v>
      </c>
      <c r="K1395" s="148">
        <f t="shared" ref="K1395:K1400" si="908">IFERROR(SUM(G1395,J1395),0)</f>
        <v>0</v>
      </c>
      <c r="L1395" s="147">
        <f t="shared" ref="L1395:L1400" si="909">IFERROR(MEDIAN(I1395/J1395),0)</f>
        <v>0</v>
      </c>
      <c r="M1395" s="149">
        <f t="shared" ref="M1395:M1400" si="910">IFERROR(SUM(F1395,I1395)/K1395,0)</f>
        <v>0</v>
      </c>
      <c r="N1395" s="146" t="s">
        <v>1096</v>
      </c>
      <c r="O1395" s="145"/>
      <c r="P1395" s="144"/>
      <c r="Q1395" s="144">
        <f t="shared" si="879"/>
        <v>30</v>
      </c>
      <c r="R1395" s="144">
        <f t="shared" si="880"/>
        <v>2011</v>
      </c>
      <c r="S1395" s="144" t="str">
        <f t="shared" si="878"/>
        <v>Mon</v>
      </c>
      <c r="T1395" s="144" t="str">
        <f t="shared" si="881"/>
        <v>2011-30</v>
      </c>
      <c r="U1395" s="144">
        <f t="shared" si="882"/>
        <v>0</v>
      </c>
      <c r="V1395" s="144"/>
    </row>
    <row r="1396" spans="1:22" s="113" customFormat="1" x14ac:dyDescent="0.35">
      <c r="A1396" s="152" t="s">
        <v>1200</v>
      </c>
      <c r="B1396" s="151">
        <v>40743</v>
      </c>
      <c r="C1396" s="147">
        <v>0</v>
      </c>
      <c r="D1396" s="119">
        <v>0</v>
      </c>
      <c r="E1396" s="119">
        <v>0</v>
      </c>
      <c r="F1396" s="149">
        <v>0</v>
      </c>
      <c r="G1396" s="150">
        <v>0</v>
      </c>
      <c r="H1396" s="149">
        <f t="shared" si="907"/>
        <v>0</v>
      </c>
      <c r="I1396" s="147">
        <v>0</v>
      </c>
      <c r="J1396" s="148">
        <v>0</v>
      </c>
      <c r="K1396" s="148">
        <f t="shared" si="908"/>
        <v>0</v>
      </c>
      <c r="L1396" s="147">
        <f t="shared" si="909"/>
        <v>0</v>
      </c>
      <c r="M1396" s="149">
        <f t="shared" si="910"/>
        <v>0</v>
      </c>
      <c r="N1396" s="146" t="s">
        <v>1096</v>
      </c>
      <c r="O1396" s="145"/>
      <c r="P1396" s="144"/>
      <c r="Q1396" s="144">
        <f t="shared" si="879"/>
        <v>30</v>
      </c>
      <c r="R1396" s="144">
        <f t="shared" si="880"/>
        <v>2011</v>
      </c>
      <c r="S1396" s="144" t="str">
        <f t="shared" si="878"/>
        <v>Tue</v>
      </c>
      <c r="T1396" s="144" t="str">
        <f t="shared" si="881"/>
        <v>2011-30</v>
      </c>
      <c r="U1396" s="144">
        <f t="shared" si="882"/>
        <v>0</v>
      </c>
      <c r="V1396" s="144"/>
    </row>
    <row r="1397" spans="1:22" s="113" customFormat="1" x14ac:dyDescent="0.35">
      <c r="A1397" s="153" t="s">
        <v>1200</v>
      </c>
      <c r="B1397" s="132">
        <v>40744</v>
      </c>
      <c r="C1397" s="129">
        <v>1020.43</v>
      </c>
      <c r="D1397" s="119">
        <v>0</v>
      </c>
      <c r="E1397" s="119">
        <v>0</v>
      </c>
      <c r="F1397" s="128">
        <v>447.35</v>
      </c>
      <c r="G1397" s="131">
        <v>19</v>
      </c>
      <c r="H1397" s="128">
        <f t="shared" si="907"/>
        <v>23.544736842105266</v>
      </c>
      <c r="I1397" s="129">
        <v>573.08000000000004</v>
      </c>
      <c r="J1397" s="130">
        <v>10</v>
      </c>
      <c r="K1397" s="130">
        <f t="shared" si="908"/>
        <v>29</v>
      </c>
      <c r="L1397" s="129">
        <f t="shared" si="909"/>
        <v>57.308000000000007</v>
      </c>
      <c r="M1397" s="128">
        <f t="shared" si="910"/>
        <v>35.18724137931035</v>
      </c>
      <c r="N1397" s="127" t="s">
        <v>1096</v>
      </c>
      <c r="O1397" s="126"/>
      <c r="P1397" s="125"/>
      <c r="Q1397" s="125">
        <f t="shared" si="879"/>
        <v>30</v>
      </c>
      <c r="R1397" s="125">
        <f t="shared" si="880"/>
        <v>2011</v>
      </c>
      <c r="S1397" s="125" t="str">
        <f t="shared" si="878"/>
        <v>Wed</v>
      </c>
      <c r="T1397" s="125" t="str">
        <f t="shared" si="881"/>
        <v>2011-30</v>
      </c>
      <c r="U1397" s="125">
        <f t="shared" si="882"/>
        <v>0</v>
      </c>
      <c r="V1397" s="125"/>
    </row>
    <row r="1398" spans="1:22" s="113" customFormat="1" x14ac:dyDescent="0.35">
      <c r="A1398" s="153" t="s">
        <v>1200</v>
      </c>
      <c r="B1398" s="132">
        <v>40745</v>
      </c>
      <c r="C1398" s="129">
        <v>1112.32</v>
      </c>
      <c r="D1398" s="119">
        <v>0</v>
      </c>
      <c r="E1398" s="119">
        <v>0</v>
      </c>
      <c r="F1398" s="128">
        <v>636</v>
      </c>
      <c r="G1398" s="131">
        <v>33</v>
      </c>
      <c r="H1398" s="128">
        <f t="shared" si="907"/>
        <v>19.272727272727273</v>
      </c>
      <c r="I1398" s="129">
        <v>476.32</v>
      </c>
      <c r="J1398" s="130">
        <v>15</v>
      </c>
      <c r="K1398" s="130">
        <f t="shared" si="908"/>
        <v>48</v>
      </c>
      <c r="L1398" s="129">
        <f t="shared" si="909"/>
        <v>31.754666666666665</v>
      </c>
      <c r="M1398" s="128">
        <f t="shared" si="910"/>
        <v>23.173333333333332</v>
      </c>
      <c r="N1398" s="127" t="s">
        <v>1096</v>
      </c>
      <c r="O1398" s="126"/>
      <c r="P1398" s="125"/>
      <c r="Q1398" s="125">
        <f t="shared" si="879"/>
        <v>30</v>
      </c>
      <c r="R1398" s="125">
        <f t="shared" si="880"/>
        <v>2011</v>
      </c>
      <c r="S1398" s="125" t="str">
        <f t="shared" si="878"/>
        <v>Thu</v>
      </c>
      <c r="T1398" s="125" t="str">
        <f t="shared" si="881"/>
        <v>2011-30</v>
      </c>
      <c r="U1398" s="125">
        <f t="shared" si="882"/>
        <v>0</v>
      </c>
      <c r="V1398" s="125"/>
    </row>
    <row r="1399" spans="1:22" s="113" customFormat="1" x14ac:dyDescent="0.35">
      <c r="A1399" s="153" t="s">
        <v>1200</v>
      </c>
      <c r="B1399" s="132">
        <v>40746</v>
      </c>
      <c r="C1399" s="129">
        <v>1653.16</v>
      </c>
      <c r="D1399" s="119">
        <v>0</v>
      </c>
      <c r="E1399" s="119">
        <v>0</v>
      </c>
      <c r="F1399" s="128">
        <v>892.45</v>
      </c>
      <c r="G1399" s="131">
        <v>37</v>
      </c>
      <c r="H1399" s="128">
        <f t="shared" si="907"/>
        <v>24.120270270270272</v>
      </c>
      <c r="I1399" s="129">
        <v>760.71</v>
      </c>
      <c r="J1399" s="130">
        <v>17</v>
      </c>
      <c r="K1399" s="130">
        <f t="shared" si="908"/>
        <v>54</v>
      </c>
      <c r="L1399" s="129">
        <f t="shared" si="909"/>
        <v>44.747647058823532</v>
      </c>
      <c r="M1399" s="128">
        <f t="shared" si="910"/>
        <v>30.614074074074075</v>
      </c>
      <c r="N1399" s="127" t="s">
        <v>1096</v>
      </c>
      <c r="O1399" s="126"/>
      <c r="P1399" s="125"/>
      <c r="Q1399" s="125">
        <f t="shared" si="879"/>
        <v>30</v>
      </c>
      <c r="R1399" s="125">
        <f t="shared" si="880"/>
        <v>2011</v>
      </c>
      <c r="S1399" s="125" t="str">
        <f t="shared" si="878"/>
        <v>Fri</v>
      </c>
      <c r="T1399" s="125" t="str">
        <f t="shared" si="881"/>
        <v>2011-30</v>
      </c>
      <c r="U1399" s="125">
        <f t="shared" si="882"/>
        <v>0</v>
      </c>
      <c r="V1399" s="125"/>
    </row>
    <row r="1400" spans="1:22" s="113" customFormat="1" x14ac:dyDescent="0.35">
      <c r="A1400" s="153" t="s">
        <v>1200</v>
      </c>
      <c r="B1400" s="132">
        <v>40747</v>
      </c>
      <c r="C1400" s="129">
        <v>738.28</v>
      </c>
      <c r="D1400" s="119">
        <v>0</v>
      </c>
      <c r="E1400" s="119">
        <v>0</v>
      </c>
      <c r="F1400" s="128">
        <v>384.5</v>
      </c>
      <c r="G1400" s="131">
        <v>19</v>
      </c>
      <c r="H1400" s="128">
        <f t="shared" si="907"/>
        <v>20.236842105263158</v>
      </c>
      <c r="I1400" s="129">
        <v>353.78</v>
      </c>
      <c r="J1400" s="130">
        <v>9</v>
      </c>
      <c r="K1400" s="130">
        <f t="shared" si="908"/>
        <v>28</v>
      </c>
      <c r="L1400" s="129">
        <f t="shared" si="909"/>
        <v>39.308888888888887</v>
      </c>
      <c r="M1400" s="128">
        <f t="shared" si="910"/>
        <v>26.367142857142856</v>
      </c>
      <c r="N1400" s="127" t="s">
        <v>1096</v>
      </c>
      <c r="O1400" s="126"/>
      <c r="P1400" s="125"/>
      <c r="Q1400" s="125">
        <f t="shared" si="879"/>
        <v>30</v>
      </c>
      <c r="R1400" s="125">
        <f t="shared" si="880"/>
        <v>2011</v>
      </c>
      <c r="S1400" s="125" t="str">
        <f t="shared" si="878"/>
        <v>Sat</v>
      </c>
      <c r="T1400" s="125" t="str">
        <f t="shared" si="881"/>
        <v>2011-30</v>
      </c>
      <c r="U1400" s="125">
        <f t="shared" si="882"/>
        <v>0</v>
      </c>
      <c r="V1400" s="125"/>
    </row>
    <row r="1401" spans="1:22" s="113" customFormat="1" x14ac:dyDescent="0.35">
      <c r="A1401" s="124"/>
      <c r="B1401" s="123">
        <v>40748</v>
      </c>
      <c r="C1401" s="119">
        <f>SUM(C1397:C1400)</f>
        <v>4524.1899999999996</v>
      </c>
      <c r="D1401" s="119">
        <v>352.37</v>
      </c>
      <c r="E1401" s="122">
        <f>SUM(C1401:D1401)</f>
        <v>4876.5599999999995</v>
      </c>
      <c r="F1401" s="118"/>
      <c r="G1401" s="121">
        <f>SUM(G1395:G1400)</f>
        <v>108</v>
      </c>
      <c r="H1401" s="118">
        <f>AVERAGE(H1395:H1400)</f>
        <v>14.529096081727664</v>
      </c>
      <c r="I1401" s="119">
        <f>SUM(I1395:I1400)</f>
        <v>2163.8900000000003</v>
      </c>
      <c r="J1401" s="120">
        <f>SUM(J1395:J1400)</f>
        <v>51</v>
      </c>
      <c r="K1401" s="120">
        <f>SUM(G1401,J1401)</f>
        <v>159</v>
      </c>
      <c r="L1401" s="119">
        <f>AVERAGE(L1395:L1400)</f>
        <v>28.85320043572985</v>
      </c>
      <c r="M1401" s="118">
        <f>AVERAGE(M1395:M1400)</f>
        <v>19.223631940643433</v>
      </c>
      <c r="N1401" s="117" t="s">
        <v>1096</v>
      </c>
      <c r="O1401" s="116"/>
      <c r="P1401" s="115"/>
      <c r="Q1401" s="115">
        <f t="shared" si="879"/>
        <v>31</v>
      </c>
      <c r="R1401" s="115">
        <f t="shared" si="880"/>
        <v>2011</v>
      </c>
      <c r="S1401" s="115" t="str">
        <f t="shared" si="878"/>
        <v>Sun</v>
      </c>
      <c r="T1401" s="115" t="str">
        <f t="shared" si="881"/>
        <v>2011-31</v>
      </c>
      <c r="U1401" s="115">
        <f t="shared" si="882"/>
        <v>0</v>
      </c>
      <c r="V1401" s="115"/>
    </row>
    <row r="1402" spans="1:22" s="113" customFormat="1" x14ac:dyDescent="0.35">
      <c r="A1402" s="153" t="s">
        <v>1201</v>
      </c>
      <c r="B1402" s="132">
        <v>40749</v>
      </c>
      <c r="C1402" s="129">
        <v>2292.89</v>
      </c>
      <c r="D1402" s="119">
        <v>0</v>
      </c>
      <c r="E1402" s="119">
        <v>0</v>
      </c>
      <c r="F1402" s="128">
        <v>636.29999999999995</v>
      </c>
      <c r="G1402" s="131">
        <v>36</v>
      </c>
      <c r="H1402" s="128">
        <f t="shared" ref="H1402:H1407" si="911">IFERROR(F1402/G1402,0)</f>
        <v>17.674999999999997</v>
      </c>
      <c r="I1402" s="129">
        <v>1656.59</v>
      </c>
      <c r="J1402" s="130">
        <v>9</v>
      </c>
      <c r="K1402" s="130">
        <f t="shared" ref="K1402:K1407" si="912">IFERROR(SUM(G1402,J1402),0)</f>
        <v>45</v>
      </c>
      <c r="L1402" s="129">
        <f t="shared" ref="L1402:L1407" si="913">IFERROR(MEDIAN(I1402/J1402),0)</f>
        <v>184.06555555555553</v>
      </c>
      <c r="M1402" s="128">
        <f t="shared" ref="M1402:M1407" si="914">IFERROR(SUM(F1402,I1402)/K1402,0)</f>
        <v>50.953111111111106</v>
      </c>
      <c r="N1402" s="127" t="s">
        <v>1096</v>
      </c>
      <c r="O1402" s="126"/>
      <c r="P1402" s="125"/>
      <c r="Q1402" s="125">
        <f t="shared" si="879"/>
        <v>31</v>
      </c>
      <c r="R1402" s="125">
        <f t="shared" si="880"/>
        <v>2011</v>
      </c>
      <c r="S1402" s="125" t="str">
        <f t="shared" si="878"/>
        <v>Mon</v>
      </c>
      <c r="T1402" s="125" t="str">
        <f t="shared" si="881"/>
        <v>2011-31</v>
      </c>
      <c r="U1402" s="125">
        <f t="shared" si="882"/>
        <v>0</v>
      </c>
      <c r="V1402" s="125"/>
    </row>
    <row r="1403" spans="1:22" s="113" customFormat="1" x14ac:dyDescent="0.35">
      <c r="A1403" s="153" t="s">
        <v>1201</v>
      </c>
      <c r="B1403" s="132">
        <v>40750</v>
      </c>
      <c r="C1403" s="129">
        <v>999.05</v>
      </c>
      <c r="D1403" s="119">
        <v>0</v>
      </c>
      <c r="E1403" s="119">
        <v>0</v>
      </c>
      <c r="F1403" s="128">
        <v>637.79999999999995</v>
      </c>
      <c r="G1403" s="131">
        <v>42</v>
      </c>
      <c r="H1403" s="128">
        <f t="shared" si="911"/>
        <v>15.185714285714285</v>
      </c>
      <c r="I1403" s="129">
        <v>361.25</v>
      </c>
      <c r="J1403" s="130">
        <v>13</v>
      </c>
      <c r="K1403" s="130">
        <f t="shared" si="912"/>
        <v>55</v>
      </c>
      <c r="L1403" s="129">
        <f t="shared" si="913"/>
        <v>27.78846153846154</v>
      </c>
      <c r="M1403" s="128">
        <f t="shared" si="914"/>
        <v>18.164545454545454</v>
      </c>
      <c r="N1403" s="127" t="s">
        <v>1096</v>
      </c>
      <c r="O1403" s="126"/>
      <c r="P1403" s="125"/>
      <c r="Q1403" s="125">
        <f t="shared" si="879"/>
        <v>31</v>
      </c>
      <c r="R1403" s="125">
        <f t="shared" si="880"/>
        <v>2011</v>
      </c>
      <c r="S1403" s="125" t="str">
        <f t="shared" si="878"/>
        <v>Tue</v>
      </c>
      <c r="T1403" s="125" t="str">
        <f t="shared" si="881"/>
        <v>2011-31</v>
      </c>
      <c r="U1403" s="125">
        <f t="shared" si="882"/>
        <v>0</v>
      </c>
      <c r="V1403" s="125"/>
    </row>
    <row r="1404" spans="1:22" s="113" customFormat="1" x14ac:dyDescent="0.35">
      <c r="A1404" s="153" t="s">
        <v>1201</v>
      </c>
      <c r="B1404" s="132">
        <v>40751</v>
      </c>
      <c r="C1404" s="129">
        <v>1340.2</v>
      </c>
      <c r="D1404" s="119">
        <v>0</v>
      </c>
      <c r="E1404" s="119">
        <v>0</v>
      </c>
      <c r="F1404" s="128">
        <v>581.20000000000005</v>
      </c>
      <c r="G1404" s="131">
        <v>31</v>
      </c>
      <c r="H1404" s="128">
        <f t="shared" si="911"/>
        <v>18.748387096774195</v>
      </c>
      <c r="I1404" s="129">
        <v>759</v>
      </c>
      <c r="J1404" s="130">
        <v>7</v>
      </c>
      <c r="K1404" s="130">
        <f t="shared" si="912"/>
        <v>38</v>
      </c>
      <c r="L1404" s="129">
        <f t="shared" si="913"/>
        <v>108.42857142857143</v>
      </c>
      <c r="M1404" s="128">
        <f t="shared" si="914"/>
        <v>35.268421052631581</v>
      </c>
      <c r="N1404" s="127" t="s">
        <v>1096</v>
      </c>
      <c r="O1404" s="126"/>
      <c r="P1404" s="125"/>
      <c r="Q1404" s="125">
        <f t="shared" si="879"/>
        <v>31</v>
      </c>
      <c r="R1404" s="125">
        <f t="shared" si="880"/>
        <v>2011</v>
      </c>
      <c r="S1404" s="125" t="str">
        <f t="shared" si="878"/>
        <v>Wed</v>
      </c>
      <c r="T1404" s="125" t="str">
        <f t="shared" si="881"/>
        <v>2011-31</v>
      </c>
      <c r="U1404" s="125">
        <f t="shared" si="882"/>
        <v>0</v>
      </c>
      <c r="V1404" s="125"/>
    </row>
    <row r="1405" spans="1:22" s="113" customFormat="1" x14ac:dyDescent="0.35">
      <c r="A1405" s="152" t="s">
        <v>1201</v>
      </c>
      <c r="B1405" s="151">
        <v>40752</v>
      </c>
      <c r="C1405" s="147">
        <v>0</v>
      </c>
      <c r="D1405" s="119">
        <v>0</v>
      </c>
      <c r="E1405" s="119">
        <v>0</v>
      </c>
      <c r="F1405" s="149">
        <v>0</v>
      </c>
      <c r="G1405" s="150">
        <v>0</v>
      </c>
      <c r="H1405" s="149">
        <f t="shared" si="911"/>
        <v>0</v>
      </c>
      <c r="I1405" s="147">
        <v>0</v>
      </c>
      <c r="J1405" s="148">
        <v>0</v>
      </c>
      <c r="K1405" s="148">
        <f t="shared" si="912"/>
        <v>0</v>
      </c>
      <c r="L1405" s="147">
        <f t="shared" si="913"/>
        <v>0</v>
      </c>
      <c r="M1405" s="149">
        <f t="shared" si="914"/>
        <v>0</v>
      </c>
      <c r="N1405" s="146" t="s">
        <v>1096</v>
      </c>
      <c r="O1405" s="145"/>
      <c r="P1405" s="144"/>
      <c r="Q1405" s="144">
        <f t="shared" si="879"/>
        <v>31</v>
      </c>
      <c r="R1405" s="144">
        <f t="shared" si="880"/>
        <v>2011</v>
      </c>
      <c r="S1405" s="144" t="str">
        <f t="shared" si="878"/>
        <v>Thu</v>
      </c>
      <c r="T1405" s="144" t="str">
        <f t="shared" si="881"/>
        <v>2011-31</v>
      </c>
      <c r="U1405" s="144">
        <f t="shared" si="882"/>
        <v>0</v>
      </c>
      <c r="V1405" s="144"/>
    </row>
    <row r="1406" spans="1:22" s="113" customFormat="1" x14ac:dyDescent="0.35">
      <c r="A1406" s="152" t="s">
        <v>1201</v>
      </c>
      <c r="B1406" s="151">
        <v>40753</v>
      </c>
      <c r="C1406" s="147">
        <v>0</v>
      </c>
      <c r="D1406" s="119">
        <v>0</v>
      </c>
      <c r="E1406" s="119">
        <v>0</v>
      </c>
      <c r="F1406" s="149">
        <v>0</v>
      </c>
      <c r="G1406" s="150">
        <v>0</v>
      </c>
      <c r="H1406" s="149">
        <f t="shared" si="911"/>
        <v>0</v>
      </c>
      <c r="I1406" s="147">
        <v>0</v>
      </c>
      <c r="J1406" s="148">
        <v>0</v>
      </c>
      <c r="K1406" s="148">
        <f t="shared" si="912"/>
        <v>0</v>
      </c>
      <c r="L1406" s="147">
        <f t="shared" si="913"/>
        <v>0</v>
      </c>
      <c r="M1406" s="149">
        <f t="shared" si="914"/>
        <v>0</v>
      </c>
      <c r="N1406" s="146" t="s">
        <v>1096</v>
      </c>
      <c r="O1406" s="145"/>
      <c r="P1406" s="144"/>
      <c r="Q1406" s="144">
        <f t="shared" si="879"/>
        <v>31</v>
      </c>
      <c r="R1406" s="144">
        <f t="shared" si="880"/>
        <v>2011</v>
      </c>
      <c r="S1406" s="144" t="str">
        <f t="shared" si="878"/>
        <v>Fri</v>
      </c>
      <c r="T1406" s="144" t="str">
        <f t="shared" si="881"/>
        <v>2011-31</v>
      </c>
      <c r="U1406" s="144">
        <f t="shared" si="882"/>
        <v>0</v>
      </c>
      <c r="V1406" s="144"/>
    </row>
    <row r="1407" spans="1:22" s="113" customFormat="1" x14ac:dyDescent="0.35">
      <c r="A1407" s="152" t="s">
        <v>1201</v>
      </c>
      <c r="B1407" s="151">
        <v>40754</v>
      </c>
      <c r="C1407" s="147">
        <v>0</v>
      </c>
      <c r="D1407" s="119">
        <v>0</v>
      </c>
      <c r="E1407" s="119">
        <v>0</v>
      </c>
      <c r="F1407" s="149">
        <v>0</v>
      </c>
      <c r="G1407" s="150">
        <v>0</v>
      </c>
      <c r="H1407" s="149">
        <f t="shared" si="911"/>
        <v>0</v>
      </c>
      <c r="I1407" s="147">
        <v>0</v>
      </c>
      <c r="J1407" s="148">
        <v>0</v>
      </c>
      <c r="K1407" s="148">
        <f t="shared" si="912"/>
        <v>0</v>
      </c>
      <c r="L1407" s="147">
        <f t="shared" si="913"/>
        <v>0</v>
      </c>
      <c r="M1407" s="149">
        <f t="shared" si="914"/>
        <v>0</v>
      </c>
      <c r="N1407" s="146" t="s">
        <v>1096</v>
      </c>
      <c r="O1407" s="145"/>
      <c r="P1407" s="144"/>
      <c r="Q1407" s="144">
        <f t="shared" si="879"/>
        <v>31</v>
      </c>
      <c r="R1407" s="144">
        <f t="shared" si="880"/>
        <v>2011</v>
      </c>
      <c r="S1407" s="144" t="str">
        <f t="shared" si="878"/>
        <v>Sat</v>
      </c>
      <c r="T1407" s="144" t="str">
        <f t="shared" si="881"/>
        <v>2011-31</v>
      </c>
      <c r="U1407" s="144">
        <f t="shared" si="882"/>
        <v>0</v>
      </c>
      <c r="V1407" s="144"/>
    </row>
    <row r="1408" spans="1:22" s="113" customFormat="1" x14ac:dyDescent="0.35">
      <c r="A1408" s="124"/>
      <c r="B1408" s="123">
        <v>40755</v>
      </c>
      <c r="C1408" s="119">
        <f>SUM(C1402:C1407)</f>
        <v>4632.1399999999994</v>
      </c>
      <c r="D1408" s="119">
        <v>3061.33</v>
      </c>
      <c r="E1408" s="122">
        <f>SUM(C1408:D1408)</f>
        <v>7693.4699999999993</v>
      </c>
      <c r="F1408" s="118"/>
      <c r="G1408" s="121">
        <f>SUM(G1402:G1407)</f>
        <v>109</v>
      </c>
      <c r="H1408" s="118">
        <f>AVERAGE(H1402:H1407)</f>
        <v>8.601516897081412</v>
      </c>
      <c r="I1408" s="119">
        <f>SUM(I1402:I1407)</f>
        <v>2776.84</v>
      </c>
      <c r="J1408" s="120">
        <f>SUM(J1402:J1407)</f>
        <v>29</v>
      </c>
      <c r="K1408" s="120">
        <f>SUM(G1408,J1408)</f>
        <v>138</v>
      </c>
      <c r="L1408" s="119">
        <f>AVERAGE(L1402:L1407)</f>
        <v>53.380431420431421</v>
      </c>
      <c r="M1408" s="118">
        <f>AVERAGE(M1402:M1407)</f>
        <v>17.397679603048022</v>
      </c>
      <c r="N1408" s="117"/>
      <c r="O1408" s="116"/>
      <c r="P1408" s="115"/>
      <c r="Q1408" s="115">
        <f t="shared" si="879"/>
        <v>32</v>
      </c>
      <c r="R1408" s="115">
        <f t="shared" si="880"/>
        <v>2011</v>
      </c>
      <c r="S1408" s="115" t="str">
        <f t="shared" si="878"/>
        <v>Sun</v>
      </c>
      <c r="T1408" s="115" t="str">
        <f t="shared" si="881"/>
        <v>2011-32</v>
      </c>
      <c r="U1408" s="115">
        <f t="shared" si="882"/>
        <v>0</v>
      </c>
      <c r="V1408" s="115"/>
    </row>
    <row r="1409" spans="1:22" s="113" customFormat="1" x14ac:dyDescent="0.35">
      <c r="A1409" s="153" t="s">
        <v>1202</v>
      </c>
      <c r="B1409" s="132">
        <v>40756</v>
      </c>
      <c r="C1409" s="129">
        <v>1244.25</v>
      </c>
      <c r="D1409" s="119">
        <v>0</v>
      </c>
      <c r="E1409" s="119">
        <v>0</v>
      </c>
      <c r="F1409" s="128">
        <v>741.05</v>
      </c>
      <c r="G1409" s="131">
        <v>35</v>
      </c>
      <c r="H1409" s="128">
        <f t="shared" ref="H1409:H1414" si="915">IFERROR(F1409/G1409,0)</f>
        <v>21.17285714285714</v>
      </c>
      <c r="I1409" s="129">
        <v>503.2</v>
      </c>
      <c r="J1409" s="130">
        <v>11</v>
      </c>
      <c r="K1409" s="130">
        <f t="shared" ref="K1409:K1414" si="916">IFERROR(SUM(G1409,J1409),0)</f>
        <v>46</v>
      </c>
      <c r="L1409" s="129">
        <f t="shared" ref="L1409:L1414" si="917">IFERROR(MEDIAN(I1409/J1409),0)</f>
        <v>45.745454545454542</v>
      </c>
      <c r="M1409" s="128">
        <f t="shared" ref="M1409:M1414" si="918">IFERROR(SUM(F1409,I1409)/K1409,0)</f>
        <v>27.048913043478262</v>
      </c>
      <c r="N1409" s="127"/>
      <c r="O1409" s="126"/>
      <c r="P1409" s="125"/>
      <c r="Q1409" s="125">
        <f t="shared" si="879"/>
        <v>32</v>
      </c>
      <c r="R1409" s="125">
        <f t="shared" si="880"/>
        <v>2011</v>
      </c>
      <c r="S1409" s="125" t="str">
        <f t="shared" si="878"/>
        <v>Mon</v>
      </c>
      <c r="T1409" s="125" t="str">
        <f t="shared" si="881"/>
        <v>2011-32</v>
      </c>
      <c r="U1409" s="125">
        <f t="shared" si="882"/>
        <v>0</v>
      </c>
      <c r="V1409" s="125"/>
    </row>
    <row r="1410" spans="1:22" s="113" customFormat="1" x14ac:dyDescent="0.35">
      <c r="A1410" s="153" t="s">
        <v>1202</v>
      </c>
      <c r="B1410" s="132">
        <v>40757</v>
      </c>
      <c r="C1410" s="129">
        <v>1040.28</v>
      </c>
      <c r="D1410" s="119">
        <v>0</v>
      </c>
      <c r="E1410" s="119">
        <v>0</v>
      </c>
      <c r="F1410" s="128">
        <v>603.65</v>
      </c>
      <c r="G1410" s="131">
        <v>39</v>
      </c>
      <c r="H1410" s="128">
        <f t="shared" si="915"/>
        <v>15.478205128205127</v>
      </c>
      <c r="I1410" s="129">
        <v>416.63</v>
      </c>
      <c r="J1410" s="130">
        <v>11</v>
      </c>
      <c r="K1410" s="130">
        <f t="shared" si="916"/>
        <v>50</v>
      </c>
      <c r="L1410" s="129">
        <f t="shared" si="917"/>
        <v>37.875454545454545</v>
      </c>
      <c r="M1410" s="128">
        <f t="shared" si="918"/>
        <v>20.4056</v>
      </c>
      <c r="N1410" s="127"/>
      <c r="O1410" s="126"/>
      <c r="P1410" s="125"/>
      <c r="Q1410" s="125">
        <f t="shared" si="879"/>
        <v>32</v>
      </c>
      <c r="R1410" s="125">
        <f t="shared" si="880"/>
        <v>2011</v>
      </c>
      <c r="S1410" s="125" t="str">
        <f t="shared" ref="S1410:S1473" si="919">VLOOKUP(WEEKDAY(B1410),$Z$2:$AA$8,2,FALSE)</f>
        <v>Tue</v>
      </c>
      <c r="T1410" s="125" t="str">
        <f t="shared" si="881"/>
        <v>2011-32</v>
      </c>
      <c r="U1410" s="125">
        <f t="shared" si="882"/>
        <v>0</v>
      </c>
      <c r="V1410" s="125"/>
    </row>
    <row r="1411" spans="1:22" s="113" customFormat="1" x14ac:dyDescent="0.35">
      <c r="A1411" s="153" t="s">
        <v>1202</v>
      </c>
      <c r="B1411" s="132">
        <v>40758</v>
      </c>
      <c r="C1411" s="129">
        <v>1259.8399999999999</v>
      </c>
      <c r="D1411" s="119">
        <v>0</v>
      </c>
      <c r="E1411" s="119">
        <v>0</v>
      </c>
      <c r="F1411" s="128">
        <v>607.85</v>
      </c>
      <c r="G1411" s="131">
        <v>36</v>
      </c>
      <c r="H1411" s="128">
        <f t="shared" si="915"/>
        <v>16.884722222222223</v>
      </c>
      <c r="I1411" s="129">
        <v>652.79</v>
      </c>
      <c r="J1411" s="130">
        <v>10</v>
      </c>
      <c r="K1411" s="130">
        <f t="shared" si="916"/>
        <v>46</v>
      </c>
      <c r="L1411" s="129">
        <f t="shared" si="917"/>
        <v>65.278999999999996</v>
      </c>
      <c r="M1411" s="128">
        <f t="shared" si="918"/>
        <v>27.405217391304344</v>
      </c>
      <c r="N1411" s="127"/>
      <c r="O1411" s="126"/>
      <c r="P1411" s="125"/>
      <c r="Q1411" s="125">
        <f t="shared" ref="Q1411:Q1474" si="920">WEEKNUM(B1411)</f>
        <v>32</v>
      </c>
      <c r="R1411" s="125">
        <f t="shared" ref="R1411:R1474" si="921">YEAR(B1411)</f>
        <v>2011</v>
      </c>
      <c r="S1411" s="125" t="str">
        <f t="shared" si="919"/>
        <v>Wed</v>
      </c>
      <c r="T1411" s="125" t="str">
        <f t="shared" ref="T1411:T1474" si="922">R1411&amp;"-"&amp;Q1411</f>
        <v>2011-32</v>
      </c>
      <c r="U1411" s="125">
        <f t="shared" ref="U1411:U1474" si="923">IF(AND(MONTH(B1411)=12,DAY(B1411)&lt;26),1,0)</f>
        <v>0</v>
      </c>
      <c r="V1411" s="125"/>
    </row>
    <row r="1412" spans="1:22" s="113" customFormat="1" x14ac:dyDescent="0.35">
      <c r="A1412" s="153" t="s">
        <v>1202</v>
      </c>
      <c r="B1412" s="132">
        <v>40759</v>
      </c>
      <c r="C1412" s="129">
        <v>1327.44</v>
      </c>
      <c r="D1412" s="119">
        <v>0</v>
      </c>
      <c r="E1412" s="119">
        <v>0</v>
      </c>
      <c r="F1412" s="128">
        <v>928.25</v>
      </c>
      <c r="G1412" s="131">
        <v>18</v>
      </c>
      <c r="H1412" s="128">
        <f t="shared" si="915"/>
        <v>51.569444444444443</v>
      </c>
      <c r="I1412" s="129">
        <v>499.19</v>
      </c>
      <c r="J1412" s="130">
        <v>14</v>
      </c>
      <c r="K1412" s="130">
        <f t="shared" si="916"/>
        <v>32</v>
      </c>
      <c r="L1412" s="129">
        <f t="shared" si="917"/>
        <v>35.65642857142857</v>
      </c>
      <c r="M1412" s="128">
        <f t="shared" si="918"/>
        <v>44.607500000000002</v>
      </c>
      <c r="N1412" s="127"/>
      <c r="O1412" s="126"/>
      <c r="P1412" s="125"/>
      <c r="Q1412" s="125">
        <f t="shared" si="920"/>
        <v>32</v>
      </c>
      <c r="R1412" s="125">
        <f t="shared" si="921"/>
        <v>2011</v>
      </c>
      <c r="S1412" s="125" t="str">
        <f t="shared" si="919"/>
        <v>Thu</v>
      </c>
      <c r="T1412" s="125" t="str">
        <f t="shared" si="922"/>
        <v>2011-32</v>
      </c>
      <c r="U1412" s="125">
        <f t="shared" si="923"/>
        <v>0</v>
      </c>
      <c r="V1412" s="125"/>
    </row>
    <row r="1413" spans="1:22" s="113" customFormat="1" x14ac:dyDescent="0.35">
      <c r="A1413" s="153" t="s">
        <v>1202</v>
      </c>
      <c r="B1413" s="132">
        <v>40760</v>
      </c>
      <c r="C1413" s="129">
        <v>1948.89</v>
      </c>
      <c r="D1413" s="119">
        <v>0</v>
      </c>
      <c r="E1413" s="119">
        <v>0</v>
      </c>
      <c r="F1413" s="128">
        <v>804.15</v>
      </c>
      <c r="G1413" s="131">
        <v>43</v>
      </c>
      <c r="H1413" s="128">
        <f t="shared" si="915"/>
        <v>18.701162790697673</v>
      </c>
      <c r="I1413" s="129">
        <v>1144.74</v>
      </c>
      <c r="J1413" s="130">
        <v>15</v>
      </c>
      <c r="K1413" s="130">
        <f t="shared" si="916"/>
        <v>58</v>
      </c>
      <c r="L1413" s="129">
        <f t="shared" si="917"/>
        <v>76.316000000000003</v>
      </c>
      <c r="M1413" s="128">
        <f t="shared" si="918"/>
        <v>33.601551724137927</v>
      </c>
      <c r="N1413" s="127"/>
      <c r="O1413" s="126"/>
      <c r="P1413" s="125"/>
      <c r="Q1413" s="125">
        <f t="shared" si="920"/>
        <v>32</v>
      </c>
      <c r="R1413" s="125">
        <f t="shared" si="921"/>
        <v>2011</v>
      </c>
      <c r="S1413" s="125" t="str">
        <f t="shared" si="919"/>
        <v>Fri</v>
      </c>
      <c r="T1413" s="125" t="str">
        <f t="shared" si="922"/>
        <v>2011-32</v>
      </c>
      <c r="U1413" s="125">
        <f t="shared" si="923"/>
        <v>0</v>
      </c>
      <c r="V1413" s="125"/>
    </row>
    <row r="1414" spans="1:22" s="113" customFormat="1" x14ac:dyDescent="0.35">
      <c r="A1414" s="153" t="s">
        <v>1202</v>
      </c>
      <c r="B1414" s="132">
        <v>40761</v>
      </c>
      <c r="C1414" s="129">
        <v>1154.22</v>
      </c>
      <c r="D1414" s="119">
        <v>0</v>
      </c>
      <c r="E1414" s="119">
        <v>0</v>
      </c>
      <c r="F1414" s="128">
        <v>352.92</v>
      </c>
      <c r="G1414" s="131">
        <v>23</v>
      </c>
      <c r="H1414" s="128">
        <f t="shared" si="915"/>
        <v>15.344347826086958</v>
      </c>
      <c r="I1414" s="129">
        <v>801.27</v>
      </c>
      <c r="J1414" s="130">
        <v>14</v>
      </c>
      <c r="K1414" s="130">
        <f t="shared" si="916"/>
        <v>37</v>
      </c>
      <c r="L1414" s="129">
        <f t="shared" si="917"/>
        <v>57.23357142857143</v>
      </c>
      <c r="M1414" s="128">
        <f t="shared" si="918"/>
        <v>31.194324324324327</v>
      </c>
      <c r="N1414" s="127"/>
      <c r="O1414" s="126"/>
      <c r="P1414" s="125"/>
      <c r="Q1414" s="125">
        <f t="shared" si="920"/>
        <v>32</v>
      </c>
      <c r="R1414" s="125">
        <f t="shared" si="921"/>
        <v>2011</v>
      </c>
      <c r="S1414" s="125" t="str">
        <f t="shared" si="919"/>
        <v>Sat</v>
      </c>
      <c r="T1414" s="125" t="str">
        <f t="shared" si="922"/>
        <v>2011-32</v>
      </c>
      <c r="U1414" s="125">
        <f t="shared" si="923"/>
        <v>0</v>
      </c>
      <c r="V1414" s="125"/>
    </row>
    <row r="1415" spans="1:22" s="113" customFormat="1" x14ac:dyDescent="0.35">
      <c r="A1415" s="124"/>
      <c r="B1415" s="123">
        <v>40762</v>
      </c>
      <c r="C1415" s="119">
        <f>SUM(C1409:C1414)</f>
        <v>7974.92</v>
      </c>
      <c r="D1415" s="119">
        <v>6216.61</v>
      </c>
      <c r="E1415" s="122">
        <f>SUM(C1415:D1415)</f>
        <v>14191.529999999999</v>
      </c>
      <c r="F1415" s="118"/>
      <c r="G1415" s="121">
        <f>SUM(G1409:G1414)</f>
        <v>194</v>
      </c>
      <c r="H1415" s="118">
        <f>AVERAGE(H1409:H1414)</f>
        <v>23.191789925752261</v>
      </c>
      <c r="I1415" s="119">
        <f>SUM(I1409:I1414)</f>
        <v>4017.82</v>
      </c>
      <c r="J1415" s="120">
        <f>SUM(J1409:J1414)</f>
        <v>75</v>
      </c>
      <c r="K1415" s="120">
        <f>SUM(G1415,J1415)</f>
        <v>269</v>
      </c>
      <c r="L1415" s="119">
        <f>AVERAGE(L1409:L1414)</f>
        <v>53.01765151515152</v>
      </c>
      <c r="M1415" s="118">
        <f>AVERAGE(M1409:M1414)</f>
        <v>30.710517747207476</v>
      </c>
      <c r="N1415" s="117"/>
      <c r="O1415" s="116"/>
      <c r="P1415" s="115"/>
      <c r="Q1415" s="115">
        <f t="shared" si="920"/>
        <v>33</v>
      </c>
      <c r="R1415" s="115">
        <f t="shared" si="921"/>
        <v>2011</v>
      </c>
      <c r="S1415" s="115" t="str">
        <f t="shared" si="919"/>
        <v>Sun</v>
      </c>
      <c r="T1415" s="115" t="str">
        <f t="shared" si="922"/>
        <v>2011-33</v>
      </c>
      <c r="U1415" s="115">
        <f t="shared" si="923"/>
        <v>0</v>
      </c>
      <c r="V1415" s="115"/>
    </row>
    <row r="1416" spans="1:22" s="113" customFormat="1" x14ac:dyDescent="0.35">
      <c r="A1416" s="153" t="s">
        <v>1203</v>
      </c>
      <c r="B1416" s="132">
        <v>40763</v>
      </c>
      <c r="C1416" s="129">
        <v>1092.1099999999999</v>
      </c>
      <c r="D1416" s="119">
        <v>0</v>
      </c>
      <c r="E1416" s="119">
        <v>0</v>
      </c>
      <c r="F1416" s="128">
        <v>540.04999999999995</v>
      </c>
      <c r="G1416" s="131">
        <v>36</v>
      </c>
      <c r="H1416" s="128">
        <f t="shared" ref="H1416:H1421" si="924">IFERROR(F1416/G1416,0)</f>
        <v>15.001388888888888</v>
      </c>
      <c r="I1416" s="129">
        <v>552.05999999999995</v>
      </c>
      <c r="J1416" s="130">
        <v>12</v>
      </c>
      <c r="K1416" s="130">
        <f t="shared" ref="K1416:K1421" si="925">IFERROR(SUM(G1416,J1416),0)</f>
        <v>48</v>
      </c>
      <c r="L1416" s="129">
        <f t="shared" ref="L1416:L1421" si="926">IFERROR(MEDIAN(I1416/J1416),0)</f>
        <v>46.004999999999995</v>
      </c>
      <c r="M1416" s="128">
        <f t="shared" ref="M1416:M1421" si="927">IFERROR(SUM(F1416,I1416)/K1416,0)</f>
        <v>22.752291666666665</v>
      </c>
      <c r="N1416" s="127"/>
      <c r="O1416" s="126"/>
      <c r="P1416" s="125"/>
      <c r="Q1416" s="125">
        <f t="shared" si="920"/>
        <v>33</v>
      </c>
      <c r="R1416" s="125">
        <f t="shared" si="921"/>
        <v>2011</v>
      </c>
      <c r="S1416" s="125" t="str">
        <f t="shared" si="919"/>
        <v>Mon</v>
      </c>
      <c r="T1416" s="125" t="str">
        <f t="shared" si="922"/>
        <v>2011-33</v>
      </c>
      <c r="U1416" s="125">
        <f t="shared" si="923"/>
        <v>0</v>
      </c>
      <c r="V1416" s="125"/>
    </row>
    <row r="1417" spans="1:22" s="113" customFormat="1" x14ac:dyDescent="0.35">
      <c r="A1417" s="153" t="s">
        <v>1203</v>
      </c>
      <c r="B1417" s="132">
        <v>40764</v>
      </c>
      <c r="C1417" s="129">
        <v>1019.86</v>
      </c>
      <c r="D1417" s="119">
        <v>0</v>
      </c>
      <c r="E1417" s="119">
        <v>0</v>
      </c>
      <c r="F1417" s="128">
        <v>604.45000000000005</v>
      </c>
      <c r="G1417" s="131">
        <v>28</v>
      </c>
      <c r="H1417" s="128">
        <f t="shared" si="924"/>
        <v>21.587500000000002</v>
      </c>
      <c r="I1417" s="129">
        <v>415.41</v>
      </c>
      <c r="J1417" s="130">
        <v>8</v>
      </c>
      <c r="K1417" s="130">
        <f t="shared" si="925"/>
        <v>36</v>
      </c>
      <c r="L1417" s="129">
        <f t="shared" si="926"/>
        <v>51.926250000000003</v>
      </c>
      <c r="M1417" s="128">
        <f t="shared" si="927"/>
        <v>28.329444444444448</v>
      </c>
      <c r="N1417" s="127"/>
      <c r="O1417" s="126"/>
      <c r="P1417" s="125"/>
      <c r="Q1417" s="125">
        <f t="shared" si="920"/>
        <v>33</v>
      </c>
      <c r="R1417" s="125">
        <f t="shared" si="921"/>
        <v>2011</v>
      </c>
      <c r="S1417" s="125" t="str">
        <f t="shared" si="919"/>
        <v>Tue</v>
      </c>
      <c r="T1417" s="125" t="str">
        <f t="shared" si="922"/>
        <v>2011-33</v>
      </c>
      <c r="U1417" s="125">
        <f t="shared" si="923"/>
        <v>0</v>
      </c>
      <c r="V1417" s="125"/>
    </row>
    <row r="1418" spans="1:22" s="113" customFormat="1" x14ac:dyDescent="0.35">
      <c r="A1418" s="153" t="s">
        <v>1203</v>
      </c>
      <c r="B1418" s="132">
        <v>40765</v>
      </c>
      <c r="C1418" s="129">
        <v>940.02</v>
      </c>
      <c r="D1418" s="119">
        <v>0</v>
      </c>
      <c r="E1418" s="119">
        <v>0</v>
      </c>
      <c r="F1418" s="128">
        <v>430.8</v>
      </c>
      <c r="G1418" s="131">
        <v>31</v>
      </c>
      <c r="H1418" s="128">
        <f t="shared" si="924"/>
        <v>13.896774193548387</v>
      </c>
      <c r="I1418" s="129">
        <v>509.22</v>
      </c>
      <c r="J1418" s="130">
        <v>12</v>
      </c>
      <c r="K1418" s="130">
        <f t="shared" si="925"/>
        <v>43</v>
      </c>
      <c r="L1418" s="129">
        <f t="shared" si="926"/>
        <v>42.435000000000002</v>
      </c>
      <c r="M1418" s="128">
        <f t="shared" si="927"/>
        <v>21.86093023255814</v>
      </c>
      <c r="N1418" s="127"/>
      <c r="O1418" s="126"/>
      <c r="P1418" s="125"/>
      <c r="Q1418" s="125">
        <f t="shared" si="920"/>
        <v>33</v>
      </c>
      <c r="R1418" s="125">
        <f t="shared" si="921"/>
        <v>2011</v>
      </c>
      <c r="S1418" s="125" t="str">
        <f t="shared" si="919"/>
        <v>Wed</v>
      </c>
      <c r="T1418" s="125" t="str">
        <f t="shared" si="922"/>
        <v>2011-33</v>
      </c>
      <c r="U1418" s="125">
        <f t="shared" si="923"/>
        <v>0</v>
      </c>
      <c r="V1418" s="125"/>
    </row>
    <row r="1419" spans="1:22" s="113" customFormat="1" x14ac:dyDescent="0.35">
      <c r="A1419" s="153" t="s">
        <v>1203</v>
      </c>
      <c r="B1419" s="132">
        <v>40766</v>
      </c>
      <c r="C1419" s="129">
        <v>967.3</v>
      </c>
      <c r="D1419" s="119">
        <v>0</v>
      </c>
      <c r="E1419" s="119">
        <v>0</v>
      </c>
      <c r="F1419" s="128">
        <v>787.9</v>
      </c>
      <c r="G1419" s="131">
        <v>35</v>
      </c>
      <c r="H1419" s="128">
        <f t="shared" si="924"/>
        <v>22.511428571428571</v>
      </c>
      <c r="I1419" s="129">
        <v>179.4</v>
      </c>
      <c r="J1419" s="130">
        <v>6</v>
      </c>
      <c r="K1419" s="130">
        <f t="shared" si="925"/>
        <v>41</v>
      </c>
      <c r="L1419" s="129">
        <f t="shared" si="926"/>
        <v>29.900000000000002</v>
      </c>
      <c r="M1419" s="128">
        <f t="shared" si="927"/>
        <v>23.592682926829266</v>
      </c>
      <c r="N1419" s="127"/>
      <c r="O1419" s="126"/>
      <c r="P1419" s="125"/>
      <c r="Q1419" s="125">
        <f t="shared" si="920"/>
        <v>33</v>
      </c>
      <c r="R1419" s="125">
        <f t="shared" si="921"/>
        <v>2011</v>
      </c>
      <c r="S1419" s="125" t="str">
        <f t="shared" si="919"/>
        <v>Thu</v>
      </c>
      <c r="T1419" s="125" t="str">
        <f t="shared" si="922"/>
        <v>2011-33</v>
      </c>
      <c r="U1419" s="125">
        <f t="shared" si="923"/>
        <v>0</v>
      </c>
      <c r="V1419" s="125"/>
    </row>
    <row r="1420" spans="1:22" s="113" customFormat="1" x14ac:dyDescent="0.35">
      <c r="A1420" s="153" t="s">
        <v>1203</v>
      </c>
      <c r="B1420" s="132">
        <v>40767</v>
      </c>
      <c r="C1420" s="129">
        <v>2041.6</v>
      </c>
      <c r="D1420" s="119">
        <v>0</v>
      </c>
      <c r="E1420" s="119">
        <v>0</v>
      </c>
      <c r="F1420" s="128">
        <v>1683</v>
      </c>
      <c r="G1420" s="131">
        <v>58</v>
      </c>
      <c r="H1420" s="128">
        <f t="shared" si="924"/>
        <v>29.017241379310345</v>
      </c>
      <c r="I1420" s="129">
        <v>358.6</v>
      </c>
      <c r="J1420" s="130">
        <v>9</v>
      </c>
      <c r="K1420" s="130">
        <f t="shared" si="925"/>
        <v>67</v>
      </c>
      <c r="L1420" s="129">
        <f t="shared" si="926"/>
        <v>39.844444444444449</v>
      </c>
      <c r="M1420" s="128">
        <f t="shared" si="927"/>
        <v>30.471641791044775</v>
      </c>
      <c r="N1420" s="127"/>
      <c r="O1420" s="126"/>
      <c r="P1420" s="125"/>
      <c r="Q1420" s="125">
        <f t="shared" si="920"/>
        <v>33</v>
      </c>
      <c r="R1420" s="125">
        <f t="shared" si="921"/>
        <v>2011</v>
      </c>
      <c r="S1420" s="125" t="str">
        <f t="shared" si="919"/>
        <v>Fri</v>
      </c>
      <c r="T1420" s="125" t="str">
        <f t="shared" si="922"/>
        <v>2011-33</v>
      </c>
      <c r="U1420" s="125">
        <f t="shared" si="923"/>
        <v>0</v>
      </c>
      <c r="V1420" s="125"/>
    </row>
    <row r="1421" spans="1:22" s="113" customFormat="1" x14ac:dyDescent="0.35">
      <c r="A1421" s="153" t="s">
        <v>1203</v>
      </c>
      <c r="B1421" s="132">
        <v>40768</v>
      </c>
      <c r="C1421" s="129">
        <v>1410.01</v>
      </c>
      <c r="D1421" s="119">
        <v>0</v>
      </c>
      <c r="E1421" s="119">
        <v>0</v>
      </c>
      <c r="F1421" s="128">
        <v>831.35</v>
      </c>
      <c r="G1421" s="131">
        <v>30</v>
      </c>
      <c r="H1421" s="128">
        <f t="shared" si="924"/>
        <v>27.711666666666666</v>
      </c>
      <c r="I1421" s="129">
        <v>578.66</v>
      </c>
      <c r="J1421" s="130">
        <v>13</v>
      </c>
      <c r="K1421" s="130">
        <f t="shared" si="925"/>
        <v>43</v>
      </c>
      <c r="L1421" s="129">
        <f t="shared" si="926"/>
        <v>44.512307692307687</v>
      </c>
      <c r="M1421" s="128">
        <f t="shared" si="927"/>
        <v>32.790930232558139</v>
      </c>
      <c r="N1421" s="127"/>
      <c r="O1421" s="126"/>
      <c r="P1421" s="125"/>
      <c r="Q1421" s="125">
        <f t="shared" si="920"/>
        <v>33</v>
      </c>
      <c r="R1421" s="125">
        <f t="shared" si="921"/>
        <v>2011</v>
      </c>
      <c r="S1421" s="125" t="str">
        <f t="shared" si="919"/>
        <v>Sat</v>
      </c>
      <c r="T1421" s="125" t="str">
        <f t="shared" si="922"/>
        <v>2011-33</v>
      </c>
      <c r="U1421" s="125">
        <f t="shared" si="923"/>
        <v>0</v>
      </c>
      <c r="V1421" s="125"/>
    </row>
    <row r="1422" spans="1:22" s="113" customFormat="1" x14ac:dyDescent="0.35">
      <c r="A1422" s="124"/>
      <c r="B1422" s="123">
        <v>40769</v>
      </c>
      <c r="C1422" s="119">
        <f>SUM(C1416:C1421)</f>
        <v>7470.9</v>
      </c>
      <c r="D1422" s="119">
        <v>2006.7</v>
      </c>
      <c r="E1422" s="122">
        <f>SUM(C1422:D1422)</f>
        <v>9477.6</v>
      </c>
      <c r="F1422" s="118"/>
      <c r="G1422" s="121">
        <f>SUM(G1416:G1421)</f>
        <v>218</v>
      </c>
      <c r="H1422" s="118">
        <f>AVERAGE(H1416:H1421)</f>
        <v>21.620999949973811</v>
      </c>
      <c r="I1422" s="119">
        <f>SUM(I1416:I1421)</f>
        <v>2593.35</v>
      </c>
      <c r="J1422" s="120">
        <f>SUM(J1416:J1421)</f>
        <v>60</v>
      </c>
      <c r="K1422" s="120">
        <f>SUM(G1422,J1422)</f>
        <v>278</v>
      </c>
      <c r="L1422" s="119">
        <f>AVERAGE(L1416:L1421)</f>
        <v>42.437167022792018</v>
      </c>
      <c r="M1422" s="118">
        <f>AVERAGE(M1416:M1421)</f>
        <v>26.632986882350242</v>
      </c>
      <c r="N1422" s="117"/>
      <c r="O1422" s="116"/>
      <c r="P1422" s="115"/>
      <c r="Q1422" s="115">
        <f t="shared" si="920"/>
        <v>34</v>
      </c>
      <c r="R1422" s="115">
        <f t="shared" si="921"/>
        <v>2011</v>
      </c>
      <c r="S1422" s="115" t="str">
        <f t="shared" si="919"/>
        <v>Sun</v>
      </c>
      <c r="T1422" s="115" t="str">
        <f t="shared" si="922"/>
        <v>2011-34</v>
      </c>
      <c r="U1422" s="115">
        <f t="shared" si="923"/>
        <v>0</v>
      </c>
      <c r="V1422" s="115"/>
    </row>
    <row r="1423" spans="1:22" s="113" customFormat="1" x14ac:dyDescent="0.35">
      <c r="A1423" s="143" t="s">
        <v>1204</v>
      </c>
      <c r="B1423" s="142">
        <v>40770</v>
      </c>
      <c r="C1423" s="138">
        <v>0</v>
      </c>
      <c r="D1423" s="119">
        <v>0</v>
      </c>
      <c r="E1423" s="119">
        <v>0</v>
      </c>
      <c r="F1423" s="140">
        <v>0</v>
      </c>
      <c r="G1423" s="141">
        <v>0</v>
      </c>
      <c r="H1423" s="140">
        <f t="shared" ref="H1423:H1428" si="928">IFERROR(F1423/G1423,0)</f>
        <v>0</v>
      </c>
      <c r="I1423" s="138">
        <v>0</v>
      </c>
      <c r="J1423" s="139">
        <v>0</v>
      </c>
      <c r="K1423" s="139">
        <f t="shared" ref="K1423:K1428" si="929">IFERROR(SUM(G1423,J1423),0)</f>
        <v>0</v>
      </c>
      <c r="L1423" s="138">
        <f t="shared" ref="L1423:L1428" si="930">IFERROR(MEDIAN(I1423/J1423),0)</f>
        <v>0</v>
      </c>
      <c r="M1423" s="140">
        <f t="shared" ref="M1423:M1428" si="931">IFERROR(SUM(F1423,I1423)/K1423,0)</f>
        <v>0</v>
      </c>
      <c r="N1423" s="137" t="s">
        <v>1138</v>
      </c>
      <c r="O1423" s="136"/>
      <c r="P1423" s="135"/>
      <c r="Q1423" s="135">
        <f t="shared" si="920"/>
        <v>34</v>
      </c>
      <c r="R1423" s="135">
        <f t="shared" si="921"/>
        <v>2011</v>
      </c>
      <c r="S1423" s="135" t="str">
        <f t="shared" si="919"/>
        <v>Mon</v>
      </c>
      <c r="T1423" s="135" t="str">
        <f t="shared" si="922"/>
        <v>2011-34</v>
      </c>
      <c r="U1423" s="135">
        <f t="shared" si="923"/>
        <v>0</v>
      </c>
      <c r="V1423" s="135"/>
    </row>
    <row r="1424" spans="1:22" s="113" customFormat="1" x14ac:dyDescent="0.35">
      <c r="A1424" s="153" t="s">
        <v>1204</v>
      </c>
      <c r="B1424" s="132">
        <v>40771</v>
      </c>
      <c r="C1424" s="129">
        <v>1365.18</v>
      </c>
      <c r="D1424" s="119">
        <v>0</v>
      </c>
      <c r="E1424" s="119">
        <v>0</v>
      </c>
      <c r="F1424" s="128">
        <v>1069.7</v>
      </c>
      <c r="G1424" s="131">
        <v>53</v>
      </c>
      <c r="H1424" s="128">
        <f t="shared" si="928"/>
        <v>20.183018867924527</v>
      </c>
      <c r="I1424" s="129">
        <v>295.48</v>
      </c>
      <c r="J1424" s="130">
        <v>10</v>
      </c>
      <c r="K1424" s="130">
        <f t="shared" si="929"/>
        <v>63</v>
      </c>
      <c r="L1424" s="129">
        <f t="shared" si="930"/>
        <v>29.548000000000002</v>
      </c>
      <c r="M1424" s="128">
        <f t="shared" si="931"/>
        <v>21.66952380952381</v>
      </c>
      <c r="N1424" s="127"/>
      <c r="O1424" s="126"/>
      <c r="P1424" s="125"/>
      <c r="Q1424" s="125">
        <f t="shared" si="920"/>
        <v>34</v>
      </c>
      <c r="R1424" s="125">
        <f t="shared" si="921"/>
        <v>2011</v>
      </c>
      <c r="S1424" s="125" t="str">
        <f t="shared" si="919"/>
        <v>Tue</v>
      </c>
      <c r="T1424" s="125" t="str">
        <f t="shared" si="922"/>
        <v>2011-34</v>
      </c>
      <c r="U1424" s="125">
        <f t="shared" si="923"/>
        <v>0</v>
      </c>
      <c r="V1424" s="125"/>
    </row>
    <row r="1425" spans="1:22" s="113" customFormat="1" x14ac:dyDescent="0.35">
      <c r="A1425" s="153" t="s">
        <v>1204</v>
      </c>
      <c r="B1425" s="132">
        <v>40772</v>
      </c>
      <c r="C1425" s="129">
        <v>1337.19</v>
      </c>
      <c r="D1425" s="119">
        <v>0</v>
      </c>
      <c r="E1425" s="119">
        <v>0</v>
      </c>
      <c r="F1425" s="128">
        <v>569.04999999999995</v>
      </c>
      <c r="G1425" s="131">
        <v>31</v>
      </c>
      <c r="H1425" s="128">
        <f t="shared" si="928"/>
        <v>18.356451612903225</v>
      </c>
      <c r="I1425" s="129">
        <v>768.14</v>
      </c>
      <c r="J1425" s="130">
        <v>14</v>
      </c>
      <c r="K1425" s="130">
        <f t="shared" si="929"/>
        <v>45</v>
      </c>
      <c r="L1425" s="129">
        <f t="shared" si="930"/>
        <v>54.867142857142859</v>
      </c>
      <c r="M1425" s="128">
        <f t="shared" si="931"/>
        <v>29.715333333333334</v>
      </c>
      <c r="N1425" s="127"/>
      <c r="O1425" s="126"/>
      <c r="P1425" s="125"/>
      <c r="Q1425" s="125">
        <f t="shared" si="920"/>
        <v>34</v>
      </c>
      <c r="R1425" s="125">
        <f t="shared" si="921"/>
        <v>2011</v>
      </c>
      <c r="S1425" s="125" t="str">
        <f t="shared" si="919"/>
        <v>Wed</v>
      </c>
      <c r="T1425" s="125" t="str">
        <f t="shared" si="922"/>
        <v>2011-34</v>
      </c>
      <c r="U1425" s="125">
        <f t="shared" si="923"/>
        <v>0</v>
      </c>
      <c r="V1425" s="125"/>
    </row>
    <row r="1426" spans="1:22" s="113" customFormat="1" x14ac:dyDescent="0.35">
      <c r="A1426" s="153" t="s">
        <v>1204</v>
      </c>
      <c r="B1426" s="132">
        <v>40773</v>
      </c>
      <c r="C1426" s="129">
        <v>2036.83</v>
      </c>
      <c r="D1426" s="119">
        <v>0</v>
      </c>
      <c r="E1426" s="119">
        <v>0</v>
      </c>
      <c r="F1426" s="128">
        <v>790.85</v>
      </c>
      <c r="G1426" s="131">
        <v>40</v>
      </c>
      <c r="H1426" s="128">
        <f t="shared" si="928"/>
        <v>19.771250000000002</v>
      </c>
      <c r="I1426" s="129">
        <v>1245.98</v>
      </c>
      <c r="J1426" s="130">
        <v>14</v>
      </c>
      <c r="K1426" s="130">
        <f t="shared" si="929"/>
        <v>54</v>
      </c>
      <c r="L1426" s="129">
        <f t="shared" si="930"/>
        <v>88.998571428571424</v>
      </c>
      <c r="M1426" s="128">
        <f t="shared" si="931"/>
        <v>37.719074074074072</v>
      </c>
      <c r="N1426" s="127"/>
      <c r="O1426" s="126"/>
      <c r="P1426" s="125"/>
      <c r="Q1426" s="125">
        <f t="shared" si="920"/>
        <v>34</v>
      </c>
      <c r="R1426" s="125">
        <f t="shared" si="921"/>
        <v>2011</v>
      </c>
      <c r="S1426" s="125" t="str">
        <f t="shared" si="919"/>
        <v>Thu</v>
      </c>
      <c r="T1426" s="125" t="str">
        <f t="shared" si="922"/>
        <v>2011-34</v>
      </c>
      <c r="U1426" s="125">
        <f t="shared" si="923"/>
        <v>0</v>
      </c>
      <c r="V1426" s="125"/>
    </row>
    <row r="1427" spans="1:22" s="113" customFormat="1" x14ac:dyDescent="0.35">
      <c r="A1427" s="153" t="s">
        <v>1204</v>
      </c>
      <c r="B1427" s="132">
        <v>40774</v>
      </c>
      <c r="C1427" s="129">
        <v>2116.5500000000002</v>
      </c>
      <c r="D1427" s="119">
        <v>0</v>
      </c>
      <c r="E1427" s="119">
        <v>0</v>
      </c>
      <c r="F1427" s="128">
        <v>1060.8</v>
      </c>
      <c r="G1427" s="131">
        <v>46</v>
      </c>
      <c r="H1427" s="128">
        <f t="shared" si="928"/>
        <v>23.060869565217391</v>
      </c>
      <c r="I1427" s="129">
        <v>1055.75</v>
      </c>
      <c r="J1427" s="130">
        <v>22</v>
      </c>
      <c r="K1427" s="130">
        <f t="shared" si="929"/>
        <v>68</v>
      </c>
      <c r="L1427" s="129">
        <f t="shared" si="930"/>
        <v>47.988636363636367</v>
      </c>
      <c r="M1427" s="128">
        <f t="shared" si="931"/>
        <v>31.12573529411765</v>
      </c>
      <c r="N1427" s="127"/>
      <c r="O1427" s="126"/>
      <c r="P1427" s="125"/>
      <c r="Q1427" s="125">
        <f t="shared" si="920"/>
        <v>34</v>
      </c>
      <c r="R1427" s="125">
        <f t="shared" si="921"/>
        <v>2011</v>
      </c>
      <c r="S1427" s="125" t="str">
        <f t="shared" si="919"/>
        <v>Fri</v>
      </c>
      <c r="T1427" s="125" t="str">
        <f t="shared" si="922"/>
        <v>2011-34</v>
      </c>
      <c r="U1427" s="125">
        <f t="shared" si="923"/>
        <v>0</v>
      </c>
      <c r="V1427" s="125"/>
    </row>
    <row r="1428" spans="1:22" s="113" customFormat="1" x14ac:dyDescent="0.35">
      <c r="A1428" s="153" t="s">
        <v>1204</v>
      </c>
      <c r="B1428" s="132">
        <v>40775</v>
      </c>
      <c r="C1428" s="129">
        <v>1866.25</v>
      </c>
      <c r="D1428" s="119">
        <v>0</v>
      </c>
      <c r="E1428" s="119">
        <v>0</v>
      </c>
      <c r="F1428" s="128">
        <v>552.20000000000005</v>
      </c>
      <c r="G1428" s="131">
        <v>31</v>
      </c>
      <c r="H1428" s="128">
        <f t="shared" si="928"/>
        <v>17.812903225806455</v>
      </c>
      <c r="I1428" s="129">
        <v>1314.05</v>
      </c>
      <c r="J1428" s="130">
        <v>9</v>
      </c>
      <c r="K1428" s="130">
        <f t="shared" si="929"/>
        <v>40</v>
      </c>
      <c r="L1428" s="129">
        <f t="shared" si="930"/>
        <v>146.00555555555556</v>
      </c>
      <c r="M1428" s="128">
        <f t="shared" si="931"/>
        <v>46.65625</v>
      </c>
      <c r="N1428" s="127"/>
      <c r="O1428" s="126"/>
      <c r="P1428" s="125"/>
      <c r="Q1428" s="125">
        <f t="shared" si="920"/>
        <v>34</v>
      </c>
      <c r="R1428" s="125">
        <f t="shared" si="921"/>
        <v>2011</v>
      </c>
      <c r="S1428" s="125" t="str">
        <f t="shared" si="919"/>
        <v>Sat</v>
      </c>
      <c r="T1428" s="125" t="str">
        <f t="shared" si="922"/>
        <v>2011-34</v>
      </c>
      <c r="U1428" s="125">
        <f t="shared" si="923"/>
        <v>0</v>
      </c>
      <c r="V1428" s="125"/>
    </row>
    <row r="1429" spans="1:22" s="113" customFormat="1" x14ac:dyDescent="0.35">
      <c r="A1429" s="124"/>
      <c r="B1429" s="123">
        <v>40776</v>
      </c>
      <c r="C1429" s="119">
        <f>SUM(C1424:C1428)</f>
        <v>8722</v>
      </c>
      <c r="D1429" s="119">
        <v>1148.27</v>
      </c>
      <c r="E1429" s="122">
        <f>SUM(C1429:D1429)</f>
        <v>9870.27</v>
      </c>
      <c r="F1429" s="118"/>
      <c r="G1429" s="121">
        <f>SUM(G1423:G1428)</f>
        <v>201</v>
      </c>
      <c r="H1429" s="118">
        <f>AVERAGE(H1423:H1428)</f>
        <v>16.530748878641933</v>
      </c>
      <c r="I1429" s="119">
        <f>SUM(I1423:I1428)</f>
        <v>4679.3999999999996</v>
      </c>
      <c r="J1429" s="120">
        <f>SUM(J1423:J1428)</f>
        <v>69</v>
      </c>
      <c r="K1429" s="120">
        <f>SUM(G1429,J1429)</f>
        <v>270</v>
      </c>
      <c r="L1429" s="119">
        <f>AVERAGE(L1423:L1428)</f>
        <v>61.234651034151035</v>
      </c>
      <c r="M1429" s="118">
        <f>AVERAGE(M1423:M1428)</f>
        <v>27.814319418508145</v>
      </c>
      <c r="N1429" s="117"/>
      <c r="O1429" s="116"/>
      <c r="P1429" s="115"/>
      <c r="Q1429" s="115">
        <f t="shared" si="920"/>
        <v>35</v>
      </c>
      <c r="R1429" s="115">
        <f t="shared" si="921"/>
        <v>2011</v>
      </c>
      <c r="S1429" s="115" t="str">
        <f t="shared" si="919"/>
        <v>Sun</v>
      </c>
      <c r="T1429" s="115" t="str">
        <f t="shared" si="922"/>
        <v>2011-35</v>
      </c>
      <c r="U1429" s="115">
        <f t="shared" si="923"/>
        <v>0</v>
      </c>
      <c r="V1429" s="115"/>
    </row>
    <row r="1430" spans="1:22" s="113" customFormat="1" x14ac:dyDescent="0.35">
      <c r="A1430" s="153" t="s">
        <v>1205</v>
      </c>
      <c r="B1430" s="132">
        <v>40777</v>
      </c>
      <c r="C1430" s="129">
        <v>1416.65</v>
      </c>
      <c r="D1430" s="119">
        <v>0</v>
      </c>
      <c r="E1430" s="119">
        <v>0</v>
      </c>
      <c r="F1430" s="128">
        <v>844.25</v>
      </c>
      <c r="G1430" s="131">
        <v>40</v>
      </c>
      <c r="H1430" s="128">
        <f t="shared" ref="H1430:H1435" si="932">IFERROR(F1430/G1430,0)</f>
        <v>21.106249999999999</v>
      </c>
      <c r="I1430" s="129">
        <v>572.4</v>
      </c>
      <c r="J1430" s="130">
        <v>10</v>
      </c>
      <c r="K1430" s="130">
        <f t="shared" ref="K1430:K1435" si="933">IFERROR(SUM(G1430,J1430),0)</f>
        <v>50</v>
      </c>
      <c r="L1430" s="129">
        <f t="shared" ref="L1430:L1435" si="934">IFERROR(MEDIAN(I1430/J1430),0)</f>
        <v>57.239999999999995</v>
      </c>
      <c r="M1430" s="128">
        <f t="shared" ref="M1430:M1435" si="935">IFERROR(SUM(F1430,I1430)/K1430,0)</f>
        <v>28.333000000000002</v>
      </c>
      <c r="N1430" s="127"/>
      <c r="O1430" s="126"/>
      <c r="P1430" s="125"/>
      <c r="Q1430" s="125">
        <f t="shared" si="920"/>
        <v>35</v>
      </c>
      <c r="R1430" s="125">
        <f t="shared" si="921"/>
        <v>2011</v>
      </c>
      <c r="S1430" s="125" t="str">
        <f t="shared" si="919"/>
        <v>Mon</v>
      </c>
      <c r="T1430" s="125" t="str">
        <f t="shared" si="922"/>
        <v>2011-35</v>
      </c>
      <c r="U1430" s="125">
        <f t="shared" si="923"/>
        <v>0</v>
      </c>
      <c r="V1430" s="125"/>
    </row>
    <row r="1431" spans="1:22" s="113" customFormat="1" x14ac:dyDescent="0.35">
      <c r="A1431" s="153" t="s">
        <v>1205</v>
      </c>
      <c r="B1431" s="132">
        <v>40778</v>
      </c>
      <c r="C1431" s="129">
        <v>777.13</v>
      </c>
      <c r="D1431" s="119">
        <v>0</v>
      </c>
      <c r="E1431" s="119">
        <v>0</v>
      </c>
      <c r="F1431" s="128">
        <v>540.79999999999995</v>
      </c>
      <c r="G1431" s="131">
        <v>37</v>
      </c>
      <c r="H1431" s="128">
        <f t="shared" si="932"/>
        <v>14.616216216216214</v>
      </c>
      <c r="I1431" s="129">
        <v>236.33</v>
      </c>
      <c r="J1431" s="130">
        <v>6</v>
      </c>
      <c r="K1431" s="130">
        <f t="shared" si="933"/>
        <v>43</v>
      </c>
      <c r="L1431" s="129">
        <f t="shared" si="934"/>
        <v>39.388333333333335</v>
      </c>
      <c r="M1431" s="128">
        <f t="shared" si="935"/>
        <v>18.072790697674417</v>
      </c>
      <c r="N1431" s="127"/>
      <c r="O1431" s="126"/>
      <c r="P1431" s="125"/>
      <c r="Q1431" s="125">
        <f t="shared" si="920"/>
        <v>35</v>
      </c>
      <c r="R1431" s="125">
        <f t="shared" si="921"/>
        <v>2011</v>
      </c>
      <c r="S1431" s="125" t="str">
        <f t="shared" si="919"/>
        <v>Tue</v>
      </c>
      <c r="T1431" s="125" t="str">
        <f t="shared" si="922"/>
        <v>2011-35</v>
      </c>
      <c r="U1431" s="125">
        <f t="shared" si="923"/>
        <v>0</v>
      </c>
      <c r="V1431" s="125"/>
    </row>
    <row r="1432" spans="1:22" s="113" customFormat="1" x14ac:dyDescent="0.35">
      <c r="A1432" s="153" t="s">
        <v>1205</v>
      </c>
      <c r="B1432" s="132">
        <v>40779</v>
      </c>
      <c r="C1432" s="129">
        <v>1309.77</v>
      </c>
      <c r="D1432" s="119">
        <v>0</v>
      </c>
      <c r="E1432" s="119">
        <v>0</v>
      </c>
      <c r="F1432" s="128">
        <v>646.75</v>
      </c>
      <c r="G1432" s="131">
        <v>35</v>
      </c>
      <c r="H1432" s="128">
        <f t="shared" si="932"/>
        <v>18.478571428571428</v>
      </c>
      <c r="I1432" s="129">
        <v>663.02</v>
      </c>
      <c r="J1432" s="130">
        <v>12</v>
      </c>
      <c r="K1432" s="130">
        <f t="shared" si="933"/>
        <v>47</v>
      </c>
      <c r="L1432" s="129">
        <f t="shared" si="934"/>
        <v>55.251666666666665</v>
      </c>
      <c r="M1432" s="128">
        <f t="shared" si="935"/>
        <v>27.867446808510639</v>
      </c>
      <c r="N1432" s="127"/>
      <c r="O1432" s="126"/>
      <c r="P1432" s="125"/>
      <c r="Q1432" s="125">
        <f t="shared" si="920"/>
        <v>35</v>
      </c>
      <c r="R1432" s="125">
        <f t="shared" si="921"/>
        <v>2011</v>
      </c>
      <c r="S1432" s="125" t="str">
        <f t="shared" si="919"/>
        <v>Wed</v>
      </c>
      <c r="T1432" s="125" t="str">
        <f t="shared" si="922"/>
        <v>2011-35</v>
      </c>
      <c r="U1432" s="125">
        <f t="shared" si="923"/>
        <v>0</v>
      </c>
      <c r="V1432" s="125"/>
    </row>
    <row r="1433" spans="1:22" s="113" customFormat="1" x14ac:dyDescent="0.35">
      <c r="A1433" s="153" t="s">
        <v>1205</v>
      </c>
      <c r="B1433" s="132">
        <v>40780</v>
      </c>
      <c r="C1433" s="129">
        <v>989.2</v>
      </c>
      <c r="D1433" s="119">
        <v>0</v>
      </c>
      <c r="E1433" s="119">
        <v>0</v>
      </c>
      <c r="F1433" s="128">
        <v>550.79999999999995</v>
      </c>
      <c r="G1433" s="131">
        <v>37</v>
      </c>
      <c r="H1433" s="128">
        <f t="shared" si="932"/>
        <v>14.886486486486485</v>
      </c>
      <c r="I1433" s="129">
        <v>438.4</v>
      </c>
      <c r="J1433" s="130">
        <v>8</v>
      </c>
      <c r="K1433" s="130">
        <f t="shared" si="933"/>
        <v>45</v>
      </c>
      <c r="L1433" s="129">
        <f t="shared" si="934"/>
        <v>54.8</v>
      </c>
      <c r="M1433" s="128">
        <f t="shared" si="935"/>
        <v>21.982222222222219</v>
      </c>
      <c r="N1433" s="127"/>
      <c r="O1433" s="126"/>
      <c r="P1433" s="125"/>
      <c r="Q1433" s="125">
        <f t="shared" si="920"/>
        <v>35</v>
      </c>
      <c r="R1433" s="125">
        <f t="shared" si="921"/>
        <v>2011</v>
      </c>
      <c r="S1433" s="125" t="str">
        <f t="shared" si="919"/>
        <v>Thu</v>
      </c>
      <c r="T1433" s="125" t="str">
        <f t="shared" si="922"/>
        <v>2011-35</v>
      </c>
      <c r="U1433" s="125">
        <f t="shared" si="923"/>
        <v>0</v>
      </c>
      <c r="V1433" s="125"/>
    </row>
    <row r="1434" spans="1:22" s="113" customFormat="1" x14ac:dyDescent="0.35">
      <c r="A1434" s="153" t="s">
        <v>1205</v>
      </c>
      <c r="B1434" s="132">
        <v>40781</v>
      </c>
      <c r="C1434" s="129">
        <v>1719.83</v>
      </c>
      <c r="D1434" s="119">
        <v>0</v>
      </c>
      <c r="E1434" s="119">
        <v>0</v>
      </c>
      <c r="F1434" s="128">
        <v>1020.9</v>
      </c>
      <c r="G1434" s="131">
        <v>43</v>
      </c>
      <c r="H1434" s="128">
        <f t="shared" si="932"/>
        <v>23.741860465116279</v>
      </c>
      <c r="I1434" s="129">
        <v>698.93</v>
      </c>
      <c r="J1434" s="130">
        <v>14</v>
      </c>
      <c r="K1434" s="130">
        <f t="shared" si="933"/>
        <v>57</v>
      </c>
      <c r="L1434" s="129">
        <f t="shared" si="934"/>
        <v>49.923571428571428</v>
      </c>
      <c r="M1434" s="128">
        <f t="shared" si="935"/>
        <v>30.172456140350874</v>
      </c>
      <c r="N1434" s="127"/>
      <c r="O1434" s="126"/>
      <c r="P1434" s="125"/>
      <c r="Q1434" s="125">
        <f t="shared" si="920"/>
        <v>35</v>
      </c>
      <c r="R1434" s="125">
        <f t="shared" si="921"/>
        <v>2011</v>
      </c>
      <c r="S1434" s="125" t="str">
        <f t="shared" si="919"/>
        <v>Fri</v>
      </c>
      <c r="T1434" s="125" t="str">
        <f t="shared" si="922"/>
        <v>2011-35</v>
      </c>
      <c r="U1434" s="125">
        <f t="shared" si="923"/>
        <v>0</v>
      </c>
      <c r="V1434" s="125"/>
    </row>
    <row r="1435" spans="1:22" s="113" customFormat="1" x14ac:dyDescent="0.35">
      <c r="A1435" s="153" t="s">
        <v>1205</v>
      </c>
      <c r="B1435" s="132">
        <v>40782</v>
      </c>
      <c r="C1435" s="129">
        <v>762.46</v>
      </c>
      <c r="D1435" s="119">
        <v>0</v>
      </c>
      <c r="E1435" s="119">
        <v>0</v>
      </c>
      <c r="F1435" s="128">
        <v>485.7</v>
      </c>
      <c r="G1435" s="131">
        <v>20</v>
      </c>
      <c r="H1435" s="128">
        <f t="shared" si="932"/>
        <v>24.285</v>
      </c>
      <c r="I1435" s="129">
        <v>276.76</v>
      </c>
      <c r="J1435" s="130">
        <v>8</v>
      </c>
      <c r="K1435" s="130">
        <f t="shared" si="933"/>
        <v>28</v>
      </c>
      <c r="L1435" s="129">
        <f t="shared" si="934"/>
        <v>34.594999999999999</v>
      </c>
      <c r="M1435" s="128">
        <f t="shared" si="935"/>
        <v>27.230714285714289</v>
      </c>
      <c r="N1435" s="127"/>
      <c r="O1435" s="126"/>
      <c r="P1435" s="125"/>
      <c r="Q1435" s="125">
        <f t="shared" si="920"/>
        <v>35</v>
      </c>
      <c r="R1435" s="125">
        <f t="shared" si="921"/>
        <v>2011</v>
      </c>
      <c r="S1435" s="125" t="str">
        <f t="shared" si="919"/>
        <v>Sat</v>
      </c>
      <c r="T1435" s="125" t="str">
        <f t="shared" si="922"/>
        <v>2011-35</v>
      </c>
      <c r="U1435" s="125">
        <f t="shared" si="923"/>
        <v>0</v>
      </c>
      <c r="V1435" s="125"/>
    </row>
    <row r="1436" spans="1:22" s="113" customFormat="1" x14ac:dyDescent="0.35">
      <c r="A1436" s="124"/>
      <c r="B1436" s="123">
        <v>40783</v>
      </c>
      <c r="C1436" s="119">
        <f>SUM(C1430:C1435)</f>
        <v>6975.04</v>
      </c>
      <c r="D1436" s="119">
        <v>4184.54</v>
      </c>
      <c r="E1436" s="122">
        <f>SUM(C1436:D1436)</f>
        <v>11159.58</v>
      </c>
      <c r="F1436" s="118"/>
      <c r="G1436" s="121">
        <f>SUM(G1430:G1435)</f>
        <v>212</v>
      </c>
      <c r="H1436" s="118">
        <f>AVERAGE(H1430:H1435)</f>
        <v>19.519064099398399</v>
      </c>
      <c r="I1436" s="119">
        <f>SUM(I1430:I1435)</f>
        <v>2885.84</v>
      </c>
      <c r="J1436" s="120">
        <f>SUM(J1430:J1435)</f>
        <v>58</v>
      </c>
      <c r="K1436" s="120">
        <f>SUM(G1436,J1436)</f>
        <v>270</v>
      </c>
      <c r="L1436" s="119">
        <f>AVERAGE(L1430:L1435)</f>
        <v>48.533095238095235</v>
      </c>
      <c r="M1436" s="118">
        <f>AVERAGE(M1430:M1435)</f>
        <v>25.609771692412071</v>
      </c>
      <c r="N1436" s="117"/>
      <c r="O1436" s="116"/>
      <c r="P1436" s="115"/>
      <c r="Q1436" s="115">
        <f t="shared" si="920"/>
        <v>36</v>
      </c>
      <c r="R1436" s="115">
        <f t="shared" si="921"/>
        <v>2011</v>
      </c>
      <c r="S1436" s="115" t="str">
        <f t="shared" si="919"/>
        <v>Sun</v>
      </c>
      <c r="T1436" s="115" t="str">
        <f t="shared" si="922"/>
        <v>2011-36</v>
      </c>
      <c r="U1436" s="115">
        <f t="shared" si="923"/>
        <v>0</v>
      </c>
      <c r="V1436" s="115"/>
    </row>
    <row r="1437" spans="1:22" s="113" customFormat="1" x14ac:dyDescent="0.35">
      <c r="A1437" s="153" t="s">
        <v>1206</v>
      </c>
      <c r="B1437" s="132">
        <v>40784</v>
      </c>
      <c r="C1437" s="129">
        <v>1018.92</v>
      </c>
      <c r="D1437" s="119">
        <v>0</v>
      </c>
      <c r="E1437" s="119">
        <v>0</v>
      </c>
      <c r="F1437" s="128">
        <v>615.29999999999995</v>
      </c>
      <c r="G1437" s="131">
        <v>37</v>
      </c>
      <c r="H1437" s="128">
        <f t="shared" ref="H1437:H1442" si="936">IFERROR(F1437/G1437,0)</f>
        <v>16.629729729729728</v>
      </c>
      <c r="I1437" s="129">
        <v>403.62</v>
      </c>
      <c r="J1437" s="130">
        <v>12</v>
      </c>
      <c r="K1437" s="130">
        <f t="shared" ref="K1437:K1442" si="937">IFERROR(SUM(G1437,J1437),0)</f>
        <v>49</v>
      </c>
      <c r="L1437" s="129">
        <f t="shared" ref="L1437:L1442" si="938">IFERROR(MEDIAN(I1437/J1437),0)</f>
        <v>33.634999999999998</v>
      </c>
      <c r="M1437" s="128">
        <f t="shared" ref="M1437:M1442" si="939">IFERROR(SUM(F1437,I1437)/K1437,0)</f>
        <v>20.794285714285714</v>
      </c>
      <c r="N1437" s="127"/>
      <c r="O1437" s="126"/>
      <c r="P1437" s="125"/>
      <c r="Q1437" s="125">
        <f t="shared" si="920"/>
        <v>36</v>
      </c>
      <c r="R1437" s="125">
        <f t="shared" si="921"/>
        <v>2011</v>
      </c>
      <c r="S1437" s="125" t="str">
        <f t="shared" si="919"/>
        <v>Mon</v>
      </c>
      <c r="T1437" s="125" t="str">
        <f t="shared" si="922"/>
        <v>2011-36</v>
      </c>
      <c r="U1437" s="125">
        <f t="shared" si="923"/>
        <v>0</v>
      </c>
      <c r="V1437" s="125"/>
    </row>
    <row r="1438" spans="1:22" s="113" customFormat="1" x14ac:dyDescent="0.35">
      <c r="A1438" s="153" t="s">
        <v>1206</v>
      </c>
      <c r="B1438" s="132">
        <v>40785</v>
      </c>
      <c r="C1438" s="129">
        <v>1199.0999999999999</v>
      </c>
      <c r="D1438" s="119">
        <v>0</v>
      </c>
      <c r="E1438" s="119">
        <v>0</v>
      </c>
      <c r="F1438" s="128">
        <v>789.05</v>
      </c>
      <c r="G1438" s="131">
        <v>45</v>
      </c>
      <c r="H1438" s="128">
        <f t="shared" si="936"/>
        <v>17.534444444444443</v>
      </c>
      <c r="I1438" s="129">
        <v>410.05</v>
      </c>
      <c r="J1438" s="130">
        <v>10</v>
      </c>
      <c r="K1438" s="130">
        <f t="shared" si="937"/>
        <v>55</v>
      </c>
      <c r="L1438" s="129">
        <f t="shared" si="938"/>
        <v>41.005000000000003</v>
      </c>
      <c r="M1438" s="128">
        <f t="shared" si="939"/>
        <v>21.801818181818181</v>
      </c>
      <c r="N1438" s="127"/>
      <c r="O1438" s="126"/>
      <c r="P1438" s="125"/>
      <c r="Q1438" s="125">
        <f t="shared" si="920"/>
        <v>36</v>
      </c>
      <c r="R1438" s="125">
        <f t="shared" si="921"/>
        <v>2011</v>
      </c>
      <c r="S1438" s="125" t="str">
        <f t="shared" si="919"/>
        <v>Tue</v>
      </c>
      <c r="T1438" s="125" t="str">
        <f t="shared" si="922"/>
        <v>2011-36</v>
      </c>
      <c r="U1438" s="125">
        <f t="shared" si="923"/>
        <v>0</v>
      </c>
      <c r="V1438" s="125"/>
    </row>
    <row r="1439" spans="1:22" s="113" customFormat="1" x14ac:dyDescent="0.35">
      <c r="A1439" s="153" t="s">
        <v>1206</v>
      </c>
      <c r="B1439" s="132">
        <v>40786</v>
      </c>
      <c r="C1439" s="129">
        <v>860.72</v>
      </c>
      <c r="D1439" s="119">
        <v>0</v>
      </c>
      <c r="E1439" s="119">
        <v>0</v>
      </c>
      <c r="F1439" s="128">
        <v>671.5</v>
      </c>
      <c r="G1439" s="131">
        <v>29</v>
      </c>
      <c r="H1439" s="128">
        <f t="shared" si="936"/>
        <v>23.155172413793103</v>
      </c>
      <c r="I1439" s="129">
        <v>189.22</v>
      </c>
      <c r="J1439" s="130">
        <v>5</v>
      </c>
      <c r="K1439" s="130">
        <f t="shared" si="937"/>
        <v>34</v>
      </c>
      <c r="L1439" s="129">
        <f t="shared" si="938"/>
        <v>37.844000000000001</v>
      </c>
      <c r="M1439" s="128">
        <f t="shared" si="939"/>
        <v>25.31529411764706</v>
      </c>
      <c r="N1439" s="127"/>
      <c r="O1439" s="126"/>
      <c r="P1439" s="125"/>
      <c r="Q1439" s="125">
        <f t="shared" si="920"/>
        <v>36</v>
      </c>
      <c r="R1439" s="125">
        <f t="shared" si="921"/>
        <v>2011</v>
      </c>
      <c r="S1439" s="125" t="str">
        <f t="shared" si="919"/>
        <v>Wed</v>
      </c>
      <c r="T1439" s="125" t="str">
        <f t="shared" si="922"/>
        <v>2011-36</v>
      </c>
      <c r="U1439" s="125">
        <f t="shared" si="923"/>
        <v>0</v>
      </c>
      <c r="V1439" s="125"/>
    </row>
    <row r="1440" spans="1:22" s="113" customFormat="1" x14ac:dyDescent="0.35">
      <c r="A1440" s="153" t="s">
        <v>1206</v>
      </c>
      <c r="B1440" s="132">
        <v>40787</v>
      </c>
      <c r="C1440" s="129">
        <v>1401.63</v>
      </c>
      <c r="D1440" s="119">
        <v>0</v>
      </c>
      <c r="E1440" s="119">
        <v>0</v>
      </c>
      <c r="F1440" s="128">
        <v>871.8</v>
      </c>
      <c r="G1440" s="131">
        <v>38</v>
      </c>
      <c r="H1440" s="128">
        <f t="shared" si="936"/>
        <v>22.942105263157895</v>
      </c>
      <c r="I1440" s="129">
        <v>529.83000000000004</v>
      </c>
      <c r="J1440" s="130">
        <v>12</v>
      </c>
      <c r="K1440" s="130">
        <f t="shared" si="937"/>
        <v>50</v>
      </c>
      <c r="L1440" s="129">
        <f t="shared" si="938"/>
        <v>44.152500000000003</v>
      </c>
      <c r="M1440" s="128">
        <f t="shared" si="939"/>
        <v>28.032600000000002</v>
      </c>
      <c r="N1440" s="127"/>
      <c r="O1440" s="126"/>
      <c r="P1440" s="125"/>
      <c r="Q1440" s="125">
        <f t="shared" si="920"/>
        <v>36</v>
      </c>
      <c r="R1440" s="125">
        <f t="shared" si="921"/>
        <v>2011</v>
      </c>
      <c r="S1440" s="125" t="str">
        <f t="shared" si="919"/>
        <v>Thu</v>
      </c>
      <c r="T1440" s="125" t="str">
        <f t="shared" si="922"/>
        <v>2011-36</v>
      </c>
      <c r="U1440" s="125">
        <f t="shared" si="923"/>
        <v>0</v>
      </c>
      <c r="V1440" s="125"/>
    </row>
    <row r="1441" spans="1:22" s="113" customFormat="1" x14ac:dyDescent="0.35">
      <c r="A1441" s="153" t="s">
        <v>1206</v>
      </c>
      <c r="B1441" s="132">
        <v>40788</v>
      </c>
      <c r="C1441" s="129">
        <v>1521.43</v>
      </c>
      <c r="D1441" s="119">
        <v>0</v>
      </c>
      <c r="E1441" s="119">
        <v>0</v>
      </c>
      <c r="F1441" s="128">
        <v>1075.8499999999999</v>
      </c>
      <c r="G1441" s="131">
        <v>44</v>
      </c>
      <c r="H1441" s="128">
        <f t="shared" si="936"/>
        <v>24.451136363636362</v>
      </c>
      <c r="I1441" s="129">
        <v>445.98</v>
      </c>
      <c r="J1441" s="130">
        <v>10</v>
      </c>
      <c r="K1441" s="130">
        <f t="shared" si="937"/>
        <v>54</v>
      </c>
      <c r="L1441" s="129">
        <f t="shared" si="938"/>
        <v>44.597999999999999</v>
      </c>
      <c r="M1441" s="128">
        <f t="shared" si="939"/>
        <v>28.182037037037034</v>
      </c>
      <c r="N1441" s="127"/>
      <c r="O1441" s="126"/>
      <c r="P1441" s="125"/>
      <c r="Q1441" s="125">
        <f t="shared" si="920"/>
        <v>36</v>
      </c>
      <c r="R1441" s="125">
        <f t="shared" si="921"/>
        <v>2011</v>
      </c>
      <c r="S1441" s="125" t="str">
        <f t="shared" si="919"/>
        <v>Fri</v>
      </c>
      <c r="T1441" s="125" t="str">
        <f t="shared" si="922"/>
        <v>2011-36</v>
      </c>
      <c r="U1441" s="125">
        <f t="shared" si="923"/>
        <v>0</v>
      </c>
      <c r="V1441" s="125"/>
    </row>
    <row r="1442" spans="1:22" s="113" customFormat="1" x14ac:dyDescent="0.35">
      <c r="A1442" s="153" t="s">
        <v>1206</v>
      </c>
      <c r="B1442" s="132">
        <v>40789</v>
      </c>
      <c r="C1442" s="129">
        <v>1769.78</v>
      </c>
      <c r="D1442" s="119">
        <v>0</v>
      </c>
      <c r="E1442" s="119">
        <v>0</v>
      </c>
      <c r="F1442" s="128">
        <v>761.3</v>
      </c>
      <c r="G1442" s="131">
        <v>31</v>
      </c>
      <c r="H1442" s="128">
        <f t="shared" si="936"/>
        <v>24.558064516129029</v>
      </c>
      <c r="I1442" s="129">
        <v>1008.48</v>
      </c>
      <c r="J1442" s="130">
        <v>16</v>
      </c>
      <c r="K1442" s="130">
        <f t="shared" si="937"/>
        <v>47</v>
      </c>
      <c r="L1442" s="129">
        <f t="shared" si="938"/>
        <v>63.03</v>
      </c>
      <c r="M1442" s="128">
        <f t="shared" si="939"/>
        <v>37.654893617021273</v>
      </c>
      <c r="N1442" s="127"/>
      <c r="O1442" s="126"/>
      <c r="P1442" s="125"/>
      <c r="Q1442" s="125">
        <f t="shared" si="920"/>
        <v>36</v>
      </c>
      <c r="R1442" s="125">
        <f t="shared" si="921"/>
        <v>2011</v>
      </c>
      <c r="S1442" s="125" t="str">
        <f t="shared" si="919"/>
        <v>Sat</v>
      </c>
      <c r="T1442" s="125" t="str">
        <f t="shared" si="922"/>
        <v>2011-36</v>
      </c>
      <c r="U1442" s="125">
        <f t="shared" si="923"/>
        <v>0</v>
      </c>
      <c r="V1442" s="125"/>
    </row>
    <row r="1443" spans="1:22" s="113" customFormat="1" x14ac:dyDescent="0.35">
      <c r="A1443" s="124"/>
      <c r="B1443" s="123">
        <v>40790</v>
      </c>
      <c r="C1443" s="119">
        <f>SUM(C1437:C1442)</f>
        <v>7771.58</v>
      </c>
      <c r="D1443" s="119">
        <v>5424.33</v>
      </c>
      <c r="E1443" s="122">
        <f>SUM(C1443:D1443)</f>
        <v>13195.91</v>
      </c>
      <c r="F1443" s="118"/>
      <c r="G1443" s="121">
        <f>SUM(G1437:G1442)</f>
        <v>224</v>
      </c>
      <c r="H1443" s="118">
        <f>AVERAGE(H1437:H1442)</f>
        <v>21.545108788481759</v>
      </c>
      <c r="I1443" s="119">
        <f>SUM(I1437:I1442)</f>
        <v>2987.1800000000003</v>
      </c>
      <c r="J1443" s="120">
        <f>SUM(J1437:J1442)</f>
        <v>65</v>
      </c>
      <c r="K1443" s="120">
        <f>SUM(G1443,J1443)</f>
        <v>289</v>
      </c>
      <c r="L1443" s="119">
        <f>AVERAGE(L1437:L1442)</f>
        <v>44.044083333333333</v>
      </c>
      <c r="M1443" s="118">
        <f>AVERAGE(M1437:M1442)</f>
        <v>26.963488111301544</v>
      </c>
      <c r="N1443" s="117"/>
      <c r="O1443" s="116"/>
      <c r="P1443" s="115"/>
      <c r="Q1443" s="115">
        <f t="shared" si="920"/>
        <v>37</v>
      </c>
      <c r="R1443" s="115">
        <f t="shared" si="921"/>
        <v>2011</v>
      </c>
      <c r="S1443" s="115" t="str">
        <f t="shared" si="919"/>
        <v>Sun</v>
      </c>
      <c r="T1443" s="115" t="str">
        <f t="shared" si="922"/>
        <v>2011-37</v>
      </c>
      <c r="U1443" s="115">
        <f t="shared" si="923"/>
        <v>0</v>
      </c>
      <c r="V1443" s="115"/>
    </row>
    <row r="1444" spans="1:22" s="113" customFormat="1" x14ac:dyDescent="0.35">
      <c r="A1444" s="153" t="s">
        <v>1207</v>
      </c>
      <c r="B1444" s="132">
        <v>40791</v>
      </c>
      <c r="C1444" s="129">
        <v>871.98</v>
      </c>
      <c r="D1444" s="119">
        <v>0</v>
      </c>
      <c r="E1444" s="119">
        <v>0</v>
      </c>
      <c r="F1444" s="128">
        <v>733.8</v>
      </c>
      <c r="G1444" s="131">
        <v>44</v>
      </c>
      <c r="H1444" s="128">
        <f t="shared" ref="H1444:H1449" si="940">IFERROR(F1444/G1444,0)</f>
        <v>16.677272727272726</v>
      </c>
      <c r="I1444" s="129">
        <v>138.18</v>
      </c>
      <c r="J1444" s="130">
        <v>2</v>
      </c>
      <c r="K1444" s="130">
        <f t="shared" ref="K1444:K1449" si="941">IFERROR(SUM(G1444,J1444),0)</f>
        <v>46</v>
      </c>
      <c r="L1444" s="129">
        <f t="shared" ref="L1444:L1449" si="942">IFERROR(MEDIAN(I1444/J1444),0)</f>
        <v>69.09</v>
      </c>
      <c r="M1444" s="128">
        <f t="shared" ref="M1444:M1449" si="943">IFERROR(SUM(F1444,I1444)/K1444,0)</f>
        <v>18.956086956521741</v>
      </c>
      <c r="N1444" s="127"/>
      <c r="O1444" s="126"/>
      <c r="P1444" s="125"/>
      <c r="Q1444" s="125">
        <f t="shared" si="920"/>
        <v>37</v>
      </c>
      <c r="R1444" s="125">
        <f t="shared" si="921"/>
        <v>2011</v>
      </c>
      <c r="S1444" s="125" t="str">
        <f t="shared" si="919"/>
        <v>Mon</v>
      </c>
      <c r="T1444" s="125" t="str">
        <f t="shared" si="922"/>
        <v>2011-37</v>
      </c>
      <c r="U1444" s="125">
        <f t="shared" si="923"/>
        <v>0</v>
      </c>
      <c r="V1444" s="125"/>
    </row>
    <row r="1445" spans="1:22" s="113" customFormat="1" x14ac:dyDescent="0.35">
      <c r="A1445" s="153" t="s">
        <v>1207</v>
      </c>
      <c r="B1445" s="132">
        <v>40792</v>
      </c>
      <c r="C1445" s="129">
        <v>1031.9100000000001</v>
      </c>
      <c r="D1445" s="119">
        <v>0</v>
      </c>
      <c r="E1445" s="119">
        <v>0</v>
      </c>
      <c r="F1445" s="128">
        <v>362.6</v>
      </c>
      <c r="G1445" s="131">
        <v>27</v>
      </c>
      <c r="H1445" s="128">
        <f t="shared" si="940"/>
        <v>13.42962962962963</v>
      </c>
      <c r="I1445" s="129">
        <v>669.31</v>
      </c>
      <c r="J1445" s="130">
        <v>10</v>
      </c>
      <c r="K1445" s="130">
        <f t="shared" si="941"/>
        <v>37</v>
      </c>
      <c r="L1445" s="129">
        <f t="shared" si="942"/>
        <v>66.930999999999997</v>
      </c>
      <c r="M1445" s="128">
        <f t="shared" si="943"/>
        <v>27.889459459459456</v>
      </c>
      <c r="N1445" s="127"/>
      <c r="O1445" s="126"/>
      <c r="P1445" s="125"/>
      <c r="Q1445" s="125">
        <f t="shared" si="920"/>
        <v>37</v>
      </c>
      <c r="R1445" s="125">
        <f t="shared" si="921"/>
        <v>2011</v>
      </c>
      <c r="S1445" s="125" t="str">
        <f t="shared" si="919"/>
        <v>Tue</v>
      </c>
      <c r="T1445" s="125" t="str">
        <f t="shared" si="922"/>
        <v>2011-37</v>
      </c>
      <c r="U1445" s="125">
        <f t="shared" si="923"/>
        <v>0</v>
      </c>
      <c r="V1445" s="125"/>
    </row>
    <row r="1446" spans="1:22" s="113" customFormat="1" x14ac:dyDescent="0.35">
      <c r="A1446" s="153" t="s">
        <v>1207</v>
      </c>
      <c r="B1446" s="132">
        <v>40793</v>
      </c>
      <c r="C1446" s="129">
        <v>1228.01</v>
      </c>
      <c r="D1446" s="119">
        <v>0</v>
      </c>
      <c r="E1446" s="119">
        <v>0</v>
      </c>
      <c r="F1446" s="128">
        <v>837.9</v>
      </c>
      <c r="G1446" s="131">
        <v>44</v>
      </c>
      <c r="H1446" s="128">
        <f t="shared" si="940"/>
        <v>19.043181818181818</v>
      </c>
      <c r="I1446" s="129">
        <v>390.11</v>
      </c>
      <c r="J1446" s="130">
        <v>7</v>
      </c>
      <c r="K1446" s="130">
        <f t="shared" si="941"/>
        <v>51</v>
      </c>
      <c r="L1446" s="129">
        <f t="shared" si="942"/>
        <v>55.730000000000004</v>
      </c>
      <c r="M1446" s="128">
        <f t="shared" si="943"/>
        <v>24.078627450980392</v>
      </c>
      <c r="N1446" s="127"/>
      <c r="O1446" s="126"/>
      <c r="P1446" s="125"/>
      <c r="Q1446" s="125">
        <f t="shared" si="920"/>
        <v>37</v>
      </c>
      <c r="R1446" s="125">
        <f t="shared" si="921"/>
        <v>2011</v>
      </c>
      <c r="S1446" s="125" t="str">
        <f t="shared" si="919"/>
        <v>Wed</v>
      </c>
      <c r="T1446" s="125" t="str">
        <f t="shared" si="922"/>
        <v>2011-37</v>
      </c>
      <c r="U1446" s="125">
        <f t="shared" si="923"/>
        <v>0</v>
      </c>
      <c r="V1446" s="125"/>
    </row>
    <row r="1447" spans="1:22" s="113" customFormat="1" x14ac:dyDescent="0.35">
      <c r="A1447" s="153" t="s">
        <v>1207</v>
      </c>
      <c r="B1447" s="132">
        <v>40794</v>
      </c>
      <c r="C1447" s="129">
        <v>1429.64</v>
      </c>
      <c r="D1447" s="119">
        <v>0</v>
      </c>
      <c r="E1447" s="119">
        <v>0</v>
      </c>
      <c r="F1447" s="128">
        <v>862.65</v>
      </c>
      <c r="G1447" s="131">
        <v>50</v>
      </c>
      <c r="H1447" s="128">
        <f t="shared" si="940"/>
        <v>17.253</v>
      </c>
      <c r="I1447" s="129">
        <v>566.99</v>
      </c>
      <c r="J1447" s="130">
        <v>13</v>
      </c>
      <c r="K1447" s="130">
        <f t="shared" si="941"/>
        <v>63</v>
      </c>
      <c r="L1447" s="129">
        <f t="shared" si="942"/>
        <v>43.614615384615384</v>
      </c>
      <c r="M1447" s="128">
        <f t="shared" si="943"/>
        <v>22.692698412698412</v>
      </c>
      <c r="N1447" s="127"/>
      <c r="O1447" s="126"/>
      <c r="P1447" s="125"/>
      <c r="Q1447" s="125">
        <f t="shared" si="920"/>
        <v>37</v>
      </c>
      <c r="R1447" s="125">
        <f t="shared" si="921"/>
        <v>2011</v>
      </c>
      <c r="S1447" s="125" t="str">
        <f t="shared" si="919"/>
        <v>Thu</v>
      </c>
      <c r="T1447" s="125" t="str">
        <f t="shared" si="922"/>
        <v>2011-37</v>
      </c>
      <c r="U1447" s="125">
        <f t="shared" si="923"/>
        <v>0</v>
      </c>
      <c r="V1447" s="125"/>
    </row>
    <row r="1448" spans="1:22" s="113" customFormat="1" x14ac:dyDescent="0.35">
      <c r="A1448" s="153" t="s">
        <v>1207</v>
      </c>
      <c r="B1448" s="132">
        <v>40795</v>
      </c>
      <c r="C1448" s="129">
        <v>1982.71</v>
      </c>
      <c r="D1448" s="119">
        <v>0</v>
      </c>
      <c r="E1448" s="119">
        <v>0</v>
      </c>
      <c r="F1448" s="128">
        <v>1053.2</v>
      </c>
      <c r="G1448" s="131">
        <v>50</v>
      </c>
      <c r="H1448" s="128">
        <f t="shared" si="940"/>
        <v>21.064</v>
      </c>
      <c r="I1448" s="129">
        <v>929.51</v>
      </c>
      <c r="J1448" s="130">
        <v>17</v>
      </c>
      <c r="K1448" s="130">
        <f t="shared" si="941"/>
        <v>67</v>
      </c>
      <c r="L1448" s="129">
        <f t="shared" si="942"/>
        <v>54.677058823529414</v>
      </c>
      <c r="M1448" s="128">
        <f t="shared" si="943"/>
        <v>29.592686567164179</v>
      </c>
      <c r="N1448" s="127"/>
      <c r="O1448" s="126"/>
      <c r="P1448" s="125"/>
      <c r="Q1448" s="125">
        <f t="shared" si="920"/>
        <v>37</v>
      </c>
      <c r="R1448" s="125">
        <f t="shared" si="921"/>
        <v>2011</v>
      </c>
      <c r="S1448" s="125" t="str">
        <f t="shared" si="919"/>
        <v>Fri</v>
      </c>
      <c r="T1448" s="125" t="str">
        <f t="shared" si="922"/>
        <v>2011-37</v>
      </c>
      <c r="U1448" s="125">
        <f t="shared" si="923"/>
        <v>0</v>
      </c>
      <c r="V1448" s="125"/>
    </row>
    <row r="1449" spans="1:22" s="113" customFormat="1" x14ac:dyDescent="0.35">
      <c r="A1449" s="153" t="s">
        <v>1207</v>
      </c>
      <c r="B1449" s="132">
        <v>40796</v>
      </c>
      <c r="C1449" s="129">
        <v>677.41</v>
      </c>
      <c r="D1449" s="119">
        <v>0</v>
      </c>
      <c r="E1449" s="119">
        <v>0</v>
      </c>
      <c r="F1449" s="128">
        <v>386.6</v>
      </c>
      <c r="G1449" s="131">
        <v>24</v>
      </c>
      <c r="H1449" s="128">
        <f t="shared" si="940"/>
        <v>16.108333333333334</v>
      </c>
      <c r="I1449" s="129">
        <v>290.81</v>
      </c>
      <c r="J1449" s="130">
        <v>5</v>
      </c>
      <c r="K1449" s="130">
        <f t="shared" si="941"/>
        <v>29</v>
      </c>
      <c r="L1449" s="129">
        <f t="shared" si="942"/>
        <v>58.161999999999999</v>
      </c>
      <c r="M1449" s="128">
        <f t="shared" si="943"/>
        <v>23.358965517241383</v>
      </c>
      <c r="N1449" s="127"/>
      <c r="O1449" s="126"/>
      <c r="P1449" s="125"/>
      <c r="Q1449" s="125">
        <f t="shared" si="920"/>
        <v>37</v>
      </c>
      <c r="R1449" s="125">
        <f t="shared" si="921"/>
        <v>2011</v>
      </c>
      <c r="S1449" s="125" t="str">
        <f t="shared" si="919"/>
        <v>Sat</v>
      </c>
      <c r="T1449" s="125" t="str">
        <f t="shared" si="922"/>
        <v>2011-37</v>
      </c>
      <c r="U1449" s="125">
        <f t="shared" si="923"/>
        <v>0</v>
      </c>
      <c r="V1449" s="125"/>
    </row>
    <row r="1450" spans="1:22" s="113" customFormat="1" x14ac:dyDescent="0.35">
      <c r="A1450" s="124"/>
      <c r="B1450" s="123">
        <v>40797</v>
      </c>
      <c r="C1450" s="119">
        <f>SUM(C1444:C1449)</f>
        <v>7221.66</v>
      </c>
      <c r="D1450" s="119">
        <v>2894.27</v>
      </c>
      <c r="E1450" s="122">
        <f>SUM(C1450:D1450)</f>
        <v>10115.93</v>
      </c>
      <c r="F1450" s="118"/>
      <c r="G1450" s="121">
        <f>SUM(G1444:G1449)</f>
        <v>239</v>
      </c>
      <c r="H1450" s="118">
        <f>AVERAGE(H1444:H1449)</f>
        <v>17.262569584736251</v>
      </c>
      <c r="I1450" s="119">
        <f>SUM(I1444:I1449)</f>
        <v>2984.91</v>
      </c>
      <c r="J1450" s="120">
        <f>SUM(J1444:J1449)</f>
        <v>54</v>
      </c>
      <c r="K1450" s="120">
        <f>SUM(G1450,J1450)</f>
        <v>293</v>
      </c>
      <c r="L1450" s="119">
        <f>AVERAGE(L1444:L1449)</f>
        <v>58.034112368024132</v>
      </c>
      <c r="M1450" s="118">
        <f>AVERAGE(M1444:M1449)</f>
        <v>24.428087394010927</v>
      </c>
      <c r="N1450" s="117"/>
      <c r="O1450" s="116"/>
      <c r="P1450" s="115"/>
      <c r="Q1450" s="115">
        <f t="shared" si="920"/>
        <v>38</v>
      </c>
      <c r="R1450" s="115">
        <f t="shared" si="921"/>
        <v>2011</v>
      </c>
      <c r="S1450" s="115" t="str">
        <f t="shared" si="919"/>
        <v>Sun</v>
      </c>
      <c r="T1450" s="115" t="str">
        <f t="shared" si="922"/>
        <v>2011-38</v>
      </c>
      <c r="U1450" s="115">
        <f t="shared" si="923"/>
        <v>0</v>
      </c>
      <c r="V1450" s="115"/>
    </row>
    <row r="1451" spans="1:22" s="113" customFormat="1" x14ac:dyDescent="0.35">
      <c r="A1451" s="153" t="s">
        <v>1208</v>
      </c>
      <c r="B1451" s="132">
        <v>40798</v>
      </c>
      <c r="C1451" s="129">
        <v>619.95000000000005</v>
      </c>
      <c r="D1451" s="119">
        <v>0</v>
      </c>
      <c r="E1451" s="119">
        <v>0</v>
      </c>
      <c r="F1451" s="128">
        <v>423.8</v>
      </c>
      <c r="G1451" s="131">
        <v>21</v>
      </c>
      <c r="H1451" s="128">
        <f t="shared" ref="H1451:H1456" si="944">IFERROR(F1451/G1451,0)</f>
        <v>20.18095238095238</v>
      </c>
      <c r="I1451" s="129">
        <v>196.15</v>
      </c>
      <c r="J1451" s="130">
        <v>4</v>
      </c>
      <c r="K1451" s="130">
        <f t="shared" ref="K1451:K1456" si="945">IFERROR(SUM(G1451,J1451),0)</f>
        <v>25</v>
      </c>
      <c r="L1451" s="129">
        <f t="shared" ref="L1451:L1456" si="946">IFERROR(MEDIAN(I1451/J1451),0)</f>
        <v>49.037500000000001</v>
      </c>
      <c r="M1451" s="128">
        <f t="shared" ref="M1451:M1456" si="947">IFERROR(SUM(F1451,I1451)/K1451,0)</f>
        <v>24.798000000000002</v>
      </c>
      <c r="N1451" s="127"/>
      <c r="O1451" s="126"/>
      <c r="P1451" s="125"/>
      <c r="Q1451" s="125">
        <f t="shared" si="920"/>
        <v>38</v>
      </c>
      <c r="R1451" s="125">
        <f t="shared" si="921"/>
        <v>2011</v>
      </c>
      <c r="S1451" s="125" t="str">
        <f t="shared" si="919"/>
        <v>Mon</v>
      </c>
      <c r="T1451" s="125" t="str">
        <f t="shared" si="922"/>
        <v>2011-38</v>
      </c>
      <c r="U1451" s="125">
        <f t="shared" si="923"/>
        <v>0</v>
      </c>
      <c r="V1451" s="125"/>
    </row>
    <row r="1452" spans="1:22" s="113" customFormat="1" x14ac:dyDescent="0.35">
      <c r="A1452" s="153" t="s">
        <v>1208</v>
      </c>
      <c r="B1452" s="132">
        <v>40799</v>
      </c>
      <c r="C1452" s="129">
        <v>1231.42</v>
      </c>
      <c r="D1452" s="119">
        <v>0</v>
      </c>
      <c r="E1452" s="119">
        <v>0</v>
      </c>
      <c r="F1452" s="128">
        <v>821.55</v>
      </c>
      <c r="G1452" s="131">
        <v>41</v>
      </c>
      <c r="H1452" s="128">
        <f t="shared" si="944"/>
        <v>20.037804878048778</v>
      </c>
      <c r="I1452" s="129">
        <v>409.87</v>
      </c>
      <c r="J1452" s="130">
        <v>8</v>
      </c>
      <c r="K1452" s="130">
        <f t="shared" si="945"/>
        <v>49</v>
      </c>
      <c r="L1452" s="129">
        <f t="shared" si="946"/>
        <v>51.233750000000001</v>
      </c>
      <c r="M1452" s="128">
        <f t="shared" si="947"/>
        <v>25.131020408163266</v>
      </c>
      <c r="N1452" s="127"/>
      <c r="O1452" s="126"/>
      <c r="P1452" s="125"/>
      <c r="Q1452" s="125">
        <f t="shared" si="920"/>
        <v>38</v>
      </c>
      <c r="R1452" s="125">
        <f t="shared" si="921"/>
        <v>2011</v>
      </c>
      <c r="S1452" s="125" t="str">
        <f t="shared" si="919"/>
        <v>Tue</v>
      </c>
      <c r="T1452" s="125" t="str">
        <f t="shared" si="922"/>
        <v>2011-38</v>
      </c>
      <c r="U1452" s="125">
        <f t="shared" si="923"/>
        <v>0</v>
      </c>
      <c r="V1452" s="125"/>
    </row>
    <row r="1453" spans="1:22" s="113" customFormat="1" x14ac:dyDescent="0.35">
      <c r="A1453" s="153" t="s">
        <v>1208</v>
      </c>
      <c r="B1453" s="132">
        <v>40800</v>
      </c>
      <c r="C1453" s="129">
        <v>1344.95</v>
      </c>
      <c r="D1453" s="119">
        <v>0</v>
      </c>
      <c r="E1453" s="119">
        <v>0</v>
      </c>
      <c r="F1453" s="128">
        <v>651.65</v>
      </c>
      <c r="G1453" s="131">
        <v>43</v>
      </c>
      <c r="H1453" s="128">
        <f t="shared" si="944"/>
        <v>15.154651162790698</v>
      </c>
      <c r="I1453" s="129">
        <v>693.38</v>
      </c>
      <c r="J1453" s="130">
        <v>11</v>
      </c>
      <c r="K1453" s="130">
        <f t="shared" si="945"/>
        <v>54</v>
      </c>
      <c r="L1453" s="129">
        <f t="shared" si="946"/>
        <v>63.034545454545452</v>
      </c>
      <c r="M1453" s="128">
        <f t="shared" si="947"/>
        <v>24.907962962962962</v>
      </c>
      <c r="N1453" s="127"/>
      <c r="O1453" s="126"/>
      <c r="P1453" s="125"/>
      <c r="Q1453" s="125">
        <f t="shared" si="920"/>
        <v>38</v>
      </c>
      <c r="R1453" s="125">
        <f t="shared" si="921"/>
        <v>2011</v>
      </c>
      <c r="S1453" s="125" t="str">
        <f t="shared" si="919"/>
        <v>Wed</v>
      </c>
      <c r="T1453" s="125" t="str">
        <f t="shared" si="922"/>
        <v>2011-38</v>
      </c>
      <c r="U1453" s="125">
        <f t="shared" si="923"/>
        <v>0</v>
      </c>
      <c r="V1453" s="125"/>
    </row>
    <row r="1454" spans="1:22" s="113" customFormat="1" x14ac:dyDescent="0.35">
      <c r="A1454" s="153" t="s">
        <v>1208</v>
      </c>
      <c r="B1454" s="132">
        <v>40801</v>
      </c>
      <c r="C1454" s="129">
        <v>1163.01</v>
      </c>
      <c r="D1454" s="119">
        <v>0</v>
      </c>
      <c r="E1454" s="119">
        <v>0</v>
      </c>
      <c r="F1454" s="128">
        <v>595.65</v>
      </c>
      <c r="G1454" s="131">
        <v>39</v>
      </c>
      <c r="H1454" s="128">
        <f t="shared" si="944"/>
        <v>15.273076923076923</v>
      </c>
      <c r="I1454" s="129">
        <v>567.36</v>
      </c>
      <c r="J1454" s="130">
        <v>13</v>
      </c>
      <c r="K1454" s="130">
        <f t="shared" si="945"/>
        <v>52</v>
      </c>
      <c r="L1454" s="129">
        <f t="shared" si="946"/>
        <v>43.643076923076926</v>
      </c>
      <c r="M1454" s="128">
        <f t="shared" si="947"/>
        <v>22.365576923076922</v>
      </c>
      <c r="N1454" s="127"/>
      <c r="O1454" s="126"/>
      <c r="P1454" s="125"/>
      <c r="Q1454" s="125">
        <f t="shared" si="920"/>
        <v>38</v>
      </c>
      <c r="R1454" s="125">
        <f t="shared" si="921"/>
        <v>2011</v>
      </c>
      <c r="S1454" s="125" t="str">
        <f t="shared" si="919"/>
        <v>Thu</v>
      </c>
      <c r="T1454" s="125" t="str">
        <f t="shared" si="922"/>
        <v>2011-38</v>
      </c>
      <c r="U1454" s="125">
        <f t="shared" si="923"/>
        <v>0</v>
      </c>
      <c r="V1454" s="125"/>
    </row>
    <row r="1455" spans="1:22" s="113" customFormat="1" x14ac:dyDescent="0.35">
      <c r="A1455" s="153" t="s">
        <v>1208</v>
      </c>
      <c r="B1455" s="132">
        <v>40802</v>
      </c>
      <c r="C1455" s="129">
        <v>1625.39</v>
      </c>
      <c r="D1455" s="119">
        <v>0</v>
      </c>
      <c r="E1455" s="119">
        <v>0</v>
      </c>
      <c r="F1455" s="128">
        <v>691</v>
      </c>
      <c r="G1455" s="131">
        <v>41</v>
      </c>
      <c r="H1455" s="128">
        <f t="shared" si="944"/>
        <v>16.853658536585368</v>
      </c>
      <c r="I1455" s="129">
        <v>934.39</v>
      </c>
      <c r="J1455" s="130">
        <v>19</v>
      </c>
      <c r="K1455" s="130">
        <f t="shared" si="945"/>
        <v>60</v>
      </c>
      <c r="L1455" s="129">
        <f t="shared" si="946"/>
        <v>49.178421052631577</v>
      </c>
      <c r="M1455" s="128">
        <f t="shared" si="947"/>
        <v>27.089833333333331</v>
      </c>
      <c r="N1455" s="127"/>
      <c r="O1455" s="126"/>
      <c r="P1455" s="125"/>
      <c r="Q1455" s="125">
        <f t="shared" si="920"/>
        <v>38</v>
      </c>
      <c r="R1455" s="125">
        <f t="shared" si="921"/>
        <v>2011</v>
      </c>
      <c r="S1455" s="125" t="str">
        <f t="shared" si="919"/>
        <v>Fri</v>
      </c>
      <c r="T1455" s="125" t="str">
        <f t="shared" si="922"/>
        <v>2011-38</v>
      </c>
      <c r="U1455" s="125">
        <f t="shared" si="923"/>
        <v>0</v>
      </c>
      <c r="V1455" s="125"/>
    </row>
    <row r="1456" spans="1:22" s="113" customFormat="1" x14ac:dyDescent="0.35">
      <c r="A1456" s="153" t="s">
        <v>1208</v>
      </c>
      <c r="B1456" s="132">
        <v>40803</v>
      </c>
      <c r="C1456" s="129">
        <v>1010.44</v>
      </c>
      <c r="D1456" s="119">
        <v>0</v>
      </c>
      <c r="E1456" s="119">
        <v>0</v>
      </c>
      <c r="F1456" s="128">
        <v>626.5</v>
      </c>
      <c r="G1456" s="131">
        <v>28</v>
      </c>
      <c r="H1456" s="128">
        <f t="shared" si="944"/>
        <v>22.375</v>
      </c>
      <c r="I1456" s="129">
        <v>383.94</v>
      </c>
      <c r="J1456" s="130">
        <v>10</v>
      </c>
      <c r="K1456" s="130">
        <f t="shared" si="945"/>
        <v>38</v>
      </c>
      <c r="L1456" s="129">
        <f t="shared" si="946"/>
        <v>38.393999999999998</v>
      </c>
      <c r="M1456" s="128">
        <f t="shared" si="947"/>
        <v>26.590526315789475</v>
      </c>
      <c r="N1456" s="127"/>
      <c r="O1456" s="126"/>
      <c r="P1456" s="125"/>
      <c r="Q1456" s="125">
        <f t="shared" si="920"/>
        <v>38</v>
      </c>
      <c r="R1456" s="125">
        <f t="shared" si="921"/>
        <v>2011</v>
      </c>
      <c r="S1456" s="125" t="str">
        <f t="shared" si="919"/>
        <v>Sat</v>
      </c>
      <c r="T1456" s="125" t="str">
        <f t="shared" si="922"/>
        <v>2011-38</v>
      </c>
      <c r="U1456" s="125">
        <f t="shared" si="923"/>
        <v>0</v>
      </c>
      <c r="V1456" s="125"/>
    </row>
    <row r="1457" spans="1:22" s="113" customFormat="1" x14ac:dyDescent="0.35">
      <c r="A1457" s="124"/>
      <c r="B1457" s="123">
        <v>40804</v>
      </c>
      <c r="C1457" s="119">
        <f>SUM(C1451:C1456)</f>
        <v>6995.16</v>
      </c>
      <c r="D1457" s="119">
        <v>3125.56</v>
      </c>
      <c r="E1457" s="122">
        <f>SUM(C1457:D1457)</f>
        <v>10120.719999999999</v>
      </c>
      <c r="F1457" s="118"/>
      <c r="G1457" s="121">
        <f>SUM(G1451:G1456)</f>
        <v>213</v>
      </c>
      <c r="H1457" s="118">
        <f>AVERAGE(H1451:H1456)</f>
        <v>18.312523980242357</v>
      </c>
      <c r="I1457" s="119">
        <f>SUM(I1451:I1456)</f>
        <v>3185.09</v>
      </c>
      <c r="J1457" s="120">
        <f>SUM(J1451:J1456)</f>
        <v>65</v>
      </c>
      <c r="K1457" s="120">
        <f>SUM(G1457,J1457)</f>
        <v>278</v>
      </c>
      <c r="L1457" s="119">
        <f>AVERAGE(L1451:L1456)</f>
        <v>49.086882238375665</v>
      </c>
      <c r="M1457" s="118">
        <f>AVERAGE(M1451:M1456)</f>
        <v>25.147153323887661</v>
      </c>
      <c r="N1457" s="117"/>
      <c r="O1457" s="116"/>
      <c r="P1457" s="115"/>
      <c r="Q1457" s="115">
        <f t="shared" si="920"/>
        <v>39</v>
      </c>
      <c r="R1457" s="115">
        <f t="shared" si="921"/>
        <v>2011</v>
      </c>
      <c r="S1457" s="115" t="str">
        <f t="shared" si="919"/>
        <v>Sun</v>
      </c>
      <c r="T1457" s="115" t="str">
        <f t="shared" si="922"/>
        <v>2011-39</v>
      </c>
      <c r="U1457" s="115">
        <f t="shared" si="923"/>
        <v>0</v>
      </c>
      <c r="V1457" s="115"/>
    </row>
    <row r="1458" spans="1:22" s="113" customFormat="1" x14ac:dyDescent="0.35">
      <c r="A1458" s="153" t="s">
        <v>1209</v>
      </c>
      <c r="B1458" s="132">
        <v>40805</v>
      </c>
      <c r="C1458" s="129">
        <v>648.55999999999995</v>
      </c>
      <c r="D1458" s="119">
        <v>0</v>
      </c>
      <c r="E1458" s="119">
        <v>0</v>
      </c>
      <c r="F1458" s="128">
        <v>412.4</v>
      </c>
      <c r="G1458" s="131">
        <v>31</v>
      </c>
      <c r="H1458" s="128">
        <f t="shared" ref="H1458:H1463" si="948">IFERROR(F1458/G1458,0)</f>
        <v>13.303225806451612</v>
      </c>
      <c r="I1458" s="129">
        <v>236.16</v>
      </c>
      <c r="J1458" s="130">
        <v>7</v>
      </c>
      <c r="K1458" s="130">
        <f t="shared" ref="K1458:K1463" si="949">IFERROR(SUM(G1458,J1458),0)</f>
        <v>38</v>
      </c>
      <c r="L1458" s="129">
        <f t="shared" ref="L1458:L1463" si="950">IFERROR(MEDIAN(I1458/J1458),0)</f>
        <v>33.737142857142857</v>
      </c>
      <c r="M1458" s="128">
        <f t="shared" ref="M1458:M1463" si="951">IFERROR(SUM(F1458,I1458)/K1458,0)</f>
        <v>17.067368421052631</v>
      </c>
      <c r="N1458" s="127"/>
      <c r="O1458" s="126"/>
      <c r="P1458" s="125"/>
      <c r="Q1458" s="125">
        <f t="shared" si="920"/>
        <v>39</v>
      </c>
      <c r="R1458" s="125">
        <f t="shared" si="921"/>
        <v>2011</v>
      </c>
      <c r="S1458" s="125" t="str">
        <f t="shared" si="919"/>
        <v>Mon</v>
      </c>
      <c r="T1458" s="125" t="str">
        <f t="shared" si="922"/>
        <v>2011-39</v>
      </c>
      <c r="U1458" s="125">
        <f t="shared" si="923"/>
        <v>0</v>
      </c>
      <c r="V1458" s="125"/>
    </row>
    <row r="1459" spans="1:22" s="113" customFormat="1" x14ac:dyDescent="0.35">
      <c r="A1459" s="153" t="s">
        <v>1209</v>
      </c>
      <c r="B1459" s="132">
        <v>40806</v>
      </c>
      <c r="C1459" s="129">
        <v>1059.49</v>
      </c>
      <c r="D1459" s="119">
        <v>0</v>
      </c>
      <c r="E1459" s="119">
        <v>0</v>
      </c>
      <c r="F1459" s="128">
        <v>664.3</v>
      </c>
      <c r="G1459" s="131">
        <v>42</v>
      </c>
      <c r="H1459" s="128">
        <f t="shared" si="948"/>
        <v>15.816666666666666</v>
      </c>
      <c r="I1459" s="129">
        <v>395.19</v>
      </c>
      <c r="J1459" s="130">
        <v>8</v>
      </c>
      <c r="K1459" s="130">
        <f t="shared" si="949"/>
        <v>50</v>
      </c>
      <c r="L1459" s="129">
        <f t="shared" si="950"/>
        <v>49.39875</v>
      </c>
      <c r="M1459" s="128">
        <f t="shared" si="951"/>
        <v>21.189800000000002</v>
      </c>
      <c r="N1459" s="127"/>
      <c r="O1459" s="126"/>
      <c r="P1459" s="125"/>
      <c r="Q1459" s="125">
        <f t="shared" si="920"/>
        <v>39</v>
      </c>
      <c r="R1459" s="125">
        <f t="shared" si="921"/>
        <v>2011</v>
      </c>
      <c r="S1459" s="125" t="str">
        <f t="shared" si="919"/>
        <v>Tue</v>
      </c>
      <c r="T1459" s="125" t="str">
        <f t="shared" si="922"/>
        <v>2011-39</v>
      </c>
      <c r="U1459" s="125">
        <f t="shared" si="923"/>
        <v>0</v>
      </c>
      <c r="V1459" s="125"/>
    </row>
    <row r="1460" spans="1:22" s="113" customFormat="1" x14ac:dyDescent="0.35">
      <c r="A1460" s="153" t="s">
        <v>1205</v>
      </c>
      <c r="B1460" s="132">
        <v>40807</v>
      </c>
      <c r="C1460" s="129">
        <v>1131.19</v>
      </c>
      <c r="D1460" s="119">
        <v>0</v>
      </c>
      <c r="E1460" s="119">
        <v>0</v>
      </c>
      <c r="F1460" s="128">
        <v>763.75</v>
      </c>
      <c r="G1460" s="131">
        <v>36</v>
      </c>
      <c r="H1460" s="128">
        <f t="shared" si="948"/>
        <v>21.215277777777779</v>
      </c>
      <c r="I1460" s="129">
        <v>367.44</v>
      </c>
      <c r="J1460" s="130">
        <v>10</v>
      </c>
      <c r="K1460" s="130">
        <f t="shared" si="949"/>
        <v>46</v>
      </c>
      <c r="L1460" s="129">
        <f t="shared" si="950"/>
        <v>36.744</v>
      </c>
      <c r="M1460" s="128">
        <f t="shared" si="951"/>
        <v>24.591086956521739</v>
      </c>
      <c r="N1460" s="127"/>
      <c r="O1460" s="126"/>
      <c r="P1460" s="125"/>
      <c r="Q1460" s="125">
        <f t="shared" si="920"/>
        <v>39</v>
      </c>
      <c r="R1460" s="125">
        <f t="shared" si="921"/>
        <v>2011</v>
      </c>
      <c r="S1460" s="125" t="str">
        <f t="shared" si="919"/>
        <v>Wed</v>
      </c>
      <c r="T1460" s="125" t="str">
        <f t="shared" si="922"/>
        <v>2011-39</v>
      </c>
      <c r="U1460" s="125">
        <f t="shared" si="923"/>
        <v>0</v>
      </c>
      <c r="V1460" s="125"/>
    </row>
    <row r="1461" spans="1:22" s="113" customFormat="1" x14ac:dyDescent="0.35">
      <c r="A1461" s="153" t="s">
        <v>1205</v>
      </c>
      <c r="B1461" s="132">
        <v>40808</v>
      </c>
      <c r="C1461" s="129">
        <v>1127.19</v>
      </c>
      <c r="D1461" s="119">
        <v>0</v>
      </c>
      <c r="E1461" s="119">
        <v>0</v>
      </c>
      <c r="F1461" s="128">
        <v>830.95</v>
      </c>
      <c r="G1461" s="131">
        <v>41</v>
      </c>
      <c r="H1461" s="128">
        <f t="shared" si="948"/>
        <v>20.26707317073171</v>
      </c>
      <c r="I1461" s="129">
        <v>296.24</v>
      </c>
      <c r="J1461" s="130">
        <v>10</v>
      </c>
      <c r="K1461" s="130">
        <f t="shared" si="949"/>
        <v>51</v>
      </c>
      <c r="L1461" s="129">
        <f t="shared" si="950"/>
        <v>29.624000000000002</v>
      </c>
      <c r="M1461" s="128">
        <f t="shared" si="951"/>
        <v>22.101764705882353</v>
      </c>
      <c r="N1461" s="127"/>
      <c r="O1461" s="126"/>
      <c r="P1461" s="125"/>
      <c r="Q1461" s="125">
        <f t="shared" si="920"/>
        <v>39</v>
      </c>
      <c r="R1461" s="125">
        <f t="shared" si="921"/>
        <v>2011</v>
      </c>
      <c r="S1461" s="125" t="str">
        <f t="shared" si="919"/>
        <v>Thu</v>
      </c>
      <c r="T1461" s="125" t="str">
        <f t="shared" si="922"/>
        <v>2011-39</v>
      </c>
      <c r="U1461" s="125">
        <f t="shared" si="923"/>
        <v>0</v>
      </c>
      <c r="V1461" s="125"/>
    </row>
    <row r="1462" spans="1:22" s="113" customFormat="1" x14ac:dyDescent="0.35">
      <c r="A1462" s="153" t="s">
        <v>1205</v>
      </c>
      <c r="B1462" s="132">
        <v>40809</v>
      </c>
      <c r="C1462" s="129">
        <v>2186.9</v>
      </c>
      <c r="D1462" s="119">
        <v>0</v>
      </c>
      <c r="E1462" s="119">
        <v>0</v>
      </c>
      <c r="F1462" s="128">
        <v>1256.4000000000001</v>
      </c>
      <c r="G1462" s="131">
        <v>52</v>
      </c>
      <c r="H1462" s="128">
        <f t="shared" si="948"/>
        <v>24.161538461538463</v>
      </c>
      <c r="I1462" s="129">
        <v>930.5</v>
      </c>
      <c r="J1462" s="130">
        <v>16</v>
      </c>
      <c r="K1462" s="130">
        <f t="shared" si="949"/>
        <v>68</v>
      </c>
      <c r="L1462" s="129">
        <f t="shared" si="950"/>
        <v>58.15625</v>
      </c>
      <c r="M1462" s="128">
        <f t="shared" si="951"/>
        <v>32.160294117647062</v>
      </c>
      <c r="N1462" s="127"/>
      <c r="O1462" s="126"/>
      <c r="P1462" s="125"/>
      <c r="Q1462" s="125">
        <f t="shared" si="920"/>
        <v>39</v>
      </c>
      <c r="R1462" s="125">
        <f t="shared" si="921"/>
        <v>2011</v>
      </c>
      <c r="S1462" s="125" t="str">
        <f t="shared" si="919"/>
        <v>Fri</v>
      </c>
      <c r="T1462" s="125" t="str">
        <f t="shared" si="922"/>
        <v>2011-39</v>
      </c>
      <c r="U1462" s="125">
        <f t="shared" si="923"/>
        <v>0</v>
      </c>
      <c r="V1462" s="125"/>
    </row>
    <row r="1463" spans="1:22" s="113" customFormat="1" x14ac:dyDescent="0.35">
      <c r="A1463" s="153" t="s">
        <v>1205</v>
      </c>
      <c r="B1463" s="132">
        <v>40810</v>
      </c>
      <c r="C1463" s="129">
        <v>956.24</v>
      </c>
      <c r="D1463" s="119">
        <v>0</v>
      </c>
      <c r="E1463" s="119">
        <v>0</v>
      </c>
      <c r="F1463" s="128">
        <v>566.15</v>
      </c>
      <c r="G1463" s="131">
        <v>25</v>
      </c>
      <c r="H1463" s="128">
        <f t="shared" si="948"/>
        <v>22.646000000000001</v>
      </c>
      <c r="I1463" s="129">
        <v>390.09</v>
      </c>
      <c r="J1463" s="130">
        <v>11</v>
      </c>
      <c r="K1463" s="130">
        <f t="shared" si="949"/>
        <v>36</v>
      </c>
      <c r="L1463" s="129">
        <f t="shared" si="950"/>
        <v>35.462727272727271</v>
      </c>
      <c r="M1463" s="128">
        <f t="shared" si="951"/>
        <v>26.562222222222221</v>
      </c>
      <c r="N1463" s="127"/>
      <c r="O1463" s="126"/>
      <c r="P1463" s="125"/>
      <c r="Q1463" s="125">
        <f t="shared" si="920"/>
        <v>39</v>
      </c>
      <c r="R1463" s="125">
        <f t="shared" si="921"/>
        <v>2011</v>
      </c>
      <c r="S1463" s="125" t="str">
        <f t="shared" si="919"/>
        <v>Sat</v>
      </c>
      <c r="T1463" s="125" t="str">
        <f t="shared" si="922"/>
        <v>2011-39</v>
      </c>
      <c r="U1463" s="125">
        <f t="shared" si="923"/>
        <v>0</v>
      </c>
      <c r="V1463" s="125"/>
    </row>
    <row r="1464" spans="1:22" s="113" customFormat="1" x14ac:dyDescent="0.35">
      <c r="A1464" s="124"/>
      <c r="B1464" s="123">
        <v>40811</v>
      </c>
      <c r="C1464" s="119">
        <f>SUM(C1458:C1463)</f>
        <v>7109.57</v>
      </c>
      <c r="D1464" s="119">
        <v>2896.71</v>
      </c>
      <c r="E1464" s="122">
        <f>SUM(C1464:D1464)</f>
        <v>10006.279999999999</v>
      </c>
      <c r="F1464" s="118"/>
      <c r="G1464" s="121">
        <f>SUM(G1458:G1463)</f>
        <v>227</v>
      </c>
      <c r="H1464" s="118">
        <f>AVERAGE(H1458:H1463)</f>
        <v>19.568296980527702</v>
      </c>
      <c r="I1464" s="119">
        <f>SUM(I1458:I1463)</f>
        <v>2615.62</v>
      </c>
      <c r="J1464" s="120">
        <f>SUM(J1458:J1463)</f>
        <v>62</v>
      </c>
      <c r="K1464" s="120">
        <f>SUM(G1464,J1464)</f>
        <v>289</v>
      </c>
      <c r="L1464" s="119">
        <f>AVERAGE(L1458:L1463)</f>
        <v>40.520478354978358</v>
      </c>
      <c r="M1464" s="118">
        <f>AVERAGE(M1458:M1463)</f>
        <v>23.945422737221005</v>
      </c>
      <c r="N1464" s="117"/>
      <c r="O1464" s="116"/>
      <c r="P1464" s="115"/>
      <c r="Q1464" s="115">
        <f t="shared" si="920"/>
        <v>40</v>
      </c>
      <c r="R1464" s="115">
        <f t="shared" si="921"/>
        <v>2011</v>
      </c>
      <c r="S1464" s="115" t="str">
        <f t="shared" si="919"/>
        <v>Sun</v>
      </c>
      <c r="T1464" s="115" t="str">
        <f t="shared" si="922"/>
        <v>2011-40</v>
      </c>
      <c r="U1464" s="115">
        <f t="shared" si="923"/>
        <v>0</v>
      </c>
      <c r="V1464" s="115"/>
    </row>
    <row r="1465" spans="1:22" s="113" customFormat="1" x14ac:dyDescent="0.35">
      <c r="A1465" s="153" t="s">
        <v>1206</v>
      </c>
      <c r="B1465" s="132">
        <v>40812</v>
      </c>
      <c r="C1465" s="129">
        <v>1050.0899999999999</v>
      </c>
      <c r="D1465" s="119">
        <v>0</v>
      </c>
      <c r="E1465" s="119">
        <v>0</v>
      </c>
      <c r="F1465" s="128">
        <v>568.5</v>
      </c>
      <c r="G1465" s="131">
        <v>28</v>
      </c>
      <c r="H1465" s="128">
        <f t="shared" ref="H1465:H1470" si="952">IFERROR(F1465/G1465,0)</f>
        <v>20.303571428571427</v>
      </c>
      <c r="I1465" s="129">
        <v>481.59</v>
      </c>
      <c r="J1465" s="130">
        <v>12</v>
      </c>
      <c r="K1465" s="130">
        <f t="shared" ref="K1465:K1470" si="953">IFERROR(SUM(G1465,J1465),0)</f>
        <v>40</v>
      </c>
      <c r="L1465" s="129">
        <f t="shared" ref="L1465:L1470" si="954">IFERROR(MEDIAN(I1465/J1465),0)</f>
        <v>40.1325</v>
      </c>
      <c r="M1465" s="128">
        <f t="shared" ref="M1465:M1470" si="955">IFERROR(SUM(F1465,I1465)/K1465,0)</f>
        <v>26.252249999999997</v>
      </c>
      <c r="N1465" s="127"/>
      <c r="O1465" s="126"/>
      <c r="P1465" s="125"/>
      <c r="Q1465" s="125">
        <f t="shared" si="920"/>
        <v>40</v>
      </c>
      <c r="R1465" s="125">
        <f t="shared" si="921"/>
        <v>2011</v>
      </c>
      <c r="S1465" s="125" t="str">
        <f t="shared" si="919"/>
        <v>Mon</v>
      </c>
      <c r="T1465" s="125" t="str">
        <f t="shared" si="922"/>
        <v>2011-40</v>
      </c>
      <c r="U1465" s="125">
        <f t="shared" si="923"/>
        <v>0</v>
      </c>
      <c r="V1465" s="125"/>
    </row>
    <row r="1466" spans="1:22" s="113" customFormat="1" x14ac:dyDescent="0.35">
      <c r="A1466" s="153" t="s">
        <v>1206</v>
      </c>
      <c r="B1466" s="132">
        <v>40813</v>
      </c>
      <c r="C1466" s="129">
        <v>1269.3599999999999</v>
      </c>
      <c r="D1466" s="119">
        <v>0</v>
      </c>
      <c r="E1466" s="119">
        <v>0</v>
      </c>
      <c r="F1466" s="128">
        <v>1001.75</v>
      </c>
      <c r="G1466" s="131">
        <v>41</v>
      </c>
      <c r="H1466" s="128">
        <f t="shared" si="952"/>
        <v>24.432926829268293</v>
      </c>
      <c r="I1466" s="129">
        <v>267.61</v>
      </c>
      <c r="J1466" s="130">
        <v>9</v>
      </c>
      <c r="K1466" s="130">
        <f t="shared" si="953"/>
        <v>50</v>
      </c>
      <c r="L1466" s="129">
        <f t="shared" si="954"/>
        <v>29.734444444444446</v>
      </c>
      <c r="M1466" s="128">
        <f t="shared" si="955"/>
        <v>25.387200000000004</v>
      </c>
      <c r="N1466" s="127"/>
      <c r="O1466" s="126"/>
      <c r="P1466" s="125"/>
      <c r="Q1466" s="125">
        <f t="shared" si="920"/>
        <v>40</v>
      </c>
      <c r="R1466" s="125">
        <f t="shared" si="921"/>
        <v>2011</v>
      </c>
      <c r="S1466" s="125" t="str">
        <f t="shared" si="919"/>
        <v>Tue</v>
      </c>
      <c r="T1466" s="125" t="str">
        <f t="shared" si="922"/>
        <v>2011-40</v>
      </c>
      <c r="U1466" s="125">
        <f t="shared" si="923"/>
        <v>0</v>
      </c>
      <c r="V1466" s="125"/>
    </row>
    <row r="1467" spans="1:22" s="113" customFormat="1" x14ac:dyDescent="0.35">
      <c r="A1467" s="153" t="s">
        <v>1206</v>
      </c>
      <c r="B1467" s="132">
        <v>40814</v>
      </c>
      <c r="C1467" s="129">
        <v>1159.3499999999999</v>
      </c>
      <c r="D1467" s="119">
        <v>0</v>
      </c>
      <c r="E1467" s="119">
        <v>0</v>
      </c>
      <c r="F1467" s="128">
        <v>516.70000000000005</v>
      </c>
      <c r="G1467" s="131">
        <v>35</v>
      </c>
      <c r="H1467" s="128">
        <f t="shared" si="952"/>
        <v>14.762857142857143</v>
      </c>
      <c r="I1467" s="129">
        <v>642.65</v>
      </c>
      <c r="J1467" s="130">
        <v>12</v>
      </c>
      <c r="K1467" s="130">
        <f t="shared" si="953"/>
        <v>47</v>
      </c>
      <c r="L1467" s="129">
        <f t="shared" si="954"/>
        <v>53.554166666666667</v>
      </c>
      <c r="M1467" s="128">
        <f t="shared" si="955"/>
        <v>24.667021276595744</v>
      </c>
      <c r="N1467" s="127"/>
      <c r="O1467" s="126"/>
      <c r="P1467" s="125"/>
      <c r="Q1467" s="125">
        <f t="shared" si="920"/>
        <v>40</v>
      </c>
      <c r="R1467" s="125">
        <f t="shared" si="921"/>
        <v>2011</v>
      </c>
      <c r="S1467" s="125" t="str">
        <f t="shared" si="919"/>
        <v>Wed</v>
      </c>
      <c r="T1467" s="125" t="str">
        <f t="shared" si="922"/>
        <v>2011-40</v>
      </c>
      <c r="U1467" s="125">
        <f t="shared" si="923"/>
        <v>0</v>
      </c>
      <c r="V1467" s="125"/>
    </row>
    <row r="1468" spans="1:22" s="113" customFormat="1" x14ac:dyDescent="0.35">
      <c r="A1468" s="153" t="s">
        <v>1206</v>
      </c>
      <c r="B1468" s="132">
        <v>40815</v>
      </c>
      <c r="C1468" s="129">
        <v>2415.87</v>
      </c>
      <c r="D1468" s="119">
        <v>0</v>
      </c>
      <c r="E1468" s="119">
        <v>0</v>
      </c>
      <c r="F1468" s="128">
        <v>1125.2</v>
      </c>
      <c r="G1468" s="131">
        <v>45</v>
      </c>
      <c r="H1468" s="128">
        <f t="shared" si="952"/>
        <v>25.004444444444445</v>
      </c>
      <c r="I1468" s="129">
        <v>1340.67</v>
      </c>
      <c r="J1468" s="130">
        <v>14</v>
      </c>
      <c r="K1468" s="130">
        <f t="shared" si="953"/>
        <v>59</v>
      </c>
      <c r="L1468" s="129">
        <f t="shared" si="954"/>
        <v>95.762142857142862</v>
      </c>
      <c r="M1468" s="128">
        <f t="shared" si="955"/>
        <v>41.794406779661017</v>
      </c>
      <c r="N1468" s="127"/>
      <c r="O1468" s="126"/>
      <c r="P1468" s="125"/>
      <c r="Q1468" s="125">
        <f t="shared" si="920"/>
        <v>40</v>
      </c>
      <c r="R1468" s="125">
        <f t="shared" si="921"/>
        <v>2011</v>
      </c>
      <c r="S1468" s="125" t="str">
        <f t="shared" si="919"/>
        <v>Thu</v>
      </c>
      <c r="T1468" s="125" t="str">
        <f t="shared" si="922"/>
        <v>2011-40</v>
      </c>
      <c r="U1468" s="125">
        <f t="shared" si="923"/>
        <v>0</v>
      </c>
      <c r="V1468" s="125"/>
    </row>
    <row r="1469" spans="1:22" s="113" customFormat="1" x14ac:dyDescent="0.35">
      <c r="A1469" s="153" t="s">
        <v>1206</v>
      </c>
      <c r="B1469" s="132">
        <v>40816</v>
      </c>
      <c r="C1469" s="129">
        <v>1792.9</v>
      </c>
      <c r="D1469" s="119">
        <v>0</v>
      </c>
      <c r="E1469" s="119">
        <v>0</v>
      </c>
      <c r="F1469" s="128">
        <v>1133</v>
      </c>
      <c r="G1469" s="131">
        <v>53</v>
      </c>
      <c r="H1469" s="128">
        <f t="shared" si="952"/>
        <v>21.377358490566039</v>
      </c>
      <c r="I1469" s="129">
        <v>659.9</v>
      </c>
      <c r="J1469" s="130">
        <v>9</v>
      </c>
      <c r="K1469" s="130">
        <f t="shared" si="953"/>
        <v>62</v>
      </c>
      <c r="L1469" s="129">
        <f t="shared" si="954"/>
        <v>73.322222222222223</v>
      </c>
      <c r="M1469" s="128">
        <f t="shared" si="955"/>
        <v>28.917741935483871</v>
      </c>
      <c r="N1469" s="127"/>
      <c r="O1469" s="126"/>
      <c r="P1469" s="125"/>
      <c r="Q1469" s="125">
        <f t="shared" si="920"/>
        <v>40</v>
      </c>
      <c r="R1469" s="125">
        <f t="shared" si="921"/>
        <v>2011</v>
      </c>
      <c r="S1469" s="125" t="str">
        <f t="shared" si="919"/>
        <v>Fri</v>
      </c>
      <c r="T1469" s="125" t="str">
        <f t="shared" si="922"/>
        <v>2011-40</v>
      </c>
      <c r="U1469" s="125">
        <f t="shared" si="923"/>
        <v>0</v>
      </c>
      <c r="V1469" s="125"/>
    </row>
    <row r="1470" spans="1:22" s="113" customFormat="1" x14ac:dyDescent="0.35">
      <c r="A1470" s="153" t="s">
        <v>1206</v>
      </c>
      <c r="B1470" s="132">
        <v>40817</v>
      </c>
      <c r="C1470" s="129">
        <v>933.64</v>
      </c>
      <c r="D1470" s="119">
        <v>0</v>
      </c>
      <c r="E1470" s="119">
        <v>0</v>
      </c>
      <c r="F1470" s="128">
        <v>534.1</v>
      </c>
      <c r="G1470" s="131">
        <v>25</v>
      </c>
      <c r="H1470" s="128">
        <f t="shared" si="952"/>
        <v>21.364000000000001</v>
      </c>
      <c r="I1470" s="129">
        <v>399.54</v>
      </c>
      <c r="J1470" s="130">
        <v>7</v>
      </c>
      <c r="K1470" s="130">
        <f t="shared" si="953"/>
        <v>32</v>
      </c>
      <c r="L1470" s="129">
        <f t="shared" si="954"/>
        <v>57.07714285714286</v>
      </c>
      <c r="M1470" s="128">
        <f t="shared" si="955"/>
        <v>29.176250000000003</v>
      </c>
      <c r="N1470" s="127"/>
      <c r="O1470" s="126"/>
      <c r="P1470" s="125"/>
      <c r="Q1470" s="125">
        <f t="shared" si="920"/>
        <v>40</v>
      </c>
      <c r="R1470" s="125">
        <f t="shared" si="921"/>
        <v>2011</v>
      </c>
      <c r="S1470" s="125" t="str">
        <f t="shared" si="919"/>
        <v>Sat</v>
      </c>
      <c r="T1470" s="125" t="str">
        <f t="shared" si="922"/>
        <v>2011-40</v>
      </c>
      <c r="U1470" s="125">
        <f t="shared" si="923"/>
        <v>0</v>
      </c>
      <c r="V1470" s="125"/>
    </row>
    <row r="1471" spans="1:22" s="113" customFormat="1" x14ac:dyDescent="0.35">
      <c r="A1471" s="124"/>
      <c r="B1471" s="123">
        <v>40818</v>
      </c>
      <c r="C1471" s="119">
        <f>SUM(C1465:C1470)</f>
        <v>8621.2099999999991</v>
      </c>
      <c r="D1471" s="119">
        <v>2155.3000000000002</v>
      </c>
      <c r="E1471" s="122">
        <f>SUM(C1471:D1471)</f>
        <v>10776.509999999998</v>
      </c>
      <c r="F1471" s="118"/>
      <c r="G1471" s="121">
        <f>SUM(G1465:G1470)</f>
        <v>227</v>
      </c>
      <c r="H1471" s="118">
        <f>AVERAGE(H1465:H1470)</f>
        <v>21.20752638928456</v>
      </c>
      <c r="I1471" s="119">
        <f>SUM(I1465:I1470)</f>
        <v>3791.96</v>
      </c>
      <c r="J1471" s="120">
        <f>SUM(J1465:J1470)</f>
        <v>63</v>
      </c>
      <c r="K1471" s="120">
        <f>SUM(G1471,J1471)</f>
        <v>290</v>
      </c>
      <c r="L1471" s="119">
        <f>AVERAGE(L1465:L1470)</f>
        <v>58.263769841269841</v>
      </c>
      <c r="M1471" s="118">
        <f>AVERAGE(M1465:M1470)</f>
        <v>29.365811665290106</v>
      </c>
      <c r="N1471" s="117"/>
      <c r="O1471" s="116"/>
      <c r="P1471" s="115"/>
      <c r="Q1471" s="115">
        <f t="shared" si="920"/>
        <v>41</v>
      </c>
      <c r="R1471" s="115">
        <f t="shared" si="921"/>
        <v>2011</v>
      </c>
      <c r="S1471" s="115" t="str">
        <f t="shared" si="919"/>
        <v>Sun</v>
      </c>
      <c r="T1471" s="115" t="str">
        <f t="shared" si="922"/>
        <v>2011-41</v>
      </c>
      <c r="U1471" s="115">
        <f t="shared" si="923"/>
        <v>0</v>
      </c>
      <c r="V1471" s="115"/>
    </row>
    <row r="1472" spans="1:22" s="113" customFormat="1" x14ac:dyDescent="0.35">
      <c r="A1472" s="153" t="s">
        <v>1207</v>
      </c>
      <c r="B1472" s="132">
        <v>40819</v>
      </c>
      <c r="C1472" s="129">
        <v>863.64</v>
      </c>
      <c r="D1472" s="119">
        <v>0</v>
      </c>
      <c r="E1472" s="119">
        <v>0</v>
      </c>
      <c r="F1472" s="128">
        <v>531.4</v>
      </c>
      <c r="G1472" s="131">
        <v>32</v>
      </c>
      <c r="H1472" s="128">
        <f t="shared" ref="H1472:H1477" si="956">IFERROR(F1472/G1472,0)</f>
        <v>16.606249999999999</v>
      </c>
      <c r="I1472" s="129">
        <v>332.24</v>
      </c>
      <c r="J1472" s="130">
        <v>7</v>
      </c>
      <c r="K1472" s="130">
        <f t="shared" ref="K1472:K1477" si="957">IFERROR(SUM(G1472,J1472),0)</f>
        <v>39</v>
      </c>
      <c r="L1472" s="129">
        <f t="shared" ref="L1472:L1477" si="958">IFERROR(MEDIAN(I1472/J1472),0)</f>
        <v>47.462857142857146</v>
      </c>
      <c r="M1472" s="128">
        <f t="shared" ref="M1472:M1477" si="959">IFERROR(SUM(F1472,I1472)/K1472,0)</f>
        <v>22.144615384615385</v>
      </c>
      <c r="N1472" s="127"/>
      <c r="O1472" s="126"/>
      <c r="P1472" s="125"/>
      <c r="Q1472" s="125">
        <f t="shared" si="920"/>
        <v>41</v>
      </c>
      <c r="R1472" s="125">
        <f t="shared" si="921"/>
        <v>2011</v>
      </c>
      <c r="S1472" s="125" t="str">
        <f t="shared" si="919"/>
        <v>Mon</v>
      </c>
      <c r="T1472" s="125" t="str">
        <f t="shared" si="922"/>
        <v>2011-41</v>
      </c>
      <c r="U1472" s="125">
        <f t="shared" si="923"/>
        <v>0</v>
      </c>
      <c r="V1472" s="125"/>
    </row>
    <row r="1473" spans="1:22" s="113" customFormat="1" x14ac:dyDescent="0.35">
      <c r="A1473" s="153" t="s">
        <v>1207</v>
      </c>
      <c r="B1473" s="132">
        <v>40820</v>
      </c>
      <c r="C1473" s="129">
        <v>1308.6400000000001</v>
      </c>
      <c r="D1473" s="119">
        <v>0</v>
      </c>
      <c r="E1473" s="119">
        <v>0</v>
      </c>
      <c r="F1473" s="128">
        <v>439.65</v>
      </c>
      <c r="G1473" s="131">
        <v>31</v>
      </c>
      <c r="H1473" s="128">
        <f t="shared" si="956"/>
        <v>14.182258064516128</v>
      </c>
      <c r="I1473" s="129">
        <v>868.99</v>
      </c>
      <c r="J1473" s="130">
        <v>14</v>
      </c>
      <c r="K1473" s="130">
        <f t="shared" si="957"/>
        <v>45</v>
      </c>
      <c r="L1473" s="129">
        <f t="shared" si="958"/>
        <v>62.070714285714288</v>
      </c>
      <c r="M1473" s="128">
        <f t="shared" si="959"/>
        <v>29.080888888888886</v>
      </c>
      <c r="N1473" s="127"/>
      <c r="O1473" s="126"/>
      <c r="P1473" s="125"/>
      <c r="Q1473" s="125">
        <f t="shared" si="920"/>
        <v>41</v>
      </c>
      <c r="R1473" s="125">
        <f t="shared" si="921"/>
        <v>2011</v>
      </c>
      <c r="S1473" s="125" t="str">
        <f t="shared" si="919"/>
        <v>Tue</v>
      </c>
      <c r="T1473" s="125" t="str">
        <f t="shared" si="922"/>
        <v>2011-41</v>
      </c>
      <c r="U1473" s="125">
        <f t="shared" si="923"/>
        <v>0</v>
      </c>
      <c r="V1473" s="125"/>
    </row>
    <row r="1474" spans="1:22" s="113" customFormat="1" x14ac:dyDescent="0.35">
      <c r="A1474" s="153" t="s">
        <v>1207</v>
      </c>
      <c r="B1474" s="132">
        <v>40821</v>
      </c>
      <c r="C1474" s="129">
        <v>1179</v>
      </c>
      <c r="D1474" s="119">
        <v>0</v>
      </c>
      <c r="E1474" s="119">
        <v>0</v>
      </c>
      <c r="F1474" s="128">
        <v>612</v>
      </c>
      <c r="G1474" s="131">
        <v>45</v>
      </c>
      <c r="H1474" s="128">
        <f t="shared" si="956"/>
        <v>13.6</v>
      </c>
      <c r="I1474" s="129">
        <v>567</v>
      </c>
      <c r="J1474" s="130">
        <v>9</v>
      </c>
      <c r="K1474" s="130">
        <f t="shared" si="957"/>
        <v>54</v>
      </c>
      <c r="L1474" s="129">
        <f t="shared" si="958"/>
        <v>63</v>
      </c>
      <c r="M1474" s="128">
        <f t="shared" si="959"/>
        <v>21.833333333333332</v>
      </c>
      <c r="N1474" s="127"/>
      <c r="O1474" s="126"/>
      <c r="P1474" s="125"/>
      <c r="Q1474" s="125">
        <f t="shared" si="920"/>
        <v>41</v>
      </c>
      <c r="R1474" s="125">
        <f t="shared" si="921"/>
        <v>2011</v>
      </c>
      <c r="S1474" s="125" t="str">
        <f t="shared" ref="S1474:S1537" si="960">VLOOKUP(WEEKDAY(B1474),$Z$2:$AA$8,2,FALSE)</f>
        <v>Wed</v>
      </c>
      <c r="T1474" s="125" t="str">
        <f t="shared" si="922"/>
        <v>2011-41</v>
      </c>
      <c r="U1474" s="125">
        <f t="shared" si="923"/>
        <v>0</v>
      </c>
      <c r="V1474" s="125"/>
    </row>
    <row r="1475" spans="1:22" s="113" customFormat="1" x14ac:dyDescent="0.35">
      <c r="A1475" s="153" t="s">
        <v>1207</v>
      </c>
      <c r="B1475" s="132">
        <v>40822</v>
      </c>
      <c r="C1475" s="129">
        <v>1750.53</v>
      </c>
      <c r="D1475" s="119">
        <v>0</v>
      </c>
      <c r="E1475" s="119">
        <v>0</v>
      </c>
      <c r="F1475" s="128">
        <v>735.35</v>
      </c>
      <c r="G1475" s="131">
        <v>49</v>
      </c>
      <c r="H1475" s="128">
        <f t="shared" si="956"/>
        <v>15.007142857142858</v>
      </c>
      <c r="I1475" s="129">
        <v>1015.18</v>
      </c>
      <c r="J1475" s="130">
        <v>13</v>
      </c>
      <c r="K1475" s="130">
        <f t="shared" si="957"/>
        <v>62</v>
      </c>
      <c r="L1475" s="129">
        <f t="shared" si="958"/>
        <v>78.090769230769226</v>
      </c>
      <c r="M1475" s="128">
        <f t="shared" si="959"/>
        <v>28.234354838709677</v>
      </c>
      <c r="N1475" s="127"/>
      <c r="O1475" s="126"/>
      <c r="P1475" s="125"/>
      <c r="Q1475" s="125">
        <f t="shared" ref="Q1475:Q1538" si="961">WEEKNUM(B1475)</f>
        <v>41</v>
      </c>
      <c r="R1475" s="125">
        <f t="shared" ref="R1475:R1538" si="962">YEAR(B1475)</f>
        <v>2011</v>
      </c>
      <c r="S1475" s="125" t="str">
        <f t="shared" si="960"/>
        <v>Thu</v>
      </c>
      <c r="T1475" s="125" t="str">
        <f t="shared" ref="T1475:T1538" si="963">R1475&amp;"-"&amp;Q1475</f>
        <v>2011-41</v>
      </c>
      <c r="U1475" s="125">
        <f t="shared" ref="U1475:U1538" si="964">IF(AND(MONTH(B1475)=12,DAY(B1475)&lt;26),1,0)</f>
        <v>0</v>
      </c>
      <c r="V1475" s="125"/>
    </row>
    <row r="1476" spans="1:22" s="113" customFormat="1" x14ac:dyDescent="0.35">
      <c r="A1476" s="153" t="s">
        <v>1207</v>
      </c>
      <c r="B1476" s="132">
        <v>40823</v>
      </c>
      <c r="C1476" s="129">
        <v>1780.57</v>
      </c>
      <c r="D1476" s="119">
        <v>0</v>
      </c>
      <c r="E1476" s="119">
        <v>0</v>
      </c>
      <c r="F1476" s="128">
        <v>977</v>
      </c>
      <c r="G1476" s="131">
        <v>51</v>
      </c>
      <c r="H1476" s="128">
        <f t="shared" si="956"/>
        <v>19.156862745098039</v>
      </c>
      <c r="I1476" s="129">
        <v>803.57</v>
      </c>
      <c r="J1476" s="130">
        <v>14</v>
      </c>
      <c r="K1476" s="130">
        <f t="shared" si="957"/>
        <v>65</v>
      </c>
      <c r="L1476" s="129">
        <f t="shared" si="958"/>
        <v>57.397857142857148</v>
      </c>
      <c r="M1476" s="128">
        <f t="shared" si="959"/>
        <v>27.393384615384619</v>
      </c>
      <c r="N1476" s="127"/>
      <c r="O1476" s="126"/>
      <c r="P1476" s="125"/>
      <c r="Q1476" s="125">
        <f t="shared" si="961"/>
        <v>41</v>
      </c>
      <c r="R1476" s="125">
        <f t="shared" si="962"/>
        <v>2011</v>
      </c>
      <c r="S1476" s="125" t="str">
        <f t="shared" si="960"/>
        <v>Fri</v>
      </c>
      <c r="T1476" s="125" t="str">
        <f t="shared" si="963"/>
        <v>2011-41</v>
      </c>
      <c r="U1476" s="125">
        <f t="shared" si="964"/>
        <v>0</v>
      </c>
      <c r="V1476" s="125"/>
    </row>
    <row r="1477" spans="1:22" s="113" customFormat="1" x14ac:dyDescent="0.35">
      <c r="A1477" s="153" t="s">
        <v>1207</v>
      </c>
      <c r="B1477" s="132">
        <v>40824</v>
      </c>
      <c r="C1477" s="129">
        <v>1411</v>
      </c>
      <c r="D1477" s="119">
        <v>0</v>
      </c>
      <c r="E1477" s="119">
        <v>0</v>
      </c>
      <c r="F1477" s="128">
        <v>781.65</v>
      </c>
      <c r="G1477" s="131">
        <v>30</v>
      </c>
      <c r="H1477" s="128">
        <f t="shared" si="956"/>
        <v>26.055</v>
      </c>
      <c r="I1477" s="129">
        <v>629.35</v>
      </c>
      <c r="J1477" s="130">
        <v>11</v>
      </c>
      <c r="K1477" s="130">
        <f t="shared" si="957"/>
        <v>41</v>
      </c>
      <c r="L1477" s="129">
        <f t="shared" si="958"/>
        <v>57.213636363636368</v>
      </c>
      <c r="M1477" s="128">
        <f t="shared" si="959"/>
        <v>34.414634146341463</v>
      </c>
      <c r="N1477" s="127"/>
      <c r="O1477" s="126"/>
      <c r="P1477" s="125"/>
      <c r="Q1477" s="125">
        <f t="shared" si="961"/>
        <v>41</v>
      </c>
      <c r="R1477" s="125">
        <f t="shared" si="962"/>
        <v>2011</v>
      </c>
      <c r="S1477" s="125" t="str">
        <f t="shared" si="960"/>
        <v>Sat</v>
      </c>
      <c r="T1477" s="125" t="str">
        <f t="shared" si="963"/>
        <v>2011-41</v>
      </c>
      <c r="U1477" s="125">
        <f t="shared" si="964"/>
        <v>0</v>
      </c>
      <c r="V1477" s="125"/>
    </row>
    <row r="1478" spans="1:22" s="113" customFormat="1" x14ac:dyDescent="0.35">
      <c r="A1478" s="124"/>
      <c r="B1478" s="123">
        <v>40825</v>
      </c>
      <c r="C1478" s="119">
        <f>SUM(C1472:C1477)</f>
        <v>8293.380000000001</v>
      </c>
      <c r="D1478" s="119">
        <v>3359.16</v>
      </c>
      <c r="E1478" s="122">
        <f>SUM(C1478:D1478)</f>
        <v>11652.54</v>
      </c>
      <c r="F1478" s="118"/>
      <c r="G1478" s="121">
        <f>SUM(G1472:G1477)</f>
        <v>238</v>
      </c>
      <c r="H1478" s="118">
        <f>AVERAGE(H1472:H1477)</f>
        <v>17.43458561112617</v>
      </c>
      <c r="I1478" s="119">
        <f>SUM(I1472:I1477)</f>
        <v>4216.33</v>
      </c>
      <c r="J1478" s="120">
        <f>SUM(J1472:J1477)</f>
        <v>68</v>
      </c>
      <c r="K1478" s="120">
        <f>SUM(G1478,J1478)</f>
        <v>306</v>
      </c>
      <c r="L1478" s="119">
        <f>AVERAGE(L1472:L1477)</f>
        <v>60.872639027639025</v>
      </c>
      <c r="M1478" s="118">
        <f>AVERAGE(M1472:M1477)</f>
        <v>27.183535201212223</v>
      </c>
      <c r="N1478" s="117"/>
      <c r="O1478" s="116"/>
      <c r="P1478" s="115"/>
      <c r="Q1478" s="115">
        <f t="shared" si="961"/>
        <v>42</v>
      </c>
      <c r="R1478" s="115">
        <f t="shared" si="962"/>
        <v>2011</v>
      </c>
      <c r="S1478" s="115" t="str">
        <f t="shared" si="960"/>
        <v>Sun</v>
      </c>
      <c r="T1478" s="115" t="str">
        <f t="shared" si="963"/>
        <v>2011-42</v>
      </c>
      <c r="U1478" s="115">
        <f t="shared" si="964"/>
        <v>0</v>
      </c>
      <c r="V1478" s="115"/>
    </row>
    <row r="1479" spans="1:22" s="113" customFormat="1" x14ac:dyDescent="0.35">
      <c r="A1479" s="153" t="s">
        <v>1208</v>
      </c>
      <c r="B1479" s="132">
        <v>40826</v>
      </c>
      <c r="C1479" s="129">
        <v>1154.52</v>
      </c>
      <c r="D1479" s="119">
        <v>0</v>
      </c>
      <c r="E1479" s="119">
        <v>0</v>
      </c>
      <c r="F1479" s="128">
        <v>764.1</v>
      </c>
      <c r="G1479" s="131">
        <v>35</v>
      </c>
      <c r="H1479" s="128">
        <f t="shared" ref="H1479:H1484" si="965">IFERROR(F1479/G1479,0)</f>
        <v>21.831428571428571</v>
      </c>
      <c r="I1479" s="129">
        <v>390.42</v>
      </c>
      <c r="J1479" s="130">
        <v>10</v>
      </c>
      <c r="K1479" s="130">
        <f t="shared" ref="K1479:K1484" si="966">IFERROR(SUM(G1479,J1479),0)</f>
        <v>45</v>
      </c>
      <c r="L1479" s="129">
        <f t="shared" ref="L1479:L1484" si="967">IFERROR(MEDIAN(I1479/J1479),0)</f>
        <v>39.042000000000002</v>
      </c>
      <c r="M1479" s="128">
        <f t="shared" ref="M1479:M1484" si="968">IFERROR(SUM(F1479,I1479)/K1479,0)</f>
        <v>25.655999999999999</v>
      </c>
      <c r="N1479" s="127"/>
      <c r="O1479" s="126"/>
      <c r="P1479" s="125"/>
      <c r="Q1479" s="125">
        <f t="shared" si="961"/>
        <v>42</v>
      </c>
      <c r="R1479" s="125">
        <f t="shared" si="962"/>
        <v>2011</v>
      </c>
      <c r="S1479" s="125" t="str">
        <f t="shared" si="960"/>
        <v>Mon</v>
      </c>
      <c r="T1479" s="125" t="str">
        <f t="shared" si="963"/>
        <v>2011-42</v>
      </c>
      <c r="U1479" s="125">
        <f t="shared" si="964"/>
        <v>0</v>
      </c>
      <c r="V1479" s="125"/>
    </row>
    <row r="1480" spans="1:22" s="113" customFormat="1" x14ac:dyDescent="0.35">
      <c r="A1480" s="153" t="s">
        <v>1208</v>
      </c>
      <c r="B1480" s="132">
        <v>40827</v>
      </c>
      <c r="C1480" s="129">
        <v>839.02</v>
      </c>
      <c r="D1480" s="119">
        <v>0</v>
      </c>
      <c r="E1480" s="119">
        <v>0</v>
      </c>
      <c r="F1480" s="128">
        <v>341.25</v>
      </c>
      <c r="G1480" s="131">
        <v>27</v>
      </c>
      <c r="H1480" s="128">
        <f t="shared" si="965"/>
        <v>12.638888888888889</v>
      </c>
      <c r="I1480" s="129">
        <v>497.77</v>
      </c>
      <c r="J1480" s="130">
        <v>13</v>
      </c>
      <c r="K1480" s="130">
        <f t="shared" si="966"/>
        <v>40</v>
      </c>
      <c r="L1480" s="129">
        <f t="shared" si="967"/>
        <v>38.29</v>
      </c>
      <c r="M1480" s="128">
        <f t="shared" si="968"/>
        <v>20.9755</v>
      </c>
      <c r="N1480" s="127"/>
      <c r="O1480" s="126"/>
      <c r="P1480" s="125"/>
      <c r="Q1480" s="125">
        <f t="shared" si="961"/>
        <v>42</v>
      </c>
      <c r="R1480" s="125">
        <f t="shared" si="962"/>
        <v>2011</v>
      </c>
      <c r="S1480" s="125" t="str">
        <f t="shared" si="960"/>
        <v>Tue</v>
      </c>
      <c r="T1480" s="125" t="str">
        <f t="shared" si="963"/>
        <v>2011-42</v>
      </c>
      <c r="U1480" s="125">
        <f t="shared" si="964"/>
        <v>0</v>
      </c>
      <c r="V1480" s="125"/>
    </row>
    <row r="1481" spans="1:22" s="113" customFormat="1" x14ac:dyDescent="0.35">
      <c r="A1481" s="153" t="s">
        <v>1208</v>
      </c>
      <c r="B1481" s="132">
        <v>40828</v>
      </c>
      <c r="C1481" s="129">
        <v>1593.72</v>
      </c>
      <c r="D1481" s="119">
        <v>0</v>
      </c>
      <c r="E1481" s="119">
        <v>0</v>
      </c>
      <c r="F1481" s="128">
        <v>791.77</v>
      </c>
      <c r="G1481" s="131">
        <v>44</v>
      </c>
      <c r="H1481" s="128">
        <f t="shared" si="965"/>
        <v>17.994772727272728</v>
      </c>
      <c r="I1481" s="129">
        <v>801.95</v>
      </c>
      <c r="J1481" s="130">
        <v>15</v>
      </c>
      <c r="K1481" s="130">
        <f t="shared" si="966"/>
        <v>59</v>
      </c>
      <c r="L1481" s="129">
        <f t="shared" si="967"/>
        <v>53.463333333333338</v>
      </c>
      <c r="M1481" s="128">
        <f t="shared" si="968"/>
        <v>27.012203389830511</v>
      </c>
      <c r="N1481" s="127"/>
      <c r="O1481" s="126"/>
      <c r="P1481" s="125"/>
      <c r="Q1481" s="125">
        <f t="shared" si="961"/>
        <v>42</v>
      </c>
      <c r="R1481" s="125">
        <f t="shared" si="962"/>
        <v>2011</v>
      </c>
      <c r="S1481" s="125" t="str">
        <f t="shared" si="960"/>
        <v>Wed</v>
      </c>
      <c r="T1481" s="125" t="str">
        <f t="shared" si="963"/>
        <v>2011-42</v>
      </c>
      <c r="U1481" s="125">
        <f t="shared" si="964"/>
        <v>0</v>
      </c>
      <c r="V1481" s="125"/>
    </row>
    <row r="1482" spans="1:22" s="113" customFormat="1" x14ac:dyDescent="0.35">
      <c r="A1482" s="153" t="s">
        <v>1208</v>
      </c>
      <c r="B1482" s="132">
        <v>40829</v>
      </c>
      <c r="C1482" s="129">
        <v>1104.23</v>
      </c>
      <c r="D1482" s="119">
        <v>0</v>
      </c>
      <c r="E1482" s="119">
        <v>0</v>
      </c>
      <c r="F1482" s="128">
        <v>708.4</v>
      </c>
      <c r="G1482" s="131">
        <v>35</v>
      </c>
      <c r="H1482" s="128">
        <f t="shared" si="965"/>
        <v>20.239999999999998</v>
      </c>
      <c r="I1482" s="129">
        <v>395.83</v>
      </c>
      <c r="J1482" s="130">
        <v>13</v>
      </c>
      <c r="K1482" s="130">
        <f t="shared" si="966"/>
        <v>48</v>
      </c>
      <c r="L1482" s="129">
        <f t="shared" si="967"/>
        <v>30.448461538461537</v>
      </c>
      <c r="M1482" s="128">
        <f t="shared" si="968"/>
        <v>23.004791666666666</v>
      </c>
      <c r="N1482" s="127"/>
      <c r="O1482" s="126"/>
      <c r="P1482" s="125"/>
      <c r="Q1482" s="125">
        <f t="shared" si="961"/>
        <v>42</v>
      </c>
      <c r="R1482" s="125">
        <f t="shared" si="962"/>
        <v>2011</v>
      </c>
      <c r="S1482" s="125" t="str">
        <f t="shared" si="960"/>
        <v>Thu</v>
      </c>
      <c r="T1482" s="125" t="str">
        <f t="shared" si="963"/>
        <v>2011-42</v>
      </c>
      <c r="U1482" s="125">
        <f t="shared" si="964"/>
        <v>0</v>
      </c>
      <c r="V1482" s="125"/>
    </row>
    <row r="1483" spans="1:22" s="113" customFormat="1" x14ac:dyDescent="0.35">
      <c r="A1483" s="153" t="s">
        <v>1208</v>
      </c>
      <c r="B1483" s="132">
        <v>40830</v>
      </c>
      <c r="C1483" s="129">
        <v>1637.25</v>
      </c>
      <c r="D1483" s="119">
        <v>0</v>
      </c>
      <c r="E1483" s="119">
        <v>0</v>
      </c>
      <c r="F1483" s="128">
        <v>1223.75</v>
      </c>
      <c r="G1483" s="131">
        <v>37</v>
      </c>
      <c r="H1483" s="128">
        <f t="shared" si="965"/>
        <v>33.074324324324323</v>
      </c>
      <c r="I1483" s="129">
        <v>413.51</v>
      </c>
      <c r="J1483" s="130">
        <v>11</v>
      </c>
      <c r="K1483" s="130">
        <f t="shared" si="966"/>
        <v>48</v>
      </c>
      <c r="L1483" s="129">
        <f t="shared" si="967"/>
        <v>37.591818181818184</v>
      </c>
      <c r="M1483" s="128">
        <f t="shared" si="968"/>
        <v>34.109583333333333</v>
      </c>
      <c r="N1483" s="127"/>
      <c r="O1483" s="126"/>
      <c r="P1483" s="125"/>
      <c r="Q1483" s="125">
        <f t="shared" si="961"/>
        <v>42</v>
      </c>
      <c r="R1483" s="125">
        <f t="shared" si="962"/>
        <v>2011</v>
      </c>
      <c r="S1483" s="125" t="str">
        <f t="shared" si="960"/>
        <v>Fri</v>
      </c>
      <c r="T1483" s="125" t="str">
        <f t="shared" si="963"/>
        <v>2011-42</v>
      </c>
      <c r="U1483" s="125">
        <f t="shared" si="964"/>
        <v>0</v>
      </c>
      <c r="V1483" s="125"/>
    </row>
    <row r="1484" spans="1:22" s="113" customFormat="1" x14ac:dyDescent="0.35">
      <c r="A1484" s="153" t="s">
        <v>1208</v>
      </c>
      <c r="B1484" s="132">
        <v>40831</v>
      </c>
      <c r="C1484" s="129">
        <v>766.64</v>
      </c>
      <c r="D1484" s="119">
        <v>0</v>
      </c>
      <c r="E1484" s="119">
        <v>0</v>
      </c>
      <c r="F1484" s="128">
        <v>500.15</v>
      </c>
      <c r="G1484" s="131">
        <v>24</v>
      </c>
      <c r="H1484" s="128">
        <f t="shared" si="965"/>
        <v>20.839583333333334</v>
      </c>
      <c r="I1484" s="129">
        <v>276.49</v>
      </c>
      <c r="J1484" s="130">
        <v>9</v>
      </c>
      <c r="K1484" s="130">
        <f t="shared" si="966"/>
        <v>33</v>
      </c>
      <c r="L1484" s="129">
        <f t="shared" si="967"/>
        <v>30.721111111111114</v>
      </c>
      <c r="M1484" s="128">
        <f t="shared" si="968"/>
        <v>23.534545454545455</v>
      </c>
      <c r="N1484" s="127"/>
      <c r="O1484" s="126"/>
      <c r="P1484" s="125"/>
      <c r="Q1484" s="125">
        <f t="shared" si="961"/>
        <v>42</v>
      </c>
      <c r="R1484" s="125">
        <f t="shared" si="962"/>
        <v>2011</v>
      </c>
      <c r="S1484" s="125" t="str">
        <f t="shared" si="960"/>
        <v>Sat</v>
      </c>
      <c r="T1484" s="125" t="str">
        <f t="shared" si="963"/>
        <v>2011-42</v>
      </c>
      <c r="U1484" s="125">
        <f t="shared" si="964"/>
        <v>0</v>
      </c>
      <c r="V1484" s="125"/>
    </row>
    <row r="1485" spans="1:22" s="113" customFormat="1" x14ac:dyDescent="0.35">
      <c r="A1485" s="124"/>
      <c r="B1485" s="123">
        <v>40832</v>
      </c>
      <c r="C1485" s="119">
        <f>SUM(C1479:C1484)</f>
        <v>7095.38</v>
      </c>
      <c r="D1485" s="119">
        <v>4478.58</v>
      </c>
      <c r="E1485" s="122">
        <f>SUM(C1485:D1485)</f>
        <v>11573.96</v>
      </c>
      <c r="F1485" s="118"/>
      <c r="G1485" s="121">
        <f>SUM(G1479:G1484)</f>
        <v>202</v>
      </c>
      <c r="H1485" s="118">
        <f>AVERAGE(H1479:H1484)</f>
        <v>21.103166307541308</v>
      </c>
      <c r="I1485" s="119">
        <f>SUM(I1479:I1484)</f>
        <v>2775.9700000000003</v>
      </c>
      <c r="J1485" s="120">
        <f>SUM(J1479:J1484)</f>
        <v>71</v>
      </c>
      <c r="K1485" s="120">
        <f>SUM(G1485,J1485)</f>
        <v>273</v>
      </c>
      <c r="L1485" s="119">
        <f>AVERAGE(L1479:L1484)</f>
        <v>38.259454027454034</v>
      </c>
      <c r="M1485" s="118">
        <f>AVERAGE(M1479:M1484)</f>
        <v>25.715437307395991</v>
      </c>
      <c r="N1485" s="117"/>
      <c r="O1485" s="116"/>
      <c r="P1485" s="115"/>
      <c r="Q1485" s="115">
        <f t="shared" si="961"/>
        <v>43</v>
      </c>
      <c r="R1485" s="115">
        <f t="shared" si="962"/>
        <v>2011</v>
      </c>
      <c r="S1485" s="115" t="str">
        <f t="shared" si="960"/>
        <v>Sun</v>
      </c>
      <c r="T1485" s="115" t="str">
        <f t="shared" si="963"/>
        <v>2011-43</v>
      </c>
      <c r="U1485" s="115">
        <f t="shared" si="964"/>
        <v>0</v>
      </c>
      <c r="V1485" s="115"/>
    </row>
    <row r="1486" spans="1:22" s="113" customFormat="1" x14ac:dyDescent="0.35">
      <c r="A1486" s="153" t="s">
        <v>1209</v>
      </c>
      <c r="B1486" s="132">
        <v>40833</v>
      </c>
      <c r="C1486" s="129">
        <v>1216.21</v>
      </c>
      <c r="D1486" s="119">
        <v>0</v>
      </c>
      <c r="E1486" s="119">
        <v>0</v>
      </c>
      <c r="F1486" s="128">
        <v>571.15</v>
      </c>
      <c r="G1486" s="131">
        <v>36</v>
      </c>
      <c r="H1486" s="128">
        <f t="shared" ref="H1486:H1491" si="969">IFERROR(F1486/G1486,0)</f>
        <v>15.865277777777777</v>
      </c>
      <c r="I1486" s="129">
        <v>645.05999999999995</v>
      </c>
      <c r="J1486" s="130">
        <v>15</v>
      </c>
      <c r="K1486" s="130">
        <f t="shared" ref="K1486:K1491" si="970">IFERROR(SUM(G1486,J1486),0)</f>
        <v>51</v>
      </c>
      <c r="L1486" s="129">
        <f t="shared" ref="L1486:L1491" si="971">IFERROR(MEDIAN(I1486/J1486),0)</f>
        <v>43.003999999999998</v>
      </c>
      <c r="M1486" s="128">
        <f t="shared" ref="M1486:M1491" si="972">IFERROR(SUM(F1486,I1486)/K1486,0)</f>
        <v>23.847254901960785</v>
      </c>
      <c r="N1486" s="127"/>
      <c r="O1486" s="126"/>
      <c r="P1486" s="125"/>
      <c r="Q1486" s="125">
        <f t="shared" si="961"/>
        <v>43</v>
      </c>
      <c r="R1486" s="125">
        <f t="shared" si="962"/>
        <v>2011</v>
      </c>
      <c r="S1486" s="125" t="str">
        <f t="shared" si="960"/>
        <v>Mon</v>
      </c>
      <c r="T1486" s="125" t="str">
        <f t="shared" si="963"/>
        <v>2011-43</v>
      </c>
      <c r="U1486" s="125">
        <f t="shared" si="964"/>
        <v>0</v>
      </c>
      <c r="V1486" s="125"/>
    </row>
    <row r="1487" spans="1:22" s="113" customFormat="1" x14ac:dyDescent="0.35">
      <c r="A1487" s="153" t="s">
        <v>1209</v>
      </c>
      <c r="B1487" s="132">
        <v>40834</v>
      </c>
      <c r="C1487" s="129">
        <v>2194.16</v>
      </c>
      <c r="D1487" s="119">
        <v>0</v>
      </c>
      <c r="E1487" s="119">
        <v>0</v>
      </c>
      <c r="F1487" s="128">
        <v>592.20000000000005</v>
      </c>
      <c r="G1487" s="131">
        <v>40</v>
      </c>
      <c r="H1487" s="128">
        <f t="shared" si="969"/>
        <v>14.805000000000001</v>
      </c>
      <c r="I1487" s="129">
        <v>1601.96</v>
      </c>
      <c r="J1487" s="130">
        <v>12</v>
      </c>
      <c r="K1487" s="130">
        <f t="shared" si="970"/>
        <v>52</v>
      </c>
      <c r="L1487" s="129">
        <f t="shared" si="971"/>
        <v>133.49666666666667</v>
      </c>
      <c r="M1487" s="128">
        <f t="shared" si="972"/>
        <v>42.195384615384611</v>
      </c>
      <c r="N1487" s="127"/>
      <c r="O1487" s="126"/>
      <c r="P1487" s="125"/>
      <c r="Q1487" s="125">
        <f t="shared" si="961"/>
        <v>43</v>
      </c>
      <c r="R1487" s="125">
        <f t="shared" si="962"/>
        <v>2011</v>
      </c>
      <c r="S1487" s="125" t="str">
        <f t="shared" si="960"/>
        <v>Tue</v>
      </c>
      <c r="T1487" s="125" t="str">
        <f t="shared" si="963"/>
        <v>2011-43</v>
      </c>
      <c r="U1487" s="125">
        <f t="shared" si="964"/>
        <v>0</v>
      </c>
      <c r="V1487" s="125"/>
    </row>
    <row r="1488" spans="1:22" s="113" customFormat="1" x14ac:dyDescent="0.35">
      <c r="A1488" s="153" t="s">
        <v>1209</v>
      </c>
      <c r="B1488" s="132">
        <v>40835</v>
      </c>
      <c r="C1488" s="129">
        <v>961.9</v>
      </c>
      <c r="D1488" s="119">
        <v>0</v>
      </c>
      <c r="E1488" s="119">
        <v>0</v>
      </c>
      <c r="F1488" s="128">
        <v>508</v>
      </c>
      <c r="G1488" s="131">
        <v>27</v>
      </c>
      <c r="H1488" s="128">
        <f t="shared" si="969"/>
        <v>18.814814814814813</v>
      </c>
      <c r="I1488" s="129">
        <v>453.9</v>
      </c>
      <c r="J1488" s="130">
        <v>11</v>
      </c>
      <c r="K1488" s="130">
        <f t="shared" si="970"/>
        <v>38</v>
      </c>
      <c r="L1488" s="129">
        <f t="shared" si="971"/>
        <v>41.263636363636358</v>
      </c>
      <c r="M1488" s="128">
        <f t="shared" si="972"/>
        <v>25.313157894736843</v>
      </c>
      <c r="N1488" s="127"/>
      <c r="O1488" s="126"/>
      <c r="P1488" s="125"/>
      <c r="Q1488" s="125">
        <f t="shared" si="961"/>
        <v>43</v>
      </c>
      <c r="R1488" s="125">
        <f t="shared" si="962"/>
        <v>2011</v>
      </c>
      <c r="S1488" s="125" t="str">
        <f t="shared" si="960"/>
        <v>Wed</v>
      </c>
      <c r="T1488" s="125" t="str">
        <f t="shared" si="963"/>
        <v>2011-43</v>
      </c>
      <c r="U1488" s="125">
        <f t="shared" si="964"/>
        <v>0</v>
      </c>
      <c r="V1488" s="125"/>
    </row>
    <row r="1489" spans="1:22" s="113" customFormat="1" x14ac:dyDescent="0.35">
      <c r="A1489" s="153" t="s">
        <v>1209</v>
      </c>
      <c r="B1489" s="132">
        <v>40836</v>
      </c>
      <c r="C1489" s="129">
        <v>1101.4000000000001</v>
      </c>
      <c r="D1489" s="119">
        <v>0</v>
      </c>
      <c r="E1489" s="119">
        <v>0</v>
      </c>
      <c r="F1489" s="128">
        <v>707.85</v>
      </c>
      <c r="G1489" s="131">
        <v>37</v>
      </c>
      <c r="H1489" s="128">
        <f t="shared" si="969"/>
        <v>19.131081081081081</v>
      </c>
      <c r="I1489" s="129">
        <v>393.55</v>
      </c>
      <c r="J1489" s="130">
        <v>6</v>
      </c>
      <c r="K1489" s="130">
        <f t="shared" si="970"/>
        <v>43</v>
      </c>
      <c r="L1489" s="129">
        <f t="shared" si="971"/>
        <v>65.591666666666669</v>
      </c>
      <c r="M1489" s="128">
        <f t="shared" si="972"/>
        <v>25.613953488372093</v>
      </c>
      <c r="N1489" s="127"/>
      <c r="O1489" s="126"/>
      <c r="P1489" s="125"/>
      <c r="Q1489" s="125">
        <f t="shared" si="961"/>
        <v>43</v>
      </c>
      <c r="R1489" s="125">
        <f t="shared" si="962"/>
        <v>2011</v>
      </c>
      <c r="S1489" s="125" t="str">
        <f t="shared" si="960"/>
        <v>Thu</v>
      </c>
      <c r="T1489" s="125" t="str">
        <f t="shared" si="963"/>
        <v>2011-43</v>
      </c>
      <c r="U1489" s="125">
        <f t="shared" si="964"/>
        <v>0</v>
      </c>
      <c r="V1489" s="125"/>
    </row>
    <row r="1490" spans="1:22" s="113" customFormat="1" x14ac:dyDescent="0.35">
      <c r="A1490" s="153" t="s">
        <v>1209</v>
      </c>
      <c r="B1490" s="132">
        <v>40837</v>
      </c>
      <c r="C1490" s="129">
        <v>1250.71</v>
      </c>
      <c r="D1490" s="119">
        <v>0</v>
      </c>
      <c r="E1490" s="119">
        <v>0</v>
      </c>
      <c r="F1490" s="128">
        <v>798.45</v>
      </c>
      <c r="G1490" s="131">
        <v>45</v>
      </c>
      <c r="H1490" s="128">
        <f t="shared" si="969"/>
        <v>17.743333333333336</v>
      </c>
      <c r="I1490" s="129">
        <v>452.26</v>
      </c>
      <c r="J1490" s="130">
        <v>10</v>
      </c>
      <c r="K1490" s="130">
        <f t="shared" si="970"/>
        <v>55</v>
      </c>
      <c r="L1490" s="129">
        <f t="shared" si="971"/>
        <v>45.225999999999999</v>
      </c>
      <c r="M1490" s="128">
        <f t="shared" si="972"/>
        <v>22.740181818181817</v>
      </c>
      <c r="N1490" s="127"/>
      <c r="O1490" s="126"/>
      <c r="P1490" s="125"/>
      <c r="Q1490" s="125">
        <f t="shared" si="961"/>
        <v>43</v>
      </c>
      <c r="R1490" s="125">
        <f t="shared" si="962"/>
        <v>2011</v>
      </c>
      <c r="S1490" s="125" t="str">
        <f t="shared" si="960"/>
        <v>Fri</v>
      </c>
      <c r="T1490" s="125" t="str">
        <f t="shared" si="963"/>
        <v>2011-43</v>
      </c>
      <c r="U1490" s="125">
        <f t="shared" si="964"/>
        <v>0</v>
      </c>
      <c r="V1490" s="125"/>
    </row>
    <row r="1491" spans="1:22" s="113" customFormat="1" x14ac:dyDescent="0.35">
      <c r="A1491" s="153" t="s">
        <v>1209</v>
      </c>
      <c r="B1491" s="132">
        <v>40838</v>
      </c>
      <c r="C1491" s="129">
        <v>904.04</v>
      </c>
      <c r="D1491" s="119">
        <v>0</v>
      </c>
      <c r="E1491" s="119">
        <v>0</v>
      </c>
      <c r="F1491" s="128">
        <v>535.95000000000005</v>
      </c>
      <c r="G1491" s="131">
        <v>26</v>
      </c>
      <c r="H1491" s="128">
        <f t="shared" si="969"/>
        <v>20.613461538461539</v>
      </c>
      <c r="I1491" s="129">
        <v>368.09</v>
      </c>
      <c r="J1491" s="130">
        <v>11</v>
      </c>
      <c r="K1491" s="130">
        <f t="shared" si="970"/>
        <v>37</v>
      </c>
      <c r="L1491" s="129">
        <f t="shared" si="971"/>
        <v>33.462727272727271</v>
      </c>
      <c r="M1491" s="128">
        <f t="shared" si="972"/>
        <v>24.433513513513514</v>
      </c>
      <c r="N1491" s="127"/>
      <c r="O1491" s="126"/>
      <c r="P1491" s="125"/>
      <c r="Q1491" s="125">
        <f t="shared" si="961"/>
        <v>43</v>
      </c>
      <c r="R1491" s="125">
        <f t="shared" si="962"/>
        <v>2011</v>
      </c>
      <c r="S1491" s="125" t="str">
        <f t="shared" si="960"/>
        <v>Sat</v>
      </c>
      <c r="T1491" s="125" t="str">
        <f t="shared" si="963"/>
        <v>2011-43</v>
      </c>
      <c r="U1491" s="125">
        <f t="shared" si="964"/>
        <v>0</v>
      </c>
      <c r="V1491" s="125"/>
    </row>
    <row r="1492" spans="1:22" s="113" customFormat="1" x14ac:dyDescent="0.35">
      <c r="A1492" s="124"/>
      <c r="B1492" s="123">
        <v>40839</v>
      </c>
      <c r="C1492" s="119">
        <f>SUM(C1486:C1491)</f>
        <v>7628.42</v>
      </c>
      <c r="D1492" s="119">
        <v>2203.52</v>
      </c>
      <c r="E1492" s="122">
        <f>SUM(C1492:D1492)</f>
        <v>9831.94</v>
      </c>
      <c r="F1492" s="118"/>
      <c r="G1492" s="121">
        <f>SUM(G1486:G1491)</f>
        <v>211</v>
      </c>
      <c r="H1492" s="118">
        <f>AVERAGE(H1486:H1491)</f>
        <v>17.828828090911426</v>
      </c>
      <c r="I1492" s="119">
        <f>SUM(I1486:I1491)</f>
        <v>3914.8200000000006</v>
      </c>
      <c r="J1492" s="120">
        <f>SUM(J1486:J1491)</f>
        <v>65</v>
      </c>
      <c r="K1492" s="120">
        <f>SUM(G1492,J1492)</f>
        <v>276</v>
      </c>
      <c r="L1492" s="119">
        <f>AVERAGE(L1486:L1491)</f>
        <v>60.340782828282819</v>
      </c>
      <c r="M1492" s="118">
        <f>AVERAGE(M1486:M1491)</f>
        <v>27.357241038691608</v>
      </c>
      <c r="N1492" s="117"/>
      <c r="O1492" s="116"/>
      <c r="P1492" s="115"/>
      <c r="Q1492" s="115">
        <f t="shared" si="961"/>
        <v>44</v>
      </c>
      <c r="R1492" s="115">
        <f t="shared" si="962"/>
        <v>2011</v>
      </c>
      <c r="S1492" s="115" t="str">
        <f t="shared" si="960"/>
        <v>Sun</v>
      </c>
      <c r="T1492" s="115" t="str">
        <f t="shared" si="963"/>
        <v>2011-44</v>
      </c>
      <c r="U1492" s="115">
        <f t="shared" si="964"/>
        <v>0</v>
      </c>
      <c r="V1492" s="115"/>
    </row>
    <row r="1493" spans="1:22" s="113" customFormat="1" x14ac:dyDescent="0.35">
      <c r="A1493" s="153" t="s">
        <v>1210</v>
      </c>
      <c r="B1493" s="132">
        <v>40840</v>
      </c>
      <c r="C1493" s="129">
        <v>745.4</v>
      </c>
      <c r="D1493" s="119">
        <v>0</v>
      </c>
      <c r="E1493" s="119">
        <v>0</v>
      </c>
      <c r="F1493" s="128">
        <v>423.1</v>
      </c>
      <c r="G1493" s="131">
        <v>31</v>
      </c>
      <c r="H1493" s="128">
        <f t="shared" ref="H1493:H1498" si="973">IFERROR(F1493/G1493,0)</f>
        <v>13.648387096774194</v>
      </c>
      <c r="I1493" s="129">
        <v>322.3</v>
      </c>
      <c r="J1493" s="130">
        <v>9</v>
      </c>
      <c r="K1493" s="130">
        <f t="shared" ref="K1493:K1498" si="974">IFERROR(SUM(G1493,J1493),0)</f>
        <v>40</v>
      </c>
      <c r="L1493" s="129">
        <f t="shared" ref="L1493:L1498" si="975">IFERROR(MEDIAN(I1493/J1493),0)</f>
        <v>35.81111111111111</v>
      </c>
      <c r="M1493" s="128">
        <f t="shared" ref="M1493:M1498" si="976">IFERROR(SUM(F1493,I1493)/K1493,0)</f>
        <v>18.635000000000002</v>
      </c>
      <c r="N1493" s="127"/>
      <c r="O1493" s="126"/>
      <c r="P1493" s="125"/>
      <c r="Q1493" s="125">
        <f t="shared" si="961"/>
        <v>44</v>
      </c>
      <c r="R1493" s="125">
        <f t="shared" si="962"/>
        <v>2011</v>
      </c>
      <c r="S1493" s="125" t="str">
        <f t="shared" si="960"/>
        <v>Mon</v>
      </c>
      <c r="T1493" s="125" t="str">
        <f t="shared" si="963"/>
        <v>2011-44</v>
      </c>
      <c r="U1493" s="125">
        <f t="shared" si="964"/>
        <v>0</v>
      </c>
      <c r="V1493" s="125"/>
    </row>
    <row r="1494" spans="1:22" s="113" customFormat="1" x14ac:dyDescent="0.35">
      <c r="A1494" s="153" t="s">
        <v>1210</v>
      </c>
      <c r="B1494" s="132">
        <v>40841</v>
      </c>
      <c r="C1494" s="129">
        <v>884.44</v>
      </c>
      <c r="D1494" s="119">
        <v>0</v>
      </c>
      <c r="E1494" s="119">
        <v>0</v>
      </c>
      <c r="F1494" s="128">
        <v>552.54999999999995</v>
      </c>
      <c r="G1494" s="131">
        <v>38</v>
      </c>
      <c r="H1494" s="128">
        <f t="shared" si="973"/>
        <v>14.540789473684208</v>
      </c>
      <c r="I1494" s="129">
        <v>331.89</v>
      </c>
      <c r="J1494" s="130">
        <v>8</v>
      </c>
      <c r="K1494" s="130">
        <f t="shared" si="974"/>
        <v>46</v>
      </c>
      <c r="L1494" s="129">
        <f t="shared" si="975"/>
        <v>41.486249999999998</v>
      </c>
      <c r="M1494" s="128">
        <f t="shared" si="976"/>
        <v>19.22695652173913</v>
      </c>
      <c r="N1494" s="127"/>
      <c r="O1494" s="126"/>
      <c r="P1494" s="125"/>
      <c r="Q1494" s="125">
        <f t="shared" si="961"/>
        <v>44</v>
      </c>
      <c r="R1494" s="125">
        <f t="shared" si="962"/>
        <v>2011</v>
      </c>
      <c r="S1494" s="125" t="str">
        <f t="shared" si="960"/>
        <v>Tue</v>
      </c>
      <c r="T1494" s="125" t="str">
        <f t="shared" si="963"/>
        <v>2011-44</v>
      </c>
      <c r="U1494" s="125">
        <f t="shared" si="964"/>
        <v>0</v>
      </c>
      <c r="V1494" s="125"/>
    </row>
    <row r="1495" spans="1:22" s="113" customFormat="1" x14ac:dyDescent="0.35">
      <c r="A1495" s="153" t="s">
        <v>1210</v>
      </c>
      <c r="B1495" s="132">
        <v>40842</v>
      </c>
      <c r="C1495" s="129">
        <v>1258.99</v>
      </c>
      <c r="D1495" s="119">
        <v>0</v>
      </c>
      <c r="E1495" s="119">
        <v>0</v>
      </c>
      <c r="F1495" s="128">
        <v>602.5</v>
      </c>
      <c r="G1495" s="131">
        <v>40</v>
      </c>
      <c r="H1495" s="128">
        <f t="shared" si="973"/>
        <v>15.0625</v>
      </c>
      <c r="I1495" s="129">
        <v>656.49</v>
      </c>
      <c r="J1495" s="130">
        <v>11</v>
      </c>
      <c r="K1495" s="130">
        <f t="shared" si="974"/>
        <v>51</v>
      </c>
      <c r="L1495" s="129">
        <f t="shared" si="975"/>
        <v>59.68090909090909</v>
      </c>
      <c r="M1495" s="128">
        <f t="shared" si="976"/>
        <v>24.68607843137255</v>
      </c>
      <c r="N1495" s="127"/>
      <c r="O1495" s="126"/>
      <c r="P1495" s="125"/>
      <c r="Q1495" s="125">
        <f t="shared" si="961"/>
        <v>44</v>
      </c>
      <c r="R1495" s="125">
        <f t="shared" si="962"/>
        <v>2011</v>
      </c>
      <c r="S1495" s="125" t="str">
        <f t="shared" si="960"/>
        <v>Wed</v>
      </c>
      <c r="T1495" s="125" t="str">
        <f t="shared" si="963"/>
        <v>2011-44</v>
      </c>
      <c r="U1495" s="125">
        <f t="shared" si="964"/>
        <v>0</v>
      </c>
      <c r="V1495" s="125"/>
    </row>
    <row r="1496" spans="1:22" s="113" customFormat="1" x14ac:dyDescent="0.35">
      <c r="A1496" s="153" t="s">
        <v>1210</v>
      </c>
      <c r="B1496" s="132">
        <v>40843</v>
      </c>
      <c r="C1496" s="129">
        <v>2318.7399999999998</v>
      </c>
      <c r="D1496" s="119">
        <v>0</v>
      </c>
      <c r="E1496" s="119">
        <v>0</v>
      </c>
      <c r="F1496" s="128">
        <v>683.2</v>
      </c>
      <c r="G1496" s="131">
        <v>44</v>
      </c>
      <c r="H1496" s="128">
        <f t="shared" si="973"/>
        <v>15.527272727272729</v>
      </c>
      <c r="I1496" s="129">
        <v>1635.17</v>
      </c>
      <c r="J1496" s="130">
        <v>17</v>
      </c>
      <c r="K1496" s="130">
        <f t="shared" si="974"/>
        <v>61</v>
      </c>
      <c r="L1496" s="129">
        <f t="shared" si="975"/>
        <v>96.186470588235295</v>
      </c>
      <c r="M1496" s="128">
        <f t="shared" si="976"/>
        <v>38.006065573770492</v>
      </c>
      <c r="N1496" s="127"/>
      <c r="O1496" s="126"/>
      <c r="P1496" s="125"/>
      <c r="Q1496" s="125">
        <f t="shared" si="961"/>
        <v>44</v>
      </c>
      <c r="R1496" s="125">
        <f t="shared" si="962"/>
        <v>2011</v>
      </c>
      <c r="S1496" s="125" t="str">
        <f t="shared" si="960"/>
        <v>Thu</v>
      </c>
      <c r="T1496" s="125" t="str">
        <f t="shared" si="963"/>
        <v>2011-44</v>
      </c>
      <c r="U1496" s="125">
        <f t="shared" si="964"/>
        <v>0</v>
      </c>
      <c r="V1496" s="125"/>
    </row>
    <row r="1497" spans="1:22" s="113" customFormat="1" x14ac:dyDescent="0.35">
      <c r="A1497" s="153" t="s">
        <v>1210</v>
      </c>
      <c r="B1497" s="132">
        <v>40844</v>
      </c>
      <c r="C1497" s="129">
        <v>1251.82</v>
      </c>
      <c r="D1497" s="119">
        <v>0</v>
      </c>
      <c r="E1497" s="119">
        <v>0</v>
      </c>
      <c r="F1497" s="128">
        <v>869.05</v>
      </c>
      <c r="G1497" s="131">
        <v>41</v>
      </c>
      <c r="H1497" s="128">
        <f t="shared" si="973"/>
        <v>21.196341463414633</v>
      </c>
      <c r="I1497" s="129">
        <v>382.77</v>
      </c>
      <c r="J1497" s="130">
        <v>7</v>
      </c>
      <c r="K1497" s="130">
        <f t="shared" si="974"/>
        <v>48</v>
      </c>
      <c r="L1497" s="129">
        <f t="shared" si="975"/>
        <v>54.681428571428569</v>
      </c>
      <c r="M1497" s="128">
        <f t="shared" si="976"/>
        <v>26.079583333333332</v>
      </c>
      <c r="N1497" s="127"/>
      <c r="O1497" s="126"/>
      <c r="P1497" s="125"/>
      <c r="Q1497" s="125">
        <f t="shared" si="961"/>
        <v>44</v>
      </c>
      <c r="R1497" s="125">
        <f t="shared" si="962"/>
        <v>2011</v>
      </c>
      <c r="S1497" s="125" t="str">
        <f t="shared" si="960"/>
        <v>Fri</v>
      </c>
      <c r="T1497" s="125" t="str">
        <f t="shared" si="963"/>
        <v>2011-44</v>
      </c>
      <c r="U1497" s="125">
        <f t="shared" si="964"/>
        <v>0</v>
      </c>
      <c r="V1497" s="125"/>
    </row>
    <row r="1498" spans="1:22" s="113" customFormat="1" x14ac:dyDescent="0.35">
      <c r="A1498" s="153" t="s">
        <v>1210</v>
      </c>
      <c r="B1498" s="132">
        <v>40845</v>
      </c>
      <c r="C1498" s="129">
        <v>1779.6</v>
      </c>
      <c r="D1498" s="119">
        <v>0</v>
      </c>
      <c r="E1498" s="119">
        <v>0</v>
      </c>
      <c r="F1498" s="128">
        <v>1039.5</v>
      </c>
      <c r="G1498" s="131">
        <v>30</v>
      </c>
      <c r="H1498" s="128">
        <f t="shared" si="973"/>
        <v>34.65</v>
      </c>
      <c r="I1498" s="129">
        <v>740.1</v>
      </c>
      <c r="J1498" s="130">
        <v>11</v>
      </c>
      <c r="K1498" s="130">
        <f t="shared" si="974"/>
        <v>41</v>
      </c>
      <c r="L1498" s="129">
        <f t="shared" si="975"/>
        <v>67.281818181818181</v>
      </c>
      <c r="M1498" s="128">
        <f t="shared" si="976"/>
        <v>43.404878048780489</v>
      </c>
      <c r="N1498" s="127"/>
      <c r="O1498" s="126"/>
      <c r="P1498" s="125"/>
      <c r="Q1498" s="125">
        <f t="shared" si="961"/>
        <v>44</v>
      </c>
      <c r="R1498" s="125">
        <f t="shared" si="962"/>
        <v>2011</v>
      </c>
      <c r="S1498" s="125" t="str">
        <f t="shared" si="960"/>
        <v>Sat</v>
      </c>
      <c r="T1498" s="125" t="str">
        <f t="shared" si="963"/>
        <v>2011-44</v>
      </c>
      <c r="U1498" s="125">
        <f t="shared" si="964"/>
        <v>0</v>
      </c>
      <c r="V1498" s="125"/>
    </row>
    <row r="1499" spans="1:22" s="113" customFormat="1" x14ac:dyDescent="0.35">
      <c r="A1499" s="124"/>
      <c r="B1499" s="123">
        <v>40846</v>
      </c>
      <c r="C1499" s="119">
        <f>SUM(C1493:C1498)</f>
        <v>8238.99</v>
      </c>
      <c r="D1499" s="119">
        <v>2985.69</v>
      </c>
      <c r="E1499" s="122">
        <f>SUM(C1499:D1499)</f>
        <v>11224.68</v>
      </c>
      <c r="F1499" s="118"/>
      <c r="G1499" s="121">
        <f>SUM(G1493:G1498)</f>
        <v>224</v>
      </c>
      <c r="H1499" s="118">
        <f>AVERAGE(H1493:H1498)</f>
        <v>19.104215126857628</v>
      </c>
      <c r="I1499" s="119">
        <f>SUM(I1493:I1498)</f>
        <v>4068.7200000000003</v>
      </c>
      <c r="J1499" s="120">
        <f>SUM(J1493:J1498)</f>
        <v>63</v>
      </c>
      <c r="K1499" s="120">
        <f>SUM(G1499,J1499)</f>
        <v>287</v>
      </c>
      <c r="L1499" s="119">
        <f>AVERAGE(L1493:L1498)</f>
        <v>59.187997923917045</v>
      </c>
      <c r="M1499" s="118">
        <f>AVERAGE(M1493:M1498)</f>
        <v>28.339760318165997</v>
      </c>
      <c r="N1499" s="117"/>
      <c r="O1499" s="116"/>
      <c r="P1499" s="115"/>
      <c r="Q1499" s="115">
        <f t="shared" si="961"/>
        <v>45</v>
      </c>
      <c r="R1499" s="115">
        <f t="shared" si="962"/>
        <v>2011</v>
      </c>
      <c r="S1499" s="115" t="str">
        <f t="shared" si="960"/>
        <v>Sun</v>
      </c>
      <c r="T1499" s="115" t="str">
        <f t="shared" si="963"/>
        <v>2011-45</v>
      </c>
      <c r="U1499" s="115">
        <f t="shared" si="964"/>
        <v>0</v>
      </c>
      <c r="V1499" s="115"/>
    </row>
    <row r="1500" spans="1:22" s="113" customFormat="1" x14ac:dyDescent="0.35">
      <c r="A1500" s="153" t="s">
        <v>1211</v>
      </c>
      <c r="B1500" s="132">
        <v>40847</v>
      </c>
      <c r="C1500" s="129">
        <v>961.63</v>
      </c>
      <c r="D1500" s="119">
        <v>0</v>
      </c>
      <c r="E1500" s="119">
        <v>0</v>
      </c>
      <c r="F1500" s="128">
        <v>410.1</v>
      </c>
      <c r="G1500" s="131">
        <v>34</v>
      </c>
      <c r="H1500" s="128">
        <f t="shared" ref="H1500:H1505" si="977">IFERROR(F1500/G1500,0)</f>
        <v>12.061764705882354</v>
      </c>
      <c r="I1500" s="129">
        <v>551.53</v>
      </c>
      <c r="J1500" s="130">
        <v>15</v>
      </c>
      <c r="K1500" s="130">
        <f t="shared" ref="K1500:K1505" si="978">IFERROR(SUM(G1500,J1500),0)</f>
        <v>49</v>
      </c>
      <c r="L1500" s="129">
        <f t="shared" ref="L1500:L1505" si="979">IFERROR(MEDIAN(I1500/J1500),0)</f>
        <v>36.768666666666668</v>
      </c>
      <c r="M1500" s="128">
        <f t="shared" ref="M1500:M1505" si="980">IFERROR(SUM(F1500,I1500)/K1500,0)</f>
        <v>19.625102040816326</v>
      </c>
      <c r="N1500" s="127"/>
      <c r="O1500" s="126"/>
      <c r="P1500" s="125"/>
      <c r="Q1500" s="125">
        <f t="shared" si="961"/>
        <v>45</v>
      </c>
      <c r="R1500" s="125">
        <f t="shared" si="962"/>
        <v>2011</v>
      </c>
      <c r="S1500" s="125" t="str">
        <f t="shared" si="960"/>
        <v>Mon</v>
      </c>
      <c r="T1500" s="125" t="str">
        <f t="shared" si="963"/>
        <v>2011-45</v>
      </c>
      <c r="U1500" s="125">
        <f t="shared" si="964"/>
        <v>0</v>
      </c>
      <c r="V1500" s="125"/>
    </row>
    <row r="1501" spans="1:22" s="113" customFormat="1" x14ac:dyDescent="0.35">
      <c r="A1501" s="153" t="s">
        <v>1211</v>
      </c>
      <c r="B1501" s="132">
        <v>40848</v>
      </c>
      <c r="C1501" s="129">
        <v>1161.92</v>
      </c>
      <c r="D1501" s="119">
        <v>0</v>
      </c>
      <c r="E1501" s="119">
        <v>0</v>
      </c>
      <c r="F1501" s="128">
        <v>795.7</v>
      </c>
      <c r="G1501" s="131">
        <v>44</v>
      </c>
      <c r="H1501" s="128">
        <f t="shared" si="977"/>
        <v>18.084090909090911</v>
      </c>
      <c r="I1501" s="129">
        <v>366.22</v>
      </c>
      <c r="J1501" s="130">
        <v>5</v>
      </c>
      <c r="K1501" s="130">
        <f t="shared" si="978"/>
        <v>49</v>
      </c>
      <c r="L1501" s="129">
        <f t="shared" si="979"/>
        <v>73.244</v>
      </c>
      <c r="M1501" s="128">
        <f t="shared" si="980"/>
        <v>23.71265306122449</v>
      </c>
      <c r="N1501" s="127"/>
      <c r="O1501" s="126"/>
      <c r="P1501" s="125"/>
      <c r="Q1501" s="125">
        <f t="shared" si="961"/>
        <v>45</v>
      </c>
      <c r="R1501" s="125">
        <f t="shared" si="962"/>
        <v>2011</v>
      </c>
      <c r="S1501" s="125" t="str">
        <f t="shared" si="960"/>
        <v>Tue</v>
      </c>
      <c r="T1501" s="125" t="str">
        <f t="shared" si="963"/>
        <v>2011-45</v>
      </c>
      <c r="U1501" s="125">
        <f t="shared" si="964"/>
        <v>0</v>
      </c>
      <c r="V1501" s="125"/>
    </row>
    <row r="1502" spans="1:22" s="113" customFormat="1" x14ac:dyDescent="0.35">
      <c r="A1502" s="153" t="s">
        <v>1211</v>
      </c>
      <c r="B1502" s="132">
        <v>40849</v>
      </c>
      <c r="C1502" s="129">
        <v>1282.49</v>
      </c>
      <c r="D1502" s="119">
        <v>0</v>
      </c>
      <c r="E1502" s="119">
        <v>0</v>
      </c>
      <c r="F1502" s="128">
        <v>608.29999999999995</v>
      </c>
      <c r="G1502" s="131">
        <v>32</v>
      </c>
      <c r="H1502" s="128">
        <f t="shared" si="977"/>
        <v>19.009374999999999</v>
      </c>
      <c r="I1502" s="129">
        <v>674.19</v>
      </c>
      <c r="J1502" s="130">
        <v>14</v>
      </c>
      <c r="K1502" s="130">
        <f t="shared" si="978"/>
        <v>46</v>
      </c>
      <c r="L1502" s="129">
        <f t="shared" si="979"/>
        <v>48.156428571428577</v>
      </c>
      <c r="M1502" s="128">
        <f t="shared" si="980"/>
        <v>27.880217391304349</v>
      </c>
      <c r="N1502" s="127"/>
      <c r="O1502" s="126"/>
      <c r="P1502" s="125"/>
      <c r="Q1502" s="125">
        <f t="shared" si="961"/>
        <v>45</v>
      </c>
      <c r="R1502" s="125">
        <f t="shared" si="962"/>
        <v>2011</v>
      </c>
      <c r="S1502" s="125" t="str">
        <f t="shared" si="960"/>
        <v>Wed</v>
      </c>
      <c r="T1502" s="125" t="str">
        <f t="shared" si="963"/>
        <v>2011-45</v>
      </c>
      <c r="U1502" s="125">
        <f t="shared" si="964"/>
        <v>0</v>
      </c>
      <c r="V1502" s="125"/>
    </row>
    <row r="1503" spans="1:22" s="113" customFormat="1" x14ac:dyDescent="0.35">
      <c r="A1503" s="153" t="s">
        <v>1211</v>
      </c>
      <c r="B1503" s="132">
        <v>40850</v>
      </c>
      <c r="C1503" s="129">
        <v>1608.36</v>
      </c>
      <c r="D1503" s="119">
        <v>0</v>
      </c>
      <c r="E1503" s="119">
        <v>0</v>
      </c>
      <c r="F1503" s="128">
        <v>926.25</v>
      </c>
      <c r="G1503" s="131">
        <v>45</v>
      </c>
      <c r="H1503" s="128">
        <f t="shared" si="977"/>
        <v>20.583333333333332</v>
      </c>
      <c r="I1503" s="129">
        <v>682.11</v>
      </c>
      <c r="J1503" s="130">
        <v>12</v>
      </c>
      <c r="K1503" s="130">
        <f t="shared" si="978"/>
        <v>57</v>
      </c>
      <c r="L1503" s="129">
        <f t="shared" si="979"/>
        <v>56.842500000000001</v>
      </c>
      <c r="M1503" s="128">
        <f t="shared" si="980"/>
        <v>28.216842105263161</v>
      </c>
      <c r="N1503" s="127"/>
      <c r="O1503" s="126"/>
      <c r="P1503" s="125"/>
      <c r="Q1503" s="125">
        <f t="shared" si="961"/>
        <v>45</v>
      </c>
      <c r="R1503" s="125">
        <f t="shared" si="962"/>
        <v>2011</v>
      </c>
      <c r="S1503" s="125" t="str">
        <f t="shared" si="960"/>
        <v>Thu</v>
      </c>
      <c r="T1503" s="125" t="str">
        <f t="shared" si="963"/>
        <v>2011-45</v>
      </c>
      <c r="U1503" s="125">
        <f t="shared" si="964"/>
        <v>0</v>
      </c>
      <c r="V1503" s="125"/>
    </row>
    <row r="1504" spans="1:22" s="113" customFormat="1" x14ac:dyDescent="0.35">
      <c r="A1504" s="153" t="s">
        <v>1211</v>
      </c>
      <c r="B1504" s="132">
        <v>40851</v>
      </c>
      <c r="C1504" s="129">
        <v>1669.24</v>
      </c>
      <c r="D1504" s="119">
        <v>0</v>
      </c>
      <c r="E1504" s="119">
        <v>0</v>
      </c>
      <c r="F1504" s="128">
        <v>753.3</v>
      </c>
      <c r="G1504" s="131">
        <v>42</v>
      </c>
      <c r="H1504" s="128">
        <f t="shared" si="977"/>
        <v>17.935714285714283</v>
      </c>
      <c r="I1504" s="129">
        <v>915.94</v>
      </c>
      <c r="J1504" s="130">
        <v>14</v>
      </c>
      <c r="K1504" s="130">
        <f t="shared" si="978"/>
        <v>56</v>
      </c>
      <c r="L1504" s="129">
        <f t="shared" si="979"/>
        <v>65.424285714285716</v>
      </c>
      <c r="M1504" s="128">
        <f t="shared" si="980"/>
        <v>29.807857142857141</v>
      </c>
      <c r="N1504" s="127"/>
      <c r="O1504" s="126"/>
      <c r="P1504" s="125"/>
      <c r="Q1504" s="125">
        <f t="shared" si="961"/>
        <v>45</v>
      </c>
      <c r="R1504" s="125">
        <f t="shared" si="962"/>
        <v>2011</v>
      </c>
      <c r="S1504" s="125" t="str">
        <f t="shared" si="960"/>
        <v>Fri</v>
      </c>
      <c r="T1504" s="125" t="str">
        <f t="shared" si="963"/>
        <v>2011-45</v>
      </c>
      <c r="U1504" s="125">
        <f t="shared" si="964"/>
        <v>0</v>
      </c>
      <c r="V1504" s="125"/>
    </row>
    <row r="1505" spans="1:22" s="113" customFormat="1" x14ac:dyDescent="0.35">
      <c r="A1505" s="153" t="s">
        <v>1211</v>
      </c>
      <c r="B1505" s="132">
        <v>40852</v>
      </c>
      <c r="C1505" s="129">
        <v>678.16</v>
      </c>
      <c r="D1505" s="119">
        <v>0</v>
      </c>
      <c r="E1505" s="119">
        <v>0</v>
      </c>
      <c r="F1505" s="128">
        <v>465.5</v>
      </c>
      <c r="G1505" s="131">
        <v>24</v>
      </c>
      <c r="H1505" s="128">
        <f t="shared" si="977"/>
        <v>19.395833333333332</v>
      </c>
      <c r="I1505" s="129">
        <v>212.66</v>
      </c>
      <c r="J1505" s="130">
        <v>5</v>
      </c>
      <c r="K1505" s="130">
        <f t="shared" si="978"/>
        <v>29</v>
      </c>
      <c r="L1505" s="129">
        <f t="shared" si="979"/>
        <v>42.531999999999996</v>
      </c>
      <c r="M1505" s="128">
        <f t="shared" si="980"/>
        <v>23.384827586206896</v>
      </c>
      <c r="N1505" s="127"/>
      <c r="O1505" s="126"/>
      <c r="P1505" s="125"/>
      <c r="Q1505" s="125">
        <f t="shared" si="961"/>
        <v>45</v>
      </c>
      <c r="R1505" s="125">
        <f t="shared" si="962"/>
        <v>2011</v>
      </c>
      <c r="S1505" s="125" t="str">
        <f t="shared" si="960"/>
        <v>Sat</v>
      </c>
      <c r="T1505" s="125" t="str">
        <f t="shared" si="963"/>
        <v>2011-45</v>
      </c>
      <c r="U1505" s="125">
        <f t="shared" si="964"/>
        <v>0</v>
      </c>
      <c r="V1505" s="125"/>
    </row>
    <row r="1506" spans="1:22" s="113" customFormat="1" x14ac:dyDescent="0.35">
      <c r="A1506" s="124"/>
      <c r="B1506" s="123">
        <v>40853</v>
      </c>
      <c r="C1506" s="119">
        <f>SUM(C1500:C1505)</f>
        <v>7361.7999999999993</v>
      </c>
      <c r="D1506" s="119">
        <v>3400.12</v>
      </c>
      <c r="E1506" s="122">
        <f>SUM(C1506:D1506)</f>
        <v>10761.919999999998</v>
      </c>
      <c r="F1506" s="118"/>
      <c r="G1506" s="121">
        <f>SUM(G1500:G1505)</f>
        <v>221</v>
      </c>
      <c r="H1506" s="118">
        <f>AVERAGE(H1500:H1505)</f>
        <v>17.845018594559033</v>
      </c>
      <c r="I1506" s="119">
        <f>SUM(I1500:I1505)</f>
        <v>3402.65</v>
      </c>
      <c r="J1506" s="120">
        <f>SUM(J1500:J1505)</f>
        <v>65</v>
      </c>
      <c r="K1506" s="120">
        <f>SUM(G1506,J1506)</f>
        <v>286</v>
      </c>
      <c r="L1506" s="119">
        <f>AVERAGE(L1500:L1505)</f>
        <v>53.827980158730156</v>
      </c>
      <c r="M1506" s="118">
        <f>AVERAGE(M1500:M1505)</f>
        <v>25.437916554612059</v>
      </c>
      <c r="N1506" s="117"/>
      <c r="O1506" s="116"/>
      <c r="P1506" s="115"/>
      <c r="Q1506" s="115">
        <f t="shared" si="961"/>
        <v>46</v>
      </c>
      <c r="R1506" s="115">
        <f t="shared" si="962"/>
        <v>2011</v>
      </c>
      <c r="S1506" s="115" t="str">
        <f t="shared" si="960"/>
        <v>Sun</v>
      </c>
      <c r="T1506" s="115" t="str">
        <f t="shared" si="963"/>
        <v>2011-46</v>
      </c>
      <c r="U1506" s="115">
        <f t="shared" si="964"/>
        <v>0</v>
      </c>
      <c r="V1506" s="115"/>
    </row>
    <row r="1507" spans="1:22" s="113" customFormat="1" x14ac:dyDescent="0.35">
      <c r="A1507" s="153" t="s">
        <v>1212</v>
      </c>
      <c r="B1507" s="132">
        <v>40854</v>
      </c>
      <c r="C1507" s="129">
        <v>815.51</v>
      </c>
      <c r="D1507" s="119">
        <v>0</v>
      </c>
      <c r="E1507" s="119">
        <v>0</v>
      </c>
      <c r="F1507" s="128">
        <v>422.9</v>
      </c>
      <c r="G1507" s="131">
        <v>40</v>
      </c>
      <c r="H1507" s="128">
        <f t="shared" ref="H1507:H1512" si="981">IFERROR(F1507/G1507,0)</f>
        <v>10.5725</v>
      </c>
      <c r="I1507" s="129">
        <v>392.61</v>
      </c>
      <c r="J1507" s="131">
        <v>11</v>
      </c>
      <c r="K1507" s="130">
        <f t="shared" ref="K1507:K1512" si="982">IFERROR(SUM(G1507,J1507),0)</f>
        <v>51</v>
      </c>
      <c r="L1507" s="129">
        <f t="shared" ref="L1507:L1512" si="983">IFERROR(MEDIAN(I1507/J1507),0)</f>
        <v>35.691818181818185</v>
      </c>
      <c r="M1507" s="128">
        <f t="shared" ref="M1507:M1512" si="984">IFERROR(SUM(F1507,I1507)/K1507,0)</f>
        <v>15.990392156862745</v>
      </c>
      <c r="N1507" s="127"/>
      <c r="O1507" s="126"/>
      <c r="P1507" s="125"/>
      <c r="Q1507" s="125">
        <f t="shared" si="961"/>
        <v>46</v>
      </c>
      <c r="R1507" s="125">
        <f t="shared" si="962"/>
        <v>2011</v>
      </c>
      <c r="S1507" s="125" t="str">
        <f t="shared" si="960"/>
        <v>Mon</v>
      </c>
      <c r="T1507" s="125" t="str">
        <f t="shared" si="963"/>
        <v>2011-46</v>
      </c>
      <c r="U1507" s="125">
        <f t="shared" si="964"/>
        <v>0</v>
      </c>
      <c r="V1507" s="125"/>
    </row>
    <row r="1508" spans="1:22" s="113" customFormat="1" x14ac:dyDescent="0.35">
      <c r="A1508" s="153" t="s">
        <v>1212</v>
      </c>
      <c r="B1508" s="132">
        <v>40855</v>
      </c>
      <c r="C1508" s="129">
        <v>989.81</v>
      </c>
      <c r="D1508" s="119">
        <v>0</v>
      </c>
      <c r="E1508" s="119">
        <v>0</v>
      </c>
      <c r="F1508" s="128">
        <v>677.85</v>
      </c>
      <c r="G1508" s="131">
        <v>28</v>
      </c>
      <c r="H1508" s="128">
        <f t="shared" si="981"/>
        <v>24.208928571428572</v>
      </c>
      <c r="I1508" s="129">
        <v>311.95999999999998</v>
      </c>
      <c r="J1508" s="130">
        <v>7</v>
      </c>
      <c r="K1508" s="130">
        <f t="shared" si="982"/>
        <v>35</v>
      </c>
      <c r="L1508" s="129">
        <f t="shared" si="983"/>
        <v>44.565714285714286</v>
      </c>
      <c r="M1508" s="128">
        <f t="shared" si="984"/>
        <v>28.280285714285714</v>
      </c>
      <c r="N1508" s="127"/>
      <c r="O1508" s="126"/>
      <c r="P1508" s="125"/>
      <c r="Q1508" s="125">
        <f t="shared" si="961"/>
        <v>46</v>
      </c>
      <c r="R1508" s="125">
        <f t="shared" si="962"/>
        <v>2011</v>
      </c>
      <c r="S1508" s="125" t="str">
        <f t="shared" si="960"/>
        <v>Tue</v>
      </c>
      <c r="T1508" s="125" t="str">
        <f t="shared" si="963"/>
        <v>2011-46</v>
      </c>
      <c r="U1508" s="125">
        <f t="shared" si="964"/>
        <v>0</v>
      </c>
      <c r="V1508" s="125"/>
    </row>
    <row r="1509" spans="1:22" s="113" customFormat="1" x14ac:dyDescent="0.35">
      <c r="A1509" s="153" t="s">
        <v>1212</v>
      </c>
      <c r="B1509" s="132">
        <v>40856</v>
      </c>
      <c r="C1509" s="129">
        <v>1059.33</v>
      </c>
      <c r="D1509" s="119">
        <v>0</v>
      </c>
      <c r="E1509" s="119">
        <v>0</v>
      </c>
      <c r="F1509" s="128">
        <v>791.6</v>
      </c>
      <c r="G1509" s="131">
        <v>49</v>
      </c>
      <c r="H1509" s="128">
        <f t="shared" si="981"/>
        <v>16.155102040816328</v>
      </c>
      <c r="I1509" s="129">
        <v>267.73</v>
      </c>
      <c r="J1509" s="130">
        <v>7</v>
      </c>
      <c r="K1509" s="130">
        <f t="shared" si="982"/>
        <v>56</v>
      </c>
      <c r="L1509" s="129">
        <f t="shared" si="983"/>
        <v>38.247142857142862</v>
      </c>
      <c r="M1509" s="128">
        <f t="shared" si="984"/>
        <v>18.916607142857142</v>
      </c>
      <c r="N1509" s="127"/>
      <c r="O1509" s="126"/>
      <c r="P1509" s="125"/>
      <c r="Q1509" s="125">
        <f t="shared" si="961"/>
        <v>46</v>
      </c>
      <c r="R1509" s="125">
        <f t="shared" si="962"/>
        <v>2011</v>
      </c>
      <c r="S1509" s="125" t="str">
        <f t="shared" si="960"/>
        <v>Wed</v>
      </c>
      <c r="T1509" s="125" t="str">
        <f t="shared" si="963"/>
        <v>2011-46</v>
      </c>
      <c r="U1509" s="125">
        <f t="shared" si="964"/>
        <v>0</v>
      </c>
      <c r="V1509" s="125"/>
    </row>
    <row r="1510" spans="1:22" s="113" customFormat="1" x14ac:dyDescent="0.35">
      <c r="A1510" s="153" t="s">
        <v>1212</v>
      </c>
      <c r="B1510" s="132">
        <v>40857</v>
      </c>
      <c r="C1510" s="129">
        <v>1283.26</v>
      </c>
      <c r="D1510" s="119">
        <v>0</v>
      </c>
      <c r="E1510" s="119">
        <v>0</v>
      </c>
      <c r="F1510" s="128">
        <v>614.65</v>
      </c>
      <c r="G1510" s="131">
        <v>37</v>
      </c>
      <c r="H1510" s="128">
        <f t="shared" si="981"/>
        <v>16.612162162162161</v>
      </c>
      <c r="I1510" s="129">
        <v>668.61</v>
      </c>
      <c r="J1510" s="130">
        <v>17</v>
      </c>
      <c r="K1510" s="130">
        <f t="shared" si="982"/>
        <v>54</v>
      </c>
      <c r="L1510" s="129">
        <f t="shared" si="983"/>
        <v>39.33</v>
      </c>
      <c r="M1510" s="128">
        <f t="shared" si="984"/>
        <v>23.764074074074074</v>
      </c>
      <c r="N1510" s="127"/>
      <c r="O1510" s="126"/>
      <c r="P1510" s="125"/>
      <c r="Q1510" s="125">
        <f t="shared" si="961"/>
        <v>46</v>
      </c>
      <c r="R1510" s="125">
        <f t="shared" si="962"/>
        <v>2011</v>
      </c>
      <c r="S1510" s="125" t="str">
        <f t="shared" si="960"/>
        <v>Thu</v>
      </c>
      <c r="T1510" s="125" t="str">
        <f t="shared" si="963"/>
        <v>2011-46</v>
      </c>
      <c r="U1510" s="125">
        <f t="shared" si="964"/>
        <v>0</v>
      </c>
      <c r="V1510" s="125"/>
    </row>
    <row r="1511" spans="1:22" s="113" customFormat="1" x14ac:dyDescent="0.35">
      <c r="A1511" s="153" t="s">
        <v>1212</v>
      </c>
      <c r="B1511" s="132">
        <v>40858</v>
      </c>
      <c r="C1511" s="129">
        <v>1261.26</v>
      </c>
      <c r="D1511" s="119">
        <v>0</v>
      </c>
      <c r="E1511" s="119">
        <v>0</v>
      </c>
      <c r="F1511" s="128">
        <v>684.95</v>
      </c>
      <c r="G1511" s="131">
        <v>31</v>
      </c>
      <c r="H1511" s="128">
        <f t="shared" si="981"/>
        <v>22.095161290322583</v>
      </c>
      <c r="I1511" s="129">
        <v>576.30999999999995</v>
      </c>
      <c r="J1511" s="130">
        <v>9</v>
      </c>
      <c r="K1511" s="130">
        <f t="shared" si="982"/>
        <v>40</v>
      </c>
      <c r="L1511" s="129">
        <f t="shared" si="983"/>
        <v>64.034444444444432</v>
      </c>
      <c r="M1511" s="128">
        <f t="shared" si="984"/>
        <v>31.531500000000001</v>
      </c>
      <c r="N1511" s="127"/>
      <c r="O1511" s="126"/>
      <c r="P1511" s="125"/>
      <c r="Q1511" s="125">
        <f t="shared" si="961"/>
        <v>46</v>
      </c>
      <c r="R1511" s="125">
        <f t="shared" si="962"/>
        <v>2011</v>
      </c>
      <c r="S1511" s="125" t="str">
        <f t="shared" si="960"/>
        <v>Fri</v>
      </c>
      <c r="T1511" s="125" t="str">
        <f t="shared" si="963"/>
        <v>2011-46</v>
      </c>
      <c r="U1511" s="125">
        <f t="shared" si="964"/>
        <v>0</v>
      </c>
      <c r="V1511" s="125"/>
    </row>
    <row r="1512" spans="1:22" s="113" customFormat="1" x14ac:dyDescent="0.35">
      <c r="A1512" s="153" t="s">
        <v>1212</v>
      </c>
      <c r="B1512" s="132">
        <v>40859</v>
      </c>
      <c r="C1512" s="129">
        <v>999.2</v>
      </c>
      <c r="D1512" s="119">
        <v>0</v>
      </c>
      <c r="E1512" s="119">
        <v>0</v>
      </c>
      <c r="F1512" s="128">
        <v>593.1</v>
      </c>
      <c r="G1512" s="131">
        <v>25</v>
      </c>
      <c r="H1512" s="128">
        <f t="shared" si="981"/>
        <v>23.724</v>
      </c>
      <c r="I1512" s="129">
        <v>406.1</v>
      </c>
      <c r="J1512" s="130">
        <v>11</v>
      </c>
      <c r="K1512" s="130">
        <f t="shared" si="982"/>
        <v>36</v>
      </c>
      <c r="L1512" s="129">
        <f t="shared" si="983"/>
        <v>36.918181818181822</v>
      </c>
      <c r="M1512" s="128">
        <f t="shared" si="984"/>
        <v>27.755555555555556</v>
      </c>
      <c r="N1512" s="127"/>
      <c r="O1512" s="126"/>
      <c r="P1512" s="125"/>
      <c r="Q1512" s="125">
        <f t="shared" si="961"/>
        <v>46</v>
      </c>
      <c r="R1512" s="125">
        <f t="shared" si="962"/>
        <v>2011</v>
      </c>
      <c r="S1512" s="125" t="str">
        <f t="shared" si="960"/>
        <v>Sat</v>
      </c>
      <c r="T1512" s="125" t="str">
        <f t="shared" si="963"/>
        <v>2011-46</v>
      </c>
      <c r="U1512" s="125">
        <f t="shared" si="964"/>
        <v>0</v>
      </c>
      <c r="V1512" s="125"/>
    </row>
    <row r="1513" spans="1:22" s="113" customFormat="1" x14ac:dyDescent="0.35">
      <c r="A1513" s="124"/>
      <c r="B1513" s="123">
        <v>40860</v>
      </c>
      <c r="C1513" s="119">
        <f>SUM(C1507:C1512)</f>
        <v>6408.37</v>
      </c>
      <c r="D1513" s="119">
        <v>2239.09</v>
      </c>
      <c r="E1513" s="122">
        <f>SUM(C1513:D1513)</f>
        <v>8647.4599999999991</v>
      </c>
      <c r="F1513" s="118"/>
      <c r="G1513" s="121">
        <f>SUM(G1507:G1512)</f>
        <v>210</v>
      </c>
      <c r="H1513" s="118">
        <f>AVERAGE(H1507:H1512)</f>
        <v>18.894642344121607</v>
      </c>
      <c r="I1513" s="119">
        <f>SUM(I1507:I1512)</f>
        <v>2623.3199999999997</v>
      </c>
      <c r="J1513" s="120">
        <f>SUM(J1507:J1512)</f>
        <v>62</v>
      </c>
      <c r="K1513" s="120">
        <f>SUM(G1513,J1513)</f>
        <v>272</v>
      </c>
      <c r="L1513" s="119">
        <f>AVERAGE(L1507:L1512)</f>
        <v>43.131216931216933</v>
      </c>
      <c r="M1513" s="118">
        <f>AVERAGE(M1507:M1512)</f>
        <v>24.373069107272539</v>
      </c>
      <c r="N1513" s="117"/>
      <c r="O1513" s="116"/>
      <c r="P1513" s="115"/>
      <c r="Q1513" s="115">
        <f t="shared" si="961"/>
        <v>47</v>
      </c>
      <c r="R1513" s="115">
        <f t="shared" si="962"/>
        <v>2011</v>
      </c>
      <c r="S1513" s="115" t="str">
        <f t="shared" si="960"/>
        <v>Sun</v>
      </c>
      <c r="T1513" s="115" t="str">
        <f t="shared" si="963"/>
        <v>2011-47</v>
      </c>
      <c r="U1513" s="115">
        <f t="shared" si="964"/>
        <v>0</v>
      </c>
      <c r="V1513" s="115"/>
    </row>
    <row r="1514" spans="1:22" s="113" customFormat="1" x14ac:dyDescent="0.35">
      <c r="A1514" s="153" t="s">
        <v>1213</v>
      </c>
      <c r="B1514" s="132">
        <v>40861</v>
      </c>
      <c r="C1514" s="129">
        <v>1003.36</v>
      </c>
      <c r="D1514" s="119">
        <v>0</v>
      </c>
      <c r="E1514" s="119">
        <v>0</v>
      </c>
      <c r="F1514" s="128">
        <v>438.1</v>
      </c>
      <c r="G1514" s="131">
        <v>31</v>
      </c>
      <c r="H1514" s="128">
        <f t="shared" ref="H1514:H1519" si="985">IFERROR(F1514/G1514,0)</f>
        <v>14.13225806451613</v>
      </c>
      <c r="I1514" s="129">
        <v>565.26</v>
      </c>
      <c r="J1514" s="130">
        <v>10</v>
      </c>
      <c r="K1514" s="130">
        <f t="shared" ref="K1514:K1519" si="986">IFERROR(SUM(G1514,J1514),0)</f>
        <v>41</v>
      </c>
      <c r="L1514" s="129">
        <f t="shared" ref="L1514:L1519" si="987">IFERROR(MEDIAN(I1514/J1514),0)</f>
        <v>56.525999999999996</v>
      </c>
      <c r="M1514" s="128">
        <f t="shared" ref="M1514:M1519" si="988">IFERROR(SUM(F1514,I1514)/K1514,0)</f>
        <v>24.47219512195122</v>
      </c>
      <c r="N1514" s="127"/>
      <c r="O1514" s="126"/>
      <c r="P1514" s="125"/>
      <c r="Q1514" s="125">
        <f t="shared" si="961"/>
        <v>47</v>
      </c>
      <c r="R1514" s="125">
        <f t="shared" si="962"/>
        <v>2011</v>
      </c>
      <c r="S1514" s="125" t="str">
        <f t="shared" si="960"/>
        <v>Mon</v>
      </c>
      <c r="T1514" s="125" t="str">
        <f t="shared" si="963"/>
        <v>2011-47</v>
      </c>
      <c r="U1514" s="125">
        <f t="shared" si="964"/>
        <v>0</v>
      </c>
      <c r="V1514" s="125"/>
    </row>
    <row r="1515" spans="1:22" s="113" customFormat="1" x14ac:dyDescent="0.35">
      <c r="A1515" s="153" t="s">
        <v>1213</v>
      </c>
      <c r="B1515" s="132">
        <v>40862</v>
      </c>
      <c r="C1515" s="129">
        <v>668.87</v>
      </c>
      <c r="D1515" s="119">
        <v>0</v>
      </c>
      <c r="E1515" s="119">
        <v>0</v>
      </c>
      <c r="F1515" s="128">
        <v>484.15</v>
      </c>
      <c r="G1515" s="131">
        <v>28</v>
      </c>
      <c r="H1515" s="128">
        <f t="shared" si="985"/>
        <v>17.291071428571428</v>
      </c>
      <c r="I1515" s="129">
        <v>184.72</v>
      </c>
      <c r="J1515" s="130">
        <v>7</v>
      </c>
      <c r="K1515" s="130">
        <f t="shared" si="986"/>
        <v>35</v>
      </c>
      <c r="L1515" s="129">
        <f t="shared" si="987"/>
        <v>26.388571428571428</v>
      </c>
      <c r="M1515" s="128">
        <f t="shared" si="988"/>
        <v>19.110571428571429</v>
      </c>
      <c r="N1515" s="127"/>
      <c r="O1515" s="126"/>
      <c r="P1515" s="125"/>
      <c r="Q1515" s="125">
        <f t="shared" si="961"/>
        <v>47</v>
      </c>
      <c r="R1515" s="125">
        <f t="shared" si="962"/>
        <v>2011</v>
      </c>
      <c r="S1515" s="125" t="str">
        <f t="shared" si="960"/>
        <v>Tue</v>
      </c>
      <c r="T1515" s="125" t="str">
        <f t="shared" si="963"/>
        <v>2011-47</v>
      </c>
      <c r="U1515" s="125">
        <f t="shared" si="964"/>
        <v>0</v>
      </c>
      <c r="V1515" s="125"/>
    </row>
    <row r="1516" spans="1:22" s="113" customFormat="1" x14ac:dyDescent="0.35">
      <c r="A1516" s="153" t="s">
        <v>1213</v>
      </c>
      <c r="B1516" s="132">
        <v>40863</v>
      </c>
      <c r="C1516" s="129">
        <v>1096.68</v>
      </c>
      <c r="D1516" s="119">
        <v>0</v>
      </c>
      <c r="E1516" s="119">
        <v>0</v>
      </c>
      <c r="F1516" s="128">
        <v>682.75</v>
      </c>
      <c r="G1516" s="131">
        <v>37</v>
      </c>
      <c r="H1516" s="128">
        <f t="shared" si="985"/>
        <v>18.452702702702702</v>
      </c>
      <c r="I1516" s="129">
        <v>413.93</v>
      </c>
      <c r="J1516" s="130">
        <v>11</v>
      </c>
      <c r="K1516" s="130">
        <f t="shared" si="986"/>
        <v>48</v>
      </c>
      <c r="L1516" s="129">
        <f t="shared" si="987"/>
        <v>37.630000000000003</v>
      </c>
      <c r="M1516" s="128">
        <f t="shared" si="988"/>
        <v>22.8475</v>
      </c>
      <c r="N1516" s="127"/>
      <c r="O1516" s="126"/>
      <c r="P1516" s="125"/>
      <c r="Q1516" s="125">
        <f t="shared" si="961"/>
        <v>47</v>
      </c>
      <c r="R1516" s="125">
        <f t="shared" si="962"/>
        <v>2011</v>
      </c>
      <c r="S1516" s="125" t="str">
        <f t="shared" si="960"/>
        <v>Wed</v>
      </c>
      <c r="T1516" s="125" t="str">
        <f t="shared" si="963"/>
        <v>2011-47</v>
      </c>
      <c r="U1516" s="125">
        <f t="shared" si="964"/>
        <v>0</v>
      </c>
      <c r="V1516" s="125"/>
    </row>
    <row r="1517" spans="1:22" s="113" customFormat="1" x14ac:dyDescent="0.35">
      <c r="A1517" s="153" t="s">
        <v>1213</v>
      </c>
      <c r="B1517" s="132">
        <v>40864</v>
      </c>
      <c r="C1517" s="129">
        <v>1131.67</v>
      </c>
      <c r="D1517" s="119">
        <v>0</v>
      </c>
      <c r="E1517" s="119">
        <v>0</v>
      </c>
      <c r="F1517" s="128">
        <v>584.95000000000005</v>
      </c>
      <c r="G1517" s="131">
        <v>33</v>
      </c>
      <c r="H1517" s="128">
        <f t="shared" si="985"/>
        <v>17.725757575757576</v>
      </c>
      <c r="I1517" s="129">
        <v>546.72</v>
      </c>
      <c r="J1517" s="130">
        <v>11</v>
      </c>
      <c r="K1517" s="130">
        <f t="shared" si="986"/>
        <v>44</v>
      </c>
      <c r="L1517" s="129">
        <f t="shared" si="987"/>
        <v>49.701818181818183</v>
      </c>
      <c r="M1517" s="128">
        <f t="shared" si="988"/>
        <v>25.71977272727273</v>
      </c>
      <c r="N1517" s="127"/>
      <c r="O1517" s="126"/>
      <c r="P1517" s="125"/>
      <c r="Q1517" s="125">
        <f t="shared" si="961"/>
        <v>47</v>
      </c>
      <c r="R1517" s="125">
        <f t="shared" si="962"/>
        <v>2011</v>
      </c>
      <c r="S1517" s="125" t="str">
        <f t="shared" si="960"/>
        <v>Thu</v>
      </c>
      <c r="T1517" s="125" t="str">
        <f t="shared" si="963"/>
        <v>2011-47</v>
      </c>
      <c r="U1517" s="125">
        <f t="shared" si="964"/>
        <v>0</v>
      </c>
      <c r="V1517" s="125"/>
    </row>
    <row r="1518" spans="1:22" s="113" customFormat="1" x14ac:dyDescent="0.35">
      <c r="A1518" s="153" t="s">
        <v>1213</v>
      </c>
      <c r="B1518" s="132">
        <v>40865</v>
      </c>
      <c r="C1518" s="129">
        <v>1446.46</v>
      </c>
      <c r="D1518" s="119">
        <v>0</v>
      </c>
      <c r="E1518" s="119">
        <v>0</v>
      </c>
      <c r="F1518" s="128">
        <v>869.75</v>
      </c>
      <c r="G1518" s="131">
        <v>33</v>
      </c>
      <c r="H1518" s="128">
        <f t="shared" si="985"/>
        <v>26.356060606060606</v>
      </c>
      <c r="I1518" s="129">
        <v>576.71</v>
      </c>
      <c r="J1518" s="130">
        <v>13</v>
      </c>
      <c r="K1518" s="130">
        <f t="shared" si="986"/>
        <v>46</v>
      </c>
      <c r="L1518" s="129">
        <f t="shared" si="987"/>
        <v>44.362307692307695</v>
      </c>
      <c r="M1518" s="128">
        <f t="shared" si="988"/>
        <v>31.444782608695654</v>
      </c>
      <c r="N1518" s="127"/>
      <c r="O1518" s="126"/>
      <c r="P1518" s="125"/>
      <c r="Q1518" s="125">
        <f t="shared" si="961"/>
        <v>47</v>
      </c>
      <c r="R1518" s="125">
        <f t="shared" si="962"/>
        <v>2011</v>
      </c>
      <c r="S1518" s="125" t="str">
        <f t="shared" si="960"/>
        <v>Fri</v>
      </c>
      <c r="T1518" s="125" t="str">
        <f t="shared" si="963"/>
        <v>2011-47</v>
      </c>
      <c r="U1518" s="125">
        <f t="shared" si="964"/>
        <v>0</v>
      </c>
      <c r="V1518" s="125"/>
    </row>
    <row r="1519" spans="1:22" s="113" customFormat="1" x14ac:dyDescent="0.35">
      <c r="A1519" s="153" t="s">
        <v>1213</v>
      </c>
      <c r="B1519" s="132">
        <v>40866</v>
      </c>
      <c r="C1519" s="129">
        <v>1120.1099999999999</v>
      </c>
      <c r="D1519" s="119">
        <v>0</v>
      </c>
      <c r="E1519" s="119">
        <v>0</v>
      </c>
      <c r="F1519" s="128">
        <v>711.05</v>
      </c>
      <c r="G1519" s="131">
        <v>22</v>
      </c>
      <c r="H1519" s="128">
        <f t="shared" si="985"/>
        <v>32.320454545454545</v>
      </c>
      <c r="I1519" s="129">
        <v>409.06</v>
      </c>
      <c r="J1519" s="130">
        <v>11</v>
      </c>
      <c r="K1519" s="130">
        <f t="shared" si="986"/>
        <v>33</v>
      </c>
      <c r="L1519" s="129">
        <f t="shared" si="987"/>
        <v>37.187272727272727</v>
      </c>
      <c r="M1519" s="128">
        <f t="shared" si="988"/>
        <v>33.942727272727268</v>
      </c>
      <c r="N1519" s="127"/>
      <c r="O1519" s="126"/>
      <c r="P1519" s="125"/>
      <c r="Q1519" s="125">
        <f t="shared" si="961"/>
        <v>47</v>
      </c>
      <c r="R1519" s="125">
        <f t="shared" si="962"/>
        <v>2011</v>
      </c>
      <c r="S1519" s="125" t="str">
        <f t="shared" si="960"/>
        <v>Sat</v>
      </c>
      <c r="T1519" s="125" t="str">
        <f t="shared" si="963"/>
        <v>2011-47</v>
      </c>
      <c r="U1519" s="125">
        <f t="shared" si="964"/>
        <v>0</v>
      </c>
      <c r="V1519" s="125"/>
    </row>
    <row r="1520" spans="1:22" s="113" customFormat="1" x14ac:dyDescent="0.35">
      <c r="A1520" s="124"/>
      <c r="B1520" s="123">
        <v>40867</v>
      </c>
      <c r="C1520" s="119">
        <f>SUM(C1514:C1519)</f>
        <v>6467.15</v>
      </c>
      <c r="D1520" s="119">
        <v>3848.65</v>
      </c>
      <c r="E1520" s="122">
        <f>SUM(C1520:D1520)</f>
        <v>10315.799999999999</v>
      </c>
      <c r="F1520" s="118"/>
      <c r="G1520" s="121">
        <f>SUM(G1514:G1519)</f>
        <v>184</v>
      </c>
      <c r="H1520" s="118">
        <f>AVERAGE(H1514:H1519)</f>
        <v>21.046384153843832</v>
      </c>
      <c r="I1520" s="119">
        <f>SUM(I1514:I1519)</f>
        <v>2696.4</v>
      </c>
      <c r="J1520" s="120">
        <f>SUM(J1514:J1519)</f>
        <v>63</v>
      </c>
      <c r="K1520" s="120">
        <f>SUM(G1520,J1520)</f>
        <v>247</v>
      </c>
      <c r="L1520" s="119">
        <f>AVERAGE(L1514:L1519)</f>
        <v>41.965995004995001</v>
      </c>
      <c r="M1520" s="118">
        <f>AVERAGE(M1514:M1519)</f>
        <v>26.256258193203049</v>
      </c>
      <c r="N1520" s="117"/>
      <c r="O1520" s="116"/>
      <c r="P1520" s="115"/>
      <c r="Q1520" s="115">
        <f t="shared" si="961"/>
        <v>48</v>
      </c>
      <c r="R1520" s="115">
        <f t="shared" si="962"/>
        <v>2011</v>
      </c>
      <c r="S1520" s="115" t="str">
        <f t="shared" si="960"/>
        <v>Sun</v>
      </c>
      <c r="T1520" s="115" t="str">
        <f t="shared" si="963"/>
        <v>2011-48</v>
      </c>
      <c r="U1520" s="115">
        <f t="shared" si="964"/>
        <v>0</v>
      </c>
      <c r="V1520" s="115"/>
    </row>
    <row r="1521" spans="1:22" s="113" customFormat="1" x14ac:dyDescent="0.35">
      <c r="A1521" s="153" t="s">
        <v>1214</v>
      </c>
      <c r="B1521" s="132">
        <v>40868</v>
      </c>
      <c r="C1521" s="129">
        <v>964.49</v>
      </c>
      <c r="D1521" s="119">
        <v>0</v>
      </c>
      <c r="E1521" s="119">
        <v>0</v>
      </c>
      <c r="F1521" s="128">
        <v>747.3</v>
      </c>
      <c r="G1521" s="131">
        <v>33</v>
      </c>
      <c r="H1521" s="128">
        <f t="shared" ref="H1521:H1526" si="989">IFERROR(F1521/G1521,0)</f>
        <v>22.645454545454545</v>
      </c>
      <c r="I1521" s="129">
        <v>217.19</v>
      </c>
      <c r="J1521" s="130">
        <v>6</v>
      </c>
      <c r="K1521" s="130">
        <f t="shared" ref="K1521:K1526" si="990">IFERROR(SUM(G1521,J1521),0)</f>
        <v>39</v>
      </c>
      <c r="L1521" s="129">
        <f t="shared" ref="L1521:L1526" si="991">IFERROR(MEDIAN(I1521/J1521),0)</f>
        <v>36.198333333333331</v>
      </c>
      <c r="M1521" s="128">
        <f t="shared" ref="M1521:M1526" si="992">IFERROR(SUM(F1521,I1521)/K1521,0)</f>
        <v>24.730512820512821</v>
      </c>
      <c r="N1521" s="127"/>
      <c r="O1521" s="126"/>
      <c r="P1521" s="125"/>
      <c r="Q1521" s="125">
        <f t="shared" si="961"/>
        <v>48</v>
      </c>
      <c r="R1521" s="125">
        <f t="shared" si="962"/>
        <v>2011</v>
      </c>
      <c r="S1521" s="125" t="str">
        <f t="shared" si="960"/>
        <v>Mon</v>
      </c>
      <c r="T1521" s="125" t="str">
        <f t="shared" si="963"/>
        <v>2011-48</v>
      </c>
      <c r="U1521" s="125">
        <f t="shared" si="964"/>
        <v>0</v>
      </c>
      <c r="V1521" s="125"/>
    </row>
    <row r="1522" spans="1:22" s="113" customFormat="1" x14ac:dyDescent="0.35">
      <c r="A1522" s="153" t="s">
        <v>1214</v>
      </c>
      <c r="B1522" s="132">
        <v>40869</v>
      </c>
      <c r="C1522" s="129">
        <v>863.83</v>
      </c>
      <c r="D1522" s="119">
        <v>0</v>
      </c>
      <c r="E1522" s="119">
        <v>0</v>
      </c>
      <c r="F1522" s="128">
        <v>563.25</v>
      </c>
      <c r="G1522" s="131">
        <v>33</v>
      </c>
      <c r="H1522" s="128">
        <f t="shared" si="989"/>
        <v>17.068181818181817</v>
      </c>
      <c r="I1522" s="129">
        <v>300.58</v>
      </c>
      <c r="J1522" s="130">
        <v>7</v>
      </c>
      <c r="K1522" s="130">
        <f t="shared" si="990"/>
        <v>40</v>
      </c>
      <c r="L1522" s="129">
        <f t="shared" si="991"/>
        <v>42.94</v>
      </c>
      <c r="M1522" s="128">
        <f t="shared" si="992"/>
        <v>21.595749999999999</v>
      </c>
      <c r="N1522" s="127"/>
      <c r="O1522" s="126"/>
      <c r="P1522" s="125"/>
      <c r="Q1522" s="125">
        <f t="shared" si="961"/>
        <v>48</v>
      </c>
      <c r="R1522" s="125">
        <f t="shared" si="962"/>
        <v>2011</v>
      </c>
      <c r="S1522" s="125" t="str">
        <f t="shared" si="960"/>
        <v>Tue</v>
      </c>
      <c r="T1522" s="125" t="str">
        <f t="shared" si="963"/>
        <v>2011-48</v>
      </c>
      <c r="U1522" s="125">
        <f t="shared" si="964"/>
        <v>0</v>
      </c>
      <c r="V1522" s="125"/>
    </row>
    <row r="1523" spans="1:22" s="113" customFormat="1" x14ac:dyDescent="0.35">
      <c r="A1523" s="153" t="s">
        <v>1214</v>
      </c>
      <c r="B1523" s="132">
        <v>40870</v>
      </c>
      <c r="C1523" s="129">
        <v>1047.06</v>
      </c>
      <c r="D1523" s="119">
        <v>0</v>
      </c>
      <c r="E1523" s="119">
        <v>0</v>
      </c>
      <c r="F1523" s="128">
        <v>658.95</v>
      </c>
      <c r="G1523" s="131">
        <v>32</v>
      </c>
      <c r="H1523" s="128">
        <f t="shared" si="989"/>
        <v>20.592187500000001</v>
      </c>
      <c r="I1523" s="129">
        <v>388.11</v>
      </c>
      <c r="J1523" s="130">
        <v>15</v>
      </c>
      <c r="K1523" s="130">
        <f t="shared" si="990"/>
        <v>47</v>
      </c>
      <c r="L1523" s="129">
        <f t="shared" si="991"/>
        <v>25.874000000000002</v>
      </c>
      <c r="M1523" s="128">
        <f t="shared" si="992"/>
        <v>22.277872340425532</v>
      </c>
      <c r="N1523" s="127"/>
      <c r="O1523" s="126"/>
      <c r="P1523" s="125"/>
      <c r="Q1523" s="125">
        <f t="shared" si="961"/>
        <v>48</v>
      </c>
      <c r="R1523" s="125">
        <f t="shared" si="962"/>
        <v>2011</v>
      </c>
      <c r="S1523" s="125" t="str">
        <f t="shared" si="960"/>
        <v>Wed</v>
      </c>
      <c r="T1523" s="125" t="str">
        <f t="shared" si="963"/>
        <v>2011-48</v>
      </c>
      <c r="U1523" s="125">
        <f t="shared" si="964"/>
        <v>0</v>
      </c>
      <c r="V1523" s="125"/>
    </row>
    <row r="1524" spans="1:22" s="113" customFormat="1" x14ac:dyDescent="0.35">
      <c r="A1524" s="153" t="s">
        <v>1214</v>
      </c>
      <c r="B1524" s="132">
        <v>40871</v>
      </c>
      <c r="C1524" s="129">
        <v>1095.06</v>
      </c>
      <c r="D1524" s="119">
        <v>0</v>
      </c>
      <c r="E1524" s="119">
        <v>0</v>
      </c>
      <c r="F1524" s="128">
        <v>815.7</v>
      </c>
      <c r="G1524" s="131">
        <v>39</v>
      </c>
      <c r="H1524" s="128">
        <f t="shared" si="989"/>
        <v>20.915384615384617</v>
      </c>
      <c r="I1524" s="129">
        <v>279.36</v>
      </c>
      <c r="J1524" s="130">
        <v>10</v>
      </c>
      <c r="K1524" s="130">
        <f t="shared" si="990"/>
        <v>49</v>
      </c>
      <c r="L1524" s="129">
        <f t="shared" si="991"/>
        <v>27.936</v>
      </c>
      <c r="M1524" s="128">
        <f t="shared" si="992"/>
        <v>22.34816326530612</v>
      </c>
      <c r="N1524" s="127"/>
      <c r="O1524" s="126"/>
      <c r="P1524" s="125"/>
      <c r="Q1524" s="125">
        <f t="shared" si="961"/>
        <v>48</v>
      </c>
      <c r="R1524" s="125">
        <f t="shared" si="962"/>
        <v>2011</v>
      </c>
      <c r="S1524" s="125" t="str">
        <f t="shared" si="960"/>
        <v>Thu</v>
      </c>
      <c r="T1524" s="125" t="str">
        <f t="shared" si="963"/>
        <v>2011-48</v>
      </c>
      <c r="U1524" s="125">
        <f t="shared" si="964"/>
        <v>0</v>
      </c>
      <c r="V1524" s="125"/>
    </row>
    <row r="1525" spans="1:22" s="113" customFormat="1" x14ac:dyDescent="0.35">
      <c r="A1525" s="153" t="s">
        <v>1214</v>
      </c>
      <c r="B1525" s="132">
        <v>40872</v>
      </c>
      <c r="C1525" s="129">
        <v>2702.39</v>
      </c>
      <c r="D1525" s="119">
        <v>0</v>
      </c>
      <c r="E1525" s="119">
        <v>0</v>
      </c>
      <c r="F1525" s="128">
        <v>701.6</v>
      </c>
      <c r="G1525" s="131">
        <v>26</v>
      </c>
      <c r="H1525" s="128">
        <f t="shared" si="989"/>
        <v>26.984615384615385</v>
      </c>
      <c r="I1525" s="129">
        <v>2000.79</v>
      </c>
      <c r="J1525" s="130">
        <v>10</v>
      </c>
      <c r="K1525" s="130">
        <f t="shared" si="990"/>
        <v>36</v>
      </c>
      <c r="L1525" s="129">
        <f t="shared" si="991"/>
        <v>200.07900000000001</v>
      </c>
      <c r="M1525" s="128">
        <f t="shared" si="992"/>
        <v>75.066388888888881</v>
      </c>
      <c r="N1525" s="127"/>
      <c r="O1525" s="126"/>
      <c r="P1525" s="125"/>
      <c r="Q1525" s="125">
        <f t="shared" si="961"/>
        <v>48</v>
      </c>
      <c r="R1525" s="125">
        <f t="shared" si="962"/>
        <v>2011</v>
      </c>
      <c r="S1525" s="125" t="str">
        <f t="shared" si="960"/>
        <v>Fri</v>
      </c>
      <c r="T1525" s="125" t="str">
        <f t="shared" si="963"/>
        <v>2011-48</v>
      </c>
      <c r="U1525" s="125">
        <f t="shared" si="964"/>
        <v>0</v>
      </c>
      <c r="V1525" s="125"/>
    </row>
    <row r="1526" spans="1:22" s="113" customFormat="1" x14ac:dyDescent="0.35">
      <c r="A1526" s="153" t="s">
        <v>1214</v>
      </c>
      <c r="B1526" s="132">
        <v>40873</v>
      </c>
      <c r="C1526" s="129">
        <v>1264.05</v>
      </c>
      <c r="D1526" s="119">
        <v>0</v>
      </c>
      <c r="E1526" s="119">
        <v>0</v>
      </c>
      <c r="F1526" s="128">
        <v>898.9</v>
      </c>
      <c r="G1526" s="131">
        <v>22</v>
      </c>
      <c r="H1526" s="128">
        <f t="shared" si="989"/>
        <v>40.859090909090909</v>
      </c>
      <c r="I1526" s="129">
        <v>365.15</v>
      </c>
      <c r="J1526" s="130">
        <v>7</v>
      </c>
      <c r="K1526" s="130">
        <f t="shared" si="990"/>
        <v>29</v>
      </c>
      <c r="L1526" s="129">
        <f t="shared" si="991"/>
        <v>52.164285714285711</v>
      </c>
      <c r="M1526" s="128">
        <f t="shared" si="992"/>
        <v>43.587931034482757</v>
      </c>
      <c r="N1526" s="127"/>
      <c r="O1526" s="126"/>
      <c r="P1526" s="125"/>
      <c r="Q1526" s="125">
        <f t="shared" si="961"/>
        <v>48</v>
      </c>
      <c r="R1526" s="125">
        <f t="shared" si="962"/>
        <v>2011</v>
      </c>
      <c r="S1526" s="125" t="str">
        <f t="shared" si="960"/>
        <v>Sat</v>
      </c>
      <c r="T1526" s="125" t="str">
        <f t="shared" si="963"/>
        <v>2011-48</v>
      </c>
      <c r="U1526" s="125">
        <f t="shared" si="964"/>
        <v>0</v>
      </c>
      <c r="V1526" s="125"/>
    </row>
    <row r="1527" spans="1:22" s="113" customFormat="1" x14ac:dyDescent="0.35">
      <c r="A1527" s="124"/>
      <c r="B1527" s="123">
        <v>40874</v>
      </c>
      <c r="C1527" s="119">
        <f>SUM(C1521:C1526)</f>
        <v>7936.88</v>
      </c>
      <c r="D1527" s="119">
        <v>2990.31</v>
      </c>
      <c r="E1527" s="122">
        <f>SUM(C1527:D1527)</f>
        <v>10927.19</v>
      </c>
      <c r="F1527" s="118"/>
      <c r="G1527" s="121">
        <f>SUM(G1521:G1526)</f>
        <v>185</v>
      </c>
      <c r="H1527" s="118">
        <f>AVERAGE(H1521:H1526)</f>
        <v>24.844152462121212</v>
      </c>
      <c r="I1527" s="119">
        <f>SUM(I1521:I1526)</f>
        <v>3551.18</v>
      </c>
      <c r="J1527" s="120">
        <f>SUM(J1521:J1526)</f>
        <v>55</v>
      </c>
      <c r="K1527" s="120">
        <f>SUM(G1527,J1527)</f>
        <v>240</v>
      </c>
      <c r="L1527" s="119">
        <f>AVERAGE(L1521:L1526)</f>
        <v>64.198603174603178</v>
      </c>
      <c r="M1527" s="118">
        <f>AVERAGE(M1521:M1526)</f>
        <v>34.934436391602688</v>
      </c>
      <c r="N1527" s="117"/>
      <c r="O1527" s="116"/>
      <c r="P1527" s="115"/>
      <c r="Q1527" s="115">
        <f t="shared" si="961"/>
        <v>49</v>
      </c>
      <c r="R1527" s="115">
        <f t="shared" si="962"/>
        <v>2011</v>
      </c>
      <c r="S1527" s="115" t="str">
        <f t="shared" si="960"/>
        <v>Sun</v>
      </c>
      <c r="T1527" s="115" t="str">
        <f t="shared" si="963"/>
        <v>2011-49</v>
      </c>
      <c r="U1527" s="115">
        <f t="shared" si="964"/>
        <v>0</v>
      </c>
      <c r="V1527" s="115"/>
    </row>
    <row r="1528" spans="1:22" s="113" customFormat="1" x14ac:dyDescent="0.35">
      <c r="A1528" s="153" t="s">
        <v>1215</v>
      </c>
      <c r="B1528" s="132">
        <v>40875</v>
      </c>
      <c r="C1528" s="129">
        <v>838.17</v>
      </c>
      <c r="D1528" s="119">
        <v>0</v>
      </c>
      <c r="E1528" s="119">
        <v>0</v>
      </c>
      <c r="F1528" s="128">
        <v>609.54999999999995</v>
      </c>
      <c r="G1528" s="131">
        <v>31</v>
      </c>
      <c r="H1528" s="128">
        <f t="shared" ref="H1528:H1533" si="993">IFERROR(F1528/G1528,0)</f>
        <v>19.662903225806449</v>
      </c>
      <c r="I1528" s="129">
        <v>228.62</v>
      </c>
      <c r="J1528" s="130">
        <v>7</v>
      </c>
      <c r="K1528" s="130">
        <f t="shared" ref="K1528:K1533" si="994">IFERROR(SUM(G1528,J1528),0)</f>
        <v>38</v>
      </c>
      <c r="L1528" s="129">
        <f t="shared" ref="L1528:L1533" si="995">IFERROR(MEDIAN(I1528/J1528),0)</f>
        <v>32.660000000000004</v>
      </c>
      <c r="M1528" s="128">
        <f t="shared" ref="M1528:M1533" si="996">IFERROR(SUM(F1528,I1528)/K1528,0)</f>
        <v>22.057105263157894</v>
      </c>
      <c r="N1528" s="127"/>
      <c r="O1528" s="126"/>
      <c r="P1528" s="125"/>
      <c r="Q1528" s="125">
        <f t="shared" si="961"/>
        <v>49</v>
      </c>
      <c r="R1528" s="125">
        <f t="shared" si="962"/>
        <v>2011</v>
      </c>
      <c r="S1528" s="125" t="str">
        <f t="shared" si="960"/>
        <v>Mon</v>
      </c>
      <c r="T1528" s="125" t="str">
        <f t="shared" si="963"/>
        <v>2011-49</v>
      </c>
      <c r="U1528" s="125">
        <f t="shared" si="964"/>
        <v>0</v>
      </c>
      <c r="V1528" s="125"/>
    </row>
    <row r="1529" spans="1:22" s="113" customFormat="1" x14ac:dyDescent="0.35">
      <c r="A1529" s="153" t="s">
        <v>1215</v>
      </c>
      <c r="B1529" s="132">
        <v>40876</v>
      </c>
      <c r="C1529" s="129">
        <v>876.56</v>
      </c>
      <c r="D1529" s="119">
        <v>0</v>
      </c>
      <c r="E1529" s="119">
        <v>0</v>
      </c>
      <c r="F1529" s="128">
        <v>671.5</v>
      </c>
      <c r="G1529" s="131">
        <v>35</v>
      </c>
      <c r="H1529" s="128">
        <f t="shared" si="993"/>
        <v>19.185714285714287</v>
      </c>
      <c r="I1529" s="129">
        <v>205.06</v>
      </c>
      <c r="J1529" s="130">
        <v>7</v>
      </c>
      <c r="K1529" s="130">
        <f t="shared" si="994"/>
        <v>42</v>
      </c>
      <c r="L1529" s="129">
        <f t="shared" si="995"/>
        <v>29.294285714285714</v>
      </c>
      <c r="M1529" s="128">
        <f t="shared" si="996"/>
        <v>20.87047619047619</v>
      </c>
      <c r="N1529" s="127"/>
      <c r="O1529" s="126"/>
      <c r="P1529" s="125"/>
      <c r="Q1529" s="125">
        <f t="shared" si="961"/>
        <v>49</v>
      </c>
      <c r="R1529" s="125">
        <f t="shared" si="962"/>
        <v>2011</v>
      </c>
      <c r="S1529" s="125" t="str">
        <f t="shared" si="960"/>
        <v>Tue</v>
      </c>
      <c r="T1529" s="125" t="str">
        <f t="shared" si="963"/>
        <v>2011-49</v>
      </c>
      <c r="U1529" s="125">
        <f t="shared" si="964"/>
        <v>0</v>
      </c>
      <c r="V1529" s="125"/>
    </row>
    <row r="1530" spans="1:22" s="113" customFormat="1" x14ac:dyDescent="0.35">
      <c r="A1530" s="153" t="s">
        <v>1215</v>
      </c>
      <c r="B1530" s="132">
        <v>40877</v>
      </c>
      <c r="C1530" s="129">
        <v>948.38</v>
      </c>
      <c r="D1530" s="119">
        <v>0</v>
      </c>
      <c r="E1530" s="119">
        <v>0</v>
      </c>
      <c r="F1530" s="128">
        <v>508</v>
      </c>
      <c r="G1530" s="131">
        <v>41</v>
      </c>
      <c r="H1530" s="128">
        <f t="shared" si="993"/>
        <v>12.390243902439025</v>
      </c>
      <c r="I1530" s="129">
        <v>440.38</v>
      </c>
      <c r="J1530" s="130">
        <v>5</v>
      </c>
      <c r="K1530" s="130">
        <f t="shared" si="994"/>
        <v>46</v>
      </c>
      <c r="L1530" s="129">
        <f t="shared" si="995"/>
        <v>88.075999999999993</v>
      </c>
      <c r="M1530" s="128">
        <f t="shared" si="996"/>
        <v>20.61695652173913</v>
      </c>
      <c r="N1530" s="127"/>
      <c r="O1530" s="126"/>
      <c r="P1530" s="125"/>
      <c r="Q1530" s="125">
        <f t="shared" si="961"/>
        <v>49</v>
      </c>
      <c r="R1530" s="125">
        <f t="shared" si="962"/>
        <v>2011</v>
      </c>
      <c r="S1530" s="125" t="str">
        <f t="shared" si="960"/>
        <v>Wed</v>
      </c>
      <c r="T1530" s="125" t="str">
        <f t="shared" si="963"/>
        <v>2011-49</v>
      </c>
      <c r="U1530" s="125">
        <f t="shared" si="964"/>
        <v>0</v>
      </c>
      <c r="V1530" s="125"/>
    </row>
    <row r="1531" spans="1:22" s="113" customFormat="1" x14ac:dyDescent="0.35">
      <c r="A1531" s="153" t="s">
        <v>1215</v>
      </c>
      <c r="B1531" s="132">
        <v>40878</v>
      </c>
      <c r="C1531" s="129">
        <v>826.54</v>
      </c>
      <c r="D1531" s="119">
        <v>0</v>
      </c>
      <c r="E1531" s="119">
        <v>0</v>
      </c>
      <c r="F1531" s="128">
        <v>601.70000000000005</v>
      </c>
      <c r="G1531" s="131">
        <v>32</v>
      </c>
      <c r="H1531" s="128">
        <f t="shared" si="993"/>
        <v>18.803125000000001</v>
      </c>
      <c r="I1531" s="129">
        <v>224.84</v>
      </c>
      <c r="J1531" s="130">
        <v>6</v>
      </c>
      <c r="K1531" s="130">
        <f t="shared" si="994"/>
        <v>38</v>
      </c>
      <c r="L1531" s="129">
        <f t="shared" si="995"/>
        <v>37.473333333333336</v>
      </c>
      <c r="M1531" s="128">
        <f t="shared" si="996"/>
        <v>21.751052631578951</v>
      </c>
      <c r="N1531" s="127"/>
      <c r="O1531" s="126"/>
      <c r="P1531" s="125"/>
      <c r="Q1531" s="125">
        <f t="shared" si="961"/>
        <v>49</v>
      </c>
      <c r="R1531" s="125">
        <f t="shared" si="962"/>
        <v>2011</v>
      </c>
      <c r="S1531" s="125" t="str">
        <f t="shared" si="960"/>
        <v>Thu</v>
      </c>
      <c r="T1531" s="125" t="str">
        <f t="shared" si="963"/>
        <v>2011-49</v>
      </c>
      <c r="U1531" s="125">
        <f t="shared" si="964"/>
        <v>1</v>
      </c>
      <c r="V1531" s="125"/>
    </row>
    <row r="1532" spans="1:22" s="113" customFormat="1" x14ac:dyDescent="0.35">
      <c r="A1532" s="153" t="s">
        <v>1215</v>
      </c>
      <c r="B1532" s="132">
        <v>40879</v>
      </c>
      <c r="C1532" s="129">
        <v>1492.88</v>
      </c>
      <c r="D1532" s="119">
        <v>0</v>
      </c>
      <c r="E1532" s="119">
        <v>0</v>
      </c>
      <c r="F1532" s="128">
        <v>725.85</v>
      </c>
      <c r="G1532" s="131">
        <v>41</v>
      </c>
      <c r="H1532" s="128">
        <f t="shared" si="993"/>
        <v>17.703658536585365</v>
      </c>
      <c r="I1532" s="129">
        <v>707.03</v>
      </c>
      <c r="J1532" s="130">
        <v>17</v>
      </c>
      <c r="K1532" s="130">
        <f t="shared" si="994"/>
        <v>58</v>
      </c>
      <c r="L1532" s="129">
        <f t="shared" si="995"/>
        <v>41.589999999999996</v>
      </c>
      <c r="M1532" s="128">
        <f t="shared" si="996"/>
        <v>24.7048275862069</v>
      </c>
      <c r="N1532" s="127"/>
      <c r="O1532" s="126"/>
      <c r="P1532" s="125"/>
      <c r="Q1532" s="125">
        <f t="shared" si="961"/>
        <v>49</v>
      </c>
      <c r="R1532" s="125">
        <f t="shared" si="962"/>
        <v>2011</v>
      </c>
      <c r="S1532" s="125" t="str">
        <f t="shared" si="960"/>
        <v>Fri</v>
      </c>
      <c r="T1532" s="125" t="str">
        <f t="shared" si="963"/>
        <v>2011-49</v>
      </c>
      <c r="U1532" s="125">
        <f t="shared" si="964"/>
        <v>1</v>
      </c>
      <c r="V1532" s="125"/>
    </row>
    <row r="1533" spans="1:22" s="113" customFormat="1" x14ac:dyDescent="0.35">
      <c r="A1533" s="153" t="s">
        <v>1215</v>
      </c>
      <c r="B1533" s="132">
        <v>40880</v>
      </c>
      <c r="C1533" s="129">
        <v>889.7</v>
      </c>
      <c r="D1533" s="119">
        <v>0</v>
      </c>
      <c r="E1533" s="119">
        <v>0</v>
      </c>
      <c r="F1533" s="128">
        <v>589.70000000000005</v>
      </c>
      <c r="G1533" s="131">
        <v>26</v>
      </c>
      <c r="H1533" s="128">
        <f t="shared" si="993"/>
        <v>22.680769230769233</v>
      </c>
      <c r="I1533" s="129">
        <v>300</v>
      </c>
      <c r="J1533" s="130">
        <v>9</v>
      </c>
      <c r="K1533" s="130">
        <f t="shared" si="994"/>
        <v>35</v>
      </c>
      <c r="L1533" s="129">
        <f t="shared" si="995"/>
        <v>33.333333333333336</v>
      </c>
      <c r="M1533" s="128">
        <f t="shared" si="996"/>
        <v>25.42</v>
      </c>
      <c r="N1533" s="127"/>
      <c r="O1533" s="126"/>
      <c r="P1533" s="125"/>
      <c r="Q1533" s="125">
        <f t="shared" si="961"/>
        <v>49</v>
      </c>
      <c r="R1533" s="125">
        <f t="shared" si="962"/>
        <v>2011</v>
      </c>
      <c r="S1533" s="125" t="str">
        <f t="shared" si="960"/>
        <v>Sat</v>
      </c>
      <c r="T1533" s="125" t="str">
        <f t="shared" si="963"/>
        <v>2011-49</v>
      </c>
      <c r="U1533" s="125">
        <f t="shared" si="964"/>
        <v>1</v>
      </c>
      <c r="V1533" s="125"/>
    </row>
    <row r="1534" spans="1:22" s="113" customFormat="1" x14ac:dyDescent="0.35">
      <c r="A1534" s="124"/>
      <c r="B1534" s="123">
        <v>40881</v>
      </c>
      <c r="C1534" s="119">
        <f>SUM(C1528:C1533)</f>
        <v>5872.2300000000005</v>
      </c>
      <c r="D1534" s="119">
        <v>3032.04</v>
      </c>
      <c r="E1534" s="122">
        <f>SUM(C1534:D1534)</f>
        <v>8904.27</v>
      </c>
      <c r="F1534" s="118"/>
      <c r="G1534" s="121">
        <f>SUM(G1528:G1533)</f>
        <v>206</v>
      </c>
      <c r="H1534" s="118">
        <f>AVERAGE(H1528:H1533)</f>
        <v>18.404402363552393</v>
      </c>
      <c r="I1534" s="119">
        <f>SUM(I1528:I1533)</f>
        <v>2105.9299999999998</v>
      </c>
      <c r="J1534" s="120">
        <f>SUM(J1528:J1533)</f>
        <v>51</v>
      </c>
      <c r="K1534" s="120">
        <f>SUM(G1534,J1534)</f>
        <v>257</v>
      </c>
      <c r="L1534" s="119">
        <f>AVERAGE(L1528:L1533)</f>
        <v>43.737825396825393</v>
      </c>
      <c r="M1534" s="118">
        <f>AVERAGE(M1528:M1533)</f>
        <v>22.57006969885985</v>
      </c>
      <c r="N1534" s="117"/>
      <c r="O1534" s="116"/>
      <c r="P1534" s="115"/>
      <c r="Q1534" s="115">
        <f t="shared" si="961"/>
        <v>50</v>
      </c>
      <c r="R1534" s="115">
        <f t="shared" si="962"/>
        <v>2011</v>
      </c>
      <c r="S1534" s="115" t="str">
        <f t="shared" si="960"/>
        <v>Sun</v>
      </c>
      <c r="T1534" s="115" t="str">
        <f t="shared" si="963"/>
        <v>2011-50</v>
      </c>
      <c r="U1534" s="115">
        <f t="shared" si="964"/>
        <v>1</v>
      </c>
      <c r="V1534" s="115"/>
    </row>
    <row r="1535" spans="1:22" s="113" customFormat="1" x14ac:dyDescent="0.35">
      <c r="A1535" s="153" t="s">
        <v>1216</v>
      </c>
      <c r="B1535" s="132">
        <v>40882</v>
      </c>
      <c r="C1535" s="129">
        <v>879.5</v>
      </c>
      <c r="D1535" s="119">
        <v>0</v>
      </c>
      <c r="E1535" s="119">
        <v>0</v>
      </c>
      <c r="F1535" s="128">
        <v>698.88</v>
      </c>
      <c r="G1535" s="131">
        <v>31</v>
      </c>
      <c r="H1535" s="128">
        <f t="shared" ref="H1535:H1540" si="997">IFERROR(F1535/G1535,0)</f>
        <v>22.544516129032257</v>
      </c>
      <c r="I1535" s="129">
        <v>180.62</v>
      </c>
      <c r="J1535" s="130">
        <v>9</v>
      </c>
      <c r="K1535" s="130">
        <f t="shared" ref="K1535:K1540" si="998">IFERROR(SUM(G1535,J1535),0)</f>
        <v>40</v>
      </c>
      <c r="L1535" s="129">
        <f t="shared" ref="L1535:L1540" si="999">IFERROR(MEDIAN(I1535/J1535),0)</f>
        <v>20.068888888888889</v>
      </c>
      <c r="M1535" s="128">
        <f t="shared" ref="M1535:M1540" si="1000">IFERROR(SUM(F1535,I1535)/K1535,0)</f>
        <v>21.987500000000001</v>
      </c>
      <c r="N1535" s="127"/>
      <c r="O1535" s="126"/>
      <c r="P1535" s="125"/>
      <c r="Q1535" s="125">
        <f t="shared" si="961"/>
        <v>50</v>
      </c>
      <c r="R1535" s="125">
        <f t="shared" si="962"/>
        <v>2011</v>
      </c>
      <c r="S1535" s="125" t="str">
        <f t="shared" si="960"/>
        <v>Mon</v>
      </c>
      <c r="T1535" s="125" t="str">
        <f t="shared" si="963"/>
        <v>2011-50</v>
      </c>
      <c r="U1535" s="125">
        <f t="shared" si="964"/>
        <v>1</v>
      </c>
      <c r="V1535" s="125"/>
    </row>
    <row r="1536" spans="1:22" s="113" customFormat="1" x14ac:dyDescent="0.35">
      <c r="A1536" s="153" t="s">
        <v>1216</v>
      </c>
      <c r="B1536" s="132">
        <v>40883</v>
      </c>
      <c r="C1536" s="129">
        <v>1094.8900000000001</v>
      </c>
      <c r="D1536" s="119">
        <v>0</v>
      </c>
      <c r="E1536" s="119">
        <v>0</v>
      </c>
      <c r="F1536" s="128">
        <v>896</v>
      </c>
      <c r="G1536" s="131">
        <v>36</v>
      </c>
      <c r="H1536" s="128">
        <f t="shared" si="997"/>
        <v>24.888888888888889</v>
      </c>
      <c r="I1536" s="129">
        <v>198.89</v>
      </c>
      <c r="J1536" s="130">
        <v>4</v>
      </c>
      <c r="K1536" s="130">
        <f t="shared" si="998"/>
        <v>40</v>
      </c>
      <c r="L1536" s="129">
        <f t="shared" si="999"/>
        <v>49.722499999999997</v>
      </c>
      <c r="M1536" s="128">
        <f t="shared" si="1000"/>
        <v>27.372249999999998</v>
      </c>
      <c r="N1536" s="127"/>
      <c r="O1536" s="126"/>
      <c r="P1536" s="125"/>
      <c r="Q1536" s="125">
        <f t="shared" si="961"/>
        <v>50</v>
      </c>
      <c r="R1536" s="125">
        <f t="shared" si="962"/>
        <v>2011</v>
      </c>
      <c r="S1536" s="125" t="str">
        <f t="shared" si="960"/>
        <v>Tue</v>
      </c>
      <c r="T1536" s="125" t="str">
        <f t="shared" si="963"/>
        <v>2011-50</v>
      </c>
      <c r="U1536" s="125">
        <f t="shared" si="964"/>
        <v>1</v>
      </c>
      <c r="V1536" s="125"/>
    </row>
    <row r="1537" spans="1:22" s="113" customFormat="1" x14ac:dyDescent="0.35">
      <c r="A1537" s="153" t="s">
        <v>1216</v>
      </c>
      <c r="B1537" s="132">
        <v>40884</v>
      </c>
      <c r="C1537" s="129">
        <v>1424.93</v>
      </c>
      <c r="D1537" s="119">
        <v>0</v>
      </c>
      <c r="E1537" s="119">
        <v>0</v>
      </c>
      <c r="F1537" s="128">
        <v>475.65</v>
      </c>
      <c r="G1537" s="131">
        <v>33</v>
      </c>
      <c r="H1537" s="128">
        <f t="shared" si="997"/>
        <v>14.413636363636362</v>
      </c>
      <c r="I1537" s="129">
        <v>949.28</v>
      </c>
      <c r="J1537" s="130">
        <v>11</v>
      </c>
      <c r="K1537" s="130">
        <f t="shared" si="998"/>
        <v>44</v>
      </c>
      <c r="L1537" s="129">
        <f t="shared" si="999"/>
        <v>86.298181818181817</v>
      </c>
      <c r="M1537" s="128">
        <f t="shared" si="1000"/>
        <v>32.384772727272725</v>
      </c>
      <c r="N1537" s="127"/>
      <c r="O1537" s="126"/>
      <c r="P1537" s="125"/>
      <c r="Q1537" s="125">
        <f t="shared" si="961"/>
        <v>50</v>
      </c>
      <c r="R1537" s="125">
        <f t="shared" si="962"/>
        <v>2011</v>
      </c>
      <c r="S1537" s="125" t="str">
        <f t="shared" si="960"/>
        <v>Wed</v>
      </c>
      <c r="T1537" s="125" t="str">
        <f t="shared" si="963"/>
        <v>2011-50</v>
      </c>
      <c r="U1537" s="125">
        <f t="shared" si="964"/>
        <v>1</v>
      </c>
      <c r="V1537" s="125"/>
    </row>
    <row r="1538" spans="1:22" s="113" customFormat="1" x14ac:dyDescent="0.35">
      <c r="A1538" s="153" t="s">
        <v>1216</v>
      </c>
      <c r="B1538" s="132">
        <v>40885</v>
      </c>
      <c r="C1538" s="129">
        <v>1780.99</v>
      </c>
      <c r="D1538" s="119">
        <v>0</v>
      </c>
      <c r="E1538" s="119">
        <v>0</v>
      </c>
      <c r="F1538" s="128">
        <v>767.75</v>
      </c>
      <c r="G1538" s="131">
        <v>30</v>
      </c>
      <c r="H1538" s="128">
        <f t="shared" si="997"/>
        <v>25.591666666666665</v>
      </c>
      <c r="I1538" s="129">
        <v>1013.24</v>
      </c>
      <c r="J1538" s="130">
        <v>8</v>
      </c>
      <c r="K1538" s="130">
        <f t="shared" si="998"/>
        <v>38</v>
      </c>
      <c r="L1538" s="129">
        <f t="shared" si="999"/>
        <v>126.655</v>
      </c>
      <c r="M1538" s="128">
        <f t="shared" si="1000"/>
        <v>46.868157894736839</v>
      </c>
      <c r="N1538" s="127"/>
      <c r="O1538" s="126"/>
      <c r="P1538" s="125"/>
      <c r="Q1538" s="125">
        <f t="shared" si="961"/>
        <v>50</v>
      </c>
      <c r="R1538" s="125">
        <f t="shared" si="962"/>
        <v>2011</v>
      </c>
      <c r="S1538" s="125" t="str">
        <f t="shared" ref="S1538:S1601" si="1001">VLOOKUP(WEEKDAY(B1538),$Z$2:$AA$8,2,FALSE)</f>
        <v>Thu</v>
      </c>
      <c r="T1538" s="125" t="str">
        <f t="shared" si="963"/>
        <v>2011-50</v>
      </c>
      <c r="U1538" s="125">
        <f t="shared" si="964"/>
        <v>1</v>
      </c>
      <c r="V1538" s="125"/>
    </row>
    <row r="1539" spans="1:22" s="113" customFormat="1" x14ac:dyDescent="0.35">
      <c r="A1539" s="153" t="s">
        <v>1216</v>
      </c>
      <c r="B1539" s="132">
        <v>40886</v>
      </c>
      <c r="C1539" s="129">
        <v>1256.71</v>
      </c>
      <c r="D1539" s="119">
        <v>0</v>
      </c>
      <c r="E1539" s="119">
        <v>0</v>
      </c>
      <c r="F1539" s="128">
        <v>608</v>
      </c>
      <c r="G1539" s="131">
        <v>30</v>
      </c>
      <c r="H1539" s="128">
        <f t="shared" si="997"/>
        <v>20.266666666666666</v>
      </c>
      <c r="I1539" s="129">
        <v>648.71</v>
      </c>
      <c r="J1539" s="130">
        <v>15</v>
      </c>
      <c r="K1539" s="130">
        <f t="shared" si="998"/>
        <v>45</v>
      </c>
      <c r="L1539" s="129">
        <f t="shared" si="999"/>
        <v>43.247333333333337</v>
      </c>
      <c r="M1539" s="128">
        <f t="shared" si="1000"/>
        <v>27.92688888888889</v>
      </c>
      <c r="N1539" s="127"/>
      <c r="O1539" s="126"/>
      <c r="P1539" s="125"/>
      <c r="Q1539" s="125">
        <f t="shared" ref="Q1539:Q1602" si="1002">WEEKNUM(B1539)</f>
        <v>50</v>
      </c>
      <c r="R1539" s="125">
        <f t="shared" ref="R1539:R1602" si="1003">YEAR(B1539)</f>
        <v>2011</v>
      </c>
      <c r="S1539" s="125" t="str">
        <f t="shared" si="1001"/>
        <v>Fri</v>
      </c>
      <c r="T1539" s="125" t="str">
        <f t="shared" ref="T1539:T1602" si="1004">R1539&amp;"-"&amp;Q1539</f>
        <v>2011-50</v>
      </c>
      <c r="U1539" s="125">
        <f t="shared" ref="U1539:U1602" si="1005">IF(AND(MONTH(B1539)=12,DAY(B1539)&lt;26),1,0)</f>
        <v>1</v>
      </c>
      <c r="V1539" s="125"/>
    </row>
    <row r="1540" spans="1:22" s="113" customFormat="1" x14ac:dyDescent="0.35">
      <c r="A1540" s="153" t="s">
        <v>1216</v>
      </c>
      <c r="B1540" s="132">
        <v>40887</v>
      </c>
      <c r="C1540" s="129">
        <v>956.76</v>
      </c>
      <c r="D1540" s="119">
        <v>0</v>
      </c>
      <c r="E1540" s="119">
        <v>0</v>
      </c>
      <c r="F1540" s="128">
        <v>524.33000000000004</v>
      </c>
      <c r="G1540" s="131">
        <v>27</v>
      </c>
      <c r="H1540" s="128">
        <f t="shared" si="997"/>
        <v>19.419629629629632</v>
      </c>
      <c r="I1540" s="129">
        <v>432.43</v>
      </c>
      <c r="J1540" s="130">
        <v>19</v>
      </c>
      <c r="K1540" s="130">
        <f t="shared" si="998"/>
        <v>46</v>
      </c>
      <c r="L1540" s="129">
        <f t="shared" si="999"/>
        <v>22.759473684210526</v>
      </c>
      <c r="M1540" s="128">
        <f t="shared" si="1000"/>
        <v>20.799130434782608</v>
      </c>
      <c r="N1540" s="127"/>
      <c r="O1540" s="126"/>
      <c r="P1540" s="125"/>
      <c r="Q1540" s="125">
        <f t="shared" si="1002"/>
        <v>50</v>
      </c>
      <c r="R1540" s="125">
        <f t="shared" si="1003"/>
        <v>2011</v>
      </c>
      <c r="S1540" s="125" t="str">
        <f t="shared" si="1001"/>
        <v>Sat</v>
      </c>
      <c r="T1540" s="125" t="str">
        <f t="shared" si="1004"/>
        <v>2011-50</v>
      </c>
      <c r="U1540" s="125">
        <f t="shared" si="1005"/>
        <v>1</v>
      </c>
      <c r="V1540" s="125"/>
    </row>
    <row r="1541" spans="1:22" s="113" customFormat="1" x14ac:dyDescent="0.35">
      <c r="A1541" s="124"/>
      <c r="B1541" s="123">
        <v>40888</v>
      </c>
      <c r="C1541" s="119">
        <f>SUM(C1535:C1540)</f>
        <v>7393.7800000000007</v>
      </c>
      <c r="D1541" s="119">
        <v>3486.43</v>
      </c>
      <c r="E1541" s="122">
        <f>SUM(C1541:D1541)</f>
        <v>10880.210000000001</v>
      </c>
      <c r="F1541" s="118"/>
      <c r="G1541" s="121">
        <f>SUM(G1535:G1540)</f>
        <v>187</v>
      </c>
      <c r="H1541" s="118">
        <f>AVERAGE(H1535:H1540)</f>
        <v>21.187500724086746</v>
      </c>
      <c r="I1541" s="119">
        <f>SUM(I1535:I1540)</f>
        <v>3423.1699999999996</v>
      </c>
      <c r="J1541" s="120">
        <f>SUM(J1535:J1540)</f>
        <v>66</v>
      </c>
      <c r="K1541" s="120">
        <f>SUM(G1541,J1541)</f>
        <v>253</v>
      </c>
      <c r="L1541" s="119">
        <f>AVERAGE(L1535:L1540)</f>
        <v>58.125229620769097</v>
      </c>
      <c r="M1541" s="118">
        <f>AVERAGE(M1535:M1540)</f>
        <v>29.556449990946845</v>
      </c>
      <c r="N1541" s="117"/>
      <c r="O1541" s="116"/>
      <c r="P1541" s="115"/>
      <c r="Q1541" s="115">
        <f t="shared" si="1002"/>
        <v>51</v>
      </c>
      <c r="R1541" s="115">
        <f t="shared" si="1003"/>
        <v>2011</v>
      </c>
      <c r="S1541" s="115" t="str">
        <f t="shared" si="1001"/>
        <v>Sun</v>
      </c>
      <c r="T1541" s="115" t="str">
        <f t="shared" si="1004"/>
        <v>2011-51</v>
      </c>
      <c r="U1541" s="115">
        <f t="shared" si="1005"/>
        <v>1</v>
      </c>
      <c r="V1541" s="115"/>
    </row>
    <row r="1542" spans="1:22" s="113" customFormat="1" x14ac:dyDescent="0.35">
      <c r="A1542" s="153" t="s">
        <v>1217</v>
      </c>
      <c r="B1542" s="132">
        <v>40889</v>
      </c>
      <c r="C1542" s="129">
        <v>2231.08</v>
      </c>
      <c r="D1542" s="119">
        <v>0</v>
      </c>
      <c r="E1542" s="119">
        <v>0</v>
      </c>
      <c r="F1542" s="128">
        <v>485.35</v>
      </c>
      <c r="G1542" s="131">
        <v>32</v>
      </c>
      <c r="H1542" s="128">
        <f t="shared" ref="H1542:H1547" si="1006">IFERROR(F1542/G1542,0)</f>
        <v>15.167187500000001</v>
      </c>
      <c r="I1542" s="129">
        <v>1745.73</v>
      </c>
      <c r="J1542" s="130">
        <v>3</v>
      </c>
      <c r="K1542" s="130">
        <f t="shared" ref="K1542:K1547" si="1007">IFERROR(SUM(G1542,J1542),0)</f>
        <v>35</v>
      </c>
      <c r="L1542" s="129">
        <f t="shared" ref="L1542:L1547" si="1008">IFERROR(MEDIAN(I1542/J1542),0)</f>
        <v>581.91</v>
      </c>
      <c r="M1542" s="128">
        <f t="shared" ref="M1542:M1547" si="1009">IFERROR(SUM(F1542,I1542)/K1542,0)</f>
        <v>63.745142857142852</v>
      </c>
      <c r="N1542" s="127"/>
      <c r="O1542" s="126"/>
      <c r="P1542" s="125"/>
      <c r="Q1542" s="125">
        <f t="shared" si="1002"/>
        <v>51</v>
      </c>
      <c r="R1542" s="125">
        <f t="shared" si="1003"/>
        <v>2011</v>
      </c>
      <c r="S1542" s="125" t="str">
        <f t="shared" si="1001"/>
        <v>Mon</v>
      </c>
      <c r="T1542" s="125" t="str">
        <f t="shared" si="1004"/>
        <v>2011-51</v>
      </c>
      <c r="U1542" s="125">
        <f t="shared" si="1005"/>
        <v>1</v>
      </c>
      <c r="V1542" s="125"/>
    </row>
    <row r="1543" spans="1:22" s="113" customFormat="1" x14ac:dyDescent="0.35">
      <c r="A1543" s="153" t="s">
        <v>1217</v>
      </c>
      <c r="B1543" s="132">
        <v>40890</v>
      </c>
      <c r="C1543" s="129">
        <v>1078.57</v>
      </c>
      <c r="D1543" s="119">
        <v>0</v>
      </c>
      <c r="E1543" s="119">
        <v>0</v>
      </c>
      <c r="F1543" s="128">
        <v>798.8</v>
      </c>
      <c r="G1543" s="131">
        <v>30</v>
      </c>
      <c r="H1543" s="128">
        <f t="shared" si="1006"/>
        <v>26.626666666666665</v>
      </c>
      <c r="I1543" s="129">
        <v>284.77</v>
      </c>
      <c r="J1543" s="130">
        <v>5</v>
      </c>
      <c r="K1543" s="130">
        <f t="shared" si="1007"/>
        <v>35</v>
      </c>
      <c r="L1543" s="129">
        <f t="shared" si="1008"/>
        <v>56.953999999999994</v>
      </c>
      <c r="M1543" s="128">
        <f t="shared" si="1009"/>
        <v>30.959142857142854</v>
      </c>
      <c r="N1543" s="127"/>
      <c r="O1543" s="126"/>
      <c r="P1543" s="125"/>
      <c r="Q1543" s="125">
        <f t="shared" si="1002"/>
        <v>51</v>
      </c>
      <c r="R1543" s="125">
        <f t="shared" si="1003"/>
        <v>2011</v>
      </c>
      <c r="S1543" s="125" t="str">
        <f t="shared" si="1001"/>
        <v>Tue</v>
      </c>
      <c r="T1543" s="125" t="str">
        <f t="shared" si="1004"/>
        <v>2011-51</v>
      </c>
      <c r="U1543" s="125">
        <f t="shared" si="1005"/>
        <v>1</v>
      </c>
      <c r="V1543" s="125"/>
    </row>
    <row r="1544" spans="1:22" s="113" customFormat="1" x14ac:dyDescent="0.35">
      <c r="A1544" s="153" t="s">
        <v>1217</v>
      </c>
      <c r="B1544" s="132">
        <v>40891</v>
      </c>
      <c r="C1544" s="129">
        <v>1029.1099999999999</v>
      </c>
      <c r="D1544" s="119">
        <v>0</v>
      </c>
      <c r="E1544" s="119">
        <v>0</v>
      </c>
      <c r="F1544" s="128">
        <v>479.8</v>
      </c>
      <c r="G1544" s="131">
        <v>29</v>
      </c>
      <c r="H1544" s="128">
        <f t="shared" si="1006"/>
        <v>16.544827586206896</v>
      </c>
      <c r="I1544" s="129">
        <v>549.30999999999995</v>
      </c>
      <c r="J1544" s="130">
        <v>14</v>
      </c>
      <c r="K1544" s="130">
        <f t="shared" si="1007"/>
        <v>43</v>
      </c>
      <c r="L1544" s="129">
        <f t="shared" si="1008"/>
        <v>39.236428571428569</v>
      </c>
      <c r="M1544" s="128">
        <f t="shared" si="1009"/>
        <v>23.932790697674417</v>
      </c>
      <c r="N1544" s="127"/>
      <c r="O1544" s="126"/>
      <c r="P1544" s="125"/>
      <c r="Q1544" s="125">
        <f t="shared" si="1002"/>
        <v>51</v>
      </c>
      <c r="R1544" s="125">
        <f t="shared" si="1003"/>
        <v>2011</v>
      </c>
      <c r="S1544" s="125" t="str">
        <f t="shared" si="1001"/>
        <v>Wed</v>
      </c>
      <c r="T1544" s="125" t="str">
        <f t="shared" si="1004"/>
        <v>2011-51</v>
      </c>
      <c r="U1544" s="125">
        <f t="shared" si="1005"/>
        <v>1</v>
      </c>
      <c r="V1544" s="125"/>
    </row>
    <row r="1545" spans="1:22" s="113" customFormat="1" x14ac:dyDescent="0.35">
      <c r="A1545" s="153" t="s">
        <v>1217</v>
      </c>
      <c r="B1545" s="132">
        <v>40892</v>
      </c>
      <c r="C1545" s="129">
        <v>1795.31</v>
      </c>
      <c r="D1545" s="119">
        <v>0</v>
      </c>
      <c r="E1545" s="119">
        <v>0</v>
      </c>
      <c r="F1545" s="128">
        <v>793.5</v>
      </c>
      <c r="G1545" s="131">
        <v>33</v>
      </c>
      <c r="H1545" s="128">
        <f t="shared" si="1006"/>
        <v>24.045454545454547</v>
      </c>
      <c r="I1545" s="129">
        <v>1001.81</v>
      </c>
      <c r="J1545" s="130">
        <v>18</v>
      </c>
      <c r="K1545" s="130">
        <f t="shared" si="1007"/>
        <v>51</v>
      </c>
      <c r="L1545" s="129">
        <f t="shared" si="1008"/>
        <v>55.656111111111109</v>
      </c>
      <c r="M1545" s="128">
        <f t="shared" si="1009"/>
        <v>35.202156862745099</v>
      </c>
      <c r="N1545" s="127"/>
      <c r="O1545" s="126"/>
      <c r="P1545" s="125"/>
      <c r="Q1545" s="125">
        <f t="shared" si="1002"/>
        <v>51</v>
      </c>
      <c r="R1545" s="125">
        <f t="shared" si="1003"/>
        <v>2011</v>
      </c>
      <c r="S1545" s="125" t="str">
        <f t="shared" si="1001"/>
        <v>Thu</v>
      </c>
      <c r="T1545" s="125" t="str">
        <f t="shared" si="1004"/>
        <v>2011-51</v>
      </c>
      <c r="U1545" s="125">
        <f t="shared" si="1005"/>
        <v>1</v>
      </c>
      <c r="V1545" s="125"/>
    </row>
    <row r="1546" spans="1:22" s="113" customFormat="1" x14ac:dyDescent="0.35">
      <c r="A1546" s="153" t="s">
        <v>1217</v>
      </c>
      <c r="B1546" s="132">
        <v>40893</v>
      </c>
      <c r="C1546" s="129">
        <v>2230.56</v>
      </c>
      <c r="D1546" s="119">
        <v>0</v>
      </c>
      <c r="E1546" s="119">
        <v>0</v>
      </c>
      <c r="F1546" s="128">
        <v>1213.45</v>
      </c>
      <c r="G1546" s="131">
        <v>51</v>
      </c>
      <c r="H1546" s="128">
        <f t="shared" si="1006"/>
        <v>23.793137254901961</v>
      </c>
      <c r="I1546" s="129">
        <v>1017.11</v>
      </c>
      <c r="J1546" s="130">
        <v>14</v>
      </c>
      <c r="K1546" s="130">
        <f t="shared" si="1007"/>
        <v>65</v>
      </c>
      <c r="L1546" s="129">
        <f t="shared" si="1008"/>
        <v>72.650714285714287</v>
      </c>
      <c r="M1546" s="128">
        <f t="shared" si="1009"/>
        <v>34.316307692307689</v>
      </c>
      <c r="N1546" s="127"/>
      <c r="O1546" s="126"/>
      <c r="P1546" s="125"/>
      <c r="Q1546" s="125">
        <f t="shared" si="1002"/>
        <v>51</v>
      </c>
      <c r="R1546" s="125">
        <f t="shared" si="1003"/>
        <v>2011</v>
      </c>
      <c r="S1546" s="125" t="str">
        <f t="shared" si="1001"/>
        <v>Fri</v>
      </c>
      <c r="T1546" s="125" t="str">
        <f t="shared" si="1004"/>
        <v>2011-51</v>
      </c>
      <c r="U1546" s="125">
        <f t="shared" si="1005"/>
        <v>1</v>
      </c>
      <c r="V1546" s="125"/>
    </row>
    <row r="1547" spans="1:22" s="113" customFormat="1" x14ac:dyDescent="0.35">
      <c r="A1547" s="153" t="s">
        <v>1217</v>
      </c>
      <c r="B1547" s="132">
        <v>40894</v>
      </c>
      <c r="C1547" s="129">
        <v>853.66</v>
      </c>
      <c r="D1547" s="119">
        <v>0</v>
      </c>
      <c r="E1547" s="119">
        <v>0</v>
      </c>
      <c r="F1547" s="128">
        <v>490.85</v>
      </c>
      <c r="G1547" s="131">
        <v>18</v>
      </c>
      <c r="H1547" s="128">
        <f t="shared" si="1006"/>
        <v>27.269444444444446</v>
      </c>
      <c r="I1547" s="129">
        <v>362.81</v>
      </c>
      <c r="J1547" s="130">
        <v>8</v>
      </c>
      <c r="K1547" s="130">
        <f t="shared" si="1007"/>
        <v>26</v>
      </c>
      <c r="L1547" s="129">
        <f t="shared" si="1008"/>
        <v>45.35125</v>
      </c>
      <c r="M1547" s="128">
        <f t="shared" si="1009"/>
        <v>32.833076923076923</v>
      </c>
      <c r="N1547" s="127"/>
      <c r="O1547" s="126"/>
      <c r="P1547" s="125"/>
      <c r="Q1547" s="125">
        <f t="shared" si="1002"/>
        <v>51</v>
      </c>
      <c r="R1547" s="125">
        <f t="shared" si="1003"/>
        <v>2011</v>
      </c>
      <c r="S1547" s="125" t="str">
        <f t="shared" si="1001"/>
        <v>Sat</v>
      </c>
      <c r="T1547" s="125" t="str">
        <f t="shared" si="1004"/>
        <v>2011-51</v>
      </c>
      <c r="U1547" s="125">
        <f t="shared" si="1005"/>
        <v>1</v>
      </c>
      <c r="V1547" s="125"/>
    </row>
    <row r="1548" spans="1:22" s="113" customFormat="1" x14ac:dyDescent="0.35">
      <c r="A1548" s="124"/>
      <c r="B1548" s="123">
        <v>40895</v>
      </c>
      <c r="C1548" s="119">
        <f>SUM(C1542:C1547)</f>
        <v>9218.2899999999991</v>
      </c>
      <c r="D1548" s="119">
        <v>8055.69</v>
      </c>
      <c r="E1548" s="122">
        <f>SUM(C1548:D1548)</f>
        <v>17273.98</v>
      </c>
      <c r="F1548" s="118"/>
      <c r="G1548" s="121">
        <f>SUM(G1542:G1547)</f>
        <v>193</v>
      </c>
      <c r="H1548" s="118">
        <f>AVERAGE(H1542:H1547)</f>
        <v>22.241119666279086</v>
      </c>
      <c r="I1548" s="119">
        <f>SUM(I1542:I1547)</f>
        <v>4961.54</v>
      </c>
      <c r="J1548" s="120">
        <f>SUM(J1542:J1547)</f>
        <v>62</v>
      </c>
      <c r="K1548" s="120">
        <f>SUM(G1548,J1548)</f>
        <v>255</v>
      </c>
      <c r="L1548" s="119">
        <f>AVERAGE(L1542:L1547)</f>
        <v>141.95975066137564</v>
      </c>
      <c r="M1548" s="118">
        <f>AVERAGE(M1542:M1547)</f>
        <v>36.831436315014976</v>
      </c>
      <c r="N1548" s="117"/>
      <c r="O1548" s="116"/>
      <c r="P1548" s="115"/>
      <c r="Q1548" s="115">
        <f t="shared" si="1002"/>
        <v>52</v>
      </c>
      <c r="R1548" s="115">
        <f t="shared" si="1003"/>
        <v>2011</v>
      </c>
      <c r="S1548" s="115" t="str">
        <f t="shared" si="1001"/>
        <v>Sun</v>
      </c>
      <c r="T1548" s="115" t="str">
        <f t="shared" si="1004"/>
        <v>2011-52</v>
      </c>
      <c r="U1548" s="115">
        <f t="shared" si="1005"/>
        <v>1</v>
      </c>
      <c r="V1548" s="115"/>
    </row>
    <row r="1549" spans="1:22" s="113" customFormat="1" x14ac:dyDescent="0.35">
      <c r="A1549" s="153" t="s">
        <v>1218</v>
      </c>
      <c r="B1549" s="132">
        <v>40896</v>
      </c>
      <c r="C1549" s="129">
        <v>2537.14</v>
      </c>
      <c r="D1549" s="119">
        <v>0</v>
      </c>
      <c r="E1549" s="119">
        <v>0</v>
      </c>
      <c r="F1549" s="128">
        <v>897.05</v>
      </c>
      <c r="G1549" s="131">
        <v>39</v>
      </c>
      <c r="H1549" s="128">
        <f t="shared" ref="H1549:H1554" si="1010">IFERROR(F1549/G1549,0)</f>
        <v>23.00128205128205</v>
      </c>
      <c r="I1549" s="129">
        <v>1640.09</v>
      </c>
      <c r="J1549" s="130">
        <v>23</v>
      </c>
      <c r="K1549" s="130">
        <f t="shared" ref="K1549:K1554" si="1011">IFERROR(SUM(G1549,J1549),0)</f>
        <v>62</v>
      </c>
      <c r="L1549" s="129">
        <f t="shared" ref="L1549:L1554" si="1012">IFERROR(MEDIAN(I1549/J1549),0)</f>
        <v>71.308260869565217</v>
      </c>
      <c r="M1549" s="128">
        <f t="shared" ref="M1549:M1554" si="1013">IFERROR(SUM(F1549,I1549)/K1549,0)</f>
        <v>40.921612903225807</v>
      </c>
      <c r="N1549" s="127"/>
      <c r="O1549" s="126"/>
      <c r="P1549" s="125"/>
      <c r="Q1549" s="125">
        <f t="shared" si="1002"/>
        <v>52</v>
      </c>
      <c r="R1549" s="125">
        <f t="shared" si="1003"/>
        <v>2011</v>
      </c>
      <c r="S1549" s="125" t="str">
        <f t="shared" si="1001"/>
        <v>Mon</v>
      </c>
      <c r="T1549" s="125" t="str">
        <f t="shared" si="1004"/>
        <v>2011-52</v>
      </c>
      <c r="U1549" s="125">
        <f t="shared" si="1005"/>
        <v>1</v>
      </c>
      <c r="V1549" s="125"/>
    </row>
    <row r="1550" spans="1:22" s="113" customFormat="1" x14ac:dyDescent="0.35">
      <c r="A1550" s="153" t="s">
        <v>1218</v>
      </c>
      <c r="B1550" s="132">
        <v>40897</v>
      </c>
      <c r="C1550" s="129">
        <v>2220.42</v>
      </c>
      <c r="D1550" s="119">
        <v>0</v>
      </c>
      <c r="E1550" s="119">
        <v>0</v>
      </c>
      <c r="F1550" s="128">
        <v>1186.9000000000001</v>
      </c>
      <c r="G1550" s="131">
        <v>37</v>
      </c>
      <c r="H1550" s="128">
        <f t="shared" si="1010"/>
        <v>32.078378378378382</v>
      </c>
      <c r="I1550" s="129">
        <v>1033.52</v>
      </c>
      <c r="J1550" s="130">
        <v>15</v>
      </c>
      <c r="K1550" s="130">
        <f t="shared" si="1011"/>
        <v>52</v>
      </c>
      <c r="L1550" s="129">
        <f t="shared" si="1012"/>
        <v>68.901333333333326</v>
      </c>
      <c r="M1550" s="128">
        <f t="shared" si="1013"/>
        <v>42.700384615384614</v>
      </c>
      <c r="N1550" s="127"/>
      <c r="O1550" s="126"/>
      <c r="P1550" s="125"/>
      <c r="Q1550" s="125">
        <f t="shared" si="1002"/>
        <v>52</v>
      </c>
      <c r="R1550" s="125">
        <f t="shared" si="1003"/>
        <v>2011</v>
      </c>
      <c r="S1550" s="125" t="str">
        <f t="shared" si="1001"/>
        <v>Tue</v>
      </c>
      <c r="T1550" s="125" t="str">
        <f t="shared" si="1004"/>
        <v>2011-52</v>
      </c>
      <c r="U1550" s="125">
        <f t="shared" si="1005"/>
        <v>1</v>
      </c>
      <c r="V1550" s="125"/>
    </row>
    <row r="1551" spans="1:22" s="113" customFormat="1" x14ac:dyDescent="0.35">
      <c r="A1551" s="153" t="s">
        <v>1218</v>
      </c>
      <c r="B1551" s="132">
        <v>40898</v>
      </c>
      <c r="C1551" s="129">
        <v>4221.47</v>
      </c>
      <c r="D1551" s="119">
        <v>0</v>
      </c>
      <c r="E1551" s="119">
        <v>0</v>
      </c>
      <c r="F1551" s="128">
        <v>2116.3000000000002</v>
      </c>
      <c r="G1551" s="131">
        <v>49</v>
      </c>
      <c r="H1551" s="128">
        <f t="shared" si="1010"/>
        <v>43.189795918367352</v>
      </c>
      <c r="I1551" s="129">
        <v>2105.17</v>
      </c>
      <c r="J1551" s="130">
        <v>24</v>
      </c>
      <c r="K1551" s="130">
        <f t="shared" si="1011"/>
        <v>73</v>
      </c>
      <c r="L1551" s="129">
        <f t="shared" si="1012"/>
        <v>87.71541666666667</v>
      </c>
      <c r="M1551" s="128">
        <f t="shared" si="1013"/>
        <v>57.828356164383564</v>
      </c>
      <c r="N1551" s="127"/>
      <c r="O1551" s="126"/>
      <c r="P1551" s="125"/>
      <c r="Q1551" s="125">
        <f t="shared" si="1002"/>
        <v>52</v>
      </c>
      <c r="R1551" s="125">
        <f t="shared" si="1003"/>
        <v>2011</v>
      </c>
      <c r="S1551" s="125" t="str">
        <f t="shared" si="1001"/>
        <v>Wed</v>
      </c>
      <c r="T1551" s="125" t="str">
        <f t="shared" si="1004"/>
        <v>2011-52</v>
      </c>
      <c r="U1551" s="125">
        <f t="shared" si="1005"/>
        <v>1</v>
      </c>
      <c r="V1551" s="125"/>
    </row>
    <row r="1552" spans="1:22" s="113" customFormat="1" x14ac:dyDescent="0.35">
      <c r="A1552" s="153" t="s">
        <v>1218</v>
      </c>
      <c r="B1552" s="132">
        <v>40899</v>
      </c>
      <c r="C1552" s="129">
        <v>6406.77</v>
      </c>
      <c r="D1552" s="119">
        <v>0</v>
      </c>
      <c r="E1552" s="119">
        <v>0</v>
      </c>
      <c r="F1552" s="128">
        <v>1595</v>
      </c>
      <c r="G1552" s="131">
        <v>52</v>
      </c>
      <c r="H1552" s="128">
        <f t="shared" si="1010"/>
        <v>30.673076923076923</v>
      </c>
      <c r="I1552" s="129">
        <v>4811.7700000000004</v>
      </c>
      <c r="J1552" s="130">
        <v>29</v>
      </c>
      <c r="K1552" s="130">
        <f t="shared" si="1011"/>
        <v>81</v>
      </c>
      <c r="L1552" s="129">
        <f t="shared" si="1012"/>
        <v>165.92310344827587</v>
      </c>
      <c r="M1552" s="128">
        <f t="shared" si="1013"/>
        <v>79.095925925925926</v>
      </c>
      <c r="N1552" s="127"/>
      <c r="O1552" s="126"/>
      <c r="P1552" s="125"/>
      <c r="Q1552" s="125">
        <f t="shared" si="1002"/>
        <v>52</v>
      </c>
      <c r="R1552" s="125">
        <f t="shared" si="1003"/>
        <v>2011</v>
      </c>
      <c r="S1552" s="125" t="str">
        <f t="shared" si="1001"/>
        <v>Thu</v>
      </c>
      <c r="T1552" s="125" t="str">
        <f t="shared" si="1004"/>
        <v>2011-52</v>
      </c>
      <c r="U1552" s="125">
        <f t="shared" si="1005"/>
        <v>1</v>
      </c>
      <c r="V1552" s="125"/>
    </row>
    <row r="1553" spans="1:22" s="113" customFormat="1" x14ac:dyDescent="0.35">
      <c r="A1553" s="153" t="s">
        <v>1218</v>
      </c>
      <c r="B1553" s="132">
        <v>40900</v>
      </c>
      <c r="C1553" s="129">
        <v>8423.81</v>
      </c>
      <c r="D1553" s="119">
        <v>0</v>
      </c>
      <c r="E1553" s="119">
        <v>0</v>
      </c>
      <c r="F1553" s="128">
        <v>4399.8999999999996</v>
      </c>
      <c r="G1553" s="131">
        <v>81</v>
      </c>
      <c r="H1553" s="128">
        <f t="shared" si="1010"/>
        <v>54.319753086419752</v>
      </c>
      <c r="I1553" s="129">
        <v>4023.91</v>
      </c>
      <c r="J1553" s="130">
        <v>50</v>
      </c>
      <c r="K1553" s="130">
        <f t="shared" si="1011"/>
        <v>131</v>
      </c>
      <c r="L1553" s="129">
        <f t="shared" si="1012"/>
        <v>80.478200000000001</v>
      </c>
      <c r="M1553" s="128">
        <f t="shared" si="1013"/>
        <v>64.303893129770984</v>
      </c>
      <c r="N1553" s="127"/>
      <c r="O1553" s="126"/>
      <c r="P1553" s="125"/>
      <c r="Q1553" s="125">
        <f t="shared" si="1002"/>
        <v>52</v>
      </c>
      <c r="R1553" s="125">
        <f t="shared" si="1003"/>
        <v>2011</v>
      </c>
      <c r="S1553" s="125" t="str">
        <f t="shared" si="1001"/>
        <v>Fri</v>
      </c>
      <c r="T1553" s="125" t="str">
        <f t="shared" si="1004"/>
        <v>2011-52</v>
      </c>
      <c r="U1553" s="125">
        <f t="shared" si="1005"/>
        <v>1</v>
      </c>
      <c r="V1553" s="125"/>
    </row>
    <row r="1554" spans="1:22" s="113" customFormat="1" x14ac:dyDescent="0.35">
      <c r="A1554" s="153" t="s">
        <v>1218</v>
      </c>
      <c r="B1554" s="132">
        <v>40901</v>
      </c>
      <c r="C1554" s="129">
        <v>3560.97</v>
      </c>
      <c r="D1554" s="119">
        <v>0</v>
      </c>
      <c r="E1554" s="119">
        <v>0</v>
      </c>
      <c r="F1554" s="128">
        <v>2246.5500000000002</v>
      </c>
      <c r="G1554" s="131">
        <v>48</v>
      </c>
      <c r="H1554" s="128">
        <f t="shared" si="1010"/>
        <v>46.803125000000001</v>
      </c>
      <c r="I1554" s="129">
        <v>1314.42</v>
      </c>
      <c r="J1554" s="130">
        <v>15</v>
      </c>
      <c r="K1554" s="130">
        <f t="shared" si="1011"/>
        <v>63</v>
      </c>
      <c r="L1554" s="129">
        <f t="shared" si="1012"/>
        <v>87.628</v>
      </c>
      <c r="M1554" s="128">
        <f t="shared" si="1013"/>
        <v>56.523333333333341</v>
      </c>
      <c r="N1554" s="127"/>
      <c r="O1554" s="126"/>
      <c r="P1554" s="125"/>
      <c r="Q1554" s="125">
        <f t="shared" si="1002"/>
        <v>52</v>
      </c>
      <c r="R1554" s="125">
        <f t="shared" si="1003"/>
        <v>2011</v>
      </c>
      <c r="S1554" s="125" t="str">
        <f t="shared" si="1001"/>
        <v>Sat</v>
      </c>
      <c r="T1554" s="125" t="str">
        <f t="shared" si="1004"/>
        <v>2011-52</v>
      </c>
      <c r="U1554" s="125">
        <f t="shared" si="1005"/>
        <v>1</v>
      </c>
      <c r="V1554" s="125"/>
    </row>
    <row r="1555" spans="1:22" s="113" customFormat="1" x14ac:dyDescent="0.35">
      <c r="A1555" s="124"/>
      <c r="B1555" s="123">
        <v>40902</v>
      </c>
      <c r="C1555" s="119">
        <f>SUM(C1549:C1553)</f>
        <v>23809.61</v>
      </c>
      <c r="D1555" s="119">
        <v>3740.87</v>
      </c>
      <c r="E1555" s="122">
        <f>SUM(C1555:D1555)</f>
        <v>27550.48</v>
      </c>
      <c r="F1555" s="118"/>
      <c r="G1555" s="121">
        <f>SUM(G1549:G1554)</f>
        <v>306</v>
      </c>
      <c r="H1555" s="118">
        <f>AVERAGE(H1549:H1554)</f>
        <v>38.344235226254078</v>
      </c>
      <c r="I1555" s="119">
        <f>SUM(I1549:I1554)</f>
        <v>14928.88</v>
      </c>
      <c r="J1555" s="120">
        <f>SUM(J1549:J1554)</f>
        <v>156</v>
      </c>
      <c r="K1555" s="120">
        <f>SUM(G1555,J1555)</f>
        <v>462</v>
      </c>
      <c r="L1555" s="119">
        <f>AVERAGE(L1549:L1554)</f>
        <v>93.65905238630684</v>
      </c>
      <c r="M1555" s="118">
        <f>AVERAGE(M1549:M1554)</f>
        <v>56.895584345337376</v>
      </c>
      <c r="N1555" s="117"/>
      <c r="O1555" s="116"/>
      <c r="P1555" s="115"/>
      <c r="Q1555" s="115">
        <f t="shared" si="1002"/>
        <v>53</v>
      </c>
      <c r="R1555" s="115">
        <f t="shared" si="1003"/>
        <v>2011</v>
      </c>
      <c r="S1555" s="115" t="str">
        <f t="shared" si="1001"/>
        <v>Sun</v>
      </c>
      <c r="T1555" s="115" t="str">
        <f t="shared" si="1004"/>
        <v>2011-53</v>
      </c>
      <c r="U1555" s="115">
        <f t="shared" si="1005"/>
        <v>1</v>
      </c>
      <c r="V1555" s="115"/>
    </row>
    <row r="1556" spans="1:22" s="113" customFormat="1" x14ac:dyDescent="0.35">
      <c r="A1556" s="143" t="s">
        <v>1219</v>
      </c>
      <c r="B1556" s="142">
        <v>40903</v>
      </c>
      <c r="C1556" s="138">
        <v>0</v>
      </c>
      <c r="D1556" s="119">
        <v>0</v>
      </c>
      <c r="E1556" s="119">
        <v>0</v>
      </c>
      <c r="F1556" s="140">
        <v>0</v>
      </c>
      <c r="G1556" s="141">
        <v>0</v>
      </c>
      <c r="H1556" s="140">
        <f t="shared" ref="H1556:H1561" si="1014">IFERROR(F1556/G1556,0)</f>
        <v>0</v>
      </c>
      <c r="I1556" s="138">
        <v>0</v>
      </c>
      <c r="J1556" s="139">
        <v>0</v>
      </c>
      <c r="K1556" s="139">
        <f t="shared" ref="K1556:K1561" si="1015">IFERROR(SUM(G1556,J1556),0)</f>
        <v>0</v>
      </c>
      <c r="L1556" s="138">
        <f t="shared" ref="L1556:L1561" si="1016">IFERROR(MEDIAN(I1556/J1556),0)</f>
        <v>0</v>
      </c>
      <c r="M1556" s="140">
        <f t="shared" ref="M1556:M1561" si="1017">IFERROR(SUM(F1556,I1556)/K1556,0)</f>
        <v>0</v>
      </c>
      <c r="N1556" s="137" t="s">
        <v>1106</v>
      </c>
      <c r="O1556" s="136"/>
      <c r="P1556" s="135"/>
      <c r="Q1556" s="135">
        <f t="shared" si="1002"/>
        <v>53</v>
      </c>
      <c r="R1556" s="135">
        <f t="shared" si="1003"/>
        <v>2011</v>
      </c>
      <c r="S1556" s="135" t="str">
        <f t="shared" si="1001"/>
        <v>Mon</v>
      </c>
      <c r="T1556" s="135" t="str">
        <f t="shared" si="1004"/>
        <v>2011-53</v>
      </c>
      <c r="U1556" s="135">
        <f t="shared" si="1005"/>
        <v>0</v>
      </c>
      <c r="V1556" s="135"/>
    </row>
    <row r="1557" spans="1:22" s="113" customFormat="1" ht="18" x14ac:dyDescent="0.35">
      <c r="A1557" s="143" t="s">
        <v>1219</v>
      </c>
      <c r="B1557" s="142">
        <v>40904</v>
      </c>
      <c r="C1557" s="138">
        <v>0</v>
      </c>
      <c r="D1557" s="119">
        <v>0</v>
      </c>
      <c r="E1557" s="119">
        <v>0</v>
      </c>
      <c r="F1557" s="140">
        <v>0</v>
      </c>
      <c r="G1557" s="141">
        <v>0</v>
      </c>
      <c r="H1557" s="140">
        <f t="shared" si="1014"/>
        <v>0</v>
      </c>
      <c r="I1557" s="138">
        <v>0</v>
      </c>
      <c r="J1557" s="139">
        <v>0</v>
      </c>
      <c r="K1557" s="139">
        <f t="shared" si="1015"/>
        <v>0</v>
      </c>
      <c r="L1557" s="138">
        <f t="shared" si="1016"/>
        <v>0</v>
      </c>
      <c r="M1557" s="140">
        <f t="shared" si="1017"/>
        <v>0</v>
      </c>
      <c r="N1557" s="137" t="s">
        <v>1099</v>
      </c>
      <c r="O1557" s="136"/>
      <c r="P1557" s="135"/>
      <c r="Q1557" s="135">
        <f t="shared" si="1002"/>
        <v>53</v>
      </c>
      <c r="R1557" s="135">
        <f t="shared" si="1003"/>
        <v>2011</v>
      </c>
      <c r="S1557" s="135" t="str">
        <f t="shared" si="1001"/>
        <v>Tue</v>
      </c>
      <c r="T1557" s="135" t="str">
        <f t="shared" si="1004"/>
        <v>2011-53</v>
      </c>
      <c r="U1557" s="135">
        <f t="shared" si="1005"/>
        <v>0</v>
      </c>
      <c r="V1557" s="135"/>
    </row>
    <row r="1558" spans="1:22" s="113" customFormat="1" x14ac:dyDescent="0.35">
      <c r="A1558" s="152" t="s">
        <v>1219</v>
      </c>
      <c r="B1558" s="151">
        <v>40905</v>
      </c>
      <c r="C1558" s="179">
        <v>0</v>
      </c>
      <c r="D1558" s="119">
        <v>0</v>
      </c>
      <c r="E1558" s="119">
        <v>0</v>
      </c>
      <c r="F1558" s="181">
        <v>0</v>
      </c>
      <c r="G1558" s="180">
        <v>0</v>
      </c>
      <c r="H1558" s="149">
        <f t="shared" si="1014"/>
        <v>0</v>
      </c>
      <c r="I1558" s="179">
        <v>0</v>
      </c>
      <c r="J1558" s="178">
        <v>0</v>
      </c>
      <c r="K1558" s="148">
        <f t="shared" si="1015"/>
        <v>0</v>
      </c>
      <c r="L1558" s="147">
        <f t="shared" si="1016"/>
        <v>0</v>
      </c>
      <c r="M1558" s="149">
        <f t="shared" si="1017"/>
        <v>0</v>
      </c>
      <c r="N1558" s="146" t="s">
        <v>1091</v>
      </c>
      <c r="O1558" s="177"/>
      <c r="P1558" s="176"/>
      <c r="Q1558" s="176">
        <f t="shared" si="1002"/>
        <v>53</v>
      </c>
      <c r="R1558" s="176">
        <f t="shared" si="1003"/>
        <v>2011</v>
      </c>
      <c r="S1558" s="176" t="str">
        <f t="shared" si="1001"/>
        <v>Wed</v>
      </c>
      <c r="T1558" s="176" t="str">
        <f t="shared" si="1004"/>
        <v>2011-53</v>
      </c>
      <c r="U1558" s="176">
        <f t="shared" si="1005"/>
        <v>0</v>
      </c>
      <c r="V1558" s="176"/>
    </row>
    <row r="1559" spans="1:22" s="113" customFormat="1" x14ac:dyDescent="0.35">
      <c r="A1559" s="152" t="s">
        <v>1219</v>
      </c>
      <c r="B1559" s="151">
        <v>40906</v>
      </c>
      <c r="C1559" s="179">
        <v>0</v>
      </c>
      <c r="D1559" s="119">
        <v>0</v>
      </c>
      <c r="E1559" s="119">
        <v>0</v>
      </c>
      <c r="F1559" s="181">
        <v>0</v>
      </c>
      <c r="G1559" s="180">
        <v>0</v>
      </c>
      <c r="H1559" s="149">
        <f t="shared" si="1014"/>
        <v>0</v>
      </c>
      <c r="I1559" s="179">
        <v>0</v>
      </c>
      <c r="J1559" s="178">
        <v>0</v>
      </c>
      <c r="K1559" s="148">
        <f t="shared" si="1015"/>
        <v>0</v>
      </c>
      <c r="L1559" s="147">
        <f t="shared" si="1016"/>
        <v>0</v>
      </c>
      <c r="M1559" s="149">
        <f t="shared" si="1017"/>
        <v>0</v>
      </c>
      <c r="N1559" s="146" t="s">
        <v>1091</v>
      </c>
      <c r="O1559" s="177"/>
      <c r="P1559" s="176"/>
      <c r="Q1559" s="176">
        <f t="shared" si="1002"/>
        <v>53</v>
      </c>
      <c r="R1559" s="176">
        <f t="shared" si="1003"/>
        <v>2011</v>
      </c>
      <c r="S1559" s="176" t="str">
        <f t="shared" si="1001"/>
        <v>Thu</v>
      </c>
      <c r="T1559" s="176" t="str">
        <f t="shared" si="1004"/>
        <v>2011-53</v>
      </c>
      <c r="U1559" s="176">
        <f t="shared" si="1005"/>
        <v>0</v>
      </c>
      <c r="V1559" s="176"/>
    </row>
    <row r="1560" spans="1:22" s="113" customFormat="1" x14ac:dyDescent="0.35">
      <c r="A1560" s="152" t="s">
        <v>1219</v>
      </c>
      <c r="B1560" s="151">
        <v>40907</v>
      </c>
      <c r="C1560" s="179">
        <v>0</v>
      </c>
      <c r="D1560" s="119">
        <v>0</v>
      </c>
      <c r="E1560" s="119">
        <v>0</v>
      </c>
      <c r="F1560" s="181">
        <v>0</v>
      </c>
      <c r="G1560" s="180">
        <v>0</v>
      </c>
      <c r="H1560" s="149">
        <f t="shared" si="1014"/>
        <v>0</v>
      </c>
      <c r="I1560" s="179">
        <v>0</v>
      </c>
      <c r="J1560" s="178">
        <v>0</v>
      </c>
      <c r="K1560" s="148">
        <f t="shared" si="1015"/>
        <v>0</v>
      </c>
      <c r="L1560" s="147">
        <f t="shared" si="1016"/>
        <v>0</v>
      </c>
      <c r="M1560" s="149">
        <f t="shared" si="1017"/>
        <v>0</v>
      </c>
      <c r="N1560" s="146" t="s">
        <v>1091</v>
      </c>
      <c r="O1560" s="177"/>
      <c r="P1560" s="176"/>
      <c r="Q1560" s="176">
        <f t="shared" si="1002"/>
        <v>53</v>
      </c>
      <c r="R1560" s="176">
        <f t="shared" si="1003"/>
        <v>2011</v>
      </c>
      <c r="S1560" s="176" t="str">
        <f t="shared" si="1001"/>
        <v>Fri</v>
      </c>
      <c r="T1560" s="176" t="str">
        <f t="shared" si="1004"/>
        <v>2011-53</v>
      </c>
      <c r="U1560" s="176">
        <f t="shared" si="1005"/>
        <v>0</v>
      </c>
      <c r="V1560" s="176"/>
    </row>
    <row r="1561" spans="1:22" s="113" customFormat="1" x14ac:dyDescent="0.35">
      <c r="A1561" s="152" t="s">
        <v>1219</v>
      </c>
      <c r="B1561" s="151">
        <v>40908</v>
      </c>
      <c r="C1561" s="179">
        <v>0</v>
      </c>
      <c r="D1561" s="119">
        <v>0</v>
      </c>
      <c r="E1561" s="119">
        <v>0</v>
      </c>
      <c r="F1561" s="181">
        <v>0</v>
      </c>
      <c r="G1561" s="180">
        <v>0</v>
      </c>
      <c r="H1561" s="149">
        <f t="shared" si="1014"/>
        <v>0</v>
      </c>
      <c r="I1561" s="179">
        <v>0</v>
      </c>
      <c r="J1561" s="178">
        <v>0</v>
      </c>
      <c r="K1561" s="148">
        <f t="shared" si="1015"/>
        <v>0</v>
      </c>
      <c r="L1561" s="147">
        <f t="shared" si="1016"/>
        <v>0</v>
      </c>
      <c r="M1561" s="149">
        <f t="shared" si="1017"/>
        <v>0</v>
      </c>
      <c r="N1561" s="146" t="s">
        <v>1091</v>
      </c>
      <c r="O1561" s="177"/>
      <c r="P1561" s="176"/>
      <c r="Q1561" s="176">
        <f t="shared" si="1002"/>
        <v>53</v>
      </c>
      <c r="R1561" s="176">
        <f t="shared" si="1003"/>
        <v>2011</v>
      </c>
      <c r="S1561" s="176" t="str">
        <f t="shared" si="1001"/>
        <v>Sat</v>
      </c>
      <c r="T1561" s="176" t="str">
        <f t="shared" si="1004"/>
        <v>2011-53</v>
      </c>
      <c r="U1561" s="176">
        <f t="shared" si="1005"/>
        <v>0</v>
      </c>
      <c r="V1561" s="176"/>
    </row>
    <row r="1562" spans="1:22" s="113" customFormat="1" x14ac:dyDescent="0.35">
      <c r="A1562" s="124"/>
      <c r="B1562" s="123">
        <v>40909</v>
      </c>
      <c r="C1562" s="119">
        <f>SUM(C1556:C1560)</f>
        <v>0</v>
      </c>
      <c r="D1562" s="119">
        <f>SUM(D1556:D1560)</f>
        <v>0</v>
      </c>
      <c r="E1562" s="122">
        <f>SUM(C1562:D1562)</f>
        <v>0</v>
      </c>
      <c r="F1562" s="118"/>
      <c r="G1562" s="121">
        <f>SUM(G1556:G1561)</f>
        <v>0</v>
      </c>
      <c r="H1562" s="118">
        <f>AVERAGE(H1556:H1561)</f>
        <v>0</v>
      </c>
      <c r="I1562" s="119">
        <f>SUM(I1556:I1561)</f>
        <v>0</v>
      </c>
      <c r="J1562" s="120">
        <f>SUM(J1556:J1561)</f>
        <v>0</v>
      </c>
      <c r="K1562" s="120">
        <f>SUM(G1562,J1562)</f>
        <v>0</v>
      </c>
      <c r="L1562" s="119">
        <f>AVERAGE(L1556:L1561)</f>
        <v>0</v>
      </c>
      <c r="M1562" s="118">
        <f>AVERAGE(M1556:M1561)</f>
        <v>0</v>
      </c>
      <c r="N1562" s="117"/>
      <c r="O1562" s="116"/>
      <c r="P1562" s="115"/>
      <c r="Q1562" s="115">
        <f t="shared" si="1002"/>
        <v>1</v>
      </c>
      <c r="R1562" s="115">
        <f t="shared" si="1003"/>
        <v>2012</v>
      </c>
      <c r="S1562" s="115" t="str">
        <f t="shared" si="1001"/>
        <v>Sun</v>
      </c>
      <c r="T1562" s="115" t="str">
        <f t="shared" si="1004"/>
        <v>2012-1</v>
      </c>
      <c r="U1562" s="115">
        <f t="shared" si="1005"/>
        <v>0</v>
      </c>
      <c r="V1562" s="115"/>
    </row>
    <row r="1563" spans="1:22" s="113" customFormat="1" ht="18" x14ac:dyDescent="0.35">
      <c r="A1563" s="143" t="s">
        <v>1220</v>
      </c>
      <c r="B1563" s="142">
        <v>40910</v>
      </c>
      <c r="C1563" s="138">
        <v>0</v>
      </c>
      <c r="D1563" s="119">
        <v>0</v>
      </c>
      <c r="E1563" s="119">
        <v>0</v>
      </c>
      <c r="F1563" s="140">
        <v>0</v>
      </c>
      <c r="G1563" s="141">
        <v>0</v>
      </c>
      <c r="H1563" s="140">
        <f t="shared" ref="H1563:H1568" si="1018">IFERROR(F1563/G1563,0)</f>
        <v>0</v>
      </c>
      <c r="I1563" s="138">
        <v>0</v>
      </c>
      <c r="J1563" s="139">
        <v>0</v>
      </c>
      <c r="K1563" s="139">
        <f t="shared" ref="K1563:K1568" si="1019">IFERROR(SUM(G1563,J1563),0)</f>
        <v>0</v>
      </c>
      <c r="L1563" s="138">
        <f t="shared" ref="L1563:L1568" si="1020">IFERROR(MEDIAN(I1563/J1563),0)</f>
        <v>0</v>
      </c>
      <c r="M1563" s="140">
        <f t="shared" ref="M1563:M1568" si="1021">IFERROR(SUM(F1563,I1563)/K1563,0)</f>
        <v>0</v>
      </c>
      <c r="N1563" s="137" t="s">
        <v>1095</v>
      </c>
      <c r="O1563" s="136"/>
      <c r="P1563" s="135"/>
      <c r="Q1563" s="135">
        <f t="shared" si="1002"/>
        <v>1</v>
      </c>
      <c r="R1563" s="135">
        <f t="shared" si="1003"/>
        <v>2012</v>
      </c>
      <c r="S1563" s="135" t="str">
        <f t="shared" si="1001"/>
        <v>Mon</v>
      </c>
      <c r="T1563" s="135" t="str">
        <f t="shared" si="1004"/>
        <v>2012-1</v>
      </c>
      <c r="U1563" s="135">
        <f t="shared" si="1005"/>
        <v>0</v>
      </c>
      <c r="V1563" s="135"/>
    </row>
    <row r="1564" spans="1:22" s="113" customFormat="1" x14ac:dyDescent="0.35">
      <c r="A1564" s="153" t="s">
        <v>1220</v>
      </c>
      <c r="B1564" s="132">
        <v>40911</v>
      </c>
      <c r="C1564" s="129">
        <v>789.56</v>
      </c>
      <c r="D1564" s="119">
        <v>0</v>
      </c>
      <c r="E1564" s="119">
        <v>0</v>
      </c>
      <c r="F1564" s="128">
        <v>709.5</v>
      </c>
      <c r="G1564" s="131">
        <v>40</v>
      </c>
      <c r="H1564" s="128">
        <f t="shared" si="1018"/>
        <v>17.737500000000001</v>
      </c>
      <c r="I1564" s="129">
        <v>80.06</v>
      </c>
      <c r="J1564" s="130">
        <v>4</v>
      </c>
      <c r="K1564" s="130">
        <f t="shared" si="1019"/>
        <v>44</v>
      </c>
      <c r="L1564" s="129">
        <f t="shared" si="1020"/>
        <v>20.015000000000001</v>
      </c>
      <c r="M1564" s="128">
        <f t="shared" si="1021"/>
        <v>17.944545454545452</v>
      </c>
      <c r="N1564" s="127"/>
      <c r="O1564" s="126"/>
      <c r="P1564" s="125"/>
      <c r="Q1564" s="125">
        <f t="shared" si="1002"/>
        <v>1</v>
      </c>
      <c r="R1564" s="125">
        <f t="shared" si="1003"/>
        <v>2012</v>
      </c>
      <c r="S1564" s="125" t="str">
        <f t="shared" si="1001"/>
        <v>Tue</v>
      </c>
      <c r="T1564" s="125" t="str">
        <f t="shared" si="1004"/>
        <v>2012-1</v>
      </c>
      <c r="U1564" s="125">
        <f t="shared" si="1005"/>
        <v>0</v>
      </c>
      <c r="V1564" s="125"/>
    </row>
    <row r="1565" spans="1:22" s="113" customFormat="1" x14ac:dyDescent="0.35">
      <c r="A1565" s="153" t="s">
        <v>1220</v>
      </c>
      <c r="B1565" s="132">
        <v>40912</v>
      </c>
      <c r="C1565" s="129">
        <v>932.96</v>
      </c>
      <c r="D1565" s="119">
        <v>0</v>
      </c>
      <c r="E1565" s="119">
        <v>0</v>
      </c>
      <c r="F1565" s="128">
        <v>449.7</v>
      </c>
      <c r="G1565" s="131">
        <v>29</v>
      </c>
      <c r="H1565" s="128">
        <f t="shared" si="1018"/>
        <v>15.506896551724138</v>
      </c>
      <c r="I1565" s="129">
        <v>463.26</v>
      </c>
      <c r="J1565" s="130">
        <v>15</v>
      </c>
      <c r="K1565" s="130">
        <f t="shared" si="1019"/>
        <v>44</v>
      </c>
      <c r="L1565" s="129">
        <f t="shared" si="1020"/>
        <v>30.884</v>
      </c>
      <c r="M1565" s="128">
        <f t="shared" si="1021"/>
        <v>20.74909090909091</v>
      </c>
      <c r="N1565" s="127"/>
      <c r="O1565" s="126"/>
      <c r="P1565" s="125"/>
      <c r="Q1565" s="125">
        <f t="shared" si="1002"/>
        <v>1</v>
      </c>
      <c r="R1565" s="125">
        <f t="shared" si="1003"/>
        <v>2012</v>
      </c>
      <c r="S1565" s="125" t="str">
        <f t="shared" si="1001"/>
        <v>Wed</v>
      </c>
      <c r="T1565" s="125" t="str">
        <f t="shared" si="1004"/>
        <v>2012-1</v>
      </c>
      <c r="U1565" s="125">
        <f t="shared" si="1005"/>
        <v>0</v>
      </c>
      <c r="V1565" s="125"/>
    </row>
    <row r="1566" spans="1:22" s="113" customFormat="1" x14ac:dyDescent="0.35">
      <c r="A1566" s="153" t="s">
        <v>1220</v>
      </c>
      <c r="B1566" s="132">
        <v>40913</v>
      </c>
      <c r="C1566" s="129">
        <v>1370.25</v>
      </c>
      <c r="D1566" s="119">
        <v>0</v>
      </c>
      <c r="E1566" s="119">
        <v>0</v>
      </c>
      <c r="F1566" s="128">
        <v>841.9</v>
      </c>
      <c r="G1566" s="131">
        <v>35</v>
      </c>
      <c r="H1566" s="128">
        <f t="shared" si="1018"/>
        <v>24.054285714285715</v>
      </c>
      <c r="I1566" s="129">
        <v>528.35</v>
      </c>
      <c r="J1566" s="130">
        <v>14</v>
      </c>
      <c r="K1566" s="130">
        <f t="shared" si="1019"/>
        <v>49</v>
      </c>
      <c r="L1566" s="129">
        <f t="shared" si="1020"/>
        <v>37.739285714285714</v>
      </c>
      <c r="M1566" s="128">
        <f t="shared" si="1021"/>
        <v>27.964285714285715</v>
      </c>
      <c r="N1566" s="127"/>
      <c r="O1566" s="126"/>
      <c r="P1566" s="125"/>
      <c r="Q1566" s="125">
        <f t="shared" si="1002"/>
        <v>1</v>
      </c>
      <c r="R1566" s="125">
        <f t="shared" si="1003"/>
        <v>2012</v>
      </c>
      <c r="S1566" s="125" t="str">
        <f t="shared" si="1001"/>
        <v>Thu</v>
      </c>
      <c r="T1566" s="125" t="str">
        <f t="shared" si="1004"/>
        <v>2012-1</v>
      </c>
      <c r="U1566" s="125">
        <f t="shared" si="1005"/>
        <v>0</v>
      </c>
      <c r="V1566" s="125"/>
    </row>
    <row r="1567" spans="1:22" s="113" customFormat="1" x14ac:dyDescent="0.35">
      <c r="A1567" s="153" t="s">
        <v>1220</v>
      </c>
      <c r="B1567" s="132">
        <v>40914</v>
      </c>
      <c r="C1567" s="129">
        <v>1225.19</v>
      </c>
      <c r="D1567" s="119">
        <v>0</v>
      </c>
      <c r="E1567" s="119">
        <v>0</v>
      </c>
      <c r="F1567" s="128">
        <v>667.5</v>
      </c>
      <c r="G1567" s="131">
        <v>26</v>
      </c>
      <c r="H1567" s="128">
        <f t="shared" si="1018"/>
        <v>25.673076923076923</v>
      </c>
      <c r="I1567" s="129">
        <v>557.69000000000005</v>
      </c>
      <c r="J1567" s="130">
        <v>12</v>
      </c>
      <c r="K1567" s="130">
        <f t="shared" si="1019"/>
        <v>38</v>
      </c>
      <c r="L1567" s="129">
        <f t="shared" si="1020"/>
        <v>46.474166666666669</v>
      </c>
      <c r="M1567" s="128">
        <f t="shared" si="1021"/>
        <v>32.24184210526316</v>
      </c>
      <c r="N1567" s="127"/>
      <c r="O1567" s="126"/>
      <c r="P1567" s="125"/>
      <c r="Q1567" s="125">
        <f t="shared" si="1002"/>
        <v>1</v>
      </c>
      <c r="R1567" s="125">
        <f t="shared" si="1003"/>
        <v>2012</v>
      </c>
      <c r="S1567" s="125" t="str">
        <f t="shared" si="1001"/>
        <v>Fri</v>
      </c>
      <c r="T1567" s="125" t="str">
        <f t="shared" si="1004"/>
        <v>2012-1</v>
      </c>
      <c r="U1567" s="125">
        <f t="shared" si="1005"/>
        <v>0</v>
      </c>
      <c r="V1567" s="125"/>
    </row>
    <row r="1568" spans="1:22" s="113" customFormat="1" x14ac:dyDescent="0.35">
      <c r="A1568" s="153" t="s">
        <v>1220</v>
      </c>
      <c r="B1568" s="132">
        <v>40915</v>
      </c>
      <c r="C1568" s="129">
        <v>413.41</v>
      </c>
      <c r="D1568" s="119">
        <v>0</v>
      </c>
      <c r="E1568" s="119">
        <v>0</v>
      </c>
      <c r="F1568" s="128">
        <v>255.3</v>
      </c>
      <c r="G1568" s="131">
        <v>21</v>
      </c>
      <c r="H1568" s="128">
        <f t="shared" si="1018"/>
        <v>12.157142857142858</v>
      </c>
      <c r="I1568" s="129">
        <v>158.11000000000001</v>
      </c>
      <c r="J1568" s="130">
        <v>5</v>
      </c>
      <c r="K1568" s="130">
        <f t="shared" si="1019"/>
        <v>26</v>
      </c>
      <c r="L1568" s="129">
        <f t="shared" si="1020"/>
        <v>31.622000000000003</v>
      </c>
      <c r="M1568" s="128">
        <f t="shared" si="1021"/>
        <v>15.900384615384617</v>
      </c>
      <c r="N1568" s="127"/>
      <c r="O1568" s="126"/>
      <c r="P1568" s="125"/>
      <c r="Q1568" s="125">
        <f t="shared" si="1002"/>
        <v>1</v>
      </c>
      <c r="R1568" s="125">
        <f t="shared" si="1003"/>
        <v>2012</v>
      </c>
      <c r="S1568" s="125" t="str">
        <f t="shared" si="1001"/>
        <v>Sat</v>
      </c>
      <c r="T1568" s="125" t="str">
        <f t="shared" si="1004"/>
        <v>2012-1</v>
      </c>
      <c r="U1568" s="125">
        <f t="shared" si="1005"/>
        <v>0</v>
      </c>
      <c r="V1568" s="125"/>
    </row>
    <row r="1569" spans="1:22" s="113" customFormat="1" x14ac:dyDescent="0.35">
      <c r="A1569" s="124"/>
      <c r="B1569" s="123">
        <v>40916</v>
      </c>
      <c r="C1569" s="119">
        <f>SUM(C1563:C1568)</f>
        <v>4731.37</v>
      </c>
      <c r="D1569" s="119">
        <v>1721.84</v>
      </c>
      <c r="E1569" s="122">
        <f>SUM(C1569:D1569)</f>
        <v>6453.21</v>
      </c>
      <c r="F1569" s="118"/>
      <c r="G1569" s="121">
        <f>SUM(G1563:G1568)</f>
        <v>151</v>
      </c>
      <c r="H1569" s="118">
        <f>AVERAGE(H1563:H1568)</f>
        <v>15.854817007704938</v>
      </c>
      <c r="I1569" s="119">
        <f>SUM(I1563:I1568)</f>
        <v>1787.4700000000003</v>
      </c>
      <c r="J1569" s="120">
        <f>SUM(J1563:J1568)</f>
        <v>50</v>
      </c>
      <c r="K1569" s="120">
        <f>SUM(G1569,J1569)</f>
        <v>201</v>
      </c>
      <c r="L1569" s="119">
        <f>AVERAGE(L1563:L1568)</f>
        <v>27.7890753968254</v>
      </c>
      <c r="M1569" s="118">
        <f>AVERAGE(M1563:M1568)</f>
        <v>19.133358133094976</v>
      </c>
      <c r="N1569" s="117"/>
      <c r="O1569" s="116"/>
      <c r="P1569" s="115"/>
      <c r="Q1569" s="115">
        <f t="shared" si="1002"/>
        <v>2</v>
      </c>
      <c r="R1569" s="115">
        <f t="shared" si="1003"/>
        <v>2012</v>
      </c>
      <c r="S1569" s="115" t="str">
        <f t="shared" si="1001"/>
        <v>Sun</v>
      </c>
      <c r="T1569" s="115" t="str">
        <f t="shared" si="1004"/>
        <v>2012-2</v>
      </c>
      <c r="U1569" s="115">
        <f t="shared" si="1005"/>
        <v>0</v>
      </c>
      <c r="V1569" s="115"/>
    </row>
    <row r="1570" spans="1:22" s="113" customFormat="1" x14ac:dyDescent="0.35">
      <c r="A1570" s="153" t="s">
        <v>1221</v>
      </c>
      <c r="B1570" s="132">
        <v>40917</v>
      </c>
      <c r="C1570" s="129">
        <v>1324.56</v>
      </c>
      <c r="D1570" s="119">
        <v>0</v>
      </c>
      <c r="E1570" s="119">
        <v>0</v>
      </c>
      <c r="F1570" s="128">
        <v>942.45</v>
      </c>
      <c r="G1570" s="131">
        <v>34</v>
      </c>
      <c r="H1570" s="128">
        <f t="shared" ref="H1570:H1575" si="1022">IFERROR(F1570/G1570,0)</f>
        <v>27.719117647058823</v>
      </c>
      <c r="I1570" s="129">
        <v>382.11</v>
      </c>
      <c r="J1570" s="130">
        <v>8</v>
      </c>
      <c r="K1570" s="130">
        <f t="shared" ref="K1570:K1575" si="1023">IFERROR(SUM(G1570,J1570),0)</f>
        <v>42</v>
      </c>
      <c r="L1570" s="129">
        <f t="shared" ref="L1570:L1575" si="1024">IFERROR(MEDIAN(I1570/J1570),0)</f>
        <v>47.763750000000002</v>
      </c>
      <c r="M1570" s="128">
        <f t="shared" ref="M1570:M1575" si="1025">IFERROR(SUM(F1570,I1570)/K1570,0)</f>
        <v>31.537142857142857</v>
      </c>
      <c r="N1570" s="127"/>
      <c r="O1570" s="126"/>
      <c r="P1570" s="125"/>
      <c r="Q1570" s="125">
        <f t="shared" si="1002"/>
        <v>2</v>
      </c>
      <c r="R1570" s="125">
        <f t="shared" si="1003"/>
        <v>2012</v>
      </c>
      <c r="S1570" s="125" t="str">
        <f t="shared" si="1001"/>
        <v>Mon</v>
      </c>
      <c r="T1570" s="125" t="str">
        <f t="shared" si="1004"/>
        <v>2012-2</v>
      </c>
      <c r="U1570" s="125">
        <f t="shared" si="1005"/>
        <v>0</v>
      </c>
      <c r="V1570" s="125"/>
    </row>
    <row r="1571" spans="1:22" s="113" customFormat="1" x14ac:dyDescent="0.35">
      <c r="A1571" s="153" t="s">
        <v>1221</v>
      </c>
      <c r="B1571" s="132">
        <v>40918</v>
      </c>
      <c r="C1571" s="129">
        <v>780.38</v>
      </c>
      <c r="D1571" s="119">
        <v>0</v>
      </c>
      <c r="E1571" s="119">
        <v>0</v>
      </c>
      <c r="F1571" s="128">
        <v>555.20000000000005</v>
      </c>
      <c r="G1571" s="131">
        <v>29</v>
      </c>
      <c r="H1571" s="128">
        <f t="shared" si="1022"/>
        <v>19.144827586206898</v>
      </c>
      <c r="I1571" s="129">
        <v>225.18</v>
      </c>
      <c r="J1571" s="130">
        <v>5</v>
      </c>
      <c r="K1571" s="130">
        <f t="shared" si="1023"/>
        <v>34</v>
      </c>
      <c r="L1571" s="129">
        <f t="shared" si="1024"/>
        <v>45.036000000000001</v>
      </c>
      <c r="M1571" s="128">
        <f t="shared" si="1025"/>
        <v>22.952352941176475</v>
      </c>
      <c r="N1571" s="127"/>
      <c r="O1571" s="126"/>
      <c r="P1571" s="125"/>
      <c r="Q1571" s="125">
        <f t="shared" si="1002"/>
        <v>2</v>
      </c>
      <c r="R1571" s="125">
        <f t="shared" si="1003"/>
        <v>2012</v>
      </c>
      <c r="S1571" s="125" t="str">
        <f t="shared" si="1001"/>
        <v>Tue</v>
      </c>
      <c r="T1571" s="125" t="str">
        <f t="shared" si="1004"/>
        <v>2012-2</v>
      </c>
      <c r="U1571" s="125">
        <f t="shared" si="1005"/>
        <v>0</v>
      </c>
      <c r="V1571" s="125"/>
    </row>
    <row r="1572" spans="1:22" s="113" customFormat="1" x14ac:dyDescent="0.35">
      <c r="A1572" s="153" t="s">
        <v>1221</v>
      </c>
      <c r="B1572" s="132">
        <v>40919</v>
      </c>
      <c r="C1572" s="129">
        <v>731.32</v>
      </c>
      <c r="D1572" s="119">
        <v>0</v>
      </c>
      <c r="E1572" s="119">
        <v>0</v>
      </c>
      <c r="F1572" s="128">
        <v>486.7</v>
      </c>
      <c r="G1572" s="131">
        <v>26</v>
      </c>
      <c r="H1572" s="128">
        <f t="shared" si="1022"/>
        <v>18.719230769230769</v>
      </c>
      <c r="I1572" s="129">
        <v>244.62</v>
      </c>
      <c r="J1572" s="130">
        <v>8</v>
      </c>
      <c r="K1572" s="130">
        <f t="shared" si="1023"/>
        <v>34</v>
      </c>
      <c r="L1572" s="129">
        <f t="shared" si="1024"/>
        <v>30.577500000000001</v>
      </c>
      <c r="M1572" s="128">
        <f t="shared" si="1025"/>
        <v>21.509411764705881</v>
      </c>
      <c r="N1572" s="127"/>
      <c r="O1572" s="126"/>
      <c r="P1572" s="125"/>
      <c r="Q1572" s="125">
        <f t="shared" si="1002"/>
        <v>2</v>
      </c>
      <c r="R1572" s="125">
        <f t="shared" si="1003"/>
        <v>2012</v>
      </c>
      <c r="S1572" s="125" t="str">
        <f t="shared" si="1001"/>
        <v>Wed</v>
      </c>
      <c r="T1572" s="125" t="str">
        <f t="shared" si="1004"/>
        <v>2012-2</v>
      </c>
      <c r="U1572" s="125">
        <f t="shared" si="1005"/>
        <v>0</v>
      </c>
      <c r="V1572" s="125"/>
    </row>
    <row r="1573" spans="1:22" s="113" customFormat="1" x14ac:dyDescent="0.35">
      <c r="A1573" s="153" t="s">
        <v>1221</v>
      </c>
      <c r="B1573" s="132">
        <v>40920</v>
      </c>
      <c r="C1573" s="129">
        <v>761.51</v>
      </c>
      <c r="D1573" s="119">
        <v>0</v>
      </c>
      <c r="E1573" s="119">
        <v>0</v>
      </c>
      <c r="F1573" s="128">
        <v>335.05</v>
      </c>
      <c r="G1573" s="131">
        <v>16</v>
      </c>
      <c r="H1573" s="128">
        <f t="shared" si="1022"/>
        <v>20.940625000000001</v>
      </c>
      <c r="I1573" s="129">
        <v>426.46</v>
      </c>
      <c r="J1573" s="130">
        <v>10</v>
      </c>
      <c r="K1573" s="130">
        <f t="shared" si="1023"/>
        <v>26</v>
      </c>
      <c r="L1573" s="129">
        <f t="shared" si="1024"/>
        <v>42.646000000000001</v>
      </c>
      <c r="M1573" s="128">
        <f t="shared" si="1025"/>
        <v>29.288846153846155</v>
      </c>
      <c r="N1573" s="127"/>
      <c r="O1573" s="126"/>
      <c r="P1573" s="125"/>
      <c r="Q1573" s="125">
        <f t="shared" si="1002"/>
        <v>2</v>
      </c>
      <c r="R1573" s="125">
        <f t="shared" si="1003"/>
        <v>2012</v>
      </c>
      <c r="S1573" s="125" t="str">
        <f t="shared" si="1001"/>
        <v>Thu</v>
      </c>
      <c r="T1573" s="125" t="str">
        <f t="shared" si="1004"/>
        <v>2012-2</v>
      </c>
      <c r="U1573" s="125">
        <f t="shared" si="1005"/>
        <v>0</v>
      </c>
      <c r="V1573" s="125"/>
    </row>
    <row r="1574" spans="1:22" s="113" customFormat="1" x14ac:dyDescent="0.35">
      <c r="A1574" s="153" t="s">
        <v>1221</v>
      </c>
      <c r="B1574" s="132">
        <v>40921</v>
      </c>
      <c r="C1574" s="129">
        <v>1312.11</v>
      </c>
      <c r="D1574" s="119">
        <v>0</v>
      </c>
      <c r="E1574" s="119">
        <v>0</v>
      </c>
      <c r="F1574" s="128">
        <v>780.1</v>
      </c>
      <c r="G1574" s="131">
        <v>37</v>
      </c>
      <c r="H1574" s="128">
        <f t="shared" si="1022"/>
        <v>21.083783783783783</v>
      </c>
      <c r="I1574" s="129">
        <v>532.01</v>
      </c>
      <c r="J1574" s="130">
        <v>12</v>
      </c>
      <c r="K1574" s="130">
        <f t="shared" si="1023"/>
        <v>49</v>
      </c>
      <c r="L1574" s="129">
        <f t="shared" si="1024"/>
        <v>44.334166666666668</v>
      </c>
      <c r="M1574" s="128">
        <f t="shared" si="1025"/>
        <v>26.777755102040818</v>
      </c>
      <c r="N1574" s="127"/>
      <c r="O1574" s="126"/>
      <c r="P1574" s="125"/>
      <c r="Q1574" s="125">
        <f t="shared" si="1002"/>
        <v>2</v>
      </c>
      <c r="R1574" s="125">
        <f t="shared" si="1003"/>
        <v>2012</v>
      </c>
      <c r="S1574" s="125" t="str">
        <f t="shared" si="1001"/>
        <v>Fri</v>
      </c>
      <c r="T1574" s="125" t="str">
        <f t="shared" si="1004"/>
        <v>2012-2</v>
      </c>
      <c r="U1574" s="125">
        <f t="shared" si="1005"/>
        <v>0</v>
      </c>
      <c r="V1574" s="125"/>
    </row>
    <row r="1575" spans="1:22" s="113" customFormat="1" x14ac:dyDescent="0.35">
      <c r="A1575" s="153" t="s">
        <v>1221</v>
      </c>
      <c r="B1575" s="132">
        <v>40922</v>
      </c>
      <c r="C1575" s="129">
        <v>765.32</v>
      </c>
      <c r="D1575" s="119">
        <v>0</v>
      </c>
      <c r="E1575" s="119">
        <v>0</v>
      </c>
      <c r="F1575" s="128">
        <v>310.89999999999998</v>
      </c>
      <c r="G1575" s="131">
        <v>19</v>
      </c>
      <c r="H1575" s="128">
        <f t="shared" si="1022"/>
        <v>16.36315789473684</v>
      </c>
      <c r="I1575" s="129">
        <v>454.42</v>
      </c>
      <c r="J1575" s="130">
        <v>8</v>
      </c>
      <c r="K1575" s="130">
        <f t="shared" si="1023"/>
        <v>27</v>
      </c>
      <c r="L1575" s="129">
        <f t="shared" si="1024"/>
        <v>56.802500000000002</v>
      </c>
      <c r="M1575" s="128">
        <f t="shared" si="1025"/>
        <v>28.345185185185183</v>
      </c>
      <c r="N1575" s="127"/>
      <c r="O1575" s="126"/>
      <c r="P1575" s="125"/>
      <c r="Q1575" s="125">
        <f t="shared" si="1002"/>
        <v>2</v>
      </c>
      <c r="R1575" s="125">
        <f t="shared" si="1003"/>
        <v>2012</v>
      </c>
      <c r="S1575" s="125" t="str">
        <f t="shared" si="1001"/>
        <v>Sat</v>
      </c>
      <c r="T1575" s="125" t="str">
        <f t="shared" si="1004"/>
        <v>2012-2</v>
      </c>
      <c r="U1575" s="125">
        <f t="shared" si="1005"/>
        <v>0</v>
      </c>
      <c r="V1575" s="125"/>
    </row>
    <row r="1576" spans="1:22" s="113" customFormat="1" x14ac:dyDescent="0.35">
      <c r="A1576" s="124"/>
      <c r="B1576" s="123">
        <v>40923</v>
      </c>
      <c r="C1576" s="119">
        <f>SUM(C1570:C1575)</f>
        <v>5675.2</v>
      </c>
      <c r="D1576" s="119">
        <v>2942.24</v>
      </c>
      <c r="E1576" s="122">
        <f>SUM(C1576:D1576)</f>
        <v>8617.4399999999987</v>
      </c>
      <c r="F1576" s="118"/>
      <c r="G1576" s="121">
        <f>SUM(G1570:G1575)</f>
        <v>161</v>
      </c>
      <c r="H1576" s="118">
        <f>AVERAGE(H1570:H1575)</f>
        <v>20.661790446836186</v>
      </c>
      <c r="I1576" s="119">
        <f>SUM(I1570:I1575)</f>
        <v>2264.7999999999997</v>
      </c>
      <c r="J1576" s="120">
        <f>SUM(J1570:J1575)</f>
        <v>51</v>
      </c>
      <c r="K1576" s="120">
        <f>SUM(G1576,J1576)</f>
        <v>212</v>
      </c>
      <c r="L1576" s="119">
        <f>AVERAGE(L1570:L1575)</f>
        <v>44.526652777777777</v>
      </c>
      <c r="M1576" s="118">
        <f>AVERAGE(M1570:M1575)</f>
        <v>26.735115667349561</v>
      </c>
      <c r="N1576" s="117"/>
      <c r="O1576" s="116"/>
      <c r="P1576" s="115"/>
      <c r="Q1576" s="115">
        <f t="shared" si="1002"/>
        <v>3</v>
      </c>
      <c r="R1576" s="115">
        <f t="shared" si="1003"/>
        <v>2012</v>
      </c>
      <c r="S1576" s="115" t="str">
        <f t="shared" si="1001"/>
        <v>Sun</v>
      </c>
      <c r="T1576" s="115" t="str">
        <f t="shared" si="1004"/>
        <v>2012-3</v>
      </c>
      <c r="U1576" s="115">
        <f t="shared" si="1005"/>
        <v>0</v>
      </c>
      <c r="V1576" s="115"/>
    </row>
    <row r="1577" spans="1:22" s="113" customFormat="1" x14ac:dyDescent="0.35">
      <c r="A1577" s="153" t="s">
        <v>1222</v>
      </c>
      <c r="B1577" s="132">
        <v>40924</v>
      </c>
      <c r="C1577" s="129">
        <v>822.04</v>
      </c>
      <c r="D1577" s="119">
        <v>0</v>
      </c>
      <c r="E1577" s="119">
        <v>0</v>
      </c>
      <c r="F1577" s="128">
        <v>445.75</v>
      </c>
      <c r="G1577" s="131">
        <v>30</v>
      </c>
      <c r="H1577" s="128">
        <f t="shared" ref="H1577:H1582" si="1026">IFERROR(F1577/G1577,0)</f>
        <v>14.858333333333333</v>
      </c>
      <c r="I1577" s="129">
        <v>376.29</v>
      </c>
      <c r="J1577" s="130">
        <v>11</v>
      </c>
      <c r="K1577" s="130">
        <f t="shared" ref="K1577:K1582" si="1027">IFERROR(SUM(G1577,J1577),0)</f>
        <v>41</v>
      </c>
      <c r="L1577" s="129">
        <f t="shared" ref="L1577:L1582" si="1028">IFERROR(MEDIAN(I1577/J1577),0)</f>
        <v>34.208181818181821</v>
      </c>
      <c r="M1577" s="128">
        <f t="shared" ref="M1577:M1582" si="1029">IFERROR(SUM(F1577,I1577)/K1577,0)</f>
        <v>20.049756097560973</v>
      </c>
      <c r="N1577" s="127"/>
      <c r="O1577" s="126"/>
      <c r="P1577" s="125"/>
      <c r="Q1577" s="125">
        <f t="shared" si="1002"/>
        <v>3</v>
      </c>
      <c r="R1577" s="125">
        <f t="shared" si="1003"/>
        <v>2012</v>
      </c>
      <c r="S1577" s="125" t="str">
        <f t="shared" si="1001"/>
        <v>Mon</v>
      </c>
      <c r="T1577" s="125" t="str">
        <f t="shared" si="1004"/>
        <v>2012-3</v>
      </c>
      <c r="U1577" s="125">
        <f t="shared" si="1005"/>
        <v>0</v>
      </c>
      <c r="V1577" s="125"/>
    </row>
    <row r="1578" spans="1:22" s="113" customFormat="1" x14ac:dyDescent="0.35">
      <c r="A1578" s="153" t="s">
        <v>1222</v>
      </c>
      <c r="B1578" s="132">
        <v>40925</v>
      </c>
      <c r="C1578" s="129">
        <v>1084.46</v>
      </c>
      <c r="D1578" s="119">
        <v>0</v>
      </c>
      <c r="E1578" s="119">
        <v>0</v>
      </c>
      <c r="F1578" s="128">
        <v>709.96</v>
      </c>
      <c r="G1578" s="131">
        <v>37</v>
      </c>
      <c r="H1578" s="128">
        <f t="shared" si="1026"/>
        <v>19.188108108108111</v>
      </c>
      <c r="I1578" s="129">
        <v>374.5</v>
      </c>
      <c r="J1578" s="130">
        <v>12</v>
      </c>
      <c r="K1578" s="130">
        <f t="shared" si="1027"/>
        <v>49</v>
      </c>
      <c r="L1578" s="129">
        <f t="shared" si="1028"/>
        <v>31.208333333333332</v>
      </c>
      <c r="M1578" s="128">
        <f t="shared" si="1029"/>
        <v>22.131836734693877</v>
      </c>
      <c r="N1578" s="127"/>
      <c r="O1578" s="126"/>
      <c r="P1578" s="125"/>
      <c r="Q1578" s="125">
        <f t="shared" si="1002"/>
        <v>3</v>
      </c>
      <c r="R1578" s="125">
        <f t="shared" si="1003"/>
        <v>2012</v>
      </c>
      <c r="S1578" s="125" t="str">
        <f t="shared" si="1001"/>
        <v>Tue</v>
      </c>
      <c r="T1578" s="125" t="str">
        <f t="shared" si="1004"/>
        <v>2012-3</v>
      </c>
      <c r="U1578" s="125">
        <f t="shared" si="1005"/>
        <v>0</v>
      </c>
      <c r="V1578" s="125"/>
    </row>
    <row r="1579" spans="1:22" s="113" customFormat="1" x14ac:dyDescent="0.35">
      <c r="A1579" s="153" t="s">
        <v>1222</v>
      </c>
      <c r="B1579" s="132">
        <v>40926</v>
      </c>
      <c r="C1579" s="129">
        <v>872.36</v>
      </c>
      <c r="D1579" s="119">
        <v>0</v>
      </c>
      <c r="E1579" s="119">
        <v>0</v>
      </c>
      <c r="F1579" s="128">
        <v>558.79999999999995</v>
      </c>
      <c r="G1579" s="131">
        <v>21</v>
      </c>
      <c r="H1579" s="128">
        <f t="shared" si="1026"/>
        <v>26.609523809523807</v>
      </c>
      <c r="I1579" s="129">
        <v>313.56</v>
      </c>
      <c r="J1579" s="130">
        <v>8</v>
      </c>
      <c r="K1579" s="130">
        <f t="shared" si="1027"/>
        <v>29</v>
      </c>
      <c r="L1579" s="129">
        <f t="shared" si="1028"/>
        <v>39.195</v>
      </c>
      <c r="M1579" s="128">
        <f t="shared" si="1029"/>
        <v>30.081379310344825</v>
      </c>
      <c r="N1579" s="127"/>
      <c r="O1579" s="126"/>
      <c r="P1579" s="125"/>
      <c r="Q1579" s="125">
        <f t="shared" si="1002"/>
        <v>3</v>
      </c>
      <c r="R1579" s="125">
        <f t="shared" si="1003"/>
        <v>2012</v>
      </c>
      <c r="S1579" s="125" t="str">
        <f t="shared" si="1001"/>
        <v>Wed</v>
      </c>
      <c r="T1579" s="125" t="str">
        <f t="shared" si="1004"/>
        <v>2012-3</v>
      </c>
      <c r="U1579" s="125">
        <f t="shared" si="1005"/>
        <v>0</v>
      </c>
      <c r="V1579" s="125"/>
    </row>
    <row r="1580" spans="1:22" s="113" customFormat="1" x14ac:dyDescent="0.35">
      <c r="A1580" s="153" t="s">
        <v>1222</v>
      </c>
      <c r="B1580" s="132">
        <v>40927</v>
      </c>
      <c r="C1580" s="129">
        <v>1424.24</v>
      </c>
      <c r="D1580" s="119">
        <v>0</v>
      </c>
      <c r="E1580" s="119">
        <v>0</v>
      </c>
      <c r="F1580" s="128">
        <v>853.5</v>
      </c>
      <c r="G1580" s="131">
        <v>40</v>
      </c>
      <c r="H1580" s="128">
        <f t="shared" si="1026"/>
        <v>21.337499999999999</v>
      </c>
      <c r="I1580" s="129">
        <v>570.74</v>
      </c>
      <c r="J1580" s="130">
        <v>15</v>
      </c>
      <c r="K1580" s="130">
        <f t="shared" si="1027"/>
        <v>55</v>
      </c>
      <c r="L1580" s="129">
        <f t="shared" si="1028"/>
        <v>38.049333333333337</v>
      </c>
      <c r="M1580" s="128">
        <f t="shared" si="1029"/>
        <v>25.895272727272726</v>
      </c>
      <c r="N1580" s="127"/>
      <c r="O1580" s="126"/>
      <c r="P1580" s="125"/>
      <c r="Q1580" s="125">
        <f t="shared" si="1002"/>
        <v>3</v>
      </c>
      <c r="R1580" s="125">
        <f t="shared" si="1003"/>
        <v>2012</v>
      </c>
      <c r="S1580" s="125" t="str">
        <f t="shared" si="1001"/>
        <v>Thu</v>
      </c>
      <c r="T1580" s="125" t="str">
        <f t="shared" si="1004"/>
        <v>2012-3</v>
      </c>
      <c r="U1580" s="125">
        <f t="shared" si="1005"/>
        <v>0</v>
      </c>
      <c r="V1580" s="125"/>
    </row>
    <row r="1581" spans="1:22" s="113" customFormat="1" x14ac:dyDescent="0.35">
      <c r="A1581" s="153" t="s">
        <v>1222</v>
      </c>
      <c r="B1581" s="132">
        <v>40928</v>
      </c>
      <c r="C1581" s="129">
        <v>1109.71</v>
      </c>
      <c r="D1581" s="119">
        <v>0</v>
      </c>
      <c r="E1581" s="119">
        <v>0</v>
      </c>
      <c r="F1581" s="128">
        <v>641.70000000000005</v>
      </c>
      <c r="G1581" s="131">
        <v>32</v>
      </c>
      <c r="H1581" s="128">
        <f t="shared" si="1026"/>
        <v>20.053125000000001</v>
      </c>
      <c r="I1581" s="129">
        <v>468.01</v>
      </c>
      <c r="J1581" s="130">
        <v>12</v>
      </c>
      <c r="K1581" s="130">
        <f t="shared" si="1027"/>
        <v>44</v>
      </c>
      <c r="L1581" s="129">
        <f t="shared" si="1028"/>
        <v>39.000833333333333</v>
      </c>
      <c r="M1581" s="128">
        <f t="shared" si="1029"/>
        <v>25.22068181818182</v>
      </c>
      <c r="N1581" s="127"/>
      <c r="O1581" s="126"/>
      <c r="P1581" s="125"/>
      <c r="Q1581" s="125">
        <f t="shared" si="1002"/>
        <v>3</v>
      </c>
      <c r="R1581" s="125">
        <f t="shared" si="1003"/>
        <v>2012</v>
      </c>
      <c r="S1581" s="125" t="str">
        <f t="shared" si="1001"/>
        <v>Fri</v>
      </c>
      <c r="T1581" s="125" t="str">
        <f t="shared" si="1004"/>
        <v>2012-3</v>
      </c>
      <c r="U1581" s="125">
        <f t="shared" si="1005"/>
        <v>0</v>
      </c>
      <c r="V1581" s="125"/>
    </row>
    <row r="1582" spans="1:22" s="113" customFormat="1" x14ac:dyDescent="0.35">
      <c r="A1582" s="153" t="s">
        <v>1222</v>
      </c>
      <c r="B1582" s="132">
        <v>40929</v>
      </c>
      <c r="C1582" s="129">
        <v>997.01</v>
      </c>
      <c r="D1582" s="119">
        <v>0</v>
      </c>
      <c r="E1582" s="119">
        <v>0</v>
      </c>
      <c r="F1582" s="128">
        <v>507.5</v>
      </c>
      <c r="G1582" s="131">
        <v>18</v>
      </c>
      <c r="H1582" s="128">
        <f t="shared" si="1026"/>
        <v>28.194444444444443</v>
      </c>
      <c r="I1582" s="129">
        <v>489.51</v>
      </c>
      <c r="J1582" s="130">
        <v>9</v>
      </c>
      <c r="K1582" s="130">
        <f t="shared" si="1027"/>
        <v>27</v>
      </c>
      <c r="L1582" s="129">
        <f t="shared" si="1028"/>
        <v>54.39</v>
      </c>
      <c r="M1582" s="128">
        <f t="shared" si="1029"/>
        <v>36.926296296296293</v>
      </c>
      <c r="N1582" s="127"/>
      <c r="O1582" s="126"/>
      <c r="P1582" s="125"/>
      <c r="Q1582" s="125">
        <f t="shared" si="1002"/>
        <v>3</v>
      </c>
      <c r="R1582" s="125">
        <f t="shared" si="1003"/>
        <v>2012</v>
      </c>
      <c r="S1582" s="125" t="str">
        <f t="shared" si="1001"/>
        <v>Sat</v>
      </c>
      <c r="T1582" s="125" t="str">
        <f t="shared" si="1004"/>
        <v>2012-3</v>
      </c>
      <c r="U1582" s="125">
        <f t="shared" si="1005"/>
        <v>0</v>
      </c>
      <c r="V1582" s="125"/>
    </row>
    <row r="1583" spans="1:22" s="113" customFormat="1" x14ac:dyDescent="0.35">
      <c r="A1583" s="124"/>
      <c r="B1583" s="123">
        <v>40930</v>
      </c>
      <c r="C1583" s="119">
        <f>SUM(C1577:C1582)</f>
        <v>6309.8200000000006</v>
      </c>
      <c r="D1583" s="119">
        <v>2747.91</v>
      </c>
      <c r="E1583" s="122">
        <f>SUM(C1583:D1583)</f>
        <v>9057.73</v>
      </c>
      <c r="F1583" s="118"/>
      <c r="G1583" s="121">
        <f>SUM(G1577:G1582)</f>
        <v>178</v>
      </c>
      <c r="H1583" s="118">
        <f>AVERAGE(H1577:H1582)</f>
        <v>21.706839115901612</v>
      </c>
      <c r="I1583" s="119">
        <f>SUM(I1577:I1582)</f>
        <v>2592.6099999999997</v>
      </c>
      <c r="J1583" s="120">
        <f>SUM(J1577:J1582)</f>
        <v>67</v>
      </c>
      <c r="K1583" s="120">
        <f>SUM(G1583,J1583)</f>
        <v>245</v>
      </c>
      <c r="L1583" s="119">
        <f>AVERAGE(L1577:L1582)</f>
        <v>39.34194696969697</v>
      </c>
      <c r="M1583" s="118">
        <f>AVERAGE(M1577:M1582)</f>
        <v>26.717537164058417</v>
      </c>
      <c r="N1583" s="117"/>
      <c r="O1583" s="116"/>
      <c r="P1583" s="115"/>
      <c r="Q1583" s="115">
        <f t="shared" si="1002"/>
        <v>4</v>
      </c>
      <c r="R1583" s="115">
        <f t="shared" si="1003"/>
        <v>2012</v>
      </c>
      <c r="S1583" s="115" t="str">
        <f t="shared" si="1001"/>
        <v>Sun</v>
      </c>
      <c r="T1583" s="115" t="str">
        <f t="shared" si="1004"/>
        <v>2012-4</v>
      </c>
      <c r="U1583" s="115">
        <f t="shared" si="1005"/>
        <v>0</v>
      </c>
      <c r="V1583" s="115"/>
    </row>
    <row r="1584" spans="1:22" s="113" customFormat="1" x14ac:dyDescent="0.35">
      <c r="A1584" s="153" t="s">
        <v>1223</v>
      </c>
      <c r="B1584" s="132">
        <v>40931</v>
      </c>
      <c r="C1584" s="129">
        <v>688.42</v>
      </c>
      <c r="D1584" s="119">
        <v>0</v>
      </c>
      <c r="E1584" s="119">
        <v>0</v>
      </c>
      <c r="F1584" s="128">
        <v>423</v>
      </c>
      <c r="G1584" s="131">
        <v>22</v>
      </c>
      <c r="H1584" s="128">
        <f t="shared" ref="H1584:H1589" si="1030">IFERROR(F1584/G1584,0)</f>
        <v>19.227272727272727</v>
      </c>
      <c r="I1584" s="129">
        <v>265.42</v>
      </c>
      <c r="J1584" s="130">
        <v>8</v>
      </c>
      <c r="K1584" s="130">
        <f t="shared" ref="K1584:K1589" si="1031">IFERROR(SUM(G1584,J1584),0)</f>
        <v>30</v>
      </c>
      <c r="L1584" s="129">
        <f t="shared" ref="L1584:L1589" si="1032">IFERROR(MEDIAN(I1584/J1584),0)</f>
        <v>33.177500000000002</v>
      </c>
      <c r="M1584" s="128">
        <f t="shared" ref="M1584:M1589" si="1033">IFERROR(SUM(F1584,I1584)/K1584,0)</f>
        <v>22.947333333333336</v>
      </c>
      <c r="N1584" s="127"/>
      <c r="O1584" s="126"/>
      <c r="P1584" s="125"/>
      <c r="Q1584" s="125">
        <f t="shared" si="1002"/>
        <v>4</v>
      </c>
      <c r="R1584" s="125">
        <f t="shared" si="1003"/>
        <v>2012</v>
      </c>
      <c r="S1584" s="125" t="str">
        <f t="shared" si="1001"/>
        <v>Mon</v>
      </c>
      <c r="T1584" s="125" t="str">
        <f t="shared" si="1004"/>
        <v>2012-4</v>
      </c>
      <c r="U1584" s="125">
        <f t="shared" si="1005"/>
        <v>0</v>
      </c>
      <c r="V1584" s="125"/>
    </row>
    <row r="1585" spans="1:22" s="113" customFormat="1" x14ac:dyDescent="0.35">
      <c r="A1585" s="153" t="s">
        <v>1223</v>
      </c>
      <c r="B1585" s="132">
        <v>40932</v>
      </c>
      <c r="C1585" s="129">
        <v>1284.08</v>
      </c>
      <c r="D1585" s="119">
        <v>0</v>
      </c>
      <c r="E1585" s="119">
        <v>0</v>
      </c>
      <c r="F1585" s="128">
        <v>554.20000000000005</v>
      </c>
      <c r="G1585" s="131">
        <v>33</v>
      </c>
      <c r="H1585" s="128">
        <f t="shared" si="1030"/>
        <v>16.793939393939397</v>
      </c>
      <c r="I1585" s="129">
        <v>729.88</v>
      </c>
      <c r="J1585" s="130">
        <v>11</v>
      </c>
      <c r="K1585" s="130">
        <f t="shared" si="1031"/>
        <v>44</v>
      </c>
      <c r="L1585" s="129">
        <f t="shared" si="1032"/>
        <v>66.352727272727279</v>
      </c>
      <c r="M1585" s="128">
        <f t="shared" si="1033"/>
        <v>29.183636363636364</v>
      </c>
      <c r="N1585" s="127"/>
      <c r="O1585" s="126"/>
      <c r="P1585" s="125"/>
      <c r="Q1585" s="125">
        <f t="shared" si="1002"/>
        <v>4</v>
      </c>
      <c r="R1585" s="125">
        <f t="shared" si="1003"/>
        <v>2012</v>
      </c>
      <c r="S1585" s="125" t="str">
        <f t="shared" si="1001"/>
        <v>Tue</v>
      </c>
      <c r="T1585" s="125" t="str">
        <f t="shared" si="1004"/>
        <v>2012-4</v>
      </c>
      <c r="U1585" s="125">
        <f t="shared" si="1005"/>
        <v>0</v>
      </c>
      <c r="V1585" s="125"/>
    </row>
    <row r="1586" spans="1:22" s="113" customFormat="1" x14ac:dyDescent="0.35">
      <c r="A1586" s="153" t="s">
        <v>1223</v>
      </c>
      <c r="B1586" s="132">
        <v>40933</v>
      </c>
      <c r="C1586" s="129">
        <v>2283.02</v>
      </c>
      <c r="D1586" s="119">
        <v>0</v>
      </c>
      <c r="E1586" s="119">
        <v>0</v>
      </c>
      <c r="F1586" s="128">
        <v>1076.55</v>
      </c>
      <c r="G1586" s="131">
        <v>60</v>
      </c>
      <c r="H1586" s="128">
        <f t="shared" si="1030"/>
        <v>17.942499999999999</v>
      </c>
      <c r="I1586" s="129">
        <v>1206.47</v>
      </c>
      <c r="J1586" s="130">
        <v>29</v>
      </c>
      <c r="K1586" s="130">
        <f t="shared" si="1031"/>
        <v>89</v>
      </c>
      <c r="L1586" s="129">
        <f t="shared" si="1032"/>
        <v>41.602413793103452</v>
      </c>
      <c r="M1586" s="128">
        <f t="shared" si="1033"/>
        <v>25.651910112359552</v>
      </c>
      <c r="N1586" s="127"/>
      <c r="O1586" s="126"/>
      <c r="P1586" s="125"/>
      <c r="Q1586" s="125">
        <f t="shared" si="1002"/>
        <v>4</v>
      </c>
      <c r="R1586" s="125">
        <f t="shared" si="1003"/>
        <v>2012</v>
      </c>
      <c r="S1586" s="125" t="str">
        <f t="shared" si="1001"/>
        <v>Wed</v>
      </c>
      <c r="T1586" s="125" t="str">
        <f t="shared" si="1004"/>
        <v>2012-4</v>
      </c>
      <c r="U1586" s="125">
        <f t="shared" si="1005"/>
        <v>0</v>
      </c>
      <c r="V1586" s="125"/>
    </row>
    <row r="1587" spans="1:22" s="113" customFormat="1" x14ac:dyDescent="0.35">
      <c r="A1587" s="153" t="s">
        <v>1223</v>
      </c>
      <c r="B1587" s="132">
        <v>40934</v>
      </c>
      <c r="C1587" s="129">
        <v>0</v>
      </c>
      <c r="D1587" s="119">
        <v>0</v>
      </c>
      <c r="E1587" s="119">
        <v>0</v>
      </c>
      <c r="F1587" s="128">
        <v>0</v>
      </c>
      <c r="G1587" s="131">
        <v>0</v>
      </c>
      <c r="H1587" s="128">
        <f t="shared" si="1030"/>
        <v>0</v>
      </c>
      <c r="I1587" s="129">
        <v>0</v>
      </c>
      <c r="J1587" s="130">
        <v>0</v>
      </c>
      <c r="K1587" s="130">
        <f t="shared" si="1031"/>
        <v>0</v>
      </c>
      <c r="L1587" s="129">
        <f t="shared" si="1032"/>
        <v>0</v>
      </c>
      <c r="M1587" s="128">
        <f t="shared" si="1033"/>
        <v>0</v>
      </c>
      <c r="N1587" s="127"/>
      <c r="O1587" s="126"/>
      <c r="P1587" s="125"/>
      <c r="Q1587" s="125">
        <f t="shared" si="1002"/>
        <v>4</v>
      </c>
      <c r="R1587" s="125">
        <f t="shared" si="1003"/>
        <v>2012</v>
      </c>
      <c r="S1587" s="125" t="str">
        <f t="shared" si="1001"/>
        <v>Thu</v>
      </c>
      <c r="T1587" s="125" t="str">
        <f t="shared" si="1004"/>
        <v>2012-4</v>
      </c>
      <c r="U1587" s="125">
        <f t="shared" si="1005"/>
        <v>0</v>
      </c>
      <c r="V1587" s="125"/>
    </row>
    <row r="1588" spans="1:22" s="113" customFormat="1" x14ac:dyDescent="0.35">
      <c r="A1588" s="153" t="s">
        <v>1223</v>
      </c>
      <c r="B1588" s="132">
        <v>40935</v>
      </c>
      <c r="C1588" s="129">
        <v>1273.03</v>
      </c>
      <c r="D1588" s="119">
        <v>0</v>
      </c>
      <c r="E1588" s="119">
        <v>0</v>
      </c>
      <c r="F1588" s="128">
        <v>863</v>
      </c>
      <c r="G1588" s="131">
        <v>45</v>
      </c>
      <c r="H1588" s="128">
        <f t="shared" si="1030"/>
        <v>19.177777777777777</v>
      </c>
      <c r="I1588" s="129">
        <v>410.03</v>
      </c>
      <c r="J1588" s="130">
        <v>10</v>
      </c>
      <c r="K1588" s="130">
        <f t="shared" si="1031"/>
        <v>55</v>
      </c>
      <c r="L1588" s="129">
        <f t="shared" si="1032"/>
        <v>41.003</v>
      </c>
      <c r="M1588" s="128">
        <f t="shared" si="1033"/>
        <v>23.146000000000001</v>
      </c>
      <c r="N1588" s="127"/>
      <c r="O1588" s="126"/>
      <c r="P1588" s="125"/>
      <c r="Q1588" s="125">
        <f t="shared" si="1002"/>
        <v>4</v>
      </c>
      <c r="R1588" s="125">
        <f t="shared" si="1003"/>
        <v>2012</v>
      </c>
      <c r="S1588" s="125" t="str">
        <f t="shared" si="1001"/>
        <v>Fri</v>
      </c>
      <c r="T1588" s="125" t="str">
        <f t="shared" si="1004"/>
        <v>2012-4</v>
      </c>
      <c r="U1588" s="125">
        <f t="shared" si="1005"/>
        <v>0</v>
      </c>
      <c r="V1588" s="125"/>
    </row>
    <row r="1589" spans="1:22" s="113" customFormat="1" x14ac:dyDescent="0.35">
      <c r="A1589" s="153" t="s">
        <v>1223</v>
      </c>
      <c r="B1589" s="132">
        <v>40936</v>
      </c>
      <c r="C1589" s="129">
        <v>568.77</v>
      </c>
      <c r="D1589" s="119">
        <v>0</v>
      </c>
      <c r="E1589" s="119">
        <v>0</v>
      </c>
      <c r="F1589" s="128">
        <v>298.85000000000002</v>
      </c>
      <c r="G1589" s="131">
        <v>25</v>
      </c>
      <c r="H1589" s="128">
        <f t="shared" si="1030"/>
        <v>11.954000000000001</v>
      </c>
      <c r="I1589" s="129">
        <v>269.92</v>
      </c>
      <c r="J1589" s="130">
        <v>7</v>
      </c>
      <c r="K1589" s="130">
        <f t="shared" si="1031"/>
        <v>32</v>
      </c>
      <c r="L1589" s="129">
        <f t="shared" si="1032"/>
        <v>38.56</v>
      </c>
      <c r="M1589" s="128">
        <f t="shared" si="1033"/>
        <v>17.774062499999999</v>
      </c>
      <c r="N1589" s="127"/>
      <c r="O1589" s="126"/>
      <c r="P1589" s="125"/>
      <c r="Q1589" s="125">
        <f t="shared" si="1002"/>
        <v>4</v>
      </c>
      <c r="R1589" s="125">
        <f t="shared" si="1003"/>
        <v>2012</v>
      </c>
      <c r="S1589" s="125" t="str">
        <f t="shared" si="1001"/>
        <v>Sat</v>
      </c>
      <c r="T1589" s="125" t="str">
        <f t="shared" si="1004"/>
        <v>2012-4</v>
      </c>
      <c r="U1589" s="125">
        <f t="shared" si="1005"/>
        <v>0</v>
      </c>
      <c r="V1589" s="125"/>
    </row>
    <row r="1590" spans="1:22" s="113" customFormat="1" x14ac:dyDescent="0.35">
      <c r="A1590" s="124"/>
      <c r="B1590" s="123">
        <v>40937</v>
      </c>
      <c r="C1590" s="119">
        <f>SUM(C1584:C1589)</f>
        <v>6097.32</v>
      </c>
      <c r="D1590" s="119">
        <v>3506.68</v>
      </c>
      <c r="E1590" s="122">
        <f>SUM(C1590:D1590)</f>
        <v>9604</v>
      </c>
      <c r="F1590" s="118"/>
      <c r="G1590" s="121">
        <f>SUM(G1584:G1589)</f>
        <v>185</v>
      </c>
      <c r="H1590" s="118">
        <f>AVERAGE(H1584:H1589)</f>
        <v>14.182581649831652</v>
      </c>
      <c r="I1590" s="119">
        <f>SUM(I1584:I1589)</f>
        <v>2881.7200000000003</v>
      </c>
      <c r="J1590" s="120">
        <f>SUM(J1584:J1589)</f>
        <v>65</v>
      </c>
      <c r="K1590" s="120">
        <f>SUM(G1590,J1590)</f>
        <v>250</v>
      </c>
      <c r="L1590" s="119">
        <f>AVERAGE(L1584:L1589)</f>
        <v>36.782606844305121</v>
      </c>
      <c r="M1590" s="118">
        <f>AVERAGE(M1584:M1589)</f>
        <v>19.783823718221541</v>
      </c>
      <c r="N1590" s="117"/>
      <c r="O1590" s="116"/>
      <c r="P1590" s="115"/>
      <c r="Q1590" s="115">
        <f t="shared" si="1002"/>
        <v>5</v>
      </c>
      <c r="R1590" s="115">
        <f t="shared" si="1003"/>
        <v>2012</v>
      </c>
      <c r="S1590" s="115" t="str">
        <f t="shared" si="1001"/>
        <v>Sun</v>
      </c>
      <c r="T1590" s="115" t="str">
        <f t="shared" si="1004"/>
        <v>2012-5</v>
      </c>
      <c r="U1590" s="115">
        <f t="shared" si="1005"/>
        <v>0</v>
      </c>
      <c r="V1590" s="115"/>
    </row>
    <row r="1591" spans="1:22" s="113" customFormat="1" x14ac:dyDescent="0.35">
      <c r="A1591" s="153" t="s">
        <v>1224</v>
      </c>
      <c r="B1591" s="132">
        <v>40938</v>
      </c>
      <c r="C1591" s="129">
        <v>1031.83</v>
      </c>
      <c r="D1591" s="119">
        <v>0</v>
      </c>
      <c r="E1591" s="119">
        <v>0</v>
      </c>
      <c r="F1591" s="128">
        <v>626.85</v>
      </c>
      <c r="G1591" s="131">
        <v>36</v>
      </c>
      <c r="H1591" s="128">
        <f t="shared" ref="H1591:H1596" si="1034">IFERROR(F1591/G1591,0)</f>
        <v>17.412500000000001</v>
      </c>
      <c r="I1591" s="129">
        <v>404.98</v>
      </c>
      <c r="J1591" s="130">
        <v>7</v>
      </c>
      <c r="K1591" s="130">
        <f t="shared" ref="K1591:K1596" si="1035">IFERROR(SUM(G1591,J1591),0)</f>
        <v>43</v>
      </c>
      <c r="L1591" s="129">
        <f t="shared" ref="L1591:L1596" si="1036">IFERROR(MEDIAN(I1591/J1591),0)</f>
        <v>57.854285714285716</v>
      </c>
      <c r="M1591" s="128">
        <f t="shared" ref="M1591:M1596" si="1037">IFERROR(SUM(F1591,I1591)/K1591,0)</f>
        <v>23.996046511627906</v>
      </c>
      <c r="N1591" s="127"/>
      <c r="O1591" s="126"/>
      <c r="P1591" s="125"/>
      <c r="Q1591" s="125">
        <f t="shared" si="1002"/>
        <v>5</v>
      </c>
      <c r="R1591" s="125">
        <f t="shared" si="1003"/>
        <v>2012</v>
      </c>
      <c r="S1591" s="125" t="str">
        <f t="shared" si="1001"/>
        <v>Mon</v>
      </c>
      <c r="T1591" s="125" t="str">
        <f t="shared" si="1004"/>
        <v>2012-5</v>
      </c>
      <c r="U1591" s="125">
        <f t="shared" si="1005"/>
        <v>0</v>
      </c>
      <c r="V1591" s="125"/>
    </row>
    <row r="1592" spans="1:22" s="113" customFormat="1" x14ac:dyDescent="0.35">
      <c r="A1592" s="153" t="s">
        <v>1224</v>
      </c>
      <c r="B1592" s="132">
        <v>40939</v>
      </c>
      <c r="C1592" s="129">
        <v>460.64</v>
      </c>
      <c r="D1592" s="119">
        <v>0</v>
      </c>
      <c r="E1592" s="119">
        <v>0</v>
      </c>
      <c r="F1592" s="128">
        <v>345.64</v>
      </c>
      <c r="G1592" s="131">
        <v>21</v>
      </c>
      <c r="H1592" s="128">
        <f t="shared" si="1034"/>
        <v>16.459047619047617</v>
      </c>
      <c r="I1592" s="129">
        <v>114.94</v>
      </c>
      <c r="J1592" s="130">
        <v>3</v>
      </c>
      <c r="K1592" s="130">
        <f t="shared" si="1035"/>
        <v>24</v>
      </c>
      <c r="L1592" s="129">
        <f t="shared" si="1036"/>
        <v>38.313333333333333</v>
      </c>
      <c r="M1592" s="128">
        <f t="shared" si="1037"/>
        <v>19.190833333333334</v>
      </c>
      <c r="N1592" s="127"/>
      <c r="O1592" s="126"/>
      <c r="P1592" s="125"/>
      <c r="Q1592" s="125">
        <f t="shared" si="1002"/>
        <v>5</v>
      </c>
      <c r="R1592" s="125">
        <f t="shared" si="1003"/>
        <v>2012</v>
      </c>
      <c r="S1592" s="125" t="str">
        <f t="shared" si="1001"/>
        <v>Tue</v>
      </c>
      <c r="T1592" s="125" t="str">
        <f t="shared" si="1004"/>
        <v>2012-5</v>
      </c>
      <c r="U1592" s="125">
        <f t="shared" si="1005"/>
        <v>0</v>
      </c>
      <c r="V1592" s="125"/>
    </row>
    <row r="1593" spans="1:22" s="113" customFormat="1" x14ac:dyDescent="0.35">
      <c r="A1593" s="153" t="s">
        <v>1224</v>
      </c>
      <c r="B1593" s="132">
        <v>40940</v>
      </c>
      <c r="C1593" s="129">
        <v>848.62</v>
      </c>
      <c r="D1593" s="119">
        <v>0</v>
      </c>
      <c r="E1593" s="119">
        <v>0</v>
      </c>
      <c r="F1593" s="128">
        <v>768.45</v>
      </c>
      <c r="G1593" s="131">
        <v>37</v>
      </c>
      <c r="H1593" s="128">
        <f t="shared" si="1034"/>
        <v>20.768918918918921</v>
      </c>
      <c r="I1593" s="129">
        <v>80.17</v>
      </c>
      <c r="J1593" s="130">
        <v>4</v>
      </c>
      <c r="K1593" s="130">
        <f t="shared" si="1035"/>
        <v>41</v>
      </c>
      <c r="L1593" s="129">
        <f t="shared" si="1036"/>
        <v>20.0425</v>
      </c>
      <c r="M1593" s="128">
        <f t="shared" si="1037"/>
        <v>20.698048780487806</v>
      </c>
      <c r="N1593" s="127"/>
      <c r="O1593" s="126"/>
      <c r="P1593" s="125"/>
      <c r="Q1593" s="125">
        <f t="shared" si="1002"/>
        <v>5</v>
      </c>
      <c r="R1593" s="125">
        <f t="shared" si="1003"/>
        <v>2012</v>
      </c>
      <c r="S1593" s="125" t="str">
        <f t="shared" si="1001"/>
        <v>Wed</v>
      </c>
      <c r="T1593" s="125" t="str">
        <f t="shared" si="1004"/>
        <v>2012-5</v>
      </c>
      <c r="U1593" s="125">
        <f t="shared" si="1005"/>
        <v>0</v>
      </c>
      <c r="V1593" s="125"/>
    </row>
    <row r="1594" spans="1:22" s="113" customFormat="1" x14ac:dyDescent="0.35">
      <c r="A1594" s="153" t="s">
        <v>1224</v>
      </c>
      <c r="B1594" s="132">
        <v>40941</v>
      </c>
      <c r="C1594" s="129">
        <v>1216.76</v>
      </c>
      <c r="D1594" s="119">
        <v>0</v>
      </c>
      <c r="E1594" s="119">
        <v>0</v>
      </c>
      <c r="F1594" s="128">
        <v>784.5</v>
      </c>
      <c r="G1594" s="131">
        <v>36</v>
      </c>
      <c r="H1594" s="128">
        <f t="shared" si="1034"/>
        <v>21.791666666666668</v>
      </c>
      <c r="I1594" s="129">
        <v>432.25</v>
      </c>
      <c r="J1594" s="130">
        <v>8</v>
      </c>
      <c r="K1594" s="130">
        <f t="shared" si="1035"/>
        <v>44</v>
      </c>
      <c r="L1594" s="129">
        <f t="shared" si="1036"/>
        <v>54.03125</v>
      </c>
      <c r="M1594" s="128">
        <f t="shared" si="1037"/>
        <v>27.65340909090909</v>
      </c>
      <c r="N1594" s="127"/>
      <c r="O1594" s="126"/>
      <c r="P1594" s="125"/>
      <c r="Q1594" s="125">
        <f t="shared" si="1002"/>
        <v>5</v>
      </c>
      <c r="R1594" s="125">
        <f t="shared" si="1003"/>
        <v>2012</v>
      </c>
      <c r="S1594" s="125" t="str">
        <f t="shared" si="1001"/>
        <v>Thu</v>
      </c>
      <c r="T1594" s="125" t="str">
        <f t="shared" si="1004"/>
        <v>2012-5</v>
      </c>
      <c r="U1594" s="125">
        <f t="shared" si="1005"/>
        <v>0</v>
      </c>
      <c r="V1594" s="125"/>
    </row>
    <row r="1595" spans="1:22" s="113" customFormat="1" x14ac:dyDescent="0.35">
      <c r="A1595" s="153" t="s">
        <v>1224</v>
      </c>
      <c r="B1595" s="132">
        <v>40942</v>
      </c>
      <c r="C1595" s="129">
        <v>2100.36</v>
      </c>
      <c r="D1595" s="119">
        <v>0</v>
      </c>
      <c r="E1595" s="119">
        <v>0</v>
      </c>
      <c r="F1595" s="128">
        <v>1047.25</v>
      </c>
      <c r="G1595" s="131">
        <v>35</v>
      </c>
      <c r="H1595" s="128">
        <f t="shared" si="1034"/>
        <v>29.921428571428571</v>
      </c>
      <c r="I1595" s="129">
        <v>1053.1099999999999</v>
      </c>
      <c r="J1595" s="130">
        <v>19</v>
      </c>
      <c r="K1595" s="130">
        <f t="shared" si="1035"/>
        <v>54</v>
      </c>
      <c r="L1595" s="129">
        <f t="shared" si="1036"/>
        <v>55.426842105263155</v>
      </c>
      <c r="M1595" s="128">
        <f t="shared" si="1037"/>
        <v>38.895555555555546</v>
      </c>
      <c r="N1595" s="127"/>
      <c r="O1595" s="126"/>
      <c r="P1595" s="125"/>
      <c r="Q1595" s="125">
        <f t="shared" si="1002"/>
        <v>5</v>
      </c>
      <c r="R1595" s="125">
        <f t="shared" si="1003"/>
        <v>2012</v>
      </c>
      <c r="S1595" s="125" t="str">
        <f t="shared" si="1001"/>
        <v>Fri</v>
      </c>
      <c r="T1595" s="125" t="str">
        <f t="shared" si="1004"/>
        <v>2012-5</v>
      </c>
      <c r="U1595" s="125">
        <f t="shared" si="1005"/>
        <v>0</v>
      </c>
      <c r="V1595" s="125"/>
    </row>
    <row r="1596" spans="1:22" s="113" customFormat="1" x14ac:dyDescent="0.35">
      <c r="A1596" s="153" t="s">
        <v>1224</v>
      </c>
      <c r="B1596" s="132">
        <v>40943</v>
      </c>
      <c r="C1596" s="129">
        <v>781.17</v>
      </c>
      <c r="D1596" s="119">
        <v>0</v>
      </c>
      <c r="E1596" s="119">
        <v>0</v>
      </c>
      <c r="F1596" s="128">
        <v>466.45</v>
      </c>
      <c r="G1596" s="131">
        <v>26</v>
      </c>
      <c r="H1596" s="128">
        <f t="shared" si="1034"/>
        <v>17.940384615384616</v>
      </c>
      <c r="I1596" s="129">
        <v>314.72000000000003</v>
      </c>
      <c r="J1596" s="130">
        <v>9</v>
      </c>
      <c r="K1596" s="130">
        <f t="shared" si="1035"/>
        <v>35</v>
      </c>
      <c r="L1596" s="129">
        <f t="shared" si="1036"/>
        <v>34.968888888888891</v>
      </c>
      <c r="M1596" s="128">
        <f t="shared" si="1037"/>
        <v>22.319142857142861</v>
      </c>
      <c r="N1596" s="127"/>
      <c r="O1596" s="126"/>
      <c r="P1596" s="125">
        <v>36.04</v>
      </c>
      <c r="Q1596" s="125">
        <f t="shared" si="1002"/>
        <v>5</v>
      </c>
      <c r="R1596" s="125">
        <f t="shared" si="1003"/>
        <v>2012</v>
      </c>
      <c r="S1596" s="125" t="str">
        <f t="shared" si="1001"/>
        <v>Sat</v>
      </c>
      <c r="T1596" s="125" t="str">
        <f t="shared" si="1004"/>
        <v>2012-5</v>
      </c>
      <c r="U1596" s="125">
        <f t="shared" si="1005"/>
        <v>0</v>
      </c>
      <c r="V1596" s="125"/>
    </row>
    <row r="1597" spans="1:22" s="113" customFormat="1" x14ac:dyDescent="0.35">
      <c r="A1597" s="124"/>
      <c r="B1597" s="123">
        <v>40944</v>
      </c>
      <c r="C1597" s="119">
        <f>SUM(C1591:C1596)</f>
        <v>6439.3799999999992</v>
      </c>
      <c r="D1597" s="119">
        <v>2542.06</v>
      </c>
      <c r="E1597" s="122">
        <f>SUM(C1597:D1597)</f>
        <v>8981.4399999999987</v>
      </c>
      <c r="F1597" s="118"/>
      <c r="G1597" s="121">
        <f>SUM(G1591:G1596)</f>
        <v>191</v>
      </c>
      <c r="H1597" s="118">
        <f>AVERAGE(H1591:H1596)</f>
        <v>20.715657731907733</v>
      </c>
      <c r="I1597" s="119">
        <f>SUM(I1591:I1596)</f>
        <v>2400.17</v>
      </c>
      <c r="J1597" s="120">
        <f>SUM(J1591:J1596)</f>
        <v>50</v>
      </c>
      <c r="K1597" s="120">
        <f>SUM(G1597,J1597)</f>
        <v>241</v>
      </c>
      <c r="L1597" s="119">
        <f>AVERAGE(L1591:L1596)</f>
        <v>43.439516673628511</v>
      </c>
      <c r="M1597" s="118">
        <f>AVERAGE(M1591:M1596)</f>
        <v>25.458839354842755</v>
      </c>
      <c r="N1597" s="117"/>
      <c r="O1597" s="116"/>
      <c r="P1597" s="115">
        <v>30</v>
      </c>
      <c r="Q1597" s="115">
        <f t="shared" si="1002"/>
        <v>6</v>
      </c>
      <c r="R1597" s="115">
        <f t="shared" si="1003"/>
        <v>2012</v>
      </c>
      <c r="S1597" s="115" t="str">
        <f t="shared" si="1001"/>
        <v>Sun</v>
      </c>
      <c r="T1597" s="115" t="str">
        <f t="shared" si="1004"/>
        <v>2012-6</v>
      </c>
      <c r="U1597" s="115">
        <f t="shared" si="1005"/>
        <v>0</v>
      </c>
      <c r="V1597" s="115"/>
    </row>
    <row r="1598" spans="1:22" s="113" customFormat="1" x14ac:dyDescent="0.35">
      <c r="A1598" s="153" t="s">
        <v>1225</v>
      </c>
      <c r="B1598" s="132">
        <v>40945</v>
      </c>
      <c r="C1598" s="129">
        <v>398.68</v>
      </c>
      <c r="D1598" s="119">
        <v>0</v>
      </c>
      <c r="E1598" s="119">
        <v>0</v>
      </c>
      <c r="F1598" s="128">
        <v>363.9</v>
      </c>
      <c r="G1598" s="131">
        <v>24</v>
      </c>
      <c r="H1598" s="128">
        <f t="shared" ref="H1598:H1603" si="1038">IFERROR(F1598/G1598,0)</f>
        <v>15.1625</v>
      </c>
      <c r="I1598" s="129">
        <v>34.880000000000003</v>
      </c>
      <c r="J1598" s="130">
        <v>3</v>
      </c>
      <c r="K1598" s="130">
        <f t="shared" ref="K1598:K1603" si="1039">IFERROR(SUM(G1598,J1598),0)</f>
        <v>27</v>
      </c>
      <c r="L1598" s="129">
        <f t="shared" ref="L1598:L1603" si="1040">IFERROR(MEDIAN(I1598/J1598),0)</f>
        <v>11.626666666666667</v>
      </c>
      <c r="M1598" s="128">
        <f t="shared" ref="M1598:M1603" si="1041">IFERROR(SUM(F1598,I1598)/K1598,0)</f>
        <v>14.769629629629629</v>
      </c>
      <c r="N1598" s="127"/>
      <c r="O1598" s="126"/>
      <c r="P1598" s="125">
        <v>265.29000000000002</v>
      </c>
      <c r="Q1598" s="125">
        <f t="shared" si="1002"/>
        <v>6</v>
      </c>
      <c r="R1598" s="125">
        <f t="shared" si="1003"/>
        <v>2012</v>
      </c>
      <c r="S1598" s="125" t="str">
        <f t="shared" si="1001"/>
        <v>Mon</v>
      </c>
      <c r="T1598" s="125" t="str">
        <f t="shared" si="1004"/>
        <v>2012-6</v>
      </c>
      <c r="U1598" s="125">
        <f t="shared" si="1005"/>
        <v>0</v>
      </c>
      <c r="V1598" s="125"/>
    </row>
    <row r="1599" spans="1:22" s="113" customFormat="1" x14ac:dyDescent="0.35">
      <c r="A1599" s="153" t="s">
        <v>1225</v>
      </c>
      <c r="B1599" s="132">
        <v>40946</v>
      </c>
      <c r="C1599" s="129">
        <v>713.17</v>
      </c>
      <c r="D1599" s="119">
        <v>0</v>
      </c>
      <c r="E1599" s="119">
        <v>0</v>
      </c>
      <c r="F1599" s="128">
        <v>492.55</v>
      </c>
      <c r="G1599" s="131">
        <v>31</v>
      </c>
      <c r="H1599" s="128">
        <f t="shared" si="1038"/>
        <v>15.888709677419355</v>
      </c>
      <c r="I1599" s="129">
        <v>220.62</v>
      </c>
      <c r="J1599" s="130">
        <v>6</v>
      </c>
      <c r="K1599" s="130">
        <f t="shared" si="1039"/>
        <v>37</v>
      </c>
      <c r="L1599" s="129">
        <f t="shared" si="1040"/>
        <v>36.770000000000003</v>
      </c>
      <c r="M1599" s="128">
        <f t="shared" si="1041"/>
        <v>19.274864864864867</v>
      </c>
      <c r="N1599" s="127"/>
      <c r="O1599" s="126"/>
      <c r="P1599" s="125">
        <v>405.92</v>
      </c>
      <c r="Q1599" s="125">
        <f t="shared" si="1002"/>
        <v>6</v>
      </c>
      <c r="R1599" s="125">
        <f t="shared" si="1003"/>
        <v>2012</v>
      </c>
      <c r="S1599" s="125" t="str">
        <f t="shared" si="1001"/>
        <v>Tue</v>
      </c>
      <c r="T1599" s="125" t="str">
        <f t="shared" si="1004"/>
        <v>2012-6</v>
      </c>
      <c r="U1599" s="125">
        <f t="shared" si="1005"/>
        <v>0</v>
      </c>
      <c r="V1599" s="125"/>
    </row>
    <row r="1600" spans="1:22" s="113" customFormat="1" x14ac:dyDescent="0.35">
      <c r="A1600" s="153" t="s">
        <v>1225</v>
      </c>
      <c r="B1600" s="132">
        <v>40947</v>
      </c>
      <c r="C1600" s="129">
        <v>748.28</v>
      </c>
      <c r="D1600" s="119">
        <v>0</v>
      </c>
      <c r="E1600" s="119">
        <v>0</v>
      </c>
      <c r="F1600" s="128">
        <v>363.05</v>
      </c>
      <c r="G1600" s="131">
        <v>25</v>
      </c>
      <c r="H1600" s="128">
        <f t="shared" si="1038"/>
        <v>14.522</v>
      </c>
      <c r="I1600" s="129">
        <v>385.43</v>
      </c>
      <c r="J1600" s="130">
        <v>10</v>
      </c>
      <c r="K1600" s="130">
        <f t="shared" si="1039"/>
        <v>35</v>
      </c>
      <c r="L1600" s="129">
        <f t="shared" si="1040"/>
        <v>38.542999999999999</v>
      </c>
      <c r="M1600" s="128">
        <f t="shared" si="1041"/>
        <v>21.385142857142856</v>
      </c>
      <c r="N1600" s="127"/>
      <c r="O1600" s="126"/>
      <c r="P1600" s="125">
        <v>80.97</v>
      </c>
      <c r="Q1600" s="125">
        <f t="shared" si="1002"/>
        <v>6</v>
      </c>
      <c r="R1600" s="125">
        <f t="shared" si="1003"/>
        <v>2012</v>
      </c>
      <c r="S1600" s="125" t="str">
        <f t="shared" si="1001"/>
        <v>Wed</v>
      </c>
      <c r="T1600" s="125" t="str">
        <f t="shared" si="1004"/>
        <v>2012-6</v>
      </c>
      <c r="U1600" s="125">
        <f t="shared" si="1005"/>
        <v>0</v>
      </c>
      <c r="V1600" s="125"/>
    </row>
    <row r="1601" spans="1:22" s="113" customFormat="1" x14ac:dyDescent="0.35">
      <c r="A1601" s="153" t="s">
        <v>1225</v>
      </c>
      <c r="B1601" s="132">
        <v>40948</v>
      </c>
      <c r="C1601" s="129">
        <v>900.14</v>
      </c>
      <c r="D1601" s="119">
        <v>0</v>
      </c>
      <c r="E1601" s="119">
        <v>0</v>
      </c>
      <c r="F1601" s="128">
        <v>495.4</v>
      </c>
      <c r="G1601" s="131">
        <v>27</v>
      </c>
      <c r="H1601" s="128">
        <f t="shared" si="1038"/>
        <v>18.348148148148148</v>
      </c>
      <c r="I1601" s="129">
        <v>410.74</v>
      </c>
      <c r="J1601" s="130">
        <v>13</v>
      </c>
      <c r="K1601" s="130">
        <f t="shared" si="1039"/>
        <v>40</v>
      </c>
      <c r="L1601" s="129">
        <f t="shared" si="1040"/>
        <v>31.595384615384617</v>
      </c>
      <c r="M1601" s="128">
        <f t="shared" si="1041"/>
        <v>22.653500000000001</v>
      </c>
      <c r="N1601" s="127"/>
      <c r="O1601" s="126"/>
      <c r="P1601" s="125">
        <v>454.16</v>
      </c>
      <c r="Q1601" s="125">
        <f t="shared" si="1002"/>
        <v>6</v>
      </c>
      <c r="R1601" s="125">
        <f t="shared" si="1003"/>
        <v>2012</v>
      </c>
      <c r="S1601" s="125" t="str">
        <f t="shared" si="1001"/>
        <v>Thu</v>
      </c>
      <c r="T1601" s="125" t="str">
        <f t="shared" si="1004"/>
        <v>2012-6</v>
      </c>
      <c r="U1601" s="125">
        <f t="shared" si="1005"/>
        <v>0</v>
      </c>
      <c r="V1601" s="125"/>
    </row>
    <row r="1602" spans="1:22" s="113" customFormat="1" x14ac:dyDescent="0.35">
      <c r="A1602" s="153" t="s">
        <v>1225</v>
      </c>
      <c r="B1602" s="132">
        <v>40949</v>
      </c>
      <c r="C1602" s="129">
        <v>1905.61</v>
      </c>
      <c r="D1602" s="119">
        <v>0</v>
      </c>
      <c r="E1602" s="119">
        <v>0</v>
      </c>
      <c r="F1602" s="128">
        <v>927.4</v>
      </c>
      <c r="G1602" s="131">
        <v>36</v>
      </c>
      <c r="H1602" s="128">
        <f t="shared" si="1038"/>
        <v>25.761111111111109</v>
      </c>
      <c r="I1602" s="129">
        <v>978.21</v>
      </c>
      <c r="J1602" s="130">
        <v>17</v>
      </c>
      <c r="K1602" s="130">
        <f t="shared" si="1039"/>
        <v>53</v>
      </c>
      <c r="L1602" s="129">
        <f t="shared" si="1040"/>
        <v>57.541764705882358</v>
      </c>
      <c r="M1602" s="128">
        <f t="shared" si="1041"/>
        <v>35.954905660377364</v>
      </c>
      <c r="N1602" s="127"/>
      <c r="O1602" s="126"/>
      <c r="P1602" s="125">
        <v>158.56</v>
      </c>
      <c r="Q1602" s="125">
        <f t="shared" si="1002"/>
        <v>6</v>
      </c>
      <c r="R1602" s="125">
        <f t="shared" si="1003"/>
        <v>2012</v>
      </c>
      <c r="S1602" s="125" t="str">
        <f t="shared" ref="S1602:S1665" si="1042">VLOOKUP(WEEKDAY(B1602),$Z$2:$AA$8,2,FALSE)</f>
        <v>Fri</v>
      </c>
      <c r="T1602" s="125" t="str">
        <f t="shared" si="1004"/>
        <v>2012-6</v>
      </c>
      <c r="U1602" s="125">
        <f t="shared" si="1005"/>
        <v>0</v>
      </c>
      <c r="V1602" s="125"/>
    </row>
    <row r="1603" spans="1:22" s="113" customFormat="1" x14ac:dyDescent="0.35">
      <c r="A1603" s="153" t="s">
        <v>1225</v>
      </c>
      <c r="B1603" s="132">
        <v>40950</v>
      </c>
      <c r="C1603" s="129">
        <v>920.89</v>
      </c>
      <c r="D1603" s="119">
        <v>0</v>
      </c>
      <c r="E1603" s="119">
        <v>0</v>
      </c>
      <c r="F1603" s="128">
        <v>628.65</v>
      </c>
      <c r="G1603" s="131">
        <v>30</v>
      </c>
      <c r="H1603" s="128">
        <f t="shared" si="1038"/>
        <v>20.954999999999998</v>
      </c>
      <c r="I1603" s="129">
        <v>292.24</v>
      </c>
      <c r="J1603" s="130">
        <v>7</v>
      </c>
      <c r="K1603" s="130">
        <f t="shared" si="1039"/>
        <v>37</v>
      </c>
      <c r="L1603" s="129">
        <f t="shared" si="1040"/>
        <v>41.748571428571431</v>
      </c>
      <c r="M1603" s="128">
        <f t="shared" si="1041"/>
        <v>24.888918918918918</v>
      </c>
      <c r="N1603" s="127"/>
      <c r="O1603" s="126"/>
      <c r="P1603" s="125">
        <v>66.650000000000006</v>
      </c>
      <c r="Q1603" s="125">
        <f t="shared" ref="Q1603:Q1666" si="1043">WEEKNUM(B1603)</f>
        <v>6</v>
      </c>
      <c r="R1603" s="125">
        <f t="shared" ref="R1603:R1666" si="1044">YEAR(B1603)</f>
        <v>2012</v>
      </c>
      <c r="S1603" s="125" t="str">
        <f t="shared" si="1042"/>
        <v>Sat</v>
      </c>
      <c r="T1603" s="125" t="str">
        <f t="shared" ref="T1603:T1666" si="1045">R1603&amp;"-"&amp;Q1603</f>
        <v>2012-6</v>
      </c>
      <c r="U1603" s="125">
        <f t="shared" ref="U1603:U1666" si="1046">IF(AND(MONTH(B1603)=12,DAY(B1603)&lt;26),1,0)</f>
        <v>0</v>
      </c>
      <c r="V1603" s="125"/>
    </row>
    <row r="1604" spans="1:22" s="113" customFormat="1" x14ac:dyDescent="0.35">
      <c r="A1604" s="124"/>
      <c r="B1604" s="123">
        <v>40951</v>
      </c>
      <c r="C1604" s="119">
        <f>SUM(C1598:C1603)</f>
        <v>5586.77</v>
      </c>
      <c r="D1604" s="119">
        <v>2740.44</v>
      </c>
      <c r="E1604" s="122">
        <f>SUM(C1604:D1604)</f>
        <v>8327.2100000000009</v>
      </c>
      <c r="F1604" s="118"/>
      <c r="G1604" s="121">
        <f>SUM(G1598:G1603)</f>
        <v>173</v>
      </c>
      <c r="H1604" s="118">
        <f>AVERAGE(H1598:H1603)</f>
        <v>18.439578156113104</v>
      </c>
      <c r="I1604" s="119">
        <f>SUM(I1598:I1603)</f>
        <v>2322.12</v>
      </c>
      <c r="J1604" s="120">
        <f>SUM(J1598:J1603)</f>
        <v>56</v>
      </c>
      <c r="K1604" s="120">
        <f>SUM(G1604,J1604)</f>
        <v>229</v>
      </c>
      <c r="L1604" s="119">
        <f>AVERAGE(L1598:L1603)</f>
        <v>36.304231236084178</v>
      </c>
      <c r="M1604" s="118">
        <f>AVERAGE(M1598:M1603)</f>
        <v>23.154493655155608</v>
      </c>
      <c r="N1604" s="117"/>
      <c r="O1604" s="116"/>
      <c r="P1604" s="115">
        <v>191</v>
      </c>
      <c r="Q1604" s="115">
        <f t="shared" si="1043"/>
        <v>7</v>
      </c>
      <c r="R1604" s="115">
        <f t="shared" si="1044"/>
        <v>2012</v>
      </c>
      <c r="S1604" s="115" t="str">
        <f t="shared" si="1042"/>
        <v>Sun</v>
      </c>
      <c r="T1604" s="115" t="str">
        <f t="shared" si="1045"/>
        <v>2012-7</v>
      </c>
      <c r="U1604" s="115">
        <f t="shared" si="1046"/>
        <v>0</v>
      </c>
      <c r="V1604" s="115"/>
    </row>
    <row r="1605" spans="1:22" s="113" customFormat="1" x14ac:dyDescent="0.35">
      <c r="A1605" s="153" t="s">
        <v>1226</v>
      </c>
      <c r="B1605" s="132">
        <v>40952</v>
      </c>
      <c r="C1605" s="129">
        <v>655.1</v>
      </c>
      <c r="D1605" s="119">
        <v>0</v>
      </c>
      <c r="E1605" s="119">
        <v>0</v>
      </c>
      <c r="F1605" s="128">
        <v>206</v>
      </c>
      <c r="G1605" s="131">
        <v>28</v>
      </c>
      <c r="H1605" s="128">
        <f t="shared" ref="H1605:H1610" si="1047">IFERROR(F1605/G1605,0)</f>
        <v>7.3571428571428568</v>
      </c>
      <c r="I1605" s="129">
        <v>233.91</v>
      </c>
      <c r="J1605" s="130">
        <v>7</v>
      </c>
      <c r="K1605" s="130">
        <f t="shared" ref="K1605:K1610" si="1048">IFERROR(SUM(G1605,J1605),0)</f>
        <v>35</v>
      </c>
      <c r="L1605" s="129">
        <f t="shared" ref="L1605:L1610" si="1049">IFERROR(MEDIAN(I1605/J1605),0)</f>
        <v>33.415714285714287</v>
      </c>
      <c r="M1605" s="128">
        <f t="shared" ref="M1605:M1610" si="1050">IFERROR(SUM(F1605,I1605)/K1605,0)</f>
        <v>12.568857142857143</v>
      </c>
      <c r="N1605" s="127"/>
      <c r="O1605" s="126"/>
      <c r="P1605" s="125">
        <f>SUM(P1596:P1604)</f>
        <v>1688.5900000000001</v>
      </c>
      <c r="Q1605" s="125">
        <f t="shared" si="1043"/>
        <v>7</v>
      </c>
      <c r="R1605" s="125">
        <f t="shared" si="1044"/>
        <v>2012</v>
      </c>
      <c r="S1605" s="125" t="str">
        <f t="shared" si="1042"/>
        <v>Mon</v>
      </c>
      <c r="T1605" s="125" t="str">
        <f t="shared" si="1045"/>
        <v>2012-7</v>
      </c>
      <c r="U1605" s="125">
        <f t="shared" si="1046"/>
        <v>0</v>
      </c>
      <c r="V1605" s="125"/>
    </row>
    <row r="1606" spans="1:22" s="113" customFormat="1" x14ac:dyDescent="0.35">
      <c r="A1606" s="153" t="s">
        <v>1226</v>
      </c>
      <c r="B1606" s="132">
        <v>40953</v>
      </c>
      <c r="C1606" s="129">
        <v>707.19</v>
      </c>
      <c r="D1606" s="119">
        <v>0</v>
      </c>
      <c r="E1606" s="119">
        <v>0</v>
      </c>
      <c r="F1606" s="128">
        <v>358.25</v>
      </c>
      <c r="G1606" s="174">
        <v>25</v>
      </c>
      <c r="H1606" s="128">
        <f t="shared" si="1047"/>
        <v>14.33</v>
      </c>
      <c r="I1606" s="129">
        <v>348.94</v>
      </c>
      <c r="J1606" s="130">
        <v>15</v>
      </c>
      <c r="K1606" s="130">
        <f t="shared" si="1048"/>
        <v>40</v>
      </c>
      <c r="L1606" s="129">
        <f t="shared" si="1049"/>
        <v>23.262666666666668</v>
      </c>
      <c r="M1606" s="128">
        <f t="shared" si="1050"/>
        <v>17.679750000000002</v>
      </c>
      <c r="N1606" s="127"/>
      <c r="O1606" s="126"/>
      <c r="P1606" s="125"/>
      <c r="Q1606" s="125">
        <f t="shared" si="1043"/>
        <v>7</v>
      </c>
      <c r="R1606" s="125">
        <f t="shared" si="1044"/>
        <v>2012</v>
      </c>
      <c r="S1606" s="125" t="str">
        <f t="shared" si="1042"/>
        <v>Tue</v>
      </c>
      <c r="T1606" s="125" t="str">
        <f t="shared" si="1045"/>
        <v>2012-7</v>
      </c>
      <c r="U1606" s="125">
        <f t="shared" si="1046"/>
        <v>0</v>
      </c>
      <c r="V1606" s="125"/>
    </row>
    <row r="1607" spans="1:22" s="113" customFormat="1" x14ac:dyDescent="0.35">
      <c r="A1607" s="153" t="s">
        <v>1226</v>
      </c>
      <c r="B1607" s="132">
        <v>40954</v>
      </c>
      <c r="C1607" s="129">
        <v>655.42</v>
      </c>
      <c r="D1607" s="119">
        <v>0</v>
      </c>
      <c r="E1607" s="119">
        <v>0</v>
      </c>
      <c r="F1607" s="128">
        <v>443</v>
      </c>
      <c r="G1607" s="131">
        <v>33</v>
      </c>
      <c r="H1607" s="128">
        <f t="shared" si="1047"/>
        <v>13.424242424242424</v>
      </c>
      <c r="I1607" s="129">
        <v>212.42</v>
      </c>
      <c r="J1607" s="130">
        <v>8</v>
      </c>
      <c r="K1607" s="130">
        <f t="shared" si="1048"/>
        <v>41</v>
      </c>
      <c r="L1607" s="129">
        <f t="shared" si="1049"/>
        <v>26.552499999999998</v>
      </c>
      <c r="M1607" s="128">
        <f t="shared" si="1050"/>
        <v>15.985853658536584</v>
      </c>
      <c r="N1607" s="127"/>
      <c r="O1607" s="126"/>
      <c r="P1607" s="125"/>
      <c r="Q1607" s="125">
        <f t="shared" si="1043"/>
        <v>7</v>
      </c>
      <c r="R1607" s="125">
        <f t="shared" si="1044"/>
        <v>2012</v>
      </c>
      <c r="S1607" s="125" t="str">
        <f t="shared" si="1042"/>
        <v>Wed</v>
      </c>
      <c r="T1607" s="125" t="str">
        <f t="shared" si="1045"/>
        <v>2012-7</v>
      </c>
      <c r="U1607" s="125">
        <f t="shared" si="1046"/>
        <v>0</v>
      </c>
      <c r="V1607" s="125"/>
    </row>
    <row r="1608" spans="1:22" s="113" customFormat="1" x14ac:dyDescent="0.35">
      <c r="A1608" s="153" t="s">
        <v>1226</v>
      </c>
      <c r="B1608" s="132">
        <v>40955</v>
      </c>
      <c r="C1608" s="129">
        <v>1041.6199999999999</v>
      </c>
      <c r="D1608" s="119">
        <v>0</v>
      </c>
      <c r="E1608" s="119">
        <v>0</v>
      </c>
      <c r="F1608" s="128">
        <v>774.25</v>
      </c>
      <c r="G1608" s="131">
        <v>33</v>
      </c>
      <c r="H1608" s="128">
        <f t="shared" si="1047"/>
        <v>23.462121212121211</v>
      </c>
      <c r="I1608" s="129">
        <v>267.37</v>
      </c>
      <c r="J1608" s="130">
        <v>8</v>
      </c>
      <c r="K1608" s="130">
        <f t="shared" si="1048"/>
        <v>41</v>
      </c>
      <c r="L1608" s="129">
        <f t="shared" si="1049"/>
        <v>33.421250000000001</v>
      </c>
      <c r="M1608" s="128">
        <f t="shared" si="1050"/>
        <v>25.405365853658534</v>
      </c>
      <c r="N1608" s="127"/>
      <c r="O1608" s="126"/>
      <c r="P1608" s="125"/>
      <c r="Q1608" s="125">
        <f t="shared" si="1043"/>
        <v>7</v>
      </c>
      <c r="R1608" s="125">
        <f t="shared" si="1044"/>
        <v>2012</v>
      </c>
      <c r="S1608" s="125" t="str">
        <f t="shared" si="1042"/>
        <v>Thu</v>
      </c>
      <c r="T1608" s="125" t="str">
        <f t="shared" si="1045"/>
        <v>2012-7</v>
      </c>
      <c r="U1608" s="125">
        <f t="shared" si="1046"/>
        <v>0</v>
      </c>
      <c r="V1608" s="125"/>
    </row>
    <row r="1609" spans="1:22" s="113" customFormat="1" x14ac:dyDescent="0.35">
      <c r="A1609" s="153" t="s">
        <v>1226</v>
      </c>
      <c r="B1609" s="132">
        <v>40956</v>
      </c>
      <c r="C1609" s="129">
        <v>1088.96</v>
      </c>
      <c r="D1609" s="119">
        <v>0</v>
      </c>
      <c r="E1609" s="119">
        <v>0</v>
      </c>
      <c r="F1609" s="128">
        <v>793.55</v>
      </c>
      <c r="G1609" s="131">
        <v>33</v>
      </c>
      <c r="H1609" s="128">
        <f t="shared" si="1047"/>
        <v>24.046969696969697</v>
      </c>
      <c r="I1609" s="129">
        <v>295.39</v>
      </c>
      <c r="J1609" s="130">
        <v>9</v>
      </c>
      <c r="K1609" s="130">
        <f t="shared" si="1048"/>
        <v>42</v>
      </c>
      <c r="L1609" s="129">
        <f t="shared" si="1049"/>
        <v>32.821111111111108</v>
      </c>
      <c r="M1609" s="128">
        <f t="shared" si="1050"/>
        <v>25.927142857142858</v>
      </c>
      <c r="N1609" s="127"/>
      <c r="O1609" s="126"/>
      <c r="P1609" s="125"/>
      <c r="Q1609" s="125">
        <f t="shared" si="1043"/>
        <v>7</v>
      </c>
      <c r="R1609" s="125">
        <f t="shared" si="1044"/>
        <v>2012</v>
      </c>
      <c r="S1609" s="125" t="str">
        <f t="shared" si="1042"/>
        <v>Fri</v>
      </c>
      <c r="T1609" s="125" t="str">
        <f t="shared" si="1045"/>
        <v>2012-7</v>
      </c>
      <c r="U1609" s="125">
        <f t="shared" si="1046"/>
        <v>0</v>
      </c>
      <c r="V1609" s="125"/>
    </row>
    <row r="1610" spans="1:22" s="113" customFormat="1" x14ac:dyDescent="0.35">
      <c r="A1610" s="153" t="s">
        <v>1226</v>
      </c>
      <c r="B1610" s="132">
        <v>40957</v>
      </c>
      <c r="C1610" s="129">
        <v>1125.82</v>
      </c>
      <c r="D1610" s="119">
        <v>0</v>
      </c>
      <c r="E1610" s="119">
        <v>0</v>
      </c>
      <c r="F1610" s="128">
        <v>498.8</v>
      </c>
      <c r="G1610" s="131">
        <v>22</v>
      </c>
      <c r="H1610" s="128">
        <f t="shared" si="1047"/>
        <v>22.672727272727272</v>
      </c>
      <c r="I1610" s="129">
        <v>627.02</v>
      </c>
      <c r="J1610" s="130">
        <v>7</v>
      </c>
      <c r="K1610" s="130">
        <f t="shared" si="1048"/>
        <v>29</v>
      </c>
      <c r="L1610" s="129">
        <f t="shared" si="1049"/>
        <v>89.574285714285708</v>
      </c>
      <c r="M1610" s="128">
        <f t="shared" si="1050"/>
        <v>38.821379310344824</v>
      </c>
      <c r="N1610" s="127"/>
      <c r="O1610" s="126"/>
      <c r="P1610" s="125"/>
      <c r="Q1610" s="125">
        <f t="shared" si="1043"/>
        <v>7</v>
      </c>
      <c r="R1610" s="125">
        <f t="shared" si="1044"/>
        <v>2012</v>
      </c>
      <c r="S1610" s="125" t="str">
        <f t="shared" si="1042"/>
        <v>Sat</v>
      </c>
      <c r="T1610" s="125" t="str">
        <f t="shared" si="1045"/>
        <v>2012-7</v>
      </c>
      <c r="U1610" s="125">
        <f t="shared" si="1046"/>
        <v>0</v>
      </c>
      <c r="V1610" s="125"/>
    </row>
    <row r="1611" spans="1:22" s="113" customFormat="1" x14ac:dyDescent="0.35">
      <c r="A1611" s="124"/>
      <c r="B1611" s="123">
        <v>40958</v>
      </c>
      <c r="C1611" s="119">
        <f>SUM(C1605:C1610)</f>
        <v>5274.11</v>
      </c>
      <c r="D1611" s="119">
        <v>3766.59</v>
      </c>
      <c r="E1611" s="122">
        <f>SUM(C1611:D1611)</f>
        <v>9040.7000000000007</v>
      </c>
      <c r="F1611" s="118"/>
      <c r="G1611" s="121">
        <f>SUM(G1605:G1610)</f>
        <v>174</v>
      </c>
      <c r="H1611" s="118">
        <f>AVERAGE(H1605:H1610)</f>
        <v>17.548867243867242</v>
      </c>
      <c r="I1611" s="119">
        <f>SUM(I1605:I1610)</f>
        <v>1985.0499999999997</v>
      </c>
      <c r="J1611" s="120">
        <f>SUM(J1605:J1610)</f>
        <v>54</v>
      </c>
      <c r="K1611" s="120">
        <f>SUM(G1611,J1611)</f>
        <v>228</v>
      </c>
      <c r="L1611" s="119">
        <f>AVERAGE(L1605:L1610)</f>
        <v>39.841254629629631</v>
      </c>
      <c r="M1611" s="118">
        <f>AVERAGE(M1605:M1610)</f>
        <v>22.731391470423322</v>
      </c>
      <c r="N1611" s="117"/>
      <c r="O1611" s="116"/>
      <c r="P1611" s="115"/>
      <c r="Q1611" s="115">
        <f t="shared" si="1043"/>
        <v>8</v>
      </c>
      <c r="R1611" s="115">
        <f t="shared" si="1044"/>
        <v>2012</v>
      </c>
      <c r="S1611" s="115" t="str">
        <f t="shared" si="1042"/>
        <v>Sun</v>
      </c>
      <c r="T1611" s="115" t="str">
        <f t="shared" si="1045"/>
        <v>2012-8</v>
      </c>
      <c r="U1611" s="115">
        <f t="shared" si="1046"/>
        <v>0</v>
      </c>
      <c r="V1611" s="115"/>
    </row>
    <row r="1612" spans="1:22" s="113" customFormat="1" x14ac:dyDescent="0.35">
      <c r="A1612" s="153" t="s">
        <v>1227</v>
      </c>
      <c r="B1612" s="132">
        <v>40959</v>
      </c>
      <c r="C1612" s="129">
        <v>578.83000000000004</v>
      </c>
      <c r="D1612" s="119">
        <v>0</v>
      </c>
      <c r="E1612" s="119">
        <v>0</v>
      </c>
      <c r="F1612" s="128">
        <v>432.6</v>
      </c>
      <c r="G1612" s="131">
        <v>20</v>
      </c>
      <c r="H1612" s="128">
        <f t="shared" ref="H1612:H1617" si="1051">IFERROR(F1612/G1612,0)</f>
        <v>21.630000000000003</v>
      </c>
      <c r="I1612" s="129">
        <v>146.22999999999999</v>
      </c>
      <c r="J1612" s="130">
        <v>5</v>
      </c>
      <c r="K1612" s="130">
        <f t="shared" ref="K1612:K1617" si="1052">IFERROR(SUM(G1612,J1612),0)</f>
        <v>25</v>
      </c>
      <c r="L1612" s="129">
        <f t="shared" ref="L1612:L1617" si="1053">IFERROR(MEDIAN(I1612/J1612),0)</f>
        <v>29.245999999999999</v>
      </c>
      <c r="M1612" s="128">
        <f t="shared" ref="M1612:M1617" si="1054">IFERROR(SUM(F1612,I1612)/K1612,0)</f>
        <v>23.153200000000002</v>
      </c>
      <c r="N1612" s="127"/>
      <c r="O1612" s="126"/>
      <c r="P1612" s="125"/>
      <c r="Q1612" s="125">
        <f t="shared" si="1043"/>
        <v>8</v>
      </c>
      <c r="R1612" s="125">
        <f t="shared" si="1044"/>
        <v>2012</v>
      </c>
      <c r="S1612" s="125" t="str">
        <f t="shared" si="1042"/>
        <v>Mon</v>
      </c>
      <c r="T1612" s="125" t="str">
        <f t="shared" si="1045"/>
        <v>2012-8</v>
      </c>
      <c r="U1612" s="125">
        <f t="shared" si="1046"/>
        <v>0</v>
      </c>
      <c r="V1612" s="125"/>
    </row>
    <row r="1613" spans="1:22" s="113" customFormat="1" x14ac:dyDescent="0.35">
      <c r="A1613" s="153" t="s">
        <v>1227</v>
      </c>
      <c r="B1613" s="132">
        <v>40960</v>
      </c>
      <c r="C1613" s="129">
        <v>759.45</v>
      </c>
      <c r="D1613" s="119">
        <v>0</v>
      </c>
      <c r="E1613" s="119">
        <v>0</v>
      </c>
      <c r="F1613" s="128">
        <v>595.4</v>
      </c>
      <c r="G1613" s="131">
        <v>35</v>
      </c>
      <c r="H1613" s="128">
        <f t="shared" si="1051"/>
        <v>17.011428571428571</v>
      </c>
      <c r="I1613" s="129">
        <v>164.05</v>
      </c>
      <c r="J1613" s="130">
        <v>5</v>
      </c>
      <c r="K1613" s="130">
        <f t="shared" si="1052"/>
        <v>40</v>
      </c>
      <c r="L1613" s="129">
        <f t="shared" si="1053"/>
        <v>32.81</v>
      </c>
      <c r="M1613" s="128">
        <f t="shared" si="1054"/>
        <v>18.986250000000002</v>
      </c>
      <c r="N1613" s="127"/>
      <c r="O1613" s="126"/>
      <c r="P1613" s="125"/>
      <c r="Q1613" s="125">
        <f t="shared" si="1043"/>
        <v>8</v>
      </c>
      <c r="R1613" s="125">
        <f t="shared" si="1044"/>
        <v>2012</v>
      </c>
      <c r="S1613" s="125" t="str">
        <f t="shared" si="1042"/>
        <v>Tue</v>
      </c>
      <c r="T1613" s="125" t="str">
        <f t="shared" si="1045"/>
        <v>2012-8</v>
      </c>
      <c r="U1613" s="125">
        <f t="shared" si="1046"/>
        <v>0</v>
      </c>
      <c r="V1613" s="125"/>
    </row>
    <row r="1614" spans="1:22" s="113" customFormat="1" x14ac:dyDescent="0.35">
      <c r="A1614" s="153" t="s">
        <v>1227</v>
      </c>
      <c r="B1614" s="132">
        <v>40961</v>
      </c>
      <c r="C1614" s="129">
        <v>985.96</v>
      </c>
      <c r="D1614" s="119">
        <v>0</v>
      </c>
      <c r="E1614" s="119">
        <v>0</v>
      </c>
      <c r="F1614" s="128">
        <v>649.25</v>
      </c>
      <c r="G1614" s="131">
        <v>30</v>
      </c>
      <c r="H1614" s="128">
        <f t="shared" si="1051"/>
        <v>21.641666666666666</v>
      </c>
      <c r="I1614" s="129">
        <v>336.71</v>
      </c>
      <c r="J1614" s="130">
        <v>8</v>
      </c>
      <c r="K1614" s="130">
        <f t="shared" si="1052"/>
        <v>38</v>
      </c>
      <c r="L1614" s="129">
        <f t="shared" si="1053"/>
        <v>42.088749999999997</v>
      </c>
      <c r="M1614" s="128">
        <f t="shared" si="1054"/>
        <v>25.946315789473687</v>
      </c>
      <c r="N1614" s="127"/>
      <c r="O1614" s="126"/>
      <c r="P1614" s="125"/>
      <c r="Q1614" s="125">
        <f t="shared" si="1043"/>
        <v>8</v>
      </c>
      <c r="R1614" s="125">
        <f t="shared" si="1044"/>
        <v>2012</v>
      </c>
      <c r="S1614" s="125" t="str">
        <f t="shared" si="1042"/>
        <v>Wed</v>
      </c>
      <c r="T1614" s="125" t="str">
        <f t="shared" si="1045"/>
        <v>2012-8</v>
      </c>
      <c r="U1614" s="125">
        <f t="shared" si="1046"/>
        <v>0</v>
      </c>
      <c r="V1614" s="125"/>
    </row>
    <row r="1615" spans="1:22" s="113" customFormat="1" x14ac:dyDescent="0.35">
      <c r="A1615" s="153" t="s">
        <v>1227</v>
      </c>
      <c r="B1615" s="132">
        <v>40962</v>
      </c>
      <c r="C1615" s="129">
        <v>1555.04</v>
      </c>
      <c r="D1615" s="119">
        <v>0</v>
      </c>
      <c r="E1615" s="119">
        <v>0</v>
      </c>
      <c r="F1615" s="128">
        <v>1070.5999999999999</v>
      </c>
      <c r="G1615" s="131">
        <v>42</v>
      </c>
      <c r="H1615" s="128">
        <f t="shared" si="1051"/>
        <v>25.490476190476187</v>
      </c>
      <c r="I1615" s="129">
        <v>484.44</v>
      </c>
      <c r="J1615" s="130">
        <v>12</v>
      </c>
      <c r="K1615" s="130">
        <f t="shared" si="1052"/>
        <v>54</v>
      </c>
      <c r="L1615" s="129">
        <f t="shared" si="1053"/>
        <v>40.369999999999997</v>
      </c>
      <c r="M1615" s="128">
        <f t="shared" si="1054"/>
        <v>28.797037037037036</v>
      </c>
      <c r="N1615" s="127"/>
      <c r="O1615" s="126"/>
      <c r="P1615" s="125"/>
      <c r="Q1615" s="125">
        <f t="shared" si="1043"/>
        <v>8</v>
      </c>
      <c r="R1615" s="125">
        <f t="shared" si="1044"/>
        <v>2012</v>
      </c>
      <c r="S1615" s="125" t="str">
        <f t="shared" si="1042"/>
        <v>Thu</v>
      </c>
      <c r="T1615" s="125" t="str">
        <f t="shared" si="1045"/>
        <v>2012-8</v>
      </c>
      <c r="U1615" s="125">
        <f t="shared" si="1046"/>
        <v>0</v>
      </c>
      <c r="V1615" s="125"/>
    </row>
    <row r="1616" spans="1:22" s="113" customFormat="1" x14ac:dyDescent="0.35">
      <c r="A1616" s="153" t="s">
        <v>1227</v>
      </c>
      <c r="B1616" s="132">
        <v>40963</v>
      </c>
      <c r="C1616" s="129">
        <v>1470.69</v>
      </c>
      <c r="D1616" s="119">
        <v>0</v>
      </c>
      <c r="E1616" s="119">
        <v>0</v>
      </c>
      <c r="F1616" s="128">
        <v>700.8</v>
      </c>
      <c r="G1616" s="131">
        <v>35</v>
      </c>
      <c r="H1616" s="128">
        <f t="shared" si="1051"/>
        <v>20.022857142857141</v>
      </c>
      <c r="I1616" s="129">
        <v>679.19</v>
      </c>
      <c r="J1616" s="130">
        <v>18</v>
      </c>
      <c r="K1616" s="130">
        <f t="shared" si="1052"/>
        <v>53</v>
      </c>
      <c r="L1616" s="129">
        <f t="shared" si="1053"/>
        <v>37.732777777777784</v>
      </c>
      <c r="M1616" s="128">
        <f t="shared" si="1054"/>
        <v>26.037547169811322</v>
      </c>
      <c r="N1616" s="127"/>
      <c r="O1616" s="126"/>
      <c r="P1616" s="125"/>
      <c r="Q1616" s="125">
        <f t="shared" si="1043"/>
        <v>8</v>
      </c>
      <c r="R1616" s="125">
        <f t="shared" si="1044"/>
        <v>2012</v>
      </c>
      <c r="S1616" s="125" t="str">
        <f t="shared" si="1042"/>
        <v>Fri</v>
      </c>
      <c r="T1616" s="125" t="str">
        <f t="shared" si="1045"/>
        <v>2012-8</v>
      </c>
      <c r="U1616" s="125">
        <f t="shared" si="1046"/>
        <v>0</v>
      </c>
      <c r="V1616" s="125"/>
    </row>
    <row r="1617" spans="1:22" s="113" customFormat="1" x14ac:dyDescent="0.35">
      <c r="A1617" s="153" t="s">
        <v>1227</v>
      </c>
      <c r="B1617" s="132">
        <v>40964</v>
      </c>
      <c r="C1617" s="129">
        <v>751.98</v>
      </c>
      <c r="D1617" s="119">
        <v>0</v>
      </c>
      <c r="E1617" s="119">
        <v>0</v>
      </c>
      <c r="F1617" s="128">
        <v>346.9</v>
      </c>
      <c r="G1617" s="131">
        <v>18</v>
      </c>
      <c r="H1617" s="128">
        <f t="shared" si="1051"/>
        <v>19.272222222222222</v>
      </c>
      <c r="I1617" s="129">
        <v>405.08</v>
      </c>
      <c r="J1617" s="130">
        <v>11</v>
      </c>
      <c r="K1617" s="130">
        <f t="shared" si="1052"/>
        <v>29</v>
      </c>
      <c r="L1617" s="129">
        <f t="shared" si="1053"/>
        <v>36.825454545454541</v>
      </c>
      <c r="M1617" s="128">
        <f t="shared" si="1054"/>
        <v>25.930344827586207</v>
      </c>
      <c r="N1617" s="127"/>
      <c r="O1617" s="126"/>
      <c r="P1617" s="125"/>
      <c r="Q1617" s="125">
        <f t="shared" si="1043"/>
        <v>8</v>
      </c>
      <c r="R1617" s="125">
        <f t="shared" si="1044"/>
        <v>2012</v>
      </c>
      <c r="S1617" s="125" t="str">
        <f t="shared" si="1042"/>
        <v>Sat</v>
      </c>
      <c r="T1617" s="125" t="str">
        <f t="shared" si="1045"/>
        <v>2012-8</v>
      </c>
      <c r="U1617" s="125">
        <f t="shared" si="1046"/>
        <v>0</v>
      </c>
      <c r="V1617" s="125"/>
    </row>
    <row r="1618" spans="1:22" s="113" customFormat="1" x14ac:dyDescent="0.35">
      <c r="A1618" s="124"/>
      <c r="B1618" s="123">
        <v>40965</v>
      </c>
      <c r="C1618" s="119">
        <f>SUM(C1612:C1617)</f>
        <v>6101.9500000000007</v>
      </c>
      <c r="D1618" s="119">
        <v>4028.44</v>
      </c>
      <c r="E1618" s="122">
        <f>SUM(C1618:D1618)</f>
        <v>10130.390000000001</v>
      </c>
      <c r="F1618" s="118"/>
      <c r="G1618" s="121">
        <f>SUM(G1612:G1617)</f>
        <v>180</v>
      </c>
      <c r="H1618" s="118">
        <f>AVERAGE(H1612:H1617)</f>
        <v>20.844775132275135</v>
      </c>
      <c r="I1618" s="119">
        <f>SUM(I1612:I1617)</f>
        <v>2215.7000000000003</v>
      </c>
      <c r="J1618" s="120">
        <f>SUM(J1612:J1617)</f>
        <v>59</v>
      </c>
      <c r="K1618" s="120">
        <f>SUM(G1618,J1618)</f>
        <v>239</v>
      </c>
      <c r="L1618" s="119">
        <f>AVERAGE(L1612:L1617)</f>
        <v>36.512163720538716</v>
      </c>
      <c r="M1618" s="118">
        <f>AVERAGE(M1612:M1617)</f>
        <v>24.808449137318039</v>
      </c>
      <c r="N1618" s="117"/>
      <c r="O1618" s="116"/>
      <c r="P1618" s="115"/>
      <c r="Q1618" s="115">
        <f t="shared" si="1043"/>
        <v>9</v>
      </c>
      <c r="R1618" s="115">
        <f t="shared" si="1044"/>
        <v>2012</v>
      </c>
      <c r="S1618" s="115" t="str">
        <f t="shared" si="1042"/>
        <v>Sun</v>
      </c>
      <c r="T1618" s="115" t="str">
        <f t="shared" si="1045"/>
        <v>2012-9</v>
      </c>
      <c r="U1618" s="115">
        <f t="shared" si="1046"/>
        <v>0</v>
      </c>
      <c r="V1618" s="115"/>
    </row>
    <row r="1619" spans="1:22" s="113" customFormat="1" x14ac:dyDescent="0.35">
      <c r="A1619" s="153" t="s">
        <v>1228</v>
      </c>
      <c r="B1619" s="132">
        <v>40966</v>
      </c>
      <c r="C1619" s="129">
        <v>752.84</v>
      </c>
      <c r="D1619" s="119">
        <v>0</v>
      </c>
      <c r="E1619" s="119">
        <v>0</v>
      </c>
      <c r="F1619" s="128">
        <v>554.65</v>
      </c>
      <c r="G1619" s="131">
        <v>33</v>
      </c>
      <c r="H1619" s="128">
        <f t="shared" ref="H1619:H1624" si="1055">IFERROR(F1619/G1619,0)</f>
        <v>16.807575757575759</v>
      </c>
      <c r="I1619" s="129">
        <v>202.19</v>
      </c>
      <c r="J1619" s="130">
        <v>6</v>
      </c>
      <c r="K1619" s="130">
        <f t="shared" ref="K1619:K1624" si="1056">IFERROR(SUM(G1619,J1619),0)</f>
        <v>39</v>
      </c>
      <c r="L1619" s="129">
        <f t="shared" ref="L1619:L1624" si="1057">IFERROR(MEDIAN(I1619/J1619),0)</f>
        <v>33.698333333333331</v>
      </c>
      <c r="M1619" s="128">
        <f t="shared" ref="M1619:M1624" si="1058">IFERROR(SUM(F1619,I1619)/K1619,0)</f>
        <v>19.406153846153845</v>
      </c>
      <c r="N1619" s="127"/>
      <c r="O1619" s="126"/>
      <c r="P1619" s="125"/>
      <c r="Q1619" s="125">
        <f t="shared" si="1043"/>
        <v>9</v>
      </c>
      <c r="R1619" s="125">
        <f t="shared" si="1044"/>
        <v>2012</v>
      </c>
      <c r="S1619" s="125" t="str">
        <f t="shared" si="1042"/>
        <v>Mon</v>
      </c>
      <c r="T1619" s="125" t="str">
        <f t="shared" si="1045"/>
        <v>2012-9</v>
      </c>
      <c r="U1619" s="125">
        <f t="shared" si="1046"/>
        <v>0</v>
      </c>
      <c r="V1619" s="125"/>
    </row>
    <row r="1620" spans="1:22" s="113" customFormat="1" x14ac:dyDescent="0.35">
      <c r="A1620" s="153" t="s">
        <v>1228</v>
      </c>
      <c r="B1620" s="132">
        <v>40967</v>
      </c>
      <c r="C1620" s="129">
        <v>663.98</v>
      </c>
      <c r="D1620" s="119">
        <v>0</v>
      </c>
      <c r="E1620" s="119">
        <v>0</v>
      </c>
      <c r="F1620" s="128">
        <v>496.5</v>
      </c>
      <c r="G1620" s="131">
        <v>33</v>
      </c>
      <c r="H1620" s="128">
        <f t="shared" si="1055"/>
        <v>15.045454545454545</v>
      </c>
      <c r="I1620" s="129">
        <v>167.48</v>
      </c>
      <c r="J1620" s="130">
        <v>4</v>
      </c>
      <c r="K1620" s="130">
        <f t="shared" si="1056"/>
        <v>37</v>
      </c>
      <c r="L1620" s="129">
        <f t="shared" si="1057"/>
        <v>41.87</v>
      </c>
      <c r="M1620" s="128">
        <f t="shared" si="1058"/>
        <v>17.945405405405406</v>
      </c>
      <c r="N1620" s="127"/>
      <c r="O1620" s="126"/>
      <c r="P1620" s="125"/>
      <c r="Q1620" s="125">
        <f t="shared" si="1043"/>
        <v>9</v>
      </c>
      <c r="R1620" s="125">
        <f t="shared" si="1044"/>
        <v>2012</v>
      </c>
      <c r="S1620" s="125" t="str">
        <f t="shared" si="1042"/>
        <v>Tue</v>
      </c>
      <c r="T1620" s="125" t="str">
        <f t="shared" si="1045"/>
        <v>2012-9</v>
      </c>
      <c r="U1620" s="125">
        <f t="shared" si="1046"/>
        <v>0</v>
      </c>
      <c r="V1620" s="125"/>
    </row>
    <row r="1621" spans="1:22" s="113" customFormat="1" x14ac:dyDescent="0.35">
      <c r="A1621" s="153" t="s">
        <v>1228</v>
      </c>
      <c r="B1621" s="132">
        <v>40968</v>
      </c>
      <c r="C1621" s="129">
        <v>888.2</v>
      </c>
      <c r="D1621" s="119">
        <v>0</v>
      </c>
      <c r="E1621" s="119">
        <v>0</v>
      </c>
      <c r="F1621" s="128">
        <v>566.65</v>
      </c>
      <c r="G1621" s="131">
        <v>32</v>
      </c>
      <c r="H1621" s="128">
        <f t="shared" si="1055"/>
        <v>17.707812499999999</v>
      </c>
      <c r="I1621" s="129">
        <v>321.55</v>
      </c>
      <c r="J1621" s="130">
        <v>11</v>
      </c>
      <c r="K1621" s="130">
        <f t="shared" si="1056"/>
        <v>43</v>
      </c>
      <c r="L1621" s="129">
        <f t="shared" si="1057"/>
        <v>29.231818181818184</v>
      </c>
      <c r="M1621" s="128">
        <f t="shared" si="1058"/>
        <v>20.655813953488373</v>
      </c>
      <c r="N1621" s="127"/>
      <c r="O1621" s="126"/>
      <c r="P1621" s="125"/>
      <c r="Q1621" s="125">
        <f t="shared" si="1043"/>
        <v>9</v>
      </c>
      <c r="R1621" s="125">
        <f t="shared" si="1044"/>
        <v>2012</v>
      </c>
      <c r="S1621" s="125" t="str">
        <f t="shared" si="1042"/>
        <v>Wed</v>
      </c>
      <c r="T1621" s="125" t="str">
        <f t="shared" si="1045"/>
        <v>2012-9</v>
      </c>
      <c r="U1621" s="125">
        <f t="shared" si="1046"/>
        <v>0</v>
      </c>
      <c r="V1621" s="125"/>
    </row>
    <row r="1622" spans="1:22" s="113" customFormat="1" x14ac:dyDescent="0.35">
      <c r="A1622" s="153" t="s">
        <v>1228</v>
      </c>
      <c r="B1622" s="132">
        <v>40969</v>
      </c>
      <c r="C1622" s="129">
        <v>1250.21</v>
      </c>
      <c r="D1622" s="119">
        <v>0</v>
      </c>
      <c r="E1622" s="119">
        <v>0</v>
      </c>
      <c r="F1622" s="128">
        <v>900.5</v>
      </c>
      <c r="G1622" s="131">
        <v>36</v>
      </c>
      <c r="H1622" s="128">
        <f t="shared" si="1055"/>
        <v>25.013888888888889</v>
      </c>
      <c r="I1622" s="129">
        <v>327.71</v>
      </c>
      <c r="J1622" s="130">
        <v>8</v>
      </c>
      <c r="K1622" s="130">
        <f t="shared" si="1056"/>
        <v>44</v>
      </c>
      <c r="L1622" s="129">
        <f t="shared" si="1057"/>
        <v>40.963749999999997</v>
      </c>
      <c r="M1622" s="128">
        <f t="shared" si="1058"/>
        <v>27.913863636363637</v>
      </c>
      <c r="N1622" s="127"/>
      <c r="O1622" s="126"/>
      <c r="P1622" s="125"/>
      <c r="Q1622" s="125">
        <f t="shared" si="1043"/>
        <v>9</v>
      </c>
      <c r="R1622" s="125">
        <f t="shared" si="1044"/>
        <v>2012</v>
      </c>
      <c r="S1622" s="125" t="str">
        <f t="shared" si="1042"/>
        <v>Thu</v>
      </c>
      <c r="T1622" s="125" t="str">
        <f t="shared" si="1045"/>
        <v>2012-9</v>
      </c>
      <c r="U1622" s="125">
        <f t="shared" si="1046"/>
        <v>0</v>
      </c>
      <c r="V1622" s="125"/>
    </row>
    <row r="1623" spans="1:22" s="113" customFormat="1" x14ac:dyDescent="0.35">
      <c r="A1623" s="153" t="s">
        <v>1228</v>
      </c>
      <c r="B1623" s="132">
        <v>40970</v>
      </c>
      <c r="C1623" s="129">
        <v>1675.17</v>
      </c>
      <c r="D1623" s="119">
        <v>0</v>
      </c>
      <c r="E1623" s="119">
        <v>0</v>
      </c>
      <c r="F1623" s="128">
        <v>612.15</v>
      </c>
      <c r="G1623" s="131">
        <v>28</v>
      </c>
      <c r="H1623" s="128">
        <f t="shared" si="1055"/>
        <v>21.862500000000001</v>
      </c>
      <c r="I1623" s="129">
        <v>1063.02</v>
      </c>
      <c r="J1623" s="130">
        <v>13</v>
      </c>
      <c r="K1623" s="130">
        <f t="shared" si="1056"/>
        <v>41</v>
      </c>
      <c r="L1623" s="129">
        <f t="shared" si="1057"/>
        <v>81.770769230769233</v>
      </c>
      <c r="M1623" s="128">
        <f t="shared" si="1058"/>
        <v>40.857804878048782</v>
      </c>
      <c r="N1623" s="127"/>
      <c r="O1623" s="126"/>
      <c r="P1623" s="125"/>
      <c r="Q1623" s="125">
        <f t="shared" si="1043"/>
        <v>9</v>
      </c>
      <c r="R1623" s="125">
        <f t="shared" si="1044"/>
        <v>2012</v>
      </c>
      <c r="S1623" s="125" t="str">
        <f t="shared" si="1042"/>
        <v>Fri</v>
      </c>
      <c r="T1623" s="125" t="str">
        <f t="shared" si="1045"/>
        <v>2012-9</v>
      </c>
      <c r="U1623" s="125">
        <f t="shared" si="1046"/>
        <v>0</v>
      </c>
      <c r="V1623" s="125"/>
    </row>
    <row r="1624" spans="1:22" s="113" customFormat="1" x14ac:dyDescent="0.35">
      <c r="A1624" s="153" t="s">
        <v>1228</v>
      </c>
      <c r="B1624" s="132">
        <v>40971</v>
      </c>
      <c r="C1624" s="129">
        <v>1577.41</v>
      </c>
      <c r="D1624" s="119">
        <v>0</v>
      </c>
      <c r="E1624" s="119">
        <v>0</v>
      </c>
      <c r="F1624" s="128">
        <v>600</v>
      </c>
      <c r="G1624" s="131">
        <v>33</v>
      </c>
      <c r="H1624" s="128">
        <f t="shared" si="1055"/>
        <v>18.181818181818183</v>
      </c>
      <c r="I1624" s="129">
        <v>977.41</v>
      </c>
      <c r="J1624" s="130">
        <v>16</v>
      </c>
      <c r="K1624" s="130">
        <f t="shared" si="1056"/>
        <v>49</v>
      </c>
      <c r="L1624" s="129">
        <f t="shared" si="1057"/>
        <v>61.088124999999998</v>
      </c>
      <c r="M1624" s="128">
        <f t="shared" si="1058"/>
        <v>32.192040816326525</v>
      </c>
      <c r="N1624" s="127"/>
      <c r="O1624" s="126"/>
      <c r="P1624" s="125"/>
      <c r="Q1624" s="125">
        <f t="shared" si="1043"/>
        <v>9</v>
      </c>
      <c r="R1624" s="125">
        <f t="shared" si="1044"/>
        <v>2012</v>
      </c>
      <c r="S1624" s="125" t="str">
        <f t="shared" si="1042"/>
        <v>Sat</v>
      </c>
      <c r="T1624" s="125" t="str">
        <f t="shared" si="1045"/>
        <v>2012-9</v>
      </c>
      <c r="U1624" s="125">
        <f t="shared" si="1046"/>
        <v>0</v>
      </c>
      <c r="V1624" s="125"/>
    </row>
    <row r="1625" spans="1:22" s="113" customFormat="1" x14ac:dyDescent="0.35">
      <c r="A1625" s="124"/>
      <c r="B1625" s="123">
        <v>40972</v>
      </c>
      <c r="C1625" s="119">
        <f>SUM(C1619:C1624)</f>
        <v>6807.81</v>
      </c>
      <c r="D1625" s="119">
        <v>3213.81</v>
      </c>
      <c r="E1625" s="122">
        <f>SUM(C1625:D1625)</f>
        <v>10021.620000000001</v>
      </c>
      <c r="F1625" s="118"/>
      <c r="G1625" s="121">
        <f>SUM(G1619:G1624)</f>
        <v>195</v>
      </c>
      <c r="H1625" s="118">
        <f>AVERAGE(H1619:H1624)</f>
        <v>19.103174978956229</v>
      </c>
      <c r="I1625" s="119">
        <f>SUM(I1619:I1624)</f>
        <v>3059.3599999999997</v>
      </c>
      <c r="J1625" s="120">
        <f>SUM(J1619:J1624)</f>
        <v>58</v>
      </c>
      <c r="K1625" s="120">
        <f>SUM(G1625,J1625)</f>
        <v>253</v>
      </c>
      <c r="L1625" s="119">
        <f>AVERAGE(L1619:L1624)</f>
        <v>48.103799290986785</v>
      </c>
      <c r="M1625" s="118">
        <f>AVERAGE(M1619:M1624)</f>
        <v>26.495180422631094</v>
      </c>
      <c r="N1625" s="117"/>
      <c r="O1625" s="116"/>
      <c r="P1625" s="115"/>
      <c r="Q1625" s="115">
        <f t="shared" si="1043"/>
        <v>10</v>
      </c>
      <c r="R1625" s="115">
        <f t="shared" si="1044"/>
        <v>2012</v>
      </c>
      <c r="S1625" s="115" t="str">
        <f t="shared" si="1042"/>
        <v>Sun</v>
      </c>
      <c r="T1625" s="115" t="str">
        <f t="shared" si="1045"/>
        <v>2012-10</v>
      </c>
      <c r="U1625" s="115">
        <f t="shared" si="1046"/>
        <v>0</v>
      </c>
      <c r="V1625" s="115"/>
    </row>
    <row r="1626" spans="1:22" s="113" customFormat="1" x14ac:dyDescent="0.35">
      <c r="A1626" s="153" t="s">
        <v>1229</v>
      </c>
      <c r="B1626" s="132">
        <v>40973</v>
      </c>
      <c r="C1626" s="129">
        <v>782.65</v>
      </c>
      <c r="D1626" s="119">
        <v>0</v>
      </c>
      <c r="E1626" s="119">
        <v>0</v>
      </c>
      <c r="F1626" s="128">
        <v>532.95000000000005</v>
      </c>
      <c r="G1626" s="131">
        <v>30</v>
      </c>
      <c r="H1626" s="128">
        <f t="shared" ref="H1626:H1631" si="1059">IFERROR(F1626/G1626,0)</f>
        <v>17.765000000000001</v>
      </c>
      <c r="I1626" s="129">
        <v>249.7</v>
      </c>
      <c r="J1626" s="130">
        <v>11</v>
      </c>
      <c r="K1626" s="130">
        <f t="shared" ref="K1626:K1631" si="1060">IFERROR(SUM(G1626,J1626),0)</f>
        <v>41</v>
      </c>
      <c r="L1626" s="129">
        <f t="shared" ref="L1626:L1631" si="1061">IFERROR(MEDIAN(I1626/J1626),0)</f>
        <v>22.7</v>
      </c>
      <c r="M1626" s="128">
        <f t="shared" ref="M1626:M1631" si="1062">IFERROR(SUM(F1626,I1626)/K1626,0)</f>
        <v>19.089024390243903</v>
      </c>
      <c r="N1626" s="127"/>
      <c r="O1626" s="126"/>
      <c r="P1626" s="125"/>
      <c r="Q1626" s="125">
        <f t="shared" si="1043"/>
        <v>10</v>
      </c>
      <c r="R1626" s="125">
        <f t="shared" si="1044"/>
        <v>2012</v>
      </c>
      <c r="S1626" s="125" t="str">
        <f t="shared" si="1042"/>
        <v>Mon</v>
      </c>
      <c r="T1626" s="125" t="str">
        <f t="shared" si="1045"/>
        <v>2012-10</v>
      </c>
      <c r="U1626" s="125">
        <f t="shared" si="1046"/>
        <v>0</v>
      </c>
      <c r="V1626" s="125"/>
    </row>
    <row r="1627" spans="1:22" s="113" customFormat="1" x14ac:dyDescent="0.35">
      <c r="A1627" s="153" t="s">
        <v>1229</v>
      </c>
      <c r="B1627" s="132">
        <v>40974</v>
      </c>
      <c r="C1627" s="129">
        <v>776.26</v>
      </c>
      <c r="D1627" s="119">
        <v>0</v>
      </c>
      <c r="E1627" s="119">
        <v>0</v>
      </c>
      <c r="F1627" s="128">
        <v>375.95</v>
      </c>
      <c r="G1627" s="131">
        <v>25</v>
      </c>
      <c r="H1627" s="128">
        <f t="shared" si="1059"/>
        <v>15.038</v>
      </c>
      <c r="I1627" s="129">
        <v>400.31</v>
      </c>
      <c r="J1627" s="130">
        <v>4</v>
      </c>
      <c r="K1627" s="130">
        <f t="shared" si="1060"/>
        <v>29</v>
      </c>
      <c r="L1627" s="129">
        <f t="shared" si="1061"/>
        <v>100.0775</v>
      </c>
      <c r="M1627" s="128">
        <f t="shared" si="1062"/>
        <v>26.767586206896553</v>
      </c>
      <c r="N1627" s="127"/>
      <c r="O1627" s="126"/>
      <c r="P1627" s="125"/>
      <c r="Q1627" s="125">
        <f t="shared" si="1043"/>
        <v>10</v>
      </c>
      <c r="R1627" s="125">
        <f t="shared" si="1044"/>
        <v>2012</v>
      </c>
      <c r="S1627" s="125" t="str">
        <f t="shared" si="1042"/>
        <v>Tue</v>
      </c>
      <c r="T1627" s="125" t="str">
        <f t="shared" si="1045"/>
        <v>2012-10</v>
      </c>
      <c r="U1627" s="125">
        <f t="shared" si="1046"/>
        <v>0</v>
      </c>
      <c r="V1627" s="125"/>
    </row>
    <row r="1628" spans="1:22" s="113" customFormat="1" x14ac:dyDescent="0.35">
      <c r="A1628" s="153" t="s">
        <v>1229</v>
      </c>
      <c r="B1628" s="132">
        <v>40975</v>
      </c>
      <c r="C1628" s="129">
        <v>1120.96</v>
      </c>
      <c r="D1628" s="119">
        <v>0</v>
      </c>
      <c r="E1628" s="119">
        <v>0</v>
      </c>
      <c r="F1628" s="128">
        <v>700.55</v>
      </c>
      <c r="G1628" s="131">
        <v>31</v>
      </c>
      <c r="H1628" s="128">
        <f t="shared" si="1059"/>
        <v>22.598387096774193</v>
      </c>
      <c r="I1628" s="129">
        <v>420.41</v>
      </c>
      <c r="J1628" s="130">
        <v>8</v>
      </c>
      <c r="K1628" s="130">
        <f t="shared" si="1060"/>
        <v>39</v>
      </c>
      <c r="L1628" s="129">
        <f t="shared" si="1061"/>
        <v>52.551250000000003</v>
      </c>
      <c r="M1628" s="128">
        <f t="shared" si="1062"/>
        <v>28.742564102564103</v>
      </c>
      <c r="N1628" s="127"/>
      <c r="O1628" s="126"/>
      <c r="P1628" s="125"/>
      <c r="Q1628" s="125">
        <f t="shared" si="1043"/>
        <v>10</v>
      </c>
      <c r="R1628" s="125">
        <f t="shared" si="1044"/>
        <v>2012</v>
      </c>
      <c r="S1628" s="125" t="str">
        <f t="shared" si="1042"/>
        <v>Wed</v>
      </c>
      <c r="T1628" s="125" t="str">
        <f t="shared" si="1045"/>
        <v>2012-10</v>
      </c>
      <c r="U1628" s="125">
        <f t="shared" si="1046"/>
        <v>0</v>
      </c>
      <c r="V1628" s="125"/>
    </row>
    <row r="1629" spans="1:22" s="113" customFormat="1" x14ac:dyDescent="0.35">
      <c r="A1629" s="153" t="s">
        <v>1229</v>
      </c>
      <c r="B1629" s="132">
        <v>40976</v>
      </c>
      <c r="C1629" s="129">
        <v>1398.91</v>
      </c>
      <c r="D1629" s="119">
        <v>0</v>
      </c>
      <c r="E1629" s="119">
        <v>0</v>
      </c>
      <c r="F1629" s="128">
        <v>843.4</v>
      </c>
      <c r="G1629" s="131">
        <v>31</v>
      </c>
      <c r="H1629" s="128">
        <f t="shared" si="1059"/>
        <v>27.206451612903226</v>
      </c>
      <c r="I1629" s="129">
        <v>555.51</v>
      </c>
      <c r="J1629" s="130">
        <v>13</v>
      </c>
      <c r="K1629" s="130">
        <f t="shared" si="1060"/>
        <v>44</v>
      </c>
      <c r="L1629" s="129">
        <f t="shared" si="1061"/>
        <v>42.731538461538463</v>
      </c>
      <c r="M1629" s="128">
        <f t="shared" si="1062"/>
        <v>31.793409090909087</v>
      </c>
      <c r="N1629" s="127"/>
      <c r="O1629" s="126"/>
      <c r="P1629" s="125"/>
      <c r="Q1629" s="125">
        <f t="shared" si="1043"/>
        <v>10</v>
      </c>
      <c r="R1629" s="125">
        <f t="shared" si="1044"/>
        <v>2012</v>
      </c>
      <c r="S1629" s="125" t="str">
        <f t="shared" si="1042"/>
        <v>Thu</v>
      </c>
      <c r="T1629" s="125" t="str">
        <f t="shared" si="1045"/>
        <v>2012-10</v>
      </c>
      <c r="U1629" s="125">
        <f t="shared" si="1046"/>
        <v>0</v>
      </c>
      <c r="V1629" s="125"/>
    </row>
    <row r="1630" spans="1:22" s="113" customFormat="1" x14ac:dyDescent="0.35">
      <c r="A1630" s="153" t="s">
        <v>1229</v>
      </c>
      <c r="B1630" s="132">
        <v>40977</v>
      </c>
      <c r="C1630" s="129">
        <v>1822.6</v>
      </c>
      <c r="D1630" s="119">
        <v>0</v>
      </c>
      <c r="E1630" s="119">
        <v>0</v>
      </c>
      <c r="F1630" s="128">
        <v>546.95000000000005</v>
      </c>
      <c r="G1630" s="131">
        <v>34</v>
      </c>
      <c r="H1630" s="128">
        <f t="shared" si="1059"/>
        <v>16.086764705882356</v>
      </c>
      <c r="I1630" s="129">
        <v>1275.6500000000001</v>
      </c>
      <c r="J1630" s="130">
        <v>27</v>
      </c>
      <c r="K1630" s="130">
        <f t="shared" si="1060"/>
        <v>61</v>
      </c>
      <c r="L1630" s="129">
        <f t="shared" si="1061"/>
        <v>47.2462962962963</v>
      </c>
      <c r="M1630" s="128">
        <f t="shared" si="1062"/>
        <v>29.878688524590167</v>
      </c>
      <c r="N1630" s="127"/>
      <c r="O1630" s="126"/>
      <c r="P1630" s="125"/>
      <c r="Q1630" s="125">
        <f t="shared" si="1043"/>
        <v>10</v>
      </c>
      <c r="R1630" s="125">
        <f t="shared" si="1044"/>
        <v>2012</v>
      </c>
      <c r="S1630" s="125" t="str">
        <f t="shared" si="1042"/>
        <v>Fri</v>
      </c>
      <c r="T1630" s="125" t="str">
        <f t="shared" si="1045"/>
        <v>2012-10</v>
      </c>
      <c r="U1630" s="125">
        <f t="shared" si="1046"/>
        <v>0</v>
      </c>
      <c r="V1630" s="125"/>
    </row>
    <row r="1631" spans="1:22" s="113" customFormat="1" x14ac:dyDescent="0.35">
      <c r="A1631" s="153" t="s">
        <v>1229</v>
      </c>
      <c r="B1631" s="132">
        <v>40978</v>
      </c>
      <c r="C1631" s="129">
        <v>1160.1300000000001</v>
      </c>
      <c r="D1631" s="119">
        <v>0</v>
      </c>
      <c r="E1631" s="119">
        <v>0</v>
      </c>
      <c r="F1631" s="128">
        <v>839</v>
      </c>
      <c r="G1631" s="131">
        <v>26</v>
      </c>
      <c r="H1631" s="128">
        <f t="shared" si="1059"/>
        <v>32.269230769230766</v>
      </c>
      <c r="I1631" s="129">
        <v>321.13</v>
      </c>
      <c r="J1631" s="130">
        <v>7</v>
      </c>
      <c r="K1631" s="130">
        <f t="shared" si="1060"/>
        <v>33</v>
      </c>
      <c r="L1631" s="129">
        <f t="shared" si="1061"/>
        <v>45.875714285714288</v>
      </c>
      <c r="M1631" s="128">
        <f t="shared" si="1062"/>
        <v>35.155454545454546</v>
      </c>
      <c r="N1631" s="127"/>
      <c r="O1631" s="126"/>
      <c r="P1631" s="125"/>
      <c r="Q1631" s="125">
        <f t="shared" si="1043"/>
        <v>10</v>
      </c>
      <c r="R1631" s="125">
        <f t="shared" si="1044"/>
        <v>2012</v>
      </c>
      <c r="S1631" s="125" t="str">
        <f t="shared" si="1042"/>
        <v>Sat</v>
      </c>
      <c r="T1631" s="125" t="str">
        <f t="shared" si="1045"/>
        <v>2012-10</v>
      </c>
      <c r="U1631" s="125">
        <f t="shared" si="1046"/>
        <v>0</v>
      </c>
      <c r="V1631" s="125"/>
    </row>
    <row r="1632" spans="1:22" s="113" customFormat="1" x14ac:dyDescent="0.35">
      <c r="A1632" s="124"/>
      <c r="B1632" s="123">
        <v>40979</v>
      </c>
      <c r="C1632" s="119">
        <f>SUM(C1626:C1631)</f>
        <v>7061.5099999999993</v>
      </c>
      <c r="D1632" s="119">
        <v>2313.8000000000002</v>
      </c>
      <c r="E1632" s="122">
        <f>SUM(C1632:D1632)</f>
        <v>9375.31</v>
      </c>
      <c r="F1632" s="118"/>
      <c r="G1632" s="121">
        <f>SUM(G1626:G1631)</f>
        <v>177</v>
      </c>
      <c r="H1632" s="118">
        <f>AVERAGE(H1626:H1631)</f>
        <v>21.827305697465089</v>
      </c>
      <c r="I1632" s="119">
        <f>SUM(I1626:I1631)</f>
        <v>3222.71</v>
      </c>
      <c r="J1632" s="120">
        <f>SUM(J1626:J1631)</f>
        <v>70</v>
      </c>
      <c r="K1632" s="120">
        <f>SUM(G1632,J1632)</f>
        <v>247</v>
      </c>
      <c r="L1632" s="119">
        <f>AVERAGE(L1626:L1631)</f>
        <v>51.863716507258182</v>
      </c>
      <c r="M1632" s="118">
        <f>AVERAGE(M1626:M1631)</f>
        <v>28.571121143443062</v>
      </c>
      <c r="N1632" s="117"/>
      <c r="O1632" s="116"/>
      <c r="P1632" s="115"/>
      <c r="Q1632" s="115">
        <f t="shared" si="1043"/>
        <v>11</v>
      </c>
      <c r="R1632" s="115">
        <f t="shared" si="1044"/>
        <v>2012</v>
      </c>
      <c r="S1632" s="115" t="str">
        <f t="shared" si="1042"/>
        <v>Sun</v>
      </c>
      <c r="T1632" s="115" t="str">
        <f t="shared" si="1045"/>
        <v>2012-11</v>
      </c>
      <c r="U1632" s="115">
        <f t="shared" si="1046"/>
        <v>0</v>
      </c>
      <c r="V1632" s="115"/>
    </row>
    <row r="1633" spans="1:22" s="113" customFormat="1" x14ac:dyDescent="0.35">
      <c r="A1633" s="153" t="s">
        <v>1230</v>
      </c>
      <c r="B1633" s="132">
        <v>40980</v>
      </c>
      <c r="C1633" s="129">
        <v>0</v>
      </c>
      <c r="D1633" s="119">
        <v>0</v>
      </c>
      <c r="E1633" s="119">
        <v>0</v>
      </c>
      <c r="F1633" s="128">
        <v>0</v>
      </c>
      <c r="G1633" s="131">
        <v>0</v>
      </c>
      <c r="H1633" s="160">
        <f t="shared" ref="H1633:H1638" si="1063">IFERROR(F1633/G1633,0)</f>
        <v>0</v>
      </c>
      <c r="I1633" s="129">
        <v>0</v>
      </c>
      <c r="J1633" s="130">
        <v>0</v>
      </c>
      <c r="K1633" s="130">
        <f t="shared" ref="K1633:K1638" si="1064">IFERROR(SUM(G1633,J1633),0)</f>
        <v>0</v>
      </c>
      <c r="L1633" s="161">
        <f t="shared" ref="L1633:L1638" si="1065">IFERROR(MEDIAN(I1633/J1633),0)</f>
        <v>0</v>
      </c>
      <c r="M1633" s="128">
        <f t="shared" ref="M1633:M1638" si="1066">IFERROR(SUM(F1633,I1633)/K1633,0)</f>
        <v>0</v>
      </c>
      <c r="N1633" s="127"/>
      <c r="O1633" s="126"/>
      <c r="P1633" s="125"/>
      <c r="Q1633" s="125">
        <f t="shared" si="1043"/>
        <v>11</v>
      </c>
      <c r="R1633" s="125">
        <f t="shared" si="1044"/>
        <v>2012</v>
      </c>
      <c r="S1633" s="125" t="str">
        <f t="shared" si="1042"/>
        <v>Mon</v>
      </c>
      <c r="T1633" s="125" t="str">
        <f t="shared" si="1045"/>
        <v>2012-11</v>
      </c>
      <c r="U1633" s="125">
        <f t="shared" si="1046"/>
        <v>0</v>
      </c>
      <c r="V1633" s="125"/>
    </row>
    <row r="1634" spans="1:22" s="113" customFormat="1" x14ac:dyDescent="0.35">
      <c r="A1634" s="153" t="s">
        <v>1230</v>
      </c>
      <c r="B1634" s="132">
        <v>40981</v>
      </c>
      <c r="C1634" s="129">
        <v>1639.89</v>
      </c>
      <c r="D1634" s="119">
        <v>0</v>
      </c>
      <c r="E1634" s="119">
        <v>0</v>
      </c>
      <c r="F1634" s="128">
        <v>913.55</v>
      </c>
      <c r="G1634" s="131">
        <v>60</v>
      </c>
      <c r="H1634" s="128">
        <f t="shared" si="1063"/>
        <v>15.225833333333332</v>
      </c>
      <c r="I1634" s="129">
        <v>726.34</v>
      </c>
      <c r="J1634" s="130">
        <v>21</v>
      </c>
      <c r="K1634" s="130">
        <f t="shared" si="1064"/>
        <v>81</v>
      </c>
      <c r="L1634" s="129">
        <f t="shared" si="1065"/>
        <v>34.58761904761905</v>
      </c>
      <c r="M1634" s="128">
        <f t="shared" si="1066"/>
        <v>20.245555555555555</v>
      </c>
      <c r="N1634" s="127"/>
      <c r="O1634" s="126"/>
      <c r="P1634" s="125"/>
      <c r="Q1634" s="125">
        <f t="shared" si="1043"/>
        <v>11</v>
      </c>
      <c r="R1634" s="125">
        <f t="shared" si="1044"/>
        <v>2012</v>
      </c>
      <c r="S1634" s="125" t="str">
        <f t="shared" si="1042"/>
        <v>Tue</v>
      </c>
      <c r="T1634" s="125" t="str">
        <f t="shared" si="1045"/>
        <v>2012-11</v>
      </c>
      <c r="U1634" s="125">
        <f t="shared" si="1046"/>
        <v>0</v>
      </c>
      <c r="V1634" s="125"/>
    </row>
    <row r="1635" spans="1:22" s="113" customFormat="1" x14ac:dyDescent="0.35">
      <c r="A1635" s="153" t="s">
        <v>1230</v>
      </c>
      <c r="B1635" s="132">
        <v>40982</v>
      </c>
      <c r="C1635" s="129">
        <v>695.85</v>
      </c>
      <c r="D1635" s="119">
        <v>0</v>
      </c>
      <c r="E1635" s="119">
        <v>0</v>
      </c>
      <c r="F1635" s="128">
        <v>551.65</v>
      </c>
      <c r="G1635" s="131">
        <v>32</v>
      </c>
      <c r="H1635" s="128">
        <f t="shared" si="1063"/>
        <v>17.239062499999999</v>
      </c>
      <c r="I1635" s="129">
        <v>144.19999999999999</v>
      </c>
      <c r="J1635" s="130">
        <v>5</v>
      </c>
      <c r="K1635" s="130">
        <f t="shared" si="1064"/>
        <v>37</v>
      </c>
      <c r="L1635" s="129">
        <f t="shared" si="1065"/>
        <v>28.839999999999996</v>
      </c>
      <c r="M1635" s="128">
        <f t="shared" si="1066"/>
        <v>18.806756756756755</v>
      </c>
      <c r="N1635" s="127"/>
      <c r="O1635" s="126"/>
      <c r="P1635" s="125"/>
      <c r="Q1635" s="125">
        <f t="shared" si="1043"/>
        <v>11</v>
      </c>
      <c r="R1635" s="125">
        <f t="shared" si="1044"/>
        <v>2012</v>
      </c>
      <c r="S1635" s="125" t="str">
        <f t="shared" si="1042"/>
        <v>Wed</v>
      </c>
      <c r="T1635" s="125" t="str">
        <f t="shared" si="1045"/>
        <v>2012-11</v>
      </c>
      <c r="U1635" s="125">
        <f t="shared" si="1046"/>
        <v>0</v>
      </c>
      <c r="V1635" s="125"/>
    </row>
    <row r="1636" spans="1:22" s="113" customFormat="1" x14ac:dyDescent="0.35">
      <c r="A1636" s="153" t="s">
        <v>1230</v>
      </c>
      <c r="B1636" s="132">
        <v>40983</v>
      </c>
      <c r="C1636" s="129">
        <v>1454.58</v>
      </c>
      <c r="D1636" s="119">
        <v>0</v>
      </c>
      <c r="E1636" s="119">
        <v>0</v>
      </c>
      <c r="F1636" s="128">
        <v>845.55</v>
      </c>
      <c r="G1636" s="131">
        <v>33</v>
      </c>
      <c r="H1636" s="128">
        <f t="shared" si="1063"/>
        <v>25.622727272727271</v>
      </c>
      <c r="I1636" s="129">
        <v>610.03</v>
      </c>
      <c r="J1636" s="130">
        <v>10</v>
      </c>
      <c r="K1636" s="130">
        <f t="shared" si="1064"/>
        <v>43</v>
      </c>
      <c r="L1636" s="129">
        <f t="shared" si="1065"/>
        <v>61.003</v>
      </c>
      <c r="M1636" s="128">
        <f t="shared" si="1066"/>
        <v>33.850697674418605</v>
      </c>
      <c r="N1636" s="127"/>
      <c r="O1636" s="126"/>
      <c r="P1636" s="125"/>
      <c r="Q1636" s="125">
        <f t="shared" si="1043"/>
        <v>11</v>
      </c>
      <c r="R1636" s="125">
        <f t="shared" si="1044"/>
        <v>2012</v>
      </c>
      <c r="S1636" s="125" t="str">
        <f t="shared" si="1042"/>
        <v>Thu</v>
      </c>
      <c r="T1636" s="125" t="str">
        <f t="shared" si="1045"/>
        <v>2012-11</v>
      </c>
      <c r="U1636" s="125">
        <f t="shared" si="1046"/>
        <v>0</v>
      </c>
      <c r="V1636" s="125"/>
    </row>
    <row r="1637" spans="1:22" s="113" customFormat="1" x14ac:dyDescent="0.35">
      <c r="A1637" s="153" t="s">
        <v>1230</v>
      </c>
      <c r="B1637" s="132">
        <v>40984</v>
      </c>
      <c r="C1637" s="129">
        <v>1608.65</v>
      </c>
      <c r="D1637" s="119">
        <v>0</v>
      </c>
      <c r="E1637" s="119">
        <v>0</v>
      </c>
      <c r="F1637" s="128">
        <v>1110</v>
      </c>
      <c r="G1637" s="131">
        <v>39</v>
      </c>
      <c r="H1637" s="128">
        <f t="shared" si="1063"/>
        <v>28.46153846153846</v>
      </c>
      <c r="I1637" s="129">
        <v>498.65</v>
      </c>
      <c r="J1637" s="130">
        <v>9</v>
      </c>
      <c r="K1637" s="130">
        <f t="shared" si="1064"/>
        <v>48</v>
      </c>
      <c r="L1637" s="129">
        <f t="shared" si="1065"/>
        <v>55.405555555555551</v>
      </c>
      <c r="M1637" s="128">
        <f t="shared" si="1066"/>
        <v>33.513541666666669</v>
      </c>
      <c r="N1637" s="127"/>
      <c r="O1637" s="126"/>
      <c r="P1637" s="125"/>
      <c r="Q1637" s="125">
        <f t="shared" si="1043"/>
        <v>11</v>
      </c>
      <c r="R1637" s="125">
        <f t="shared" si="1044"/>
        <v>2012</v>
      </c>
      <c r="S1637" s="125" t="str">
        <f t="shared" si="1042"/>
        <v>Fri</v>
      </c>
      <c r="T1637" s="125" t="str">
        <f t="shared" si="1045"/>
        <v>2012-11</v>
      </c>
      <c r="U1637" s="125">
        <f t="shared" si="1046"/>
        <v>0</v>
      </c>
      <c r="V1637" s="125"/>
    </row>
    <row r="1638" spans="1:22" s="113" customFormat="1" x14ac:dyDescent="0.35">
      <c r="A1638" s="153" t="s">
        <v>1230</v>
      </c>
      <c r="B1638" s="132">
        <v>40985</v>
      </c>
      <c r="C1638" s="129">
        <v>899.2</v>
      </c>
      <c r="D1638" s="119">
        <v>0</v>
      </c>
      <c r="E1638" s="119">
        <v>0</v>
      </c>
      <c r="F1638" s="128">
        <v>220</v>
      </c>
      <c r="G1638" s="131">
        <v>11</v>
      </c>
      <c r="H1638" s="128">
        <f t="shared" si="1063"/>
        <v>20</v>
      </c>
      <c r="I1638" s="129">
        <v>679.2</v>
      </c>
      <c r="J1638" s="130">
        <v>11</v>
      </c>
      <c r="K1638" s="130">
        <f t="shared" si="1064"/>
        <v>22</v>
      </c>
      <c r="L1638" s="129">
        <f t="shared" si="1065"/>
        <v>61.74545454545455</v>
      </c>
      <c r="M1638" s="128">
        <f t="shared" si="1066"/>
        <v>40.872727272727275</v>
      </c>
      <c r="N1638" s="127"/>
      <c r="O1638" s="126"/>
      <c r="P1638" s="125"/>
      <c r="Q1638" s="125">
        <f t="shared" si="1043"/>
        <v>11</v>
      </c>
      <c r="R1638" s="125">
        <f t="shared" si="1044"/>
        <v>2012</v>
      </c>
      <c r="S1638" s="125" t="str">
        <f t="shared" si="1042"/>
        <v>Sat</v>
      </c>
      <c r="T1638" s="125" t="str">
        <f t="shared" si="1045"/>
        <v>2012-11</v>
      </c>
      <c r="U1638" s="125">
        <f t="shared" si="1046"/>
        <v>0</v>
      </c>
      <c r="V1638" s="125"/>
    </row>
    <row r="1639" spans="1:22" s="113" customFormat="1" x14ac:dyDescent="0.35">
      <c r="A1639" s="124"/>
      <c r="B1639" s="123">
        <v>40986</v>
      </c>
      <c r="C1639" s="119">
        <f>SUM(C1634:C1638)</f>
        <v>6298.17</v>
      </c>
      <c r="D1639" s="119">
        <v>2923.96</v>
      </c>
      <c r="E1639" s="122">
        <f>SUM(C1639:D1639)</f>
        <v>9222.130000000001</v>
      </c>
      <c r="F1639" s="118">
        <f>SUM(F1634:F1638)</f>
        <v>3640.75</v>
      </c>
      <c r="G1639" s="121">
        <f>SUM(G1633:G1638)</f>
        <v>175</v>
      </c>
      <c r="H1639" s="118">
        <f>AVERAGE(H1633:H1638)</f>
        <v>17.758193594599845</v>
      </c>
      <c r="I1639" s="119">
        <f>SUM(I1633:I1638)</f>
        <v>2658.42</v>
      </c>
      <c r="J1639" s="120">
        <f>SUM(J1633:J1638)</f>
        <v>56</v>
      </c>
      <c r="K1639" s="120">
        <f>SUM(G1639,J1639)</f>
        <v>231</v>
      </c>
      <c r="L1639" s="119">
        <f>AVERAGE(L1633:L1638)</f>
        <v>40.263604858104856</v>
      </c>
      <c r="M1639" s="118">
        <f>AVERAGE(M1633:M1638)</f>
        <v>24.548213154354144</v>
      </c>
      <c r="N1639" s="117"/>
      <c r="O1639" s="116"/>
      <c r="P1639" s="115"/>
      <c r="Q1639" s="115">
        <f t="shared" si="1043"/>
        <v>12</v>
      </c>
      <c r="R1639" s="115">
        <f t="shared" si="1044"/>
        <v>2012</v>
      </c>
      <c r="S1639" s="115" t="str">
        <f t="shared" si="1042"/>
        <v>Sun</v>
      </c>
      <c r="T1639" s="115" t="str">
        <f t="shared" si="1045"/>
        <v>2012-12</v>
      </c>
      <c r="U1639" s="115">
        <f t="shared" si="1046"/>
        <v>0</v>
      </c>
      <c r="V1639" s="115"/>
    </row>
    <row r="1640" spans="1:22" s="113" customFormat="1" x14ac:dyDescent="0.35">
      <c r="A1640" s="153" t="s">
        <v>1231</v>
      </c>
      <c r="B1640" s="132">
        <v>40987</v>
      </c>
      <c r="C1640" s="129">
        <v>433.23</v>
      </c>
      <c r="D1640" s="119">
        <v>0</v>
      </c>
      <c r="E1640" s="119">
        <v>0</v>
      </c>
      <c r="F1640" s="128">
        <v>409.45</v>
      </c>
      <c r="G1640" s="131">
        <v>29</v>
      </c>
      <c r="H1640" s="128">
        <f t="shared" ref="H1640:H1645" si="1067">IFERROR(F1640/G1640,0)</f>
        <v>14.11896551724138</v>
      </c>
      <c r="I1640" s="129">
        <v>23.78</v>
      </c>
      <c r="J1640" s="130">
        <v>2</v>
      </c>
      <c r="K1640" s="130">
        <f t="shared" ref="K1640:K1645" si="1068">IFERROR(SUM(G1640,J1640),0)</f>
        <v>31</v>
      </c>
      <c r="L1640" s="129">
        <f t="shared" ref="L1640:L1645" si="1069">IFERROR(MEDIAN(I1640/J1640),0)</f>
        <v>11.89</v>
      </c>
      <c r="M1640" s="128">
        <f t="shared" ref="M1640:M1645" si="1070">IFERROR(SUM(F1640,I1640)/K1640,0)</f>
        <v>13.975161290322582</v>
      </c>
      <c r="N1640" s="127"/>
      <c r="O1640" s="126"/>
      <c r="P1640" s="125"/>
      <c r="Q1640" s="125">
        <f t="shared" si="1043"/>
        <v>12</v>
      </c>
      <c r="R1640" s="125">
        <f t="shared" si="1044"/>
        <v>2012</v>
      </c>
      <c r="S1640" s="125" t="str">
        <f t="shared" si="1042"/>
        <v>Mon</v>
      </c>
      <c r="T1640" s="125" t="str">
        <f t="shared" si="1045"/>
        <v>2012-12</v>
      </c>
      <c r="U1640" s="125">
        <f t="shared" si="1046"/>
        <v>0</v>
      </c>
      <c r="V1640" s="125"/>
    </row>
    <row r="1641" spans="1:22" s="113" customFormat="1" x14ac:dyDescent="0.35">
      <c r="A1641" s="153" t="s">
        <v>1231</v>
      </c>
      <c r="B1641" s="132">
        <v>40988</v>
      </c>
      <c r="C1641" s="129">
        <v>593.29</v>
      </c>
      <c r="D1641" s="119">
        <v>0</v>
      </c>
      <c r="E1641" s="119">
        <v>0</v>
      </c>
      <c r="F1641" s="128">
        <v>408.75</v>
      </c>
      <c r="G1641" s="131">
        <v>31</v>
      </c>
      <c r="H1641" s="128">
        <f t="shared" si="1067"/>
        <v>13.185483870967742</v>
      </c>
      <c r="I1641" s="129">
        <v>184.54</v>
      </c>
      <c r="J1641" s="130">
        <v>8</v>
      </c>
      <c r="K1641" s="130">
        <f t="shared" si="1068"/>
        <v>39</v>
      </c>
      <c r="L1641" s="129">
        <f t="shared" si="1069"/>
        <v>23.067499999999999</v>
      </c>
      <c r="M1641" s="128">
        <f t="shared" si="1070"/>
        <v>15.212564102564102</v>
      </c>
      <c r="N1641" s="127"/>
      <c r="O1641" s="126"/>
      <c r="P1641" s="125"/>
      <c r="Q1641" s="125">
        <f t="shared" si="1043"/>
        <v>12</v>
      </c>
      <c r="R1641" s="125">
        <f t="shared" si="1044"/>
        <v>2012</v>
      </c>
      <c r="S1641" s="125" t="str">
        <f t="shared" si="1042"/>
        <v>Tue</v>
      </c>
      <c r="T1641" s="125" t="str">
        <f t="shared" si="1045"/>
        <v>2012-12</v>
      </c>
      <c r="U1641" s="125">
        <f t="shared" si="1046"/>
        <v>0</v>
      </c>
      <c r="V1641" s="125"/>
    </row>
    <row r="1642" spans="1:22" s="113" customFormat="1" x14ac:dyDescent="0.35">
      <c r="A1642" s="153" t="s">
        <v>1231</v>
      </c>
      <c r="B1642" s="132">
        <v>40989</v>
      </c>
      <c r="C1642" s="129">
        <v>1763.47</v>
      </c>
      <c r="D1642" s="119">
        <v>0</v>
      </c>
      <c r="E1642" s="119">
        <v>0</v>
      </c>
      <c r="F1642" s="128">
        <v>607.20000000000005</v>
      </c>
      <c r="G1642" s="131">
        <v>39</v>
      </c>
      <c r="H1642" s="128">
        <f t="shared" si="1067"/>
        <v>15.569230769230771</v>
      </c>
      <c r="I1642" s="129">
        <v>1156.27</v>
      </c>
      <c r="J1642" s="130">
        <v>11</v>
      </c>
      <c r="K1642" s="130">
        <f t="shared" si="1068"/>
        <v>50</v>
      </c>
      <c r="L1642" s="129">
        <f t="shared" si="1069"/>
        <v>105.11545454545454</v>
      </c>
      <c r="M1642" s="128">
        <f t="shared" si="1070"/>
        <v>35.269399999999997</v>
      </c>
      <c r="N1642" s="127"/>
      <c r="O1642" s="126"/>
      <c r="P1642" s="125"/>
      <c r="Q1642" s="125">
        <f t="shared" si="1043"/>
        <v>12</v>
      </c>
      <c r="R1642" s="125">
        <f t="shared" si="1044"/>
        <v>2012</v>
      </c>
      <c r="S1642" s="125" t="str">
        <f t="shared" si="1042"/>
        <v>Wed</v>
      </c>
      <c r="T1642" s="125" t="str">
        <f t="shared" si="1045"/>
        <v>2012-12</v>
      </c>
      <c r="U1642" s="125">
        <f t="shared" si="1046"/>
        <v>0</v>
      </c>
      <c r="V1642" s="125"/>
    </row>
    <row r="1643" spans="1:22" s="113" customFormat="1" x14ac:dyDescent="0.35">
      <c r="A1643" s="153" t="s">
        <v>1231</v>
      </c>
      <c r="B1643" s="132">
        <v>40990</v>
      </c>
      <c r="C1643" s="129">
        <v>1400.19</v>
      </c>
      <c r="D1643" s="119">
        <v>0</v>
      </c>
      <c r="E1643" s="119">
        <v>0</v>
      </c>
      <c r="F1643" s="128">
        <v>884.75</v>
      </c>
      <c r="G1643" s="131">
        <v>39</v>
      </c>
      <c r="H1643" s="128">
        <f t="shared" si="1067"/>
        <v>22.685897435897434</v>
      </c>
      <c r="I1643" s="129">
        <v>515.44000000000005</v>
      </c>
      <c r="J1643" s="130">
        <v>12</v>
      </c>
      <c r="K1643" s="130">
        <f t="shared" si="1068"/>
        <v>51</v>
      </c>
      <c r="L1643" s="129">
        <f t="shared" si="1069"/>
        <v>42.95333333333334</v>
      </c>
      <c r="M1643" s="128">
        <f t="shared" si="1070"/>
        <v>27.454705882352943</v>
      </c>
      <c r="N1643" s="127"/>
      <c r="O1643" s="126"/>
      <c r="P1643" s="125"/>
      <c r="Q1643" s="125">
        <f t="shared" si="1043"/>
        <v>12</v>
      </c>
      <c r="R1643" s="125">
        <f t="shared" si="1044"/>
        <v>2012</v>
      </c>
      <c r="S1643" s="125" t="str">
        <f t="shared" si="1042"/>
        <v>Thu</v>
      </c>
      <c r="T1643" s="125" t="str">
        <f t="shared" si="1045"/>
        <v>2012-12</v>
      </c>
      <c r="U1643" s="125">
        <f t="shared" si="1046"/>
        <v>0</v>
      </c>
      <c r="V1643" s="125"/>
    </row>
    <row r="1644" spans="1:22" s="113" customFormat="1" x14ac:dyDescent="0.35">
      <c r="A1644" s="153" t="s">
        <v>1231</v>
      </c>
      <c r="B1644" s="132">
        <v>40991</v>
      </c>
      <c r="C1644" s="129">
        <v>1576.31</v>
      </c>
      <c r="D1644" s="119">
        <v>0</v>
      </c>
      <c r="E1644" s="119">
        <v>0</v>
      </c>
      <c r="F1644" s="128">
        <v>1044.55</v>
      </c>
      <c r="G1644" s="131">
        <v>40</v>
      </c>
      <c r="H1644" s="128">
        <f t="shared" si="1067"/>
        <v>26.11375</v>
      </c>
      <c r="I1644" s="129">
        <v>521.70000000000005</v>
      </c>
      <c r="J1644" s="130">
        <v>12</v>
      </c>
      <c r="K1644" s="130">
        <f t="shared" si="1068"/>
        <v>52</v>
      </c>
      <c r="L1644" s="129">
        <f t="shared" si="1069"/>
        <v>43.475000000000001</v>
      </c>
      <c r="M1644" s="128">
        <f t="shared" si="1070"/>
        <v>30.120192307692307</v>
      </c>
      <c r="N1644" s="127"/>
      <c r="O1644" s="126"/>
      <c r="P1644" s="125"/>
      <c r="Q1644" s="125">
        <f t="shared" si="1043"/>
        <v>12</v>
      </c>
      <c r="R1644" s="125">
        <f t="shared" si="1044"/>
        <v>2012</v>
      </c>
      <c r="S1644" s="125" t="str">
        <f t="shared" si="1042"/>
        <v>Fri</v>
      </c>
      <c r="T1644" s="125" t="str">
        <f t="shared" si="1045"/>
        <v>2012-12</v>
      </c>
      <c r="U1644" s="125">
        <f t="shared" si="1046"/>
        <v>0</v>
      </c>
      <c r="V1644" s="125"/>
    </row>
    <row r="1645" spans="1:22" s="113" customFormat="1" x14ac:dyDescent="0.35">
      <c r="A1645" s="153" t="s">
        <v>1231</v>
      </c>
      <c r="B1645" s="132">
        <v>40992</v>
      </c>
      <c r="C1645" s="129">
        <v>1169.83</v>
      </c>
      <c r="D1645" s="119">
        <v>0</v>
      </c>
      <c r="E1645" s="119">
        <v>0</v>
      </c>
      <c r="F1645" s="128">
        <v>569.9</v>
      </c>
      <c r="G1645" s="131">
        <v>22</v>
      </c>
      <c r="H1645" s="128">
        <f t="shared" si="1067"/>
        <v>25.904545454545453</v>
      </c>
      <c r="I1645" s="129">
        <v>599.92999999999995</v>
      </c>
      <c r="J1645" s="130">
        <v>11</v>
      </c>
      <c r="K1645" s="130">
        <f t="shared" si="1068"/>
        <v>33</v>
      </c>
      <c r="L1645" s="129">
        <f t="shared" si="1069"/>
        <v>54.539090909090902</v>
      </c>
      <c r="M1645" s="128">
        <f t="shared" si="1070"/>
        <v>35.449393939393936</v>
      </c>
      <c r="N1645" s="127"/>
      <c r="O1645" s="126"/>
      <c r="P1645" s="125"/>
      <c r="Q1645" s="125">
        <f t="shared" si="1043"/>
        <v>12</v>
      </c>
      <c r="R1645" s="125">
        <f t="shared" si="1044"/>
        <v>2012</v>
      </c>
      <c r="S1645" s="125" t="str">
        <f t="shared" si="1042"/>
        <v>Sat</v>
      </c>
      <c r="T1645" s="125" t="str">
        <f t="shared" si="1045"/>
        <v>2012-12</v>
      </c>
      <c r="U1645" s="125">
        <f t="shared" si="1046"/>
        <v>0</v>
      </c>
      <c r="V1645" s="125"/>
    </row>
    <row r="1646" spans="1:22" s="113" customFormat="1" x14ac:dyDescent="0.35">
      <c r="A1646" s="124"/>
      <c r="B1646" s="123">
        <v>40993</v>
      </c>
      <c r="C1646" s="119">
        <f>SUM(C1640:C1645)</f>
        <v>6936.32</v>
      </c>
      <c r="D1646" s="119">
        <v>3850.83</v>
      </c>
      <c r="E1646" s="122">
        <f>SUM(C1646:D1646)</f>
        <v>10787.15</v>
      </c>
      <c r="F1646" s="118">
        <f>SUM(F1640:F1645)</f>
        <v>3924.6</v>
      </c>
      <c r="G1646" s="121">
        <f>SUM(G1640:G1645)</f>
        <v>200</v>
      </c>
      <c r="H1646" s="118">
        <f>AVERAGE(H1640:H1645)</f>
        <v>19.596312174647128</v>
      </c>
      <c r="I1646" s="119">
        <f>SUM(I1640:I1645)</f>
        <v>3001.66</v>
      </c>
      <c r="J1646" s="120">
        <f>SUM(J1640:J1645)</f>
        <v>56</v>
      </c>
      <c r="K1646" s="120">
        <f>SUM(G1646,J1646)</f>
        <v>256</v>
      </c>
      <c r="L1646" s="119">
        <f>AVERAGE(L1640:L1645)</f>
        <v>46.840063131313137</v>
      </c>
      <c r="M1646" s="118">
        <f>AVERAGE(M1640:M1645)</f>
        <v>26.246902920387644</v>
      </c>
      <c r="N1646" s="117"/>
      <c r="O1646" s="116"/>
      <c r="P1646" s="115"/>
      <c r="Q1646" s="115">
        <f t="shared" si="1043"/>
        <v>13</v>
      </c>
      <c r="R1646" s="115">
        <f t="shared" si="1044"/>
        <v>2012</v>
      </c>
      <c r="S1646" s="115" t="str">
        <f t="shared" si="1042"/>
        <v>Sun</v>
      </c>
      <c r="T1646" s="115" t="str">
        <f t="shared" si="1045"/>
        <v>2012-13</v>
      </c>
      <c r="U1646" s="115">
        <f t="shared" si="1046"/>
        <v>0</v>
      </c>
      <c r="V1646" s="115"/>
    </row>
    <row r="1647" spans="1:22" s="113" customFormat="1" x14ac:dyDescent="0.35">
      <c r="A1647" s="153" t="s">
        <v>1232</v>
      </c>
      <c r="B1647" s="132">
        <v>40994</v>
      </c>
      <c r="C1647" s="129">
        <v>657.86</v>
      </c>
      <c r="D1647" s="119">
        <v>0</v>
      </c>
      <c r="E1647" s="119">
        <v>0</v>
      </c>
      <c r="F1647" s="128">
        <v>452.86</v>
      </c>
      <c r="G1647" s="131">
        <v>22</v>
      </c>
      <c r="H1647" s="160">
        <f t="shared" ref="H1647:H1652" si="1071">IFERROR(F1647/G1647,0)</f>
        <v>20.584545454545456</v>
      </c>
      <c r="I1647" s="129">
        <v>205</v>
      </c>
      <c r="J1647" s="130">
        <v>9</v>
      </c>
      <c r="K1647" s="130">
        <f t="shared" ref="K1647:K1652" si="1072">IFERROR(SUM(G1647,J1647),0)</f>
        <v>31</v>
      </c>
      <c r="L1647" s="161">
        <f t="shared" ref="L1647:L1652" si="1073">IFERROR(MEDIAN(I1647/J1647),0)</f>
        <v>22.777777777777779</v>
      </c>
      <c r="M1647" s="128">
        <f t="shared" ref="M1647:M1652" si="1074">IFERROR(SUM(F1647,I1647)/K1647,0)</f>
        <v>21.221290322580646</v>
      </c>
      <c r="N1647" s="127"/>
      <c r="O1647" s="126"/>
      <c r="P1647" s="125"/>
      <c r="Q1647" s="125">
        <f t="shared" si="1043"/>
        <v>13</v>
      </c>
      <c r="R1647" s="125">
        <f t="shared" si="1044"/>
        <v>2012</v>
      </c>
      <c r="S1647" s="125" t="str">
        <f t="shared" si="1042"/>
        <v>Mon</v>
      </c>
      <c r="T1647" s="125" t="str">
        <f t="shared" si="1045"/>
        <v>2012-13</v>
      </c>
      <c r="U1647" s="125">
        <f t="shared" si="1046"/>
        <v>0</v>
      </c>
      <c r="V1647" s="125"/>
    </row>
    <row r="1648" spans="1:22" s="113" customFormat="1" x14ac:dyDescent="0.35">
      <c r="A1648" s="153" t="s">
        <v>1232</v>
      </c>
      <c r="B1648" s="132">
        <v>40995</v>
      </c>
      <c r="C1648" s="129">
        <v>765.75</v>
      </c>
      <c r="D1648" s="119">
        <v>0</v>
      </c>
      <c r="E1648" s="119">
        <v>0</v>
      </c>
      <c r="F1648" s="128">
        <v>496.67</v>
      </c>
      <c r="G1648" s="131">
        <v>26</v>
      </c>
      <c r="H1648" s="160">
        <f t="shared" si="1071"/>
        <v>19.102692307692308</v>
      </c>
      <c r="I1648" s="129">
        <v>269.08</v>
      </c>
      <c r="J1648" s="130">
        <v>13</v>
      </c>
      <c r="K1648" s="130">
        <f t="shared" si="1072"/>
        <v>39</v>
      </c>
      <c r="L1648" s="161">
        <f t="shared" si="1073"/>
        <v>20.698461538461537</v>
      </c>
      <c r="M1648" s="128">
        <f t="shared" si="1074"/>
        <v>19.634615384615383</v>
      </c>
      <c r="N1648" s="127"/>
      <c r="O1648" s="126"/>
      <c r="P1648" s="125"/>
      <c r="Q1648" s="125">
        <f t="shared" si="1043"/>
        <v>13</v>
      </c>
      <c r="R1648" s="125">
        <f t="shared" si="1044"/>
        <v>2012</v>
      </c>
      <c r="S1648" s="125" t="str">
        <f t="shared" si="1042"/>
        <v>Tue</v>
      </c>
      <c r="T1648" s="125" t="str">
        <f t="shared" si="1045"/>
        <v>2012-13</v>
      </c>
      <c r="U1648" s="125">
        <f t="shared" si="1046"/>
        <v>0</v>
      </c>
      <c r="V1648" s="125"/>
    </row>
    <row r="1649" spans="1:22" s="113" customFormat="1" x14ac:dyDescent="0.35">
      <c r="A1649" s="153" t="s">
        <v>1232</v>
      </c>
      <c r="B1649" s="132">
        <v>40996</v>
      </c>
      <c r="C1649" s="129">
        <v>1345.67</v>
      </c>
      <c r="D1649" s="119">
        <v>0</v>
      </c>
      <c r="E1649" s="119">
        <v>0</v>
      </c>
      <c r="F1649" s="128">
        <v>745.63</v>
      </c>
      <c r="G1649" s="131">
        <v>32</v>
      </c>
      <c r="H1649" s="160">
        <f t="shared" si="1071"/>
        <v>23.3009375</v>
      </c>
      <c r="I1649" s="129">
        <v>600.04</v>
      </c>
      <c r="J1649" s="130">
        <v>15</v>
      </c>
      <c r="K1649" s="130">
        <f t="shared" si="1072"/>
        <v>47</v>
      </c>
      <c r="L1649" s="161">
        <f t="shared" si="1073"/>
        <v>40.002666666666663</v>
      </c>
      <c r="M1649" s="128">
        <f t="shared" si="1074"/>
        <v>28.631276595744684</v>
      </c>
      <c r="N1649" s="127"/>
      <c r="O1649" s="126"/>
      <c r="P1649" s="125"/>
      <c r="Q1649" s="125">
        <f t="shared" si="1043"/>
        <v>13</v>
      </c>
      <c r="R1649" s="125">
        <f t="shared" si="1044"/>
        <v>2012</v>
      </c>
      <c r="S1649" s="125" t="str">
        <f t="shared" si="1042"/>
        <v>Wed</v>
      </c>
      <c r="T1649" s="125" t="str">
        <f t="shared" si="1045"/>
        <v>2012-13</v>
      </c>
      <c r="U1649" s="125">
        <f t="shared" si="1046"/>
        <v>0</v>
      </c>
      <c r="V1649" s="125"/>
    </row>
    <row r="1650" spans="1:22" s="113" customFormat="1" x14ac:dyDescent="0.35">
      <c r="A1650" s="153" t="s">
        <v>1232</v>
      </c>
      <c r="B1650" s="132">
        <v>40997</v>
      </c>
      <c r="C1650" s="129">
        <v>1579.86</v>
      </c>
      <c r="D1650" s="119">
        <v>0</v>
      </c>
      <c r="E1650" s="119">
        <v>0</v>
      </c>
      <c r="F1650" s="128">
        <v>887.96</v>
      </c>
      <c r="G1650" s="131">
        <v>36</v>
      </c>
      <c r="H1650" s="160">
        <f t="shared" si="1071"/>
        <v>24.665555555555557</v>
      </c>
      <c r="I1650" s="129">
        <v>691.9</v>
      </c>
      <c r="J1650" s="130">
        <v>14</v>
      </c>
      <c r="K1650" s="130">
        <f t="shared" si="1072"/>
        <v>50</v>
      </c>
      <c r="L1650" s="161">
        <f t="shared" si="1073"/>
        <v>49.421428571428571</v>
      </c>
      <c r="M1650" s="128">
        <f t="shared" si="1074"/>
        <v>31.597200000000001</v>
      </c>
      <c r="N1650" s="127"/>
      <c r="O1650" s="126"/>
      <c r="P1650" s="125"/>
      <c r="Q1650" s="125">
        <f t="shared" si="1043"/>
        <v>13</v>
      </c>
      <c r="R1650" s="125">
        <f t="shared" si="1044"/>
        <v>2012</v>
      </c>
      <c r="S1650" s="125" t="str">
        <f t="shared" si="1042"/>
        <v>Thu</v>
      </c>
      <c r="T1650" s="125" t="str">
        <f t="shared" si="1045"/>
        <v>2012-13</v>
      </c>
      <c r="U1650" s="125">
        <f t="shared" si="1046"/>
        <v>0</v>
      </c>
      <c r="V1650" s="125"/>
    </row>
    <row r="1651" spans="1:22" s="113" customFormat="1" x14ac:dyDescent="0.35">
      <c r="A1651" s="153" t="s">
        <v>1232</v>
      </c>
      <c r="B1651" s="132">
        <v>40998</v>
      </c>
      <c r="C1651" s="129">
        <v>1987.65</v>
      </c>
      <c r="D1651" s="119">
        <v>0</v>
      </c>
      <c r="E1651" s="119">
        <v>0</v>
      </c>
      <c r="F1651" s="128">
        <v>1276.56</v>
      </c>
      <c r="G1651" s="131">
        <v>32</v>
      </c>
      <c r="H1651" s="160">
        <f t="shared" si="1071"/>
        <v>39.892499999999998</v>
      </c>
      <c r="I1651" s="129">
        <v>711.09</v>
      </c>
      <c r="J1651" s="130">
        <v>12</v>
      </c>
      <c r="K1651" s="130">
        <f t="shared" si="1072"/>
        <v>44</v>
      </c>
      <c r="L1651" s="161">
        <f t="shared" si="1073"/>
        <v>59.2575</v>
      </c>
      <c r="M1651" s="128">
        <f t="shared" si="1074"/>
        <v>45.173863636363642</v>
      </c>
      <c r="N1651" s="127"/>
      <c r="O1651" s="126"/>
      <c r="P1651" s="125"/>
      <c r="Q1651" s="125">
        <f t="shared" si="1043"/>
        <v>13</v>
      </c>
      <c r="R1651" s="125">
        <f t="shared" si="1044"/>
        <v>2012</v>
      </c>
      <c r="S1651" s="125" t="str">
        <f t="shared" si="1042"/>
        <v>Fri</v>
      </c>
      <c r="T1651" s="125" t="str">
        <f t="shared" si="1045"/>
        <v>2012-13</v>
      </c>
      <c r="U1651" s="125">
        <f t="shared" si="1046"/>
        <v>0</v>
      </c>
      <c r="V1651" s="125"/>
    </row>
    <row r="1652" spans="1:22" s="113" customFormat="1" x14ac:dyDescent="0.35">
      <c r="A1652" s="153" t="s">
        <v>1232</v>
      </c>
      <c r="B1652" s="132">
        <v>40999</v>
      </c>
      <c r="C1652" s="129">
        <v>1089.73</v>
      </c>
      <c r="D1652" s="119">
        <v>0</v>
      </c>
      <c r="E1652" s="119">
        <v>0</v>
      </c>
      <c r="F1652" s="128">
        <v>765.46</v>
      </c>
      <c r="G1652" s="131">
        <v>21</v>
      </c>
      <c r="H1652" s="160">
        <f t="shared" si="1071"/>
        <v>36.450476190476195</v>
      </c>
      <c r="I1652" s="129">
        <v>324.24</v>
      </c>
      <c r="J1652" s="130">
        <v>12</v>
      </c>
      <c r="K1652" s="130">
        <f t="shared" si="1072"/>
        <v>33</v>
      </c>
      <c r="L1652" s="161">
        <f t="shared" si="1073"/>
        <v>27.02</v>
      </c>
      <c r="M1652" s="128">
        <f t="shared" si="1074"/>
        <v>33.021212121212123</v>
      </c>
      <c r="N1652" s="127"/>
      <c r="O1652" s="126"/>
      <c r="P1652" s="125"/>
      <c r="Q1652" s="125">
        <f t="shared" si="1043"/>
        <v>13</v>
      </c>
      <c r="R1652" s="125">
        <f t="shared" si="1044"/>
        <v>2012</v>
      </c>
      <c r="S1652" s="125" t="str">
        <f t="shared" si="1042"/>
        <v>Sat</v>
      </c>
      <c r="T1652" s="125" t="str">
        <f t="shared" si="1045"/>
        <v>2012-13</v>
      </c>
      <c r="U1652" s="125">
        <f t="shared" si="1046"/>
        <v>0</v>
      </c>
      <c r="V1652" s="125"/>
    </row>
    <row r="1653" spans="1:22" s="113" customFormat="1" x14ac:dyDescent="0.35">
      <c r="A1653" s="124"/>
      <c r="B1653" s="123">
        <v>41000</v>
      </c>
      <c r="C1653" s="119">
        <f>SUM(C1647:C1652)</f>
        <v>7426.52</v>
      </c>
      <c r="D1653" s="119">
        <v>3668.06</v>
      </c>
      <c r="E1653" s="122">
        <f>SUM(C1653:D1653)</f>
        <v>11094.58</v>
      </c>
      <c r="F1653" s="118">
        <f>SUM(F1647:F1652)</f>
        <v>4625.1399999999994</v>
      </c>
      <c r="G1653" s="121">
        <f>SUM(G1647:G1652)</f>
        <v>169</v>
      </c>
      <c r="H1653" s="118">
        <f>AVERAGE(H1647:H1652)</f>
        <v>27.332784501378253</v>
      </c>
      <c r="I1653" s="119">
        <f>SUM(I1647:I1652)</f>
        <v>2801.3500000000004</v>
      </c>
      <c r="J1653" s="120">
        <f>SUM(J1647:J1652)</f>
        <v>75</v>
      </c>
      <c r="K1653" s="120">
        <f>SUM(G1653,J1653)</f>
        <v>244</v>
      </c>
      <c r="L1653" s="119">
        <f>AVERAGE(L1647:L1652)</f>
        <v>36.529639092389097</v>
      </c>
      <c r="M1653" s="118">
        <f>AVERAGE(M1647:M1652)</f>
        <v>29.879909676752746</v>
      </c>
      <c r="N1653" s="117"/>
      <c r="O1653" s="116"/>
      <c r="P1653" s="115"/>
      <c r="Q1653" s="115">
        <f t="shared" si="1043"/>
        <v>14</v>
      </c>
      <c r="R1653" s="115">
        <f t="shared" si="1044"/>
        <v>2012</v>
      </c>
      <c r="S1653" s="115" t="str">
        <f t="shared" si="1042"/>
        <v>Sun</v>
      </c>
      <c r="T1653" s="115" t="str">
        <f t="shared" si="1045"/>
        <v>2012-14</v>
      </c>
      <c r="U1653" s="115">
        <f t="shared" si="1046"/>
        <v>0</v>
      </c>
      <c r="V1653" s="115"/>
    </row>
    <row r="1654" spans="1:22" s="113" customFormat="1" x14ac:dyDescent="0.35">
      <c r="A1654" s="153" t="s">
        <v>1233</v>
      </c>
      <c r="B1654" s="132">
        <v>41001</v>
      </c>
      <c r="C1654" s="129">
        <v>869.39</v>
      </c>
      <c r="D1654" s="119">
        <v>0</v>
      </c>
      <c r="E1654" s="119">
        <v>0</v>
      </c>
      <c r="F1654" s="128">
        <v>0</v>
      </c>
      <c r="G1654" s="131">
        <v>30</v>
      </c>
      <c r="H1654" s="128">
        <f t="shared" ref="H1654:H1659" si="1075">IFERROR(F1654/G1654,0)</f>
        <v>0</v>
      </c>
      <c r="I1654" s="129">
        <v>0</v>
      </c>
      <c r="J1654" s="130">
        <v>12</v>
      </c>
      <c r="K1654" s="130">
        <f t="shared" ref="K1654:K1659" si="1076">IFERROR(SUM(G1654,J1654),0)</f>
        <v>42</v>
      </c>
      <c r="L1654" s="129">
        <f t="shared" ref="L1654:L1659" si="1077">IFERROR(MEDIAN(I1654/J1654),0)</f>
        <v>0</v>
      </c>
      <c r="M1654" s="128">
        <f t="shared" ref="M1654:M1659" si="1078">IFERROR(SUM(F1654,I1654)/K1654,0)</f>
        <v>0</v>
      </c>
      <c r="N1654" s="127"/>
      <c r="O1654" s="126"/>
      <c r="P1654" s="125"/>
      <c r="Q1654" s="125">
        <f t="shared" si="1043"/>
        <v>14</v>
      </c>
      <c r="R1654" s="125">
        <f t="shared" si="1044"/>
        <v>2012</v>
      </c>
      <c r="S1654" s="125" t="str">
        <f t="shared" si="1042"/>
        <v>Mon</v>
      </c>
      <c r="T1654" s="125" t="str">
        <f t="shared" si="1045"/>
        <v>2012-14</v>
      </c>
      <c r="U1654" s="125">
        <f t="shared" si="1046"/>
        <v>0</v>
      </c>
      <c r="V1654" s="125"/>
    </row>
    <row r="1655" spans="1:22" s="113" customFormat="1" x14ac:dyDescent="0.35">
      <c r="A1655" s="153" t="s">
        <v>1233</v>
      </c>
      <c r="B1655" s="132">
        <v>41002</v>
      </c>
      <c r="C1655" s="129">
        <v>1410.8</v>
      </c>
      <c r="D1655" s="119">
        <v>0</v>
      </c>
      <c r="E1655" s="119">
        <v>0</v>
      </c>
      <c r="F1655" s="128">
        <v>755.45</v>
      </c>
      <c r="G1655" s="131">
        <v>34</v>
      </c>
      <c r="H1655" s="128">
        <f t="shared" si="1075"/>
        <v>22.219117647058823</v>
      </c>
      <c r="I1655" s="129">
        <v>655.35</v>
      </c>
      <c r="J1655" s="130">
        <v>12</v>
      </c>
      <c r="K1655" s="130">
        <f t="shared" si="1076"/>
        <v>46</v>
      </c>
      <c r="L1655" s="129">
        <f t="shared" si="1077"/>
        <v>54.612500000000004</v>
      </c>
      <c r="M1655" s="128">
        <f t="shared" si="1078"/>
        <v>30.669565217391309</v>
      </c>
      <c r="N1655" s="127"/>
      <c r="O1655" s="126"/>
      <c r="P1655" s="125"/>
      <c r="Q1655" s="125">
        <f t="shared" si="1043"/>
        <v>14</v>
      </c>
      <c r="R1655" s="125">
        <f t="shared" si="1044"/>
        <v>2012</v>
      </c>
      <c r="S1655" s="125" t="str">
        <f t="shared" si="1042"/>
        <v>Tue</v>
      </c>
      <c r="T1655" s="125" t="str">
        <f t="shared" si="1045"/>
        <v>2012-14</v>
      </c>
      <c r="U1655" s="125">
        <f t="shared" si="1046"/>
        <v>0</v>
      </c>
      <c r="V1655" s="125"/>
    </row>
    <row r="1656" spans="1:22" s="113" customFormat="1" x14ac:dyDescent="0.35">
      <c r="A1656" s="153" t="s">
        <v>1233</v>
      </c>
      <c r="B1656" s="132">
        <v>41003</v>
      </c>
      <c r="C1656" s="129">
        <v>1712.54</v>
      </c>
      <c r="D1656" s="119">
        <v>0</v>
      </c>
      <c r="E1656" s="119">
        <v>0</v>
      </c>
      <c r="F1656" s="128">
        <v>1102.55</v>
      </c>
      <c r="G1656" s="131">
        <v>38</v>
      </c>
      <c r="H1656" s="128">
        <f t="shared" si="1075"/>
        <v>29.014473684210525</v>
      </c>
      <c r="I1656" s="129">
        <v>609.99</v>
      </c>
      <c r="J1656" s="130">
        <v>13</v>
      </c>
      <c r="K1656" s="130">
        <f t="shared" si="1076"/>
        <v>51</v>
      </c>
      <c r="L1656" s="129">
        <f t="shared" si="1077"/>
        <v>46.92230769230769</v>
      </c>
      <c r="M1656" s="128">
        <f t="shared" si="1078"/>
        <v>33.579215686274509</v>
      </c>
      <c r="N1656" s="127"/>
      <c r="O1656" s="126"/>
      <c r="P1656" s="125"/>
      <c r="Q1656" s="125">
        <f t="shared" si="1043"/>
        <v>14</v>
      </c>
      <c r="R1656" s="125">
        <f t="shared" si="1044"/>
        <v>2012</v>
      </c>
      <c r="S1656" s="125" t="str">
        <f t="shared" si="1042"/>
        <v>Wed</v>
      </c>
      <c r="T1656" s="125" t="str">
        <f t="shared" si="1045"/>
        <v>2012-14</v>
      </c>
      <c r="U1656" s="125">
        <f t="shared" si="1046"/>
        <v>0</v>
      </c>
      <c r="V1656" s="125"/>
    </row>
    <row r="1657" spans="1:22" s="113" customFormat="1" x14ac:dyDescent="0.35">
      <c r="A1657" s="153" t="s">
        <v>1233</v>
      </c>
      <c r="B1657" s="132">
        <v>41004</v>
      </c>
      <c r="C1657" s="129">
        <v>4109.9799999999996</v>
      </c>
      <c r="D1657" s="119">
        <v>0</v>
      </c>
      <c r="E1657" s="119">
        <v>0</v>
      </c>
      <c r="F1657" s="128">
        <v>2560.65</v>
      </c>
      <c r="G1657" s="131">
        <v>66</v>
      </c>
      <c r="H1657" s="128">
        <f t="shared" si="1075"/>
        <v>38.797727272727272</v>
      </c>
      <c r="I1657" s="129">
        <v>1549.33</v>
      </c>
      <c r="J1657" s="130">
        <v>30</v>
      </c>
      <c r="K1657" s="130">
        <f t="shared" si="1076"/>
        <v>96</v>
      </c>
      <c r="L1657" s="129">
        <f t="shared" si="1077"/>
        <v>51.644333333333329</v>
      </c>
      <c r="M1657" s="128">
        <f t="shared" si="1078"/>
        <v>42.81229166666666</v>
      </c>
      <c r="N1657" s="127"/>
      <c r="O1657" s="126"/>
      <c r="P1657" s="125"/>
      <c r="Q1657" s="125">
        <f t="shared" si="1043"/>
        <v>14</v>
      </c>
      <c r="R1657" s="125">
        <f t="shared" si="1044"/>
        <v>2012</v>
      </c>
      <c r="S1657" s="125" t="str">
        <f t="shared" si="1042"/>
        <v>Thu</v>
      </c>
      <c r="T1657" s="125" t="str">
        <f t="shared" si="1045"/>
        <v>2012-14</v>
      </c>
      <c r="U1657" s="125">
        <f t="shared" si="1046"/>
        <v>0</v>
      </c>
      <c r="V1657" s="125"/>
    </row>
    <row r="1658" spans="1:22" s="113" customFormat="1" x14ac:dyDescent="0.35">
      <c r="A1658" s="143" t="s">
        <v>1233</v>
      </c>
      <c r="B1658" s="142">
        <v>41005</v>
      </c>
      <c r="C1658" s="138">
        <v>0</v>
      </c>
      <c r="D1658" s="119">
        <v>0</v>
      </c>
      <c r="E1658" s="119">
        <v>0</v>
      </c>
      <c r="F1658" s="140">
        <v>0</v>
      </c>
      <c r="G1658" s="141">
        <f>SUM(G1654:G1657)</f>
        <v>168</v>
      </c>
      <c r="H1658" s="140">
        <f t="shared" si="1075"/>
        <v>0</v>
      </c>
      <c r="I1658" s="138">
        <v>0</v>
      </c>
      <c r="J1658" s="139">
        <f>SUM(J1654:J1657)</f>
        <v>67</v>
      </c>
      <c r="K1658" s="139">
        <f t="shared" si="1076"/>
        <v>235</v>
      </c>
      <c r="L1658" s="138">
        <f t="shared" si="1077"/>
        <v>0</v>
      </c>
      <c r="M1658" s="140">
        <f t="shared" si="1078"/>
        <v>0</v>
      </c>
      <c r="N1658" s="137" t="s">
        <v>1100</v>
      </c>
      <c r="O1658" s="136"/>
      <c r="P1658" s="135"/>
      <c r="Q1658" s="135">
        <f t="shared" si="1043"/>
        <v>14</v>
      </c>
      <c r="R1658" s="135">
        <f t="shared" si="1044"/>
        <v>2012</v>
      </c>
      <c r="S1658" s="135" t="str">
        <f t="shared" si="1042"/>
        <v>Fri</v>
      </c>
      <c r="T1658" s="135" t="str">
        <f t="shared" si="1045"/>
        <v>2012-14</v>
      </c>
      <c r="U1658" s="135">
        <f t="shared" si="1046"/>
        <v>0</v>
      </c>
      <c r="V1658" s="135"/>
    </row>
    <row r="1659" spans="1:22" s="113" customFormat="1" x14ac:dyDescent="0.35">
      <c r="A1659" s="152" t="s">
        <v>1233</v>
      </c>
      <c r="B1659" s="151">
        <v>41006</v>
      </c>
      <c r="C1659" s="147">
        <v>0</v>
      </c>
      <c r="D1659" s="119">
        <v>0</v>
      </c>
      <c r="E1659" s="119">
        <v>0</v>
      </c>
      <c r="F1659" s="149">
        <v>0</v>
      </c>
      <c r="G1659" s="150">
        <v>0</v>
      </c>
      <c r="H1659" s="149">
        <f t="shared" si="1075"/>
        <v>0</v>
      </c>
      <c r="I1659" s="147">
        <v>0</v>
      </c>
      <c r="J1659" s="148">
        <v>0</v>
      </c>
      <c r="K1659" s="148">
        <f t="shared" si="1076"/>
        <v>0</v>
      </c>
      <c r="L1659" s="147">
        <f t="shared" si="1077"/>
        <v>0</v>
      </c>
      <c r="M1659" s="149">
        <f t="shared" si="1078"/>
        <v>0</v>
      </c>
      <c r="N1659" s="146" t="s">
        <v>1091</v>
      </c>
      <c r="O1659" s="145"/>
      <c r="P1659" s="144"/>
      <c r="Q1659" s="144">
        <f t="shared" si="1043"/>
        <v>14</v>
      </c>
      <c r="R1659" s="144">
        <f t="shared" si="1044"/>
        <v>2012</v>
      </c>
      <c r="S1659" s="144" t="str">
        <f t="shared" si="1042"/>
        <v>Sat</v>
      </c>
      <c r="T1659" s="144" t="str">
        <f t="shared" si="1045"/>
        <v>2012-14</v>
      </c>
      <c r="U1659" s="144">
        <f t="shared" si="1046"/>
        <v>0</v>
      </c>
      <c r="V1659" s="144"/>
    </row>
    <row r="1660" spans="1:22" s="113" customFormat="1" x14ac:dyDescent="0.35">
      <c r="A1660" s="124"/>
      <c r="B1660" s="123">
        <v>41007</v>
      </c>
      <c r="C1660" s="119">
        <f>SUM(C1654:C1659)</f>
        <v>8102.7099999999991</v>
      </c>
      <c r="D1660" s="119">
        <v>3535.71</v>
      </c>
      <c r="E1660" s="122">
        <f>SUM(C1660:D1660)</f>
        <v>11638.419999999998</v>
      </c>
      <c r="F1660" s="118"/>
      <c r="G1660" s="121">
        <f>SUM(G1654:G1659)</f>
        <v>336</v>
      </c>
      <c r="H1660" s="118">
        <f>AVERAGE(H1654:H1659)</f>
        <v>15.00521976733277</v>
      </c>
      <c r="I1660" s="119">
        <f>SUM(I1654:I1659)</f>
        <v>2814.67</v>
      </c>
      <c r="J1660" s="120">
        <f>SUM(J1654:J1659)</f>
        <v>134</v>
      </c>
      <c r="K1660" s="120">
        <f>SUM(G1660,J1660)</f>
        <v>470</v>
      </c>
      <c r="L1660" s="119">
        <f>AVERAGE(L1654:L1659)</f>
        <v>25.52985683760684</v>
      </c>
      <c r="M1660" s="118">
        <f>AVERAGE(M1654:M1659)</f>
        <v>17.843512095055413</v>
      </c>
      <c r="N1660" s="117"/>
      <c r="O1660" s="116"/>
      <c r="P1660" s="115"/>
      <c r="Q1660" s="115">
        <f t="shared" si="1043"/>
        <v>15</v>
      </c>
      <c r="R1660" s="115">
        <f t="shared" si="1044"/>
        <v>2012</v>
      </c>
      <c r="S1660" s="115" t="str">
        <f t="shared" si="1042"/>
        <v>Sun</v>
      </c>
      <c r="T1660" s="115" t="str">
        <f t="shared" si="1045"/>
        <v>2012-15</v>
      </c>
      <c r="U1660" s="115">
        <f t="shared" si="1046"/>
        <v>0</v>
      </c>
      <c r="V1660" s="115"/>
    </row>
    <row r="1661" spans="1:22" s="113" customFormat="1" ht="18" x14ac:dyDescent="0.35">
      <c r="A1661" s="143" t="s">
        <v>1234</v>
      </c>
      <c r="B1661" s="142">
        <v>41008</v>
      </c>
      <c r="C1661" s="138">
        <v>0</v>
      </c>
      <c r="D1661" s="119">
        <v>0</v>
      </c>
      <c r="E1661" s="119">
        <v>0</v>
      </c>
      <c r="F1661" s="140">
        <v>0</v>
      </c>
      <c r="G1661" s="141">
        <v>0</v>
      </c>
      <c r="H1661" s="140">
        <f t="shared" ref="H1661:H1666" si="1079">IFERROR(F1661/G1661,0)</f>
        <v>0</v>
      </c>
      <c r="I1661" s="138">
        <v>0</v>
      </c>
      <c r="J1661" s="139">
        <v>0</v>
      </c>
      <c r="K1661" s="139">
        <f t="shared" ref="K1661:K1666" si="1080">IFERROR(SUM(G1661,J1661),0)</f>
        <v>0</v>
      </c>
      <c r="L1661" s="138">
        <f t="shared" ref="L1661:L1666" si="1081">IFERROR(MEDIAN(I1661/J1661),0)</f>
        <v>0</v>
      </c>
      <c r="M1661" s="140">
        <f t="shared" ref="M1661:M1666" si="1082">IFERROR(SUM(F1661,I1661)/K1661,0)</f>
        <v>0</v>
      </c>
      <c r="N1661" s="137" t="s">
        <v>1105</v>
      </c>
      <c r="O1661" s="136"/>
      <c r="P1661" s="135"/>
      <c r="Q1661" s="135">
        <f t="shared" si="1043"/>
        <v>15</v>
      </c>
      <c r="R1661" s="135">
        <f t="shared" si="1044"/>
        <v>2012</v>
      </c>
      <c r="S1661" s="135" t="str">
        <f t="shared" si="1042"/>
        <v>Mon</v>
      </c>
      <c r="T1661" s="135" t="str">
        <f t="shared" si="1045"/>
        <v>2012-15</v>
      </c>
      <c r="U1661" s="135">
        <f t="shared" si="1046"/>
        <v>0</v>
      </c>
      <c r="V1661" s="135"/>
    </row>
    <row r="1662" spans="1:22" s="113" customFormat="1" x14ac:dyDescent="0.35">
      <c r="A1662" s="153" t="s">
        <v>1234</v>
      </c>
      <c r="B1662" s="132">
        <v>41009</v>
      </c>
      <c r="C1662" s="129">
        <v>924.64</v>
      </c>
      <c r="D1662" s="119">
        <v>0</v>
      </c>
      <c r="E1662" s="119">
        <v>0</v>
      </c>
      <c r="F1662" s="128">
        <v>455.4</v>
      </c>
      <c r="G1662" s="131">
        <v>32</v>
      </c>
      <c r="H1662" s="128">
        <f t="shared" si="1079"/>
        <v>14.231249999999999</v>
      </c>
      <c r="I1662" s="129">
        <v>469.24</v>
      </c>
      <c r="J1662" s="130">
        <v>13</v>
      </c>
      <c r="K1662" s="130">
        <f t="shared" si="1080"/>
        <v>45</v>
      </c>
      <c r="L1662" s="129">
        <f t="shared" si="1081"/>
        <v>36.095384615384617</v>
      </c>
      <c r="M1662" s="128">
        <f t="shared" si="1082"/>
        <v>20.547555555555554</v>
      </c>
      <c r="N1662" s="127"/>
      <c r="O1662" s="126"/>
      <c r="P1662" s="125"/>
      <c r="Q1662" s="125">
        <f t="shared" si="1043"/>
        <v>15</v>
      </c>
      <c r="R1662" s="125">
        <f t="shared" si="1044"/>
        <v>2012</v>
      </c>
      <c r="S1662" s="125" t="str">
        <f t="shared" si="1042"/>
        <v>Tue</v>
      </c>
      <c r="T1662" s="125" t="str">
        <f t="shared" si="1045"/>
        <v>2012-15</v>
      </c>
      <c r="U1662" s="125">
        <f t="shared" si="1046"/>
        <v>0</v>
      </c>
      <c r="V1662" s="125"/>
    </row>
    <row r="1663" spans="1:22" s="113" customFormat="1" x14ac:dyDescent="0.35">
      <c r="A1663" s="153" t="s">
        <v>1234</v>
      </c>
      <c r="B1663" s="132">
        <v>41010</v>
      </c>
      <c r="C1663" s="129">
        <v>959.18</v>
      </c>
      <c r="D1663" s="119">
        <v>0</v>
      </c>
      <c r="E1663" s="119">
        <v>0</v>
      </c>
      <c r="F1663" s="128">
        <v>745.95</v>
      </c>
      <c r="G1663" s="131">
        <v>40</v>
      </c>
      <c r="H1663" s="128">
        <f t="shared" si="1079"/>
        <v>18.64875</v>
      </c>
      <c r="I1663" s="129">
        <v>213.23</v>
      </c>
      <c r="J1663" s="130">
        <v>5</v>
      </c>
      <c r="K1663" s="130">
        <f t="shared" si="1080"/>
        <v>45</v>
      </c>
      <c r="L1663" s="129">
        <f t="shared" si="1081"/>
        <v>42.646000000000001</v>
      </c>
      <c r="M1663" s="128">
        <f t="shared" si="1082"/>
        <v>21.315111111111111</v>
      </c>
      <c r="N1663" s="127"/>
      <c r="O1663" s="126"/>
      <c r="P1663" s="125"/>
      <c r="Q1663" s="125">
        <f t="shared" si="1043"/>
        <v>15</v>
      </c>
      <c r="R1663" s="125">
        <f t="shared" si="1044"/>
        <v>2012</v>
      </c>
      <c r="S1663" s="125" t="str">
        <f t="shared" si="1042"/>
        <v>Wed</v>
      </c>
      <c r="T1663" s="125" t="str">
        <f t="shared" si="1045"/>
        <v>2012-15</v>
      </c>
      <c r="U1663" s="125">
        <f t="shared" si="1046"/>
        <v>0</v>
      </c>
      <c r="V1663" s="125"/>
    </row>
    <row r="1664" spans="1:22" s="113" customFormat="1" x14ac:dyDescent="0.35">
      <c r="A1664" s="153" t="s">
        <v>1234</v>
      </c>
      <c r="B1664" s="132">
        <v>41011</v>
      </c>
      <c r="C1664" s="129">
        <v>1193.3599999999999</v>
      </c>
      <c r="D1664" s="119">
        <v>0</v>
      </c>
      <c r="E1664" s="119">
        <v>0</v>
      </c>
      <c r="F1664" s="128">
        <v>778.85</v>
      </c>
      <c r="G1664" s="131">
        <v>36</v>
      </c>
      <c r="H1664" s="128">
        <f t="shared" si="1079"/>
        <v>21.634722222222223</v>
      </c>
      <c r="I1664" s="129">
        <v>414.51</v>
      </c>
      <c r="J1664" s="130">
        <v>12</v>
      </c>
      <c r="K1664" s="130">
        <f t="shared" si="1080"/>
        <v>48</v>
      </c>
      <c r="L1664" s="129">
        <f t="shared" si="1081"/>
        <v>34.542499999999997</v>
      </c>
      <c r="M1664" s="128">
        <f t="shared" si="1082"/>
        <v>24.861666666666668</v>
      </c>
      <c r="N1664" s="127"/>
      <c r="O1664" s="126"/>
      <c r="P1664" s="125"/>
      <c r="Q1664" s="125">
        <f t="shared" si="1043"/>
        <v>15</v>
      </c>
      <c r="R1664" s="125">
        <f t="shared" si="1044"/>
        <v>2012</v>
      </c>
      <c r="S1664" s="125" t="str">
        <f t="shared" si="1042"/>
        <v>Thu</v>
      </c>
      <c r="T1664" s="125" t="str">
        <f t="shared" si="1045"/>
        <v>2012-15</v>
      </c>
      <c r="U1664" s="125">
        <f t="shared" si="1046"/>
        <v>0</v>
      </c>
      <c r="V1664" s="125"/>
    </row>
    <row r="1665" spans="1:22" s="113" customFormat="1" x14ac:dyDescent="0.35">
      <c r="A1665" s="153" t="s">
        <v>1234</v>
      </c>
      <c r="B1665" s="132">
        <v>41012</v>
      </c>
      <c r="C1665" s="129">
        <v>1765.83</v>
      </c>
      <c r="D1665" s="119">
        <v>0</v>
      </c>
      <c r="E1665" s="119">
        <v>0</v>
      </c>
      <c r="F1665" s="128">
        <v>844.35</v>
      </c>
      <c r="G1665" s="131">
        <v>47</v>
      </c>
      <c r="H1665" s="128">
        <f t="shared" si="1079"/>
        <v>17.964893617021279</v>
      </c>
      <c r="I1665" s="129">
        <v>921.48</v>
      </c>
      <c r="J1665" s="130">
        <v>13</v>
      </c>
      <c r="K1665" s="130">
        <f t="shared" si="1080"/>
        <v>60</v>
      </c>
      <c r="L1665" s="129">
        <f t="shared" si="1081"/>
        <v>70.883076923076928</v>
      </c>
      <c r="M1665" s="128">
        <f t="shared" si="1082"/>
        <v>29.430499999999999</v>
      </c>
      <c r="N1665" s="127"/>
      <c r="O1665" s="126"/>
      <c r="P1665" s="125"/>
      <c r="Q1665" s="125">
        <f t="shared" si="1043"/>
        <v>15</v>
      </c>
      <c r="R1665" s="125">
        <f t="shared" si="1044"/>
        <v>2012</v>
      </c>
      <c r="S1665" s="125" t="str">
        <f t="shared" si="1042"/>
        <v>Fri</v>
      </c>
      <c r="T1665" s="125" t="str">
        <f t="shared" si="1045"/>
        <v>2012-15</v>
      </c>
      <c r="U1665" s="125">
        <f t="shared" si="1046"/>
        <v>0</v>
      </c>
      <c r="V1665" s="125"/>
    </row>
    <row r="1666" spans="1:22" s="113" customFormat="1" x14ac:dyDescent="0.35">
      <c r="A1666" s="153" t="s">
        <v>1234</v>
      </c>
      <c r="B1666" s="132">
        <v>41013</v>
      </c>
      <c r="C1666" s="129">
        <v>911.71</v>
      </c>
      <c r="D1666" s="119">
        <v>0</v>
      </c>
      <c r="E1666" s="119">
        <v>0</v>
      </c>
      <c r="F1666" s="128">
        <v>516.65</v>
      </c>
      <c r="G1666" s="131">
        <v>26</v>
      </c>
      <c r="H1666" s="128">
        <f t="shared" si="1079"/>
        <v>19.871153846153845</v>
      </c>
      <c r="I1666" s="129">
        <v>395.06</v>
      </c>
      <c r="J1666" s="130">
        <v>12</v>
      </c>
      <c r="K1666" s="130">
        <f t="shared" si="1080"/>
        <v>38</v>
      </c>
      <c r="L1666" s="129">
        <f t="shared" si="1081"/>
        <v>32.921666666666667</v>
      </c>
      <c r="M1666" s="128">
        <f t="shared" si="1082"/>
        <v>23.992368421052632</v>
      </c>
      <c r="N1666" s="127"/>
      <c r="O1666" s="126"/>
      <c r="P1666" s="125"/>
      <c r="Q1666" s="125">
        <f t="shared" si="1043"/>
        <v>15</v>
      </c>
      <c r="R1666" s="125">
        <f t="shared" si="1044"/>
        <v>2012</v>
      </c>
      <c r="S1666" s="125" t="str">
        <f t="shared" ref="S1666:S1729" si="1083">VLOOKUP(WEEKDAY(B1666),$Z$2:$AA$8,2,FALSE)</f>
        <v>Sat</v>
      </c>
      <c r="T1666" s="125" t="str">
        <f t="shared" si="1045"/>
        <v>2012-15</v>
      </c>
      <c r="U1666" s="125">
        <f t="shared" si="1046"/>
        <v>0</v>
      </c>
      <c r="V1666" s="125"/>
    </row>
    <row r="1667" spans="1:22" s="113" customFormat="1" x14ac:dyDescent="0.35">
      <c r="A1667" s="124"/>
      <c r="B1667" s="123">
        <v>41014</v>
      </c>
      <c r="C1667" s="119">
        <f>SUM(C1661:C1666)</f>
        <v>5754.72</v>
      </c>
      <c r="D1667" s="119">
        <v>1611.44</v>
      </c>
      <c r="E1667" s="122">
        <f>SUM(C1667:D1667)</f>
        <v>7366.16</v>
      </c>
      <c r="F1667" s="118"/>
      <c r="G1667" s="121">
        <f>SUM(G1661:G1666)</f>
        <v>181</v>
      </c>
      <c r="H1667" s="118">
        <f>AVERAGE(H1661:H1666)</f>
        <v>15.391794947566224</v>
      </c>
      <c r="I1667" s="119">
        <f>SUM(I1661:I1666)</f>
        <v>2413.52</v>
      </c>
      <c r="J1667" s="120">
        <f>SUM(J1661:J1666)</f>
        <v>55</v>
      </c>
      <c r="K1667" s="120">
        <f>SUM(G1667,J1667)</f>
        <v>236</v>
      </c>
      <c r="L1667" s="119">
        <f>AVERAGE(L1661:L1666)</f>
        <v>36.181438034188034</v>
      </c>
      <c r="M1667" s="118">
        <f>AVERAGE(M1661:M1666)</f>
        <v>20.024533625730992</v>
      </c>
      <c r="N1667" s="117"/>
      <c r="O1667" s="116"/>
      <c r="P1667" s="115"/>
      <c r="Q1667" s="115">
        <f t="shared" ref="Q1667:Q1730" si="1084">WEEKNUM(B1667)</f>
        <v>16</v>
      </c>
      <c r="R1667" s="115">
        <f t="shared" ref="R1667:R1730" si="1085">YEAR(B1667)</f>
        <v>2012</v>
      </c>
      <c r="S1667" s="115" t="str">
        <f t="shared" si="1083"/>
        <v>Sun</v>
      </c>
      <c r="T1667" s="115" t="str">
        <f t="shared" ref="T1667:T1730" si="1086">R1667&amp;"-"&amp;Q1667</f>
        <v>2012-16</v>
      </c>
      <c r="U1667" s="115">
        <f t="shared" ref="U1667:U1730" si="1087">IF(AND(MONTH(B1667)=12,DAY(B1667)&lt;26),1,0)</f>
        <v>0</v>
      </c>
      <c r="V1667" s="115"/>
    </row>
    <row r="1668" spans="1:22" s="113" customFormat="1" x14ac:dyDescent="0.35">
      <c r="A1668" s="153" t="s">
        <v>1235</v>
      </c>
      <c r="B1668" s="132">
        <v>41015</v>
      </c>
      <c r="C1668" s="129">
        <v>866.65</v>
      </c>
      <c r="D1668" s="119">
        <v>0</v>
      </c>
      <c r="E1668" s="119">
        <v>0</v>
      </c>
      <c r="F1668" s="128">
        <v>483.55</v>
      </c>
      <c r="G1668" s="131">
        <v>32</v>
      </c>
      <c r="H1668" s="128">
        <f t="shared" ref="H1668:H1673" si="1088">IFERROR(F1668/G1668,0)</f>
        <v>15.1109375</v>
      </c>
      <c r="I1668" s="129">
        <v>383.1</v>
      </c>
      <c r="J1668" s="130">
        <v>9</v>
      </c>
      <c r="K1668" s="130">
        <f t="shared" ref="K1668:K1673" si="1089">IFERROR(SUM(G1668,J1668),0)</f>
        <v>41</v>
      </c>
      <c r="L1668" s="129">
        <f t="shared" ref="L1668:L1673" si="1090">IFERROR(MEDIAN(I1668/J1668),0)</f>
        <v>42.56666666666667</v>
      </c>
      <c r="M1668" s="128">
        <f t="shared" ref="M1668:M1673" si="1091">IFERROR(SUM(F1668,I1668)/K1668,0)</f>
        <v>21.137804878048783</v>
      </c>
      <c r="N1668" s="127"/>
      <c r="O1668" s="126"/>
      <c r="P1668" s="125"/>
      <c r="Q1668" s="125">
        <f t="shared" si="1084"/>
        <v>16</v>
      </c>
      <c r="R1668" s="125">
        <f t="shared" si="1085"/>
        <v>2012</v>
      </c>
      <c r="S1668" s="125" t="str">
        <f t="shared" si="1083"/>
        <v>Mon</v>
      </c>
      <c r="T1668" s="125" t="str">
        <f t="shared" si="1086"/>
        <v>2012-16</v>
      </c>
      <c r="U1668" s="125">
        <f t="shared" si="1087"/>
        <v>0</v>
      </c>
      <c r="V1668" s="125"/>
    </row>
    <row r="1669" spans="1:22" s="113" customFormat="1" x14ac:dyDescent="0.35">
      <c r="A1669" s="153" t="s">
        <v>1235</v>
      </c>
      <c r="B1669" s="132">
        <v>41016</v>
      </c>
      <c r="C1669" s="129">
        <v>770.54</v>
      </c>
      <c r="D1669" s="119">
        <v>0</v>
      </c>
      <c r="E1669" s="119">
        <v>0</v>
      </c>
      <c r="F1669" s="128">
        <v>552.1</v>
      </c>
      <c r="G1669" s="131">
        <v>38</v>
      </c>
      <c r="H1669" s="128">
        <f t="shared" si="1088"/>
        <v>14.528947368421052</v>
      </c>
      <c r="I1669" s="129">
        <v>218.44</v>
      </c>
      <c r="J1669" s="130">
        <v>8</v>
      </c>
      <c r="K1669" s="130">
        <f t="shared" si="1089"/>
        <v>46</v>
      </c>
      <c r="L1669" s="129">
        <f t="shared" si="1090"/>
        <v>27.305</v>
      </c>
      <c r="M1669" s="128">
        <f t="shared" si="1091"/>
        <v>16.750869565217389</v>
      </c>
      <c r="N1669" s="127"/>
      <c r="O1669" s="126"/>
      <c r="P1669" s="125"/>
      <c r="Q1669" s="125">
        <f t="shared" si="1084"/>
        <v>16</v>
      </c>
      <c r="R1669" s="125">
        <f t="shared" si="1085"/>
        <v>2012</v>
      </c>
      <c r="S1669" s="125" t="str">
        <f t="shared" si="1083"/>
        <v>Tue</v>
      </c>
      <c r="T1669" s="125" t="str">
        <f t="shared" si="1086"/>
        <v>2012-16</v>
      </c>
      <c r="U1669" s="125">
        <f t="shared" si="1087"/>
        <v>0</v>
      </c>
      <c r="V1669" s="125"/>
    </row>
    <row r="1670" spans="1:22" s="113" customFormat="1" x14ac:dyDescent="0.35">
      <c r="A1670" s="153" t="s">
        <v>1235</v>
      </c>
      <c r="B1670" s="132">
        <v>41017</v>
      </c>
      <c r="C1670" s="129">
        <v>1557.3</v>
      </c>
      <c r="D1670" s="119">
        <v>0</v>
      </c>
      <c r="E1670" s="119">
        <v>0</v>
      </c>
      <c r="F1670" s="128">
        <v>1025.3</v>
      </c>
      <c r="G1670" s="131">
        <v>45</v>
      </c>
      <c r="H1670" s="128">
        <f t="shared" si="1088"/>
        <v>22.784444444444443</v>
      </c>
      <c r="I1670" s="129">
        <v>531.45000000000005</v>
      </c>
      <c r="J1670" s="130">
        <v>17</v>
      </c>
      <c r="K1670" s="130">
        <f t="shared" si="1089"/>
        <v>62</v>
      </c>
      <c r="L1670" s="129">
        <f t="shared" si="1090"/>
        <v>31.261764705882356</v>
      </c>
      <c r="M1670" s="128">
        <f t="shared" si="1091"/>
        <v>25.108870967741936</v>
      </c>
      <c r="N1670" s="127"/>
      <c r="O1670" s="126"/>
      <c r="P1670" s="125"/>
      <c r="Q1670" s="125">
        <f t="shared" si="1084"/>
        <v>16</v>
      </c>
      <c r="R1670" s="125">
        <f t="shared" si="1085"/>
        <v>2012</v>
      </c>
      <c r="S1670" s="125" t="str">
        <f t="shared" si="1083"/>
        <v>Wed</v>
      </c>
      <c r="T1670" s="125" t="str">
        <f t="shared" si="1086"/>
        <v>2012-16</v>
      </c>
      <c r="U1670" s="125">
        <f t="shared" si="1087"/>
        <v>0</v>
      </c>
      <c r="V1670" s="125"/>
    </row>
    <row r="1671" spans="1:22" s="113" customFormat="1" x14ac:dyDescent="0.35">
      <c r="A1671" s="153" t="s">
        <v>1235</v>
      </c>
      <c r="B1671" s="132">
        <v>41018</v>
      </c>
      <c r="C1671" s="129">
        <v>1207.8499999999999</v>
      </c>
      <c r="D1671" s="119">
        <v>0</v>
      </c>
      <c r="E1671" s="119">
        <v>0</v>
      </c>
      <c r="F1671" s="128">
        <v>334.4</v>
      </c>
      <c r="G1671" s="131">
        <v>16</v>
      </c>
      <c r="H1671" s="128">
        <f t="shared" si="1088"/>
        <v>20.9</v>
      </c>
      <c r="I1671" s="129">
        <v>873.45</v>
      </c>
      <c r="J1671" s="130">
        <v>16</v>
      </c>
      <c r="K1671" s="130">
        <f t="shared" si="1089"/>
        <v>32</v>
      </c>
      <c r="L1671" s="129">
        <f t="shared" si="1090"/>
        <v>54.590625000000003</v>
      </c>
      <c r="M1671" s="128">
        <f t="shared" si="1091"/>
        <v>37.745312499999997</v>
      </c>
      <c r="N1671" s="127"/>
      <c r="O1671" s="126"/>
      <c r="P1671" s="125"/>
      <c r="Q1671" s="125">
        <f t="shared" si="1084"/>
        <v>16</v>
      </c>
      <c r="R1671" s="125">
        <f t="shared" si="1085"/>
        <v>2012</v>
      </c>
      <c r="S1671" s="125" t="str">
        <f t="shared" si="1083"/>
        <v>Thu</v>
      </c>
      <c r="T1671" s="125" t="str">
        <f t="shared" si="1086"/>
        <v>2012-16</v>
      </c>
      <c r="U1671" s="125">
        <f t="shared" si="1087"/>
        <v>0</v>
      </c>
      <c r="V1671" s="125"/>
    </row>
    <row r="1672" spans="1:22" s="113" customFormat="1" x14ac:dyDescent="0.35">
      <c r="A1672" s="153" t="s">
        <v>1235</v>
      </c>
      <c r="B1672" s="132">
        <v>41019</v>
      </c>
      <c r="C1672" s="129">
        <v>2066.64</v>
      </c>
      <c r="D1672" s="119">
        <v>0</v>
      </c>
      <c r="E1672" s="119">
        <v>0</v>
      </c>
      <c r="F1672" s="128">
        <v>1338.3</v>
      </c>
      <c r="G1672" s="131">
        <v>44</v>
      </c>
      <c r="H1672" s="128">
        <f t="shared" si="1088"/>
        <v>30.415909090909089</v>
      </c>
      <c r="I1672" s="129">
        <v>728.34</v>
      </c>
      <c r="J1672" s="130">
        <v>14</v>
      </c>
      <c r="K1672" s="130">
        <f t="shared" si="1089"/>
        <v>58</v>
      </c>
      <c r="L1672" s="129">
        <f t="shared" si="1090"/>
        <v>52.024285714285718</v>
      </c>
      <c r="M1672" s="128">
        <f t="shared" si="1091"/>
        <v>35.63172413793103</v>
      </c>
      <c r="N1672" s="127"/>
      <c r="O1672" s="126"/>
      <c r="P1672" s="125"/>
      <c r="Q1672" s="125">
        <f t="shared" si="1084"/>
        <v>16</v>
      </c>
      <c r="R1672" s="125">
        <f t="shared" si="1085"/>
        <v>2012</v>
      </c>
      <c r="S1672" s="125" t="str">
        <f t="shared" si="1083"/>
        <v>Fri</v>
      </c>
      <c r="T1672" s="125" t="str">
        <f t="shared" si="1086"/>
        <v>2012-16</v>
      </c>
      <c r="U1672" s="125">
        <f t="shared" si="1087"/>
        <v>0</v>
      </c>
      <c r="V1672" s="125"/>
    </row>
    <row r="1673" spans="1:22" s="113" customFormat="1" x14ac:dyDescent="0.35">
      <c r="A1673" s="153" t="s">
        <v>1235</v>
      </c>
      <c r="B1673" s="132">
        <v>41020</v>
      </c>
      <c r="C1673" s="129">
        <v>1209.23</v>
      </c>
      <c r="D1673" s="119">
        <v>0</v>
      </c>
      <c r="E1673" s="119">
        <v>0</v>
      </c>
      <c r="F1673" s="128">
        <v>585.65</v>
      </c>
      <c r="G1673" s="131">
        <v>23</v>
      </c>
      <c r="H1673" s="128">
        <f t="shared" si="1088"/>
        <v>25.463043478260868</v>
      </c>
      <c r="I1673" s="129">
        <v>623.58000000000004</v>
      </c>
      <c r="J1673" s="130">
        <v>14</v>
      </c>
      <c r="K1673" s="130">
        <f t="shared" si="1089"/>
        <v>37</v>
      </c>
      <c r="L1673" s="129">
        <f t="shared" si="1090"/>
        <v>44.541428571428575</v>
      </c>
      <c r="M1673" s="128">
        <f t="shared" si="1091"/>
        <v>32.681891891891894</v>
      </c>
      <c r="N1673" s="127"/>
      <c r="O1673" s="126"/>
      <c r="P1673" s="125"/>
      <c r="Q1673" s="125">
        <f t="shared" si="1084"/>
        <v>16</v>
      </c>
      <c r="R1673" s="125">
        <f t="shared" si="1085"/>
        <v>2012</v>
      </c>
      <c r="S1673" s="125" t="str">
        <f t="shared" si="1083"/>
        <v>Sat</v>
      </c>
      <c r="T1673" s="125" t="str">
        <f t="shared" si="1086"/>
        <v>2012-16</v>
      </c>
      <c r="U1673" s="125">
        <f t="shared" si="1087"/>
        <v>0</v>
      </c>
      <c r="V1673" s="125"/>
    </row>
    <row r="1674" spans="1:22" s="113" customFormat="1" x14ac:dyDescent="0.35">
      <c r="A1674" s="124"/>
      <c r="B1674" s="123">
        <v>41021</v>
      </c>
      <c r="C1674" s="119">
        <f>SUM(C1668:C1673)</f>
        <v>7678.2099999999991</v>
      </c>
      <c r="D1674" s="119">
        <v>3421.75</v>
      </c>
      <c r="E1674" s="122">
        <f>SUM(C1674:D1674)</f>
        <v>11099.96</v>
      </c>
      <c r="F1674" s="118"/>
      <c r="G1674" s="121">
        <f>SUM(G1668:G1673)</f>
        <v>198</v>
      </c>
      <c r="H1674" s="118">
        <f>AVERAGE(H1668:H1673)</f>
        <v>21.533880313672572</v>
      </c>
      <c r="I1674" s="119">
        <f>SUM(I1668:I1673)</f>
        <v>3358.36</v>
      </c>
      <c r="J1674" s="120">
        <f>SUM(J1668:J1673)</f>
        <v>78</v>
      </c>
      <c r="K1674" s="120">
        <f>SUM(G1674,J1674)</f>
        <v>276</v>
      </c>
      <c r="L1674" s="119">
        <f>AVERAGE(L1668:L1673)</f>
        <v>42.048295109710558</v>
      </c>
      <c r="M1674" s="118">
        <f>AVERAGE(M1668:M1673)</f>
        <v>28.176078990138507</v>
      </c>
      <c r="N1674" s="117"/>
      <c r="O1674" s="116"/>
      <c r="P1674" s="115"/>
      <c r="Q1674" s="115">
        <f t="shared" si="1084"/>
        <v>17</v>
      </c>
      <c r="R1674" s="115">
        <f t="shared" si="1085"/>
        <v>2012</v>
      </c>
      <c r="S1674" s="115" t="str">
        <f t="shared" si="1083"/>
        <v>Sun</v>
      </c>
      <c r="T1674" s="115" t="str">
        <f t="shared" si="1086"/>
        <v>2012-17</v>
      </c>
      <c r="U1674" s="115">
        <f t="shared" si="1087"/>
        <v>0</v>
      </c>
      <c r="V1674" s="115"/>
    </row>
    <row r="1675" spans="1:22" s="113" customFormat="1" x14ac:dyDescent="0.35">
      <c r="A1675" s="153" t="s">
        <v>1236</v>
      </c>
      <c r="B1675" s="132">
        <v>41022</v>
      </c>
      <c r="C1675" s="129">
        <v>606.48</v>
      </c>
      <c r="D1675" s="119">
        <v>0</v>
      </c>
      <c r="E1675" s="119">
        <v>0</v>
      </c>
      <c r="F1675" s="128">
        <v>244.7</v>
      </c>
      <c r="G1675" s="131">
        <v>21</v>
      </c>
      <c r="H1675" s="128">
        <f t="shared" ref="H1675:H1680" si="1092">IFERROR(F1675/G1675,0)</f>
        <v>11.652380952380952</v>
      </c>
      <c r="I1675" s="129">
        <v>361.78</v>
      </c>
      <c r="J1675" s="130">
        <v>7</v>
      </c>
      <c r="K1675" s="130">
        <f t="shared" ref="K1675:K1680" si="1093">IFERROR(SUM(G1675,J1675),0)</f>
        <v>28</v>
      </c>
      <c r="L1675" s="129">
        <f t="shared" ref="L1675:L1680" si="1094">IFERROR(MEDIAN(I1675/J1675),0)</f>
        <v>51.682857142857138</v>
      </c>
      <c r="M1675" s="128">
        <f t="shared" ref="M1675:M1680" si="1095">IFERROR(SUM(F1675,I1675)/K1675,0)</f>
        <v>21.66</v>
      </c>
      <c r="N1675" s="127"/>
      <c r="O1675" s="126"/>
      <c r="P1675" s="125"/>
      <c r="Q1675" s="125">
        <f t="shared" si="1084"/>
        <v>17</v>
      </c>
      <c r="R1675" s="125">
        <f t="shared" si="1085"/>
        <v>2012</v>
      </c>
      <c r="S1675" s="125" t="str">
        <f t="shared" si="1083"/>
        <v>Mon</v>
      </c>
      <c r="T1675" s="125" t="str">
        <f t="shared" si="1086"/>
        <v>2012-17</v>
      </c>
      <c r="U1675" s="125">
        <f t="shared" si="1087"/>
        <v>0</v>
      </c>
      <c r="V1675" s="125"/>
    </row>
    <row r="1676" spans="1:22" s="113" customFormat="1" x14ac:dyDescent="0.35">
      <c r="A1676" s="153" t="s">
        <v>1236</v>
      </c>
      <c r="B1676" s="132">
        <v>41023</v>
      </c>
      <c r="C1676" s="129">
        <v>1488.35</v>
      </c>
      <c r="D1676" s="119">
        <v>0</v>
      </c>
      <c r="E1676" s="119">
        <v>0</v>
      </c>
      <c r="F1676" s="128">
        <v>865.7</v>
      </c>
      <c r="G1676" s="131">
        <v>43</v>
      </c>
      <c r="H1676" s="128">
        <f t="shared" si="1092"/>
        <v>20.132558139534886</v>
      </c>
      <c r="I1676" s="129">
        <v>622.65</v>
      </c>
      <c r="J1676" s="130">
        <v>17</v>
      </c>
      <c r="K1676" s="130">
        <f t="shared" si="1093"/>
        <v>60</v>
      </c>
      <c r="L1676" s="129">
        <f t="shared" si="1094"/>
        <v>36.626470588235293</v>
      </c>
      <c r="M1676" s="128">
        <f t="shared" si="1095"/>
        <v>24.805833333333332</v>
      </c>
      <c r="N1676" s="127"/>
      <c r="O1676" s="126"/>
      <c r="P1676" s="125"/>
      <c r="Q1676" s="125">
        <f t="shared" si="1084"/>
        <v>17</v>
      </c>
      <c r="R1676" s="125">
        <f t="shared" si="1085"/>
        <v>2012</v>
      </c>
      <c r="S1676" s="125" t="str">
        <f t="shared" si="1083"/>
        <v>Tue</v>
      </c>
      <c r="T1676" s="125" t="str">
        <f t="shared" si="1086"/>
        <v>2012-17</v>
      </c>
      <c r="U1676" s="125">
        <f t="shared" si="1087"/>
        <v>0</v>
      </c>
      <c r="V1676" s="125"/>
    </row>
    <row r="1677" spans="1:22" s="113" customFormat="1" x14ac:dyDescent="0.35">
      <c r="A1677" s="143" t="s">
        <v>1236</v>
      </c>
      <c r="B1677" s="142">
        <v>41024</v>
      </c>
      <c r="C1677" s="138">
        <v>0</v>
      </c>
      <c r="D1677" s="119">
        <v>0</v>
      </c>
      <c r="E1677" s="119">
        <v>0</v>
      </c>
      <c r="F1677" s="140">
        <v>0</v>
      </c>
      <c r="G1677" s="141">
        <v>0</v>
      </c>
      <c r="H1677" s="140">
        <f t="shared" si="1092"/>
        <v>0</v>
      </c>
      <c r="I1677" s="138">
        <v>0</v>
      </c>
      <c r="J1677" s="139">
        <v>0</v>
      </c>
      <c r="K1677" s="139">
        <f t="shared" si="1093"/>
        <v>0</v>
      </c>
      <c r="L1677" s="138">
        <f t="shared" si="1094"/>
        <v>0</v>
      </c>
      <c r="M1677" s="140">
        <f t="shared" si="1095"/>
        <v>0</v>
      </c>
      <c r="N1677" s="137" t="s">
        <v>1098</v>
      </c>
      <c r="O1677" s="136"/>
      <c r="P1677" s="135"/>
      <c r="Q1677" s="135">
        <f t="shared" si="1084"/>
        <v>17</v>
      </c>
      <c r="R1677" s="135">
        <f t="shared" si="1085"/>
        <v>2012</v>
      </c>
      <c r="S1677" s="135" t="str">
        <f t="shared" si="1083"/>
        <v>Wed</v>
      </c>
      <c r="T1677" s="135" t="str">
        <f t="shared" si="1086"/>
        <v>2012-17</v>
      </c>
      <c r="U1677" s="135">
        <f t="shared" si="1087"/>
        <v>0</v>
      </c>
      <c r="V1677" s="135"/>
    </row>
    <row r="1678" spans="1:22" s="113" customFormat="1" x14ac:dyDescent="0.35">
      <c r="A1678" s="153" t="s">
        <v>1236</v>
      </c>
      <c r="B1678" s="132">
        <v>41025</v>
      </c>
      <c r="C1678" s="129">
        <v>1103.73</v>
      </c>
      <c r="D1678" s="119">
        <v>0</v>
      </c>
      <c r="E1678" s="119">
        <v>0</v>
      </c>
      <c r="F1678" s="128">
        <v>703.65</v>
      </c>
      <c r="G1678" s="131">
        <v>37</v>
      </c>
      <c r="H1678" s="128">
        <f t="shared" si="1092"/>
        <v>19.017567567567568</v>
      </c>
      <c r="I1678" s="129">
        <v>400.08</v>
      </c>
      <c r="J1678" s="130">
        <v>9</v>
      </c>
      <c r="K1678" s="130">
        <f t="shared" si="1093"/>
        <v>46</v>
      </c>
      <c r="L1678" s="129">
        <f t="shared" si="1094"/>
        <v>44.453333333333333</v>
      </c>
      <c r="M1678" s="128">
        <f t="shared" si="1095"/>
        <v>23.994130434782608</v>
      </c>
      <c r="N1678" s="127"/>
      <c r="O1678" s="126"/>
      <c r="P1678" s="125"/>
      <c r="Q1678" s="125">
        <f t="shared" si="1084"/>
        <v>17</v>
      </c>
      <c r="R1678" s="125">
        <f t="shared" si="1085"/>
        <v>2012</v>
      </c>
      <c r="S1678" s="125" t="str">
        <f t="shared" si="1083"/>
        <v>Thu</v>
      </c>
      <c r="T1678" s="125" t="str">
        <f t="shared" si="1086"/>
        <v>2012-17</v>
      </c>
      <c r="U1678" s="125">
        <f t="shared" si="1087"/>
        <v>0</v>
      </c>
      <c r="V1678" s="125"/>
    </row>
    <row r="1679" spans="1:22" s="113" customFormat="1" x14ac:dyDescent="0.35">
      <c r="A1679" s="153" t="s">
        <v>1236</v>
      </c>
      <c r="B1679" s="132">
        <v>41026</v>
      </c>
      <c r="C1679" s="129">
        <v>1867.9</v>
      </c>
      <c r="D1679" s="119">
        <v>0</v>
      </c>
      <c r="E1679" s="119">
        <v>0</v>
      </c>
      <c r="F1679" s="128">
        <v>771</v>
      </c>
      <c r="G1679" s="131">
        <v>37</v>
      </c>
      <c r="H1679" s="128">
        <f t="shared" si="1092"/>
        <v>20.837837837837839</v>
      </c>
      <c r="I1679" s="129">
        <v>1096.9000000000001</v>
      </c>
      <c r="J1679" s="130">
        <v>19</v>
      </c>
      <c r="K1679" s="130">
        <f t="shared" si="1093"/>
        <v>56</v>
      </c>
      <c r="L1679" s="129">
        <f t="shared" si="1094"/>
        <v>57.731578947368426</v>
      </c>
      <c r="M1679" s="128">
        <f t="shared" si="1095"/>
        <v>33.355357142857144</v>
      </c>
      <c r="N1679" s="127"/>
      <c r="O1679" s="126"/>
      <c r="P1679" s="125"/>
      <c r="Q1679" s="125">
        <f t="shared" si="1084"/>
        <v>17</v>
      </c>
      <c r="R1679" s="125">
        <f t="shared" si="1085"/>
        <v>2012</v>
      </c>
      <c r="S1679" s="125" t="str">
        <f t="shared" si="1083"/>
        <v>Fri</v>
      </c>
      <c r="T1679" s="125" t="str">
        <f t="shared" si="1086"/>
        <v>2012-17</v>
      </c>
      <c r="U1679" s="125">
        <f t="shared" si="1087"/>
        <v>0</v>
      </c>
      <c r="V1679" s="125"/>
    </row>
    <row r="1680" spans="1:22" s="113" customFormat="1" x14ac:dyDescent="0.35">
      <c r="A1680" s="153" t="s">
        <v>1236</v>
      </c>
      <c r="B1680" s="132">
        <v>41027</v>
      </c>
      <c r="C1680" s="129">
        <v>1061.2</v>
      </c>
      <c r="D1680" s="119">
        <v>0</v>
      </c>
      <c r="E1680" s="119">
        <v>0</v>
      </c>
      <c r="F1680" s="128">
        <v>477.2</v>
      </c>
      <c r="G1680" s="131">
        <v>22</v>
      </c>
      <c r="H1680" s="128">
        <f t="shared" si="1092"/>
        <v>21.690909090909091</v>
      </c>
      <c r="I1680" s="129">
        <v>584</v>
      </c>
      <c r="J1680" s="130">
        <v>13</v>
      </c>
      <c r="K1680" s="130">
        <f t="shared" si="1093"/>
        <v>35</v>
      </c>
      <c r="L1680" s="129">
        <f t="shared" si="1094"/>
        <v>44.92307692307692</v>
      </c>
      <c r="M1680" s="128">
        <f t="shared" si="1095"/>
        <v>30.32</v>
      </c>
      <c r="N1680" s="127"/>
      <c r="O1680" s="126"/>
      <c r="P1680" s="125"/>
      <c r="Q1680" s="125">
        <f t="shared" si="1084"/>
        <v>17</v>
      </c>
      <c r="R1680" s="125">
        <f t="shared" si="1085"/>
        <v>2012</v>
      </c>
      <c r="S1680" s="125" t="str">
        <f t="shared" si="1083"/>
        <v>Sat</v>
      </c>
      <c r="T1680" s="125" t="str">
        <f t="shared" si="1086"/>
        <v>2012-17</v>
      </c>
      <c r="U1680" s="125">
        <f t="shared" si="1087"/>
        <v>0</v>
      </c>
      <c r="V1680" s="125"/>
    </row>
    <row r="1681" spans="1:22" s="113" customFormat="1" x14ac:dyDescent="0.35">
      <c r="A1681" s="124"/>
      <c r="B1681" s="123">
        <v>41028</v>
      </c>
      <c r="C1681" s="119">
        <f>SUM(C1675:C1680)</f>
        <v>6127.66</v>
      </c>
      <c r="D1681" s="119">
        <v>4318.33</v>
      </c>
      <c r="E1681" s="122">
        <f>SUM(C1681:D1681)</f>
        <v>10445.99</v>
      </c>
      <c r="F1681" s="118"/>
      <c r="G1681" s="121">
        <f>SUM(G1675:G1680)</f>
        <v>160</v>
      </c>
      <c r="H1681" s="118">
        <f>AVERAGE(H1675:H1680)</f>
        <v>15.555208931371723</v>
      </c>
      <c r="I1681" s="119">
        <f>SUM(I1675:I1680)</f>
        <v>3065.41</v>
      </c>
      <c r="J1681" s="120">
        <f>SUM(J1675:J1680)</f>
        <v>65</v>
      </c>
      <c r="K1681" s="120">
        <f>SUM(G1681,J1681)</f>
        <v>225</v>
      </c>
      <c r="L1681" s="119">
        <f>AVERAGE(L1675:L1680)</f>
        <v>39.236219489145185</v>
      </c>
      <c r="M1681" s="118">
        <f>AVERAGE(M1675:M1680)</f>
        <v>22.355886818495517</v>
      </c>
      <c r="N1681" s="117"/>
      <c r="O1681" s="116"/>
      <c r="P1681" s="115"/>
      <c r="Q1681" s="115">
        <f t="shared" si="1084"/>
        <v>18</v>
      </c>
      <c r="R1681" s="115">
        <f t="shared" si="1085"/>
        <v>2012</v>
      </c>
      <c r="S1681" s="115" t="str">
        <f t="shared" si="1083"/>
        <v>Sun</v>
      </c>
      <c r="T1681" s="115" t="str">
        <f t="shared" si="1086"/>
        <v>2012-18</v>
      </c>
      <c r="U1681" s="115">
        <f t="shared" si="1087"/>
        <v>0</v>
      </c>
      <c r="V1681" s="115"/>
    </row>
    <row r="1682" spans="1:22" s="113" customFormat="1" x14ac:dyDescent="0.35">
      <c r="A1682" s="153" t="s">
        <v>1237</v>
      </c>
      <c r="B1682" s="132">
        <v>41029</v>
      </c>
      <c r="C1682" s="129">
        <v>1096.43</v>
      </c>
      <c r="D1682" s="119">
        <v>0</v>
      </c>
      <c r="E1682" s="119">
        <v>0</v>
      </c>
      <c r="F1682" s="128">
        <v>574.54999999999995</v>
      </c>
      <c r="G1682" s="131">
        <v>31</v>
      </c>
      <c r="H1682" s="128">
        <f t="shared" ref="H1682:H1687" si="1096">IFERROR(F1682/G1682,0)</f>
        <v>18.533870967741933</v>
      </c>
      <c r="I1682" s="129">
        <v>521.88</v>
      </c>
      <c r="J1682" s="130">
        <v>16</v>
      </c>
      <c r="K1682" s="130">
        <f t="shared" ref="K1682:K1687" si="1097">IFERROR(SUM(G1682,J1682),0)</f>
        <v>47</v>
      </c>
      <c r="L1682" s="129">
        <f t="shared" ref="L1682:L1687" si="1098">IFERROR(MEDIAN(I1682/J1682),0)</f>
        <v>32.6175</v>
      </c>
      <c r="M1682" s="128">
        <f t="shared" ref="M1682:M1687" si="1099">IFERROR(SUM(F1682,I1682)/K1682,0)</f>
        <v>23.328297872340421</v>
      </c>
      <c r="N1682" s="127"/>
      <c r="O1682" s="126"/>
      <c r="P1682" s="125"/>
      <c r="Q1682" s="125">
        <f t="shared" si="1084"/>
        <v>18</v>
      </c>
      <c r="R1682" s="125">
        <f t="shared" si="1085"/>
        <v>2012</v>
      </c>
      <c r="S1682" s="125" t="str">
        <f t="shared" si="1083"/>
        <v>Mon</v>
      </c>
      <c r="T1682" s="125" t="str">
        <f t="shared" si="1086"/>
        <v>2012-18</v>
      </c>
      <c r="U1682" s="125">
        <f t="shared" si="1087"/>
        <v>0</v>
      </c>
      <c r="V1682" s="125"/>
    </row>
    <row r="1683" spans="1:22" s="113" customFormat="1" x14ac:dyDescent="0.35">
      <c r="A1683" s="153" t="s">
        <v>1237</v>
      </c>
      <c r="B1683" s="132">
        <v>41030</v>
      </c>
      <c r="C1683" s="129">
        <v>1017.03</v>
      </c>
      <c r="D1683" s="119">
        <v>0</v>
      </c>
      <c r="E1683" s="119">
        <v>0</v>
      </c>
      <c r="F1683" s="128">
        <v>524.5</v>
      </c>
      <c r="G1683" s="131">
        <v>30</v>
      </c>
      <c r="H1683" s="128">
        <f t="shared" si="1096"/>
        <v>17.483333333333334</v>
      </c>
      <c r="I1683" s="129">
        <v>492.53</v>
      </c>
      <c r="J1683" s="130">
        <v>10</v>
      </c>
      <c r="K1683" s="130">
        <f t="shared" si="1097"/>
        <v>40</v>
      </c>
      <c r="L1683" s="129">
        <f t="shared" si="1098"/>
        <v>49.253</v>
      </c>
      <c r="M1683" s="128">
        <f t="shared" si="1099"/>
        <v>25.425750000000001</v>
      </c>
      <c r="N1683" s="127"/>
      <c r="O1683" s="126"/>
      <c r="P1683" s="125"/>
      <c r="Q1683" s="125">
        <f t="shared" si="1084"/>
        <v>18</v>
      </c>
      <c r="R1683" s="125">
        <f t="shared" si="1085"/>
        <v>2012</v>
      </c>
      <c r="S1683" s="125" t="str">
        <f t="shared" si="1083"/>
        <v>Tue</v>
      </c>
      <c r="T1683" s="125" t="str">
        <f t="shared" si="1086"/>
        <v>2012-18</v>
      </c>
      <c r="U1683" s="125">
        <f t="shared" si="1087"/>
        <v>0</v>
      </c>
      <c r="V1683" s="125"/>
    </row>
    <row r="1684" spans="1:22" s="113" customFormat="1" x14ac:dyDescent="0.35">
      <c r="A1684" s="153" t="s">
        <v>1237</v>
      </c>
      <c r="B1684" s="132">
        <v>41031</v>
      </c>
      <c r="C1684" s="129">
        <v>1254.3</v>
      </c>
      <c r="D1684" s="119">
        <v>0</v>
      </c>
      <c r="E1684" s="119">
        <v>0</v>
      </c>
      <c r="F1684" s="128">
        <v>559.95000000000005</v>
      </c>
      <c r="G1684" s="131">
        <v>38</v>
      </c>
      <c r="H1684" s="128">
        <f t="shared" si="1096"/>
        <v>14.735526315789475</v>
      </c>
      <c r="I1684" s="129">
        <v>703.35</v>
      </c>
      <c r="J1684" s="130">
        <v>10</v>
      </c>
      <c r="K1684" s="130">
        <f t="shared" si="1097"/>
        <v>48</v>
      </c>
      <c r="L1684" s="129">
        <f t="shared" si="1098"/>
        <v>70.335000000000008</v>
      </c>
      <c r="M1684" s="128">
        <f t="shared" si="1099"/>
        <v>26.318750000000005</v>
      </c>
      <c r="N1684" s="127"/>
      <c r="O1684" s="126"/>
      <c r="P1684" s="125"/>
      <c r="Q1684" s="125">
        <f t="shared" si="1084"/>
        <v>18</v>
      </c>
      <c r="R1684" s="125">
        <f t="shared" si="1085"/>
        <v>2012</v>
      </c>
      <c r="S1684" s="125" t="str">
        <f t="shared" si="1083"/>
        <v>Wed</v>
      </c>
      <c r="T1684" s="125" t="str">
        <f t="shared" si="1086"/>
        <v>2012-18</v>
      </c>
      <c r="U1684" s="125">
        <f t="shared" si="1087"/>
        <v>0</v>
      </c>
      <c r="V1684" s="125"/>
    </row>
    <row r="1685" spans="1:22" s="113" customFormat="1" x14ac:dyDescent="0.35">
      <c r="A1685" s="153" t="s">
        <v>1237</v>
      </c>
      <c r="B1685" s="132">
        <v>41032</v>
      </c>
      <c r="C1685" s="129">
        <v>1511.46</v>
      </c>
      <c r="D1685" s="119">
        <v>0</v>
      </c>
      <c r="E1685" s="119">
        <v>0</v>
      </c>
      <c r="F1685" s="128">
        <v>850.8</v>
      </c>
      <c r="G1685" s="131">
        <v>32</v>
      </c>
      <c r="H1685" s="128">
        <f t="shared" si="1096"/>
        <v>26.587499999999999</v>
      </c>
      <c r="I1685" s="129">
        <v>660.66</v>
      </c>
      <c r="J1685" s="130">
        <v>13</v>
      </c>
      <c r="K1685" s="130">
        <f t="shared" si="1097"/>
        <v>45</v>
      </c>
      <c r="L1685" s="129">
        <f t="shared" si="1098"/>
        <v>50.82</v>
      </c>
      <c r="M1685" s="128">
        <f t="shared" si="1099"/>
        <v>33.588000000000001</v>
      </c>
      <c r="N1685" s="127"/>
      <c r="O1685" s="126"/>
      <c r="P1685" s="125"/>
      <c r="Q1685" s="125">
        <f t="shared" si="1084"/>
        <v>18</v>
      </c>
      <c r="R1685" s="125">
        <f t="shared" si="1085"/>
        <v>2012</v>
      </c>
      <c r="S1685" s="125" t="str">
        <f t="shared" si="1083"/>
        <v>Thu</v>
      </c>
      <c r="T1685" s="125" t="str">
        <f t="shared" si="1086"/>
        <v>2012-18</v>
      </c>
      <c r="U1685" s="125">
        <f t="shared" si="1087"/>
        <v>0</v>
      </c>
      <c r="V1685" s="125"/>
    </row>
    <row r="1686" spans="1:22" s="113" customFormat="1" x14ac:dyDescent="0.35">
      <c r="A1686" s="153" t="s">
        <v>1237</v>
      </c>
      <c r="B1686" s="132">
        <v>41033</v>
      </c>
      <c r="C1686" s="129">
        <v>1319.31</v>
      </c>
      <c r="D1686" s="119">
        <v>0</v>
      </c>
      <c r="E1686" s="119">
        <v>0</v>
      </c>
      <c r="F1686" s="128">
        <v>821</v>
      </c>
      <c r="G1686" s="131">
        <v>47</v>
      </c>
      <c r="H1686" s="128">
        <f t="shared" si="1096"/>
        <v>17.468085106382979</v>
      </c>
      <c r="I1686" s="129">
        <v>498.31</v>
      </c>
      <c r="J1686" s="130">
        <v>15</v>
      </c>
      <c r="K1686" s="130">
        <f t="shared" si="1097"/>
        <v>62</v>
      </c>
      <c r="L1686" s="129">
        <f t="shared" si="1098"/>
        <v>33.220666666666666</v>
      </c>
      <c r="M1686" s="128">
        <f t="shared" si="1099"/>
        <v>21.279193548387095</v>
      </c>
      <c r="N1686" s="127"/>
      <c r="O1686" s="126"/>
      <c r="P1686" s="125"/>
      <c r="Q1686" s="125">
        <f t="shared" si="1084"/>
        <v>18</v>
      </c>
      <c r="R1686" s="125">
        <f t="shared" si="1085"/>
        <v>2012</v>
      </c>
      <c r="S1686" s="125" t="str">
        <f t="shared" si="1083"/>
        <v>Fri</v>
      </c>
      <c r="T1686" s="125" t="str">
        <f t="shared" si="1086"/>
        <v>2012-18</v>
      </c>
      <c r="U1686" s="125">
        <f t="shared" si="1087"/>
        <v>0</v>
      </c>
      <c r="V1686" s="125"/>
    </row>
    <row r="1687" spans="1:22" s="113" customFormat="1" x14ac:dyDescent="0.35">
      <c r="A1687" s="153" t="s">
        <v>1237</v>
      </c>
      <c r="B1687" s="132">
        <v>41034</v>
      </c>
      <c r="C1687" s="129">
        <v>1484.68</v>
      </c>
      <c r="D1687" s="119">
        <v>0</v>
      </c>
      <c r="E1687" s="119">
        <v>0</v>
      </c>
      <c r="F1687" s="128">
        <v>1277.5999999999999</v>
      </c>
      <c r="G1687" s="131">
        <v>29</v>
      </c>
      <c r="H1687" s="128">
        <f t="shared" si="1096"/>
        <v>44.055172413793102</v>
      </c>
      <c r="I1687" s="129">
        <v>207.08</v>
      </c>
      <c r="J1687" s="130">
        <v>4</v>
      </c>
      <c r="K1687" s="130">
        <f t="shared" si="1097"/>
        <v>33</v>
      </c>
      <c r="L1687" s="129">
        <f t="shared" si="1098"/>
        <v>51.77</v>
      </c>
      <c r="M1687" s="128">
        <f t="shared" si="1099"/>
        <v>44.990303030303025</v>
      </c>
      <c r="N1687" s="127"/>
      <c r="O1687" s="126"/>
      <c r="P1687" s="125"/>
      <c r="Q1687" s="125">
        <f t="shared" si="1084"/>
        <v>18</v>
      </c>
      <c r="R1687" s="125">
        <f t="shared" si="1085"/>
        <v>2012</v>
      </c>
      <c r="S1687" s="125" t="str">
        <f t="shared" si="1083"/>
        <v>Sat</v>
      </c>
      <c r="T1687" s="125" t="str">
        <f t="shared" si="1086"/>
        <v>2012-18</v>
      </c>
      <c r="U1687" s="125">
        <f t="shared" si="1087"/>
        <v>0</v>
      </c>
      <c r="V1687" s="125"/>
    </row>
    <row r="1688" spans="1:22" s="113" customFormat="1" x14ac:dyDescent="0.35">
      <c r="A1688" s="124"/>
      <c r="B1688" s="123">
        <v>41035</v>
      </c>
      <c r="C1688" s="119">
        <f>SUM(C1682:C1687)</f>
        <v>7683.2100000000009</v>
      </c>
      <c r="D1688" s="119">
        <v>4502.38</v>
      </c>
      <c r="E1688" s="122">
        <f>SUM(C1688:D1688)</f>
        <v>12185.59</v>
      </c>
      <c r="F1688" s="118"/>
      <c r="G1688" s="121">
        <f>SUM(G1682:G1687)</f>
        <v>207</v>
      </c>
      <c r="H1688" s="118">
        <f>AVERAGE(H1682:H1687)</f>
        <v>23.143914689506801</v>
      </c>
      <c r="I1688" s="119">
        <f>SUM(I1682:I1687)</f>
        <v>3083.81</v>
      </c>
      <c r="J1688" s="120">
        <f>SUM(J1682:J1687)</f>
        <v>68</v>
      </c>
      <c r="K1688" s="120">
        <f>SUM(G1688,J1688)</f>
        <v>275</v>
      </c>
      <c r="L1688" s="119">
        <f>AVERAGE(L1682:L1687)</f>
        <v>48.002694444444444</v>
      </c>
      <c r="M1688" s="118">
        <f>AVERAGE(M1682:M1687)</f>
        <v>29.155049075171757</v>
      </c>
      <c r="N1688" s="117"/>
      <c r="O1688" s="116"/>
      <c r="P1688" s="115"/>
      <c r="Q1688" s="115">
        <f t="shared" si="1084"/>
        <v>19</v>
      </c>
      <c r="R1688" s="115">
        <f t="shared" si="1085"/>
        <v>2012</v>
      </c>
      <c r="S1688" s="115" t="str">
        <f t="shared" si="1083"/>
        <v>Sun</v>
      </c>
      <c r="T1688" s="115" t="str">
        <f t="shared" si="1086"/>
        <v>2012-19</v>
      </c>
      <c r="U1688" s="115">
        <f t="shared" si="1087"/>
        <v>0</v>
      </c>
      <c r="V1688" s="115"/>
    </row>
    <row r="1689" spans="1:22" s="113" customFormat="1" x14ac:dyDescent="0.35">
      <c r="A1689" s="143" t="s">
        <v>1238</v>
      </c>
      <c r="B1689" s="142">
        <v>41036</v>
      </c>
      <c r="C1689" s="138">
        <v>0</v>
      </c>
      <c r="D1689" s="119">
        <v>0</v>
      </c>
      <c r="E1689" s="119">
        <v>0</v>
      </c>
      <c r="F1689" s="140">
        <v>0</v>
      </c>
      <c r="G1689" s="141">
        <v>0</v>
      </c>
      <c r="H1689" s="140">
        <f t="shared" ref="H1689:H1694" si="1100">IFERROR(F1689/G1689,0)</f>
        <v>0</v>
      </c>
      <c r="I1689" s="138">
        <v>0</v>
      </c>
      <c r="J1689" s="139">
        <v>0</v>
      </c>
      <c r="K1689" s="139">
        <f t="shared" ref="K1689:K1694" si="1101">IFERROR(SUM(G1689,J1689),0)</f>
        <v>0</v>
      </c>
      <c r="L1689" s="138">
        <f t="shared" ref="L1689:L1694" si="1102">IFERROR(MEDIAN(I1689/J1689),0)</f>
        <v>0</v>
      </c>
      <c r="M1689" s="140">
        <f t="shared" ref="M1689:M1694" si="1103">IFERROR(SUM(F1689,I1689)/K1689,0)</f>
        <v>0</v>
      </c>
      <c r="N1689" s="137" t="s">
        <v>1097</v>
      </c>
      <c r="O1689" s="136"/>
      <c r="P1689" s="135"/>
      <c r="Q1689" s="135">
        <f t="shared" si="1084"/>
        <v>19</v>
      </c>
      <c r="R1689" s="135">
        <f t="shared" si="1085"/>
        <v>2012</v>
      </c>
      <c r="S1689" s="135" t="str">
        <f t="shared" si="1083"/>
        <v>Mon</v>
      </c>
      <c r="T1689" s="135" t="str">
        <f t="shared" si="1086"/>
        <v>2012-19</v>
      </c>
      <c r="U1689" s="135">
        <f t="shared" si="1087"/>
        <v>0</v>
      </c>
      <c r="V1689" s="135"/>
    </row>
    <row r="1690" spans="1:22" s="113" customFormat="1" x14ac:dyDescent="0.35">
      <c r="A1690" s="153" t="s">
        <v>1238</v>
      </c>
      <c r="B1690" s="132">
        <v>41037</v>
      </c>
      <c r="C1690" s="129">
        <v>941.65</v>
      </c>
      <c r="D1690" s="119">
        <v>0</v>
      </c>
      <c r="E1690" s="119">
        <v>0</v>
      </c>
      <c r="F1690" s="128">
        <v>437.8</v>
      </c>
      <c r="G1690" s="131">
        <v>34</v>
      </c>
      <c r="H1690" s="128">
        <f t="shared" si="1100"/>
        <v>12.876470588235295</v>
      </c>
      <c r="I1690" s="129">
        <v>503.85</v>
      </c>
      <c r="J1690" s="130">
        <v>14</v>
      </c>
      <c r="K1690" s="130">
        <f t="shared" si="1101"/>
        <v>48</v>
      </c>
      <c r="L1690" s="129">
        <f t="shared" si="1102"/>
        <v>35.989285714285714</v>
      </c>
      <c r="M1690" s="128">
        <f t="shared" si="1103"/>
        <v>19.617708333333336</v>
      </c>
      <c r="N1690" s="127"/>
      <c r="O1690" s="126"/>
      <c r="P1690" s="125"/>
      <c r="Q1690" s="125">
        <f t="shared" si="1084"/>
        <v>19</v>
      </c>
      <c r="R1690" s="125">
        <f t="shared" si="1085"/>
        <v>2012</v>
      </c>
      <c r="S1690" s="125" t="str">
        <f t="shared" si="1083"/>
        <v>Tue</v>
      </c>
      <c r="T1690" s="125" t="str">
        <f t="shared" si="1086"/>
        <v>2012-19</v>
      </c>
      <c r="U1690" s="125">
        <f t="shared" si="1087"/>
        <v>0</v>
      </c>
      <c r="V1690" s="125"/>
    </row>
    <row r="1691" spans="1:22" s="113" customFormat="1" x14ac:dyDescent="0.35">
      <c r="A1691" s="153" t="s">
        <v>1238</v>
      </c>
      <c r="B1691" s="132">
        <v>41038</v>
      </c>
      <c r="C1691" s="129">
        <v>1338.72</v>
      </c>
      <c r="D1691" s="119">
        <v>0</v>
      </c>
      <c r="E1691" s="119">
        <v>0</v>
      </c>
      <c r="F1691" s="128">
        <v>691</v>
      </c>
      <c r="G1691" s="131">
        <v>39</v>
      </c>
      <c r="H1691" s="128">
        <f t="shared" si="1100"/>
        <v>17.717948717948719</v>
      </c>
      <c r="I1691" s="129">
        <v>647.72</v>
      </c>
      <c r="J1691" s="130">
        <v>15</v>
      </c>
      <c r="K1691" s="130">
        <f t="shared" si="1101"/>
        <v>54</v>
      </c>
      <c r="L1691" s="129">
        <f t="shared" si="1102"/>
        <v>43.181333333333335</v>
      </c>
      <c r="M1691" s="128">
        <f t="shared" si="1103"/>
        <v>24.79111111111111</v>
      </c>
      <c r="N1691" s="127"/>
      <c r="O1691" s="126"/>
      <c r="P1691" s="125"/>
      <c r="Q1691" s="125">
        <f t="shared" si="1084"/>
        <v>19</v>
      </c>
      <c r="R1691" s="125">
        <f t="shared" si="1085"/>
        <v>2012</v>
      </c>
      <c r="S1691" s="125" t="str">
        <f t="shared" si="1083"/>
        <v>Wed</v>
      </c>
      <c r="T1691" s="125" t="str">
        <f t="shared" si="1086"/>
        <v>2012-19</v>
      </c>
      <c r="U1691" s="125">
        <f t="shared" si="1087"/>
        <v>0</v>
      </c>
      <c r="V1691" s="125"/>
    </row>
    <row r="1692" spans="1:22" s="113" customFormat="1" x14ac:dyDescent="0.35">
      <c r="A1692" s="153" t="s">
        <v>1238</v>
      </c>
      <c r="B1692" s="132">
        <v>41039</v>
      </c>
      <c r="C1692" s="129">
        <v>1473.99</v>
      </c>
      <c r="D1692" s="119">
        <v>0</v>
      </c>
      <c r="E1692" s="119">
        <v>0</v>
      </c>
      <c r="F1692" s="128">
        <v>752.1</v>
      </c>
      <c r="G1692" s="131">
        <v>36</v>
      </c>
      <c r="H1692" s="128">
        <f t="shared" si="1100"/>
        <v>20.891666666666666</v>
      </c>
      <c r="I1692" s="129">
        <v>721.89</v>
      </c>
      <c r="J1692" s="130">
        <v>19</v>
      </c>
      <c r="K1692" s="130">
        <f t="shared" si="1101"/>
        <v>55</v>
      </c>
      <c r="L1692" s="129">
        <f t="shared" si="1102"/>
        <v>37.99421052631579</v>
      </c>
      <c r="M1692" s="128">
        <f t="shared" si="1103"/>
        <v>26.799818181818182</v>
      </c>
      <c r="N1692" s="127"/>
      <c r="O1692" s="126"/>
      <c r="P1692" s="125"/>
      <c r="Q1692" s="125">
        <f t="shared" si="1084"/>
        <v>19</v>
      </c>
      <c r="R1692" s="125">
        <f t="shared" si="1085"/>
        <v>2012</v>
      </c>
      <c r="S1692" s="125" t="str">
        <f t="shared" si="1083"/>
        <v>Thu</v>
      </c>
      <c r="T1692" s="125" t="str">
        <f t="shared" si="1086"/>
        <v>2012-19</v>
      </c>
      <c r="U1692" s="125">
        <f t="shared" si="1087"/>
        <v>0</v>
      </c>
      <c r="V1692" s="125"/>
    </row>
    <row r="1693" spans="1:22" s="113" customFormat="1" x14ac:dyDescent="0.35">
      <c r="A1693" s="153" t="s">
        <v>1238</v>
      </c>
      <c r="B1693" s="132">
        <v>41040</v>
      </c>
      <c r="C1693" s="129">
        <v>1767.81</v>
      </c>
      <c r="D1693" s="119">
        <v>0</v>
      </c>
      <c r="E1693" s="119">
        <v>0</v>
      </c>
      <c r="F1693" s="128">
        <v>1030.05</v>
      </c>
      <c r="G1693" s="131">
        <v>42</v>
      </c>
      <c r="H1693" s="128">
        <f t="shared" si="1100"/>
        <v>24.524999999999999</v>
      </c>
      <c r="I1693" s="129">
        <v>737.76</v>
      </c>
      <c r="J1693" s="130">
        <v>11</v>
      </c>
      <c r="K1693" s="130">
        <f t="shared" si="1101"/>
        <v>53</v>
      </c>
      <c r="L1693" s="129">
        <f t="shared" si="1102"/>
        <v>67.069090909090903</v>
      </c>
      <c r="M1693" s="128">
        <f t="shared" si="1103"/>
        <v>33.354905660377355</v>
      </c>
      <c r="N1693" s="127"/>
      <c r="O1693" s="126"/>
      <c r="P1693" s="125"/>
      <c r="Q1693" s="125">
        <f t="shared" si="1084"/>
        <v>19</v>
      </c>
      <c r="R1693" s="125">
        <f t="shared" si="1085"/>
        <v>2012</v>
      </c>
      <c r="S1693" s="125" t="str">
        <f t="shared" si="1083"/>
        <v>Fri</v>
      </c>
      <c r="T1693" s="125" t="str">
        <f t="shared" si="1086"/>
        <v>2012-19</v>
      </c>
      <c r="U1693" s="125">
        <f t="shared" si="1087"/>
        <v>0</v>
      </c>
      <c r="V1693" s="125"/>
    </row>
    <row r="1694" spans="1:22" s="113" customFormat="1" x14ac:dyDescent="0.35">
      <c r="A1694" s="153" t="s">
        <v>1238</v>
      </c>
      <c r="B1694" s="132">
        <v>41041</v>
      </c>
      <c r="C1694" s="129">
        <v>1024.9100000000001</v>
      </c>
      <c r="D1694" s="119">
        <v>0</v>
      </c>
      <c r="E1694" s="119">
        <v>0</v>
      </c>
      <c r="F1694" s="128">
        <v>464.1</v>
      </c>
      <c r="G1694" s="131">
        <v>22</v>
      </c>
      <c r="H1694" s="128">
        <f t="shared" si="1100"/>
        <v>21.095454545454547</v>
      </c>
      <c r="I1694" s="129">
        <v>560.80999999999995</v>
      </c>
      <c r="J1694" s="130">
        <v>10</v>
      </c>
      <c r="K1694" s="130">
        <f t="shared" si="1101"/>
        <v>32</v>
      </c>
      <c r="L1694" s="129">
        <f t="shared" si="1102"/>
        <v>56.080999999999996</v>
      </c>
      <c r="M1694" s="128">
        <f t="shared" si="1103"/>
        <v>32.028437499999995</v>
      </c>
      <c r="N1694" s="127"/>
      <c r="O1694" s="126"/>
      <c r="P1694" s="125"/>
      <c r="Q1694" s="125">
        <f t="shared" si="1084"/>
        <v>19</v>
      </c>
      <c r="R1694" s="125">
        <f t="shared" si="1085"/>
        <v>2012</v>
      </c>
      <c r="S1694" s="125" t="str">
        <f t="shared" si="1083"/>
        <v>Sat</v>
      </c>
      <c r="T1694" s="125" t="str">
        <f t="shared" si="1086"/>
        <v>2012-19</v>
      </c>
      <c r="U1694" s="125">
        <f t="shared" si="1087"/>
        <v>0</v>
      </c>
      <c r="V1694" s="125"/>
    </row>
    <row r="1695" spans="1:22" s="113" customFormat="1" x14ac:dyDescent="0.35">
      <c r="A1695" s="124"/>
      <c r="B1695" s="123">
        <v>41042</v>
      </c>
      <c r="C1695" s="119">
        <f>SUM(C1689:C1694)</f>
        <v>6547.08</v>
      </c>
      <c r="D1695" s="119">
        <v>2797.84</v>
      </c>
      <c r="E1695" s="122">
        <f>SUM(C1695:D1695)</f>
        <v>9344.92</v>
      </c>
      <c r="F1695" s="118"/>
      <c r="G1695" s="121">
        <f>SUM(G1689:G1694)</f>
        <v>173</v>
      </c>
      <c r="H1695" s="118">
        <f>AVERAGE(H1689:H1694)</f>
        <v>16.184423419717536</v>
      </c>
      <c r="I1695" s="119">
        <f>SUM(I1689:I1694)</f>
        <v>3172.03</v>
      </c>
      <c r="J1695" s="120">
        <f>SUM(J1689:J1694)</f>
        <v>69</v>
      </c>
      <c r="K1695" s="120">
        <f>SUM(G1695,J1695)</f>
        <v>242</v>
      </c>
      <c r="L1695" s="119">
        <f>AVERAGE(L1689:L1694)</f>
        <v>40.052486747170953</v>
      </c>
      <c r="M1695" s="118">
        <f>AVERAGE(M1689:M1694)</f>
        <v>22.765330131106662</v>
      </c>
      <c r="N1695" s="117"/>
      <c r="O1695" s="116"/>
      <c r="P1695" s="115"/>
      <c r="Q1695" s="115">
        <f t="shared" si="1084"/>
        <v>20</v>
      </c>
      <c r="R1695" s="115">
        <f t="shared" si="1085"/>
        <v>2012</v>
      </c>
      <c r="S1695" s="115" t="str">
        <f t="shared" si="1083"/>
        <v>Sun</v>
      </c>
      <c r="T1695" s="115" t="str">
        <f t="shared" si="1086"/>
        <v>2012-20</v>
      </c>
      <c r="U1695" s="115">
        <f t="shared" si="1087"/>
        <v>0</v>
      </c>
      <c r="V1695" s="115"/>
    </row>
    <row r="1696" spans="1:22" s="113" customFormat="1" x14ac:dyDescent="0.35">
      <c r="A1696" s="153" t="s">
        <v>1239</v>
      </c>
      <c r="B1696" s="132">
        <v>41043</v>
      </c>
      <c r="C1696" s="129">
        <v>1300.6199999999999</v>
      </c>
      <c r="D1696" s="119">
        <v>0</v>
      </c>
      <c r="E1696" s="119">
        <v>0</v>
      </c>
      <c r="F1696" s="128">
        <v>518.45000000000005</v>
      </c>
      <c r="G1696" s="131">
        <v>40</v>
      </c>
      <c r="H1696" s="128">
        <f t="shared" ref="H1696:H1701" si="1104">IFERROR(F1696/G1696,0)</f>
        <v>12.961250000000001</v>
      </c>
      <c r="I1696" s="129">
        <v>782.17</v>
      </c>
      <c r="J1696" s="130">
        <v>11</v>
      </c>
      <c r="K1696" s="130">
        <f t="shared" ref="K1696:K1701" si="1105">IFERROR(SUM(G1696,J1696),0)</f>
        <v>51</v>
      </c>
      <c r="L1696" s="129">
        <f t="shared" ref="L1696:L1701" si="1106">IFERROR(MEDIAN(I1696/J1696),0)</f>
        <v>71.106363636363639</v>
      </c>
      <c r="M1696" s="128">
        <f t="shared" ref="M1696:M1701" si="1107">IFERROR(SUM(F1696,I1696)/K1696,0)</f>
        <v>25.502352941176468</v>
      </c>
      <c r="N1696" s="127"/>
      <c r="O1696" s="126"/>
      <c r="P1696" s="125"/>
      <c r="Q1696" s="125">
        <f t="shared" si="1084"/>
        <v>20</v>
      </c>
      <c r="R1696" s="125">
        <f t="shared" si="1085"/>
        <v>2012</v>
      </c>
      <c r="S1696" s="125" t="str">
        <f t="shared" si="1083"/>
        <v>Mon</v>
      </c>
      <c r="T1696" s="125" t="str">
        <f t="shared" si="1086"/>
        <v>2012-20</v>
      </c>
      <c r="U1696" s="125">
        <f t="shared" si="1087"/>
        <v>0</v>
      </c>
      <c r="V1696" s="125"/>
    </row>
    <row r="1697" spans="1:22" s="113" customFormat="1" x14ac:dyDescent="0.35">
      <c r="A1697" s="153" t="s">
        <v>1239</v>
      </c>
      <c r="B1697" s="132">
        <v>41044</v>
      </c>
      <c r="C1697" s="129">
        <v>1026.3499999999999</v>
      </c>
      <c r="D1697" s="119">
        <v>0</v>
      </c>
      <c r="E1697" s="119">
        <v>0</v>
      </c>
      <c r="F1697" s="128">
        <v>585.95000000000005</v>
      </c>
      <c r="G1697" s="131">
        <v>32</v>
      </c>
      <c r="H1697" s="128">
        <f t="shared" si="1104"/>
        <v>18.310937500000001</v>
      </c>
      <c r="I1697" s="129">
        <v>440.4</v>
      </c>
      <c r="J1697" s="130">
        <v>9</v>
      </c>
      <c r="K1697" s="130">
        <f t="shared" si="1105"/>
        <v>41</v>
      </c>
      <c r="L1697" s="129">
        <f t="shared" si="1106"/>
        <v>48.93333333333333</v>
      </c>
      <c r="M1697" s="128">
        <f t="shared" si="1107"/>
        <v>25.032926829268291</v>
      </c>
      <c r="N1697" s="127"/>
      <c r="O1697" s="126"/>
      <c r="P1697" s="125"/>
      <c r="Q1697" s="125">
        <f t="shared" si="1084"/>
        <v>20</v>
      </c>
      <c r="R1697" s="125">
        <f t="shared" si="1085"/>
        <v>2012</v>
      </c>
      <c r="S1697" s="125" t="str">
        <f t="shared" si="1083"/>
        <v>Tue</v>
      </c>
      <c r="T1697" s="125" t="str">
        <f t="shared" si="1086"/>
        <v>2012-20</v>
      </c>
      <c r="U1697" s="125">
        <f t="shared" si="1087"/>
        <v>0</v>
      </c>
      <c r="V1697" s="125"/>
    </row>
    <row r="1698" spans="1:22" s="113" customFormat="1" x14ac:dyDescent="0.35">
      <c r="A1698" s="153" t="s">
        <v>1239</v>
      </c>
      <c r="B1698" s="132">
        <v>41045</v>
      </c>
      <c r="C1698" s="129">
        <v>1428.44</v>
      </c>
      <c r="D1698" s="119">
        <v>0</v>
      </c>
      <c r="E1698" s="119">
        <v>0</v>
      </c>
      <c r="F1698" s="128">
        <v>983.25</v>
      </c>
      <c r="G1698" s="131">
        <v>37</v>
      </c>
      <c r="H1698" s="128">
        <f t="shared" si="1104"/>
        <v>26.574324324324323</v>
      </c>
      <c r="I1698" s="129">
        <v>445.19</v>
      </c>
      <c r="J1698" s="130">
        <v>10</v>
      </c>
      <c r="K1698" s="130">
        <f t="shared" si="1105"/>
        <v>47</v>
      </c>
      <c r="L1698" s="129">
        <f t="shared" si="1106"/>
        <v>44.518999999999998</v>
      </c>
      <c r="M1698" s="128">
        <f t="shared" si="1107"/>
        <v>30.392340425531916</v>
      </c>
      <c r="N1698" s="127"/>
      <c r="O1698" s="126"/>
      <c r="P1698" s="125"/>
      <c r="Q1698" s="125">
        <f t="shared" si="1084"/>
        <v>20</v>
      </c>
      <c r="R1698" s="125">
        <f t="shared" si="1085"/>
        <v>2012</v>
      </c>
      <c r="S1698" s="125" t="str">
        <f t="shared" si="1083"/>
        <v>Wed</v>
      </c>
      <c r="T1698" s="125" t="str">
        <f t="shared" si="1086"/>
        <v>2012-20</v>
      </c>
      <c r="U1698" s="125">
        <f t="shared" si="1087"/>
        <v>0</v>
      </c>
      <c r="V1698" s="125"/>
    </row>
    <row r="1699" spans="1:22" s="113" customFormat="1" x14ac:dyDescent="0.35">
      <c r="A1699" s="153" t="s">
        <v>1239</v>
      </c>
      <c r="B1699" s="132">
        <v>41046</v>
      </c>
      <c r="C1699" s="129">
        <v>1497.34</v>
      </c>
      <c r="D1699" s="119">
        <v>0</v>
      </c>
      <c r="E1699" s="119">
        <v>0</v>
      </c>
      <c r="F1699" s="128">
        <v>824.6</v>
      </c>
      <c r="G1699" s="131">
        <v>33</v>
      </c>
      <c r="H1699" s="128">
        <f t="shared" si="1104"/>
        <v>24.987878787878788</v>
      </c>
      <c r="I1699" s="129">
        <v>670.74</v>
      </c>
      <c r="J1699" s="130">
        <v>17</v>
      </c>
      <c r="K1699" s="130">
        <f t="shared" si="1105"/>
        <v>50</v>
      </c>
      <c r="L1699" s="129">
        <f t="shared" si="1106"/>
        <v>39.455294117647057</v>
      </c>
      <c r="M1699" s="128">
        <f t="shared" si="1107"/>
        <v>29.906800000000004</v>
      </c>
      <c r="N1699" s="127"/>
      <c r="O1699" s="126"/>
      <c r="P1699" s="125"/>
      <c r="Q1699" s="125">
        <f t="shared" si="1084"/>
        <v>20</v>
      </c>
      <c r="R1699" s="125">
        <f t="shared" si="1085"/>
        <v>2012</v>
      </c>
      <c r="S1699" s="125" t="str">
        <f t="shared" si="1083"/>
        <v>Thu</v>
      </c>
      <c r="T1699" s="125" t="str">
        <f t="shared" si="1086"/>
        <v>2012-20</v>
      </c>
      <c r="U1699" s="125">
        <f t="shared" si="1087"/>
        <v>0</v>
      </c>
      <c r="V1699" s="125"/>
    </row>
    <row r="1700" spans="1:22" s="113" customFormat="1" x14ac:dyDescent="0.35">
      <c r="A1700" s="153" t="s">
        <v>1239</v>
      </c>
      <c r="B1700" s="132">
        <v>41047</v>
      </c>
      <c r="C1700" s="129">
        <v>1842.79</v>
      </c>
      <c r="D1700" s="119">
        <v>0</v>
      </c>
      <c r="E1700" s="119">
        <v>0</v>
      </c>
      <c r="F1700" s="128">
        <v>946.5</v>
      </c>
      <c r="G1700" s="131">
        <v>46</v>
      </c>
      <c r="H1700" s="128">
        <f t="shared" si="1104"/>
        <v>20.576086956521738</v>
      </c>
      <c r="I1700" s="129">
        <v>896.29</v>
      </c>
      <c r="J1700" s="130">
        <v>16</v>
      </c>
      <c r="K1700" s="130">
        <f t="shared" si="1105"/>
        <v>62</v>
      </c>
      <c r="L1700" s="129">
        <f t="shared" si="1106"/>
        <v>56.018124999999998</v>
      </c>
      <c r="M1700" s="128">
        <f t="shared" si="1107"/>
        <v>29.72241935483871</v>
      </c>
      <c r="N1700" s="127"/>
      <c r="O1700" s="126"/>
      <c r="P1700" s="125"/>
      <c r="Q1700" s="125">
        <f t="shared" si="1084"/>
        <v>20</v>
      </c>
      <c r="R1700" s="125">
        <f t="shared" si="1085"/>
        <v>2012</v>
      </c>
      <c r="S1700" s="125" t="str">
        <f t="shared" si="1083"/>
        <v>Fri</v>
      </c>
      <c r="T1700" s="125" t="str">
        <f t="shared" si="1086"/>
        <v>2012-20</v>
      </c>
      <c r="U1700" s="125">
        <f t="shared" si="1087"/>
        <v>0</v>
      </c>
      <c r="V1700" s="125"/>
    </row>
    <row r="1701" spans="1:22" s="113" customFormat="1" x14ac:dyDescent="0.35">
      <c r="A1701" s="153" t="s">
        <v>1239</v>
      </c>
      <c r="B1701" s="132">
        <v>41048</v>
      </c>
      <c r="C1701" s="129">
        <v>928.07</v>
      </c>
      <c r="D1701" s="119">
        <v>0</v>
      </c>
      <c r="E1701" s="119">
        <v>0</v>
      </c>
      <c r="F1701" s="128">
        <v>376.55</v>
      </c>
      <c r="G1701" s="131">
        <v>18</v>
      </c>
      <c r="H1701" s="128">
        <f t="shared" si="1104"/>
        <v>20.919444444444444</v>
      </c>
      <c r="I1701" s="129">
        <v>551.52</v>
      </c>
      <c r="J1701" s="130">
        <v>10</v>
      </c>
      <c r="K1701" s="130">
        <f t="shared" si="1105"/>
        <v>28</v>
      </c>
      <c r="L1701" s="129">
        <f t="shared" si="1106"/>
        <v>55.152000000000001</v>
      </c>
      <c r="M1701" s="128">
        <f t="shared" si="1107"/>
        <v>33.145357142857144</v>
      </c>
      <c r="N1701" s="127"/>
      <c r="O1701" s="126"/>
      <c r="P1701" s="125"/>
      <c r="Q1701" s="125">
        <f t="shared" si="1084"/>
        <v>20</v>
      </c>
      <c r="R1701" s="125">
        <f t="shared" si="1085"/>
        <v>2012</v>
      </c>
      <c r="S1701" s="125" t="str">
        <f t="shared" si="1083"/>
        <v>Sat</v>
      </c>
      <c r="T1701" s="125" t="str">
        <f t="shared" si="1086"/>
        <v>2012-20</v>
      </c>
      <c r="U1701" s="125">
        <f t="shared" si="1087"/>
        <v>0</v>
      </c>
      <c r="V1701" s="125"/>
    </row>
    <row r="1702" spans="1:22" s="113" customFormat="1" x14ac:dyDescent="0.35">
      <c r="A1702" s="124"/>
      <c r="B1702" s="123">
        <v>41049</v>
      </c>
      <c r="C1702" s="119">
        <f>SUM(C1696:C1701)</f>
        <v>8023.61</v>
      </c>
      <c r="D1702" s="119">
        <v>3084.02</v>
      </c>
      <c r="E1702" s="122">
        <f>SUM(C1702:D1702)</f>
        <v>11107.63</v>
      </c>
      <c r="F1702" s="118"/>
      <c r="G1702" s="121">
        <f>SUM(G1696:G1701)</f>
        <v>206</v>
      </c>
      <c r="H1702" s="118">
        <f>AVERAGE(H1696:H1701)</f>
        <v>20.721653668861549</v>
      </c>
      <c r="I1702" s="119">
        <f>SUM(I1696:I1701)</f>
        <v>3786.31</v>
      </c>
      <c r="J1702" s="120">
        <f>SUM(J1696:J1701)</f>
        <v>73</v>
      </c>
      <c r="K1702" s="120">
        <f>SUM(G1702,J1702)</f>
        <v>279</v>
      </c>
      <c r="L1702" s="119">
        <f>AVERAGE(L1696:L1701)</f>
        <v>52.53068601455734</v>
      </c>
      <c r="M1702" s="118">
        <f>AVERAGE(M1696:M1701)</f>
        <v>28.950366115612088</v>
      </c>
      <c r="N1702" s="117"/>
      <c r="O1702" s="116"/>
      <c r="P1702" s="115"/>
      <c r="Q1702" s="115">
        <f t="shared" si="1084"/>
        <v>21</v>
      </c>
      <c r="R1702" s="115">
        <f t="shared" si="1085"/>
        <v>2012</v>
      </c>
      <c r="S1702" s="115" t="str">
        <f t="shared" si="1083"/>
        <v>Sun</v>
      </c>
      <c r="T1702" s="115" t="str">
        <f t="shared" si="1086"/>
        <v>2012-21</v>
      </c>
      <c r="U1702" s="115">
        <f t="shared" si="1087"/>
        <v>0</v>
      </c>
      <c r="V1702" s="115"/>
    </row>
    <row r="1703" spans="1:22" s="113" customFormat="1" x14ac:dyDescent="0.35">
      <c r="A1703" s="153" t="s">
        <v>1240</v>
      </c>
      <c r="B1703" s="132">
        <v>41050</v>
      </c>
      <c r="C1703" s="129">
        <v>811.93</v>
      </c>
      <c r="D1703" s="119">
        <v>0</v>
      </c>
      <c r="E1703" s="119">
        <v>0</v>
      </c>
      <c r="F1703" s="128">
        <v>644.75</v>
      </c>
      <c r="G1703" s="131">
        <v>41</v>
      </c>
      <c r="H1703" s="128">
        <f t="shared" ref="H1703:H1708" si="1108">IFERROR(F1703/G1703,0)</f>
        <v>15.725609756097562</v>
      </c>
      <c r="I1703" s="129">
        <v>167.18</v>
      </c>
      <c r="J1703" s="130">
        <v>6</v>
      </c>
      <c r="K1703" s="130">
        <f t="shared" ref="K1703:K1708" si="1109">IFERROR(SUM(G1703,J1703),0)</f>
        <v>47</v>
      </c>
      <c r="L1703" s="129">
        <f t="shared" ref="L1703:L1708" si="1110">IFERROR(MEDIAN(I1703/J1703),0)</f>
        <v>27.863333333333333</v>
      </c>
      <c r="M1703" s="128">
        <f t="shared" ref="M1703:M1708" si="1111">IFERROR(SUM(F1703,I1703)/K1703,0)</f>
        <v>17.275106382978723</v>
      </c>
      <c r="N1703" s="127"/>
      <c r="O1703" s="126"/>
      <c r="P1703" s="125"/>
      <c r="Q1703" s="125">
        <f t="shared" si="1084"/>
        <v>21</v>
      </c>
      <c r="R1703" s="125">
        <f t="shared" si="1085"/>
        <v>2012</v>
      </c>
      <c r="S1703" s="125" t="str">
        <f t="shared" si="1083"/>
        <v>Mon</v>
      </c>
      <c r="T1703" s="125" t="str">
        <f t="shared" si="1086"/>
        <v>2012-21</v>
      </c>
      <c r="U1703" s="125">
        <f t="shared" si="1087"/>
        <v>0</v>
      </c>
      <c r="V1703" s="125"/>
    </row>
    <row r="1704" spans="1:22" s="113" customFormat="1" x14ac:dyDescent="0.35">
      <c r="A1704" s="153" t="s">
        <v>1240</v>
      </c>
      <c r="B1704" s="132">
        <v>41051</v>
      </c>
      <c r="C1704" s="129">
        <v>984.1</v>
      </c>
      <c r="D1704" s="119">
        <v>0</v>
      </c>
      <c r="E1704" s="119">
        <v>0</v>
      </c>
      <c r="F1704" s="128">
        <v>626.9</v>
      </c>
      <c r="G1704" s="131">
        <v>43</v>
      </c>
      <c r="H1704" s="128">
        <f t="shared" si="1108"/>
        <v>14.57906976744186</v>
      </c>
      <c r="I1704" s="129">
        <v>357.2</v>
      </c>
      <c r="J1704" s="130">
        <v>10</v>
      </c>
      <c r="K1704" s="130">
        <f t="shared" si="1109"/>
        <v>53</v>
      </c>
      <c r="L1704" s="129">
        <f t="shared" si="1110"/>
        <v>35.72</v>
      </c>
      <c r="M1704" s="128">
        <f t="shared" si="1111"/>
        <v>18.567924528301884</v>
      </c>
      <c r="N1704" s="127"/>
      <c r="O1704" s="126"/>
      <c r="P1704" s="125"/>
      <c r="Q1704" s="125">
        <f t="shared" si="1084"/>
        <v>21</v>
      </c>
      <c r="R1704" s="125">
        <f t="shared" si="1085"/>
        <v>2012</v>
      </c>
      <c r="S1704" s="125" t="str">
        <f t="shared" si="1083"/>
        <v>Tue</v>
      </c>
      <c r="T1704" s="125" t="str">
        <f t="shared" si="1086"/>
        <v>2012-21</v>
      </c>
      <c r="U1704" s="125">
        <f t="shared" si="1087"/>
        <v>0</v>
      </c>
      <c r="V1704" s="125"/>
    </row>
    <row r="1705" spans="1:22" s="113" customFormat="1" x14ac:dyDescent="0.35">
      <c r="A1705" s="153" t="s">
        <v>1240</v>
      </c>
      <c r="B1705" s="132">
        <v>41052</v>
      </c>
      <c r="C1705" s="129">
        <v>1074.46</v>
      </c>
      <c r="D1705" s="119">
        <v>0</v>
      </c>
      <c r="E1705" s="119">
        <v>0</v>
      </c>
      <c r="F1705" s="128">
        <v>674.05</v>
      </c>
      <c r="G1705" s="131">
        <v>33</v>
      </c>
      <c r="H1705" s="128">
        <f t="shared" si="1108"/>
        <v>20.425757575757576</v>
      </c>
      <c r="I1705" s="129">
        <v>400.41</v>
      </c>
      <c r="J1705" s="130">
        <v>8</v>
      </c>
      <c r="K1705" s="130">
        <f t="shared" si="1109"/>
        <v>41</v>
      </c>
      <c r="L1705" s="129">
        <f t="shared" si="1110"/>
        <v>50.051250000000003</v>
      </c>
      <c r="M1705" s="128">
        <f t="shared" si="1111"/>
        <v>26.206341463414635</v>
      </c>
      <c r="N1705" s="127"/>
      <c r="O1705" s="126"/>
      <c r="P1705" s="125"/>
      <c r="Q1705" s="125">
        <f t="shared" si="1084"/>
        <v>21</v>
      </c>
      <c r="R1705" s="125">
        <f t="shared" si="1085"/>
        <v>2012</v>
      </c>
      <c r="S1705" s="125" t="str">
        <f t="shared" si="1083"/>
        <v>Wed</v>
      </c>
      <c r="T1705" s="125" t="str">
        <f t="shared" si="1086"/>
        <v>2012-21</v>
      </c>
      <c r="U1705" s="125">
        <f t="shared" si="1087"/>
        <v>0</v>
      </c>
      <c r="V1705" s="125"/>
    </row>
    <row r="1706" spans="1:22" s="113" customFormat="1" x14ac:dyDescent="0.35">
      <c r="A1706" s="153" t="s">
        <v>1240</v>
      </c>
      <c r="B1706" s="132">
        <v>41053</v>
      </c>
      <c r="C1706" s="129">
        <v>1081.3399999999999</v>
      </c>
      <c r="D1706" s="119">
        <v>0</v>
      </c>
      <c r="E1706" s="119">
        <v>0</v>
      </c>
      <c r="F1706" s="128">
        <v>844.45</v>
      </c>
      <c r="G1706" s="131">
        <v>33</v>
      </c>
      <c r="H1706" s="128">
        <f t="shared" si="1108"/>
        <v>25.58939393939394</v>
      </c>
      <c r="I1706" s="129">
        <v>236.89</v>
      </c>
      <c r="J1706" s="130">
        <v>0</v>
      </c>
      <c r="K1706" s="130">
        <f t="shared" si="1109"/>
        <v>33</v>
      </c>
      <c r="L1706" s="129">
        <f t="shared" si="1110"/>
        <v>0</v>
      </c>
      <c r="M1706" s="128">
        <f t="shared" si="1111"/>
        <v>32.767878787878793</v>
      </c>
      <c r="N1706" s="127"/>
      <c r="O1706" s="126"/>
      <c r="P1706" s="125"/>
      <c r="Q1706" s="125">
        <f t="shared" si="1084"/>
        <v>21</v>
      </c>
      <c r="R1706" s="125">
        <f t="shared" si="1085"/>
        <v>2012</v>
      </c>
      <c r="S1706" s="125" t="str">
        <f t="shared" si="1083"/>
        <v>Thu</v>
      </c>
      <c r="T1706" s="125" t="str">
        <f t="shared" si="1086"/>
        <v>2012-21</v>
      </c>
      <c r="U1706" s="125">
        <f t="shared" si="1087"/>
        <v>0</v>
      </c>
      <c r="V1706" s="125"/>
    </row>
    <row r="1707" spans="1:22" s="113" customFormat="1" x14ac:dyDescent="0.35">
      <c r="A1707" s="153" t="s">
        <v>1240</v>
      </c>
      <c r="B1707" s="132">
        <v>41054</v>
      </c>
      <c r="C1707" s="129">
        <v>1563.75</v>
      </c>
      <c r="D1707" s="119">
        <v>0</v>
      </c>
      <c r="E1707" s="119">
        <v>0</v>
      </c>
      <c r="F1707" s="128">
        <v>894.65</v>
      </c>
      <c r="G1707" s="131">
        <v>49</v>
      </c>
      <c r="H1707" s="128">
        <f t="shared" si="1108"/>
        <v>18.258163265306123</v>
      </c>
      <c r="I1707" s="129">
        <v>669.1</v>
      </c>
      <c r="J1707" s="130">
        <v>12</v>
      </c>
      <c r="K1707" s="130">
        <f t="shared" si="1109"/>
        <v>61</v>
      </c>
      <c r="L1707" s="129">
        <f t="shared" si="1110"/>
        <v>55.758333333333333</v>
      </c>
      <c r="M1707" s="128">
        <f t="shared" si="1111"/>
        <v>25.635245901639344</v>
      </c>
      <c r="N1707" s="127"/>
      <c r="O1707" s="126"/>
      <c r="P1707" s="125"/>
      <c r="Q1707" s="125">
        <f t="shared" si="1084"/>
        <v>21</v>
      </c>
      <c r="R1707" s="125">
        <f t="shared" si="1085"/>
        <v>2012</v>
      </c>
      <c r="S1707" s="125" t="str">
        <f t="shared" si="1083"/>
        <v>Fri</v>
      </c>
      <c r="T1707" s="125" t="str">
        <f t="shared" si="1086"/>
        <v>2012-21</v>
      </c>
      <c r="U1707" s="125">
        <f t="shared" si="1087"/>
        <v>0</v>
      </c>
      <c r="V1707" s="125"/>
    </row>
    <row r="1708" spans="1:22" s="113" customFormat="1" x14ac:dyDescent="0.35">
      <c r="A1708" s="153" t="s">
        <v>1240</v>
      </c>
      <c r="B1708" s="132">
        <v>41055</v>
      </c>
      <c r="C1708" s="129">
        <v>889.37</v>
      </c>
      <c r="D1708" s="119">
        <v>0</v>
      </c>
      <c r="E1708" s="119">
        <v>0</v>
      </c>
      <c r="F1708" s="128">
        <v>369.4</v>
      </c>
      <c r="G1708" s="131">
        <v>25</v>
      </c>
      <c r="H1708" s="128">
        <f t="shared" si="1108"/>
        <v>14.776</v>
      </c>
      <c r="I1708" s="129">
        <v>519.97</v>
      </c>
      <c r="J1708" s="130">
        <v>16</v>
      </c>
      <c r="K1708" s="130">
        <f t="shared" si="1109"/>
        <v>41</v>
      </c>
      <c r="L1708" s="129">
        <f t="shared" si="1110"/>
        <v>32.498125000000002</v>
      </c>
      <c r="M1708" s="128">
        <f t="shared" si="1111"/>
        <v>21.691951219512195</v>
      </c>
      <c r="N1708" s="127"/>
      <c r="O1708" s="126"/>
      <c r="P1708" s="125"/>
      <c r="Q1708" s="125">
        <f t="shared" si="1084"/>
        <v>21</v>
      </c>
      <c r="R1708" s="125">
        <f t="shared" si="1085"/>
        <v>2012</v>
      </c>
      <c r="S1708" s="125" t="str">
        <f t="shared" si="1083"/>
        <v>Sat</v>
      </c>
      <c r="T1708" s="125" t="str">
        <f t="shared" si="1086"/>
        <v>2012-21</v>
      </c>
      <c r="U1708" s="125">
        <f t="shared" si="1087"/>
        <v>0</v>
      </c>
      <c r="V1708" s="125"/>
    </row>
    <row r="1709" spans="1:22" s="113" customFormat="1" x14ac:dyDescent="0.35">
      <c r="A1709" s="124"/>
      <c r="B1709" s="123">
        <v>41056</v>
      </c>
      <c r="C1709" s="119">
        <f>SUM(C1703:C1708)</f>
        <v>6404.95</v>
      </c>
      <c r="D1709" s="119">
        <v>3117.59</v>
      </c>
      <c r="E1709" s="122">
        <f>SUM(C1709:D1709)</f>
        <v>9522.5400000000009</v>
      </c>
      <c r="F1709" s="118"/>
      <c r="G1709" s="121">
        <f>SUM(G1703:G1708)</f>
        <v>224</v>
      </c>
      <c r="H1709" s="118">
        <f>AVERAGE(H1703:H1708)</f>
        <v>18.225665717332841</v>
      </c>
      <c r="I1709" s="119">
        <f>SUM(I1703:I1708)</f>
        <v>2350.75</v>
      </c>
      <c r="J1709" s="120">
        <f>SUM(J1703:J1708)</f>
        <v>52</v>
      </c>
      <c r="K1709" s="120">
        <f>SUM(G1709,J1709)</f>
        <v>276</v>
      </c>
      <c r="L1709" s="119">
        <f>AVERAGE(L1703:L1708)</f>
        <v>33.648506944444442</v>
      </c>
      <c r="M1709" s="118">
        <f>AVERAGE(M1703:M1708)</f>
        <v>23.690741380620924</v>
      </c>
      <c r="N1709" s="117"/>
      <c r="O1709" s="116"/>
      <c r="P1709" s="115"/>
      <c r="Q1709" s="115">
        <f t="shared" si="1084"/>
        <v>22</v>
      </c>
      <c r="R1709" s="115">
        <f t="shared" si="1085"/>
        <v>2012</v>
      </c>
      <c r="S1709" s="115" t="str">
        <f t="shared" si="1083"/>
        <v>Sun</v>
      </c>
      <c r="T1709" s="115" t="str">
        <f t="shared" si="1086"/>
        <v>2012-22</v>
      </c>
      <c r="U1709" s="115">
        <f t="shared" si="1087"/>
        <v>0</v>
      </c>
      <c r="V1709" s="115"/>
    </row>
    <row r="1710" spans="1:22" s="113" customFormat="1" x14ac:dyDescent="0.35">
      <c r="A1710" s="153" t="s">
        <v>1241</v>
      </c>
      <c r="B1710" s="132">
        <v>41057</v>
      </c>
      <c r="C1710" s="129">
        <v>840.82</v>
      </c>
      <c r="D1710" s="119">
        <v>0</v>
      </c>
      <c r="E1710" s="119">
        <v>0</v>
      </c>
      <c r="F1710" s="128">
        <v>342.95</v>
      </c>
      <c r="G1710" s="131">
        <v>26</v>
      </c>
      <c r="H1710" s="128">
        <f t="shared" ref="H1710:H1715" si="1112">IFERROR(F1710/G1710,0)</f>
        <v>13.190384615384614</v>
      </c>
      <c r="I1710" s="129">
        <v>497.87</v>
      </c>
      <c r="J1710" s="130">
        <v>10</v>
      </c>
      <c r="K1710" s="130">
        <f t="shared" ref="K1710:K1715" si="1113">IFERROR(SUM(G1710,J1710),0)</f>
        <v>36</v>
      </c>
      <c r="L1710" s="129">
        <f t="shared" ref="L1710:L1715" si="1114">IFERROR(MEDIAN(I1710/J1710),0)</f>
        <v>49.786999999999999</v>
      </c>
      <c r="M1710" s="128">
        <f t="shared" ref="M1710:M1715" si="1115">IFERROR(SUM(F1710,I1710)/K1710,0)</f>
        <v>23.356111111111108</v>
      </c>
      <c r="N1710" s="127"/>
      <c r="O1710" s="126"/>
      <c r="P1710" s="125"/>
      <c r="Q1710" s="125">
        <f t="shared" si="1084"/>
        <v>22</v>
      </c>
      <c r="R1710" s="125">
        <f t="shared" si="1085"/>
        <v>2012</v>
      </c>
      <c r="S1710" s="125" t="str">
        <f t="shared" si="1083"/>
        <v>Mon</v>
      </c>
      <c r="T1710" s="125" t="str">
        <f t="shared" si="1086"/>
        <v>2012-22</v>
      </c>
      <c r="U1710" s="125">
        <f t="shared" si="1087"/>
        <v>0</v>
      </c>
      <c r="V1710" s="125"/>
    </row>
    <row r="1711" spans="1:22" s="113" customFormat="1" x14ac:dyDescent="0.35">
      <c r="A1711" s="153" t="s">
        <v>1241</v>
      </c>
      <c r="B1711" s="132">
        <v>41058</v>
      </c>
      <c r="C1711" s="129">
        <v>1126.49</v>
      </c>
      <c r="D1711" s="119">
        <v>0</v>
      </c>
      <c r="E1711" s="119">
        <v>0</v>
      </c>
      <c r="F1711" s="128">
        <v>678.8</v>
      </c>
      <c r="G1711" s="131">
        <v>32</v>
      </c>
      <c r="H1711" s="128">
        <f t="shared" si="1112"/>
        <v>21.212499999999999</v>
      </c>
      <c r="I1711" s="129">
        <v>447.69</v>
      </c>
      <c r="J1711" s="130">
        <v>10</v>
      </c>
      <c r="K1711" s="130">
        <f t="shared" si="1113"/>
        <v>42</v>
      </c>
      <c r="L1711" s="129">
        <f t="shared" si="1114"/>
        <v>44.768999999999998</v>
      </c>
      <c r="M1711" s="128">
        <f t="shared" si="1115"/>
        <v>26.821190476190477</v>
      </c>
      <c r="N1711" s="127"/>
      <c r="O1711" s="126"/>
      <c r="P1711" s="125"/>
      <c r="Q1711" s="125">
        <f t="shared" si="1084"/>
        <v>22</v>
      </c>
      <c r="R1711" s="125">
        <f t="shared" si="1085"/>
        <v>2012</v>
      </c>
      <c r="S1711" s="125" t="str">
        <f t="shared" si="1083"/>
        <v>Tue</v>
      </c>
      <c r="T1711" s="125" t="str">
        <f t="shared" si="1086"/>
        <v>2012-22</v>
      </c>
      <c r="U1711" s="125">
        <f t="shared" si="1087"/>
        <v>0</v>
      </c>
      <c r="V1711" s="125"/>
    </row>
    <row r="1712" spans="1:22" s="113" customFormat="1" x14ac:dyDescent="0.35">
      <c r="A1712" s="153" t="s">
        <v>1241</v>
      </c>
      <c r="B1712" s="132">
        <v>41059</v>
      </c>
      <c r="C1712" s="129">
        <v>924.65</v>
      </c>
      <c r="D1712" s="119">
        <v>0</v>
      </c>
      <c r="E1712" s="119">
        <v>0</v>
      </c>
      <c r="F1712" s="128">
        <v>731.1</v>
      </c>
      <c r="G1712" s="131">
        <v>37</v>
      </c>
      <c r="H1712" s="128">
        <f t="shared" si="1112"/>
        <v>19.75945945945946</v>
      </c>
      <c r="I1712" s="129">
        <v>193.55</v>
      </c>
      <c r="J1712" s="130">
        <v>7</v>
      </c>
      <c r="K1712" s="130">
        <f t="shared" si="1113"/>
        <v>44</v>
      </c>
      <c r="L1712" s="129">
        <f t="shared" si="1114"/>
        <v>27.650000000000002</v>
      </c>
      <c r="M1712" s="128">
        <f t="shared" si="1115"/>
        <v>21.014772727272728</v>
      </c>
      <c r="N1712" s="127"/>
      <c r="O1712" s="126"/>
      <c r="P1712" s="125"/>
      <c r="Q1712" s="125">
        <f t="shared" si="1084"/>
        <v>22</v>
      </c>
      <c r="R1712" s="125">
        <f t="shared" si="1085"/>
        <v>2012</v>
      </c>
      <c r="S1712" s="125" t="str">
        <f t="shared" si="1083"/>
        <v>Wed</v>
      </c>
      <c r="T1712" s="125" t="str">
        <f t="shared" si="1086"/>
        <v>2012-22</v>
      </c>
      <c r="U1712" s="125">
        <f t="shared" si="1087"/>
        <v>0</v>
      </c>
      <c r="V1712" s="125"/>
    </row>
    <row r="1713" spans="1:22" s="113" customFormat="1" x14ac:dyDescent="0.35">
      <c r="A1713" s="153" t="s">
        <v>1241</v>
      </c>
      <c r="B1713" s="132">
        <v>41060</v>
      </c>
      <c r="C1713" s="129">
        <v>1216.83</v>
      </c>
      <c r="D1713" s="119">
        <v>0</v>
      </c>
      <c r="E1713" s="119">
        <v>0</v>
      </c>
      <c r="F1713" s="128">
        <v>908.3</v>
      </c>
      <c r="G1713" s="131">
        <v>29</v>
      </c>
      <c r="H1713" s="128">
        <f t="shared" si="1112"/>
        <v>31.320689655172412</v>
      </c>
      <c r="I1713" s="129">
        <v>308.52999999999997</v>
      </c>
      <c r="J1713" s="130">
        <v>6</v>
      </c>
      <c r="K1713" s="130">
        <f t="shared" si="1113"/>
        <v>35</v>
      </c>
      <c r="L1713" s="129">
        <f t="shared" si="1114"/>
        <v>51.42166666666666</v>
      </c>
      <c r="M1713" s="128">
        <f t="shared" si="1115"/>
        <v>34.766571428571424</v>
      </c>
      <c r="N1713" s="127"/>
      <c r="O1713" s="126"/>
      <c r="P1713" s="125"/>
      <c r="Q1713" s="125">
        <f t="shared" si="1084"/>
        <v>22</v>
      </c>
      <c r="R1713" s="125">
        <f t="shared" si="1085"/>
        <v>2012</v>
      </c>
      <c r="S1713" s="125" t="str">
        <f t="shared" si="1083"/>
        <v>Thu</v>
      </c>
      <c r="T1713" s="125" t="str">
        <f t="shared" si="1086"/>
        <v>2012-22</v>
      </c>
      <c r="U1713" s="125">
        <f t="shared" si="1087"/>
        <v>0</v>
      </c>
      <c r="V1713" s="125"/>
    </row>
    <row r="1714" spans="1:22" s="113" customFormat="1" x14ac:dyDescent="0.35">
      <c r="A1714" s="153" t="s">
        <v>1241</v>
      </c>
      <c r="B1714" s="132">
        <v>41061</v>
      </c>
      <c r="C1714" s="129">
        <v>2232.2399999999998</v>
      </c>
      <c r="D1714" s="119">
        <v>0</v>
      </c>
      <c r="E1714" s="119">
        <v>0</v>
      </c>
      <c r="F1714" s="128">
        <v>1010.5</v>
      </c>
      <c r="G1714" s="131">
        <v>41</v>
      </c>
      <c r="H1714" s="128">
        <f t="shared" si="1112"/>
        <v>24.646341463414632</v>
      </c>
      <c r="I1714" s="129">
        <v>1221.74</v>
      </c>
      <c r="J1714" s="130">
        <v>15</v>
      </c>
      <c r="K1714" s="130">
        <f t="shared" si="1113"/>
        <v>56</v>
      </c>
      <c r="L1714" s="129">
        <f t="shared" si="1114"/>
        <v>81.449333333333328</v>
      </c>
      <c r="M1714" s="128">
        <f t="shared" si="1115"/>
        <v>39.861428571428569</v>
      </c>
      <c r="N1714" s="127"/>
      <c r="O1714" s="126"/>
      <c r="P1714" s="125"/>
      <c r="Q1714" s="125">
        <f t="shared" si="1084"/>
        <v>22</v>
      </c>
      <c r="R1714" s="125">
        <f t="shared" si="1085"/>
        <v>2012</v>
      </c>
      <c r="S1714" s="125" t="str">
        <f t="shared" si="1083"/>
        <v>Fri</v>
      </c>
      <c r="T1714" s="125" t="str">
        <f t="shared" si="1086"/>
        <v>2012-22</v>
      </c>
      <c r="U1714" s="125">
        <f t="shared" si="1087"/>
        <v>0</v>
      </c>
      <c r="V1714" s="125"/>
    </row>
    <row r="1715" spans="1:22" s="113" customFormat="1" x14ac:dyDescent="0.35">
      <c r="A1715" s="153" t="s">
        <v>1241</v>
      </c>
      <c r="B1715" s="132">
        <v>41062</v>
      </c>
      <c r="C1715" s="129">
        <v>1100.4000000000001</v>
      </c>
      <c r="D1715" s="119">
        <v>0</v>
      </c>
      <c r="E1715" s="119">
        <v>0</v>
      </c>
      <c r="F1715" s="128">
        <v>397.1</v>
      </c>
      <c r="G1715" s="131">
        <v>18</v>
      </c>
      <c r="H1715" s="128">
        <f t="shared" si="1112"/>
        <v>22.061111111111114</v>
      </c>
      <c r="I1715" s="129">
        <v>703.3</v>
      </c>
      <c r="J1715" s="130">
        <v>16</v>
      </c>
      <c r="K1715" s="130">
        <f t="shared" si="1113"/>
        <v>34</v>
      </c>
      <c r="L1715" s="129">
        <f t="shared" si="1114"/>
        <v>43.956249999999997</v>
      </c>
      <c r="M1715" s="128">
        <f t="shared" si="1115"/>
        <v>32.364705882352943</v>
      </c>
      <c r="N1715" s="127"/>
      <c r="O1715" s="126"/>
      <c r="P1715" s="125"/>
      <c r="Q1715" s="125">
        <f t="shared" si="1084"/>
        <v>22</v>
      </c>
      <c r="R1715" s="125">
        <f t="shared" si="1085"/>
        <v>2012</v>
      </c>
      <c r="S1715" s="125" t="str">
        <f t="shared" si="1083"/>
        <v>Sat</v>
      </c>
      <c r="T1715" s="125" t="str">
        <f t="shared" si="1086"/>
        <v>2012-22</v>
      </c>
      <c r="U1715" s="125">
        <f t="shared" si="1087"/>
        <v>0</v>
      </c>
      <c r="V1715" s="125"/>
    </row>
    <row r="1716" spans="1:22" s="113" customFormat="1" x14ac:dyDescent="0.35">
      <c r="A1716" s="124"/>
      <c r="B1716" s="123">
        <v>41063</v>
      </c>
      <c r="C1716" s="119">
        <f>SUM(C1710:C1715)</f>
        <v>7441.43</v>
      </c>
      <c r="D1716" s="119">
        <v>3843.46</v>
      </c>
      <c r="E1716" s="122">
        <f>SUM(C1716:D1716)</f>
        <v>11284.89</v>
      </c>
      <c r="F1716" s="118"/>
      <c r="G1716" s="121">
        <f>SUM(G1710:G1715)</f>
        <v>183</v>
      </c>
      <c r="H1716" s="118">
        <f>AVERAGE(H1710:H1715)</f>
        <v>22.031747717423702</v>
      </c>
      <c r="I1716" s="119">
        <f>SUM(I1710:I1715)</f>
        <v>3372.6800000000003</v>
      </c>
      <c r="J1716" s="120">
        <f>SUM(J1710:J1715)</f>
        <v>64</v>
      </c>
      <c r="K1716" s="120">
        <f>SUM(G1716,J1716)</f>
        <v>247</v>
      </c>
      <c r="L1716" s="119">
        <f>AVERAGE(L1710:L1715)</f>
        <v>49.838875000000002</v>
      </c>
      <c r="M1716" s="118">
        <f>AVERAGE(M1710:M1715)</f>
        <v>29.69746336615454</v>
      </c>
      <c r="N1716" s="117"/>
      <c r="O1716" s="116"/>
      <c r="P1716" s="115"/>
      <c r="Q1716" s="115">
        <f t="shared" si="1084"/>
        <v>23</v>
      </c>
      <c r="R1716" s="115">
        <f t="shared" si="1085"/>
        <v>2012</v>
      </c>
      <c r="S1716" s="115" t="str">
        <f t="shared" si="1083"/>
        <v>Sun</v>
      </c>
      <c r="T1716" s="115" t="str">
        <f t="shared" si="1086"/>
        <v>2012-23</v>
      </c>
      <c r="U1716" s="115">
        <f t="shared" si="1087"/>
        <v>0</v>
      </c>
      <c r="V1716" s="115"/>
    </row>
    <row r="1717" spans="1:22" s="113" customFormat="1" x14ac:dyDescent="0.35">
      <c r="A1717" s="153" t="s">
        <v>1242</v>
      </c>
      <c r="B1717" s="132">
        <v>41064</v>
      </c>
      <c r="C1717" s="129">
        <v>720.62</v>
      </c>
      <c r="D1717" s="119">
        <v>0</v>
      </c>
      <c r="E1717" s="119">
        <v>0</v>
      </c>
      <c r="F1717" s="128">
        <v>509.8</v>
      </c>
      <c r="G1717" s="131">
        <v>27</v>
      </c>
      <c r="H1717" s="128">
        <f t="shared" ref="H1717:H1722" si="1116">IFERROR(F1717/G1717,0)</f>
        <v>18.881481481481483</v>
      </c>
      <c r="I1717" s="129">
        <v>210.82</v>
      </c>
      <c r="J1717" s="130">
        <v>8</v>
      </c>
      <c r="K1717" s="130">
        <f t="shared" ref="K1717:K1722" si="1117">IFERROR(SUM(G1717,J1717),0)</f>
        <v>35</v>
      </c>
      <c r="L1717" s="129">
        <f t="shared" ref="L1717:L1722" si="1118">IFERROR(MEDIAN(I1717/J1717),0)</f>
        <v>26.352499999999999</v>
      </c>
      <c r="M1717" s="128">
        <f t="shared" ref="M1717:M1722" si="1119">IFERROR(SUM(F1717,I1717)/K1717,0)</f>
        <v>20.589142857142857</v>
      </c>
      <c r="N1717" s="127"/>
      <c r="O1717" s="126"/>
      <c r="P1717" s="125"/>
      <c r="Q1717" s="125">
        <f t="shared" si="1084"/>
        <v>23</v>
      </c>
      <c r="R1717" s="125">
        <f t="shared" si="1085"/>
        <v>2012</v>
      </c>
      <c r="S1717" s="125" t="str">
        <f t="shared" si="1083"/>
        <v>Mon</v>
      </c>
      <c r="T1717" s="125" t="str">
        <f t="shared" si="1086"/>
        <v>2012-23</v>
      </c>
      <c r="U1717" s="125">
        <f t="shared" si="1087"/>
        <v>0</v>
      </c>
      <c r="V1717" s="125"/>
    </row>
    <row r="1718" spans="1:22" s="113" customFormat="1" x14ac:dyDescent="0.35">
      <c r="A1718" s="153" t="s">
        <v>1242</v>
      </c>
      <c r="B1718" s="132">
        <v>41065</v>
      </c>
      <c r="C1718" s="129">
        <v>581.27</v>
      </c>
      <c r="D1718" s="119">
        <v>0</v>
      </c>
      <c r="E1718" s="119">
        <v>0</v>
      </c>
      <c r="F1718" s="128">
        <v>421.55</v>
      </c>
      <c r="G1718" s="131">
        <v>33</v>
      </c>
      <c r="H1718" s="128">
        <f t="shared" si="1116"/>
        <v>12.774242424242425</v>
      </c>
      <c r="I1718" s="129">
        <v>159.72</v>
      </c>
      <c r="J1718" s="130">
        <v>6</v>
      </c>
      <c r="K1718" s="130">
        <f t="shared" si="1117"/>
        <v>39</v>
      </c>
      <c r="L1718" s="129">
        <f t="shared" si="1118"/>
        <v>26.62</v>
      </c>
      <c r="M1718" s="128">
        <f t="shared" si="1119"/>
        <v>14.904358974358974</v>
      </c>
      <c r="N1718" s="127"/>
      <c r="O1718" s="126"/>
      <c r="P1718" s="125"/>
      <c r="Q1718" s="125">
        <f t="shared" si="1084"/>
        <v>23</v>
      </c>
      <c r="R1718" s="125">
        <f t="shared" si="1085"/>
        <v>2012</v>
      </c>
      <c r="S1718" s="125" t="str">
        <f t="shared" si="1083"/>
        <v>Tue</v>
      </c>
      <c r="T1718" s="125" t="str">
        <f t="shared" si="1086"/>
        <v>2012-23</v>
      </c>
      <c r="U1718" s="125">
        <f t="shared" si="1087"/>
        <v>0</v>
      </c>
      <c r="V1718" s="125"/>
    </row>
    <row r="1719" spans="1:22" s="113" customFormat="1" x14ac:dyDescent="0.35">
      <c r="A1719" s="153" t="s">
        <v>1242</v>
      </c>
      <c r="B1719" s="132">
        <v>41066</v>
      </c>
      <c r="C1719" s="129">
        <v>1434.2</v>
      </c>
      <c r="D1719" s="119">
        <v>0</v>
      </c>
      <c r="E1719" s="119">
        <v>0</v>
      </c>
      <c r="F1719" s="128">
        <v>1030.2</v>
      </c>
      <c r="G1719" s="131">
        <v>40</v>
      </c>
      <c r="H1719" s="128">
        <f t="shared" si="1116"/>
        <v>25.755000000000003</v>
      </c>
      <c r="I1719" s="129">
        <v>404</v>
      </c>
      <c r="J1719" s="130">
        <v>12</v>
      </c>
      <c r="K1719" s="130">
        <f t="shared" si="1117"/>
        <v>52</v>
      </c>
      <c r="L1719" s="129">
        <f t="shared" si="1118"/>
        <v>33.666666666666664</v>
      </c>
      <c r="M1719" s="128">
        <f t="shared" si="1119"/>
        <v>27.580769230769231</v>
      </c>
      <c r="N1719" s="127"/>
      <c r="O1719" s="126"/>
      <c r="P1719" s="125"/>
      <c r="Q1719" s="125">
        <f t="shared" si="1084"/>
        <v>23</v>
      </c>
      <c r="R1719" s="125">
        <f t="shared" si="1085"/>
        <v>2012</v>
      </c>
      <c r="S1719" s="125" t="str">
        <f t="shared" si="1083"/>
        <v>Wed</v>
      </c>
      <c r="T1719" s="125" t="str">
        <f t="shared" si="1086"/>
        <v>2012-23</v>
      </c>
      <c r="U1719" s="125">
        <f t="shared" si="1087"/>
        <v>0</v>
      </c>
      <c r="V1719" s="125"/>
    </row>
    <row r="1720" spans="1:22" s="113" customFormat="1" x14ac:dyDescent="0.35">
      <c r="A1720" s="153" t="s">
        <v>1242</v>
      </c>
      <c r="B1720" s="132">
        <v>41067</v>
      </c>
      <c r="C1720" s="129">
        <v>969.68</v>
      </c>
      <c r="D1720" s="119">
        <v>0</v>
      </c>
      <c r="E1720" s="119">
        <v>0</v>
      </c>
      <c r="F1720" s="128">
        <v>847.85</v>
      </c>
      <c r="G1720" s="131">
        <v>43</v>
      </c>
      <c r="H1720" s="128">
        <f t="shared" si="1116"/>
        <v>19.717441860465115</v>
      </c>
      <c r="I1720" s="129">
        <v>121.83</v>
      </c>
      <c r="J1720" s="130">
        <v>7</v>
      </c>
      <c r="K1720" s="130">
        <f t="shared" si="1117"/>
        <v>50</v>
      </c>
      <c r="L1720" s="129">
        <f t="shared" si="1118"/>
        <v>17.404285714285713</v>
      </c>
      <c r="M1720" s="128">
        <f t="shared" si="1119"/>
        <v>19.393600000000003</v>
      </c>
      <c r="N1720" s="127"/>
      <c r="O1720" s="126"/>
      <c r="P1720" s="125"/>
      <c r="Q1720" s="125">
        <f t="shared" si="1084"/>
        <v>23</v>
      </c>
      <c r="R1720" s="125">
        <f t="shared" si="1085"/>
        <v>2012</v>
      </c>
      <c r="S1720" s="125" t="str">
        <f t="shared" si="1083"/>
        <v>Thu</v>
      </c>
      <c r="T1720" s="125" t="str">
        <f t="shared" si="1086"/>
        <v>2012-23</v>
      </c>
      <c r="U1720" s="125">
        <f t="shared" si="1087"/>
        <v>0</v>
      </c>
      <c r="V1720" s="125"/>
    </row>
    <row r="1721" spans="1:22" s="113" customFormat="1" x14ac:dyDescent="0.35">
      <c r="A1721" s="153" t="s">
        <v>1242</v>
      </c>
      <c r="B1721" s="132">
        <v>41068</v>
      </c>
      <c r="C1721" s="129">
        <v>1127.4000000000001</v>
      </c>
      <c r="D1721" s="119">
        <v>0</v>
      </c>
      <c r="E1721" s="119">
        <v>0</v>
      </c>
      <c r="F1721" s="128">
        <v>827.45</v>
      </c>
      <c r="G1721" s="131">
        <v>40</v>
      </c>
      <c r="H1721" s="128">
        <f t="shared" si="1116"/>
        <v>20.686250000000001</v>
      </c>
      <c r="I1721" s="129">
        <v>299.95</v>
      </c>
      <c r="J1721" s="130">
        <v>6</v>
      </c>
      <c r="K1721" s="130">
        <f t="shared" si="1117"/>
        <v>46</v>
      </c>
      <c r="L1721" s="129">
        <f t="shared" si="1118"/>
        <v>49.991666666666667</v>
      </c>
      <c r="M1721" s="128">
        <f t="shared" si="1119"/>
        <v>24.508695652173916</v>
      </c>
      <c r="N1721" s="127"/>
      <c r="O1721" s="126"/>
      <c r="P1721" s="125"/>
      <c r="Q1721" s="125">
        <f t="shared" si="1084"/>
        <v>23</v>
      </c>
      <c r="R1721" s="125">
        <f t="shared" si="1085"/>
        <v>2012</v>
      </c>
      <c r="S1721" s="125" t="str">
        <f t="shared" si="1083"/>
        <v>Fri</v>
      </c>
      <c r="T1721" s="125" t="str">
        <f t="shared" si="1086"/>
        <v>2012-23</v>
      </c>
      <c r="U1721" s="125">
        <f t="shared" si="1087"/>
        <v>0</v>
      </c>
      <c r="V1721" s="125"/>
    </row>
    <row r="1722" spans="1:22" s="113" customFormat="1" x14ac:dyDescent="0.35">
      <c r="A1722" s="153" t="s">
        <v>1242</v>
      </c>
      <c r="B1722" s="132">
        <v>41069</v>
      </c>
      <c r="C1722" s="129">
        <v>1030.72</v>
      </c>
      <c r="D1722" s="119">
        <v>0</v>
      </c>
      <c r="E1722" s="119">
        <v>0</v>
      </c>
      <c r="F1722" s="128">
        <v>738.7</v>
      </c>
      <c r="G1722" s="131">
        <v>31</v>
      </c>
      <c r="H1722" s="128">
        <f t="shared" si="1116"/>
        <v>23.829032258064519</v>
      </c>
      <c r="I1722" s="129">
        <v>292.02</v>
      </c>
      <c r="J1722" s="130">
        <v>6</v>
      </c>
      <c r="K1722" s="130">
        <f t="shared" si="1117"/>
        <v>37</v>
      </c>
      <c r="L1722" s="129">
        <f t="shared" si="1118"/>
        <v>48.669999999999995</v>
      </c>
      <c r="M1722" s="128">
        <f t="shared" si="1119"/>
        <v>27.857297297297297</v>
      </c>
      <c r="N1722" s="127"/>
      <c r="O1722" s="126"/>
      <c r="P1722" s="125"/>
      <c r="Q1722" s="125">
        <f t="shared" si="1084"/>
        <v>23</v>
      </c>
      <c r="R1722" s="125">
        <f t="shared" si="1085"/>
        <v>2012</v>
      </c>
      <c r="S1722" s="125" t="str">
        <f t="shared" si="1083"/>
        <v>Sat</v>
      </c>
      <c r="T1722" s="125" t="str">
        <f t="shared" si="1086"/>
        <v>2012-23</v>
      </c>
      <c r="U1722" s="125">
        <f t="shared" si="1087"/>
        <v>0</v>
      </c>
      <c r="V1722" s="125"/>
    </row>
    <row r="1723" spans="1:22" s="113" customFormat="1" x14ac:dyDescent="0.35">
      <c r="A1723" s="124"/>
      <c r="B1723" s="123">
        <v>41070</v>
      </c>
      <c r="C1723" s="119">
        <f>SUM(C1717:C1722)</f>
        <v>5863.89</v>
      </c>
      <c r="D1723" s="119">
        <v>2693.48</v>
      </c>
      <c r="E1723" s="122">
        <f>SUM(C1723:D1723)</f>
        <v>8557.3700000000008</v>
      </c>
      <c r="F1723" s="118"/>
      <c r="G1723" s="121">
        <f>SUM(G1717:G1722)</f>
        <v>214</v>
      </c>
      <c r="H1723" s="118">
        <f>AVERAGE(H1717:H1722)</f>
        <v>20.273908004042259</v>
      </c>
      <c r="I1723" s="119">
        <f>SUM(I1717:I1722)</f>
        <v>1488.34</v>
      </c>
      <c r="J1723" s="120">
        <f>SUM(J1717:J1722)</f>
        <v>45</v>
      </c>
      <c r="K1723" s="120">
        <f>SUM(G1723,J1723)</f>
        <v>259</v>
      </c>
      <c r="L1723" s="119">
        <f>AVERAGE(L1717:L1722)</f>
        <v>33.784186507936504</v>
      </c>
      <c r="M1723" s="118">
        <f>AVERAGE(M1717:M1722)</f>
        <v>22.472310668623717</v>
      </c>
      <c r="N1723" s="117"/>
      <c r="O1723" s="116"/>
      <c r="P1723" s="115"/>
      <c r="Q1723" s="115">
        <f t="shared" si="1084"/>
        <v>24</v>
      </c>
      <c r="R1723" s="115">
        <f t="shared" si="1085"/>
        <v>2012</v>
      </c>
      <c r="S1723" s="115" t="str">
        <f t="shared" si="1083"/>
        <v>Sun</v>
      </c>
      <c r="T1723" s="115" t="str">
        <f t="shared" si="1086"/>
        <v>2012-24</v>
      </c>
      <c r="U1723" s="115">
        <f t="shared" si="1087"/>
        <v>0</v>
      </c>
      <c r="V1723" s="115"/>
    </row>
    <row r="1724" spans="1:22" s="113" customFormat="1" ht="18" x14ac:dyDescent="0.35">
      <c r="A1724" s="143" t="s">
        <v>1243</v>
      </c>
      <c r="B1724" s="142">
        <v>41071</v>
      </c>
      <c r="C1724" s="138">
        <v>0</v>
      </c>
      <c r="D1724" s="119">
        <v>0</v>
      </c>
      <c r="E1724" s="119">
        <v>0</v>
      </c>
      <c r="F1724" s="140">
        <v>0</v>
      </c>
      <c r="G1724" s="141">
        <v>0</v>
      </c>
      <c r="H1724" s="140">
        <f t="shared" ref="H1724:H1729" si="1120">IFERROR(F1724/G1724,0)</f>
        <v>0</v>
      </c>
      <c r="I1724" s="138">
        <v>0</v>
      </c>
      <c r="J1724" s="139">
        <v>0</v>
      </c>
      <c r="K1724" s="139">
        <f t="shared" ref="K1724:K1729" si="1121">IFERROR(SUM(G1724,J1724),0)</f>
        <v>0</v>
      </c>
      <c r="L1724" s="138">
        <f t="shared" ref="L1724:L1729" si="1122">IFERROR(MEDIAN(I1724/J1724),0)</f>
        <v>0</v>
      </c>
      <c r="M1724" s="140">
        <f t="shared" ref="M1724:M1729" si="1123">IFERROR(SUM(F1724,I1724)/K1724,0)</f>
        <v>0</v>
      </c>
      <c r="N1724" s="137" t="s">
        <v>1104</v>
      </c>
      <c r="O1724" s="136"/>
      <c r="P1724" s="135"/>
      <c r="Q1724" s="135">
        <f t="shared" si="1084"/>
        <v>24</v>
      </c>
      <c r="R1724" s="135">
        <f t="shared" si="1085"/>
        <v>2012</v>
      </c>
      <c r="S1724" s="135" t="str">
        <f t="shared" si="1083"/>
        <v>Mon</v>
      </c>
      <c r="T1724" s="135" t="str">
        <f t="shared" si="1086"/>
        <v>2012-24</v>
      </c>
      <c r="U1724" s="135">
        <f t="shared" si="1087"/>
        <v>0</v>
      </c>
      <c r="V1724" s="135"/>
    </row>
    <row r="1725" spans="1:22" s="113" customFormat="1" x14ac:dyDescent="0.35">
      <c r="A1725" s="153" t="s">
        <v>1243</v>
      </c>
      <c r="B1725" s="132">
        <v>41072</v>
      </c>
      <c r="C1725" s="129">
        <v>821.18</v>
      </c>
      <c r="D1725" s="119">
        <v>0</v>
      </c>
      <c r="E1725" s="119">
        <v>0</v>
      </c>
      <c r="F1725" s="128">
        <v>447</v>
      </c>
      <c r="G1725" s="131">
        <v>36</v>
      </c>
      <c r="H1725" s="128">
        <f t="shared" si="1120"/>
        <v>12.416666666666666</v>
      </c>
      <c r="I1725" s="129">
        <v>374.18</v>
      </c>
      <c r="J1725" s="130">
        <v>13</v>
      </c>
      <c r="K1725" s="130">
        <f t="shared" si="1121"/>
        <v>49</v>
      </c>
      <c r="L1725" s="129">
        <f t="shared" si="1122"/>
        <v>28.783076923076923</v>
      </c>
      <c r="M1725" s="128">
        <f t="shared" si="1123"/>
        <v>16.758775510204082</v>
      </c>
      <c r="N1725" s="127"/>
      <c r="O1725" s="126"/>
      <c r="P1725" s="125"/>
      <c r="Q1725" s="125">
        <f t="shared" si="1084"/>
        <v>24</v>
      </c>
      <c r="R1725" s="125">
        <f t="shared" si="1085"/>
        <v>2012</v>
      </c>
      <c r="S1725" s="125" t="str">
        <f t="shared" si="1083"/>
        <v>Tue</v>
      </c>
      <c r="T1725" s="125" t="str">
        <f t="shared" si="1086"/>
        <v>2012-24</v>
      </c>
      <c r="U1725" s="125">
        <f t="shared" si="1087"/>
        <v>0</v>
      </c>
      <c r="V1725" s="125"/>
    </row>
    <row r="1726" spans="1:22" s="113" customFormat="1" x14ac:dyDescent="0.35">
      <c r="A1726" s="153" t="s">
        <v>1243</v>
      </c>
      <c r="B1726" s="132">
        <v>41073</v>
      </c>
      <c r="C1726" s="129">
        <v>636.92999999999995</v>
      </c>
      <c r="D1726" s="119">
        <v>0</v>
      </c>
      <c r="E1726" s="119">
        <v>0</v>
      </c>
      <c r="F1726" s="128">
        <v>469.1</v>
      </c>
      <c r="G1726" s="131">
        <v>31</v>
      </c>
      <c r="H1726" s="128">
        <f t="shared" si="1120"/>
        <v>15.13225806451613</v>
      </c>
      <c r="I1726" s="129">
        <v>167.83</v>
      </c>
      <c r="J1726" s="130">
        <v>4</v>
      </c>
      <c r="K1726" s="130">
        <f t="shared" si="1121"/>
        <v>35</v>
      </c>
      <c r="L1726" s="129">
        <f t="shared" si="1122"/>
        <v>41.957500000000003</v>
      </c>
      <c r="M1726" s="128">
        <f t="shared" si="1123"/>
        <v>18.198</v>
      </c>
      <c r="N1726" s="127"/>
      <c r="O1726" s="126"/>
      <c r="P1726" s="125"/>
      <c r="Q1726" s="125">
        <f t="shared" si="1084"/>
        <v>24</v>
      </c>
      <c r="R1726" s="125">
        <f t="shared" si="1085"/>
        <v>2012</v>
      </c>
      <c r="S1726" s="125" t="str">
        <f t="shared" si="1083"/>
        <v>Wed</v>
      </c>
      <c r="T1726" s="125" t="str">
        <f t="shared" si="1086"/>
        <v>2012-24</v>
      </c>
      <c r="U1726" s="125">
        <f t="shared" si="1087"/>
        <v>0</v>
      </c>
      <c r="V1726" s="125"/>
    </row>
    <row r="1727" spans="1:22" s="113" customFormat="1" x14ac:dyDescent="0.35">
      <c r="A1727" s="153" t="s">
        <v>1243</v>
      </c>
      <c r="B1727" s="132">
        <v>41074</v>
      </c>
      <c r="C1727" s="129">
        <v>975.17</v>
      </c>
      <c r="D1727" s="119">
        <v>0</v>
      </c>
      <c r="E1727" s="119">
        <v>0</v>
      </c>
      <c r="F1727" s="128">
        <v>360.45</v>
      </c>
      <c r="G1727" s="131">
        <v>21</v>
      </c>
      <c r="H1727" s="128">
        <f t="shared" si="1120"/>
        <v>17.164285714285715</v>
      </c>
      <c r="I1727" s="129">
        <v>614.72</v>
      </c>
      <c r="J1727" s="130">
        <v>9</v>
      </c>
      <c r="K1727" s="130">
        <f t="shared" si="1121"/>
        <v>30</v>
      </c>
      <c r="L1727" s="129">
        <f t="shared" si="1122"/>
        <v>68.302222222222227</v>
      </c>
      <c r="M1727" s="128">
        <f t="shared" si="1123"/>
        <v>32.50566666666667</v>
      </c>
      <c r="N1727" s="127"/>
      <c r="O1727" s="126"/>
      <c r="P1727" s="125"/>
      <c r="Q1727" s="125">
        <f t="shared" si="1084"/>
        <v>24</v>
      </c>
      <c r="R1727" s="125">
        <f t="shared" si="1085"/>
        <v>2012</v>
      </c>
      <c r="S1727" s="125" t="str">
        <f t="shared" si="1083"/>
        <v>Thu</v>
      </c>
      <c r="T1727" s="125" t="str">
        <f t="shared" si="1086"/>
        <v>2012-24</v>
      </c>
      <c r="U1727" s="125">
        <f t="shared" si="1087"/>
        <v>0</v>
      </c>
      <c r="V1727" s="125"/>
    </row>
    <row r="1728" spans="1:22" s="113" customFormat="1" x14ac:dyDescent="0.35">
      <c r="A1728" s="153" t="s">
        <v>1243</v>
      </c>
      <c r="B1728" s="132">
        <v>41075</v>
      </c>
      <c r="C1728" s="129">
        <v>1647.42</v>
      </c>
      <c r="D1728" s="119">
        <v>0</v>
      </c>
      <c r="E1728" s="119">
        <v>0</v>
      </c>
      <c r="F1728" s="128">
        <v>1037.0999999999999</v>
      </c>
      <c r="G1728" s="131">
        <v>41</v>
      </c>
      <c r="H1728" s="128">
        <f t="shared" si="1120"/>
        <v>25.29512195121951</v>
      </c>
      <c r="I1728" s="129">
        <v>610.32000000000005</v>
      </c>
      <c r="J1728" s="130">
        <v>14</v>
      </c>
      <c r="K1728" s="130">
        <f t="shared" si="1121"/>
        <v>55</v>
      </c>
      <c r="L1728" s="129">
        <f t="shared" si="1122"/>
        <v>43.594285714285718</v>
      </c>
      <c r="M1728" s="128">
        <f t="shared" si="1123"/>
        <v>29.953090909090911</v>
      </c>
      <c r="N1728" s="127"/>
      <c r="O1728" s="126"/>
      <c r="P1728" s="125"/>
      <c r="Q1728" s="125">
        <f t="shared" si="1084"/>
        <v>24</v>
      </c>
      <c r="R1728" s="125">
        <f t="shared" si="1085"/>
        <v>2012</v>
      </c>
      <c r="S1728" s="125" t="str">
        <f t="shared" si="1083"/>
        <v>Fri</v>
      </c>
      <c r="T1728" s="125" t="str">
        <f t="shared" si="1086"/>
        <v>2012-24</v>
      </c>
      <c r="U1728" s="125">
        <f t="shared" si="1087"/>
        <v>0</v>
      </c>
      <c r="V1728" s="125"/>
    </row>
    <row r="1729" spans="1:22" s="113" customFormat="1" x14ac:dyDescent="0.35">
      <c r="A1729" s="153" t="s">
        <v>1243</v>
      </c>
      <c r="B1729" s="132">
        <v>41076</v>
      </c>
      <c r="C1729" s="129">
        <v>924.89</v>
      </c>
      <c r="D1729" s="119">
        <v>0</v>
      </c>
      <c r="E1729" s="119">
        <v>0</v>
      </c>
      <c r="F1729" s="128">
        <v>318.75</v>
      </c>
      <c r="G1729" s="131">
        <v>20</v>
      </c>
      <c r="H1729" s="128">
        <f t="shared" si="1120"/>
        <v>15.9375</v>
      </c>
      <c r="I1729" s="129">
        <v>606.14</v>
      </c>
      <c r="J1729" s="130">
        <v>14</v>
      </c>
      <c r="K1729" s="130">
        <f t="shared" si="1121"/>
        <v>34</v>
      </c>
      <c r="L1729" s="129">
        <f t="shared" si="1122"/>
        <v>43.295714285714283</v>
      </c>
      <c r="M1729" s="128">
        <f t="shared" si="1123"/>
        <v>27.20264705882353</v>
      </c>
      <c r="N1729" s="127"/>
      <c r="O1729" s="126"/>
      <c r="P1729" s="125"/>
      <c r="Q1729" s="125">
        <f t="shared" si="1084"/>
        <v>24</v>
      </c>
      <c r="R1729" s="125">
        <f t="shared" si="1085"/>
        <v>2012</v>
      </c>
      <c r="S1729" s="125" t="str">
        <f t="shared" si="1083"/>
        <v>Sat</v>
      </c>
      <c r="T1729" s="125" t="str">
        <f t="shared" si="1086"/>
        <v>2012-24</v>
      </c>
      <c r="U1729" s="125">
        <f t="shared" si="1087"/>
        <v>0</v>
      </c>
      <c r="V1729" s="125"/>
    </row>
    <row r="1730" spans="1:22" s="113" customFormat="1" x14ac:dyDescent="0.35">
      <c r="A1730" s="124"/>
      <c r="B1730" s="123">
        <v>41077</v>
      </c>
      <c r="C1730" s="119">
        <f>SUM(C1724:C1729)</f>
        <v>5005.59</v>
      </c>
      <c r="D1730" s="119">
        <v>2680.96</v>
      </c>
      <c r="E1730" s="122">
        <f>SUM(C1730:D1730)</f>
        <v>7686.55</v>
      </c>
      <c r="F1730" s="118"/>
      <c r="G1730" s="121">
        <f>SUM(G1724:G1729)</f>
        <v>149</v>
      </c>
      <c r="H1730" s="118">
        <f>AVERAGE(H1724:H1729)</f>
        <v>14.324305399448003</v>
      </c>
      <c r="I1730" s="119">
        <f>SUM(I1724:I1729)</f>
        <v>2373.19</v>
      </c>
      <c r="J1730" s="120">
        <f>SUM(J1724:J1729)</f>
        <v>54</v>
      </c>
      <c r="K1730" s="120">
        <f>SUM(G1730,J1730)</f>
        <v>203</v>
      </c>
      <c r="L1730" s="119">
        <f>AVERAGE(L1724:L1729)</f>
        <v>37.655466524216529</v>
      </c>
      <c r="M1730" s="118">
        <f>AVERAGE(M1724:M1729)</f>
        <v>20.769696690797534</v>
      </c>
      <c r="N1730" s="117"/>
      <c r="O1730" s="116"/>
      <c r="P1730" s="115"/>
      <c r="Q1730" s="115">
        <f t="shared" si="1084"/>
        <v>25</v>
      </c>
      <c r="R1730" s="115">
        <f t="shared" si="1085"/>
        <v>2012</v>
      </c>
      <c r="S1730" s="115" t="str">
        <f t="shared" ref="S1730:S1793" si="1124">VLOOKUP(WEEKDAY(B1730),$Z$2:$AA$8,2,FALSE)</f>
        <v>Sun</v>
      </c>
      <c r="T1730" s="115" t="str">
        <f t="shared" si="1086"/>
        <v>2012-25</v>
      </c>
      <c r="U1730" s="115">
        <f t="shared" si="1087"/>
        <v>0</v>
      </c>
      <c r="V1730" s="115"/>
    </row>
    <row r="1731" spans="1:22" s="113" customFormat="1" x14ac:dyDescent="0.35">
      <c r="A1731" s="153" t="s">
        <v>1244</v>
      </c>
      <c r="B1731" s="132">
        <v>41078</v>
      </c>
      <c r="C1731" s="129">
        <v>798.14</v>
      </c>
      <c r="D1731" s="119">
        <v>0</v>
      </c>
      <c r="E1731" s="119">
        <v>0</v>
      </c>
      <c r="F1731" s="128">
        <v>486.65</v>
      </c>
      <c r="G1731" s="131">
        <v>33</v>
      </c>
      <c r="H1731" s="128">
        <f t="shared" ref="H1731:H1736" si="1125">IFERROR(F1731/G1731,0)</f>
        <v>14.746969696969696</v>
      </c>
      <c r="I1731" s="129">
        <v>311.49</v>
      </c>
      <c r="J1731" s="130">
        <v>7</v>
      </c>
      <c r="K1731" s="130">
        <f t="shared" ref="K1731:K1736" si="1126">IFERROR(SUM(G1731,J1731),0)</f>
        <v>40</v>
      </c>
      <c r="L1731" s="129">
        <f t="shared" ref="L1731:L1736" si="1127">IFERROR(MEDIAN(I1731/J1731),0)</f>
        <v>44.498571428571431</v>
      </c>
      <c r="M1731" s="128">
        <f t="shared" ref="M1731:M1736" si="1128">IFERROR(SUM(F1731,I1731)/K1731,0)</f>
        <v>19.953499999999998</v>
      </c>
      <c r="N1731" s="127"/>
      <c r="O1731" s="126"/>
      <c r="P1731" s="125"/>
      <c r="Q1731" s="125">
        <f t="shared" ref="Q1731:Q1794" si="1129">WEEKNUM(B1731)</f>
        <v>25</v>
      </c>
      <c r="R1731" s="125">
        <f t="shared" ref="R1731:R1794" si="1130">YEAR(B1731)</f>
        <v>2012</v>
      </c>
      <c r="S1731" s="125" t="str">
        <f t="shared" si="1124"/>
        <v>Mon</v>
      </c>
      <c r="T1731" s="125" t="str">
        <f t="shared" ref="T1731:T1794" si="1131">R1731&amp;"-"&amp;Q1731</f>
        <v>2012-25</v>
      </c>
      <c r="U1731" s="125">
        <f t="shared" ref="U1731:U1794" si="1132">IF(AND(MONTH(B1731)=12,DAY(B1731)&lt;26),1,0)</f>
        <v>0</v>
      </c>
      <c r="V1731" s="125"/>
    </row>
    <row r="1732" spans="1:22" s="113" customFormat="1" x14ac:dyDescent="0.35">
      <c r="A1732" s="153" t="s">
        <v>1244</v>
      </c>
      <c r="B1732" s="132">
        <v>41079</v>
      </c>
      <c r="C1732" s="129">
        <v>749.43</v>
      </c>
      <c r="D1732" s="119">
        <v>0</v>
      </c>
      <c r="E1732" s="119">
        <v>0</v>
      </c>
      <c r="F1732" s="128">
        <v>356.43</v>
      </c>
      <c r="G1732" s="131">
        <v>28</v>
      </c>
      <c r="H1732" s="128">
        <f t="shared" si="1125"/>
        <v>12.729642857142858</v>
      </c>
      <c r="I1732" s="129">
        <v>392.93</v>
      </c>
      <c r="J1732" s="130">
        <v>10</v>
      </c>
      <c r="K1732" s="130">
        <f t="shared" si="1126"/>
        <v>38</v>
      </c>
      <c r="L1732" s="129">
        <f t="shared" si="1127"/>
        <v>39.292999999999999</v>
      </c>
      <c r="M1732" s="128">
        <f t="shared" si="1128"/>
        <v>19.72</v>
      </c>
      <c r="N1732" s="127"/>
      <c r="O1732" s="126"/>
      <c r="P1732" s="125"/>
      <c r="Q1732" s="125">
        <f t="shared" si="1129"/>
        <v>25</v>
      </c>
      <c r="R1732" s="125">
        <f t="shared" si="1130"/>
        <v>2012</v>
      </c>
      <c r="S1732" s="125" t="str">
        <f t="shared" si="1124"/>
        <v>Tue</v>
      </c>
      <c r="T1732" s="125" t="str">
        <f t="shared" si="1131"/>
        <v>2012-25</v>
      </c>
      <c r="U1732" s="125">
        <f t="shared" si="1132"/>
        <v>0</v>
      </c>
      <c r="V1732" s="125"/>
    </row>
    <row r="1733" spans="1:22" s="113" customFormat="1" x14ac:dyDescent="0.35">
      <c r="A1733" s="153" t="s">
        <v>1244</v>
      </c>
      <c r="B1733" s="132">
        <v>41080</v>
      </c>
      <c r="C1733" s="129">
        <v>1057.21</v>
      </c>
      <c r="D1733" s="119">
        <v>0</v>
      </c>
      <c r="E1733" s="119">
        <v>0</v>
      </c>
      <c r="F1733" s="128">
        <v>720.35</v>
      </c>
      <c r="G1733" s="131">
        <v>37</v>
      </c>
      <c r="H1733" s="128">
        <f t="shared" si="1125"/>
        <v>19.46891891891892</v>
      </c>
      <c r="I1733" s="129">
        <v>336.86</v>
      </c>
      <c r="J1733" s="130">
        <v>9</v>
      </c>
      <c r="K1733" s="130">
        <f t="shared" si="1126"/>
        <v>46</v>
      </c>
      <c r="L1733" s="129">
        <f t="shared" si="1127"/>
        <v>37.428888888888892</v>
      </c>
      <c r="M1733" s="128">
        <f t="shared" si="1128"/>
        <v>22.982826086956521</v>
      </c>
      <c r="N1733" s="127"/>
      <c r="O1733" s="126"/>
      <c r="P1733" s="125"/>
      <c r="Q1733" s="125">
        <f t="shared" si="1129"/>
        <v>25</v>
      </c>
      <c r="R1733" s="125">
        <f t="shared" si="1130"/>
        <v>2012</v>
      </c>
      <c r="S1733" s="125" t="str">
        <f t="shared" si="1124"/>
        <v>Wed</v>
      </c>
      <c r="T1733" s="125" t="str">
        <f t="shared" si="1131"/>
        <v>2012-25</v>
      </c>
      <c r="U1733" s="125">
        <f t="shared" si="1132"/>
        <v>0</v>
      </c>
      <c r="V1733" s="125"/>
    </row>
    <row r="1734" spans="1:22" s="113" customFormat="1" x14ac:dyDescent="0.35">
      <c r="A1734" s="153" t="s">
        <v>1244</v>
      </c>
      <c r="B1734" s="132">
        <v>41081</v>
      </c>
      <c r="C1734" s="129">
        <v>1271.23</v>
      </c>
      <c r="D1734" s="119">
        <v>0</v>
      </c>
      <c r="E1734" s="119">
        <v>0</v>
      </c>
      <c r="F1734" s="128">
        <v>821.3</v>
      </c>
      <c r="G1734" s="131">
        <v>41</v>
      </c>
      <c r="H1734" s="128">
        <f t="shared" si="1125"/>
        <v>20.03170731707317</v>
      </c>
      <c r="I1734" s="129">
        <v>449.93</v>
      </c>
      <c r="J1734" s="130">
        <v>11</v>
      </c>
      <c r="K1734" s="130">
        <f t="shared" si="1126"/>
        <v>52</v>
      </c>
      <c r="L1734" s="129">
        <f t="shared" si="1127"/>
        <v>40.902727272727276</v>
      </c>
      <c r="M1734" s="128">
        <f t="shared" si="1128"/>
        <v>24.446730769230768</v>
      </c>
      <c r="N1734" s="127"/>
      <c r="O1734" s="126"/>
      <c r="P1734" s="125"/>
      <c r="Q1734" s="125">
        <f t="shared" si="1129"/>
        <v>25</v>
      </c>
      <c r="R1734" s="125">
        <f t="shared" si="1130"/>
        <v>2012</v>
      </c>
      <c r="S1734" s="125" t="str">
        <f t="shared" si="1124"/>
        <v>Thu</v>
      </c>
      <c r="T1734" s="125" t="str">
        <f t="shared" si="1131"/>
        <v>2012-25</v>
      </c>
      <c r="U1734" s="125">
        <f t="shared" si="1132"/>
        <v>0</v>
      </c>
      <c r="V1734" s="125"/>
    </row>
    <row r="1735" spans="1:22" s="113" customFormat="1" x14ac:dyDescent="0.35">
      <c r="A1735" s="153" t="s">
        <v>1244</v>
      </c>
      <c r="B1735" s="132">
        <v>41082</v>
      </c>
      <c r="C1735" s="129">
        <v>1382.36</v>
      </c>
      <c r="D1735" s="119">
        <v>0</v>
      </c>
      <c r="E1735" s="119">
        <v>0</v>
      </c>
      <c r="F1735" s="128">
        <v>719.36</v>
      </c>
      <c r="G1735" s="131">
        <v>36</v>
      </c>
      <c r="H1735" s="128">
        <f t="shared" si="1125"/>
        <v>19.982222222222223</v>
      </c>
      <c r="I1735" s="129">
        <v>662.61</v>
      </c>
      <c r="J1735" s="130">
        <v>13</v>
      </c>
      <c r="K1735" s="130">
        <f t="shared" si="1126"/>
        <v>49</v>
      </c>
      <c r="L1735" s="129">
        <f t="shared" si="1127"/>
        <v>50.97</v>
      </c>
      <c r="M1735" s="128">
        <f t="shared" si="1128"/>
        <v>28.203469387755103</v>
      </c>
      <c r="N1735" s="127"/>
      <c r="O1735" s="126"/>
      <c r="P1735" s="125"/>
      <c r="Q1735" s="125">
        <f t="shared" si="1129"/>
        <v>25</v>
      </c>
      <c r="R1735" s="125">
        <f t="shared" si="1130"/>
        <v>2012</v>
      </c>
      <c r="S1735" s="125" t="str">
        <f t="shared" si="1124"/>
        <v>Fri</v>
      </c>
      <c r="T1735" s="125" t="str">
        <f t="shared" si="1131"/>
        <v>2012-25</v>
      </c>
      <c r="U1735" s="125">
        <f t="shared" si="1132"/>
        <v>0</v>
      </c>
      <c r="V1735" s="125"/>
    </row>
    <row r="1736" spans="1:22" s="113" customFormat="1" x14ac:dyDescent="0.35">
      <c r="A1736" s="153" t="s">
        <v>1244</v>
      </c>
      <c r="B1736" s="132">
        <v>41083</v>
      </c>
      <c r="C1736" s="129">
        <v>1580.97</v>
      </c>
      <c r="D1736" s="119">
        <v>0</v>
      </c>
      <c r="E1736" s="119">
        <v>0</v>
      </c>
      <c r="F1736" s="128">
        <v>870.2</v>
      </c>
      <c r="G1736" s="131">
        <v>25</v>
      </c>
      <c r="H1736" s="128">
        <f t="shared" si="1125"/>
        <v>34.808</v>
      </c>
      <c r="I1736" s="129">
        <v>710.77</v>
      </c>
      <c r="J1736" s="130">
        <v>14</v>
      </c>
      <c r="K1736" s="130">
        <f t="shared" si="1126"/>
        <v>39</v>
      </c>
      <c r="L1736" s="129">
        <f t="shared" si="1127"/>
        <v>50.769285714285715</v>
      </c>
      <c r="M1736" s="128">
        <f t="shared" si="1128"/>
        <v>40.537692307692311</v>
      </c>
      <c r="N1736" s="127"/>
      <c r="O1736" s="126"/>
      <c r="P1736" s="125"/>
      <c r="Q1736" s="125">
        <f t="shared" si="1129"/>
        <v>25</v>
      </c>
      <c r="R1736" s="125">
        <f t="shared" si="1130"/>
        <v>2012</v>
      </c>
      <c r="S1736" s="125" t="str">
        <f t="shared" si="1124"/>
        <v>Sat</v>
      </c>
      <c r="T1736" s="125" t="str">
        <f t="shared" si="1131"/>
        <v>2012-25</v>
      </c>
      <c r="U1736" s="125">
        <f t="shared" si="1132"/>
        <v>0</v>
      </c>
      <c r="V1736" s="125"/>
    </row>
    <row r="1737" spans="1:22" s="113" customFormat="1" x14ac:dyDescent="0.35">
      <c r="A1737" s="124"/>
      <c r="B1737" s="123">
        <v>41084</v>
      </c>
      <c r="C1737" s="119">
        <f>SUM(C1731:C1736)</f>
        <v>6839.34</v>
      </c>
      <c r="D1737" s="119">
        <v>3625.68</v>
      </c>
      <c r="E1737" s="122">
        <f>SUM(C1737:D1737)</f>
        <v>10465.02</v>
      </c>
      <c r="F1737" s="118"/>
      <c r="G1737" s="121">
        <f>SUM(G1731:G1736)</f>
        <v>200</v>
      </c>
      <c r="H1737" s="118">
        <f>AVERAGE(H1731:H1736)</f>
        <v>20.294576835387812</v>
      </c>
      <c r="I1737" s="119">
        <f>SUM(I1731:I1736)</f>
        <v>2864.59</v>
      </c>
      <c r="J1737" s="120">
        <f>SUM(J1731:J1736)</f>
        <v>64</v>
      </c>
      <c r="K1737" s="120">
        <f>SUM(G1737,J1737)</f>
        <v>264</v>
      </c>
      <c r="L1737" s="119">
        <f>AVERAGE(L1731:L1736)</f>
        <v>43.977078884078885</v>
      </c>
      <c r="M1737" s="118">
        <f>AVERAGE(M1731:M1736)</f>
        <v>25.974036425272448</v>
      </c>
      <c r="N1737" s="117"/>
      <c r="O1737" s="116"/>
      <c r="P1737" s="115"/>
      <c r="Q1737" s="115">
        <f t="shared" si="1129"/>
        <v>26</v>
      </c>
      <c r="R1737" s="115">
        <f t="shared" si="1130"/>
        <v>2012</v>
      </c>
      <c r="S1737" s="115" t="str">
        <f t="shared" si="1124"/>
        <v>Sun</v>
      </c>
      <c r="T1737" s="115" t="str">
        <f t="shared" si="1131"/>
        <v>2012-26</v>
      </c>
      <c r="U1737" s="115">
        <f t="shared" si="1132"/>
        <v>0</v>
      </c>
      <c r="V1737" s="115"/>
    </row>
    <row r="1738" spans="1:22" s="113" customFormat="1" x14ac:dyDescent="0.35">
      <c r="A1738" s="153" t="s">
        <v>1245</v>
      </c>
      <c r="B1738" s="132">
        <v>41085</v>
      </c>
      <c r="C1738" s="129">
        <v>865.54</v>
      </c>
      <c r="D1738" s="119">
        <v>0</v>
      </c>
      <c r="E1738" s="119">
        <v>0</v>
      </c>
      <c r="F1738" s="128">
        <v>359.75</v>
      </c>
      <c r="G1738" s="131">
        <v>23</v>
      </c>
      <c r="H1738" s="128">
        <f t="shared" ref="H1738:H1743" si="1133">IFERROR(F1738/G1738,0)</f>
        <v>15.641304347826088</v>
      </c>
      <c r="I1738" s="129">
        <v>505.79</v>
      </c>
      <c r="J1738" s="130">
        <v>11</v>
      </c>
      <c r="K1738" s="130">
        <f t="shared" ref="K1738:K1743" si="1134">IFERROR(SUM(G1738,J1738),0)</f>
        <v>34</v>
      </c>
      <c r="L1738" s="129">
        <f t="shared" ref="L1738:L1743" si="1135">IFERROR(MEDIAN(I1738/J1738),0)</f>
        <v>45.980909090909094</v>
      </c>
      <c r="M1738" s="128">
        <f t="shared" ref="M1738:M1743" si="1136">IFERROR(SUM(F1738,I1738)/K1738,0)</f>
        <v>25.457058823529412</v>
      </c>
      <c r="N1738" s="127"/>
      <c r="O1738" s="126"/>
      <c r="P1738" s="125"/>
      <c r="Q1738" s="125">
        <f t="shared" si="1129"/>
        <v>26</v>
      </c>
      <c r="R1738" s="125">
        <f t="shared" si="1130"/>
        <v>2012</v>
      </c>
      <c r="S1738" s="125" t="str">
        <f t="shared" si="1124"/>
        <v>Mon</v>
      </c>
      <c r="T1738" s="125" t="str">
        <f t="shared" si="1131"/>
        <v>2012-26</v>
      </c>
      <c r="U1738" s="125">
        <f t="shared" si="1132"/>
        <v>0</v>
      </c>
      <c r="V1738" s="125"/>
    </row>
    <row r="1739" spans="1:22" s="113" customFormat="1" x14ac:dyDescent="0.35">
      <c r="A1739" s="153" t="s">
        <v>1245</v>
      </c>
      <c r="B1739" s="132">
        <v>41086</v>
      </c>
      <c r="C1739" s="129">
        <v>431.23</v>
      </c>
      <c r="D1739" s="119">
        <v>0</v>
      </c>
      <c r="E1739" s="119">
        <v>0</v>
      </c>
      <c r="F1739" s="128">
        <v>304.5</v>
      </c>
      <c r="G1739" s="131">
        <v>19</v>
      </c>
      <c r="H1739" s="128">
        <f t="shared" si="1133"/>
        <v>16.026315789473685</v>
      </c>
      <c r="I1739" s="129">
        <v>126.73</v>
      </c>
      <c r="J1739" s="130">
        <v>6</v>
      </c>
      <c r="K1739" s="130">
        <f t="shared" si="1134"/>
        <v>25</v>
      </c>
      <c r="L1739" s="129">
        <f t="shared" si="1135"/>
        <v>21.121666666666666</v>
      </c>
      <c r="M1739" s="128">
        <f t="shared" si="1136"/>
        <v>17.249200000000002</v>
      </c>
      <c r="N1739" s="127"/>
      <c r="O1739" s="126"/>
      <c r="P1739" s="125"/>
      <c r="Q1739" s="125">
        <f t="shared" si="1129"/>
        <v>26</v>
      </c>
      <c r="R1739" s="125">
        <f t="shared" si="1130"/>
        <v>2012</v>
      </c>
      <c r="S1739" s="125" t="str">
        <f t="shared" si="1124"/>
        <v>Tue</v>
      </c>
      <c r="T1739" s="125" t="str">
        <f t="shared" si="1131"/>
        <v>2012-26</v>
      </c>
      <c r="U1739" s="125">
        <f t="shared" si="1132"/>
        <v>0</v>
      </c>
      <c r="V1739" s="125"/>
    </row>
    <row r="1740" spans="1:22" s="113" customFormat="1" x14ac:dyDescent="0.35">
      <c r="A1740" s="153" t="s">
        <v>1245</v>
      </c>
      <c r="B1740" s="132">
        <v>41087</v>
      </c>
      <c r="C1740" s="129">
        <v>1153.76</v>
      </c>
      <c r="D1740" s="119">
        <v>0</v>
      </c>
      <c r="E1740" s="119">
        <v>0</v>
      </c>
      <c r="F1740" s="128">
        <v>576.29999999999995</v>
      </c>
      <c r="G1740" s="131">
        <v>27</v>
      </c>
      <c r="H1740" s="128">
        <f t="shared" si="1133"/>
        <v>21.344444444444441</v>
      </c>
      <c r="I1740" s="129">
        <v>577.46</v>
      </c>
      <c r="J1740" s="130">
        <v>13</v>
      </c>
      <c r="K1740" s="130">
        <f t="shared" si="1134"/>
        <v>40</v>
      </c>
      <c r="L1740" s="129">
        <f t="shared" si="1135"/>
        <v>44.42</v>
      </c>
      <c r="M1740" s="128">
        <f t="shared" si="1136"/>
        <v>28.844000000000001</v>
      </c>
      <c r="N1740" s="127"/>
      <c r="O1740" s="126"/>
      <c r="P1740" s="125"/>
      <c r="Q1740" s="125">
        <f t="shared" si="1129"/>
        <v>26</v>
      </c>
      <c r="R1740" s="125">
        <f t="shared" si="1130"/>
        <v>2012</v>
      </c>
      <c r="S1740" s="125" t="str">
        <f t="shared" si="1124"/>
        <v>Wed</v>
      </c>
      <c r="T1740" s="125" t="str">
        <f t="shared" si="1131"/>
        <v>2012-26</v>
      </c>
      <c r="U1740" s="125">
        <f t="shared" si="1132"/>
        <v>0</v>
      </c>
      <c r="V1740" s="125"/>
    </row>
    <row r="1741" spans="1:22" s="113" customFormat="1" x14ac:dyDescent="0.35">
      <c r="A1741" s="153" t="s">
        <v>1245</v>
      </c>
      <c r="B1741" s="132">
        <v>41088</v>
      </c>
      <c r="C1741" s="129">
        <v>1090.53</v>
      </c>
      <c r="D1741" s="119">
        <v>0</v>
      </c>
      <c r="E1741" s="119">
        <v>0</v>
      </c>
      <c r="F1741" s="128">
        <v>709.4</v>
      </c>
      <c r="G1741" s="131">
        <v>39</v>
      </c>
      <c r="H1741" s="128">
        <f t="shared" si="1133"/>
        <v>18.189743589743589</v>
      </c>
      <c r="I1741" s="129">
        <v>381.13</v>
      </c>
      <c r="J1741" s="130">
        <v>8</v>
      </c>
      <c r="K1741" s="130">
        <f t="shared" si="1134"/>
        <v>47</v>
      </c>
      <c r="L1741" s="129">
        <f t="shared" si="1135"/>
        <v>47.641249999999999</v>
      </c>
      <c r="M1741" s="128">
        <f t="shared" si="1136"/>
        <v>23.202765957446807</v>
      </c>
      <c r="N1741" s="127"/>
      <c r="O1741" s="126"/>
      <c r="P1741" s="125"/>
      <c r="Q1741" s="125">
        <f t="shared" si="1129"/>
        <v>26</v>
      </c>
      <c r="R1741" s="125">
        <f t="shared" si="1130"/>
        <v>2012</v>
      </c>
      <c r="S1741" s="125" t="str">
        <f t="shared" si="1124"/>
        <v>Thu</v>
      </c>
      <c r="T1741" s="125" t="str">
        <f t="shared" si="1131"/>
        <v>2012-26</v>
      </c>
      <c r="U1741" s="125">
        <f t="shared" si="1132"/>
        <v>0</v>
      </c>
      <c r="V1741" s="125"/>
    </row>
    <row r="1742" spans="1:22" s="113" customFormat="1" x14ac:dyDescent="0.35">
      <c r="A1742" s="153" t="s">
        <v>1245</v>
      </c>
      <c r="B1742" s="132">
        <v>41089</v>
      </c>
      <c r="C1742" s="129">
        <v>1309.06</v>
      </c>
      <c r="D1742" s="119">
        <v>0</v>
      </c>
      <c r="E1742" s="119">
        <v>0</v>
      </c>
      <c r="F1742" s="128">
        <v>892.5</v>
      </c>
      <c r="G1742" s="131">
        <v>42</v>
      </c>
      <c r="H1742" s="128">
        <f t="shared" si="1133"/>
        <v>21.25</v>
      </c>
      <c r="I1742" s="129">
        <v>416.56</v>
      </c>
      <c r="J1742" s="130">
        <v>10</v>
      </c>
      <c r="K1742" s="130">
        <f t="shared" si="1134"/>
        <v>52</v>
      </c>
      <c r="L1742" s="129">
        <f t="shared" si="1135"/>
        <v>41.655999999999999</v>
      </c>
      <c r="M1742" s="128">
        <f t="shared" si="1136"/>
        <v>25.174230769230768</v>
      </c>
      <c r="N1742" s="127"/>
      <c r="O1742" s="126"/>
      <c r="P1742" s="125"/>
      <c r="Q1742" s="125">
        <f t="shared" si="1129"/>
        <v>26</v>
      </c>
      <c r="R1742" s="125">
        <f t="shared" si="1130"/>
        <v>2012</v>
      </c>
      <c r="S1742" s="125" t="str">
        <f t="shared" si="1124"/>
        <v>Fri</v>
      </c>
      <c r="T1742" s="125" t="str">
        <f t="shared" si="1131"/>
        <v>2012-26</v>
      </c>
      <c r="U1742" s="125">
        <f t="shared" si="1132"/>
        <v>0</v>
      </c>
      <c r="V1742" s="125"/>
    </row>
    <row r="1743" spans="1:22" s="113" customFormat="1" x14ac:dyDescent="0.35">
      <c r="A1743" s="153" t="s">
        <v>1245</v>
      </c>
      <c r="B1743" s="132">
        <v>41090</v>
      </c>
      <c r="C1743" s="129">
        <v>663.58</v>
      </c>
      <c r="D1743" s="119">
        <v>0</v>
      </c>
      <c r="E1743" s="119">
        <v>0</v>
      </c>
      <c r="F1743" s="128">
        <v>298.14999999999998</v>
      </c>
      <c r="G1743" s="131">
        <v>19</v>
      </c>
      <c r="H1743" s="128">
        <f t="shared" si="1133"/>
        <v>15.692105263157893</v>
      </c>
      <c r="I1743" s="129">
        <v>365.43</v>
      </c>
      <c r="J1743" s="130">
        <v>6</v>
      </c>
      <c r="K1743" s="130">
        <f t="shared" si="1134"/>
        <v>25</v>
      </c>
      <c r="L1743" s="129">
        <f t="shared" si="1135"/>
        <v>60.905000000000001</v>
      </c>
      <c r="M1743" s="128">
        <f t="shared" si="1136"/>
        <v>26.543199999999999</v>
      </c>
      <c r="N1743" s="127"/>
      <c r="O1743" s="126"/>
      <c r="P1743" s="125"/>
      <c r="Q1743" s="125">
        <f t="shared" si="1129"/>
        <v>26</v>
      </c>
      <c r="R1743" s="125">
        <f t="shared" si="1130"/>
        <v>2012</v>
      </c>
      <c r="S1743" s="125" t="str">
        <f t="shared" si="1124"/>
        <v>Sat</v>
      </c>
      <c r="T1743" s="125" t="str">
        <f t="shared" si="1131"/>
        <v>2012-26</v>
      </c>
      <c r="U1743" s="125">
        <f t="shared" si="1132"/>
        <v>0</v>
      </c>
      <c r="V1743" s="125"/>
    </row>
    <row r="1744" spans="1:22" s="113" customFormat="1" x14ac:dyDescent="0.35">
      <c r="A1744" s="124"/>
      <c r="B1744" s="123">
        <v>41091</v>
      </c>
      <c r="C1744" s="119">
        <f>SUM(C1738:C1743)</f>
        <v>5513.6999999999989</v>
      </c>
      <c r="D1744" s="119">
        <v>4022.41</v>
      </c>
      <c r="E1744" s="122">
        <f>SUM(C1744:D1744)</f>
        <v>9536.1099999999988</v>
      </c>
      <c r="F1744" s="118"/>
      <c r="G1744" s="121">
        <f>SUM(G1738:G1743)</f>
        <v>169</v>
      </c>
      <c r="H1744" s="118">
        <f>AVERAGE(H1738:H1743)</f>
        <v>18.023985572440949</v>
      </c>
      <c r="I1744" s="119">
        <f>SUM(I1738:I1743)</f>
        <v>2373.1</v>
      </c>
      <c r="J1744" s="120">
        <f>SUM(J1738:J1743)</f>
        <v>54</v>
      </c>
      <c r="K1744" s="120">
        <f>SUM(G1744,J1744)</f>
        <v>223</v>
      </c>
      <c r="L1744" s="119">
        <f>AVERAGE(L1738:L1743)</f>
        <v>43.6208042929293</v>
      </c>
      <c r="M1744" s="118">
        <f>AVERAGE(M1738:M1743)</f>
        <v>24.41174259170117</v>
      </c>
      <c r="N1744" s="117"/>
      <c r="O1744" s="116"/>
      <c r="P1744" s="115"/>
      <c r="Q1744" s="115">
        <f t="shared" si="1129"/>
        <v>27</v>
      </c>
      <c r="R1744" s="115">
        <f t="shared" si="1130"/>
        <v>2012</v>
      </c>
      <c r="S1744" s="115" t="str">
        <f t="shared" si="1124"/>
        <v>Sun</v>
      </c>
      <c r="T1744" s="115" t="str">
        <f t="shared" si="1131"/>
        <v>2012-27</v>
      </c>
      <c r="U1744" s="115">
        <f t="shared" si="1132"/>
        <v>0</v>
      </c>
      <c r="V1744" s="115"/>
    </row>
    <row r="1745" spans="1:22" s="113" customFormat="1" x14ac:dyDescent="0.35">
      <c r="A1745" s="153" t="s">
        <v>1246</v>
      </c>
      <c r="B1745" s="132">
        <v>41092</v>
      </c>
      <c r="C1745" s="129">
        <v>765.12</v>
      </c>
      <c r="D1745" s="119">
        <v>0</v>
      </c>
      <c r="E1745" s="119">
        <v>0</v>
      </c>
      <c r="F1745" s="128">
        <v>571.95000000000005</v>
      </c>
      <c r="G1745" s="131">
        <v>34</v>
      </c>
      <c r="H1745" s="128">
        <f t="shared" ref="H1745:H1750" si="1137">IFERROR(F1745/G1745,0)</f>
        <v>16.822058823529414</v>
      </c>
      <c r="I1745" s="129">
        <v>193.17</v>
      </c>
      <c r="J1745" s="130">
        <v>6</v>
      </c>
      <c r="K1745" s="130">
        <f t="shared" ref="K1745:K1750" si="1138">IFERROR(SUM(G1745,J1745),0)</f>
        <v>40</v>
      </c>
      <c r="L1745" s="129">
        <f t="shared" ref="L1745:L1750" si="1139">IFERROR(MEDIAN(I1745/J1745),0)</f>
        <v>32.195</v>
      </c>
      <c r="M1745" s="128">
        <f t="shared" ref="M1745:M1750" si="1140">IFERROR(SUM(F1745,I1745)/K1745,0)</f>
        <v>19.128</v>
      </c>
      <c r="N1745" s="127"/>
      <c r="O1745" s="126"/>
      <c r="P1745" s="125"/>
      <c r="Q1745" s="125">
        <f t="shared" si="1129"/>
        <v>27</v>
      </c>
      <c r="R1745" s="125">
        <f t="shared" si="1130"/>
        <v>2012</v>
      </c>
      <c r="S1745" s="125" t="str">
        <f t="shared" si="1124"/>
        <v>Mon</v>
      </c>
      <c r="T1745" s="125" t="str">
        <f t="shared" si="1131"/>
        <v>2012-27</v>
      </c>
      <c r="U1745" s="125">
        <f t="shared" si="1132"/>
        <v>0</v>
      </c>
      <c r="V1745" s="125"/>
    </row>
    <row r="1746" spans="1:22" s="113" customFormat="1" x14ac:dyDescent="0.35">
      <c r="A1746" s="153" t="s">
        <v>1246</v>
      </c>
      <c r="B1746" s="132">
        <v>41093</v>
      </c>
      <c r="C1746" s="129">
        <v>1108.71</v>
      </c>
      <c r="D1746" s="119">
        <v>0</v>
      </c>
      <c r="E1746" s="119">
        <v>0</v>
      </c>
      <c r="F1746" s="128">
        <v>697.65</v>
      </c>
      <c r="G1746" s="131">
        <v>48</v>
      </c>
      <c r="H1746" s="128">
        <f t="shared" si="1137"/>
        <v>14.534374999999999</v>
      </c>
      <c r="I1746" s="129">
        <v>411.06</v>
      </c>
      <c r="J1746" s="130">
        <v>11</v>
      </c>
      <c r="K1746" s="130">
        <f t="shared" si="1138"/>
        <v>59</v>
      </c>
      <c r="L1746" s="129">
        <f t="shared" si="1139"/>
        <v>37.369090909090907</v>
      </c>
      <c r="M1746" s="128">
        <f t="shared" si="1140"/>
        <v>18.791694915254237</v>
      </c>
      <c r="N1746" s="127"/>
      <c r="O1746" s="126"/>
      <c r="P1746" s="125"/>
      <c r="Q1746" s="125">
        <f t="shared" si="1129"/>
        <v>27</v>
      </c>
      <c r="R1746" s="125">
        <f t="shared" si="1130"/>
        <v>2012</v>
      </c>
      <c r="S1746" s="125" t="str">
        <f t="shared" si="1124"/>
        <v>Tue</v>
      </c>
      <c r="T1746" s="125" t="str">
        <f t="shared" si="1131"/>
        <v>2012-27</v>
      </c>
      <c r="U1746" s="125">
        <f t="shared" si="1132"/>
        <v>0</v>
      </c>
      <c r="V1746" s="125"/>
    </row>
    <row r="1747" spans="1:22" s="113" customFormat="1" x14ac:dyDescent="0.35">
      <c r="A1747" s="153" t="s">
        <v>1246</v>
      </c>
      <c r="B1747" s="132">
        <v>41094</v>
      </c>
      <c r="C1747" s="129">
        <v>1029.79</v>
      </c>
      <c r="D1747" s="119">
        <v>0</v>
      </c>
      <c r="E1747" s="119">
        <v>0</v>
      </c>
      <c r="F1747" s="128">
        <v>547.54999999999995</v>
      </c>
      <c r="G1747" s="131">
        <v>36</v>
      </c>
      <c r="H1747" s="128">
        <f t="shared" si="1137"/>
        <v>15.20972222222222</v>
      </c>
      <c r="I1747" s="129">
        <v>482.24</v>
      </c>
      <c r="J1747" s="130">
        <v>11</v>
      </c>
      <c r="K1747" s="130">
        <f t="shared" si="1138"/>
        <v>47</v>
      </c>
      <c r="L1747" s="129">
        <f t="shared" si="1139"/>
        <v>43.84</v>
      </c>
      <c r="M1747" s="128">
        <f t="shared" si="1140"/>
        <v>21.910425531914893</v>
      </c>
      <c r="N1747" s="127"/>
      <c r="O1747" s="126"/>
      <c r="P1747" s="125"/>
      <c r="Q1747" s="125">
        <f t="shared" si="1129"/>
        <v>27</v>
      </c>
      <c r="R1747" s="125">
        <f t="shared" si="1130"/>
        <v>2012</v>
      </c>
      <c r="S1747" s="125" t="str">
        <f t="shared" si="1124"/>
        <v>Wed</v>
      </c>
      <c r="T1747" s="125" t="str">
        <f t="shared" si="1131"/>
        <v>2012-27</v>
      </c>
      <c r="U1747" s="125">
        <f t="shared" si="1132"/>
        <v>0</v>
      </c>
      <c r="V1747" s="125"/>
    </row>
    <row r="1748" spans="1:22" s="113" customFormat="1" x14ac:dyDescent="0.35">
      <c r="A1748" s="153" t="s">
        <v>1246</v>
      </c>
      <c r="B1748" s="132">
        <v>41095</v>
      </c>
      <c r="C1748" s="129">
        <v>1065.57</v>
      </c>
      <c r="D1748" s="119">
        <v>0</v>
      </c>
      <c r="E1748" s="119">
        <v>0</v>
      </c>
      <c r="F1748" s="128">
        <v>717.55</v>
      </c>
      <c r="G1748" s="131">
        <v>31</v>
      </c>
      <c r="H1748" s="128">
        <f t="shared" si="1137"/>
        <v>23.146774193548385</v>
      </c>
      <c r="I1748" s="129">
        <v>348.02</v>
      </c>
      <c r="J1748" s="130">
        <v>7</v>
      </c>
      <c r="K1748" s="130">
        <f t="shared" si="1138"/>
        <v>38</v>
      </c>
      <c r="L1748" s="129">
        <f t="shared" si="1139"/>
        <v>49.717142857142854</v>
      </c>
      <c r="M1748" s="128">
        <f t="shared" si="1140"/>
        <v>28.041315789473682</v>
      </c>
      <c r="N1748" s="127"/>
      <c r="O1748" s="126"/>
      <c r="P1748" s="125"/>
      <c r="Q1748" s="125">
        <f t="shared" si="1129"/>
        <v>27</v>
      </c>
      <c r="R1748" s="125">
        <f t="shared" si="1130"/>
        <v>2012</v>
      </c>
      <c r="S1748" s="125" t="str">
        <f t="shared" si="1124"/>
        <v>Thu</v>
      </c>
      <c r="T1748" s="125" t="str">
        <f t="shared" si="1131"/>
        <v>2012-27</v>
      </c>
      <c r="U1748" s="125">
        <f t="shared" si="1132"/>
        <v>0</v>
      </c>
      <c r="V1748" s="125"/>
    </row>
    <row r="1749" spans="1:22" s="113" customFormat="1" x14ac:dyDescent="0.35">
      <c r="A1749" s="153" t="s">
        <v>1246</v>
      </c>
      <c r="B1749" s="132">
        <v>41096</v>
      </c>
      <c r="C1749" s="129">
        <v>1701.62</v>
      </c>
      <c r="D1749" s="119">
        <v>0</v>
      </c>
      <c r="E1749" s="119">
        <v>0</v>
      </c>
      <c r="F1749" s="128">
        <v>1224.95</v>
      </c>
      <c r="G1749" s="131">
        <v>49</v>
      </c>
      <c r="H1749" s="128">
        <f t="shared" si="1137"/>
        <v>24.998979591836736</v>
      </c>
      <c r="I1749" s="129">
        <v>476.67</v>
      </c>
      <c r="J1749" s="130">
        <v>10</v>
      </c>
      <c r="K1749" s="130">
        <f t="shared" si="1138"/>
        <v>59</v>
      </c>
      <c r="L1749" s="129">
        <f t="shared" si="1139"/>
        <v>47.667000000000002</v>
      </c>
      <c r="M1749" s="128">
        <f t="shared" si="1140"/>
        <v>28.841016949152543</v>
      </c>
      <c r="N1749" s="127"/>
      <c r="O1749" s="126"/>
      <c r="P1749" s="125"/>
      <c r="Q1749" s="125">
        <f t="shared" si="1129"/>
        <v>27</v>
      </c>
      <c r="R1749" s="125">
        <f t="shared" si="1130"/>
        <v>2012</v>
      </c>
      <c r="S1749" s="125" t="str">
        <f t="shared" si="1124"/>
        <v>Fri</v>
      </c>
      <c r="T1749" s="125" t="str">
        <f t="shared" si="1131"/>
        <v>2012-27</v>
      </c>
      <c r="U1749" s="125">
        <f t="shared" si="1132"/>
        <v>0</v>
      </c>
      <c r="V1749" s="125"/>
    </row>
    <row r="1750" spans="1:22" s="113" customFormat="1" x14ac:dyDescent="0.35">
      <c r="A1750" s="153" t="s">
        <v>1246</v>
      </c>
      <c r="B1750" s="132">
        <v>41097</v>
      </c>
      <c r="C1750" s="129">
        <v>896.45</v>
      </c>
      <c r="D1750" s="119">
        <v>0</v>
      </c>
      <c r="E1750" s="119">
        <v>0</v>
      </c>
      <c r="F1750" s="128">
        <v>663.9</v>
      </c>
      <c r="G1750" s="131">
        <v>29</v>
      </c>
      <c r="H1750" s="128">
        <f t="shared" si="1137"/>
        <v>22.893103448275863</v>
      </c>
      <c r="I1750" s="129">
        <v>232.55</v>
      </c>
      <c r="J1750" s="130">
        <v>7</v>
      </c>
      <c r="K1750" s="130">
        <f t="shared" si="1138"/>
        <v>36</v>
      </c>
      <c r="L1750" s="129">
        <f t="shared" si="1139"/>
        <v>33.221428571428575</v>
      </c>
      <c r="M1750" s="128">
        <f t="shared" si="1140"/>
        <v>24.901388888888889</v>
      </c>
      <c r="N1750" s="127"/>
      <c r="O1750" s="126"/>
      <c r="P1750" s="125"/>
      <c r="Q1750" s="125">
        <f t="shared" si="1129"/>
        <v>27</v>
      </c>
      <c r="R1750" s="125">
        <f t="shared" si="1130"/>
        <v>2012</v>
      </c>
      <c r="S1750" s="125" t="str">
        <f t="shared" si="1124"/>
        <v>Sat</v>
      </c>
      <c r="T1750" s="125" t="str">
        <f t="shared" si="1131"/>
        <v>2012-27</v>
      </c>
      <c r="U1750" s="125">
        <f t="shared" si="1132"/>
        <v>0</v>
      </c>
      <c r="V1750" s="125"/>
    </row>
    <row r="1751" spans="1:22" s="113" customFormat="1" x14ac:dyDescent="0.35">
      <c r="A1751" s="124"/>
      <c r="B1751" s="123">
        <v>41098</v>
      </c>
      <c r="C1751" s="119">
        <f>SUM(C1745:C1750)</f>
        <v>6567.2599999999993</v>
      </c>
      <c r="D1751" s="119">
        <v>5678.31</v>
      </c>
      <c r="E1751" s="122">
        <f>SUM(C1751:D1751)</f>
        <v>12245.57</v>
      </c>
      <c r="F1751" s="118"/>
      <c r="G1751" s="121">
        <f>SUM(G1745:G1750)</f>
        <v>227</v>
      </c>
      <c r="H1751" s="118">
        <f>AVERAGE(H1745:H1750)</f>
        <v>19.600835546568771</v>
      </c>
      <c r="I1751" s="119">
        <f>SUM(I1745:I1750)</f>
        <v>2143.71</v>
      </c>
      <c r="J1751" s="120">
        <f>SUM(J1745:J1750)</f>
        <v>52</v>
      </c>
      <c r="K1751" s="120">
        <f>SUM(G1751,J1751)</f>
        <v>279</v>
      </c>
      <c r="L1751" s="119">
        <f>AVERAGE(L1745:L1750)</f>
        <v>40.668277056277056</v>
      </c>
      <c r="M1751" s="118">
        <f>AVERAGE(M1745:M1750)</f>
        <v>23.60230701244738</v>
      </c>
      <c r="N1751" s="117"/>
      <c r="O1751" s="116"/>
      <c r="P1751" s="115"/>
      <c r="Q1751" s="115">
        <f t="shared" si="1129"/>
        <v>28</v>
      </c>
      <c r="R1751" s="115">
        <f t="shared" si="1130"/>
        <v>2012</v>
      </c>
      <c r="S1751" s="115" t="str">
        <f t="shared" si="1124"/>
        <v>Sun</v>
      </c>
      <c r="T1751" s="115" t="str">
        <f t="shared" si="1131"/>
        <v>2012-28</v>
      </c>
      <c r="U1751" s="115">
        <f t="shared" si="1132"/>
        <v>0</v>
      </c>
      <c r="V1751" s="115"/>
    </row>
    <row r="1752" spans="1:22" s="113" customFormat="1" x14ac:dyDescent="0.35">
      <c r="A1752" s="153" t="s">
        <v>1247</v>
      </c>
      <c r="B1752" s="132">
        <v>41099</v>
      </c>
      <c r="C1752" s="129">
        <v>514.73</v>
      </c>
      <c r="D1752" s="119">
        <v>0</v>
      </c>
      <c r="E1752" s="119">
        <v>0</v>
      </c>
      <c r="F1752" s="128">
        <v>365.95</v>
      </c>
      <c r="G1752" s="131">
        <v>25</v>
      </c>
      <c r="H1752" s="128">
        <f t="shared" ref="H1752:H1757" si="1141">IFERROR(F1752/G1752,0)</f>
        <v>14.638</v>
      </c>
      <c r="I1752" s="129">
        <v>148.78</v>
      </c>
      <c r="J1752" s="130">
        <v>8</v>
      </c>
      <c r="K1752" s="130">
        <f t="shared" ref="K1752:K1757" si="1142">IFERROR(SUM(G1752,J1752),0)</f>
        <v>33</v>
      </c>
      <c r="L1752" s="129">
        <f t="shared" ref="L1752:L1757" si="1143">IFERROR(MEDIAN(I1752/J1752),0)</f>
        <v>18.5975</v>
      </c>
      <c r="M1752" s="128">
        <f t="shared" ref="M1752:M1757" si="1144">IFERROR(SUM(F1752,I1752)/K1752,0)</f>
        <v>15.597878787878788</v>
      </c>
      <c r="N1752" s="127"/>
      <c r="O1752" s="126"/>
      <c r="P1752" s="125"/>
      <c r="Q1752" s="125">
        <f t="shared" si="1129"/>
        <v>28</v>
      </c>
      <c r="R1752" s="125">
        <f t="shared" si="1130"/>
        <v>2012</v>
      </c>
      <c r="S1752" s="125" t="str">
        <f t="shared" si="1124"/>
        <v>Mon</v>
      </c>
      <c r="T1752" s="125" t="str">
        <f t="shared" si="1131"/>
        <v>2012-28</v>
      </c>
      <c r="U1752" s="125">
        <f t="shared" si="1132"/>
        <v>0</v>
      </c>
      <c r="V1752" s="125"/>
    </row>
    <row r="1753" spans="1:22" s="113" customFormat="1" x14ac:dyDescent="0.35">
      <c r="A1753" s="153" t="s">
        <v>1247</v>
      </c>
      <c r="B1753" s="132">
        <v>41100</v>
      </c>
      <c r="C1753" s="129">
        <v>700.44</v>
      </c>
      <c r="D1753" s="119">
        <v>0</v>
      </c>
      <c r="E1753" s="119">
        <v>0</v>
      </c>
      <c r="F1753" s="128">
        <v>441.5</v>
      </c>
      <c r="G1753" s="131">
        <v>34</v>
      </c>
      <c r="H1753" s="128">
        <f t="shared" si="1141"/>
        <v>12.985294117647058</v>
      </c>
      <c r="I1753" s="129">
        <v>258.94</v>
      </c>
      <c r="J1753" s="130">
        <v>11</v>
      </c>
      <c r="K1753" s="130">
        <f t="shared" si="1142"/>
        <v>45</v>
      </c>
      <c r="L1753" s="129">
        <f t="shared" si="1143"/>
        <v>23.54</v>
      </c>
      <c r="M1753" s="128">
        <f t="shared" si="1144"/>
        <v>15.565333333333335</v>
      </c>
      <c r="N1753" s="127"/>
      <c r="O1753" s="126"/>
      <c r="P1753" s="125"/>
      <c r="Q1753" s="125">
        <f t="shared" si="1129"/>
        <v>28</v>
      </c>
      <c r="R1753" s="125">
        <f t="shared" si="1130"/>
        <v>2012</v>
      </c>
      <c r="S1753" s="125" t="str">
        <f t="shared" si="1124"/>
        <v>Tue</v>
      </c>
      <c r="T1753" s="125" t="str">
        <f t="shared" si="1131"/>
        <v>2012-28</v>
      </c>
      <c r="U1753" s="125">
        <f t="shared" si="1132"/>
        <v>0</v>
      </c>
      <c r="V1753" s="125"/>
    </row>
    <row r="1754" spans="1:22" s="113" customFormat="1" x14ac:dyDescent="0.35">
      <c r="A1754" s="153" t="s">
        <v>1247</v>
      </c>
      <c r="B1754" s="132">
        <v>41101</v>
      </c>
      <c r="C1754" s="129">
        <v>1042.76</v>
      </c>
      <c r="D1754" s="119">
        <v>0</v>
      </c>
      <c r="E1754" s="119">
        <v>0</v>
      </c>
      <c r="F1754" s="128">
        <v>764.55</v>
      </c>
      <c r="G1754" s="131">
        <v>38</v>
      </c>
      <c r="H1754" s="128">
        <f t="shared" si="1141"/>
        <v>20.119736842105262</v>
      </c>
      <c r="I1754" s="129">
        <v>278.20999999999998</v>
      </c>
      <c r="J1754" s="130">
        <v>6</v>
      </c>
      <c r="K1754" s="130">
        <f t="shared" si="1142"/>
        <v>44</v>
      </c>
      <c r="L1754" s="129">
        <f t="shared" si="1143"/>
        <v>46.368333333333332</v>
      </c>
      <c r="M1754" s="128">
        <f t="shared" si="1144"/>
        <v>23.699090909090909</v>
      </c>
      <c r="N1754" s="127"/>
      <c r="O1754" s="126"/>
      <c r="P1754" s="125"/>
      <c r="Q1754" s="125">
        <f t="shared" si="1129"/>
        <v>28</v>
      </c>
      <c r="R1754" s="125">
        <f t="shared" si="1130"/>
        <v>2012</v>
      </c>
      <c r="S1754" s="125" t="str">
        <f t="shared" si="1124"/>
        <v>Wed</v>
      </c>
      <c r="T1754" s="125" t="str">
        <f t="shared" si="1131"/>
        <v>2012-28</v>
      </c>
      <c r="U1754" s="125">
        <f t="shared" si="1132"/>
        <v>0</v>
      </c>
      <c r="V1754" s="125"/>
    </row>
    <row r="1755" spans="1:22" s="113" customFormat="1" x14ac:dyDescent="0.35">
      <c r="A1755" s="153" t="s">
        <v>1247</v>
      </c>
      <c r="B1755" s="132">
        <v>41102</v>
      </c>
      <c r="C1755" s="129">
        <v>996.82</v>
      </c>
      <c r="D1755" s="119">
        <v>0</v>
      </c>
      <c r="E1755" s="119">
        <v>0</v>
      </c>
      <c r="F1755" s="128">
        <v>397.35</v>
      </c>
      <c r="G1755" s="131">
        <v>25</v>
      </c>
      <c r="H1755" s="128">
        <f t="shared" si="1141"/>
        <v>15.894</v>
      </c>
      <c r="I1755" s="129">
        <v>599.47</v>
      </c>
      <c r="J1755" s="130">
        <v>6</v>
      </c>
      <c r="K1755" s="130">
        <f t="shared" si="1142"/>
        <v>31</v>
      </c>
      <c r="L1755" s="129">
        <f t="shared" si="1143"/>
        <v>99.911666666666676</v>
      </c>
      <c r="M1755" s="128">
        <f t="shared" si="1144"/>
        <v>32.155483870967743</v>
      </c>
      <c r="N1755" s="127"/>
      <c r="O1755" s="126"/>
      <c r="P1755" s="125"/>
      <c r="Q1755" s="125">
        <f t="shared" si="1129"/>
        <v>28</v>
      </c>
      <c r="R1755" s="125">
        <f t="shared" si="1130"/>
        <v>2012</v>
      </c>
      <c r="S1755" s="125" t="str">
        <f t="shared" si="1124"/>
        <v>Thu</v>
      </c>
      <c r="T1755" s="125" t="str">
        <f t="shared" si="1131"/>
        <v>2012-28</v>
      </c>
      <c r="U1755" s="125">
        <f t="shared" si="1132"/>
        <v>0</v>
      </c>
      <c r="V1755" s="125"/>
    </row>
    <row r="1756" spans="1:22" s="113" customFormat="1" x14ac:dyDescent="0.35">
      <c r="A1756" s="153" t="s">
        <v>1247</v>
      </c>
      <c r="B1756" s="132">
        <v>41103</v>
      </c>
      <c r="C1756" s="129">
        <v>1706.42</v>
      </c>
      <c r="D1756" s="119">
        <v>0</v>
      </c>
      <c r="E1756" s="119">
        <v>0</v>
      </c>
      <c r="F1756" s="128">
        <v>935.3</v>
      </c>
      <c r="G1756" s="131">
        <v>39</v>
      </c>
      <c r="H1756" s="128">
        <f t="shared" si="1141"/>
        <v>23.98205128205128</v>
      </c>
      <c r="I1756" s="129">
        <v>771.12</v>
      </c>
      <c r="J1756" s="130">
        <v>17</v>
      </c>
      <c r="K1756" s="130">
        <f t="shared" si="1142"/>
        <v>56</v>
      </c>
      <c r="L1756" s="129">
        <f t="shared" si="1143"/>
        <v>45.36</v>
      </c>
      <c r="M1756" s="128">
        <f t="shared" si="1144"/>
        <v>30.471785714285716</v>
      </c>
      <c r="N1756" s="127"/>
      <c r="O1756" s="126"/>
      <c r="P1756" s="125"/>
      <c r="Q1756" s="125">
        <f t="shared" si="1129"/>
        <v>28</v>
      </c>
      <c r="R1756" s="125">
        <f t="shared" si="1130"/>
        <v>2012</v>
      </c>
      <c r="S1756" s="125" t="str">
        <f t="shared" si="1124"/>
        <v>Fri</v>
      </c>
      <c r="T1756" s="125" t="str">
        <f t="shared" si="1131"/>
        <v>2012-28</v>
      </c>
      <c r="U1756" s="125">
        <f t="shared" si="1132"/>
        <v>0</v>
      </c>
      <c r="V1756" s="125"/>
    </row>
    <row r="1757" spans="1:22" s="113" customFormat="1" x14ac:dyDescent="0.35">
      <c r="A1757" s="153" t="s">
        <v>1247</v>
      </c>
      <c r="B1757" s="132">
        <v>41104</v>
      </c>
      <c r="C1757" s="129">
        <v>742.93</v>
      </c>
      <c r="D1757" s="119">
        <v>0</v>
      </c>
      <c r="E1757" s="119">
        <v>0</v>
      </c>
      <c r="F1757" s="128">
        <v>441.45</v>
      </c>
      <c r="G1757" s="131">
        <v>26</v>
      </c>
      <c r="H1757" s="128">
        <f t="shared" si="1141"/>
        <v>16.978846153846153</v>
      </c>
      <c r="I1757" s="129">
        <v>301.48</v>
      </c>
      <c r="J1757" s="130">
        <v>7</v>
      </c>
      <c r="K1757" s="130">
        <f t="shared" si="1142"/>
        <v>33</v>
      </c>
      <c r="L1757" s="129">
        <f t="shared" si="1143"/>
        <v>43.068571428571431</v>
      </c>
      <c r="M1757" s="128">
        <f t="shared" si="1144"/>
        <v>22.513030303030305</v>
      </c>
      <c r="N1757" s="127"/>
      <c r="O1757" s="126"/>
      <c r="P1757" s="125"/>
      <c r="Q1757" s="125">
        <f t="shared" si="1129"/>
        <v>28</v>
      </c>
      <c r="R1757" s="125">
        <f t="shared" si="1130"/>
        <v>2012</v>
      </c>
      <c r="S1757" s="125" t="str">
        <f t="shared" si="1124"/>
        <v>Sat</v>
      </c>
      <c r="T1757" s="125" t="str">
        <f t="shared" si="1131"/>
        <v>2012-28</v>
      </c>
      <c r="U1757" s="125">
        <f t="shared" si="1132"/>
        <v>0</v>
      </c>
      <c r="V1757" s="125"/>
    </row>
    <row r="1758" spans="1:22" s="113" customFormat="1" x14ac:dyDescent="0.35">
      <c r="A1758" s="124"/>
      <c r="B1758" s="123">
        <v>41105</v>
      </c>
      <c r="C1758" s="119">
        <f>SUM(C1752:C1757)</f>
        <v>5704.1</v>
      </c>
      <c r="D1758" s="119">
        <v>3459.45</v>
      </c>
      <c r="E1758" s="122">
        <f>SUM(C1758:D1758)</f>
        <v>9163.5499999999993</v>
      </c>
      <c r="F1758" s="118"/>
      <c r="G1758" s="121">
        <f>SUM(G1752:G1757)</f>
        <v>187</v>
      </c>
      <c r="H1758" s="118">
        <f>AVERAGE(H1752:H1757)</f>
        <v>17.432988065941625</v>
      </c>
      <c r="I1758" s="119">
        <f>SUM(I1752:I1757)</f>
        <v>2358</v>
      </c>
      <c r="J1758" s="120">
        <f>SUM(J1752:J1757)</f>
        <v>55</v>
      </c>
      <c r="K1758" s="120">
        <f>SUM(G1758,J1758)</f>
        <v>242</v>
      </c>
      <c r="L1758" s="119">
        <f>AVERAGE(L1752:L1757)</f>
        <v>46.141011904761911</v>
      </c>
      <c r="M1758" s="118">
        <f>AVERAGE(M1752:M1757)</f>
        <v>23.333767153097796</v>
      </c>
      <c r="N1758" s="117"/>
      <c r="O1758" s="116"/>
      <c r="P1758" s="115"/>
      <c r="Q1758" s="115">
        <f t="shared" si="1129"/>
        <v>29</v>
      </c>
      <c r="R1758" s="115">
        <f t="shared" si="1130"/>
        <v>2012</v>
      </c>
      <c r="S1758" s="115" t="str">
        <f t="shared" si="1124"/>
        <v>Sun</v>
      </c>
      <c r="T1758" s="115" t="str">
        <f t="shared" si="1131"/>
        <v>2012-29</v>
      </c>
      <c r="U1758" s="115">
        <f t="shared" si="1132"/>
        <v>0</v>
      </c>
      <c r="V1758" s="115"/>
    </row>
    <row r="1759" spans="1:22" s="113" customFormat="1" x14ac:dyDescent="0.35">
      <c r="A1759" s="153" t="s">
        <v>1248</v>
      </c>
      <c r="B1759" s="132">
        <v>41106</v>
      </c>
      <c r="C1759" s="129">
        <v>761.77</v>
      </c>
      <c r="D1759" s="119">
        <v>0</v>
      </c>
      <c r="E1759" s="119">
        <v>0</v>
      </c>
      <c r="F1759" s="128">
        <v>460.8</v>
      </c>
      <c r="G1759" s="131">
        <v>33</v>
      </c>
      <c r="H1759" s="128">
        <f t="shared" ref="H1759:H1764" si="1145">IFERROR(F1759/G1759,0)</f>
        <v>13.963636363636365</v>
      </c>
      <c r="I1759" s="129">
        <v>300.97000000000003</v>
      </c>
      <c r="J1759" s="130">
        <v>10</v>
      </c>
      <c r="K1759" s="130">
        <f t="shared" ref="K1759:K1764" si="1146">IFERROR(SUM(G1759,J1759),0)</f>
        <v>43</v>
      </c>
      <c r="L1759" s="129">
        <f t="shared" ref="L1759:L1764" si="1147">IFERROR(MEDIAN(I1759/J1759),0)</f>
        <v>30.097000000000001</v>
      </c>
      <c r="M1759" s="128">
        <f t="shared" ref="M1759:M1764" si="1148">IFERROR(SUM(F1759,I1759)/K1759,0)</f>
        <v>17.715581395348838</v>
      </c>
      <c r="N1759" s="127"/>
      <c r="O1759" s="126"/>
      <c r="P1759" s="125"/>
      <c r="Q1759" s="125">
        <f t="shared" si="1129"/>
        <v>29</v>
      </c>
      <c r="R1759" s="125">
        <f t="shared" si="1130"/>
        <v>2012</v>
      </c>
      <c r="S1759" s="125" t="str">
        <f t="shared" si="1124"/>
        <v>Mon</v>
      </c>
      <c r="T1759" s="125" t="str">
        <f t="shared" si="1131"/>
        <v>2012-29</v>
      </c>
      <c r="U1759" s="125">
        <f t="shared" si="1132"/>
        <v>0</v>
      </c>
      <c r="V1759" s="125"/>
    </row>
    <row r="1760" spans="1:22" s="113" customFormat="1" x14ac:dyDescent="0.35">
      <c r="A1760" s="153" t="s">
        <v>1248</v>
      </c>
      <c r="B1760" s="132">
        <v>41107</v>
      </c>
      <c r="C1760" s="129">
        <v>951.15</v>
      </c>
      <c r="D1760" s="119">
        <v>0</v>
      </c>
      <c r="E1760" s="119">
        <v>0</v>
      </c>
      <c r="F1760" s="128">
        <v>433.15</v>
      </c>
      <c r="G1760" s="131">
        <v>28</v>
      </c>
      <c r="H1760" s="128">
        <f t="shared" si="1145"/>
        <v>15.469642857142857</v>
      </c>
      <c r="I1760" s="129">
        <v>518</v>
      </c>
      <c r="J1760" s="130">
        <v>9</v>
      </c>
      <c r="K1760" s="130">
        <f t="shared" si="1146"/>
        <v>37</v>
      </c>
      <c r="L1760" s="129">
        <f t="shared" si="1147"/>
        <v>57.555555555555557</v>
      </c>
      <c r="M1760" s="128">
        <f t="shared" si="1148"/>
        <v>25.706756756756757</v>
      </c>
      <c r="N1760" s="127"/>
      <c r="O1760" s="126"/>
      <c r="P1760" s="125"/>
      <c r="Q1760" s="125">
        <f t="shared" si="1129"/>
        <v>29</v>
      </c>
      <c r="R1760" s="125">
        <f t="shared" si="1130"/>
        <v>2012</v>
      </c>
      <c r="S1760" s="125" t="str">
        <f t="shared" si="1124"/>
        <v>Tue</v>
      </c>
      <c r="T1760" s="125" t="str">
        <f t="shared" si="1131"/>
        <v>2012-29</v>
      </c>
      <c r="U1760" s="125">
        <f t="shared" si="1132"/>
        <v>0</v>
      </c>
      <c r="V1760" s="125"/>
    </row>
    <row r="1761" spans="1:22" s="113" customFormat="1" x14ac:dyDescent="0.35">
      <c r="A1761" s="153" t="s">
        <v>1248</v>
      </c>
      <c r="B1761" s="132">
        <v>41108</v>
      </c>
      <c r="C1761" s="129">
        <v>1193.05</v>
      </c>
      <c r="D1761" s="119">
        <v>0</v>
      </c>
      <c r="E1761" s="119">
        <v>0</v>
      </c>
      <c r="F1761" s="128">
        <v>832.7</v>
      </c>
      <c r="G1761" s="130">
        <v>32</v>
      </c>
      <c r="H1761" s="128">
        <f t="shared" si="1145"/>
        <v>26.021875000000001</v>
      </c>
      <c r="I1761" s="129">
        <v>360.35</v>
      </c>
      <c r="J1761" s="130">
        <v>12</v>
      </c>
      <c r="K1761" s="130">
        <f t="shared" si="1146"/>
        <v>44</v>
      </c>
      <c r="L1761" s="129">
        <f t="shared" si="1147"/>
        <v>30.029166666666669</v>
      </c>
      <c r="M1761" s="128">
        <f t="shared" si="1148"/>
        <v>27.114772727272733</v>
      </c>
      <c r="N1761" s="127"/>
      <c r="O1761" s="126"/>
      <c r="P1761" s="125"/>
      <c r="Q1761" s="125">
        <f t="shared" si="1129"/>
        <v>29</v>
      </c>
      <c r="R1761" s="125">
        <f t="shared" si="1130"/>
        <v>2012</v>
      </c>
      <c r="S1761" s="125" t="str">
        <f t="shared" si="1124"/>
        <v>Wed</v>
      </c>
      <c r="T1761" s="125" t="str">
        <f t="shared" si="1131"/>
        <v>2012-29</v>
      </c>
      <c r="U1761" s="125">
        <f t="shared" si="1132"/>
        <v>0</v>
      </c>
      <c r="V1761" s="125"/>
    </row>
    <row r="1762" spans="1:22" s="113" customFormat="1" x14ac:dyDescent="0.35">
      <c r="A1762" s="153" t="s">
        <v>1248</v>
      </c>
      <c r="B1762" s="132">
        <v>41109</v>
      </c>
      <c r="C1762" s="129">
        <v>1606.65</v>
      </c>
      <c r="D1762" s="119">
        <v>0</v>
      </c>
      <c r="E1762" s="119">
        <v>0</v>
      </c>
      <c r="F1762" s="128">
        <v>0</v>
      </c>
      <c r="G1762" s="131">
        <v>0</v>
      </c>
      <c r="H1762" s="128">
        <f t="shared" si="1145"/>
        <v>0</v>
      </c>
      <c r="I1762" s="129">
        <v>0</v>
      </c>
      <c r="J1762" s="130">
        <v>5</v>
      </c>
      <c r="K1762" s="130">
        <f t="shared" si="1146"/>
        <v>5</v>
      </c>
      <c r="L1762" s="129">
        <f t="shared" si="1147"/>
        <v>0</v>
      </c>
      <c r="M1762" s="128">
        <f t="shared" si="1148"/>
        <v>0</v>
      </c>
      <c r="N1762" s="127"/>
      <c r="O1762" s="126"/>
      <c r="P1762" s="125"/>
      <c r="Q1762" s="125">
        <f t="shared" si="1129"/>
        <v>29</v>
      </c>
      <c r="R1762" s="125">
        <f t="shared" si="1130"/>
        <v>2012</v>
      </c>
      <c r="S1762" s="125" t="str">
        <f t="shared" si="1124"/>
        <v>Thu</v>
      </c>
      <c r="T1762" s="125" t="str">
        <f t="shared" si="1131"/>
        <v>2012-29</v>
      </c>
      <c r="U1762" s="125">
        <f t="shared" si="1132"/>
        <v>0</v>
      </c>
      <c r="V1762" s="125"/>
    </row>
    <row r="1763" spans="1:22" s="113" customFormat="1" x14ac:dyDescent="0.35">
      <c r="A1763" s="153" t="s">
        <v>1248</v>
      </c>
      <c r="B1763" s="132">
        <v>41110</v>
      </c>
      <c r="C1763" s="129">
        <v>1921.48</v>
      </c>
      <c r="D1763" s="119">
        <v>0</v>
      </c>
      <c r="E1763" s="119">
        <v>0</v>
      </c>
      <c r="F1763" s="128">
        <v>0</v>
      </c>
      <c r="G1763" s="131">
        <v>80</v>
      </c>
      <c r="H1763" s="128">
        <f t="shared" si="1145"/>
        <v>0</v>
      </c>
      <c r="I1763" s="129">
        <v>0</v>
      </c>
      <c r="J1763" s="130">
        <v>10</v>
      </c>
      <c r="K1763" s="130">
        <f t="shared" si="1146"/>
        <v>90</v>
      </c>
      <c r="L1763" s="129">
        <f t="shared" si="1147"/>
        <v>0</v>
      </c>
      <c r="M1763" s="128">
        <f t="shared" si="1148"/>
        <v>0</v>
      </c>
      <c r="N1763" s="127"/>
      <c r="O1763" s="126"/>
      <c r="P1763" s="125"/>
      <c r="Q1763" s="125">
        <f t="shared" si="1129"/>
        <v>29</v>
      </c>
      <c r="R1763" s="125">
        <f t="shared" si="1130"/>
        <v>2012</v>
      </c>
      <c r="S1763" s="125" t="str">
        <f t="shared" si="1124"/>
        <v>Fri</v>
      </c>
      <c r="T1763" s="125" t="str">
        <f t="shared" si="1131"/>
        <v>2012-29</v>
      </c>
      <c r="U1763" s="125">
        <f t="shared" si="1132"/>
        <v>0</v>
      </c>
      <c r="V1763" s="125"/>
    </row>
    <row r="1764" spans="1:22" s="113" customFormat="1" x14ac:dyDescent="0.35">
      <c r="A1764" s="153" t="s">
        <v>1248</v>
      </c>
      <c r="B1764" s="132">
        <v>41111</v>
      </c>
      <c r="C1764" s="129">
        <v>637.98</v>
      </c>
      <c r="D1764" s="119">
        <v>0</v>
      </c>
      <c r="E1764" s="119">
        <v>0</v>
      </c>
      <c r="F1764" s="128">
        <v>378.75</v>
      </c>
      <c r="G1764" s="131">
        <v>21</v>
      </c>
      <c r="H1764" s="128">
        <f t="shared" si="1145"/>
        <v>18.035714285714285</v>
      </c>
      <c r="I1764" s="129">
        <v>259.23</v>
      </c>
      <c r="J1764" s="130">
        <v>9</v>
      </c>
      <c r="K1764" s="130">
        <f t="shared" si="1146"/>
        <v>30</v>
      </c>
      <c r="L1764" s="129">
        <f t="shared" si="1147"/>
        <v>28.803333333333335</v>
      </c>
      <c r="M1764" s="128">
        <f t="shared" si="1148"/>
        <v>21.266000000000002</v>
      </c>
      <c r="N1764" s="127"/>
      <c r="O1764" s="126"/>
      <c r="P1764" s="125"/>
      <c r="Q1764" s="125">
        <f t="shared" si="1129"/>
        <v>29</v>
      </c>
      <c r="R1764" s="125">
        <f t="shared" si="1130"/>
        <v>2012</v>
      </c>
      <c r="S1764" s="125" t="str">
        <f t="shared" si="1124"/>
        <v>Sat</v>
      </c>
      <c r="T1764" s="125" t="str">
        <f t="shared" si="1131"/>
        <v>2012-29</v>
      </c>
      <c r="U1764" s="125">
        <f t="shared" si="1132"/>
        <v>0</v>
      </c>
      <c r="V1764" s="125"/>
    </row>
    <row r="1765" spans="1:22" s="113" customFormat="1" x14ac:dyDescent="0.35">
      <c r="A1765" s="124"/>
      <c r="B1765" s="123">
        <v>41112</v>
      </c>
      <c r="C1765" s="119">
        <f>SUM(C1759:C1764)</f>
        <v>7072.08</v>
      </c>
      <c r="D1765" s="119">
        <v>3615.01</v>
      </c>
      <c r="E1765" s="122">
        <f>SUM(C1765:D1765)</f>
        <v>10687.09</v>
      </c>
      <c r="F1765" s="118"/>
      <c r="G1765" s="121">
        <f>SUM(G1759:G1764)</f>
        <v>194</v>
      </c>
      <c r="H1765" s="118">
        <f>AVERAGE(H1759:H1764)</f>
        <v>12.248478084415586</v>
      </c>
      <c r="I1765" s="119">
        <f>SUM(I1759:I1764)</f>
        <v>1438.5500000000002</v>
      </c>
      <c r="J1765" s="120">
        <f>SUM(J1759:J1764)</f>
        <v>55</v>
      </c>
      <c r="K1765" s="120">
        <f>SUM(G1765,J1765)</f>
        <v>249</v>
      </c>
      <c r="L1765" s="119">
        <f>AVERAGE(L1759:L1764)</f>
        <v>24.414175925925928</v>
      </c>
      <c r="M1765" s="118">
        <f>AVERAGE(M1759:M1764)</f>
        <v>15.30051847989639</v>
      </c>
      <c r="N1765" s="117"/>
      <c r="O1765" s="116"/>
      <c r="P1765" s="115"/>
      <c r="Q1765" s="115">
        <f t="shared" si="1129"/>
        <v>30</v>
      </c>
      <c r="R1765" s="115">
        <f t="shared" si="1130"/>
        <v>2012</v>
      </c>
      <c r="S1765" s="115" t="str">
        <f t="shared" si="1124"/>
        <v>Sun</v>
      </c>
      <c r="T1765" s="115" t="str">
        <f t="shared" si="1131"/>
        <v>2012-30</v>
      </c>
      <c r="U1765" s="115">
        <f t="shared" si="1132"/>
        <v>0</v>
      </c>
      <c r="V1765" s="115"/>
    </row>
    <row r="1766" spans="1:22" s="113" customFormat="1" x14ac:dyDescent="0.35">
      <c r="A1766" s="153" t="s">
        <v>1249</v>
      </c>
      <c r="B1766" s="132">
        <v>41113</v>
      </c>
      <c r="C1766" s="129">
        <v>861.34</v>
      </c>
      <c r="D1766" s="119">
        <v>0</v>
      </c>
      <c r="E1766" s="119">
        <v>0</v>
      </c>
      <c r="F1766" s="128">
        <v>508.6</v>
      </c>
      <c r="G1766" s="131">
        <v>33</v>
      </c>
      <c r="H1766" s="128">
        <f t="shared" ref="H1766:H1771" si="1149">IFERROR(F1766/G1766,0)</f>
        <v>15.412121212121212</v>
      </c>
      <c r="I1766" s="129">
        <v>352.74</v>
      </c>
      <c r="J1766" s="130">
        <v>8</v>
      </c>
      <c r="K1766" s="130">
        <f t="shared" ref="K1766:K1771" si="1150">IFERROR(SUM(G1766,J1766),0)</f>
        <v>41</v>
      </c>
      <c r="L1766" s="129">
        <f t="shared" ref="L1766:L1771" si="1151">IFERROR(MEDIAN(I1766/J1766),0)</f>
        <v>44.092500000000001</v>
      </c>
      <c r="M1766" s="128">
        <f t="shared" ref="M1766:M1771" si="1152">IFERROR(SUM(F1766,I1766)/K1766,0)</f>
        <v>21.008292682926829</v>
      </c>
      <c r="N1766" s="127"/>
      <c r="O1766" s="126"/>
      <c r="P1766" s="125"/>
      <c r="Q1766" s="125">
        <f t="shared" si="1129"/>
        <v>30</v>
      </c>
      <c r="R1766" s="125">
        <f t="shared" si="1130"/>
        <v>2012</v>
      </c>
      <c r="S1766" s="125" t="str">
        <f t="shared" si="1124"/>
        <v>Mon</v>
      </c>
      <c r="T1766" s="125" t="str">
        <f t="shared" si="1131"/>
        <v>2012-30</v>
      </c>
      <c r="U1766" s="125">
        <f t="shared" si="1132"/>
        <v>0</v>
      </c>
      <c r="V1766" s="125"/>
    </row>
    <row r="1767" spans="1:22" s="113" customFormat="1" x14ac:dyDescent="0.35">
      <c r="A1767" s="153" t="s">
        <v>1249</v>
      </c>
      <c r="B1767" s="132">
        <v>41114</v>
      </c>
      <c r="C1767" s="129">
        <v>955.59</v>
      </c>
      <c r="D1767" s="119">
        <v>0</v>
      </c>
      <c r="E1767" s="119">
        <v>0</v>
      </c>
      <c r="F1767" s="128">
        <v>477.75</v>
      </c>
      <c r="G1767" s="131">
        <v>21</v>
      </c>
      <c r="H1767" s="128">
        <f t="shared" si="1149"/>
        <v>22.75</v>
      </c>
      <c r="I1767" s="129">
        <v>477.84</v>
      </c>
      <c r="J1767" s="130">
        <v>10</v>
      </c>
      <c r="K1767" s="130">
        <f t="shared" si="1150"/>
        <v>31</v>
      </c>
      <c r="L1767" s="129">
        <f t="shared" si="1151"/>
        <v>47.783999999999999</v>
      </c>
      <c r="M1767" s="128">
        <f t="shared" si="1152"/>
        <v>30.825483870967741</v>
      </c>
      <c r="N1767" s="127"/>
      <c r="O1767" s="126"/>
      <c r="P1767" s="125"/>
      <c r="Q1767" s="125">
        <f t="shared" si="1129"/>
        <v>30</v>
      </c>
      <c r="R1767" s="125">
        <f t="shared" si="1130"/>
        <v>2012</v>
      </c>
      <c r="S1767" s="125" t="str">
        <f t="shared" si="1124"/>
        <v>Tue</v>
      </c>
      <c r="T1767" s="125" t="str">
        <f t="shared" si="1131"/>
        <v>2012-30</v>
      </c>
      <c r="U1767" s="125">
        <f t="shared" si="1132"/>
        <v>0</v>
      </c>
      <c r="V1767" s="125"/>
    </row>
    <row r="1768" spans="1:22" s="113" customFormat="1" x14ac:dyDescent="0.35">
      <c r="A1768" s="153" t="s">
        <v>1249</v>
      </c>
      <c r="B1768" s="132">
        <v>41115</v>
      </c>
      <c r="C1768" s="129">
        <v>1484.86</v>
      </c>
      <c r="D1768" s="119">
        <v>0</v>
      </c>
      <c r="E1768" s="119">
        <v>0</v>
      </c>
      <c r="F1768" s="128">
        <v>936.6</v>
      </c>
      <c r="G1768" s="131">
        <v>42</v>
      </c>
      <c r="H1768" s="128">
        <f t="shared" si="1149"/>
        <v>22.3</v>
      </c>
      <c r="I1768" s="129">
        <v>548.26</v>
      </c>
      <c r="J1768" s="130">
        <v>9</v>
      </c>
      <c r="K1768" s="130">
        <f t="shared" si="1150"/>
        <v>51</v>
      </c>
      <c r="L1768" s="129">
        <f t="shared" si="1151"/>
        <v>60.917777777777779</v>
      </c>
      <c r="M1768" s="128">
        <f t="shared" si="1152"/>
        <v>29.114901960784316</v>
      </c>
      <c r="N1768" s="127"/>
      <c r="O1768" s="126"/>
      <c r="P1768" s="125"/>
      <c r="Q1768" s="125">
        <f t="shared" si="1129"/>
        <v>30</v>
      </c>
      <c r="R1768" s="125">
        <f t="shared" si="1130"/>
        <v>2012</v>
      </c>
      <c r="S1768" s="125" t="str">
        <f t="shared" si="1124"/>
        <v>Wed</v>
      </c>
      <c r="T1768" s="125" t="str">
        <f t="shared" si="1131"/>
        <v>2012-30</v>
      </c>
      <c r="U1768" s="125">
        <f t="shared" si="1132"/>
        <v>0</v>
      </c>
      <c r="V1768" s="125"/>
    </row>
    <row r="1769" spans="1:22" s="113" customFormat="1" x14ac:dyDescent="0.35">
      <c r="A1769" s="153" t="s">
        <v>1249</v>
      </c>
      <c r="B1769" s="132">
        <v>41116</v>
      </c>
      <c r="C1769" s="129">
        <v>2195</v>
      </c>
      <c r="D1769" s="119">
        <v>0</v>
      </c>
      <c r="E1769" s="119">
        <v>0</v>
      </c>
      <c r="F1769" s="128">
        <v>1577.4</v>
      </c>
      <c r="G1769" s="131">
        <v>31</v>
      </c>
      <c r="H1769" s="128">
        <f t="shared" si="1149"/>
        <v>50.883870967741942</v>
      </c>
      <c r="I1769" s="129">
        <v>617.6</v>
      </c>
      <c r="J1769" s="130">
        <v>9</v>
      </c>
      <c r="K1769" s="130">
        <f t="shared" si="1150"/>
        <v>40</v>
      </c>
      <c r="L1769" s="129">
        <f t="shared" si="1151"/>
        <v>68.62222222222222</v>
      </c>
      <c r="M1769" s="128">
        <f t="shared" si="1152"/>
        <v>54.875</v>
      </c>
      <c r="N1769" s="127"/>
      <c r="O1769" s="126"/>
      <c r="P1769" s="125"/>
      <c r="Q1769" s="125">
        <f t="shared" si="1129"/>
        <v>30</v>
      </c>
      <c r="R1769" s="125">
        <f t="shared" si="1130"/>
        <v>2012</v>
      </c>
      <c r="S1769" s="125" t="str">
        <f t="shared" si="1124"/>
        <v>Thu</v>
      </c>
      <c r="T1769" s="125" t="str">
        <f t="shared" si="1131"/>
        <v>2012-30</v>
      </c>
      <c r="U1769" s="125">
        <f t="shared" si="1132"/>
        <v>0</v>
      </c>
      <c r="V1769" s="125"/>
    </row>
    <row r="1770" spans="1:22" s="113" customFormat="1" x14ac:dyDescent="0.35">
      <c r="A1770" s="153" t="s">
        <v>1249</v>
      </c>
      <c r="B1770" s="132">
        <v>41117</v>
      </c>
      <c r="C1770" s="129">
        <v>2018.2</v>
      </c>
      <c r="D1770" s="119">
        <v>0</v>
      </c>
      <c r="E1770" s="119">
        <v>0</v>
      </c>
      <c r="F1770" s="128">
        <v>1220.4000000000001</v>
      </c>
      <c r="G1770" s="131">
        <v>39</v>
      </c>
      <c r="H1770" s="128">
        <f t="shared" si="1149"/>
        <v>31.292307692307695</v>
      </c>
      <c r="I1770" s="129">
        <v>797.8</v>
      </c>
      <c r="J1770" s="130">
        <v>15</v>
      </c>
      <c r="K1770" s="130">
        <f t="shared" si="1150"/>
        <v>54</v>
      </c>
      <c r="L1770" s="129">
        <f t="shared" si="1151"/>
        <v>53.18666666666666</v>
      </c>
      <c r="M1770" s="128">
        <f t="shared" si="1152"/>
        <v>37.374074074074073</v>
      </c>
      <c r="N1770" s="127"/>
      <c r="O1770" s="126"/>
      <c r="P1770" s="125"/>
      <c r="Q1770" s="125">
        <f t="shared" si="1129"/>
        <v>30</v>
      </c>
      <c r="R1770" s="125">
        <f t="shared" si="1130"/>
        <v>2012</v>
      </c>
      <c r="S1770" s="125" t="str">
        <f t="shared" si="1124"/>
        <v>Fri</v>
      </c>
      <c r="T1770" s="125" t="str">
        <f t="shared" si="1131"/>
        <v>2012-30</v>
      </c>
      <c r="U1770" s="125">
        <f t="shared" si="1132"/>
        <v>0</v>
      </c>
      <c r="V1770" s="125"/>
    </row>
    <row r="1771" spans="1:22" s="113" customFormat="1" x14ac:dyDescent="0.35">
      <c r="A1771" s="153" t="s">
        <v>1249</v>
      </c>
      <c r="B1771" s="132">
        <v>41118</v>
      </c>
      <c r="C1771" s="129">
        <v>1075.82</v>
      </c>
      <c r="D1771" s="119">
        <v>0</v>
      </c>
      <c r="E1771" s="119">
        <v>0</v>
      </c>
      <c r="F1771" s="128">
        <v>491.75</v>
      </c>
      <c r="G1771" s="131">
        <v>24</v>
      </c>
      <c r="H1771" s="128">
        <f t="shared" si="1149"/>
        <v>20.489583333333332</v>
      </c>
      <c r="I1771" s="130">
        <v>584.07000000000005</v>
      </c>
      <c r="J1771" s="174">
        <v>14</v>
      </c>
      <c r="K1771" s="130">
        <f t="shared" si="1150"/>
        <v>38</v>
      </c>
      <c r="L1771" s="129">
        <f t="shared" si="1151"/>
        <v>41.719285714285718</v>
      </c>
      <c r="M1771" s="128">
        <f t="shared" si="1152"/>
        <v>28.311052631578953</v>
      </c>
      <c r="N1771" s="127"/>
      <c r="O1771" s="126"/>
      <c r="P1771" s="125"/>
      <c r="Q1771" s="125">
        <f t="shared" si="1129"/>
        <v>30</v>
      </c>
      <c r="R1771" s="125">
        <f t="shared" si="1130"/>
        <v>2012</v>
      </c>
      <c r="S1771" s="125" t="str">
        <f t="shared" si="1124"/>
        <v>Sat</v>
      </c>
      <c r="T1771" s="125" t="str">
        <f t="shared" si="1131"/>
        <v>2012-30</v>
      </c>
      <c r="U1771" s="125">
        <f t="shared" si="1132"/>
        <v>0</v>
      </c>
      <c r="V1771" s="125"/>
    </row>
    <row r="1772" spans="1:22" s="113" customFormat="1" x14ac:dyDescent="0.35">
      <c r="A1772" s="124"/>
      <c r="B1772" s="123">
        <v>41119</v>
      </c>
      <c r="C1772" s="119">
        <f>SUM(C1766:C1771)</f>
        <v>8590.81</v>
      </c>
      <c r="D1772" s="119">
        <v>4324.6400000000003</v>
      </c>
      <c r="E1772" s="122">
        <f>SUM(C1772:D1772)</f>
        <v>12915.45</v>
      </c>
      <c r="F1772" s="118"/>
      <c r="G1772" s="121">
        <f>SUM(G1766:G1771)</f>
        <v>190</v>
      </c>
      <c r="H1772" s="118">
        <f>AVERAGE(H1766:H1771)</f>
        <v>27.187980534250698</v>
      </c>
      <c r="I1772" s="119">
        <f>SUM(I1766:I1771)</f>
        <v>3378.31</v>
      </c>
      <c r="J1772" s="120">
        <f>SUM(J1766:J1771)</f>
        <v>65</v>
      </c>
      <c r="K1772" s="120">
        <f>SUM(G1772,J1772)</f>
        <v>255</v>
      </c>
      <c r="L1772" s="119">
        <f>AVERAGE(L1766:L1771)</f>
        <v>52.720408730158731</v>
      </c>
      <c r="M1772" s="118">
        <f>AVERAGE(M1766:M1771)</f>
        <v>33.584800870055318</v>
      </c>
      <c r="N1772" s="117"/>
      <c r="O1772" s="116"/>
      <c r="P1772" s="115"/>
      <c r="Q1772" s="115">
        <f t="shared" si="1129"/>
        <v>31</v>
      </c>
      <c r="R1772" s="115">
        <f t="shared" si="1130"/>
        <v>2012</v>
      </c>
      <c r="S1772" s="115" t="str">
        <f t="shared" si="1124"/>
        <v>Sun</v>
      </c>
      <c r="T1772" s="115" t="str">
        <f t="shared" si="1131"/>
        <v>2012-31</v>
      </c>
      <c r="U1772" s="115">
        <f t="shared" si="1132"/>
        <v>0</v>
      </c>
      <c r="V1772" s="115"/>
    </row>
    <row r="1773" spans="1:22" s="113" customFormat="1" x14ac:dyDescent="0.35">
      <c r="A1773" s="153" t="s">
        <v>1250</v>
      </c>
      <c r="B1773" s="132">
        <v>41120</v>
      </c>
      <c r="C1773" s="129">
        <v>998.97</v>
      </c>
      <c r="D1773" s="119">
        <v>0</v>
      </c>
      <c r="E1773" s="119">
        <v>0</v>
      </c>
      <c r="F1773" s="128">
        <v>479.2</v>
      </c>
      <c r="G1773" s="131">
        <v>37</v>
      </c>
      <c r="H1773" s="128">
        <f t="shared" ref="H1773:H1778" si="1153">IFERROR(F1773/G1773,0)</f>
        <v>12.951351351351351</v>
      </c>
      <c r="I1773" s="129">
        <v>519.77</v>
      </c>
      <c r="J1773" s="130">
        <v>13</v>
      </c>
      <c r="K1773" s="130">
        <f t="shared" ref="K1773:K1778" si="1154">IFERROR(SUM(G1773,J1773),0)</f>
        <v>50</v>
      </c>
      <c r="L1773" s="129">
        <f t="shared" ref="L1773:L1778" si="1155">IFERROR(MEDIAN(I1773/J1773),0)</f>
        <v>39.982307692307693</v>
      </c>
      <c r="M1773" s="128">
        <f t="shared" ref="M1773:M1778" si="1156">IFERROR(SUM(F1773,I1773)/K1773,0)</f>
        <v>19.979400000000002</v>
      </c>
      <c r="N1773" s="127"/>
      <c r="O1773" s="126"/>
      <c r="P1773" s="125"/>
      <c r="Q1773" s="125">
        <f t="shared" si="1129"/>
        <v>31</v>
      </c>
      <c r="R1773" s="125">
        <f t="shared" si="1130"/>
        <v>2012</v>
      </c>
      <c r="S1773" s="125" t="str">
        <f t="shared" si="1124"/>
        <v>Mon</v>
      </c>
      <c r="T1773" s="125" t="str">
        <f t="shared" si="1131"/>
        <v>2012-31</v>
      </c>
      <c r="U1773" s="125">
        <f t="shared" si="1132"/>
        <v>0</v>
      </c>
      <c r="V1773" s="125"/>
    </row>
    <row r="1774" spans="1:22" s="113" customFormat="1" x14ac:dyDescent="0.35">
      <c r="A1774" s="153" t="s">
        <v>1250</v>
      </c>
      <c r="B1774" s="132">
        <v>41121</v>
      </c>
      <c r="C1774" s="129">
        <v>892.34</v>
      </c>
      <c r="D1774" s="119">
        <v>0</v>
      </c>
      <c r="E1774" s="119">
        <v>0</v>
      </c>
      <c r="F1774" s="128">
        <v>749.15</v>
      </c>
      <c r="G1774" s="131">
        <v>30</v>
      </c>
      <c r="H1774" s="128">
        <f t="shared" si="1153"/>
        <v>24.971666666666668</v>
      </c>
      <c r="I1774" s="129">
        <v>143.19</v>
      </c>
      <c r="J1774" s="130">
        <v>5</v>
      </c>
      <c r="K1774" s="130">
        <f t="shared" si="1154"/>
        <v>35</v>
      </c>
      <c r="L1774" s="129">
        <f t="shared" si="1155"/>
        <v>28.637999999999998</v>
      </c>
      <c r="M1774" s="128">
        <f t="shared" si="1156"/>
        <v>25.495428571428569</v>
      </c>
      <c r="N1774" s="127"/>
      <c r="O1774" s="126"/>
      <c r="P1774" s="125"/>
      <c r="Q1774" s="125">
        <f t="shared" si="1129"/>
        <v>31</v>
      </c>
      <c r="R1774" s="125">
        <f t="shared" si="1130"/>
        <v>2012</v>
      </c>
      <c r="S1774" s="125" t="str">
        <f t="shared" si="1124"/>
        <v>Tue</v>
      </c>
      <c r="T1774" s="125" t="str">
        <f t="shared" si="1131"/>
        <v>2012-31</v>
      </c>
      <c r="U1774" s="125">
        <f t="shared" si="1132"/>
        <v>0</v>
      </c>
      <c r="V1774" s="125"/>
    </row>
    <row r="1775" spans="1:22" s="113" customFormat="1" x14ac:dyDescent="0.35">
      <c r="A1775" s="153" t="s">
        <v>1250</v>
      </c>
      <c r="B1775" s="132">
        <v>41122</v>
      </c>
      <c r="C1775" s="129">
        <v>1200.07</v>
      </c>
      <c r="D1775" s="119">
        <v>0</v>
      </c>
      <c r="E1775" s="119">
        <v>0</v>
      </c>
      <c r="F1775" s="128">
        <v>716.85</v>
      </c>
      <c r="G1775" s="131">
        <v>42</v>
      </c>
      <c r="H1775" s="128">
        <f t="shared" si="1153"/>
        <v>17.067857142857143</v>
      </c>
      <c r="I1775" s="129">
        <v>483.22</v>
      </c>
      <c r="J1775" s="130">
        <v>12</v>
      </c>
      <c r="K1775" s="130">
        <f t="shared" si="1154"/>
        <v>54</v>
      </c>
      <c r="L1775" s="129">
        <f t="shared" si="1155"/>
        <v>40.268333333333338</v>
      </c>
      <c r="M1775" s="128">
        <f t="shared" si="1156"/>
        <v>22.223518518518521</v>
      </c>
      <c r="N1775" s="127"/>
      <c r="O1775" s="126"/>
      <c r="P1775" s="125"/>
      <c r="Q1775" s="125">
        <f t="shared" si="1129"/>
        <v>31</v>
      </c>
      <c r="R1775" s="125">
        <f t="shared" si="1130"/>
        <v>2012</v>
      </c>
      <c r="S1775" s="125" t="str">
        <f t="shared" si="1124"/>
        <v>Wed</v>
      </c>
      <c r="T1775" s="125" t="str">
        <f t="shared" si="1131"/>
        <v>2012-31</v>
      </c>
      <c r="U1775" s="125">
        <f t="shared" si="1132"/>
        <v>0</v>
      </c>
      <c r="V1775" s="125"/>
    </row>
    <row r="1776" spans="1:22" s="113" customFormat="1" x14ac:dyDescent="0.35">
      <c r="A1776" s="153" t="s">
        <v>1250</v>
      </c>
      <c r="B1776" s="132">
        <v>41123</v>
      </c>
      <c r="C1776" s="129">
        <v>1804.65</v>
      </c>
      <c r="D1776" s="119">
        <v>0</v>
      </c>
      <c r="E1776" s="119">
        <v>0</v>
      </c>
      <c r="F1776" s="128">
        <v>780.35</v>
      </c>
      <c r="G1776" s="131">
        <v>32</v>
      </c>
      <c r="H1776" s="128">
        <f t="shared" si="1153"/>
        <v>24.385937500000001</v>
      </c>
      <c r="I1776" s="129">
        <v>1024.3</v>
      </c>
      <c r="J1776" s="130">
        <v>15</v>
      </c>
      <c r="K1776" s="130">
        <f t="shared" si="1154"/>
        <v>47</v>
      </c>
      <c r="L1776" s="129">
        <f t="shared" si="1155"/>
        <v>68.286666666666662</v>
      </c>
      <c r="M1776" s="128">
        <f t="shared" si="1156"/>
        <v>38.396808510638301</v>
      </c>
      <c r="N1776" s="127"/>
      <c r="O1776" s="126"/>
      <c r="P1776" s="125"/>
      <c r="Q1776" s="125">
        <f t="shared" si="1129"/>
        <v>31</v>
      </c>
      <c r="R1776" s="125">
        <f t="shared" si="1130"/>
        <v>2012</v>
      </c>
      <c r="S1776" s="125" t="str">
        <f t="shared" si="1124"/>
        <v>Thu</v>
      </c>
      <c r="T1776" s="125" t="str">
        <f t="shared" si="1131"/>
        <v>2012-31</v>
      </c>
      <c r="U1776" s="125">
        <f t="shared" si="1132"/>
        <v>0</v>
      </c>
      <c r="V1776" s="125"/>
    </row>
    <row r="1777" spans="1:22" s="113" customFormat="1" x14ac:dyDescent="0.35">
      <c r="A1777" s="153" t="s">
        <v>1250</v>
      </c>
      <c r="B1777" s="132">
        <v>41124</v>
      </c>
      <c r="C1777" s="129">
        <v>2022.84</v>
      </c>
      <c r="D1777" s="119">
        <v>0</v>
      </c>
      <c r="E1777" s="119">
        <v>0</v>
      </c>
      <c r="F1777" s="128">
        <v>1525.15</v>
      </c>
      <c r="G1777" s="131">
        <v>53</v>
      </c>
      <c r="H1777" s="128">
        <f t="shared" si="1153"/>
        <v>28.776415094339626</v>
      </c>
      <c r="I1777" s="129">
        <v>497.69</v>
      </c>
      <c r="J1777" s="130">
        <v>13</v>
      </c>
      <c r="K1777" s="130">
        <f t="shared" si="1154"/>
        <v>66</v>
      </c>
      <c r="L1777" s="129">
        <f t="shared" si="1155"/>
        <v>38.283846153846156</v>
      </c>
      <c r="M1777" s="128">
        <f t="shared" si="1156"/>
        <v>30.649090909090912</v>
      </c>
      <c r="N1777" s="127"/>
      <c r="O1777" s="126"/>
      <c r="P1777" s="125"/>
      <c r="Q1777" s="125">
        <f t="shared" si="1129"/>
        <v>31</v>
      </c>
      <c r="R1777" s="125">
        <f t="shared" si="1130"/>
        <v>2012</v>
      </c>
      <c r="S1777" s="125" t="str">
        <f t="shared" si="1124"/>
        <v>Fri</v>
      </c>
      <c r="T1777" s="125" t="str">
        <f t="shared" si="1131"/>
        <v>2012-31</v>
      </c>
      <c r="U1777" s="125">
        <f t="shared" si="1132"/>
        <v>0</v>
      </c>
      <c r="V1777" s="125"/>
    </row>
    <row r="1778" spans="1:22" s="113" customFormat="1" x14ac:dyDescent="0.35">
      <c r="A1778" s="153" t="s">
        <v>1250</v>
      </c>
      <c r="B1778" s="132">
        <v>41125</v>
      </c>
      <c r="C1778" s="129">
        <v>2095.5700000000002</v>
      </c>
      <c r="D1778" s="119">
        <v>0</v>
      </c>
      <c r="E1778" s="119">
        <v>0</v>
      </c>
      <c r="F1778" s="128">
        <v>1099.4000000000001</v>
      </c>
      <c r="G1778" s="131">
        <v>31</v>
      </c>
      <c r="H1778" s="128">
        <f t="shared" si="1153"/>
        <v>35.464516129032262</v>
      </c>
      <c r="I1778" s="129">
        <v>996.17</v>
      </c>
      <c r="J1778" s="130">
        <v>8</v>
      </c>
      <c r="K1778" s="130">
        <f t="shared" si="1154"/>
        <v>39</v>
      </c>
      <c r="L1778" s="129">
        <f t="shared" si="1155"/>
        <v>124.52124999999999</v>
      </c>
      <c r="M1778" s="128">
        <f t="shared" si="1156"/>
        <v>53.732564102564105</v>
      </c>
      <c r="N1778" s="127"/>
      <c r="O1778" s="126"/>
      <c r="P1778" s="125"/>
      <c r="Q1778" s="125">
        <f t="shared" si="1129"/>
        <v>31</v>
      </c>
      <c r="R1778" s="125">
        <f t="shared" si="1130"/>
        <v>2012</v>
      </c>
      <c r="S1778" s="125" t="str">
        <f t="shared" si="1124"/>
        <v>Sat</v>
      </c>
      <c r="T1778" s="125" t="str">
        <f t="shared" si="1131"/>
        <v>2012-31</v>
      </c>
      <c r="U1778" s="125">
        <f t="shared" si="1132"/>
        <v>0</v>
      </c>
      <c r="V1778" s="125"/>
    </row>
    <row r="1779" spans="1:22" s="113" customFormat="1" x14ac:dyDescent="0.35">
      <c r="A1779" s="124"/>
      <c r="B1779" s="123">
        <v>41126</v>
      </c>
      <c r="C1779" s="119">
        <f>SUM(C1773:C1778)</f>
        <v>9014.44</v>
      </c>
      <c r="D1779" s="119">
        <v>2989.36</v>
      </c>
      <c r="E1779" s="122">
        <f>SUM(C1779:D1779)</f>
        <v>12003.800000000001</v>
      </c>
      <c r="F1779" s="118"/>
      <c r="G1779" s="121">
        <f>SUM(G1773:G1778)</f>
        <v>225</v>
      </c>
      <c r="H1779" s="118">
        <f>AVERAGE(H1773:H1778)</f>
        <v>23.936290647374506</v>
      </c>
      <c r="I1779" s="119">
        <f>SUM(I1773:I1778)</f>
        <v>3664.34</v>
      </c>
      <c r="J1779" s="120">
        <f>SUM(J1773:J1778)</f>
        <v>66</v>
      </c>
      <c r="K1779" s="120">
        <f>SUM(G1779,J1779)</f>
        <v>291</v>
      </c>
      <c r="L1779" s="119">
        <f>AVERAGE(L1773:L1778)</f>
        <v>56.663400641025639</v>
      </c>
      <c r="M1779" s="118">
        <f>AVERAGE(M1773:M1778)</f>
        <v>31.746135102040071</v>
      </c>
      <c r="N1779" s="117"/>
      <c r="O1779" s="116"/>
      <c r="P1779" s="115"/>
      <c r="Q1779" s="115">
        <f t="shared" si="1129"/>
        <v>32</v>
      </c>
      <c r="R1779" s="115">
        <f t="shared" si="1130"/>
        <v>2012</v>
      </c>
      <c r="S1779" s="115" t="str">
        <f t="shared" si="1124"/>
        <v>Sun</v>
      </c>
      <c r="T1779" s="115" t="str">
        <f t="shared" si="1131"/>
        <v>2012-32</v>
      </c>
      <c r="U1779" s="115">
        <f t="shared" si="1132"/>
        <v>0</v>
      </c>
      <c r="V1779" s="115"/>
    </row>
    <row r="1780" spans="1:22" s="113" customFormat="1" x14ac:dyDescent="0.35">
      <c r="A1780" s="153" t="s">
        <v>1251</v>
      </c>
      <c r="B1780" s="132">
        <v>41127</v>
      </c>
      <c r="C1780" s="129">
        <v>714.96</v>
      </c>
      <c r="D1780" s="119">
        <v>0</v>
      </c>
      <c r="E1780" s="119">
        <v>0</v>
      </c>
      <c r="F1780" s="128">
        <v>407.45</v>
      </c>
      <c r="G1780" s="131">
        <v>23</v>
      </c>
      <c r="H1780" s="128">
        <f t="shared" ref="H1780:H1785" si="1157">IFERROR(F1780/G1780,0)</f>
        <v>17.715217391304346</v>
      </c>
      <c r="I1780" s="129">
        <v>307.51</v>
      </c>
      <c r="J1780" s="130">
        <v>9</v>
      </c>
      <c r="K1780" s="130">
        <f t="shared" ref="K1780:K1785" si="1158">IFERROR(SUM(G1780,J1780),0)</f>
        <v>32</v>
      </c>
      <c r="L1780" s="129">
        <f t="shared" ref="L1780:L1785" si="1159">IFERROR(MEDIAN(I1780/J1780),0)</f>
        <v>34.167777777777779</v>
      </c>
      <c r="M1780" s="128">
        <f t="shared" ref="M1780:M1785" si="1160">IFERROR(SUM(F1780,I1780)/K1780,0)</f>
        <v>22.342500000000001</v>
      </c>
      <c r="N1780" s="127"/>
      <c r="O1780" s="126"/>
      <c r="P1780" s="125"/>
      <c r="Q1780" s="125">
        <f t="shared" si="1129"/>
        <v>32</v>
      </c>
      <c r="R1780" s="125">
        <f t="shared" si="1130"/>
        <v>2012</v>
      </c>
      <c r="S1780" s="125" t="str">
        <f t="shared" si="1124"/>
        <v>Mon</v>
      </c>
      <c r="T1780" s="125" t="str">
        <f t="shared" si="1131"/>
        <v>2012-32</v>
      </c>
      <c r="U1780" s="125">
        <f t="shared" si="1132"/>
        <v>0</v>
      </c>
      <c r="V1780" s="125"/>
    </row>
    <row r="1781" spans="1:22" s="113" customFormat="1" x14ac:dyDescent="0.35">
      <c r="A1781" s="153" t="s">
        <v>1251</v>
      </c>
      <c r="B1781" s="132">
        <v>41128</v>
      </c>
      <c r="C1781" s="129">
        <v>823.11</v>
      </c>
      <c r="D1781" s="119">
        <v>0</v>
      </c>
      <c r="E1781" s="119">
        <v>0</v>
      </c>
      <c r="F1781" s="128">
        <v>580.25</v>
      </c>
      <c r="G1781" s="131">
        <v>28</v>
      </c>
      <c r="H1781" s="128">
        <f t="shared" si="1157"/>
        <v>20.723214285714285</v>
      </c>
      <c r="I1781" s="129">
        <v>242.86</v>
      </c>
      <c r="J1781" s="130">
        <v>8</v>
      </c>
      <c r="K1781" s="130">
        <f t="shared" si="1158"/>
        <v>36</v>
      </c>
      <c r="L1781" s="129">
        <f t="shared" si="1159"/>
        <v>30.357500000000002</v>
      </c>
      <c r="M1781" s="128">
        <f t="shared" si="1160"/>
        <v>22.864166666666666</v>
      </c>
      <c r="N1781" s="127"/>
      <c r="O1781" s="126"/>
      <c r="P1781" s="125"/>
      <c r="Q1781" s="125">
        <f t="shared" si="1129"/>
        <v>32</v>
      </c>
      <c r="R1781" s="125">
        <f t="shared" si="1130"/>
        <v>2012</v>
      </c>
      <c r="S1781" s="125" t="str">
        <f t="shared" si="1124"/>
        <v>Tue</v>
      </c>
      <c r="T1781" s="125" t="str">
        <f t="shared" si="1131"/>
        <v>2012-32</v>
      </c>
      <c r="U1781" s="125">
        <f t="shared" si="1132"/>
        <v>0</v>
      </c>
      <c r="V1781" s="125"/>
    </row>
    <row r="1782" spans="1:22" s="113" customFormat="1" x14ac:dyDescent="0.35">
      <c r="A1782" s="153" t="s">
        <v>1251</v>
      </c>
      <c r="B1782" s="132">
        <v>41129</v>
      </c>
      <c r="C1782" s="129">
        <v>803.68</v>
      </c>
      <c r="D1782" s="119">
        <v>0</v>
      </c>
      <c r="E1782" s="119">
        <v>0</v>
      </c>
      <c r="F1782" s="128">
        <v>403.05</v>
      </c>
      <c r="G1782" s="131">
        <v>27</v>
      </c>
      <c r="H1782" s="128">
        <f t="shared" si="1157"/>
        <v>14.927777777777779</v>
      </c>
      <c r="I1782" s="129">
        <v>400.63</v>
      </c>
      <c r="J1782" s="130">
        <v>9</v>
      </c>
      <c r="K1782" s="130">
        <f t="shared" si="1158"/>
        <v>36</v>
      </c>
      <c r="L1782" s="129">
        <f t="shared" si="1159"/>
        <v>44.514444444444443</v>
      </c>
      <c r="M1782" s="128">
        <f t="shared" si="1160"/>
        <v>22.324444444444445</v>
      </c>
      <c r="N1782" s="127"/>
      <c r="O1782" s="126"/>
      <c r="P1782" s="125"/>
      <c r="Q1782" s="125">
        <f t="shared" si="1129"/>
        <v>32</v>
      </c>
      <c r="R1782" s="125">
        <f t="shared" si="1130"/>
        <v>2012</v>
      </c>
      <c r="S1782" s="125" t="str">
        <f t="shared" si="1124"/>
        <v>Wed</v>
      </c>
      <c r="T1782" s="125" t="str">
        <f t="shared" si="1131"/>
        <v>2012-32</v>
      </c>
      <c r="U1782" s="125">
        <f t="shared" si="1132"/>
        <v>0</v>
      </c>
      <c r="V1782" s="125"/>
    </row>
    <row r="1783" spans="1:22" s="113" customFormat="1" x14ac:dyDescent="0.35">
      <c r="A1783" s="153" t="s">
        <v>1251</v>
      </c>
      <c r="B1783" s="132">
        <v>41130</v>
      </c>
      <c r="C1783" s="129">
        <v>1494.23</v>
      </c>
      <c r="D1783" s="119">
        <v>0</v>
      </c>
      <c r="E1783" s="119">
        <v>0</v>
      </c>
      <c r="F1783" s="128">
        <v>681.7</v>
      </c>
      <c r="G1783" s="131">
        <v>37</v>
      </c>
      <c r="H1783" s="128">
        <f t="shared" si="1157"/>
        <v>18.424324324324324</v>
      </c>
      <c r="I1783" s="129">
        <v>812.53</v>
      </c>
      <c r="J1783" s="130">
        <v>10</v>
      </c>
      <c r="K1783" s="130">
        <f t="shared" si="1158"/>
        <v>47</v>
      </c>
      <c r="L1783" s="129">
        <f t="shared" si="1159"/>
        <v>81.253</v>
      </c>
      <c r="M1783" s="128">
        <f t="shared" si="1160"/>
        <v>31.792127659574469</v>
      </c>
      <c r="N1783" s="127"/>
      <c r="O1783" s="126"/>
      <c r="P1783" s="125"/>
      <c r="Q1783" s="125">
        <f t="shared" si="1129"/>
        <v>32</v>
      </c>
      <c r="R1783" s="125">
        <f t="shared" si="1130"/>
        <v>2012</v>
      </c>
      <c r="S1783" s="125" t="str">
        <f t="shared" si="1124"/>
        <v>Thu</v>
      </c>
      <c r="T1783" s="125" t="str">
        <f t="shared" si="1131"/>
        <v>2012-32</v>
      </c>
      <c r="U1783" s="125">
        <f t="shared" si="1132"/>
        <v>0</v>
      </c>
      <c r="V1783" s="125"/>
    </row>
    <row r="1784" spans="1:22" s="113" customFormat="1" x14ac:dyDescent="0.35">
      <c r="A1784" s="153" t="s">
        <v>1251</v>
      </c>
      <c r="B1784" s="132">
        <v>41131</v>
      </c>
      <c r="C1784" s="129">
        <v>2158.11</v>
      </c>
      <c r="D1784" s="119">
        <v>0</v>
      </c>
      <c r="E1784" s="119">
        <v>0</v>
      </c>
      <c r="F1784" s="128">
        <v>1230.3499999999999</v>
      </c>
      <c r="G1784" s="131">
        <v>46</v>
      </c>
      <c r="H1784" s="128">
        <f t="shared" si="1157"/>
        <v>26.746739130434779</v>
      </c>
      <c r="I1784" s="129">
        <v>927.76</v>
      </c>
      <c r="J1784" s="130">
        <v>17</v>
      </c>
      <c r="K1784" s="130">
        <f t="shared" si="1158"/>
        <v>63</v>
      </c>
      <c r="L1784" s="129">
        <f t="shared" si="1159"/>
        <v>54.57411764705882</v>
      </c>
      <c r="M1784" s="128">
        <f t="shared" si="1160"/>
        <v>34.255714285714284</v>
      </c>
      <c r="N1784" s="127"/>
      <c r="O1784" s="126"/>
      <c r="P1784" s="125"/>
      <c r="Q1784" s="125">
        <f t="shared" si="1129"/>
        <v>32</v>
      </c>
      <c r="R1784" s="125">
        <f t="shared" si="1130"/>
        <v>2012</v>
      </c>
      <c r="S1784" s="125" t="str">
        <f t="shared" si="1124"/>
        <v>Fri</v>
      </c>
      <c r="T1784" s="125" t="str">
        <f t="shared" si="1131"/>
        <v>2012-32</v>
      </c>
      <c r="U1784" s="125">
        <f t="shared" si="1132"/>
        <v>0</v>
      </c>
      <c r="V1784" s="125"/>
    </row>
    <row r="1785" spans="1:22" s="113" customFormat="1" x14ac:dyDescent="0.35">
      <c r="A1785" s="153" t="s">
        <v>1251</v>
      </c>
      <c r="B1785" s="132">
        <v>41132</v>
      </c>
      <c r="C1785" s="129">
        <v>951.96</v>
      </c>
      <c r="D1785" s="119">
        <v>0</v>
      </c>
      <c r="E1785" s="119">
        <v>0</v>
      </c>
      <c r="F1785" s="128">
        <v>407.55</v>
      </c>
      <c r="G1785" s="131">
        <v>20</v>
      </c>
      <c r="H1785" s="128">
        <f t="shared" si="1157"/>
        <v>20.377500000000001</v>
      </c>
      <c r="I1785" s="129">
        <v>544.41</v>
      </c>
      <c r="J1785" s="130">
        <v>11</v>
      </c>
      <c r="K1785" s="130">
        <f t="shared" si="1158"/>
        <v>31</v>
      </c>
      <c r="L1785" s="129">
        <f t="shared" si="1159"/>
        <v>49.491818181818182</v>
      </c>
      <c r="M1785" s="128">
        <f t="shared" si="1160"/>
        <v>30.708387096774196</v>
      </c>
      <c r="N1785" s="127"/>
      <c r="O1785" s="126"/>
      <c r="P1785" s="125"/>
      <c r="Q1785" s="125">
        <f t="shared" si="1129"/>
        <v>32</v>
      </c>
      <c r="R1785" s="125">
        <f t="shared" si="1130"/>
        <v>2012</v>
      </c>
      <c r="S1785" s="125" t="str">
        <f t="shared" si="1124"/>
        <v>Sat</v>
      </c>
      <c r="T1785" s="125" t="str">
        <f t="shared" si="1131"/>
        <v>2012-32</v>
      </c>
      <c r="U1785" s="125">
        <f t="shared" si="1132"/>
        <v>0</v>
      </c>
      <c r="V1785" s="125"/>
    </row>
    <row r="1786" spans="1:22" s="113" customFormat="1" x14ac:dyDescent="0.35">
      <c r="A1786" s="124"/>
      <c r="B1786" s="123">
        <v>41133</v>
      </c>
      <c r="C1786" s="119">
        <f>SUM(C1780:C1785)</f>
        <v>6946.05</v>
      </c>
      <c r="D1786" s="119">
        <v>3652.44</v>
      </c>
      <c r="E1786" s="122">
        <f>SUM(C1786:D1786)</f>
        <v>10598.49</v>
      </c>
      <c r="F1786" s="118">
        <f>SUM(F1780:F1785)</f>
        <v>3710.35</v>
      </c>
      <c r="G1786" s="121">
        <f>SUM(G1780:G1785)</f>
        <v>181</v>
      </c>
      <c r="H1786" s="118">
        <f>AVERAGE(H1780:H1785)</f>
        <v>19.819128818259248</v>
      </c>
      <c r="I1786" s="119">
        <f>SUM(I1780:I1785)</f>
        <v>3235.7</v>
      </c>
      <c r="J1786" s="120">
        <f>SUM(J1780:J1785)</f>
        <v>64</v>
      </c>
      <c r="K1786" s="120">
        <f>SUM(G1786,J1786)</f>
        <v>245</v>
      </c>
      <c r="L1786" s="119">
        <f>AVERAGE(L1780:L1785)</f>
        <v>49.059776341849869</v>
      </c>
      <c r="M1786" s="118">
        <f>AVERAGE(M1780:M1785)</f>
        <v>27.381223358862343</v>
      </c>
      <c r="N1786" s="117"/>
      <c r="O1786" s="116"/>
      <c r="P1786" s="115"/>
      <c r="Q1786" s="115">
        <f t="shared" si="1129"/>
        <v>33</v>
      </c>
      <c r="R1786" s="115">
        <f t="shared" si="1130"/>
        <v>2012</v>
      </c>
      <c r="S1786" s="115" t="str">
        <f t="shared" si="1124"/>
        <v>Sun</v>
      </c>
      <c r="T1786" s="115" t="str">
        <f t="shared" si="1131"/>
        <v>2012-33</v>
      </c>
      <c r="U1786" s="115">
        <f t="shared" si="1132"/>
        <v>0</v>
      </c>
      <c r="V1786" s="115"/>
    </row>
    <row r="1787" spans="1:22" s="113" customFormat="1" x14ac:dyDescent="0.35">
      <c r="A1787" s="143" t="s">
        <v>1252</v>
      </c>
      <c r="B1787" s="142">
        <v>41134</v>
      </c>
      <c r="C1787" s="138">
        <v>0</v>
      </c>
      <c r="D1787" s="119">
        <v>0</v>
      </c>
      <c r="E1787" s="119">
        <v>0</v>
      </c>
      <c r="F1787" s="140">
        <v>0</v>
      </c>
      <c r="G1787" s="141">
        <v>0</v>
      </c>
      <c r="H1787" s="140">
        <f t="shared" ref="H1787:H1792" si="1161">IFERROR(F1787/G1787,0)</f>
        <v>0</v>
      </c>
      <c r="I1787" s="138">
        <v>0</v>
      </c>
      <c r="J1787" s="139">
        <v>0</v>
      </c>
      <c r="K1787" s="139">
        <f t="shared" ref="K1787:K1792" si="1162">IFERROR(SUM(G1787,J1787),0)</f>
        <v>0</v>
      </c>
      <c r="L1787" s="138">
        <f t="shared" ref="L1787:L1792" si="1163">IFERROR(MEDIAN(I1787/J1787),0)</f>
        <v>0</v>
      </c>
      <c r="M1787" s="140">
        <f t="shared" ref="M1787:M1792" si="1164">IFERROR(SUM(F1787,I1787)/K1787,0)</f>
        <v>0</v>
      </c>
      <c r="N1787" s="137" t="s">
        <v>1103</v>
      </c>
      <c r="O1787" s="136"/>
      <c r="P1787" s="135"/>
      <c r="Q1787" s="135">
        <f t="shared" si="1129"/>
        <v>33</v>
      </c>
      <c r="R1787" s="135">
        <f t="shared" si="1130"/>
        <v>2012</v>
      </c>
      <c r="S1787" s="135" t="str">
        <f t="shared" si="1124"/>
        <v>Mon</v>
      </c>
      <c r="T1787" s="135" t="str">
        <f t="shared" si="1131"/>
        <v>2012-33</v>
      </c>
      <c r="U1787" s="135">
        <f t="shared" si="1132"/>
        <v>0</v>
      </c>
      <c r="V1787" s="135"/>
    </row>
    <row r="1788" spans="1:22" s="113" customFormat="1" x14ac:dyDescent="0.35">
      <c r="A1788" s="153" t="s">
        <v>1252</v>
      </c>
      <c r="B1788" s="132">
        <v>41135</v>
      </c>
      <c r="C1788" s="129">
        <v>1287.71</v>
      </c>
      <c r="D1788" s="119">
        <v>0</v>
      </c>
      <c r="E1788" s="119">
        <v>0</v>
      </c>
      <c r="F1788" s="128">
        <v>786.8</v>
      </c>
      <c r="G1788" s="131">
        <v>39</v>
      </c>
      <c r="H1788" s="128">
        <f t="shared" si="1161"/>
        <v>20.174358974358974</v>
      </c>
      <c r="I1788" s="129">
        <v>500.91</v>
      </c>
      <c r="J1788" s="130">
        <v>10</v>
      </c>
      <c r="K1788" s="130">
        <f t="shared" si="1162"/>
        <v>49</v>
      </c>
      <c r="L1788" s="129">
        <f t="shared" si="1163"/>
        <v>50.091000000000001</v>
      </c>
      <c r="M1788" s="128">
        <f t="shared" si="1164"/>
        <v>26.279795918367348</v>
      </c>
      <c r="N1788" s="127"/>
      <c r="O1788" s="126"/>
      <c r="P1788" s="125"/>
      <c r="Q1788" s="125">
        <f t="shared" si="1129"/>
        <v>33</v>
      </c>
      <c r="R1788" s="125">
        <f t="shared" si="1130"/>
        <v>2012</v>
      </c>
      <c r="S1788" s="125" t="str">
        <f t="shared" si="1124"/>
        <v>Tue</v>
      </c>
      <c r="T1788" s="125" t="str">
        <f t="shared" si="1131"/>
        <v>2012-33</v>
      </c>
      <c r="U1788" s="125">
        <f t="shared" si="1132"/>
        <v>0</v>
      </c>
      <c r="V1788" s="125"/>
    </row>
    <row r="1789" spans="1:22" s="113" customFormat="1" x14ac:dyDescent="0.35">
      <c r="A1789" s="153" t="s">
        <v>1252</v>
      </c>
      <c r="B1789" s="132">
        <v>41136</v>
      </c>
      <c r="C1789" s="129">
        <v>1730.13</v>
      </c>
      <c r="D1789" s="119">
        <v>0</v>
      </c>
      <c r="E1789" s="119">
        <v>0</v>
      </c>
      <c r="F1789" s="128">
        <v>827.85</v>
      </c>
      <c r="G1789" s="131">
        <v>36</v>
      </c>
      <c r="H1789" s="128">
        <f t="shared" si="1161"/>
        <v>22.995833333333334</v>
      </c>
      <c r="I1789" s="129">
        <v>902.28</v>
      </c>
      <c r="J1789" s="130">
        <v>20</v>
      </c>
      <c r="K1789" s="130">
        <f t="shared" si="1162"/>
        <v>56</v>
      </c>
      <c r="L1789" s="129">
        <f t="shared" si="1163"/>
        <v>45.113999999999997</v>
      </c>
      <c r="M1789" s="128">
        <f t="shared" si="1164"/>
        <v>30.895178571428573</v>
      </c>
      <c r="N1789" s="127"/>
      <c r="O1789" s="126"/>
      <c r="P1789" s="125"/>
      <c r="Q1789" s="125">
        <f t="shared" si="1129"/>
        <v>33</v>
      </c>
      <c r="R1789" s="125">
        <f t="shared" si="1130"/>
        <v>2012</v>
      </c>
      <c r="S1789" s="125" t="str">
        <f t="shared" si="1124"/>
        <v>Wed</v>
      </c>
      <c r="T1789" s="125" t="str">
        <f t="shared" si="1131"/>
        <v>2012-33</v>
      </c>
      <c r="U1789" s="125">
        <f t="shared" si="1132"/>
        <v>0</v>
      </c>
      <c r="V1789" s="125"/>
    </row>
    <row r="1790" spans="1:22" s="113" customFormat="1" x14ac:dyDescent="0.35">
      <c r="A1790" s="153" t="s">
        <v>1252</v>
      </c>
      <c r="B1790" s="132">
        <v>41137</v>
      </c>
      <c r="C1790" s="129">
        <v>1208.83</v>
      </c>
      <c r="D1790" s="119">
        <v>0</v>
      </c>
      <c r="E1790" s="119">
        <v>0</v>
      </c>
      <c r="F1790" s="128">
        <v>534.9</v>
      </c>
      <c r="G1790" s="131">
        <v>25</v>
      </c>
      <c r="H1790" s="128">
        <f t="shared" si="1161"/>
        <v>21.396000000000001</v>
      </c>
      <c r="I1790" s="129">
        <v>673.93</v>
      </c>
      <c r="J1790" s="130">
        <v>8</v>
      </c>
      <c r="K1790" s="130">
        <f t="shared" si="1162"/>
        <v>33</v>
      </c>
      <c r="L1790" s="129">
        <f t="shared" si="1163"/>
        <v>84.241249999999994</v>
      </c>
      <c r="M1790" s="128">
        <f t="shared" si="1164"/>
        <v>36.631212121212116</v>
      </c>
      <c r="N1790" s="127"/>
      <c r="O1790" s="126"/>
      <c r="P1790" s="125"/>
      <c r="Q1790" s="125">
        <f t="shared" si="1129"/>
        <v>33</v>
      </c>
      <c r="R1790" s="125">
        <f t="shared" si="1130"/>
        <v>2012</v>
      </c>
      <c r="S1790" s="125" t="str">
        <f t="shared" si="1124"/>
        <v>Thu</v>
      </c>
      <c r="T1790" s="125" t="str">
        <f t="shared" si="1131"/>
        <v>2012-33</v>
      </c>
      <c r="U1790" s="125">
        <f t="shared" si="1132"/>
        <v>0</v>
      </c>
      <c r="V1790" s="125"/>
    </row>
    <row r="1791" spans="1:22" s="113" customFormat="1" x14ac:dyDescent="0.35">
      <c r="A1791" s="153" t="s">
        <v>1252</v>
      </c>
      <c r="B1791" s="132">
        <v>41138</v>
      </c>
      <c r="C1791" s="129">
        <v>1819.32</v>
      </c>
      <c r="D1791" s="119">
        <v>0</v>
      </c>
      <c r="E1791" s="119">
        <v>0</v>
      </c>
      <c r="F1791" s="128">
        <v>904.65</v>
      </c>
      <c r="G1791" s="131">
        <v>43</v>
      </c>
      <c r="H1791" s="128">
        <f t="shared" si="1161"/>
        <v>21.038372093023256</v>
      </c>
      <c r="I1791" s="129">
        <v>914.67</v>
      </c>
      <c r="J1791" s="130">
        <v>14</v>
      </c>
      <c r="K1791" s="130">
        <f t="shared" si="1162"/>
        <v>57</v>
      </c>
      <c r="L1791" s="129">
        <f t="shared" si="1163"/>
        <v>65.333571428571432</v>
      </c>
      <c r="M1791" s="128">
        <f t="shared" si="1164"/>
        <v>31.917894736842104</v>
      </c>
      <c r="N1791" s="127"/>
      <c r="O1791" s="126"/>
      <c r="P1791" s="125"/>
      <c r="Q1791" s="125">
        <f t="shared" si="1129"/>
        <v>33</v>
      </c>
      <c r="R1791" s="125">
        <f t="shared" si="1130"/>
        <v>2012</v>
      </c>
      <c r="S1791" s="125" t="str">
        <f t="shared" si="1124"/>
        <v>Fri</v>
      </c>
      <c r="T1791" s="125" t="str">
        <f t="shared" si="1131"/>
        <v>2012-33</v>
      </c>
      <c r="U1791" s="125">
        <f t="shared" si="1132"/>
        <v>0</v>
      </c>
      <c r="V1791" s="125"/>
    </row>
    <row r="1792" spans="1:22" s="113" customFormat="1" x14ac:dyDescent="0.35">
      <c r="A1792" s="153" t="s">
        <v>1252</v>
      </c>
      <c r="B1792" s="132">
        <v>41139</v>
      </c>
      <c r="C1792" s="129">
        <v>920.71</v>
      </c>
      <c r="D1792" s="119">
        <v>0</v>
      </c>
      <c r="E1792" s="119">
        <v>0</v>
      </c>
      <c r="F1792" s="128">
        <v>562.6</v>
      </c>
      <c r="G1792" s="131">
        <v>21</v>
      </c>
      <c r="H1792" s="128">
        <f t="shared" si="1161"/>
        <v>26.790476190476191</v>
      </c>
      <c r="I1792" s="129">
        <v>358.11</v>
      </c>
      <c r="J1792" s="130">
        <v>8</v>
      </c>
      <c r="K1792" s="130">
        <f t="shared" si="1162"/>
        <v>29</v>
      </c>
      <c r="L1792" s="129">
        <f t="shared" si="1163"/>
        <v>44.763750000000002</v>
      </c>
      <c r="M1792" s="128">
        <f t="shared" si="1164"/>
        <v>31.748620689655173</v>
      </c>
      <c r="N1792" s="127"/>
      <c r="O1792" s="126"/>
      <c r="P1792" s="125"/>
      <c r="Q1792" s="125">
        <f t="shared" si="1129"/>
        <v>33</v>
      </c>
      <c r="R1792" s="125">
        <f t="shared" si="1130"/>
        <v>2012</v>
      </c>
      <c r="S1792" s="125" t="str">
        <f t="shared" si="1124"/>
        <v>Sat</v>
      </c>
      <c r="T1792" s="125" t="str">
        <f t="shared" si="1131"/>
        <v>2012-33</v>
      </c>
      <c r="U1792" s="125">
        <f t="shared" si="1132"/>
        <v>0</v>
      </c>
      <c r="V1792" s="125"/>
    </row>
    <row r="1793" spans="1:22" s="113" customFormat="1" x14ac:dyDescent="0.35">
      <c r="A1793" s="124"/>
      <c r="B1793" s="123">
        <v>41140</v>
      </c>
      <c r="C1793" s="119">
        <f>SUM(C1787:C1792)</f>
        <v>6966.7</v>
      </c>
      <c r="D1793" s="119">
        <v>2897.84</v>
      </c>
      <c r="E1793" s="122">
        <f>SUM(C1793:D1793)</f>
        <v>9864.5400000000009</v>
      </c>
      <c r="F1793" s="118"/>
      <c r="G1793" s="121">
        <f>SUM(G1787:G1792)</f>
        <v>164</v>
      </c>
      <c r="H1793" s="118">
        <f>AVERAGE(H1787:H1792)</f>
        <v>18.732506765198625</v>
      </c>
      <c r="I1793" s="119">
        <f>SUM(I1787:I1792)</f>
        <v>3349.9</v>
      </c>
      <c r="J1793" s="120">
        <f>SUM(J1787:J1792)</f>
        <v>60</v>
      </c>
      <c r="K1793" s="120">
        <f>SUM(G1793,J1793)</f>
        <v>224</v>
      </c>
      <c r="L1793" s="119">
        <f>AVERAGE(L1787:L1792)</f>
        <v>48.257261904761911</v>
      </c>
      <c r="M1793" s="118">
        <f>AVERAGE(M1787:M1792)</f>
        <v>26.24545033958422</v>
      </c>
      <c r="N1793" s="117"/>
      <c r="O1793" s="116"/>
      <c r="P1793" s="115"/>
      <c r="Q1793" s="115">
        <f t="shared" si="1129"/>
        <v>34</v>
      </c>
      <c r="R1793" s="115">
        <f t="shared" si="1130"/>
        <v>2012</v>
      </c>
      <c r="S1793" s="115" t="str">
        <f t="shared" si="1124"/>
        <v>Sun</v>
      </c>
      <c r="T1793" s="115" t="str">
        <f t="shared" si="1131"/>
        <v>2012-34</v>
      </c>
      <c r="U1793" s="115">
        <f t="shared" si="1132"/>
        <v>0</v>
      </c>
      <c r="V1793" s="115"/>
    </row>
    <row r="1794" spans="1:22" s="113" customFormat="1" x14ac:dyDescent="0.35">
      <c r="A1794" s="153" t="s">
        <v>1253</v>
      </c>
      <c r="B1794" s="132">
        <v>41141</v>
      </c>
      <c r="C1794" s="129">
        <v>943.98</v>
      </c>
      <c r="D1794" s="119">
        <v>0</v>
      </c>
      <c r="E1794" s="119">
        <v>0</v>
      </c>
      <c r="F1794" s="128">
        <v>434.65</v>
      </c>
      <c r="G1794" s="131">
        <v>29</v>
      </c>
      <c r="H1794" s="128">
        <f t="shared" ref="H1794:H1799" si="1165">IFERROR(F1794/G1794,0)</f>
        <v>14.987931034482758</v>
      </c>
      <c r="I1794" s="129">
        <v>509.33</v>
      </c>
      <c r="J1794" s="130">
        <v>12</v>
      </c>
      <c r="K1794" s="130">
        <f t="shared" ref="K1794:K1799" si="1166">IFERROR(SUM(G1794,J1794),0)</f>
        <v>41</v>
      </c>
      <c r="L1794" s="129">
        <f t="shared" ref="L1794:L1799" si="1167">IFERROR(MEDIAN(I1794/J1794),0)</f>
        <v>42.444166666666668</v>
      </c>
      <c r="M1794" s="128">
        <f t="shared" ref="M1794:M1799" si="1168">IFERROR(SUM(F1794,I1794)/K1794,0)</f>
        <v>23.02390243902439</v>
      </c>
      <c r="N1794" s="127"/>
      <c r="O1794" s="126"/>
      <c r="P1794" s="125"/>
      <c r="Q1794" s="125">
        <f t="shared" si="1129"/>
        <v>34</v>
      </c>
      <c r="R1794" s="125">
        <f t="shared" si="1130"/>
        <v>2012</v>
      </c>
      <c r="S1794" s="125" t="str">
        <f t="shared" ref="S1794:S1857" si="1169">VLOOKUP(WEEKDAY(B1794),$Z$2:$AA$8,2,FALSE)</f>
        <v>Mon</v>
      </c>
      <c r="T1794" s="125" t="str">
        <f t="shared" si="1131"/>
        <v>2012-34</v>
      </c>
      <c r="U1794" s="125">
        <f t="shared" si="1132"/>
        <v>0</v>
      </c>
      <c r="V1794" s="125"/>
    </row>
    <row r="1795" spans="1:22" s="113" customFormat="1" x14ac:dyDescent="0.35">
      <c r="A1795" s="153" t="s">
        <v>1253</v>
      </c>
      <c r="B1795" s="132">
        <v>41142</v>
      </c>
      <c r="C1795" s="129">
        <v>879.74</v>
      </c>
      <c r="D1795" s="119">
        <v>0</v>
      </c>
      <c r="E1795" s="119">
        <v>0</v>
      </c>
      <c r="F1795" s="128">
        <v>443.75</v>
      </c>
      <c r="G1795" s="131">
        <v>33</v>
      </c>
      <c r="H1795" s="128">
        <f t="shared" si="1165"/>
        <v>13.446969696969697</v>
      </c>
      <c r="I1795" s="129">
        <v>435.99</v>
      </c>
      <c r="J1795" s="130">
        <v>11</v>
      </c>
      <c r="K1795" s="130">
        <f t="shared" si="1166"/>
        <v>44</v>
      </c>
      <c r="L1795" s="129">
        <f t="shared" si="1167"/>
        <v>39.635454545454543</v>
      </c>
      <c r="M1795" s="128">
        <f t="shared" si="1168"/>
        <v>19.994090909090911</v>
      </c>
      <c r="N1795" s="127"/>
      <c r="O1795" s="126"/>
      <c r="P1795" s="125"/>
      <c r="Q1795" s="125">
        <f t="shared" ref="Q1795:Q1858" si="1170">WEEKNUM(B1795)</f>
        <v>34</v>
      </c>
      <c r="R1795" s="125">
        <f t="shared" ref="R1795:R1858" si="1171">YEAR(B1795)</f>
        <v>2012</v>
      </c>
      <c r="S1795" s="125" t="str">
        <f t="shared" si="1169"/>
        <v>Tue</v>
      </c>
      <c r="T1795" s="125" t="str">
        <f t="shared" ref="T1795:T1858" si="1172">R1795&amp;"-"&amp;Q1795</f>
        <v>2012-34</v>
      </c>
      <c r="U1795" s="125">
        <f t="shared" ref="U1795:U1858" si="1173">IF(AND(MONTH(B1795)=12,DAY(B1795)&lt;26),1,0)</f>
        <v>0</v>
      </c>
      <c r="V1795" s="125"/>
    </row>
    <row r="1796" spans="1:22" s="113" customFormat="1" x14ac:dyDescent="0.35">
      <c r="A1796" s="153" t="s">
        <v>1253</v>
      </c>
      <c r="B1796" s="132">
        <v>41143</v>
      </c>
      <c r="C1796" s="129">
        <v>846.25</v>
      </c>
      <c r="D1796" s="119">
        <v>0</v>
      </c>
      <c r="E1796" s="119">
        <v>0</v>
      </c>
      <c r="F1796" s="128">
        <v>501.4</v>
      </c>
      <c r="G1796" s="131">
        <v>31</v>
      </c>
      <c r="H1796" s="128">
        <f t="shared" si="1165"/>
        <v>16.174193548387095</v>
      </c>
      <c r="I1796" s="129">
        <v>344.85</v>
      </c>
      <c r="J1796" s="130">
        <v>8</v>
      </c>
      <c r="K1796" s="130">
        <f t="shared" si="1166"/>
        <v>39</v>
      </c>
      <c r="L1796" s="129">
        <f t="shared" si="1167"/>
        <v>43.106250000000003</v>
      </c>
      <c r="M1796" s="128">
        <f t="shared" si="1168"/>
        <v>21.698717948717949</v>
      </c>
      <c r="N1796" s="127"/>
      <c r="O1796" s="126"/>
      <c r="P1796" s="125"/>
      <c r="Q1796" s="125">
        <f t="shared" si="1170"/>
        <v>34</v>
      </c>
      <c r="R1796" s="125">
        <f t="shared" si="1171"/>
        <v>2012</v>
      </c>
      <c r="S1796" s="125" t="str">
        <f t="shared" si="1169"/>
        <v>Wed</v>
      </c>
      <c r="T1796" s="125" t="str">
        <f t="shared" si="1172"/>
        <v>2012-34</v>
      </c>
      <c r="U1796" s="125">
        <f t="shared" si="1173"/>
        <v>0</v>
      </c>
      <c r="V1796" s="125"/>
    </row>
    <row r="1797" spans="1:22" s="113" customFormat="1" x14ac:dyDescent="0.35">
      <c r="A1797" s="153" t="s">
        <v>1253</v>
      </c>
      <c r="B1797" s="132">
        <v>41144</v>
      </c>
      <c r="C1797" s="129">
        <v>1648.43</v>
      </c>
      <c r="D1797" s="119">
        <v>0</v>
      </c>
      <c r="E1797" s="119">
        <v>0</v>
      </c>
      <c r="F1797" s="128">
        <v>605.9</v>
      </c>
      <c r="G1797" s="131">
        <v>25</v>
      </c>
      <c r="H1797" s="128">
        <f t="shared" si="1165"/>
        <v>24.236000000000001</v>
      </c>
      <c r="I1797" s="129">
        <v>1079.05</v>
      </c>
      <c r="J1797" s="130">
        <v>10</v>
      </c>
      <c r="K1797" s="130">
        <f t="shared" si="1166"/>
        <v>35</v>
      </c>
      <c r="L1797" s="129">
        <f t="shared" si="1167"/>
        <v>107.905</v>
      </c>
      <c r="M1797" s="128">
        <f t="shared" si="1168"/>
        <v>48.14142857142857</v>
      </c>
      <c r="N1797" s="127"/>
      <c r="O1797" s="126"/>
      <c r="P1797" s="125"/>
      <c r="Q1797" s="125">
        <f t="shared" si="1170"/>
        <v>34</v>
      </c>
      <c r="R1797" s="125">
        <f t="shared" si="1171"/>
        <v>2012</v>
      </c>
      <c r="S1797" s="125" t="str">
        <f t="shared" si="1169"/>
        <v>Thu</v>
      </c>
      <c r="T1797" s="125" t="str">
        <f t="shared" si="1172"/>
        <v>2012-34</v>
      </c>
      <c r="U1797" s="125">
        <f t="shared" si="1173"/>
        <v>0</v>
      </c>
      <c r="V1797" s="125"/>
    </row>
    <row r="1798" spans="1:22" s="113" customFormat="1" x14ac:dyDescent="0.35">
      <c r="A1798" s="153" t="s">
        <v>1253</v>
      </c>
      <c r="B1798" s="132">
        <v>41145</v>
      </c>
      <c r="C1798" s="129">
        <v>1292.3599999999999</v>
      </c>
      <c r="D1798" s="119">
        <v>0</v>
      </c>
      <c r="E1798" s="119">
        <v>0</v>
      </c>
      <c r="F1798" s="128">
        <v>990.05</v>
      </c>
      <c r="G1798" s="131">
        <v>40</v>
      </c>
      <c r="H1798" s="128">
        <f t="shared" si="1165"/>
        <v>24.751249999999999</v>
      </c>
      <c r="I1798" s="129">
        <v>302.31</v>
      </c>
      <c r="J1798" s="130">
        <v>9</v>
      </c>
      <c r="K1798" s="130">
        <f t="shared" si="1166"/>
        <v>49</v>
      </c>
      <c r="L1798" s="129">
        <f t="shared" si="1167"/>
        <v>33.590000000000003</v>
      </c>
      <c r="M1798" s="128">
        <f t="shared" si="1168"/>
        <v>26.374693877551017</v>
      </c>
      <c r="N1798" s="127"/>
      <c r="O1798" s="126"/>
      <c r="P1798" s="125"/>
      <c r="Q1798" s="125">
        <f t="shared" si="1170"/>
        <v>34</v>
      </c>
      <c r="R1798" s="125">
        <f t="shared" si="1171"/>
        <v>2012</v>
      </c>
      <c r="S1798" s="125" t="str">
        <f t="shared" si="1169"/>
        <v>Fri</v>
      </c>
      <c r="T1798" s="125" t="str">
        <f t="shared" si="1172"/>
        <v>2012-34</v>
      </c>
      <c r="U1798" s="125">
        <f t="shared" si="1173"/>
        <v>0</v>
      </c>
      <c r="V1798" s="125"/>
    </row>
    <row r="1799" spans="1:22" s="113" customFormat="1" x14ac:dyDescent="0.35">
      <c r="A1799" s="153" t="s">
        <v>1253</v>
      </c>
      <c r="B1799" s="132">
        <v>41146</v>
      </c>
      <c r="C1799" s="129">
        <v>1518.96</v>
      </c>
      <c r="D1799" s="119">
        <v>0</v>
      </c>
      <c r="E1799" s="119">
        <v>0</v>
      </c>
      <c r="F1799" s="128">
        <v>833</v>
      </c>
      <c r="G1799" s="131">
        <v>29</v>
      </c>
      <c r="H1799" s="128">
        <f t="shared" si="1165"/>
        <v>28.724137931034484</v>
      </c>
      <c r="I1799" s="129">
        <v>685.96</v>
      </c>
      <c r="J1799" s="130">
        <v>13</v>
      </c>
      <c r="K1799" s="130">
        <f t="shared" si="1166"/>
        <v>42</v>
      </c>
      <c r="L1799" s="129">
        <f t="shared" si="1167"/>
        <v>52.766153846153848</v>
      </c>
      <c r="M1799" s="128">
        <f t="shared" si="1168"/>
        <v>36.165714285714287</v>
      </c>
      <c r="N1799" s="127"/>
      <c r="O1799" s="126"/>
      <c r="P1799" s="125"/>
      <c r="Q1799" s="125">
        <f t="shared" si="1170"/>
        <v>34</v>
      </c>
      <c r="R1799" s="125">
        <f t="shared" si="1171"/>
        <v>2012</v>
      </c>
      <c r="S1799" s="125" t="str">
        <f t="shared" si="1169"/>
        <v>Sat</v>
      </c>
      <c r="T1799" s="125" t="str">
        <f t="shared" si="1172"/>
        <v>2012-34</v>
      </c>
      <c r="U1799" s="125">
        <f t="shared" si="1173"/>
        <v>0</v>
      </c>
      <c r="V1799" s="125"/>
    </row>
    <row r="1800" spans="1:22" s="113" customFormat="1" x14ac:dyDescent="0.35">
      <c r="A1800" s="124"/>
      <c r="B1800" s="123">
        <v>41147</v>
      </c>
      <c r="C1800" s="119">
        <f>SUM(C1794:C1799)</f>
        <v>7129.72</v>
      </c>
      <c r="D1800" s="119">
        <v>4227.5</v>
      </c>
      <c r="E1800" s="122">
        <f>SUM(C1800:D1800)</f>
        <v>11357.220000000001</v>
      </c>
      <c r="F1800" s="118"/>
      <c r="G1800" s="121">
        <f>SUM(G1794:G1799)</f>
        <v>187</v>
      </c>
      <c r="H1800" s="118">
        <f>AVERAGE(H1794:H1799)</f>
        <v>20.386747035145675</v>
      </c>
      <c r="I1800" s="119">
        <f>SUM(I1794:I1799)</f>
        <v>3357.4900000000002</v>
      </c>
      <c r="J1800" s="120">
        <f>SUM(J1794:J1799)</f>
        <v>63</v>
      </c>
      <c r="K1800" s="120">
        <f>SUM(G1800,J1800)</f>
        <v>250</v>
      </c>
      <c r="L1800" s="119">
        <f>AVERAGE(L1794:L1799)</f>
        <v>53.241170843045843</v>
      </c>
      <c r="M1800" s="118">
        <f>AVERAGE(M1794:M1799)</f>
        <v>29.233091338587855</v>
      </c>
      <c r="N1800" s="117"/>
      <c r="O1800" s="116"/>
      <c r="P1800" s="115"/>
      <c r="Q1800" s="115">
        <f t="shared" si="1170"/>
        <v>35</v>
      </c>
      <c r="R1800" s="115">
        <f t="shared" si="1171"/>
        <v>2012</v>
      </c>
      <c r="S1800" s="115" t="str">
        <f t="shared" si="1169"/>
        <v>Sun</v>
      </c>
      <c r="T1800" s="115" t="str">
        <f t="shared" si="1172"/>
        <v>2012-35</v>
      </c>
      <c r="U1800" s="115">
        <f t="shared" si="1173"/>
        <v>0</v>
      </c>
      <c r="V1800" s="115"/>
    </row>
    <row r="1801" spans="1:22" s="113" customFormat="1" x14ac:dyDescent="0.35">
      <c r="A1801" s="153" t="s">
        <v>1254</v>
      </c>
      <c r="B1801" s="132">
        <v>41148</v>
      </c>
      <c r="C1801" s="129">
        <v>804.41</v>
      </c>
      <c r="D1801" s="119">
        <v>0</v>
      </c>
      <c r="E1801" s="119">
        <v>0</v>
      </c>
      <c r="F1801" s="128">
        <v>652.95000000000005</v>
      </c>
      <c r="G1801" s="131">
        <v>39</v>
      </c>
      <c r="H1801" s="128">
        <f t="shared" ref="H1801:H1806" si="1174">IFERROR(F1801/G1801,0)</f>
        <v>16.742307692307694</v>
      </c>
      <c r="I1801" s="129">
        <v>151.46</v>
      </c>
      <c r="J1801" s="130">
        <v>5</v>
      </c>
      <c r="K1801" s="130">
        <f t="shared" ref="K1801:K1806" si="1175">IFERROR(SUM(G1801,J1801),0)</f>
        <v>44</v>
      </c>
      <c r="L1801" s="129">
        <f t="shared" ref="L1801:L1806" si="1176">IFERROR(MEDIAN(I1801/J1801),0)</f>
        <v>30.292000000000002</v>
      </c>
      <c r="M1801" s="128">
        <f t="shared" ref="M1801:M1806" si="1177">IFERROR(SUM(F1801,I1801)/K1801,0)</f>
        <v>18.282045454545457</v>
      </c>
      <c r="N1801" s="127"/>
      <c r="O1801" s="126"/>
      <c r="P1801" s="125"/>
      <c r="Q1801" s="125">
        <f t="shared" si="1170"/>
        <v>35</v>
      </c>
      <c r="R1801" s="125">
        <f t="shared" si="1171"/>
        <v>2012</v>
      </c>
      <c r="S1801" s="125" t="str">
        <f t="shared" si="1169"/>
        <v>Mon</v>
      </c>
      <c r="T1801" s="125" t="str">
        <f t="shared" si="1172"/>
        <v>2012-35</v>
      </c>
      <c r="U1801" s="125">
        <f t="shared" si="1173"/>
        <v>0</v>
      </c>
      <c r="V1801" s="125"/>
    </row>
    <row r="1802" spans="1:22" s="113" customFormat="1" x14ac:dyDescent="0.35">
      <c r="A1802" s="153" t="s">
        <v>1254</v>
      </c>
      <c r="B1802" s="132">
        <v>41149</v>
      </c>
      <c r="C1802" s="129">
        <v>1010.64</v>
      </c>
      <c r="D1802" s="119">
        <v>0</v>
      </c>
      <c r="E1802" s="119">
        <v>0</v>
      </c>
      <c r="F1802" s="128">
        <v>471.65</v>
      </c>
      <c r="G1802" s="131">
        <v>29</v>
      </c>
      <c r="H1802" s="128">
        <f t="shared" si="1174"/>
        <v>16.263793103448275</v>
      </c>
      <c r="I1802" s="129">
        <v>538.99</v>
      </c>
      <c r="J1802" s="130">
        <v>10</v>
      </c>
      <c r="K1802" s="130">
        <f t="shared" si="1175"/>
        <v>39</v>
      </c>
      <c r="L1802" s="129">
        <f t="shared" si="1176"/>
        <v>53.899000000000001</v>
      </c>
      <c r="M1802" s="128">
        <f t="shared" si="1177"/>
        <v>25.913846153846155</v>
      </c>
      <c r="N1802" s="127"/>
      <c r="O1802" s="126"/>
      <c r="P1802" s="125"/>
      <c r="Q1802" s="125">
        <f t="shared" si="1170"/>
        <v>35</v>
      </c>
      <c r="R1802" s="125">
        <f t="shared" si="1171"/>
        <v>2012</v>
      </c>
      <c r="S1802" s="125" t="str">
        <f t="shared" si="1169"/>
        <v>Tue</v>
      </c>
      <c r="T1802" s="125" t="str">
        <f t="shared" si="1172"/>
        <v>2012-35</v>
      </c>
      <c r="U1802" s="125">
        <f t="shared" si="1173"/>
        <v>0</v>
      </c>
      <c r="V1802" s="125"/>
    </row>
    <row r="1803" spans="1:22" s="113" customFormat="1" x14ac:dyDescent="0.35">
      <c r="A1803" s="153" t="s">
        <v>1254</v>
      </c>
      <c r="B1803" s="132">
        <v>41150</v>
      </c>
      <c r="C1803" s="129">
        <v>1416.95</v>
      </c>
      <c r="D1803" s="119">
        <v>0</v>
      </c>
      <c r="E1803" s="119">
        <v>0</v>
      </c>
      <c r="F1803" s="128">
        <v>801.8</v>
      </c>
      <c r="G1803" s="131">
        <v>34</v>
      </c>
      <c r="H1803" s="128">
        <f t="shared" si="1174"/>
        <v>23.58235294117647</v>
      </c>
      <c r="I1803" s="129">
        <v>615.15</v>
      </c>
      <c r="J1803" s="130">
        <v>12</v>
      </c>
      <c r="K1803" s="130">
        <f t="shared" si="1175"/>
        <v>46</v>
      </c>
      <c r="L1803" s="129">
        <f t="shared" si="1176"/>
        <v>51.262499999999996</v>
      </c>
      <c r="M1803" s="128">
        <f t="shared" si="1177"/>
        <v>30.803260869565214</v>
      </c>
      <c r="N1803" s="127"/>
      <c r="O1803" s="126"/>
      <c r="P1803" s="125"/>
      <c r="Q1803" s="125">
        <f t="shared" si="1170"/>
        <v>35</v>
      </c>
      <c r="R1803" s="125">
        <f t="shared" si="1171"/>
        <v>2012</v>
      </c>
      <c r="S1803" s="125" t="str">
        <f t="shared" si="1169"/>
        <v>Wed</v>
      </c>
      <c r="T1803" s="125" t="str">
        <f t="shared" si="1172"/>
        <v>2012-35</v>
      </c>
      <c r="U1803" s="125">
        <f t="shared" si="1173"/>
        <v>0</v>
      </c>
      <c r="V1803" s="125"/>
    </row>
    <row r="1804" spans="1:22" s="113" customFormat="1" x14ac:dyDescent="0.35">
      <c r="A1804" s="153" t="s">
        <v>1254</v>
      </c>
      <c r="B1804" s="132">
        <v>41151</v>
      </c>
      <c r="C1804" s="129">
        <v>930.71</v>
      </c>
      <c r="D1804" s="119">
        <v>0</v>
      </c>
      <c r="E1804" s="119">
        <v>0</v>
      </c>
      <c r="F1804" s="128">
        <v>483.2</v>
      </c>
      <c r="G1804" s="131">
        <v>31</v>
      </c>
      <c r="H1804" s="128">
        <f t="shared" si="1174"/>
        <v>15.587096774193547</v>
      </c>
      <c r="I1804" s="129">
        <v>447.51</v>
      </c>
      <c r="J1804" s="130">
        <v>10</v>
      </c>
      <c r="K1804" s="130">
        <f t="shared" si="1175"/>
        <v>41</v>
      </c>
      <c r="L1804" s="129">
        <f t="shared" si="1176"/>
        <v>44.750999999999998</v>
      </c>
      <c r="M1804" s="128">
        <f t="shared" si="1177"/>
        <v>22.700243902439027</v>
      </c>
      <c r="N1804" s="127"/>
      <c r="O1804" s="126"/>
      <c r="P1804" s="125"/>
      <c r="Q1804" s="125">
        <f t="shared" si="1170"/>
        <v>35</v>
      </c>
      <c r="R1804" s="125">
        <f t="shared" si="1171"/>
        <v>2012</v>
      </c>
      <c r="S1804" s="125" t="str">
        <f t="shared" si="1169"/>
        <v>Thu</v>
      </c>
      <c r="T1804" s="125" t="str">
        <f t="shared" si="1172"/>
        <v>2012-35</v>
      </c>
      <c r="U1804" s="125">
        <f t="shared" si="1173"/>
        <v>0</v>
      </c>
      <c r="V1804" s="125"/>
    </row>
    <row r="1805" spans="1:22" s="113" customFormat="1" x14ac:dyDescent="0.35">
      <c r="A1805" s="153" t="s">
        <v>1254</v>
      </c>
      <c r="B1805" s="132">
        <v>41152</v>
      </c>
      <c r="C1805" s="129">
        <v>1336.54</v>
      </c>
      <c r="D1805" s="119">
        <v>0</v>
      </c>
      <c r="E1805" s="119">
        <v>0</v>
      </c>
      <c r="F1805" s="128">
        <v>803.6</v>
      </c>
      <c r="G1805" s="131">
        <v>38</v>
      </c>
      <c r="H1805" s="128">
        <f t="shared" si="1174"/>
        <v>21.147368421052633</v>
      </c>
      <c r="I1805" s="129">
        <v>532.94000000000005</v>
      </c>
      <c r="J1805" s="130">
        <v>12</v>
      </c>
      <c r="K1805" s="130">
        <f t="shared" si="1175"/>
        <v>50</v>
      </c>
      <c r="L1805" s="129">
        <f t="shared" si="1176"/>
        <v>44.411666666666669</v>
      </c>
      <c r="M1805" s="128">
        <f t="shared" si="1177"/>
        <v>26.730799999999999</v>
      </c>
      <c r="N1805" s="127"/>
      <c r="O1805" s="126"/>
      <c r="P1805" s="125"/>
      <c r="Q1805" s="125">
        <f t="shared" si="1170"/>
        <v>35</v>
      </c>
      <c r="R1805" s="125">
        <f t="shared" si="1171"/>
        <v>2012</v>
      </c>
      <c r="S1805" s="125" t="str">
        <f t="shared" si="1169"/>
        <v>Fri</v>
      </c>
      <c r="T1805" s="125" t="str">
        <f t="shared" si="1172"/>
        <v>2012-35</v>
      </c>
      <c r="U1805" s="125">
        <f t="shared" si="1173"/>
        <v>0</v>
      </c>
      <c r="V1805" s="125"/>
    </row>
    <row r="1806" spans="1:22" s="113" customFormat="1" x14ac:dyDescent="0.35">
      <c r="A1806" s="153" t="s">
        <v>1254</v>
      </c>
      <c r="B1806" s="132">
        <v>41153</v>
      </c>
      <c r="C1806" s="129">
        <v>1879.8</v>
      </c>
      <c r="D1806" s="119">
        <v>0</v>
      </c>
      <c r="E1806" s="119">
        <v>0</v>
      </c>
      <c r="F1806" s="128">
        <v>791.1</v>
      </c>
      <c r="G1806" s="131">
        <v>30</v>
      </c>
      <c r="H1806" s="128">
        <f t="shared" si="1174"/>
        <v>26.37</v>
      </c>
      <c r="I1806" s="129">
        <v>1088.78</v>
      </c>
      <c r="J1806" s="130">
        <v>12</v>
      </c>
      <c r="K1806" s="130">
        <f t="shared" si="1175"/>
        <v>42</v>
      </c>
      <c r="L1806" s="129">
        <f t="shared" si="1176"/>
        <v>90.731666666666669</v>
      </c>
      <c r="M1806" s="128">
        <f t="shared" si="1177"/>
        <v>44.759047619047621</v>
      </c>
      <c r="N1806" s="127"/>
      <c r="O1806" s="126"/>
      <c r="P1806" s="125"/>
      <c r="Q1806" s="125">
        <f t="shared" si="1170"/>
        <v>35</v>
      </c>
      <c r="R1806" s="125">
        <f t="shared" si="1171"/>
        <v>2012</v>
      </c>
      <c r="S1806" s="125" t="str">
        <f t="shared" si="1169"/>
        <v>Sat</v>
      </c>
      <c r="T1806" s="125" t="str">
        <f t="shared" si="1172"/>
        <v>2012-35</v>
      </c>
      <c r="U1806" s="125">
        <f t="shared" si="1173"/>
        <v>0</v>
      </c>
      <c r="V1806" s="125"/>
    </row>
    <row r="1807" spans="1:22" s="113" customFormat="1" x14ac:dyDescent="0.35">
      <c r="A1807" s="124"/>
      <c r="B1807" s="123">
        <v>41154</v>
      </c>
      <c r="C1807" s="119">
        <f>SUM(C1801:C1806)</f>
        <v>7379.05</v>
      </c>
      <c r="D1807" s="119">
        <v>4224.28</v>
      </c>
      <c r="E1807" s="122">
        <f>SUM(C1807:D1807)</f>
        <v>11603.33</v>
      </c>
      <c r="F1807" s="118"/>
      <c r="G1807" s="121">
        <f>SUM(G1801:G1806)</f>
        <v>201</v>
      </c>
      <c r="H1807" s="118">
        <f>AVERAGE(H1801:H1806)</f>
        <v>19.948819822029769</v>
      </c>
      <c r="I1807" s="119">
        <f>SUM(I1801:I1806)</f>
        <v>3374.83</v>
      </c>
      <c r="J1807" s="120">
        <f>SUM(J1801:J1806)</f>
        <v>61</v>
      </c>
      <c r="K1807" s="120">
        <f>SUM(G1807,J1807)</f>
        <v>262</v>
      </c>
      <c r="L1807" s="119">
        <f>AVERAGE(L1801:L1806)</f>
        <v>52.557972222222219</v>
      </c>
      <c r="M1807" s="118">
        <f>AVERAGE(M1801:M1806)</f>
        <v>28.198207333240578</v>
      </c>
      <c r="N1807" s="117"/>
      <c r="O1807" s="116"/>
      <c r="P1807" s="115"/>
      <c r="Q1807" s="115">
        <f t="shared" si="1170"/>
        <v>36</v>
      </c>
      <c r="R1807" s="115">
        <f t="shared" si="1171"/>
        <v>2012</v>
      </c>
      <c r="S1807" s="115" t="str">
        <f t="shared" si="1169"/>
        <v>Sun</v>
      </c>
      <c r="T1807" s="115" t="str">
        <f t="shared" si="1172"/>
        <v>2012-36</v>
      </c>
      <c r="U1807" s="115">
        <f t="shared" si="1173"/>
        <v>0</v>
      </c>
      <c r="V1807" s="115"/>
    </row>
    <row r="1808" spans="1:22" s="113" customFormat="1" x14ac:dyDescent="0.35">
      <c r="A1808" s="153" t="s">
        <v>1255</v>
      </c>
      <c r="B1808" s="132">
        <v>41155</v>
      </c>
      <c r="C1808" s="129">
        <v>653.25</v>
      </c>
      <c r="D1808" s="119">
        <v>0</v>
      </c>
      <c r="E1808" s="119">
        <v>0</v>
      </c>
      <c r="F1808" s="128">
        <v>329</v>
      </c>
      <c r="G1808" s="131">
        <v>22</v>
      </c>
      <c r="H1808" s="128">
        <f t="shared" ref="H1808:H1813" si="1178">IFERROR(F1808/G1808,0)</f>
        <v>14.954545454545455</v>
      </c>
      <c r="I1808" s="129">
        <v>324.25</v>
      </c>
      <c r="J1808" s="130">
        <v>10</v>
      </c>
      <c r="K1808" s="130">
        <f t="shared" ref="K1808:K1813" si="1179">IFERROR(SUM(G1808,J1808),0)</f>
        <v>32</v>
      </c>
      <c r="L1808" s="129">
        <f t="shared" ref="L1808:L1813" si="1180">IFERROR(MEDIAN(I1808/J1808),0)</f>
        <v>32.424999999999997</v>
      </c>
      <c r="M1808" s="128">
        <f t="shared" ref="M1808:M1813" si="1181">IFERROR(SUM(F1808,I1808)/K1808,0)</f>
        <v>20.4140625</v>
      </c>
      <c r="N1808" s="127"/>
      <c r="O1808" s="126"/>
      <c r="P1808" s="125"/>
      <c r="Q1808" s="125">
        <f t="shared" si="1170"/>
        <v>36</v>
      </c>
      <c r="R1808" s="125">
        <f t="shared" si="1171"/>
        <v>2012</v>
      </c>
      <c r="S1808" s="125" t="str">
        <f t="shared" si="1169"/>
        <v>Mon</v>
      </c>
      <c r="T1808" s="125" t="str">
        <f t="shared" si="1172"/>
        <v>2012-36</v>
      </c>
      <c r="U1808" s="125">
        <f t="shared" si="1173"/>
        <v>0</v>
      </c>
      <c r="V1808" s="125"/>
    </row>
    <row r="1809" spans="1:22" s="113" customFormat="1" x14ac:dyDescent="0.35">
      <c r="A1809" s="153" t="s">
        <v>1255</v>
      </c>
      <c r="B1809" s="132">
        <v>41156</v>
      </c>
      <c r="C1809" s="129">
        <v>1153.29</v>
      </c>
      <c r="D1809" s="119">
        <v>0</v>
      </c>
      <c r="E1809" s="119">
        <v>0</v>
      </c>
      <c r="F1809" s="128">
        <v>437.7</v>
      </c>
      <c r="G1809" s="131">
        <v>21</v>
      </c>
      <c r="H1809" s="128">
        <f t="shared" si="1178"/>
        <v>20.842857142857142</v>
      </c>
      <c r="I1809" s="129">
        <v>715.59</v>
      </c>
      <c r="J1809" s="130">
        <v>16</v>
      </c>
      <c r="K1809" s="130">
        <f t="shared" si="1179"/>
        <v>37</v>
      </c>
      <c r="L1809" s="129">
        <f t="shared" si="1180"/>
        <v>44.724375000000002</v>
      </c>
      <c r="M1809" s="128">
        <f t="shared" si="1181"/>
        <v>31.169999999999998</v>
      </c>
      <c r="N1809" s="127"/>
      <c r="O1809" s="126"/>
      <c r="P1809" s="125"/>
      <c r="Q1809" s="125">
        <f t="shared" si="1170"/>
        <v>36</v>
      </c>
      <c r="R1809" s="125">
        <f t="shared" si="1171"/>
        <v>2012</v>
      </c>
      <c r="S1809" s="125" t="str">
        <f t="shared" si="1169"/>
        <v>Tue</v>
      </c>
      <c r="T1809" s="125" t="str">
        <f t="shared" si="1172"/>
        <v>2012-36</v>
      </c>
      <c r="U1809" s="125">
        <f t="shared" si="1173"/>
        <v>0</v>
      </c>
      <c r="V1809" s="125"/>
    </row>
    <row r="1810" spans="1:22" s="113" customFormat="1" x14ac:dyDescent="0.35">
      <c r="A1810" s="153" t="s">
        <v>1255</v>
      </c>
      <c r="B1810" s="132">
        <v>41157</v>
      </c>
      <c r="C1810" s="129">
        <v>1037.98</v>
      </c>
      <c r="D1810" s="119">
        <v>0</v>
      </c>
      <c r="E1810" s="119">
        <v>0</v>
      </c>
      <c r="F1810" s="128">
        <v>886.25</v>
      </c>
      <c r="G1810" s="131">
        <v>32</v>
      </c>
      <c r="H1810" s="128">
        <f t="shared" si="1178"/>
        <v>27.6953125</v>
      </c>
      <c r="I1810" s="129">
        <v>150.78</v>
      </c>
      <c r="J1810" s="130">
        <v>8</v>
      </c>
      <c r="K1810" s="130">
        <f t="shared" si="1179"/>
        <v>40</v>
      </c>
      <c r="L1810" s="129">
        <f t="shared" si="1180"/>
        <v>18.8475</v>
      </c>
      <c r="M1810" s="128">
        <f t="shared" si="1181"/>
        <v>25.925750000000001</v>
      </c>
      <c r="N1810" s="127"/>
      <c r="O1810" s="126"/>
      <c r="P1810" s="125"/>
      <c r="Q1810" s="125">
        <f t="shared" si="1170"/>
        <v>36</v>
      </c>
      <c r="R1810" s="125">
        <f t="shared" si="1171"/>
        <v>2012</v>
      </c>
      <c r="S1810" s="125" t="str">
        <f t="shared" si="1169"/>
        <v>Wed</v>
      </c>
      <c r="T1810" s="125" t="str">
        <f t="shared" si="1172"/>
        <v>2012-36</v>
      </c>
      <c r="U1810" s="125">
        <f t="shared" si="1173"/>
        <v>0</v>
      </c>
      <c r="V1810" s="125"/>
    </row>
    <row r="1811" spans="1:22" s="113" customFormat="1" x14ac:dyDescent="0.35">
      <c r="A1811" s="153" t="s">
        <v>1255</v>
      </c>
      <c r="B1811" s="132">
        <v>41158</v>
      </c>
      <c r="C1811" s="129">
        <v>1203.6300000000001</v>
      </c>
      <c r="D1811" s="119">
        <v>0</v>
      </c>
      <c r="E1811" s="119">
        <v>0</v>
      </c>
      <c r="F1811" s="128">
        <v>564.95000000000005</v>
      </c>
      <c r="G1811" s="131">
        <v>32</v>
      </c>
      <c r="H1811" s="128">
        <f t="shared" si="1178"/>
        <v>17.654687500000001</v>
      </c>
      <c r="I1811" s="129">
        <v>638.67999999999995</v>
      </c>
      <c r="J1811" s="130">
        <v>11</v>
      </c>
      <c r="K1811" s="130">
        <f t="shared" si="1179"/>
        <v>43</v>
      </c>
      <c r="L1811" s="129">
        <f t="shared" si="1180"/>
        <v>58.061818181818175</v>
      </c>
      <c r="M1811" s="128">
        <f t="shared" si="1181"/>
        <v>27.991395348837212</v>
      </c>
      <c r="N1811" s="127"/>
      <c r="O1811" s="126"/>
      <c r="P1811" s="125"/>
      <c r="Q1811" s="125">
        <f t="shared" si="1170"/>
        <v>36</v>
      </c>
      <c r="R1811" s="125">
        <f t="shared" si="1171"/>
        <v>2012</v>
      </c>
      <c r="S1811" s="125" t="str">
        <f t="shared" si="1169"/>
        <v>Thu</v>
      </c>
      <c r="T1811" s="125" t="str">
        <f t="shared" si="1172"/>
        <v>2012-36</v>
      </c>
      <c r="U1811" s="125">
        <f t="shared" si="1173"/>
        <v>0</v>
      </c>
      <c r="V1811" s="125"/>
    </row>
    <row r="1812" spans="1:22" s="113" customFormat="1" x14ac:dyDescent="0.35">
      <c r="A1812" s="153" t="s">
        <v>1255</v>
      </c>
      <c r="B1812" s="132">
        <v>41159</v>
      </c>
      <c r="C1812" s="129">
        <v>1347.09</v>
      </c>
      <c r="D1812" s="119">
        <v>0</v>
      </c>
      <c r="E1812" s="119">
        <v>0</v>
      </c>
      <c r="F1812" s="128">
        <v>759</v>
      </c>
      <c r="G1812" s="131">
        <v>39</v>
      </c>
      <c r="H1812" s="128">
        <f t="shared" si="1178"/>
        <v>19.46153846153846</v>
      </c>
      <c r="I1812" s="129">
        <v>588.09</v>
      </c>
      <c r="J1812" s="130">
        <v>15</v>
      </c>
      <c r="K1812" s="130">
        <f t="shared" si="1179"/>
        <v>54</v>
      </c>
      <c r="L1812" s="129">
        <f t="shared" si="1180"/>
        <v>39.206000000000003</v>
      </c>
      <c r="M1812" s="128">
        <f t="shared" si="1181"/>
        <v>24.946111111111115</v>
      </c>
      <c r="N1812" s="127"/>
      <c r="O1812" s="126"/>
      <c r="P1812" s="125"/>
      <c r="Q1812" s="125">
        <f t="shared" si="1170"/>
        <v>36</v>
      </c>
      <c r="R1812" s="125">
        <f t="shared" si="1171"/>
        <v>2012</v>
      </c>
      <c r="S1812" s="125" t="str">
        <f t="shared" si="1169"/>
        <v>Fri</v>
      </c>
      <c r="T1812" s="125" t="str">
        <f t="shared" si="1172"/>
        <v>2012-36</v>
      </c>
      <c r="U1812" s="125">
        <f t="shared" si="1173"/>
        <v>0</v>
      </c>
      <c r="V1812" s="125"/>
    </row>
    <row r="1813" spans="1:22" s="113" customFormat="1" x14ac:dyDescent="0.35">
      <c r="A1813" s="153" t="s">
        <v>1255</v>
      </c>
      <c r="B1813" s="132">
        <v>41160</v>
      </c>
      <c r="C1813" s="129">
        <v>854.05</v>
      </c>
      <c r="D1813" s="119">
        <v>0</v>
      </c>
      <c r="E1813" s="119">
        <v>0</v>
      </c>
      <c r="F1813" s="128">
        <v>479.9</v>
      </c>
      <c r="G1813" s="131">
        <v>18</v>
      </c>
      <c r="H1813" s="128">
        <f t="shared" si="1178"/>
        <v>26.661111111111111</v>
      </c>
      <c r="I1813" s="129">
        <v>374.15</v>
      </c>
      <c r="J1813" s="130">
        <v>6</v>
      </c>
      <c r="K1813" s="130">
        <f t="shared" si="1179"/>
        <v>24</v>
      </c>
      <c r="L1813" s="129">
        <f t="shared" si="1180"/>
        <v>62.358333333333327</v>
      </c>
      <c r="M1813" s="128">
        <f t="shared" si="1181"/>
        <v>35.585416666666667</v>
      </c>
      <c r="N1813" s="127"/>
      <c r="O1813" s="126"/>
      <c r="P1813" s="125"/>
      <c r="Q1813" s="125">
        <f t="shared" si="1170"/>
        <v>36</v>
      </c>
      <c r="R1813" s="125">
        <f t="shared" si="1171"/>
        <v>2012</v>
      </c>
      <c r="S1813" s="125" t="str">
        <f t="shared" si="1169"/>
        <v>Sat</v>
      </c>
      <c r="T1813" s="125" t="str">
        <f t="shared" si="1172"/>
        <v>2012-36</v>
      </c>
      <c r="U1813" s="125">
        <f t="shared" si="1173"/>
        <v>0</v>
      </c>
      <c r="V1813" s="125"/>
    </row>
    <row r="1814" spans="1:22" s="113" customFormat="1" x14ac:dyDescent="0.35">
      <c r="A1814" s="124"/>
      <c r="B1814" s="123">
        <v>41161</v>
      </c>
      <c r="C1814" s="119">
        <f>SUM(C1808:C1813)</f>
        <v>6249.29</v>
      </c>
      <c r="D1814" s="119">
        <v>3008.77</v>
      </c>
      <c r="E1814" s="122">
        <f>SUM(C1814:D1814)</f>
        <v>9258.06</v>
      </c>
      <c r="F1814" s="118"/>
      <c r="G1814" s="121">
        <f>SUM(G1808:G1813)</f>
        <v>164</v>
      </c>
      <c r="H1814" s="118">
        <f>AVERAGE(H1808:H1813)</f>
        <v>21.211675361675358</v>
      </c>
      <c r="I1814" s="119">
        <f>SUM(I1808:I1813)</f>
        <v>2791.5400000000004</v>
      </c>
      <c r="J1814" s="120">
        <f>SUM(J1808:J1813)</f>
        <v>66</v>
      </c>
      <c r="K1814" s="120">
        <f>SUM(G1814,J1814)</f>
        <v>230</v>
      </c>
      <c r="L1814" s="119">
        <f>AVERAGE(L1808:L1813)</f>
        <v>42.603837752525251</v>
      </c>
      <c r="M1814" s="118">
        <f>AVERAGE(M1808:M1813)</f>
        <v>27.672122604435838</v>
      </c>
      <c r="N1814" s="117"/>
      <c r="O1814" s="116"/>
      <c r="P1814" s="115"/>
      <c r="Q1814" s="115">
        <f t="shared" si="1170"/>
        <v>37</v>
      </c>
      <c r="R1814" s="115">
        <f t="shared" si="1171"/>
        <v>2012</v>
      </c>
      <c r="S1814" s="115" t="str">
        <f t="shared" si="1169"/>
        <v>Sun</v>
      </c>
      <c r="T1814" s="115" t="str">
        <f t="shared" si="1172"/>
        <v>2012-37</v>
      </c>
      <c r="U1814" s="115">
        <f t="shared" si="1173"/>
        <v>0</v>
      </c>
      <c r="V1814" s="115"/>
    </row>
    <row r="1815" spans="1:22" s="113" customFormat="1" x14ac:dyDescent="0.35">
      <c r="A1815" s="153" t="s">
        <v>1256</v>
      </c>
      <c r="B1815" s="132">
        <v>41162</v>
      </c>
      <c r="C1815" s="129">
        <v>771.62</v>
      </c>
      <c r="D1815" s="119">
        <v>0</v>
      </c>
      <c r="E1815" s="119">
        <v>0</v>
      </c>
      <c r="F1815" s="128">
        <v>362.35</v>
      </c>
      <c r="G1815" s="131">
        <v>23</v>
      </c>
      <c r="H1815" s="128">
        <f t="shared" ref="H1815:H1820" si="1182">IFERROR(F1815/G1815,0)</f>
        <v>15.754347826086958</v>
      </c>
      <c r="I1815" s="129">
        <v>409.27</v>
      </c>
      <c r="J1815" s="130">
        <v>12</v>
      </c>
      <c r="K1815" s="130">
        <f t="shared" ref="K1815:K1820" si="1183">IFERROR(SUM(G1815,J1815),0)</f>
        <v>35</v>
      </c>
      <c r="L1815" s="129">
        <f t="shared" ref="L1815:L1820" si="1184">IFERROR(MEDIAN(I1815/J1815),0)</f>
        <v>34.105833333333329</v>
      </c>
      <c r="M1815" s="128">
        <f t="shared" ref="M1815:M1820" si="1185">IFERROR(SUM(F1815,I1815)/K1815,0)</f>
        <v>22.046285714285716</v>
      </c>
      <c r="N1815" s="127">
        <v>3</v>
      </c>
      <c r="O1815" s="126"/>
      <c r="P1815" s="125"/>
      <c r="Q1815" s="125">
        <f t="shared" si="1170"/>
        <v>37</v>
      </c>
      <c r="R1815" s="125">
        <f t="shared" si="1171"/>
        <v>2012</v>
      </c>
      <c r="S1815" s="125" t="str">
        <f t="shared" si="1169"/>
        <v>Mon</v>
      </c>
      <c r="T1815" s="125" t="str">
        <f t="shared" si="1172"/>
        <v>2012-37</v>
      </c>
      <c r="U1815" s="125">
        <f t="shared" si="1173"/>
        <v>0</v>
      </c>
      <c r="V1815" s="125"/>
    </row>
    <row r="1816" spans="1:22" s="113" customFormat="1" x14ac:dyDescent="0.35">
      <c r="A1816" s="153" t="s">
        <v>1256</v>
      </c>
      <c r="B1816" s="132">
        <v>41163</v>
      </c>
      <c r="C1816" s="129">
        <v>880.74</v>
      </c>
      <c r="D1816" s="119">
        <v>0</v>
      </c>
      <c r="E1816" s="119">
        <v>0</v>
      </c>
      <c r="F1816" s="128">
        <v>480.6</v>
      </c>
      <c r="G1816" s="131">
        <v>28</v>
      </c>
      <c r="H1816" s="128">
        <f t="shared" si="1182"/>
        <v>17.164285714285715</v>
      </c>
      <c r="I1816" s="129">
        <v>400.14</v>
      </c>
      <c r="J1816" s="130">
        <v>11</v>
      </c>
      <c r="K1816" s="130">
        <f t="shared" si="1183"/>
        <v>39</v>
      </c>
      <c r="L1816" s="129">
        <f t="shared" si="1184"/>
        <v>36.376363636363635</v>
      </c>
      <c r="M1816" s="128">
        <f t="shared" si="1185"/>
        <v>22.583076923076923</v>
      </c>
      <c r="N1816" s="127">
        <v>10.45</v>
      </c>
      <c r="O1816" s="126"/>
      <c r="P1816" s="125"/>
      <c r="Q1816" s="125">
        <f t="shared" si="1170"/>
        <v>37</v>
      </c>
      <c r="R1816" s="125">
        <f t="shared" si="1171"/>
        <v>2012</v>
      </c>
      <c r="S1816" s="125" t="str">
        <f t="shared" si="1169"/>
        <v>Tue</v>
      </c>
      <c r="T1816" s="125" t="str">
        <f t="shared" si="1172"/>
        <v>2012-37</v>
      </c>
      <c r="U1816" s="125">
        <f t="shared" si="1173"/>
        <v>0</v>
      </c>
      <c r="V1816" s="125"/>
    </row>
    <row r="1817" spans="1:22" s="113" customFormat="1" x14ac:dyDescent="0.35">
      <c r="A1817" s="153" t="s">
        <v>1256</v>
      </c>
      <c r="B1817" s="132">
        <v>41164</v>
      </c>
      <c r="C1817" s="129">
        <v>1363.93</v>
      </c>
      <c r="D1817" s="119">
        <v>0</v>
      </c>
      <c r="E1817" s="119">
        <v>0</v>
      </c>
      <c r="F1817" s="128">
        <v>765.1</v>
      </c>
      <c r="G1817" s="131">
        <v>32</v>
      </c>
      <c r="H1817" s="128">
        <f t="shared" si="1182"/>
        <v>23.909375000000001</v>
      </c>
      <c r="I1817" s="129">
        <v>598.83000000000004</v>
      </c>
      <c r="J1817" s="130">
        <v>15</v>
      </c>
      <c r="K1817" s="130">
        <f t="shared" si="1183"/>
        <v>47</v>
      </c>
      <c r="L1817" s="129">
        <f t="shared" si="1184"/>
        <v>39.922000000000004</v>
      </c>
      <c r="M1817" s="128">
        <f t="shared" si="1185"/>
        <v>29.019787234042553</v>
      </c>
      <c r="N1817" s="127">
        <v>1.4</v>
      </c>
      <c r="O1817" s="126"/>
      <c r="P1817" s="125"/>
      <c r="Q1817" s="125">
        <f t="shared" si="1170"/>
        <v>37</v>
      </c>
      <c r="R1817" s="125">
        <f t="shared" si="1171"/>
        <v>2012</v>
      </c>
      <c r="S1817" s="125" t="str">
        <f t="shared" si="1169"/>
        <v>Wed</v>
      </c>
      <c r="T1817" s="125" t="str">
        <f t="shared" si="1172"/>
        <v>2012-37</v>
      </c>
      <c r="U1817" s="125">
        <f t="shared" si="1173"/>
        <v>0</v>
      </c>
      <c r="V1817" s="125"/>
    </row>
    <row r="1818" spans="1:22" s="113" customFormat="1" x14ac:dyDescent="0.35">
      <c r="A1818" s="153" t="s">
        <v>1256</v>
      </c>
      <c r="B1818" s="132">
        <v>41165</v>
      </c>
      <c r="C1818" s="129">
        <v>1725.17</v>
      </c>
      <c r="D1818" s="119">
        <v>0</v>
      </c>
      <c r="E1818" s="119">
        <v>0</v>
      </c>
      <c r="F1818" s="128">
        <v>993.55</v>
      </c>
      <c r="G1818" s="131">
        <v>38</v>
      </c>
      <c r="H1818" s="128">
        <f t="shared" si="1182"/>
        <v>26.146052631578947</v>
      </c>
      <c r="I1818" s="129">
        <v>731.62</v>
      </c>
      <c r="J1818" s="130">
        <v>8</v>
      </c>
      <c r="K1818" s="130">
        <f t="shared" si="1183"/>
        <v>46</v>
      </c>
      <c r="L1818" s="129">
        <f t="shared" si="1184"/>
        <v>91.452500000000001</v>
      </c>
      <c r="M1818" s="128">
        <f t="shared" si="1185"/>
        <v>37.503695652173917</v>
      </c>
      <c r="N1818" s="127">
        <v>20</v>
      </c>
      <c r="O1818" s="126"/>
      <c r="P1818" s="125"/>
      <c r="Q1818" s="125">
        <f t="shared" si="1170"/>
        <v>37</v>
      </c>
      <c r="R1818" s="125">
        <f t="shared" si="1171"/>
        <v>2012</v>
      </c>
      <c r="S1818" s="125" t="str">
        <f t="shared" si="1169"/>
        <v>Thu</v>
      </c>
      <c r="T1818" s="125" t="str">
        <f t="shared" si="1172"/>
        <v>2012-37</v>
      </c>
      <c r="U1818" s="125">
        <f t="shared" si="1173"/>
        <v>0</v>
      </c>
      <c r="V1818" s="125"/>
    </row>
    <row r="1819" spans="1:22" s="113" customFormat="1" x14ac:dyDescent="0.35">
      <c r="A1819" s="153" t="s">
        <v>1256</v>
      </c>
      <c r="B1819" s="132">
        <v>41166</v>
      </c>
      <c r="C1819" s="129">
        <v>1231.67</v>
      </c>
      <c r="D1819" s="119">
        <v>0</v>
      </c>
      <c r="E1819" s="119">
        <v>0</v>
      </c>
      <c r="F1819" s="128">
        <v>942.7</v>
      </c>
      <c r="G1819" s="131">
        <v>45</v>
      </c>
      <c r="H1819" s="128">
        <f t="shared" si="1182"/>
        <v>20.948888888888892</v>
      </c>
      <c r="I1819" s="129">
        <v>288.97000000000003</v>
      </c>
      <c r="J1819" s="130">
        <v>9</v>
      </c>
      <c r="K1819" s="130">
        <f t="shared" si="1183"/>
        <v>54</v>
      </c>
      <c r="L1819" s="129">
        <f t="shared" si="1184"/>
        <v>32.107777777777784</v>
      </c>
      <c r="M1819" s="128">
        <f t="shared" si="1185"/>
        <v>22.808703703703706</v>
      </c>
      <c r="N1819" s="127">
        <v>3.2</v>
      </c>
      <c r="O1819" s="126"/>
      <c r="P1819" s="125"/>
      <c r="Q1819" s="125">
        <f t="shared" si="1170"/>
        <v>37</v>
      </c>
      <c r="R1819" s="125">
        <f t="shared" si="1171"/>
        <v>2012</v>
      </c>
      <c r="S1819" s="125" t="str">
        <f t="shared" si="1169"/>
        <v>Fri</v>
      </c>
      <c r="T1819" s="125" t="str">
        <f t="shared" si="1172"/>
        <v>2012-37</v>
      </c>
      <c r="U1819" s="125">
        <f t="shared" si="1173"/>
        <v>0</v>
      </c>
      <c r="V1819" s="125"/>
    </row>
    <row r="1820" spans="1:22" s="113" customFormat="1" x14ac:dyDescent="0.35">
      <c r="A1820" s="153" t="s">
        <v>1256</v>
      </c>
      <c r="B1820" s="132">
        <v>41167</v>
      </c>
      <c r="C1820" s="129">
        <v>1297.76</v>
      </c>
      <c r="D1820" s="119">
        <v>0</v>
      </c>
      <c r="E1820" s="119">
        <v>0</v>
      </c>
      <c r="F1820" s="128">
        <v>628.5</v>
      </c>
      <c r="G1820" s="131">
        <v>21</v>
      </c>
      <c r="H1820" s="128">
        <f t="shared" si="1182"/>
        <v>29.928571428571427</v>
      </c>
      <c r="I1820" s="129">
        <v>669.26</v>
      </c>
      <c r="J1820" s="130">
        <v>11</v>
      </c>
      <c r="K1820" s="130">
        <f t="shared" si="1183"/>
        <v>32</v>
      </c>
      <c r="L1820" s="129">
        <f t="shared" si="1184"/>
        <v>60.841818181818184</v>
      </c>
      <c r="M1820" s="128">
        <f t="shared" si="1185"/>
        <v>40.555</v>
      </c>
      <c r="N1820" s="127"/>
      <c r="O1820" s="126"/>
      <c r="P1820" s="125"/>
      <c r="Q1820" s="125">
        <f t="shared" si="1170"/>
        <v>37</v>
      </c>
      <c r="R1820" s="125">
        <f t="shared" si="1171"/>
        <v>2012</v>
      </c>
      <c r="S1820" s="125" t="str">
        <f t="shared" si="1169"/>
        <v>Sat</v>
      </c>
      <c r="T1820" s="125" t="str">
        <f t="shared" si="1172"/>
        <v>2012-37</v>
      </c>
      <c r="U1820" s="125">
        <f t="shared" si="1173"/>
        <v>0</v>
      </c>
      <c r="V1820" s="125"/>
    </row>
    <row r="1821" spans="1:22" s="113" customFormat="1" x14ac:dyDescent="0.35">
      <c r="A1821" s="124"/>
      <c r="B1821" s="123">
        <v>41168</v>
      </c>
      <c r="C1821" s="119">
        <f>SUM(C1815:C1820)</f>
        <v>7270.89</v>
      </c>
      <c r="D1821" s="119">
        <v>3643.57</v>
      </c>
      <c r="E1821" s="122">
        <f>SUM(C1821:D1821)</f>
        <v>10914.460000000001</v>
      </c>
      <c r="F1821" s="118"/>
      <c r="G1821" s="121">
        <f>SUM(G1815:G1820)</f>
        <v>187</v>
      </c>
      <c r="H1821" s="118">
        <f>AVERAGE(H1815:H1820)</f>
        <v>22.308586914901991</v>
      </c>
      <c r="I1821" s="119">
        <f>SUM(I1815:I1820)</f>
        <v>3098.09</v>
      </c>
      <c r="J1821" s="120">
        <f>SUM(J1815:J1820)</f>
        <v>66</v>
      </c>
      <c r="K1821" s="120">
        <f>SUM(G1821,J1821)</f>
        <v>253</v>
      </c>
      <c r="L1821" s="119">
        <f>AVERAGE(L1815:L1820)</f>
        <v>49.134382154882154</v>
      </c>
      <c r="M1821" s="118">
        <f>AVERAGE(M1815:M1820)</f>
        <v>29.086091537880474</v>
      </c>
      <c r="N1821" s="117"/>
      <c r="O1821" s="116"/>
      <c r="P1821" s="115"/>
      <c r="Q1821" s="115">
        <f t="shared" si="1170"/>
        <v>38</v>
      </c>
      <c r="R1821" s="115">
        <f t="shared" si="1171"/>
        <v>2012</v>
      </c>
      <c r="S1821" s="115" t="str">
        <f t="shared" si="1169"/>
        <v>Sun</v>
      </c>
      <c r="T1821" s="115" t="str">
        <f t="shared" si="1172"/>
        <v>2012-38</v>
      </c>
      <c r="U1821" s="115">
        <f t="shared" si="1173"/>
        <v>0</v>
      </c>
      <c r="V1821" s="115"/>
    </row>
    <row r="1822" spans="1:22" s="113" customFormat="1" x14ac:dyDescent="0.35">
      <c r="A1822" s="153" t="s">
        <v>1257</v>
      </c>
      <c r="B1822" s="132">
        <v>41169</v>
      </c>
      <c r="C1822" s="129">
        <v>929.33</v>
      </c>
      <c r="D1822" s="119">
        <v>0</v>
      </c>
      <c r="E1822" s="119">
        <v>0</v>
      </c>
      <c r="F1822" s="128">
        <v>684.05</v>
      </c>
      <c r="G1822" s="131">
        <v>32</v>
      </c>
      <c r="H1822" s="128">
        <f t="shared" ref="H1822:H1827" si="1186">IFERROR(F1822/G1822,0)</f>
        <v>21.376562499999999</v>
      </c>
      <c r="I1822" s="129">
        <v>245.28</v>
      </c>
      <c r="J1822" s="130">
        <v>6</v>
      </c>
      <c r="K1822" s="130">
        <f t="shared" ref="K1822:K1827" si="1187">IFERROR(SUM(G1822,J1822),0)</f>
        <v>38</v>
      </c>
      <c r="L1822" s="129">
        <f t="shared" ref="L1822:L1827" si="1188">IFERROR(MEDIAN(I1822/J1822),0)</f>
        <v>40.880000000000003</v>
      </c>
      <c r="M1822" s="128">
        <f t="shared" ref="M1822:M1827" si="1189">IFERROR(SUM(F1822,I1822)/K1822,0)</f>
        <v>24.456052631578945</v>
      </c>
      <c r="N1822" s="127">
        <v>28.95</v>
      </c>
      <c r="O1822" s="126"/>
      <c r="P1822" s="125"/>
      <c r="Q1822" s="125">
        <f t="shared" si="1170"/>
        <v>38</v>
      </c>
      <c r="R1822" s="125">
        <f t="shared" si="1171"/>
        <v>2012</v>
      </c>
      <c r="S1822" s="125" t="str">
        <f t="shared" si="1169"/>
        <v>Mon</v>
      </c>
      <c r="T1822" s="125" t="str">
        <f t="shared" si="1172"/>
        <v>2012-38</v>
      </c>
      <c r="U1822" s="125">
        <f t="shared" si="1173"/>
        <v>0</v>
      </c>
      <c r="V1822" s="125"/>
    </row>
    <row r="1823" spans="1:22" s="113" customFormat="1" x14ac:dyDescent="0.35">
      <c r="A1823" s="153" t="s">
        <v>1257</v>
      </c>
      <c r="B1823" s="132">
        <v>41170</v>
      </c>
      <c r="C1823" s="129">
        <v>1129.5</v>
      </c>
      <c r="D1823" s="119">
        <v>0</v>
      </c>
      <c r="E1823" s="119">
        <v>0</v>
      </c>
      <c r="F1823" s="128">
        <v>406.9</v>
      </c>
      <c r="G1823" s="131">
        <v>20</v>
      </c>
      <c r="H1823" s="128">
        <f t="shared" si="1186"/>
        <v>20.344999999999999</v>
      </c>
      <c r="I1823" s="129">
        <v>722.6</v>
      </c>
      <c r="J1823" s="130">
        <v>7</v>
      </c>
      <c r="K1823" s="130">
        <f t="shared" si="1187"/>
        <v>27</v>
      </c>
      <c r="L1823" s="129">
        <f t="shared" si="1188"/>
        <v>103.22857142857143</v>
      </c>
      <c r="M1823" s="128">
        <f t="shared" si="1189"/>
        <v>41.833333333333336</v>
      </c>
      <c r="N1823" s="127">
        <v>18.55</v>
      </c>
      <c r="O1823" s="126"/>
      <c r="P1823" s="125"/>
      <c r="Q1823" s="125">
        <f t="shared" si="1170"/>
        <v>38</v>
      </c>
      <c r="R1823" s="125">
        <f t="shared" si="1171"/>
        <v>2012</v>
      </c>
      <c r="S1823" s="125" t="str">
        <f t="shared" si="1169"/>
        <v>Tue</v>
      </c>
      <c r="T1823" s="125" t="str">
        <f t="shared" si="1172"/>
        <v>2012-38</v>
      </c>
      <c r="U1823" s="125">
        <f t="shared" si="1173"/>
        <v>0</v>
      </c>
      <c r="V1823" s="125"/>
    </row>
    <row r="1824" spans="1:22" s="113" customFormat="1" x14ac:dyDescent="0.35">
      <c r="A1824" s="153" t="s">
        <v>1257</v>
      </c>
      <c r="B1824" s="132">
        <v>41171</v>
      </c>
      <c r="C1824" s="129">
        <v>1728.13</v>
      </c>
      <c r="D1824" s="119">
        <v>0</v>
      </c>
      <c r="E1824" s="119">
        <v>0</v>
      </c>
      <c r="F1824" s="128">
        <v>1213.95</v>
      </c>
      <c r="G1824" s="131">
        <v>31</v>
      </c>
      <c r="H1824" s="128">
        <f t="shared" si="1186"/>
        <v>39.159677419354843</v>
      </c>
      <c r="I1824" s="129">
        <v>514.17999999999995</v>
      </c>
      <c r="J1824" s="130">
        <v>14</v>
      </c>
      <c r="K1824" s="130">
        <f t="shared" si="1187"/>
        <v>45</v>
      </c>
      <c r="L1824" s="129">
        <f t="shared" si="1188"/>
        <v>36.727142857142852</v>
      </c>
      <c r="M1824" s="128">
        <f t="shared" si="1189"/>
        <v>38.402888888888889</v>
      </c>
      <c r="N1824" s="127">
        <v>16.95</v>
      </c>
      <c r="O1824" s="126"/>
      <c r="P1824" s="125"/>
      <c r="Q1824" s="125">
        <f t="shared" si="1170"/>
        <v>38</v>
      </c>
      <c r="R1824" s="125">
        <f t="shared" si="1171"/>
        <v>2012</v>
      </c>
      <c r="S1824" s="125" t="str">
        <f t="shared" si="1169"/>
        <v>Wed</v>
      </c>
      <c r="T1824" s="125" t="str">
        <f t="shared" si="1172"/>
        <v>2012-38</v>
      </c>
      <c r="U1824" s="125">
        <f t="shared" si="1173"/>
        <v>0</v>
      </c>
      <c r="V1824" s="125"/>
    </row>
    <row r="1825" spans="1:22" s="113" customFormat="1" x14ac:dyDescent="0.35">
      <c r="A1825" s="153" t="s">
        <v>1257</v>
      </c>
      <c r="B1825" s="132">
        <v>41172</v>
      </c>
      <c r="C1825" s="129">
        <v>1274.6600000000001</v>
      </c>
      <c r="D1825" s="119">
        <v>0</v>
      </c>
      <c r="E1825" s="119">
        <v>0</v>
      </c>
      <c r="F1825" s="128">
        <v>585.6</v>
      </c>
      <c r="G1825" s="131">
        <v>28</v>
      </c>
      <c r="H1825" s="128">
        <f t="shared" si="1186"/>
        <v>20.914285714285715</v>
      </c>
      <c r="I1825" s="129">
        <v>689.06</v>
      </c>
      <c r="J1825" s="130">
        <v>6</v>
      </c>
      <c r="K1825" s="130">
        <f t="shared" si="1187"/>
        <v>34</v>
      </c>
      <c r="L1825" s="129">
        <f t="shared" si="1188"/>
        <v>114.84333333333332</v>
      </c>
      <c r="M1825" s="128">
        <f t="shared" si="1189"/>
        <v>37.489999999999995</v>
      </c>
      <c r="N1825" s="127">
        <v>20</v>
      </c>
      <c r="O1825" s="126"/>
      <c r="P1825" s="125"/>
      <c r="Q1825" s="125">
        <f t="shared" si="1170"/>
        <v>38</v>
      </c>
      <c r="R1825" s="125">
        <f t="shared" si="1171"/>
        <v>2012</v>
      </c>
      <c r="S1825" s="125" t="str">
        <f t="shared" si="1169"/>
        <v>Thu</v>
      </c>
      <c r="T1825" s="125" t="str">
        <f t="shared" si="1172"/>
        <v>2012-38</v>
      </c>
      <c r="U1825" s="125">
        <f t="shared" si="1173"/>
        <v>0</v>
      </c>
      <c r="V1825" s="125"/>
    </row>
    <row r="1826" spans="1:22" s="113" customFormat="1" x14ac:dyDescent="0.35">
      <c r="A1826" s="153" t="s">
        <v>1257</v>
      </c>
      <c r="B1826" s="132">
        <v>41173</v>
      </c>
      <c r="C1826" s="129">
        <v>1737.3</v>
      </c>
      <c r="D1826" s="119">
        <v>0</v>
      </c>
      <c r="E1826" s="119">
        <v>0</v>
      </c>
      <c r="F1826" s="128">
        <v>713.15</v>
      </c>
      <c r="G1826" s="131">
        <v>35</v>
      </c>
      <c r="H1826" s="128">
        <f t="shared" si="1186"/>
        <v>20.375714285714285</v>
      </c>
      <c r="I1826" s="129">
        <v>1024.1500000000001</v>
      </c>
      <c r="J1826" s="130">
        <v>18</v>
      </c>
      <c r="K1826" s="130">
        <f t="shared" si="1187"/>
        <v>53</v>
      </c>
      <c r="L1826" s="129">
        <f t="shared" si="1188"/>
        <v>56.897222222222226</v>
      </c>
      <c r="M1826" s="128">
        <f t="shared" si="1189"/>
        <v>32.779245283018874</v>
      </c>
      <c r="N1826" s="127">
        <v>1.8</v>
      </c>
      <c r="O1826" s="126"/>
      <c r="P1826" s="125"/>
      <c r="Q1826" s="125">
        <f t="shared" si="1170"/>
        <v>38</v>
      </c>
      <c r="R1826" s="125">
        <f t="shared" si="1171"/>
        <v>2012</v>
      </c>
      <c r="S1826" s="125" t="str">
        <f t="shared" si="1169"/>
        <v>Fri</v>
      </c>
      <c r="T1826" s="125" t="str">
        <f t="shared" si="1172"/>
        <v>2012-38</v>
      </c>
      <c r="U1826" s="125">
        <f t="shared" si="1173"/>
        <v>0</v>
      </c>
      <c r="V1826" s="125"/>
    </row>
    <row r="1827" spans="1:22" s="113" customFormat="1" x14ac:dyDescent="0.35">
      <c r="A1827" s="153" t="s">
        <v>1257</v>
      </c>
      <c r="B1827" s="132">
        <v>41174</v>
      </c>
      <c r="C1827" s="129">
        <v>1224.46</v>
      </c>
      <c r="D1827" s="119">
        <v>0</v>
      </c>
      <c r="E1827" s="119">
        <v>0</v>
      </c>
      <c r="F1827" s="128">
        <v>782.25</v>
      </c>
      <c r="G1827" s="131">
        <v>36</v>
      </c>
      <c r="H1827" s="128">
        <f t="shared" si="1186"/>
        <v>21.729166666666668</v>
      </c>
      <c r="I1827" s="129">
        <v>442.21</v>
      </c>
      <c r="J1827" s="130">
        <v>9</v>
      </c>
      <c r="K1827" s="130">
        <f t="shared" si="1187"/>
        <v>45</v>
      </c>
      <c r="L1827" s="129">
        <f t="shared" si="1188"/>
        <v>49.134444444444441</v>
      </c>
      <c r="M1827" s="128">
        <f t="shared" si="1189"/>
        <v>27.210222222222225</v>
      </c>
      <c r="N1827" s="127">
        <v>3.59</v>
      </c>
      <c r="O1827" s="126"/>
      <c r="P1827" s="125"/>
      <c r="Q1827" s="125">
        <f t="shared" si="1170"/>
        <v>38</v>
      </c>
      <c r="R1827" s="125">
        <f t="shared" si="1171"/>
        <v>2012</v>
      </c>
      <c r="S1827" s="125" t="str">
        <f t="shared" si="1169"/>
        <v>Sat</v>
      </c>
      <c r="T1827" s="125" t="str">
        <f t="shared" si="1172"/>
        <v>2012-38</v>
      </c>
      <c r="U1827" s="125">
        <f t="shared" si="1173"/>
        <v>0</v>
      </c>
      <c r="V1827" s="125"/>
    </row>
    <row r="1828" spans="1:22" s="113" customFormat="1" x14ac:dyDescent="0.35">
      <c r="A1828" s="124"/>
      <c r="B1828" s="123">
        <v>41175</v>
      </c>
      <c r="C1828" s="119">
        <f>SUM(C1822:C1827)</f>
        <v>8023.38</v>
      </c>
      <c r="D1828" s="119">
        <v>1856.17</v>
      </c>
      <c r="E1828" s="122">
        <f>SUM(C1828:D1828)</f>
        <v>9879.5499999999993</v>
      </c>
      <c r="F1828" s="118"/>
      <c r="G1828" s="121">
        <f>SUM(G1822:G1827)</f>
        <v>182</v>
      </c>
      <c r="H1828" s="118">
        <f>AVERAGE(H1822:H1827)</f>
        <v>23.983401097670249</v>
      </c>
      <c r="I1828" s="119">
        <f>SUM(I1822:I1827)</f>
        <v>3637.48</v>
      </c>
      <c r="J1828" s="120">
        <f>SUM(J1822:J1827)</f>
        <v>60</v>
      </c>
      <c r="K1828" s="120">
        <f>SUM(G1828,J1828)</f>
        <v>242</v>
      </c>
      <c r="L1828" s="119">
        <f>AVERAGE(L1822:L1827)</f>
        <v>66.95178571428572</v>
      </c>
      <c r="M1828" s="118">
        <f>AVERAGE(M1822:M1827)</f>
        <v>33.695290393173714</v>
      </c>
      <c r="N1828" s="117">
        <v>12</v>
      </c>
      <c r="O1828" s="116"/>
      <c r="P1828" s="115"/>
      <c r="Q1828" s="115">
        <f t="shared" si="1170"/>
        <v>39</v>
      </c>
      <c r="R1828" s="115">
        <f t="shared" si="1171"/>
        <v>2012</v>
      </c>
      <c r="S1828" s="115" t="str">
        <f t="shared" si="1169"/>
        <v>Sun</v>
      </c>
      <c r="T1828" s="115" t="str">
        <f t="shared" si="1172"/>
        <v>2012-39</v>
      </c>
      <c r="U1828" s="115">
        <f t="shared" si="1173"/>
        <v>0</v>
      </c>
      <c r="V1828" s="115"/>
    </row>
    <row r="1829" spans="1:22" s="113" customFormat="1" x14ac:dyDescent="0.35">
      <c r="A1829" s="153" t="s">
        <v>1258</v>
      </c>
      <c r="B1829" s="132">
        <v>41176</v>
      </c>
      <c r="C1829" s="129">
        <v>607.54999999999995</v>
      </c>
      <c r="D1829" s="119">
        <v>0</v>
      </c>
      <c r="E1829" s="119">
        <v>0</v>
      </c>
      <c r="F1829" s="128">
        <v>501.35</v>
      </c>
      <c r="G1829" s="131">
        <v>25</v>
      </c>
      <c r="H1829" s="128">
        <f t="shared" ref="H1829:H1834" si="1190">IFERROR(F1829/G1829,0)</f>
        <v>20.054000000000002</v>
      </c>
      <c r="I1829" s="129">
        <v>196.2</v>
      </c>
      <c r="J1829" s="130">
        <v>6</v>
      </c>
      <c r="K1829" s="130">
        <f t="shared" ref="K1829:K1834" si="1191">IFERROR(SUM(G1829,J1829),0)</f>
        <v>31</v>
      </c>
      <c r="L1829" s="129">
        <f t="shared" ref="L1829:L1834" si="1192">IFERROR(MEDIAN(I1829/J1829),0)</f>
        <v>32.699999999999996</v>
      </c>
      <c r="M1829" s="128">
        <f t="shared" ref="M1829:M1834" si="1193">IFERROR(SUM(F1829,I1829)/K1829,0)</f>
        <v>22.501612903225805</v>
      </c>
      <c r="N1829" s="127"/>
      <c r="O1829" s="126"/>
      <c r="P1829" s="125"/>
      <c r="Q1829" s="125">
        <f t="shared" si="1170"/>
        <v>39</v>
      </c>
      <c r="R1829" s="125">
        <f t="shared" si="1171"/>
        <v>2012</v>
      </c>
      <c r="S1829" s="125" t="str">
        <f t="shared" si="1169"/>
        <v>Mon</v>
      </c>
      <c r="T1829" s="125" t="str">
        <f t="shared" si="1172"/>
        <v>2012-39</v>
      </c>
      <c r="U1829" s="125">
        <f t="shared" si="1173"/>
        <v>0</v>
      </c>
      <c r="V1829" s="125"/>
    </row>
    <row r="1830" spans="1:22" s="113" customFormat="1" x14ac:dyDescent="0.35">
      <c r="A1830" s="153" t="s">
        <v>1258</v>
      </c>
      <c r="B1830" s="132">
        <v>41177</v>
      </c>
      <c r="C1830" s="129">
        <v>875.95</v>
      </c>
      <c r="D1830" s="119">
        <v>0</v>
      </c>
      <c r="E1830" s="119">
        <v>0</v>
      </c>
      <c r="F1830" s="128">
        <v>678.95</v>
      </c>
      <c r="G1830" s="131">
        <v>30</v>
      </c>
      <c r="H1830" s="128">
        <f t="shared" si="1190"/>
        <v>22.631666666666668</v>
      </c>
      <c r="I1830" s="129">
        <v>197</v>
      </c>
      <c r="J1830" s="130">
        <v>7</v>
      </c>
      <c r="K1830" s="130">
        <f t="shared" si="1191"/>
        <v>37</v>
      </c>
      <c r="L1830" s="129">
        <f t="shared" si="1192"/>
        <v>28.142857142857142</v>
      </c>
      <c r="M1830" s="128">
        <f t="shared" si="1193"/>
        <v>23.674324324324324</v>
      </c>
      <c r="N1830" s="127"/>
      <c r="O1830" s="126"/>
      <c r="P1830" s="125"/>
      <c r="Q1830" s="125">
        <f t="shared" si="1170"/>
        <v>39</v>
      </c>
      <c r="R1830" s="125">
        <f t="shared" si="1171"/>
        <v>2012</v>
      </c>
      <c r="S1830" s="125" t="str">
        <f t="shared" si="1169"/>
        <v>Tue</v>
      </c>
      <c r="T1830" s="125" t="str">
        <f t="shared" si="1172"/>
        <v>2012-39</v>
      </c>
      <c r="U1830" s="125">
        <f t="shared" si="1173"/>
        <v>0</v>
      </c>
      <c r="V1830" s="125"/>
    </row>
    <row r="1831" spans="1:22" s="113" customFormat="1" x14ac:dyDescent="0.35">
      <c r="A1831" s="153" t="s">
        <v>1258</v>
      </c>
      <c r="B1831" s="132">
        <v>41178</v>
      </c>
      <c r="C1831" s="129">
        <v>934.4</v>
      </c>
      <c r="D1831" s="119">
        <v>0</v>
      </c>
      <c r="E1831" s="119">
        <v>0</v>
      </c>
      <c r="F1831" s="128">
        <v>727.85</v>
      </c>
      <c r="G1831" s="131">
        <v>20</v>
      </c>
      <c r="H1831" s="128">
        <f t="shared" si="1190"/>
        <v>36.392499999999998</v>
      </c>
      <c r="I1831" s="129">
        <v>206.55</v>
      </c>
      <c r="J1831" s="130">
        <v>7</v>
      </c>
      <c r="K1831" s="130">
        <f t="shared" si="1191"/>
        <v>27</v>
      </c>
      <c r="L1831" s="129">
        <f t="shared" si="1192"/>
        <v>29.50714285714286</v>
      </c>
      <c r="M1831" s="128">
        <f t="shared" si="1193"/>
        <v>34.607407407407408</v>
      </c>
      <c r="N1831" s="127"/>
      <c r="O1831" s="126"/>
      <c r="P1831" s="125"/>
      <c r="Q1831" s="125">
        <f t="shared" si="1170"/>
        <v>39</v>
      </c>
      <c r="R1831" s="125">
        <f t="shared" si="1171"/>
        <v>2012</v>
      </c>
      <c r="S1831" s="125" t="str">
        <f t="shared" si="1169"/>
        <v>Wed</v>
      </c>
      <c r="T1831" s="125" t="str">
        <f t="shared" si="1172"/>
        <v>2012-39</v>
      </c>
      <c r="U1831" s="125">
        <f t="shared" si="1173"/>
        <v>0</v>
      </c>
      <c r="V1831" s="125"/>
    </row>
    <row r="1832" spans="1:22" s="113" customFormat="1" x14ac:dyDescent="0.35">
      <c r="A1832" s="153" t="s">
        <v>1258</v>
      </c>
      <c r="B1832" s="132">
        <v>41179</v>
      </c>
      <c r="C1832" s="129">
        <v>1272.73</v>
      </c>
      <c r="D1832" s="119">
        <v>0</v>
      </c>
      <c r="E1832" s="119">
        <v>0</v>
      </c>
      <c r="F1832" s="128">
        <v>613.15</v>
      </c>
      <c r="G1832" s="131">
        <v>37</v>
      </c>
      <c r="H1832" s="128">
        <f t="shared" si="1190"/>
        <v>16.57162162162162</v>
      </c>
      <c r="I1832" s="129">
        <v>659.58</v>
      </c>
      <c r="J1832" s="130">
        <v>9</v>
      </c>
      <c r="K1832" s="130">
        <f t="shared" si="1191"/>
        <v>46</v>
      </c>
      <c r="L1832" s="129">
        <f t="shared" si="1192"/>
        <v>73.286666666666676</v>
      </c>
      <c r="M1832" s="128">
        <f t="shared" si="1193"/>
        <v>27.66804347826087</v>
      </c>
      <c r="N1832" s="127"/>
      <c r="O1832" s="126"/>
      <c r="P1832" s="125"/>
      <c r="Q1832" s="125">
        <f t="shared" si="1170"/>
        <v>39</v>
      </c>
      <c r="R1832" s="125">
        <f t="shared" si="1171"/>
        <v>2012</v>
      </c>
      <c r="S1832" s="125" t="str">
        <f t="shared" si="1169"/>
        <v>Thu</v>
      </c>
      <c r="T1832" s="125" t="str">
        <f t="shared" si="1172"/>
        <v>2012-39</v>
      </c>
      <c r="U1832" s="125">
        <f t="shared" si="1173"/>
        <v>0</v>
      </c>
      <c r="V1832" s="125"/>
    </row>
    <row r="1833" spans="1:22" s="113" customFormat="1" x14ac:dyDescent="0.35">
      <c r="A1833" s="153" t="s">
        <v>1258</v>
      </c>
      <c r="B1833" s="132">
        <v>41180</v>
      </c>
      <c r="C1833" s="129">
        <v>1409.95</v>
      </c>
      <c r="D1833" s="119">
        <v>0</v>
      </c>
      <c r="E1833" s="119">
        <v>0</v>
      </c>
      <c r="F1833" s="128">
        <v>683.2</v>
      </c>
      <c r="G1833" s="131">
        <v>38</v>
      </c>
      <c r="H1833" s="128">
        <f t="shared" si="1190"/>
        <v>17.978947368421053</v>
      </c>
      <c r="I1833" s="129">
        <v>726.75</v>
      </c>
      <c r="J1833" s="130">
        <v>17</v>
      </c>
      <c r="K1833" s="130">
        <f t="shared" si="1191"/>
        <v>55</v>
      </c>
      <c r="L1833" s="129">
        <f t="shared" si="1192"/>
        <v>42.75</v>
      </c>
      <c r="M1833" s="128">
        <f t="shared" si="1193"/>
        <v>25.635454545454547</v>
      </c>
      <c r="N1833" s="127"/>
      <c r="O1833" s="126"/>
      <c r="P1833" s="125"/>
      <c r="Q1833" s="125">
        <f t="shared" si="1170"/>
        <v>39</v>
      </c>
      <c r="R1833" s="125">
        <f t="shared" si="1171"/>
        <v>2012</v>
      </c>
      <c r="S1833" s="125" t="str">
        <f t="shared" si="1169"/>
        <v>Fri</v>
      </c>
      <c r="T1833" s="125" t="str">
        <f t="shared" si="1172"/>
        <v>2012-39</v>
      </c>
      <c r="U1833" s="125">
        <f t="shared" si="1173"/>
        <v>0</v>
      </c>
      <c r="V1833" s="125"/>
    </row>
    <row r="1834" spans="1:22" s="113" customFormat="1" x14ac:dyDescent="0.35">
      <c r="A1834" s="153" t="s">
        <v>1258</v>
      </c>
      <c r="B1834" s="132">
        <v>41181</v>
      </c>
      <c r="C1834" s="129">
        <v>1300</v>
      </c>
      <c r="D1834" s="119">
        <v>0</v>
      </c>
      <c r="E1834" s="119">
        <v>0</v>
      </c>
      <c r="F1834" s="128">
        <v>500</v>
      </c>
      <c r="G1834" s="131">
        <v>20</v>
      </c>
      <c r="H1834" s="128">
        <f t="shared" si="1190"/>
        <v>25</v>
      </c>
      <c r="I1834" s="129">
        <v>800</v>
      </c>
      <c r="J1834" s="130">
        <v>16</v>
      </c>
      <c r="K1834" s="130">
        <f t="shared" si="1191"/>
        <v>36</v>
      </c>
      <c r="L1834" s="129">
        <f t="shared" si="1192"/>
        <v>50</v>
      </c>
      <c r="M1834" s="128">
        <f t="shared" si="1193"/>
        <v>36.111111111111114</v>
      </c>
      <c r="N1834" s="127"/>
      <c r="O1834" s="126"/>
      <c r="P1834" s="125"/>
      <c r="Q1834" s="125">
        <f t="shared" si="1170"/>
        <v>39</v>
      </c>
      <c r="R1834" s="125">
        <f t="shared" si="1171"/>
        <v>2012</v>
      </c>
      <c r="S1834" s="125" t="str">
        <f t="shared" si="1169"/>
        <v>Sat</v>
      </c>
      <c r="T1834" s="125" t="str">
        <f t="shared" si="1172"/>
        <v>2012-39</v>
      </c>
      <c r="U1834" s="125">
        <f t="shared" si="1173"/>
        <v>0</v>
      </c>
      <c r="V1834" s="125"/>
    </row>
    <row r="1835" spans="1:22" s="113" customFormat="1" x14ac:dyDescent="0.35">
      <c r="A1835" s="124"/>
      <c r="B1835" s="123">
        <v>41182</v>
      </c>
      <c r="C1835" s="119">
        <f>SUM(C1829:C1834)</f>
        <v>6400.58</v>
      </c>
      <c r="D1835" s="119">
        <v>4295.58</v>
      </c>
      <c r="E1835" s="122">
        <f>SUM(C1835:D1835)</f>
        <v>10696.16</v>
      </c>
      <c r="F1835" s="118"/>
      <c r="G1835" s="121">
        <f>SUM(G1829:G1834)</f>
        <v>170</v>
      </c>
      <c r="H1835" s="118">
        <f>AVERAGE(H1829:H1834)</f>
        <v>23.104789276118225</v>
      </c>
      <c r="I1835" s="119">
        <f>SUM(I1829:I1834)</f>
        <v>2786.08</v>
      </c>
      <c r="J1835" s="120">
        <f>SUM(J1829:J1834)</f>
        <v>62</v>
      </c>
      <c r="K1835" s="120">
        <f>SUM(G1835,J1835)</f>
        <v>232</v>
      </c>
      <c r="L1835" s="119">
        <f>AVERAGE(L1829:L1834)</f>
        <v>42.731111111111112</v>
      </c>
      <c r="M1835" s="118">
        <f>AVERAGE(M1829:M1834)</f>
        <v>28.366325628297343</v>
      </c>
      <c r="N1835" s="117"/>
      <c r="O1835" s="116"/>
      <c r="P1835" s="115"/>
      <c r="Q1835" s="115">
        <f t="shared" si="1170"/>
        <v>40</v>
      </c>
      <c r="R1835" s="115">
        <f t="shared" si="1171"/>
        <v>2012</v>
      </c>
      <c r="S1835" s="115" t="str">
        <f t="shared" si="1169"/>
        <v>Sun</v>
      </c>
      <c r="T1835" s="115" t="str">
        <f t="shared" si="1172"/>
        <v>2012-40</v>
      </c>
      <c r="U1835" s="115">
        <f t="shared" si="1173"/>
        <v>0</v>
      </c>
      <c r="V1835" s="115"/>
    </row>
    <row r="1836" spans="1:22" s="113" customFormat="1" ht="18" x14ac:dyDescent="0.35">
      <c r="A1836" s="153" t="s">
        <v>1259</v>
      </c>
      <c r="B1836" s="132">
        <v>41183</v>
      </c>
      <c r="C1836" s="129">
        <v>0</v>
      </c>
      <c r="D1836" s="119">
        <v>0</v>
      </c>
      <c r="E1836" s="119">
        <v>0</v>
      </c>
      <c r="F1836" s="128">
        <v>0</v>
      </c>
      <c r="G1836" s="131">
        <v>0</v>
      </c>
      <c r="H1836" s="128">
        <f t="shared" ref="H1836:H1841" si="1194">IFERROR(F1836/G1836,0)</f>
        <v>0</v>
      </c>
      <c r="I1836" s="129">
        <v>0</v>
      </c>
      <c r="J1836" s="130">
        <v>0</v>
      </c>
      <c r="K1836" s="130">
        <f t="shared" ref="K1836:K1841" si="1195">IFERROR(SUM(G1836,J1836),0)</f>
        <v>0</v>
      </c>
      <c r="L1836" s="129">
        <f t="shared" ref="L1836:L1841" si="1196">IFERROR(MEDIAN(I1836/J1836),0)</f>
        <v>0</v>
      </c>
      <c r="M1836" s="128">
        <f t="shared" ref="M1836:M1841" si="1197">IFERROR(SUM(F1836,I1836)/K1836,0)</f>
        <v>0</v>
      </c>
      <c r="N1836" s="127" t="s">
        <v>1135</v>
      </c>
      <c r="O1836" s="126"/>
      <c r="P1836" s="125"/>
      <c r="Q1836" s="125">
        <f t="shared" si="1170"/>
        <v>40</v>
      </c>
      <c r="R1836" s="125">
        <f t="shared" si="1171"/>
        <v>2012</v>
      </c>
      <c r="S1836" s="125" t="str">
        <f t="shared" si="1169"/>
        <v>Mon</v>
      </c>
      <c r="T1836" s="125" t="str">
        <f t="shared" si="1172"/>
        <v>2012-40</v>
      </c>
      <c r="U1836" s="125">
        <f t="shared" si="1173"/>
        <v>0</v>
      </c>
      <c r="V1836" s="125"/>
    </row>
    <row r="1837" spans="1:22" s="113" customFormat="1" x14ac:dyDescent="0.35">
      <c r="A1837" s="153" t="s">
        <v>1259</v>
      </c>
      <c r="B1837" s="132">
        <v>41184</v>
      </c>
      <c r="C1837" s="129">
        <v>1795.24</v>
      </c>
      <c r="D1837" s="119">
        <v>0</v>
      </c>
      <c r="E1837" s="119">
        <v>0</v>
      </c>
      <c r="F1837" s="128">
        <v>1613.9</v>
      </c>
      <c r="G1837" s="131">
        <v>47</v>
      </c>
      <c r="H1837" s="128">
        <f t="shared" si="1194"/>
        <v>34.338297872340426</v>
      </c>
      <c r="I1837" s="129">
        <v>181.34</v>
      </c>
      <c r="J1837" s="130">
        <v>10</v>
      </c>
      <c r="K1837" s="130">
        <f t="shared" si="1195"/>
        <v>57</v>
      </c>
      <c r="L1837" s="129">
        <f t="shared" si="1196"/>
        <v>18.134</v>
      </c>
      <c r="M1837" s="128">
        <f t="shared" si="1197"/>
        <v>31.49543859649123</v>
      </c>
      <c r="N1837" s="127"/>
      <c r="O1837" s="126"/>
      <c r="P1837" s="125"/>
      <c r="Q1837" s="125">
        <f t="shared" si="1170"/>
        <v>40</v>
      </c>
      <c r="R1837" s="125">
        <f t="shared" si="1171"/>
        <v>2012</v>
      </c>
      <c r="S1837" s="125" t="str">
        <f t="shared" si="1169"/>
        <v>Tue</v>
      </c>
      <c r="T1837" s="125" t="str">
        <f t="shared" si="1172"/>
        <v>2012-40</v>
      </c>
      <c r="U1837" s="125">
        <f t="shared" si="1173"/>
        <v>0</v>
      </c>
      <c r="V1837" s="125"/>
    </row>
    <row r="1838" spans="1:22" s="113" customFormat="1" x14ac:dyDescent="0.35">
      <c r="A1838" s="153" t="s">
        <v>1259</v>
      </c>
      <c r="B1838" s="132">
        <v>41185</v>
      </c>
      <c r="C1838" s="129">
        <v>1571.37</v>
      </c>
      <c r="D1838" s="119">
        <v>0</v>
      </c>
      <c r="E1838" s="119">
        <v>0</v>
      </c>
      <c r="F1838" s="128">
        <v>1197.3</v>
      </c>
      <c r="G1838" s="131">
        <v>35</v>
      </c>
      <c r="H1838" s="128">
        <f t="shared" si="1194"/>
        <v>34.208571428571425</v>
      </c>
      <c r="I1838" s="129">
        <v>374.07</v>
      </c>
      <c r="J1838" s="130">
        <v>9</v>
      </c>
      <c r="K1838" s="130">
        <f t="shared" si="1195"/>
        <v>44</v>
      </c>
      <c r="L1838" s="129">
        <f t="shared" si="1196"/>
        <v>41.563333333333333</v>
      </c>
      <c r="M1838" s="128">
        <f t="shared" si="1197"/>
        <v>35.712954545454544</v>
      </c>
      <c r="N1838" s="127"/>
      <c r="O1838" s="126"/>
      <c r="P1838" s="125"/>
      <c r="Q1838" s="125">
        <f t="shared" si="1170"/>
        <v>40</v>
      </c>
      <c r="R1838" s="125">
        <f t="shared" si="1171"/>
        <v>2012</v>
      </c>
      <c r="S1838" s="125" t="str">
        <f t="shared" si="1169"/>
        <v>Wed</v>
      </c>
      <c r="T1838" s="125" t="str">
        <f t="shared" si="1172"/>
        <v>2012-40</v>
      </c>
      <c r="U1838" s="125">
        <f t="shared" si="1173"/>
        <v>0</v>
      </c>
      <c r="V1838" s="125"/>
    </row>
    <row r="1839" spans="1:22" s="113" customFormat="1" x14ac:dyDescent="0.35">
      <c r="A1839" s="153" t="s">
        <v>1259</v>
      </c>
      <c r="B1839" s="132">
        <v>41186</v>
      </c>
      <c r="C1839" s="129">
        <v>1853.11</v>
      </c>
      <c r="D1839" s="119">
        <v>0</v>
      </c>
      <c r="E1839" s="119">
        <v>0</v>
      </c>
      <c r="F1839" s="128">
        <v>732.05</v>
      </c>
      <c r="G1839" s="131">
        <v>29</v>
      </c>
      <c r="H1839" s="128">
        <f t="shared" si="1194"/>
        <v>25.243103448275861</v>
      </c>
      <c r="I1839" s="129">
        <v>1121.06</v>
      </c>
      <c r="J1839" s="130">
        <v>11</v>
      </c>
      <c r="K1839" s="130">
        <f t="shared" si="1195"/>
        <v>40</v>
      </c>
      <c r="L1839" s="129">
        <f t="shared" si="1196"/>
        <v>101.91454545454545</v>
      </c>
      <c r="M1839" s="128">
        <f t="shared" si="1197"/>
        <v>46.327749999999995</v>
      </c>
      <c r="N1839" s="127"/>
      <c r="O1839" s="126"/>
      <c r="P1839" s="125"/>
      <c r="Q1839" s="125">
        <f t="shared" si="1170"/>
        <v>40</v>
      </c>
      <c r="R1839" s="125">
        <f t="shared" si="1171"/>
        <v>2012</v>
      </c>
      <c r="S1839" s="125" t="str">
        <f t="shared" si="1169"/>
        <v>Thu</v>
      </c>
      <c r="T1839" s="125" t="str">
        <f t="shared" si="1172"/>
        <v>2012-40</v>
      </c>
      <c r="U1839" s="125">
        <f t="shared" si="1173"/>
        <v>0</v>
      </c>
      <c r="V1839" s="125"/>
    </row>
    <row r="1840" spans="1:22" s="113" customFormat="1" x14ac:dyDescent="0.35">
      <c r="A1840" s="153" t="s">
        <v>1259</v>
      </c>
      <c r="B1840" s="132">
        <v>41187</v>
      </c>
      <c r="C1840" s="129">
        <v>1714.68</v>
      </c>
      <c r="D1840" s="119">
        <v>0</v>
      </c>
      <c r="E1840" s="119">
        <v>0</v>
      </c>
      <c r="F1840" s="128">
        <v>1159.75</v>
      </c>
      <c r="G1840" s="131">
        <v>53</v>
      </c>
      <c r="H1840" s="128">
        <f t="shared" si="1194"/>
        <v>21.882075471698112</v>
      </c>
      <c r="I1840" s="129">
        <v>554.92999999999995</v>
      </c>
      <c r="J1840" s="130">
        <v>12</v>
      </c>
      <c r="K1840" s="130">
        <f t="shared" si="1195"/>
        <v>65</v>
      </c>
      <c r="L1840" s="129">
        <f t="shared" si="1196"/>
        <v>46.244166666666665</v>
      </c>
      <c r="M1840" s="128">
        <f t="shared" si="1197"/>
        <v>26.379692307692306</v>
      </c>
      <c r="N1840" s="127"/>
      <c r="O1840" s="126"/>
      <c r="P1840" s="125"/>
      <c r="Q1840" s="125">
        <f t="shared" si="1170"/>
        <v>40</v>
      </c>
      <c r="R1840" s="125">
        <f t="shared" si="1171"/>
        <v>2012</v>
      </c>
      <c r="S1840" s="125" t="str">
        <f t="shared" si="1169"/>
        <v>Fri</v>
      </c>
      <c r="T1840" s="125" t="str">
        <f t="shared" si="1172"/>
        <v>2012-40</v>
      </c>
      <c r="U1840" s="125">
        <f t="shared" si="1173"/>
        <v>0</v>
      </c>
      <c r="V1840" s="125"/>
    </row>
    <row r="1841" spans="1:22" s="113" customFormat="1" x14ac:dyDescent="0.35">
      <c r="A1841" s="153" t="s">
        <v>1259</v>
      </c>
      <c r="B1841" s="132">
        <v>41188</v>
      </c>
      <c r="C1841" s="129">
        <v>755.61</v>
      </c>
      <c r="D1841" s="119">
        <v>0</v>
      </c>
      <c r="E1841" s="119">
        <v>0</v>
      </c>
      <c r="F1841" s="128">
        <v>482.35</v>
      </c>
      <c r="G1841" s="131">
        <v>26</v>
      </c>
      <c r="H1841" s="128">
        <f t="shared" si="1194"/>
        <v>18.551923076923078</v>
      </c>
      <c r="I1841" s="129">
        <v>273.26</v>
      </c>
      <c r="J1841" s="130">
        <v>6</v>
      </c>
      <c r="K1841" s="130">
        <f t="shared" si="1195"/>
        <v>32</v>
      </c>
      <c r="L1841" s="129">
        <f t="shared" si="1196"/>
        <v>45.543333333333329</v>
      </c>
      <c r="M1841" s="128">
        <f t="shared" si="1197"/>
        <v>23.6128125</v>
      </c>
      <c r="N1841" s="127"/>
      <c r="O1841" s="126"/>
      <c r="P1841" s="125"/>
      <c r="Q1841" s="125">
        <f t="shared" si="1170"/>
        <v>40</v>
      </c>
      <c r="R1841" s="125">
        <f t="shared" si="1171"/>
        <v>2012</v>
      </c>
      <c r="S1841" s="125" t="str">
        <f t="shared" si="1169"/>
        <v>Sat</v>
      </c>
      <c r="T1841" s="125" t="str">
        <f t="shared" si="1172"/>
        <v>2012-40</v>
      </c>
      <c r="U1841" s="125">
        <f t="shared" si="1173"/>
        <v>0</v>
      </c>
      <c r="V1841" s="125"/>
    </row>
    <row r="1842" spans="1:22" s="113" customFormat="1" x14ac:dyDescent="0.35">
      <c r="A1842" s="124"/>
      <c r="B1842" s="123">
        <v>41189</v>
      </c>
      <c r="C1842" s="119">
        <f>SUM(C1836:C1841)</f>
        <v>7690.0099999999993</v>
      </c>
      <c r="D1842" s="119">
        <v>3343.93</v>
      </c>
      <c r="E1842" s="122">
        <f>SUM(C1842:D1842)</f>
        <v>11033.939999999999</v>
      </c>
      <c r="F1842" s="118"/>
      <c r="G1842" s="121">
        <f>SUM(G1836:G1841)</f>
        <v>190</v>
      </c>
      <c r="H1842" s="118">
        <f>AVERAGE(H1836:H1841)</f>
        <v>22.37066188296815</v>
      </c>
      <c r="I1842" s="119">
        <f>SUM(I1836:I1841)</f>
        <v>2504.66</v>
      </c>
      <c r="J1842" s="120">
        <f>SUM(J1836:J1841)</f>
        <v>48</v>
      </c>
      <c r="K1842" s="120">
        <f>SUM(G1842,J1842)</f>
        <v>238</v>
      </c>
      <c r="L1842" s="119">
        <f>AVERAGE(L1836:L1841)</f>
        <v>42.233229797979796</v>
      </c>
      <c r="M1842" s="118">
        <f>AVERAGE(M1836:M1841)</f>
        <v>27.254774658273011</v>
      </c>
      <c r="N1842" s="117"/>
      <c r="O1842" s="116"/>
      <c r="P1842" s="115"/>
      <c r="Q1842" s="115">
        <f t="shared" si="1170"/>
        <v>41</v>
      </c>
      <c r="R1842" s="115">
        <f t="shared" si="1171"/>
        <v>2012</v>
      </c>
      <c r="S1842" s="115" t="str">
        <f t="shared" si="1169"/>
        <v>Sun</v>
      </c>
      <c r="T1842" s="115" t="str">
        <f t="shared" si="1172"/>
        <v>2012-41</v>
      </c>
      <c r="U1842" s="115">
        <f t="shared" si="1173"/>
        <v>0</v>
      </c>
      <c r="V1842" s="115"/>
    </row>
    <row r="1843" spans="1:22" s="113" customFormat="1" x14ac:dyDescent="0.35">
      <c r="A1843" s="153" t="s">
        <v>1260</v>
      </c>
      <c r="B1843" s="132">
        <v>41190</v>
      </c>
      <c r="C1843" s="129">
        <v>516.87</v>
      </c>
      <c r="D1843" s="119">
        <v>0</v>
      </c>
      <c r="E1843" s="119">
        <v>0</v>
      </c>
      <c r="F1843" s="128">
        <v>240.45</v>
      </c>
      <c r="G1843" s="131">
        <v>22</v>
      </c>
      <c r="H1843" s="128">
        <f t="shared" ref="H1843:H1848" si="1198">IFERROR(F1843/G1843,0)</f>
        <v>10.929545454545455</v>
      </c>
      <c r="I1843" s="129">
        <v>276.42</v>
      </c>
      <c r="J1843" s="130">
        <v>8</v>
      </c>
      <c r="K1843" s="130">
        <f t="shared" ref="K1843:K1848" si="1199">IFERROR(SUM(G1843,J1843),0)</f>
        <v>30</v>
      </c>
      <c r="L1843" s="129">
        <f t="shared" ref="L1843:L1848" si="1200">IFERROR(MEDIAN(I1843/J1843),0)</f>
        <v>34.552500000000002</v>
      </c>
      <c r="M1843" s="128">
        <f t="shared" ref="M1843:M1848" si="1201">IFERROR(SUM(F1843,I1843)/K1843,0)</f>
        <v>17.228999999999999</v>
      </c>
      <c r="N1843" s="127"/>
      <c r="O1843" s="126"/>
      <c r="P1843" s="125"/>
      <c r="Q1843" s="125">
        <f t="shared" si="1170"/>
        <v>41</v>
      </c>
      <c r="R1843" s="125">
        <f t="shared" si="1171"/>
        <v>2012</v>
      </c>
      <c r="S1843" s="125" t="str">
        <f t="shared" si="1169"/>
        <v>Mon</v>
      </c>
      <c r="T1843" s="125" t="str">
        <f t="shared" si="1172"/>
        <v>2012-41</v>
      </c>
      <c r="U1843" s="125">
        <f t="shared" si="1173"/>
        <v>0</v>
      </c>
      <c r="V1843" s="125"/>
    </row>
    <row r="1844" spans="1:22" s="113" customFormat="1" x14ac:dyDescent="0.35">
      <c r="A1844" s="153" t="s">
        <v>1260</v>
      </c>
      <c r="B1844" s="132">
        <v>41191</v>
      </c>
      <c r="C1844" s="129">
        <v>659.47</v>
      </c>
      <c r="D1844" s="119">
        <v>0</v>
      </c>
      <c r="E1844" s="119">
        <v>0</v>
      </c>
      <c r="F1844" s="128">
        <v>293.14999999999998</v>
      </c>
      <c r="G1844" s="131">
        <v>22</v>
      </c>
      <c r="H1844" s="128">
        <f t="shared" si="1198"/>
        <v>13.324999999999999</v>
      </c>
      <c r="I1844" s="129">
        <v>366.32</v>
      </c>
      <c r="J1844" s="130">
        <v>11</v>
      </c>
      <c r="K1844" s="130">
        <f t="shared" si="1199"/>
        <v>33</v>
      </c>
      <c r="L1844" s="129">
        <f t="shared" si="1200"/>
        <v>33.301818181818184</v>
      </c>
      <c r="M1844" s="128">
        <f t="shared" si="1201"/>
        <v>19.983939393939394</v>
      </c>
      <c r="N1844" s="127"/>
      <c r="O1844" s="126"/>
      <c r="P1844" s="125"/>
      <c r="Q1844" s="125">
        <f t="shared" si="1170"/>
        <v>41</v>
      </c>
      <c r="R1844" s="125">
        <f t="shared" si="1171"/>
        <v>2012</v>
      </c>
      <c r="S1844" s="125" t="str">
        <f t="shared" si="1169"/>
        <v>Tue</v>
      </c>
      <c r="T1844" s="125" t="str">
        <f t="shared" si="1172"/>
        <v>2012-41</v>
      </c>
      <c r="U1844" s="125">
        <f t="shared" si="1173"/>
        <v>0</v>
      </c>
      <c r="V1844" s="125"/>
    </row>
    <row r="1845" spans="1:22" s="113" customFormat="1" x14ac:dyDescent="0.35">
      <c r="A1845" s="153" t="s">
        <v>1260</v>
      </c>
      <c r="B1845" s="132">
        <v>41192</v>
      </c>
      <c r="C1845" s="129">
        <v>1550.75</v>
      </c>
      <c r="D1845" s="119">
        <v>0</v>
      </c>
      <c r="E1845" s="119">
        <v>0</v>
      </c>
      <c r="F1845" s="128">
        <v>824</v>
      </c>
      <c r="G1845" s="131">
        <v>31</v>
      </c>
      <c r="H1845" s="128">
        <f t="shared" si="1198"/>
        <v>26.580645161290324</v>
      </c>
      <c r="I1845" s="129">
        <v>726.75</v>
      </c>
      <c r="J1845" s="130">
        <v>17</v>
      </c>
      <c r="K1845" s="130">
        <f t="shared" si="1199"/>
        <v>48</v>
      </c>
      <c r="L1845" s="129">
        <f t="shared" si="1200"/>
        <v>42.75</v>
      </c>
      <c r="M1845" s="128">
        <f t="shared" si="1201"/>
        <v>32.307291666666664</v>
      </c>
      <c r="N1845" s="127"/>
      <c r="O1845" s="126"/>
      <c r="P1845" s="125"/>
      <c r="Q1845" s="125">
        <f t="shared" si="1170"/>
        <v>41</v>
      </c>
      <c r="R1845" s="125">
        <f t="shared" si="1171"/>
        <v>2012</v>
      </c>
      <c r="S1845" s="125" t="str">
        <f t="shared" si="1169"/>
        <v>Wed</v>
      </c>
      <c r="T1845" s="125" t="str">
        <f t="shared" si="1172"/>
        <v>2012-41</v>
      </c>
      <c r="U1845" s="125">
        <f t="shared" si="1173"/>
        <v>0</v>
      </c>
      <c r="V1845" s="125"/>
    </row>
    <row r="1846" spans="1:22" s="113" customFormat="1" x14ac:dyDescent="0.35">
      <c r="A1846" s="153" t="s">
        <v>1260</v>
      </c>
      <c r="B1846" s="132">
        <v>41193</v>
      </c>
      <c r="C1846" s="129">
        <v>1627.87</v>
      </c>
      <c r="D1846" s="119">
        <v>0</v>
      </c>
      <c r="E1846" s="119">
        <v>0</v>
      </c>
      <c r="F1846" s="128">
        <v>728.25</v>
      </c>
      <c r="G1846" s="131">
        <v>33</v>
      </c>
      <c r="H1846" s="128">
        <f t="shared" si="1198"/>
        <v>22.068181818181817</v>
      </c>
      <c r="I1846" s="129">
        <v>899.62</v>
      </c>
      <c r="J1846" s="130">
        <v>12</v>
      </c>
      <c r="K1846" s="130">
        <f t="shared" si="1199"/>
        <v>45</v>
      </c>
      <c r="L1846" s="129">
        <f t="shared" si="1200"/>
        <v>74.968333333333334</v>
      </c>
      <c r="M1846" s="128">
        <f t="shared" si="1201"/>
        <v>36.174888888888887</v>
      </c>
      <c r="N1846" s="127"/>
      <c r="O1846" s="126"/>
      <c r="P1846" s="125"/>
      <c r="Q1846" s="125">
        <f t="shared" si="1170"/>
        <v>41</v>
      </c>
      <c r="R1846" s="125">
        <f t="shared" si="1171"/>
        <v>2012</v>
      </c>
      <c r="S1846" s="125" t="str">
        <f t="shared" si="1169"/>
        <v>Thu</v>
      </c>
      <c r="T1846" s="125" t="str">
        <f t="shared" si="1172"/>
        <v>2012-41</v>
      </c>
      <c r="U1846" s="125">
        <f t="shared" si="1173"/>
        <v>0</v>
      </c>
      <c r="V1846" s="125"/>
    </row>
    <row r="1847" spans="1:22" s="113" customFormat="1" x14ac:dyDescent="0.35">
      <c r="A1847" s="153" t="s">
        <v>1260</v>
      </c>
      <c r="B1847" s="132">
        <v>41194</v>
      </c>
      <c r="C1847" s="129">
        <v>1837.06</v>
      </c>
      <c r="D1847" s="119">
        <v>0</v>
      </c>
      <c r="E1847" s="119">
        <v>0</v>
      </c>
      <c r="F1847" s="128">
        <v>854.2</v>
      </c>
      <c r="G1847" s="131">
        <v>36</v>
      </c>
      <c r="H1847" s="128">
        <f t="shared" si="1198"/>
        <v>23.727777777777778</v>
      </c>
      <c r="I1847" s="129">
        <v>982.86</v>
      </c>
      <c r="J1847" s="130">
        <v>16</v>
      </c>
      <c r="K1847" s="130">
        <f t="shared" si="1199"/>
        <v>52</v>
      </c>
      <c r="L1847" s="129">
        <f t="shared" si="1200"/>
        <v>61.428750000000001</v>
      </c>
      <c r="M1847" s="128">
        <f t="shared" si="1201"/>
        <v>35.328076923076921</v>
      </c>
      <c r="N1847" s="127"/>
      <c r="O1847" s="126"/>
      <c r="P1847" s="125"/>
      <c r="Q1847" s="125">
        <f t="shared" si="1170"/>
        <v>41</v>
      </c>
      <c r="R1847" s="125">
        <f t="shared" si="1171"/>
        <v>2012</v>
      </c>
      <c r="S1847" s="125" t="str">
        <f t="shared" si="1169"/>
        <v>Fri</v>
      </c>
      <c r="T1847" s="125" t="str">
        <f t="shared" si="1172"/>
        <v>2012-41</v>
      </c>
      <c r="U1847" s="125">
        <f t="shared" si="1173"/>
        <v>0</v>
      </c>
      <c r="V1847" s="125"/>
    </row>
    <row r="1848" spans="1:22" s="113" customFormat="1" x14ac:dyDescent="0.35">
      <c r="A1848" s="153" t="s">
        <v>1260</v>
      </c>
      <c r="B1848" s="132">
        <v>41195</v>
      </c>
      <c r="C1848" s="129">
        <v>1087.32</v>
      </c>
      <c r="D1848" s="119">
        <v>0</v>
      </c>
      <c r="E1848" s="119">
        <v>0</v>
      </c>
      <c r="F1848" s="128">
        <v>354.6</v>
      </c>
      <c r="G1848" s="131">
        <v>13</v>
      </c>
      <c r="H1848" s="128">
        <f t="shared" si="1198"/>
        <v>27.276923076923079</v>
      </c>
      <c r="I1848" s="129">
        <v>732.72</v>
      </c>
      <c r="J1848" s="130">
        <v>9</v>
      </c>
      <c r="K1848" s="130">
        <f t="shared" si="1199"/>
        <v>22</v>
      </c>
      <c r="L1848" s="129">
        <f t="shared" si="1200"/>
        <v>81.413333333333341</v>
      </c>
      <c r="M1848" s="128">
        <f t="shared" si="1201"/>
        <v>49.423636363636369</v>
      </c>
      <c r="N1848" s="127"/>
      <c r="O1848" s="126"/>
      <c r="P1848" s="125"/>
      <c r="Q1848" s="125">
        <f t="shared" si="1170"/>
        <v>41</v>
      </c>
      <c r="R1848" s="125">
        <f t="shared" si="1171"/>
        <v>2012</v>
      </c>
      <c r="S1848" s="125" t="str">
        <f t="shared" si="1169"/>
        <v>Sat</v>
      </c>
      <c r="T1848" s="125" t="str">
        <f t="shared" si="1172"/>
        <v>2012-41</v>
      </c>
      <c r="U1848" s="125">
        <f t="shared" si="1173"/>
        <v>0</v>
      </c>
      <c r="V1848" s="125"/>
    </row>
    <row r="1849" spans="1:22" s="113" customFormat="1" x14ac:dyDescent="0.35">
      <c r="A1849" s="124"/>
      <c r="B1849" s="123">
        <v>41196</v>
      </c>
      <c r="C1849" s="119">
        <f>SUM(C1843:C1848)</f>
        <v>7279.34</v>
      </c>
      <c r="D1849" s="119">
        <v>2967.45</v>
      </c>
      <c r="E1849" s="122">
        <f>SUM(C1849:D1849)</f>
        <v>10246.790000000001</v>
      </c>
      <c r="F1849" s="118"/>
      <c r="G1849" s="121">
        <f>SUM(G1843:G1848)</f>
        <v>157</v>
      </c>
      <c r="H1849" s="118">
        <f>AVERAGE(H1843:H1848)</f>
        <v>20.651345548119743</v>
      </c>
      <c r="I1849" s="119">
        <f>SUM(I1843:I1848)</f>
        <v>3984.6900000000005</v>
      </c>
      <c r="J1849" s="120">
        <f>SUM(J1843:J1848)</f>
        <v>73</v>
      </c>
      <c r="K1849" s="120">
        <f>SUM(G1849,J1849)</f>
        <v>230</v>
      </c>
      <c r="L1849" s="119">
        <f>AVERAGE(L1843:L1848)</f>
        <v>54.735789141414138</v>
      </c>
      <c r="M1849" s="118">
        <f>AVERAGE(M1843:M1848)</f>
        <v>31.741138872701374</v>
      </c>
      <c r="N1849" s="117"/>
      <c r="O1849" s="116"/>
      <c r="P1849" s="115"/>
      <c r="Q1849" s="115">
        <f t="shared" si="1170"/>
        <v>42</v>
      </c>
      <c r="R1849" s="115">
        <f t="shared" si="1171"/>
        <v>2012</v>
      </c>
      <c r="S1849" s="115" t="str">
        <f t="shared" si="1169"/>
        <v>Sun</v>
      </c>
      <c r="T1849" s="115" t="str">
        <f t="shared" si="1172"/>
        <v>2012-42</v>
      </c>
      <c r="U1849" s="115">
        <f t="shared" si="1173"/>
        <v>0</v>
      </c>
      <c r="V1849" s="115"/>
    </row>
    <row r="1850" spans="1:22" s="113" customFormat="1" x14ac:dyDescent="0.35">
      <c r="A1850" s="153" t="s">
        <v>1261</v>
      </c>
      <c r="B1850" s="132">
        <v>41197</v>
      </c>
      <c r="C1850" s="129">
        <v>632.84</v>
      </c>
      <c r="D1850" s="119">
        <v>0</v>
      </c>
      <c r="E1850" s="119">
        <v>0</v>
      </c>
      <c r="F1850" s="128">
        <v>539.9</v>
      </c>
      <c r="G1850" s="131">
        <v>27</v>
      </c>
      <c r="H1850" s="128">
        <f t="shared" ref="H1850:H1855" si="1202">IFERROR(F1850/G1850,0)</f>
        <v>19.996296296296297</v>
      </c>
      <c r="I1850" s="129">
        <v>92.94</v>
      </c>
      <c r="J1850" s="130">
        <v>5</v>
      </c>
      <c r="K1850" s="130">
        <f t="shared" ref="K1850:K1855" si="1203">IFERROR(SUM(G1850,J1850),0)</f>
        <v>32</v>
      </c>
      <c r="L1850" s="129">
        <f t="shared" ref="L1850:L1855" si="1204">IFERROR(MEDIAN(I1850/J1850),0)</f>
        <v>18.588000000000001</v>
      </c>
      <c r="M1850" s="128">
        <f t="shared" ref="M1850:M1855" si="1205">IFERROR(SUM(F1850,I1850)/K1850,0)</f>
        <v>19.776249999999997</v>
      </c>
      <c r="N1850" s="127"/>
      <c r="O1850" s="126"/>
      <c r="P1850" s="125"/>
      <c r="Q1850" s="125">
        <f t="shared" si="1170"/>
        <v>42</v>
      </c>
      <c r="R1850" s="125">
        <f t="shared" si="1171"/>
        <v>2012</v>
      </c>
      <c r="S1850" s="125" t="str">
        <f t="shared" si="1169"/>
        <v>Mon</v>
      </c>
      <c r="T1850" s="125" t="str">
        <f t="shared" si="1172"/>
        <v>2012-42</v>
      </c>
      <c r="U1850" s="125">
        <f t="shared" si="1173"/>
        <v>0</v>
      </c>
      <c r="V1850" s="125"/>
    </row>
    <row r="1851" spans="1:22" s="113" customFormat="1" x14ac:dyDescent="0.35">
      <c r="A1851" s="153" t="s">
        <v>1261</v>
      </c>
      <c r="B1851" s="132">
        <v>41198</v>
      </c>
      <c r="C1851" s="129">
        <v>847.57</v>
      </c>
      <c r="D1851" s="119">
        <v>0</v>
      </c>
      <c r="E1851" s="119">
        <v>0</v>
      </c>
      <c r="F1851" s="128">
        <v>489</v>
      </c>
      <c r="G1851" s="131">
        <v>27</v>
      </c>
      <c r="H1851" s="128">
        <f t="shared" si="1202"/>
        <v>18.111111111111111</v>
      </c>
      <c r="I1851" s="129">
        <v>358.57</v>
      </c>
      <c r="J1851" s="130">
        <v>10</v>
      </c>
      <c r="K1851" s="130">
        <f t="shared" si="1203"/>
        <v>37</v>
      </c>
      <c r="L1851" s="129">
        <f t="shared" si="1204"/>
        <v>35.856999999999999</v>
      </c>
      <c r="M1851" s="128">
        <f t="shared" si="1205"/>
        <v>22.907297297297294</v>
      </c>
      <c r="N1851" s="127"/>
      <c r="O1851" s="126"/>
      <c r="P1851" s="125"/>
      <c r="Q1851" s="125">
        <f t="shared" si="1170"/>
        <v>42</v>
      </c>
      <c r="R1851" s="125">
        <f t="shared" si="1171"/>
        <v>2012</v>
      </c>
      <c r="S1851" s="125" t="str">
        <f t="shared" si="1169"/>
        <v>Tue</v>
      </c>
      <c r="T1851" s="125" t="str">
        <f t="shared" si="1172"/>
        <v>2012-42</v>
      </c>
      <c r="U1851" s="125">
        <f t="shared" si="1173"/>
        <v>0</v>
      </c>
      <c r="V1851" s="125"/>
    </row>
    <row r="1852" spans="1:22" s="113" customFormat="1" x14ac:dyDescent="0.35">
      <c r="A1852" s="153" t="s">
        <v>1261</v>
      </c>
      <c r="B1852" s="132">
        <v>41199</v>
      </c>
      <c r="C1852" s="129">
        <v>1017.11</v>
      </c>
      <c r="D1852" s="119">
        <v>0</v>
      </c>
      <c r="E1852" s="119">
        <v>0</v>
      </c>
      <c r="F1852" s="128">
        <v>895.25</v>
      </c>
      <c r="G1852" s="131">
        <v>33</v>
      </c>
      <c r="H1852" s="128">
        <f t="shared" si="1202"/>
        <v>27.128787878787879</v>
      </c>
      <c r="I1852" s="129">
        <v>121.86</v>
      </c>
      <c r="J1852" s="130">
        <v>4</v>
      </c>
      <c r="K1852" s="130">
        <f t="shared" si="1203"/>
        <v>37</v>
      </c>
      <c r="L1852" s="129">
        <f t="shared" si="1204"/>
        <v>30.465</v>
      </c>
      <c r="M1852" s="128">
        <f t="shared" si="1205"/>
        <v>27.489459459459461</v>
      </c>
      <c r="N1852" s="127"/>
      <c r="O1852" s="126"/>
      <c r="P1852" s="125"/>
      <c r="Q1852" s="125">
        <f t="shared" si="1170"/>
        <v>42</v>
      </c>
      <c r="R1852" s="125">
        <f t="shared" si="1171"/>
        <v>2012</v>
      </c>
      <c r="S1852" s="125" t="str">
        <f t="shared" si="1169"/>
        <v>Wed</v>
      </c>
      <c r="T1852" s="125" t="str">
        <f t="shared" si="1172"/>
        <v>2012-42</v>
      </c>
      <c r="U1852" s="125">
        <f t="shared" si="1173"/>
        <v>0</v>
      </c>
      <c r="V1852" s="125"/>
    </row>
    <row r="1853" spans="1:22" s="113" customFormat="1" x14ac:dyDescent="0.35">
      <c r="A1853" s="153" t="s">
        <v>1261</v>
      </c>
      <c r="B1853" s="132">
        <v>41200</v>
      </c>
      <c r="C1853" s="129">
        <v>1340.81</v>
      </c>
      <c r="D1853" s="119">
        <v>0</v>
      </c>
      <c r="E1853" s="119">
        <v>0</v>
      </c>
      <c r="F1853" s="128">
        <v>496.2</v>
      </c>
      <c r="G1853" s="131">
        <v>32</v>
      </c>
      <c r="H1853" s="128">
        <f t="shared" si="1202"/>
        <v>15.50625</v>
      </c>
      <c r="I1853" s="129">
        <v>844.61</v>
      </c>
      <c r="J1853" s="130">
        <v>9</v>
      </c>
      <c r="K1853" s="130">
        <f t="shared" si="1203"/>
        <v>41</v>
      </c>
      <c r="L1853" s="129">
        <f t="shared" si="1204"/>
        <v>93.845555555555563</v>
      </c>
      <c r="M1853" s="128">
        <f t="shared" si="1205"/>
        <v>32.702682926829269</v>
      </c>
      <c r="N1853" s="127"/>
      <c r="O1853" s="126"/>
      <c r="P1853" s="125"/>
      <c r="Q1853" s="125">
        <f t="shared" si="1170"/>
        <v>42</v>
      </c>
      <c r="R1853" s="125">
        <f t="shared" si="1171"/>
        <v>2012</v>
      </c>
      <c r="S1853" s="125" t="str">
        <f t="shared" si="1169"/>
        <v>Thu</v>
      </c>
      <c r="T1853" s="125" t="str">
        <f t="shared" si="1172"/>
        <v>2012-42</v>
      </c>
      <c r="U1853" s="125">
        <f t="shared" si="1173"/>
        <v>0</v>
      </c>
      <c r="V1853" s="125"/>
    </row>
    <row r="1854" spans="1:22" s="113" customFormat="1" x14ac:dyDescent="0.35">
      <c r="A1854" s="153" t="s">
        <v>1261</v>
      </c>
      <c r="B1854" s="132">
        <v>41201</v>
      </c>
      <c r="C1854" s="129">
        <v>1983.62</v>
      </c>
      <c r="D1854" s="119">
        <v>0</v>
      </c>
      <c r="E1854" s="119">
        <v>0</v>
      </c>
      <c r="F1854" s="128">
        <v>1176.8499999999999</v>
      </c>
      <c r="G1854" s="131">
        <v>47</v>
      </c>
      <c r="H1854" s="128">
        <f t="shared" si="1202"/>
        <v>25.039361702127657</v>
      </c>
      <c r="I1854" s="129">
        <v>806.77</v>
      </c>
      <c r="J1854" s="130">
        <v>12</v>
      </c>
      <c r="K1854" s="130">
        <f t="shared" si="1203"/>
        <v>59</v>
      </c>
      <c r="L1854" s="129">
        <f t="shared" si="1204"/>
        <v>67.230833333333337</v>
      </c>
      <c r="M1854" s="128">
        <f t="shared" si="1205"/>
        <v>33.620677966101695</v>
      </c>
      <c r="N1854" s="127"/>
      <c r="O1854" s="126"/>
      <c r="P1854" s="125"/>
      <c r="Q1854" s="125">
        <f t="shared" si="1170"/>
        <v>42</v>
      </c>
      <c r="R1854" s="125">
        <f t="shared" si="1171"/>
        <v>2012</v>
      </c>
      <c r="S1854" s="125" t="str">
        <f t="shared" si="1169"/>
        <v>Fri</v>
      </c>
      <c r="T1854" s="125" t="str">
        <f t="shared" si="1172"/>
        <v>2012-42</v>
      </c>
      <c r="U1854" s="125">
        <f t="shared" si="1173"/>
        <v>0</v>
      </c>
      <c r="V1854" s="125"/>
    </row>
    <row r="1855" spans="1:22" s="113" customFormat="1" x14ac:dyDescent="0.35">
      <c r="A1855" s="153" t="s">
        <v>1261</v>
      </c>
      <c r="B1855" s="132">
        <v>41202</v>
      </c>
      <c r="C1855" s="129">
        <v>785.86</v>
      </c>
      <c r="D1855" s="119">
        <v>0</v>
      </c>
      <c r="E1855" s="119">
        <v>0</v>
      </c>
      <c r="F1855" s="128">
        <v>654.46</v>
      </c>
      <c r="G1855" s="131">
        <v>19</v>
      </c>
      <c r="H1855" s="128">
        <f t="shared" si="1202"/>
        <v>34.445263157894736</v>
      </c>
      <c r="I1855" s="129">
        <v>131.4</v>
      </c>
      <c r="J1855" s="130">
        <v>6</v>
      </c>
      <c r="K1855" s="130">
        <f t="shared" si="1203"/>
        <v>25</v>
      </c>
      <c r="L1855" s="129">
        <f t="shared" si="1204"/>
        <v>21.900000000000002</v>
      </c>
      <c r="M1855" s="128">
        <f t="shared" si="1205"/>
        <v>31.4344</v>
      </c>
      <c r="N1855" s="127"/>
      <c r="O1855" s="126"/>
      <c r="P1855" s="125"/>
      <c r="Q1855" s="125">
        <f t="shared" si="1170"/>
        <v>42</v>
      </c>
      <c r="R1855" s="125">
        <f t="shared" si="1171"/>
        <v>2012</v>
      </c>
      <c r="S1855" s="125" t="str">
        <f t="shared" si="1169"/>
        <v>Sat</v>
      </c>
      <c r="T1855" s="125" t="str">
        <f t="shared" si="1172"/>
        <v>2012-42</v>
      </c>
      <c r="U1855" s="125">
        <f t="shared" si="1173"/>
        <v>0</v>
      </c>
      <c r="V1855" s="125"/>
    </row>
    <row r="1856" spans="1:22" s="113" customFormat="1" x14ac:dyDescent="0.35">
      <c r="A1856" s="124"/>
      <c r="B1856" s="123">
        <v>41203</v>
      </c>
      <c r="C1856" s="119">
        <f>SUM(C1850:C1855)</f>
        <v>6607.8099999999995</v>
      </c>
      <c r="D1856" s="119">
        <v>2914.18</v>
      </c>
      <c r="E1856" s="122">
        <f>SUM(C1856:D1856)</f>
        <v>9521.99</v>
      </c>
      <c r="F1856" s="118"/>
      <c r="G1856" s="121">
        <f>SUM(G1850:G1855)</f>
        <v>185</v>
      </c>
      <c r="H1856" s="118">
        <f>AVERAGE(H1850:H1855)</f>
        <v>23.371178357702945</v>
      </c>
      <c r="I1856" s="119">
        <f>SUM(I1850:I1855)</f>
        <v>2356.15</v>
      </c>
      <c r="J1856" s="120">
        <f>SUM(J1850:J1855)</f>
        <v>46</v>
      </c>
      <c r="K1856" s="120">
        <f>SUM(G1856,J1856)</f>
        <v>231</v>
      </c>
      <c r="L1856" s="119">
        <f>AVERAGE(L1850:L1855)</f>
        <v>44.647731481481479</v>
      </c>
      <c r="M1856" s="118">
        <f>AVERAGE(M1850:M1855)</f>
        <v>27.988461274947955</v>
      </c>
      <c r="N1856" s="117"/>
      <c r="O1856" s="116"/>
      <c r="P1856" s="115"/>
      <c r="Q1856" s="115">
        <f t="shared" si="1170"/>
        <v>43</v>
      </c>
      <c r="R1856" s="115">
        <f t="shared" si="1171"/>
        <v>2012</v>
      </c>
      <c r="S1856" s="115" t="str">
        <f t="shared" si="1169"/>
        <v>Sun</v>
      </c>
      <c r="T1856" s="115" t="str">
        <f t="shared" si="1172"/>
        <v>2012-43</v>
      </c>
      <c r="U1856" s="115">
        <f t="shared" si="1173"/>
        <v>0</v>
      </c>
      <c r="V1856" s="115"/>
    </row>
    <row r="1857" spans="1:22" s="113" customFormat="1" x14ac:dyDescent="0.35">
      <c r="A1857" s="153" t="s">
        <v>1262</v>
      </c>
      <c r="B1857" s="132">
        <v>41204</v>
      </c>
      <c r="C1857" s="129">
        <v>615.29</v>
      </c>
      <c r="D1857" s="119">
        <v>0</v>
      </c>
      <c r="E1857" s="119">
        <v>0</v>
      </c>
      <c r="F1857" s="128">
        <v>254.9</v>
      </c>
      <c r="G1857" s="131">
        <v>19</v>
      </c>
      <c r="H1857" s="128">
        <f t="shared" ref="H1857:H1862" si="1206">IFERROR(F1857/G1857,0)</f>
        <v>13.41578947368421</v>
      </c>
      <c r="I1857" s="129">
        <v>360.39</v>
      </c>
      <c r="J1857" s="130">
        <v>8</v>
      </c>
      <c r="K1857" s="130">
        <f t="shared" ref="K1857:K1862" si="1207">IFERROR(SUM(G1857,J1857),0)</f>
        <v>27</v>
      </c>
      <c r="L1857" s="129">
        <f t="shared" ref="L1857:L1862" si="1208">IFERROR(MEDIAN(I1857/J1857),0)</f>
        <v>45.048749999999998</v>
      </c>
      <c r="M1857" s="128">
        <f t="shared" ref="M1857:M1862" si="1209">IFERROR(SUM(F1857,I1857)/K1857,0)</f>
        <v>22.788518518518519</v>
      </c>
      <c r="N1857" s="127"/>
      <c r="O1857" s="126"/>
      <c r="P1857" s="125"/>
      <c r="Q1857" s="125">
        <f t="shared" si="1170"/>
        <v>43</v>
      </c>
      <c r="R1857" s="125">
        <f t="shared" si="1171"/>
        <v>2012</v>
      </c>
      <c r="S1857" s="125" t="str">
        <f t="shared" si="1169"/>
        <v>Mon</v>
      </c>
      <c r="T1857" s="125" t="str">
        <f t="shared" si="1172"/>
        <v>2012-43</v>
      </c>
      <c r="U1857" s="125">
        <f t="shared" si="1173"/>
        <v>0</v>
      </c>
      <c r="V1857" s="125"/>
    </row>
    <row r="1858" spans="1:22" s="113" customFormat="1" x14ac:dyDescent="0.35">
      <c r="A1858" s="153" t="s">
        <v>1262</v>
      </c>
      <c r="B1858" s="132">
        <v>41205</v>
      </c>
      <c r="C1858" s="129">
        <v>830.03</v>
      </c>
      <c r="D1858" s="119">
        <v>0</v>
      </c>
      <c r="E1858" s="119">
        <v>0</v>
      </c>
      <c r="F1858" s="128">
        <v>375.45</v>
      </c>
      <c r="G1858" s="131">
        <v>23</v>
      </c>
      <c r="H1858" s="128">
        <f t="shared" si="1206"/>
        <v>16.32391304347826</v>
      </c>
      <c r="I1858" s="129">
        <v>454.58</v>
      </c>
      <c r="J1858" s="130">
        <v>14</v>
      </c>
      <c r="K1858" s="130">
        <f t="shared" si="1207"/>
        <v>37</v>
      </c>
      <c r="L1858" s="129">
        <f t="shared" si="1208"/>
        <v>32.47</v>
      </c>
      <c r="M1858" s="128">
        <f t="shared" si="1209"/>
        <v>22.433243243243243</v>
      </c>
      <c r="N1858" s="127"/>
      <c r="O1858" s="126"/>
      <c r="P1858" s="125"/>
      <c r="Q1858" s="125">
        <f t="shared" si="1170"/>
        <v>43</v>
      </c>
      <c r="R1858" s="125">
        <f t="shared" si="1171"/>
        <v>2012</v>
      </c>
      <c r="S1858" s="125" t="str">
        <f t="shared" ref="S1858:S1921" si="1210">VLOOKUP(WEEKDAY(B1858),$Z$2:$AA$8,2,FALSE)</f>
        <v>Tue</v>
      </c>
      <c r="T1858" s="125" t="str">
        <f t="shared" si="1172"/>
        <v>2012-43</v>
      </c>
      <c r="U1858" s="125">
        <f t="shared" si="1173"/>
        <v>0</v>
      </c>
      <c r="V1858" s="125"/>
    </row>
    <row r="1859" spans="1:22" s="113" customFormat="1" x14ac:dyDescent="0.35">
      <c r="A1859" s="153" t="s">
        <v>1262</v>
      </c>
      <c r="B1859" s="132">
        <v>41206</v>
      </c>
      <c r="C1859" s="129">
        <v>527.91</v>
      </c>
      <c r="D1859" s="119">
        <v>0</v>
      </c>
      <c r="E1859" s="119">
        <v>0</v>
      </c>
      <c r="F1859" s="128">
        <v>363.5</v>
      </c>
      <c r="G1859" s="131">
        <v>25</v>
      </c>
      <c r="H1859" s="128">
        <f t="shared" si="1206"/>
        <v>14.54</v>
      </c>
      <c r="I1859" s="129">
        <v>164.41</v>
      </c>
      <c r="J1859" s="130">
        <v>6</v>
      </c>
      <c r="K1859" s="130">
        <f t="shared" si="1207"/>
        <v>31</v>
      </c>
      <c r="L1859" s="129">
        <f t="shared" si="1208"/>
        <v>27.401666666666667</v>
      </c>
      <c r="M1859" s="128">
        <f t="shared" si="1209"/>
        <v>17.029354838709676</v>
      </c>
      <c r="N1859" s="127"/>
      <c r="O1859" s="126"/>
      <c r="P1859" s="125"/>
      <c r="Q1859" s="125">
        <f t="shared" ref="Q1859:Q1922" si="1211">WEEKNUM(B1859)</f>
        <v>43</v>
      </c>
      <c r="R1859" s="125">
        <f t="shared" ref="R1859:R1922" si="1212">YEAR(B1859)</f>
        <v>2012</v>
      </c>
      <c r="S1859" s="125" t="str">
        <f t="shared" si="1210"/>
        <v>Wed</v>
      </c>
      <c r="T1859" s="125" t="str">
        <f t="shared" ref="T1859:T1922" si="1213">R1859&amp;"-"&amp;Q1859</f>
        <v>2012-43</v>
      </c>
      <c r="U1859" s="125">
        <f t="shared" ref="U1859:U1922" si="1214">IF(AND(MONTH(B1859)=12,DAY(B1859)&lt;26),1,0)</f>
        <v>0</v>
      </c>
      <c r="V1859" s="125"/>
    </row>
    <row r="1860" spans="1:22" s="113" customFormat="1" x14ac:dyDescent="0.35">
      <c r="A1860" s="153" t="s">
        <v>1262</v>
      </c>
      <c r="B1860" s="132">
        <v>41207</v>
      </c>
      <c r="C1860" s="129">
        <v>1511.44</v>
      </c>
      <c r="D1860" s="119">
        <v>0</v>
      </c>
      <c r="E1860" s="119">
        <v>0</v>
      </c>
      <c r="F1860" s="128">
        <v>648.15</v>
      </c>
      <c r="G1860" s="131">
        <v>33</v>
      </c>
      <c r="H1860" s="128">
        <f t="shared" si="1206"/>
        <v>19.640909090909091</v>
      </c>
      <c r="I1860" s="129">
        <v>863.29</v>
      </c>
      <c r="J1860" s="130">
        <v>11</v>
      </c>
      <c r="K1860" s="130">
        <f t="shared" si="1207"/>
        <v>44</v>
      </c>
      <c r="L1860" s="129">
        <f t="shared" si="1208"/>
        <v>78.480909090909094</v>
      </c>
      <c r="M1860" s="128">
        <f t="shared" si="1209"/>
        <v>34.350909090909092</v>
      </c>
      <c r="N1860" s="127"/>
      <c r="O1860" s="126"/>
      <c r="P1860" s="125"/>
      <c r="Q1860" s="125">
        <f t="shared" si="1211"/>
        <v>43</v>
      </c>
      <c r="R1860" s="125">
        <f t="shared" si="1212"/>
        <v>2012</v>
      </c>
      <c r="S1860" s="125" t="str">
        <f t="shared" si="1210"/>
        <v>Thu</v>
      </c>
      <c r="T1860" s="125" t="str">
        <f t="shared" si="1213"/>
        <v>2012-43</v>
      </c>
      <c r="U1860" s="125">
        <f t="shared" si="1214"/>
        <v>0</v>
      </c>
      <c r="V1860" s="125"/>
    </row>
    <row r="1861" spans="1:22" s="113" customFormat="1" x14ac:dyDescent="0.35">
      <c r="A1861" s="153" t="s">
        <v>1262</v>
      </c>
      <c r="B1861" s="132">
        <v>41208</v>
      </c>
      <c r="C1861" s="129">
        <v>1570.41</v>
      </c>
      <c r="D1861" s="119">
        <v>0</v>
      </c>
      <c r="E1861" s="119">
        <v>0</v>
      </c>
      <c r="F1861" s="128">
        <v>714</v>
      </c>
      <c r="G1861" s="131">
        <v>35</v>
      </c>
      <c r="H1861" s="128">
        <f t="shared" si="1206"/>
        <v>20.399999999999999</v>
      </c>
      <c r="I1861" s="129">
        <v>856.41</v>
      </c>
      <c r="J1861" s="130">
        <v>8</v>
      </c>
      <c r="K1861" s="130">
        <f t="shared" si="1207"/>
        <v>43</v>
      </c>
      <c r="L1861" s="129">
        <f t="shared" si="1208"/>
        <v>107.05125</v>
      </c>
      <c r="M1861" s="128">
        <f t="shared" si="1209"/>
        <v>36.521162790697673</v>
      </c>
      <c r="N1861" s="127"/>
      <c r="O1861" s="126"/>
      <c r="P1861" s="125"/>
      <c r="Q1861" s="125">
        <f t="shared" si="1211"/>
        <v>43</v>
      </c>
      <c r="R1861" s="125">
        <f t="shared" si="1212"/>
        <v>2012</v>
      </c>
      <c r="S1861" s="125" t="str">
        <f t="shared" si="1210"/>
        <v>Fri</v>
      </c>
      <c r="T1861" s="125" t="str">
        <f t="shared" si="1213"/>
        <v>2012-43</v>
      </c>
      <c r="U1861" s="125">
        <f t="shared" si="1214"/>
        <v>0</v>
      </c>
      <c r="V1861" s="125"/>
    </row>
    <row r="1862" spans="1:22" s="113" customFormat="1" x14ac:dyDescent="0.35">
      <c r="A1862" s="153" t="s">
        <v>1262</v>
      </c>
      <c r="B1862" s="132">
        <v>41209</v>
      </c>
      <c r="C1862" s="129">
        <v>897.69</v>
      </c>
      <c r="D1862" s="119">
        <v>0</v>
      </c>
      <c r="E1862" s="119">
        <v>0</v>
      </c>
      <c r="F1862" s="128">
        <v>643.45000000000005</v>
      </c>
      <c r="G1862" s="131">
        <v>24</v>
      </c>
      <c r="H1862" s="128">
        <f t="shared" si="1206"/>
        <v>26.810416666666669</v>
      </c>
      <c r="I1862" s="129">
        <v>254.24</v>
      </c>
      <c r="J1862" s="130">
        <v>9</v>
      </c>
      <c r="K1862" s="130">
        <f t="shared" si="1207"/>
        <v>33</v>
      </c>
      <c r="L1862" s="129">
        <f t="shared" si="1208"/>
        <v>28.248888888888889</v>
      </c>
      <c r="M1862" s="128">
        <f t="shared" si="1209"/>
        <v>27.202727272727273</v>
      </c>
      <c r="N1862" s="127"/>
      <c r="O1862" s="126"/>
      <c r="P1862" s="125"/>
      <c r="Q1862" s="125">
        <f t="shared" si="1211"/>
        <v>43</v>
      </c>
      <c r="R1862" s="125">
        <f t="shared" si="1212"/>
        <v>2012</v>
      </c>
      <c r="S1862" s="125" t="str">
        <f t="shared" si="1210"/>
        <v>Sat</v>
      </c>
      <c r="T1862" s="125" t="str">
        <f t="shared" si="1213"/>
        <v>2012-43</v>
      </c>
      <c r="U1862" s="125">
        <f t="shared" si="1214"/>
        <v>0</v>
      </c>
      <c r="V1862" s="125"/>
    </row>
    <row r="1863" spans="1:22" s="113" customFormat="1" x14ac:dyDescent="0.35">
      <c r="A1863" s="124"/>
      <c r="B1863" s="123">
        <v>41210</v>
      </c>
      <c r="C1863" s="119">
        <f>SUM(C1857:C1862)</f>
        <v>5952.77</v>
      </c>
      <c r="D1863" s="119">
        <v>3237.81</v>
      </c>
      <c r="E1863" s="122">
        <f>SUM(C1863:D1863)</f>
        <v>9190.58</v>
      </c>
      <c r="F1863" s="118"/>
      <c r="G1863" s="121">
        <f>SUM(G1857:G1862)</f>
        <v>159</v>
      </c>
      <c r="H1863" s="118">
        <f>AVERAGE(H1857:H1862)</f>
        <v>18.521838045789703</v>
      </c>
      <c r="I1863" s="119">
        <f>SUM(I1857:I1862)</f>
        <v>2953.3199999999997</v>
      </c>
      <c r="J1863" s="120">
        <f>SUM(J1857:J1862)</f>
        <v>56</v>
      </c>
      <c r="K1863" s="120">
        <f>SUM(G1863,J1863)</f>
        <v>215</v>
      </c>
      <c r="L1863" s="119">
        <f>AVERAGE(L1857:L1862)</f>
        <v>53.116910774410769</v>
      </c>
      <c r="M1863" s="118">
        <f>AVERAGE(M1857:M1862)</f>
        <v>26.720985959134243</v>
      </c>
      <c r="N1863" s="117"/>
      <c r="O1863" s="116"/>
      <c r="P1863" s="115"/>
      <c r="Q1863" s="115">
        <f t="shared" si="1211"/>
        <v>44</v>
      </c>
      <c r="R1863" s="115">
        <f t="shared" si="1212"/>
        <v>2012</v>
      </c>
      <c r="S1863" s="115" t="str">
        <f t="shared" si="1210"/>
        <v>Sun</v>
      </c>
      <c r="T1863" s="115" t="str">
        <f t="shared" si="1213"/>
        <v>2012-44</v>
      </c>
      <c r="U1863" s="115">
        <f t="shared" si="1214"/>
        <v>0</v>
      </c>
      <c r="V1863" s="115"/>
    </row>
    <row r="1864" spans="1:22" s="113" customFormat="1" x14ac:dyDescent="0.35">
      <c r="A1864" s="153" t="s">
        <v>1263</v>
      </c>
      <c r="B1864" s="132">
        <v>41211</v>
      </c>
      <c r="C1864" s="129">
        <v>701.51</v>
      </c>
      <c r="D1864" s="119">
        <v>0</v>
      </c>
      <c r="E1864" s="119">
        <v>0</v>
      </c>
      <c r="F1864" s="128">
        <v>401.5</v>
      </c>
      <c r="G1864" s="131">
        <v>30</v>
      </c>
      <c r="H1864" s="128">
        <f t="shared" ref="H1864:H1869" si="1215">IFERROR(F1864/G1864,0)</f>
        <v>13.383333333333333</v>
      </c>
      <c r="I1864" s="129">
        <v>300.01</v>
      </c>
      <c r="J1864" s="130">
        <v>10</v>
      </c>
      <c r="K1864" s="130">
        <f t="shared" ref="K1864:K1869" si="1216">IFERROR(SUM(G1864,J1864),0)</f>
        <v>40</v>
      </c>
      <c r="L1864" s="129">
        <f t="shared" ref="L1864:L1869" si="1217">IFERROR(MEDIAN(I1864/J1864),0)</f>
        <v>30.000999999999998</v>
      </c>
      <c r="M1864" s="128">
        <f t="shared" ref="M1864:M1869" si="1218">IFERROR(SUM(F1864,I1864)/K1864,0)</f>
        <v>17.537749999999999</v>
      </c>
      <c r="N1864" s="127"/>
      <c r="O1864" s="126"/>
      <c r="P1864" s="125"/>
      <c r="Q1864" s="125">
        <f t="shared" si="1211"/>
        <v>44</v>
      </c>
      <c r="R1864" s="125">
        <f t="shared" si="1212"/>
        <v>2012</v>
      </c>
      <c r="S1864" s="125" t="str">
        <f t="shared" si="1210"/>
        <v>Mon</v>
      </c>
      <c r="T1864" s="125" t="str">
        <f t="shared" si="1213"/>
        <v>2012-44</v>
      </c>
      <c r="U1864" s="125">
        <f t="shared" si="1214"/>
        <v>0</v>
      </c>
      <c r="V1864" s="125"/>
    </row>
    <row r="1865" spans="1:22" s="113" customFormat="1" x14ac:dyDescent="0.35">
      <c r="A1865" s="153" t="s">
        <v>1263</v>
      </c>
      <c r="B1865" s="132">
        <v>41212</v>
      </c>
      <c r="C1865" s="129">
        <v>600.94000000000005</v>
      </c>
      <c r="D1865" s="119">
        <v>0</v>
      </c>
      <c r="E1865" s="119">
        <v>0</v>
      </c>
      <c r="F1865" s="128">
        <v>271.7</v>
      </c>
      <c r="G1865" s="131">
        <v>22</v>
      </c>
      <c r="H1865" s="128">
        <f t="shared" si="1215"/>
        <v>12.35</v>
      </c>
      <c r="I1865" s="129">
        <v>329.24</v>
      </c>
      <c r="J1865" s="130">
        <v>7</v>
      </c>
      <c r="K1865" s="130">
        <f t="shared" si="1216"/>
        <v>29</v>
      </c>
      <c r="L1865" s="129">
        <f t="shared" si="1217"/>
        <v>47.034285714285716</v>
      </c>
      <c r="M1865" s="128">
        <f t="shared" si="1218"/>
        <v>20.722068965517245</v>
      </c>
      <c r="N1865" s="127"/>
      <c r="O1865" s="126"/>
      <c r="P1865" s="125"/>
      <c r="Q1865" s="125">
        <f t="shared" si="1211"/>
        <v>44</v>
      </c>
      <c r="R1865" s="125">
        <f t="shared" si="1212"/>
        <v>2012</v>
      </c>
      <c r="S1865" s="125" t="str">
        <f t="shared" si="1210"/>
        <v>Tue</v>
      </c>
      <c r="T1865" s="125" t="str">
        <f t="shared" si="1213"/>
        <v>2012-44</v>
      </c>
      <c r="U1865" s="125">
        <f t="shared" si="1214"/>
        <v>0</v>
      </c>
      <c r="V1865" s="125"/>
    </row>
    <row r="1866" spans="1:22" s="113" customFormat="1" x14ac:dyDescent="0.35">
      <c r="A1866" s="153" t="s">
        <v>1263</v>
      </c>
      <c r="B1866" s="132">
        <v>41213</v>
      </c>
      <c r="C1866" s="129">
        <v>1449.28</v>
      </c>
      <c r="D1866" s="119">
        <v>0</v>
      </c>
      <c r="E1866" s="119">
        <v>0</v>
      </c>
      <c r="F1866" s="128">
        <v>716.4</v>
      </c>
      <c r="G1866" s="131">
        <v>34</v>
      </c>
      <c r="H1866" s="128">
        <f t="shared" si="1215"/>
        <v>21.070588235294117</v>
      </c>
      <c r="I1866" s="129">
        <v>732.88</v>
      </c>
      <c r="J1866" s="130">
        <v>13</v>
      </c>
      <c r="K1866" s="130">
        <f t="shared" si="1216"/>
        <v>47</v>
      </c>
      <c r="L1866" s="129">
        <f t="shared" si="1217"/>
        <v>56.375384615384618</v>
      </c>
      <c r="M1866" s="128">
        <f t="shared" si="1218"/>
        <v>30.835744680851064</v>
      </c>
      <c r="N1866" s="127"/>
      <c r="O1866" s="126"/>
      <c r="P1866" s="125"/>
      <c r="Q1866" s="125">
        <f t="shared" si="1211"/>
        <v>44</v>
      </c>
      <c r="R1866" s="125">
        <f t="shared" si="1212"/>
        <v>2012</v>
      </c>
      <c r="S1866" s="125" t="str">
        <f t="shared" si="1210"/>
        <v>Wed</v>
      </c>
      <c r="T1866" s="125" t="str">
        <f t="shared" si="1213"/>
        <v>2012-44</v>
      </c>
      <c r="U1866" s="125">
        <f t="shared" si="1214"/>
        <v>0</v>
      </c>
      <c r="V1866" s="125"/>
    </row>
    <row r="1867" spans="1:22" s="113" customFormat="1" x14ac:dyDescent="0.35">
      <c r="A1867" s="153" t="s">
        <v>1263</v>
      </c>
      <c r="B1867" s="132">
        <v>41214</v>
      </c>
      <c r="C1867" s="129">
        <v>1137.5</v>
      </c>
      <c r="D1867" s="119">
        <v>0</v>
      </c>
      <c r="E1867" s="119">
        <v>0</v>
      </c>
      <c r="F1867" s="128">
        <v>637.16</v>
      </c>
      <c r="G1867" s="131">
        <v>37</v>
      </c>
      <c r="H1867" s="128">
        <f t="shared" si="1215"/>
        <v>17.22054054054054</v>
      </c>
      <c r="I1867" s="129">
        <v>500.34</v>
      </c>
      <c r="J1867" s="130">
        <v>9</v>
      </c>
      <c r="K1867" s="130">
        <f t="shared" si="1216"/>
        <v>46</v>
      </c>
      <c r="L1867" s="129">
        <f t="shared" si="1217"/>
        <v>55.593333333333334</v>
      </c>
      <c r="M1867" s="128">
        <f t="shared" si="1218"/>
        <v>24.728260869565219</v>
      </c>
      <c r="N1867" s="127"/>
      <c r="O1867" s="126"/>
      <c r="P1867" s="125"/>
      <c r="Q1867" s="125">
        <f t="shared" si="1211"/>
        <v>44</v>
      </c>
      <c r="R1867" s="125">
        <f t="shared" si="1212"/>
        <v>2012</v>
      </c>
      <c r="S1867" s="125" t="str">
        <f t="shared" si="1210"/>
        <v>Thu</v>
      </c>
      <c r="T1867" s="125" t="str">
        <f t="shared" si="1213"/>
        <v>2012-44</v>
      </c>
      <c r="U1867" s="125">
        <f t="shared" si="1214"/>
        <v>0</v>
      </c>
      <c r="V1867" s="125"/>
    </row>
    <row r="1868" spans="1:22" s="113" customFormat="1" x14ac:dyDescent="0.35">
      <c r="A1868" s="153" t="s">
        <v>1263</v>
      </c>
      <c r="B1868" s="132">
        <v>41215</v>
      </c>
      <c r="C1868" s="129">
        <v>1955.38</v>
      </c>
      <c r="D1868" s="119">
        <v>0</v>
      </c>
      <c r="E1868" s="119">
        <v>0</v>
      </c>
      <c r="F1868" s="128">
        <v>1277.5</v>
      </c>
      <c r="G1868" s="131">
        <v>43</v>
      </c>
      <c r="H1868" s="128">
        <f t="shared" si="1215"/>
        <v>29.709302325581394</v>
      </c>
      <c r="I1868" s="129">
        <v>677.88</v>
      </c>
      <c r="J1868" s="130">
        <v>15</v>
      </c>
      <c r="K1868" s="130">
        <f t="shared" si="1216"/>
        <v>58</v>
      </c>
      <c r="L1868" s="129">
        <f t="shared" si="1217"/>
        <v>45.192</v>
      </c>
      <c r="M1868" s="128">
        <f t="shared" si="1218"/>
        <v>33.713448275862071</v>
      </c>
      <c r="N1868" s="127"/>
      <c r="O1868" s="126"/>
      <c r="P1868" s="125"/>
      <c r="Q1868" s="125">
        <f t="shared" si="1211"/>
        <v>44</v>
      </c>
      <c r="R1868" s="125">
        <f t="shared" si="1212"/>
        <v>2012</v>
      </c>
      <c r="S1868" s="125" t="str">
        <f t="shared" si="1210"/>
        <v>Fri</v>
      </c>
      <c r="T1868" s="125" t="str">
        <f t="shared" si="1213"/>
        <v>2012-44</v>
      </c>
      <c r="U1868" s="125">
        <f t="shared" si="1214"/>
        <v>0</v>
      </c>
      <c r="V1868" s="125"/>
    </row>
    <row r="1869" spans="1:22" s="113" customFormat="1" x14ac:dyDescent="0.35">
      <c r="A1869" s="153" t="s">
        <v>1263</v>
      </c>
      <c r="B1869" s="132">
        <v>41216</v>
      </c>
      <c r="C1869" s="129">
        <v>875.46</v>
      </c>
      <c r="D1869" s="119">
        <v>0</v>
      </c>
      <c r="E1869" s="119">
        <v>0</v>
      </c>
      <c r="F1869" s="128">
        <v>654.1</v>
      </c>
      <c r="G1869" s="131">
        <v>27</v>
      </c>
      <c r="H1869" s="128">
        <f t="shared" si="1215"/>
        <v>24.225925925925928</v>
      </c>
      <c r="I1869" s="129">
        <v>221.36</v>
      </c>
      <c r="J1869" s="130">
        <v>8</v>
      </c>
      <c r="K1869" s="130">
        <f t="shared" si="1216"/>
        <v>35</v>
      </c>
      <c r="L1869" s="129">
        <f t="shared" si="1217"/>
        <v>27.67</v>
      </c>
      <c r="M1869" s="128">
        <f t="shared" si="1218"/>
        <v>25.013142857142856</v>
      </c>
      <c r="N1869" s="127"/>
      <c r="O1869" s="126"/>
      <c r="P1869" s="125"/>
      <c r="Q1869" s="125">
        <f t="shared" si="1211"/>
        <v>44</v>
      </c>
      <c r="R1869" s="125">
        <f t="shared" si="1212"/>
        <v>2012</v>
      </c>
      <c r="S1869" s="125" t="str">
        <f t="shared" si="1210"/>
        <v>Sat</v>
      </c>
      <c r="T1869" s="125" t="str">
        <f t="shared" si="1213"/>
        <v>2012-44</v>
      </c>
      <c r="U1869" s="125">
        <f t="shared" si="1214"/>
        <v>0</v>
      </c>
      <c r="V1869" s="125"/>
    </row>
    <row r="1870" spans="1:22" s="113" customFormat="1" x14ac:dyDescent="0.35">
      <c r="A1870" s="124"/>
      <c r="B1870" s="123">
        <v>41217</v>
      </c>
      <c r="C1870" s="119">
        <f>SUM(C1864:C1869)</f>
        <v>6720.0700000000006</v>
      </c>
      <c r="D1870" s="119">
        <v>1796.35</v>
      </c>
      <c r="E1870" s="122">
        <f>SUM(C1870:D1870)</f>
        <v>8516.42</v>
      </c>
      <c r="F1870" s="118"/>
      <c r="G1870" s="121">
        <f>SUM(G1864:G1869)</f>
        <v>193</v>
      </c>
      <c r="H1870" s="118">
        <f>AVERAGE(H1864:H1869)</f>
        <v>19.659948393445884</v>
      </c>
      <c r="I1870" s="119">
        <f>SUM(I1864:I1869)</f>
        <v>2761.71</v>
      </c>
      <c r="J1870" s="120">
        <f>SUM(J1864:J1869)</f>
        <v>62</v>
      </c>
      <c r="K1870" s="120">
        <f>SUM(G1870,J1870)</f>
        <v>255</v>
      </c>
      <c r="L1870" s="119">
        <f>AVERAGE(L1864:L1869)</f>
        <v>43.644333943833942</v>
      </c>
      <c r="M1870" s="118">
        <f>AVERAGE(M1864:M1869)</f>
        <v>25.425069274823077</v>
      </c>
      <c r="N1870" s="117"/>
      <c r="O1870" s="116"/>
      <c r="P1870" s="115"/>
      <c r="Q1870" s="115">
        <f t="shared" si="1211"/>
        <v>45</v>
      </c>
      <c r="R1870" s="115">
        <f t="shared" si="1212"/>
        <v>2012</v>
      </c>
      <c r="S1870" s="115" t="str">
        <f t="shared" si="1210"/>
        <v>Sun</v>
      </c>
      <c r="T1870" s="115" t="str">
        <f t="shared" si="1213"/>
        <v>2012-45</v>
      </c>
      <c r="U1870" s="115">
        <f t="shared" si="1214"/>
        <v>0</v>
      </c>
      <c r="V1870" s="115"/>
    </row>
    <row r="1871" spans="1:22" s="113" customFormat="1" x14ac:dyDescent="0.35">
      <c r="A1871" s="153" t="s">
        <v>1264</v>
      </c>
      <c r="B1871" s="132">
        <v>41218</v>
      </c>
      <c r="C1871" s="129">
        <v>948.72</v>
      </c>
      <c r="D1871" s="119">
        <v>0</v>
      </c>
      <c r="E1871" s="119">
        <v>0</v>
      </c>
      <c r="F1871" s="128">
        <v>460.15</v>
      </c>
      <c r="G1871" s="131">
        <v>29</v>
      </c>
      <c r="H1871" s="128">
        <f t="shared" ref="H1871:H1876" si="1219">IFERROR(F1871/G1871,0)</f>
        <v>15.867241379310345</v>
      </c>
      <c r="I1871" s="129">
        <v>488.57</v>
      </c>
      <c r="J1871" s="130">
        <v>7</v>
      </c>
      <c r="K1871" s="130">
        <f t="shared" ref="K1871:K1876" si="1220">IFERROR(SUM(G1871,J1871),0)</f>
        <v>36</v>
      </c>
      <c r="L1871" s="129">
        <f t="shared" ref="L1871:L1876" si="1221">IFERROR(MEDIAN(I1871/J1871),0)</f>
        <v>69.795714285714283</v>
      </c>
      <c r="M1871" s="128">
        <f t="shared" ref="M1871:M1876" si="1222">IFERROR(SUM(F1871,I1871)/K1871,0)</f>
        <v>26.353333333333335</v>
      </c>
      <c r="N1871" s="127"/>
      <c r="O1871" s="126"/>
      <c r="P1871" s="125"/>
      <c r="Q1871" s="125">
        <f t="shared" si="1211"/>
        <v>45</v>
      </c>
      <c r="R1871" s="125">
        <f t="shared" si="1212"/>
        <v>2012</v>
      </c>
      <c r="S1871" s="125" t="str">
        <f t="shared" si="1210"/>
        <v>Mon</v>
      </c>
      <c r="T1871" s="125" t="str">
        <f t="shared" si="1213"/>
        <v>2012-45</v>
      </c>
      <c r="U1871" s="125">
        <f t="shared" si="1214"/>
        <v>0</v>
      </c>
      <c r="V1871" s="125"/>
    </row>
    <row r="1872" spans="1:22" s="113" customFormat="1" x14ac:dyDescent="0.35">
      <c r="A1872" s="153" t="s">
        <v>1264</v>
      </c>
      <c r="B1872" s="132">
        <v>41219</v>
      </c>
      <c r="C1872" s="129">
        <v>885.03</v>
      </c>
      <c r="D1872" s="119">
        <v>0</v>
      </c>
      <c r="E1872" s="119">
        <v>0</v>
      </c>
      <c r="F1872" s="128">
        <v>511.6</v>
      </c>
      <c r="G1872" s="131">
        <v>29</v>
      </c>
      <c r="H1872" s="128">
        <f t="shared" si="1219"/>
        <v>17.641379310344828</v>
      </c>
      <c r="I1872" s="129">
        <v>373.43</v>
      </c>
      <c r="J1872" s="130">
        <v>11</v>
      </c>
      <c r="K1872" s="130">
        <f t="shared" si="1220"/>
        <v>40</v>
      </c>
      <c r="L1872" s="129">
        <f t="shared" si="1221"/>
        <v>33.948181818181816</v>
      </c>
      <c r="M1872" s="128">
        <f t="shared" si="1222"/>
        <v>22.12575</v>
      </c>
      <c r="N1872" s="127"/>
      <c r="O1872" s="126"/>
      <c r="P1872" s="125"/>
      <c r="Q1872" s="125">
        <f t="shared" si="1211"/>
        <v>45</v>
      </c>
      <c r="R1872" s="125">
        <f t="shared" si="1212"/>
        <v>2012</v>
      </c>
      <c r="S1872" s="125" t="str">
        <f t="shared" si="1210"/>
        <v>Tue</v>
      </c>
      <c r="T1872" s="125" t="str">
        <f t="shared" si="1213"/>
        <v>2012-45</v>
      </c>
      <c r="U1872" s="125">
        <f t="shared" si="1214"/>
        <v>0</v>
      </c>
      <c r="V1872" s="125"/>
    </row>
    <row r="1873" spans="1:22" s="113" customFormat="1" x14ac:dyDescent="0.35">
      <c r="A1873" s="153" t="s">
        <v>1264</v>
      </c>
      <c r="B1873" s="132">
        <v>41220</v>
      </c>
      <c r="C1873" s="129">
        <v>793.22</v>
      </c>
      <c r="D1873" s="119">
        <v>0</v>
      </c>
      <c r="E1873" s="119">
        <v>0</v>
      </c>
      <c r="F1873" s="128">
        <v>539.65</v>
      </c>
      <c r="G1873" s="131">
        <v>33</v>
      </c>
      <c r="H1873" s="128">
        <f t="shared" si="1219"/>
        <v>16.353030303030302</v>
      </c>
      <c r="I1873" s="129">
        <v>253.57</v>
      </c>
      <c r="J1873" s="130">
        <v>9</v>
      </c>
      <c r="K1873" s="130">
        <f t="shared" si="1220"/>
        <v>42</v>
      </c>
      <c r="L1873" s="129">
        <f t="shared" si="1221"/>
        <v>28.174444444444443</v>
      </c>
      <c r="M1873" s="128">
        <f t="shared" si="1222"/>
        <v>18.886190476190478</v>
      </c>
      <c r="N1873" s="127"/>
      <c r="O1873" s="126"/>
      <c r="P1873" s="125"/>
      <c r="Q1873" s="125">
        <f t="shared" si="1211"/>
        <v>45</v>
      </c>
      <c r="R1873" s="125">
        <f t="shared" si="1212"/>
        <v>2012</v>
      </c>
      <c r="S1873" s="125" t="str">
        <f t="shared" si="1210"/>
        <v>Wed</v>
      </c>
      <c r="T1873" s="125" t="str">
        <f t="shared" si="1213"/>
        <v>2012-45</v>
      </c>
      <c r="U1873" s="125">
        <f t="shared" si="1214"/>
        <v>0</v>
      </c>
      <c r="V1873" s="125"/>
    </row>
    <row r="1874" spans="1:22" s="113" customFormat="1" x14ac:dyDescent="0.35">
      <c r="A1874" s="153" t="s">
        <v>1264</v>
      </c>
      <c r="B1874" s="132">
        <v>41221</v>
      </c>
      <c r="C1874" s="129">
        <v>1800.54</v>
      </c>
      <c r="D1874" s="119">
        <v>0</v>
      </c>
      <c r="E1874" s="119">
        <v>0</v>
      </c>
      <c r="F1874" s="128">
        <v>690.3</v>
      </c>
      <c r="G1874" s="131">
        <v>30</v>
      </c>
      <c r="H1874" s="128">
        <f t="shared" si="1219"/>
        <v>23.009999999999998</v>
      </c>
      <c r="I1874" s="129">
        <v>1123.24</v>
      </c>
      <c r="J1874" s="130">
        <v>11</v>
      </c>
      <c r="K1874" s="130">
        <f t="shared" si="1220"/>
        <v>41</v>
      </c>
      <c r="L1874" s="129">
        <f t="shared" si="1221"/>
        <v>102.11272727272727</v>
      </c>
      <c r="M1874" s="128">
        <f t="shared" si="1222"/>
        <v>44.23268292682927</v>
      </c>
      <c r="N1874" s="127"/>
      <c r="O1874" s="126"/>
      <c r="P1874" s="125"/>
      <c r="Q1874" s="125">
        <f t="shared" si="1211"/>
        <v>45</v>
      </c>
      <c r="R1874" s="125">
        <f t="shared" si="1212"/>
        <v>2012</v>
      </c>
      <c r="S1874" s="125" t="str">
        <f t="shared" si="1210"/>
        <v>Thu</v>
      </c>
      <c r="T1874" s="125" t="str">
        <f t="shared" si="1213"/>
        <v>2012-45</v>
      </c>
      <c r="U1874" s="125">
        <f t="shared" si="1214"/>
        <v>0</v>
      </c>
      <c r="V1874" s="125"/>
    </row>
    <row r="1875" spans="1:22" s="113" customFormat="1" x14ac:dyDescent="0.35">
      <c r="A1875" s="153" t="s">
        <v>1264</v>
      </c>
      <c r="B1875" s="132">
        <v>41222</v>
      </c>
      <c r="C1875" s="129">
        <v>1450.28</v>
      </c>
      <c r="D1875" s="119">
        <v>0</v>
      </c>
      <c r="E1875" s="119">
        <v>0</v>
      </c>
      <c r="F1875" s="128">
        <v>1222.55</v>
      </c>
      <c r="G1875" s="131">
        <v>48</v>
      </c>
      <c r="H1875" s="128">
        <f t="shared" si="1219"/>
        <v>25.469791666666666</v>
      </c>
      <c r="I1875" s="129">
        <v>227.73</v>
      </c>
      <c r="J1875" s="130">
        <v>7</v>
      </c>
      <c r="K1875" s="130">
        <f t="shared" si="1220"/>
        <v>55</v>
      </c>
      <c r="L1875" s="129">
        <f t="shared" si="1221"/>
        <v>32.532857142857139</v>
      </c>
      <c r="M1875" s="128">
        <f t="shared" si="1222"/>
        <v>26.368727272727273</v>
      </c>
      <c r="N1875" s="127"/>
      <c r="O1875" s="126"/>
      <c r="P1875" s="125"/>
      <c r="Q1875" s="125">
        <f t="shared" si="1211"/>
        <v>45</v>
      </c>
      <c r="R1875" s="125">
        <f t="shared" si="1212"/>
        <v>2012</v>
      </c>
      <c r="S1875" s="125" t="str">
        <f t="shared" si="1210"/>
        <v>Fri</v>
      </c>
      <c r="T1875" s="125" t="str">
        <f t="shared" si="1213"/>
        <v>2012-45</v>
      </c>
      <c r="U1875" s="125">
        <f t="shared" si="1214"/>
        <v>0</v>
      </c>
      <c r="V1875" s="125"/>
    </row>
    <row r="1876" spans="1:22" s="113" customFormat="1" x14ac:dyDescent="0.35">
      <c r="A1876" s="153" t="s">
        <v>1264</v>
      </c>
      <c r="B1876" s="132">
        <v>41223</v>
      </c>
      <c r="C1876" s="129">
        <v>1101.58</v>
      </c>
      <c r="D1876" s="119">
        <v>0</v>
      </c>
      <c r="E1876" s="119">
        <v>0</v>
      </c>
      <c r="F1876" s="128">
        <v>497.9</v>
      </c>
      <c r="G1876" s="131">
        <v>23</v>
      </c>
      <c r="H1876" s="128">
        <f t="shared" si="1219"/>
        <v>21.64782608695652</v>
      </c>
      <c r="I1876" s="129">
        <v>603.67999999999995</v>
      </c>
      <c r="J1876" s="130">
        <v>11</v>
      </c>
      <c r="K1876" s="130">
        <f t="shared" si="1220"/>
        <v>34</v>
      </c>
      <c r="L1876" s="129">
        <f t="shared" si="1221"/>
        <v>54.879999999999995</v>
      </c>
      <c r="M1876" s="128">
        <f t="shared" si="1222"/>
        <v>32.399411764705881</v>
      </c>
      <c r="N1876" s="127"/>
      <c r="O1876" s="126"/>
      <c r="P1876" s="125"/>
      <c r="Q1876" s="125">
        <f t="shared" si="1211"/>
        <v>45</v>
      </c>
      <c r="R1876" s="125">
        <f t="shared" si="1212"/>
        <v>2012</v>
      </c>
      <c r="S1876" s="125" t="str">
        <f t="shared" si="1210"/>
        <v>Sat</v>
      </c>
      <c r="T1876" s="125" t="str">
        <f t="shared" si="1213"/>
        <v>2012-45</v>
      </c>
      <c r="U1876" s="125">
        <f t="shared" si="1214"/>
        <v>0</v>
      </c>
      <c r="V1876" s="125"/>
    </row>
    <row r="1877" spans="1:22" s="113" customFormat="1" x14ac:dyDescent="0.35">
      <c r="A1877" s="124"/>
      <c r="B1877" s="123">
        <v>41224</v>
      </c>
      <c r="C1877" s="119">
        <f>SUM(C1871:C1876)</f>
        <v>6979.37</v>
      </c>
      <c r="D1877" s="119">
        <v>2875.24</v>
      </c>
      <c r="E1877" s="122">
        <f>SUM(C1877:D1877)</f>
        <v>9854.61</v>
      </c>
      <c r="F1877" s="118"/>
      <c r="G1877" s="121">
        <f>SUM(G1871:G1876)</f>
        <v>192</v>
      </c>
      <c r="H1877" s="118">
        <f>AVERAGE(H1871:H1876)</f>
        <v>19.99821145771811</v>
      </c>
      <c r="I1877" s="119">
        <f>SUM(I1871:I1876)</f>
        <v>3070.22</v>
      </c>
      <c r="J1877" s="120">
        <f>SUM(J1871:J1876)</f>
        <v>56</v>
      </c>
      <c r="K1877" s="120">
        <f>SUM(G1877,J1877)</f>
        <v>248</v>
      </c>
      <c r="L1877" s="119">
        <f>AVERAGE(L1871:L1876)</f>
        <v>53.573987493987495</v>
      </c>
      <c r="M1877" s="118">
        <f>AVERAGE(M1871:M1876)</f>
        <v>28.394349295631041</v>
      </c>
      <c r="N1877" s="117"/>
      <c r="O1877" s="116"/>
      <c r="P1877" s="115"/>
      <c r="Q1877" s="115">
        <f t="shared" si="1211"/>
        <v>46</v>
      </c>
      <c r="R1877" s="115">
        <f t="shared" si="1212"/>
        <v>2012</v>
      </c>
      <c r="S1877" s="115" t="str">
        <f t="shared" si="1210"/>
        <v>Sun</v>
      </c>
      <c r="T1877" s="115" t="str">
        <f t="shared" si="1213"/>
        <v>2012-46</v>
      </c>
      <c r="U1877" s="115">
        <f t="shared" si="1214"/>
        <v>0</v>
      </c>
      <c r="V1877" s="115"/>
    </row>
    <row r="1878" spans="1:22" s="113" customFormat="1" x14ac:dyDescent="0.35">
      <c r="A1878" s="153" t="s">
        <v>1265</v>
      </c>
      <c r="B1878" s="132">
        <v>41225</v>
      </c>
      <c r="C1878" s="129">
        <v>774.36</v>
      </c>
      <c r="D1878" s="119">
        <v>0</v>
      </c>
      <c r="E1878" s="119">
        <v>0</v>
      </c>
      <c r="F1878" s="128">
        <v>465.35</v>
      </c>
      <c r="G1878" s="131">
        <v>28</v>
      </c>
      <c r="H1878" s="128">
        <f t="shared" ref="H1878:H1883" si="1223">IFERROR(F1878/G1878,0)</f>
        <v>16.619642857142857</v>
      </c>
      <c r="I1878" s="129">
        <v>309.11</v>
      </c>
      <c r="J1878" s="130">
        <v>11</v>
      </c>
      <c r="K1878" s="130">
        <f t="shared" ref="K1878:K1883" si="1224">IFERROR(SUM(G1878,J1878),0)</f>
        <v>39</v>
      </c>
      <c r="L1878" s="129">
        <f t="shared" ref="L1878:L1883" si="1225">IFERROR(MEDIAN(I1878/J1878),0)</f>
        <v>28.100909090909092</v>
      </c>
      <c r="M1878" s="128">
        <f t="shared" ref="M1878:M1883" si="1226">IFERROR(SUM(F1878,I1878)/K1878,0)</f>
        <v>19.85794871794872</v>
      </c>
      <c r="N1878" s="127"/>
      <c r="O1878" s="126"/>
      <c r="P1878" s="125"/>
      <c r="Q1878" s="125">
        <f t="shared" si="1211"/>
        <v>46</v>
      </c>
      <c r="R1878" s="125">
        <f t="shared" si="1212"/>
        <v>2012</v>
      </c>
      <c r="S1878" s="125" t="str">
        <f t="shared" si="1210"/>
        <v>Mon</v>
      </c>
      <c r="T1878" s="125" t="str">
        <f t="shared" si="1213"/>
        <v>2012-46</v>
      </c>
      <c r="U1878" s="125">
        <f t="shared" si="1214"/>
        <v>0</v>
      </c>
      <c r="V1878" s="125"/>
    </row>
    <row r="1879" spans="1:22" s="113" customFormat="1" x14ac:dyDescent="0.35">
      <c r="A1879" s="153" t="s">
        <v>1265</v>
      </c>
      <c r="B1879" s="132">
        <v>41226</v>
      </c>
      <c r="C1879" s="129">
        <v>505.82</v>
      </c>
      <c r="D1879" s="119">
        <v>0</v>
      </c>
      <c r="E1879" s="119">
        <v>0</v>
      </c>
      <c r="F1879" s="128">
        <v>334.55</v>
      </c>
      <c r="G1879" s="131">
        <v>24</v>
      </c>
      <c r="H1879" s="128">
        <f t="shared" si="1223"/>
        <v>13.939583333333333</v>
      </c>
      <c r="I1879" s="129">
        <v>171.27</v>
      </c>
      <c r="J1879" s="130">
        <v>6</v>
      </c>
      <c r="K1879" s="130">
        <f t="shared" si="1224"/>
        <v>30</v>
      </c>
      <c r="L1879" s="129">
        <f t="shared" si="1225"/>
        <v>28.545000000000002</v>
      </c>
      <c r="M1879" s="128">
        <f t="shared" si="1226"/>
        <v>16.860666666666667</v>
      </c>
      <c r="N1879" s="127"/>
      <c r="O1879" s="126"/>
      <c r="P1879" s="125"/>
      <c r="Q1879" s="125">
        <f t="shared" si="1211"/>
        <v>46</v>
      </c>
      <c r="R1879" s="125">
        <f t="shared" si="1212"/>
        <v>2012</v>
      </c>
      <c r="S1879" s="125" t="str">
        <f t="shared" si="1210"/>
        <v>Tue</v>
      </c>
      <c r="T1879" s="125" t="str">
        <f t="shared" si="1213"/>
        <v>2012-46</v>
      </c>
      <c r="U1879" s="125">
        <f t="shared" si="1214"/>
        <v>0</v>
      </c>
      <c r="V1879" s="125"/>
    </row>
    <row r="1880" spans="1:22" s="113" customFormat="1" x14ac:dyDescent="0.35">
      <c r="A1880" s="153" t="s">
        <v>1265</v>
      </c>
      <c r="B1880" s="132">
        <v>41227</v>
      </c>
      <c r="C1880" s="129">
        <v>692.18</v>
      </c>
      <c r="D1880" s="119">
        <v>0</v>
      </c>
      <c r="E1880" s="119">
        <v>0</v>
      </c>
      <c r="F1880" s="128">
        <v>443.35</v>
      </c>
      <c r="G1880" s="131">
        <v>24</v>
      </c>
      <c r="H1880" s="128">
        <f t="shared" si="1223"/>
        <v>18.472916666666666</v>
      </c>
      <c r="I1880" s="129">
        <v>248.83</v>
      </c>
      <c r="J1880" s="130">
        <v>8</v>
      </c>
      <c r="K1880" s="130">
        <f t="shared" si="1224"/>
        <v>32</v>
      </c>
      <c r="L1880" s="129">
        <f t="shared" si="1225"/>
        <v>31.103750000000002</v>
      </c>
      <c r="M1880" s="128">
        <f t="shared" si="1226"/>
        <v>21.630625000000002</v>
      </c>
      <c r="N1880" s="127"/>
      <c r="O1880" s="126"/>
      <c r="P1880" s="125"/>
      <c r="Q1880" s="125">
        <f t="shared" si="1211"/>
        <v>46</v>
      </c>
      <c r="R1880" s="125">
        <f t="shared" si="1212"/>
        <v>2012</v>
      </c>
      <c r="S1880" s="125" t="str">
        <f t="shared" si="1210"/>
        <v>Wed</v>
      </c>
      <c r="T1880" s="125" t="str">
        <f t="shared" si="1213"/>
        <v>2012-46</v>
      </c>
      <c r="U1880" s="125">
        <f t="shared" si="1214"/>
        <v>0</v>
      </c>
      <c r="V1880" s="125"/>
    </row>
    <row r="1881" spans="1:22" s="113" customFormat="1" x14ac:dyDescent="0.35">
      <c r="A1881" s="153" t="s">
        <v>1265</v>
      </c>
      <c r="B1881" s="132">
        <v>41228</v>
      </c>
      <c r="C1881" s="129">
        <v>1246.3900000000001</v>
      </c>
      <c r="D1881" s="119">
        <v>0</v>
      </c>
      <c r="E1881" s="119">
        <v>0</v>
      </c>
      <c r="F1881" s="128">
        <v>780.35</v>
      </c>
      <c r="G1881" s="131">
        <v>33</v>
      </c>
      <c r="H1881" s="128">
        <f t="shared" si="1223"/>
        <v>23.646969696969698</v>
      </c>
      <c r="I1881" s="129">
        <v>468.94</v>
      </c>
      <c r="J1881" s="130">
        <v>8</v>
      </c>
      <c r="K1881" s="130">
        <f t="shared" si="1224"/>
        <v>41</v>
      </c>
      <c r="L1881" s="129">
        <f t="shared" si="1225"/>
        <v>58.6175</v>
      </c>
      <c r="M1881" s="128">
        <f t="shared" si="1226"/>
        <v>30.470487804878047</v>
      </c>
      <c r="N1881" s="127"/>
      <c r="O1881" s="126"/>
      <c r="P1881" s="125"/>
      <c r="Q1881" s="125">
        <f t="shared" si="1211"/>
        <v>46</v>
      </c>
      <c r="R1881" s="125">
        <f t="shared" si="1212"/>
        <v>2012</v>
      </c>
      <c r="S1881" s="125" t="str">
        <f t="shared" si="1210"/>
        <v>Thu</v>
      </c>
      <c r="T1881" s="125" t="str">
        <f t="shared" si="1213"/>
        <v>2012-46</v>
      </c>
      <c r="U1881" s="125">
        <f t="shared" si="1214"/>
        <v>0</v>
      </c>
      <c r="V1881" s="125"/>
    </row>
    <row r="1882" spans="1:22" s="113" customFormat="1" x14ac:dyDescent="0.35">
      <c r="A1882" s="153" t="s">
        <v>1265</v>
      </c>
      <c r="B1882" s="132">
        <v>41229</v>
      </c>
      <c r="C1882" s="129">
        <v>1559.71</v>
      </c>
      <c r="D1882" s="119">
        <v>0</v>
      </c>
      <c r="E1882" s="119">
        <v>0</v>
      </c>
      <c r="F1882" s="128">
        <v>717.7</v>
      </c>
      <c r="G1882" s="131">
        <v>30</v>
      </c>
      <c r="H1882" s="128">
        <f t="shared" si="1223"/>
        <v>23.923333333333336</v>
      </c>
      <c r="I1882" s="129">
        <v>842.01</v>
      </c>
      <c r="J1882" s="130">
        <v>15</v>
      </c>
      <c r="K1882" s="130">
        <f t="shared" si="1224"/>
        <v>45</v>
      </c>
      <c r="L1882" s="129">
        <f t="shared" si="1225"/>
        <v>56.134</v>
      </c>
      <c r="M1882" s="128">
        <f t="shared" si="1226"/>
        <v>34.660222222222224</v>
      </c>
      <c r="N1882" s="127"/>
      <c r="O1882" s="126"/>
      <c r="P1882" s="125"/>
      <c r="Q1882" s="125">
        <f t="shared" si="1211"/>
        <v>46</v>
      </c>
      <c r="R1882" s="125">
        <f t="shared" si="1212"/>
        <v>2012</v>
      </c>
      <c r="S1882" s="125" t="str">
        <f t="shared" si="1210"/>
        <v>Fri</v>
      </c>
      <c r="T1882" s="125" t="str">
        <f t="shared" si="1213"/>
        <v>2012-46</v>
      </c>
      <c r="U1882" s="125">
        <f t="shared" si="1214"/>
        <v>0</v>
      </c>
      <c r="V1882" s="125"/>
    </row>
    <row r="1883" spans="1:22" s="113" customFormat="1" x14ac:dyDescent="0.35">
      <c r="A1883" s="153" t="s">
        <v>1265</v>
      </c>
      <c r="B1883" s="132">
        <v>41230</v>
      </c>
      <c r="C1883" s="129">
        <v>1531.69</v>
      </c>
      <c r="D1883" s="119">
        <v>0</v>
      </c>
      <c r="E1883" s="119">
        <v>0</v>
      </c>
      <c r="F1883" s="128">
        <v>573.45000000000005</v>
      </c>
      <c r="G1883" s="131">
        <v>24</v>
      </c>
      <c r="H1883" s="128">
        <f t="shared" si="1223"/>
        <v>23.893750000000001</v>
      </c>
      <c r="I1883" s="129">
        <v>958.24</v>
      </c>
      <c r="J1883" s="130">
        <v>14</v>
      </c>
      <c r="K1883" s="130">
        <f t="shared" si="1224"/>
        <v>38</v>
      </c>
      <c r="L1883" s="129">
        <f t="shared" si="1225"/>
        <v>68.445714285714288</v>
      </c>
      <c r="M1883" s="128">
        <f t="shared" si="1226"/>
        <v>40.307631578947372</v>
      </c>
      <c r="N1883" s="127"/>
      <c r="O1883" s="126"/>
      <c r="P1883" s="125"/>
      <c r="Q1883" s="125">
        <f t="shared" si="1211"/>
        <v>46</v>
      </c>
      <c r="R1883" s="125">
        <f t="shared" si="1212"/>
        <v>2012</v>
      </c>
      <c r="S1883" s="125" t="str">
        <f t="shared" si="1210"/>
        <v>Sat</v>
      </c>
      <c r="T1883" s="125" t="str">
        <f t="shared" si="1213"/>
        <v>2012-46</v>
      </c>
      <c r="U1883" s="125">
        <f t="shared" si="1214"/>
        <v>0</v>
      </c>
      <c r="V1883" s="125"/>
    </row>
    <row r="1884" spans="1:22" s="113" customFormat="1" x14ac:dyDescent="0.35">
      <c r="A1884" s="124"/>
      <c r="B1884" s="123">
        <v>41231</v>
      </c>
      <c r="C1884" s="119">
        <f>SUM(C1878:C1883)</f>
        <v>6310.15</v>
      </c>
      <c r="D1884" s="119">
        <v>5755.16</v>
      </c>
      <c r="E1884" s="122">
        <f>SUM(C1884:D1884)</f>
        <v>12065.31</v>
      </c>
      <c r="F1884" s="118"/>
      <c r="G1884" s="121">
        <f>SUM(G1878:G1883)</f>
        <v>163</v>
      </c>
      <c r="H1884" s="118">
        <f>AVERAGE(H1878:H1883)</f>
        <v>20.082699314574313</v>
      </c>
      <c r="I1884" s="119">
        <f>SUM(I1878:I1883)</f>
        <v>2998.4</v>
      </c>
      <c r="J1884" s="120">
        <f>SUM(J1878:J1883)</f>
        <v>62</v>
      </c>
      <c r="K1884" s="120">
        <f>SUM(G1884,J1884)</f>
        <v>225</v>
      </c>
      <c r="L1884" s="119">
        <f>AVERAGE(L1878:L1883)</f>
        <v>45.157812229437233</v>
      </c>
      <c r="M1884" s="118">
        <f>AVERAGE(M1878:M1883)</f>
        <v>27.29793033177717</v>
      </c>
      <c r="N1884" s="117"/>
      <c r="O1884" s="116"/>
      <c r="P1884" s="115"/>
      <c r="Q1884" s="115">
        <f t="shared" si="1211"/>
        <v>47</v>
      </c>
      <c r="R1884" s="115">
        <f t="shared" si="1212"/>
        <v>2012</v>
      </c>
      <c r="S1884" s="115" t="str">
        <f t="shared" si="1210"/>
        <v>Sun</v>
      </c>
      <c r="T1884" s="115" t="str">
        <f t="shared" si="1213"/>
        <v>2012-47</v>
      </c>
      <c r="U1884" s="115">
        <f t="shared" si="1214"/>
        <v>0</v>
      </c>
      <c r="V1884" s="115"/>
    </row>
    <row r="1885" spans="1:22" s="113" customFormat="1" x14ac:dyDescent="0.35">
      <c r="A1885" s="153" t="s">
        <v>1266</v>
      </c>
      <c r="B1885" s="132">
        <v>41232</v>
      </c>
      <c r="C1885" s="129">
        <v>651.77</v>
      </c>
      <c r="D1885" s="119">
        <v>0</v>
      </c>
      <c r="E1885" s="119">
        <v>0</v>
      </c>
      <c r="F1885" s="128">
        <v>340.95</v>
      </c>
      <c r="G1885" s="131">
        <v>27</v>
      </c>
      <c r="H1885" s="128">
        <f t="shared" ref="H1885:H1890" si="1227">IFERROR(F1885/G1885,0)</f>
        <v>12.627777777777778</v>
      </c>
      <c r="I1885" s="129">
        <v>310.82</v>
      </c>
      <c r="J1885" s="130">
        <v>8</v>
      </c>
      <c r="K1885" s="130">
        <f t="shared" ref="K1885:K1890" si="1228">IFERROR(SUM(G1885,J1885),0)</f>
        <v>35</v>
      </c>
      <c r="L1885" s="129">
        <f t="shared" ref="L1885:L1890" si="1229">IFERROR(MEDIAN(I1885/J1885),0)</f>
        <v>38.852499999999999</v>
      </c>
      <c r="M1885" s="128">
        <f t="shared" ref="M1885:M1890" si="1230">IFERROR(SUM(F1885,I1885)/K1885,0)</f>
        <v>18.622</v>
      </c>
      <c r="N1885" s="127"/>
      <c r="O1885" s="126"/>
      <c r="P1885" s="125"/>
      <c r="Q1885" s="125">
        <f t="shared" si="1211"/>
        <v>47</v>
      </c>
      <c r="R1885" s="125">
        <f t="shared" si="1212"/>
        <v>2012</v>
      </c>
      <c r="S1885" s="125" t="str">
        <f t="shared" si="1210"/>
        <v>Mon</v>
      </c>
      <c r="T1885" s="125" t="str">
        <f t="shared" si="1213"/>
        <v>2012-47</v>
      </c>
      <c r="U1885" s="125">
        <f t="shared" si="1214"/>
        <v>0</v>
      </c>
      <c r="V1885" s="125"/>
    </row>
    <row r="1886" spans="1:22" s="113" customFormat="1" x14ac:dyDescent="0.35">
      <c r="A1886" s="153" t="s">
        <v>1266</v>
      </c>
      <c r="B1886" s="132">
        <v>41233</v>
      </c>
      <c r="C1886" s="129">
        <v>876.3</v>
      </c>
      <c r="D1886" s="119">
        <v>0</v>
      </c>
      <c r="E1886" s="119">
        <v>0</v>
      </c>
      <c r="F1886" s="128">
        <v>519.85</v>
      </c>
      <c r="G1886" s="131">
        <v>35</v>
      </c>
      <c r="H1886" s="128">
        <f t="shared" si="1227"/>
        <v>14.852857142857143</v>
      </c>
      <c r="I1886" s="129">
        <v>353.45</v>
      </c>
      <c r="J1886" s="130">
        <v>9</v>
      </c>
      <c r="K1886" s="130">
        <f t="shared" si="1228"/>
        <v>44</v>
      </c>
      <c r="L1886" s="129">
        <f t="shared" si="1229"/>
        <v>39.272222222222219</v>
      </c>
      <c r="M1886" s="128">
        <f t="shared" si="1230"/>
        <v>19.847727272727273</v>
      </c>
      <c r="N1886" s="127"/>
      <c r="O1886" s="126"/>
      <c r="P1886" s="125"/>
      <c r="Q1886" s="125">
        <f t="shared" si="1211"/>
        <v>47</v>
      </c>
      <c r="R1886" s="125">
        <f t="shared" si="1212"/>
        <v>2012</v>
      </c>
      <c r="S1886" s="125" t="str">
        <f t="shared" si="1210"/>
        <v>Tue</v>
      </c>
      <c r="T1886" s="125" t="str">
        <f t="shared" si="1213"/>
        <v>2012-47</v>
      </c>
      <c r="U1886" s="125">
        <f t="shared" si="1214"/>
        <v>0</v>
      </c>
      <c r="V1886" s="125"/>
    </row>
    <row r="1887" spans="1:22" s="113" customFormat="1" x14ac:dyDescent="0.35">
      <c r="A1887" s="153" t="s">
        <v>1266</v>
      </c>
      <c r="B1887" s="132">
        <v>41234</v>
      </c>
      <c r="C1887" s="129">
        <v>589.65</v>
      </c>
      <c r="D1887" s="119">
        <v>0</v>
      </c>
      <c r="E1887" s="119">
        <v>0</v>
      </c>
      <c r="F1887" s="128">
        <v>296.60000000000002</v>
      </c>
      <c r="G1887" s="131">
        <v>16</v>
      </c>
      <c r="H1887" s="128">
        <f t="shared" si="1227"/>
        <v>18.537500000000001</v>
      </c>
      <c r="I1887" s="129">
        <v>293.05</v>
      </c>
      <c r="J1887" s="130">
        <v>7</v>
      </c>
      <c r="K1887" s="130">
        <f t="shared" si="1228"/>
        <v>23</v>
      </c>
      <c r="L1887" s="129">
        <f t="shared" si="1229"/>
        <v>41.864285714285714</v>
      </c>
      <c r="M1887" s="128">
        <f t="shared" si="1230"/>
        <v>25.636956521739133</v>
      </c>
      <c r="N1887" s="127"/>
      <c r="O1887" s="126"/>
      <c r="P1887" s="125"/>
      <c r="Q1887" s="125">
        <f t="shared" si="1211"/>
        <v>47</v>
      </c>
      <c r="R1887" s="125">
        <f t="shared" si="1212"/>
        <v>2012</v>
      </c>
      <c r="S1887" s="125" t="str">
        <f t="shared" si="1210"/>
        <v>Wed</v>
      </c>
      <c r="T1887" s="125" t="str">
        <f t="shared" si="1213"/>
        <v>2012-47</v>
      </c>
      <c r="U1887" s="125">
        <f t="shared" si="1214"/>
        <v>0</v>
      </c>
      <c r="V1887" s="125"/>
    </row>
    <row r="1888" spans="1:22" s="113" customFormat="1" x14ac:dyDescent="0.35">
      <c r="A1888" s="153" t="s">
        <v>1266</v>
      </c>
      <c r="B1888" s="132">
        <v>41235</v>
      </c>
      <c r="C1888" s="129">
        <v>1508.23</v>
      </c>
      <c r="D1888" s="119">
        <v>0</v>
      </c>
      <c r="E1888" s="119">
        <v>0</v>
      </c>
      <c r="F1888" s="128">
        <v>567.4</v>
      </c>
      <c r="G1888" s="131">
        <v>27</v>
      </c>
      <c r="H1888" s="128">
        <f t="shared" si="1227"/>
        <v>21.014814814814812</v>
      </c>
      <c r="I1888" s="129">
        <v>940.83</v>
      </c>
      <c r="J1888" s="130">
        <v>11</v>
      </c>
      <c r="K1888" s="130">
        <f t="shared" si="1228"/>
        <v>38</v>
      </c>
      <c r="L1888" s="129">
        <f t="shared" si="1229"/>
        <v>85.53</v>
      </c>
      <c r="M1888" s="128">
        <f t="shared" si="1230"/>
        <v>39.690263157894741</v>
      </c>
      <c r="N1888" s="127"/>
      <c r="O1888" s="126"/>
      <c r="P1888" s="125"/>
      <c r="Q1888" s="125">
        <f t="shared" si="1211"/>
        <v>47</v>
      </c>
      <c r="R1888" s="125">
        <f t="shared" si="1212"/>
        <v>2012</v>
      </c>
      <c r="S1888" s="125" t="str">
        <f t="shared" si="1210"/>
        <v>Thu</v>
      </c>
      <c r="T1888" s="125" t="str">
        <f t="shared" si="1213"/>
        <v>2012-47</v>
      </c>
      <c r="U1888" s="125">
        <f t="shared" si="1214"/>
        <v>0</v>
      </c>
      <c r="V1888" s="125"/>
    </row>
    <row r="1889" spans="1:22" s="113" customFormat="1" x14ac:dyDescent="0.35">
      <c r="A1889" s="153" t="s">
        <v>1266</v>
      </c>
      <c r="B1889" s="132">
        <v>41236</v>
      </c>
      <c r="C1889" s="129">
        <v>1472.5</v>
      </c>
      <c r="D1889" s="119">
        <v>0</v>
      </c>
      <c r="E1889" s="119">
        <v>0</v>
      </c>
      <c r="F1889" s="128">
        <v>934.1</v>
      </c>
      <c r="G1889" s="131">
        <v>41</v>
      </c>
      <c r="H1889" s="128">
        <f t="shared" si="1227"/>
        <v>22.782926829268295</v>
      </c>
      <c r="I1889" s="129">
        <v>538.4</v>
      </c>
      <c r="J1889" s="130">
        <v>12</v>
      </c>
      <c r="K1889" s="130">
        <f t="shared" si="1228"/>
        <v>53</v>
      </c>
      <c r="L1889" s="129">
        <f t="shared" si="1229"/>
        <v>44.866666666666667</v>
      </c>
      <c r="M1889" s="128">
        <f t="shared" si="1230"/>
        <v>27.783018867924529</v>
      </c>
      <c r="N1889" s="127"/>
      <c r="O1889" s="126"/>
      <c r="P1889" s="125"/>
      <c r="Q1889" s="125">
        <f t="shared" si="1211"/>
        <v>47</v>
      </c>
      <c r="R1889" s="125">
        <f t="shared" si="1212"/>
        <v>2012</v>
      </c>
      <c r="S1889" s="125" t="str">
        <f t="shared" si="1210"/>
        <v>Fri</v>
      </c>
      <c r="T1889" s="125" t="str">
        <f t="shared" si="1213"/>
        <v>2012-47</v>
      </c>
      <c r="U1889" s="125">
        <f t="shared" si="1214"/>
        <v>0</v>
      </c>
      <c r="V1889" s="125"/>
    </row>
    <row r="1890" spans="1:22" s="113" customFormat="1" x14ac:dyDescent="0.35">
      <c r="A1890" s="153" t="s">
        <v>1266</v>
      </c>
      <c r="B1890" s="132">
        <v>41237</v>
      </c>
      <c r="C1890" s="129">
        <v>2456.61</v>
      </c>
      <c r="D1890" s="119">
        <v>0</v>
      </c>
      <c r="E1890" s="119">
        <v>0</v>
      </c>
      <c r="F1890" s="128">
        <v>566.4</v>
      </c>
      <c r="G1890" s="131">
        <v>26</v>
      </c>
      <c r="H1890" s="128">
        <f t="shared" si="1227"/>
        <v>21.784615384615385</v>
      </c>
      <c r="I1890" s="129">
        <v>1890.21</v>
      </c>
      <c r="J1890" s="130">
        <v>18</v>
      </c>
      <c r="K1890" s="130">
        <f t="shared" si="1228"/>
        <v>44</v>
      </c>
      <c r="L1890" s="129">
        <f t="shared" si="1229"/>
        <v>105.01166666666667</v>
      </c>
      <c r="M1890" s="128">
        <f t="shared" si="1230"/>
        <v>55.832045454545458</v>
      </c>
      <c r="N1890" s="127"/>
      <c r="O1890" s="126"/>
      <c r="P1890" s="125"/>
      <c r="Q1890" s="125">
        <f t="shared" si="1211"/>
        <v>47</v>
      </c>
      <c r="R1890" s="125">
        <f t="shared" si="1212"/>
        <v>2012</v>
      </c>
      <c r="S1890" s="125" t="str">
        <f t="shared" si="1210"/>
        <v>Sat</v>
      </c>
      <c r="T1890" s="125" t="str">
        <f t="shared" si="1213"/>
        <v>2012-47</v>
      </c>
      <c r="U1890" s="125">
        <f t="shared" si="1214"/>
        <v>0</v>
      </c>
      <c r="V1890" s="125"/>
    </row>
    <row r="1891" spans="1:22" s="113" customFormat="1" x14ac:dyDescent="0.35">
      <c r="A1891" s="124"/>
      <c r="B1891" s="123">
        <v>41238</v>
      </c>
      <c r="C1891" s="119">
        <f>SUM(C1885:C1890)</f>
        <v>7555.0599999999995</v>
      </c>
      <c r="D1891" s="119">
        <v>1881.2</v>
      </c>
      <c r="E1891" s="122">
        <f>SUM(C1891:D1891)</f>
        <v>9436.26</v>
      </c>
      <c r="F1891" s="118"/>
      <c r="G1891" s="121">
        <f>SUM(G1885:G1890)</f>
        <v>172</v>
      </c>
      <c r="H1891" s="118">
        <f>AVERAGE(H1885:H1890)</f>
        <v>18.60008199155557</v>
      </c>
      <c r="I1891" s="119">
        <f>SUM(I1885:I1890)</f>
        <v>4326.76</v>
      </c>
      <c r="J1891" s="120">
        <f>SUM(J1885:J1890)</f>
        <v>65</v>
      </c>
      <c r="K1891" s="120">
        <f>SUM(G1891,J1891)</f>
        <v>237</v>
      </c>
      <c r="L1891" s="119">
        <f>AVERAGE(L1885:L1890)</f>
        <v>59.232890211640211</v>
      </c>
      <c r="M1891" s="118">
        <f>AVERAGE(M1885:M1890)</f>
        <v>31.235335212471856</v>
      </c>
      <c r="N1891" s="117"/>
      <c r="O1891" s="116"/>
      <c r="P1891" s="115"/>
      <c r="Q1891" s="115">
        <f t="shared" si="1211"/>
        <v>48</v>
      </c>
      <c r="R1891" s="115">
        <f t="shared" si="1212"/>
        <v>2012</v>
      </c>
      <c r="S1891" s="115" t="str">
        <f t="shared" si="1210"/>
        <v>Sun</v>
      </c>
      <c r="T1891" s="115" t="str">
        <f t="shared" si="1213"/>
        <v>2012-48</v>
      </c>
      <c r="U1891" s="115">
        <f t="shared" si="1214"/>
        <v>0</v>
      </c>
      <c r="V1891" s="115"/>
    </row>
    <row r="1892" spans="1:22" s="113" customFormat="1" x14ac:dyDescent="0.35">
      <c r="A1892" s="153" t="s">
        <v>1267</v>
      </c>
      <c r="B1892" s="132">
        <v>41239</v>
      </c>
      <c r="C1892" s="129">
        <v>650.29999999999995</v>
      </c>
      <c r="D1892" s="119">
        <v>0</v>
      </c>
      <c r="E1892" s="119">
        <v>0</v>
      </c>
      <c r="F1892" s="128">
        <v>514.9</v>
      </c>
      <c r="G1892" s="131">
        <v>27</v>
      </c>
      <c r="H1892" s="128">
        <f t="shared" ref="H1892:H1897" si="1231">IFERROR(F1892/G1892,0)</f>
        <v>19.07037037037037</v>
      </c>
      <c r="I1892" s="129">
        <v>135.4</v>
      </c>
      <c r="J1892" s="130">
        <v>4</v>
      </c>
      <c r="K1892" s="130">
        <f t="shared" ref="K1892:K1897" si="1232">IFERROR(SUM(G1892,J1892),0)</f>
        <v>31</v>
      </c>
      <c r="L1892" s="129">
        <f t="shared" ref="L1892:L1897" si="1233">IFERROR(MEDIAN(I1892/J1892),0)</f>
        <v>33.85</v>
      </c>
      <c r="M1892" s="128">
        <f t="shared" ref="M1892:M1897" si="1234">IFERROR(SUM(F1892,I1892)/K1892,0)</f>
        <v>20.977419354838709</v>
      </c>
      <c r="N1892" s="127"/>
      <c r="O1892" s="126"/>
      <c r="P1892" s="125"/>
      <c r="Q1892" s="125">
        <f t="shared" si="1211"/>
        <v>48</v>
      </c>
      <c r="R1892" s="125">
        <f t="shared" si="1212"/>
        <v>2012</v>
      </c>
      <c r="S1892" s="125" t="str">
        <f t="shared" si="1210"/>
        <v>Mon</v>
      </c>
      <c r="T1892" s="125" t="str">
        <f t="shared" si="1213"/>
        <v>2012-48</v>
      </c>
      <c r="U1892" s="125">
        <f t="shared" si="1214"/>
        <v>0</v>
      </c>
      <c r="V1892" s="125"/>
    </row>
    <row r="1893" spans="1:22" s="113" customFormat="1" x14ac:dyDescent="0.35">
      <c r="A1893" s="153" t="s">
        <v>1267</v>
      </c>
      <c r="B1893" s="132">
        <v>41240</v>
      </c>
      <c r="C1893" s="129">
        <v>619.22</v>
      </c>
      <c r="D1893" s="119">
        <v>0</v>
      </c>
      <c r="E1893" s="119">
        <v>0</v>
      </c>
      <c r="F1893" s="128">
        <v>455.35</v>
      </c>
      <c r="G1893" s="131">
        <v>25</v>
      </c>
      <c r="H1893" s="128">
        <f t="shared" si="1231"/>
        <v>18.214000000000002</v>
      </c>
      <c r="I1893" s="129">
        <v>163.87</v>
      </c>
      <c r="J1893" s="130">
        <v>7</v>
      </c>
      <c r="K1893" s="130">
        <f t="shared" si="1232"/>
        <v>32</v>
      </c>
      <c r="L1893" s="129">
        <f t="shared" si="1233"/>
        <v>23.41</v>
      </c>
      <c r="M1893" s="128">
        <f t="shared" si="1234"/>
        <v>19.350625000000001</v>
      </c>
      <c r="N1893" s="127"/>
      <c r="O1893" s="126"/>
      <c r="P1893" s="125"/>
      <c r="Q1893" s="125">
        <f t="shared" si="1211"/>
        <v>48</v>
      </c>
      <c r="R1893" s="125">
        <f t="shared" si="1212"/>
        <v>2012</v>
      </c>
      <c r="S1893" s="125" t="str">
        <f t="shared" si="1210"/>
        <v>Tue</v>
      </c>
      <c r="T1893" s="125" t="str">
        <f t="shared" si="1213"/>
        <v>2012-48</v>
      </c>
      <c r="U1893" s="125">
        <f t="shared" si="1214"/>
        <v>0</v>
      </c>
      <c r="V1893" s="125"/>
    </row>
    <row r="1894" spans="1:22" s="113" customFormat="1" x14ac:dyDescent="0.35">
      <c r="A1894" s="153" t="s">
        <v>1267</v>
      </c>
      <c r="B1894" s="132">
        <v>41241</v>
      </c>
      <c r="C1894" s="129">
        <v>924.2</v>
      </c>
      <c r="D1894" s="119">
        <v>0</v>
      </c>
      <c r="E1894" s="119">
        <v>0</v>
      </c>
      <c r="F1894" s="128">
        <v>689.35</v>
      </c>
      <c r="G1894" s="131">
        <v>25</v>
      </c>
      <c r="H1894" s="128">
        <f t="shared" si="1231"/>
        <v>27.574000000000002</v>
      </c>
      <c r="I1894" s="129">
        <v>234.85</v>
      </c>
      <c r="J1894" s="130">
        <v>7</v>
      </c>
      <c r="K1894" s="130">
        <f t="shared" si="1232"/>
        <v>32</v>
      </c>
      <c r="L1894" s="129">
        <f t="shared" si="1233"/>
        <v>33.549999999999997</v>
      </c>
      <c r="M1894" s="128">
        <f t="shared" si="1234"/>
        <v>28.881250000000001</v>
      </c>
      <c r="N1894" s="127"/>
      <c r="O1894" s="126"/>
      <c r="P1894" s="125"/>
      <c r="Q1894" s="125">
        <f t="shared" si="1211"/>
        <v>48</v>
      </c>
      <c r="R1894" s="125">
        <f t="shared" si="1212"/>
        <v>2012</v>
      </c>
      <c r="S1894" s="125" t="str">
        <f t="shared" si="1210"/>
        <v>Wed</v>
      </c>
      <c r="T1894" s="125" t="str">
        <f t="shared" si="1213"/>
        <v>2012-48</v>
      </c>
      <c r="U1894" s="125">
        <f t="shared" si="1214"/>
        <v>0</v>
      </c>
      <c r="V1894" s="125"/>
    </row>
    <row r="1895" spans="1:22" s="113" customFormat="1" x14ac:dyDescent="0.35">
      <c r="A1895" s="153" t="s">
        <v>1267</v>
      </c>
      <c r="B1895" s="132">
        <v>41242</v>
      </c>
      <c r="C1895" s="129">
        <v>1177.1099999999999</v>
      </c>
      <c r="D1895" s="119">
        <v>0</v>
      </c>
      <c r="E1895" s="119">
        <v>0</v>
      </c>
      <c r="F1895" s="128">
        <v>572.04999999999995</v>
      </c>
      <c r="G1895" s="131">
        <v>22</v>
      </c>
      <c r="H1895" s="128">
        <f t="shared" si="1231"/>
        <v>26.002272727272725</v>
      </c>
      <c r="I1895" s="129">
        <v>605.05999999999995</v>
      </c>
      <c r="J1895" s="130">
        <v>11</v>
      </c>
      <c r="K1895" s="130">
        <f t="shared" si="1232"/>
        <v>33</v>
      </c>
      <c r="L1895" s="129">
        <f t="shared" si="1233"/>
        <v>55.00545454545454</v>
      </c>
      <c r="M1895" s="128">
        <f t="shared" si="1234"/>
        <v>35.669999999999995</v>
      </c>
      <c r="N1895" s="127"/>
      <c r="O1895" s="126"/>
      <c r="P1895" s="125"/>
      <c r="Q1895" s="125">
        <f t="shared" si="1211"/>
        <v>48</v>
      </c>
      <c r="R1895" s="125">
        <f t="shared" si="1212"/>
        <v>2012</v>
      </c>
      <c r="S1895" s="125" t="str">
        <f t="shared" si="1210"/>
        <v>Thu</v>
      </c>
      <c r="T1895" s="125" t="str">
        <f t="shared" si="1213"/>
        <v>2012-48</v>
      </c>
      <c r="U1895" s="125">
        <f t="shared" si="1214"/>
        <v>0</v>
      </c>
      <c r="V1895" s="125"/>
    </row>
    <row r="1896" spans="1:22" s="113" customFormat="1" x14ac:dyDescent="0.35">
      <c r="A1896" s="153" t="s">
        <v>1267</v>
      </c>
      <c r="B1896" s="132">
        <v>41243</v>
      </c>
      <c r="C1896" s="129">
        <v>1700.17</v>
      </c>
      <c r="D1896" s="119">
        <v>0</v>
      </c>
      <c r="E1896" s="119">
        <v>0</v>
      </c>
      <c r="F1896" s="128">
        <v>1210</v>
      </c>
      <c r="G1896" s="131">
        <v>43</v>
      </c>
      <c r="H1896" s="128">
        <f t="shared" si="1231"/>
        <v>28.13953488372093</v>
      </c>
      <c r="I1896" s="129">
        <v>490.17</v>
      </c>
      <c r="J1896" s="130">
        <v>12</v>
      </c>
      <c r="K1896" s="130">
        <f t="shared" si="1232"/>
        <v>55</v>
      </c>
      <c r="L1896" s="129">
        <f t="shared" si="1233"/>
        <v>40.847500000000004</v>
      </c>
      <c r="M1896" s="128">
        <f t="shared" si="1234"/>
        <v>30.912181818181818</v>
      </c>
      <c r="N1896" s="127"/>
      <c r="O1896" s="126"/>
      <c r="P1896" s="125"/>
      <c r="Q1896" s="125">
        <f t="shared" si="1211"/>
        <v>48</v>
      </c>
      <c r="R1896" s="125">
        <f t="shared" si="1212"/>
        <v>2012</v>
      </c>
      <c r="S1896" s="125" t="str">
        <f t="shared" si="1210"/>
        <v>Fri</v>
      </c>
      <c r="T1896" s="125" t="str">
        <f t="shared" si="1213"/>
        <v>2012-48</v>
      </c>
      <c r="U1896" s="125">
        <f t="shared" si="1214"/>
        <v>0</v>
      </c>
      <c r="V1896" s="125"/>
    </row>
    <row r="1897" spans="1:22" s="113" customFormat="1" x14ac:dyDescent="0.35">
      <c r="A1897" s="153" t="s">
        <v>1267</v>
      </c>
      <c r="B1897" s="132">
        <v>41244</v>
      </c>
      <c r="C1897" s="129">
        <v>1602.52</v>
      </c>
      <c r="D1897" s="119">
        <v>0</v>
      </c>
      <c r="E1897" s="119">
        <v>0</v>
      </c>
      <c r="F1897" s="128">
        <v>582.75</v>
      </c>
      <c r="G1897" s="131">
        <v>16</v>
      </c>
      <c r="H1897" s="128">
        <f t="shared" si="1231"/>
        <v>36.421875</v>
      </c>
      <c r="I1897" s="129">
        <v>1019.77</v>
      </c>
      <c r="J1897" s="130">
        <v>12</v>
      </c>
      <c r="K1897" s="130">
        <f t="shared" si="1232"/>
        <v>28</v>
      </c>
      <c r="L1897" s="129">
        <f t="shared" si="1233"/>
        <v>84.980833333333337</v>
      </c>
      <c r="M1897" s="128">
        <f t="shared" si="1234"/>
        <v>57.232857142857142</v>
      </c>
      <c r="N1897" s="127"/>
      <c r="O1897" s="126"/>
      <c r="P1897" s="125"/>
      <c r="Q1897" s="125">
        <f t="shared" si="1211"/>
        <v>48</v>
      </c>
      <c r="R1897" s="125">
        <f t="shared" si="1212"/>
        <v>2012</v>
      </c>
      <c r="S1897" s="125" t="str">
        <f t="shared" si="1210"/>
        <v>Sat</v>
      </c>
      <c r="T1897" s="125" t="str">
        <f t="shared" si="1213"/>
        <v>2012-48</v>
      </c>
      <c r="U1897" s="125">
        <f t="shared" si="1214"/>
        <v>1</v>
      </c>
      <c r="V1897" s="125"/>
    </row>
    <row r="1898" spans="1:22" s="113" customFormat="1" x14ac:dyDescent="0.35">
      <c r="A1898" s="124"/>
      <c r="B1898" s="123">
        <v>41245</v>
      </c>
      <c r="C1898" s="119">
        <f>SUM(C1892:C1897)</f>
        <v>6673.52</v>
      </c>
      <c r="D1898" s="119">
        <v>3183.13</v>
      </c>
      <c r="E1898" s="122">
        <f>SUM(C1898:D1898)</f>
        <v>9856.6500000000015</v>
      </c>
      <c r="F1898" s="118"/>
      <c r="G1898" s="121">
        <f>SUM(G1892:G1897)</f>
        <v>158</v>
      </c>
      <c r="H1898" s="118">
        <f>AVERAGE(H1892:H1897)</f>
        <v>25.903675496894</v>
      </c>
      <c r="I1898" s="119">
        <f>SUM(I1892:I1897)</f>
        <v>2649.12</v>
      </c>
      <c r="J1898" s="120">
        <f>SUM(J1892:J1897)</f>
        <v>53</v>
      </c>
      <c r="K1898" s="120">
        <f>SUM(G1898,J1898)</f>
        <v>211</v>
      </c>
      <c r="L1898" s="119">
        <f>AVERAGE(L1892:L1897)</f>
        <v>45.273964646464641</v>
      </c>
      <c r="M1898" s="118">
        <f>AVERAGE(M1892:M1897)</f>
        <v>32.170722219312943</v>
      </c>
      <c r="N1898" s="117"/>
      <c r="O1898" s="116"/>
      <c r="P1898" s="115"/>
      <c r="Q1898" s="115">
        <f t="shared" si="1211"/>
        <v>49</v>
      </c>
      <c r="R1898" s="115">
        <f t="shared" si="1212"/>
        <v>2012</v>
      </c>
      <c r="S1898" s="115" t="str">
        <f t="shared" si="1210"/>
        <v>Sun</v>
      </c>
      <c r="T1898" s="115" t="str">
        <f t="shared" si="1213"/>
        <v>2012-49</v>
      </c>
      <c r="U1898" s="115">
        <f t="shared" si="1214"/>
        <v>1</v>
      </c>
      <c r="V1898" s="115"/>
    </row>
    <row r="1899" spans="1:22" s="113" customFormat="1" x14ac:dyDescent="0.35">
      <c r="A1899" s="153" t="s">
        <v>1268</v>
      </c>
      <c r="B1899" s="132">
        <v>41246</v>
      </c>
      <c r="C1899" s="129">
        <v>564.73</v>
      </c>
      <c r="D1899" s="119">
        <v>0</v>
      </c>
      <c r="E1899" s="119">
        <v>0</v>
      </c>
      <c r="F1899" s="128">
        <v>425.25</v>
      </c>
      <c r="G1899" s="131">
        <v>24</v>
      </c>
      <c r="H1899" s="128">
        <f t="shared" ref="H1899:H1904" si="1235">IFERROR(F1899/G1899,0)</f>
        <v>17.71875</v>
      </c>
      <c r="I1899" s="129">
        <v>139.47999999999999</v>
      </c>
      <c r="J1899" s="130">
        <v>4</v>
      </c>
      <c r="K1899" s="130">
        <f t="shared" ref="K1899:K1904" si="1236">IFERROR(SUM(G1899,J1899),0)</f>
        <v>28</v>
      </c>
      <c r="L1899" s="129">
        <f t="shared" ref="L1899:L1904" si="1237">IFERROR(MEDIAN(I1899/J1899),0)</f>
        <v>34.869999999999997</v>
      </c>
      <c r="M1899" s="128">
        <f t="shared" ref="M1899:M1904" si="1238">IFERROR(SUM(F1899,I1899)/K1899,0)</f>
        <v>20.168928571428573</v>
      </c>
      <c r="N1899" s="127"/>
      <c r="O1899" s="126"/>
      <c r="P1899" s="125"/>
      <c r="Q1899" s="125">
        <f t="shared" si="1211"/>
        <v>49</v>
      </c>
      <c r="R1899" s="125">
        <f t="shared" si="1212"/>
        <v>2012</v>
      </c>
      <c r="S1899" s="125" t="str">
        <f t="shared" si="1210"/>
        <v>Mon</v>
      </c>
      <c r="T1899" s="125" t="str">
        <f t="shared" si="1213"/>
        <v>2012-49</v>
      </c>
      <c r="U1899" s="125">
        <f t="shared" si="1214"/>
        <v>1</v>
      </c>
      <c r="V1899" s="125"/>
    </row>
    <row r="1900" spans="1:22" s="113" customFormat="1" x14ac:dyDescent="0.35">
      <c r="A1900" s="153" t="s">
        <v>1268</v>
      </c>
      <c r="B1900" s="132">
        <v>41247</v>
      </c>
      <c r="C1900" s="129">
        <v>759.48</v>
      </c>
      <c r="D1900" s="119">
        <v>0</v>
      </c>
      <c r="E1900" s="119">
        <v>0</v>
      </c>
      <c r="F1900" s="128">
        <v>470.85</v>
      </c>
      <c r="G1900" s="131">
        <v>23</v>
      </c>
      <c r="H1900" s="128">
        <f t="shared" si="1235"/>
        <v>20.471739130434784</v>
      </c>
      <c r="I1900" s="129">
        <v>288.63</v>
      </c>
      <c r="J1900" s="130">
        <v>7</v>
      </c>
      <c r="K1900" s="130">
        <f t="shared" si="1236"/>
        <v>30</v>
      </c>
      <c r="L1900" s="129">
        <f t="shared" si="1237"/>
        <v>41.232857142857142</v>
      </c>
      <c r="M1900" s="128">
        <f t="shared" si="1238"/>
        <v>25.315999999999999</v>
      </c>
      <c r="N1900" s="127"/>
      <c r="O1900" s="126"/>
      <c r="P1900" s="125"/>
      <c r="Q1900" s="125">
        <f t="shared" si="1211"/>
        <v>49</v>
      </c>
      <c r="R1900" s="125">
        <f t="shared" si="1212"/>
        <v>2012</v>
      </c>
      <c r="S1900" s="125" t="str">
        <f t="shared" si="1210"/>
        <v>Tue</v>
      </c>
      <c r="T1900" s="125" t="str">
        <f t="shared" si="1213"/>
        <v>2012-49</v>
      </c>
      <c r="U1900" s="125">
        <f t="shared" si="1214"/>
        <v>1</v>
      </c>
      <c r="V1900" s="125"/>
    </row>
    <row r="1901" spans="1:22" s="113" customFormat="1" x14ac:dyDescent="0.35">
      <c r="A1901" s="153" t="s">
        <v>1268</v>
      </c>
      <c r="B1901" s="132">
        <v>41248</v>
      </c>
      <c r="C1901" s="129">
        <v>1046.69</v>
      </c>
      <c r="D1901" s="119">
        <v>0</v>
      </c>
      <c r="E1901" s="119">
        <v>0</v>
      </c>
      <c r="F1901" s="128">
        <v>718.6</v>
      </c>
      <c r="G1901" s="131">
        <v>35</v>
      </c>
      <c r="H1901" s="128">
        <f t="shared" si="1235"/>
        <v>20.531428571428574</v>
      </c>
      <c r="I1901" s="129">
        <v>328.09</v>
      </c>
      <c r="J1901" s="130">
        <v>7</v>
      </c>
      <c r="K1901" s="130">
        <f t="shared" si="1236"/>
        <v>42</v>
      </c>
      <c r="L1901" s="129">
        <f t="shared" si="1237"/>
        <v>46.87</v>
      </c>
      <c r="M1901" s="128">
        <f t="shared" si="1238"/>
        <v>24.921190476190478</v>
      </c>
      <c r="N1901" s="127"/>
      <c r="O1901" s="126"/>
      <c r="P1901" s="125"/>
      <c r="Q1901" s="125">
        <f t="shared" si="1211"/>
        <v>49</v>
      </c>
      <c r="R1901" s="125">
        <f t="shared" si="1212"/>
        <v>2012</v>
      </c>
      <c r="S1901" s="125" t="str">
        <f t="shared" si="1210"/>
        <v>Wed</v>
      </c>
      <c r="T1901" s="125" t="str">
        <f t="shared" si="1213"/>
        <v>2012-49</v>
      </c>
      <c r="U1901" s="125">
        <f t="shared" si="1214"/>
        <v>1</v>
      </c>
      <c r="V1901" s="125"/>
    </row>
    <row r="1902" spans="1:22" s="113" customFormat="1" x14ac:dyDescent="0.35">
      <c r="A1902" s="153" t="s">
        <v>1268</v>
      </c>
      <c r="B1902" s="132">
        <v>41249</v>
      </c>
      <c r="C1902" s="129">
        <v>2008.26</v>
      </c>
      <c r="D1902" s="119">
        <v>0</v>
      </c>
      <c r="E1902" s="119">
        <v>0</v>
      </c>
      <c r="F1902" s="128">
        <v>804.9</v>
      </c>
      <c r="G1902" s="131">
        <v>31</v>
      </c>
      <c r="H1902" s="128">
        <f t="shared" si="1235"/>
        <v>25.964516129032258</v>
      </c>
      <c r="I1902" s="129">
        <v>120.36</v>
      </c>
      <c r="J1902" s="130">
        <v>15</v>
      </c>
      <c r="K1902" s="130">
        <f t="shared" si="1236"/>
        <v>46</v>
      </c>
      <c r="L1902" s="129">
        <f t="shared" si="1237"/>
        <v>8.0239999999999991</v>
      </c>
      <c r="M1902" s="128">
        <f t="shared" si="1238"/>
        <v>20.114347826086956</v>
      </c>
      <c r="N1902" s="127"/>
      <c r="O1902" s="126"/>
      <c r="P1902" s="125"/>
      <c r="Q1902" s="125">
        <f t="shared" si="1211"/>
        <v>49</v>
      </c>
      <c r="R1902" s="125">
        <f t="shared" si="1212"/>
        <v>2012</v>
      </c>
      <c r="S1902" s="125" t="str">
        <f t="shared" si="1210"/>
        <v>Thu</v>
      </c>
      <c r="T1902" s="125" t="str">
        <f t="shared" si="1213"/>
        <v>2012-49</v>
      </c>
      <c r="U1902" s="125">
        <f t="shared" si="1214"/>
        <v>1</v>
      </c>
      <c r="V1902" s="125"/>
    </row>
    <row r="1903" spans="1:22" s="113" customFormat="1" x14ac:dyDescent="0.35">
      <c r="A1903" s="153" t="s">
        <v>1268</v>
      </c>
      <c r="B1903" s="132">
        <v>41250</v>
      </c>
      <c r="C1903" s="129">
        <v>1442.64</v>
      </c>
      <c r="D1903" s="119">
        <v>0</v>
      </c>
      <c r="E1903" s="119">
        <v>0</v>
      </c>
      <c r="F1903" s="128">
        <v>1253.8800000000001</v>
      </c>
      <c r="G1903" s="131">
        <v>42</v>
      </c>
      <c r="H1903" s="128">
        <f t="shared" si="1235"/>
        <v>29.854285714285716</v>
      </c>
      <c r="I1903" s="129">
        <v>188.76</v>
      </c>
      <c r="J1903" s="130">
        <v>6</v>
      </c>
      <c r="K1903" s="130">
        <f t="shared" si="1236"/>
        <v>48</v>
      </c>
      <c r="L1903" s="129">
        <f t="shared" si="1237"/>
        <v>31.459999999999997</v>
      </c>
      <c r="M1903" s="128">
        <f t="shared" si="1238"/>
        <v>30.055000000000003</v>
      </c>
      <c r="N1903" s="127"/>
      <c r="O1903" s="126"/>
      <c r="P1903" s="125"/>
      <c r="Q1903" s="125">
        <f t="shared" si="1211"/>
        <v>49</v>
      </c>
      <c r="R1903" s="125">
        <f t="shared" si="1212"/>
        <v>2012</v>
      </c>
      <c r="S1903" s="125" t="str">
        <f t="shared" si="1210"/>
        <v>Fri</v>
      </c>
      <c r="T1903" s="125" t="str">
        <f t="shared" si="1213"/>
        <v>2012-49</v>
      </c>
      <c r="U1903" s="125">
        <f t="shared" si="1214"/>
        <v>1</v>
      </c>
      <c r="V1903" s="125"/>
    </row>
    <row r="1904" spans="1:22" s="113" customFormat="1" x14ac:dyDescent="0.35">
      <c r="A1904" s="153" t="s">
        <v>1268</v>
      </c>
      <c r="B1904" s="132">
        <v>41251</v>
      </c>
      <c r="C1904" s="129">
        <v>723.82</v>
      </c>
      <c r="D1904" s="119">
        <v>0</v>
      </c>
      <c r="E1904" s="119">
        <v>0</v>
      </c>
      <c r="F1904" s="128">
        <v>411.45</v>
      </c>
      <c r="G1904" s="131">
        <v>26</v>
      </c>
      <c r="H1904" s="128">
        <f t="shared" si="1235"/>
        <v>15.824999999999999</v>
      </c>
      <c r="I1904" s="129">
        <v>312.37</v>
      </c>
      <c r="J1904" s="130">
        <v>7</v>
      </c>
      <c r="K1904" s="130">
        <f t="shared" si="1236"/>
        <v>33</v>
      </c>
      <c r="L1904" s="129">
        <f t="shared" si="1237"/>
        <v>44.624285714285712</v>
      </c>
      <c r="M1904" s="128">
        <f t="shared" si="1238"/>
        <v>21.933939393939394</v>
      </c>
      <c r="N1904" s="127"/>
      <c r="O1904" s="126"/>
      <c r="P1904" s="125"/>
      <c r="Q1904" s="125">
        <f t="shared" si="1211"/>
        <v>49</v>
      </c>
      <c r="R1904" s="125">
        <f t="shared" si="1212"/>
        <v>2012</v>
      </c>
      <c r="S1904" s="125" t="str">
        <f t="shared" si="1210"/>
        <v>Sat</v>
      </c>
      <c r="T1904" s="125" t="str">
        <f t="shared" si="1213"/>
        <v>2012-49</v>
      </c>
      <c r="U1904" s="125">
        <f t="shared" si="1214"/>
        <v>1</v>
      </c>
      <c r="V1904" s="125"/>
    </row>
    <row r="1905" spans="1:22" s="113" customFormat="1" x14ac:dyDescent="0.35">
      <c r="A1905" s="124"/>
      <c r="B1905" s="123">
        <v>41252</v>
      </c>
      <c r="C1905" s="119">
        <f>SUM(C1899:C1904)</f>
        <v>6545.62</v>
      </c>
      <c r="D1905" s="119">
        <v>4309.8900000000003</v>
      </c>
      <c r="E1905" s="122">
        <f>SUM(C1905:D1905)</f>
        <v>10855.51</v>
      </c>
      <c r="F1905" s="118"/>
      <c r="G1905" s="121">
        <f>SUM(G1899:G1904)</f>
        <v>181</v>
      </c>
      <c r="H1905" s="118">
        <f>AVERAGE(H1899:H1904)</f>
        <v>21.727619924196887</v>
      </c>
      <c r="I1905" s="119">
        <f>SUM(I1899:I1904)</f>
        <v>1377.69</v>
      </c>
      <c r="J1905" s="120">
        <f>SUM(J1899:J1904)</f>
        <v>46</v>
      </c>
      <c r="K1905" s="120">
        <f>SUM(G1905,J1905)</f>
        <v>227</v>
      </c>
      <c r="L1905" s="119">
        <f>AVERAGE(L1899:L1904)</f>
        <v>34.513523809523811</v>
      </c>
      <c r="M1905" s="118">
        <f>AVERAGE(M1899:M1904)</f>
        <v>23.751567711274234</v>
      </c>
      <c r="N1905" s="117"/>
      <c r="O1905" s="116"/>
      <c r="P1905" s="115"/>
      <c r="Q1905" s="115">
        <f t="shared" si="1211"/>
        <v>50</v>
      </c>
      <c r="R1905" s="115">
        <f t="shared" si="1212"/>
        <v>2012</v>
      </c>
      <c r="S1905" s="115" t="str">
        <f t="shared" si="1210"/>
        <v>Sun</v>
      </c>
      <c r="T1905" s="115" t="str">
        <f t="shared" si="1213"/>
        <v>2012-50</v>
      </c>
      <c r="U1905" s="115">
        <f t="shared" si="1214"/>
        <v>1</v>
      </c>
      <c r="V1905" s="115"/>
    </row>
    <row r="1906" spans="1:22" s="113" customFormat="1" x14ac:dyDescent="0.35">
      <c r="A1906" s="153" t="s">
        <v>1269</v>
      </c>
      <c r="B1906" s="132">
        <v>41253</v>
      </c>
      <c r="C1906" s="129">
        <v>1439.67</v>
      </c>
      <c r="D1906" s="119">
        <v>0</v>
      </c>
      <c r="E1906" s="119">
        <v>0</v>
      </c>
      <c r="F1906" s="128">
        <v>614.25</v>
      </c>
      <c r="G1906" s="131">
        <v>23</v>
      </c>
      <c r="H1906" s="128">
        <f t="shared" ref="H1906:H1911" si="1239">IFERROR(F1906/G1906,0)</f>
        <v>26.706521739130434</v>
      </c>
      <c r="I1906" s="129">
        <v>825.42</v>
      </c>
      <c r="J1906" s="130">
        <v>10</v>
      </c>
      <c r="K1906" s="130">
        <f t="shared" ref="K1906:K1911" si="1240">IFERROR(SUM(G1906,J1906),0)</f>
        <v>33</v>
      </c>
      <c r="L1906" s="129">
        <f t="shared" ref="L1906:L1911" si="1241">IFERROR(MEDIAN(I1906/J1906),0)</f>
        <v>82.542000000000002</v>
      </c>
      <c r="M1906" s="128">
        <f t="shared" ref="M1906:M1911" si="1242">IFERROR(SUM(F1906,I1906)/K1906,0)</f>
        <v>43.626363636363635</v>
      </c>
      <c r="N1906" s="127"/>
      <c r="O1906" s="126"/>
      <c r="P1906" s="125"/>
      <c r="Q1906" s="125">
        <f t="shared" si="1211"/>
        <v>50</v>
      </c>
      <c r="R1906" s="125">
        <f t="shared" si="1212"/>
        <v>2012</v>
      </c>
      <c r="S1906" s="125" t="str">
        <f t="shared" si="1210"/>
        <v>Mon</v>
      </c>
      <c r="T1906" s="125" t="str">
        <f t="shared" si="1213"/>
        <v>2012-50</v>
      </c>
      <c r="U1906" s="125">
        <f t="shared" si="1214"/>
        <v>1</v>
      </c>
      <c r="V1906" s="125"/>
    </row>
    <row r="1907" spans="1:22" s="113" customFormat="1" x14ac:dyDescent="0.35">
      <c r="A1907" s="153" t="s">
        <v>1269</v>
      </c>
      <c r="B1907" s="132">
        <v>41254</v>
      </c>
      <c r="C1907" s="129">
        <v>831.48</v>
      </c>
      <c r="D1907" s="119">
        <v>0</v>
      </c>
      <c r="E1907" s="119">
        <v>0</v>
      </c>
      <c r="F1907" s="128">
        <v>569.6</v>
      </c>
      <c r="G1907" s="131">
        <v>31</v>
      </c>
      <c r="H1907" s="128">
        <f t="shared" si="1239"/>
        <v>18.374193548387098</v>
      </c>
      <c r="I1907" s="129">
        <v>261.88</v>
      </c>
      <c r="J1907" s="130">
        <v>10</v>
      </c>
      <c r="K1907" s="130">
        <f t="shared" si="1240"/>
        <v>41</v>
      </c>
      <c r="L1907" s="129">
        <f t="shared" si="1241"/>
        <v>26.187999999999999</v>
      </c>
      <c r="M1907" s="128">
        <f t="shared" si="1242"/>
        <v>20.28</v>
      </c>
      <c r="N1907" s="127"/>
      <c r="O1907" s="126"/>
      <c r="P1907" s="125"/>
      <c r="Q1907" s="125">
        <f t="shared" si="1211"/>
        <v>50</v>
      </c>
      <c r="R1907" s="125">
        <f t="shared" si="1212"/>
        <v>2012</v>
      </c>
      <c r="S1907" s="125" t="str">
        <f t="shared" si="1210"/>
        <v>Tue</v>
      </c>
      <c r="T1907" s="125" t="str">
        <f t="shared" si="1213"/>
        <v>2012-50</v>
      </c>
      <c r="U1907" s="125">
        <f t="shared" si="1214"/>
        <v>1</v>
      </c>
      <c r="V1907" s="125"/>
    </row>
    <row r="1908" spans="1:22" s="113" customFormat="1" x14ac:dyDescent="0.35">
      <c r="A1908" s="153" t="s">
        <v>1269</v>
      </c>
      <c r="B1908" s="132">
        <v>41255</v>
      </c>
      <c r="C1908" s="129">
        <v>1092.28</v>
      </c>
      <c r="D1908" s="119">
        <v>0</v>
      </c>
      <c r="E1908" s="119">
        <v>0</v>
      </c>
      <c r="F1908" s="128">
        <v>1064.4000000000001</v>
      </c>
      <c r="G1908" s="131">
        <v>37</v>
      </c>
      <c r="H1908" s="128">
        <f t="shared" si="1239"/>
        <v>28.767567567567571</v>
      </c>
      <c r="I1908" s="129">
        <v>27.73</v>
      </c>
      <c r="J1908" s="130">
        <v>2</v>
      </c>
      <c r="K1908" s="130">
        <f t="shared" si="1240"/>
        <v>39</v>
      </c>
      <c r="L1908" s="129">
        <f t="shared" si="1241"/>
        <v>13.865</v>
      </c>
      <c r="M1908" s="128">
        <f t="shared" si="1242"/>
        <v>28.003333333333337</v>
      </c>
      <c r="N1908" s="127"/>
      <c r="O1908" s="126"/>
      <c r="P1908" s="125"/>
      <c r="Q1908" s="125">
        <f t="shared" si="1211"/>
        <v>50</v>
      </c>
      <c r="R1908" s="125">
        <f t="shared" si="1212"/>
        <v>2012</v>
      </c>
      <c r="S1908" s="125" t="str">
        <f t="shared" si="1210"/>
        <v>Wed</v>
      </c>
      <c r="T1908" s="125" t="str">
        <f t="shared" si="1213"/>
        <v>2012-50</v>
      </c>
      <c r="U1908" s="125">
        <f t="shared" si="1214"/>
        <v>1</v>
      </c>
      <c r="V1908" s="125"/>
    </row>
    <row r="1909" spans="1:22" s="113" customFormat="1" x14ac:dyDescent="0.35">
      <c r="A1909" s="153" t="s">
        <v>1269</v>
      </c>
      <c r="B1909" s="132">
        <v>41256</v>
      </c>
      <c r="C1909" s="129">
        <v>2117.65</v>
      </c>
      <c r="D1909" s="119">
        <v>0</v>
      </c>
      <c r="E1909" s="119">
        <v>0</v>
      </c>
      <c r="F1909" s="128">
        <v>679.35</v>
      </c>
      <c r="G1909" s="131">
        <v>32</v>
      </c>
      <c r="H1909" s="128">
        <f t="shared" si="1239"/>
        <v>21.229687500000001</v>
      </c>
      <c r="I1909" s="129">
        <v>1438.3</v>
      </c>
      <c r="J1909" s="130">
        <v>14</v>
      </c>
      <c r="K1909" s="130">
        <f t="shared" si="1240"/>
        <v>46</v>
      </c>
      <c r="L1909" s="129">
        <f t="shared" si="1241"/>
        <v>102.73571428571428</v>
      </c>
      <c r="M1909" s="128">
        <f t="shared" si="1242"/>
        <v>46.035869565217396</v>
      </c>
      <c r="N1909" s="127"/>
      <c r="O1909" s="126"/>
      <c r="P1909" s="125"/>
      <c r="Q1909" s="125">
        <f t="shared" si="1211"/>
        <v>50</v>
      </c>
      <c r="R1909" s="125">
        <f t="shared" si="1212"/>
        <v>2012</v>
      </c>
      <c r="S1909" s="125" t="str">
        <f t="shared" si="1210"/>
        <v>Thu</v>
      </c>
      <c r="T1909" s="125" t="str">
        <f t="shared" si="1213"/>
        <v>2012-50</v>
      </c>
      <c r="U1909" s="125">
        <f t="shared" si="1214"/>
        <v>1</v>
      </c>
      <c r="V1909" s="125"/>
    </row>
    <row r="1910" spans="1:22" s="113" customFormat="1" x14ac:dyDescent="0.35">
      <c r="A1910" s="153" t="s">
        <v>1269</v>
      </c>
      <c r="B1910" s="132">
        <v>41257</v>
      </c>
      <c r="C1910" s="129">
        <v>2218.2800000000002</v>
      </c>
      <c r="D1910" s="119">
        <v>0</v>
      </c>
      <c r="E1910" s="119">
        <v>0</v>
      </c>
      <c r="F1910" s="128">
        <v>954.1</v>
      </c>
      <c r="G1910" s="131">
        <v>38</v>
      </c>
      <c r="H1910" s="128">
        <f t="shared" si="1239"/>
        <v>25.107894736842105</v>
      </c>
      <c r="I1910" s="129">
        <v>1264.18</v>
      </c>
      <c r="J1910" s="130">
        <v>21</v>
      </c>
      <c r="K1910" s="130">
        <f t="shared" si="1240"/>
        <v>59</v>
      </c>
      <c r="L1910" s="129">
        <f t="shared" si="1241"/>
        <v>60.199047619047619</v>
      </c>
      <c r="M1910" s="128">
        <f t="shared" si="1242"/>
        <v>37.597966101694915</v>
      </c>
      <c r="N1910" s="127"/>
      <c r="O1910" s="126"/>
      <c r="P1910" s="125"/>
      <c r="Q1910" s="125">
        <f t="shared" si="1211"/>
        <v>50</v>
      </c>
      <c r="R1910" s="125">
        <f t="shared" si="1212"/>
        <v>2012</v>
      </c>
      <c r="S1910" s="125" t="str">
        <f t="shared" si="1210"/>
        <v>Fri</v>
      </c>
      <c r="T1910" s="125" t="str">
        <f t="shared" si="1213"/>
        <v>2012-50</v>
      </c>
      <c r="U1910" s="125">
        <f t="shared" si="1214"/>
        <v>1</v>
      </c>
      <c r="V1910" s="125"/>
    </row>
    <row r="1911" spans="1:22" s="113" customFormat="1" x14ac:dyDescent="0.35">
      <c r="A1911" s="153" t="s">
        <v>1269</v>
      </c>
      <c r="B1911" s="132">
        <v>41258</v>
      </c>
      <c r="C1911" s="129">
        <v>1329.54</v>
      </c>
      <c r="D1911" s="119">
        <v>0</v>
      </c>
      <c r="E1911" s="119">
        <v>0</v>
      </c>
      <c r="F1911" s="128">
        <v>719.65</v>
      </c>
      <c r="G1911" s="131">
        <v>24</v>
      </c>
      <c r="H1911" s="128">
        <f t="shared" si="1239"/>
        <v>29.985416666666666</v>
      </c>
      <c r="I1911" s="129">
        <v>609.89</v>
      </c>
      <c r="J1911" s="130">
        <v>7</v>
      </c>
      <c r="K1911" s="130">
        <f t="shared" si="1240"/>
        <v>31</v>
      </c>
      <c r="L1911" s="129">
        <f t="shared" si="1241"/>
        <v>87.127142857142857</v>
      </c>
      <c r="M1911" s="128">
        <f t="shared" si="1242"/>
        <v>42.888387096774196</v>
      </c>
      <c r="N1911" s="127"/>
      <c r="O1911" s="126"/>
      <c r="P1911" s="125"/>
      <c r="Q1911" s="125">
        <f t="shared" si="1211"/>
        <v>50</v>
      </c>
      <c r="R1911" s="125">
        <f t="shared" si="1212"/>
        <v>2012</v>
      </c>
      <c r="S1911" s="125" t="str">
        <f t="shared" si="1210"/>
        <v>Sat</v>
      </c>
      <c r="T1911" s="125" t="str">
        <f t="shared" si="1213"/>
        <v>2012-50</v>
      </c>
      <c r="U1911" s="125">
        <f t="shared" si="1214"/>
        <v>1</v>
      </c>
      <c r="V1911" s="125"/>
    </row>
    <row r="1912" spans="1:22" s="113" customFormat="1" x14ac:dyDescent="0.35">
      <c r="A1912" s="124"/>
      <c r="B1912" s="123">
        <v>41259</v>
      </c>
      <c r="C1912" s="119">
        <f>SUM(C1906:C1911)</f>
        <v>9028.9000000000015</v>
      </c>
      <c r="D1912" s="119">
        <v>3618.25</v>
      </c>
      <c r="E1912" s="122">
        <f>SUM(C1912:D1912)</f>
        <v>12647.150000000001</v>
      </c>
      <c r="F1912" s="118"/>
      <c r="G1912" s="121">
        <f>SUM(G1906:G1911)</f>
        <v>185</v>
      </c>
      <c r="H1912" s="118">
        <f>AVERAGE(H1906:H1911)</f>
        <v>25.028546959765645</v>
      </c>
      <c r="I1912" s="119">
        <f>SUM(I1906:I1911)</f>
        <v>4427.4000000000005</v>
      </c>
      <c r="J1912" s="120">
        <f>SUM(J1906:J1911)</f>
        <v>64</v>
      </c>
      <c r="K1912" s="120">
        <f>SUM(G1912,J1912)</f>
        <v>249</v>
      </c>
      <c r="L1912" s="119">
        <f>AVERAGE(L1906:L1911)</f>
        <v>62.109484126984135</v>
      </c>
      <c r="M1912" s="118">
        <f>AVERAGE(M1906:M1911)</f>
        <v>36.405319955563904</v>
      </c>
      <c r="N1912" s="117"/>
      <c r="O1912" s="116"/>
      <c r="P1912" s="115"/>
      <c r="Q1912" s="115">
        <f t="shared" si="1211"/>
        <v>51</v>
      </c>
      <c r="R1912" s="115">
        <f t="shared" si="1212"/>
        <v>2012</v>
      </c>
      <c r="S1912" s="115" t="str">
        <f t="shared" si="1210"/>
        <v>Sun</v>
      </c>
      <c r="T1912" s="115" t="str">
        <f t="shared" si="1213"/>
        <v>2012-51</v>
      </c>
      <c r="U1912" s="115">
        <f t="shared" si="1214"/>
        <v>1</v>
      </c>
      <c r="V1912" s="115"/>
    </row>
    <row r="1913" spans="1:22" s="113" customFormat="1" x14ac:dyDescent="0.35">
      <c r="A1913" s="153" t="s">
        <v>1270</v>
      </c>
      <c r="B1913" s="132">
        <v>41260</v>
      </c>
      <c r="C1913" s="129">
        <v>1192.58</v>
      </c>
      <c r="D1913" s="119">
        <v>0</v>
      </c>
      <c r="E1913" s="119">
        <v>0</v>
      </c>
      <c r="F1913" s="128">
        <v>417.75</v>
      </c>
      <c r="G1913" s="131">
        <v>23</v>
      </c>
      <c r="H1913" s="128">
        <f t="shared" ref="H1913:H1918" si="1243">IFERROR(F1913/G1913,0)</f>
        <v>18.163043478260871</v>
      </c>
      <c r="I1913" s="129">
        <v>774.83</v>
      </c>
      <c r="J1913" s="130">
        <v>17</v>
      </c>
      <c r="K1913" s="130">
        <f t="shared" ref="K1913:K1918" si="1244">IFERROR(SUM(G1913,J1913),0)</f>
        <v>40</v>
      </c>
      <c r="L1913" s="129">
        <f t="shared" ref="L1913:L1918" si="1245">IFERROR(MEDIAN(I1913/J1913),0)</f>
        <v>45.578235294117647</v>
      </c>
      <c r="M1913" s="128">
        <f t="shared" ref="M1913:M1918" si="1246">IFERROR(SUM(F1913,I1913)/K1913,0)</f>
        <v>29.814499999999999</v>
      </c>
      <c r="N1913" s="127"/>
      <c r="O1913" s="126"/>
      <c r="P1913" s="125"/>
      <c r="Q1913" s="125">
        <f t="shared" si="1211"/>
        <v>51</v>
      </c>
      <c r="R1913" s="125">
        <f t="shared" si="1212"/>
        <v>2012</v>
      </c>
      <c r="S1913" s="125" t="str">
        <f t="shared" si="1210"/>
        <v>Mon</v>
      </c>
      <c r="T1913" s="125" t="str">
        <f t="shared" si="1213"/>
        <v>2012-51</v>
      </c>
      <c r="U1913" s="125">
        <f t="shared" si="1214"/>
        <v>1</v>
      </c>
      <c r="V1913" s="125"/>
    </row>
    <row r="1914" spans="1:22" s="113" customFormat="1" x14ac:dyDescent="0.35">
      <c r="A1914" s="153" t="s">
        <v>1270</v>
      </c>
      <c r="B1914" s="132">
        <v>41261</v>
      </c>
      <c r="C1914" s="129">
        <v>1428.85</v>
      </c>
      <c r="D1914" s="119">
        <v>0</v>
      </c>
      <c r="E1914" s="119">
        <v>0</v>
      </c>
      <c r="F1914" s="128">
        <v>459.75</v>
      </c>
      <c r="G1914" s="131">
        <v>28</v>
      </c>
      <c r="H1914" s="128">
        <f t="shared" si="1243"/>
        <v>16.419642857142858</v>
      </c>
      <c r="I1914" s="129">
        <v>969.1</v>
      </c>
      <c r="J1914" s="130">
        <v>13</v>
      </c>
      <c r="K1914" s="130">
        <f t="shared" si="1244"/>
        <v>41</v>
      </c>
      <c r="L1914" s="129">
        <f t="shared" si="1245"/>
        <v>74.546153846153842</v>
      </c>
      <c r="M1914" s="128">
        <f t="shared" si="1246"/>
        <v>34.849999999999994</v>
      </c>
      <c r="N1914" s="127"/>
      <c r="O1914" s="126"/>
      <c r="P1914" s="125"/>
      <c r="Q1914" s="125">
        <f t="shared" si="1211"/>
        <v>51</v>
      </c>
      <c r="R1914" s="125">
        <f t="shared" si="1212"/>
        <v>2012</v>
      </c>
      <c r="S1914" s="125" t="str">
        <f t="shared" si="1210"/>
        <v>Tue</v>
      </c>
      <c r="T1914" s="125" t="str">
        <f t="shared" si="1213"/>
        <v>2012-51</v>
      </c>
      <c r="U1914" s="125">
        <f t="shared" si="1214"/>
        <v>1</v>
      </c>
      <c r="V1914" s="125"/>
    </row>
    <row r="1915" spans="1:22" s="113" customFormat="1" x14ac:dyDescent="0.35">
      <c r="A1915" s="153" t="s">
        <v>1270</v>
      </c>
      <c r="B1915" s="132">
        <v>41262</v>
      </c>
      <c r="C1915" s="129">
        <v>2744</v>
      </c>
      <c r="D1915" s="119">
        <v>0</v>
      </c>
      <c r="E1915" s="119">
        <v>0</v>
      </c>
      <c r="F1915" s="128">
        <v>1174.1500000000001</v>
      </c>
      <c r="G1915" s="131">
        <v>40</v>
      </c>
      <c r="H1915" s="128">
        <f t="shared" si="1243"/>
        <v>29.353750000000002</v>
      </c>
      <c r="I1915" s="129">
        <v>1569.85</v>
      </c>
      <c r="J1915" s="130">
        <v>15</v>
      </c>
      <c r="K1915" s="130">
        <f t="shared" si="1244"/>
        <v>55</v>
      </c>
      <c r="L1915" s="129">
        <f t="shared" si="1245"/>
        <v>104.65666666666667</v>
      </c>
      <c r="M1915" s="128">
        <f t="shared" si="1246"/>
        <v>49.890909090909091</v>
      </c>
      <c r="N1915" s="127"/>
      <c r="O1915" s="126"/>
      <c r="P1915" s="125"/>
      <c r="Q1915" s="125">
        <f t="shared" si="1211"/>
        <v>51</v>
      </c>
      <c r="R1915" s="125">
        <f t="shared" si="1212"/>
        <v>2012</v>
      </c>
      <c r="S1915" s="125" t="str">
        <f t="shared" si="1210"/>
        <v>Wed</v>
      </c>
      <c r="T1915" s="125" t="str">
        <f t="shared" si="1213"/>
        <v>2012-51</v>
      </c>
      <c r="U1915" s="125">
        <f t="shared" si="1214"/>
        <v>1</v>
      </c>
      <c r="V1915" s="125"/>
    </row>
    <row r="1916" spans="1:22" s="113" customFormat="1" x14ac:dyDescent="0.35">
      <c r="A1916" s="153" t="s">
        <v>1270</v>
      </c>
      <c r="B1916" s="132">
        <v>41263</v>
      </c>
      <c r="C1916" s="129">
        <v>3270.9</v>
      </c>
      <c r="D1916" s="119">
        <v>0</v>
      </c>
      <c r="E1916" s="119">
        <v>0</v>
      </c>
      <c r="F1916" s="128">
        <v>1955.7</v>
      </c>
      <c r="G1916" s="131">
        <v>44</v>
      </c>
      <c r="H1916" s="128">
        <f t="shared" si="1243"/>
        <v>44.447727272727271</v>
      </c>
      <c r="I1916" s="129">
        <v>1315.2</v>
      </c>
      <c r="J1916" s="130">
        <v>13</v>
      </c>
      <c r="K1916" s="130">
        <f t="shared" si="1244"/>
        <v>57</v>
      </c>
      <c r="L1916" s="129">
        <f t="shared" si="1245"/>
        <v>101.16923076923078</v>
      </c>
      <c r="M1916" s="128">
        <f t="shared" si="1246"/>
        <v>57.38421052631579</v>
      </c>
      <c r="N1916" s="127"/>
      <c r="O1916" s="126"/>
      <c r="P1916" s="125"/>
      <c r="Q1916" s="125">
        <f t="shared" si="1211"/>
        <v>51</v>
      </c>
      <c r="R1916" s="125">
        <f t="shared" si="1212"/>
        <v>2012</v>
      </c>
      <c r="S1916" s="125" t="str">
        <f t="shared" si="1210"/>
        <v>Thu</v>
      </c>
      <c r="T1916" s="125" t="str">
        <f t="shared" si="1213"/>
        <v>2012-51</v>
      </c>
      <c r="U1916" s="125">
        <f t="shared" si="1214"/>
        <v>1</v>
      </c>
      <c r="V1916" s="125"/>
    </row>
    <row r="1917" spans="1:22" s="113" customFormat="1" x14ac:dyDescent="0.35">
      <c r="A1917" s="153" t="s">
        <v>1270</v>
      </c>
      <c r="B1917" s="132">
        <v>41264</v>
      </c>
      <c r="C1917" s="129">
        <v>5523.73</v>
      </c>
      <c r="D1917" s="119">
        <v>0</v>
      </c>
      <c r="E1917" s="119">
        <v>0</v>
      </c>
      <c r="F1917" s="128">
        <v>1919.1</v>
      </c>
      <c r="G1917" s="131">
        <v>41</v>
      </c>
      <c r="H1917" s="128">
        <f t="shared" si="1243"/>
        <v>46.807317073170729</v>
      </c>
      <c r="I1917" s="129">
        <v>3604.63</v>
      </c>
      <c r="J1917" s="130">
        <v>41</v>
      </c>
      <c r="K1917" s="130">
        <f t="shared" si="1244"/>
        <v>82</v>
      </c>
      <c r="L1917" s="129">
        <f t="shared" si="1245"/>
        <v>87.917804878048784</v>
      </c>
      <c r="M1917" s="128">
        <f t="shared" si="1246"/>
        <v>67.362560975609753</v>
      </c>
      <c r="N1917" s="127"/>
      <c r="O1917" s="126"/>
      <c r="P1917" s="125"/>
      <c r="Q1917" s="125">
        <f t="shared" si="1211"/>
        <v>51</v>
      </c>
      <c r="R1917" s="125">
        <f t="shared" si="1212"/>
        <v>2012</v>
      </c>
      <c r="S1917" s="125" t="str">
        <f t="shared" si="1210"/>
        <v>Fri</v>
      </c>
      <c r="T1917" s="125" t="str">
        <f t="shared" si="1213"/>
        <v>2012-51</v>
      </c>
      <c r="U1917" s="125">
        <f t="shared" si="1214"/>
        <v>1</v>
      </c>
      <c r="V1917" s="125"/>
    </row>
    <row r="1918" spans="1:22" s="113" customFormat="1" x14ac:dyDescent="0.35">
      <c r="A1918" s="153" t="s">
        <v>1270</v>
      </c>
      <c r="B1918" s="132">
        <v>41265</v>
      </c>
      <c r="C1918" s="129">
        <v>5287.06</v>
      </c>
      <c r="D1918" s="119">
        <v>0</v>
      </c>
      <c r="E1918" s="119">
        <v>0</v>
      </c>
      <c r="F1918" s="128">
        <v>2369.3000000000002</v>
      </c>
      <c r="G1918" s="130">
        <v>33</v>
      </c>
      <c r="H1918" s="128">
        <f t="shared" si="1243"/>
        <v>71.796969696969697</v>
      </c>
      <c r="I1918" s="129">
        <v>2917.76</v>
      </c>
      <c r="J1918" s="130">
        <v>29</v>
      </c>
      <c r="K1918" s="130">
        <f t="shared" si="1244"/>
        <v>62</v>
      </c>
      <c r="L1918" s="129">
        <f t="shared" si="1245"/>
        <v>100.61241379310346</v>
      </c>
      <c r="M1918" s="128">
        <f t="shared" si="1246"/>
        <v>85.275161290322586</v>
      </c>
      <c r="N1918" s="127"/>
      <c r="O1918" s="126"/>
      <c r="P1918" s="125"/>
      <c r="Q1918" s="125">
        <f t="shared" si="1211"/>
        <v>51</v>
      </c>
      <c r="R1918" s="125">
        <f t="shared" si="1212"/>
        <v>2012</v>
      </c>
      <c r="S1918" s="125" t="str">
        <f t="shared" si="1210"/>
        <v>Sat</v>
      </c>
      <c r="T1918" s="125" t="str">
        <f t="shared" si="1213"/>
        <v>2012-51</v>
      </c>
      <c r="U1918" s="125">
        <f t="shared" si="1214"/>
        <v>1</v>
      </c>
      <c r="V1918" s="125"/>
    </row>
    <row r="1919" spans="1:22" s="113" customFormat="1" x14ac:dyDescent="0.35">
      <c r="A1919" s="124"/>
      <c r="B1919" s="123">
        <v>41266</v>
      </c>
      <c r="C1919" s="119">
        <f>SUM(C1913:C1918)</f>
        <v>19447.12</v>
      </c>
      <c r="D1919" s="119">
        <v>1879.93</v>
      </c>
      <c r="E1919" s="122">
        <f>SUM(C1919:D1919)</f>
        <v>21327.05</v>
      </c>
      <c r="F1919" s="118"/>
      <c r="G1919" s="121">
        <f>SUM(G1913:G1918)</f>
        <v>209</v>
      </c>
      <c r="H1919" s="118">
        <f>AVERAGE(H1913:H1918)</f>
        <v>37.831408396378571</v>
      </c>
      <c r="I1919" s="119">
        <f>SUM(I1913:I1918)</f>
        <v>11151.37</v>
      </c>
      <c r="J1919" s="120">
        <f>SUM(J1913:J1918)</f>
        <v>128</v>
      </c>
      <c r="K1919" s="120">
        <f>SUM(G1919,J1919)</f>
        <v>337</v>
      </c>
      <c r="L1919" s="119">
        <f>AVERAGE(L1913:L1918)</f>
        <v>85.746750874553527</v>
      </c>
      <c r="M1919" s="118">
        <f>AVERAGE(M1913:M1918)</f>
        <v>54.096223647192879</v>
      </c>
      <c r="N1919" s="117"/>
      <c r="O1919" s="116"/>
      <c r="P1919" s="115"/>
      <c r="Q1919" s="115">
        <f t="shared" si="1211"/>
        <v>52</v>
      </c>
      <c r="R1919" s="115">
        <f t="shared" si="1212"/>
        <v>2012</v>
      </c>
      <c r="S1919" s="115" t="str">
        <f t="shared" si="1210"/>
        <v>Sun</v>
      </c>
      <c r="T1919" s="115" t="str">
        <f t="shared" si="1213"/>
        <v>2012-52</v>
      </c>
      <c r="U1919" s="115">
        <f t="shared" si="1214"/>
        <v>1</v>
      </c>
      <c r="V1919" s="115"/>
    </row>
    <row r="1920" spans="1:22" s="113" customFormat="1" x14ac:dyDescent="0.35">
      <c r="A1920" s="153" t="s">
        <v>1271</v>
      </c>
      <c r="B1920" s="132">
        <v>41267</v>
      </c>
      <c r="C1920" s="129">
        <v>6900.1</v>
      </c>
      <c r="D1920" s="119">
        <v>0</v>
      </c>
      <c r="E1920" s="119">
        <v>0</v>
      </c>
      <c r="F1920" s="128">
        <v>3349</v>
      </c>
      <c r="G1920" s="131">
        <v>90</v>
      </c>
      <c r="H1920" s="128">
        <f t="shared" ref="H1920:H1925" si="1247">IFERROR(F1920/G1920,0)</f>
        <v>37.211111111111109</v>
      </c>
      <c r="I1920" s="130">
        <v>3551.1</v>
      </c>
      <c r="J1920" s="174">
        <v>57</v>
      </c>
      <c r="K1920" s="130">
        <f t="shared" ref="K1920:K1925" si="1248">IFERROR(SUM(G1920,J1920),0)</f>
        <v>147</v>
      </c>
      <c r="L1920" s="129">
        <f t="shared" ref="L1920:L1925" si="1249">IFERROR(MEDIAN(I1920/J1920),0)</f>
        <v>62.3</v>
      </c>
      <c r="M1920" s="128">
        <f t="shared" ref="M1920:M1925" si="1250">IFERROR(SUM(F1920,I1920)/K1920,0)</f>
        <v>46.939455782312926</v>
      </c>
      <c r="N1920" s="127"/>
      <c r="O1920" s="126"/>
      <c r="P1920" s="125"/>
      <c r="Q1920" s="125">
        <f t="shared" si="1211"/>
        <v>52</v>
      </c>
      <c r="R1920" s="125">
        <f t="shared" si="1212"/>
        <v>2012</v>
      </c>
      <c r="S1920" s="125" t="str">
        <f t="shared" si="1210"/>
        <v>Mon</v>
      </c>
      <c r="T1920" s="125" t="str">
        <f t="shared" si="1213"/>
        <v>2012-52</v>
      </c>
      <c r="U1920" s="125">
        <f t="shared" si="1214"/>
        <v>1</v>
      </c>
      <c r="V1920" s="125"/>
    </row>
    <row r="1921" spans="1:22" s="113" customFormat="1" ht="18" x14ac:dyDescent="0.35">
      <c r="A1921" s="143" t="s">
        <v>1271</v>
      </c>
      <c r="B1921" s="142">
        <v>41268</v>
      </c>
      <c r="C1921" s="138">
        <v>0</v>
      </c>
      <c r="D1921" s="119">
        <v>0</v>
      </c>
      <c r="E1921" s="119">
        <v>0</v>
      </c>
      <c r="F1921" s="140">
        <v>0</v>
      </c>
      <c r="G1921" s="141">
        <v>0</v>
      </c>
      <c r="H1921" s="140">
        <f t="shared" si="1247"/>
        <v>0</v>
      </c>
      <c r="I1921" s="138">
        <v>0</v>
      </c>
      <c r="J1921" s="139">
        <v>0</v>
      </c>
      <c r="K1921" s="139">
        <f t="shared" si="1248"/>
        <v>0</v>
      </c>
      <c r="L1921" s="138">
        <f t="shared" si="1249"/>
        <v>0</v>
      </c>
      <c r="M1921" s="140">
        <f t="shared" si="1250"/>
        <v>0</v>
      </c>
      <c r="N1921" s="137" t="s">
        <v>1102</v>
      </c>
      <c r="O1921" s="136"/>
      <c r="P1921" s="135"/>
      <c r="Q1921" s="135">
        <f t="shared" si="1211"/>
        <v>52</v>
      </c>
      <c r="R1921" s="135">
        <f t="shared" si="1212"/>
        <v>2012</v>
      </c>
      <c r="S1921" s="135" t="str">
        <f t="shared" si="1210"/>
        <v>Tue</v>
      </c>
      <c r="T1921" s="135" t="str">
        <f t="shared" si="1213"/>
        <v>2012-52</v>
      </c>
      <c r="U1921" s="135">
        <f t="shared" si="1214"/>
        <v>1</v>
      </c>
      <c r="V1921" s="135"/>
    </row>
    <row r="1922" spans="1:22" s="113" customFormat="1" x14ac:dyDescent="0.35">
      <c r="A1922" s="143" t="s">
        <v>1271</v>
      </c>
      <c r="B1922" s="142">
        <v>41269</v>
      </c>
      <c r="C1922" s="138">
        <v>0</v>
      </c>
      <c r="D1922" s="119">
        <v>0</v>
      </c>
      <c r="E1922" s="119">
        <v>0</v>
      </c>
      <c r="F1922" s="140">
        <v>0</v>
      </c>
      <c r="G1922" s="141">
        <v>0</v>
      </c>
      <c r="H1922" s="140">
        <f t="shared" si="1247"/>
        <v>0</v>
      </c>
      <c r="I1922" s="138">
        <v>0</v>
      </c>
      <c r="J1922" s="139">
        <v>0</v>
      </c>
      <c r="K1922" s="139">
        <f t="shared" si="1248"/>
        <v>0</v>
      </c>
      <c r="L1922" s="138">
        <f t="shared" si="1249"/>
        <v>0</v>
      </c>
      <c r="M1922" s="140">
        <f t="shared" si="1250"/>
        <v>0</v>
      </c>
      <c r="N1922" s="137" t="s">
        <v>1106</v>
      </c>
      <c r="O1922" s="136"/>
      <c r="P1922" s="135"/>
      <c r="Q1922" s="135">
        <f t="shared" si="1211"/>
        <v>52</v>
      </c>
      <c r="R1922" s="135">
        <f t="shared" si="1212"/>
        <v>2012</v>
      </c>
      <c r="S1922" s="135" t="str">
        <f t="shared" ref="S1922:S1985" si="1251">VLOOKUP(WEEKDAY(B1922),$Z$2:$AA$8,2,FALSE)</f>
        <v>Wed</v>
      </c>
      <c r="T1922" s="135" t="str">
        <f t="shared" si="1213"/>
        <v>2012-52</v>
      </c>
      <c r="U1922" s="135">
        <f t="shared" si="1214"/>
        <v>0</v>
      </c>
      <c r="V1922" s="135"/>
    </row>
    <row r="1923" spans="1:22" s="113" customFormat="1" x14ac:dyDescent="0.35">
      <c r="A1923" s="152" t="s">
        <v>1271</v>
      </c>
      <c r="B1923" s="151">
        <v>41270</v>
      </c>
      <c r="C1923" s="147">
        <v>0</v>
      </c>
      <c r="D1923" s="119">
        <v>0</v>
      </c>
      <c r="E1923" s="119">
        <v>0</v>
      </c>
      <c r="F1923" s="149">
        <v>0</v>
      </c>
      <c r="G1923" s="150">
        <v>0</v>
      </c>
      <c r="H1923" s="149">
        <f t="shared" si="1247"/>
        <v>0</v>
      </c>
      <c r="I1923" s="147">
        <v>0</v>
      </c>
      <c r="J1923" s="148">
        <v>0</v>
      </c>
      <c r="K1923" s="148">
        <f t="shared" si="1248"/>
        <v>0</v>
      </c>
      <c r="L1923" s="147">
        <f t="shared" si="1249"/>
        <v>0</v>
      </c>
      <c r="M1923" s="149">
        <f t="shared" si="1250"/>
        <v>0</v>
      </c>
      <c r="N1923" s="146" t="s">
        <v>1091</v>
      </c>
      <c r="O1923" s="145"/>
      <c r="P1923" s="144"/>
      <c r="Q1923" s="144">
        <f t="shared" ref="Q1923:Q1986" si="1252">WEEKNUM(B1923)</f>
        <v>52</v>
      </c>
      <c r="R1923" s="144">
        <f t="shared" ref="R1923:R1986" si="1253">YEAR(B1923)</f>
        <v>2012</v>
      </c>
      <c r="S1923" s="144" t="str">
        <f t="shared" si="1251"/>
        <v>Thu</v>
      </c>
      <c r="T1923" s="144" t="str">
        <f t="shared" ref="T1923:T1986" si="1254">R1923&amp;"-"&amp;Q1923</f>
        <v>2012-52</v>
      </c>
      <c r="U1923" s="144">
        <f t="shared" ref="U1923:U1986" si="1255">IF(AND(MONTH(B1923)=12,DAY(B1923)&lt;26),1,0)</f>
        <v>0</v>
      </c>
      <c r="V1923" s="144"/>
    </row>
    <row r="1924" spans="1:22" s="113" customFormat="1" x14ac:dyDescent="0.35">
      <c r="A1924" s="152" t="s">
        <v>1271</v>
      </c>
      <c r="B1924" s="151">
        <v>41271</v>
      </c>
      <c r="C1924" s="147">
        <v>0</v>
      </c>
      <c r="D1924" s="119">
        <v>0</v>
      </c>
      <c r="E1924" s="119">
        <v>0</v>
      </c>
      <c r="F1924" s="149">
        <v>0</v>
      </c>
      <c r="G1924" s="150">
        <v>0</v>
      </c>
      <c r="H1924" s="149">
        <f t="shared" si="1247"/>
        <v>0</v>
      </c>
      <c r="I1924" s="147">
        <v>0</v>
      </c>
      <c r="J1924" s="148">
        <v>0</v>
      </c>
      <c r="K1924" s="148">
        <f t="shared" si="1248"/>
        <v>0</v>
      </c>
      <c r="L1924" s="147">
        <f t="shared" si="1249"/>
        <v>0</v>
      </c>
      <c r="M1924" s="149">
        <f t="shared" si="1250"/>
        <v>0</v>
      </c>
      <c r="N1924" s="146" t="s">
        <v>1091</v>
      </c>
      <c r="O1924" s="145"/>
      <c r="P1924" s="144"/>
      <c r="Q1924" s="144">
        <f t="shared" si="1252"/>
        <v>52</v>
      </c>
      <c r="R1924" s="144">
        <f t="shared" si="1253"/>
        <v>2012</v>
      </c>
      <c r="S1924" s="144" t="str">
        <f t="shared" si="1251"/>
        <v>Fri</v>
      </c>
      <c r="T1924" s="144" t="str">
        <f t="shared" si="1254"/>
        <v>2012-52</v>
      </c>
      <c r="U1924" s="144">
        <f t="shared" si="1255"/>
        <v>0</v>
      </c>
      <c r="V1924" s="144"/>
    </row>
    <row r="1925" spans="1:22" s="113" customFormat="1" x14ac:dyDescent="0.35">
      <c r="A1925" s="152" t="s">
        <v>1271</v>
      </c>
      <c r="B1925" s="151">
        <v>41272</v>
      </c>
      <c r="C1925" s="147">
        <v>0</v>
      </c>
      <c r="D1925" s="119">
        <v>0</v>
      </c>
      <c r="E1925" s="119">
        <v>0</v>
      </c>
      <c r="F1925" s="149">
        <v>0</v>
      </c>
      <c r="G1925" s="150">
        <v>0</v>
      </c>
      <c r="H1925" s="149">
        <f t="shared" si="1247"/>
        <v>0</v>
      </c>
      <c r="I1925" s="147">
        <v>0</v>
      </c>
      <c r="J1925" s="148">
        <v>0</v>
      </c>
      <c r="K1925" s="148">
        <f t="shared" si="1248"/>
        <v>0</v>
      </c>
      <c r="L1925" s="147">
        <f t="shared" si="1249"/>
        <v>0</v>
      </c>
      <c r="M1925" s="149">
        <f t="shared" si="1250"/>
        <v>0</v>
      </c>
      <c r="N1925" s="146" t="s">
        <v>1091</v>
      </c>
      <c r="O1925" s="145"/>
      <c r="P1925" s="144"/>
      <c r="Q1925" s="144">
        <f t="shared" si="1252"/>
        <v>52</v>
      </c>
      <c r="R1925" s="144">
        <f t="shared" si="1253"/>
        <v>2012</v>
      </c>
      <c r="S1925" s="144" t="str">
        <f t="shared" si="1251"/>
        <v>Sat</v>
      </c>
      <c r="T1925" s="144" t="str">
        <f t="shared" si="1254"/>
        <v>2012-52</v>
      </c>
      <c r="U1925" s="144">
        <f t="shared" si="1255"/>
        <v>0</v>
      </c>
      <c r="V1925" s="144"/>
    </row>
    <row r="1926" spans="1:22" s="113" customFormat="1" x14ac:dyDescent="0.35">
      <c r="A1926" s="124"/>
      <c r="B1926" s="123">
        <v>41273</v>
      </c>
      <c r="C1926" s="119">
        <v>6900.1</v>
      </c>
      <c r="D1926" s="119">
        <v>3946.36</v>
      </c>
      <c r="E1926" s="122">
        <f>SUM(C1926:D1926)</f>
        <v>10846.460000000001</v>
      </c>
      <c r="F1926" s="118"/>
      <c r="G1926" s="121">
        <f>SUM(G1920:G1925)</f>
        <v>90</v>
      </c>
      <c r="H1926" s="118">
        <f>AVERAGE(H1920:H1925)</f>
        <v>6.2018518518518517</v>
      </c>
      <c r="I1926" s="119">
        <f>SUM(I1920:I1925)</f>
        <v>3551.1</v>
      </c>
      <c r="J1926" s="120">
        <f>SUM(J1920:J1925)</f>
        <v>57</v>
      </c>
      <c r="K1926" s="120">
        <f>SUM(G1926,J1926)</f>
        <v>147</v>
      </c>
      <c r="L1926" s="119">
        <f>AVERAGE(L1920:L1925)</f>
        <v>10.383333333333333</v>
      </c>
      <c r="M1926" s="118">
        <f>AVERAGE(M1920:M1925)</f>
        <v>7.8232426303854874</v>
      </c>
      <c r="N1926" s="117"/>
      <c r="O1926" s="116"/>
      <c r="P1926" s="115"/>
      <c r="Q1926" s="115">
        <f t="shared" si="1252"/>
        <v>53</v>
      </c>
      <c r="R1926" s="115">
        <f t="shared" si="1253"/>
        <v>2012</v>
      </c>
      <c r="S1926" s="115" t="str">
        <f t="shared" si="1251"/>
        <v>Sun</v>
      </c>
      <c r="T1926" s="115" t="str">
        <f t="shared" si="1254"/>
        <v>2012-53</v>
      </c>
      <c r="U1926" s="115">
        <f t="shared" si="1255"/>
        <v>0</v>
      </c>
      <c r="V1926" s="115"/>
    </row>
    <row r="1927" spans="1:22" s="113" customFormat="1" x14ac:dyDescent="0.35">
      <c r="A1927" s="152" t="s">
        <v>1272</v>
      </c>
      <c r="B1927" s="151">
        <v>41274</v>
      </c>
      <c r="C1927" s="147">
        <v>0</v>
      </c>
      <c r="D1927" s="119">
        <v>0</v>
      </c>
      <c r="E1927" s="119">
        <v>0</v>
      </c>
      <c r="F1927" s="149">
        <v>0</v>
      </c>
      <c r="G1927" s="150">
        <v>0</v>
      </c>
      <c r="H1927" s="149">
        <f t="shared" ref="H1927:H1932" si="1256">IFERROR(F1927/G1927,0)</f>
        <v>0</v>
      </c>
      <c r="I1927" s="147">
        <v>0</v>
      </c>
      <c r="J1927" s="148">
        <v>0</v>
      </c>
      <c r="K1927" s="148">
        <f t="shared" ref="K1927:K1932" si="1257">IFERROR(SUM(G1927,J1927),0)</f>
        <v>0</v>
      </c>
      <c r="L1927" s="147">
        <f t="shared" ref="L1927:L1932" si="1258">IFERROR(MEDIAN(I1927/J1927),0)</f>
        <v>0</v>
      </c>
      <c r="M1927" s="149">
        <f t="shared" ref="M1927:M1932" si="1259">IFERROR(SUM(F1927,I1927)/K1927,0)</f>
        <v>0</v>
      </c>
      <c r="N1927" s="146" t="s">
        <v>1091</v>
      </c>
      <c r="O1927" s="145"/>
      <c r="P1927" s="144"/>
      <c r="Q1927" s="144">
        <f t="shared" si="1252"/>
        <v>53</v>
      </c>
      <c r="R1927" s="144">
        <f t="shared" si="1253"/>
        <v>2012</v>
      </c>
      <c r="S1927" s="144" t="str">
        <f t="shared" si="1251"/>
        <v>Mon</v>
      </c>
      <c r="T1927" s="144" t="str">
        <f t="shared" si="1254"/>
        <v>2012-53</v>
      </c>
      <c r="U1927" s="144">
        <f t="shared" si="1255"/>
        <v>0</v>
      </c>
      <c r="V1927" s="144"/>
    </row>
    <row r="1928" spans="1:22" s="113" customFormat="1" ht="18" x14ac:dyDescent="0.35">
      <c r="A1928" s="143" t="s">
        <v>1272</v>
      </c>
      <c r="B1928" s="142">
        <v>41275</v>
      </c>
      <c r="C1928" s="138">
        <v>0</v>
      </c>
      <c r="D1928" s="119">
        <v>0</v>
      </c>
      <c r="E1928" s="119">
        <v>0</v>
      </c>
      <c r="F1928" s="140">
        <v>0</v>
      </c>
      <c r="G1928" s="141">
        <v>0</v>
      </c>
      <c r="H1928" s="140">
        <f t="shared" si="1256"/>
        <v>0</v>
      </c>
      <c r="I1928" s="138">
        <v>0</v>
      </c>
      <c r="J1928" s="139">
        <v>0</v>
      </c>
      <c r="K1928" s="139">
        <f t="shared" si="1257"/>
        <v>0</v>
      </c>
      <c r="L1928" s="138">
        <f t="shared" si="1258"/>
        <v>0</v>
      </c>
      <c r="M1928" s="140">
        <f t="shared" si="1259"/>
        <v>0</v>
      </c>
      <c r="N1928" s="137" t="s">
        <v>1095</v>
      </c>
      <c r="O1928" s="136"/>
      <c r="P1928" s="135"/>
      <c r="Q1928" s="135">
        <f t="shared" si="1252"/>
        <v>1</v>
      </c>
      <c r="R1928" s="135">
        <f t="shared" si="1253"/>
        <v>2013</v>
      </c>
      <c r="S1928" s="135" t="str">
        <f t="shared" si="1251"/>
        <v>Tue</v>
      </c>
      <c r="T1928" s="135" t="str">
        <f t="shared" si="1254"/>
        <v>2013-1</v>
      </c>
      <c r="U1928" s="135">
        <f t="shared" si="1255"/>
        <v>0</v>
      </c>
      <c r="V1928" s="135"/>
    </row>
    <row r="1929" spans="1:22" s="113" customFormat="1" x14ac:dyDescent="0.35">
      <c r="A1929" s="153" t="s">
        <v>1272</v>
      </c>
      <c r="B1929" s="132">
        <v>41276</v>
      </c>
      <c r="C1929" s="129">
        <v>984.45</v>
      </c>
      <c r="D1929" s="119">
        <v>0</v>
      </c>
      <c r="E1929" s="119">
        <v>0</v>
      </c>
      <c r="F1929" s="128">
        <v>646.1</v>
      </c>
      <c r="G1929" s="131">
        <v>27</v>
      </c>
      <c r="H1929" s="128">
        <f t="shared" si="1256"/>
        <v>23.92962962962963</v>
      </c>
      <c r="I1929" s="129">
        <v>348.35</v>
      </c>
      <c r="J1929" s="130">
        <v>9</v>
      </c>
      <c r="K1929" s="130">
        <f t="shared" si="1257"/>
        <v>36</v>
      </c>
      <c r="L1929" s="129">
        <f t="shared" si="1258"/>
        <v>38.705555555555556</v>
      </c>
      <c r="M1929" s="128">
        <f t="shared" si="1259"/>
        <v>27.623611111111114</v>
      </c>
      <c r="N1929" s="127"/>
      <c r="O1929" s="126"/>
      <c r="P1929" s="125"/>
      <c r="Q1929" s="125">
        <f t="shared" si="1252"/>
        <v>1</v>
      </c>
      <c r="R1929" s="125">
        <f t="shared" si="1253"/>
        <v>2013</v>
      </c>
      <c r="S1929" s="125" t="str">
        <f t="shared" si="1251"/>
        <v>Wed</v>
      </c>
      <c r="T1929" s="125" t="str">
        <f t="shared" si="1254"/>
        <v>2013-1</v>
      </c>
      <c r="U1929" s="125">
        <f t="shared" si="1255"/>
        <v>0</v>
      </c>
      <c r="V1929" s="125"/>
    </row>
    <row r="1930" spans="1:22" s="113" customFormat="1" x14ac:dyDescent="0.35">
      <c r="A1930" s="153" t="s">
        <v>1272</v>
      </c>
      <c r="B1930" s="132">
        <v>41277</v>
      </c>
      <c r="C1930" s="129">
        <v>1570.57</v>
      </c>
      <c r="D1930" s="119">
        <v>0</v>
      </c>
      <c r="E1930" s="119">
        <v>0</v>
      </c>
      <c r="F1930" s="128">
        <v>559.79999999999995</v>
      </c>
      <c r="G1930" s="131">
        <v>29</v>
      </c>
      <c r="H1930" s="128">
        <f t="shared" si="1256"/>
        <v>19.303448275862067</v>
      </c>
      <c r="I1930" s="129">
        <v>1010.77</v>
      </c>
      <c r="J1930" s="130">
        <v>11</v>
      </c>
      <c r="K1930" s="130">
        <f t="shared" si="1257"/>
        <v>40</v>
      </c>
      <c r="L1930" s="129">
        <f t="shared" si="1258"/>
        <v>91.88818181818182</v>
      </c>
      <c r="M1930" s="128">
        <f t="shared" si="1259"/>
        <v>39.264249999999997</v>
      </c>
      <c r="N1930" s="127"/>
      <c r="O1930" s="126"/>
      <c r="P1930" s="125"/>
      <c r="Q1930" s="125">
        <f t="shared" si="1252"/>
        <v>1</v>
      </c>
      <c r="R1930" s="125">
        <f t="shared" si="1253"/>
        <v>2013</v>
      </c>
      <c r="S1930" s="125" t="str">
        <f t="shared" si="1251"/>
        <v>Thu</v>
      </c>
      <c r="T1930" s="125" t="str">
        <f t="shared" si="1254"/>
        <v>2013-1</v>
      </c>
      <c r="U1930" s="125">
        <f t="shared" si="1255"/>
        <v>0</v>
      </c>
      <c r="V1930" s="125"/>
    </row>
    <row r="1931" spans="1:22" s="113" customFormat="1" x14ac:dyDescent="0.35">
      <c r="A1931" s="153" t="s">
        <v>1272</v>
      </c>
      <c r="B1931" s="132">
        <v>41278</v>
      </c>
      <c r="C1931" s="129">
        <v>1364.38</v>
      </c>
      <c r="D1931" s="119">
        <v>0</v>
      </c>
      <c r="E1931" s="119">
        <v>0</v>
      </c>
      <c r="F1931" s="128">
        <v>780.35</v>
      </c>
      <c r="G1931" s="131">
        <v>32</v>
      </c>
      <c r="H1931" s="128">
        <f t="shared" si="1256"/>
        <v>24.385937500000001</v>
      </c>
      <c r="I1931" s="129">
        <v>584.03</v>
      </c>
      <c r="J1931" s="130">
        <v>12</v>
      </c>
      <c r="K1931" s="130">
        <f t="shared" si="1257"/>
        <v>44</v>
      </c>
      <c r="L1931" s="129">
        <f t="shared" si="1258"/>
        <v>48.669166666666662</v>
      </c>
      <c r="M1931" s="128">
        <f t="shared" si="1259"/>
        <v>31.008636363636366</v>
      </c>
      <c r="N1931" s="127"/>
      <c r="O1931" s="126"/>
      <c r="P1931" s="125"/>
      <c r="Q1931" s="125">
        <f t="shared" si="1252"/>
        <v>1</v>
      </c>
      <c r="R1931" s="125">
        <f t="shared" si="1253"/>
        <v>2013</v>
      </c>
      <c r="S1931" s="125" t="str">
        <f t="shared" si="1251"/>
        <v>Fri</v>
      </c>
      <c r="T1931" s="125" t="str">
        <f t="shared" si="1254"/>
        <v>2013-1</v>
      </c>
      <c r="U1931" s="125">
        <f t="shared" si="1255"/>
        <v>0</v>
      </c>
      <c r="V1931" s="125"/>
    </row>
    <row r="1932" spans="1:22" s="113" customFormat="1" x14ac:dyDescent="0.35">
      <c r="A1932" s="153" t="s">
        <v>1272</v>
      </c>
      <c r="B1932" s="132">
        <v>41279</v>
      </c>
      <c r="C1932" s="129">
        <v>800.99</v>
      </c>
      <c r="D1932" s="119">
        <v>0</v>
      </c>
      <c r="E1932" s="119">
        <v>0</v>
      </c>
      <c r="F1932" s="128">
        <v>358</v>
      </c>
      <c r="G1932" s="131">
        <v>18</v>
      </c>
      <c r="H1932" s="128">
        <f t="shared" si="1256"/>
        <v>19.888888888888889</v>
      </c>
      <c r="I1932" s="129">
        <v>442.99</v>
      </c>
      <c r="J1932" s="130">
        <v>8</v>
      </c>
      <c r="K1932" s="130">
        <f t="shared" si="1257"/>
        <v>26</v>
      </c>
      <c r="L1932" s="129">
        <f t="shared" si="1258"/>
        <v>55.373750000000001</v>
      </c>
      <c r="M1932" s="128">
        <f t="shared" si="1259"/>
        <v>30.807307692307692</v>
      </c>
      <c r="N1932" s="127"/>
      <c r="O1932" s="126"/>
      <c r="P1932" s="125"/>
      <c r="Q1932" s="125">
        <f t="shared" si="1252"/>
        <v>1</v>
      </c>
      <c r="R1932" s="125">
        <f t="shared" si="1253"/>
        <v>2013</v>
      </c>
      <c r="S1932" s="125" t="str">
        <f t="shared" si="1251"/>
        <v>Sat</v>
      </c>
      <c r="T1932" s="125" t="str">
        <f t="shared" si="1254"/>
        <v>2013-1</v>
      </c>
      <c r="U1932" s="125">
        <f t="shared" si="1255"/>
        <v>0</v>
      </c>
      <c r="V1932" s="125"/>
    </row>
    <row r="1933" spans="1:22" s="113" customFormat="1" x14ac:dyDescent="0.35">
      <c r="A1933" s="124"/>
      <c r="B1933" s="123">
        <v>41280</v>
      </c>
      <c r="C1933" s="119">
        <f>SUM(C1927:C1932)</f>
        <v>4720.3900000000003</v>
      </c>
      <c r="D1933" s="119">
        <v>3683.16</v>
      </c>
      <c r="E1933" s="122">
        <f>SUM(C1933:D1933)</f>
        <v>8403.5499999999993</v>
      </c>
      <c r="F1933" s="118"/>
      <c r="G1933" s="121">
        <f>SUM(G1927:G1932)</f>
        <v>106</v>
      </c>
      <c r="H1933" s="118">
        <f>AVERAGE(H1927:H1932)</f>
        <v>14.584650715730097</v>
      </c>
      <c r="I1933" s="119">
        <f>SUM(I1927:I1932)</f>
        <v>2386.14</v>
      </c>
      <c r="J1933" s="120">
        <f>SUM(J1927:J1932)</f>
        <v>40</v>
      </c>
      <c r="K1933" s="120">
        <f>SUM(G1933,J1933)</f>
        <v>146</v>
      </c>
      <c r="L1933" s="119">
        <f>AVERAGE(L1927:L1932)</f>
        <v>39.106109006734009</v>
      </c>
      <c r="M1933" s="118">
        <f>AVERAGE(M1927:M1932)</f>
        <v>21.450634194509195</v>
      </c>
      <c r="N1933" s="117"/>
      <c r="O1933" s="116"/>
      <c r="P1933" s="115"/>
      <c r="Q1933" s="115">
        <f t="shared" si="1252"/>
        <v>2</v>
      </c>
      <c r="R1933" s="115">
        <f t="shared" si="1253"/>
        <v>2013</v>
      </c>
      <c r="S1933" s="115" t="str">
        <f t="shared" si="1251"/>
        <v>Sun</v>
      </c>
      <c r="T1933" s="115" t="str">
        <f t="shared" si="1254"/>
        <v>2013-2</v>
      </c>
      <c r="U1933" s="115">
        <f t="shared" si="1255"/>
        <v>0</v>
      </c>
      <c r="V1933" s="115"/>
    </row>
    <row r="1934" spans="1:22" s="113" customFormat="1" x14ac:dyDescent="0.35">
      <c r="A1934" s="153" t="s">
        <v>1273</v>
      </c>
      <c r="B1934" s="132">
        <v>41281</v>
      </c>
      <c r="C1934" s="129">
        <v>749.73</v>
      </c>
      <c r="D1934" s="119">
        <v>0</v>
      </c>
      <c r="E1934" s="119">
        <v>0</v>
      </c>
      <c r="F1934" s="128">
        <v>490.35</v>
      </c>
      <c r="G1934" s="131">
        <v>22</v>
      </c>
      <c r="H1934" s="128">
        <f t="shared" ref="H1934:H1939" si="1260">IFERROR(F1934/G1934,0)</f>
        <v>22.288636363636364</v>
      </c>
      <c r="I1934" s="129">
        <v>259.38</v>
      </c>
      <c r="J1934" s="130">
        <v>8</v>
      </c>
      <c r="K1934" s="130">
        <f t="shared" ref="K1934:K1939" si="1261">IFERROR(SUM(G1934,J1934),0)</f>
        <v>30</v>
      </c>
      <c r="L1934" s="129">
        <f t="shared" ref="L1934:L1939" si="1262">IFERROR(MEDIAN(I1934/J1934),0)</f>
        <v>32.422499999999999</v>
      </c>
      <c r="M1934" s="128">
        <f t="shared" ref="M1934:M1939" si="1263">IFERROR(SUM(F1934,I1934)/K1934,0)</f>
        <v>24.991</v>
      </c>
      <c r="N1934" s="127"/>
      <c r="O1934" s="126"/>
      <c r="P1934" s="125"/>
      <c r="Q1934" s="125">
        <f t="shared" si="1252"/>
        <v>2</v>
      </c>
      <c r="R1934" s="125">
        <f t="shared" si="1253"/>
        <v>2013</v>
      </c>
      <c r="S1934" s="125" t="str">
        <f t="shared" si="1251"/>
        <v>Mon</v>
      </c>
      <c r="T1934" s="125" t="str">
        <f t="shared" si="1254"/>
        <v>2013-2</v>
      </c>
      <c r="U1934" s="125">
        <f t="shared" si="1255"/>
        <v>0</v>
      </c>
      <c r="V1934" s="125"/>
    </row>
    <row r="1935" spans="1:22" s="113" customFormat="1" x14ac:dyDescent="0.35">
      <c r="A1935" s="153" t="s">
        <v>1273</v>
      </c>
      <c r="B1935" s="132">
        <v>41282</v>
      </c>
      <c r="C1935" s="129">
        <v>511.86</v>
      </c>
      <c r="D1935" s="119">
        <v>0</v>
      </c>
      <c r="E1935" s="119">
        <v>0</v>
      </c>
      <c r="F1935" s="128">
        <v>286.55</v>
      </c>
      <c r="G1935" s="131">
        <v>19</v>
      </c>
      <c r="H1935" s="128">
        <f t="shared" si="1260"/>
        <v>15.081578947368422</v>
      </c>
      <c r="I1935" s="129">
        <v>225.31</v>
      </c>
      <c r="J1935" s="130">
        <v>7</v>
      </c>
      <c r="K1935" s="130">
        <f t="shared" si="1261"/>
        <v>26</v>
      </c>
      <c r="L1935" s="129">
        <f t="shared" si="1262"/>
        <v>32.187142857142859</v>
      </c>
      <c r="M1935" s="128">
        <f t="shared" si="1263"/>
        <v>19.686923076923076</v>
      </c>
      <c r="N1935" s="127"/>
      <c r="O1935" s="126"/>
      <c r="P1935" s="125"/>
      <c r="Q1935" s="125">
        <f t="shared" si="1252"/>
        <v>2</v>
      </c>
      <c r="R1935" s="125">
        <f t="shared" si="1253"/>
        <v>2013</v>
      </c>
      <c r="S1935" s="125" t="str">
        <f t="shared" si="1251"/>
        <v>Tue</v>
      </c>
      <c r="T1935" s="125" t="str">
        <f t="shared" si="1254"/>
        <v>2013-2</v>
      </c>
      <c r="U1935" s="125">
        <f t="shared" si="1255"/>
        <v>0</v>
      </c>
      <c r="V1935" s="125"/>
    </row>
    <row r="1936" spans="1:22" s="113" customFormat="1" x14ac:dyDescent="0.35">
      <c r="A1936" s="153" t="s">
        <v>1273</v>
      </c>
      <c r="B1936" s="132">
        <v>41283</v>
      </c>
      <c r="C1936" s="129">
        <v>979.51</v>
      </c>
      <c r="D1936" s="119">
        <v>0</v>
      </c>
      <c r="E1936" s="119">
        <v>0</v>
      </c>
      <c r="F1936" s="128">
        <v>578.9</v>
      </c>
      <c r="G1936" s="131">
        <v>27</v>
      </c>
      <c r="H1936" s="128">
        <f t="shared" si="1260"/>
        <v>21.44074074074074</v>
      </c>
      <c r="I1936" s="129">
        <v>400.61</v>
      </c>
      <c r="J1936" s="130">
        <v>14</v>
      </c>
      <c r="K1936" s="130">
        <f t="shared" si="1261"/>
        <v>41</v>
      </c>
      <c r="L1936" s="129">
        <f t="shared" si="1262"/>
        <v>28.615000000000002</v>
      </c>
      <c r="M1936" s="128">
        <f t="shared" si="1263"/>
        <v>23.890487804878049</v>
      </c>
      <c r="N1936" s="127"/>
      <c r="O1936" s="126"/>
      <c r="P1936" s="125"/>
      <c r="Q1936" s="125">
        <f t="shared" si="1252"/>
        <v>2</v>
      </c>
      <c r="R1936" s="125">
        <f t="shared" si="1253"/>
        <v>2013</v>
      </c>
      <c r="S1936" s="125" t="str">
        <f t="shared" si="1251"/>
        <v>Wed</v>
      </c>
      <c r="T1936" s="125" t="str">
        <f t="shared" si="1254"/>
        <v>2013-2</v>
      </c>
      <c r="U1936" s="125">
        <f t="shared" si="1255"/>
        <v>0</v>
      </c>
      <c r="V1936" s="125"/>
    </row>
    <row r="1937" spans="1:22" s="113" customFormat="1" x14ac:dyDescent="0.35">
      <c r="A1937" s="153" t="s">
        <v>1273</v>
      </c>
      <c r="B1937" s="132">
        <v>41284</v>
      </c>
      <c r="C1937" s="129">
        <v>1920.69</v>
      </c>
      <c r="D1937" s="119">
        <v>0</v>
      </c>
      <c r="E1937" s="119">
        <v>0</v>
      </c>
      <c r="F1937" s="128">
        <v>619.65</v>
      </c>
      <c r="G1937" s="131">
        <v>20</v>
      </c>
      <c r="H1937" s="128">
        <f t="shared" si="1260"/>
        <v>30.982499999999998</v>
      </c>
      <c r="I1937" s="129">
        <v>1301.04</v>
      </c>
      <c r="J1937" s="130">
        <v>12</v>
      </c>
      <c r="K1937" s="130">
        <f t="shared" si="1261"/>
        <v>32</v>
      </c>
      <c r="L1937" s="129">
        <f t="shared" si="1262"/>
        <v>108.42</v>
      </c>
      <c r="M1937" s="128">
        <f t="shared" si="1263"/>
        <v>60.021562500000002</v>
      </c>
      <c r="N1937" s="127"/>
      <c r="O1937" s="126"/>
      <c r="P1937" s="125"/>
      <c r="Q1937" s="125">
        <f t="shared" si="1252"/>
        <v>2</v>
      </c>
      <c r="R1937" s="125">
        <f t="shared" si="1253"/>
        <v>2013</v>
      </c>
      <c r="S1937" s="125" t="str">
        <f t="shared" si="1251"/>
        <v>Thu</v>
      </c>
      <c r="T1937" s="125" t="str">
        <f t="shared" si="1254"/>
        <v>2013-2</v>
      </c>
      <c r="U1937" s="125">
        <f t="shared" si="1255"/>
        <v>0</v>
      </c>
      <c r="V1937" s="125"/>
    </row>
    <row r="1938" spans="1:22" s="113" customFormat="1" x14ac:dyDescent="0.35">
      <c r="A1938" s="153" t="s">
        <v>1273</v>
      </c>
      <c r="B1938" s="132">
        <v>41285</v>
      </c>
      <c r="C1938" s="129">
        <v>1291.8599999999999</v>
      </c>
      <c r="D1938" s="119">
        <v>0</v>
      </c>
      <c r="E1938" s="119">
        <v>0</v>
      </c>
      <c r="F1938" s="128">
        <v>792.7</v>
      </c>
      <c r="G1938" s="131">
        <v>28</v>
      </c>
      <c r="H1938" s="128">
        <f t="shared" si="1260"/>
        <v>28.310714285714287</v>
      </c>
      <c r="I1938" s="129">
        <v>499.16</v>
      </c>
      <c r="J1938" s="130">
        <v>17</v>
      </c>
      <c r="K1938" s="130">
        <f t="shared" si="1261"/>
        <v>45</v>
      </c>
      <c r="L1938" s="129">
        <f t="shared" si="1262"/>
        <v>29.362352941176471</v>
      </c>
      <c r="M1938" s="128">
        <f t="shared" si="1263"/>
        <v>28.708000000000002</v>
      </c>
      <c r="N1938" s="127"/>
      <c r="O1938" s="126"/>
      <c r="P1938" s="125"/>
      <c r="Q1938" s="125">
        <f t="shared" si="1252"/>
        <v>2</v>
      </c>
      <c r="R1938" s="125">
        <f t="shared" si="1253"/>
        <v>2013</v>
      </c>
      <c r="S1938" s="125" t="str">
        <f t="shared" si="1251"/>
        <v>Fri</v>
      </c>
      <c r="T1938" s="125" t="str">
        <f t="shared" si="1254"/>
        <v>2013-2</v>
      </c>
      <c r="U1938" s="125">
        <f t="shared" si="1255"/>
        <v>0</v>
      </c>
      <c r="V1938" s="125"/>
    </row>
    <row r="1939" spans="1:22" s="113" customFormat="1" x14ac:dyDescent="0.35">
      <c r="A1939" s="153" t="s">
        <v>1273</v>
      </c>
      <c r="B1939" s="132">
        <v>41286</v>
      </c>
      <c r="C1939" s="129">
        <v>620.92999999999995</v>
      </c>
      <c r="D1939" s="119">
        <v>0</v>
      </c>
      <c r="E1939" s="119">
        <v>0</v>
      </c>
      <c r="F1939" s="128">
        <v>384.55</v>
      </c>
      <c r="G1939" s="131">
        <v>24</v>
      </c>
      <c r="H1939" s="128">
        <f t="shared" si="1260"/>
        <v>16.022916666666667</v>
      </c>
      <c r="I1939" s="129">
        <v>236.38</v>
      </c>
      <c r="J1939" s="130">
        <v>6</v>
      </c>
      <c r="K1939" s="130">
        <f t="shared" si="1261"/>
        <v>30</v>
      </c>
      <c r="L1939" s="129">
        <f t="shared" si="1262"/>
        <v>39.396666666666668</v>
      </c>
      <c r="M1939" s="128">
        <f t="shared" si="1263"/>
        <v>20.69766666666667</v>
      </c>
      <c r="N1939" s="127"/>
      <c r="O1939" s="126"/>
      <c r="P1939" s="125"/>
      <c r="Q1939" s="125">
        <f t="shared" si="1252"/>
        <v>2</v>
      </c>
      <c r="R1939" s="125">
        <f t="shared" si="1253"/>
        <v>2013</v>
      </c>
      <c r="S1939" s="125" t="str">
        <f t="shared" si="1251"/>
        <v>Sat</v>
      </c>
      <c r="T1939" s="125" t="str">
        <f t="shared" si="1254"/>
        <v>2013-2</v>
      </c>
      <c r="U1939" s="125">
        <f t="shared" si="1255"/>
        <v>0</v>
      </c>
      <c r="V1939" s="125"/>
    </row>
    <row r="1940" spans="1:22" s="113" customFormat="1" x14ac:dyDescent="0.35">
      <c r="A1940" s="124"/>
      <c r="B1940" s="123">
        <v>41287</v>
      </c>
      <c r="C1940" s="119">
        <f>SUM(C1934:C1939)</f>
        <v>6074.5800000000008</v>
      </c>
      <c r="D1940" s="119">
        <v>1024.99</v>
      </c>
      <c r="E1940" s="122">
        <f>SUM(C1940:D1940)</f>
        <v>7099.5700000000006</v>
      </c>
      <c r="F1940" s="118"/>
      <c r="G1940" s="121">
        <f>SUM(G1934:G1939)</f>
        <v>140</v>
      </c>
      <c r="H1940" s="118">
        <f>AVERAGE(H1934:H1939)</f>
        <v>22.354514500687745</v>
      </c>
      <c r="I1940" s="119">
        <f>SUM(I1934:I1939)</f>
        <v>2921.88</v>
      </c>
      <c r="J1940" s="120">
        <f>SUM(J1934:J1939)</f>
        <v>64</v>
      </c>
      <c r="K1940" s="120">
        <f>SUM(G1940,J1940)</f>
        <v>204</v>
      </c>
      <c r="L1940" s="119">
        <f>AVERAGE(L1934:L1939)</f>
        <v>45.067277077497664</v>
      </c>
      <c r="M1940" s="118">
        <f>AVERAGE(M1934:M1939)</f>
        <v>29.665940008077968</v>
      </c>
      <c r="N1940" s="117"/>
      <c r="O1940" s="116"/>
      <c r="P1940" s="115"/>
      <c r="Q1940" s="115">
        <f t="shared" si="1252"/>
        <v>3</v>
      </c>
      <c r="R1940" s="115">
        <f t="shared" si="1253"/>
        <v>2013</v>
      </c>
      <c r="S1940" s="115" t="str">
        <f t="shared" si="1251"/>
        <v>Sun</v>
      </c>
      <c r="T1940" s="115" t="str">
        <f t="shared" si="1254"/>
        <v>2013-3</v>
      </c>
      <c r="U1940" s="115">
        <f t="shared" si="1255"/>
        <v>0</v>
      </c>
      <c r="V1940" s="115"/>
    </row>
    <row r="1941" spans="1:22" s="113" customFormat="1" x14ac:dyDescent="0.35">
      <c r="A1941" s="153" t="s">
        <v>1274</v>
      </c>
      <c r="B1941" s="132">
        <v>41288</v>
      </c>
      <c r="C1941" s="129">
        <v>1549.24</v>
      </c>
      <c r="D1941" s="119">
        <v>0</v>
      </c>
      <c r="E1941" s="119">
        <v>0</v>
      </c>
      <c r="F1941" s="128">
        <v>352.5</v>
      </c>
      <c r="G1941" s="131">
        <v>20</v>
      </c>
      <c r="H1941" s="128">
        <f t="shared" ref="H1941:H1946" si="1264">IFERROR(F1941/G1941,0)</f>
        <v>17.625</v>
      </c>
      <c r="I1941" s="129">
        <v>1196.74</v>
      </c>
      <c r="J1941" s="130">
        <v>11</v>
      </c>
      <c r="K1941" s="130">
        <f t="shared" ref="K1941:K1946" si="1265">IFERROR(SUM(G1941,J1941),0)</f>
        <v>31</v>
      </c>
      <c r="L1941" s="129">
        <f t="shared" ref="L1941:L1946" si="1266">IFERROR(MEDIAN(I1941/J1941),0)</f>
        <v>108.79454545454546</v>
      </c>
      <c r="M1941" s="128">
        <f t="shared" ref="M1941:M1946" si="1267">IFERROR(SUM(F1941,I1941)/K1941,0)</f>
        <v>49.975483870967743</v>
      </c>
      <c r="N1941" s="127"/>
      <c r="O1941" s="126"/>
      <c r="P1941" s="125"/>
      <c r="Q1941" s="125">
        <f t="shared" si="1252"/>
        <v>3</v>
      </c>
      <c r="R1941" s="125">
        <f t="shared" si="1253"/>
        <v>2013</v>
      </c>
      <c r="S1941" s="125" t="str">
        <f t="shared" si="1251"/>
        <v>Mon</v>
      </c>
      <c r="T1941" s="125" t="str">
        <f t="shared" si="1254"/>
        <v>2013-3</v>
      </c>
      <c r="U1941" s="125">
        <f t="shared" si="1255"/>
        <v>0</v>
      </c>
      <c r="V1941" s="125"/>
    </row>
    <row r="1942" spans="1:22" s="113" customFormat="1" x14ac:dyDescent="0.35">
      <c r="A1942" s="153" t="s">
        <v>1274</v>
      </c>
      <c r="B1942" s="132">
        <v>41289</v>
      </c>
      <c r="C1942" s="129">
        <v>678.07</v>
      </c>
      <c r="D1942" s="119">
        <v>0</v>
      </c>
      <c r="E1942" s="119">
        <v>0</v>
      </c>
      <c r="F1942" s="128">
        <v>518.95000000000005</v>
      </c>
      <c r="G1942" s="131">
        <v>21</v>
      </c>
      <c r="H1942" s="128">
        <f t="shared" si="1264"/>
        <v>24.711904761904766</v>
      </c>
      <c r="I1942" s="129">
        <v>159.12</v>
      </c>
      <c r="J1942" s="130">
        <v>6</v>
      </c>
      <c r="K1942" s="130">
        <f t="shared" si="1265"/>
        <v>27</v>
      </c>
      <c r="L1942" s="129">
        <f t="shared" si="1266"/>
        <v>26.52</v>
      </c>
      <c r="M1942" s="128">
        <f t="shared" si="1267"/>
        <v>25.113703703703706</v>
      </c>
      <c r="N1942" s="127"/>
      <c r="O1942" s="126"/>
      <c r="P1942" s="125"/>
      <c r="Q1942" s="125">
        <f t="shared" si="1252"/>
        <v>3</v>
      </c>
      <c r="R1942" s="125">
        <f t="shared" si="1253"/>
        <v>2013</v>
      </c>
      <c r="S1942" s="125" t="str">
        <f t="shared" si="1251"/>
        <v>Tue</v>
      </c>
      <c r="T1942" s="125" t="str">
        <f t="shared" si="1254"/>
        <v>2013-3</v>
      </c>
      <c r="U1942" s="125">
        <f t="shared" si="1255"/>
        <v>0</v>
      </c>
      <c r="V1942" s="125"/>
    </row>
    <row r="1943" spans="1:22" s="113" customFormat="1" x14ac:dyDescent="0.35">
      <c r="A1943" s="153" t="s">
        <v>1274</v>
      </c>
      <c r="B1943" s="132">
        <v>41290</v>
      </c>
      <c r="C1943" s="129">
        <v>1046.1600000000001</v>
      </c>
      <c r="D1943" s="119">
        <v>0</v>
      </c>
      <c r="E1943" s="119">
        <v>0</v>
      </c>
      <c r="F1943" s="128">
        <v>568.9</v>
      </c>
      <c r="G1943" s="131">
        <v>34</v>
      </c>
      <c r="H1943" s="128">
        <f t="shared" si="1264"/>
        <v>16.732352941176469</v>
      </c>
      <c r="I1943" s="129">
        <v>477.26</v>
      </c>
      <c r="J1943" s="130">
        <v>10</v>
      </c>
      <c r="K1943" s="130">
        <f t="shared" si="1265"/>
        <v>44</v>
      </c>
      <c r="L1943" s="129">
        <f t="shared" si="1266"/>
        <v>47.725999999999999</v>
      </c>
      <c r="M1943" s="128">
        <f t="shared" si="1267"/>
        <v>23.776363636363634</v>
      </c>
      <c r="N1943" s="127"/>
      <c r="O1943" s="126"/>
      <c r="P1943" s="125"/>
      <c r="Q1943" s="125">
        <f t="shared" si="1252"/>
        <v>3</v>
      </c>
      <c r="R1943" s="125">
        <f t="shared" si="1253"/>
        <v>2013</v>
      </c>
      <c r="S1943" s="125" t="str">
        <f t="shared" si="1251"/>
        <v>Wed</v>
      </c>
      <c r="T1943" s="125" t="str">
        <f t="shared" si="1254"/>
        <v>2013-3</v>
      </c>
      <c r="U1943" s="125">
        <f t="shared" si="1255"/>
        <v>0</v>
      </c>
      <c r="V1943" s="125"/>
    </row>
    <row r="1944" spans="1:22" s="113" customFormat="1" x14ac:dyDescent="0.35">
      <c r="A1944" s="153" t="s">
        <v>1274</v>
      </c>
      <c r="B1944" s="132">
        <v>41291</v>
      </c>
      <c r="C1944" s="129">
        <v>1260.96</v>
      </c>
      <c r="D1944" s="119">
        <v>0</v>
      </c>
      <c r="E1944" s="119">
        <v>0</v>
      </c>
      <c r="F1944" s="128">
        <v>658.4</v>
      </c>
      <c r="G1944" s="131">
        <v>32</v>
      </c>
      <c r="H1944" s="128">
        <f t="shared" si="1264"/>
        <v>20.574999999999999</v>
      </c>
      <c r="I1944" s="129">
        <v>602.55999999999995</v>
      </c>
      <c r="J1944" s="130">
        <v>11</v>
      </c>
      <c r="K1944" s="130">
        <f t="shared" si="1265"/>
        <v>43</v>
      </c>
      <c r="L1944" s="129">
        <f t="shared" si="1266"/>
        <v>54.778181818181814</v>
      </c>
      <c r="M1944" s="128">
        <f t="shared" si="1267"/>
        <v>29.324651162790698</v>
      </c>
      <c r="N1944" s="127"/>
      <c r="O1944" s="126"/>
      <c r="P1944" s="125"/>
      <c r="Q1944" s="125">
        <f t="shared" si="1252"/>
        <v>3</v>
      </c>
      <c r="R1944" s="125">
        <f t="shared" si="1253"/>
        <v>2013</v>
      </c>
      <c r="S1944" s="125" t="str">
        <f t="shared" si="1251"/>
        <v>Thu</v>
      </c>
      <c r="T1944" s="125" t="str">
        <f t="shared" si="1254"/>
        <v>2013-3</v>
      </c>
      <c r="U1944" s="125">
        <f t="shared" si="1255"/>
        <v>0</v>
      </c>
      <c r="V1944" s="125"/>
    </row>
    <row r="1945" spans="1:22" s="113" customFormat="1" x14ac:dyDescent="0.35">
      <c r="A1945" s="153" t="s">
        <v>1274</v>
      </c>
      <c r="B1945" s="132">
        <v>41292</v>
      </c>
      <c r="C1945" s="129">
        <v>1304.57</v>
      </c>
      <c r="D1945" s="119">
        <v>0</v>
      </c>
      <c r="E1945" s="119">
        <v>0</v>
      </c>
      <c r="F1945" s="128">
        <v>910.5</v>
      </c>
      <c r="G1945" s="131">
        <v>36</v>
      </c>
      <c r="H1945" s="128">
        <f t="shared" si="1264"/>
        <v>25.291666666666668</v>
      </c>
      <c r="I1945" s="129">
        <v>394.07</v>
      </c>
      <c r="J1945" s="130">
        <v>11</v>
      </c>
      <c r="K1945" s="130">
        <f t="shared" si="1265"/>
        <v>47</v>
      </c>
      <c r="L1945" s="129">
        <f t="shared" si="1266"/>
        <v>35.824545454545451</v>
      </c>
      <c r="M1945" s="128">
        <f t="shared" si="1267"/>
        <v>27.756808510638297</v>
      </c>
      <c r="N1945" s="127"/>
      <c r="O1945" s="126"/>
      <c r="P1945" s="125"/>
      <c r="Q1945" s="125">
        <f t="shared" si="1252"/>
        <v>3</v>
      </c>
      <c r="R1945" s="125">
        <f t="shared" si="1253"/>
        <v>2013</v>
      </c>
      <c r="S1945" s="125" t="str">
        <f t="shared" si="1251"/>
        <v>Fri</v>
      </c>
      <c r="T1945" s="125" t="str">
        <f t="shared" si="1254"/>
        <v>2013-3</v>
      </c>
      <c r="U1945" s="125">
        <f t="shared" si="1255"/>
        <v>0</v>
      </c>
      <c r="V1945" s="125"/>
    </row>
    <row r="1946" spans="1:22" s="113" customFormat="1" x14ac:dyDescent="0.35">
      <c r="A1946" s="153" t="s">
        <v>1274</v>
      </c>
      <c r="B1946" s="132">
        <v>41293</v>
      </c>
      <c r="C1946" s="129">
        <v>1007.31</v>
      </c>
      <c r="D1946" s="119">
        <v>0</v>
      </c>
      <c r="E1946" s="119">
        <v>0</v>
      </c>
      <c r="F1946" s="128">
        <v>331.85</v>
      </c>
      <c r="G1946" s="131">
        <v>20</v>
      </c>
      <c r="H1946" s="128">
        <f t="shared" si="1264"/>
        <v>16.592500000000001</v>
      </c>
      <c r="I1946" s="129">
        <v>675.46</v>
      </c>
      <c r="J1946" s="130">
        <v>11</v>
      </c>
      <c r="K1946" s="130">
        <f t="shared" si="1265"/>
        <v>31</v>
      </c>
      <c r="L1946" s="129">
        <f t="shared" si="1266"/>
        <v>61.405454545454546</v>
      </c>
      <c r="M1946" s="128">
        <f t="shared" si="1267"/>
        <v>32.493870967741934</v>
      </c>
      <c r="N1946" s="127"/>
      <c r="O1946" s="126"/>
      <c r="P1946" s="125"/>
      <c r="Q1946" s="125">
        <f t="shared" si="1252"/>
        <v>3</v>
      </c>
      <c r="R1946" s="125">
        <f t="shared" si="1253"/>
        <v>2013</v>
      </c>
      <c r="S1946" s="125" t="str">
        <f t="shared" si="1251"/>
        <v>Sat</v>
      </c>
      <c r="T1946" s="125" t="str">
        <f t="shared" si="1254"/>
        <v>2013-3</v>
      </c>
      <c r="U1946" s="125">
        <f t="shared" si="1255"/>
        <v>0</v>
      </c>
      <c r="V1946" s="125"/>
    </row>
    <row r="1947" spans="1:22" s="113" customFormat="1" x14ac:dyDescent="0.35">
      <c r="A1947" s="124"/>
      <c r="B1947" s="123">
        <v>41294</v>
      </c>
      <c r="C1947" s="119">
        <f>SUM(C1941:C1946)</f>
        <v>6846.3099999999995</v>
      </c>
      <c r="D1947" s="119">
        <v>4915.6099999999997</v>
      </c>
      <c r="E1947" s="122">
        <f>SUM(C1947:D1947)</f>
        <v>11761.919999999998</v>
      </c>
      <c r="F1947" s="118"/>
      <c r="G1947" s="121">
        <f>SUM(G1941:G1946)</f>
        <v>163</v>
      </c>
      <c r="H1947" s="118">
        <f>AVERAGE(H1941:H1946)</f>
        <v>20.254737394957985</v>
      </c>
      <c r="I1947" s="119">
        <f>SUM(I1941:I1946)</f>
        <v>3505.2100000000005</v>
      </c>
      <c r="J1947" s="120">
        <f>SUM(J1941:J1946)</f>
        <v>60</v>
      </c>
      <c r="K1947" s="120">
        <f>SUM(G1947,J1947)</f>
        <v>223</v>
      </c>
      <c r="L1947" s="119">
        <f>AVERAGE(L1941:L1946)</f>
        <v>55.841454545454553</v>
      </c>
      <c r="M1947" s="118">
        <f>AVERAGE(M1941:M1946)</f>
        <v>31.40681364203434</v>
      </c>
      <c r="N1947" s="117"/>
      <c r="O1947" s="116"/>
      <c r="P1947" s="115"/>
      <c r="Q1947" s="115">
        <f t="shared" si="1252"/>
        <v>4</v>
      </c>
      <c r="R1947" s="115">
        <f t="shared" si="1253"/>
        <v>2013</v>
      </c>
      <c r="S1947" s="115" t="str">
        <f t="shared" si="1251"/>
        <v>Sun</v>
      </c>
      <c r="T1947" s="115" t="str">
        <f t="shared" si="1254"/>
        <v>2013-4</v>
      </c>
      <c r="U1947" s="115">
        <f t="shared" si="1255"/>
        <v>0</v>
      </c>
      <c r="V1947" s="115"/>
    </row>
    <row r="1948" spans="1:22" s="113" customFormat="1" x14ac:dyDescent="0.35">
      <c r="A1948" s="153" t="s">
        <v>1275</v>
      </c>
      <c r="B1948" s="132">
        <v>41295</v>
      </c>
      <c r="C1948" s="129">
        <v>804.58</v>
      </c>
      <c r="D1948" s="119">
        <v>0</v>
      </c>
      <c r="E1948" s="119">
        <v>0</v>
      </c>
      <c r="F1948" s="128">
        <v>393.4</v>
      </c>
      <c r="G1948" s="131">
        <v>23</v>
      </c>
      <c r="H1948" s="128">
        <f t="shared" ref="H1948:H1953" si="1268">IFERROR(F1948/G1948,0)</f>
        <v>17.104347826086954</v>
      </c>
      <c r="I1948" s="129">
        <v>411.18</v>
      </c>
      <c r="J1948" s="130">
        <v>10</v>
      </c>
      <c r="K1948" s="130">
        <f t="shared" ref="K1948:K1953" si="1269">IFERROR(SUM(G1948,J1948),0)</f>
        <v>33</v>
      </c>
      <c r="L1948" s="129">
        <f t="shared" ref="L1948:L1953" si="1270">IFERROR(MEDIAN(I1948/J1948),0)</f>
        <v>41.118000000000002</v>
      </c>
      <c r="M1948" s="128">
        <f t="shared" ref="M1948:M1953" si="1271">IFERROR(SUM(F1948,I1948)/K1948,0)</f>
        <v>24.381212121212119</v>
      </c>
      <c r="N1948" s="127"/>
      <c r="O1948" s="126"/>
      <c r="P1948" s="125"/>
      <c r="Q1948" s="125">
        <f t="shared" si="1252"/>
        <v>4</v>
      </c>
      <c r="R1948" s="125">
        <f t="shared" si="1253"/>
        <v>2013</v>
      </c>
      <c r="S1948" s="125" t="str">
        <f t="shared" si="1251"/>
        <v>Mon</v>
      </c>
      <c r="T1948" s="125" t="str">
        <f t="shared" si="1254"/>
        <v>2013-4</v>
      </c>
      <c r="U1948" s="125">
        <f t="shared" si="1255"/>
        <v>0</v>
      </c>
      <c r="V1948" s="125"/>
    </row>
    <row r="1949" spans="1:22" s="113" customFormat="1" x14ac:dyDescent="0.35">
      <c r="A1949" s="153" t="s">
        <v>1275</v>
      </c>
      <c r="B1949" s="132">
        <v>41296</v>
      </c>
      <c r="C1949" s="129">
        <v>600.20000000000005</v>
      </c>
      <c r="D1949" s="119">
        <v>0</v>
      </c>
      <c r="E1949" s="119">
        <v>0</v>
      </c>
      <c r="F1949" s="128">
        <v>307.45</v>
      </c>
      <c r="G1949" s="131">
        <v>24</v>
      </c>
      <c r="H1949" s="128">
        <f t="shared" si="1268"/>
        <v>12.810416666666667</v>
      </c>
      <c r="I1949" s="129">
        <v>292.75</v>
      </c>
      <c r="J1949" s="130">
        <v>7</v>
      </c>
      <c r="K1949" s="130">
        <f t="shared" si="1269"/>
        <v>31</v>
      </c>
      <c r="L1949" s="129">
        <f t="shared" si="1270"/>
        <v>41.821428571428569</v>
      </c>
      <c r="M1949" s="128">
        <f t="shared" si="1271"/>
        <v>19.361290322580647</v>
      </c>
      <c r="N1949" s="127"/>
      <c r="O1949" s="126"/>
      <c r="P1949" s="125"/>
      <c r="Q1949" s="125">
        <f t="shared" si="1252"/>
        <v>4</v>
      </c>
      <c r="R1949" s="125">
        <f t="shared" si="1253"/>
        <v>2013</v>
      </c>
      <c r="S1949" s="125" t="str">
        <f t="shared" si="1251"/>
        <v>Tue</v>
      </c>
      <c r="T1949" s="125" t="str">
        <f t="shared" si="1254"/>
        <v>2013-4</v>
      </c>
      <c r="U1949" s="125">
        <f t="shared" si="1255"/>
        <v>0</v>
      </c>
      <c r="V1949" s="125"/>
    </row>
    <row r="1950" spans="1:22" s="113" customFormat="1" x14ac:dyDescent="0.35">
      <c r="A1950" s="153" t="s">
        <v>1275</v>
      </c>
      <c r="B1950" s="132">
        <v>41297</v>
      </c>
      <c r="C1950" s="129">
        <v>670.85</v>
      </c>
      <c r="D1950" s="119">
        <v>0</v>
      </c>
      <c r="E1950" s="119">
        <v>0</v>
      </c>
      <c r="F1950" s="128">
        <v>389.85</v>
      </c>
      <c r="G1950" s="131">
        <v>24</v>
      </c>
      <c r="H1950" s="128">
        <f t="shared" si="1268"/>
        <v>16.243750000000002</v>
      </c>
      <c r="I1950" s="129">
        <v>281</v>
      </c>
      <c r="J1950" s="130">
        <v>9</v>
      </c>
      <c r="K1950" s="130">
        <f t="shared" si="1269"/>
        <v>33</v>
      </c>
      <c r="L1950" s="129">
        <f t="shared" si="1270"/>
        <v>31.222222222222221</v>
      </c>
      <c r="M1950" s="128">
        <f t="shared" si="1271"/>
        <v>20.328787878787878</v>
      </c>
      <c r="N1950" s="127"/>
      <c r="O1950" s="126"/>
      <c r="P1950" s="125"/>
      <c r="Q1950" s="125">
        <f t="shared" si="1252"/>
        <v>4</v>
      </c>
      <c r="R1950" s="125">
        <f t="shared" si="1253"/>
        <v>2013</v>
      </c>
      <c r="S1950" s="125" t="str">
        <f t="shared" si="1251"/>
        <v>Wed</v>
      </c>
      <c r="T1950" s="125" t="str">
        <f t="shared" si="1254"/>
        <v>2013-4</v>
      </c>
      <c r="U1950" s="125">
        <f t="shared" si="1255"/>
        <v>0</v>
      </c>
      <c r="V1950" s="125"/>
    </row>
    <row r="1951" spans="1:22" s="113" customFormat="1" x14ac:dyDescent="0.35">
      <c r="A1951" s="153" t="s">
        <v>1275</v>
      </c>
      <c r="B1951" s="132">
        <v>41298</v>
      </c>
      <c r="C1951" s="129">
        <v>1415.96</v>
      </c>
      <c r="D1951" s="119">
        <v>0</v>
      </c>
      <c r="E1951" s="119">
        <v>0</v>
      </c>
      <c r="F1951" s="128">
        <v>461.2</v>
      </c>
      <c r="G1951" s="131">
        <v>28</v>
      </c>
      <c r="H1951" s="128">
        <f t="shared" si="1268"/>
        <v>16.471428571428572</v>
      </c>
      <c r="I1951" s="129">
        <v>954.76</v>
      </c>
      <c r="J1951" s="130">
        <v>9</v>
      </c>
      <c r="K1951" s="130">
        <f t="shared" si="1269"/>
        <v>37</v>
      </c>
      <c r="L1951" s="129">
        <f t="shared" si="1270"/>
        <v>106.08444444444444</v>
      </c>
      <c r="M1951" s="128">
        <f t="shared" si="1271"/>
        <v>38.269189189189191</v>
      </c>
      <c r="N1951" s="127"/>
      <c r="O1951" s="126"/>
      <c r="P1951" s="125"/>
      <c r="Q1951" s="125">
        <f t="shared" si="1252"/>
        <v>4</v>
      </c>
      <c r="R1951" s="125">
        <f t="shared" si="1253"/>
        <v>2013</v>
      </c>
      <c r="S1951" s="125" t="str">
        <f t="shared" si="1251"/>
        <v>Thu</v>
      </c>
      <c r="T1951" s="125" t="str">
        <f t="shared" si="1254"/>
        <v>2013-4</v>
      </c>
      <c r="U1951" s="125">
        <f t="shared" si="1255"/>
        <v>0</v>
      </c>
      <c r="V1951" s="125"/>
    </row>
    <row r="1952" spans="1:22" s="113" customFormat="1" x14ac:dyDescent="0.35">
      <c r="A1952" s="153" t="s">
        <v>1275</v>
      </c>
      <c r="B1952" s="132">
        <v>41299</v>
      </c>
      <c r="C1952" s="129">
        <v>2264.7800000000002</v>
      </c>
      <c r="D1952" s="119">
        <v>0</v>
      </c>
      <c r="E1952" s="119">
        <v>0</v>
      </c>
      <c r="F1952" s="128">
        <v>1016.45</v>
      </c>
      <c r="G1952" s="131">
        <v>44</v>
      </c>
      <c r="H1952" s="128">
        <f t="shared" si="1268"/>
        <v>23.101136363636364</v>
      </c>
      <c r="I1952" s="129">
        <v>1248.33</v>
      </c>
      <c r="J1952" s="130">
        <v>22</v>
      </c>
      <c r="K1952" s="130">
        <f t="shared" si="1269"/>
        <v>66</v>
      </c>
      <c r="L1952" s="129">
        <f t="shared" si="1270"/>
        <v>56.742272727272727</v>
      </c>
      <c r="M1952" s="128">
        <f t="shared" si="1271"/>
        <v>34.314848484848483</v>
      </c>
      <c r="N1952" s="127"/>
      <c r="O1952" s="126"/>
      <c r="P1952" s="125"/>
      <c r="Q1952" s="125">
        <f t="shared" si="1252"/>
        <v>4</v>
      </c>
      <c r="R1952" s="125">
        <f t="shared" si="1253"/>
        <v>2013</v>
      </c>
      <c r="S1952" s="125" t="str">
        <f t="shared" si="1251"/>
        <v>Fri</v>
      </c>
      <c r="T1952" s="125" t="str">
        <f t="shared" si="1254"/>
        <v>2013-4</v>
      </c>
      <c r="U1952" s="125">
        <f t="shared" si="1255"/>
        <v>0</v>
      </c>
      <c r="V1952" s="125"/>
    </row>
    <row r="1953" spans="1:22" s="113" customFormat="1" x14ac:dyDescent="0.35">
      <c r="A1953" s="153" t="s">
        <v>1275</v>
      </c>
      <c r="B1953" s="132">
        <v>41300</v>
      </c>
      <c r="C1953" s="129">
        <v>996.51</v>
      </c>
      <c r="D1953" s="119">
        <v>0</v>
      </c>
      <c r="E1953" s="119">
        <v>0</v>
      </c>
      <c r="F1953" s="128">
        <v>496.55</v>
      </c>
      <c r="G1953" s="131">
        <v>21</v>
      </c>
      <c r="H1953" s="128">
        <f t="shared" si="1268"/>
        <v>23.645238095238096</v>
      </c>
      <c r="I1953" s="129">
        <v>499.96</v>
      </c>
      <c r="J1953" s="130">
        <v>13</v>
      </c>
      <c r="K1953" s="130">
        <f t="shared" si="1269"/>
        <v>34</v>
      </c>
      <c r="L1953" s="129">
        <f t="shared" si="1270"/>
        <v>38.458461538461535</v>
      </c>
      <c r="M1953" s="128">
        <f t="shared" si="1271"/>
        <v>29.309117647058823</v>
      </c>
      <c r="N1953" s="127"/>
      <c r="O1953" s="126"/>
      <c r="P1953" s="125"/>
      <c r="Q1953" s="125">
        <f t="shared" si="1252"/>
        <v>4</v>
      </c>
      <c r="R1953" s="125">
        <f t="shared" si="1253"/>
        <v>2013</v>
      </c>
      <c r="S1953" s="125" t="str">
        <f t="shared" si="1251"/>
        <v>Sat</v>
      </c>
      <c r="T1953" s="125" t="str">
        <f t="shared" si="1254"/>
        <v>2013-4</v>
      </c>
      <c r="U1953" s="125">
        <f t="shared" si="1255"/>
        <v>0</v>
      </c>
      <c r="V1953" s="125"/>
    </row>
    <row r="1954" spans="1:22" s="113" customFormat="1" x14ac:dyDescent="0.35">
      <c r="A1954" s="124"/>
      <c r="B1954" s="123">
        <v>41301</v>
      </c>
      <c r="C1954" s="119">
        <f>SUM(C1948:C1953)</f>
        <v>6752.880000000001</v>
      </c>
      <c r="D1954" s="119">
        <v>2048.88</v>
      </c>
      <c r="E1954" s="122">
        <f>SUM(C1954:D1954)</f>
        <v>8801.760000000002</v>
      </c>
      <c r="F1954" s="118"/>
      <c r="G1954" s="121">
        <f>SUM(G1948:G1953)</f>
        <v>164</v>
      </c>
      <c r="H1954" s="118">
        <f>AVERAGE(H1948:H1953)</f>
        <v>18.22938625384278</v>
      </c>
      <c r="I1954" s="119">
        <f>SUM(I1948:I1953)</f>
        <v>3687.98</v>
      </c>
      <c r="J1954" s="120">
        <f>SUM(J1948:J1953)</f>
        <v>70</v>
      </c>
      <c r="K1954" s="120">
        <f>SUM(G1954,J1954)</f>
        <v>234</v>
      </c>
      <c r="L1954" s="119">
        <f>AVERAGE(L1948:L1953)</f>
        <v>52.574471583971579</v>
      </c>
      <c r="M1954" s="118">
        <f>AVERAGE(M1948:M1953)</f>
        <v>27.660740940612857</v>
      </c>
      <c r="N1954" s="117"/>
      <c r="O1954" s="116"/>
      <c r="P1954" s="115"/>
      <c r="Q1954" s="115">
        <f t="shared" si="1252"/>
        <v>5</v>
      </c>
      <c r="R1954" s="115">
        <f t="shared" si="1253"/>
        <v>2013</v>
      </c>
      <c r="S1954" s="115" t="str">
        <f t="shared" si="1251"/>
        <v>Sun</v>
      </c>
      <c r="T1954" s="115" t="str">
        <f t="shared" si="1254"/>
        <v>2013-5</v>
      </c>
      <c r="U1954" s="115">
        <f t="shared" si="1255"/>
        <v>0</v>
      </c>
      <c r="V1954" s="115"/>
    </row>
    <row r="1955" spans="1:22" s="113" customFormat="1" ht="18" x14ac:dyDescent="0.35">
      <c r="A1955" s="143" t="s">
        <v>1276</v>
      </c>
      <c r="B1955" s="142">
        <v>41302</v>
      </c>
      <c r="C1955" s="138">
        <v>0</v>
      </c>
      <c r="D1955" s="119">
        <v>0</v>
      </c>
      <c r="E1955" s="119">
        <v>0</v>
      </c>
      <c r="F1955" s="140">
        <v>0</v>
      </c>
      <c r="G1955" s="141">
        <v>0</v>
      </c>
      <c r="H1955" s="140">
        <f t="shared" ref="H1955:H1960" si="1272">IFERROR(F1955/G1955,0)</f>
        <v>0</v>
      </c>
      <c r="I1955" s="138">
        <v>0</v>
      </c>
      <c r="J1955" s="139">
        <v>0</v>
      </c>
      <c r="K1955" s="139">
        <f t="shared" ref="K1955:K1960" si="1273">IFERROR(SUM(G1955,J1955),0)</f>
        <v>0</v>
      </c>
      <c r="L1955" s="138">
        <f t="shared" ref="L1955:L1960" si="1274">IFERROR(MEDIAN(I1955/J1955),0)</f>
        <v>0</v>
      </c>
      <c r="M1955" s="140">
        <f t="shared" ref="M1955:M1960" si="1275">IFERROR(SUM(F1955,I1955)/K1955,0)</f>
        <v>0</v>
      </c>
      <c r="N1955" s="137" t="s">
        <v>1108</v>
      </c>
      <c r="O1955" s="136"/>
      <c r="P1955" s="135"/>
      <c r="Q1955" s="135">
        <f t="shared" si="1252"/>
        <v>5</v>
      </c>
      <c r="R1955" s="135">
        <f t="shared" si="1253"/>
        <v>2013</v>
      </c>
      <c r="S1955" s="135" t="str">
        <f t="shared" si="1251"/>
        <v>Mon</v>
      </c>
      <c r="T1955" s="135" t="str">
        <f t="shared" si="1254"/>
        <v>2013-5</v>
      </c>
      <c r="U1955" s="135">
        <f t="shared" si="1255"/>
        <v>0</v>
      </c>
      <c r="V1955" s="135"/>
    </row>
    <row r="1956" spans="1:22" s="113" customFormat="1" x14ac:dyDescent="0.35">
      <c r="A1956" s="152" t="s">
        <v>1276</v>
      </c>
      <c r="B1956" s="151">
        <v>41303</v>
      </c>
      <c r="C1956" s="147">
        <v>0</v>
      </c>
      <c r="D1956" s="119">
        <v>0</v>
      </c>
      <c r="E1956" s="119">
        <v>0</v>
      </c>
      <c r="F1956" s="149">
        <v>0</v>
      </c>
      <c r="G1956" s="150">
        <v>0</v>
      </c>
      <c r="H1956" s="149">
        <f t="shared" si="1272"/>
        <v>0</v>
      </c>
      <c r="I1956" s="147">
        <v>0</v>
      </c>
      <c r="J1956" s="148">
        <v>0</v>
      </c>
      <c r="K1956" s="148">
        <f t="shared" si="1273"/>
        <v>0</v>
      </c>
      <c r="L1956" s="147">
        <f t="shared" si="1274"/>
        <v>0</v>
      </c>
      <c r="M1956" s="149">
        <f t="shared" si="1275"/>
        <v>0</v>
      </c>
      <c r="N1956" s="175" t="s">
        <v>1092</v>
      </c>
      <c r="O1956" s="145"/>
      <c r="P1956" s="144"/>
      <c r="Q1956" s="144">
        <f t="shared" si="1252"/>
        <v>5</v>
      </c>
      <c r="R1956" s="144">
        <f t="shared" si="1253"/>
        <v>2013</v>
      </c>
      <c r="S1956" s="144" t="str">
        <f t="shared" si="1251"/>
        <v>Tue</v>
      </c>
      <c r="T1956" s="144" t="str">
        <f t="shared" si="1254"/>
        <v>2013-5</v>
      </c>
      <c r="U1956" s="144">
        <f t="shared" si="1255"/>
        <v>0</v>
      </c>
      <c r="V1956" s="144"/>
    </row>
    <row r="1957" spans="1:22" s="113" customFormat="1" x14ac:dyDescent="0.35">
      <c r="A1957" s="152" t="s">
        <v>1276</v>
      </c>
      <c r="B1957" s="151">
        <v>41304</v>
      </c>
      <c r="C1957" s="147">
        <v>0</v>
      </c>
      <c r="D1957" s="119">
        <v>0</v>
      </c>
      <c r="E1957" s="119">
        <v>0</v>
      </c>
      <c r="F1957" s="149">
        <v>0</v>
      </c>
      <c r="G1957" s="150">
        <v>0</v>
      </c>
      <c r="H1957" s="149">
        <f t="shared" si="1272"/>
        <v>0</v>
      </c>
      <c r="I1957" s="147">
        <v>0</v>
      </c>
      <c r="J1957" s="148">
        <v>0</v>
      </c>
      <c r="K1957" s="148">
        <f t="shared" si="1273"/>
        <v>0</v>
      </c>
      <c r="L1957" s="147">
        <f t="shared" si="1274"/>
        <v>0</v>
      </c>
      <c r="M1957" s="149">
        <f t="shared" si="1275"/>
        <v>0</v>
      </c>
      <c r="N1957" s="175" t="s">
        <v>1092</v>
      </c>
      <c r="O1957" s="145"/>
      <c r="P1957" s="144"/>
      <c r="Q1957" s="144">
        <f t="shared" si="1252"/>
        <v>5</v>
      </c>
      <c r="R1957" s="144">
        <f t="shared" si="1253"/>
        <v>2013</v>
      </c>
      <c r="S1957" s="144" t="str">
        <f t="shared" si="1251"/>
        <v>Wed</v>
      </c>
      <c r="T1957" s="144" t="str">
        <f t="shared" si="1254"/>
        <v>2013-5</v>
      </c>
      <c r="U1957" s="144">
        <f t="shared" si="1255"/>
        <v>0</v>
      </c>
      <c r="V1957" s="144"/>
    </row>
    <row r="1958" spans="1:22" s="113" customFormat="1" x14ac:dyDescent="0.35">
      <c r="A1958" s="152" t="s">
        <v>1276</v>
      </c>
      <c r="B1958" s="151">
        <v>41305</v>
      </c>
      <c r="C1958" s="147">
        <v>0</v>
      </c>
      <c r="D1958" s="119">
        <v>0</v>
      </c>
      <c r="E1958" s="119">
        <v>0</v>
      </c>
      <c r="F1958" s="149">
        <v>0</v>
      </c>
      <c r="G1958" s="150">
        <v>0</v>
      </c>
      <c r="H1958" s="149">
        <f t="shared" si="1272"/>
        <v>0</v>
      </c>
      <c r="I1958" s="147">
        <v>0</v>
      </c>
      <c r="J1958" s="148">
        <v>0</v>
      </c>
      <c r="K1958" s="148">
        <f t="shared" si="1273"/>
        <v>0</v>
      </c>
      <c r="L1958" s="147">
        <f t="shared" si="1274"/>
        <v>0</v>
      </c>
      <c r="M1958" s="149">
        <f t="shared" si="1275"/>
        <v>0</v>
      </c>
      <c r="N1958" s="175" t="s">
        <v>1092</v>
      </c>
      <c r="O1958" s="145"/>
      <c r="P1958" s="144"/>
      <c r="Q1958" s="144">
        <f t="shared" si="1252"/>
        <v>5</v>
      </c>
      <c r="R1958" s="144">
        <f t="shared" si="1253"/>
        <v>2013</v>
      </c>
      <c r="S1958" s="144" t="str">
        <f t="shared" si="1251"/>
        <v>Thu</v>
      </c>
      <c r="T1958" s="144" t="str">
        <f t="shared" si="1254"/>
        <v>2013-5</v>
      </c>
      <c r="U1958" s="144">
        <f t="shared" si="1255"/>
        <v>0</v>
      </c>
      <c r="V1958" s="144"/>
    </row>
    <row r="1959" spans="1:22" s="113" customFormat="1" x14ac:dyDescent="0.35">
      <c r="A1959" s="152" t="s">
        <v>1276</v>
      </c>
      <c r="B1959" s="151">
        <v>41306</v>
      </c>
      <c r="C1959" s="147">
        <v>0</v>
      </c>
      <c r="D1959" s="119">
        <v>0</v>
      </c>
      <c r="E1959" s="119">
        <v>0</v>
      </c>
      <c r="F1959" s="149">
        <v>0</v>
      </c>
      <c r="G1959" s="150">
        <v>0</v>
      </c>
      <c r="H1959" s="149">
        <f t="shared" si="1272"/>
        <v>0</v>
      </c>
      <c r="I1959" s="147">
        <v>0</v>
      </c>
      <c r="J1959" s="148">
        <v>0</v>
      </c>
      <c r="K1959" s="148">
        <f t="shared" si="1273"/>
        <v>0</v>
      </c>
      <c r="L1959" s="147">
        <f t="shared" si="1274"/>
        <v>0</v>
      </c>
      <c r="M1959" s="149">
        <f t="shared" si="1275"/>
        <v>0</v>
      </c>
      <c r="N1959" s="175" t="s">
        <v>1092</v>
      </c>
      <c r="O1959" s="145"/>
      <c r="P1959" s="144"/>
      <c r="Q1959" s="144">
        <f t="shared" si="1252"/>
        <v>5</v>
      </c>
      <c r="R1959" s="144">
        <f t="shared" si="1253"/>
        <v>2013</v>
      </c>
      <c r="S1959" s="144" t="str">
        <f t="shared" si="1251"/>
        <v>Fri</v>
      </c>
      <c r="T1959" s="144" t="str">
        <f t="shared" si="1254"/>
        <v>2013-5</v>
      </c>
      <c r="U1959" s="144">
        <f t="shared" si="1255"/>
        <v>0</v>
      </c>
      <c r="V1959" s="144"/>
    </row>
    <row r="1960" spans="1:22" s="113" customFormat="1" x14ac:dyDescent="0.35">
      <c r="A1960" s="152" t="s">
        <v>1276</v>
      </c>
      <c r="B1960" s="151">
        <v>41307</v>
      </c>
      <c r="C1960" s="147">
        <v>0</v>
      </c>
      <c r="D1960" s="119">
        <v>0</v>
      </c>
      <c r="E1960" s="119">
        <v>0</v>
      </c>
      <c r="F1960" s="149">
        <v>0</v>
      </c>
      <c r="G1960" s="150">
        <v>0</v>
      </c>
      <c r="H1960" s="149">
        <f t="shared" si="1272"/>
        <v>0</v>
      </c>
      <c r="I1960" s="147">
        <v>0</v>
      </c>
      <c r="J1960" s="148">
        <v>0</v>
      </c>
      <c r="K1960" s="148">
        <f t="shared" si="1273"/>
        <v>0</v>
      </c>
      <c r="L1960" s="147">
        <f t="shared" si="1274"/>
        <v>0</v>
      </c>
      <c r="M1960" s="149">
        <f t="shared" si="1275"/>
        <v>0</v>
      </c>
      <c r="N1960" s="175" t="s">
        <v>1092</v>
      </c>
      <c r="O1960" s="145"/>
      <c r="P1960" s="144"/>
      <c r="Q1960" s="144">
        <f t="shared" si="1252"/>
        <v>5</v>
      </c>
      <c r="R1960" s="144">
        <f t="shared" si="1253"/>
        <v>2013</v>
      </c>
      <c r="S1960" s="144" t="str">
        <f t="shared" si="1251"/>
        <v>Sat</v>
      </c>
      <c r="T1960" s="144" t="str">
        <f t="shared" si="1254"/>
        <v>2013-5</v>
      </c>
      <c r="U1960" s="144">
        <f t="shared" si="1255"/>
        <v>0</v>
      </c>
      <c r="V1960" s="144"/>
    </row>
    <row r="1961" spans="1:22" s="113" customFormat="1" x14ac:dyDescent="0.35">
      <c r="A1961" s="124"/>
      <c r="B1961" s="123">
        <v>41308</v>
      </c>
      <c r="C1961" s="119">
        <f>SUM(C1955:C1960)</f>
        <v>0</v>
      </c>
      <c r="D1961" s="119">
        <v>0</v>
      </c>
      <c r="E1961" s="122">
        <f>SUM(C1961:D1961)</f>
        <v>0</v>
      </c>
      <c r="F1961" s="118"/>
      <c r="G1961" s="121">
        <f>SUM(G1955:G1960)</f>
        <v>0</v>
      </c>
      <c r="H1961" s="118">
        <f>AVERAGE(H1955:H1960)</f>
        <v>0</v>
      </c>
      <c r="I1961" s="119">
        <f>SUM(I1955:I1960)</f>
        <v>0</v>
      </c>
      <c r="J1961" s="120">
        <f>SUM(J1955:J1960)</f>
        <v>0</v>
      </c>
      <c r="K1961" s="120">
        <f>SUM(G1961,J1961)</f>
        <v>0</v>
      </c>
      <c r="L1961" s="119">
        <f>AVERAGE(L1955:L1960)</f>
        <v>0</v>
      </c>
      <c r="M1961" s="118">
        <f>AVERAGE(M1955:M1960)</f>
        <v>0</v>
      </c>
      <c r="N1961" s="117"/>
      <c r="O1961" s="116"/>
      <c r="P1961" s="115"/>
      <c r="Q1961" s="115">
        <f t="shared" si="1252"/>
        <v>6</v>
      </c>
      <c r="R1961" s="115">
        <f t="shared" si="1253"/>
        <v>2013</v>
      </c>
      <c r="S1961" s="115" t="str">
        <f t="shared" si="1251"/>
        <v>Sun</v>
      </c>
      <c r="T1961" s="115" t="str">
        <f t="shared" si="1254"/>
        <v>2013-6</v>
      </c>
      <c r="U1961" s="115">
        <f t="shared" si="1255"/>
        <v>0</v>
      </c>
      <c r="V1961" s="115"/>
    </row>
    <row r="1962" spans="1:22" s="113" customFormat="1" x14ac:dyDescent="0.35">
      <c r="A1962" s="152" t="s">
        <v>1277</v>
      </c>
      <c r="B1962" s="151">
        <v>41309</v>
      </c>
      <c r="C1962" s="147">
        <v>0</v>
      </c>
      <c r="D1962" s="119">
        <v>0</v>
      </c>
      <c r="E1962" s="119">
        <v>0</v>
      </c>
      <c r="F1962" s="149">
        <v>0</v>
      </c>
      <c r="G1962" s="150">
        <v>0</v>
      </c>
      <c r="H1962" s="149">
        <f t="shared" ref="H1962:H1967" si="1276">IFERROR(F1962/G1962,0)</f>
        <v>0</v>
      </c>
      <c r="I1962" s="147">
        <v>0</v>
      </c>
      <c r="J1962" s="148">
        <v>0</v>
      </c>
      <c r="K1962" s="148">
        <f t="shared" ref="K1962:K1967" si="1277">IFERROR(SUM(G1962,J1962),0)</f>
        <v>0</v>
      </c>
      <c r="L1962" s="147">
        <f t="shared" ref="L1962:L1967" si="1278">IFERROR(MEDIAN(I1962/J1962),0)</f>
        <v>0</v>
      </c>
      <c r="M1962" s="149">
        <f t="shared" ref="M1962:M1967" si="1279">IFERROR(SUM(F1962,I1962)/K1962,0)</f>
        <v>0</v>
      </c>
      <c r="N1962" s="175" t="s">
        <v>1092</v>
      </c>
      <c r="O1962" s="145"/>
      <c r="P1962" s="144"/>
      <c r="Q1962" s="144">
        <f t="shared" si="1252"/>
        <v>6</v>
      </c>
      <c r="R1962" s="144">
        <f t="shared" si="1253"/>
        <v>2013</v>
      </c>
      <c r="S1962" s="144" t="str">
        <f t="shared" si="1251"/>
        <v>Mon</v>
      </c>
      <c r="T1962" s="144" t="str">
        <f t="shared" si="1254"/>
        <v>2013-6</v>
      </c>
      <c r="U1962" s="144">
        <f t="shared" si="1255"/>
        <v>0</v>
      </c>
      <c r="V1962" s="144"/>
    </row>
    <row r="1963" spans="1:22" s="113" customFormat="1" x14ac:dyDescent="0.35">
      <c r="A1963" s="152" t="s">
        <v>1277</v>
      </c>
      <c r="B1963" s="151">
        <v>41310</v>
      </c>
      <c r="C1963" s="147">
        <v>0</v>
      </c>
      <c r="D1963" s="119">
        <v>0</v>
      </c>
      <c r="E1963" s="119">
        <v>0</v>
      </c>
      <c r="F1963" s="149">
        <v>0</v>
      </c>
      <c r="G1963" s="150">
        <v>0</v>
      </c>
      <c r="H1963" s="149">
        <f t="shared" si="1276"/>
        <v>0</v>
      </c>
      <c r="I1963" s="147">
        <v>0</v>
      </c>
      <c r="J1963" s="148">
        <v>0</v>
      </c>
      <c r="K1963" s="148">
        <f t="shared" si="1277"/>
        <v>0</v>
      </c>
      <c r="L1963" s="147">
        <f t="shared" si="1278"/>
        <v>0</v>
      </c>
      <c r="M1963" s="149">
        <f t="shared" si="1279"/>
        <v>0</v>
      </c>
      <c r="N1963" s="175" t="s">
        <v>1092</v>
      </c>
      <c r="O1963" s="145"/>
      <c r="P1963" s="144"/>
      <c r="Q1963" s="144">
        <f t="shared" si="1252"/>
        <v>6</v>
      </c>
      <c r="R1963" s="144">
        <f t="shared" si="1253"/>
        <v>2013</v>
      </c>
      <c r="S1963" s="144" t="str">
        <f t="shared" si="1251"/>
        <v>Tue</v>
      </c>
      <c r="T1963" s="144" t="str">
        <f t="shared" si="1254"/>
        <v>2013-6</v>
      </c>
      <c r="U1963" s="144">
        <f t="shared" si="1255"/>
        <v>0</v>
      </c>
      <c r="V1963" s="144"/>
    </row>
    <row r="1964" spans="1:22" s="113" customFormat="1" x14ac:dyDescent="0.35">
      <c r="A1964" s="152" t="s">
        <v>1277</v>
      </c>
      <c r="B1964" s="151">
        <v>41311</v>
      </c>
      <c r="C1964" s="147">
        <v>0</v>
      </c>
      <c r="D1964" s="119">
        <v>0</v>
      </c>
      <c r="E1964" s="119">
        <v>0</v>
      </c>
      <c r="F1964" s="149">
        <v>0</v>
      </c>
      <c r="G1964" s="150">
        <v>0</v>
      </c>
      <c r="H1964" s="149">
        <f t="shared" si="1276"/>
        <v>0</v>
      </c>
      <c r="I1964" s="147">
        <v>0</v>
      </c>
      <c r="J1964" s="148">
        <v>0</v>
      </c>
      <c r="K1964" s="148">
        <f t="shared" si="1277"/>
        <v>0</v>
      </c>
      <c r="L1964" s="147">
        <f t="shared" si="1278"/>
        <v>0</v>
      </c>
      <c r="M1964" s="149">
        <f t="shared" si="1279"/>
        <v>0</v>
      </c>
      <c r="N1964" s="175" t="s">
        <v>1092</v>
      </c>
      <c r="O1964" s="145"/>
      <c r="P1964" s="144"/>
      <c r="Q1964" s="144">
        <f t="shared" si="1252"/>
        <v>6</v>
      </c>
      <c r="R1964" s="144">
        <f t="shared" si="1253"/>
        <v>2013</v>
      </c>
      <c r="S1964" s="144" t="str">
        <f t="shared" si="1251"/>
        <v>Wed</v>
      </c>
      <c r="T1964" s="144" t="str">
        <f t="shared" si="1254"/>
        <v>2013-6</v>
      </c>
      <c r="U1964" s="144">
        <f t="shared" si="1255"/>
        <v>0</v>
      </c>
      <c r="V1964" s="144"/>
    </row>
    <row r="1965" spans="1:22" s="113" customFormat="1" x14ac:dyDescent="0.35">
      <c r="A1965" s="153" t="s">
        <v>1277</v>
      </c>
      <c r="B1965" s="132">
        <v>41312</v>
      </c>
      <c r="C1965" s="129">
        <v>2035.76</v>
      </c>
      <c r="D1965" s="119">
        <v>0</v>
      </c>
      <c r="E1965" s="119">
        <v>0</v>
      </c>
      <c r="F1965" s="128">
        <v>441.7</v>
      </c>
      <c r="G1965" s="131">
        <v>21</v>
      </c>
      <c r="H1965" s="128">
        <f t="shared" si="1276"/>
        <v>21.033333333333331</v>
      </c>
      <c r="I1965" s="129">
        <v>1594.06</v>
      </c>
      <c r="J1965" s="130">
        <v>19</v>
      </c>
      <c r="K1965" s="130">
        <f t="shared" si="1277"/>
        <v>40</v>
      </c>
      <c r="L1965" s="129">
        <f t="shared" si="1278"/>
        <v>83.897894736842105</v>
      </c>
      <c r="M1965" s="128">
        <f t="shared" si="1279"/>
        <v>50.893999999999998</v>
      </c>
      <c r="N1965" s="127"/>
      <c r="O1965" s="126"/>
      <c r="P1965" s="125"/>
      <c r="Q1965" s="125">
        <f t="shared" si="1252"/>
        <v>6</v>
      </c>
      <c r="R1965" s="125">
        <f t="shared" si="1253"/>
        <v>2013</v>
      </c>
      <c r="S1965" s="125" t="str">
        <f t="shared" si="1251"/>
        <v>Thu</v>
      </c>
      <c r="T1965" s="125" t="str">
        <f t="shared" si="1254"/>
        <v>2013-6</v>
      </c>
      <c r="U1965" s="125">
        <f t="shared" si="1255"/>
        <v>0</v>
      </c>
      <c r="V1965" s="125"/>
    </row>
    <row r="1966" spans="1:22" s="113" customFormat="1" x14ac:dyDescent="0.35">
      <c r="A1966" s="153" t="s">
        <v>1277</v>
      </c>
      <c r="B1966" s="132">
        <v>41313</v>
      </c>
      <c r="C1966" s="129">
        <v>1310.82</v>
      </c>
      <c r="D1966" s="119">
        <v>0</v>
      </c>
      <c r="E1966" s="119">
        <v>0</v>
      </c>
      <c r="F1966" s="128">
        <v>813.35</v>
      </c>
      <c r="G1966" s="131">
        <v>38</v>
      </c>
      <c r="H1966" s="128">
        <f t="shared" si="1276"/>
        <v>21.403947368421054</v>
      </c>
      <c r="I1966" s="129">
        <v>497.47</v>
      </c>
      <c r="J1966" s="130">
        <v>14</v>
      </c>
      <c r="K1966" s="130">
        <f t="shared" si="1277"/>
        <v>52</v>
      </c>
      <c r="L1966" s="129">
        <f t="shared" si="1278"/>
        <v>35.533571428571427</v>
      </c>
      <c r="M1966" s="128">
        <f t="shared" si="1279"/>
        <v>25.208076923076927</v>
      </c>
      <c r="N1966" s="127"/>
      <c r="O1966" s="126"/>
      <c r="P1966" s="125"/>
      <c r="Q1966" s="125">
        <f t="shared" si="1252"/>
        <v>6</v>
      </c>
      <c r="R1966" s="125">
        <f t="shared" si="1253"/>
        <v>2013</v>
      </c>
      <c r="S1966" s="125" t="str">
        <f t="shared" si="1251"/>
        <v>Fri</v>
      </c>
      <c r="T1966" s="125" t="str">
        <f t="shared" si="1254"/>
        <v>2013-6</v>
      </c>
      <c r="U1966" s="125">
        <f t="shared" si="1255"/>
        <v>0</v>
      </c>
      <c r="V1966" s="125"/>
    </row>
    <row r="1967" spans="1:22" s="113" customFormat="1" x14ac:dyDescent="0.35">
      <c r="A1967" s="152" t="s">
        <v>1277</v>
      </c>
      <c r="B1967" s="151">
        <v>41314</v>
      </c>
      <c r="C1967" s="147">
        <v>0</v>
      </c>
      <c r="D1967" s="119">
        <v>0</v>
      </c>
      <c r="E1967" s="119">
        <v>0</v>
      </c>
      <c r="F1967" s="149">
        <v>0</v>
      </c>
      <c r="G1967" s="150">
        <v>0</v>
      </c>
      <c r="H1967" s="149">
        <f t="shared" si="1276"/>
        <v>0</v>
      </c>
      <c r="I1967" s="147">
        <v>0</v>
      </c>
      <c r="J1967" s="148">
        <v>0</v>
      </c>
      <c r="K1967" s="148">
        <f t="shared" si="1277"/>
        <v>0</v>
      </c>
      <c r="L1967" s="147">
        <f t="shared" si="1278"/>
        <v>0</v>
      </c>
      <c r="M1967" s="149">
        <f t="shared" si="1279"/>
        <v>0</v>
      </c>
      <c r="N1967" s="175" t="s">
        <v>1091</v>
      </c>
      <c r="O1967" s="145"/>
      <c r="P1967" s="144"/>
      <c r="Q1967" s="144">
        <f t="shared" si="1252"/>
        <v>6</v>
      </c>
      <c r="R1967" s="144">
        <f t="shared" si="1253"/>
        <v>2013</v>
      </c>
      <c r="S1967" s="144" t="str">
        <f t="shared" si="1251"/>
        <v>Sat</v>
      </c>
      <c r="T1967" s="144" t="str">
        <f t="shared" si="1254"/>
        <v>2013-6</v>
      </c>
      <c r="U1967" s="144">
        <f t="shared" si="1255"/>
        <v>0</v>
      </c>
      <c r="V1967" s="144"/>
    </row>
    <row r="1968" spans="1:22" s="113" customFormat="1" x14ac:dyDescent="0.35">
      <c r="A1968" s="124"/>
      <c r="B1968" s="123">
        <v>41315</v>
      </c>
      <c r="C1968" s="119">
        <f>SUM(C1965:C1967)</f>
        <v>3346.58</v>
      </c>
      <c r="D1968" s="119">
        <v>2275.5</v>
      </c>
      <c r="E1968" s="122">
        <f>SUM(C1968:D1968)</f>
        <v>5622.08</v>
      </c>
      <c r="F1968" s="118"/>
      <c r="G1968" s="121">
        <f>SUM(G1962:G1967)</f>
        <v>59</v>
      </c>
      <c r="H1968" s="118">
        <f>AVERAGE(H1962:H1967)</f>
        <v>7.0728801169590652</v>
      </c>
      <c r="I1968" s="119">
        <f>SUM(I1962:I1967)</f>
        <v>2091.5299999999997</v>
      </c>
      <c r="J1968" s="120">
        <f>SUM(J1962:J1967)</f>
        <v>33</v>
      </c>
      <c r="K1968" s="120">
        <f>SUM(G1968,J1968)</f>
        <v>92</v>
      </c>
      <c r="L1968" s="119">
        <f>AVERAGE(L1962:L1967)</f>
        <v>19.905244360902255</v>
      </c>
      <c r="M1968" s="118">
        <f>AVERAGE(M1962:M1967)</f>
        <v>12.683679487179488</v>
      </c>
      <c r="N1968" s="117"/>
      <c r="O1968" s="116"/>
      <c r="P1968" s="115"/>
      <c r="Q1968" s="115">
        <f t="shared" si="1252"/>
        <v>7</v>
      </c>
      <c r="R1968" s="115">
        <f t="shared" si="1253"/>
        <v>2013</v>
      </c>
      <c r="S1968" s="115" t="str">
        <f t="shared" si="1251"/>
        <v>Sun</v>
      </c>
      <c r="T1968" s="115" t="str">
        <f t="shared" si="1254"/>
        <v>2013-7</v>
      </c>
      <c r="U1968" s="115">
        <f t="shared" si="1255"/>
        <v>0</v>
      </c>
      <c r="V1968" s="115"/>
    </row>
    <row r="1969" spans="1:22" s="113" customFormat="1" x14ac:dyDescent="0.35">
      <c r="A1969" s="153" t="s">
        <v>1278</v>
      </c>
      <c r="B1969" s="132">
        <v>41316</v>
      </c>
      <c r="C1969" s="129">
        <v>616.30999999999995</v>
      </c>
      <c r="D1969" s="119">
        <v>0</v>
      </c>
      <c r="E1969" s="119">
        <v>0</v>
      </c>
      <c r="F1969" s="128">
        <v>328.65</v>
      </c>
      <c r="G1969" s="131">
        <v>20</v>
      </c>
      <c r="H1969" s="128">
        <f t="shared" ref="H1969:H1974" si="1280">IFERROR(F1969/G1969,0)</f>
        <v>16.432499999999997</v>
      </c>
      <c r="I1969" s="129">
        <v>287.66000000000003</v>
      </c>
      <c r="J1969" s="130">
        <v>7</v>
      </c>
      <c r="K1969" s="130">
        <f t="shared" ref="K1969:K1974" si="1281">IFERROR(SUM(G1969,J1969),0)</f>
        <v>27</v>
      </c>
      <c r="L1969" s="129">
        <f t="shared" ref="L1969:L1974" si="1282">IFERROR(MEDIAN(I1969/J1969),0)</f>
        <v>41.094285714285718</v>
      </c>
      <c r="M1969" s="128">
        <f t="shared" ref="M1969:M1974" si="1283">IFERROR(SUM(F1969,I1969)/K1969,0)</f>
        <v>22.826296296296295</v>
      </c>
      <c r="N1969" s="127"/>
      <c r="O1969" s="126"/>
      <c r="P1969" s="125"/>
      <c r="Q1969" s="125">
        <f t="shared" si="1252"/>
        <v>7</v>
      </c>
      <c r="R1969" s="125">
        <f t="shared" si="1253"/>
        <v>2013</v>
      </c>
      <c r="S1969" s="125" t="str">
        <f t="shared" si="1251"/>
        <v>Mon</v>
      </c>
      <c r="T1969" s="125" t="str">
        <f t="shared" si="1254"/>
        <v>2013-7</v>
      </c>
      <c r="U1969" s="125">
        <f t="shared" si="1255"/>
        <v>0</v>
      </c>
      <c r="V1969" s="125"/>
    </row>
    <row r="1970" spans="1:22" s="113" customFormat="1" x14ac:dyDescent="0.35">
      <c r="A1970" s="153" t="s">
        <v>1278</v>
      </c>
      <c r="B1970" s="132">
        <v>41317</v>
      </c>
      <c r="C1970" s="129">
        <v>805.91</v>
      </c>
      <c r="D1970" s="119">
        <v>0</v>
      </c>
      <c r="E1970" s="119">
        <v>0</v>
      </c>
      <c r="F1970" s="128">
        <v>492.55</v>
      </c>
      <c r="G1970" s="131">
        <v>26</v>
      </c>
      <c r="H1970" s="128">
        <f t="shared" si="1280"/>
        <v>18.944230769230771</v>
      </c>
      <c r="I1970" s="129">
        <v>313.36</v>
      </c>
      <c r="J1970" s="130">
        <v>9</v>
      </c>
      <c r="K1970" s="130">
        <f t="shared" si="1281"/>
        <v>35</v>
      </c>
      <c r="L1970" s="129">
        <f t="shared" si="1282"/>
        <v>34.817777777777778</v>
      </c>
      <c r="M1970" s="128">
        <f t="shared" si="1283"/>
        <v>23.026000000000003</v>
      </c>
      <c r="N1970" s="127"/>
      <c r="O1970" s="126"/>
      <c r="P1970" s="125"/>
      <c r="Q1970" s="125">
        <f t="shared" si="1252"/>
        <v>7</v>
      </c>
      <c r="R1970" s="125">
        <f t="shared" si="1253"/>
        <v>2013</v>
      </c>
      <c r="S1970" s="125" t="str">
        <f t="shared" si="1251"/>
        <v>Tue</v>
      </c>
      <c r="T1970" s="125" t="str">
        <f t="shared" si="1254"/>
        <v>2013-7</v>
      </c>
      <c r="U1970" s="125">
        <f t="shared" si="1255"/>
        <v>0</v>
      </c>
      <c r="V1970" s="125"/>
    </row>
    <row r="1971" spans="1:22" s="113" customFormat="1" x14ac:dyDescent="0.35">
      <c r="A1971" s="153" t="s">
        <v>1278</v>
      </c>
      <c r="B1971" s="132">
        <v>41318</v>
      </c>
      <c r="C1971" s="129">
        <v>653.25</v>
      </c>
      <c r="D1971" s="119">
        <v>0</v>
      </c>
      <c r="E1971" s="119">
        <v>0</v>
      </c>
      <c r="F1971" s="128">
        <v>409.3</v>
      </c>
      <c r="G1971" s="131">
        <v>26</v>
      </c>
      <c r="H1971" s="128">
        <f t="shared" si="1280"/>
        <v>15.742307692307692</v>
      </c>
      <c r="I1971" s="129">
        <v>243.95</v>
      </c>
      <c r="J1971" s="130">
        <v>8</v>
      </c>
      <c r="K1971" s="130">
        <f t="shared" si="1281"/>
        <v>34</v>
      </c>
      <c r="L1971" s="129">
        <f t="shared" si="1282"/>
        <v>30.493749999999999</v>
      </c>
      <c r="M1971" s="128">
        <f t="shared" si="1283"/>
        <v>19.213235294117649</v>
      </c>
      <c r="N1971" s="127"/>
      <c r="O1971" s="126"/>
      <c r="P1971" s="125"/>
      <c r="Q1971" s="125">
        <f t="shared" si="1252"/>
        <v>7</v>
      </c>
      <c r="R1971" s="125">
        <f t="shared" si="1253"/>
        <v>2013</v>
      </c>
      <c r="S1971" s="125" t="str">
        <f t="shared" si="1251"/>
        <v>Wed</v>
      </c>
      <c r="T1971" s="125" t="str">
        <f t="shared" si="1254"/>
        <v>2013-7</v>
      </c>
      <c r="U1971" s="125">
        <f t="shared" si="1255"/>
        <v>0</v>
      </c>
      <c r="V1971" s="125"/>
    </row>
    <row r="1972" spans="1:22" s="113" customFormat="1" x14ac:dyDescent="0.35">
      <c r="A1972" s="153" t="s">
        <v>1278</v>
      </c>
      <c r="B1972" s="132">
        <v>41319</v>
      </c>
      <c r="C1972" s="129">
        <v>1813.66</v>
      </c>
      <c r="D1972" s="119">
        <v>0</v>
      </c>
      <c r="E1972" s="119">
        <v>0</v>
      </c>
      <c r="F1972" s="128">
        <v>430.25</v>
      </c>
      <c r="G1972" s="131">
        <v>17</v>
      </c>
      <c r="H1972" s="128">
        <f t="shared" si="1280"/>
        <v>25.308823529411764</v>
      </c>
      <c r="I1972" s="129">
        <v>1383.41</v>
      </c>
      <c r="J1972" s="130">
        <v>14</v>
      </c>
      <c r="K1972" s="130">
        <f t="shared" si="1281"/>
        <v>31</v>
      </c>
      <c r="L1972" s="129">
        <f t="shared" si="1282"/>
        <v>98.815000000000012</v>
      </c>
      <c r="M1972" s="128">
        <f t="shared" si="1283"/>
        <v>58.505161290322583</v>
      </c>
      <c r="N1972" s="127"/>
      <c r="O1972" s="126"/>
      <c r="P1972" s="125"/>
      <c r="Q1972" s="125">
        <f t="shared" si="1252"/>
        <v>7</v>
      </c>
      <c r="R1972" s="125">
        <f t="shared" si="1253"/>
        <v>2013</v>
      </c>
      <c r="S1972" s="125" t="str">
        <f t="shared" si="1251"/>
        <v>Thu</v>
      </c>
      <c r="T1972" s="125" t="str">
        <f t="shared" si="1254"/>
        <v>2013-7</v>
      </c>
      <c r="U1972" s="125">
        <f t="shared" si="1255"/>
        <v>0</v>
      </c>
      <c r="V1972" s="125"/>
    </row>
    <row r="1973" spans="1:22" s="113" customFormat="1" x14ac:dyDescent="0.35">
      <c r="A1973" s="153" t="s">
        <v>1278</v>
      </c>
      <c r="B1973" s="132">
        <v>41320</v>
      </c>
      <c r="C1973" s="129">
        <v>895.76</v>
      </c>
      <c r="D1973" s="119">
        <v>0</v>
      </c>
      <c r="E1973" s="119">
        <v>0</v>
      </c>
      <c r="F1973" s="128">
        <v>557.04999999999995</v>
      </c>
      <c r="G1973" s="131">
        <v>26</v>
      </c>
      <c r="H1973" s="128">
        <f t="shared" si="1280"/>
        <v>21.424999999999997</v>
      </c>
      <c r="I1973" s="129">
        <v>338.71</v>
      </c>
      <c r="J1973" s="130">
        <v>5</v>
      </c>
      <c r="K1973" s="130">
        <f t="shared" si="1281"/>
        <v>31</v>
      </c>
      <c r="L1973" s="129">
        <f t="shared" si="1282"/>
        <v>67.74199999999999</v>
      </c>
      <c r="M1973" s="128">
        <f t="shared" si="1283"/>
        <v>28.895483870967741</v>
      </c>
      <c r="N1973" s="127"/>
      <c r="O1973" s="126"/>
      <c r="P1973" s="125"/>
      <c r="Q1973" s="125">
        <f t="shared" si="1252"/>
        <v>7</v>
      </c>
      <c r="R1973" s="125">
        <f t="shared" si="1253"/>
        <v>2013</v>
      </c>
      <c r="S1973" s="125" t="str">
        <f t="shared" si="1251"/>
        <v>Fri</v>
      </c>
      <c r="T1973" s="125" t="str">
        <f t="shared" si="1254"/>
        <v>2013-7</v>
      </c>
      <c r="U1973" s="125">
        <f t="shared" si="1255"/>
        <v>0</v>
      </c>
      <c r="V1973" s="125"/>
    </row>
    <row r="1974" spans="1:22" s="113" customFormat="1" x14ac:dyDescent="0.35">
      <c r="A1974" s="153" t="s">
        <v>1278</v>
      </c>
      <c r="B1974" s="132">
        <v>41321</v>
      </c>
      <c r="C1974" s="129">
        <v>513.49</v>
      </c>
      <c r="D1974" s="119">
        <v>0</v>
      </c>
      <c r="E1974" s="119">
        <v>0</v>
      </c>
      <c r="F1974" s="128">
        <v>196.55</v>
      </c>
      <c r="G1974" s="131">
        <v>8</v>
      </c>
      <c r="H1974" s="128">
        <f t="shared" si="1280"/>
        <v>24.568750000000001</v>
      </c>
      <c r="I1974" s="129">
        <v>316.94</v>
      </c>
      <c r="J1974" s="130">
        <v>8</v>
      </c>
      <c r="K1974" s="130">
        <f t="shared" si="1281"/>
        <v>16</v>
      </c>
      <c r="L1974" s="129">
        <f t="shared" si="1282"/>
        <v>39.6175</v>
      </c>
      <c r="M1974" s="128">
        <f t="shared" si="1283"/>
        <v>32.093125000000001</v>
      </c>
      <c r="N1974" s="127"/>
      <c r="O1974" s="126"/>
      <c r="P1974" s="125"/>
      <c r="Q1974" s="125">
        <f t="shared" si="1252"/>
        <v>7</v>
      </c>
      <c r="R1974" s="125">
        <f t="shared" si="1253"/>
        <v>2013</v>
      </c>
      <c r="S1974" s="125" t="str">
        <f t="shared" si="1251"/>
        <v>Sat</v>
      </c>
      <c r="T1974" s="125" t="str">
        <f t="shared" si="1254"/>
        <v>2013-7</v>
      </c>
      <c r="U1974" s="125">
        <f t="shared" si="1255"/>
        <v>0</v>
      </c>
      <c r="V1974" s="125"/>
    </row>
    <row r="1975" spans="1:22" s="113" customFormat="1" x14ac:dyDescent="0.35">
      <c r="A1975" s="124"/>
      <c r="B1975" s="123">
        <v>41322</v>
      </c>
      <c r="C1975" s="119">
        <f>SUM(C1969:C1974)</f>
        <v>5298.38</v>
      </c>
      <c r="D1975" s="119">
        <v>1396.2</v>
      </c>
      <c r="E1975" s="122">
        <f>SUM(C1975:D1975)</f>
        <v>6694.58</v>
      </c>
      <c r="F1975" s="118"/>
      <c r="G1975" s="121">
        <f>SUM(G1969:G1974)</f>
        <v>123</v>
      </c>
      <c r="H1975" s="118">
        <f>AVERAGE(H1969:H1974)</f>
        <v>20.403601998491705</v>
      </c>
      <c r="I1975" s="119">
        <f>SUM(I1969:I1974)</f>
        <v>2884.03</v>
      </c>
      <c r="J1975" s="120">
        <f>SUM(J1969:J1974)</f>
        <v>51</v>
      </c>
      <c r="K1975" s="120">
        <f>SUM(G1975,J1975)</f>
        <v>174</v>
      </c>
      <c r="L1975" s="119">
        <f>AVERAGE(L1969:L1974)</f>
        <v>52.096718915343907</v>
      </c>
      <c r="M1975" s="118">
        <f>AVERAGE(M1969:M1974)</f>
        <v>30.759883625284051</v>
      </c>
      <c r="N1975" s="117"/>
      <c r="O1975" s="116"/>
      <c r="P1975" s="115"/>
      <c r="Q1975" s="115">
        <f t="shared" si="1252"/>
        <v>8</v>
      </c>
      <c r="R1975" s="115">
        <f t="shared" si="1253"/>
        <v>2013</v>
      </c>
      <c r="S1975" s="115" t="str">
        <f t="shared" si="1251"/>
        <v>Sun</v>
      </c>
      <c r="T1975" s="115" t="str">
        <f t="shared" si="1254"/>
        <v>2013-8</v>
      </c>
      <c r="U1975" s="115">
        <f t="shared" si="1255"/>
        <v>0</v>
      </c>
      <c r="V1975" s="115"/>
    </row>
    <row r="1976" spans="1:22" s="113" customFormat="1" x14ac:dyDescent="0.35">
      <c r="A1976" s="153" t="s">
        <v>1279</v>
      </c>
      <c r="B1976" s="132">
        <v>41323</v>
      </c>
      <c r="C1976" s="129">
        <v>2143.94</v>
      </c>
      <c r="D1976" s="119">
        <v>0</v>
      </c>
      <c r="E1976" s="119">
        <v>0</v>
      </c>
      <c r="F1976" s="128">
        <v>788.45</v>
      </c>
      <c r="G1976" s="131">
        <v>34</v>
      </c>
      <c r="H1976" s="128">
        <f t="shared" ref="H1976:H1981" si="1284">IFERROR(F1976/G1976,0)</f>
        <v>23.189705882352943</v>
      </c>
      <c r="I1976" s="129">
        <v>1355.49</v>
      </c>
      <c r="J1976" s="130">
        <v>11</v>
      </c>
      <c r="K1976" s="130">
        <f t="shared" ref="K1976:K1981" si="1285">IFERROR(SUM(G1976,J1976),0)</f>
        <v>45</v>
      </c>
      <c r="L1976" s="129">
        <f t="shared" ref="L1976:L1981" si="1286">IFERROR(MEDIAN(I1976/J1976),0)</f>
        <v>123.22636363636364</v>
      </c>
      <c r="M1976" s="128">
        <f t="shared" ref="M1976:M1981" si="1287">IFERROR(SUM(F1976,I1976)/K1976,0)</f>
        <v>47.643111111111111</v>
      </c>
      <c r="N1976" s="127"/>
      <c r="O1976" s="126"/>
      <c r="P1976" s="125"/>
      <c r="Q1976" s="125">
        <f t="shared" si="1252"/>
        <v>8</v>
      </c>
      <c r="R1976" s="125">
        <f t="shared" si="1253"/>
        <v>2013</v>
      </c>
      <c r="S1976" s="125" t="str">
        <f t="shared" si="1251"/>
        <v>Mon</v>
      </c>
      <c r="T1976" s="125" t="str">
        <f t="shared" si="1254"/>
        <v>2013-8</v>
      </c>
      <c r="U1976" s="125">
        <f t="shared" si="1255"/>
        <v>0</v>
      </c>
      <c r="V1976" s="125"/>
    </row>
    <row r="1977" spans="1:22" s="113" customFormat="1" x14ac:dyDescent="0.35">
      <c r="A1977" s="153" t="s">
        <v>1279</v>
      </c>
      <c r="B1977" s="132">
        <v>41324</v>
      </c>
      <c r="C1977" s="129">
        <v>586.98</v>
      </c>
      <c r="D1977" s="119">
        <v>0</v>
      </c>
      <c r="E1977" s="119">
        <v>0</v>
      </c>
      <c r="F1977" s="128">
        <v>329.15</v>
      </c>
      <c r="G1977" s="131">
        <v>22</v>
      </c>
      <c r="H1977" s="128">
        <f t="shared" si="1284"/>
        <v>14.961363636363636</v>
      </c>
      <c r="I1977" s="129">
        <v>257.83</v>
      </c>
      <c r="J1977" s="130">
        <v>5</v>
      </c>
      <c r="K1977" s="130">
        <f t="shared" si="1285"/>
        <v>27</v>
      </c>
      <c r="L1977" s="129">
        <f t="shared" si="1286"/>
        <v>51.565999999999995</v>
      </c>
      <c r="M1977" s="128">
        <f t="shared" si="1287"/>
        <v>21.740000000000002</v>
      </c>
      <c r="N1977" s="127"/>
      <c r="O1977" s="126"/>
      <c r="P1977" s="125"/>
      <c r="Q1977" s="125">
        <f t="shared" si="1252"/>
        <v>8</v>
      </c>
      <c r="R1977" s="125">
        <f t="shared" si="1253"/>
        <v>2013</v>
      </c>
      <c r="S1977" s="125" t="str">
        <f t="shared" si="1251"/>
        <v>Tue</v>
      </c>
      <c r="T1977" s="125" t="str">
        <f t="shared" si="1254"/>
        <v>2013-8</v>
      </c>
      <c r="U1977" s="125">
        <f t="shared" si="1255"/>
        <v>0</v>
      </c>
      <c r="V1977" s="125"/>
    </row>
    <row r="1978" spans="1:22" s="113" customFormat="1" x14ac:dyDescent="0.35">
      <c r="A1978" s="153" t="s">
        <v>1279</v>
      </c>
      <c r="B1978" s="132">
        <v>41325</v>
      </c>
      <c r="C1978" s="129">
        <v>617.75</v>
      </c>
      <c r="D1978" s="119">
        <v>0</v>
      </c>
      <c r="E1978" s="119">
        <v>0</v>
      </c>
      <c r="F1978" s="128">
        <v>376.85</v>
      </c>
      <c r="G1978" s="131">
        <v>30</v>
      </c>
      <c r="H1978" s="128">
        <f t="shared" si="1284"/>
        <v>12.561666666666667</v>
      </c>
      <c r="I1978" s="129">
        <v>240.9</v>
      </c>
      <c r="J1978" s="130">
        <v>7</v>
      </c>
      <c r="K1978" s="130">
        <f t="shared" si="1285"/>
        <v>37</v>
      </c>
      <c r="L1978" s="129">
        <f t="shared" si="1286"/>
        <v>34.414285714285718</v>
      </c>
      <c r="M1978" s="128">
        <f t="shared" si="1287"/>
        <v>16.695945945945947</v>
      </c>
      <c r="N1978" s="127"/>
      <c r="O1978" s="126"/>
      <c r="P1978" s="125"/>
      <c r="Q1978" s="125">
        <f t="shared" si="1252"/>
        <v>8</v>
      </c>
      <c r="R1978" s="125">
        <f t="shared" si="1253"/>
        <v>2013</v>
      </c>
      <c r="S1978" s="125" t="str">
        <f t="shared" si="1251"/>
        <v>Wed</v>
      </c>
      <c r="T1978" s="125" t="str">
        <f t="shared" si="1254"/>
        <v>2013-8</v>
      </c>
      <c r="U1978" s="125">
        <f t="shared" si="1255"/>
        <v>0</v>
      </c>
      <c r="V1978" s="125"/>
    </row>
    <row r="1979" spans="1:22" s="113" customFormat="1" x14ac:dyDescent="0.35">
      <c r="A1979" s="153" t="s">
        <v>1279</v>
      </c>
      <c r="B1979" s="132">
        <v>41326</v>
      </c>
      <c r="C1979" s="129">
        <v>682.3</v>
      </c>
      <c r="D1979" s="119">
        <v>0</v>
      </c>
      <c r="E1979" s="119">
        <v>0</v>
      </c>
      <c r="F1979" s="128">
        <v>428.1</v>
      </c>
      <c r="G1979" s="131">
        <v>0</v>
      </c>
      <c r="H1979" s="128">
        <f t="shared" si="1284"/>
        <v>0</v>
      </c>
      <c r="I1979" s="129">
        <v>154.19999999999999</v>
      </c>
      <c r="J1979" s="130">
        <v>0</v>
      </c>
      <c r="K1979" s="130">
        <f t="shared" si="1285"/>
        <v>0</v>
      </c>
      <c r="L1979" s="129">
        <f t="shared" si="1286"/>
        <v>0</v>
      </c>
      <c r="M1979" s="128">
        <f t="shared" si="1287"/>
        <v>0</v>
      </c>
      <c r="N1979" s="127"/>
      <c r="O1979" s="126"/>
      <c r="P1979" s="125"/>
      <c r="Q1979" s="125">
        <f t="shared" si="1252"/>
        <v>8</v>
      </c>
      <c r="R1979" s="125">
        <f t="shared" si="1253"/>
        <v>2013</v>
      </c>
      <c r="S1979" s="125" t="str">
        <f t="shared" si="1251"/>
        <v>Thu</v>
      </c>
      <c r="T1979" s="125" t="str">
        <f t="shared" si="1254"/>
        <v>2013-8</v>
      </c>
      <c r="U1979" s="125">
        <f t="shared" si="1255"/>
        <v>0</v>
      </c>
      <c r="V1979" s="125"/>
    </row>
    <row r="1980" spans="1:22" s="113" customFormat="1" x14ac:dyDescent="0.35">
      <c r="A1980" s="153" t="s">
        <v>1279</v>
      </c>
      <c r="B1980" s="132">
        <v>41327</v>
      </c>
      <c r="C1980" s="129">
        <v>1512.69</v>
      </c>
      <c r="D1980" s="119">
        <v>0</v>
      </c>
      <c r="E1980" s="119">
        <v>0</v>
      </c>
      <c r="F1980" s="128">
        <v>762.2</v>
      </c>
      <c r="G1980" s="131">
        <v>61</v>
      </c>
      <c r="H1980" s="128">
        <f t="shared" si="1284"/>
        <v>12.495081967213116</v>
      </c>
      <c r="I1980" s="129">
        <v>850.49</v>
      </c>
      <c r="J1980" s="130">
        <v>17</v>
      </c>
      <c r="K1980" s="130">
        <f t="shared" si="1285"/>
        <v>78</v>
      </c>
      <c r="L1980" s="129">
        <f t="shared" si="1286"/>
        <v>50.028823529411767</v>
      </c>
      <c r="M1980" s="128">
        <f t="shared" si="1287"/>
        <v>20.675512820512822</v>
      </c>
      <c r="N1980" s="127"/>
      <c r="O1980" s="126"/>
      <c r="P1980" s="125"/>
      <c r="Q1980" s="125">
        <f t="shared" si="1252"/>
        <v>8</v>
      </c>
      <c r="R1980" s="125">
        <f t="shared" si="1253"/>
        <v>2013</v>
      </c>
      <c r="S1980" s="125" t="str">
        <f t="shared" si="1251"/>
        <v>Fri</v>
      </c>
      <c r="T1980" s="125" t="str">
        <f t="shared" si="1254"/>
        <v>2013-8</v>
      </c>
      <c r="U1980" s="125">
        <f t="shared" si="1255"/>
        <v>0</v>
      </c>
      <c r="V1980" s="125"/>
    </row>
    <row r="1981" spans="1:22" s="113" customFormat="1" x14ac:dyDescent="0.35">
      <c r="A1981" s="153" t="s">
        <v>1279</v>
      </c>
      <c r="B1981" s="132">
        <v>41328</v>
      </c>
      <c r="C1981" s="129">
        <v>1210.56</v>
      </c>
      <c r="D1981" s="119">
        <v>0</v>
      </c>
      <c r="E1981" s="119">
        <v>0</v>
      </c>
      <c r="F1981" s="128">
        <v>671.9</v>
      </c>
      <c r="G1981" s="131">
        <v>30</v>
      </c>
      <c r="H1981" s="128">
        <f t="shared" si="1284"/>
        <v>22.396666666666665</v>
      </c>
      <c r="I1981" s="129">
        <v>538.66</v>
      </c>
      <c r="J1981" s="130">
        <v>17</v>
      </c>
      <c r="K1981" s="130">
        <f t="shared" si="1285"/>
        <v>47</v>
      </c>
      <c r="L1981" s="129">
        <f t="shared" si="1286"/>
        <v>31.685882352941174</v>
      </c>
      <c r="M1981" s="128">
        <f t="shared" si="1287"/>
        <v>25.756595744680851</v>
      </c>
      <c r="N1981" s="127"/>
      <c r="O1981" s="126"/>
      <c r="P1981" s="125"/>
      <c r="Q1981" s="125">
        <f t="shared" si="1252"/>
        <v>8</v>
      </c>
      <c r="R1981" s="125">
        <f t="shared" si="1253"/>
        <v>2013</v>
      </c>
      <c r="S1981" s="125" t="str">
        <f t="shared" si="1251"/>
        <v>Sat</v>
      </c>
      <c r="T1981" s="125" t="str">
        <f t="shared" si="1254"/>
        <v>2013-8</v>
      </c>
      <c r="U1981" s="125">
        <f t="shared" si="1255"/>
        <v>0</v>
      </c>
      <c r="V1981" s="125"/>
    </row>
    <row r="1982" spans="1:22" s="113" customFormat="1" x14ac:dyDescent="0.35">
      <c r="A1982" s="124"/>
      <c r="B1982" s="123">
        <v>41329</v>
      </c>
      <c r="C1982" s="119">
        <f>SUM(C1976:C1981)</f>
        <v>6754.2199999999993</v>
      </c>
      <c r="D1982" s="119">
        <v>6679.64</v>
      </c>
      <c r="E1982" s="122">
        <f>SUM(C1982:D1982)</f>
        <v>13433.86</v>
      </c>
      <c r="F1982" s="118"/>
      <c r="G1982" s="121">
        <f>SUM(G1976:G1981)</f>
        <v>177</v>
      </c>
      <c r="H1982" s="118">
        <f>AVERAGE(H1976:H1981)</f>
        <v>14.26741413654384</v>
      </c>
      <c r="I1982" s="119">
        <f>SUM(I1976:I1981)</f>
        <v>3397.5699999999997</v>
      </c>
      <c r="J1982" s="120">
        <f>SUM(J1976:J1981)</f>
        <v>57</v>
      </c>
      <c r="K1982" s="120">
        <f>SUM(G1982,J1982)</f>
        <v>234</v>
      </c>
      <c r="L1982" s="119">
        <f>AVERAGE(L1976:L1981)</f>
        <v>48.486892538833722</v>
      </c>
      <c r="M1982" s="118">
        <f>AVERAGE(M1976:M1981)</f>
        <v>22.085194270375123</v>
      </c>
      <c r="N1982" s="117"/>
      <c r="O1982" s="116"/>
      <c r="P1982" s="115"/>
      <c r="Q1982" s="115">
        <f t="shared" si="1252"/>
        <v>9</v>
      </c>
      <c r="R1982" s="115">
        <f t="shared" si="1253"/>
        <v>2013</v>
      </c>
      <c r="S1982" s="115" t="str">
        <f t="shared" si="1251"/>
        <v>Sun</v>
      </c>
      <c r="T1982" s="115" t="str">
        <f t="shared" si="1254"/>
        <v>2013-9</v>
      </c>
      <c r="U1982" s="115">
        <f t="shared" si="1255"/>
        <v>0</v>
      </c>
      <c r="V1982" s="115"/>
    </row>
    <row r="1983" spans="1:22" s="113" customFormat="1" x14ac:dyDescent="0.35">
      <c r="A1983" s="153" t="s">
        <v>1280</v>
      </c>
      <c r="B1983" s="132">
        <v>41330</v>
      </c>
      <c r="C1983" s="129">
        <v>474.08</v>
      </c>
      <c r="D1983" s="119">
        <v>0</v>
      </c>
      <c r="E1983" s="119">
        <v>0</v>
      </c>
      <c r="F1983" s="128">
        <v>268.7</v>
      </c>
      <c r="G1983" s="131">
        <v>22</v>
      </c>
      <c r="H1983" s="128">
        <f t="shared" ref="H1983:H1988" si="1288">IFERROR(F1983/G1983,0)</f>
        <v>12.213636363636363</v>
      </c>
      <c r="I1983" s="129">
        <v>205.38</v>
      </c>
      <c r="J1983" s="130">
        <v>6</v>
      </c>
      <c r="K1983" s="130">
        <f t="shared" ref="K1983:K1988" si="1289">IFERROR(SUM(G1983,J1983),0)</f>
        <v>28</v>
      </c>
      <c r="L1983" s="129">
        <f t="shared" ref="L1983:L1988" si="1290">IFERROR(MEDIAN(I1983/J1983),0)</f>
        <v>34.229999999999997</v>
      </c>
      <c r="M1983" s="128">
        <f t="shared" ref="M1983:M1988" si="1291">IFERROR(SUM(F1983,I1983)/K1983,0)</f>
        <v>16.931428571428572</v>
      </c>
      <c r="N1983" s="127"/>
      <c r="O1983" s="126"/>
      <c r="P1983" s="125"/>
      <c r="Q1983" s="125">
        <f t="shared" si="1252"/>
        <v>9</v>
      </c>
      <c r="R1983" s="125">
        <f t="shared" si="1253"/>
        <v>2013</v>
      </c>
      <c r="S1983" s="125" t="str">
        <f t="shared" si="1251"/>
        <v>Mon</v>
      </c>
      <c r="T1983" s="125" t="str">
        <f t="shared" si="1254"/>
        <v>2013-9</v>
      </c>
      <c r="U1983" s="125">
        <f t="shared" si="1255"/>
        <v>0</v>
      </c>
      <c r="V1983" s="125"/>
    </row>
    <row r="1984" spans="1:22" s="113" customFormat="1" x14ac:dyDescent="0.35">
      <c r="A1984" s="153" t="s">
        <v>1280</v>
      </c>
      <c r="B1984" s="132">
        <v>41331</v>
      </c>
      <c r="C1984" s="129">
        <v>1221.3499999999999</v>
      </c>
      <c r="D1984" s="119">
        <v>0</v>
      </c>
      <c r="E1984" s="119">
        <v>0</v>
      </c>
      <c r="F1984" s="128">
        <v>550.54999999999995</v>
      </c>
      <c r="G1984" s="131">
        <v>32</v>
      </c>
      <c r="H1984" s="128">
        <f t="shared" si="1288"/>
        <v>17.204687499999999</v>
      </c>
      <c r="I1984" s="129">
        <v>670.8</v>
      </c>
      <c r="J1984" s="130">
        <v>13</v>
      </c>
      <c r="K1984" s="130">
        <f t="shared" si="1289"/>
        <v>45</v>
      </c>
      <c r="L1984" s="129">
        <f t="shared" si="1290"/>
        <v>51.599999999999994</v>
      </c>
      <c r="M1984" s="128">
        <f t="shared" si="1291"/>
        <v>27.141111111111108</v>
      </c>
      <c r="N1984" s="127"/>
      <c r="O1984" s="126"/>
      <c r="P1984" s="125"/>
      <c r="Q1984" s="125">
        <f t="shared" si="1252"/>
        <v>9</v>
      </c>
      <c r="R1984" s="125">
        <f t="shared" si="1253"/>
        <v>2013</v>
      </c>
      <c r="S1984" s="125" t="str">
        <f t="shared" si="1251"/>
        <v>Tue</v>
      </c>
      <c r="T1984" s="125" t="str">
        <f t="shared" si="1254"/>
        <v>2013-9</v>
      </c>
      <c r="U1984" s="125">
        <f t="shared" si="1255"/>
        <v>0</v>
      </c>
      <c r="V1984" s="125"/>
    </row>
    <row r="1985" spans="1:22" s="113" customFormat="1" x14ac:dyDescent="0.35">
      <c r="A1985" s="153" t="s">
        <v>1280</v>
      </c>
      <c r="B1985" s="132">
        <v>41332</v>
      </c>
      <c r="C1985" s="129">
        <v>705.84</v>
      </c>
      <c r="D1985" s="119">
        <v>0</v>
      </c>
      <c r="E1985" s="119">
        <v>0</v>
      </c>
      <c r="F1985" s="128">
        <v>436.65</v>
      </c>
      <c r="G1985" s="131">
        <v>27</v>
      </c>
      <c r="H1985" s="128">
        <f t="shared" si="1288"/>
        <v>16.172222222222221</v>
      </c>
      <c r="I1985" s="129">
        <v>269.19</v>
      </c>
      <c r="J1985" s="130">
        <v>10</v>
      </c>
      <c r="K1985" s="130">
        <f t="shared" si="1289"/>
        <v>37</v>
      </c>
      <c r="L1985" s="129">
        <f t="shared" si="1290"/>
        <v>26.919</v>
      </c>
      <c r="M1985" s="128">
        <f t="shared" si="1291"/>
        <v>19.076756756756755</v>
      </c>
      <c r="N1985" s="127"/>
      <c r="O1985" s="126"/>
      <c r="P1985" s="125"/>
      <c r="Q1985" s="125">
        <f t="shared" si="1252"/>
        <v>9</v>
      </c>
      <c r="R1985" s="125">
        <f t="shared" si="1253"/>
        <v>2013</v>
      </c>
      <c r="S1985" s="125" t="str">
        <f t="shared" si="1251"/>
        <v>Wed</v>
      </c>
      <c r="T1985" s="125" t="str">
        <f t="shared" si="1254"/>
        <v>2013-9</v>
      </c>
      <c r="U1985" s="125">
        <f t="shared" si="1255"/>
        <v>0</v>
      </c>
      <c r="V1985" s="125"/>
    </row>
    <row r="1986" spans="1:22" s="113" customFormat="1" x14ac:dyDescent="0.35">
      <c r="A1986" s="153" t="s">
        <v>1280</v>
      </c>
      <c r="B1986" s="132">
        <v>41333</v>
      </c>
      <c r="C1986" s="129">
        <v>1052.25</v>
      </c>
      <c r="D1986" s="119">
        <v>0</v>
      </c>
      <c r="E1986" s="119">
        <v>0</v>
      </c>
      <c r="F1986" s="128">
        <v>329.35</v>
      </c>
      <c r="G1986" s="131">
        <v>21</v>
      </c>
      <c r="H1986" s="128">
        <f t="shared" si="1288"/>
        <v>15.683333333333334</v>
      </c>
      <c r="I1986" s="129">
        <v>722.9</v>
      </c>
      <c r="J1986" s="130">
        <v>6</v>
      </c>
      <c r="K1986" s="130">
        <f t="shared" si="1289"/>
        <v>27</v>
      </c>
      <c r="L1986" s="129">
        <f t="shared" si="1290"/>
        <v>120.48333333333333</v>
      </c>
      <c r="M1986" s="128">
        <f t="shared" si="1291"/>
        <v>38.972222222222221</v>
      </c>
      <c r="N1986" s="127"/>
      <c r="O1986" s="126"/>
      <c r="P1986" s="125"/>
      <c r="Q1986" s="125">
        <f t="shared" si="1252"/>
        <v>9</v>
      </c>
      <c r="R1986" s="125">
        <f t="shared" si="1253"/>
        <v>2013</v>
      </c>
      <c r="S1986" s="125" t="str">
        <f t="shared" ref="S1986:S2049" si="1292">VLOOKUP(WEEKDAY(B1986),$Z$2:$AA$8,2,FALSE)</f>
        <v>Thu</v>
      </c>
      <c r="T1986" s="125" t="str">
        <f t="shared" si="1254"/>
        <v>2013-9</v>
      </c>
      <c r="U1986" s="125">
        <f t="shared" si="1255"/>
        <v>0</v>
      </c>
      <c r="V1986" s="125"/>
    </row>
    <row r="1987" spans="1:22" s="113" customFormat="1" x14ac:dyDescent="0.35">
      <c r="A1987" s="153" t="s">
        <v>1280</v>
      </c>
      <c r="B1987" s="132">
        <v>41334</v>
      </c>
      <c r="C1987" s="129">
        <v>1586.14</v>
      </c>
      <c r="D1987" s="119">
        <v>0</v>
      </c>
      <c r="E1987" s="119">
        <v>0</v>
      </c>
      <c r="F1987" s="128">
        <v>1069.05</v>
      </c>
      <c r="G1987" s="131">
        <v>40</v>
      </c>
      <c r="H1987" s="128">
        <f t="shared" si="1288"/>
        <v>26.72625</v>
      </c>
      <c r="I1987" s="129">
        <v>517.09</v>
      </c>
      <c r="J1987" s="130">
        <v>11</v>
      </c>
      <c r="K1987" s="130">
        <f t="shared" si="1289"/>
        <v>51</v>
      </c>
      <c r="L1987" s="129">
        <f t="shared" si="1290"/>
        <v>47.008181818181818</v>
      </c>
      <c r="M1987" s="128">
        <f t="shared" si="1291"/>
        <v>31.100784313725487</v>
      </c>
      <c r="N1987" s="127"/>
      <c r="O1987" s="126"/>
      <c r="P1987" s="125"/>
      <c r="Q1987" s="125">
        <f t="shared" ref="Q1987:Q2050" si="1293">WEEKNUM(B1987)</f>
        <v>9</v>
      </c>
      <c r="R1987" s="125">
        <f t="shared" ref="R1987:R2050" si="1294">YEAR(B1987)</f>
        <v>2013</v>
      </c>
      <c r="S1987" s="125" t="str">
        <f t="shared" si="1292"/>
        <v>Fri</v>
      </c>
      <c r="T1987" s="125" t="str">
        <f t="shared" ref="T1987:T2050" si="1295">R1987&amp;"-"&amp;Q1987</f>
        <v>2013-9</v>
      </c>
      <c r="U1987" s="125">
        <f t="shared" ref="U1987:U2050" si="1296">IF(AND(MONTH(B1987)=12,DAY(B1987)&lt;26),1,0)</f>
        <v>0</v>
      </c>
      <c r="V1987" s="125"/>
    </row>
    <row r="1988" spans="1:22" s="113" customFormat="1" x14ac:dyDescent="0.35">
      <c r="A1988" s="153" t="s">
        <v>1280</v>
      </c>
      <c r="B1988" s="132">
        <v>41335</v>
      </c>
      <c r="C1988" s="129">
        <v>715.64</v>
      </c>
      <c r="D1988" s="119">
        <v>0</v>
      </c>
      <c r="E1988" s="119">
        <v>0</v>
      </c>
      <c r="F1988" s="128">
        <v>306.45</v>
      </c>
      <c r="G1988" s="131">
        <v>16</v>
      </c>
      <c r="H1988" s="128">
        <f t="shared" si="1288"/>
        <v>19.153124999999999</v>
      </c>
      <c r="I1988" s="129">
        <v>379.19</v>
      </c>
      <c r="J1988" s="130">
        <v>7</v>
      </c>
      <c r="K1988" s="130">
        <f t="shared" si="1289"/>
        <v>23</v>
      </c>
      <c r="L1988" s="129">
        <f t="shared" si="1290"/>
        <v>54.17</v>
      </c>
      <c r="M1988" s="128">
        <f t="shared" si="1291"/>
        <v>29.810434782608695</v>
      </c>
      <c r="N1988" s="127"/>
      <c r="O1988" s="126"/>
      <c r="P1988" s="125"/>
      <c r="Q1988" s="125">
        <f t="shared" si="1293"/>
        <v>9</v>
      </c>
      <c r="R1988" s="125">
        <f t="shared" si="1294"/>
        <v>2013</v>
      </c>
      <c r="S1988" s="125" t="str">
        <f t="shared" si="1292"/>
        <v>Sat</v>
      </c>
      <c r="T1988" s="125" t="str">
        <f t="shared" si="1295"/>
        <v>2013-9</v>
      </c>
      <c r="U1988" s="125">
        <f t="shared" si="1296"/>
        <v>0</v>
      </c>
      <c r="V1988" s="125"/>
    </row>
    <row r="1989" spans="1:22" s="113" customFormat="1" x14ac:dyDescent="0.35">
      <c r="A1989" s="124"/>
      <c r="B1989" s="123">
        <v>41336</v>
      </c>
      <c r="C1989" s="119">
        <f>SUM(C1983:C1988)</f>
        <v>5755.3</v>
      </c>
      <c r="D1989" s="119">
        <v>1979.41</v>
      </c>
      <c r="E1989" s="122">
        <f>SUM(C1989:D1989)</f>
        <v>7734.71</v>
      </c>
      <c r="F1989" s="118"/>
      <c r="G1989" s="121">
        <f>SUM(G1983:G1988)</f>
        <v>158</v>
      </c>
      <c r="H1989" s="118">
        <f>AVERAGE(H1983:H1988)</f>
        <v>17.858875736531989</v>
      </c>
      <c r="I1989" s="119">
        <f>SUM(I1983:I1988)</f>
        <v>2764.55</v>
      </c>
      <c r="J1989" s="120">
        <f>SUM(J1983:J1988)</f>
        <v>53</v>
      </c>
      <c r="K1989" s="120">
        <f>SUM(G1989,J1989)</f>
        <v>211</v>
      </c>
      <c r="L1989" s="119">
        <f>AVERAGE(L1983:L1988)</f>
        <v>55.735085858585855</v>
      </c>
      <c r="M1989" s="118">
        <f>AVERAGE(M1983:M1988)</f>
        <v>27.172122959642138</v>
      </c>
      <c r="N1989" s="117"/>
      <c r="O1989" s="116"/>
      <c r="P1989" s="115"/>
      <c r="Q1989" s="115">
        <f t="shared" si="1293"/>
        <v>10</v>
      </c>
      <c r="R1989" s="115">
        <f t="shared" si="1294"/>
        <v>2013</v>
      </c>
      <c r="S1989" s="115" t="str">
        <f t="shared" si="1292"/>
        <v>Sun</v>
      </c>
      <c r="T1989" s="115" t="str">
        <f t="shared" si="1295"/>
        <v>2013-10</v>
      </c>
      <c r="U1989" s="115">
        <f t="shared" si="1296"/>
        <v>0</v>
      </c>
      <c r="V1989" s="115"/>
    </row>
    <row r="1990" spans="1:22" s="113" customFormat="1" x14ac:dyDescent="0.35">
      <c r="A1990" s="153" t="s">
        <v>1281</v>
      </c>
      <c r="B1990" s="132">
        <v>41337</v>
      </c>
      <c r="C1990" s="129">
        <v>677.85</v>
      </c>
      <c r="D1990" s="119">
        <v>0</v>
      </c>
      <c r="E1990" s="119">
        <v>0</v>
      </c>
      <c r="F1990" s="128">
        <v>342.95</v>
      </c>
      <c r="G1990" s="131">
        <v>10</v>
      </c>
      <c r="H1990" s="128">
        <f t="shared" ref="H1990:H1995" si="1297">IFERROR(F1990/G1990,0)</f>
        <v>34.295000000000002</v>
      </c>
      <c r="I1990" s="129">
        <v>334.9</v>
      </c>
      <c r="J1990" s="130">
        <v>10</v>
      </c>
      <c r="K1990" s="130">
        <f t="shared" ref="K1990:K1995" si="1298">IFERROR(SUM(G1990,J1990),0)</f>
        <v>20</v>
      </c>
      <c r="L1990" s="129">
        <f t="shared" ref="L1990:L1995" si="1299">IFERROR(MEDIAN(I1990/J1990),0)</f>
        <v>33.489999999999995</v>
      </c>
      <c r="M1990" s="128">
        <f t="shared" ref="M1990:M1995" si="1300">IFERROR(SUM(F1990,I1990)/K1990,0)</f>
        <v>33.892499999999998</v>
      </c>
      <c r="N1990" s="127"/>
      <c r="O1990" s="126"/>
      <c r="P1990" s="125"/>
      <c r="Q1990" s="125">
        <f t="shared" si="1293"/>
        <v>10</v>
      </c>
      <c r="R1990" s="125">
        <f t="shared" si="1294"/>
        <v>2013</v>
      </c>
      <c r="S1990" s="125" t="str">
        <f t="shared" si="1292"/>
        <v>Mon</v>
      </c>
      <c r="T1990" s="125" t="str">
        <f t="shared" si="1295"/>
        <v>2013-10</v>
      </c>
      <c r="U1990" s="125">
        <f t="shared" si="1296"/>
        <v>0</v>
      </c>
      <c r="V1990" s="125"/>
    </row>
    <row r="1991" spans="1:22" s="113" customFormat="1" x14ac:dyDescent="0.35">
      <c r="A1991" s="153" t="s">
        <v>1281</v>
      </c>
      <c r="B1991" s="132">
        <v>41338</v>
      </c>
      <c r="C1991" s="129">
        <v>648.19000000000005</v>
      </c>
      <c r="D1991" s="119">
        <v>0</v>
      </c>
      <c r="E1991" s="119">
        <v>0</v>
      </c>
      <c r="F1991" s="128">
        <v>356.9</v>
      </c>
      <c r="G1991" s="131">
        <v>20</v>
      </c>
      <c r="H1991" s="128">
        <f t="shared" si="1297"/>
        <v>17.844999999999999</v>
      </c>
      <c r="I1991" s="129">
        <v>291.29000000000002</v>
      </c>
      <c r="J1991" s="130">
        <v>9</v>
      </c>
      <c r="K1991" s="130">
        <f t="shared" si="1298"/>
        <v>29</v>
      </c>
      <c r="L1991" s="129">
        <f t="shared" si="1299"/>
        <v>32.365555555555559</v>
      </c>
      <c r="M1991" s="128">
        <f t="shared" si="1300"/>
        <v>22.351379310344829</v>
      </c>
      <c r="N1991" s="127"/>
      <c r="O1991" s="126"/>
      <c r="P1991" s="125"/>
      <c r="Q1991" s="125">
        <f t="shared" si="1293"/>
        <v>10</v>
      </c>
      <c r="R1991" s="125">
        <f t="shared" si="1294"/>
        <v>2013</v>
      </c>
      <c r="S1991" s="125" t="str">
        <f t="shared" si="1292"/>
        <v>Tue</v>
      </c>
      <c r="T1991" s="125" t="str">
        <f t="shared" si="1295"/>
        <v>2013-10</v>
      </c>
      <c r="U1991" s="125">
        <f t="shared" si="1296"/>
        <v>0</v>
      </c>
      <c r="V1991" s="125"/>
    </row>
    <row r="1992" spans="1:22" s="113" customFormat="1" x14ac:dyDescent="0.35">
      <c r="A1992" s="153" t="s">
        <v>1281</v>
      </c>
      <c r="B1992" s="132">
        <v>41339</v>
      </c>
      <c r="C1992" s="129">
        <v>1031.32</v>
      </c>
      <c r="D1992" s="119">
        <v>0</v>
      </c>
      <c r="E1992" s="119">
        <v>0</v>
      </c>
      <c r="F1992" s="128">
        <v>477.95</v>
      </c>
      <c r="G1992" s="131">
        <v>18</v>
      </c>
      <c r="H1992" s="128">
        <f t="shared" si="1297"/>
        <v>26.552777777777777</v>
      </c>
      <c r="I1992" s="129">
        <v>563.37</v>
      </c>
      <c r="J1992" s="130">
        <v>7</v>
      </c>
      <c r="K1992" s="130">
        <f t="shared" si="1298"/>
        <v>25</v>
      </c>
      <c r="L1992" s="129">
        <f t="shared" si="1299"/>
        <v>80.481428571428566</v>
      </c>
      <c r="M1992" s="128">
        <f t="shared" si="1300"/>
        <v>41.652799999999999</v>
      </c>
      <c r="N1992" s="127"/>
      <c r="O1992" s="126"/>
      <c r="P1992" s="125"/>
      <c r="Q1992" s="125">
        <f t="shared" si="1293"/>
        <v>10</v>
      </c>
      <c r="R1992" s="125">
        <f t="shared" si="1294"/>
        <v>2013</v>
      </c>
      <c r="S1992" s="125" t="str">
        <f t="shared" si="1292"/>
        <v>Wed</v>
      </c>
      <c r="T1992" s="125" t="str">
        <f t="shared" si="1295"/>
        <v>2013-10</v>
      </c>
      <c r="U1992" s="125">
        <f t="shared" si="1296"/>
        <v>0</v>
      </c>
      <c r="V1992" s="125"/>
    </row>
    <row r="1993" spans="1:22" s="113" customFormat="1" x14ac:dyDescent="0.35">
      <c r="A1993" s="153" t="s">
        <v>1281</v>
      </c>
      <c r="B1993" s="132">
        <v>41340</v>
      </c>
      <c r="C1993" s="129">
        <v>610.85</v>
      </c>
      <c r="D1993" s="119">
        <v>0</v>
      </c>
      <c r="E1993" s="119">
        <v>0</v>
      </c>
      <c r="F1993" s="128">
        <v>359.35</v>
      </c>
      <c r="G1993" s="131">
        <v>24</v>
      </c>
      <c r="H1993" s="128">
        <f t="shared" si="1297"/>
        <v>14.972916666666668</v>
      </c>
      <c r="I1993" s="129">
        <v>251.5</v>
      </c>
      <c r="J1993" s="130">
        <v>6</v>
      </c>
      <c r="K1993" s="130">
        <f t="shared" si="1298"/>
        <v>30</v>
      </c>
      <c r="L1993" s="129">
        <f t="shared" si="1299"/>
        <v>41.916666666666664</v>
      </c>
      <c r="M1993" s="128">
        <f t="shared" si="1300"/>
        <v>20.361666666666668</v>
      </c>
      <c r="N1993" s="127"/>
      <c r="O1993" s="126"/>
      <c r="P1993" s="125"/>
      <c r="Q1993" s="125">
        <f t="shared" si="1293"/>
        <v>10</v>
      </c>
      <c r="R1993" s="125">
        <f t="shared" si="1294"/>
        <v>2013</v>
      </c>
      <c r="S1993" s="125" t="str">
        <f t="shared" si="1292"/>
        <v>Thu</v>
      </c>
      <c r="T1993" s="125" t="str">
        <f t="shared" si="1295"/>
        <v>2013-10</v>
      </c>
      <c r="U1993" s="125">
        <f t="shared" si="1296"/>
        <v>0</v>
      </c>
      <c r="V1993" s="125"/>
    </row>
    <row r="1994" spans="1:22" s="113" customFormat="1" x14ac:dyDescent="0.35">
      <c r="A1994" s="153" t="s">
        <v>1281</v>
      </c>
      <c r="B1994" s="132">
        <v>41341</v>
      </c>
      <c r="C1994" s="129">
        <v>1470.59</v>
      </c>
      <c r="D1994" s="119">
        <v>0</v>
      </c>
      <c r="E1994" s="119">
        <v>0</v>
      </c>
      <c r="F1994" s="128">
        <v>971</v>
      </c>
      <c r="G1994" s="131">
        <v>38</v>
      </c>
      <c r="H1994" s="128">
        <f t="shared" si="1297"/>
        <v>25.55263157894737</v>
      </c>
      <c r="I1994" s="129">
        <v>499.59</v>
      </c>
      <c r="J1994" s="130">
        <v>6</v>
      </c>
      <c r="K1994" s="130">
        <f t="shared" si="1298"/>
        <v>44</v>
      </c>
      <c r="L1994" s="129">
        <f t="shared" si="1299"/>
        <v>83.265000000000001</v>
      </c>
      <c r="M1994" s="128">
        <f t="shared" si="1300"/>
        <v>33.422499999999999</v>
      </c>
      <c r="N1994" s="127"/>
      <c r="O1994" s="126"/>
      <c r="P1994" s="125"/>
      <c r="Q1994" s="125">
        <f t="shared" si="1293"/>
        <v>10</v>
      </c>
      <c r="R1994" s="125">
        <f t="shared" si="1294"/>
        <v>2013</v>
      </c>
      <c r="S1994" s="125" t="str">
        <f t="shared" si="1292"/>
        <v>Fri</v>
      </c>
      <c r="T1994" s="125" t="str">
        <f t="shared" si="1295"/>
        <v>2013-10</v>
      </c>
      <c r="U1994" s="125">
        <f t="shared" si="1296"/>
        <v>0</v>
      </c>
      <c r="V1994" s="125"/>
    </row>
    <row r="1995" spans="1:22" s="113" customFormat="1" x14ac:dyDescent="0.35">
      <c r="A1995" s="153" t="s">
        <v>1281</v>
      </c>
      <c r="B1995" s="132">
        <v>41342</v>
      </c>
      <c r="C1995" s="129">
        <v>1175.5</v>
      </c>
      <c r="D1995" s="119">
        <v>0</v>
      </c>
      <c r="E1995" s="119">
        <v>0</v>
      </c>
      <c r="F1995" s="128">
        <v>300</v>
      </c>
      <c r="G1995" s="131">
        <v>14</v>
      </c>
      <c r="H1995" s="128">
        <f t="shared" si="1297"/>
        <v>21.428571428571427</v>
      </c>
      <c r="I1995" s="129">
        <v>875.5</v>
      </c>
      <c r="J1995" s="130">
        <v>15</v>
      </c>
      <c r="K1995" s="130">
        <f t="shared" si="1298"/>
        <v>29</v>
      </c>
      <c r="L1995" s="129">
        <f t="shared" si="1299"/>
        <v>58.366666666666667</v>
      </c>
      <c r="M1995" s="128">
        <f t="shared" si="1300"/>
        <v>40.53448275862069</v>
      </c>
      <c r="N1995" s="127"/>
      <c r="O1995" s="126"/>
      <c r="P1995" s="125"/>
      <c r="Q1995" s="125">
        <f t="shared" si="1293"/>
        <v>10</v>
      </c>
      <c r="R1995" s="125">
        <f t="shared" si="1294"/>
        <v>2013</v>
      </c>
      <c r="S1995" s="125" t="str">
        <f t="shared" si="1292"/>
        <v>Sat</v>
      </c>
      <c r="T1995" s="125" t="str">
        <f t="shared" si="1295"/>
        <v>2013-10</v>
      </c>
      <c r="U1995" s="125">
        <f t="shared" si="1296"/>
        <v>0</v>
      </c>
      <c r="V1995" s="125"/>
    </row>
    <row r="1996" spans="1:22" s="113" customFormat="1" x14ac:dyDescent="0.35">
      <c r="A1996" s="124"/>
      <c r="B1996" s="123">
        <v>41343</v>
      </c>
      <c r="C1996" s="119">
        <f>SUM(C1990:C1995)</f>
        <v>5614.2999999999993</v>
      </c>
      <c r="D1996" s="119">
        <v>3987.16</v>
      </c>
      <c r="E1996" s="122">
        <f>SUM(C1996:D1996)</f>
        <v>9601.4599999999991</v>
      </c>
      <c r="F1996" s="118"/>
      <c r="G1996" s="121">
        <f>SUM(G1990:G1995)</f>
        <v>124</v>
      </c>
      <c r="H1996" s="118">
        <f>AVERAGE(H1990:H1995)</f>
        <v>23.441149575327206</v>
      </c>
      <c r="I1996" s="119">
        <f>SUM(I1990:I1995)</f>
        <v>2816.1499999999996</v>
      </c>
      <c r="J1996" s="120">
        <f>SUM(J1990:J1995)</f>
        <v>53</v>
      </c>
      <c r="K1996" s="120">
        <f>SUM(G1996,J1996)</f>
        <v>177</v>
      </c>
      <c r="L1996" s="119">
        <f>AVERAGE(L1990:L1995)</f>
        <v>54.980886243386244</v>
      </c>
      <c r="M1996" s="118">
        <f>AVERAGE(M1990:M1995)</f>
        <v>32.035888122605364</v>
      </c>
      <c r="N1996" s="117"/>
      <c r="O1996" s="116"/>
      <c r="P1996" s="115"/>
      <c r="Q1996" s="115">
        <f t="shared" si="1293"/>
        <v>11</v>
      </c>
      <c r="R1996" s="115">
        <f t="shared" si="1294"/>
        <v>2013</v>
      </c>
      <c r="S1996" s="115" t="str">
        <f t="shared" si="1292"/>
        <v>Sun</v>
      </c>
      <c r="T1996" s="115" t="str">
        <f t="shared" si="1295"/>
        <v>2013-11</v>
      </c>
      <c r="U1996" s="115">
        <f t="shared" si="1296"/>
        <v>0</v>
      </c>
      <c r="V1996" s="115"/>
    </row>
    <row r="1997" spans="1:22" s="113" customFormat="1" x14ac:dyDescent="0.35">
      <c r="A1997" s="153" t="s">
        <v>1282</v>
      </c>
      <c r="B1997" s="132">
        <v>41344</v>
      </c>
      <c r="C1997" s="129">
        <v>551.9</v>
      </c>
      <c r="D1997" s="119">
        <v>0</v>
      </c>
      <c r="E1997" s="119">
        <v>0</v>
      </c>
      <c r="F1997" s="128">
        <v>260.5</v>
      </c>
      <c r="G1997" s="131">
        <v>23</v>
      </c>
      <c r="H1997" s="128">
        <f t="shared" ref="H1997:H2002" si="1301">IFERROR(F1997/G1997,0)</f>
        <v>11.326086956521738</v>
      </c>
      <c r="I1997" s="129">
        <v>291.39999999999998</v>
      </c>
      <c r="J1997" s="130">
        <v>7</v>
      </c>
      <c r="K1997" s="130">
        <f t="shared" ref="K1997:K2002" si="1302">IFERROR(SUM(G1997,J1997),0)</f>
        <v>30</v>
      </c>
      <c r="L1997" s="129">
        <f t="shared" ref="L1997:L2002" si="1303">IFERROR(MEDIAN(I1997/J1997),0)</f>
        <v>41.628571428571426</v>
      </c>
      <c r="M1997" s="128">
        <f t="shared" ref="M1997:M2002" si="1304">IFERROR(SUM(F1997,I1997)/K1997,0)</f>
        <v>18.396666666666665</v>
      </c>
      <c r="N1997" s="127"/>
      <c r="O1997" s="126"/>
      <c r="P1997" s="125"/>
      <c r="Q1997" s="125">
        <f t="shared" si="1293"/>
        <v>11</v>
      </c>
      <c r="R1997" s="125">
        <f t="shared" si="1294"/>
        <v>2013</v>
      </c>
      <c r="S1997" s="125" t="str">
        <f t="shared" si="1292"/>
        <v>Mon</v>
      </c>
      <c r="T1997" s="125" t="str">
        <f t="shared" si="1295"/>
        <v>2013-11</v>
      </c>
      <c r="U1997" s="125">
        <f t="shared" si="1296"/>
        <v>0</v>
      </c>
      <c r="V1997" s="125"/>
    </row>
    <row r="1998" spans="1:22" s="113" customFormat="1" x14ac:dyDescent="0.35">
      <c r="A1998" s="153" t="s">
        <v>1282</v>
      </c>
      <c r="B1998" s="132">
        <v>41345</v>
      </c>
      <c r="C1998" s="129">
        <v>709.01</v>
      </c>
      <c r="D1998" s="119">
        <v>0</v>
      </c>
      <c r="E1998" s="119">
        <v>0</v>
      </c>
      <c r="F1998" s="128">
        <v>422.45</v>
      </c>
      <c r="G1998" s="131">
        <v>23</v>
      </c>
      <c r="H1998" s="128">
        <f t="shared" si="1301"/>
        <v>18.367391304347827</v>
      </c>
      <c r="I1998" s="129">
        <v>286.56</v>
      </c>
      <c r="J1998" s="130">
        <v>11</v>
      </c>
      <c r="K1998" s="130">
        <f t="shared" si="1302"/>
        <v>34</v>
      </c>
      <c r="L1998" s="129">
        <f t="shared" si="1303"/>
        <v>26.050909090909091</v>
      </c>
      <c r="M1998" s="128">
        <f t="shared" si="1304"/>
        <v>20.853235294117646</v>
      </c>
      <c r="N1998" s="127"/>
      <c r="O1998" s="126"/>
      <c r="P1998" s="125"/>
      <c r="Q1998" s="125">
        <f t="shared" si="1293"/>
        <v>11</v>
      </c>
      <c r="R1998" s="125">
        <f t="shared" si="1294"/>
        <v>2013</v>
      </c>
      <c r="S1998" s="125" t="str">
        <f t="shared" si="1292"/>
        <v>Tue</v>
      </c>
      <c r="T1998" s="125" t="str">
        <f t="shared" si="1295"/>
        <v>2013-11</v>
      </c>
      <c r="U1998" s="125">
        <f t="shared" si="1296"/>
        <v>0</v>
      </c>
      <c r="V1998" s="125"/>
    </row>
    <row r="1999" spans="1:22" s="113" customFormat="1" x14ac:dyDescent="0.35">
      <c r="A1999" s="153" t="s">
        <v>1282</v>
      </c>
      <c r="B1999" s="132">
        <v>41346</v>
      </c>
      <c r="C1999" s="129">
        <v>1067.9100000000001</v>
      </c>
      <c r="D1999" s="119">
        <v>0</v>
      </c>
      <c r="E1999" s="119">
        <v>0</v>
      </c>
      <c r="F1999" s="128">
        <v>661.55</v>
      </c>
      <c r="G1999" s="131">
        <v>20</v>
      </c>
      <c r="H1999" s="128">
        <f t="shared" si="1301"/>
        <v>33.077500000000001</v>
      </c>
      <c r="I1999" s="129">
        <v>406.36</v>
      </c>
      <c r="J1999" s="130">
        <v>8</v>
      </c>
      <c r="K1999" s="130">
        <f t="shared" si="1302"/>
        <v>28</v>
      </c>
      <c r="L1999" s="129">
        <f t="shared" si="1303"/>
        <v>50.795000000000002</v>
      </c>
      <c r="M1999" s="128">
        <f t="shared" si="1304"/>
        <v>38.139642857142853</v>
      </c>
      <c r="N1999" s="127"/>
      <c r="O1999" s="126"/>
      <c r="P1999" s="125"/>
      <c r="Q1999" s="125">
        <f t="shared" si="1293"/>
        <v>11</v>
      </c>
      <c r="R1999" s="125">
        <f t="shared" si="1294"/>
        <v>2013</v>
      </c>
      <c r="S1999" s="125" t="str">
        <f t="shared" si="1292"/>
        <v>Wed</v>
      </c>
      <c r="T1999" s="125" t="str">
        <f t="shared" si="1295"/>
        <v>2013-11</v>
      </c>
      <c r="U1999" s="125">
        <f t="shared" si="1296"/>
        <v>0</v>
      </c>
      <c r="V1999" s="125"/>
    </row>
    <row r="2000" spans="1:22" s="113" customFormat="1" x14ac:dyDescent="0.35">
      <c r="A2000" s="153" t="s">
        <v>1282</v>
      </c>
      <c r="B2000" s="132">
        <v>41347</v>
      </c>
      <c r="C2000" s="129">
        <v>1542.38</v>
      </c>
      <c r="D2000" s="119">
        <v>0</v>
      </c>
      <c r="E2000" s="119">
        <v>0</v>
      </c>
      <c r="F2000" s="128">
        <v>440.05</v>
      </c>
      <c r="G2000" s="131">
        <v>21</v>
      </c>
      <c r="H2000" s="128">
        <f t="shared" si="1301"/>
        <v>20.954761904761906</v>
      </c>
      <c r="I2000" s="129">
        <v>1102.33</v>
      </c>
      <c r="J2000" s="130">
        <v>16</v>
      </c>
      <c r="K2000" s="130">
        <f t="shared" si="1302"/>
        <v>37</v>
      </c>
      <c r="L2000" s="129">
        <f t="shared" si="1303"/>
        <v>68.895624999999995</v>
      </c>
      <c r="M2000" s="128">
        <f t="shared" si="1304"/>
        <v>41.685945945945946</v>
      </c>
      <c r="N2000" s="127"/>
      <c r="O2000" s="126"/>
      <c r="P2000" s="125"/>
      <c r="Q2000" s="125">
        <f t="shared" si="1293"/>
        <v>11</v>
      </c>
      <c r="R2000" s="125">
        <f t="shared" si="1294"/>
        <v>2013</v>
      </c>
      <c r="S2000" s="125" t="str">
        <f t="shared" si="1292"/>
        <v>Thu</v>
      </c>
      <c r="T2000" s="125" t="str">
        <f t="shared" si="1295"/>
        <v>2013-11</v>
      </c>
      <c r="U2000" s="125">
        <f t="shared" si="1296"/>
        <v>0</v>
      </c>
      <c r="V2000" s="125"/>
    </row>
    <row r="2001" spans="1:22" s="113" customFormat="1" x14ac:dyDescent="0.35">
      <c r="A2001" s="153" t="s">
        <v>1282</v>
      </c>
      <c r="B2001" s="132">
        <v>41348</v>
      </c>
      <c r="C2001" s="129">
        <v>1147.58</v>
      </c>
      <c r="D2001" s="119">
        <v>0</v>
      </c>
      <c r="E2001" s="119">
        <v>0</v>
      </c>
      <c r="F2001" s="128">
        <v>751.15</v>
      </c>
      <c r="G2001" s="131">
        <v>30</v>
      </c>
      <c r="H2001" s="128">
        <f t="shared" si="1301"/>
        <v>25.038333333333334</v>
      </c>
      <c r="I2001" s="129">
        <v>396.43</v>
      </c>
      <c r="J2001" s="130">
        <v>9</v>
      </c>
      <c r="K2001" s="130">
        <f t="shared" si="1302"/>
        <v>39</v>
      </c>
      <c r="L2001" s="129">
        <f t="shared" si="1303"/>
        <v>44.047777777777782</v>
      </c>
      <c r="M2001" s="128">
        <f t="shared" si="1304"/>
        <v>29.425128205128203</v>
      </c>
      <c r="N2001" s="127"/>
      <c r="O2001" s="126"/>
      <c r="P2001" s="125"/>
      <c r="Q2001" s="125">
        <f t="shared" si="1293"/>
        <v>11</v>
      </c>
      <c r="R2001" s="125">
        <f t="shared" si="1294"/>
        <v>2013</v>
      </c>
      <c r="S2001" s="125" t="str">
        <f t="shared" si="1292"/>
        <v>Fri</v>
      </c>
      <c r="T2001" s="125" t="str">
        <f t="shared" si="1295"/>
        <v>2013-11</v>
      </c>
      <c r="U2001" s="125">
        <f t="shared" si="1296"/>
        <v>0</v>
      </c>
      <c r="V2001" s="125"/>
    </row>
    <row r="2002" spans="1:22" s="113" customFormat="1" x14ac:dyDescent="0.35">
      <c r="A2002" s="153" t="s">
        <v>1282</v>
      </c>
      <c r="B2002" s="132">
        <v>41349</v>
      </c>
      <c r="C2002" s="129">
        <v>492.61</v>
      </c>
      <c r="D2002" s="119">
        <v>0</v>
      </c>
      <c r="E2002" s="119">
        <v>0</v>
      </c>
      <c r="F2002" s="128">
        <v>306.75</v>
      </c>
      <c r="G2002" s="131">
        <v>19</v>
      </c>
      <c r="H2002" s="128">
        <f t="shared" si="1301"/>
        <v>16.144736842105264</v>
      </c>
      <c r="I2002" s="129">
        <v>185.86</v>
      </c>
      <c r="J2002" s="130">
        <v>5</v>
      </c>
      <c r="K2002" s="130">
        <f t="shared" si="1302"/>
        <v>24</v>
      </c>
      <c r="L2002" s="129">
        <f t="shared" si="1303"/>
        <v>37.172000000000004</v>
      </c>
      <c r="M2002" s="128">
        <f t="shared" si="1304"/>
        <v>20.525416666666668</v>
      </c>
      <c r="N2002" s="127"/>
      <c r="O2002" s="126"/>
      <c r="P2002" s="125"/>
      <c r="Q2002" s="125">
        <f t="shared" si="1293"/>
        <v>11</v>
      </c>
      <c r="R2002" s="125">
        <f t="shared" si="1294"/>
        <v>2013</v>
      </c>
      <c r="S2002" s="125" t="str">
        <f t="shared" si="1292"/>
        <v>Sat</v>
      </c>
      <c r="T2002" s="125" t="str">
        <f t="shared" si="1295"/>
        <v>2013-11</v>
      </c>
      <c r="U2002" s="125">
        <f t="shared" si="1296"/>
        <v>0</v>
      </c>
      <c r="V2002" s="125"/>
    </row>
    <row r="2003" spans="1:22" s="113" customFormat="1" x14ac:dyDescent="0.35">
      <c r="A2003" s="124"/>
      <c r="B2003" s="123">
        <v>41350</v>
      </c>
      <c r="C2003" s="119">
        <f>SUM(C1997:C2002)</f>
        <v>5511.3899999999994</v>
      </c>
      <c r="D2003" s="119">
        <v>2465.69</v>
      </c>
      <c r="E2003" s="122">
        <f>SUM(C2003:D2003)</f>
        <v>7977.08</v>
      </c>
      <c r="F2003" s="118"/>
      <c r="G2003" s="121">
        <f>SUM(G1997:G2002)</f>
        <v>136</v>
      </c>
      <c r="H2003" s="118">
        <f>AVERAGE(H1997:H2002)</f>
        <v>20.818135056845012</v>
      </c>
      <c r="I2003" s="119">
        <f>SUM(I1997:I2002)</f>
        <v>2668.94</v>
      </c>
      <c r="J2003" s="120">
        <f>SUM(J1997:J2002)</f>
        <v>56</v>
      </c>
      <c r="K2003" s="120">
        <f>SUM(G2003,J2003)</f>
        <v>192</v>
      </c>
      <c r="L2003" s="119">
        <f>AVERAGE(L1997:L2002)</f>
        <v>44.764980549543054</v>
      </c>
      <c r="M2003" s="118">
        <f>AVERAGE(M1997:M2002)</f>
        <v>28.171005939278</v>
      </c>
      <c r="N2003" s="117"/>
      <c r="O2003" s="116"/>
      <c r="P2003" s="115"/>
      <c r="Q2003" s="115">
        <f t="shared" si="1293"/>
        <v>12</v>
      </c>
      <c r="R2003" s="115">
        <f t="shared" si="1294"/>
        <v>2013</v>
      </c>
      <c r="S2003" s="115" t="str">
        <f t="shared" si="1292"/>
        <v>Sun</v>
      </c>
      <c r="T2003" s="115" t="str">
        <f t="shared" si="1295"/>
        <v>2013-12</v>
      </c>
      <c r="U2003" s="115">
        <f t="shared" si="1296"/>
        <v>0</v>
      </c>
      <c r="V2003" s="115"/>
    </row>
    <row r="2004" spans="1:22" s="113" customFormat="1" x14ac:dyDescent="0.35">
      <c r="A2004" s="153" t="s">
        <v>1283</v>
      </c>
      <c r="B2004" s="132">
        <v>41351</v>
      </c>
      <c r="C2004" s="129">
        <v>885.79</v>
      </c>
      <c r="D2004" s="119">
        <v>0</v>
      </c>
      <c r="E2004" s="119">
        <v>0</v>
      </c>
      <c r="F2004" s="128">
        <v>618.35</v>
      </c>
      <c r="G2004" s="131">
        <v>24</v>
      </c>
      <c r="H2004" s="128">
        <f t="shared" ref="H2004:H2009" si="1305">IFERROR(F2004/G2004,0)</f>
        <v>25.764583333333334</v>
      </c>
      <c r="I2004" s="129">
        <v>267.44</v>
      </c>
      <c r="J2004" s="130">
        <v>8</v>
      </c>
      <c r="K2004" s="130">
        <f t="shared" ref="K2004:K2009" si="1306">IFERROR(SUM(G2004,J2004),0)</f>
        <v>32</v>
      </c>
      <c r="L2004" s="129">
        <f t="shared" ref="L2004:L2009" si="1307">IFERROR(MEDIAN(I2004/J2004),0)</f>
        <v>33.43</v>
      </c>
      <c r="M2004" s="128">
        <f t="shared" ref="M2004:M2009" si="1308">IFERROR(SUM(F2004,I2004)/K2004,0)</f>
        <v>27.680937499999999</v>
      </c>
      <c r="N2004" s="127"/>
      <c r="O2004" s="126"/>
      <c r="P2004" s="125"/>
      <c r="Q2004" s="125">
        <f t="shared" si="1293"/>
        <v>12</v>
      </c>
      <c r="R2004" s="125">
        <f t="shared" si="1294"/>
        <v>2013</v>
      </c>
      <c r="S2004" s="125" t="str">
        <f t="shared" si="1292"/>
        <v>Mon</v>
      </c>
      <c r="T2004" s="125" t="str">
        <f t="shared" si="1295"/>
        <v>2013-12</v>
      </c>
      <c r="U2004" s="125">
        <f t="shared" si="1296"/>
        <v>0</v>
      </c>
      <c r="V2004" s="125"/>
    </row>
    <row r="2005" spans="1:22" s="113" customFormat="1" x14ac:dyDescent="0.35">
      <c r="A2005" s="153" t="s">
        <v>1283</v>
      </c>
      <c r="B2005" s="132">
        <v>41352</v>
      </c>
      <c r="C2005" s="129">
        <v>566.52</v>
      </c>
      <c r="D2005" s="119">
        <v>0</v>
      </c>
      <c r="E2005" s="119">
        <v>0</v>
      </c>
      <c r="F2005" s="128">
        <v>449.61</v>
      </c>
      <c r="G2005" s="131">
        <v>16</v>
      </c>
      <c r="H2005" s="128">
        <f t="shared" si="1305"/>
        <v>28.100625000000001</v>
      </c>
      <c r="I2005" s="129">
        <v>116.92</v>
      </c>
      <c r="J2005" s="130">
        <v>4</v>
      </c>
      <c r="K2005" s="130">
        <f t="shared" si="1306"/>
        <v>20</v>
      </c>
      <c r="L2005" s="129">
        <f t="shared" si="1307"/>
        <v>29.23</v>
      </c>
      <c r="M2005" s="128">
        <f t="shared" si="1308"/>
        <v>28.326499999999999</v>
      </c>
      <c r="N2005" s="127"/>
      <c r="O2005" s="126"/>
      <c r="P2005" s="125"/>
      <c r="Q2005" s="125">
        <f t="shared" si="1293"/>
        <v>12</v>
      </c>
      <c r="R2005" s="125">
        <f t="shared" si="1294"/>
        <v>2013</v>
      </c>
      <c r="S2005" s="125" t="str">
        <f t="shared" si="1292"/>
        <v>Tue</v>
      </c>
      <c r="T2005" s="125" t="str">
        <f t="shared" si="1295"/>
        <v>2013-12</v>
      </c>
      <c r="U2005" s="125">
        <f t="shared" si="1296"/>
        <v>0</v>
      </c>
      <c r="V2005" s="125"/>
    </row>
    <row r="2006" spans="1:22" s="113" customFormat="1" x14ac:dyDescent="0.35">
      <c r="A2006" s="153" t="s">
        <v>1283</v>
      </c>
      <c r="B2006" s="132">
        <v>41353</v>
      </c>
      <c r="C2006" s="129">
        <v>1005.51</v>
      </c>
      <c r="D2006" s="119">
        <v>0</v>
      </c>
      <c r="E2006" s="119">
        <v>0</v>
      </c>
      <c r="F2006" s="128">
        <v>779.1</v>
      </c>
      <c r="G2006" s="131">
        <v>35</v>
      </c>
      <c r="H2006" s="128">
        <f t="shared" si="1305"/>
        <v>22.26</v>
      </c>
      <c r="I2006" s="129">
        <v>226.41</v>
      </c>
      <c r="J2006" s="130">
        <v>8</v>
      </c>
      <c r="K2006" s="130">
        <f t="shared" si="1306"/>
        <v>43</v>
      </c>
      <c r="L2006" s="129">
        <f t="shared" si="1307"/>
        <v>28.30125</v>
      </c>
      <c r="M2006" s="128">
        <f t="shared" si="1308"/>
        <v>23.383953488372093</v>
      </c>
      <c r="N2006" s="127"/>
      <c r="O2006" s="126"/>
      <c r="P2006" s="125"/>
      <c r="Q2006" s="125">
        <f t="shared" si="1293"/>
        <v>12</v>
      </c>
      <c r="R2006" s="125">
        <f t="shared" si="1294"/>
        <v>2013</v>
      </c>
      <c r="S2006" s="125" t="str">
        <f t="shared" si="1292"/>
        <v>Wed</v>
      </c>
      <c r="T2006" s="125" t="str">
        <f t="shared" si="1295"/>
        <v>2013-12</v>
      </c>
      <c r="U2006" s="125">
        <f t="shared" si="1296"/>
        <v>0</v>
      </c>
      <c r="V2006" s="125"/>
    </row>
    <row r="2007" spans="1:22" s="113" customFormat="1" x14ac:dyDescent="0.35">
      <c r="A2007" s="153" t="s">
        <v>1283</v>
      </c>
      <c r="B2007" s="132">
        <v>41354</v>
      </c>
      <c r="C2007" s="129">
        <v>1599.25</v>
      </c>
      <c r="D2007" s="119">
        <v>0</v>
      </c>
      <c r="E2007" s="119">
        <v>0</v>
      </c>
      <c r="F2007" s="128">
        <v>764.95</v>
      </c>
      <c r="G2007" s="131">
        <v>25</v>
      </c>
      <c r="H2007" s="128">
        <f t="shared" si="1305"/>
        <v>30.598000000000003</v>
      </c>
      <c r="I2007" s="129">
        <v>834.3</v>
      </c>
      <c r="J2007" s="130">
        <v>12</v>
      </c>
      <c r="K2007" s="130">
        <f t="shared" si="1306"/>
        <v>37</v>
      </c>
      <c r="L2007" s="129">
        <f t="shared" si="1307"/>
        <v>69.524999999999991</v>
      </c>
      <c r="M2007" s="128">
        <f t="shared" si="1308"/>
        <v>43.222972972972975</v>
      </c>
      <c r="N2007" s="127"/>
      <c r="O2007" s="126"/>
      <c r="P2007" s="125"/>
      <c r="Q2007" s="125">
        <f t="shared" si="1293"/>
        <v>12</v>
      </c>
      <c r="R2007" s="125">
        <f t="shared" si="1294"/>
        <v>2013</v>
      </c>
      <c r="S2007" s="125" t="str">
        <f t="shared" si="1292"/>
        <v>Thu</v>
      </c>
      <c r="T2007" s="125" t="str">
        <f t="shared" si="1295"/>
        <v>2013-12</v>
      </c>
      <c r="U2007" s="125">
        <f t="shared" si="1296"/>
        <v>0</v>
      </c>
      <c r="V2007" s="125"/>
    </row>
    <row r="2008" spans="1:22" s="113" customFormat="1" x14ac:dyDescent="0.35">
      <c r="A2008" s="153" t="s">
        <v>1283</v>
      </c>
      <c r="B2008" s="132">
        <v>41355</v>
      </c>
      <c r="C2008" s="129">
        <v>1450.96</v>
      </c>
      <c r="D2008" s="119">
        <v>0</v>
      </c>
      <c r="E2008" s="119">
        <v>0</v>
      </c>
      <c r="F2008" s="128">
        <v>862.35</v>
      </c>
      <c r="G2008" s="131">
        <v>32</v>
      </c>
      <c r="H2008" s="128">
        <f t="shared" si="1305"/>
        <v>26.948437500000001</v>
      </c>
      <c r="I2008" s="129">
        <v>588.61</v>
      </c>
      <c r="J2008" s="130">
        <v>6</v>
      </c>
      <c r="K2008" s="130">
        <f t="shared" si="1306"/>
        <v>38</v>
      </c>
      <c r="L2008" s="129">
        <f t="shared" si="1307"/>
        <v>98.101666666666674</v>
      </c>
      <c r="M2008" s="128">
        <f t="shared" si="1308"/>
        <v>38.183157894736844</v>
      </c>
      <c r="N2008" s="127"/>
      <c r="O2008" s="126"/>
      <c r="P2008" s="125"/>
      <c r="Q2008" s="125">
        <f t="shared" si="1293"/>
        <v>12</v>
      </c>
      <c r="R2008" s="125">
        <f t="shared" si="1294"/>
        <v>2013</v>
      </c>
      <c r="S2008" s="125" t="str">
        <f t="shared" si="1292"/>
        <v>Fri</v>
      </c>
      <c r="T2008" s="125" t="str">
        <f t="shared" si="1295"/>
        <v>2013-12</v>
      </c>
      <c r="U2008" s="125">
        <f t="shared" si="1296"/>
        <v>0</v>
      </c>
      <c r="V2008" s="125"/>
    </row>
    <row r="2009" spans="1:22" s="113" customFormat="1" x14ac:dyDescent="0.35">
      <c r="A2009" s="153" t="s">
        <v>1283</v>
      </c>
      <c r="B2009" s="132">
        <v>41356</v>
      </c>
      <c r="C2009" s="129">
        <v>700</v>
      </c>
      <c r="D2009" s="119">
        <v>0</v>
      </c>
      <c r="E2009" s="119">
        <v>0</v>
      </c>
      <c r="F2009" s="128">
        <v>500</v>
      </c>
      <c r="G2009" s="131">
        <v>15</v>
      </c>
      <c r="H2009" s="128">
        <f t="shared" si="1305"/>
        <v>33.333333333333336</v>
      </c>
      <c r="I2009" s="129">
        <v>200</v>
      </c>
      <c r="J2009" s="130">
        <v>6</v>
      </c>
      <c r="K2009" s="130">
        <f t="shared" si="1306"/>
        <v>21</v>
      </c>
      <c r="L2009" s="129">
        <f t="shared" si="1307"/>
        <v>33.333333333333336</v>
      </c>
      <c r="M2009" s="128">
        <f t="shared" si="1308"/>
        <v>33.333333333333336</v>
      </c>
      <c r="N2009" s="127"/>
      <c r="O2009" s="126"/>
      <c r="P2009" s="125"/>
      <c r="Q2009" s="125">
        <f t="shared" si="1293"/>
        <v>12</v>
      </c>
      <c r="R2009" s="125">
        <f t="shared" si="1294"/>
        <v>2013</v>
      </c>
      <c r="S2009" s="125" t="str">
        <f t="shared" si="1292"/>
        <v>Sat</v>
      </c>
      <c r="T2009" s="125" t="str">
        <f t="shared" si="1295"/>
        <v>2013-12</v>
      </c>
      <c r="U2009" s="125">
        <f t="shared" si="1296"/>
        <v>0</v>
      </c>
      <c r="V2009" s="125"/>
    </row>
    <row r="2010" spans="1:22" s="113" customFormat="1" x14ac:dyDescent="0.35">
      <c r="A2010" s="124"/>
      <c r="B2010" s="123">
        <v>41357</v>
      </c>
      <c r="C2010" s="119">
        <f>SUM(C2004:C2009)</f>
        <v>6208.03</v>
      </c>
      <c r="D2010" s="119">
        <v>3383.54</v>
      </c>
      <c r="E2010" s="122">
        <f>SUM(C2010:D2010)</f>
        <v>9591.57</v>
      </c>
      <c r="F2010" s="118"/>
      <c r="G2010" s="121">
        <f>SUM(G2004:G2009)</f>
        <v>147</v>
      </c>
      <c r="H2010" s="118">
        <f>AVERAGE(H2004:H2009)</f>
        <v>27.834163194444447</v>
      </c>
      <c r="I2010" s="119">
        <f>SUM(I2004:I2009)</f>
        <v>2233.6799999999998</v>
      </c>
      <c r="J2010" s="120">
        <f>SUM(J2004:J2009)</f>
        <v>44</v>
      </c>
      <c r="K2010" s="120">
        <f>SUM(G2010,J2010)</f>
        <v>191</v>
      </c>
      <c r="L2010" s="119">
        <f>AVERAGE(L2004:L2009)</f>
        <v>48.653541666666662</v>
      </c>
      <c r="M2010" s="118">
        <f>AVERAGE(M2004:M2009)</f>
        <v>32.355142531569207</v>
      </c>
      <c r="N2010" s="117"/>
      <c r="O2010" s="116"/>
      <c r="P2010" s="115"/>
      <c r="Q2010" s="115">
        <f t="shared" si="1293"/>
        <v>13</v>
      </c>
      <c r="R2010" s="115">
        <f t="shared" si="1294"/>
        <v>2013</v>
      </c>
      <c r="S2010" s="115" t="str">
        <f t="shared" si="1292"/>
        <v>Sun</v>
      </c>
      <c r="T2010" s="115" t="str">
        <f t="shared" si="1295"/>
        <v>2013-13</v>
      </c>
      <c r="U2010" s="115">
        <f t="shared" si="1296"/>
        <v>0</v>
      </c>
      <c r="V2010" s="115"/>
    </row>
    <row r="2011" spans="1:22" s="113" customFormat="1" x14ac:dyDescent="0.35">
      <c r="A2011" s="153" t="s">
        <v>1284</v>
      </c>
      <c r="B2011" s="132">
        <v>41358</v>
      </c>
      <c r="C2011" s="129">
        <v>771.3</v>
      </c>
      <c r="D2011" s="119">
        <v>0</v>
      </c>
      <c r="E2011" s="119">
        <v>0</v>
      </c>
      <c r="F2011" s="128">
        <v>77.2</v>
      </c>
      <c r="G2011" s="131">
        <v>18</v>
      </c>
      <c r="H2011" s="128">
        <f t="shared" ref="H2011:H2016" si="1309">IFERROR(F2011/G2011,0)</f>
        <v>4.2888888888888888</v>
      </c>
      <c r="I2011" s="129">
        <v>694.1</v>
      </c>
      <c r="J2011" s="130">
        <v>16</v>
      </c>
      <c r="K2011" s="130">
        <f t="shared" ref="K2011:K2016" si="1310">IFERROR(SUM(G2011,J2011),0)</f>
        <v>34</v>
      </c>
      <c r="L2011" s="129">
        <f t="shared" ref="L2011:L2016" si="1311">IFERROR(MEDIAN(I2011/J2011),0)</f>
        <v>43.381250000000001</v>
      </c>
      <c r="M2011" s="128">
        <f t="shared" ref="M2011:M2016" si="1312">IFERROR(SUM(F2011,I2011)/K2011,0)</f>
        <v>22.685294117647061</v>
      </c>
      <c r="N2011" s="127"/>
      <c r="O2011" s="126"/>
      <c r="P2011" s="125"/>
      <c r="Q2011" s="125">
        <f t="shared" si="1293"/>
        <v>13</v>
      </c>
      <c r="R2011" s="125">
        <f t="shared" si="1294"/>
        <v>2013</v>
      </c>
      <c r="S2011" s="125" t="str">
        <f t="shared" si="1292"/>
        <v>Mon</v>
      </c>
      <c r="T2011" s="125" t="str">
        <f t="shared" si="1295"/>
        <v>2013-13</v>
      </c>
      <c r="U2011" s="125">
        <f t="shared" si="1296"/>
        <v>0</v>
      </c>
      <c r="V2011" s="125"/>
    </row>
    <row r="2012" spans="1:22" s="113" customFormat="1" x14ac:dyDescent="0.35">
      <c r="A2012" s="153" t="s">
        <v>1284</v>
      </c>
      <c r="B2012" s="132">
        <v>41359</v>
      </c>
      <c r="C2012" s="129">
        <v>774.12</v>
      </c>
      <c r="D2012" s="119">
        <v>0</v>
      </c>
      <c r="E2012" s="119">
        <v>0</v>
      </c>
      <c r="F2012" s="128">
        <v>509.15</v>
      </c>
      <c r="G2012" s="131">
        <v>27</v>
      </c>
      <c r="H2012" s="128">
        <f t="shared" si="1309"/>
        <v>18.857407407407408</v>
      </c>
      <c r="I2012" s="129">
        <v>234.97</v>
      </c>
      <c r="J2012" s="130">
        <v>6</v>
      </c>
      <c r="K2012" s="130">
        <f t="shared" si="1310"/>
        <v>33</v>
      </c>
      <c r="L2012" s="129">
        <f t="shared" si="1311"/>
        <v>39.161666666666669</v>
      </c>
      <c r="M2012" s="128">
        <f t="shared" si="1312"/>
        <v>22.549090909090911</v>
      </c>
      <c r="N2012" s="127"/>
      <c r="O2012" s="126"/>
      <c r="P2012" s="125"/>
      <c r="Q2012" s="125">
        <f t="shared" si="1293"/>
        <v>13</v>
      </c>
      <c r="R2012" s="125">
        <f t="shared" si="1294"/>
        <v>2013</v>
      </c>
      <c r="S2012" s="125" t="str">
        <f t="shared" si="1292"/>
        <v>Tue</v>
      </c>
      <c r="T2012" s="125" t="str">
        <f t="shared" si="1295"/>
        <v>2013-13</v>
      </c>
      <c r="U2012" s="125">
        <f t="shared" si="1296"/>
        <v>0</v>
      </c>
      <c r="V2012" s="125"/>
    </row>
    <row r="2013" spans="1:22" s="113" customFormat="1" x14ac:dyDescent="0.35">
      <c r="A2013" s="153" t="s">
        <v>1284</v>
      </c>
      <c r="B2013" s="132">
        <v>41360</v>
      </c>
      <c r="C2013" s="129">
        <v>2156.9</v>
      </c>
      <c r="D2013" s="119">
        <v>0</v>
      </c>
      <c r="E2013" s="119">
        <v>0</v>
      </c>
      <c r="F2013" s="128">
        <v>849.25</v>
      </c>
      <c r="G2013" s="131">
        <v>35</v>
      </c>
      <c r="H2013" s="128">
        <f t="shared" si="1309"/>
        <v>24.264285714285716</v>
      </c>
      <c r="I2013" s="129">
        <v>1298.6500000000001</v>
      </c>
      <c r="J2013" s="130">
        <v>17</v>
      </c>
      <c r="K2013" s="130">
        <f t="shared" si="1310"/>
        <v>52</v>
      </c>
      <c r="L2013" s="129">
        <f t="shared" si="1311"/>
        <v>76.391176470588235</v>
      </c>
      <c r="M2013" s="128">
        <f t="shared" si="1312"/>
        <v>41.305769230769229</v>
      </c>
      <c r="N2013" s="127"/>
      <c r="O2013" s="126"/>
      <c r="P2013" s="125"/>
      <c r="Q2013" s="125">
        <f t="shared" si="1293"/>
        <v>13</v>
      </c>
      <c r="R2013" s="125">
        <f t="shared" si="1294"/>
        <v>2013</v>
      </c>
      <c r="S2013" s="125" t="str">
        <f t="shared" si="1292"/>
        <v>Wed</v>
      </c>
      <c r="T2013" s="125" t="str">
        <f t="shared" si="1295"/>
        <v>2013-13</v>
      </c>
      <c r="U2013" s="125">
        <f t="shared" si="1296"/>
        <v>0</v>
      </c>
      <c r="V2013" s="125"/>
    </row>
    <row r="2014" spans="1:22" s="113" customFormat="1" x14ac:dyDescent="0.35">
      <c r="A2014" s="153" t="s">
        <v>1284</v>
      </c>
      <c r="B2014" s="132">
        <v>41361</v>
      </c>
      <c r="C2014" s="129">
        <v>2661.52</v>
      </c>
      <c r="D2014" s="119">
        <v>0</v>
      </c>
      <c r="E2014" s="119">
        <v>0</v>
      </c>
      <c r="F2014" s="128">
        <v>1313.85</v>
      </c>
      <c r="G2014" s="131">
        <v>55</v>
      </c>
      <c r="H2014" s="128">
        <f t="shared" si="1309"/>
        <v>23.888181818181817</v>
      </c>
      <c r="I2014" s="129">
        <v>1347.67</v>
      </c>
      <c r="J2014" s="130">
        <v>20</v>
      </c>
      <c r="K2014" s="130">
        <f t="shared" si="1310"/>
        <v>75</v>
      </c>
      <c r="L2014" s="129">
        <f t="shared" si="1311"/>
        <v>67.383499999999998</v>
      </c>
      <c r="M2014" s="128">
        <f t="shared" si="1312"/>
        <v>35.486933333333333</v>
      </c>
      <c r="N2014" s="127"/>
      <c r="O2014" s="126"/>
      <c r="P2014" s="125"/>
      <c r="Q2014" s="125">
        <f t="shared" si="1293"/>
        <v>13</v>
      </c>
      <c r="R2014" s="125">
        <f t="shared" si="1294"/>
        <v>2013</v>
      </c>
      <c r="S2014" s="125" t="str">
        <f t="shared" si="1292"/>
        <v>Thu</v>
      </c>
      <c r="T2014" s="125" t="str">
        <f t="shared" si="1295"/>
        <v>2013-13</v>
      </c>
      <c r="U2014" s="125">
        <f t="shared" si="1296"/>
        <v>0</v>
      </c>
      <c r="V2014" s="125"/>
    </row>
    <row r="2015" spans="1:22" s="113" customFormat="1" x14ac:dyDescent="0.35">
      <c r="A2015" s="143" t="s">
        <v>1284</v>
      </c>
      <c r="B2015" s="142">
        <v>41362</v>
      </c>
      <c r="C2015" s="138">
        <v>0</v>
      </c>
      <c r="D2015" s="119">
        <v>0</v>
      </c>
      <c r="E2015" s="119">
        <v>0</v>
      </c>
      <c r="F2015" s="140">
        <v>0</v>
      </c>
      <c r="G2015" s="141">
        <v>0</v>
      </c>
      <c r="H2015" s="140">
        <f t="shared" si="1309"/>
        <v>0</v>
      </c>
      <c r="I2015" s="138">
        <v>0</v>
      </c>
      <c r="J2015" s="139">
        <v>0</v>
      </c>
      <c r="K2015" s="139">
        <f t="shared" si="1310"/>
        <v>0</v>
      </c>
      <c r="L2015" s="138">
        <f t="shared" si="1311"/>
        <v>0</v>
      </c>
      <c r="M2015" s="140">
        <f t="shared" si="1312"/>
        <v>0</v>
      </c>
      <c r="N2015" s="137" t="s">
        <v>1100</v>
      </c>
      <c r="O2015" s="136"/>
      <c r="P2015" s="135"/>
      <c r="Q2015" s="135">
        <f t="shared" si="1293"/>
        <v>13</v>
      </c>
      <c r="R2015" s="135">
        <f t="shared" si="1294"/>
        <v>2013</v>
      </c>
      <c r="S2015" s="135" t="str">
        <f t="shared" si="1292"/>
        <v>Fri</v>
      </c>
      <c r="T2015" s="135" t="str">
        <f t="shared" si="1295"/>
        <v>2013-13</v>
      </c>
      <c r="U2015" s="135">
        <f t="shared" si="1296"/>
        <v>0</v>
      </c>
      <c r="V2015" s="135"/>
    </row>
    <row r="2016" spans="1:22" s="113" customFormat="1" x14ac:dyDescent="0.35">
      <c r="A2016" s="153" t="s">
        <v>1284</v>
      </c>
      <c r="B2016" s="132">
        <v>41363</v>
      </c>
      <c r="C2016" s="129">
        <v>1241.6199999999999</v>
      </c>
      <c r="D2016" s="119">
        <v>0</v>
      </c>
      <c r="E2016" s="119">
        <v>0</v>
      </c>
      <c r="F2016" s="128">
        <v>375.05</v>
      </c>
      <c r="G2016" s="131">
        <v>20</v>
      </c>
      <c r="H2016" s="128">
        <f t="shared" si="1309"/>
        <v>18.752500000000001</v>
      </c>
      <c r="I2016" s="129">
        <v>866.57</v>
      </c>
      <c r="J2016" s="130">
        <v>19</v>
      </c>
      <c r="K2016" s="130">
        <f t="shared" si="1310"/>
        <v>39</v>
      </c>
      <c r="L2016" s="129">
        <f t="shared" si="1311"/>
        <v>45.608947368421056</v>
      </c>
      <c r="M2016" s="128">
        <f t="shared" si="1312"/>
        <v>31.836410256410261</v>
      </c>
      <c r="N2016" s="127"/>
      <c r="O2016" s="126"/>
      <c r="P2016" s="125"/>
      <c r="Q2016" s="125">
        <f t="shared" si="1293"/>
        <v>13</v>
      </c>
      <c r="R2016" s="125">
        <f t="shared" si="1294"/>
        <v>2013</v>
      </c>
      <c r="S2016" s="125" t="str">
        <f t="shared" si="1292"/>
        <v>Sat</v>
      </c>
      <c r="T2016" s="125" t="str">
        <f t="shared" si="1295"/>
        <v>2013-13</v>
      </c>
      <c r="U2016" s="125">
        <f t="shared" si="1296"/>
        <v>0</v>
      </c>
      <c r="V2016" s="125"/>
    </row>
    <row r="2017" spans="1:22" s="113" customFormat="1" x14ac:dyDescent="0.35">
      <c r="A2017" s="124"/>
      <c r="B2017" s="123">
        <v>41364</v>
      </c>
      <c r="C2017" s="119">
        <f>SUM(C2011:C2016)</f>
        <v>7605.46</v>
      </c>
      <c r="D2017" s="119">
        <v>2946.82</v>
      </c>
      <c r="E2017" s="122">
        <f>SUM(C2017:D2017)</f>
        <v>10552.28</v>
      </c>
      <c r="F2017" s="118"/>
      <c r="G2017" s="121">
        <f>SUM(G2011:G2016)</f>
        <v>155</v>
      </c>
      <c r="H2017" s="118">
        <f>AVERAGE(H2011:H2016)</f>
        <v>15.008543971460638</v>
      </c>
      <c r="I2017" s="119">
        <f>SUM(I2011:I2016)</f>
        <v>4441.96</v>
      </c>
      <c r="J2017" s="120">
        <f>SUM(J2011:J2016)</f>
        <v>78</v>
      </c>
      <c r="K2017" s="120">
        <f>SUM(G2017,J2017)</f>
        <v>233</v>
      </c>
      <c r="L2017" s="119">
        <f>AVERAGE(L2011:L2016)</f>
        <v>45.321090084279327</v>
      </c>
      <c r="M2017" s="118">
        <f>AVERAGE(M2011:M2016)</f>
        <v>25.643916307875131</v>
      </c>
      <c r="N2017" s="117"/>
      <c r="O2017" s="116"/>
      <c r="P2017" s="115"/>
      <c r="Q2017" s="115">
        <f t="shared" si="1293"/>
        <v>14</v>
      </c>
      <c r="R2017" s="115">
        <f t="shared" si="1294"/>
        <v>2013</v>
      </c>
      <c r="S2017" s="115" t="str">
        <f t="shared" si="1292"/>
        <v>Sun</v>
      </c>
      <c r="T2017" s="115" t="str">
        <f t="shared" si="1295"/>
        <v>2013-14</v>
      </c>
      <c r="U2017" s="115">
        <f t="shared" si="1296"/>
        <v>0</v>
      </c>
      <c r="V2017" s="115"/>
    </row>
    <row r="2018" spans="1:22" s="113" customFormat="1" ht="18" x14ac:dyDescent="0.35">
      <c r="A2018" s="143" t="s">
        <v>1285</v>
      </c>
      <c r="B2018" s="142">
        <v>41365</v>
      </c>
      <c r="C2018" s="138">
        <v>0</v>
      </c>
      <c r="D2018" s="119">
        <v>0</v>
      </c>
      <c r="E2018" s="119">
        <v>0</v>
      </c>
      <c r="F2018" s="140">
        <v>0</v>
      </c>
      <c r="G2018" s="141">
        <v>0</v>
      </c>
      <c r="H2018" s="140">
        <f t="shared" ref="H2018:H2023" si="1313">IFERROR(F2018/G2018,0)</f>
        <v>0</v>
      </c>
      <c r="I2018" s="138">
        <v>0</v>
      </c>
      <c r="J2018" s="139">
        <v>0</v>
      </c>
      <c r="K2018" s="139">
        <f t="shared" ref="K2018:K2023" si="1314">IFERROR(SUM(G2018,J2018),0)</f>
        <v>0</v>
      </c>
      <c r="L2018" s="138">
        <f t="shared" ref="L2018:L2023" si="1315">IFERROR(MEDIAN(I2018/J2018),0)</f>
        <v>0</v>
      </c>
      <c r="M2018" s="140">
        <f t="shared" ref="M2018:M2023" si="1316">IFERROR(SUM(F2018,I2018)/K2018,0)</f>
        <v>0</v>
      </c>
      <c r="N2018" s="137" t="s">
        <v>1105</v>
      </c>
      <c r="O2018" s="136"/>
      <c r="P2018" s="135"/>
      <c r="Q2018" s="135">
        <f t="shared" si="1293"/>
        <v>14</v>
      </c>
      <c r="R2018" s="135">
        <f t="shared" si="1294"/>
        <v>2013</v>
      </c>
      <c r="S2018" s="135" t="str">
        <f t="shared" si="1292"/>
        <v>Mon</v>
      </c>
      <c r="T2018" s="135" t="str">
        <f t="shared" si="1295"/>
        <v>2013-14</v>
      </c>
      <c r="U2018" s="135">
        <f t="shared" si="1296"/>
        <v>0</v>
      </c>
      <c r="V2018" s="135"/>
    </row>
    <row r="2019" spans="1:22" s="113" customFormat="1" x14ac:dyDescent="0.35">
      <c r="A2019" s="153" t="s">
        <v>1285</v>
      </c>
      <c r="B2019" s="132">
        <v>41366</v>
      </c>
      <c r="C2019" s="129">
        <v>859.96</v>
      </c>
      <c r="D2019" s="119">
        <v>0</v>
      </c>
      <c r="E2019" s="119">
        <v>0</v>
      </c>
      <c r="F2019" s="128">
        <v>593</v>
      </c>
      <c r="G2019" s="131">
        <v>28</v>
      </c>
      <c r="H2019" s="128">
        <f t="shared" si="1313"/>
        <v>21.178571428571427</v>
      </c>
      <c r="I2019" s="129">
        <v>266.95999999999998</v>
      </c>
      <c r="J2019" s="130">
        <v>8</v>
      </c>
      <c r="K2019" s="130">
        <f t="shared" si="1314"/>
        <v>36</v>
      </c>
      <c r="L2019" s="129">
        <f t="shared" si="1315"/>
        <v>33.369999999999997</v>
      </c>
      <c r="M2019" s="128">
        <f t="shared" si="1316"/>
        <v>23.887777777777778</v>
      </c>
      <c r="N2019" s="127"/>
      <c r="O2019" s="126"/>
      <c r="P2019" s="125"/>
      <c r="Q2019" s="125">
        <f t="shared" si="1293"/>
        <v>14</v>
      </c>
      <c r="R2019" s="125">
        <f t="shared" si="1294"/>
        <v>2013</v>
      </c>
      <c r="S2019" s="125" t="str">
        <f t="shared" si="1292"/>
        <v>Tue</v>
      </c>
      <c r="T2019" s="125" t="str">
        <f t="shared" si="1295"/>
        <v>2013-14</v>
      </c>
      <c r="U2019" s="125">
        <f t="shared" si="1296"/>
        <v>0</v>
      </c>
      <c r="V2019" s="125"/>
    </row>
    <row r="2020" spans="1:22" s="113" customFormat="1" x14ac:dyDescent="0.35">
      <c r="A2020" s="153" t="s">
        <v>1285</v>
      </c>
      <c r="B2020" s="132">
        <v>41367</v>
      </c>
      <c r="C2020" s="129">
        <v>582.89</v>
      </c>
      <c r="D2020" s="119">
        <v>0</v>
      </c>
      <c r="E2020" s="119">
        <v>0</v>
      </c>
      <c r="F2020" s="128">
        <v>468.7</v>
      </c>
      <c r="G2020" s="131">
        <v>25</v>
      </c>
      <c r="H2020" s="128">
        <f t="shared" si="1313"/>
        <v>18.748000000000001</v>
      </c>
      <c r="I2020" s="129">
        <v>114.19</v>
      </c>
      <c r="J2020" s="130">
        <v>5</v>
      </c>
      <c r="K2020" s="130">
        <f t="shared" si="1314"/>
        <v>30</v>
      </c>
      <c r="L2020" s="129">
        <f t="shared" si="1315"/>
        <v>22.838000000000001</v>
      </c>
      <c r="M2020" s="128">
        <f t="shared" si="1316"/>
        <v>19.429666666666666</v>
      </c>
      <c r="N2020" s="127"/>
      <c r="O2020" s="126"/>
      <c r="P2020" s="125"/>
      <c r="Q2020" s="125">
        <f t="shared" si="1293"/>
        <v>14</v>
      </c>
      <c r="R2020" s="125">
        <f t="shared" si="1294"/>
        <v>2013</v>
      </c>
      <c r="S2020" s="125" t="str">
        <f t="shared" si="1292"/>
        <v>Wed</v>
      </c>
      <c r="T2020" s="125" t="str">
        <f t="shared" si="1295"/>
        <v>2013-14</v>
      </c>
      <c r="U2020" s="125">
        <f t="shared" si="1296"/>
        <v>0</v>
      </c>
      <c r="V2020" s="125"/>
    </row>
    <row r="2021" spans="1:22" s="113" customFormat="1" x14ac:dyDescent="0.35">
      <c r="A2021" s="153" t="s">
        <v>1285</v>
      </c>
      <c r="B2021" s="132">
        <v>41368</v>
      </c>
      <c r="C2021" s="129">
        <v>1254.3900000000001</v>
      </c>
      <c r="D2021" s="119">
        <v>0</v>
      </c>
      <c r="E2021" s="119">
        <v>0</v>
      </c>
      <c r="F2021" s="128">
        <v>431.35</v>
      </c>
      <c r="G2021" s="131">
        <v>26</v>
      </c>
      <c r="H2021" s="128">
        <f t="shared" si="1313"/>
        <v>16.590384615384615</v>
      </c>
      <c r="I2021" s="129">
        <v>823.04</v>
      </c>
      <c r="J2021" s="130">
        <v>11</v>
      </c>
      <c r="K2021" s="130">
        <f t="shared" si="1314"/>
        <v>37</v>
      </c>
      <c r="L2021" s="129">
        <f t="shared" si="1315"/>
        <v>74.821818181818173</v>
      </c>
      <c r="M2021" s="128">
        <f t="shared" si="1316"/>
        <v>33.902432432432427</v>
      </c>
      <c r="N2021" s="127"/>
      <c r="O2021" s="126"/>
      <c r="P2021" s="125"/>
      <c r="Q2021" s="125">
        <f t="shared" si="1293"/>
        <v>14</v>
      </c>
      <c r="R2021" s="125">
        <f t="shared" si="1294"/>
        <v>2013</v>
      </c>
      <c r="S2021" s="125" t="str">
        <f t="shared" si="1292"/>
        <v>Thu</v>
      </c>
      <c r="T2021" s="125" t="str">
        <f t="shared" si="1295"/>
        <v>2013-14</v>
      </c>
      <c r="U2021" s="125">
        <f t="shared" si="1296"/>
        <v>0</v>
      </c>
      <c r="V2021" s="125"/>
    </row>
    <row r="2022" spans="1:22" s="113" customFormat="1" x14ac:dyDescent="0.35">
      <c r="A2022" s="153" t="s">
        <v>1285</v>
      </c>
      <c r="B2022" s="132">
        <v>41369</v>
      </c>
      <c r="C2022" s="129">
        <v>1989.66</v>
      </c>
      <c r="D2022" s="119">
        <v>0</v>
      </c>
      <c r="E2022" s="119">
        <v>0</v>
      </c>
      <c r="F2022" s="128">
        <v>1196</v>
      </c>
      <c r="G2022" s="131">
        <v>44</v>
      </c>
      <c r="H2022" s="128">
        <f t="shared" si="1313"/>
        <v>27.181818181818183</v>
      </c>
      <c r="I2022" s="129">
        <v>793.66</v>
      </c>
      <c r="J2022" s="130">
        <v>13</v>
      </c>
      <c r="K2022" s="130">
        <f t="shared" si="1314"/>
        <v>57</v>
      </c>
      <c r="L2022" s="129">
        <f t="shared" si="1315"/>
        <v>61.050769230769227</v>
      </c>
      <c r="M2022" s="128">
        <f t="shared" si="1316"/>
        <v>34.90631578947368</v>
      </c>
      <c r="N2022" s="127"/>
      <c r="O2022" s="126"/>
      <c r="P2022" s="125"/>
      <c r="Q2022" s="125">
        <f t="shared" si="1293"/>
        <v>14</v>
      </c>
      <c r="R2022" s="125">
        <f t="shared" si="1294"/>
        <v>2013</v>
      </c>
      <c r="S2022" s="125" t="str">
        <f t="shared" si="1292"/>
        <v>Fri</v>
      </c>
      <c r="T2022" s="125" t="str">
        <f t="shared" si="1295"/>
        <v>2013-14</v>
      </c>
      <c r="U2022" s="125">
        <f t="shared" si="1296"/>
        <v>0</v>
      </c>
      <c r="V2022" s="125"/>
    </row>
    <row r="2023" spans="1:22" s="113" customFormat="1" x14ac:dyDescent="0.35">
      <c r="A2023" s="153" t="s">
        <v>1285</v>
      </c>
      <c r="B2023" s="132">
        <v>41370</v>
      </c>
      <c r="C2023" s="129">
        <v>1323.97</v>
      </c>
      <c r="D2023" s="119">
        <v>0</v>
      </c>
      <c r="E2023" s="119">
        <v>0</v>
      </c>
      <c r="F2023" s="128">
        <v>500.55</v>
      </c>
      <c r="G2023" s="131">
        <v>20</v>
      </c>
      <c r="H2023" s="128">
        <f t="shared" si="1313"/>
        <v>25.0275</v>
      </c>
      <c r="I2023" s="129">
        <v>823.42</v>
      </c>
      <c r="J2023" s="130">
        <v>15</v>
      </c>
      <c r="K2023" s="130">
        <f t="shared" si="1314"/>
        <v>35</v>
      </c>
      <c r="L2023" s="129">
        <f t="shared" si="1315"/>
        <v>54.894666666666666</v>
      </c>
      <c r="M2023" s="128">
        <f t="shared" si="1316"/>
        <v>37.827714285714286</v>
      </c>
      <c r="N2023" s="127"/>
      <c r="O2023" s="126"/>
      <c r="P2023" s="125"/>
      <c r="Q2023" s="125">
        <f t="shared" si="1293"/>
        <v>14</v>
      </c>
      <c r="R2023" s="125">
        <f t="shared" si="1294"/>
        <v>2013</v>
      </c>
      <c r="S2023" s="125" t="str">
        <f t="shared" si="1292"/>
        <v>Sat</v>
      </c>
      <c r="T2023" s="125" t="str">
        <f t="shared" si="1295"/>
        <v>2013-14</v>
      </c>
      <c r="U2023" s="125">
        <f t="shared" si="1296"/>
        <v>0</v>
      </c>
      <c r="V2023" s="125"/>
    </row>
    <row r="2024" spans="1:22" s="113" customFormat="1" x14ac:dyDescent="0.35">
      <c r="A2024" s="124"/>
      <c r="B2024" s="123">
        <v>41371</v>
      </c>
      <c r="C2024" s="119">
        <f>SUM(C2019:C2023)</f>
        <v>6010.87</v>
      </c>
      <c r="D2024" s="119">
        <v>2324.9699999999998</v>
      </c>
      <c r="E2024" s="122">
        <f>SUM(C2024:D2024)</f>
        <v>8335.84</v>
      </c>
      <c r="F2024" s="118"/>
      <c r="G2024" s="121">
        <f>SUM(G2018:G2023)</f>
        <v>143</v>
      </c>
      <c r="H2024" s="118">
        <f>AVERAGE(H2018:H2023)</f>
        <v>18.121045704295707</v>
      </c>
      <c r="I2024" s="119">
        <f>SUM(I2018:I2023)</f>
        <v>2821.27</v>
      </c>
      <c r="J2024" s="120">
        <f>SUM(J2018:J2023)</f>
        <v>52</v>
      </c>
      <c r="K2024" s="120">
        <f>SUM(G2024,J2024)</f>
        <v>195</v>
      </c>
      <c r="L2024" s="119">
        <f>AVERAGE(L2018:L2023)</f>
        <v>41.162542346542345</v>
      </c>
      <c r="M2024" s="118">
        <f>AVERAGE(M2018:M2023)</f>
        <v>24.992317825344141</v>
      </c>
      <c r="N2024" s="117"/>
      <c r="O2024" s="116"/>
      <c r="P2024" s="115"/>
      <c r="Q2024" s="115">
        <f t="shared" si="1293"/>
        <v>15</v>
      </c>
      <c r="R2024" s="115">
        <f t="shared" si="1294"/>
        <v>2013</v>
      </c>
      <c r="S2024" s="115" t="str">
        <f t="shared" si="1292"/>
        <v>Sun</v>
      </c>
      <c r="T2024" s="115" t="str">
        <f t="shared" si="1295"/>
        <v>2013-15</v>
      </c>
      <c r="U2024" s="115">
        <f t="shared" si="1296"/>
        <v>0</v>
      </c>
      <c r="V2024" s="115"/>
    </row>
    <row r="2025" spans="1:22" s="113" customFormat="1" x14ac:dyDescent="0.35">
      <c r="A2025" s="153" t="s">
        <v>1286</v>
      </c>
      <c r="B2025" s="132">
        <v>41372</v>
      </c>
      <c r="C2025" s="129">
        <v>1078.22</v>
      </c>
      <c r="D2025" s="119">
        <v>0</v>
      </c>
      <c r="E2025" s="119">
        <v>0</v>
      </c>
      <c r="F2025" s="128">
        <v>426.85</v>
      </c>
      <c r="G2025" s="131">
        <v>26</v>
      </c>
      <c r="H2025" s="128">
        <f t="shared" ref="H2025:H2030" si="1317">IFERROR(F2025/G2025,0)</f>
        <v>16.417307692307695</v>
      </c>
      <c r="I2025" s="129">
        <v>651.37</v>
      </c>
      <c r="J2025" s="130">
        <v>12</v>
      </c>
      <c r="K2025" s="130">
        <f t="shared" ref="K2025:K2030" si="1318">IFERROR(SUM(G2025,J2025),0)</f>
        <v>38</v>
      </c>
      <c r="L2025" s="129">
        <f t="shared" ref="L2025:L2030" si="1319">IFERROR(MEDIAN(I2025/J2025),0)</f>
        <v>54.280833333333334</v>
      </c>
      <c r="M2025" s="128">
        <f t="shared" ref="M2025:M2030" si="1320">IFERROR(SUM(F2025,I2025)/K2025,0)</f>
        <v>28.374210526315789</v>
      </c>
      <c r="N2025" s="127"/>
      <c r="O2025" s="126"/>
      <c r="P2025" s="125"/>
      <c r="Q2025" s="125">
        <f t="shared" si="1293"/>
        <v>15</v>
      </c>
      <c r="R2025" s="125">
        <f t="shared" si="1294"/>
        <v>2013</v>
      </c>
      <c r="S2025" s="125" t="str">
        <f t="shared" si="1292"/>
        <v>Mon</v>
      </c>
      <c r="T2025" s="125" t="str">
        <f t="shared" si="1295"/>
        <v>2013-15</v>
      </c>
      <c r="U2025" s="125">
        <f t="shared" si="1296"/>
        <v>0</v>
      </c>
      <c r="V2025" s="125"/>
    </row>
    <row r="2026" spans="1:22" s="113" customFormat="1" x14ac:dyDescent="0.35">
      <c r="A2026" s="153" t="s">
        <v>1286</v>
      </c>
      <c r="B2026" s="132">
        <v>41373</v>
      </c>
      <c r="C2026" s="129">
        <v>746.2</v>
      </c>
      <c r="D2026" s="119">
        <v>0</v>
      </c>
      <c r="E2026" s="119">
        <v>0</v>
      </c>
      <c r="F2026" s="128">
        <v>358.57</v>
      </c>
      <c r="G2026" s="131">
        <v>22</v>
      </c>
      <c r="H2026" s="128">
        <f t="shared" si="1317"/>
        <v>16.298636363636362</v>
      </c>
      <c r="I2026" s="129">
        <v>387.63</v>
      </c>
      <c r="J2026" s="130">
        <v>10</v>
      </c>
      <c r="K2026" s="130">
        <f t="shared" si="1318"/>
        <v>32</v>
      </c>
      <c r="L2026" s="129">
        <f t="shared" si="1319"/>
        <v>38.762999999999998</v>
      </c>
      <c r="M2026" s="128">
        <f t="shared" si="1320"/>
        <v>23.318750000000001</v>
      </c>
      <c r="N2026" s="127"/>
      <c r="O2026" s="126"/>
      <c r="P2026" s="125"/>
      <c r="Q2026" s="125">
        <f t="shared" si="1293"/>
        <v>15</v>
      </c>
      <c r="R2026" s="125">
        <f t="shared" si="1294"/>
        <v>2013</v>
      </c>
      <c r="S2026" s="125" t="str">
        <f t="shared" si="1292"/>
        <v>Tue</v>
      </c>
      <c r="T2026" s="125" t="str">
        <f t="shared" si="1295"/>
        <v>2013-15</v>
      </c>
      <c r="U2026" s="125">
        <f t="shared" si="1296"/>
        <v>0</v>
      </c>
      <c r="V2026" s="125"/>
    </row>
    <row r="2027" spans="1:22" s="113" customFormat="1" x14ac:dyDescent="0.35">
      <c r="A2027" s="153" t="s">
        <v>1286</v>
      </c>
      <c r="B2027" s="132">
        <v>41374</v>
      </c>
      <c r="C2027" s="129">
        <v>934.51</v>
      </c>
      <c r="D2027" s="119">
        <v>0</v>
      </c>
      <c r="E2027" s="119">
        <v>0</v>
      </c>
      <c r="F2027" s="128">
        <v>418.4</v>
      </c>
      <c r="G2027" s="131">
        <v>35</v>
      </c>
      <c r="H2027" s="128">
        <f t="shared" si="1317"/>
        <v>11.954285714285714</v>
      </c>
      <c r="I2027" s="129">
        <v>516.11</v>
      </c>
      <c r="J2027" s="130">
        <v>15</v>
      </c>
      <c r="K2027" s="130">
        <f t="shared" si="1318"/>
        <v>50</v>
      </c>
      <c r="L2027" s="129">
        <f t="shared" si="1319"/>
        <v>34.407333333333334</v>
      </c>
      <c r="M2027" s="128">
        <f t="shared" si="1320"/>
        <v>18.690200000000001</v>
      </c>
      <c r="N2027" s="127"/>
      <c r="O2027" s="126"/>
      <c r="P2027" s="125"/>
      <c r="Q2027" s="125">
        <f t="shared" si="1293"/>
        <v>15</v>
      </c>
      <c r="R2027" s="125">
        <f t="shared" si="1294"/>
        <v>2013</v>
      </c>
      <c r="S2027" s="125" t="str">
        <f t="shared" si="1292"/>
        <v>Wed</v>
      </c>
      <c r="T2027" s="125" t="str">
        <f t="shared" si="1295"/>
        <v>2013-15</v>
      </c>
      <c r="U2027" s="125">
        <f t="shared" si="1296"/>
        <v>0</v>
      </c>
      <c r="V2027" s="125"/>
    </row>
    <row r="2028" spans="1:22" s="113" customFormat="1" x14ac:dyDescent="0.35">
      <c r="A2028" s="153" t="s">
        <v>1286</v>
      </c>
      <c r="B2028" s="132">
        <v>41375</v>
      </c>
      <c r="C2028" s="129">
        <v>1038.48</v>
      </c>
      <c r="D2028" s="119">
        <v>0</v>
      </c>
      <c r="E2028" s="119">
        <v>0</v>
      </c>
      <c r="F2028" s="128">
        <v>488.45</v>
      </c>
      <c r="G2028" s="131">
        <v>30</v>
      </c>
      <c r="H2028" s="128">
        <f t="shared" si="1317"/>
        <v>16.281666666666666</v>
      </c>
      <c r="I2028" s="129">
        <v>550.03</v>
      </c>
      <c r="J2028" s="130">
        <v>12</v>
      </c>
      <c r="K2028" s="130">
        <f t="shared" si="1318"/>
        <v>42</v>
      </c>
      <c r="L2028" s="129">
        <f t="shared" si="1319"/>
        <v>45.835833333333333</v>
      </c>
      <c r="M2028" s="128">
        <f t="shared" si="1320"/>
        <v>24.725714285714286</v>
      </c>
      <c r="N2028" s="127"/>
      <c r="O2028" s="126"/>
      <c r="P2028" s="125"/>
      <c r="Q2028" s="125">
        <f t="shared" si="1293"/>
        <v>15</v>
      </c>
      <c r="R2028" s="125">
        <f t="shared" si="1294"/>
        <v>2013</v>
      </c>
      <c r="S2028" s="125" t="str">
        <f t="shared" si="1292"/>
        <v>Thu</v>
      </c>
      <c r="T2028" s="125" t="str">
        <f t="shared" si="1295"/>
        <v>2013-15</v>
      </c>
      <c r="U2028" s="125">
        <f t="shared" si="1296"/>
        <v>0</v>
      </c>
      <c r="V2028" s="125"/>
    </row>
    <row r="2029" spans="1:22" s="113" customFormat="1" x14ac:dyDescent="0.35">
      <c r="A2029" s="153" t="s">
        <v>1286</v>
      </c>
      <c r="B2029" s="132">
        <v>41376</v>
      </c>
      <c r="C2029" s="129">
        <v>1397.95</v>
      </c>
      <c r="D2029" s="119">
        <v>0</v>
      </c>
      <c r="E2029" s="119">
        <v>0</v>
      </c>
      <c r="F2029" s="128">
        <v>753.2</v>
      </c>
      <c r="G2029" s="131">
        <v>31</v>
      </c>
      <c r="H2029" s="128">
        <f t="shared" si="1317"/>
        <v>24.296774193548387</v>
      </c>
      <c r="I2029" s="129">
        <v>644.75</v>
      </c>
      <c r="J2029" s="130">
        <v>16</v>
      </c>
      <c r="K2029" s="130">
        <f t="shared" si="1318"/>
        <v>47</v>
      </c>
      <c r="L2029" s="129">
        <f t="shared" si="1319"/>
        <v>40.296875</v>
      </c>
      <c r="M2029" s="128">
        <f t="shared" si="1320"/>
        <v>29.743617021276595</v>
      </c>
      <c r="N2029" s="127"/>
      <c r="O2029" s="126"/>
      <c r="P2029" s="125"/>
      <c r="Q2029" s="125">
        <f t="shared" si="1293"/>
        <v>15</v>
      </c>
      <c r="R2029" s="125">
        <f t="shared" si="1294"/>
        <v>2013</v>
      </c>
      <c r="S2029" s="125" t="str">
        <f t="shared" si="1292"/>
        <v>Fri</v>
      </c>
      <c r="T2029" s="125" t="str">
        <f t="shared" si="1295"/>
        <v>2013-15</v>
      </c>
      <c r="U2029" s="125">
        <f t="shared" si="1296"/>
        <v>0</v>
      </c>
      <c r="V2029" s="125"/>
    </row>
    <row r="2030" spans="1:22" s="113" customFormat="1" x14ac:dyDescent="0.35">
      <c r="A2030" s="153" t="s">
        <v>1286</v>
      </c>
      <c r="B2030" s="132">
        <v>41377</v>
      </c>
      <c r="C2030" s="129">
        <v>703.58</v>
      </c>
      <c r="D2030" s="119">
        <v>0</v>
      </c>
      <c r="E2030" s="119">
        <v>0</v>
      </c>
      <c r="F2030" s="128">
        <v>227.2</v>
      </c>
      <c r="G2030" s="131">
        <v>13</v>
      </c>
      <c r="H2030" s="128">
        <f t="shared" si="1317"/>
        <v>17.476923076923075</v>
      </c>
      <c r="I2030" s="129">
        <v>476.38</v>
      </c>
      <c r="J2030" s="130">
        <v>11</v>
      </c>
      <c r="K2030" s="130">
        <f t="shared" si="1318"/>
        <v>24</v>
      </c>
      <c r="L2030" s="129">
        <f t="shared" si="1319"/>
        <v>43.307272727272725</v>
      </c>
      <c r="M2030" s="128">
        <f t="shared" si="1320"/>
        <v>29.31583333333333</v>
      </c>
      <c r="N2030" s="127"/>
      <c r="O2030" s="126"/>
      <c r="P2030" s="125"/>
      <c r="Q2030" s="125">
        <f t="shared" si="1293"/>
        <v>15</v>
      </c>
      <c r="R2030" s="125">
        <f t="shared" si="1294"/>
        <v>2013</v>
      </c>
      <c r="S2030" s="125" t="str">
        <f t="shared" si="1292"/>
        <v>Sat</v>
      </c>
      <c r="T2030" s="125" t="str">
        <f t="shared" si="1295"/>
        <v>2013-15</v>
      </c>
      <c r="U2030" s="125">
        <f t="shared" si="1296"/>
        <v>0</v>
      </c>
      <c r="V2030" s="125"/>
    </row>
    <row r="2031" spans="1:22" s="113" customFormat="1" x14ac:dyDescent="0.35">
      <c r="A2031" s="124"/>
      <c r="B2031" s="123">
        <v>41378</v>
      </c>
      <c r="C2031" s="119">
        <f>SUM(C2025:C2030)</f>
        <v>5898.9400000000005</v>
      </c>
      <c r="D2031" s="119">
        <v>4651.34</v>
      </c>
      <c r="E2031" s="122">
        <f>SUM(C2031:D2031)</f>
        <v>10550.28</v>
      </c>
      <c r="F2031" s="118"/>
      <c r="G2031" s="121">
        <f>SUM(G2025:G2030)</f>
        <v>157</v>
      </c>
      <c r="H2031" s="118">
        <f>AVERAGE(H2025:H2030)</f>
        <v>17.120932284561317</v>
      </c>
      <c r="I2031" s="119">
        <f>SUM(I2025:I2030)</f>
        <v>3226.2700000000004</v>
      </c>
      <c r="J2031" s="120">
        <f>SUM(J2025:J2030)</f>
        <v>76</v>
      </c>
      <c r="K2031" s="120">
        <f>SUM(G2031,J2031)</f>
        <v>233</v>
      </c>
      <c r="L2031" s="119">
        <f>AVERAGE(L2025:L2030)</f>
        <v>42.815191287878783</v>
      </c>
      <c r="M2031" s="118">
        <f>AVERAGE(M2025:M2030)</f>
        <v>25.694720861106664</v>
      </c>
      <c r="N2031" s="117"/>
      <c r="O2031" s="116"/>
      <c r="P2031" s="115"/>
      <c r="Q2031" s="115">
        <f t="shared" si="1293"/>
        <v>16</v>
      </c>
      <c r="R2031" s="115">
        <f t="shared" si="1294"/>
        <v>2013</v>
      </c>
      <c r="S2031" s="115" t="str">
        <f t="shared" si="1292"/>
        <v>Sun</v>
      </c>
      <c r="T2031" s="115" t="str">
        <f t="shared" si="1295"/>
        <v>2013-16</v>
      </c>
      <c r="U2031" s="115">
        <f t="shared" si="1296"/>
        <v>0</v>
      </c>
      <c r="V2031" s="115"/>
    </row>
    <row r="2032" spans="1:22" s="113" customFormat="1" x14ac:dyDescent="0.35">
      <c r="A2032" s="153" t="s">
        <v>1287</v>
      </c>
      <c r="B2032" s="132">
        <v>41379</v>
      </c>
      <c r="C2032" s="129">
        <v>665.49</v>
      </c>
      <c r="D2032" s="119">
        <v>0</v>
      </c>
      <c r="E2032" s="119">
        <v>0</v>
      </c>
      <c r="F2032" s="128">
        <v>489.95</v>
      </c>
      <c r="G2032" s="131">
        <v>28</v>
      </c>
      <c r="H2032" s="128">
        <f t="shared" ref="H2032:H2037" si="1321">IFERROR(F2032/G2032,0)</f>
        <v>17.498214285714287</v>
      </c>
      <c r="I2032" s="129">
        <v>175.54</v>
      </c>
      <c r="J2032" s="130">
        <v>7</v>
      </c>
      <c r="K2032" s="130">
        <f t="shared" ref="K2032:K2037" si="1322">IFERROR(SUM(G2032,J2032),0)</f>
        <v>35</v>
      </c>
      <c r="L2032" s="129">
        <f t="shared" ref="L2032:L2037" si="1323">IFERROR(MEDIAN(I2032/J2032),0)</f>
        <v>25.077142857142857</v>
      </c>
      <c r="M2032" s="128">
        <f t="shared" ref="M2032:M2037" si="1324">IFERROR(SUM(F2032,I2032)/K2032,0)</f>
        <v>19.013999999999999</v>
      </c>
      <c r="N2032" s="127"/>
      <c r="O2032" s="126"/>
      <c r="P2032" s="125"/>
      <c r="Q2032" s="125">
        <f t="shared" si="1293"/>
        <v>16</v>
      </c>
      <c r="R2032" s="125">
        <f t="shared" si="1294"/>
        <v>2013</v>
      </c>
      <c r="S2032" s="125" t="str">
        <f t="shared" si="1292"/>
        <v>Mon</v>
      </c>
      <c r="T2032" s="125" t="str">
        <f t="shared" si="1295"/>
        <v>2013-16</v>
      </c>
      <c r="U2032" s="125">
        <f t="shared" si="1296"/>
        <v>0</v>
      </c>
      <c r="V2032" s="125"/>
    </row>
    <row r="2033" spans="1:22" s="113" customFormat="1" x14ac:dyDescent="0.35">
      <c r="A2033" s="153" t="s">
        <v>1287</v>
      </c>
      <c r="B2033" s="132">
        <v>41380</v>
      </c>
      <c r="C2033" s="129">
        <v>561.6</v>
      </c>
      <c r="D2033" s="119">
        <v>0</v>
      </c>
      <c r="E2033" s="119">
        <v>0</v>
      </c>
      <c r="F2033" s="128">
        <v>342.4</v>
      </c>
      <c r="G2033" s="131">
        <v>22</v>
      </c>
      <c r="H2033" s="128">
        <f t="shared" si="1321"/>
        <v>15.563636363636363</v>
      </c>
      <c r="I2033" s="129">
        <v>219.2</v>
      </c>
      <c r="J2033" s="130">
        <v>6</v>
      </c>
      <c r="K2033" s="130">
        <f t="shared" si="1322"/>
        <v>28</v>
      </c>
      <c r="L2033" s="129">
        <f t="shared" si="1323"/>
        <v>36.533333333333331</v>
      </c>
      <c r="M2033" s="128">
        <f t="shared" si="1324"/>
        <v>20.057142857142853</v>
      </c>
      <c r="N2033" s="127"/>
      <c r="O2033" s="126"/>
      <c r="P2033" s="125"/>
      <c r="Q2033" s="125">
        <f t="shared" si="1293"/>
        <v>16</v>
      </c>
      <c r="R2033" s="125">
        <f t="shared" si="1294"/>
        <v>2013</v>
      </c>
      <c r="S2033" s="125" t="str">
        <f t="shared" si="1292"/>
        <v>Tue</v>
      </c>
      <c r="T2033" s="125" t="str">
        <f t="shared" si="1295"/>
        <v>2013-16</v>
      </c>
      <c r="U2033" s="125">
        <f t="shared" si="1296"/>
        <v>0</v>
      </c>
      <c r="V2033" s="125"/>
    </row>
    <row r="2034" spans="1:22" s="113" customFormat="1" x14ac:dyDescent="0.35">
      <c r="A2034" s="153" t="s">
        <v>1287</v>
      </c>
      <c r="B2034" s="132">
        <v>41381</v>
      </c>
      <c r="C2034" s="129">
        <v>807.67</v>
      </c>
      <c r="D2034" s="119">
        <v>0</v>
      </c>
      <c r="E2034" s="119">
        <v>0</v>
      </c>
      <c r="F2034" s="128">
        <v>580.6</v>
      </c>
      <c r="G2034" s="131">
        <v>35</v>
      </c>
      <c r="H2034" s="128">
        <f t="shared" si="1321"/>
        <v>16.588571428571431</v>
      </c>
      <c r="I2034" s="129">
        <v>227.07</v>
      </c>
      <c r="J2034" s="130">
        <v>9</v>
      </c>
      <c r="K2034" s="130">
        <f t="shared" si="1322"/>
        <v>44</v>
      </c>
      <c r="L2034" s="129">
        <f t="shared" si="1323"/>
        <v>25.23</v>
      </c>
      <c r="M2034" s="128">
        <f t="shared" si="1324"/>
        <v>18.356136363636367</v>
      </c>
      <c r="N2034" s="127"/>
      <c r="O2034" s="126"/>
      <c r="P2034" s="125"/>
      <c r="Q2034" s="125">
        <f t="shared" si="1293"/>
        <v>16</v>
      </c>
      <c r="R2034" s="125">
        <f t="shared" si="1294"/>
        <v>2013</v>
      </c>
      <c r="S2034" s="125" t="str">
        <f t="shared" si="1292"/>
        <v>Wed</v>
      </c>
      <c r="T2034" s="125" t="str">
        <f t="shared" si="1295"/>
        <v>2013-16</v>
      </c>
      <c r="U2034" s="125">
        <f t="shared" si="1296"/>
        <v>0</v>
      </c>
      <c r="V2034" s="125"/>
    </row>
    <row r="2035" spans="1:22" s="113" customFormat="1" x14ac:dyDescent="0.35">
      <c r="A2035" s="153" t="s">
        <v>1287</v>
      </c>
      <c r="B2035" s="132">
        <v>41382</v>
      </c>
      <c r="C2035" s="129">
        <v>840.52</v>
      </c>
      <c r="D2035" s="119">
        <v>0</v>
      </c>
      <c r="E2035" s="119">
        <v>0</v>
      </c>
      <c r="F2035" s="128">
        <v>609.70000000000005</v>
      </c>
      <c r="G2035" s="131">
        <v>38</v>
      </c>
      <c r="H2035" s="128">
        <f t="shared" si="1321"/>
        <v>16.044736842105266</v>
      </c>
      <c r="I2035" s="129">
        <v>533.82000000000005</v>
      </c>
      <c r="J2035" s="130">
        <v>8</v>
      </c>
      <c r="K2035" s="130">
        <f t="shared" si="1322"/>
        <v>46</v>
      </c>
      <c r="L2035" s="129">
        <f t="shared" si="1323"/>
        <v>66.727500000000006</v>
      </c>
      <c r="M2035" s="128">
        <f t="shared" si="1324"/>
        <v>24.859130434782607</v>
      </c>
      <c r="N2035" s="127"/>
      <c r="O2035" s="126"/>
      <c r="P2035" s="125"/>
      <c r="Q2035" s="125">
        <f t="shared" si="1293"/>
        <v>16</v>
      </c>
      <c r="R2035" s="125">
        <f t="shared" si="1294"/>
        <v>2013</v>
      </c>
      <c r="S2035" s="125" t="str">
        <f t="shared" si="1292"/>
        <v>Thu</v>
      </c>
      <c r="T2035" s="125" t="str">
        <f t="shared" si="1295"/>
        <v>2013-16</v>
      </c>
      <c r="U2035" s="125">
        <f t="shared" si="1296"/>
        <v>0</v>
      </c>
      <c r="V2035" s="125"/>
    </row>
    <row r="2036" spans="1:22" s="113" customFormat="1" x14ac:dyDescent="0.35">
      <c r="A2036" s="153" t="s">
        <v>1287</v>
      </c>
      <c r="B2036" s="132">
        <v>41383</v>
      </c>
      <c r="C2036" s="129">
        <v>2557.0300000000002</v>
      </c>
      <c r="D2036" s="119">
        <v>0</v>
      </c>
      <c r="E2036" s="119">
        <v>0</v>
      </c>
      <c r="F2036" s="128">
        <v>754.45</v>
      </c>
      <c r="G2036" s="131">
        <v>30</v>
      </c>
      <c r="H2036" s="128">
        <f t="shared" si="1321"/>
        <v>25.148333333333333</v>
      </c>
      <c r="I2036" s="129">
        <v>1802.58</v>
      </c>
      <c r="J2036" s="130">
        <v>22</v>
      </c>
      <c r="K2036" s="130">
        <f t="shared" si="1322"/>
        <v>52</v>
      </c>
      <c r="L2036" s="129">
        <f t="shared" si="1323"/>
        <v>81.935454545454547</v>
      </c>
      <c r="M2036" s="128">
        <f t="shared" si="1324"/>
        <v>49.17365384615384</v>
      </c>
      <c r="N2036" s="127"/>
      <c r="O2036" s="126"/>
      <c r="P2036" s="125"/>
      <c r="Q2036" s="125">
        <f t="shared" si="1293"/>
        <v>16</v>
      </c>
      <c r="R2036" s="125">
        <f t="shared" si="1294"/>
        <v>2013</v>
      </c>
      <c r="S2036" s="125" t="str">
        <f t="shared" si="1292"/>
        <v>Fri</v>
      </c>
      <c r="T2036" s="125" t="str">
        <f t="shared" si="1295"/>
        <v>2013-16</v>
      </c>
      <c r="U2036" s="125">
        <f t="shared" si="1296"/>
        <v>0</v>
      </c>
      <c r="V2036" s="125"/>
    </row>
    <row r="2037" spans="1:22" s="113" customFormat="1" x14ac:dyDescent="0.35">
      <c r="A2037" s="153" t="s">
        <v>1287</v>
      </c>
      <c r="B2037" s="132">
        <v>41384</v>
      </c>
      <c r="C2037" s="129">
        <v>650.62</v>
      </c>
      <c r="D2037" s="119">
        <v>0</v>
      </c>
      <c r="E2037" s="119">
        <v>0</v>
      </c>
      <c r="F2037" s="128">
        <v>192.85</v>
      </c>
      <c r="G2037" s="131">
        <v>17</v>
      </c>
      <c r="H2037" s="128">
        <f t="shared" si="1321"/>
        <v>11.344117647058823</v>
      </c>
      <c r="I2037" s="129">
        <v>457.77</v>
      </c>
      <c r="J2037" s="130">
        <v>11</v>
      </c>
      <c r="K2037" s="130">
        <f t="shared" si="1322"/>
        <v>28</v>
      </c>
      <c r="L2037" s="129">
        <f t="shared" si="1323"/>
        <v>41.615454545454547</v>
      </c>
      <c r="M2037" s="128">
        <f t="shared" si="1324"/>
        <v>23.236428571428572</v>
      </c>
      <c r="N2037" s="127"/>
      <c r="O2037" s="126"/>
      <c r="P2037" s="125"/>
      <c r="Q2037" s="125">
        <f t="shared" si="1293"/>
        <v>16</v>
      </c>
      <c r="R2037" s="125">
        <f t="shared" si="1294"/>
        <v>2013</v>
      </c>
      <c r="S2037" s="125" t="str">
        <f t="shared" si="1292"/>
        <v>Sat</v>
      </c>
      <c r="T2037" s="125" t="str">
        <f t="shared" si="1295"/>
        <v>2013-16</v>
      </c>
      <c r="U2037" s="125">
        <f t="shared" si="1296"/>
        <v>0</v>
      </c>
      <c r="V2037" s="125"/>
    </row>
    <row r="2038" spans="1:22" s="113" customFormat="1" x14ac:dyDescent="0.35">
      <c r="A2038" s="124"/>
      <c r="B2038" s="123">
        <v>41385</v>
      </c>
      <c r="C2038" s="119">
        <f>SUM(C2032:C2037)</f>
        <v>6082.93</v>
      </c>
      <c r="D2038" s="119">
        <v>3660.1</v>
      </c>
      <c r="E2038" s="122">
        <f>SUM(C2038:D2038)</f>
        <v>9743.0300000000007</v>
      </c>
      <c r="F2038" s="118"/>
      <c r="G2038" s="121">
        <f>SUM(G2032:G2037)</f>
        <v>170</v>
      </c>
      <c r="H2038" s="118">
        <f>AVERAGE(H2032:H2037)</f>
        <v>17.031268316736583</v>
      </c>
      <c r="I2038" s="119">
        <f>SUM(I2032:I2037)</f>
        <v>3415.98</v>
      </c>
      <c r="J2038" s="120">
        <f>SUM(J2032:J2037)</f>
        <v>63</v>
      </c>
      <c r="K2038" s="120">
        <f>SUM(G2038,J2038)</f>
        <v>233</v>
      </c>
      <c r="L2038" s="119">
        <f>AVERAGE(L2032:L2037)</f>
        <v>46.186480880230881</v>
      </c>
      <c r="M2038" s="118">
        <f>AVERAGE(M2032:M2037)</f>
        <v>25.782748678857374</v>
      </c>
      <c r="N2038" s="117"/>
      <c r="O2038" s="116"/>
      <c r="P2038" s="115"/>
      <c r="Q2038" s="115">
        <f t="shared" si="1293"/>
        <v>17</v>
      </c>
      <c r="R2038" s="115">
        <f t="shared" si="1294"/>
        <v>2013</v>
      </c>
      <c r="S2038" s="115" t="str">
        <f t="shared" si="1292"/>
        <v>Sun</v>
      </c>
      <c r="T2038" s="115" t="str">
        <f t="shared" si="1295"/>
        <v>2013-17</v>
      </c>
      <c r="U2038" s="115">
        <f t="shared" si="1296"/>
        <v>0</v>
      </c>
      <c r="V2038" s="115"/>
    </row>
    <row r="2039" spans="1:22" s="113" customFormat="1" x14ac:dyDescent="0.35">
      <c r="A2039" s="153" t="s">
        <v>1288</v>
      </c>
      <c r="B2039" s="132">
        <v>41386</v>
      </c>
      <c r="C2039" s="129">
        <v>865.6</v>
      </c>
      <c r="D2039" s="119">
        <v>0</v>
      </c>
      <c r="E2039" s="119">
        <v>0</v>
      </c>
      <c r="F2039" s="128">
        <v>595.25</v>
      </c>
      <c r="G2039" s="131">
        <v>35</v>
      </c>
      <c r="H2039" s="128">
        <f t="shared" ref="H2039:H2044" si="1325">IFERROR(F2039/G2039,0)</f>
        <v>17.007142857142856</v>
      </c>
      <c r="I2039" s="129">
        <v>270.35000000000002</v>
      </c>
      <c r="J2039" s="130">
        <v>9</v>
      </c>
      <c r="K2039" s="130">
        <f t="shared" ref="K2039:K2044" si="1326">IFERROR(SUM(G2039,J2039),0)</f>
        <v>44</v>
      </c>
      <c r="L2039" s="129">
        <f t="shared" ref="L2039:L2044" si="1327">IFERROR(MEDIAN(I2039/J2039),0)</f>
        <v>30.038888888888891</v>
      </c>
      <c r="M2039" s="128">
        <f t="shared" ref="M2039:M2044" si="1328">IFERROR(SUM(F2039,I2039)/K2039,0)</f>
        <v>19.672727272727272</v>
      </c>
      <c r="N2039" s="127"/>
      <c r="O2039" s="126"/>
      <c r="P2039" s="125"/>
      <c r="Q2039" s="125">
        <f t="shared" si="1293"/>
        <v>17</v>
      </c>
      <c r="R2039" s="125">
        <f t="shared" si="1294"/>
        <v>2013</v>
      </c>
      <c r="S2039" s="125" t="str">
        <f t="shared" si="1292"/>
        <v>Mon</v>
      </c>
      <c r="T2039" s="125" t="str">
        <f t="shared" si="1295"/>
        <v>2013-17</v>
      </c>
      <c r="U2039" s="125">
        <f t="shared" si="1296"/>
        <v>0</v>
      </c>
      <c r="V2039" s="125"/>
    </row>
    <row r="2040" spans="1:22" s="113" customFormat="1" x14ac:dyDescent="0.35">
      <c r="A2040" s="153" t="s">
        <v>1288</v>
      </c>
      <c r="B2040" s="132">
        <v>41387</v>
      </c>
      <c r="C2040" s="129">
        <v>538.04</v>
      </c>
      <c r="D2040" s="119">
        <v>0</v>
      </c>
      <c r="E2040" s="119">
        <v>0</v>
      </c>
      <c r="F2040" s="128">
        <v>405.1</v>
      </c>
      <c r="G2040" s="131">
        <v>15</v>
      </c>
      <c r="H2040" s="128">
        <f t="shared" si="1325"/>
        <v>27.006666666666668</v>
      </c>
      <c r="I2040" s="129">
        <v>132.94</v>
      </c>
      <c r="J2040" s="130">
        <v>5</v>
      </c>
      <c r="K2040" s="130">
        <f t="shared" si="1326"/>
        <v>20</v>
      </c>
      <c r="L2040" s="129">
        <f t="shared" si="1327"/>
        <v>26.588000000000001</v>
      </c>
      <c r="M2040" s="128">
        <f t="shared" si="1328"/>
        <v>26.901999999999997</v>
      </c>
      <c r="N2040" s="127"/>
      <c r="O2040" s="126"/>
      <c r="P2040" s="125"/>
      <c r="Q2040" s="125">
        <f t="shared" si="1293"/>
        <v>17</v>
      </c>
      <c r="R2040" s="125">
        <f t="shared" si="1294"/>
        <v>2013</v>
      </c>
      <c r="S2040" s="125" t="str">
        <f t="shared" si="1292"/>
        <v>Tue</v>
      </c>
      <c r="T2040" s="125" t="str">
        <f t="shared" si="1295"/>
        <v>2013-17</v>
      </c>
      <c r="U2040" s="125">
        <f t="shared" si="1296"/>
        <v>0</v>
      </c>
      <c r="V2040" s="125"/>
    </row>
    <row r="2041" spans="1:22" s="113" customFormat="1" x14ac:dyDescent="0.35">
      <c r="A2041" s="153" t="s">
        <v>1288</v>
      </c>
      <c r="B2041" s="132">
        <v>41388</v>
      </c>
      <c r="C2041" s="129">
        <v>2249.9499999999998</v>
      </c>
      <c r="D2041" s="119">
        <v>0</v>
      </c>
      <c r="E2041" s="119">
        <v>0</v>
      </c>
      <c r="F2041" s="128">
        <v>2069.8000000000002</v>
      </c>
      <c r="G2041" s="131">
        <v>39</v>
      </c>
      <c r="H2041" s="128">
        <f t="shared" si="1325"/>
        <v>53.071794871794879</v>
      </c>
      <c r="I2041" s="129">
        <v>180.15</v>
      </c>
      <c r="J2041" s="130">
        <v>10</v>
      </c>
      <c r="K2041" s="130">
        <f t="shared" si="1326"/>
        <v>49</v>
      </c>
      <c r="L2041" s="129">
        <f t="shared" si="1327"/>
        <v>18.015000000000001</v>
      </c>
      <c r="M2041" s="128">
        <f t="shared" si="1328"/>
        <v>45.917346938775516</v>
      </c>
      <c r="N2041" s="127"/>
      <c r="O2041" s="126"/>
      <c r="P2041" s="125"/>
      <c r="Q2041" s="125">
        <f t="shared" si="1293"/>
        <v>17</v>
      </c>
      <c r="R2041" s="125">
        <f t="shared" si="1294"/>
        <v>2013</v>
      </c>
      <c r="S2041" s="125" t="str">
        <f t="shared" si="1292"/>
        <v>Wed</v>
      </c>
      <c r="T2041" s="125" t="str">
        <f t="shared" si="1295"/>
        <v>2013-17</v>
      </c>
      <c r="U2041" s="125">
        <f t="shared" si="1296"/>
        <v>0</v>
      </c>
      <c r="V2041" s="125"/>
    </row>
    <row r="2042" spans="1:22" s="113" customFormat="1" x14ac:dyDescent="0.35">
      <c r="A2042" s="143" t="s">
        <v>1288</v>
      </c>
      <c r="B2042" s="142">
        <v>41389</v>
      </c>
      <c r="C2042" s="138">
        <v>0</v>
      </c>
      <c r="D2042" s="119">
        <v>0</v>
      </c>
      <c r="E2042" s="119">
        <v>0</v>
      </c>
      <c r="F2042" s="140">
        <v>0</v>
      </c>
      <c r="G2042" s="141">
        <v>0</v>
      </c>
      <c r="H2042" s="140">
        <f t="shared" si="1325"/>
        <v>0</v>
      </c>
      <c r="I2042" s="138">
        <v>0</v>
      </c>
      <c r="J2042" s="139">
        <v>0</v>
      </c>
      <c r="K2042" s="139">
        <f t="shared" si="1326"/>
        <v>0</v>
      </c>
      <c r="L2042" s="138">
        <f t="shared" si="1327"/>
        <v>0</v>
      </c>
      <c r="M2042" s="140">
        <f t="shared" si="1328"/>
        <v>0</v>
      </c>
      <c r="N2042" s="137" t="s">
        <v>1098</v>
      </c>
      <c r="O2042" s="136"/>
      <c r="P2042" s="135"/>
      <c r="Q2042" s="135">
        <f t="shared" si="1293"/>
        <v>17</v>
      </c>
      <c r="R2042" s="135">
        <f t="shared" si="1294"/>
        <v>2013</v>
      </c>
      <c r="S2042" s="135" t="str">
        <f t="shared" si="1292"/>
        <v>Thu</v>
      </c>
      <c r="T2042" s="135" t="str">
        <f t="shared" si="1295"/>
        <v>2013-17</v>
      </c>
      <c r="U2042" s="135">
        <f t="shared" si="1296"/>
        <v>0</v>
      </c>
      <c r="V2042" s="135"/>
    </row>
    <row r="2043" spans="1:22" s="113" customFormat="1" x14ac:dyDescent="0.35">
      <c r="A2043" s="153" t="s">
        <v>1288</v>
      </c>
      <c r="B2043" s="132">
        <v>41390</v>
      </c>
      <c r="C2043" s="129">
        <v>2180.0700000000002</v>
      </c>
      <c r="D2043" s="119">
        <v>0</v>
      </c>
      <c r="E2043" s="119">
        <v>0</v>
      </c>
      <c r="F2043" s="128">
        <v>899.9</v>
      </c>
      <c r="G2043" s="131">
        <v>35</v>
      </c>
      <c r="H2043" s="128">
        <f t="shared" si="1325"/>
        <v>25.71142857142857</v>
      </c>
      <c r="I2043" s="129">
        <v>1280.17</v>
      </c>
      <c r="J2043" s="130">
        <v>17</v>
      </c>
      <c r="K2043" s="130">
        <f t="shared" si="1326"/>
        <v>52</v>
      </c>
      <c r="L2043" s="129">
        <f t="shared" si="1327"/>
        <v>75.304117647058831</v>
      </c>
      <c r="M2043" s="128">
        <f t="shared" si="1328"/>
        <v>41.924423076923077</v>
      </c>
      <c r="N2043" s="127"/>
      <c r="O2043" s="126"/>
      <c r="P2043" s="125"/>
      <c r="Q2043" s="125">
        <f t="shared" si="1293"/>
        <v>17</v>
      </c>
      <c r="R2043" s="125">
        <f t="shared" si="1294"/>
        <v>2013</v>
      </c>
      <c r="S2043" s="125" t="str">
        <f t="shared" si="1292"/>
        <v>Fri</v>
      </c>
      <c r="T2043" s="125" t="str">
        <f t="shared" si="1295"/>
        <v>2013-17</v>
      </c>
      <c r="U2043" s="125">
        <f t="shared" si="1296"/>
        <v>0</v>
      </c>
      <c r="V2043" s="125"/>
    </row>
    <row r="2044" spans="1:22" s="113" customFormat="1" x14ac:dyDescent="0.35">
      <c r="A2044" s="153" t="s">
        <v>1288</v>
      </c>
      <c r="B2044" s="132">
        <v>41391</v>
      </c>
      <c r="C2044" s="129">
        <v>1578.75</v>
      </c>
      <c r="D2044" s="119">
        <v>0</v>
      </c>
      <c r="E2044" s="119">
        <v>0</v>
      </c>
      <c r="F2044" s="128">
        <v>563.15</v>
      </c>
      <c r="G2044" s="131">
        <v>20</v>
      </c>
      <c r="H2044" s="128">
        <f t="shared" si="1325"/>
        <v>28.157499999999999</v>
      </c>
      <c r="I2044" s="129">
        <v>1015.6</v>
      </c>
      <c r="J2044" s="130">
        <v>10</v>
      </c>
      <c r="K2044" s="130">
        <f t="shared" si="1326"/>
        <v>30</v>
      </c>
      <c r="L2044" s="129">
        <f t="shared" si="1327"/>
        <v>101.56</v>
      </c>
      <c r="M2044" s="128">
        <f t="shared" si="1328"/>
        <v>52.625</v>
      </c>
      <c r="N2044" s="127"/>
      <c r="O2044" s="126"/>
      <c r="P2044" s="125"/>
      <c r="Q2044" s="125">
        <f t="shared" si="1293"/>
        <v>17</v>
      </c>
      <c r="R2044" s="125">
        <f t="shared" si="1294"/>
        <v>2013</v>
      </c>
      <c r="S2044" s="125" t="str">
        <f t="shared" si="1292"/>
        <v>Sat</v>
      </c>
      <c r="T2044" s="125" t="str">
        <f t="shared" si="1295"/>
        <v>2013-17</v>
      </c>
      <c r="U2044" s="125">
        <f t="shared" si="1296"/>
        <v>0</v>
      </c>
      <c r="V2044" s="125"/>
    </row>
    <row r="2045" spans="1:22" s="113" customFormat="1" x14ac:dyDescent="0.35">
      <c r="A2045" s="124"/>
      <c r="B2045" s="123">
        <v>41392</v>
      </c>
      <c r="C2045" s="119">
        <f>SUM(C2039:C2044)</f>
        <v>7412.41</v>
      </c>
      <c r="D2045" s="119">
        <v>5275.5</v>
      </c>
      <c r="E2045" s="122">
        <f>SUM(C2045:D2045)</f>
        <v>12687.91</v>
      </c>
      <c r="F2045" s="118"/>
      <c r="G2045" s="121">
        <f>SUM(G2039:G2044)</f>
        <v>144</v>
      </c>
      <c r="H2045" s="118">
        <f>AVERAGE(H2039:H2044)</f>
        <v>25.159088827838829</v>
      </c>
      <c r="I2045" s="119">
        <f>SUM(I2039:I2044)</f>
        <v>2879.21</v>
      </c>
      <c r="J2045" s="120">
        <f>SUM(J2039:J2044)</f>
        <v>51</v>
      </c>
      <c r="K2045" s="120">
        <f>SUM(G2045,J2045)</f>
        <v>195</v>
      </c>
      <c r="L2045" s="119">
        <f>AVERAGE(L2039:L2044)</f>
        <v>41.917667755991289</v>
      </c>
      <c r="M2045" s="118">
        <f>AVERAGE(M2039:M2044)</f>
        <v>31.173582881404315</v>
      </c>
      <c r="N2045" s="117"/>
      <c r="O2045" s="116"/>
      <c r="P2045" s="115"/>
      <c r="Q2045" s="115">
        <f t="shared" si="1293"/>
        <v>18</v>
      </c>
      <c r="R2045" s="115">
        <f t="shared" si="1294"/>
        <v>2013</v>
      </c>
      <c r="S2045" s="115" t="str">
        <f t="shared" si="1292"/>
        <v>Sun</v>
      </c>
      <c r="T2045" s="115" t="str">
        <f t="shared" si="1295"/>
        <v>2013-18</v>
      </c>
      <c r="U2045" s="115">
        <f t="shared" si="1296"/>
        <v>0</v>
      </c>
      <c r="V2045" s="115"/>
    </row>
    <row r="2046" spans="1:22" s="113" customFormat="1" x14ac:dyDescent="0.35">
      <c r="A2046" s="153" t="s">
        <v>1289</v>
      </c>
      <c r="B2046" s="132">
        <v>41393</v>
      </c>
      <c r="C2046" s="129">
        <v>791.93</v>
      </c>
      <c r="D2046" s="119">
        <v>0</v>
      </c>
      <c r="E2046" s="119">
        <v>0</v>
      </c>
      <c r="F2046" s="128">
        <v>570.1</v>
      </c>
      <c r="G2046" s="131">
        <v>37</v>
      </c>
      <c r="H2046" s="128">
        <f t="shared" ref="H2046:H2051" si="1329">IFERROR(F2046/G2046,0)</f>
        <v>15.408108108108109</v>
      </c>
      <c r="I2046" s="129">
        <v>221.83</v>
      </c>
      <c r="J2046" s="130">
        <v>7</v>
      </c>
      <c r="K2046" s="130">
        <f t="shared" ref="K2046:K2051" si="1330">IFERROR(SUM(G2046,J2046),0)</f>
        <v>44</v>
      </c>
      <c r="L2046" s="129">
        <f t="shared" ref="L2046:L2051" si="1331">IFERROR(MEDIAN(I2046/J2046),0)</f>
        <v>31.69</v>
      </c>
      <c r="M2046" s="128">
        <f t="shared" ref="M2046:M2051" si="1332">IFERROR(SUM(F2046,I2046)/K2046,0)</f>
        <v>17.998409090909092</v>
      </c>
      <c r="N2046" s="127"/>
      <c r="O2046" s="126"/>
      <c r="P2046" s="125"/>
      <c r="Q2046" s="125">
        <f t="shared" si="1293"/>
        <v>18</v>
      </c>
      <c r="R2046" s="125">
        <f t="shared" si="1294"/>
        <v>2013</v>
      </c>
      <c r="S2046" s="125" t="str">
        <f t="shared" si="1292"/>
        <v>Mon</v>
      </c>
      <c r="T2046" s="125" t="str">
        <f t="shared" si="1295"/>
        <v>2013-18</v>
      </c>
      <c r="U2046" s="125">
        <f t="shared" si="1296"/>
        <v>0</v>
      </c>
      <c r="V2046" s="125"/>
    </row>
    <row r="2047" spans="1:22" s="113" customFormat="1" x14ac:dyDescent="0.35">
      <c r="A2047" s="153" t="s">
        <v>1289</v>
      </c>
      <c r="B2047" s="132">
        <v>41394</v>
      </c>
      <c r="C2047" s="129">
        <v>702.49</v>
      </c>
      <c r="D2047" s="119">
        <v>0</v>
      </c>
      <c r="E2047" s="119">
        <v>0</v>
      </c>
      <c r="F2047" s="128">
        <v>340.25</v>
      </c>
      <c r="G2047" s="131">
        <v>21</v>
      </c>
      <c r="H2047" s="128">
        <f t="shared" si="1329"/>
        <v>16.202380952380953</v>
      </c>
      <c r="I2047" s="129">
        <v>362.24</v>
      </c>
      <c r="J2047" s="130">
        <v>9</v>
      </c>
      <c r="K2047" s="130">
        <f t="shared" si="1330"/>
        <v>30</v>
      </c>
      <c r="L2047" s="129">
        <f t="shared" si="1331"/>
        <v>40.248888888888892</v>
      </c>
      <c r="M2047" s="128">
        <f t="shared" si="1332"/>
        <v>23.416333333333334</v>
      </c>
      <c r="N2047" s="127"/>
      <c r="O2047" s="126"/>
      <c r="P2047" s="125"/>
      <c r="Q2047" s="125">
        <f t="shared" si="1293"/>
        <v>18</v>
      </c>
      <c r="R2047" s="125">
        <f t="shared" si="1294"/>
        <v>2013</v>
      </c>
      <c r="S2047" s="125" t="str">
        <f t="shared" si="1292"/>
        <v>Tue</v>
      </c>
      <c r="T2047" s="125" t="str">
        <f t="shared" si="1295"/>
        <v>2013-18</v>
      </c>
      <c r="U2047" s="125">
        <f t="shared" si="1296"/>
        <v>0</v>
      </c>
      <c r="V2047" s="125"/>
    </row>
    <row r="2048" spans="1:22" s="113" customFormat="1" x14ac:dyDescent="0.35">
      <c r="A2048" s="153" t="s">
        <v>1289</v>
      </c>
      <c r="B2048" s="132">
        <v>41395</v>
      </c>
      <c r="C2048" s="129">
        <v>803.46</v>
      </c>
      <c r="D2048" s="119">
        <v>0</v>
      </c>
      <c r="E2048" s="119">
        <v>0</v>
      </c>
      <c r="F2048" s="128">
        <v>578.6</v>
      </c>
      <c r="G2048" s="131">
        <v>27</v>
      </c>
      <c r="H2048" s="128">
        <f t="shared" si="1329"/>
        <v>21.42962962962963</v>
      </c>
      <c r="I2048" s="129">
        <v>224.86</v>
      </c>
      <c r="J2048" s="130">
        <v>8</v>
      </c>
      <c r="K2048" s="130">
        <f t="shared" si="1330"/>
        <v>35</v>
      </c>
      <c r="L2048" s="129">
        <f t="shared" si="1331"/>
        <v>28.107500000000002</v>
      </c>
      <c r="M2048" s="128">
        <f t="shared" si="1332"/>
        <v>22.956</v>
      </c>
      <c r="N2048" s="127"/>
      <c r="O2048" s="126"/>
      <c r="P2048" s="125"/>
      <c r="Q2048" s="125">
        <f t="shared" si="1293"/>
        <v>18</v>
      </c>
      <c r="R2048" s="125">
        <f t="shared" si="1294"/>
        <v>2013</v>
      </c>
      <c r="S2048" s="125" t="str">
        <f t="shared" si="1292"/>
        <v>Wed</v>
      </c>
      <c r="T2048" s="125" t="str">
        <f t="shared" si="1295"/>
        <v>2013-18</v>
      </c>
      <c r="U2048" s="125">
        <f t="shared" si="1296"/>
        <v>0</v>
      </c>
      <c r="V2048" s="125"/>
    </row>
    <row r="2049" spans="1:22" s="113" customFormat="1" x14ac:dyDescent="0.35">
      <c r="A2049" s="153" t="s">
        <v>1289</v>
      </c>
      <c r="B2049" s="132">
        <v>41396</v>
      </c>
      <c r="C2049" s="129">
        <v>1602.06</v>
      </c>
      <c r="D2049" s="119">
        <v>0</v>
      </c>
      <c r="E2049" s="119">
        <v>0</v>
      </c>
      <c r="F2049" s="128">
        <v>505.25</v>
      </c>
      <c r="G2049" s="131">
        <v>29</v>
      </c>
      <c r="H2049" s="128">
        <f t="shared" si="1329"/>
        <v>17.422413793103448</v>
      </c>
      <c r="I2049" s="129">
        <v>1096.81</v>
      </c>
      <c r="J2049" s="130">
        <v>11</v>
      </c>
      <c r="K2049" s="130">
        <f t="shared" si="1330"/>
        <v>40</v>
      </c>
      <c r="L2049" s="129">
        <f t="shared" si="1331"/>
        <v>99.71</v>
      </c>
      <c r="M2049" s="128">
        <f t="shared" si="1332"/>
        <v>40.051499999999997</v>
      </c>
      <c r="N2049" s="127"/>
      <c r="O2049" s="126"/>
      <c r="P2049" s="125"/>
      <c r="Q2049" s="125">
        <f t="shared" si="1293"/>
        <v>18</v>
      </c>
      <c r="R2049" s="125">
        <f t="shared" si="1294"/>
        <v>2013</v>
      </c>
      <c r="S2049" s="125" t="str">
        <f t="shared" si="1292"/>
        <v>Thu</v>
      </c>
      <c r="T2049" s="125" t="str">
        <f t="shared" si="1295"/>
        <v>2013-18</v>
      </c>
      <c r="U2049" s="125">
        <f t="shared" si="1296"/>
        <v>0</v>
      </c>
      <c r="V2049" s="125"/>
    </row>
    <row r="2050" spans="1:22" s="113" customFormat="1" x14ac:dyDescent="0.35">
      <c r="A2050" s="153" t="s">
        <v>1289</v>
      </c>
      <c r="B2050" s="132">
        <v>41397</v>
      </c>
      <c r="C2050" s="129">
        <v>1543.65</v>
      </c>
      <c r="D2050" s="119">
        <v>0</v>
      </c>
      <c r="E2050" s="119">
        <v>0</v>
      </c>
      <c r="F2050" s="128">
        <v>722.65</v>
      </c>
      <c r="G2050" s="131">
        <v>37</v>
      </c>
      <c r="H2050" s="128">
        <f t="shared" si="1329"/>
        <v>19.53108108108108</v>
      </c>
      <c r="I2050" s="129">
        <v>821</v>
      </c>
      <c r="J2050" s="130">
        <v>17</v>
      </c>
      <c r="K2050" s="130">
        <f t="shared" si="1330"/>
        <v>54</v>
      </c>
      <c r="L2050" s="129">
        <f t="shared" si="1331"/>
        <v>48.294117647058826</v>
      </c>
      <c r="M2050" s="128">
        <f t="shared" si="1332"/>
        <v>28.586111111111112</v>
      </c>
      <c r="N2050" s="127"/>
      <c r="O2050" s="126"/>
      <c r="P2050" s="125"/>
      <c r="Q2050" s="125">
        <f t="shared" si="1293"/>
        <v>18</v>
      </c>
      <c r="R2050" s="125">
        <f t="shared" si="1294"/>
        <v>2013</v>
      </c>
      <c r="S2050" s="125" t="str">
        <f t="shared" ref="S2050:S2113" si="1333">VLOOKUP(WEEKDAY(B2050),$Z$2:$AA$8,2,FALSE)</f>
        <v>Fri</v>
      </c>
      <c r="T2050" s="125" t="str">
        <f t="shared" si="1295"/>
        <v>2013-18</v>
      </c>
      <c r="U2050" s="125">
        <f t="shared" si="1296"/>
        <v>0</v>
      </c>
      <c r="V2050" s="125"/>
    </row>
    <row r="2051" spans="1:22" s="113" customFormat="1" x14ac:dyDescent="0.35">
      <c r="A2051" s="153" t="s">
        <v>1289</v>
      </c>
      <c r="B2051" s="132">
        <v>41398</v>
      </c>
      <c r="C2051" s="129">
        <v>521.29999999999995</v>
      </c>
      <c r="D2051" s="119">
        <v>0</v>
      </c>
      <c r="E2051" s="119">
        <v>0</v>
      </c>
      <c r="F2051" s="128">
        <v>315</v>
      </c>
      <c r="G2051" s="131">
        <v>9</v>
      </c>
      <c r="H2051" s="128">
        <f t="shared" si="1329"/>
        <v>35</v>
      </c>
      <c r="I2051" s="129">
        <v>206.3</v>
      </c>
      <c r="J2051" s="130">
        <v>6</v>
      </c>
      <c r="K2051" s="130">
        <f t="shared" si="1330"/>
        <v>15</v>
      </c>
      <c r="L2051" s="129">
        <f t="shared" si="1331"/>
        <v>34.383333333333333</v>
      </c>
      <c r="M2051" s="128">
        <f t="shared" si="1332"/>
        <v>34.75333333333333</v>
      </c>
      <c r="N2051" s="127"/>
      <c r="O2051" s="126"/>
      <c r="P2051" s="125"/>
      <c r="Q2051" s="125">
        <f t="shared" ref="Q2051:Q2114" si="1334">WEEKNUM(B2051)</f>
        <v>18</v>
      </c>
      <c r="R2051" s="125">
        <f t="shared" ref="R2051:R2114" si="1335">YEAR(B2051)</f>
        <v>2013</v>
      </c>
      <c r="S2051" s="125" t="str">
        <f t="shared" si="1333"/>
        <v>Sat</v>
      </c>
      <c r="T2051" s="125" t="str">
        <f t="shared" ref="T2051:T2114" si="1336">R2051&amp;"-"&amp;Q2051</f>
        <v>2013-18</v>
      </c>
      <c r="U2051" s="125">
        <f t="shared" ref="U2051:U2114" si="1337">IF(AND(MONTH(B2051)=12,DAY(B2051)&lt;26),1,0)</f>
        <v>0</v>
      </c>
      <c r="V2051" s="125"/>
    </row>
    <row r="2052" spans="1:22" s="113" customFormat="1" x14ac:dyDescent="0.35">
      <c r="A2052" s="124"/>
      <c r="B2052" s="123">
        <v>41399</v>
      </c>
      <c r="C2052" s="119">
        <f>SUM(C2046:C2051)</f>
        <v>5964.89</v>
      </c>
      <c r="D2052" s="119">
        <v>2300.4699999999998</v>
      </c>
      <c r="E2052" s="122">
        <f>SUM(C2052:D2052)</f>
        <v>8265.36</v>
      </c>
      <c r="F2052" s="118"/>
      <c r="G2052" s="121">
        <f>SUM(G2046:G2051)</f>
        <v>160</v>
      </c>
      <c r="H2052" s="118">
        <f>AVERAGE(H2046:H2051)</f>
        <v>20.832268927383868</v>
      </c>
      <c r="I2052" s="119">
        <f>SUM(I2046:I2051)</f>
        <v>2933.04</v>
      </c>
      <c r="J2052" s="120">
        <f>SUM(J2046:J2051)</f>
        <v>58</v>
      </c>
      <c r="K2052" s="120">
        <f>SUM(G2052,J2052)</f>
        <v>218</v>
      </c>
      <c r="L2052" s="119">
        <f>AVERAGE(L2046:L2051)</f>
        <v>47.072306644880172</v>
      </c>
      <c r="M2052" s="118">
        <f>AVERAGE(M2046:M2051)</f>
        <v>27.960281144781145</v>
      </c>
      <c r="N2052" s="117"/>
      <c r="O2052" s="116"/>
      <c r="P2052" s="115"/>
      <c r="Q2052" s="115">
        <f t="shared" si="1334"/>
        <v>19</v>
      </c>
      <c r="R2052" s="115">
        <f t="shared" si="1335"/>
        <v>2013</v>
      </c>
      <c r="S2052" s="115" t="str">
        <f t="shared" si="1333"/>
        <v>Sun</v>
      </c>
      <c r="T2052" s="115" t="str">
        <f t="shared" si="1336"/>
        <v>2013-19</v>
      </c>
      <c r="U2052" s="115">
        <f t="shared" si="1337"/>
        <v>0</v>
      </c>
      <c r="V2052" s="115"/>
    </row>
    <row r="2053" spans="1:22" s="113" customFormat="1" x14ac:dyDescent="0.35">
      <c r="A2053" s="153" t="s">
        <v>1290</v>
      </c>
      <c r="B2053" s="132">
        <v>41400</v>
      </c>
      <c r="C2053" s="129">
        <v>558.08000000000004</v>
      </c>
      <c r="D2053" s="119">
        <v>0</v>
      </c>
      <c r="E2053" s="119">
        <v>0</v>
      </c>
      <c r="F2053" s="128">
        <v>304.2</v>
      </c>
      <c r="G2053" s="131">
        <v>20</v>
      </c>
      <c r="H2053" s="128">
        <f t="shared" ref="H2053:H2058" si="1338">IFERROR(F2053/G2053,0)</f>
        <v>15.209999999999999</v>
      </c>
      <c r="I2053" s="129">
        <v>253.88</v>
      </c>
      <c r="J2053" s="130">
        <v>10</v>
      </c>
      <c r="K2053" s="130">
        <f t="shared" ref="K2053:K2058" si="1339">IFERROR(SUM(G2053,J2053),0)</f>
        <v>30</v>
      </c>
      <c r="L2053" s="129">
        <f t="shared" ref="L2053:L2058" si="1340">IFERROR(MEDIAN(I2053/J2053),0)</f>
        <v>25.387999999999998</v>
      </c>
      <c r="M2053" s="128">
        <f t="shared" ref="M2053:M2058" si="1341">IFERROR(SUM(F2053,I2053)/K2053,0)</f>
        <v>18.602666666666664</v>
      </c>
      <c r="N2053" s="127"/>
      <c r="O2053" s="126"/>
      <c r="P2053" s="125"/>
      <c r="Q2053" s="125">
        <f t="shared" si="1334"/>
        <v>19</v>
      </c>
      <c r="R2053" s="125">
        <f t="shared" si="1335"/>
        <v>2013</v>
      </c>
      <c r="S2053" s="125" t="str">
        <f t="shared" si="1333"/>
        <v>Mon</v>
      </c>
      <c r="T2053" s="125" t="str">
        <f t="shared" si="1336"/>
        <v>2013-19</v>
      </c>
      <c r="U2053" s="125">
        <f t="shared" si="1337"/>
        <v>0</v>
      </c>
      <c r="V2053" s="125"/>
    </row>
    <row r="2054" spans="1:22" s="113" customFormat="1" x14ac:dyDescent="0.35">
      <c r="A2054" s="153" t="s">
        <v>1290</v>
      </c>
      <c r="B2054" s="132">
        <v>41401</v>
      </c>
      <c r="C2054" s="129">
        <v>629.67999999999995</v>
      </c>
      <c r="D2054" s="119">
        <v>0</v>
      </c>
      <c r="E2054" s="119">
        <v>0</v>
      </c>
      <c r="F2054" s="128">
        <v>470.8</v>
      </c>
      <c r="G2054" s="131">
        <v>25</v>
      </c>
      <c r="H2054" s="128">
        <f t="shared" si="1338"/>
        <v>18.832000000000001</v>
      </c>
      <c r="I2054" s="129">
        <v>158.88</v>
      </c>
      <c r="J2054" s="130">
        <v>7</v>
      </c>
      <c r="K2054" s="130">
        <f t="shared" si="1339"/>
        <v>32</v>
      </c>
      <c r="L2054" s="129">
        <f t="shared" si="1340"/>
        <v>22.697142857142858</v>
      </c>
      <c r="M2054" s="128">
        <f t="shared" si="1341"/>
        <v>19.677500000000002</v>
      </c>
      <c r="N2054" s="127"/>
      <c r="O2054" s="126"/>
      <c r="P2054" s="125"/>
      <c r="Q2054" s="125">
        <f t="shared" si="1334"/>
        <v>19</v>
      </c>
      <c r="R2054" s="125">
        <f t="shared" si="1335"/>
        <v>2013</v>
      </c>
      <c r="S2054" s="125" t="str">
        <f t="shared" si="1333"/>
        <v>Tue</v>
      </c>
      <c r="T2054" s="125" t="str">
        <f t="shared" si="1336"/>
        <v>2013-19</v>
      </c>
      <c r="U2054" s="125">
        <f t="shared" si="1337"/>
        <v>0</v>
      </c>
      <c r="V2054" s="125"/>
    </row>
    <row r="2055" spans="1:22" s="113" customFormat="1" x14ac:dyDescent="0.35">
      <c r="A2055" s="153" t="s">
        <v>1290</v>
      </c>
      <c r="B2055" s="132">
        <v>41402</v>
      </c>
      <c r="C2055" s="129">
        <v>964.09</v>
      </c>
      <c r="D2055" s="119">
        <v>0</v>
      </c>
      <c r="E2055" s="119">
        <v>0</v>
      </c>
      <c r="F2055" s="128">
        <v>591.45000000000005</v>
      </c>
      <c r="G2055" s="131">
        <v>26</v>
      </c>
      <c r="H2055" s="128">
        <f t="shared" si="1338"/>
        <v>22.748076923076926</v>
      </c>
      <c r="I2055" s="129">
        <v>372.64</v>
      </c>
      <c r="J2055" s="130">
        <v>9</v>
      </c>
      <c r="K2055" s="130">
        <f t="shared" si="1339"/>
        <v>35</v>
      </c>
      <c r="L2055" s="129">
        <f t="shared" si="1340"/>
        <v>41.404444444444444</v>
      </c>
      <c r="M2055" s="128">
        <f t="shared" si="1341"/>
        <v>27.545428571428573</v>
      </c>
      <c r="N2055" s="127"/>
      <c r="O2055" s="126"/>
      <c r="P2055" s="125"/>
      <c r="Q2055" s="125">
        <f t="shared" si="1334"/>
        <v>19</v>
      </c>
      <c r="R2055" s="125">
        <f t="shared" si="1335"/>
        <v>2013</v>
      </c>
      <c r="S2055" s="125" t="str">
        <f t="shared" si="1333"/>
        <v>Wed</v>
      </c>
      <c r="T2055" s="125" t="str">
        <f t="shared" si="1336"/>
        <v>2013-19</v>
      </c>
      <c r="U2055" s="125">
        <f t="shared" si="1337"/>
        <v>0</v>
      </c>
      <c r="V2055" s="125"/>
    </row>
    <row r="2056" spans="1:22" s="113" customFormat="1" x14ac:dyDescent="0.35">
      <c r="A2056" s="153" t="s">
        <v>1290</v>
      </c>
      <c r="B2056" s="132">
        <v>41403</v>
      </c>
      <c r="C2056" s="129">
        <v>1316.25</v>
      </c>
      <c r="D2056" s="119">
        <v>0</v>
      </c>
      <c r="E2056" s="119">
        <v>0</v>
      </c>
      <c r="F2056" s="128">
        <v>658.6</v>
      </c>
      <c r="G2056" s="131">
        <v>22</v>
      </c>
      <c r="H2056" s="128">
        <f t="shared" si="1338"/>
        <v>29.936363636363637</v>
      </c>
      <c r="I2056" s="129">
        <v>657.65</v>
      </c>
      <c r="J2056" s="130">
        <v>9</v>
      </c>
      <c r="K2056" s="130">
        <f t="shared" si="1339"/>
        <v>31</v>
      </c>
      <c r="L2056" s="129">
        <f t="shared" si="1340"/>
        <v>73.072222222222223</v>
      </c>
      <c r="M2056" s="128">
        <f t="shared" si="1341"/>
        <v>42.45967741935484</v>
      </c>
      <c r="N2056" s="127"/>
      <c r="O2056" s="126"/>
      <c r="P2056" s="125"/>
      <c r="Q2056" s="125">
        <f t="shared" si="1334"/>
        <v>19</v>
      </c>
      <c r="R2056" s="125">
        <f t="shared" si="1335"/>
        <v>2013</v>
      </c>
      <c r="S2056" s="125" t="str">
        <f t="shared" si="1333"/>
        <v>Thu</v>
      </c>
      <c r="T2056" s="125" t="str">
        <f t="shared" si="1336"/>
        <v>2013-19</v>
      </c>
      <c r="U2056" s="125">
        <f t="shared" si="1337"/>
        <v>0</v>
      </c>
      <c r="V2056" s="125"/>
    </row>
    <row r="2057" spans="1:22" s="113" customFormat="1" x14ac:dyDescent="0.35">
      <c r="A2057" s="153" t="s">
        <v>1290</v>
      </c>
      <c r="B2057" s="132">
        <v>41404</v>
      </c>
      <c r="C2057" s="129">
        <v>1114.08</v>
      </c>
      <c r="D2057" s="119">
        <v>0</v>
      </c>
      <c r="E2057" s="119">
        <v>0</v>
      </c>
      <c r="F2057" s="128">
        <v>531.95000000000005</v>
      </c>
      <c r="G2057" s="131">
        <v>32</v>
      </c>
      <c r="H2057" s="128">
        <f t="shared" si="1338"/>
        <v>16.623437500000001</v>
      </c>
      <c r="I2057" s="129">
        <v>582.13</v>
      </c>
      <c r="J2057" s="130">
        <v>12</v>
      </c>
      <c r="K2057" s="130">
        <f t="shared" si="1339"/>
        <v>44</v>
      </c>
      <c r="L2057" s="129">
        <f t="shared" si="1340"/>
        <v>48.510833333333331</v>
      </c>
      <c r="M2057" s="128">
        <f t="shared" si="1341"/>
        <v>25.319999999999997</v>
      </c>
      <c r="N2057" s="127"/>
      <c r="O2057" s="126"/>
      <c r="P2057" s="125"/>
      <c r="Q2057" s="125">
        <f t="shared" si="1334"/>
        <v>19</v>
      </c>
      <c r="R2057" s="125">
        <f t="shared" si="1335"/>
        <v>2013</v>
      </c>
      <c r="S2057" s="125" t="str">
        <f t="shared" si="1333"/>
        <v>Fri</v>
      </c>
      <c r="T2057" s="125" t="str">
        <f t="shared" si="1336"/>
        <v>2013-19</v>
      </c>
      <c r="U2057" s="125">
        <f t="shared" si="1337"/>
        <v>0</v>
      </c>
      <c r="V2057" s="125"/>
    </row>
    <row r="2058" spans="1:22" s="113" customFormat="1" x14ac:dyDescent="0.35">
      <c r="A2058" s="153" t="s">
        <v>1290</v>
      </c>
      <c r="B2058" s="132">
        <v>41405</v>
      </c>
      <c r="C2058" s="129">
        <v>771.96</v>
      </c>
      <c r="D2058" s="119">
        <v>0</v>
      </c>
      <c r="E2058" s="119">
        <v>0</v>
      </c>
      <c r="F2058" s="128">
        <v>470.75</v>
      </c>
      <c r="G2058" s="131">
        <v>22</v>
      </c>
      <c r="H2058" s="128">
        <f t="shared" si="1338"/>
        <v>21.397727272727273</v>
      </c>
      <c r="I2058" s="129">
        <v>301.20999999999998</v>
      </c>
      <c r="J2058" s="130">
        <v>6</v>
      </c>
      <c r="K2058" s="130">
        <f t="shared" si="1339"/>
        <v>28</v>
      </c>
      <c r="L2058" s="129">
        <f t="shared" si="1340"/>
        <v>50.201666666666661</v>
      </c>
      <c r="M2058" s="128">
        <f t="shared" si="1341"/>
        <v>27.57</v>
      </c>
      <c r="N2058" s="127"/>
      <c r="O2058" s="126"/>
      <c r="P2058" s="125"/>
      <c r="Q2058" s="125">
        <f t="shared" si="1334"/>
        <v>19</v>
      </c>
      <c r="R2058" s="125">
        <f t="shared" si="1335"/>
        <v>2013</v>
      </c>
      <c r="S2058" s="125" t="str">
        <f t="shared" si="1333"/>
        <v>Sat</v>
      </c>
      <c r="T2058" s="125" t="str">
        <f t="shared" si="1336"/>
        <v>2013-19</v>
      </c>
      <c r="U2058" s="125">
        <f t="shared" si="1337"/>
        <v>0</v>
      </c>
      <c r="V2058" s="125"/>
    </row>
    <row r="2059" spans="1:22" s="113" customFormat="1" x14ac:dyDescent="0.35">
      <c r="A2059" s="124"/>
      <c r="B2059" s="123">
        <v>41406</v>
      </c>
      <c r="C2059" s="119">
        <f>SUM(C2053:C2058)</f>
        <v>5354.14</v>
      </c>
      <c r="D2059" s="119">
        <v>3437.13</v>
      </c>
      <c r="E2059" s="122">
        <f>SUM(C2059:D2059)</f>
        <v>8791.27</v>
      </c>
      <c r="F2059" s="118"/>
      <c r="G2059" s="121">
        <f>SUM(G2053:G2058)</f>
        <v>147</v>
      </c>
      <c r="H2059" s="118">
        <f>AVERAGE(H2053:H2058)</f>
        <v>20.791267555361305</v>
      </c>
      <c r="I2059" s="119">
        <f>SUM(I2053:I2058)</f>
        <v>2326.39</v>
      </c>
      <c r="J2059" s="120">
        <f>SUM(J2053:J2058)</f>
        <v>53</v>
      </c>
      <c r="K2059" s="120">
        <f>SUM(G2059,J2059)</f>
        <v>200</v>
      </c>
      <c r="L2059" s="119">
        <f>AVERAGE(L2053:L2058)</f>
        <v>43.545718253968253</v>
      </c>
      <c r="M2059" s="118">
        <f>AVERAGE(M2053:M2058)</f>
        <v>26.862545442908345</v>
      </c>
      <c r="N2059" s="117"/>
      <c r="O2059" s="116"/>
      <c r="P2059" s="115"/>
      <c r="Q2059" s="115">
        <f t="shared" si="1334"/>
        <v>20</v>
      </c>
      <c r="R2059" s="115">
        <f t="shared" si="1335"/>
        <v>2013</v>
      </c>
      <c r="S2059" s="115" t="str">
        <f t="shared" si="1333"/>
        <v>Sun</v>
      </c>
      <c r="T2059" s="115" t="str">
        <f t="shared" si="1336"/>
        <v>2013-20</v>
      </c>
      <c r="U2059" s="115">
        <f t="shared" si="1337"/>
        <v>0</v>
      </c>
      <c r="V2059" s="115"/>
    </row>
    <row r="2060" spans="1:22" s="113" customFormat="1" x14ac:dyDescent="0.35">
      <c r="A2060" s="153" t="s">
        <v>1291</v>
      </c>
      <c r="B2060" s="132">
        <v>41407</v>
      </c>
      <c r="C2060" s="129">
        <v>1533.16</v>
      </c>
      <c r="D2060" s="119">
        <v>0</v>
      </c>
      <c r="E2060" s="119">
        <v>0</v>
      </c>
      <c r="F2060" s="128">
        <v>1168.0999999999999</v>
      </c>
      <c r="G2060" s="131">
        <v>31</v>
      </c>
      <c r="H2060" s="128">
        <f t="shared" ref="H2060:H2065" si="1342">IFERROR(F2060/G2060,0)</f>
        <v>37.680645161290322</v>
      </c>
      <c r="I2060" s="129">
        <v>365.06</v>
      </c>
      <c r="J2060" s="130">
        <v>7</v>
      </c>
      <c r="K2060" s="130">
        <f t="shared" ref="K2060:K2065" si="1343">IFERROR(SUM(G2060,J2060),0)</f>
        <v>38</v>
      </c>
      <c r="L2060" s="129">
        <f t="shared" ref="L2060:L2065" si="1344">IFERROR(MEDIAN(I2060/J2060),0)</f>
        <v>52.151428571428575</v>
      </c>
      <c r="M2060" s="128">
        <f t="shared" ref="M2060:M2065" si="1345">IFERROR(SUM(F2060,I2060)/K2060,0)</f>
        <v>40.346315789473678</v>
      </c>
      <c r="N2060" s="127"/>
      <c r="O2060" s="126"/>
      <c r="P2060" s="125"/>
      <c r="Q2060" s="125">
        <f t="shared" si="1334"/>
        <v>20</v>
      </c>
      <c r="R2060" s="125">
        <f t="shared" si="1335"/>
        <v>2013</v>
      </c>
      <c r="S2060" s="125" t="str">
        <f t="shared" si="1333"/>
        <v>Mon</v>
      </c>
      <c r="T2060" s="125" t="str">
        <f t="shared" si="1336"/>
        <v>2013-20</v>
      </c>
      <c r="U2060" s="125">
        <f t="shared" si="1337"/>
        <v>0</v>
      </c>
      <c r="V2060" s="125"/>
    </row>
    <row r="2061" spans="1:22" s="113" customFormat="1" x14ac:dyDescent="0.35">
      <c r="A2061" s="153" t="s">
        <v>1291</v>
      </c>
      <c r="B2061" s="132">
        <v>41408</v>
      </c>
      <c r="C2061" s="129">
        <v>583.29999999999995</v>
      </c>
      <c r="D2061" s="119">
        <v>0</v>
      </c>
      <c r="E2061" s="119">
        <v>0</v>
      </c>
      <c r="F2061" s="128">
        <v>253.3</v>
      </c>
      <c r="G2061" s="131">
        <v>18</v>
      </c>
      <c r="H2061" s="128">
        <f t="shared" si="1342"/>
        <v>14.072222222222223</v>
      </c>
      <c r="I2061" s="129">
        <v>335</v>
      </c>
      <c r="J2061" s="130">
        <v>11</v>
      </c>
      <c r="K2061" s="130">
        <f t="shared" si="1343"/>
        <v>29</v>
      </c>
      <c r="L2061" s="129">
        <f t="shared" si="1344"/>
        <v>30.454545454545453</v>
      </c>
      <c r="M2061" s="128">
        <f t="shared" si="1345"/>
        <v>20.286206896551722</v>
      </c>
      <c r="N2061" s="127"/>
      <c r="O2061" s="126"/>
      <c r="P2061" s="125"/>
      <c r="Q2061" s="125">
        <f t="shared" si="1334"/>
        <v>20</v>
      </c>
      <c r="R2061" s="125">
        <f t="shared" si="1335"/>
        <v>2013</v>
      </c>
      <c r="S2061" s="125" t="str">
        <f t="shared" si="1333"/>
        <v>Tue</v>
      </c>
      <c r="T2061" s="125" t="str">
        <f t="shared" si="1336"/>
        <v>2013-20</v>
      </c>
      <c r="U2061" s="125">
        <f t="shared" si="1337"/>
        <v>0</v>
      </c>
      <c r="V2061" s="125"/>
    </row>
    <row r="2062" spans="1:22" s="113" customFormat="1" x14ac:dyDescent="0.35">
      <c r="A2062" s="153" t="s">
        <v>1291</v>
      </c>
      <c r="B2062" s="132">
        <v>41409</v>
      </c>
      <c r="C2062" s="129">
        <v>753.99</v>
      </c>
      <c r="D2062" s="119">
        <v>0</v>
      </c>
      <c r="E2062" s="119">
        <v>0</v>
      </c>
      <c r="F2062" s="128">
        <v>510.25</v>
      </c>
      <c r="G2062" s="131">
        <v>23</v>
      </c>
      <c r="H2062" s="128">
        <f t="shared" si="1342"/>
        <v>22.184782608695652</v>
      </c>
      <c r="I2062" s="129">
        <v>243.74</v>
      </c>
      <c r="J2062" s="130">
        <v>6</v>
      </c>
      <c r="K2062" s="130">
        <f t="shared" si="1343"/>
        <v>29</v>
      </c>
      <c r="L2062" s="129">
        <f t="shared" si="1344"/>
        <v>40.623333333333335</v>
      </c>
      <c r="M2062" s="128">
        <f t="shared" si="1345"/>
        <v>25.999655172413792</v>
      </c>
      <c r="N2062" s="127"/>
      <c r="O2062" s="126"/>
      <c r="P2062" s="125"/>
      <c r="Q2062" s="125">
        <f t="shared" si="1334"/>
        <v>20</v>
      </c>
      <c r="R2062" s="125">
        <f t="shared" si="1335"/>
        <v>2013</v>
      </c>
      <c r="S2062" s="125" t="str">
        <f t="shared" si="1333"/>
        <v>Wed</v>
      </c>
      <c r="T2062" s="125" t="str">
        <f t="shared" si="1336"/>
        <v>2013-20</v>
      </c>
      <c r="U2062" s="125">
        <f t="shared" si="1337"/>
        <v>0</v>
      </c>
      <c r="V2062" s="125"/>
    </row>
    <row r="2063" spans="1:22" s="113" customFormat="1" x14ac:dyDescent="0.35">
      <c r="A2063" s="153" t="s">
        <v>1291</v>
      </c>
      <c r="B2063" s="132">
        <v>41410</v>
      </c>
      <c r="C2063" s="129">
        <v>1881.07</v>
      </c>
      <c r="D2063" s="119">
        <v>0</v>
      </c>
      <c r="E2063" s="119">
        <v>0</v>
      </c>
      <c r="F2063" s="128">
        <v>637.54999999999995</v>
      </c>
      <c r="G2063" s="131">
        <v>32</v>
      </c>
      <c r="H2063" s="128">
        <f t="shared" si="1342"/>
        <v>19.923437499999999</v>
      </c>
      <c r="I2063" s="129">
        <v>1223.52</v>
      </c>
      <c r="J2063" s="130">
        <v>14</v>
      </c>
      <c r="K2063" s="130">
        <f t="shared" si="1343"/>
        <v>46</v>
      </c>
      <c r="L2063" s="129">
        <f t="shared" si="1344"/>
        <v>87.394285714285715</v>
      </c>
      <c r="M2063" s="128">
        <f t="shared" si="1345"/>
        <v>40.458043478260869</v>
      </c>
      <c r="N2063" s="127"/>
      <c r="O2063" s="126"/>
      <c r="P2063" s="125"/>
      <c r="Q2063" s="125">
        <f t="shared" si="1334"/>
        <v>20</v>
      </c>
      <c r="R2063" s="125">
        <f t="shared" si="1335"/>
        <v>2013</v>
      </c>
      <c r="S2063" s="125" t="str">
        <f t="shared" si="1333"/>
        <v>Thu</v>
      </c>
      <c r="T2063" s="125" t="str">
        <f t="shared" si="1336"/>
        <v>2013-20</v>
      </c>
      <c r="U2063" s="125">
        <f t="shared" si="1337"/>
        <v>0</v>
      </c>
      <c r="V2063" s="125"/>
    </row>
    <row r="2064" spans="1:22" s="113" customFormat="1" x14ac:dyDescent="0.35">
      <c r="A2064" s="153" t="s">
        <v>1291</v>
      </c>
      <c r="B2064" s="132">
        <v>41411</v>
      </c>
      <c r="C2064" s="129">
        <v>1107.94</v>
      </c>
      <c r="D2064" s="119">
        <v>0</v>
      </c>
      <c r="E2064" s="119">
        <v>0</v>
      </c>
      <c r="F2064" s="128">
        <v>796.3</v>
      </c>
      <c r="G2064" s="131">
        <v>42</v>
      </c>
      <c r="H2064" s="128">
        <f t="shared" si="1342"/>
        <v>18.959523809523809</v>
      </c>
      <c r="I2064" s="129">
        <v>311.64</v>
      </c>
      <c r="J2064" s="130">
        <v>8</v>
      </c>
      <c r="K2064" s="130">
        <f t="shared" si="1343"/>
        <v>50</v>
      </c>
      <c r="L2064" s="129">
        <f t="shared" si="1344"/>
        <v>38.954999999999998</v>
      </c>
      <c r="M2064" s="128">
        <f t="shared" si="1345"/>
        <v>22.158799999999999</v>
      </c>
      <c r="N2064" s="127"/>
      <c r="O2064" s="126"/>
      <c r="P2064" s="125"/>
      <c r="Q2064" s="125">
        <f t="shared" si="1334"/>
        <v>20</v>
      </c>
      <c r="R2064" s="125">
        <f t="shared" si="1335"/>
        <v>2013</v>
      </c>
      <c r="S2064" s="125" t="str">
        <f t="shared" si="1333"/>
        <v>Fri</v>
      </c>
      <c r="T2064" s="125" t="str">
        <f t="shared" si="1336"/>
        <v>2013-20</v>
      </c>
      <c r="U2064" s="125">
        <f t="shared" si="1337"/>
        <v>0</v>
      </c>
      <c r="V2064" s="125"/>
    </row>
    <row r="2065" spans="1:22" s="113" customFormat="1" x14ac:dyDescent="0.35">
      <c r="A2065" s="153" t="s">
        <v>1291</v>
      </c>
      <c r="B2065" s="132">
        <v>41412</v>
      </c>
      <c r="C2065" s="129">
        <v>542.66999999999996</v>
      </c>
      <c r="D2065" s="119">
        <v>0</v>
      </c>
      <c r="E2065" s="119">
        <v>0</v>
      </c>
      <c r="F2065" s="128">
        <v>282.5</v>
      </c>
      <c r="G2065" s="131">
        <v>15</v>
      </c>
      <c r="H2065" s="128">
        <f t="shared" si="1342"/>
        <v>18.833333333333332</v>
      </c>
      <c r="I2065" s="129">
        <v>260.17</v>
      </c>
      <c r="J2065" s="130">
        <v>7</v>
      </c>
      <c r="K2065" s="130">
        <f t="shared" si="1343"/>
        <v>22</v>
      </c>
      <c r="L2065" s="129">
        <f t="shared" si="1344"/>
        <v>37.167142857142856</v>
      </c>
      <c r="M2065" s="128">
        <f t="shared" si="1345"/>
        <v>24.666818181818186</v>
      </c>
      <c r="N2065" s="127"/>
      <c r="O2065" s="126"/>
      <c r="P2065" s="125"/>
      <c r="Q2065" s="125">
        <f t="shared" si="1334"/>
        <v>20</v>
      </c>
      <c r="R2065" s="125">
        <f t="shared" si="1335"/>
        <v>2013</v>
      </c>
      <c r="S2065" s="125" t="str">
        <f t="shared" si="1333"/>
        <v>Sat</v>
      </c>
      <c r="T2065" s="125" t="str">
        <f t="shared" si="1336"/>
        <v>2013-20</v>
      </c>
      <c r="U2065" s="125">
        <f t="shared" si="1337"/>
        <v>0</v>
      </c>
      <c r="V2065" s="125"/>
    </row>
    <row r="2066" spans="1:22" s="113" customFormat="1" x14ac:dyDescent="0.35">
      <c r="A2066" s="124"/>
      <c r="B2066" s="123">
        <v>41413</v>
      </c>
      <c r="C2066" s="119">
        <f>SUM(C2060:C2065)</f>
        <v>6402.1299999999992</v>
      </c>
      <c r="D2066" s="119">
        <v>3976.32</v>
      </c>
      <c r="E2066" s="122">
        <f>SUM(C2066:D2066)</f>
        <v>10378.449999999999</v>
      </c>
      <c r="F2066" s="118"/>
      <c r="G2066" s="121">
        <f>SUM(G2060:G2065)</f>
        <v>161</v>
      </c>
      <c r="H2066" s="118">
        <f>AVERAGE(H2060:H2065)</f>
        <v>21.942324105844222</v>
      </c>
      <c r="I2066" s="119">
        <f>SUM(I2060:I2065)</f>
        <v>2739.1299999999997</v>
      </c>
      <c r="J2066" s="120">
        <f>SUM(J2060:J2065)</f>
        <v>53</v>
      </c>
      <c r="K2066" s="120">
        <f>SUM(G2066,J2066)</f>
        <v>214</v>
      </c>
      <c r="L2066" s="119">
        <f>AVERAGE(L2060:L2065)</f>
        <v>47.790955988455984</v>
      </c>
      <c r="M2066" s="118">
        <f>AVERAGE(M2060:M2065)</f>
        <v>28.985973253086382</v>
      </c>
      <c r="N2066" s="117"/>
      <c r="O2066" s="116"/>
      <c r="P2066" s="115"/>
      <c r="Q2066" s="115">
        <f t="shared" si="1334"/>
        <v>21</v>
      </c>
      <c r="R2066" s="115">
        <f t="shared" si="1335"/>
        <v>2013</v>
      </c>
      <c r="S2066" s="115" t="str">
        <f t="shared" si="1333"/>
        <v>Sun</v>
      </c>
      <c r="T2066" s="115" t="str">
        <f t="shared" si="1336"/>
        <v>2013-21</v>
      </c>
      <c r="U2066" s="115">
        <f t="shared" si="1337"/>
        <v>0</v>
      </c>
      <c r="V2066" s="115"/>
    </row>
    <row r="2067" spans="1:22" s="113" customFormat="1" x14ac:dyDescent="0.35">
      <c r="A2067" s="153" t="s">
        <v>1292</v>
      </c>
      <c r="B2067" s="132">
        <v>41414</v>
      </c>
      <c r="C2067" s="129">
        <v>486.65</v>
      </c>
      <c r="D2067" s="119">
        <v>0</v>
      </c>
      <c r="E2067" s="119">
        <v>0</v>
      </c>
      <c r="F2067" s="128">
        <v>391.35</v>
      </c>
      <c r="G2067" s="131">
        <v>30</v>
      </c>
      <c r="H2067" s="128">
        <f t="shared" ref="H2067:H2072" si="1346">IFERROR(F2067/G2067,0)</f>
        <v>13.045</v>
      </c>
      <c r="I2067" s="129">
        <v>95.3</v>
      </c>
      <c r="J2067" s="130">
        <v>4</v>
      </c>
      <c r="K2067" s="130">
        <f t="shared" ref="K2067:K2072" si="1347">IFERROR(SUM(G2067,J2067),0)</f>
        <v>34</v>
      </c>
      <c r="L2067" s="129">
        <f t="shared" ref="L2067:L2072" si="1348">IFERROR(MEDIAN(I2067/J2067),0)</f>
        <v>23.824999999999999</v>
      </c>
      <c r="M2067" s="128">
        <f t="shared" ref="M2067:M2072" si="1349">IFERROR(SUM(F2067,I2067)/K2067,0)</f>
        <v>14.313235294117648</v>
      </c>
      <c r="N2067" s="127"/>
      <c r="O2067" s="126"/>
      <c r="P2067" s="125"/>
      <c r="Q2067" s="125">
        <f t="shared" si="1334"/>
        <v>21</v>
      </c>
      <c r="R2067" s="125">
        <f t="shared" si="1335"/>
        <v>2013</v>
      </c>
      <c r="S2067" s="125" t="str">
        <f t="shared" si="1333"/>
        <v>Mon</v>
      </c>
      <c r="T2067" s="125" t="str">
        <f t="shared" si="1336"/>
        <v>2013-21</v>
      </c>
      <c r="U2067" s="125">
        <f t="shared" si="1337"/>
        <v>0</v>
      </c>
      <c r="V2067" s="125"/>
    </row>
    <row r="2068" spans="1:22" s="113" customFormat="1" x14ac:dyDescent="0.35">
      <c r="A2068" s="153" t="s">
        <v>1292</v>
      </c>
      <c r="B2068" s="132">
        <v>41415</v>
      </c>
      <c r="C2068" s="129">
        <v>1118.05</v>
      </c>
      <c r="D2068" s="119">
        <v>0</v>
      </c>
      <c r="E2068" s="119">
        <v>0</v>
      </c>
      <c r="F2068" s="128">
        <v>784.7</v>
      </c>
      <c r="G2068" s="131">
        <v>31</v>
      </c>
      <c r="H2068" s="128">
        <f t="shared" si="1346"/>
        <v>25.312903225806455</v>
      </c>
      <c r="I2068" s="129">
        <v>333.35</v>
      </c>
      <c r="J2068" s="130">
        <v>15</v>
      </c>
      <c r="K2068" s="130">
        <f t="shared" si="1347"/>
        <v>46</v>
      </c>
      <c r="L2068" s="129">
        <f t="shared" si="1348"/>
        <v>22.223333333333336</v>
      </c>
      <c r="M2068" s="128">
        <f t="shared" si="1349"/>
        <v>24.3054347826087</v>
      </c>
      <c r="N2068" s="127"/>
      <c r="O2068" s="126"/>
      <c r="P2068" s="125"/>
      <c r="Q2068" s="125">
        <f t="shared" si="1334"/>
        <v>21</v>
      </c>
      <c r="R2068" s="125">
        <f t="shared" si="1335"/>
        <v>2013</v>
      </c>
      <c r="S2068" s="125" t="str">
        <f t="shared" si="1333"/>
        <v>Tue</v>
      </c>
      <c r="T2068" s="125" t="str">
        <f t="shared" si="1336"/>
        <v>2013-21</v>
      </c>
      <c r="U2068" s="125">
        <f t="shared" si="1337"/>
        <v>0</v>
      </c>
      <c r="V2068" s="125"/>
    </row>
    <row r="2069" spans="1:22" s="113" customFormat="1" x14ac:dyDescent="0.35">
      <c r="A2069" s="153" t="s">
        <v>1292</v>
      </c>
      <c r="B2069" s="132">
        <v>41416</v>
      </c>
      <c r="C2069" s="129">
        <v>691.01</v>
      </c>
      <c r="D2069" s="119">
        <v>0</v>
      </c>
      <c r="E2069" s="119">
        <v>0</v>
      </c>
      <c r="F2069" s="128">
        <v>600.79999999999995</v>
      </c>
      <c r="G2069" s="131">
        <v>33</v>
      </c>
      <c r="H2069" s="128">
        <f t="shared" si="1346"/>
        <v>18.206060606060603</v>
      </c>
      <c r="I2069" s="129">
        <v>90.21</v>
      </c>
      <c r="J2069" s="130">
        <v>4</v>
      </c>
      <c r="K2069" s="130">
        <f t="shared" si="1347"/>
        <v>37</v>
      </c>
      <c r="L2069" s="129">
        <f t="shared" si="1348"/>
        <v>22.552499999999998</v>
      </c>
      <c r="M2069" s="128">
        <f t="shared" si="1349"/>
        <v>18.675945945945944</v>
      </c>
      <c r="N2069" s="127"/>
      <c r="O2069" s="126"/>
      <c r="P2069" s="125"/>
      <c r="Q2069" s="125">
        <f t="shared" si="1334"/>
        <v>21</v>
      </c>
      <c r="R2069" s="125">
        <f t="shared" si="1335"/>
        <v>2013</v>
      </c>
      <c r="S2069" s="125" t="str">
        <f t="shared" si="1333"/>
        <v>Wed</v>
      </c>
      <c r="T2069" s="125" t="str">
        <f t="shared" si="1336"/>
        <v>2013-21</v>
      </c>
      <c r="U2069" s="125">
        <f t="shared" si="1337"/>
        <v>0</v>
      </c>
      <c r="V2069" s="125"/>
    </row>
    <row r="2070" spans="1:22" s="113" customFormat="1" x14ac:dyDescent="0.35">
      <c r="A2070" s="153" t="s">
        <v>1292</v>
      </c>
      <c r="B2070" s="132">
        <v>41417</v>
      </c>
      <c r="C2070" s="129">
        <v>1334.18</v>
      </c>
      <c r="D2070" s="119">
        <v>0</v>
      </c>
      <c r="E2070" s="119">
        <v>0</v>
      </c>
      <c r="F2070" s="128">
        <v>808.4</v>
      </c>
      <c r="G2070" s="131">
        <v>29</v>
      </c>
      <c r="H2070" s="128">
        <f t="shared" si="1346"/>
        <v>27.875862068965517</v>
      </c>
      <c r="I2070" s="129">
        <v>525.78</v>
      </c>
      <c r="J2070" s="130">
        <v>9</v>
      </c>
      <c r="K2070" s="130">
        <f t="shared" si="1347"/>
        <v>38</v>
      </c>
      <c r="L2070" s="129">
        <f t="shared" si="1348"/>
        <v>58.419999999999995</v>
      </c>
      <c r="M2070" s="128">
        <f t="shared" si="1349"/>
        <v>35.109999999999992</v>
      </c>
      <c r="N2070" s="127"/>
      <c r="O2070" s="126"/>
      <c r="P2070" s="125"/>
      <c r="Q2070" s="125">
        <f t="shared" si="1334"/>
        <v>21</v>
      </c>
      <c r="R2070" s="125">
        <f t="shared" si="1335"/>
        <v>2013</v>
      </c>
      <c r="S2070" s="125" t="str">
        <f t="shared" si="1333"/>
        <v>Thu</v>
      </c>
      <c r="T2070" s="125" t="str">
        <f t="shared" si="1336"/>
        <v>2013-21</v>
      </c>
      <c r="U2070" s="125">
        <f t="shared" si="1337"/>
        <v>0</v>
      </c>
      <c r="V2070" s="125"/>
    </row>
    <row r="2071" spans="1:22" s="113" customFormat="1" x14ac:dyDescent="0.35">
      <c r="A2071" s="153" t="s">
        <v>1292</v>
      </c>
      <c r="B2071" s="132">
        <v>41418</v>
      </c>
      <c r="C2071" s="129">
        <v>1199.55</v>
      </c>
      <c r="D2071" s="119">
        <v>0</v>
      </c>
      <c r="E2071" s="119">
        <v>0</v>
      </c>
      <c r="F2071" s="128">
        <v>757.85</v>
      </c>
      <c r="G2071" s="131">
        <v>41</v>
      </c>
      <c r="H2071" s="128">
        <f t="shared" si="1346"/>
        <v>18.484146341463415</v>
      </c>
      <c r="I2071" s="129">
        <v>364.7</v>
      </c>
      <c r="J2071" s="130">
        <v>11</v>
      </c>
      <c r="K2071" s="130">
        <f t="shared" si="1347"/>
        <v>52</v>
      </c>
      <c r="L2071" s="129">
        <f t="shared" si="1348"/>
        <v>33.154545454545456</v>
      </c>
      <c r="M2071" s="128">
        <f t="shared" si="1349"/>
        <v>21.587499999999999</v>
      </c>
      <c r="N2071" s="127"/>
      <c r="O2071" s="126"/>
      <c r="P2071" s="125"/>
      <c r="Q2071" s="125">
        <f t="shared" si="1334"/>
        <v>21</v>
      </c>
      <c r="R2071" s="125">
        <f t="shared" si="1335"/>
        <v>2013</v>
      </c>
      <c r="S2071" s="125" t="str">
        <f t="shared" si="1333"/>
        <v>Fri</v>
      </c>
      <c r="T2071" s="125" t="str">
        <f t="shared" si="1336"/>
        <v>2013-21</v>
      </c>
      <c r="U2071" s="125">
        <f t="shared" si="1337"/>
        <v>0</v>
      </c>
      <c r="V2071" s="125"/>
    </row>
    <row r="2072" spans="1:22" s="113" customFormat="1" x14ac:dyDescent="0.35">
      <c r="A2072" s="153" t="s">
        <v>1292</v>
      </c>
      <c r="B2072" s="132">
        <v>41419</v>
      </c>
      <c r="C2072" s="129">
        <v>1104.68</v>
      </c>
      <c r="D2072" s="119">
        <v>0</v>
      </c>
      <c r="E2072" s="119">
        <v>0</v>
      </c>
      <c r="F2072" s="128">
        <v>547.75</v>
      </c>
      <c r="G2072" s="131">
        <v>28</v>
      </c>
      <c r="H2072" s="128">
        <f t="shared" si="1346"/>
        <v>19.5625</v>
      </c>
      <c r="I2072" s="129">
        <v>556.92999999999995</v>
      </c>
      <c r="J2072" s="130">
        <v>11</v>
      </c>
      <c r="K2072" s="130">
        <f t="shared" si="1347"/>
        <v>39</v>
      </c>
      <c r="L2072" s="129">
        <f t="shared" si="1348"/>
        <v>50.629999999999995</v>
      </c>
      <c r="M2072" s="128">
        <f t="shared" si="1349"/>
        <v>28.325128205128202</v>
      </c>
      <c r="N2072" s="127"/>
      <c r="O2072" s="126"/>
      <c r="P2072" s="125"/>
      <c r="Q2072" s="125">
        <f t="shared" si="1334"/>
        <v>21</v>
      </c>
      <c r="R2072" s="125">
        <f t="shared" si="1335"/>
        <v>2013</v>
      </c>
      <c r="S2072" s="125" t="str">
        <f t="shared" si="1333"/>
        <v>Sat</v>
      </c>
      <c r="T2072" s="125" t="str">
        <f t="shared" si="1336"/>
        <v>2013-21</v>
      </c>
      <c r="U2072" s="125">
        <f t="shared" si="1337"/>
        <v>0</v>
      </c>
      <c r="V2072" s="125"/>
    </row>
    <row r="2073" spans="1:22" s="113" customFormat="1" x14ac:dyDescent="0.35">
      <c r="A2073" s="124"/>
      <c r="B2073" s="123">
        <v>41420</v>
      </c>
      <c r="C2073" s="119">
        <f>SUM(C2067:C2072)</f>
        <v>5934.1200000000008</v>
      </c>
      <c r="D2073" s="119">
        <v>2502.02</v>
      </c>
      <c r="E2073" s="122">
        <f>SUM(C2073:D2073)</f>
        <v>8436.1400000000012</v>
      </c>
      <c r="F2073" s="118"/>
      <c r="G2073" s="121">
        <f>SUM(G2067:G2072)</f>
        <v>192</v>
      </c>
      <c r="H2073" s="118">
        <f>AVERAGE(H2067:H2072)</f>
        <v>20.414412040382665</v>
      </c>
      <c r="I2073" s="119">
        <f>SUM(I2067:I2072)</f>
        <v>1966.27</v>
      </c>
      <c r="J2073" s="120">
        <f>SUM(J2067:J2072)</f>
        <v>54</v>
      </c>
      <c r="K2073" s="120">
        <f>SUM(G2073,J2073)</f>
        <v>246</v>
      </c>
      <c r="L2073" s="119">
        <f>AVERAGE(L2067:L2072)</f>
        <v>35.134229797979792</v>
      </c>
      <c r="M2073" s="118">
        <f>AVERAGE(M2067:M2072)</f>
        <v>23.719540704633417</v>
      </c>
      <c r="N2073" s="117"/>
      <c r="O2073" s="116"/>
      <c r="P2073" s="115"/>
      <c r="Q2073" s="115">
        <f t="shared" si="1334"/>
        <v>22</v>
      </c>
      <c r="R2073" s="115">
        <f t="shared" si="1335"/>
        <v>2013</v>
      </c>
      <c r="S2073" s="115" t="str">
        <f t="shared" si="1333"/>
        <v>Sun</v>
      </c>
      <c r="T2073" s="115" t="str">
        <f t="shared" si="1336"/>
        <v>2013-22</v>
      </c>
      <c r="U2073" s="115">
        <f t="shared" si="1337"/>
        <v>0</v>
      </c>
      <c r="V2073" s="115"/>
    </row>
    <row r="2074" spans="1:22" s="113" customFormat="1" x14ac:dyDescent="0.35">
      <c r="A2074" s="153" t="s">
        <v>1293</v>
      </c>
      <c r="B2074" s="132">
        <v>41421</v>
      </c>
      <c r="C2074" s="129">
        <v>459.51</v>
      </c>
      <c r="D2074" s="119">
        <v>0</v>
      </c>
      <c r="E2074" s="119">
        <v>0</v>
      </c>
      <c r="F2074" s="128">
        <v>372.65</v>
      </c>
      <c r="G2074" s="131">
        <v>22</v>
      </c>
      <c r="H2074" s="128">
        <f t="shared" ref="H2074:H2079" si="1350">IFERROR(F2074/G2074,0)</f>
        <v>16.938636363636363</v>
      </c>
      <c r="I2074" s="129">
        <v>86.86</v>
      </c>
      <c r="J2074" s="130">
        <v>3</v>
      </c>
      <c r="K2074" s="130">
        <f t="shared" ref="K2074:K2079" si="1351">IFERROR(SUM(G2074,J2074),0)</f>
        <v>25</v>
      </c>
      <c r="L2074" s="129">
        <f t="shared" ref="L2074:L2079" si="1352">IFERROR(MEDIAN(I2074/J2074),0)</f>
        <v>28.953333333333333</v>
      </c>
      <c r="M2074" s="128">
        <f t="shared" ref="M2074:M2079" si="1353">IFERROR(SUM(F2074,I2074)/K2074,0)</f>
        <v>18.380399999999998</v>
      </c>
      <c r="N2074" s="127"/>
      <c r="O2074" s="126"/>
      <c r="P2074" s="125"/>
      <c r="Q2074" s="125">
        <f t="shared" si="1334"/>
        <v>22</v>
      </c>
      <c r="R2074" s="125">
        <f t="shared" si="1335"/>
        <v>2013</v>
      </c>
      <c r="S2074" s="125" t="str">
        <f t="shared" si="1333"/>
        <v>Mon</v>
      </c>
      <c r="T2074" s="125" t="str">
        <f t="shared" si="1336"/>
        <v>2013-22</v>
      </c>
      <c r="U2074" s="125">
        <f t="shared" si="1337"/>
        <v>0</v>
      </c>
      <c r="V2074" s="125"/>
    </row>
    <row r="2075" spans="1:22" s="113" customFormat="1" x14ac:dyDescent="0.35">
      <c r="A2075" s="153" t="s">
        <v>1293</v>
      </c>
      <c r="B2075" s="132">
        <v>41422</v>
      </c>
      <c r="C2075" s="129">
        <v>701.8</v>
      </c>
      <c r="D2075" s="119">
        <v>0</v>
      </c>
      <c r="E2075" s="119">
        <v>0</v>
      </c>
      <c r="F2075" s="128">
        <v>407.5</v>
      </c>
      <c r="G2075" s="131">
        <v>31</v>
      </c>
      <c r="H2075" s="128">
        <f t="shared" si="1350"/>
        <v>13.14516129032258</v>
      </c>
      <c r="I2075" s="129">
        <v>294.3</v>
      </c>
      <c r="J2075" s="130">
        <v>12</v>
      </c>
      <c r="K2075" s="130">
        <f t="shared" si="1351"/>
        <v>43</v>
      </c>
      <c r="L2075" s="129">
        <f t="shared" si="1352"/>
        <v>24.525000000000002</v>
      </c>
      <c r="M2075" s="128">
        <f t="shared" si="1353"/>
        <v>16.320930232558137</v>
      </c>
      <c r="N2075" s="127"/>
      <c r="O2075" s="126"/>
      <c r="P2075" s="125"/>
      <c r="Q2075" s="125">
        <f t="shared" si="1334"/>
        <v>22</v>
      </c>
      <c r="R2075" s="125">
        <f t="shared" si="1335"/>
        <v>2013</v>
      </c>
      <c r="S2075" s="125" t="str">
        <f t="shared" si="1333"/>
        <v>Tue</v>
      </c>
      <c r="T2075" s="125" t="str">
        <f t="shared" si="1336"/>
        <v>2013-22</v>
      </c>
      <c r="U2075" s="125">
        <f t="shared" si="1337"/>
        <v>0</v>
      </c>
      <c r="V2075" s="125"/>
    </row>
    <row r="2076" spans="1:22" s="113" customFormat="1" x14ac:dyDescent="0.35">
      <c r="A2076" s="153" t="s">
        <v>1293</v>
      </c>
      <c r="B2076" s="132">
        <v>41423</v>
      </c>
      <c r="C2076" s="129">
        <v>893.45</v>
      </c>
      <c r="D2076" s="119">
        <v>0</v>
      </c>
      <c r="E2076" s="119">
        <v>0</v>
      </c>
      <c r="F2076" s="128">
        <v>456.95</v>
      </c>
      <c r="G2076" s="131">
        <v>25</v>
      </c>
      <c r="H2076" s="128">
        <f t="shared" si="1350"/>
        <v>18.277999999999999</v>
      </c>
      <c r="I2076" s="129">
        <v>436.5</v>
      </c>
      <c r="J2076" s="130">
        <v>8</v>
      </c>
      <c r="K2076" s="130">
        <f t="shared" si="1351"/>
        <v>33</v>
      </c>
      <c r="L2076" s="129">
        <f t="shared" si="1352"/>
        <v>54.5625</v>
      </c>
      <c r="M2076" s="128">
        <f t="shared" si="1353"/>
        <v>27.074242424242424</v>
      </c>
      <c r="N2076" s="127"/>
      <c r="O2076" s="126"/>
      <c r="P2076" s="125"/>
      <c r="Q2076" s="125">
        <f t="shared" si="1334"/>
        <v>22</v>
      </c>
      <c r="R2076" s="125">
        <f t="shared" si="1335"/>
        <v>2013</v>
      </c>
      <c r="S2076" s="125" t="str">
        <f t="shared" si="1333"/>
        <v>Wed</v>
      </c>
      <c r="T2076" s="125" t="str">
        <f t="shared" si="1336"/>
        <v>2013-22</v>
      </c>
      <c r="U2076" s="125">
        <f t="shared" si="1337"/>
        <v>0</v>
      </c>
      <c r="V2076" s="125"/>
    </row>
    <row r="2077" spans="1:22" s="113" customFormat="1" x14ac:dyDescent="0.35">
      <c r="A2077" s="153" t="s">
        <v>1293</v>
      </c>
      <c r="B2077" s="132">
        <v>41424</v>
      </c>
      <c r="C2077" s="129">
        <v>1119.32</v>
      </c>
      <c r="D2077" s="119">
        <v>0</v>
      </c>
      <c r="E2077" s="119">
        <v>0</v>
      </c>
      <c r="F2077" s="128">
        <v>337</v>
      </c>
      <c r="G2077" s="131">
        <v>18</v>
      </c>
      <c r="H2077" s="128">
        <f t="shared" si="1350"/>
        <v>18.722222222222221</v>
      </c>
      <c r="I2077" s="129">
        <v>782.32</v>
      </c>
      <c r="J2077" s="130">
        <v>12</v>
      </c>
      <c r="K2077" s="130">
        <f t="shared" si="1351"/>
        <v>30</v>
      </c>
      <c r="L2077" s="129">
        <f t="shared" si="1352"/>
        <v>65.193333333333342</v>
      </c>
      <c r="M2077" s="128">
        <f t="shared" si="1353"/>
        <v>37.31066666666667</v>
      </c>
      <c r="N2077" s="127"/>
      <c r="O2077" s="126"/>
      <c r="P2077" s="125"/>
      <c r="Q2077" s="125">
        <f t="shared" si="1334"/>
        <v>22</v>
      </c>
      <c r="R2077" s="125">
        <f t="shared" si="1335"/>
        <v>2013</v>
      </c>
      <c r="S2077" s="125" t="str">
        <f t="shared" si="1333"/>
        <v>Thu</v>
      </c>
      <c r="T2077" s="125" t="str">
        <f t="shared" si="1336"/>
        <v>2013-22</v>
      </c>
      <c r="U2077" s="125">
        <f t="shared" si="1337"/>
        <v>0</v>
      </c>
      <c r="V2077" s="125"/>
    </row>
    <row r="2078" spans="1:22" s="113" customFormat="1" x14ac:dyDescent="0.35">
      <c r="A2078" s="153" t="s">
        <v>1293</v>
      </c>
      <c r="B2078" s="132">
        <v>41425</v>
      </c>
      <c r="C2078" s="129">
        <v>1995.92</v>
      </c>
      <c r="D2078" s="119">
        <v>0</v>
      </c>
      <c r="E2078" s="119">
        <v>0</v>
      </c>
      <c r="F2078" s="128">
        <v>1172.4000000000001</v>
      </c>
      <c r="G2078" s="131">
        <v>47</v>
      </c>
      <c r="H2078" s="128">
        <f t="shared" si="1350"/>
        <v>24.944680851063833</v>
      </c>
      <c r="I2078" s="129">
        <v>823.52</v>
      </c>
      <c r="J2078" s="130">
        <v>18</v>
      </c>
      <c r="K2078" s="130">
        <f t="shared" si="1351"/>
        <v>65</v>
      </c>
      <c r="L2078" s="129">
        <f t="shared" si="1352"/>
        <v>45.751111111111108</v>
      </c>
      <c r="M2078" s="128">
        <f t="shared" si="1353"/>
        <v>30.706461538461539</v>
      </c>
      <c r="N2078" s="127"/>
      <c r="O2078" s="126"/>
      <c r="P2078" s="125"/>
      <c r="Q2078" s="125">
        <f t="shared" si="1334"/>
        <v>22</v>
      </c>
      <c r="R2078" s="125">
        <f t="shared" si="1335"/>
        <v>2013</v>
      </c>
      <c r="S2078" s="125" t="str">
        <f t="shared" si="1333"/>
        <v>Fri</v>
      </c>
      <c r="T2078" s="125" t="str">
        <f t="shared" si="1336"/>
        <v>2013-22</v>
      </c>
      <c r="U2078" s="125">
        <f t="shared" si="1337"/>
        <v>0</v>
      </c>
      <c r="V2078" s="125"/>
    </row>
    <row r="2079" spans="1:22" s="113" customFormat="1" x14ac:dyDescent="0.35">
      <c r="A2079" s="153" t="s">
        <v>1293</v>
      </c>
      <c r="B2079" s="132">
        <v>41426</v>
      </c>
      <c r="C2079" s="129">
        <v>787.89</v>
      </c>
      <c r="D2079" s="119">
        <v>0</v>
      </c>
      <c r="E2079" s="119">
        <v>0</v>
      </c>
      <c r="F2079" s="128">
        <v>410.75</v>
      </c>
      <c r="G2079" s="131">
        <v>16</v>
      </c>
      <c r="H2079" s="128">
        <f t="shared" si="1350"/>
        <v>25.671875</v>
      </c>
      <c r="I2079" s="129">
        <v>377.14</v>
      </c>
      <c r="J2079" s="130">
        <v>10</v>
      </c>
      <c r="K2079" s="130">
        <f t="shared" si="1351"/>
        <v>26</v>
      </c>
      <c r="L2079" s="129">
        <f t="shared" si="1352"/>
        <v>37.713999999999999</v>
      </c>
      <c r="M2079" s="128">
        <f t="shared" si="1353"/>
        <v>30.303461538461537</v>
      </c>
      <c r="N2079" s="127"/>
      <c r="O2079" s="126"/>
      <c r="P2079" s="125"/>
      <c r="Q2079" s="125">
        <f t="shared" si="1334"/>
        <v>22</v>
      </c>
      <c r="R2079" s="125">
        <f t="shared" si="1335"/>
        <v>2013</v>
      </c>
      <c r="S2079" s="125" t="str">
        <f t="shared" si="1333"/>
        <v>Sat</v>
      </c>
      <c r="T2079" s="125" t="str">
        <f t="shared" si="1336"/>
        <v>2013-22</v>
      </c>
      <c r="U2079" s="125">
        <f t="shared" si="1337"/>
        <v>0</v>
      </c>
      <c r="V2079" s="125"/>
    </row>
    <row r="2080" spans="1:22" s="113" customFormat="1" x14ac:dyDescent="0.35">
      <c r="A2080" s="124"/>
      <c r="B2080" s="123">
        <v>41427</v>
      </c>
      <c r="C2080" s="119">
        <f>SUM(C2074:C2079)</f>
        <v>5957.89</v>
      </c>
      <c r="D2080" s="119">
        <v>3247.22</v>
      </c>
      <c r="E2080" s="122">
        <f>SUM(C2080:D2080)</f>
        <v>9205.11</v>
      </c>
      <c r="F2080" s="118"/>
      <c r="G2080" s="121">
        <f>SUM(G2074:G2079)</f>
        <v>159</v>
      </c>
      <c r="H2080" s="118">
        <f>AVERAGE(H2074:H2079)</f>
        <v>19.616762621207503</v>
      </c>
      <c r="I2080" s="119">
        <f>SUM(I2074:I2079)</f>
        <v>2800.64</v>
      </c>
      <c r="J2080" s="120">
        <f>SUM(J2074:J2079)</f>
        <v>63</v>
      </c>
      <c r="K2080" s="120">
        <f>SUM(G2080,J2080)</f>
        <v>222</v>
      </c>
      <c r="L2080" s="119">
        <f>AVERAGE(L2074:L2079)</f>
        <v>42.783212962962956</v>
      </c>
      <c r="M2080" s="118">
        <f>AVERAGE(M2074:M2079)</f>
        <v>26.682693733398384</v>
      </c>
      <c r="N2080" s="117"/>
      <c r="O2080" s="116"/>
      <c r="P2080" s="115"/>
      <c r="Q2080" s="115">
        <f t="shared" si="1334"/>
        <v>23</v>
      </c>
      <c r="R2080" s="115">
        <f t="shared" si="1335"/>
        <v>2013</v>
      </c>
      <c r="S2080" s="115" t="str">
        <f t="shared" si="1333"/>
        <v>Sun</v>
      </c>
      <c r="T2080" s="115" t="str">
        <f t="shared" si="1336"/>
        <v>2013-23</v>
      </c>
      <c r="U2080" s="115">
        <f t="shared" si="1337"/>
        <v>0</v>
      </c>
      <c r="V2080" s="115"/>
    </row>
    <row r="2081" spans="1:22" s="113" customFormat="1" x14ac:dyDescent="0.35">
      <c r="A2081" s="153" t="s">
        <v>1294</v>
      </c>
      <c r="B2081" s="132">
        <v>41428</v>
      </c>
      <c r="C2081" s="129">
        <v>428</v>
      </c>
      <c r="D2081" s="119">
        <v>0</v>
      </c>
      <c r="E2081" s="119">
        <v>0</v>
      </c>
      <c r="F2081" s="128">
        <v>242.05</v>
      </c>
      <c r="G2081" s="131">
        <v>16</v>
      </c>
      <c r="H2081" s="128">
        <f t="shared" ref="H2081:H2086" si="1354">IFERROR(F2081/G2081,0)</f>
        <v>15.128125000000001</v>
      </c>
      <c r="I2081" s="129">
        <v>181.95</v>
      </c>
      <c r="J2081" s="130">
        <v>7</v>
      </c>
      <c r="K2081" s="130">
        <f t="shared" ref="K2081:K2086" si="1355">IFERROR(SUM(G2081,J2081),0)</f>
        <v>23</v>
      </c>
      <c r="L2081" s="129">
        <f t="shared" ref="L2081:L2086" si="1356">IFERROR(MEDIAN(I2081/J2081),0)</f>
        <v>25.99285714285714</v>
      </c>
      <c r="M2081" s="128">
        <f t="shared" ref="M2081:M2086" si="1357">IFERROR(SUM(F2081,I2081)/K2081,0)</f>
        <v>18.434782608695652</v>
      </c>
      <c r="N2081" s="127"/>
      <c r="O2081" s="126"/>
      <c r="P2081" s="125"/>
      <c r="Q2081" s="125">
        <f t="shared" si="1334"/>
        <v>23</v>
      </c>
      <c r="R2081" s="125">
        <f t="shared" si="1335"/>
        <v>2013</v>
      </c>
      <c r="S2081" s="125" t="str">
        <f t="shared" si="1333"/>
        <v>Mon</v>
      </c>
      <c r="T2081" s="125" t="str">
        <f t="shared" si="1336"/>
        <v>2013-23</v>
      </c>
      <c r="U2081" s="125">
        <f t="shared" si="1337"/>
        <v>0</v>
      </c>
      <c r="V2081" s="125"/>
    </row>
    <row r="2082" spans="1:22" s="113" customFormat="1" x14ac:dyDescent="0.35">
      <c r="A2082" s="153" t="s">
        <v>1294</v>
      </c>
      <c r="B2082" s="132">
        <v>41429</v>
      </c>
      <c r="C2082" s="129">
        <v>598.86</v>
      </c>
      <c r="D2082" s="119">
        <v>0</v>
      </c>
      <c r="E2082" s="119">
        <v>0</v>
      </c>
      <c r="F2082" s="128">
        <v>425.2</v>
      </c>
      <c r="G2082" s="131">
        <v>25</v>
      </c>
      <c r="H2082" s="128">
        <f t="shared" si="1354"/>
        <v>17.007999999999999</v>
      </c>
      <c r="I2082" s="129">
        <v>173.66</v>
      </c>
      <c r="J2082" s="130">
        <v>7</v>
      </c>
      <c r="K2082" s="130">
        <f t="shared" si="1355"/>
        <v>32</v>
      </c>
      <c r="L2082" s="129">
        <f t="shared" si="1356"/>
        <v>24.80857142857143</v>
      </c>
      <c r="M2082" s="128">
        <f t="shared" si="1357"/>
        <v>18.714375</v>
      </c>
      <c r="N2082" s="127"/>
      <c r="O2082" s="126"/>
      <c r="P2082" s="125"/>
      <c r="Q2082" s="125">
        <f t="shared" si="1334"/>
        <v>23</v>
      </c>
      <c r="R2082" s="125">
        <f t="shared" si="1335"/>
        <v>2013</v>
      </c>
      <c r="S2082" s="125" t="str">
        <f t="shared" si="1333"/>
        <v>Tue</v>
      </c>
      <c r="T2082" s="125" t="str">
        <f t="shared" si="1336"/>
        <v>2013-23</v>
      </c>
      <c r="U2082" s="125">
        <f t="shared" si="1337"/>
        <v>0</v>
      </c>
      <c r="V2082" s="125"/>
    </row>
    <row r="2083" spans="1:22" s="113" customFormat="1" x14ac:dyDescent="0.35">
      <c r="A2083" s="153" t="s">
        <v>1294</v>
      </c>
      <c r="B2083" s="132">
        <v>41430</v>
      </c>
      <c r="C2083" s="129">
        <v>578.30999999999995</v>
      </c>
      <c r="D2083" s="119">
        <v>0</v>
      </c>
      <c r="E2083" s="119">
        <v>0</v>
      </c>
      <c r="F2083" s="128">
        <v>260.8</v>
      </c>
      <c r="G2083" s="131">
        <v>21</v>
      </c>
      <c r="H2083" s="128">
        <f t="shared" si="1354"/>
        <v>12.419047619047619</v>
      </c>
      <c r="I2083" s="129">
        <v>317.51</v>
      </c>
      <c r="J2083" s="130">
        <v>8</v>
      </c>
      <c r="K2083" s="130">
        <f t="shared" si="1355"/>
        <v>29</v>
      </c>
      <c r="L2083" s="129">
        <f t="shared" si="1356"/>
        <v>39.688749999999999</v>
      </c>
      <c r="M2083" s="128">
        <f t="shared" si="1357"/>
        <v>19.941724137931033</v>
      </c>
      <c r="N2083" s="127"/>
      <c r="O2083" s="126"/>
      <c r="P2083" s="125"/>
      <c r="Q2083" s="125">
        <f t="shared" si="1334"/>
        <v>23</v>
      </c>
      <c r="R2083" s="125">
        <f t="shared" si="1335"/>
        <v>2013</v>
      </c>
      <c r="S2083" s="125" t="str">
        <f t="shared" si="1333"/>
        <v>Wed</v>
      </c>
      <c r="T2083" s="125" t="str">
        <f t="shared" si="1336"/>
        <v>2013-23</v>
      </c>
      <c r="U2083" s="125">
        <f t="shared" si="1337"/>
        <v>0</v>
      </c>
      <c r="V2083" s="125"/>
    </row>
    <row r="2084" spans="1:22" s="113" customFormat="1" x14ac:dyDescent="0.35">
      <c r="A2084" s="153" t="s">
        <v>1294</v>
      </c>
      <c r="B2084" s="132">
        <v>41431</v>
      </c>
      <c r="C2084" s="129">
        <v>1287.6400000000001</v>
      </c>
      <c r="D2084" s="119">
        <v>0</v>
      </c>
      <c r="E2084" s="119">
        <v>0</v>
      </c>
      <c r="F2084" s="128">
        <v>639.6</v>
      </c>
      <c r="G2084" s="131">
        <v>26</v>
      </c>
      <c r="H2084" s="128">
        <f t="shared" si="1354"/>
        <v>24.6</v>
      </c>
      <c r="I2084" s="129">
        <v>648.04</v>
      </c>
      <c r="J2084" s="130">
        <v>11</v>
      </c>
      <c r="K2084" s="130">
        <f t="shared" si="1355"/>
        <v>37</v>
      </c>
      <c r="L2084" s="129">
        <f t="shared" si="1356"/>
        <v>58.912727272727267</v>
      </c>
      <c r="M2084" s="128">
        <f t="shared" si="1357"/>
        <v>34.80108108108108</v>
      </c>
      <c r="N2084" s="127"/>
      <c r="O2084" s="126"/>
      <c r="P2084" s="125"/>
      <c r="Q2084" s="125">
        <f t="shared" si="1334"/>
        <v>23</v>
      </c>
      <c r="R2084" s="125">
        <f t="shared" si="1335"/>
        <v>2013</v>
      </c>
      <c r="S2084" s="125" t="str">
        <f t="shared" si="1333"/>
        <v>Thu</v>
      </c>
      <c r="T2084" s="125" t="str">
        <f t="shared" si="1336"/>
        <v>2013-23</v>
      </c>
      <c r="U2084" s="125">
        <f t="shared" si="1337"/>
        <v>0</v>
      </c>
      <c r="V2084" s="125"/>
    </row>
    <row r="2085" spans="1:22" s="113" customFormat="1" x14ac:dyDescent="0.35">
      <c r="A2085" s="153" t="s">
        <v>1294</v>
      </c>
      <c r="B2085" s="132">
        <v>41432</v>
      </c>
      <c r="C2085" s="129">
        <v>1610.33</v>
      </c>
      <c r="D2085" s="119">
        <v>0</v>
      </c>
      <c r="E2085" s="119">
        <v>0</v>
      </c>
      <c r="F2085" s="128">
        <v>953.25</v>
      </c>
      <c r="G2085" s="131">
        <v>32</v>
      </c>
      <c r="H2085" s="128">
        <f t="shared" si="1354"/>
        <v>29.7890625</v>
      </c>
      <c r="I2085" s="129">
        <v>657.08</v>
      </c>
      <c r="J2085" s="130">
        <v>15</v>
      </c>
      <c r="K2085" s="130">
        <f t="shared" si="1355"/>
        <v>47</v>
      </c>
      <c r="L2085" s="129">
        <f t="shared" si="1356"/>
        <v>43.805333333333337</v>
      </c>
      <c r="M2085" s="128">
        <f t="shared" si="1357"/>
        <v>34.26234042553191</v>
      </c>
      <c r="N2085" s="127"/>
      <c r="O2085" s="126"/>
      <c r="P2085" s="125"/>
      <c r="Q2085" s="125">
        <f t="shared" si="1334"/>
        <v>23</v>
      </c>
      <c r="R2085" s="125">
        <f t="shared" si="1335"/>
        <v>2013</v>
      </c>
      <c r="S2085" s="125" t="str">
        <f t="shared" si="1333"/>
        <v>Fri</v>
      </c>
      <c r="T2085" s="125" t="str">
        <f t="shared" si="1336"/>
        <v>2013-23</v>
      </c>
      <c r="U2085" s="125">
        <f t="shared" si="1337"/>
        <v>0</v>
      </c>
      <c r="V2085" s="125"/>
    </row>
    <row r="2086" spans="1:22" s="113" customFormat="1" x14ac:dyDescent="0.35">
      <c r="A2086" s="153" t="s">
        <v>1294</v>
      </c>
      <c r="B2086" s="132">
        <v>41433</v>
      </c>
      <c r="C2086" s="129">
        <v>460.18</v>
      </c>
      <c r="D2086" s="119">
        <v>0</v>
      </c>
      <c r="E2086" s="119">
        <v>0</v>
      </c>
      <c r="F2086" s="128">
        <v>302.25</v>
      </c>
      <c r="G2086" s="131">
        <v>16</v>
      </c>
      <c r="H2086" s="128">
        <f t="shared" si="1354"/>
        <v>18.890625</v>
      </c>
      <c r="I2086" s="129">
        <v>157.93</v>
      </c>
      <c r="J2086" s="130">
        <v>4</v>
      </c>
      <c r="K2086" s="130">
        <f t="shared" si="1355"/>
        <v>20</v>
      </c>
      <c r="L2086" s="129">
        <f t="shared" si="1356"/>
        <v>39.482500000000002</v>
      </c>
      <c r="M2086" s="128">
        <f t="shared" si="1357"/>
        <v>23.009</v>
      </c>
      <c r="N2086" s="127"/>
      <c r="O2086" s="126"/>
      <c r="P2086" s="125"/>
      <c r="Q2086" s="125">
        <f t="shared" si="1334"/>
        <v>23</v>
      </c>
      <c r="R2086" s="125">
        <f t="shared" si="1335"/>
        <v>2013</v>
      </c>
      <c r="S2086" s="125" t="str">
        <f t="shared" si="1333"/>
        <v>Sat</v>
      </c>
      <c r="T2086" s="125" t="str">
        <f t="shared" si="1336"/>
        <v>2013-23</v>
      </c>
      <c r="U2086" s="125">
        <f t="shared" si="1337"/>
        <v>0</v>
      </c>
      <c r="V2086" s="125"/>
    </row>
    <row r="2087" spans="1:22" s="113" customFormat="1" x14ac:dyDescent="0.35">
      <c r="A2087" s="124"/>
      <c r="B2087" s="123">
        <v>41434</v>
      </c>
      <c r="C2087" s="119">
        <f>SUM(C2081:C2086)</f>
        <v>4963.3200000000006</v>
      </c>
      <c r="D2087" s="119">
        <v>3295.99</v>
      </c>
      <c r="E2087" s="122">
        <f>SUM(C2087:D2087)</f>
        <v>8259.3100000000013</v>
      </c>
      <c r="F2087" s="118"/>
      <c r="G2087" s="121">
        <f>SUM(G2081:G2086)</f>
        <v>136</v>
      </c>
      <c r="H2087" s="118">
        <f>AVERAGE(H2081:H2086)</f>
        <v>19.639143353174603</v>
      </c>
      <c r="I2087" s="119">
        <f>SUM(I2081:I2086)</f>
        <v>2136.1699999999996</v>
      </c>
      <c r="J2087" s="120">
        <f>SUM(J2081:J2086)</f>
        <v>52</v>
      </c>
      <c r="K2087" s="120">
        <f>SUM(G2087,J2087)</f>
        <v>188</v>
      </c>
      <c r="L2087" s="119">
        <f>AVERAGE(L2081:L2086)</f>
        <v>38.78178986291487</v>
      </c>
      <c r="M2087" s="118">
        <f>AVERAGE(M2081:M2086)</f>
        <v>24.860550542206614</v>
      </c>
      <c r="N2087" s="117"/>
      <c r="O2087" s="116"/>
      <c r="P2087" s="115"/>
      <c r="Q2087" s="115">
        <f t="shared" si="1334"/>
        <v>24</v>
      </c>
      <c r="R2087" s="115">
        <f t="shared" si="1335"/>
        <v>2013</v>
      </c>
      <c r="S2087" s="115" t="str">
        <f t="shared" si="1333"/>
        <v>Sun</v>
      </c>
      <c r="T2087" s="115" t="str">
        <f t="shared" si="1336"/>
        <v>2013-24</v>
      </c>
      <c r="U2087" s="115">
        <f t="shared" si="1337"/>
        <v>0</v>
      </c>
      <c r="V2087" s="115"/>
    </row>
    <row r="2088" spans="1:22" s="113" customFormat="1" ht="18" x14ac:dyDescent="0.35">
      <c r="A2088" s="143" t="s">
        <v>1295</v>
      </c>
      <c r="B2088" s="142">
        <v>41435</v>
      </c>
      <c r="C2088" s="138">
        <v>0</v>
      </c>
      <c r="D2088" s="119">
        <v>0</v>
      </c>
      <c r="E2088" s="119">
        <v>0</v>
      </c>
      <c r="F2088" s="140">
        <v>0</v>
      </c>
      <c r="G2088" s="141">
        <v>0</v>
      </c>
      <c r="H2088" s="140">
        <f t="shared" ref="H2088:H2093" si="1358">IFERROR(F2088/G2088,0)</f>
        <v>0</v>
      </c>
      <c r="I2088" s="138">
        <v>0</v>
      </c>
      <c r="J2088" s="139">
        <v>0</v>
      </c>
      <c r="K2088" s="139">
        <f t="shared" ref="K2088:K2093" si="1359">IFERROR(SUM(G2088,J2088),0)</f>
        <v>0</v>
      </c>
      <c r="L2088" s="138">
        <f t="shared" ref="L2088:L2093" si="1360">IFERROR(MEDIAN(I2088/J2088),0)</f>
        <v>0</v>
      </c>
      <c r="M2088" s="140">
        <f t="shared" ref="M2088:M2093" si="1361">IFERROR(SUM(F2088,I2088)/K2088,0)</f>
        <v>0</v>
      </c>
      <c r="N2088" s="137" t="s">
        <v>1104</v>
      </c>
      <c r="O2088" s="136"/>
      <c r="P2088" s="135"/>
      <c r="Q2088" s="135">
        <f t="shared" si="1334"/>
        <v>24</v>
      </c>
      <c r="R2088" s="135">
        <f t="shared" si="1335"/>
        <v>2013</v>
      </c>
      <c r="S2088" s="135" t="str">
        <f t="shared" si="1333"/>
        <v>Mon</v>
      </c>
      <c r="T2088" s="135" t="str">
        <f t="shared" si="1336"/>
        <v>2013-24</v>
      </c>
      <c r="U2088" s="135">
        <f t="shared" si="1337"/>
        <v>0</v>
      </c>
      <c r="V2088" s="135"/>
    </row>
    <row r="2089" spans="1:22" s="113" customFormat="1" x14ac:dyDescent="0.35">
      <c r="A2089" s="153" t="s">
        <v>1295</v>
      </c>
      <c r="B2089" s="132">
        <v>41436</v>
      </c>
      <c r="C2089" s="129">
        <v>855.07</v>
      </c>
      <c r="D2089" s="119">
        <v>0</v>
      </c>
      <c r="E2089" s="119">
        <v>0</v>
      </c>
      <c r="F2089" s="128">
        <v>559.6</v>
      </c>
      <c r="G2089" s="131">
        <v>36</v>
      </c>
      <c r="H2089" s="128">
        <f t="shared" si="1358"/>
        <v>15.544444444444444</v>
      </c>
      <c r="I2089" s="129">
        <v>295.47000000000003</v>
      </c>
      <c r="J2089" s="130">
        <v>8</v>
      </c>
      <c r="K2089" s="130">
        <f t="shared" si="1359"/>
        <v>44</v>
      </c>
      <c r="L2089" s="129">
        <f t="shared" si="1360"/>
        <v>36.933750000000003</v>
      </c>
      <c r="M2089" s="128">
        <f t="shared" si="1361"/>
        <v>19.433409090909091</v>
      </c>
      <c r="N2089" s="127"/>
      <c r="O2089" s="126"/>
      <c r="P2089" s="125"/>
      <c r="Q2089" s="125">
        <f t="shared" si="1334"/>
        <v>24</v>
      </c>
      <c r="R2089" s="125">
        <f t="shared" si="1335"/>
        <v>2013</v>
      </c>
      <c r="S2089" s="125" t="str">
        <f t="shared" si="1333"/>
        <v>Tue</v>
      </c>
      <c r="T2089" s="125" t="str">
        <f t="shared" si="1336"/>
        <v>2013-24</v>
      </c>
      <c r="U2089" s="125">
        <f t="shared" si="1337"/>
        <v>0</v>
      </c>
      <c r="V2089" s="125"/>
    </row>
    <row r="2090" spans="1:22" s="113" customFormat="1" x14ac:dyDescent="0.35">
      <c r="A2090" s="153" t="s">
        <v>1295</v>
      </c>
      <c r="B2090" s="132">
        <v>41437</v>
      </c>
      <c r="C2090" s="129">
        <v>767.91</v>
      </c>
      <c r="D2090" s="119">
        <v>0</v>
      </c>
      <c r="E2090" s="119">
        <v>0</v>
      </c>
      <c r="F2090" s="128">
        <v>468.95</v>
      </c>
      <c r="G2090" s="131">
        <v>20</v>
      </c>
      <c r="H2090" s="128">
        <f t="shared" si="1358"/>
        <v>23.447499999999998</v>
      </c>
      <c r="I2090" s="129">
        <v>298.95999999999998</v>
      </c>
      <c r="J2090" s="130">
        <v>10</v>
      </c>
      <c r="K2090" s="130">
        <f t="shared" si="1359"/>
        <v>30</v>
      </c>
      <c r="L2090" s="129">
        <f t="shared" si="1360"/>
        <v>29.895999999999997</v>
      </c>
      <c r="M2090" s="128">
        <f t="shared" si="1361"/>
        <v>25.596999999999998</v>
      </c>
      <c r="N2090" s="127"/>
      <c r="O2090" s="126"/>
      <c r="P2090" s="125"/>
      <c r="Q2090" s="125">
        <f t="shared" si="1334"/>
        <v>24</v>
      </c>
      <c r="R2090" s="125">
        <f t="shared" si="1335"/>
        <v>2013</v>
      </c>
      <c r="S2090" s="125" t="str">
        <f t="shared" si="1333"/>
        <v>Wed</v>
      </c>
      <c r="T2090" s="125" t="str">
        <f t="shared" si="1336"/>
        <v>2013-24</v>
      </c>
      <c r="U2090" s="125">
        <f t="shared" si="1337"/>
        <v>0</v>
      </c>
      <c r="V2090" s="125"/>
    </row>
    <row r="2091" spans="1:22" s="113" customFormat="1" x14ac:dyDescent="0.35">
      <c r="A2091" s="153" t="s">
        <v>1295</v>
      </c>
      <c r="B2091" s="132">
        <v>41438</v>
      </c>
      <c r="C2091" s="129">
        <v>1572.92</v>
      </c>
      <c r="D2091" s="119">
        <v>0</v>
      </c>
      <c r="E2091" s="119">
        <v>0</v>
      </c>
      <c r="F2091" s="128">
        <v>627</v>
      </c>
      <c r="G2091" s="131">
        <v>26</v>
      </c>
      <c r="H2091" s="128">
        <f t="shared" si="1358"/>
        <v>24.115384615384617</v>
      </c>
      <c r="I2091" s="129">
        <v>945.92</v>
      </c>
      <c r="J2091" s="130">
        <v>13</v>
      </c>
      <c r="K2091" s="130">
        <f t="shared" si="1359"/>
        <v>39</v>
      </c>
      <c r="L2091" s="129">
        <f t="shared" si="1360"/>
        <v>72.763076923076923</v>
      </c>
      <c r="M2091" s="128">
        <f t="shared" si="1361"/>
        <v>40.331282051282052</v>
      </c>
      <c r="N2091" s="127"/>
      <c r="O2091" s="126"/>
      <c r="P2091" s="125"/>
      <c r="Q2091" s="125">
        <f t="shared" si="1334"/>
        <v>24</v>
      </c>
      <c r="R2091" s="125">
        <f t="shared" si="1335"/>
        <v>2013</v>
      </c>
      <c r="S2091" s="125" t="str">
        <f t="shared" si="1333"/>
        <v>Thu</v>
      </c>
      <c r="T2091" s="125" t="str">
        <f t="shared" si="1336"/>
        <v>2013-24</v>
      </c>
      <c r="U2091" s="125">
        <f t="shared" si="1337"/>
        <v>0</v>
      </c>
      <c r="V2091" s="125"/>
    </row>
    <row r="2092" spans="1:22" s="113" customFormat="1" x14ac:dyDescent="0.35">
      <c r="A2092" s="153" t="s">
        <v>1295</v>
      </c>
      <c r="B2092" s="132">
        <v>41439</v>
      </c>
      <c r="C2092" s="129">
        <v>1346.15</v>
      </c>
      <c r="D2092" s="119">
        <v>0</v>
      </c>
      <c r="E2092" s="119">
        <v>0</v>
      </c>
      <c r="F2092" s="128">
        <v>804.7</v>
      </c>
      <c r="G2092" s="131">
        <v>37</v>
      </c>
      <c r="H2092" s="128">
        <f t="shared" si="1358"/>
        <v>21.748648648648651</v>
      </c>
      <c r="I2092" s="129">
        <v>546.45000000000005</v>
      </c>
      <c r="J2092" s="130">
        <v>12</v>
      </c>
      <c r="K2092" s="130">
        <f t="shared" si="1359"/>
        <v>49</v>
      </c>
      <c r="L2092" s="129">
        <f t="shared" si="1360"/>
        <v>45.537500000000001</v>
      </c>
      <c r="M2092" s="128">
        <f t="shared" si="1361"/>
        <v>27.574489795918367</v>
      </c>
      <c r="N2092" s="127"/>
      <c r="O2092" s="126"/>
      <c r="P2092" s="125"/>
      <c r="Q2092" s="125">
        <f t="shared" si="1334"/>
        <v>24</v>
      </c>
      <c r="R2092" s="125">
        <f t="shared" si="1335"/>
        <v>2013</v>
      </c>
      <c r="S2092" s="125" t="str">
        <f t="shared" si="1333"/>
        <v>Fri</v>
      </c>
      <c r="T2092" s="125" t="str">
        <f t="shared" si="1336"/>
        <v>2013-24</v>
      </c>
      <c r="U2092" s="125">
        <f t="shared" si="1337"/>
        <v>0</v>
      </c>
      <c r="V2092" s="125"/>
    </row>
    <row r="2093" spans="1:22" s="113" customFormat="1" x14ac:dyDescent="0.35">
      <c r="A2093" s="153" t="s">
        <v>1295</v>
      </c>
      <c r="B2093" s="132">
        <v>41440</v>
      </c>
      <c r="C2093" s="129">
        <v>863.53</v>
      </c>
      <c r="D2093" s="119">
        <v>0</v>
      </c>
      <c r="E2093" s="119">
        <v>0</v>
      </c>
      <c r="F2093" s="128">
        <v>286</v>
      </c>
      <c r="G2093" s="131">
        <v>16</v>
      </c>
      <c r="H2093" s="128">
        <f t="shared" si="1358"/>
        <v>17.875</v>
      </c>
      <c r="I2093" s="129">
        <v>577.53</v>
      </c>
      <c r="J2093" s="130">
        <v>12</v>
      </c>
      <c r="K2093" s="130">
        <f t="shared" si="1359"/>
        <v>28</v>
      </c>
      <c r="L2093" s="129">
        <f t="shared" si="1360"/>
        <v>48.127499999999998</v>
      </c>
      <c r="M2093" s="128">
        <f t="shared" si="1361"/>
        <v>30.84035714285714</v>
      </c>
      <c r="N2093" s="127"/>
      <c r="O2093" s="126"/>
      <c r="P2093" s="125"/>
      <c r="Q2093" s="125">
        <f t="shared" si="1334"/>
        <v>24</v>
      </c>
      <c r="R2093" s="125">
        <f t="shared" si="1335"/>
        <v>2013</v>
      </c>
      <c r="S2093" s="125" t="str">
        <f t="shared" si="1333"/>
        <v>Sat</v>
      </c>
      <c r="T2093" s="125" t="str">
        <f t="shared" si="1336"/>
        <v>2013-24</v>
      </c>
      <c r="U2093" s="125">
        <f t="shared" si="1337"/>
        <v>0</v>
      </c>
      <c r="V2093" s="125"/>
    </row>
    <row r="2094" spans="1:22" s="113" customFormat="1" x14ac:dyDescent="0.35">
      <c r="A2094" s="124"/>
      <c r="B2094" s="123">
        <v>41441</v>
      </c>
      <c r="C2094" s="119">
        <f>SUM(C2089:C2093)</f>
        <v>5405.58</v>
      </c>
      <c r="D2094" s="119">
        <v>1939.74</v>
      </c>
      <c r="E2094" s="122">
        <f>SUM(C2094:D2094)</f>
        <v>7345.32</v>
      </c>
      <c r="F2094" s="118"/>
      <c r="G2094" s="121">
        <f>SUM(G2088:G2093)</f>
        <v>135</v>
      </c>
      <c r="H2094" s="118">
        <f>AVERAGE(H2088:H2093)</f>
        <v>17.121829618079619</v>
      </c>
      <c r="I2094" s="119">
        <f>SUM(I2088:I2093)</f>
        <v>2664.33</v>
      </c>
      <c r="J2094" s="120">
        <f>SUM(J2088:J2093)</f>
        <v>55</v>
      </c>
      <c r="K2094" s="120">
        <f>SUM(G2094,J2094)</f>
        <v>190</v>
      </c>
      <c r="L2094" s="119">
        <f>AVERAGE(L2088:L2093)</f>
        <v>38.876304487179489</v>
      </c>
      <c r="M2094" s="118">
        <f>AVERAGE(M2088:M2093)</f>
        <v>23.962756346827774</v>
      </c>
      <c r="N2094" s="117"/>
      <c r="O2094" s="116"/>
      <c r="P2094" s="115"/>
      <c r="Q2094" s="115">
        <f t="shared" si="1334"/>
        <v>25</v>
      </c>
      <c r="R2094" s="115">
        <f t="shared" si="1335"/>
        <v>2013</v>
      </c>
      <c r="S2094" s="115" t="str">
        <f t="shared" si="1333"/>
        <v>Sun</v>
      </c>
      <c r="T2094" s="115" t="str">
        <f t="shared" si="1336"/>
        <v>2013-25</v>
      </c>
      <c r="U2094" s="115">
        <f t="shared" si="1337"/>
        <v>0</v>
      </c>
      <c r="V2094" s="115"/>
    </row>
    <row r="2095" spans="1:22" s="113" customFormat="1" x14ac:dyDescent="0.35">
      <c r="A2095" s="153" t="s">
        <v>1296</v>
      </c>
      <c r="B2095" s="132">
        <v>41442</v>
      </c>
      <c r="C2095" s="129">
        <v>702.16</v>
      </c>
      <c r="D2095" s="119">
        <v>0</v>
      </c>
      <c r="E2095" s="119">
        <v>0</v>
      </c>
      <c r="F2095" s="128">
        <v>441.15</v>
      </c>
      <c r="G2095" s="131">
        <v>25</v>
      </c>
      <c r="H2095" s="128">
        <f t="shared" ref="H2095:H2100" si="1362">IFERROR(F2095/G2095,0)</f>
        <v>17.646000000000001</v>
      </c>
      <c r="I2095" s="129">
        <v>261.01</v>
      </c>
      <c r="J2095" s="130">
        <v>9</v>
      </c>
      <c r="K2095" s="130">
        <f t="shared" ref="K2095:K2100" si="1363">IFERROR(SUM(G2095,J2095),0)</f>
        <v>34</v>
      </c>
      <c r="L2095" s="129">
        <f t="shared" ref="L2095:L2100" si="1364">IFERROR(MEDIAN(I2095/J2095),0)</f>
        <v>29.001111111111111</v>
      </c>
      <c r="M2095" s="128">
        <f t="shared" ref="M2095:M2100" si="1365">IFERROR(SUM(F2095,I2095)/K2095,0)</f>
        <v>20.651764705882353</v>
      </c>
      <c r="N2095" s="127"/>
      <c r="O2095" s="126"/>
      <c r="P2095" s="125"/>
      <c r="Q2095" s="125">
        <f t="shared" si="1334"/>
        <v>25</v>
      </c>
      <c r="R2095" s="125">
        <f t="shared" si="1335"/>
        <v>2013</v>
      </c>
      <c r="S2095" s="125" t="str">
        <f t="shared" si="1333"/>
        <v>Mon</v>
      </c>
      <c r="T2095" s="125" t="str">
        <f t="shared" si="1336"/>
        <v>2013-25</v>
      </c>
      <c r="U2095" s="125">
        <f t="shared" si="1337"/>
        <v>0</v>
      </c>
      <c r="V2095" s="125"/>
    </row>
    <row r="2096" spans="1:22" s="113" customFormat="1" x14ac:dyDescent="0.35">
      <c r="A2096" s="153" t="s">
        <v>1296</v>
      </c>
      <c r="B2096" s="132">
        <v>41443</v>
      </c>
      <c r="C2096" s="129">
        <v>479.4</v>
      </c>
      <c r="D2096" s="119">
        <v>0</v>
      </c>
      <c r="E2096" s="119">
        <v>0</v>
      </c>
      <c r="F2096" s="128">
        <v>259.25</v>
      </c>
      <c r="G2096" s="131">
        <v>27</v>
      </c>
      <c r="H2096" s="128">
        <f t="shared" si="1362"/>
        <v>9.6018518518518512</v>
      </c>
      <c r="I2096" s="129">
        <v>220.15</v>
      </c>
      <c r="J2096" s="130">
        <v>9</v>
      </c>
      <c r="K2096" s="130">
        <f t="shared" si="1363"/>
        <v>36</v>
      </c>
      <c r="L2096" s="129">
        <f t="shared" si="1364"/>
        <v>24.461111111111112</v>
      </c>
      <c r="M2096" s="128">
        <f t="shared" si="1365"/>
        <v>13.316666666666666</v>
      </c>
      <c r="N2096" s="127"/>
      <c r="O2096" s="126"/>
      <c r="P2096" s="125"/>
      <c r="Q2096" s="125">
        <f t="shared" si="1334"/>
        <v>25</v>
      </c>
      <c r="R2096" s="125">
        <f t="shared" si="1335"/>
        <v>2013</v>
      </c>
      <c r="S2096" s="125" t="str">
        <f t="shared" si="1333"/>
        <v>Tue</v>
      </c>
      <c r="T2096" s="125" t="str">
        <f t="shared" si="1336"/>
        <v>2013-25</v>
      </c>
      <c r="U2096" s="125">
        <f t="shared" si="1337"/>
        <v>0</v>
      </c>
      <c r="V2096" s="125"/>
    </row>
    <row r="2097" spans="1:22" s="113" customFormat="1" x14ac:dyDescent="0.35">
      <c r="A2097" s="153" t="s">
        <v>1296</v>
      </c>
      <c r="B2097" s="132">
        <v>41444</v>
      </c>
      <c r="C2097" s="129">
        <v>733.21</v>
      </c>
      <c r="D2097" s="119">
        <v>0</v>
      </c>
      <c r="E2097" s="119">
        <v>0</v>
      </c>
      <c r="F2097" s="128">
        <v>390.35</v>
      </c>
      <c r="G2097" s="131">
        <v>27</v>
      </c>
      <c r="H2097" s="128">
        <f t="shared" si="1362"/>
        <v>14.457407407407409</v>
      </c>
      <c r="I2097" s="129">
        <v>342.86</v>
      </c>
      <c r="J2097" s="130">
        <v>9</v>
      </c>
      <c r="K2097" s="130">
        <f t="shared" si="1363"/>
        <v>36</v>
      </c>
      <c r="L2097" s="129">
        <f t="shared" si="1364"/>
        <v>38.095555555555556</v>
      </c>
      <c r="M2097" s="128">
        <f t="shared" si="1365"/>
        <v>20.366944444444446</v>
      </c>
      <c r="N2097" s="127"/>
      <c r="O2097" s="126"/>
      <c r="P2097" s="125"/>
      <c r="Q2097" s="125">
        <f t="shared" si="1334"/>
        <v>25</v>
      </c>
      <c r="R2097" s="125">
        <f t="shared" si="1335"/>
        <v>2013</v>
      </c>
      <c r="S2097" s="125" t="str">
        <f t="shared" si="1333"/>
        <v>Wed</v>
      </c>
      <c r="T2097" s="125" t="str">
        <f t="shared" si="1336"/>
        <v>2013-25</v>
      </c>
      <c r="U2097" s="125">
        <f t="shared" si="1337"/>
        <v>0</v>
      </c>
      <c r="V2097" s="125"/>
    </row>
    <row r="2098" spans="1:22" s="113" customFormat="1" x14ac:dyDescent="0.35">
      <c r="A2098" s="153" t="s">
        <v>1296</v>
      </c>
      <c r="B2098" s="132">
        <v>41445</v>
      </c>
      <c r="C2098" s="129">
        <v>2008.96</v>
      </c>
      <c r="D2098" s="119">
        <v>0</v>
      </c>
      <c r="E2098" s="119">
        <v>0</v>
      </c>
      <c r="F2098" s="128">
        <v>1094</v>
      </c>
      <c r="G2098" s="131">
        <v>43</v>
      </c>
      <c r="H2098" s="128">
        <f t="shared" si="1362"/>
        <v>25.441860465116278</v>
      </c>
      <c r="I2098" s="129">
        <v>916.46</v>
      </c>
      <c r="J2098" s="130">
        <v>15</v>
      </c>
      <c r="K2098" s="130">
        <f t="shared" si="1363"/>
        <v>58</v>
      </c>
      <c r="L2098" s="129">
        <f t="shared" si="1364"/>
        <v>61.097333333333339</v>
      </c>
      <c r="M2098" s="128">
        <f t="shared" si="1365"/>
        <v>34.663103448275862</v>
      </c>
      <c r="N2098" s="127"/>
      <c r="O2098" s="126"/>
      <c r="P2098" s="125"/>
      <c r="Q2098" s="125">
        <f t="shared" si="1334"/>
        <v>25</v>
      </c>
      <c r="R2098" s="125">
        <f t="shared" si="1335"/>
        <v>2013</v>
      </c>
      <c r="S2098" s="125" t="str">
        <f t="shared" si="1333"/>
        <v>Thu</v>
      </c>
      <c r="T2098" s="125" t="str">
        <f t="shared" si="1336"/>
        <v>2013-25</v>
      </c>
      <c r="U2098" s="125">
        <f t="shared" si="1337"/>
        <v>0</v>
      </c>
      <c r="V2098" s="125"/>
    </row>
    <row r="2099" spans="1:22" s="113" customFormat="1" x14ac:dyDescent="0.35">
      <c r="A2099" s="153" t="s">
        <v>1296</v>
      </c>
      <c r="B2099" s="132">
        <v>41446</v>
      </c>
      <c r="C2099" s="129">
        <v>1812</v>
      </c>
      <c r="D2099" s="119">
        <v>0</v>
      </c>
      <c r="E2099" s="119">
        <v>0</v>
      </c>
      <c r="F2099" s="128">
        <v>1082.5999999999999</v>
      </c>
      <c r="G2099" s="131">
        <v>35</v>
      </c>
      <c r="H2099" s="128">
        <f t="shared" si="1362"/>
        <v>30.931428571428569</v>
      </c>
      <c r="I2099" s="129">
        <v>730.3</v>
      </c>
      <c r="J2099" s="130">
        <v>14</v>
      </c>
      <c r="K2099" s="130">
        <f t="shared" si="1363"/>
        <v>49</v>
      </c>
      <c r="L2099" s="129">
        <f t="shared" si="1364"/>
        <v>52.164285714285711</v>
      </c>
      <c r="M2099" s="128">
        <f t="shared" si="1365"/>
        <v>36.997959183673466</v>
      </c>
      <c r="N2099" s="127"/>
      <c r="O2099" s="126"/>
      <c r="P2099" s="125"/>
      <c r="Q2099" s="125">
        <f t="shared" si="1334"/>
        <v>25</v>
      </c>
      <c r="R2099" s="125">
        <f t="shared" si="1335"/>
        <v>2013</v>
      </c>
      <c r="S2099" s="125" t="str">
        <f t="shared" si="1333"/>
        <v>Fri</v>
      </c>
      <c r="T2099" s="125" t="str">
        <f t="shared" si="1336"/>
        <v>2013-25</v>
      </c>
      <c r="U2099" s="125">
        <f t="shared" si="1337"/>
        <v>0</v>
      </c>
      <c r="V2099" s="125"/>
    </row>
    <row r="2100" spans="1:22" s="113" customFormat="1" x14ac:dyDescent="0.35">
      <c r="A2100" s="153" t="s">
        <v>1296</v>
      </c>
      <c r="B2100" s="132">
        <v>41447</v>
      </c>
      <c r="C2100" s="129">
        <v>1171.06</v>
      </c>
      <c r="D2100" s="119">
        <v>0</v>
      </c>
      <c r="E2100" s="119">
        <v>0</v>
      </c>
      <c r="F2100" s="128">
        <v>537.75</v>
      </c>
      <c r="G2100" s="131">
        <v>28</v>
      </c>
      <c r="H2100" s="128">
        <f t="shared" si="1362"/>
        <v>19.205357142857142</v>
      </c>
      <c r="I2100" s="129">
        <v>633.30999999999995</v>
      </c>
      <c r="J2100" s="130">
        <v>10</v>
      </c>
      <c r="K2100" s="130">
        <f t="shared" si="1363"/>
        <v>38</v>
      </c>
      <c r="L2100" s="129">
        <f t="shared" si="1364"/>
        <v>63.330999999999996</v>
      </c>
      <c r="M2100" s="128">
        <f t="shared" si="1365"/>
        <v>30.817368421052631</v>
      </c>
      <c r="N2100" s="127"/>
      <c r="O2100" s="126"/>
      <c r="P2100" s="125"/>
      <c r="Q2100" s="125">
        <f t="shared" si="1334"/>
        <v>25</v>
      </c>
      <c r="R2100" s="125">
        <f t="shared" si="1335"/>
        <v>2013</v>
      </c>
      <c r="S2100" s="125" t="str">
        <f t="shared" si="1333"/>
        <v>Sat</v>
      </c>
      <c r="T2100" s="125" t="str">
        <f t="shared" si="1336"/>
        <v>2013-25</v>
      </c>
      <c r="U2100" s="125">
        <f t="shared" si="1337"/>
        <v>0</v>
      </c>
      <c r="V2100" s="125"/>
    </row>
    <row r="2101" spans="1:22" s="113" customFormat="1" x14ac:dyDescent="0.35">
      <c r="A2101" s="124"/>
      <c r="B2101" s="123">
        <v>41448</v>
      </c>
      <c r="C2101" s="119">
        <f>SUM(C2095:C2100)</f>
        <v>6906.7899999999991</v>
      </c>
      <c r="D2101" s="119">
        <v>2875.5</v>
      </c>
      <c r="E2101" s="122">
        <f>SUM(C2101:D2101)</f>
        <v>9782.2899999999991</v>
      </c>
      <c r="F2101" s="118"/>
      <c r="G2101" s="121">
        <f>SUM(G2095:G2100)</f>
        <v>185</v>
      </c>
      <c r="H2101" s="118">
        <f>AVERAGE(H2095:H2100)</f>
        <v>19.54731757311021</v>
      </c>
      <c r="I2101" s="119">
        <f>SUM(I2095:I2100)</f>
        <v>3104.0899999999997</v>
      </c>
      <c r="J2101" s="120">
        <f>SUM(J2095:J2100)</f>
        <v>66</v>
      </c>
      <c r="K2101" s="120">
        <f>SUM(G2101,J2101)</f>
        <v>251</v>
      </c>
      <c r="L2101" s="119">
        <f>AVERAGE(L2095:L2100)</f>
        <v>44.691732804232807</v>
      </c>
      <c r="M2101" s="118">
        <f>AVERAGE(M2095:M2100)</f>
        <v>26.135634478332573</v>
      </c>
      <c r="N2101" s="117"/>
      <c r="O2101" s="116"/>
      <c r="P2101" s="115"/>
      <c r="Q2101" s="115">
        <f t="shared" si="1334"/>
        <v>26</v>
      </c>
      <c r="R2101" s="115">
        <f t="shared" si="1335"/>
        <v>2013</v>
      </c>
      <c r="S2101" s="115" t="str">
        <f t="shared" si="1333"/>
        <v>Sun</v>
      </c>
      <c r="T2101" s="115" t="str">
        <f t="shared" si="1336"/>
        <v>2013-26</v>
      </c>
      <c r="U2101" s="115">
        <f t="shared" si="1337"/>
        <v>0</v>
      </c>
      <c r="V2101" s="115"/>
    </row>
    <row r="2102" spans="1:22" s="113" customFormat="1" x14ac:dyDescent="0.35">
      <c r="A2102" s="153" t="s">
        <v>1297</v>
      </c>
      <c r="B2102" s="132">
        <v>41449</v>
      </c>
      <c r="C2102" s="129">
        <v>838.74</v>
      </c>
      <c r="D2102" s="119">
        <v>0</v>
      </c>
      <c r="E2102" s="119">
        <v>0</v>
      </c>
      <c r="F2102" s="128">
        <v>555.6</v>
      </c>
      <c r="G2102" s="131">
        <v>33</v>
      </c>
      <c r="H2102" s="128">
        <f t="shared" ref="H2102:H2107" si="1366">IFERROR(F2102/G2102,0)</f>
        <v>16.836363636363636</v>
      </c>
      <c r="I2102" s="129">
        <v>283.14</v>
      </c>
      <c r="J2102" s="130">
        <v>8</v>
      </c>
      <c r="K2102" s="130">
        <f t="shared" ref="K2102:K2107" si="1367">IFERROR(SUM(G2102,J2102),0)</f>
        <v>41</v>
      </c>
      <c r="L2102" s="129">
        <f t="shared" ref="L2102:L2107" si="1368">IFERROR(MEDIAN(I2102/J2102),0)</f>
        <v>35.392499999999998</v>
      </c>
      <c r="M2102" s="128">
        <f t="shared" ref="M2102:M2107" si="1369">IFERROR(SUM(F2102,I2102)/K2102,0)</f>
        <v>20.457073170731707</v>
      </c>
      <c r="N2102" s="127"/>
      <c r="O2102" s="126"/>
      <c r="P2102" s="125"/>
      <c r="Q2102" s="125">
        <f t="shared" si="1334"/>
        <v>26</v>
      </c>
      <c r="R2102" s="125">
        <f t="shared" si="1335"/>
        <v>2013</v>
      </c>
      <c r="S2102" s="125" t="str">
        <f t="shared" si="1333"/>
        <v>Mon</v>
      </c>
      <c r="T2102" s="125" t="str">
        <f t="shared" si="1336"/>
        <v>2013-26</v>
      </c>
      <c r="U2102" s="125">
        <f t="shared" si="1337"/>
        <v>0</v>
      </c>
      <c r="V2102" s="125"/>
    </row>
    <row r="2103" spans="1:22" s="113" customFormat="1" x14ac:dyDescent="0.35">
      <c r="A2103" s="153" t="s">
        <v>1297</v>
      </c>
      <c r="B2103" s="132">
        <v>41450</v>
      </c>
      <c r="C2103" s="129">
        <v>707.27</v>
      </c>
      <c r="D2103" s="119">
        <v>0</v>
      </c>
      <c r="E2103" s="119">
        <v>0</v>
      </c>
      <c r="F2103" s="128">
        <v>577.91999999999996</v>
      </c>
      <c r="G2103" s="131">
        <v>28</v>
      </c>
      <c r="H2103" s="128">
        <f t="shared" si="1366"/>
        <v>20.639999999999997</v>
      </c>
      <c r="I2103" s="129">
        <v>129.35</v>
      </c>
      <c r="J2103" s="130">
        <v>6</v>
      </c>
      <c r="K2103" s="130">
        <f t="shared" si="1367"/>
        <v>34</v>
      </c>
      <c r="L2103" s="129">
        <f t="shared" si="1368"/>
        <v>21.558333333333334</v>
      </c>
      <c r="M2103" s="128">
        <f t="shared" si="1369"/>
        <v>20.802058823529411</v>
      </c>
      <c r="N2103" s="127"/>
      <c r="O2103" s="126"/>
      <c r="P2103" s="125"/>
      <c r="Q2103" s="125">
        <f t="shared" si="1334"/>
        <v>26</v>
      </c>
      <c r="R2103" s="125">
        <f t="shared" si="1335"/>
        <v>2013</v>
      </c>
      <c r="S2103" s="125" t="str">
        <f t="shared" si="1333"/>
        <v>Tue</v>
      </c>
      <c r="T2103" s="125" t="str">
        <f t="shared" si="1336"/>
        <v>2013-26</v>
      </c>
      <c r="U2103" s="125">
        <f t="shared" si="1337"/>
        <v>0</v>
      </c>
      <c r="V2103" s="125"/>
    </row>
    <row r="2104" spans="1:22" s="113" customFormat="1" x14ac:dyDescent="0.35">
      <c r="A2104" s="153" t="s">
        <v>1297</v>
      </c>
      <c r="B2104" s="132">
        <v>41451</v>
      </c>
      <c r="C2104" s="129">
        <v>748.44</v>
      </c>
      <c r="D2104" s="119">
        <v>0</v>
      </c>
      <c r="E2104" s="119">
        <v>0</v>
      </c>
      <c r="F2104" s="128">
        <v>572.6</v>
      </c>
      <c r="G2104" s="131">
        <v>36</v>
      </c>
      <c r="H2104" s="128">
        <f t="shared" si="1366"/>
        <v>15.905555555555557</v>
      </c>
      <c r="I2104" s="129">
        <v>175.84</v>
      </c>
      <c r="J2104" s="130">
        <v>5</v>
      </c>
      <c r="K2104" s="130">
        <f t="shared" si="1367"/>
        <v>41</v>
      </c>
      <c r="L2104" s="129">
        <f t="shared" si="1368"/>
        <v>35.167999999999999</v>
      </c>
      <c r="M2104" s="128">
        <f t="shared" si="1369"/>
        <v>18.254634146341466</v>
      </c>
      <c r="N2104" s="127"/>
      <c r="O2104" s="126"/>
      <c r="P2104" s="125"/>
      <c r="Q2104" s="125">
        <f t="shared" si="1334"/>
        <v>26</v>
      </c>
      <c r="R2104" s="125">
        <f t="shared" si="1335"/>
        <v>2013</v>
      </c>
      <c r="S2104" s="125" t="str">
        <f t="shared" si="1333"/>
        <v>Wed</v>
      </c>
      <c r="T2104" s="125" t="str">
        <f t="shared" si="1336"/>
        <v>2013-26</v>
      </c>
      <c r="U2104" s="125">
        <f t="shared" si="1337"/>
        <v>0</v>
      </c>
      <c r="V2104" s="125"/>
    </row>
    <row r="2105" spans="1:22" s="113" customFormat="1" x14ac:dyDescent="0.35">
      <c r="A2105" s="153" t="s">
        <v>1297</v>
      </c>
      <c r="B2105" s="132">
        <v>41452</v>
      </c>
      <c r="C2105" s="129">
        <v>1527.18</v>
      </c>
      <c r="D2105" s="119">
        <v>0</v>
      </c>
      <c r="E2105" s="119">
        <v>0</v>
      </c>
      <c r="F2105" s="128">
        <v>450.9</v>
      </c>
      <c r="G2105" s="131">
        <v>28</v>
      </c>
      <c r="H2105" s="128">
        <f t="shared" si="1366"/>
        <v>16.103571428571428</v>
      </c>
      <c r="I2105" s="129">
        <v>1076.28</v>
      </c>
      <c r="J2105" s="130">
        <v>10</v>
      </c>
      <c r="K2105" s="130">
        <f t="shared" si="1367"/>
        <v>38</v>
      </c>
      <c r="L2105" s="129">
        <f t="shared" si="1368"/>
        <v>107.628</v>
      </c>
      <c r="M2105" s="128">
        <f t="shared" si="1369"/>
        <v>40.188947368421047</v>
      </c>
      <c r="N2105" s="127"/>
      <c r="O2105" s="126"/>
      <c r="P2105" s="125"/>
      <c r="Q2105" s="125">
        <f t="shared" si="1334"/>
        <v>26</v>
      </c>
      <c r="R2105" s="125">
        <f t="shared" si="1335"/>
        <v>2013</v>
      </c>
      <c r="S2105" s="125" t="str">
        <f t="shared" si="1333"/>
        <v>Thu</v>
      </c>
      <c r="T2105" s="125" t="str">
        <f t="shared" si="1336"/>
        <v>2013-26</v>
      </c>
      <c r="U2105" s="125">
        <f t="shared" si="1337"/>
        <v>0</v>
      </c>
      <c r="V2105" s="125"/>
    </row>
    <row r="2106" spans="1:22" s="113" customFormat="1" x14ac:dyDescent="0.35">
      <c r="A2106" s="153" t="s">
        <v>1297</v>
      </c>
      <c r="B2106" s="132">
        <v>41453</v>
      </c>
      <c r="C2106" s="129">
        <v>1179.45</v>
      </c>
      <c r="D2106" s="119">
        <v>0</v>
      </c>
      <c r="E2106" s="119">
        <v>0</v>
      </c>
      <c r="F2106" s="128">
        <v>1049.32</v>
      </c>
      <c r="G2106" s="131">
        <v>36</v>
      </c>
      <c r="H2106" s="128">
        <f t="shared" si="1366"/>
        <v>29.147777777777776</v>
      </c>
      <c r="I2106" s="129">
        <v>734.37</v>
      </c>
      <c r="J2106" s="130">
        <v>15</v>
      </c>
      <c r="K2106" s="130">
        <f t="shared" si="1367"/>
        <v>51</v>
      </c>
      <c r="L2106" s="129">
        <f t="shared" si="1368"/>
        <v>48.957999999999998</v>
      </c>
      <c r="M2106" s="128">
        <f t="shared" si="1369"/>
        <v>34.974313725490198</v>
      </c>
      <c r="N2106" s="127"/>
      <c r="O2106" s="126"/>
      <c r="P2106" s="125"/>
      <c r="Q2106" s="125">
        <f t="shared" si="1334"/>
        <v>26</v>
      </c>
      <c r="R2106" s="125">
        <f t="shared" si="1335"/>
        <v>2013</v>
      </c>
      <c r="S2106" s="125" t="str">
        <f t="shared" si="1333"/>
        <v>Fri</v>
      </c>
      <c r="T2106" s="125" t="str">
        <f t="shared" si="1336"/>
        <v>2013-26</v>
      </c>
      <c r="U2106" s="125">
        <f t="shared" si="1337"/>
        <v>0</v>
      </c>
      <c r="V2106" s="125"/>
    </row>
    <row r="2107" spans="1:22" s="113" customFormat="1" x14ac:dyDescent="0.35">
      <c r="A2107" s="153" t="s">
        <v>1297</v>
      </c>
      <c r="B2107" s="132">
        <v>41454</v>
      </c>
      <c r="C2107" s="129">
        <v>1019.5</v>
      </c>
      <c r="D2107" s="119">
        <v>0</v>
      </c>
      <c r="E2107" s="119">
        <v>0</v>
      </c>
      <c r="F2107" s="128">
        <v>563.45000000000005</v>
      </c>
      <c r="G2107" s="131">
        <v>20</v>
      </c>
      <c r="H2107" s="128">
        <f t="shared" si="1366"/>
        <v>28.172500000000003</v>
      </c>
      <c r="I2107" s="129">
        <v>456.05</v>
      </c>
      <c r="J2107" s="130">
        <v>9</v>
      </c>
      <c r="K2107" s="130">
        <f t="shared" si="1367"/>
        <v>29</v>
      </c>
      <c r="L2107" s="129">
        <f t="shared" si="1368"/>
        <v>50.672222222222224</v>
      </c>
      <c r="M2107" s="128">
        <f t="shared" si="1369"/>
        <v>35.155172413793103</v>
      </c>
      <c r="N2107" s="127"/>
      <c r="O2107" s="126"/>
      <c r="P2107" s="125"/>
      <c r="Q2107" s="125">
        <f t="shared" si="1334"/>
        <v>26</v>
      </c>
      <c r="R2107" s="125">
        <f t="shared" si="1335"/>
        <v>2013</v>
      </c>
      <c r="S2107" s="125" t="str">
        <f t="shared" si="1333"/>
        <v>Sat</v>
      </c>
      <c r="T2107" s="125" t="str">
        <f t="shared" si="1336"/>
        <v>2013-26</v>
      </c>
      <c r="U2107" s="125">
        <f t="shared" si="1337"/>
        <v>0</v>
      </c>
      <c r="V2107" s="125"/>
    </row>
    <row r="2108" spans="1:22" s="113" customFormat="1" x14ac:dyDescent="0.35">
      <c r="A2108" s="124"/>
      <c r="B2108" s="123">
        <v>41455</v>
      </c>
      <c r="C2108" s="119">
        <f>SUM(C2102:C2107)</f>
        <v>6020.58</v>
      </c>
      <c r="D2108" s="119">
        <v>2413.0300000000002</v>
      </c>
      <c r="E2108" s="122">
        <f>SUM(C2108:D2108)</f>
        <v>8433.61</v>
      </c>
      <c r="F2108" s="118"/>
      <c r="G2108" s="121">
        <f>SUM(G2102:G2107)</f>
        <v>181</v>
      </c>
      <c r="H2108" s="118">
        <f>AVERAGE(H2102:H2107)</f>
        <v>21.134294733044733</v>
      </c>
      <c r="I2108" s="119">
        <f>SUM(I2102:I2107)</f>
        <v>2855.03</v>
      </c>
      <c r="J2108" s="120">
        <f>SUM(J2102:J2107)</f>
        <v>53</v>
      </c>
      <c r="K2108" s="120">
        <f>SUM(G2108,J2108)</f>
        <v>234</v>
      </c>
      <c r="L2108" s="119">
        <f>AVERAGE(L2102:L2107)</f>
        <v>49.896175925925924</v>
      </c>
      <c r="M2108" s="118">
        <f>AVERAGE(M2102:M2107)</f>
        <v>28.305366608051155</v>
      </c>
      <c r="N2108" s="117"/>
      <c r="O2108" s="116"/>
      <c r="P2108" s="115"/>
      <c r="Q2108" s="115">
        <f t="shared" si="1334"/>
        <v>27</v>
      </c>
      <c r="R2108" s="115">
        <f t="shared" si="1335"/>
        <v>2013</v>
      </c>
      <c r="S2108" s="115" t="str">
        <f t="shared" si="1333"/>
        <v>Sun</v>
      </c>
      <c r="T2108" s="115" t="str">
        <f t="shared" si="1336"/>
        <v>2013-27</v>
      </c>
      <c r="U2108" s="115">
        <f t="shared" si="1337"/>
        <v>0</v>
      </c>
      <c r="V2108" s="115"/>
    </row>
    <row r="2109" spans="1:22" s="113" customFormat="1" x14ac:dyDescent="0.35">
      <c r="A2109" s="153" t="s">
        <v>1298</v>
      </c>
      <c r="B2109" s="132">
        <v>41456</v>
      </c>
      <c r="C2109" s="129">
        <v>1005.55</v>
      </c>
      <c r="D2109" s="119">
        <v>0</v>
      </c>
      <c r="E2109" s="119">
        <v>0</v>
      </c>
      <c r="F2109" s="128">
        <v>492.4</v>
      </c>
      <c r="G2109" s="131">
        <v>34</v>
      </c>
      <c r="H2109" s="128">
        <f t="shared" ref="H2109:H2114" si="1370">IFERROR(F2109/G2109,0)</f>
        <v>14.482352941176471</v>
      </c>
      <c r="I2109" s="129">
        <v>513.15</v>
      </c>
      <c r="J2109" s="130">
        <v>11</v>
      </c>
      <c r="K2109" s="130">
        <f t="shared" ref="K2109:K2114" si="1371">IFERROR(SUM(G2109,J2109),0)</f>
        <v>45</v>
      </c>
      <c r="L2109" s="129">
        <f t="shared" ref="L2109:L2114" si="1372">IFERROR(MEDIAN(I2109/J2109),0)</f>
        <v>46.65</v>
      </c>
      <c r="M2109" s="128">
        <f t="shared" ref="M2109:M2114" si="1373">IFERROR(SUM(F2109,I2109)/K2109,0)</f>
        <v>22.345555555555556</v>
      </c>
      <c r="N2109" s="127"/>
      <c r="O2109" s="126"/>
      <c r="P2109" s="125"/>
      <c r="Q2109" s="125">
        <f t="shared" si="1334"/>
        <v>27</v>
      </c>
      <c r="R2109" s="125">
        <f t="shared" si="1335"/>
        <v>2013</v>
      </c>
      <c r="S2109" s="125" t="str">
        <f t="shared" si="1333"/>
        <v>Mon</v>
      </c>
      <c r="T2109" s="125" t="str">
        <f t="shared" si="1336"/>
        <v>2013-27</v>
      </c>
      <c r="U2109" s="125">
        <f t="shared" si="1337"/>
        <v>0</v>
      </c>
      <c r="V2109" s="125"/>
    </row>
    <row r="2110" spans="1:22" s="113" customFormat="1" x14ac:dyDescent="0.35">
      <c r="A2110" s="153" t="s">
        <v>1298</v>
      </c>
      <c r="B2110" s="132">
        <v>41457</v>
      </c>
      <c r="C2110" s="129">
        <v>1041.95</v>
      </c>
      <c r="D2110" s="119">
        <v>0</v>
      </c>
      <c r="E2110" s="119">
        <v>0</v>
      </c>
      <c r="F2110" s="128">
        <v>744</v>
      </c>
      <c r="G2110" s="131">
        <v>29</v>
      </c>
      <c r="H2110" s="128">
        <f t="shared" si="1370"/>
        <v>25.655172413793103</v>
      </c>
      <c r="I2110" s="129">
        <v>297.95</v>
      </c>
      <c r="J2110" s="130">
        <v>7</v>
      </c>
      <c r="K2110" s="130">
        <f t="shared" si="1371"/>
        <v>36</v>
      </c>
      <c r="L2110" s="129">
        <f t="shared" si="1372"/>
        <v>42.56428571428571</v>
      </c>
      <c r="M2110" s="128">
        <f t="shared" si="1373"/>
        <v>28.943055555555556</v>
      </c>
      <c r="N2110" s="127"/>
      <c r="O2110" s="126"/>
      <c r="P2110" s="125"/>
      <c r="Q2110" s="125">
        <f t="shared" si="1334"/>
        <v>27</v>
      </c>
      <c r="R2110" s="125">
        <f t="shared" si="1335"/>
        <v>2013</v>
      </c>
      <c r="S2110" s="125" t="str">
        <f t="shared" si="1333"/>
        <v>Tue</v>
      </c>
      <c r="T2110" s="125" t="str">
        <f t="shared" si="1336"/>
        <v>2013-27</v>
      </c>
      <c r="U2110" s="125">
        <f t="shared" si="1337"/>
        <v>0</v>
      </c>
      <c r="V2110" s="125"/>
    </row>
    <row r="2111" spans="1:22" s="113" customFormat="1" x14ac:dyDescent="0.35">
      <c r="A2111" s="153" t="s">
        <v>1298</v>
      </c>
      <c r="B2111" s="132">
        <v>41458</v>
      </c>
      <c r="C2111" s="129">
        <v>1109.01</v>
      </c>
      <c r="D2111" s="119">
        <v>0</v>
      </c>
      <c r="E2111" s="119">
        <v>0</v>
      </c>
      <c r="F2111" s="128">
        <v>872.75</v>
      </c>
      <c r="G2111" s="131">
        <v>43</v>
      </c>
      <c r="H2111" s="128">
        <f t="shared" si="1370"/>
        <v>20.296511627906977</v>
      </c>
      <c r="I2111" s="129">
        <v>236.26</v>
      </c>
      <c r="J2111" s="130">
        <v>7</v>
      </c>
      <c r="K2111" s="130">
        <f t="shared" si="1371"/>
        <v>50</v>
      </c>
      <c r="L2111" s="129">
        <f t="shared" si="1372"/>
        <v>33.751428571428569</v>
      </c>
      <c r="M2111" s="128">
        <f t="shared" si="1373"/>
        <v>22.180199999999999</v>
      </c>
      <c r="N2111" s="127"/>
      <c r="O2111" s="126"/>
      <c r="P2111" s="125"/>
      <c r="Q2111" s="125">
        <f t="shared" si="1334"/>
        <v>27</v>
      </c>
      <c r="R2111" s="125">
        <f t="shared" si="1335"/>
        <v>2013</v>
      </c>
      <c r="S2111" s="125" t="str">
        <f t="shared" si="1333"/>
        <v>Wed</v>
      </c>
      <c r="T2111" s="125" t="str">
        <f t="shared" si="1336"/>
        <v>2013-27</v>
      </c>
      <c r="U2111" s="125">
        <f t="shared" si="1337"/>
        <v>0</v>
      </c>
      <c r="V2111" s="125"/>
    </row>
    <row r="2112" spans="1:22" s="113" customFormat="1" x14ac:dyDescent="0.35">
      <c r="A2112" s="153" t="s">
        <v>1298</v>
      </c>
      <c r="B2112" s="132">
        <v>41459</v>
      </c>
      <c r="C2112" s="129">
        <v>1820.75</v>
      </c>
      <c r="D2112" s="119">
        <v>0</v>
      </c>
      <c r="E2112" s="119">
        <v>0</v>
      </c>
      <c r="F2112" s="128">
        <v>763.15</v>
      </c>
      <c r="G2112" s="131">
        <v>34</v>
      </c>
      <c r="H2112" s="128">
        <f t="shared" si="1370"/>
        <v>22.445588235294117</v>
      </c>
      <c r="I2112" s="129">
        <v>1057.5999999999999</v>
      </c>
      <c r="J2112" s="130">
        <v>13</v>
      </c>
      <c r="K2112" s="130">
        <f t="shared" si="1371"/>
        <v>47</v>
      </c>
      <c r="L2112" s="129">
        <f t="shared" si="1372"/>
        <v>81.353846153846149</v>
      </c>
      <c r="M2112" s="128">
        <f t="shared" si="1373"/>
        <v>38.73936170212766</v>
      </c>
      <c r="N2112" s="127"/>
      <c r="O2112" s="126"/>
      <c r="P2112" s="125"/>
      <c r="Q2112" s="125">
        <f t="shared" si="1334"/>
        <v>27</v>
      </c>
      <c r="R2112" s="125">
        <f t="shared" si="1335"/>
        <v>2013</v>
      </c>
      <c r="S2112" s="125" t="str">
        <f t="shared" si="1333"/>
        <v>Thu</v>
      </c>
      <c r="T2112" s="125" t="str">
        <f t="shared" si="1336"/>
        <v>2013-27</v>
      </c>
      <c r="U2112" s="125">
        <f t="shared" si="1337"/>
        <v>0</v>
      </c>
      <c r="V2112" s="125"/>
    </row>
    <row r="2113" spans="1:22" s="113" customFormat="1" x14ac:dyDescent="0.35">
      <c r="A2113" s="153" t="s">
        <v>1298</v>
      </c>
      <c r="B2113" s="132">
        <v>41460</v>
      </c>
      <c r="C2113" s="129">
        <v>1434.85</v>
      </c>
      <c r="D2113" s="119">
        <v>0</v>
      </c>
      <c r="E2113" s="119">
        <v>0</v>
      </c>
      <c r="F2113" s="128">
        <v>582.35</v>
      </c>
      <c r="G2113" s="131">
        <v>31</v>
      </c>
      <c r="H2113" s="128">
        <f t="shared" si="1370"/>
        <v>18.785483870967742</v>
      </c>
      <c r="I2113" s="129">
        <v>774.5</v>
      </c>
      <c r="J2113" s="130">
        <v>16</v>
      </c>
      <c r="K2113" s="130">
        <f t="shared" si="1371"/>
        <v>47</v>
      </c>
      <c r="L2113" s="129">
        <f t="shared" si="1372"/>
        <v>48.40625</v>
      </c>
      <c r="M2113" s="128">
        <f t="shared" si="1373"/>
        <v>28.869148936170212</v>
      </c>
      <c r="N2113" s="127"/>
      <c r="O2113" s="126"/>
      <c r="P2113" s="125"/>
      <c r="Q2113" s="125">
        <f t="shared" si="1334"/>
        <v>27</v>
      </c>
      <c r="R2113" s="125">
        <f t="shared" si="1335"/>
        <v>2013</v>
      </c>
      <c r="S2113" s="125" t="str">
        <f t="shared" si="1333"/>
        <v>Fri</v>
      </c>
      <c r="T2113" s="125" t="str">
        <f t="shared" si="1336"/>
        <v>2013-27</v>
      </c>
      <c r="U2113" s="125">
        <f t="shared" si="1337"/>
        <v>0</v>
      </c>
      <c r="V2113" s="125"/>
    </row>
    <row r="2114" spans="1:22" s="113" customFormat="1" x14ac:dyDescent="0.35">
      <c r="A2114" s="153" t="s">
        <v>1298</v>
      </c>
      <c r="B2114" s="132">
        <v>41461</v>
      </c>
      <c r="C2114" s="129">
        <v>491.31</v>
      </c>
      <c r="D2114" s="119">
        <v>0</v>
      </c>
      <c r="E2114" s="119">
        <v>0</v>
      </c>
      <c r="F2114" s="128">
        <v>194.5</v>
      </c>
      <c r="G2114" s="131">
        <v>13</v>
      </c>
      <c r="H2114" s="128">
        <f t="shared" si="1370"/>
        <v>14.961538461538462</v>
      </c>
      <c r="I2114" s="129">
        <v>296.81</v>
      </c>
      <c r="J2114" s="130">
        <v>9</v>
      </c>
      <c r="K2114" s="130">
        <f t="shared" si="1371"/>
        <v>22</v>
      </c>
      <c r="L2114" s="129">
        <f t="shared" si="1372"/>
        <v>32.978888888888889</v>
      </c>
      <c r="M2114" s="128">
        <f t="shared" si="1373"/>
        <v>22.332272727272727</v>
      </c>
      <c r="N2114" s="127"/>
      <c r="O2114" s="126"/>
      <c r="P2114" s="125"/>
      <c r="Q2114" s="125">
        <f t="shared" si="1334"/>
        <v>27</v>
      </c>
      <c r="R2114" s="125">
        <f t="shared" si="1335"/>
        <v>2013</v>
      </c>
      <c r="S2114" s="125" t="str">
        <f t="shared" ref="S2114:S2177" si="1374">VLOOKUP(WEEKDAY(B2114),$Z$2:$AA$8,2,FALSE)</f>
        <v>Sat</v>
      </c>
      <c r="T2114" s="125" t="str">
        <f t="shared" si="1336"/>
        <v>2013-27</v>
      </c>
      <c r="U2114" s="125">
        <f t="shared" si="1337"/>
        <v>0</v>
      </c>
      <c r="V2114" s="125"/>
    </row>
    <row r="2115" spans="1:22" s="113" customFormat="1" x14ac:dyDescent="0.35">
      <c r="A2115" s="124"/>
      <c r="B2115" s="123">
        <v>41462</v>
      </c>
      <c r="C2115" s="119">
        <f>SUM(C2109:C2114)</f>
        <v>6903.420000000001</v>
      </c>
      <c r="D2115" s="119">
        <v>3057.68</v>
      </c>
      <c r="E2115" s="122">
        <f>SUM(C2115:D2115)</f>
        <v>9961.1</v>
      </c>
      <c r="F2115" s="118"/>
      <c r="G2115" s="121">
        <f>SUM(G2109:G2114)</f>
        <v>184</v>
      </c>
      <c r="H2115" s="118">
        <f>AVERAGE(H2109:H2114)</f>
        <v>19.43777459177948</v>
      </c>
      <c r="I2115" s="119">
        <f>SUM(I2109:I2114)</f>
        <v>3176.27</v>
      </c>
      <c r="J2115" s="120">
        <f>SUM(J2109:J2114)</f>
        <v>63</v>
      </c>
      <c r="K2115" s="120">
        <f>SUM(G2115,J2115)</f>
        <v>247</v>
      </c>
      <c r="L2115" s="119">
        <f>AVERAGE(L2109:L2114)</f>
        <v>47.617449888074894</v>
      </c>
      <c r="M2115" s="118">
        <f>AVERAGE(M2109:M2114)</f>
        <v>27.234932412780285</v>
      </c>
      <c r="N2115" s="117"/>
      <c r="O2115" s="116"/>
      <c r="P2115" s="115"/>
      <c r="Q2115" s="115">
        <f t="shared" ref="Q2115:Q2178" si="1375">WEEKNUM(B2115)</f>
        <v>28</v>
      </c>
      <c r="R2115" s="115">
        <f t="shared" ref="R2115:R2178" si="1376">YEAR(B2115)</f>
        <v>2013</v>
      </c>
      <c r="S2115" s="115" t="str">
        <f t="shared" si="1374"/>
        <v>Sun</v>
      </c>
      <c r="T2115" s="115" t="str">
        <f t="shared" ref="T2115:T2178" si="1377">R2115&amp;"-"&amp;Q2115</f>
        <v>2013-28</v>
      </c>
      <c r="U2115" s="115">
        <f t="shared" ref="U2115:U2178" si="1378">IF(AND(MONTH(B2115)=12,DAY(B2115)&lt;26),1,0)</f>
        <v>0</v>
      </c>
      <c r="V2115" s="115"/>
    </row>
    <row r="2116" spans="1:22" s="113" customFormat="1" x14ac:dyDescent="0.35">
      <c r="A2116" s="153" t="s">
        <v>1299</v>
      </c>
      <c r="B2116" s="132">
        <v>41463</v>
      </c>
      <c r="C2116" s="129">
        <v>1124.04</v>
      </c>
      <c r="D2116" s="119">
        <v>0</v>
      </c>
      <c r="E2116" s="119">
        <v>0</v>
      </c>
      <c r="F2116" s="128">
        <v>357.35</v>
      </c>
      <c r="G2116" s="131">
        <v>23</v>
      </c>
      <c r="H2116" s="128">
        <f t="shared" ref="H2116:H2121" si="1379">IFERROR(F2116/G2116,0)</f>
        <v>15.536956521739132</v>
      </c>
      <c r="I2116" s="129">
        <v>769.69</v>
      </c>
      <c r="J2116" s="130">
        <v>16</v>
      </c>
      <c r="K2116" s="130">
        <f t="shared" ref="K2116:K2121" si="1380">IFERROR(SUM(G2116,J2116),0)</f>
        <v>39</v>
      </c>
      <c r="L2116" s="129">
        <f t="shared" ref="L2116:L2121" si="1381">IFERROR(MEDIAN(I2116/J2116),0)</f>
        <v>48.105625000000003</v>
      </c>
      <c r="M2116" s="128">
        <f t="shared" ref="M2116:M2121" si="1382">IFERROR(SUM(F2116,I2116)/K2116,0)</f>
        <v>28.898461538461536</v>
      </c>
      <c r="N2116" s="127"/>
      <c r="O2116" s="126"/>
      <c r="P2116" s="125"/>
      <c r="Q2116" s="125">
        <f t="shared" si="1375"/>
        <v>28</v>
      </c>
      <c r="R2116" s="125">
        <f t="shared" si="1376"/>
        <v>2013</v>
      </c>
      <c r="S2116" s="125" t="str">
        <f t="shared" si="1374"/>
        <v>Mon</v>
      </c>
      <c r="T2116" s="125" t="str">
        <f t="shared" si="1377"/>
        <v>2013-28</v>
      </c>
      <c r="U2116" s="125">
        <f t="shared" si="1378"/>
        <v>0</v>
      </c>
      <c r="V2116" s="125"/>
    </row>
    <row r="2117" spans="1:22" s="113" customFormat="1" x14ac:dyDescent="0.35">
      <c r="A2117" s="153" t="s">
        <v>1299</v>
      </c>
      <c r="B2117" s="132">
        <v>41464</v>
      </c>
      <c r="C2117" s="129">
        <v>911.58</v>
      </c>
      <c r="D2117" s="119">
        <v>0</v>
      </c>
      <c r="E2117" s="119">
        <v>0</v>
      </c>
      <c r="F2117" s="128">
        <v>276.60000000000002</v>
      </c>
      <c r="G2117" s="131">
        <v>19</v>
      </c>
      <c r="H2117" s="128">
        <f t="shared" si="1379"/>
        <v>14.557894736842107</v>
      </c>
      <c r="I2117" s="129">
        <v>634.98</v>
      </c>
      <c r="J2117" s="130">
        <v>16</v>
      </c>
      <c r="K2117" s="130">
        <f t="shared" si="1380"/>
        <v>35</v>
      </c>
      <c r="L2117" s="129">
        <f t="shared" si="1381"/>
        <v>39.686250000000001</v>
      </c>
      <c r="M2117" s="128">
        <f t="shared" si="1382"/>
        <v>26.04514285714286</v>
      </c>
      <c r="N2117" s="127"/>
      <c r="O2117" s="126"/>
      <c r="P2117" s="125"/>
      <c r="Q2117" s="125">
        <f t="shared" si="1375"/>
        <v>28</v>
      </c>
      <c r="R2117" s="125">
        <f t="shared" si="1376"/>
        <v>2013</v>
      </c>
      <c r="S2117" s="125" t="str">
        <f t="shared" si="1374"/>
        <v>Tue</v>
      </c>
      <c r="T2117" s="125" t="str">
        <f t="shared" si="1377"/>
        <v>2013-28</v>
      </c>
      <c r="U2117" s="125">
        <f t="shared" si="1378"/>
        <v>0</v>
      </c>
      <c r="V2117" s="125"/>
    </row>
    <row r="2118" spans="1:22" s="113" customFormat="1" x14ac:dyDescent="0.35">
      <c r="A2118" s="153" t="s">
        <v>1299</v>
      </c>
      <c r="B2118" s="132">
        <v>41465</v>
      </c>
      <c r="C2118" s="129">
        <v>878.96</v>
      </c>
      <c r="D2118" s="119">
        <v>0</v>
      </c>
      <c r="E2118" s="119">
        <v>0</v>
      </c>
      <c r="F2118" s="128">
        <v>618.9</v>
      </c>
      <c r="G2118" s="131">
        <v>36</v>
      </c>
      <c r="H2118" s="128">
        <f t="shared" si="1379"/>
        <v>17.191666666666666</v>
      </c>
      <c r="I2118" s="129">
        <v>260.06</v>
      </c>
      <c r="J2118" s="130">
        <v>9</v>
      </c>
      <c r="K2118" s="130">
        <f t="shared" si="1380"/>
        <v>45</v>
      </c>
      <c r="L2118" s="129">
        <f t="shared" si="1381"/>
        <v>28.895555555555557</v>
      </c>
      <c r="M2118" s="128">
        <f t="shared" si="1382"/>
        <v>19.532444444444444</v>
      </c>
      <c r="N2118" s="127"/>
      <c r="O2118" s="126"/>
      <c r="P2118" s="125"/>
      <c r="Q2118" s="125">
        <f t="shared" si="1375"/>
        <v>28</v>
      </c>
      <c r="R2118" s="125">
        <f t="shared" si="1376"/>
        <v>2013</v>
      </c>
      <c r="S2118" s="125" t="str">
        <f t="shared" si="1374"/>
        <v>Wed</v>
      </c>
      <c r="T2118" s="125" t="str">
        <f t="shared" si="1377"/>
        <v>2013-28</v>
      </c>
      <c r="U2118" s="125">
        <f t="shared" si="1378"/>
        <v>0</v>
      </c>
      <c r="V2118" s="125"/>
    </row>
    <row r="2119" spans="1:22" s="113" customFormat="1" x14ac:dyDescent="0.35">
      <c r="A2119" s="153" t="s">
        <v>1299</v>
      </c>
      <c r="B2119" s="132">
        <v>41466</v>
      </c>
      <c r="C2119" s="129">
        <v>1301.49</v>
      </c>
      <c r="D2119" s="119">
        <v>0</v>
      </c>
      <c r="E2119" s="119">
        <v>0</v>
      </c>
      <c r="F2119" s="128">
        <v>830.55</v>
      </c>
      <c r="G2119" s="131">
        <v>36</v>
      </c>
      <c r="H2119" s="128">
        <f t="shared" si="1379"/>
        <v>23.070833333333333</v>
      </c>
      <c r="I2119" s="129">
        <v>470.94</v>
      </c>
      <c r="J2119" s="130">
        <v>11</v>
      </c>
      <c r="K2119" s="130">
        <f t="shared" si="1380"/>
        <v>47</v>
      </c>
      <c r="L2119" s="129">
        <f t="shared" si="1381"/>
        <v>42.812727272727273</v>
      </c>
      <c r="M2119" s="128">
        <f t="shared" si="1382"/>
        <v>27.691276595744682</v>
      </c>
      <c r="N2119" s="127"/>
      <c r="O2119" s="126"/>
      <c r="P2119" s="125"/>
      <c r="Q2119" s="125">
        <f t="shared" si="1375"/>
        <v>28</v>
      </c>
      <c r="R2119" s="125">
        <f t="shared" si="1376"/>
        <v>2013</v>
      </c>
      <c r="S2119" s="125" t="str">
        <f t="shared" si="1374"/>
        <v>Thu</v>
      </c>
      <c r="T2119" s="125" t="str">
        <f t="shared" si="1377"/>
        <v>2013-28</v>
      </c>
      <c r="U2119" s="125">
        <f t="shared" si="1378"/>
        <v>0</v>
      </c>
      <c r="V2119" s="125"/>
    </row>
    <row r="2120" spans="1:22" s="113" customFormat="1" x14ac:dyDescent="0.35">
      <c r="A2120" s="153" t="s">
        <v>1299</v>
      </c>
      <c r="B2120" s="132">
        <v>41467</v>
      </c>
      <c r="C2120" s="129">
        <v>1864.22</v>
      </c>
      <c r="D2120" s="119">
        <v>0</v>
      </c>
      <c r="E2120" s="119">
        <v>0</v>
      </c>
      <c r="F2120" s="128">
        <v>918.2</v>
      </c>
      <c r="G2120" s="131">
        <v>46</v>
      </c>
      <c r="H2120" s="128">
        <f t="shared" si="1379"/>
        <v>19.960869565217394</v>
      </c>
      <c r="I2120" s="129">
        <v>946.02</v>
      </c>
      <c r="J2120" s="130">
        <v>20</v>
      </c>
      <c r="K2120" s="130">
        <f t="shared" si="1380"/>
        <v>66</v>
      </c>
      <c r="L2120" s="129">
        <f t="shared" si="1381"/>
        <v>47.301000000000002</v>
      </c>
      <c r="M2120" s="128">
        <f t="shared" si="1382"/>
        <v>28.245757575757576</v>
      </c>
      <c r="N2120" s="127"/>
      <c r="O2120" s="126"/>
      <c r="P2120" s="125"/>
      <c r="Q2120" s="125">
        <f t="shared" si="1375"/>
        <v>28</v>
      </c>
      <c r="R2120" s="125">
        <f t="shared" si="1376"/>
        <v>2013</v>
      </c>
      <c r="S2120" s="125" t="str">
        <f t="shared" si="1374"/>
        <v>Fri</v>
      </c>
      <c r="T2120" s="125" t="str">
        <f t="shared" si="1377"/>
        <v>2013-28</v>
      </c>
      <c r="U2120" s="125">
        <f t="shared" si="1378"/>
        <v>0</v>
      </c>
      <c r="V2120" s="125"/>
    </row>
    <row r="2121" spans="1:22" s="113" customFormat="1" x14ac:dyDescent="0.35">
      <c r="A2121" s="153" t="s">
        <v>1299</v>
      </c>
      <c r="B2121" s="132">
        <v>41468</v>
      </c>
      <c r="C2121" s="129">
        <v>1034.26</v>
      </c>
      <c r="D2121" s="119">
        <v>0</v>
      </c>
      <c r="E2121" s="119">
        <v>0</v>
      </c>
      <c r="F2121" s="128">
        <v>432</v>
      </c>
      <c r="G2121" s="131">
        <v>23</v>
      </c>
      <c r="H2121" s="128">
        <f t="shared" si="1379"/>
        <v>18.782608695652176</v>
      </c>
      <c r="I2121" s="129">
        <v>602.26</v>
      </c>
      <c r="J2121" s="130">
        <v>14</v>
      </c>
      <c r="K2121" s="130">
        <f t="shared" si="1380"/>
        <v>37</v>
      </c>
      <c r="L2121" s="129">
        <f t="shared" si="1381"/>
        <v>43.018571428571427</v>
      </c>
      <c r="M2121" s="128">
        <f t="shared" si="1382"/>
        <v>27.952972972972972</v>
      </c>
      <c r="N2121" s="127"/>
      <c r="O2121" s="126"/>
      <c r="P2121" s="125"/>
      <c r="Q2121" s="125">
        <f t="shared" si="1375"/>
        <v>28</v>
      </c>
      <c r="R2121" s="125">
        <f t="shared" si="1376"/>
        <v>2013</v>
      </c>
      <c r="S2121" s="125" t="str">
        <f t="shared" si="1374"/>
        <v>Sat</v>
      </c>
      <c r="T2121" s="125" t="str">
        <f t="shared" si="1377"/>
        <v>2013-28</v>
      </c>
      <c r="U2121" s="125">
        <f t="shared" si="1378"/>
        <v>0</v>
      </c>
      <c r="V2121" s="125"/>
    </row>
    <row r="2122" spans="1:22" s="113" customFormat="1" x14ac:dyDescent="0.35">
      <c r="A2122" s="124"/>
      <c r="B2122" s="123">
        <v>41469</v>
      </c>
      <c r="C2122" s="119">
        <f>SUM(C2116:C2121)</f>
        <v>7114.55</v>
      </c>
      <c r="D2122" s="119">
        <v>1552.06</v>
      </c>
      <c r="E2122" s="122">
        <f>SUM(C2122:D2122)</f>
        <v>8666.61</v>
      </c>
      <c r="F2122" s="118"/>
      <c r="G2122" s="121">
        <f>SUM(G2116:G2121)</f>
        <v>183</v>
      </c>
      <c r="H2122" s="118">
        <f>AVERAGE(H2116:H2121)</f>
        <v>18.183471586575134</v>
      </c>
      <c r="I2122" s="119">
        <f>SUM(I2116:I2121)</f>
        <v>3683.95</v>
      </c>
      <c r="J2122" s="120">
        <f>SUM(J2116:J2121)</f>
        <v>86</v>
      </c>
      <c r="K2122" s="120">
        <f>SUM(G2122,J2122)</f>
        <v>269</v>
      </c>
      <c r="L2122" s="119">
        <f>AVERAGE(L2116:L2121)</f>
        <v>41.636621542809046</v>
      </c>
      <c r="M2122" s="118">
        <f>AVERAGE(M2116:M2121)</f>
        <v>26.394342664087343</v>
      </c>
      <c r="N2122" s="117"/>
      <c r="O2122" s="116"/>
      <c r="P2122" s="115"/>
      <c r="Q2122" s="115">
        <f t="shared" si="1375"/>
        <v>29</v>
      </c>
      <c r="R2122" s="115">
        <f t="shared" si="1376"/>
        <v>2013</v>
      </c>
      <c r="S2122" s="115" t="str">
        <f t="shared" si="1374"/>
        <v>Sun</v>
      </c>
      <c r="T2122" s="115" t="str">
        <f t="shared" si="1377"/>
        <v>2013-29</v>
      </c>
      <c r="U2122" s="115">
        <f t="shared" si="1378"/>
        <v>0</v>
      </c>
      <c r="V2122" s="115"/>
    </row>
    <row r="2123" spans="1:22" s="113" customFormat="1" x14ac:dyDescent="0.35">
      <c r="A2123" s="153" t="s">
        <v>1300</v>
      </c>
      <c r="B2123" s="132">
        <v>41470</v>
      </c>
      <c r="C2123" s="129">
        <v>1073.4100000000001</v>
      </c>
      <c r="D2123" s="119">
        <v>0</v>
      </c>
      <c r="E2123" s="119">
        <v>0</v>
      </c>
      <c r="F2123" s="128">
        <v>551.25</v>
      </c>
      <c r="G2123" s="131">
        <v>29</v>
      </c>
      <c r="H2123" s="128">
        <f t="shared" ref="H2123:H2128" si="1383">IFERROR(F2123/G2123,0)</f>
        <v>19.008620689655171</v>
      </c>
      <c r="I2123" s="129">
        <v>522.16</v>
      </c>
      <c r="J2123" s="130">
        <v>16</v>
      </c>
      <c r="K2123" s="130">
        <f t="shared" ref="K2123:K2128" si="1384">IFERROR(SUM(G2123,J2123),0)</f>
        <v>45</v>
      </c>
      <c r="L2123" s="129">
        <f t="shared" ref="L2123:L2128" si="1385">IFERROR(MEDIAN(I2123/J2123),0)</f>
        <v>32.634999999999998</v>
      </c>
      <c r="M2123" s="128">
        <f t="shared" ref="M2123:M2128" si="1386">IFERROR(SUM(F2123,I2123)/K2123,0)</f>
        <v>23.853555555555552</v>
      </c>
      <c r="N2123" s="127"/>
      <c r="O2123" s="126"/>
      <c r="P2123" s="125"/>
      <c r="Q2123" s="125">
        <f t="shared" si="1375"/>
        <v>29</v>
      </c>
      <c r="R2123" s="125">
        <f t="shared" si="1376"/>
        <v>2013</v>
      </c>
      <c r="S2123" s="125" t="str">
        <f t="shared" si="1374"/>
        <v>Mon</v>
      </c>
      <c r="T2123" s="125" t="str">
        <f t="shared" si="1377"/>
        <v>2013-29</v>
      </c>
      <c r="U2123" s="125">
        <f t="shared" si="1378"/>
        <v>0</v>
      </c>
      <c r="V2123" s="125"/>
    </row>
    <row r="2124" spans="1:22" s="113" customFormat="1" x14ac:dyDescent="0.35">
      <c r="A2124" s="153" t="s">
        <v>1300</v>
      </c>
      <c r="B2124" s="132">
        <v>41471</v>
      </c>
      <c r="C2124" s="129">
        <v>516.30999999999995</v>
      </c>
      <c r="D2124" s="119">
        <v>0</v>
      </c>
      <c r="E2124" s="119">
        <v>0</v>
      </c>
      <c r="F2124" s="128">
        <v>367.4</v>
      </c>
      <c r="G2124" s="131">
        <v>28</v>
      </c>
      <c r="H2124" s="128">
        <f t="shared" si="1383"/>
        <v>13.12142857142857</v>
      </c>
      <c r="I2124" s="129">
        <v>148.91</v>
      </c>
      <c r="J2124" s="130">
        <v>6</v>
      </c>
      <c r="K2124" s="130">
        <f t="shared" si="1384"/>
        <v>34</v>
      </c>
      <c r="L2124" s="129">
        <f t="shared" si="1385"/>
        <v>24.818333333333332</v>
      </c>
      <c r="M2124" s="128">
        <f t="shared" si="1386"/>
        <v>15.185588235294116</v>
      </c>
      <c r="N2124" s="127"/>
      <c r="O2124" s="126"/>
      <c r="P2124" s="125"/>
      <c r="Q2124" s="125">
        <f t="shared" si="1375"/>
        <v>29</v>
      </c>
      <c r="R2124" s="125">
        <f t="shared" si="1376"/>
        <v>2013</v>
      </c>
      <c r="S2124" s="125" t="str">
        <f t="shared" si="1374"/>
        <v>Tue</v>
      </c>
      <c r="T2124" s="125" t="str">
        <f t="shared" si="1377"/>
        <v>2013-29</v>
      </c>
      <c r="U2124" s="125">
        <f t="shared" si="1378"/>
        <v>0</v>
      </c>
      <c r="V2124" s="125"/>
    </row>
    <row r="2125" spans="1:22" s="113" customFormat="1" x14ac:dyDescent="0.35">
      <c r="A2125" s="153" t="s">
        <v>1300</v>
      </c>
      <c r="B2125" s="132">
        <v>41472</v>
      </c>
      <c r="C2125" s="129">
        <v>1236.6500000000001</v>
      </c>
      <c r="D2125" s="119">
        <v>0</v>
      </c>
      <c r="E2125" s="119">
        <v>0</v>
      </c>
      <c r="F2125" s="128">
        <v>805.95</v>
      </c>
      <c r="G2125" s="131">
        <v>31</v>
      </c>
      <c r="H2125" s="128">
        <f t="shared" si="1383"/>
        <v>25.998387096774195</v>
      </c>
      <c r="I2125" s="129">
        <v>430.7</v>
      </c>
      <c r="J2125" s="130">
        <v>16</v>
      </c>
      <c r="K2125" s="130">
        <f t="shared" si="1384"/>
        <v>47</v>
      </c>
      <c r="L2125" s="129">
        <f t="shared" si="1385"/>
        <v>26.918749999999999</v>
      </c>
      <c r="M2125" s="128">
        <f t="shared" si="1386"/>
        <v>26.311702127659576</v>
      </c>
      <c r="N2125" s="127"/>
      <c r="O2125" s="126"/>
      <c r="P2125" s="125"/>
      <c r="Q2125" s="125">
        <f t="shared" si="1375"/>
        <v>29</v>
      </c>
      <c r="R2125" s="125">
        <f t="shared" si="1376"/>
        <v>2013</v>
      </c>
      <c r="S2125" s="125" t="str">
        <f t="shared" si="1374"/>
        <v>Wed</v>
      </c>
      <c r="T2125" s="125" t="str">
        <f t="shared" si="1377"/>
        <v>2013-29</v>
      </c>
      <c r="U2125" s="125">
        <f t="shared" si="1378"/>
        <v>0</v>
      </c>
      <c r="V2125" s="125"/>
    </row>
    <row r="2126" spans="1:22" s="113" customFormat="1" x14ac:dyDescent="0.35">
      <c r="A2126" s="153" t="s">
        <v>1300</v>
      </c>
      <c r="B2126" s="132">
        <v>41473</v>
      </c>
      <c r="C2126" s="129">
        <v>1771.91</v>
      </c>
      <c r="D2126" s="119">
        <v>0</v>
      </c>
      <c r="E2126" s="119">
        <v>0</v>
      </c>
      <c r="F2126" s="128">
        <v>657.1</v>
      </c>
      <c r="G2126" s="131">
        <v>28</v>
      </c>
      <c r="H2126" s="128">
        <f t="shared" si="1383"/>
        <v>23.467857142857145</v>
      </c>
      <c r="I2126" s="129">
        <v>114.81</v>
      </c>
      <c r="J2126" s="130">
        <v>13</v>
      </c>
      <c r="K2126" s="130">
        <f t="shared" si="1384"/>
        <v>41</v>
      </c>
      <c r="L2126" s="129">
        <f t="shared" si="1385"/>
        <v>8.8315384615384609</v>
      </c>
      <c r="M2126" s="128">
        <f t="shared" si="1386"/>
        <v>18.827073170731708</v>
      </c>
      <c r="N2126" s="127"/>
      <c r="O2126" s="126"/>
      <c r="P2126" s="125"/>
      <c r="Q2126" s="125">
        <f t="shared" si="1375"/>
        <v>29</v>
      </c>
      <c r="R2126" s="125">
        <f t="shared" si="1376"/>
        <v>2013</v>
      </c>
      <c r="S2126" s="125" t="str">
        <f t="shared" si="1374"/>
        <v>Thu</v>
      </c>
      <c r="T2126" s="125" t="str">
        <f t="shared" si="1377"/>
        <v>2013-29</v>
      </c>
      <c r="U2126" s="125">
        <f t="shared" si="1378"/>
        <v>0</v>
      </c>
      <c r="V2126" s="125"/>
    </row>
    <row r="2127" spans="1:22" s="113" customFormat="1" x14ac:dyDescent="0.35">
      <c r="A2127" s="153" t="s">
        <v>1300</v>
      </c>
      <c r="B2127" s="132">
        <v>41474</v>
      </c>
      <c r="C2127" s="129">
        <v>968.26</v>
      </c>
      <c r="D2127" s="119">
        <v>0</v>
      </c>
      <c r="E2127" s="119">
        <v>0</v>
      </c>
      <c r="F2127" s="128">
        <v>816.3</v>
      </c>
      <c r="G2127" s="131">
        <v>38</v>
      </c>
      <c r="H2127" s="128">
        <f t="shared" si="1383"/>
        <v>21.481578947368419</v>
      </c>
      <c r="I2127" s="129">
        <v>151.96</v>
      </c>
      <c r="J2127" s="130">
        <v>6</v>
      </c>
      <c r="K2127" s="130">
        <f t="shared" si="1384"/>
        <v>44</v>
      </c>
      <c r="L2127" s="129">
        <f t="shared" si="1385"/>
        <v>25.326666666666668</v>
      </c>
      <c r="M2127" s="128">
        <f t="shared" si="1386"/>
        <v>22.005909090909089</v>
      </c>
      <c r="N2127" s="127"/>
      <c r="O2127" s="126"/>
      <c r="P2127" s="125"/>
      <c r="Q2127" s="125">
        <f t="shared" si="1375"/>
        <v>29</v>
      </c>
      <c r="R2127" s="125">
        <f t="shared" si="1376"/>
        <v>2013</v>
      </c>
      <c r="S2127" s="125" t="str">
        <f t="shared" si="1374"/>
        <v>Fri</v>
      </c>
      <c r="T2127" s="125" t="str">
        <f t="shared" si="1377"/>
        <v>2013-29</v>
      </c>
      <c r="U2127" s="125">
        <f t="shared" si="1378"/>
        <v>0</v>
      </c>
      <c r="V2127" s="125"/>
    </row>
    <row r="2128" spans="1:22" s="113" customFormat="1" x14ac:dyDescent="0.35">
      <c r="A2128" s="153" t="s">
        <v>1300</v>
      </c>
      <c r="B2128" s="132">
        <v>41475</v>
      </c>
      <c r="C2128" s="129">
        <v>448.63</v>
      </c>
      <c r="D2128" s="119">
        <v>0</v>
      </c>
      <c r="E2128" s="119">
        <v>0</v>
      </c>
      <c r="F2128" s="128">
        <v>297.14999999999998</v>
      </c>
      <c r="G2128" s="131">
        <v>19</v>
      </c>
      <c r="H2128" s="128">
        <f t="shared" si="1383"/>
        <v>15.639473684210525</v>
      </c>
      <c r="I2128" s="129">
        <v>151.47999999999999</v>
      </c>
      <c r="J2128" s="130">
        <v>5</v>
      </c>
      <c r="K2128" s="130">
        <f t="shared" si="1384"/>
        <v>24</v>
      </c>
      <c r="L2128" s="129">
        <f t="shared" si="1385"/>
        <v>30.295999999999999</v>
      </c>
      <c r="M2128" s="128">
        <f t="shared" si="1386"/>
        <v>18.692916666666665</v>
      </c>
      <c r="N2128" s="127"/>
      <c r="O2128" s="126"/>
      <c r="P2128" s="125"/>
      <c r="Q2128" s="125">
        <f t="shared" si="1375"/>
        <v>29</v>
      </c>
      <c r="R2128" s="125">
        <f t="shared" si="1376"/>
        <v>2013</v>
      </c>
      <c r="S2128" s="125" t="str">
        <f t="shared" si="1374"/>
        <v>Sat</v>
      </c>
      <c r="T2128" s="125" t="str">
        <f t="shared" si="1377"/>
        <v>2013-29</v>
      </c>
      <c r="U2128" s="125">
        <f t="shared" si="1378"/>
        <v>0</v>
      </c>
      <c r="V2128" s="125"/>
    </row>
    <row r="2129" spans="1:22" s="113" customFormat="1" x14ac:dyDescent="0.35">
      <c r="A2129" s="124"/>
      <c r="B2129" s="123">
        <v>41476</v>
      </c>
      <c r="C2129" s="119">
        <f>SUM(C2123:C2128)</f>
        <v>6015.17</v>
      </c>
      <c r="D2129" s="119">
        <v>2808.29</v>
      </c>
      <c r="E2129" s="122">
        <f>SUM(C2129:D2129)</f>
        <v>8823.4599999999991</v>
      </c>
      <c r="F2129" s="118"/>
      <c r="G2129" s="121">
        <f>SUM(G2123:G2128)</f>
        <v>173</v>
      </c>
      <c r="H2129" s="118">
        <f>AVERAGE(H2123:H2128)</f>
        <v>19.786224355382338</v>
      </c>
      <c r="I2129" s="119">
        <f>SUM(I2123:I2128)</f>
        <v>1520.02</v>
      </c>
      <c r="J2129" s="120">
        <f>SUM(J2123:J2128)</f>
        <v>62</v>
      </c>
      <c r="K2129" s="120">
        <f>SUM(G2129,J2129)</f>
        <v>235</v>
      </c>
      <c r="L2129" s="119">
        <f>AVERAGE(L2123:L2128)</f>
        <v>24.804381410256411</v>
      </c>
      <c r="M2129" s="118">
        <f>AVERAGE(M2123:M2128)</f>
        <v>20.812790807802781</v>
      </c>
      <c r="N2129" s="117"/>
      <c r="O2129" s="116"/>
      <c r="P2129" s="115"/>
      <c r="Q2129" s="115">
        <f t="shared" si="1375"/>
        <v>30</v>
      </c>
      <c r="R2129" s="115">
        <f t="shared" si="1376"/>
        <v>2013</v>
      </c>
      <c r="S2129" s="115" t="str">
        <f t="shared" si="1374"/>
        <v>Sun</v>
      </c>
      <c r="T2129" s="115" t="str">
        <f t="shared" si="1377"/>
        <v>2013-30</v>
      </c>
      <c r="U2129" s="115">
        <f t="shared" si="1378"/>
        <v>0</v>
      </c>
      <c r="V2129" s="115"/>
    </row>
    <row r="2130" spans="1:22" s="113" customFormat="1" x14ac:dyDescent="0.35">
      <c r="A2130" s="153" t="s">
        <v>1301</v>
      </c>
      <c r="B2130" s="132">
        <v>41477</v>
      </c>
      <c r="C2130" s="129">
        <v>637.29999999999995</v>
      </c>
      <c r="D2130" s="119">
        <v>0</v>
      </c>
      <c r="E2130" s="119">
        <v>0</v>
      </c>
      <c r="F2130" s="128">
        <v>516.4</v>
      </c>
      <c r="G2130" s="131">
        <v>20</v>
      </c>
      <c r="H2130" s="128">
        <f t="shared" ref="H2130:H2135" si="1387">IFERROR(F2130/G2130,0)</f>
        <v>25.82</v>
      </c>
      <c r="I2130" s="129">
        <v>151.47999999999999</v>
      </c>
      <c r="J2130" s="130">
        <v>5</v>
      </c>
      <c r="K2130" s="130">
        <f t="shared" ref="K2130:K2135" si="1388">IFERROR(SUM(G2130,J2130),0)</f>
        <v>25</v>
      </c>
      <c r="L2130" s="129">
        <f t="shared" ref="L2130:L2135" si="1389">IFERROR(MEDIAN(I2130/J2130),0)</f>
        <v>30.295999999999999</v>
      </c>
      <c r="M2130" s="128">
        <f t="shared" ref="M2130:M2135" si="1390">IFERROR(SUM(F2130,I2130)/K2130,0)</f>
        <v>26.715199999999999</v>
      </c>
      <c r="N2130" s="127"/>
      <c r="O2130" s="126"/>
      <c r="P2130" s="125"/>
      <c r="Q2130" s="125">
        <f t="shared" si="1375"/>
        <v>30</v>
      </c>
      <c r="R2130" s="125">
        <f t="shared" si="1376"/>
        <v>2013</v>
      </c>
      <c r="S2130" s="125" t="str">
        <f t="shared" si="1374"/>
        <v>Mon</v>
      </c>
      <c r="T2130" s="125" t="str">
        <f t="shared" si="1377"/>
        <v>2013-30</v>
      </c>
      <c r="U2130" s="125">
        <f t="shared" si="1378"/>
        <v>0</v>
      </c>
      <c r="V2130" s="125"/>
    </row>
    <row r="2131" spans="1:22" s="113" customFormat="1" x14ac:dyDescent="0.35">
      <c r="A2131" s="153" t="s">
        <v>1301</v>
      </c>
      <c r="B2131" s="132">
        <v>41478</v>
      </c>
      <c r="C2131" s="129">
        <v>957.53</v>
      </c>
      <c r="D2131" s="119">
        <v>0</v>
      </c>
      <c r="E2131" s="119">
        <v>0</v>
      </c>
      <c r="F2131" s="128">
        <v>463.8</v>
      </c>
      <c r="G2131" s="131">
        <v>38</v>
      </c>
      <c r="H2131" s="128">
        <f t="shared" si="1387"/>
        <v>12.205263157894738</v>
      </c>
      <c r="I2131" s="129">
        <v>493.93</v>
      </c>
      <c r="J2131" s="130">
        <v>8</v>
      </c>
      <c r="K2131" s="130">
        <f t="shared" si="1388"/>
        <v>46</v>
      </c>
      <c r="L2131" s="129">
        <f t="shared" si="1389"/>
        <v>61.741250000000001</v>
      </c>
      <c r="M2131" s="128">
        <f t="shared" si="1390"/>
        <v>20.820217391304347</v>
      </c>
      <c r="N2131" s="127"/>
      <c r="O2131" s="126"/>
      <c r="P2131" s="125"/>
      <c r="Q2131" s="125">
        <f t="shared" si="1375"/>
        <v>30</v>
      </c>
      <c r="R2131" s="125">
        <f t="shared" si="1376"/>
        <v>2013</v>
      </c>
      <c r="S2131" s="125" t="str">
        <f t="shared" si="1374"/>
        <v>Tue</v>
      </c>
      <c r="T2131" s="125" t="str">
        <f t="shared" si="1377"/>
        <v>2013-30</v>
      </c>
      <c r="U2131" s="125">
        <f t="shared" si="1378"/>
        <v>0</v>
      </c>
      <c r="V2131" s="125"/>
    </row>
    <row r="2132" spans="1:22" s="113" customFormat="1" x14ac:dyDescent="0.35">
      <c r="A2132" s="153" t="s">
        <v>1301</v>
      </c>
      <c r="B2132" s="132">
        <v>41479</v>
      </c>
      <c r="C2132" s="129">
        <v>839.11</v>
      </c>
      <c r="D2132" s="119">
        <v>0</v>
      </c>
      <c r="E2132" s="119">
        <v>0</v>
      </c>
      <c r="F2132" s="128">
        <v>648.75</v>
      </c>
      <c r="G2132" s="131">
        <v>43</v>
      </c>
      <c r="H2132" s="128">
        <f t="shared" si="1387"/>
        <v>15.087209302325581</v>
      </c>
      <c r="I2132" s="129">
        <v>190.36</v>
      </c>
      <c r="J2132" s="130">
        <v>8</v>
      </c>
      <c r="K2132" s="130">
        <f t="shared" si="1388"/>
        <v>51</v>
      </c>
      <c r="L2132" s="129">
        <f t="shared" si="1389"/>
        <v>23.795000000000002</v>
      </c>
      <c r="M2132" s="128">
        <f t="shared" si="1390"/>
        <v>16.453137254901961</v>
      </c>
      <c r="N2132" s="127"/>
      <c r="O2132" s="126"/>
      <c r="P2132" s="125"/>
      <c r="Q2132" s="125">
        <f t="shared" si="1375"/>
        <v>30</v>
      </c>
      <c r="R2132" s="125">
        <f t="shared" si="1376"/>
        <v>2013</v>
      </c>
      <c r="S2132" s="125" t="str">
        <f t="shared" si="1374"/>
        <v>Wed</v>
      </c>
      <c r="T2132" s="125" t="str">
        <f t="shared" si="1377"/>
        <v>2013-30</v>
      </c>
      <c r="U2132" s="125">
        <f t="shared" si="1378"/>
        <v>0</v>
      </c>
      <c r="V2132" s="125"/>
    </row>
    <row r="2133" spans="1:22" s="113" customFormat="1" x14ac:dyDescent="0.35">
      <c r="A2133" s="153" t="s">
        <v>1301</v>
      </c>
      <c r="B2133" s="132">
        <v>41480</v>
      </c>
      <c r="C2133" s="129">
        <v>1443.07</v>
      </c>
      <c r="D2133" s="119">
        <v>0</v>
      </c>
      <c r="E2133" s="119">
        <v>0</v>
      </c>
      <c r="F2133" s="128">
        <v>715.55</v>
      </c>
      <c r="G2133" s="131">
        <v>39</v>
      </c>
      <c r="H2133" s="128">
        <f t="shared" si="1387"/>
        <v>18.347435897435897</v>
      </c>
      <c r="I2133" s="129">
        <v>717.52</v>
      </c>
      <c r="J2133" s="130">
        <v>8</v>
      </c>
      <c r="K2133" s="130">
        <f t="shared" si="1388"/>
        <v>47</v>
      </c>
      <c r="L2133" s="129">
        <f t="shared" si="1389"/>
        <v>89.69</v>
      </c>
      <c r="M2133" s="128">
        <f t="shared" si="1390"/>
        <v>30.490851063829787</v>
      </c>
      <c r="N2133" s="127"/>
      <c r="O2133" s="126"/>
      <c r="P2133" s="125"/>
      <c r="Q2133" s="125">
        <f t="shared" si="1375"/>
        <v>30</v>
      </c>
      <c r="R2133" s="125">
        <f t="shared" si="1376"/>
        <v>2013</v>
      </c>
      <c r="S2133" s="125" t="str">
        <f t="shared" si="1374"/>
        <v>Thu</v>
      </c>
      <c r="T2133" s="125" t="str">
        <f t="shared" si="1377"/>
        <v>2013-30</v>
      </c>
      <c r="U2133" s="125">
        <f t="shared" si="1378"/>
        <v>0</v>
      </c>
      <c r="V2133" s="125"/>
    </row>
    <row r="2134" spans="1:22" s="113" customFormat="1" x14ac:dyDescent="0.35">
      <c r="A2134" s="153" t="s">
        <v>1301</v>
      </c>
      <c r="B2134" s="132">
        <v>41481</v>
      </c>
      <c r="C2134" s="129">
        <v>1725.67</v>
      </c>
      <c r="D2134" s="119">
        <v>0</v>
      </c>
      <c r="E2134" s="119">
        <v>0</v>
      </c>
      <c r="F2134" s="128">
        <v>1234.3</v>
      </c>
      <c r="G2134" s="131">
        <v>50</v>
      </c>
      <c r="H2134" s="128">
        <f t="shared" si="1387"/>
        <v>24.686</v>
      </c>
      <c r="I2134" s="129">
        <v>491.37</v>
      </c>
      <c r="J2134" s="130">
        <v>11</v>
      </c>
      <c r="K2134" s="130">
        <f t="shared" si="1388"/>
        <v>61</v>
      </c>
      <c r="L2134" s="129">
        <f t="shared" si="1389"/>
        <v>44.67</v>
      </c>
      <c r="M2134" s="128">
        <f t="shared" si="1390"/>
        <v>28.289672131147544</v>
      </c>
      <c r="N2134" s="127"/>
      <c r="O2134" s="126"/>
      <c r="P2134" s="125"/>
      <c r="Q2134" s="125">
        <f t="shared" si="1375"/>
        <v>30</v>
      </c>
      <c r="R2134" s="125">
        <f t="shared" si="1376"/>
        <v>2013</v>
      </c>
      <c r="S2134" s="125" t="str">
        <f t="shared" si="1374"/>
        <v>Fri</v>
      </c>
      <c r="T2134" s="125" t="str">
        <f t="shared" si="1377"/>
        <v>2013-30</v>
      </c>
      <c r="U2134" s="125">
        <f t="shared" si="1378"/>
        <v>0</v>
      </c>
      <c r="V2134" s="125"/>
    </row>
    <row r="2135" spans="1:22" s="113" customFormat="1" x14ac:dyDescent="0.35">
      <c r="A2135" s="153" t="s">
        <v>1301</v>
      </c>
      <c r="B2135" s="132">
        <v>41482</v>
      </c>
      <c r="C2135" s="129">
        <v>747.69</v>
      </c>
      <c r="D2135" s="119">
        <v>0</v>
      </c>
      <c r="E2135" s="119">
        <v>0</v>
      </c>
      <c r="F2135" s="128">
        <v>218.6</v>
      </c>
      <c r="G2135" s="131">
        <v>17</v>
      </c>
      <c r="H2135" s="128">
        <f t="shared" si="1387"/>
        <v>12.858823529411765</v>
      </c>
      <c r="I2135" s="129">
        <v>529.09</v>
      </c>
      <c r="J2135" s="130">
        <v>14</v>
      </c>
      <c r="K2135" s="130">
        <f t="shared" si="1388"/>
        <v>31</v>
      </c>
      <c r="L2135" s="129">
        <f t="shared" si="1389"/>
        <v>37.792142857142856</v>
      </c>
      <c r="M2135" s="128">
        <f t="shared" si="1390"/>
        <v>24.119032258064518</v>
      </c>
      <c r="N2135" s="127"/>
      <c r="O2135" s="126"/>
      <c r="P2135" s="125"/>
      <c r="Q2135" s="125">
        <f t="shared" si="1375"/>
        <v>30</v>
      </c>
      <c r="R2135" s="125">
        <f t="shared" si="1376"/>
        <v>2013</v>
      </c>
      <c r="S2135" s="125" t="str">
        <f t="shared" si="1374"/>
        <v>Sat</v>
      </c>
      <c r="T2135" s="125" t="str">
        <f t="shared" si="1377"/>
        <v>2013-30</v>
      </c>
      <c r="U2135" s="125">
        <f t="shared" si="1378"/>
        <v>0</v>
      </c>
      <c r="V2135" s="125"/>
    </row>
    <row r="2136" spans="1:22" s="113" customFormat="1" x14ac:dyDescent="0.35">
      <c r="A2136" s="124"/>
      <c r="B2136" s="123">
        <v>41483</v>
      </c>
      <c r="C2136" s="119">
        <f>SUM(C2130:C2135)</f>
        <v>6350.3700000000008</v>
      </c>
      <c r="D2136" s="119">
        <v>608.47</v>
      </c>
      <c r="E2136" s="122">
        <f>SUM(C2136:D2136)</f>
        <v>6958.8400000000011</v>
      </c>
      <c r="F2136" s="118"/>
      <c r="G2136" s="121">
        <f>SUM(G2130:G2135)</f>
        <v>207</v>
      </c>
      <c r="H2136" s="118">
        <f>AVERAGE(H2130:H2135)</f>
        <v>18.167455314511333</v>
      </c>
      <c r="I2136" s="119">
        <f>SUM(I2130:I2135)</f>
        <v>2573.75</v>
      </c>
      <c r="J2136" s="120">
        <f>SUM(J2130:J2135)</f>
        <v>54</v>
      </c>
      <c r="K2136" s="120">
        <f>SUM(G2136,J2136)</f>
        <v>261</v>
      </c>
      <c r="L2136" s="119">
        <f>AVERAGE(L2130:L2135)</f>
        <v>47.997398809523808</v>
      </c>
      <c r="M2136" s="118">
        <f>AVERAGE(M2130:M2135)</f>
        <v>24.481351683208029</v>
      </c>
      <c r="N2136" s="117"/>
      <c r="O2136" s="116"/>
      <c r="P2136" s="115"/>
      <c r="Q2136" s="115">
        <f t="shared" si="1375"/>
        <v>31</v>
      </c>
      <c r="R2136" s="115">
        <f t="shared" si="1376"/>
        <v>2013</v>
      </c>
      <c r="S2136" s="115" t="str">
        <f t="shared" si="1374"/>
        <v>Sun</v>
      </c>
      <c r="T2136" s="115" t="str">
        <f t="shared" si="1377"/>
        <v>2013-31</v>
      </c>
      <c r="U2136" s="115">
        <f t="shared" si="1378"/>
        <v>0</v>
      </c>
      <c r="V2136" s="115"/>
    </row>
    <row r="2137" spans="1:22" s="113" customFormat="1" x14ac:dyDescent="0.35">
      <c r="A2137" s="153" t="s">
        <v>1302</v>
      </c>
      <c r="B2137" s="132">
        <v>41484</v>
      </c>
      <c r="C2137" s="129">
        <v>638.25</v>
      </c>
      <c r="D2137" s="119">
        <v>0</v>
      </c>
      <c r="E2137" s="119">
        <v>0</v>
      </c>
      <c r="F2137" s="128">
        <v>539.1</v>
      </c>
      <c r="G2137" s="131">
        <v>40</v>
      </c>
      <c r="H2137" s="128">
        <f t="shared" ref="H2137:H2142" si="1391">IFERROR(F2137/G2137,0)</f>
        <v>13.477500000000001</v>
      </c>
      <c r="I2137" s="129">
        <v>99.15</v>
      </c>
      <c r="J2137" s="130">
        <v>5</v>
      </c>
      <c r="K2137" s="130">
        <f t="shared" ref="K2137:K2142" si="1392">IFERROR(SUM(G2137,J2137),0)</f>
        <v>45</v>
      </c>
      <c r="L2137" s="129">
        <f t="shared" ref="L2137:L2142" si="1393">IFERROR(MEDIAN(I2137/J2137),0)</f>
        <v>19.830000000000002</v>
      </c>
      <c r="M2137" s="128">
        <f t="shared" ref="M2137:M2142" si="1394">IFERROR(SUM(F2137,I2137)/K2137,0)</f>
        <v>14.183333333333334</v>
      </c>
      <c r="N2137" s="127"/>
      <c r="O2137" s="126"/>
      <c r="P2137" s="125"/>
      <c r="Q2137" s="125">
        <f t="shared" si="1375"/>
        <v>31</v>
      </c>
      <c r="R2137" s="125">
        <f t="shared" si="1376"/>
        <v>2013</v>
      </c>
      <c r="S2137" s="125" t="str">
        <f t="shared" si="1374"/>
        <v>Mon</v>
      </c>
      <c r="T2137" s="125" t="str">
        <f t="shared" si="1377"/>
        <v>2013-31</v>
      </c>
      <c r="U2137" s="125">
        <f t="shared" si="1378"/>
        <v>0</v>
      </c>
      <c r="V2137" s="125"/>
    </row>
    <row r="2138" spans="1:22" s="113" customFormat="1" x14ac:dyDescent="0.35">
      <c r="A2138" s="153" t="s">
        <v>1302</v>
      </c>
      <c r="B2138" s="132">
        <v>41485</v>
      </c>
      <c r="C2138" s="129">
        <v>735.36</v>
      </c>
      <c r="D2138" s="119">
        <v>0</v>
      </c>
      <c r="E2138" s="119">
        <v>0</v>
      </c>
      <c r="F2138" s="128">
        <v>463.3</v>
      </c>
      <c r="G2138" s="131">
        <v>36</v>
      </c>
      <c r="H2138" s="128">
        <f t="shared" si="1391"/>
        <v>12.869444444444445</v>
      </c>
      <c r="I2138" s="129">
        <v>272.06</v>
      </c>
      <c r="J2138" s="130">
        <v>11</v>
      </c>
      <c r="K2138" s="130">
        <f t="shared" si="1392"/>
        <v>47</v>
      </c>
      <c r="L2138" s="129">
        <f t="shared" si="1393"/>
        <v>24.732727272727274</v>
      </c>
      <c r="M2138" s="128">
        <f t="shared" si="1394"/>
        <v>15.645957446808511</v>
      </c>
      <c r="N2138" s="127"/>
      <c r="O2138" s="126"/>
      <c r="P2138" s="125"/>
      <c r="Q2138" s="125">
        <f t="shared" si="1375"/>
        <v>31</v>
      </c>
      <c r="R2138" s="125">
        <f t="shared" si="1376"/>
        <v>2013</v>
      </c>
      <c r="S2138" s="125" t="str">
        <f t="shared" si="1374"/>
        <v>Tue</v>
      </c>
      <c r="T2138" s="125" t="str">
        <f t="shared" si="1377"/>
        <v>2013-31</v>
      </c>
      <c r="U2138" s="125">
        <f t="shared" si="1378"/>
        <v>0</v>
      </c>
      <c r="V2138" s="125"/>
    </row>
    <row r="2139" spans="1:22" s="113" customFormat="1" x14ac:dyDescent="0.35">
      <c r="A2139" s="153" t="s">
        <v>1302</v>
      </c>
      <c r="B2139" s="132">
        <v>41486</v>
      </c>
      <c r="C2139" s="129">
        <v>928.1</v>
      </c>
      <c r="D2139" s="119">
        <v>0</v>
      </c>
      <c r="E2139" s="119">
        <v>0</v>
      </c>
      <c r="F2139" s="128">
        <v>585.6</v>
      </c>
      <c r="G2139" s="131">
        <v>41</v>
      </c>
      <c r="H2139" s="128">
        <f t="shared" si="1391"/>
        <v>14.282926829268293</v>
      </c>
      <c r="I2139" s="129">
        <v>342.5</v>
      </c>
      <c r="J2139" s="130">
        <v>13</v>
      </c>
      <c r="K2139" s="130">
        <f t="shared" si="1392"/>
        <v>54</v>
      </c>
      <c r="L2139" s="129">
        <f t="shared" si="1393"/>
        <v>26.346153846153847</v>
      </c>
      <c r="M2139" s="128">
        <f t="shared" si="1394"/>
        <v>17.187037037037037</v>
      </c>
      <c r="N2139" s="127"/>
      <c r="O2139" s="126"/>
      <c r="P2139" s="125"/>
      <c r="Q2139" s="125">
        <f t="shared" si="1375"/>
        <v>31</v>
      </c>
      <c r="R2139" s="125">
        <f t="shared" si="1376"/>
        <v>2013</v>
      </c>
      <c r="S2139" s="125" t="str">
        <f t="shared" si="1374"/>
        <v>Wed</v>
      </c>
      <c r="T2139" s="125" t="str">
        <f t="shared" si="1377"/>
        <v>2013-31</v>
      </c>
      <c r="U2139" s="125">
        <f t="shared" si="1378"/>
        <v>0</v>
      </c>
      <c r="V2139" s="125"/>
    </row>
    <row r="2140" spans="1:22" s="113" customFormat="1" x14ac:dyDescent="0.35">
      <c r="A2140" s="153" t="s">
        <v>1302</v>
      </c>
      <c r="B2140" s="132">
        <v>41487</v>
      </c>
      <c r="C2140" s="129">
        <v>1241.48</v>
      </c>
      <c r="D2140" s="119">
        <v>0</v>
      </c>
      <c r="E2140" s="119">
        <v>0</v>
      </c>
      <c r="F2140" s="128">
        <v>444.15</v>
      </c>
      <c r="G2140" s="131">
        <v>28</v>
      </c>
      <c r="H2140" s="128">
        <f t="shared" si="1391"/>
        <v>15.862499999999999</v>
      </c>
      <c r="I2140" s="129">
        <v>797.33</v>
      </c>
      <c r="J2140" s="130">
        <v>15</v>
      </c>
      <c r="K2140" s="130">
        <f t="shared" si="1392"/>
        <v>43</v>
      </c>
      <c r="L2140" s="129">
        <f t="shared" si="1393"/>
        <v>53.155333333333338</v>
      </c>
      <c r="M2140" s="128">
        <f t="shared" si="1394"/>
        <v>28.871627906976745</v>
      </c>
      <c r="N2140" s="127"/>
      <c r="O2140" s="126"/>
      <c r="P2140" s="125"/>
      <c r="Q2140" s="125">
        <f t="shared" si="1375"/>
        <v>31</v>
      </c>
      <c r="R2140" s="125">
        <f t="shared" si="1376"/>
        <v>2013</v>
      </c>
      <c r="S2140" s="125" t="str">
        <f t="shared" si="1374"/>
        <v>Thu</v>
      </c>
      <c r="T2140" s="125" t="str">
        <f t="shared" si="1377"/>
        <v>2013-31</v>
      </c>
      <c r="U2140" s="125">
        <f t="shared" si="1378"/>
        <v>0</v>
      </c>
      <c r="V2140" s="125"/>
    </row>
    <row r="2141" spans="1:22" s="113" customFormat="1" x14ac:dyDescent="0.35">
      <c r="A2141" s="153" t="s">
        <v>1302</v>
      </c>
      <c r="B2141" s="132">
        <v>41488</v>
      </c>
      <c r="C2141" s="129">
        <v>1490.61</v>
      </c>
      <c r="D2141" s="119">
        <v>0</v>
      </c>
      <c r="E2141" s="119">
        <v>0</v>
      </c>
      <c r="F2141" s="128">
        <v>1197.8</v>
      </c>
      <c r="G2141" s="131">
        <v>49</v>
      </c>
      <c r="H2141" s="128">
        <f t="shared" si="1391"/>
        <v>24.444897959183674</v>
      </c>
      <c r="I2141" s="129">
        <v>292.81</v>
      </c>
      <c r="J2141" s="130">
        <v>12</v>
      </c>
      <c r="K2141" s="130">
        <f t="shared" si="1392"/>
        <v>61</v>
      </c>
      <c r="L2141" s="129">
        <f t="shared" si="1393"/>
        <v>24.400833333333335</v>
      </c>
      <c r="M2141" s="128">
        <f t="shared" si="1394"/>
        <v>24.436229508196721</v>
      </c>
      <c r="N2141" s="127"/>
      <c r="O2141" s="126"/>
      <c r="P2141" s="125"/>
      <c r="Q2141" s="125">
        <f t="shared" si="1375"/>
        <v>31</v>
      </c>
      <c r="R2141" s="125">
        <f t="shared" si="1376"/>
        <v>2013</v>
      </c>
      <c r="S2141" s="125" t="str">
        <f t="shared" si="1374"/>
        <v>Fri</v>
      </c>
      <c r="T2141" s="125" t="str">
        <f t="shared" si="1377"/>
        <v>2013-31</v>
      </c>
      <c r="U2141" s="125">
        <f t="shared" si="1378"/>
        <v>0</v>
      </c>
      <c r="V2141" s="125"/>
    </row>
    <row r="2142" spans="1:22" s="113" customFormat="1" x14ac:dyDescent="0.35">
      <c r="A2142" s="153" t="s">
        <v>1302</v>
      </c>
      <c r="B2142" s="132">
        <v>41489</v>
      </c>
      <c r="C2142" s="129">
        <v>893.78</v>
      </c>
      <c r="D2142" s="119">
        <v>0</v>
      </c>
      <c r="E2142" s="119">
        <v>0</v>
      </c>
      <c r="F2142" s="128">
        <v>443.95</v>
      </c>
      <c r="G2142" s="131">
        <v>19</v>
      </c>
      <c r="H2142" s="128">
        <f t="shared" si="1391"/>
        <v>23.36578947368421</v>
      </c>
      <c r="I2142" s="129">
        <v>449.83</v>
      </c>
      <c r="J2142" s="130">
        <v>11</v>
      </c>
      <c r="K2142" s="130">
        <f t="shared" si="1392"/>
        <v>30</v>
      </c>
      <c r="L2142" s="129">
        <f t="shared" si="1393"/>
        <v>40.893636363636361</v>
      </c>
      <c r="M2142" s="128">
        <f t="shared" si="1394"/>
        <v>29.792666666666666</v>
      </c>
      <c r="N2142" s="127"/>
      <c r="O2142" s="126"/>
      <c r="P2142" s="125"/>
      <c r="Q2142" s="125">
        <f t="shared" si="1375"/>
        <v>31</v>
      </c>
      <c r="R2142" s="125">
        <f t="shared" si="1376"/>
        <v>2013</v>
      </c>
      <c r="S2142" s="125" t="str">
        <f t="shared" si="1374"/>
        <v>Sat</v>
      </c>
      <c r="T2142" s="125" t="str">
        <f t="shared" si="1377"/>
        <v>2013-31</v>
      </c>
      <c r="U2142" s="125">
        <f t="shared" si="1378"/>
        <v>0</v>
      </c>
      <c r="V2142" s="125"/>
    </row>
    <row r="2143" spans="1:22" s="113" customFormat="1" x14ac:dyDescent="0.35">
      <c r="A2143" s="124"/>
      <c r="B2143" s="123">
        <v>41490</v>
      </c>
      <c r="C2143" s="119">
        <f>SUM(C2137:C2142)</f>
        <v>5927.58</v>
      </c>
      <c r="D2143" s="119">
        <v>2438.14</v>
      </c>
      <c r="E2143" s="122">
        <f>SUM(C2143:D2143)</f>
        <v>8365.7199999999993</v>
      </c>
      <c r="F2143" s="118"/>
      <c r="G2143" s="121">
        <f>SUM(G2137:G2142)</f>
        <v>213</v>
      </c>
      <c r="H2143" s="118">
        <f>AVERAGE(H2137:H2142)</f>
        <v>17.383843117763437</v>
      </c>
      <c r="I2143" s="119">
        <f>SUM(I2137:I2142)</f>
        <v>2253.6799999999998</v>
      </c>
      <c r="J2143" s="120">
        <f>SUM(J2137:J2142)</f>
        <v>67</v>
      </c>
      <c r="K2143" s="120">
        <f>SUM(G2143,J2143)</f>
        <v>280</v>
      </c>
      <c r="L2143" s="119">
        <f>AVERAGE(L2137:L2142)</f>
        <v>31.559780691530694</v>
      </c>
      <c r="M2143" s="118">
        <f>AVERAGE(M2137:M2142)</f>
        <v>21.686141983169836</v>
      </c>
      <c r="N2143" s="117"/>
      <c r="O2143" s="116"/>
      <c r="P2143" s="115"/>
      <c r="Q2143" s="115">
        <f t="shared" si="1375"/>
        <v>32</v>
      </c>
      <c r="R2143" s="115">
        <f t="shared" si="1376"/>
        <v>2013</v>
      </c>
      <c r="S2143" s="115" t="str">
        <f t="shared" si="1374"/>
        <v>Sun</v>
      </c>
      <c r="T2143" s="115" t="str">
        <f t="shared" si="1377"/>
        <v>2013-32</v>
      </c>
      <c r="U2143" s="115">
        <f t="shared" si="1378"/>
        <v>0</v>
      </c>
      <c r="V2143" s="115"/>
    </row>
    <row r="2144" spans="1:22" s="113" customFormat="1" x14ac:dyDescent="0.35">
      <c r="A2144" s="153" t="s">
        <v>1303</v>
      </c>
      <c r="B2144" s="132">
        <v>41491</v>
      </c>
      <c r="C2144" s="129">
        <v>580.51</v>
      </c>
      <c r="D2144" s="119">
        <v>0</v>
      </c>
      <c r="E2144" s="119">
        <v>0</v>
      </c>
      <c r="F2144" s="128">
        <v>295.45</v>
      </c>
      <c r="G2144" s="131">
        <v>22</v>
      </c>
      <c r="H2144" s="128">
        <f t="shared" ref="H2144:H2149" si="1395">IFERROR(F2144/G2144,0)</f>
        <v>13.429545454545455</v>
      </c>
      <c r="I2144" s="129">
        <v>285.06</v>
      </c>
      <c r="J2144" s="130">
        <v>11</v>
      </c>
      <c r="K2144" s="130">
        <f t="shared" ref="K2144:K2149" si="1396">IFERROR(SUM(G2144,J2144),0)</f>
        <v>33</v>
      </c>
      <c r="L2144" s="129">
        <f t="shared" ref="L2144:L2149" si="1397">IFERROR(MEDIAN(I2144/J2144),0)</f>
        <v>25.914545454545454</v>
      </c>
      <c r="M2144" s="128">
        <f t="shared" ref="M2144:M2149" si="1398">IFERROR(SUM(F2144,I2144)/K2144,0)</f>
        <v>17.59121212121212</v>
      </c>
      <c r="N2144" s="127"/>
      <c r="O2144" s="126"/>
      <c r="P2144" s="125"/>
      <c r="Q2144" s="125">
        <f t="shared" si="1375"/>
        <v>32</v>
      </c>
      <c r="R2144" s="125">
        <f t="shared" si="1376"/>
        <v>2013</v>
      </c>
      <c r="S2144" s="125" t="str">
        <f t="shared" si="1374"/>
        <v>Mon</v>
      </c>
      <c r="T2144" s="125" t="str">
        <f t="shared" si="1377"/>
        <v>2013-32</v>
      </c>
      <c r="U2144" s="125">
        <f t="shared" si="1378"/>
        <v>0</v>
      </c>
      <c r="V2144" s="125"/>
    </row>
    <row r="2145" spans="1:22" s="113" customFormat="1" x14ac:dyDescent="0.35">
      <c r="A2145" s="153" t="s">
        <v>1303</v>
      </c>
      <c r="B2145" s="132">
        <v>41492</v>
      </c>
      <c r="C2145" s="129">
        <v>501.18</v>
      </c>
      <c r="D2145" s="119">
        <v>0</v>
      </c>
      <c r="E2145" s="119">
        <v>0</v>
      </c>
      <c r="F2145" s="128">
        <v>269.5</v>
      </c>
      <c r="G2145" s="131">
        <v>21</v>
      </c>
      <c r="H2145" s="128">
        <f t="shared" si="1395"/>
        <v>12.833333333333334</v>
      </c>
      <c r="I2145" s="129">
        <v>231.68</v>
      </c>
      <c r="J2145" s="130">
        <v>6</v>
      </c>
      <c r="K2145" s="130">
        <f t="shared" si="1396"/>
        <v>27</v>
      </c>
      <c r="L2145" s="129">
        <f t="shared" si="1397"/>
        <v>38.613333333333337</v>
      </c>
      <c r="M2145" s="128">
        <f t="shared" si="1398"/>
        <v>18.562222222222221</v>
      </c>
      <c r="N2145" s="127"/>
      <c r="O2145" s="126"/>
      <c r="P2145" s="125"/>
      <c r="Q2145" s="125">
        <f t="shared" si="1375"/>
        <v>32</v>
      </c>
      <c r="R2145" s="125">
        <f t="shared" si="1376"/>
        <v>2013</v>
      </c>
      <c r="S2145" s="125" t="str">
        <f t="shared" si="1374"/>
        <v>Tue</v>
      </c>
      <c r="T2145" s="125" t="str">
        <f t="shared" si="1377"/>
        <v>2013-32</v>
      </c>
      <c r="U2145" s="125">
        <f t="shared" si="1378"/>
        <v>0</v>
      </c>
      <c r="V2145" s="125"/>
    </row>
    <row r="2146" spans="1:22" s="113" customFormat="1" x14ac:dyDescent="0.35">
      <c r="A2146" s="153" t="s">
        <v>1303</v>
      </c>
      <c r="B2146" s="132">
        <v>41493</v>
      </c>
      <c r="C2146" s="129">
        <v>782.17</v>
      </c>
      <c r="D2146" s="119">
        <v>0</v>
      </c>
      <c r="E2146" s="119">
        <v>0</v>
      </c>
      <c r="F2146" s="128">
        <v>523.45000000000005</v>
      </c>
      <c r="G2146" s="131">
        <v>27</v>
      </c>
      <c r="H2146" s="128">
        <f t="shared" si="1395"/>
        <v>19.38703703703704</v>
      </c>
      <c r="I2146" s="129">
        <v>258.70999999999998</v>
      </c>
      <c r="J2146" s="130">
        <v>10</v>
      </c>
      <c r="K2146" s="130">
        <f t="shared" si="1396"/>
        <v>37</v>
      </c>
      <c r="L2146" s="129">
        <f t="shared" si="1397"/>
        <v>25.870999999999999</v>
      </c>
      <c r="M2146" s="128">
        <f t="shared" si="1398"/>
        <v>21.139459459459463</v>
      </c>
      <c r="N2146" s="127"/>
      <c r="O2146" s="126"/>
      <c r="P2146" s="125"/>
      <c r="Q2146" s="125">
        <f t="shared" si="1375"/>
        <v>32</v>
      </c>
      <c r="R2146" s="125">
        <f t="shared" si="1376"/>
        <v>2013</v>
      </c>
      <c r="S2146" s="125" t="str">
        <f t="shared" si="1374"/>
        <v>Wed</v>
      </c>
      <c r="T2146" s="125" t="str">
        <f t="shared" si="1377"/>
        <v>2013-32</v>
      </c>
      <c r="U2146" s="125">
        <f t="shared" si="1378"/>
        <v>0</v>
      </c>
      <c r="V2146" s="125"/>
    </row>
    <row r="2147" spans="1:22" s="113" customFormat="1" x14ac:dyDescent="0.35">
      <c r="A2147" s="153" t="s">
        <v>1303</v>
      </c>
      <c r="B2147" s="132">
        <v>41494</v>
      </c>
      <c r="C2147" s="129">
        <v>1469.17</v>
      </c>
      <c r="D2147" s="119">
        <v>0</v>
      </c>
      <c r="E2147" s="119">
        <v>0</v>
      </c>
      <c r="F2147" s="128">
        <v>733.05</v>
      </c>
      <c r="G2147" s="131">
        <v>44</v>
      </c>
      <c r="H2147" s="128">
        <f t="shared" si="1395"/>
        <v>16.660227272727273</v>
      </c>
      <c r="I2147" s="129">
        <v>726.12</v>
      </c>
      <c r="J2147" s="130">
        <v>9</v>
      </c>
      <c r="K2147" s="130">
        <f t="shared" si="1396"/>
        <v>53</v>
      </c>
      <c r="L2147" s="129">
        <f t="shared" si="1397"/>
        <v>80.680000000000007</v>
      </c>
      <c r="M2147" s="128">
        <f t="shared" si="1398"/>
        <v>27.531509433962267</v>
      </c>
      <c r="N2147" s="127"/>
      <c r="O2147" s="126"/>
      <c r="P2147" s="125"/>
      <c r="Q2147" s="125">
        <f t="shared" si="1375"/>
        <v>32</v>
      </c>
      <c r="R2147" s="125">
        <f t="shared" si="1376"/>
        <v>2013</v>
      </c>
      <c r="S2147" s="125" t="str">
        <f t="shared" si="1374"/>
        <v>Thu</v>
      </c>
      <c r="T2147" s="125" t="str">
        <f t="shared" si="1377"/>
        <v>2013-32</v>
      </c>
      <c r="U2147" s="125">
        <f t="shared" si="1378"/>
        <v>0</v>
      </c>
      <c r="V2147" s="125"/>
    </row>
    <row r="2148" spans="1:22" s="113" customFormat="1" x14ac:dyDescent="0.35">
      <c r="A2148" s="153" t="s">
        <v>1303</v>
      </c>
      <c r="B2148" s="132">
        <v>41495</v>
      </c>
      <c r="C2148" s="129">
        <v>1303.31</v>
      </c>
      <c r="D2148" s="119">
        <v>0</v>
      </c>
      <c r="E2148" s="119">
        <v>0</v>
      </c>
      <c r="F2148" s="128">
        <v>932.65</v>
      </c>
      <c r="G2148" s="131">
        <v>36</v>
      </c>
      <c r="H2148" s="128">
        <f t="shared" si="1395"/>
        <v>25.906944444444445</v>
      </c>
      <c r="I2148" s="129">
        <v>370.66</v>
      </c>
      <c r="J2148" s="130">
        <v>9</v>
      </c>
      <c r="K2148" s="130">
        <f t="shared" si="1396"/>
        <v>45</v>
      </c>
      <c r="L2148" s="129">
        <f t="shared" si="1397"/>
        <v>41.184444444444445</v>
      </c>
      <c r="M2148" s="128">
        <f t="shared" si="1398"/>
        <v>28.962444444444444</v>
      </c>
      <c r="N2148" s="127"/>
      <c r="O2148" s="126"/>
      <c r="P2148" s="125"/>
      <c r="Q2148" s="125">
        <f t="shared" si="1375"/>
        <v>32</v>
      </c>
      <c r="R2148" s="125">
        <f t="shared" si="1376"/>
        <v>2013</v>
      </c>
      <c r="S2148" s="125" t="str">
        <f t="shared" si="1374"/>
        <v>Fri</v>
      </c>
      <c r="T2148" s="125" t="str">
        <f t="shared" si="1377"/>
        <v>2013-32</v>
      </c>
      <c r="U2148" s="125">
        <f t="shared" si="1378"/>
        <v>0</v>
      </c>
      <c r="V2148" s="125"/>
    </row>
    <row r="2149" spans="1:22" s="113" customFormat="1" x14ac:dyDescent="0.35">
      <c r="A2149" s="153" t="s">
        <v>1303</v>
      </c>
      <c r="B2149" s="132">
        <v>41496</v>
      </c>
      <c r="C2149" s="129">
        <v>1407.54</v>
      </c>
      <c r="D2149" s="119">
        <v>0</v>
      </c>
      <c r="E2149" s="119">
        <v>0</v>
      </c>
      <c r="F2149" s="128">
        <v>370</v>
      </c>
      <c r="G2149" s="131">
        <v>15</v>
      </c>
      <c r="H2149" s="128">
        <f t="shared" si="1395"/>
        <v>24.666666666666668</v>
      </c>
      <c r="I2149" s="129">
        <v>1037.54</v>
      </c>
      <c r="J2149" s="130">
        <v>11</v>
      </c>
      <c r="K2149" s="130">
        <f t="shared" si="1396"/>
        <v>26</v>
      </c>
      <c r="L2149" s="129">
        <f t="shared" si="1397"/>
        <v>94.321818181818173</v>
      </c>
      <c r="M2149" s="128">
        <f t="shared" si="1398"/>
        <v>54.136153846153846</v>
      </c>
      <c r="N2149" s="127"/>
      <c r="O2149" s="126"/>
      <c r="P2149" s="125"/>
      <c r="Q2149" s="125">
        <f t="shared" si="1375"/>
        <v>32</v>
      </c>
      <c r="R2149" s="125">
        <f t="shared" si="1376"/>
        <v>2013</v>
      </c>
      <c r="S2149" s="125" t="str">
        <f t="shared" si="1374"/>
        <v>Sat</v>
      </c>
      <c r="T2149" s="125" t="str">
        <f t="shared" si="1377"/>
        <v>2013-32</v>
      </c>
      <c r="U2149" s="125">
        <f t="shared" si="1378"/>
        <v>0</v>
      </c>
      <c r="V2149" s="125"/>
    </row>
    <row r="2150" spans="1:22" s="113" customFormat="1" x14ac:dyDescent="0.35">
      <c r="A2150" s="124"/>
      <c r="B2150" s="123">
        <v>41497</v>
      </c>
      <c r="C2150" s="119">
        <f>SUM(C2144:C2149)</f>
        <v>6043.88</v>
      </c>
      <c r="D2150" s="119">
        <v>1617.25</v>
      </c>
      <c r="E2150" s="122">
        <f>SUM(C2150:D2150)</f>
        <v>7661.13</v>
      </c>
      <c r="F2150" s="118"/>
      <c r="G2150" s="121">
        <f>SUM(G2144:G2149)</f>
        <v>165</v>
      </c>
      <c r="H2150" s="118">
        <f>AVERAGE(H2144:H2149)</f>
        <v>18.813959034792372</v>
      </c>
      <c r="I2150" s="119">
        <f>SUM(I2144:I2149)</f>
        <v>2909.7700000000004</v>
      </c>
      <c r="J2150" s="120">
        <f>SUM(J2144:J2149)</f>
        <v>56</v>
      </c>
      <c r="K2150" s="120">
        <f>SUM(G2150,J2150)</f>
        <v>221</v>
      </c>
      <c r="L2150" s="119">
        <f>AVERAGE(L2144:L2149)</f>
        <v>51.097523569023565</v>
      </c>
      <c r="M2150" s="118">
        <f>AVERAGE(M2144:M2149)</f>
        <v>27.987166921242391</v>
      </c>
      <c r="N2150" s="117"/>
      <c r="O2150" s="116"/>
      <c r="P2150" s="115"/>
      <c r="Q2150" s="115">
        <f t="shared" si="1375"/>
        <v>33</v>
      </c>
      <c r="R2150" s="115">
        <f t="shared" si="1376"/>
        <v>2013</v>
      </c>
      <c r="S2150" s="115" t="str">
        <f t="shared" si="1374"/>
        <v>Sun</v>
      </c>
      <c r="T2150" s="115" t="str">
        <f t="shared" si="1377"/>
        <v>2013-33</v>
      </c>
      <c r="U2150" s="115">
        <f t="shared" si="1378"/>
        <v>0</v>
      </c>
      <c r="V2150" s="115"/>
    </row>
    <row r="2151" spans="1:22" s="113" customFormat="1" x14ac:dyDescent="0.35">
      <c r="A2151" s="143" t="s">
        <v>1304</v>
      </c>
      <c r="B2151" s="142">
        <v>41498</v>
      </c>
      <c r="C2151" s="138">
        <v>0</v>
      </c>
      <c r="D2151" s="119">
        <v>0</v>
      </c>
      <c r="E2151" s="119">
        <v>0</v>
      </c>
      <c r="F2151" s="140">
        <v>0</v>
      </c>
      <c r="G2151" s="141">
        <v>0</v>
      </c>
      <c r="H2151" s="140">
        <f t="shared" ref="H2151:H2156" si="1399">IFERROR(F2151/G2151,0)</f>
        <v>0</v>
      </c>
      <c r="I2151" s="138">
        <v>0</v>
      </c>
      <c r="J2151" s="139">
        <v>0</v>
      </c>
      <c r="K2151" s="139">
        <f t="shared" ref="K2151:K2156" si="1400">IFERROR(SUM(G2151,J2151),0)</f>
        <v>0</v>
      </c>
      <c r="L2151" s="138">
        <f t="shared" ref="L2151:L2156" si="1401">IFERROR(MEDIAN(I2151/J2151),0)</f>
        <v>0</v>
      </c>
      <c r="M2151" s="140">
        <f t="shared" ref="M2151:M2156" si="1402">IFERROR(SUM(F2151,I2151)/K2151,0)</f>
        <v>0</v>
      </c>
      <c r="N2151" s="137" t="s">
        <v>1103</v>
      </c>
      <c r="O2151" s="136"/>
      <c r="P2151" s="135"/>
      <c r="Q2151" s="135">
        <f t="shared" si="1375"/>
        <v>33</v>
      </c>
      <c r="R2151" s="135">
        <f t="shared" si="1376"/>
        <v>2013</v>
      </c>
      <c r="S2151" s="135" t="str">
        <f t="shared" si="1374"/>
        <v>Mon</v>
      </c>
      <c r="T2151" s="135" t="str">
        <f t="shared" si="1377"/>
        <v>2013-33</v>
      </c>
      <c r="U2151" s="135">
        <f t="shared" si="1378"/>
        <v>0</v>
      </c>
      <c r="V2151" s="135"/>
    </row>
    <row r="2152" spans="1:22" s="113" customFormat="1" x14ac:dyDescent="0.35">
      <c r="A2152" s="153" t="s">
        <v>1304</v>
      </c>
      <c r="B2152" s="132">
        <v>41499</v>
      </c>
      <c r="C2152" s="129">
        <v>738.42</v>
      </c>
      <c r="D2152" s="119">
        <v>0</v>
      </c>
      <c r="E2152" s="119">
        <v>0</v>
      </c>
      <c r="F2152" s="128">
        <v>479.25</v>
      </c>
      <c r="G2152" s="131">
        <v>29</v>
      </c>
      <c r="H2152" s="128">
        <f t="shared" si="1399"/>
        <v>16.525862068965516</v>
      </c>
      <c r="I2152" s="129">
        <v>259.17</v>
      </c>
      <c r="J2152" s="130">
        <v>10</v>
      </c>
      <c r="K2152" s="130">
        <f t="shared" si="1400"/>
        <v>39</v>
      </c>
      <c r="L2152" s="129">
        <f t="shared" si="1401"/>
        <v>25.917000000000002</v>
      </c>
      <c r="M2152" s="128">
        <f t="shared" si="1402"/>
        <v>18.933846153846154</v>
      </c>
      <c r="N2152" s="127"/>
      <c r="O2152" s="126"/>
      <c r="P2152" s="125"/>
      <c r="Q2152" s="125">
        <f t="shared" si="1375"/>
        <v>33</v>
      </c>
      <c r="R2152" s="125">
        <f t="shared" si="1376"/>
        <v>2013</v>
      </c>
      <c r="S2152" s="125" t="str">
        <f t="shared" si="1374"/>
        <v>Tue</v>
      </c>
      <c r="T2152" s="125" t="str">
        <f t="shared" si="1377"/>
        <v>2013-33</v>
      </c>
      <c r="U2152" s="125">
        <f t="shared" si="1378"/>
        <v>0</v>
      </c>
      <c r="V2152" s="125"/>
    </row>
    <row r="2153" spans="1:22" s="113" customFormat="1" x14ac:dyDescent="0.35">
      <c r="A2153" s="153" t="s">
        <v>1304</v>
      </c>
      <c r="B2153" s="132">
        <v>41500</v>
      </c>
      <c r="C2153" s="129">
        <v>1231</v>
      </c>
      <c r="D2153" s="119">
        <v>0</v>
      </c>
      <c r="E2153" s="119">
        <v>0</v>
      </c>
      <c r="F2153" s="128">
        <v>850.8</v>
      </c>
      <c r="G2153" s="131">
        <v>38</v>
      </c>
      <c r="H2153" s="128">
        <f t="shared" si="1399"/>
        <v>22.389473684210525</v>
      </c>
      <c r="I2153" s="129">
        <v>380.2</v>
      </c>
      <c r="J2153" s="130">
        <v>12</v>
      </c>
      <c r="K2153" s="130">
        <f t="shared" si="1400"/>
        <v>50</v>
      </c>
      <c r="L2153" s="129">
        <f t="shared" si="1401"/>
        <v>31.683333333333334</v>
      </c>
      <c r="M2153" s="128">
        <f t="shared" si="1402"/>
        <v>24.62</v>
      </c>
      <c r="N2153" s="127"/>
      <c r="O2153" s="126"/>
      <c r="P2153" s="125"/>
      <c r="Q2153" s="125">
        <f t="shared" si="1375"/>
        <v>33</v>
      </c>
      <c r="R2153" s="125">
        <f t="shared" si="1376"/>
        <v>2013</v>
      </c>
      <c r="S2153" s="125" t="str">
        <f t="shared" si="1374"/>
        <v>Wed</v>
      </c>
      <c r="T2153" s="125" t="str">
        <f t="shared" si="1377"/>
        <v>2013-33</v>
      </c>
      <c r="U2153" s="125">
        <f t="shared" si="1378"/>
        <v>0</v>
      </c>
      <c r="V2153" s="125"/>
    </row>
    <row r="2154" spans="1:22" s="113" customFormat="1" x14ac:dyDescent="0.35">
      <c r="A2154" s="153" t="s">
        <v>1304</v>
      </c>
      <c r="B2154" s="132">
        <v>41501</v>
      </c>
      <c r="C2154" s="129">
        <v>1727.17</v>
      </c>
      <c r="D2154" s="119">
        <v>0</v>
      </c>
      <c r="E2154" s="119">
        <v>0</v>
      </c>
      <c r="F2154" s="128">
        <v>954.65</v>
      </c>
      <c r="G2154" s="131">
        <v>53</v>
      </c>
      <c r="H2154" s="128">
        <f t="shared" si="1399"/>
        <v>18.012264150943395</v>
      </c>
      <c r="I2154" s="129">
        <v>772.52</v>
      </c>
      <c r="J2154" s="130">
        <v>11</v>
      </c>
      <c r="K2154" s="130">
        <f t="shared" si="1400"/>
        <v>64</v>
      </c>
      <c r="L2154" s="129">
        <f t="shared" si="1401"/>
        <v>70.229090909090914</v>
      </c>
      <c r="M2154" s="128">
        <f t="shared" si="1402"/>
        <v>26.987031250000001</v>
      </c>
      <c r="N2154" s="127"/>
      <c r="O2154" s="126"/>
      <c r="P2154" s="125"/>
      <c r="Q2154" s="125">
        <f t="shared" si="1375"/>
        <v>33</v>
      </c>
      <c r="R2154" s="125">
        <f t="shared" si="1376"/>
        <v>2013</v>
      </c>
      <c r="S2154" s="125" t="str">
        <f t="shared" si="1374"/>
        <v>Thu</v>
      </c>
      <c r="T2154" s="125" t="str">
        <f t="shared" si="1377"/>
        <v>2013-33</v>
      </c>
      <c r="U2154" s="125">
        <f t="shared" si="1378"/>
        <v>0</v>
      </c>
      <c r="V2154" s="125"/>
    </row>
    <row r="2155" spans="1:22" s="113" customFormat="1" x14ac:dyDescent="0.35">
      <c r="A2155" s="153" t="s">
        <v>1304</v>
      </c>
      <c r="B2155" s="132">
        <v>41502</v>
      </c>
      <c r="C2155" s="129">
        <v>1931.25</v>
      </c>
      <c r="D2155" s="119">
        <v>0</v>
      </c>
      <c r="E2155" s="119">
        <v>0</v>
      </c>
      <c r="F2155" s="128">
        <v>728.6</v>
      </c>
      <c r="G2155" s="131">
        <v>31</v>
      </c>
      <c r="H2155" s="128">
        <f t="shared" si="1399"/>
        <v>23.503225806451614</v>
      </c>
      <c r="I2155" s="129">
        <v>1201.6500000000001</v>
      </c>
      <c r="J2155" s="130">
        <v>12</v>
      </c>
      <c r="K2155" s="130">
        <f t="shared" si="1400"/>
        <v>43</v>
      </c>
      <c r="L2155" s="129">
        <f t="shared" si="1401"/>
        <v>100.1375</v>
      </c>
      <c r="M2155" s="128">
        <f t="shared" si="1402"/>
        <v>44.889534883720927</v>
      </c>
      <c r="N2155" s="127"/>
      <c r="O2155" s="126"/>
      <c r="P2155" s="125"/>
      <c r="Q2155" s="125">
        <f t="shared" si="1375"/>
        <v>33</v>
      </c>
      <c r="R2155" s="125">
        <f t="shared" si="1376"/>
        <v>2013</v>
      </c>
      <c r="S2155" s="125" t="str">
        <f t="shared" si="1374"/>
        <v>Fri</v>
      </c>
      <c r="T2155" s="125" t="str">
        <f t="shared" si="1377"/>
        <v>2013-33</v>
      </c>
      <c r="U2155" s="125">
        <f t="shared" si="1378"/>
        <v>0</v>
      </c>
      <c r="V2155" s="125"/>
    </row>
    <row r="2156" spans="1:22" s="113" customFormat="1" x14ac:dyDescent="0.35">
      <c r="A2156" s="153" t="s">
        <v>1304</v>
      </c>
      <c r="B2156" s="132">
        <v>41503</v>
      </c>
      <c r="C2156" s="129">
        <v>930.05</v>
      </c>
      <c r="D2156" s="119">
        <v>0</v>
      </c>
      <c r="E2156" s="119">
        <v>0</v>
      </c>
      <c r="F2156" s="128">
        <v>419.8</v>
      </c>
      <c r="G2156" s="131">
        <v>14</v>
      </c>
      <c r="H2156" s="128">
        <f t="shared" si="1399"/>
        <v>29.985714285714288</v>
      </c>
      <c r="I2156" s="129">
        <v>510.25</v>
      </c>
      <c r="J2156" s="130">
        <v>12</v>
      </c>
      <c r="K2156" s="130">
        <f t="shared" si="1400"/>
        <v>26</v>
      </c>
      <c r="L2156" s="129">
        <f t="shared" si="1401"/>
        <v>42.520833333333336</v>
      </c>
      <c r="M2156" s="128">
        <f t="shared" si="1402"/>
        <v>35.771153846153844</v>
      </c>
      <c r="N2156" s="127"/>
      <c r="O2156" s="126"/>
      <c r="P2156" s="125"/>
      <c r="Q2156" s="125">
        <f t="shared" si="1375"/>
        <v>33</v>
      </c>
      <c r="R2156" s="125">
        <f t="shared" si="1376"/>
        <v>2013</v>
      </c>
      <c r="S2156" s="125" t="str">
        <f t="shared" si="1374"/>
        <v>Sat</v>
      </c>
      <c r="T2156" s="125" t="str">
        <f t="shared" si="1377"/>
        <v>2013-33</v>
      </c>
      <c r="U2156" s="125">
        <f t="shared" si="1378"/>
        <v>0</v>
      </c>
      <c r="V2156" s="125"/>
    </row>
    <row r="2157" spans="1:22" s="113" customFormat="1" x14ac:dyDescent="0.35">
      <c r="A2157" s="124"/>
      <c r="B2157" s="123">
        <v>41504</v>
      </c>
      <c r="C2157" s="119">
        <f>SUM(C2151:C2156)</f>
        <v>6557.89</v>
      </c>
      <c r="D2157" s="119">
        <v>2010.32</v>
      </c>
      <c r="E2157" s="122">
        <f>SUM(C2157:D2157)</f>
        <v>8568.2100000000009</v>
      </c>
      <c r="F2157" s="118"/>
      <c r="G2157" s="121">
        <f>SUM(G2151:G2156)</f>
        <v>165</v>
      </c>
      <c r="H2157" s="118">
        <f>AVERAGE(H2151:H2156)</f>
        <v>18.402756666047555</v>
      </c>
      <c r="I2157" s="119">
        <f>SUM(I2151:I2156)</f>
        <v>3123.79</v>
      </c>
      <c r="J2157" s="120">
        <f>SUM(J2151:J2156)</f>
        <v>57</v>
      </c>
      <c r="K2157" s="120">
        <f>SUM(G2157,J2157)</f>
        <v>222</v>
      </c>
      <c r="L2157" s="119">
        <f>AVERAGE(L2151:L2156)</f>
        <v>45.081292929292935</v>
      </c>
      <c r="M2157" s="118">
        <f>AVERAGE(M2151:M2156)</f>
        <v>25.200261022286821</v>
      </c>
      <c r="N2157" s="117"/>
      <c r="O2157" s="116"/>
      <c r="P2157" s="115"/>
      <c r="Q2157" s="115">
        <f t="shared" si="1375"/>
        <v>34</v>
      </c>
      <c r="R2157" s="115">
        <f t="shared" si="1376"/>
        <v>2013</v>
      </c>
      <c r="S2157" s="115" t="str">
        <f t="shared" si="1374"/>
        <v>Sun</v>
      </c>
      <c r="T2157" s="115" t="str">
        <f t="shared" si="1377"/>
        <v>2013-34</v>
      </c>
      <c r="U2157" s="115">
        <f t="shared" si="1378"/>
        <v>0</v>
      </c>
      <c r="V2157" s="115"/>
    </row>
    <row r="2158" spans="1:22" s="113" customFormat="1" x14ac:dyDescent="0.35">
      <c r="A2158" s="153" t="s">
        <v>1305</v>
      </c>
      <c r="B2158" s="132">
        <v>41505</v>
      </c>
      <c r="C2158" s="129">
        <v>598.26</v>
      </c>
      <c r="D2158" s="119">
        <v>0</v>
      </c>
      <c r="E2158" s="119">
        <v>0</v>
      </c>
      <c r="F2158" s="128">
        <v>267.60000000000002</v>
      </c>
      <c r="G2158" s="131">
        <v>30</v>
      </c>
      <c r="H2158" s="128">
        <f t="shared" ref="H2158:H2163" si="1403">IFERROR(F2158/G2158,0)</f>
        <v>8.92</v>
      </c>
      <c r="I2158" s="129">
        <v>330.66</v>
      </c>
      <c r="J2158" s="130">
        <v>10</v>
      </c>
      <c r="K2158" s="130">
        <f t="shared" ref="K2158:K2163" si="1404">IFERROR(SUM(G2158,J2158),0)</f>
        <v>40</v>
      </c>
      <c r="L2158" s="129">
        <f t="shared" ref="L2158:L2163" si="1405">IFERROR(MEDIAN(I2158/J2158),0)</f>
        <v>33.066000000000003</v>
      </c>
      <c r="M2158" s="128">
        <f t="shared" ref="M2158:M2163" si="1406">IFERROR(SUM(F2158,I2158)/K2158,0)</f>
        <v>14.9565</v>
      </c>
      <c r="N2158" s="127"/>
      <c r="O2158" s="126"/>
      <c r="P2158" s="125"/>
      <c r="Q2158" s="125">
        <f t="shared" si="1375"/>
        <v>34</v>
      </c>
      <c r="R2158" s="125">
        <f t="shared" si="1376"/>
        <v>2013</v>
      </c>
      <c r="S2158" s="125" t="str">
        <f t="shared" si="1374"/>
        <v>Mon</v>
      </c>
      <c r="T2158" s="125" t="str">
        <f t="shared" si="1377"/>
        <v>2013-34</v>
      </c>
      <c r="U2158" s="125">
        <f t="shared" si="1378"/>
        <v>0</v>
      </c>
      <c r="V2158" s="125"/>
    </row>
    <row r="2159" spans="1:22" s="113" customFormat="1" x14ac:dyDescent="0.35">
      <c r="A2159" s="153" t="s">
        <v>1305</v>
      </c>
      <c r="B2159" s="132">
        <v>41506</v>
      </c>
      <c r="C2159" s="129">
        <v>702.7</v>
      </c>
      <c r="D2159" s="119">
        <v>0</v>
      </c>
      <c r="E2159" s="119">
        <v>0</v>
      </c>
      <c r="F2159" s="128">
        <v>283.64999999999998</v>
      </c>
      <c r="G2159" s="131">
        <v>26</v>
      </c>
      <c r="H2159" s="128">
        <f t="shared" si="1403"/>
        <v>10.909615384615384</v>
      </c>
      <c r="I2159" s="129">
        <v>419.05</v>
      </c>
      <c r="J2159" s="130">
        <v>14</v>
      </c>
      <c r="K2159" s="130">
        <f t="shared" si="1404"/>
        <v>40</v>
      </c>
      <c r="L2159" s="129">
        <f t="shared" si="1405"/>
        <v>29.932142857142857</v>
      </c>
      <c r="M2159" s="128">
        <f t="shared" si="1406"/>
        <v>17.567500000000003</v>
      </c>
      <c r="N2159" s="127"/>
      <c r="O2159" s="126"/>
      <c r="P2159" s="125"/>
      <c r="Q2159" s="125">
        <f t="shared" si="1375"/>
        <v>34</v>
      </c>
      <c r="R2159" s="125">
        <f t="shared" si="1376"/>
        <v>2013</v>
      </c>
      <c r="S2159" s="125" t="str">
        <f t="shared" si="1374"/>
        <v>Tue</v>
      </c>
      <c r="T2159" s="125" t="str">
        <f t="shared" si="1377"/>
        <v>2013-34</v>
      </c>
      <c r="U2159" s="125">
        <f t="shared" si="1378"/>
        <v>0</v>
      </c>
      <c r="V2159" s="125"/>
    </row>
    <row r="2160" spans="1:22" s="113" customFormat="1" x14ac:dyDescent="0.35">
      <c r="A2160" s="153" t="s">
        <v>1305</v>
      </c>
      <c r="B2160" s="132">
        <v>41507</v>
      </c>
      <c r="C2160" s="129">
        <v>1163.02</v>
      </c>
      <c r="D2160" s="119">
        <v>0</v>
      </c>
      <c r="E2160" s="119">
        <v>0</v>
      </c>
      <c r="F2160" s="128">
        <v>658.7</v>
      </c>
      <c r="G2160" s="131">
        <v>37</v>
      </c>
      <c r="H2160" s="128">
        <f t="shared" si="1403"/>
        <v>17.802702702702703</v>
      </c>
      <c r="I2160" s="129">
        <v>504.32</v>
      </c>
      <c r="J2160" s="130">
        <v>6</v>
      </c>
      <c r="K2160" s="130">
        <f t="shared" si="1404"/>
        <v>43</v>
      </c>
      <c r="L2160" s="129">
        <f t="shared" si="1405"/>
        <v>84.053333333333327</v>
      </c>
      <c r="M2160" s="128">
        <f t="shared" si="1406"/>
        <v>27.046976744186047</v>
      </c>
      <c r="N2160" s="127"/>
      <c r="O2160" s="126"/>
      <c r="P2160" s="125"/>
      <c r="Q2160" s="125">
        <f t="shared" si="1375"/>
        <v>34</v>
      </c>
      <c r="R2160" s="125">
        <f t="shared" si="1376"/>
        <v>2013</v>
      </c>
      <c r="S2160" s="125" t="str">
        <f t="shared" si="1374"/>
        <v>Wed</v>
      </c>
      <c r="T2160" s="125" t="str">
        <f t="shared" si="1377"/>
        <v>2013-34</v>
      </c>
      <c r="U2160" s="125">
        <f t="shared" si="1378"/>
        <v>0</v>
      </c>
      <c r="V2160" s="125"/>
    </row>
    <row r="2161" spans="1:22" s="113" customFormat="1" x14ac:dyDescent="0.35">
      <c r="A2161" s="153" t="s">
        <v>1305</v>
      </c>
      <c r="B2161" s="132">
        <v>41508</v>
      </c>
      <c r="C2161" s="129">
        <v>1443.46</v>
      </c>
      <c r="D2161" s="119">
        <v>0</v>
      </c>
      <c r="E2161" s="119">
        <v>0</v>
      </c>
      <c r="F2161" s="128">
        <v>496.3</v>
      </c>
      <c r="G2161" s="131">
        <v>29</v>
      </c>
      <c r="H2161" s="128">
        <f t="shared" si="1403"/>
        <v>17.113793103448277</v>
      </c>
      <c r="I2161" s="129">
        <v>944.51</v>
      </c>
      <c r="J2161" s="130">
        <v>12</v>
      </c>
      <c r="K2161" s="130">
        <f t="shared" si="1404"/>
        <v>41</v>
      </c>
      <c r="L2161" s="129">
        <f t="shared" si="1405"/>
        <v>78.709166666666661</v>
      </c>
      <c r="M2161" s="128">
        <f t="shared" si="1406"/>
        <v>35.14170731707317</v>
      </c>
      <c r="N2161" s="127"/>
      <c r="O2161" s="126"/>
      <c r="P2161" s="125"/>
      <c r="Q2161" s="125">
        <f t="shared" si="1375"/>
        <v>34</v>
      </c>
      <c r="R2161" s="125">
        <f t="shared" si="1376"/>
        <v>2013</v>
      </c>
      <c r="S2161" s="125" t="str">
        <f t="shared" si="1374"/>
        <v>Thu</v>
      </c>
      <c r="T2161" s="125" t="str">
        <f t="shared" si="1377"/>
        <v>2013-34</v>
      </c>
      <c r="U2161" s="125">
        <f t="shared" si="1378"/>
        <v>0</v>
      </c>
      <c r="V2161" s="125"/>
    </row>
    <row r="2162" spans="1:22" s="113" customFormat="1" x14ac:dyDescent="0.35">
      <c r="A2162" s="153" t="s">
        <v>1305</v>
      </c>
      <c r="B2162" s="132">
        <v>41509</v>
      </c>
      <c r="C2162" s="129">
        <v>1804.13</v>
      </c>
      <c r="D2162" s="119">
        <v>0</v>
      </c>
      <c r="E2162" s="119">
        <v>0</v>
      </c>
      <c r="F2162" s="128">
        <v>678.3</v>
      </c>
      <c r="G2162" s="131">
        <v>36</v>
      </c>
      <c r="H2162" s="128">
        <f t="shared" si="1403"/>
        <v>18.841666666666665</v>
      </c>
      <c r="I2162" s="129">
        <v>1230.68</v>
      </c>
      <c r="J2162" s="130">
        <v>21</v>
      </c>
      <c r="K2162" s="130">
        <f t="shared" si="1404"/>
        <v>57</v>
      </c>
      <c r="L2162" s="129">
        <f t="shared" si="1405"/>
        <v>58.603809523809524</v>
      </c>
      <c r="M2162" s="128">
        <f t="shared" si="1406"/>
        <v>33.49087719298246</v>
      </c>
      <c r="N2162" s="127"/>
      <c r="O2162" s="126"/>
      <c r="P2162" s="125"/>
      <c r="Q2162" s="125">
        <f t="shared" si="1375"/>
        <v>34</v>
      </c>
      <c r="R2162" s="125">
        <f t="shared" si="1376"/>
        <v>2013</v>
      </c>
      <c r="S2162" s="125" t="str">
        <f t="shared" si="1374"/>
        <v>Fri</v>
      </c>
      <c r="T2162" s="125" t="str">
        <f t="shared" si="1377"/>
        <v>2013-34</v>
      </c>
      <c r="U2162" s="125">
        <f t="shared" si="1378"/>
        <v>0</v>
      </c>
      <c r="V2162" s="125"/>
    </row>
    <row r="2163" spans="1:22" s="113" customFormat="1" x14ac:dyDescent="0.35">
      <c r="A2163" s="153" t="s">
        <v>1305</v>
      </c>
      <c r="B2163" s="132">
        <v>41510</v>
      </c>
      <c r="C2163" s="129">
        <v>1006.84</v>
      </c>
      <c r="D2163" s="119">
        <v>0</v>
      </c>
      <c r="E2163" s="119">
        <v>0</v>
      </c>
      <c r="F2163" s="128">
        <v>570.25</v>
      </c>
      <c r="G2163" s="131">
        <v>25</v>
      </c>
      <c r="H2163" s="128">
        <f t="shared" si="1403"/>
        <v>22.81</v>
      </c>
      <c r="I2163" s="129">
        <v>436.59</v>
      </c>
      <c r="J2163" s="130">
        <v>10</v>
      </c>
      <c r="K2163" s="130">
        <f t="shared" si="1404"/>
        <v>35</v>
      </c>
      <c r="L2163" s="129">
        <f t="shared" si="1405"/>
        <v>43.658999999999999</v>
      </c>
      <c r="M2163" s="128">
        <f t="shared" si="1406"/>
        <v>28.766857142857141</v>
      </c>
      <c r="N2163" s="127"/>
      <c r="O2163" s="126"/>
      <c r="P2163" s="125"/>
      <c r="Q2163" s="125">
        <f t="shared" si="1375"/>
        <v>34</v>
      </c>
      <c r="R2163" s="125">
        <f t="shared" si="1376"/>
        <v>2013</v>
      </c>
      <c r="S2163" s="125" t="str">
        <f t="shared" si="1374"/>
        <v>Sat</v>
      </c>
      <c r="T2163" s="125" t="str">
        <f t="shared" si="1377"/>
        <v>2013-34</v>
      </c>
      <c r="U2163" s="125">
        <f t="shared" si="1378"/>
        <v>0</v>
      </c>
      <c r="V2163" s="125"/>
    </row>
    <row r="2164" spans="1:22" s="113" customFormat="1" x14ac:dyDescent="0.35">
      <c r="A2164" s="124"/>
      <c r="B2164" s="123">
        <v>41511</v>
      </c>
      <c r="C2164" s="119">
        <f>SUM(C2158:C2163)</f>
        <v>6718.41</v>
      </c>
      <c r="D2164" s="119">
        <v>1677.77</v>
      </c>
      <c r="E2164" s="122">
        <f>SUM(C2164:D2164)</f>
        <v>8396.18</v>
      </c>
      <c r="F2164" s="118"/>
      <c r="G2164" s="121">
        <f>SUM(G2158:G2163)</f>
        <v>183</v>
      </c>
      <c r="H2164" s="118">
        <f>AVERAGE(H2158:H2163)</f>
        <v>16.06629630957217</v>
      </c>
      <c r="I2164" s="119">
        <f>SUM(I2158:I2163)</f>
        <v>3865.8100000000004</v>
      </c>
      <c r="J2164" s="120">
        <f>SUM(J2158:J2163)</f>
        <v>73</v>
      </c>
      <c r="K2164" s="120">
        <f>SUM(G2164,J2164)</f>
        <v>256</v>
      </c>
      <c r="L2164" s="119">
        <f>AVERAGE(L2158:L2163)</f>
        <v>54.670575396825392</v>
      </c>
      <c r="M2164" s="118">
        <f>AVERAGE(M2158:M2163)</f>
        <v>26.161736399516467</v>
      </c>
      <c r="N2164" s="117"/>
      <c r="O2164" s="116"/>
      <c r="P2164" s="115"/>
      <c r="Q2164" s="115">
        <f t="shared" si="1375"/>
        <v>35</v>
      </c>
      <c r="R2164" s="115">
        <f t="shared" si="1376"/>
        <v>2013</v>
      </c>
      <c r="S2164" s="115" t="str">
        <f t="shared" si="1374"/>
        <v>Sun</v>
      </c>
      <c r="T2164" s="115" t="str">
        <f t="shared" si="1377"/>
        <v>2013-35</v>
      </c>
      <c r="U2164" s="115">
        <f t="shared" si="1378"/>
        <v>0</v>
      </c>
      <c r="V2164" s="115"/>
    </row>
    <row r="2165" spans="1:22" s="113" customFormat="1" x14ac:dyDescent="0.35">
      <c r="A2165" s="153" t="s">
        <v>1306</v>
      </c>
      <c r="B2165" s="132">
        <v>41512</v>
      </c>
      <c r="C2165" s="129">
        <v>897.78</v>
      </c>
      <c r="D2165" s="119">
        <v>0</v>
      </c>
      <c r="E2165" s="119">
        <v>0</v>
      </c>
      <c r="F2165" s="128">
        <v>697.45</v>
      </c>
      <c r="G2165" s="131">
        <v>34</v>
      </c>
      <c r="H2165" s="128">
        <f t="shared" ref="H2165:H2170" si="1407">IFERROR(F2165/G2165,0)</f>
        <v>20.513235294117649</v>
      </c>
      <c r="I2165" s="129">
        <v>200.7</v>
      </c>
      <c r="J2165" s="130">
        <v>8</v>
      </c>
      <c r="K2165" s="130">
        <f t="shared" ref="K2165:K2170" si="1408">IFERROR(SUM(G2165,J2165),0)</f>
        <v>42</v>
      </c>
      <c r="L2165" s="129">
        <f t="shared" ref="L2165:L2170" si="1409">IFERROR(MEDIAN(I2165/J2165),0)</f>
        <v>25.087499999999999</v>
      </c>
      <c r="M2165" s="128">
        <f t="shared" ref="M2165:M2170" si="1410">IFERROR(SUM(F2165,I2165)/K2165,0)</f>
        <v>21.384523809523813</v>
      </c>
      <c r="N2165" s="127"/>
      <c r="O2165" s="126"/>
      <c r="P2165" s="125"/>
      <c r="Q2165" s="125">
        <f t="shared" si="1375"/>
        <v>35</v>
      </c>
      <c r="R2165" s="125">
        <f t="shared" si="1376"/>
        <v>2013</v>
      </c>
      <c r="S2165" s="125" t="str">
        <f t="shared" si="1374"/>
        <v>Mon</v>
      </c>
      <c r="T2165" s="125" t="str">
        <f t="shared" si="1377"/>
        <v>2013-35</v>
      </c>
      <c r="U2165" s="125">
        <f t="shared" si="1378"/>
        <v>0</v>
      </c>
      <c r="V2165" s="125"/>
    </row>
    <row r="2166" spans="1:22" s="113" customFormat="1" x14ac:dyDescent="0.35">
      <c r="A2166" s="153" t="s">
        <v>1306</v>
      </c>
      <c r="B2166" s="132">
        <v>41513</v>
      </c>
      <c r="C2166" s="129">
        <v>504.68</v>
      </c>
      <c r="D2166" s="119">
        <v>0</v>
      </c>
      <c r="E2166" s="119">
        <v>0</v>
      </c>
      <c r="F2166" s="128">
        <v>308.10000000000002</v>
      </c>
      <c r="G2166" s="131">
        <v>25</v>
      </c>
      <c r="H2166" s="128">
        <f t="shared" si="1407"/>
        <v>12.324000000000002</v>
      </c>
      <c r="I2166" s="129">
        <v>196.58</v>
      </c>
      <c r="J2166" s="174">
        <v>4</v>
      </c>
      <c r="K2166" s="130">
        <f t="shared" si="1408"/>
        <v>29</v>
      </c>
      <c r="L2166" s="129">
        <f t="shared" si="1409"/>
        <v>49.145000000000003</v>
      </c>
      <c r="M2166" s="128">
        <f t="shared" si="1410"/>
        <v>17.402758620689657</v>
      </c>
      <c r="N2166" s="127"/>
      <c r="O2166" s="126"/>
      <c r="P2166" s="125"/>
      <c r="Q2166" s="125">
        <f t="shared" si="1375"/>
        <v>35</v>
      </c>
      <c r="R2166" s="125">
        <f t="shared" si="1376"/>
        <v>2013</v>
      </c>
      <c r="S2166" s="125" t="str">
        <f t="shared" si="1374"/>
        <v>Tue</v>
      </c>
      <c r="T2166" s="125" t="str">
        <f t="shared" si="1377"/>
        <v>2013-35</v>
      </c>
      <c r="U2166" s="125">
        <f t="shared" si="1378"/>
        <v>0</v>
      </c>
      <c r="V2166" s="125"/>
    </row>
    <row r="2167" spans="1:22" s="113" customFormat="1" x14ac:dyDescent="0.35">
      <c r="A2167" s="153" t="s">
        <v>1306</v>
      </c>
      <c r="B2167" s="132">
        <v>41514</v>
      </c>
      <c r="C2167" s="129">
        <v>920.06</v>
      </c>
      <c r="D2167" s="119">
        <v>0</v>
      </c>
      <c r="E2167" s="119">
        <v>0</v>
      </c>
      <c r="F2167" s="128">
        <v>661.85</v>
      </c>
      <c r="G2167" s="131">
        <v>42</v>
      </c>
      <c r="H2167" s="128">
        <f t="shared" si="1407"/>
        <v>15.758333333333335</v>
      </c>
      <c r="I2167" s="129">
        <v>258.20999999999998</v>
      </c>
      <c r="J2167" s="130">
        <v>8</v>
      </c>
      <c r="K2167" s="130">
        <f t="shared" si="1408"/>
        <v>50</v>
      </c>
      <c r="L2167" s="129">
        <f t="shared" si="1409"/>
        <v>32.276249999999997</v>
      </c>
      <c r="M2167" s="128">
        <f t="shared" si="1410"/>
        <v>18.401199999999999</v>
      </c>
      <c r="N2167" s="127"/>
      <c r="O2167" s="126"/>
      <c r="P2167" s="125"/>
      <c r="Q2167" s="125">
        <f t="shared" si="1375"/>
        <v>35</v>
      </c>
      <c r="R2167" s="125">
        <f t="shared" si="1376"/>
        <v>2013</v>
      </c>
      <c r="S2167" s="125" t="str">
        <f t="shared" si="1374"/>
        <v>Wed</v>
      </c>
      <c r="T2167" s="125" t="str">
        <f t="shared" si="1377"/>
        <v>2013-35</v>
      </c>
      <c r="U2167" s="125">
        <f t="shared" si="1378"/>
        <v>0</v>
      </c>
      <c r="V2167" s="125"/>
    </row>
    <row r="2168" spans="1:22" s="113" customFormat="1" x14ac:dyDescent="0.35">
      <c r="A2168" s="153" t="s">
        <v>1306</v>
      </c>
      <c r="B2168" s="132">
        <v>41515</v>
      </c>
      <c r="C2168" s="129">
        <v>1921.87</v>
      </c>
      <c r="D2168" s="119">
        <v>0</v>
      </c>
      <c r="E2168" s="119">
        <v>0</v>
      </c>
      <c r="F2168" s="128">
        <v>848.05</v>
      </c>
      <c r="G2168" s="131">
        <v>37</v>
      </c>
      <c r="H2168" s="128">
        <f t="shared" si="1407"/>
        <v>22.920270270270269</v>
      </c>
      <c r="I2168" s="129">
        <v>1073.82</v>
      </c>
      <c r="J2168" s="130">
        <v>13</v>
      </c>
      <c r="K2168" s="130">
        <f t="shared" si="1408"/>
        <v>50</v>
      </c>
      <c r="L2168" s="129">
        <f t="shared" si="1409"/>
        <v>82.601538461538453</v>
      </c>
      <c r="M2168" s="128">
        <f t="shared" si="1410"/>
        <v>38.437399999999997</v>
      </c>
      <c r="N2168" s="127"/>
      <c r="O2168" s="126"/>
      <c r="P2168" s="125"/>
      <c r="Q2168" s="125">
        <f t="shared" si="1375"/>
        <v>35</v>
      </c>
      <c r="R2168" s="125">
        <f t="shared" si="1376"/>
        <v>2013</v>
      </c>
      <c r="S2168" s="125" t="str">
        <f t="shared" si="1374"/>
        <v>Thu</v>
      </c>
      <c r="T2168" s="125" t="str">
        <f t="shared" si="1377"/>
        <v>2013-35</v>
      </c>
      <c r="U2168" s="125">
        <f t="shared" si="1378"/>
        <v>0</v>
      </c>
      <c r="V2168" s="125"/>
    </row>
    <row r="2169" spans="1:22" s="113" customFormat="1" x14ac:dyDescent="0.35">
      <c r="A2169" s="153" t="s">
        <v>1306</v>
      </c>
      <c r="B2169" s="132">
        <v>41516</v>
      </c>
      <c r="C2169" s="129">
        <v>1798.34</v>
      </c>
      <c r="D2169" s="119">
        <v>0</v>
      </c>
      <c r="E2169" s="119">
        <v>0</v>
      </c>
      <c r="F2169" s="128">
        <v>1149.45</v>
      </c>
      <c r="G2169" s="131">
        <v>47</v>
      </c>
      <c r="H2169" s="128">
        <f t="shared" si="1407"/>
        <v>24.456382978723404</v>
      </c>
      <c r="I2169" s="129">
        <v>648.89</v>
      </c>
      <c r="J2169" s="130">
        <v>16</v>
      </c>
      <c r="K2169" s="130">
        <f t="shared" si="1408"/>
        <v>63</v>
      </c>
      <c r="L2169" s="129">
        <f t="shared" si="1409"/>
        <v>40.555624999999999</v>
      </c>
      <c r="M2169" s="128">
        <f t="shared" si="1410"/>
        <v>28.545079365079367</v>
      </c>
      <c r="N2169" s="127"/>
      <c r="O2169" s="126"/>
      <c r="P2169" s="125"/>
      <c r="Q2169" s="125">
        <f t="shared" si="1375"/>
        <v>35</v>
      </c>
      <c r="R2169" s="125">
        <f t="shared" si="1376"/>
        <v>2013</v>
      </c>
      <c r="S2169" s="125" t="str">
        <f t="shared" si="1374"/>
        <v>Fri</v>
      </c>
      <c r="T2169" s="125" t="str">
        <f t="shared" si="1377"/>
        <v>2013-35</v>
      </c>
      <c r="U2169" s="125">
        <f t="shared" si="1378"/>
        <v>0</v>
      </c>
      <c r="V2169" s="125"/>
    </row>
    <row r="2170" spans="1:22" s="113" customFormat="1" x14ac:dyDescent="0.35">
      <c r="A2170" s="153" t="s">
        <v>1306</v>
      </c>
      <c r="B2170" s="132">
        <v>41517</v>
      </c>
      <c r="C2170" s="129">
        <v>1014.97</v>
      </c>
      <c r="D2170" s="119">
        <v>0</v>
      </c>
      <c r="E2170" s="119">
        <v>0</v>
      </c>
      <c r="F2170" s="128">
        <v>552.25</v>
      </c>
      <c r="G2170" s="131">
        <v>28</v>
      </c>
      <c r="H2170" s="128">
        <f t="shared" si="1407"/>
        <v>19.723214285714285</v>
      </c>
      <c r="I2170" s="129">
        <v>462.72</v>
      </c>
      <c r="J2170" s="130">
        <v>11</v>
      </c>
      <c r="K2170" s="130">
        <f t="shared" si="1408"/>
        <v>39</v>
      </c>
      <c r="L2170" s="129">
        <f t="shared" si="1409"/>
        <v>42.06545454545455</v>
      </c>
      <c r="M2170" s="128">
        <f t="shared" si="1410"/>
        <v>26.024871794871796</v>
      </c>
      <c r="N2170" s="127"/>
      <c r="O2170" s="126"/>
      <c r="P2170" s="125"/>
      <c r="Q2170" s="125">
        <f t="shared" si="1375"/>
        <v>35</v>
      </c>
      <c r="R2170" s="125">
        <f t="shared" si="1376"/>
        <v>2013</v>
      </c>
      <c r="S2170" s="125" t="str">
        <f t="shared" si="1374"/>
        <v>Sat</v>
      </c>
      <c r="T2170" s="125" t="str">
        <f t="shared" si="1377"/>
        <v>2013-35</v>
      </c>
      <c r="U2170" s="125">
        <f t="shared" si="1378"/>
        <v>0</v>
      </c>
      <c r="V2170" s="125"/>
    </row>
    <row r="2171" spans="1:22" s="113" customFormat="1" x14ac:dyDescent="0.35">
      <c r="A2171" s="124"/>
      <c r="B2171" s="123">
        <v>41518</v>
      </c>
      <c r="C2171" s="119">
        <f>SUM(C2165:C2170)</f>
        <v>7057.7</v>
      </c>
      <c r="D2171" s="119">
        <v>1922.04</v>
      </c>
      <c r="E2171" s="122">
        <f>SUM(C2171:D2171)</f>
        <v>8979.74</v>
      </c>
      <c r="F2171" s="118"/>
      <c r="G2171" s="121">
        <f>SUM(G2165:G2170)</f>
        <v>213</v>
      </c>
      <c r="H2171" s="118">
        <f>AVERAGE(H2165:H2170)</f>
        <v>19.282572693693155</v>
      </c>
      <c r="I2171" s="119">
        <f>SUM(I2165:I2170)</f>
        <v>2840.92</v>
      </c>
      <c r="J2171" s="120">
        <f>SUM(J2165:J2170)</f>
        <v>60</v>
      </c>
      <c r="K2171" s="120">
        <f>SUM(G2171,J2171)</f>
        <v>273</v>
      </c>
      <c r="L2171" s="119">
        <f>AVERAGE(L2165:L2170)</f>
        <v>45.288561334498837</v>
      </c>
      <c r="M2171" s="118">
        <f>AVERAGE(M2165:M2170)</f>
        <v>25.032638931694105</v>
      </c>
      <c r="N2171" s="117"/>
      <c r="O2171" s="116"/>
      <c r="P2171" s="115"/>
      <c r="Q2171" s="115">
        <f t="shared" si="1375"/>
        <v>36</v>
      </c>
      <c r="R2171" s="115">
        <f t="shared" si="1376"/>
        <v>2013</v>
      </c>
      <c r="S2171" s="115" t="str">
        <f t="shared" si="1374"/>
        <v>Sun</v>
      </c>
      <c r="T2171" s="115" t="str">
        <f t="shared" si="1377"/>
        <v>2013-36</v>
      </c>
      <c r="U2171" s="115">
        <f t="shared" si="1378"/>
        <v>0</v>
      </c>
      <c r="V2171" s="115"/>
    </row>
    <row r="2172" spans="1:22" s="113" customFormat="1" x14ac:dyDescent="0.35">
      <c r="A2172" s="153" t="s">
        <v>1307</v>
      </c>
      <c r="B2172" s="132">
        <v>41519</v>
      </c>
      <c r="C2172" s="129">
        <v>1077.51</v>
      </c>
      <c r="D2172" s="119">
        <v>0</v>
      </c>
      <c r="E2172" s="119">
        <v>0</v>
      </c>
      <c r="F2172" s="128">
        <v>670.1</v>
      </c>
      <c r="G2172" s="131">
        <v>34</v>
      </c>
      <c r="H2172" s="128">
        <f t="shared" ref="H2172:H2177" si="1411">IFERROR(F2172/G2172,0)</f>
        <v>19.708823529411767</v>
      </c>
      <c r="I2172" s="129">
        <v>407.41</v>
      </c>
      <c r="J2172" s="130">
        <v>12</v>
      </c>
      <c r="K2172" s="130">
        <f t="shared" ref="K2172:K2177" si="1412">IFERROR(SUM(G2172,J2172),0)</f>
        <v>46</v>
      </c>
      <c r="L2172" s="129">
        <f t="shared" ref="L2172:L2177" si="1413">IFERROR(MEDIAN(I2172/J2172),0)</f>
        <v>33.950833333333335</v>
      </c>
      <c r="M2172" s="128">
        <f t="shared" ref="M2172:M2177" si="1414">IFERROR(SUM(F2172,I2172)/K2172,0)</f>
        <v>23.424130434782608</v>
      </c>
      <c r="N2172" s="127"/>
      <c r="O2172" s="126"/>
      <c r="P2172" s="125"/>
      <c r="Q2172" s="125">
        <f t="shared" si="1375"/>
        <v>36</v>
      </c>
      <c r="R2172" s="125">
        <f t="shared" si="1376"/>
        <v>2013</v>
      </c>
      <c r="S2172" s="125" t="str">
        <f t="shared" si="1374"/>
        <v>Mon</v>
      </c>
      <c r="T2172" s="125" t="str">
        <f t="shared" si="1377"/>
        <v>2013-36</v>
      </c>
      <c r="U2172" s="125">
        <f t="shared" si="1378"/>
        <v>0</v>
      </c>
      <c r="V2172" s="125"/>
    </row>
    <row r="2173" spans="1:22" s="113" customFormat="1" x14ac:dyDescent="0.35">
      <c r="A2173" s="153" t="s">
        <v>1307</v>
      </c>
      <c r="B2173" s="132">
        <v>41520</v>
      </c>
      <c r="C2173" s="129">
        <v>638.61</v>
      </c>
      <c r="D2173" s="119">
        <v>0</v>
      </c>
      <c r="E2173" s="119">
        <v>0</v>
      </c>
      <c r="F2173" s="128">
        <v>354.45</v>
      </c>
      <c r="G2173" s="131">
        <v>29</v>
      </c>
      <c r="H2173" s="128">
        <f t="shared" si="1411"/>
        <v>12.222413793103447</v>
      </c>
      <c r="I2173" s="129">
        <v>284.16000000000003</v>
      </c>
      <c r="J2173" s="130">
        <v>13</v>
      </c>
      <c r="K2173" s="130">
        <f t="shared" si="1412"/>
        <v>42</v>
      </c>
      <c r="L2173" s="129">
        <f t="shared" si="1413"/>
        <v>21.85846153846154</v>
      </c>
      <c r="M2173" s="128">
        <f t="shared" si="1414"/>
        <v>15.205</v>
      </c>
      <c r="N2173" s="127"/>
      <c r="O2173" s="126"/>
      <c r="P2173" s="125"/>
      <c r="Q2173" s="125">
        <f t="shared" si="1375"/>
        <v>36</v>
      </c>
      <c r="R2173" s="125">
        <f t="shared" si="1376"/>
        <v>2013</v>
      </c>
      <c r="S2173" s="125" t="str">
        <f t="shared" si="1374"/>
        <v>Tue</v>
      </c>
      <c r="T2173" s="125" t="str">
        <f t="shared" si="1377"/>
        <v>2013-36</v>
      </c>
      <c r="U2173" s="125">
        <f t="shared" si="1378"/>
        <v>0</v>
      </c>
      <c r="V2173" s="125"/>
    </row>
    <row r="2174" spans="1:22" s="113" customFormat="1" x14ac:dyDescent="0.35">
      <c r="A2174" s="153" t="s">
        <v>1307</v>
      </c>
      <c r="B2174" s="132">
        <v>41521</v>
      </c>
      <c r="C2174" s="129">
        <v>1483.27</v>
      </c>
      <c r="D2174" s="119">
        <v>0</v>
      </c>
      <c r="E2174" s="119">
        <v>0</v>
      </c>
      <c r="F2174" s="128">
        <v>882.8</v>
      </c>
      <c r="G2174" s="131">
        <v>33</v>
      </c>
      <c r="H2174" s="128">
        <f t="shared" si="1411"/>
        <v>26.75151515151515</v>
      </c>
      <c r="I2174" s="129">
        <v>600.47</v>
      </c>
      <c r="J2174" s="130">
        <v>16</v>
      </c>
      <c r="K2174" s="130">
        <f t="shared" si="1412"/>
        <v>49</v>
      </c>
      <c r="L2174" s="129">
        <f t="shared" si="1413"/>
        <v>37.529375000000002</v>
      </c>
      <c r="M2174" s="128">
        <f t="shared" si="1414"/>
        <v>30.27081632653061</v>
      </c>
      <c r="N2174" s="127"/>
      <c r="O2174" s="126"/>
      <c r="P2174" s="125"/>
      <c r="Q2174" s="125">
        <f t="shared" si="1375"/>
        <v>36</v>
      </c>
      <c r="R2174" s="125">
        <f t="shared" si="1376"/>
        <v>2013</v>
      </c>
      <c r="S2174" s="125" t="str">
        <f t="shared" si="1374"/>
        <v>Wed</v>
      </c>
      <c r="T2174" s="125" t="str">
        <f t="shared" si="1377"/>
        <v>2013-36</v>
      </c>
      <c r="U2174" s="125">
        <f t="shared" si="1378"/>
        <v>0</v>
      </c>
      <c r="V2174" s="125"/>
    </row>
    <row r="2175" spans="1:22" s="113" customFormat="1" x14ac:dyDescent="0.35">
      <c r="A2175" s="153" t="s">
        <v>1307</v>
      </c>
      <c r="B2175" s="132">
        <v>41522</v>
      </c>
      <c r="C2175" s="129">
        <v>2110.86</v>
      </c>
      <c r="D2175" s="119">
        <v>0</v>
      </c>
      <c r="E2175" s="119">
        <v>0</v>
      </c>
      <c r="F2175" s="128">
        <v>1004.8</v>
      </c>
      <c r="G2175" s="131">
        <v>53</v>
      </c>
      <c r="H2175" s="128">
        <f t="shared" si="1411"/>
        <v>18.958490566037735</v>
      </c>
      <c r="I2175" s="129">
        <v>1106.06</v>
      </c>
      <c r="J2175" s="130">
        <v>9</v>
      </c>
      <c r="K2175" s="130">
        <f t="shared" si="1412"/>
        <v>62</v>
      </c>
      <c r="L2175" s="129">
        <f t="shared" si="1413"/>
        <v>122.89555555555555</v>
      </c>
      <c r="M2175" s="128">
        <f t="shared" si="1414"/>
        <v>34.046129032258058</v>
      </c>
      <c r="N2175" s="127"/>
      <c r="O2175" s="126"/>
      <c r="P2175" s="125"/>
      <c r="Q2175" s="125">
        <f t="shared" si="1375"/>
        <v>36</v>
      </c>
      <c r="R2175" s="125">
        <f t="shared" si="1376"/>
        <v>2013</v>
      </c>
      <c r="S2175" s="125" t="str">
        <f t="shared" si="1374"/>
        <v>Thu</v>
      </c>
      <c r="T2175" s="125" t="str">
        <f t="shared" si="1377"/>
        <v>2013-36</v>
      </c>
      <c r="U2175" s="125">
        <f t="shared" si="1378"/>
        <v>0</v>
      </c>
      <c r="V2175" s="125"/>
    </row>
    <row r="2176" spans="1:22" s="113" customFormat="1" x14ac:dyDescent="0.35">
      <c r="A2176" s="153" t="s">
        <v>1307</v>
      </c>
      <c r="B2176" s="132">
        <v>41523</v>
      </c>
      <c r="C2176" s="129">
        <v>1269.77</v>
      </c>
      <c r="D2176" s="119">
        <v>0</v>
      </c>
      <c r="E2176" s="119">
        <v>0</v>
      </c>
      <c r="F2176" s="128">
        <v>722.1</v>
      </c>
      <c r="G2176" s="131">
        <v>34</v>
      </c>
      <c r="H2176" s="128">
        <f t="shared" si="1411"/>
        <v>21.238235294117647</v>
      </c>
      <c r="I2176" s="129">
        <v>547.66999999999996</v>
      </c>
      <c r="J2176" s="130">
        <v>12</v>
      </c>
      <c r="K2176" s="130">
        <f t="shared" si="1412"/>
        <v>46</v>
      </c>
      <c r="L2176" s="129">
        <f t="shared" si="1413"/>
        <v>45.639166666666661</v>
      </c>
      <c r="M2176" s="128">
        <f t="shared" si="1414"/>
        <v>27.603695652173911</v>
      </c>
      <c r="N2176" s="127"/>
      <c r="O2176" s="126"/>
      <c r="P2176" s="125"/>
      <c r="Q2176" s="125">
        <f t="shared" si="1375"/>
        <v>36</v>
      </c>
      <c r="R2176" s="125">
        <f t="shared" si="1376"/>
        <v>2013</v>
      </c>
      <c r="S2176" s="125" t="str">
        <f t="shared" si="1374"/>
        <v>Fri</v>
      </c>
      <c r="T2176" s="125" t="str">
        <f t="shared" si="1377"/>
        <v>2013-36</v>
      </c>
      <c r="U2176" s="125">
        <f t="shared" si="1378"/>
        <v>0</v>
      </c>
      <c r="V2176" s="125"/>
    </row>
    <row r="2177" spans="1:22" s="113" customFormat="1" x14ac:dyDescent="0.35">
      <c r="A2177" s="153" t="s">
        <v>1307</v>
      </c>
      <c r="B2177" s="132">
        <v>41524</v>
      </c>
      <c r="C2177" s="129">
        <v>949.36</v>
      </c>
      <c r="D2177" s="119">
        <v>0</v>
      </c>
      <c r="E2177" s="119">
        <v>0</v>
      </c>
      <c r="F2177" s="128">
        <v>470.25</v>
      </c>
      <c r="G2177" s="131">
        <v>23</v>
      </c>
      <c r="H2177" s="128">
        <f t="shared" si="1411"/>
        <v>20.445652173913043</v>
      </c>
      <c r="I2177" s="129">
        <v>479.11</v>
      </c>
      <c r="J2177" s="130">
        <v>10</v>
      </c>
      <c r="K2177" s="130">
        <f t="shared" si="1412"/>
        <v>33</v>
      </c>
      <c r="L2177" s="129">
        <f t="shared" si="1413"/>
        <v>47.911000000000001</v>
      </c>
      <c r="M2177" s="128">
        <f t="shared" si="1414"/>
        <v>28.768484848484849</v>
      </c>
      <c r="N2177" s="127"/>
      <c r="O2177" s="126"/>
      <c r="P2177" s="125"/>
      <c r="Q2177" s="125">
        <f t="shared" si="1375"/>
        <v>36</v>
      </c>
      <c r="R2177" s="125">
        <f t="shared" si="1376"/>
        <v>2013</v>
      </c>
      <c r="S2177" s="125" t="str">
        <f t="shared" si="1374"/>
        <v>Sat</v>
      </c>
      <c r="T2177" s="125" t="str">
        <f t="shared" si="1377"/>
        <v>2013-36</v>
      </c>
      <c r="U2177" s="125">
        <f t="shared" si="1378"/>
        <v>0</v>
      </c>
      <c r="V2177" s="125"/>
    </row>
    <row r="2178" spans="1:22" s="113" customFormat="1" x14ac:dyDescent="0.35">
      <c r="A2178" s="124"/>
      <c r="B2178" s="123">
        <v>41525</v>
      </c>
      <c r="C2178" s="119">
        <f>SUM(C2172:C2177)</f>
        <v>7529.38</v>
      </c>
      <c r="D2178" s="119">
        <v>1937.39</v>
      </c>
      <c r="E2178" s="122">
        <f>SUM(C2178:D2178)</f>
        <v>9466.77</v>
      </c>
      <c r="F2178" s="118"/>
      <c r="G2178" s="121">
        <f>SUM(G2172:G2177)</f>
        <v>206</v>
      </c>
      <c r="H2178" s="118">
        <f>AVERAGE(H2172:H2177)</f>
        <v>19.887521751349798</v>
      </c>
      <c r="I2178" s="119">
        <f>SUM(I2172:I2177)</f>
        <v>3424.88</v>
      </c>
      <c r="J2178" s="120">
        <f>SUM(J2172:J2177)</f>
        <v>72</v>
      </c>
      <c r="K2178" s="120">
        <f>SUM(G2178,J2178)</f>
        <v>278</v>
      </c>
      <c r="L2178" s="119">
        <f>AVERAGE(L2172:L2177)</f>
        <v>51.630732015669516</v>
      </c>
      <c r="M2178" s="118">
        <f>AVERAGE(M2172:M2177)</f>
        <v>26.553042715705008</v>
      </c>
      <c r="N2178" s="117"/>
      <c r="O2178" s="116"/>
      <c r="P2178" s="115"/>
      <c r="Q2178" s="115">
        <f t="shared" si="1375"/>
        <v>37</v>
      </c>
      <c r="R2178" s="115">
        <f t="shared" si="1376"/>
        <v>2013</v>
      </c>
      <c r="S2178" s="115" t="str">
        <f t="shared" ref="S2178:S2241" si="1415">VLOOKUP(WEEKDAY(B2178),$Z$2:$AA$8,2,FALSE)</f>
        <v>Sun</v>
      </c>
      <c r="T2178" s="115" t="str">
        <f t="shared" si="1377"/>
        <v>2013-37</v>
      </c>
      <c r="U2178" s="115">
        <f t="shared" si="1378"/>
        <v>0</v>
      </c>
      <c r="V2178" s="115"/>
    </row>
    <row r="2179" spans="1:22" s="113" customFormat="1" x14ac:dyDescent="0.35">
      <c r="A2179" s="153" t="s">
        <v>1308</v>
      </c>
      <c r="B2179" s="132">
        <v>41526</v>
      </c>
      <c r="C2179" s="129">
        <v>606.70000000000005</v>
      </c>
      <c r="D2179" s="119">
        <v>0</v>
      </c>
      <c r="E2179" s="119">
        <v>0</v>
      </c>
      <c r="F2179" s="128">
        <v>338</v>
      </c>
      <c r="G2179" s="131">
        <v>32</v>
      </c>
      <c r="H2179" s="128">
        <f t="shared" ref="H2179:H2184" si="1416">IFERROR(F2179/G2179,0)</f>
        <v>10.5625</v>
      </c>
      <c r="I2179" s="129">
        <v>268.7</v>
      </c>
      <c r="J2179" s="130">
        <v>5</v>
      </c>
      <c r="K2179" s="130">
        <f t="shared" ref="K2179:K2184" si="1417">IFERROR(SUM(G2179,J2179),0)</f>
        <v>37</v>
      </c>
      <c r="L2179" s="129">
        <f t="shared" ref="L2179:L2184" si="1418">IFERROR(MEDIAN(I2179/J2179),0)</f>
        <v>53.739999999999995</v>
      </c>
      <c r="M2179" s="128">
        <f t="shared" ref="M2179:M2184" si="1419">IFERROR(SUM(F2179,I2179)/K2179,0)</f>
        <v>16.3972972972973</v>
      </c>
      <c r="N2179" s="127"/>
      <c r="O2179" s="126"/>
      <c r="P2179" s="125"/>
      <c r="Q2179" s="125">
        <f t="shared" ref="Q2179:Q2242" si="1420">WEEKNUM(B2179)</f>
        <v>37</v>
      </c>
      <c r="R2179" s="125">
        <f t="shared" ref="R2179:R2242" si="1421">YEAR(B2179)</f>
        <v>2013</v>
      </c>
      <c r="S2179" s="125" t="str">
        <f t="shared" si="1415"/>
        <v>Mon</v>
      </c>
      <c r="T2179" s="125" t="str">
        <f t="shared" ref="T2179:T2242" si="1422">R2179&amp;"-"&amp;Q2179</f>
        <v>2013-37</v>
      </c>
      <c r="U2179" s="125">
        <f t="shared" ref="U2179:U2242" si="1423">IF(AND(MONTH(B2179)=12,DAY(B2179)&lt;26),1,0)</f>
        <v>0</v>
      </c>
      <c r="V2179" s="125"/>
    </row>
    <row r="2180" spans="1:22" s="113" customFormat="1" x14ac:dyDescent="0.35">
      <c r="A2180" s="153" t="s">
        <v>1308</v>
      </c>
      <c r="B2180" s="132">
        <v>41527</v>
      </c>
      <c r="C2180" s="129">
        <v>802.52</v>
      </c>
      <c r="D2180" s="119">
        <v>0</v>
      </c>
      <c r="E2180" s="119">
        <v>0</v>
      </c>
      <c r="F2180" s="128">
        <v>517.85</v>
      </c>
      <c r="G2180" s="131">
        <v>40</v>
      </c>
      <c r="H2180" s="128">
        <f t="shared" si="1416"/>
        <v>12.946250000000001</v>
      </c>
      <c r="I2180" s="129">
        <v>284.67</v>
      </c>
      <c r="J2180" s="130">
        <v>9</v>
      </c>
      <c r="K2180" s="130">
        <f t="shared" si="1417"/>
        <v>49</v>
      </c>
      <c r="L2180" s="129">
        <f t="shared" si="1418"/>
        <v>31.630000000000003</v>
      </c>
      <c r="M2180" s="128">
        <f t="shared" si="1419"/>
        <v>16.377959183673468</v>
      </c>
      <c r="N2180" s="127"/>
      <c r="O2180" s="126"/>
      <c r="P2180" s="125"/>
      <c r="Q2180" s="125">
        <f t="shared" si="1420"/>
        <v>37</v>
      </c>
      <c r="R2180" s="125">
        <f t="shared" si="1421"/>
        <v>2013</v>
      </c>
      <c r="S2180" s="125" t="str">
        <f t="shared" si="1415"/>
        <v>Tue</v>
      </c>
      <c r="T2180" s="125" t="str">
        <f t="shared" si="1422"/>
        <v>2013-37</v>
      </c>
      <c r="U2180" s="125">
        <f t="shared" si="1423"/>
        <v>0</v>
      </c>
      <c r="V2180" s="125"/>
    </row>
    <row r="2181" spans="1:22" s="113" customFormat="1" x14ac:dyDescent="0.35">
      <c r="A2181" s="153" t="s">
        <v>1308</v>
      </c>
      <c r="B2181" s="132">
        <v>41528</v>
      </c>
      <c r="C2181" s="129">
        <v>1261.51</v>
      </c>
      <c r="D2181" s="119">
        <v>0</v>
      </c>
      <c r="E2181" s="119">
        <v>0</v>
      </c>
      <c r="F2181" s="128">
        <v>766.25</v>
      </c>
      <c r="G2181" s="131">
        <v>36</v>
      </c>
      <c r="H2181" s="128">
        <f t="shared" si="1416"/>
        <v>21.284722222222221</v>
      </c>
      <c r="I2181" s="129">
        <v>495.26</v>
      </c>
      <c r="J2181" s="130">
        <v>10</v>
      </c>
      <c r="K2181" s="130">
        <f t="shared" si="1417"/>
        <v>46</v>
      </c>
      <c r="L2181" s="129">
        <f t="shared" si="1418"/>
        <v>49.525999999999996</v>
      </c>
      <c r="M2181" s="128">
        <f t="shared" si="1419"/>
        <v>27.424130434782608</v>
      </c>
      <c r="N2181" s="127"/>
      <c r="O2181" s="126"/>
      <c r="P2181" s="125"/>
      <c r="Q2181" s="125">
        <f t="shared" si="1420"/>
        <v>37</v>
      </c>
      <c r="R2181" s="125">
        <f t="shared" si="1421"/>
        <v>2013</v>
      </c>
      <c r="S2181" s="125" t="str">
        <f t="shared" si="1415"/>
        <v>Wed</v>
      </c>
      <c r="T2181" s="125" t="str">
        <f t="shared" si="1422"/>
        <v>2013-37</v>
      </c>
      <c r="U2181" s="125">
        <f t="shared" si="1423"/>
        <v>0</v>
      </c>
      <c r="V2181" s="125"/>
    </row>
    <row r="2182" spans="1:22" s="113" customFormat="1" x14ac:dyDescent="0.35">
      <c r="A2182" s="153" t="s">
        <v>1308</v>
      </c>
      <c r="B2182" s="132">
        <v>41529</v>
      </c>
      <c r="C2182" s="129">
        <v>1415.14</v>
      </c>
      <c r="D2182" s="119">
        <v>0</v>
      </c>
      <c r="E2182" s="119">
        <v>0</v>
      </c>
      <c r="F2182" s="128">
        <v>704.4</v>
      </c>
      <c r="G2182" s="131">
        <v>47</v>
      </c>
      <c r="H2182" s="128">
        <f t="shared" si="1416"/>
        <v>14.98723404255319</v>
      </c>
      <c r="I2182" s="129">
        <v>424.43</v>
      </c>
      <c r="J2182" s="130">
        <v>13</v>
      </c>
      <c r="K2182" s="130">
        <f t="shared" si="1417"/>
        <v>60</v>
      </c>
      <c r="L2182" s="129">
        <f t="shared" si="1418"/>
        <v>32.64846153846154</v>
      </c>
      <c r="M2182" s="128">
        <f t="shared" si="1419"/>
        <v>18.813833333333331</v>
      </c>
      <c r="N2182" s="127"/>
      <c r="O2182" s="126"/>
      <c r="P2182" s="125"/>
      <c r="Q2182" s="125">
        <f t="shared" si="1420"/>
        <v>37</v>
      </c>
      <c r="R2182" s="125">
        <f t="shared" si="1421"/>
        <v>2013</v>
      </c>
      <c r="S2182" s="125" t="str">
        <f t="shared" si="1415"/>
        <v>Thu</v>
      </c>
      <c r="T2182" s="125" t="str">
        <f t="shared" si="1422"/>
        <v>2013-37</v>
      </c>
      <c r="U2182" s="125">
        <f t="shared" si="1423"/>
        <v>0</v>
      </c>
      <c r="V2182" s="125"/>
    </row>
    <row r="2183" spans="1:22" s="113" customFormat="1" x14ac:dyDescent="0.35">
      <c r="A2183" s="153" t="s">
        <v>1308</v>
      </c>
      <c r="B2183" s="132">
        <v>41530</v>
      </c>
      <c r="C2183" s="129">
        <v>2081.38</v>
      </c>
      <c r="D2183" s="119">
        <v>0</v>
      </c>
      <c r="E2183" s="119">
        <v>0</v>
      </c>
      <c r="F2183" s="128">
        <v>1656.95</v>
      </c>
      <c r="G2183" s="131">
        <v>50</v>
      </c>
      <c r="H2183" s="128">
        <f t="shared" si="1416"/>
        <v>33.139000000000003</v>
      </c>
      <c r="I2183" s="129">
        <v>424.43</v>
      </c>
      <c r="J2183" s="130">
        <v>13</v>
      </c>
      <c r="K2183" s="130">
        <f t="shared" si="1417"/>
        <v>63</v>
      </c>
      <c r="L2183" s="129">
        <f t="shared" si="1418"/>
        <v>32.64846153846154</v>
      </c>
      <c r="M2183" s="128">
        <f t="shared" si="1419"/>
        <v>33.037777777777777</v>
      </c>
      <c r="N2183" s="127"/>
      <c r="O2183" s="126"/>
      <c r="P2183" s="125"/>
      <c r="Q2183" s="125">
        <f t="shared" si="1420"/>
        <v>37</v>
      </c>
      <c r="R2183" s="125">
        <f t="shared" si="1421"/>
        <v>2013</v>
      </c>
      <c r="S2183" s="125" t="str">
        <f t="shared" si="1415"/>
        <v>Fri</v>
      </c>
      <c r="T2183" s="125" t="str">
        <f t="shared" si="1422"/>
        <v>2013-37</v>
      </c>
      <c r="U2183" s="125">
        <f t="shared" si="1423"/>
        <v>0</v>
      </c>
      <c r="V2183" s="125"/>
    </row>
    <row r="2184" spans="1:22" s="113" customFormat="1" x14ac:dyDescent="0.35">
      <c r="A2184" s="153" t="s">
        <v>1308</v>
      </c>
      <c r="B2184" s="132">
        <v>41531</v>
      </c>
      <c r="C2184" s="129">
        <v>1108.51</v>
      </c>
      <c r="D2184" s="119">
        <v>0</v>
      </c>
      <c r="E2184" s="119">
        <v>0</v>
      </c>
      <c r="F2184" s="128">
        <v>692.3</v>
      </c>
      <c r="G2184" s="131">
        <v>22</v>
      </c>
      <c r="H2184" s="128">
        <f t="shared" si="1416"/>
        <v>31.468181818181815</v>
      </c>
      <c r="I2184" s="129">
        <v>416.21</v>
      </c>
      <c r="J2184" s="130">
        <v>7</v>
      </c>
      <c r="K2184" s="130">
        <f t="shared" si="1417"/>
        <v>29</v>
      </c>
      <c r="L2184" s="129">
        <f t="shared" si="1418"/>
        <v>59.458571428571425</v>
      </c>
      <c r="M2184" s="128">
        <f t="shared" si="1419"/>
        <v>38.224482758620688</v>
      </c>
      <c r="N2184" s="127"/>
      <c r="O2184" s="126"/>
      <c r="P2184" s="125"/>
      <c r="Q2184" s="125">
        <f t="shared" si="1420"/>
        <v>37</v>
      </c>
      <c r="R2184" s="125">
        <f t="shared" si="1421"/>
        <v>2013</v>
      </c>
      <c r="S2184" s="125" t="str">
        <f t="shared" si="1415"/>
        <v>Sat</v>
      </c>
      <c r="T2184" s="125" t="str">
        <f t="shared" si="1422"/>
        <v>2013-37</v>
      </c>
      <c r="U2184" s="125">
        <f t="shared" si="1423"/>
        <v>0</v>
      </c>
      <c r="V2184" s="125"/>
    </row>
    <row r="2185" spans="1:22" s="113" customFormat="1" x14ac:dyDescent="0.35">
      <c r="A2185" s="124"/>
      <c r="B2185" s="123">
        <v>41532</v>
      </c>
      <c r="C2185" s="119">
        <f>SUM(C2179:C2184)</f>
        <v>7275.76</v>
      </c>
      <c r="D2185" s="119">
        <v>3310.6</v>
      </c>
      <c r="E2185" s="122">
        <f>SUM(C2185:D2185)</f>
        <v>10586.36</v>
      </c>
      <c r="F2185" s="118"/>
      <c r="G2185" s="121">
        <f>SUM(G2179:G2184)</f>
        <v>227</v>
      </c>
      <c r="H2185" s="118">
        <f>AVERAGE(H2179:H2184)</f>
        <v>20.731314680492872</v>
      </c>
      <c r="I2185" s="119">
        <f>SUM(I2179:I2184)</f>
        <v>2313.7000000000003</v>
      </c>
      <c r="J2185" s="120">
        <f>SUM(J2179:J2184)</f>
        <v>57</v>
      </c>
      <c r="K2185" s="120">
        <f>SUM(G2185,J2185)</f>
        <v>284</v>
      </c>
      <c r="L2185" s="119">
        <f>AVERAGE(L2179:L2184)</f>
        <v>43.275249084249083</v>
      </c>
      <c r="M2185" s="118">
        <f>AVERAGE(M2179:M2184)</f>
        <v>25.04591346424753</v>
      </c>
      <c r="N2185" s="117"/>
      <c r="O2185" s="116"/>
      <c r="P2185" s="115"/>
      <c r="Q2185" s="115">
        <f t="shared" si="1420"/>
        <v>38</v>
      </c>
      <c r="R2185" s="115">
        <f t="shared" si="1421"/>
        <v>2013</v>
      </c>
      <c r="S2185" s="115" t="str">
        <f t="shared" si="1415"/>
        <v>Sun</v>
      </c>
      <c r="T2185" s="115" t="str">
        <f t="shared" si="1422"/>
        <v>2013-38</v>
      </c>
      <c r="U2185" s="115">
        <f t="shared" si="1423"/>
        <v>0</v>
      </c>
      <c r="V2185" s="115"/>
    </row>
    <row r="2186" spans="1:22" s="113" customFormat="1" x14ac:dyDescent="0.35">
      <c r="A2186" s="153" t="s">
        <v>1309</v>
      </c>
      <c r="B2186" s="132">
        <v>41533</v>
      </c>
      <c r="C2186" s="129">
        <v>533.17999999999995</v>
      </c>
      <c r="D2186" s="119">
        <v>0</v>
      </c>
      <c r="E2186" s="119">
        <v>0</v>
      </c>
      <c r="F2186" s="128">
        <v>296.64999999999998</v>
      </c>
      <c r="G2186" s="131">
        <v>26</v>
      </c>
      <c r="H2186" s="128">
        <f t="shared" ref="H2186:H2191" si="1424">IFERROR(F2186/G2186,0)</f>
        <v>11.409615384615384</v>
      </c>
      <c r="I2186" s="129">
        <v>236.52</v>
      </c>
      <c r="J2186" s="130">
        <v>8</v>
      </c>
      <c r="K2186" s="130">
        <f t="shared" ref="K2186:K2191" si="1425">IFERROR(SUM(G2186,J2186),0)</f>
        <v>34</v>
      </c>
      <c r="L2186" s="129">
        <f t="shared" ref="L2186:L2191" si="1426">IFERROR(MEDIAN(I2186/J2186),0)</f>
        <v>29.565000000000001</v>
      </c>
      <c r="M2186" s="128">
        <f t="shared" ref="M2186:M2191" si="1427">IFERROR(SUM(F2186,I2186)/K2186,0)</f>
        <v>15.681470588235292</v>
      </c>
      <c r="N2186" s="127"/>
      <c r="O2186" s="126"/>
      <c r="P2186" s="125"/>
      <c r="Q2186" s="125">
        <f t="shared" si="1420"/>
        <v>38</v>
      </c>
      <c r="R2186" s="125">
        <f t="shared" si="1421"/>
        <v>2013</v>
      </c>
      <c r="S2186" s="125" t="str">
        <f t="shared" si="1415"/>
        <v>Mon</v>
      </c>
      <c r="T2186" s="125" t="str">
        <f t="shared" si="1422"/>
        <v>2013-38</v>
      </c>
      <c r="U2186" s="125">
        <f t="shared" si="1423"/>
        <v>0</v>
      </c>
      <c r="V2186" s="125"/>
    </row>
    <row r="2187" spans="1:22" s="113" customFormat="1" x14ac:dyDescent="0.35">
      <c r="A2187" s="153" t="s">
        <v>1309</v>
      </c>
      <c r="B2187" s="132">
        <v>41534</v>
      </c>
      <c r="C2187" s="129">
        <v>696.66</v>
      </c>
      <c r="D2187" s="119">
        <v>0</v>
      </c>
      <c r="E2187" s="119">
        <v>0</v>
      </c>
      <c r="F2187" s="128">
        <v>446.75</v>
      </c>
      <c r="G2187" s="131">
        <v>23</v>
      </c>
      <c r="H2187" s="128">
        <f t="shared" si="1424"/>
        <v>19.423913043478262</v>
      </c>
      <c r="I2187" s="129">
        <v>249.91</v>
      </c>
      <c r="J2187" s="130">
        <v>9</v>
      </c>
      <c r="K2187" s="130">
        <f t="shared" si="1425"/>
        <v>32</v>
      </c>
      <c r="L2187" s="129">
        <f t="shared" si="1426"/>
        <v>27.767777777777777</v>
      </c>
      <c r="M2187" s="128">
        <f t="shared" si="1427"/>
        <v>21.770624999999999</v>
      </c>
      <c r="N2187" s="127"/>
      <c r="O2187" s="126"/>
      <c r="P2187" s="125"/>
      <c r="Q2187" s="125">
        <f t="shared" si="1420"/>
        <v>38</v>
      </c>
      <c r="R2187" s="125">
        <f t="shared" si="1421"/>
        <v>2013</v>
      </c>
      <c r="S2187" s="125" t="str">
        <f t="shared" si="1415"/>
        <v>Tue</v>
      </c>
      <c r="T2187" s="125" t="str">
        <f t="shared" si="1422"/>
        <v>2013-38</v>
      </c>
      <c r="U2187" s="125">
        <f t="shared" si="1423"/>
        <v>0</v>
      </c>
      <c r="V2187" s="125"/>
    </row>
    <row r="2188" spans="1:22" s="113" customFormat="1" x14ac:dyDescent="0.35">
      <c r="A2188" s="153" t="s">
        <v>1309</v>
      </c>
      <c r="B2188" s="132">
        <v>41535</v>
      </c>
      <c r="C2188" s="129">
        <v>1284.04</v>
      </c>
      <c r="D2188" s="119">
        <v>0</v>
      </c>
      <c r="E2188" s="119">
        <v>0</v>
      </c>
      <c r="F2188" s="128">
        <v>823.75</v>
      </c>
      <c r="G2188" s="131">
        <v>42</v>
      </c>
      <c r="H2188" s="128">
        <f t="shared" si="1424"/>
        <v>19.613095238095237</v>
      </c>
      <c r="I2188" s="129">
        <v>460.29</v>
      </c>
      <c r="J2188" s="130">
        <v>9</v>
      </c>
      <c r="K2188" s="130">
        <f t="shared" si="1425"/>
        <v>51</v>
      </c>
      <c r="L2188" s="129">
        <f t="shared" si="1426"/>
        <v>51.143333333333338</v>
      </c>
      <c r="M2188" s="128">
        <f t="shared" si="1427"/>
        <v>25.177254901960783</v>
      </c>
      <c r="N2188" s="127"/>
      <c r="O2188" s="126"/>
      <c r="P2188" s="125"/>
      <c r="Q2188" s="125">
        <f t="shared" si="1420"/>
        <v>38</v>
      </c>
      <c r="R2188" s="125">
        <f t="shared" si="1421"/>
        <v>2013</v>
      </c>
      <c r="S2188" s="125" t="str">
        <f t="shared" si="1415"/>
        <v>Wed</v>
      </c>
      <c r="T2188" s="125" t="str">
        <f t="shared" si="1422"/>
        <v>2013-38</v>
      </c>
      <c r="U2188" s="125">
        <f t="shared" si="1423"/>
        <v>0</v>
      </c>
      <c r="V2188" s="125"/>
    </row>
    <row r="2189" spans="1:22" s="113" customFormat="1" x14ac:dyDescent="0.35">
      <c r="A2189" s="153" t="s">
        <v>1309</v>
      </c>
      <c r="B2189" s="132">
        <v>41536</v>
      </c>
      <c r="C2189" s="129">
        <v>1528.21</v>
      </c>
      <c r="D2189" s="119">
        <v>0</v>
      </c>
      <c r="E2189" s="119">
        <v>0</v>
      </c>
      <c r="F2189" s="128">
        <v>429.2</v>
      </c>
      <c r="G2189" s="131">
        <v>30</v>
      </c>
      <c r="H2189" s="128">
        <f t="shared" si="1424"/>
        <v>14.306666666666667</v>
      </c>
      <c r="I2189" s="129">
        <v>1099.01</v>
      </c>
      <c r="J2189" s="130">
        <v>7</v>
      </c>
      <c r="K2189" s="130">
        <f t="shared" si="1425"/>
        <v>37</v>
      </c>
      <c r="L2189" s="129">
        <f t="shared" si="1426"/>
        <v>157.00142857142856</v>
      </c>
      <c r="M2189" s="128">
        <f t="shared" si="1427"/>
        <v>41.302972972972974</v>
      </c>
      <c r="N2189" s="127"/>
      <c r="O2189" s="126"/>
      <c r="P2189" s="125"/>
      <c r="Q2189" s="125">
        <f t="shared" si="1420"/>
        <v>38</v>
      </c>
      <c r="R2189" s="125">
        <f t="shared" si="1421"/>
        <v>2013</v>
      </c>
      <c r="S2189" s="125" t="str">
        <f t="shared" si="1415"/>
        <v>Thu</v>
      </c>
      <c r="T2189" s="125" t="str">
        <f t="shared" si="1422"/>
        <v>2013-38</v>
      </c>
      <c r="U2189" s="125">
        <f t="shared" si="1423"/>
        <v>0</v>
      </c>
      <c r="V2189" s="125"/>
    </row>
    <row r="2190" spans="1:22" s="113" customFormat="1" x14ac:dyDescent="0.35">
      <c r="A2190" s="153" t="s">
        <v>1309</v>
      </c>
      <c r="B2190" s="132">
        <v>41537</v>
      </c>
      <c r="C2190" s="129">
        <v>1947.39</v>
      </c>
      <c r="D2190" s="119">
        <v>0</v>
      </c>
      <c r="E2190" s="119">
        <v>0</v>
      </c>
      <c r="F2190" s="128">
        <v>918.15</v>
      </c>
      <c r="G2190" s="131">
        <v>46</v>
      </c>
      <c r="H2190" s="128">
        <f t="shared" si="1424"/>
        <v>19.959782608695651</v>
      </c>
      <c r="I2190" s="129">
        <v>1029.24</v>
      </c>
      <c r="J2190" s="130">
        <v>18</v>
      </c>
      <c r="K2190" s="130">
        <f t="shared" si="1425"/>
        <v>64</v>
      </c>
      <c r="L2190" s="129">
        <f t="shared" si="1426"/>
        <v>57.18</v>
      </c>
      <c r="M2190" s="128">
        <f t="shared" si="1427"/>
        <v>30.427968749999998</v>
      </c>
      <c r="N2190" s="127"/>
      <c r="O2190" s="126"/>
      <c r="P2190" s="125"/>
      <c r="Q2190" s="125">
        <f t="shared" si="1420"/>
        <v>38</v>
      </c>
      <c r="R2190" s="125">
        <f t="shared" si="1421"/>
        <v>2013</v>
      </c>
      <c r="S2190" s="125" t="str">
        <f t="shared" si="1415"/>
        <v>Fri</v>
      </c>
      <c r="T2190" s="125" t="str">
        <f t="shared" si="1422"/>
        <v>2013-38</v>
      </c>
      <c r="U2190" s="125">
        <f t="shared" si="1423"/>
        <v>0</v>
      </c>
      <c r="V2190" s="125"/>
    </row>
    <row r="2191" spans="1:22" s="113" customFormat="1" x14ac:dyDescent="0.35">
      <c r="A2191" s="153" t="s">
        <v>1309</v>
      </c>
      <c r="B2191" s="132">
        <v>41538</v>
      </c>
      <c r="C2191" s="129">
        <v>801.72</v>
      </c>
      <c r="D2191" s="119">
        <v>0</v>
      </c>
      <c r="E2191" s="119">
        <v>0</v>
      </c>
      <c r="F2191" s="128">
        <v>485</v>
      </c>
      <c r="G2191" s="131">
        <v>27</v>
      </c>
      <c r="H2191" s="128">
        <f t="shared" si="1424"/>
        <v>17.962962962962962</v>
      </c>
      <c r="I2191" s="129">
        <v>336.59</v>
      </c>
      <c r="J2191" s="130">
        <v>7</v>
      </c>
      <c r="K2191" s="130">
        <f t="shared" si="1425"/>
        <v>34</v>
      </c>
      <c r="L2191" s="129">
        <f t="shared" si="1426"/>
        <v>48.084285714285713</v>
      </c>
      <c r="M2191" s="128">
        <f t="shared" si="1427"/>
        <v>24.164411764705878</v>
      </c>
      <c r="N2191" s="127"/>
      <c r="O2191" s="126"/>
      <c r="P2191" s="125"/>
      <c r="Q2191" s="125">
        <f t="shared" si="1420"/>
        <v>38</v>
      </c>
      <c r="R2191" s="125">
        <f t="shared" si="1421"/>
        <v>2013</v>
      </c>
      <c r="S2191" s="125" t="str">
        <f t="shared" si="1415"/>
        <v>Sat</v>
      </c>
      <c r="T2191" s="125" t="str">
        <f t="shared" si="1422"/>
        <v>2013-38</v>
      </c>
      <c r="U2191" s="125">
        <f t="shared" si="1423"/>
        <v>0</v>
      </c>
      <c r="V2191" s="125"/>
    </row>
    <row r="2192" spans="1:22" s="113" customFormat="1" x14ac:dyDescent="0.35">
      <c r="A2192" s="124"/>
      <c r="B2192" s="123">
        <v>41539</v>
      </c>
      <c r="C2192" s="119">
        <f>SUM(C2186:C2191)</f>
        <v>6791.2000000000007</v>
      </c>
      <c r="D2192" s="119">
        <v>1132.57</v>
      </c>
      <c r="E2192" s="122">
        <f>SUM(C2192:D2192)</f>
        <v>7923.77</v>
      </c>
      <c r="F2192" s="118"/>
      <c r="G2192" s="121">
        <f>SUM(G2186:G2191)</f>
        <v>194</v>
      </c>
      <c r="H2192" s="118">
        <f>AVERAGE(H2186:H2191)</f>
        <v>17.112672650752362</v>
      </c>
      <c r="I2192" s="119">
        <f>SUM(I2186:I2191)</f>
        <v>3411.5600000000004</v>
      </c>
      <c r="J2192" s="120">
        <f>SUM(J2186:J2191)</f>
        <v>58</v>
      </c>
      <c r="K2192" s="120">
        <f>SUM(G2192,J2192)</f>
        <v>252</v>
      </c>
      <c r="L2192" s="119">
        <f>AVERAGE(L2186:L2191)</f>
        <v>61.790304232804239</v>
      </c>
      <c r="M2192" s="118">
        <f>AVERAGE(M2186:M2191)</f>
        <v>26.420783996312483</v>
      </c>
      <c r="N2192" s="117"/>
      <c r="O2192" s="116"/>
      <c r="P2192" s="115"/>
      <c r="Q2192" s="115">
        <f t="shared" si="1420"/>
        <v>39</v>
      </c>
      <c r="R2192" s="115">
        <f t="shared" si="1421"/>
        <v>2013</v>
      </c>
      <c r="S2192" s="115" t="str">
        <f t="shared" si="1415"/>
        <v>Sun</v>
      </c>
      <c r="T2192" s="115" t="str">
        <f t="shared" si="1422"/>
        <v>2013-39</v>
      </c>
      <c r="U2192" s="115">
        <f t="shared" si="1423"/>
        <v>0</v>
      </c>
      <c r="V2192" s="115"/>
    </row>
    <row r="2193" spans="1:22" s="113" customFormat="1" x14ac:dyDescent="0.35">
      <c r="A2193" s="153" t="s">
        <v>1310</v>
      </c>
      <c r="B2193" s="132">
        <v>41540</v>
      </c>
      <c r="C2193" s="129">
        <v>691.46</v>
      </c>
      <c r="D2193" s="119">
        <v>0</v>
      </c>
      <c r="E2193" s="119">
        <v>0</v>
      </c>
      <c r="F2193" s="128">
        <v>480</v>
      </c>
      <c r="G2193" s="131">
        <v>29</v>
      </c>
      <c r="H2193" s="128">
        <f t="shared" ref="H2193:H2198" si="1428">IFERROR(F2193/G2193,0)</f>
        <v>16.551724137931036</v>
      </c>
      <c r="I2193" s="129">
        <v>211.46</v>
      </c>
      <c r="J2193" s="130">
        <v>7</v>
      </c>
      <c r="K2193" s="130">
        <f t="shared" ref="K2193:K2198" si="1429">IFERROR(SUM(G2193,J2193),0)</f>
        <v>36</v>
      </c>
      <c r="L2193" s="129">
        <f t="shared" ref="L2193:L2198" si="1430">IFERROR(MEDIAN(I2193/J2193),0)</f>
        <v>30.208571428571428</v>
      </c>
      <c r="M2193" s="128">
        <f t="shared" ref="M2193:M2198" si="1431">IFERROR(SUM(F2193,I2193)/K2193,0)</f>
        <v>19.207222222222224</v>
      </c>
      <c r="N2193" s="127"/>
      <c r="O2193" s="126"/>
      <c r="P2193" s="125"/>
      <c r="Q2193" s="125">
        <f t="shared" si="1420"/>
        <v>39</v>
      </c>
      <c r="R2193" s="125">
        <f t="shared" si="1421"/>
        <v>2013</v>
      </c>
      <c r="S2193" s="125" t="str">
        <f t="shared" si="1415"/>
        <v>Mon</v>
      </c>
      <c r="T2193" s="125" t="str">
        <f t="shared" si="1422"/>
        <v>2013-39</v>
      </c>
      <c r="U2193" s="125">
        <f t="shared" si="1423"/>
        <v>0</v>
      </c>
      <c r="V2193" s="125"/>
    </row>
    <row r="2194" spans="1:22" s="113" customFormat="1" x14ac:dyDescent="0.35">
      <c r="A2194" s="153" t="s">
        <v>1310</v>
      </c>
      <c r="B2194" s="132">
        <v>41541</v>
      </c>
      <c r="C2194" s="129">
        <v>877.78</v>
      </c>
      <c r="D2194" s="119">
        <v>0</v>
      </c>
      <c r="E2194" s="119">
        <v>0</v>
      </c>
      <c r="F2194" s="128">
        <v>632.20000000000005</v>
      </c>
      <c r="G2194" s="131">
        <v>34</v>
      </c>
      <c r="H2194" s="128">
        <f t="shared" si="1428"/>
        <v>18.594117647058823</v>
      </c>
      <c r="I2194" s="129">
        <v>245.58</v>
      </c>
      <c r="J2194" s="130">
        <v>7</v>
      </c>
      <c r="K2194" s="130">
        <f t="shared" si="1429"/>
        <v>41</v>
      </c>
      <c r="L2194" s="129">
        <f t="shared" si="1430"/>
        <v>35.082857142857144</v>
      </c>
      <c r="M2194" s="128">
        <f t="shared" si="1431"/>
        <v>21.409268292682928</v>
      </c>
      <c r="N2194" s="127"/>
      <c r="O2194" s="126"/>
      <c r="P2194" s="125"/>
      <c r="Q2194" s="125">
        <f t="shared" si="1420"/>
        <v>39</v>
      </c>
      <c r="R2194" s="125">
        <f t="shared" si="1421"/>
        <v>2013</v>
      </c>
      <c r="S2194" s="125" t="str">
        <f t="shared" si="1415"/>
        <v>Tue</v>
      </c>
      <c r="T2194" s="125" t="str">
        <f t="shared" si="1422"/>
        <v>2013-39</v>
      </c>
      <c r="U2194" s="125">
        <f t="shared" si="1423"/>
        <v>0</v>
      </c>
      <c r="V2194" s="125"/>
    </row>
    <row r="2195" spans="1:22" s="113" customFormat="1" x14ac:dyDescent="0.35">
      <c r="A2195" s="153" t="s">
        <v>1310</v>
      </c>
      <c r="B2195" s="132">
        <v>41542</v>
      </c>
      <c r="C2195" s="129">
        <v>1291.4000000000001</v>
      </c>
      <c r="D2195" s="119">
        <v>0</v>
      </c>
      <c r="E2195" s="119">
        <v>0</v>
      </c>
      <c r="F2195" s="128">
        <v>796.15</v>
      </c>
      <c r="G2195" s="131">
        <v>31</v>
      </c>
      <c r="H2195" s="128">
        <f t="shared" si="1428"/>
        <v>25.682258064516127</v>
      </c>
      <c r="I2195" s="129">
        <v>495.25</v>
      </c>
      <c r="J2195" s="130">
        <v>9</v>
      </c>
      <c r="K2195" s="130">
        <f t="shared" si="1429"/>
        <v>40</v>
      </c>
      <c r="L2195" s="129">
        <f t="shared" si="1430"/>
        <v>55.027777777777779</v>
      </c>
      <c r="M2195" s="128">
        <f t="shared" si="1431"/>
        <v>32.285000000000004</v>
      </c>
      <c r="N2195" s="127"/>
      <c r="O2195" s="126"/>
      <c r="P2195" s="125"/>
      <c r="Q2195" s="125">
        <f t="shared" si="1420"/>
        <v>39</v>
      </c>
      <c r="R2195" s="125">
        <f t="shared" si="1421"/>
        <v>2013</v>
      </c>
      <c r="S2195" s="125" t="str">
        <f t="shared" si="1415"/>
        <v>Wed</v>
      </c>
      <c r="T2195" s="125" t="str">
        <f t="shared" si="1422"/>
        <v>2013-39</v>
      </c>
      <c r="U2195" s="125">
        <f t="shared" si="1423"/>
        <v>0</v>
      </c>
      <c r="V2195" s="125"/>
    </row>
    <row r="2196" spans="1:22" s="113" customFormat="1" x14ac:dyDescent="0.35">
      <c r="A2196" s="153" t="s">
        <v>1310</v>
      </c>
      <c r="B2196" s="132">
        <v>41543</v>
      </c>
      <c r="C2196" s="129">
        <v>1124.03</v>
      </c>
      <c r="D2196" s="119">
        <v>0</v>
      </c>
      <c r="E2196" s="119">
        <v>0</v>
      </c>
      <c r="F2196" s="128">
        <v>586.9</v>
      </c>
      <c r="G2196" s="131">
        <v>40</v>
      </c>
      <c r="H2196" s="128">
        <f t="shared" si="1428"/>
        <v>14.672499999999999</v>
      </c>
      <c r="I2196" s="129">
        <v>537.13</v>
      </c>
      <c r="J2196" s="130">
        <v>9</v>
      </c>
      <c r="K2196" s="130">
        <f t="shared" si="1429"/>
        <v>49</v>
      </c>
      <c r="L2196" s="129">
        <f t="shared" si="1430"/>
        <v>59.681111111111107</v>
      </c>
      <c r="M2196" s="128">
        <f t="shared" si="1431"/>
        <v>22.93938775510204</v>
      </c>
      <c r="N2196" s="127"/>
      <c r="O2196" s="126"/>
      <c r="P2196" s="125"/>
      <c r="Q2196" s="125">
        <f t="shared" si="1420"/>
        <v>39</v>
      </c>
      <c r="R2196" s="125">
        <f t="shared" si="1421"/>
        <v>2013</v>
      </c>
      <c r="S2196" s="125" t="str">
        <f t="shared" si="1415"/>
        <v>Thu</v>
      </c>
      <c r="T2196" s="125" t="str">
        <f t="shared" si="1422"/>
        <v>2013-39</v>
      </c>
      <c r="U2196" s="125">
        <f t="shared" si="1423"/>
        <v>0</v>
      </c>
      <c r="V2196" s="125"/>
    </row>
    <row r="2197" spans="1:22" s="113" customFormat="1" x14ac:dyDescent="0.35">
      <c r="A2197" s="153" t="s">
        <v>1310</v>
      </c>
      <c r="B2197" s="132">
        <v>41544</v>
      </c>
      <c r="C2197" s="129">
        <v>1090.5</v>
      </c>
      <c r="D2197" s="119">
        <v>0</v>
      </c>
      <c r="E2197" s="119">
        <v>0</v>
      </c>
      <c r="F2197" s="128">
        <v>809.6</v>
      </c>
      <c r="G2197" s="131">
        <v>48</v>
      </c>
      <c r="H2197" s="128">
        <f t="shared" si="1428"/>
        <v>16.866666666666667</v>
      </c>
      <c r="I2197" s="129">
        <v>280.89999999999998</v>
      </c>
      <c r="J2197" s="130">
        <v>6</v>
      </c>
      <c r="K2197" s="130">
        <f t="shared" si="1429"/>
        <v>54</v>
      </c>
      <c r="L2197" s="129">
        <f t="shared" si="1430"/>
        <v>46.816666666666663</v>
      </c>
      <c r="M2197" s="128">
        <f t="shared" si="1431"/>
        <v>20.194444444444443</v>
      </c>
      <c r="N2197" s="127"/>
      <c r="O2197" s="126"/>
      <c r="P2197" s="125"/>
      <c r="Q2197" s="125">
        <f t="shared" si="1420"/>
        <v>39</v>
      </c>
      <c r="R2197" s="125">
        <f t="shared" si="1421"/>
        <v>2013</v>
      </c>
      <c r="S2197" s="125" t="str">
        <f t="shared" si="1415"/>
        <v>Fri</v>
      </c>
      <c r="T2197" s="125" t="str">
        <f t="shared" si="1422"/>
        <v>2013-39</v>
      </c>
      <c r="U2197" s="125">
        <f t="shared" si="1423"/>
        <v>0</v>
      </c>
      <c r="V2197" s="125"/>
    </row>
    <row r="2198" spans="1:22" s="113" customFormat="1" x14ac:dyDescent="0.35">
      <c r="A2198" s="153" t="s">
        <v>1310</v>
      </c>
      <c r="B2198" s="132">
        <v>41545</v>
      </c>
      <c r="C2198" s="129">
        <v>644.16999999999996</v>
      </c>
      <c r="D2198" s="119">
        <v>0</v>
      </c>
      <c r="E2198" s="119">
        <v>0</v>
      </c>
      <c r="F2198" s="128">
        <v>236.9</v>
      </c>
      <c r="G2198" s="131">
        <v>19</v>
      </c>
      <c r="H2198" s="128">
        <f t="shared" si="1428"/>
        <v>12.468421052631578</v>
      </c>
      <c r="I2198" s="129">
        <v>407.27</v>
      </c>
      <c r="J2198" s="130">
        <v>11</v>
      </c>
      <c r="K2198" s="130">
        <f t="shared" si="1429"/>
        <v>30</v>
      </c>
      <c r="L2198" s="129">
        <f t="shared" si="1430"/>
        <v>37.024545454545454</v>
      </c>
      <c r="M2198" s="128">
        <f t="shared" si="1431"/>
        <v>21.472333333333331</v>
      </c>
      <c r="N2198" s="127"/>
      <c r="O2198" s="126"/>
      <c r="P2198" s="125"/>
      <c r="Q2198" s="125">
        <f t="shared" si="1420"/>
        <v>39</v>
      </c>
      <c r="R2198" s="125">
        <f t="shared" si="1421"/>
        <v>2013</v>
      </c>
      <c r="S2198" s="125" t="str">
        <f t="shared" si="1415"/>
        <v>Sat</v>
      </c>
      <c r="T2198" s="125" t="str">
        <f t="shared" si="1422"/>
        <v>2013-39</v>
      </c>
      <c r="U2198" s="125">
        <f t="shared" si="1423"/>
        <v>0</v>
      </c>
      <c r="V2198" s="125"/>
    </row>
    <row r="2199" spans="1:22" s="113" customFormat="1" x14ac:dyDescent="0.35">
      <c r="A2199" s="124"/>
      <c r="B2199" s="123">
        <v>41546</v>
      </c>
      <c r="C2199" s="119">
        <f>SUM(C2193:C2198)</f>
        <v>5719.34</v>
      </c>
      <c r="D2199" s="119">
        <v>2459.61</v>
      </c>
      <c r="E2199" s="122">
        <f>SUM(C2199:D2199)</f>
        <v>8178.9500000000007</v>
      </c>
      <c r="F2199" s="118"/>
      <c r="G2199" s="121">
        <f>SUM(G2193:G2198)</f>
        <v>201</v>
      </c>
      <c r="H2199" s="118">
        <f>AVERAGE(H2193:H2198)</f>
        <v>17.472614594800707</v>
      </c>
      <c r="I2199" s="119">
        <f>SUM(I2193:I2198)</f>
        <v>2177.59</v>
      </c>
      <c r="J2199" s="120">
        <f>SUM(J2193:J2198)</f>
        <v>49</v>
      </c>
      <c r="K2199" s="120">
        <f>SUM(G2199,J2199)</f>
        <v>250</v>
      </c>
      <c r="L2199" s="119">
        <f>AVERAGE(L2193:L2198)</f>
        <v>43.973588263588262</v>
      </c>
      <c r="M2199" s="118">
        <f>AVERAGE(M2193:M2198)</f>
        <v>22.917942674630833</v>
      </c>
      <c r="N2199" s="117"/>
      <c r="O2199" s="116"/>
      <c r="P2199" s="115"/>
      <c r="Q2199" s="115">
        <f t="shared" si="1420"/>
        <v>40</v>
      </c>
      <c r="R2199" s="115">
        <f t="shared" si="1421"/>
        <v>2013</v>
      </c>
      <c r="S2199" s="115" t="str">
        <f t="shared" si="1415"/>
        <v>Sun</v>
      </c>
      <c r="T2199" s="115" t="str">
        <f t="shared" si="1422"/>
        <v>2013-40</v>
      </c>
      <c r="U2199" s="115">
        <f t="shared" si="1423"/>
        <v>0</v>
      </c>
      <c r="V2199" s="115"/>
    </row>
    <row r="2200" spans="1:22" s="113" customFormat="1" x14ac:dyDescent="0.35">
      <c r="A2200" s="153" t="s">
        <v>1311</v>
      </c>
      <c r="B2200" s="132">
        <v>41547</v>
      </c>
      <c r="C2200" s="129">
        <v>665.94</v>
      </c>
      <c r="D2200" s="119">
        <v>0</v>
      </c>
      <c r="E2200" s="119">
        <v>0</v>
      </c>
      <c r="F2200" s="128">
        <v>452.7</v>
      </c>
      <c r="G2200" s="131">
        <v>25</v>
      </c>
      <c r="H2200" s="128">
        <f t="shared" ref="H2200:H2205" si="1432">IFERROR(F2200/G2200,0)</f>
        <v>18.108000000000001</v>
      </c>
      <c r="I2200" s="129">
        <v>213.24</v>
      </c>
      <c r="J2200" s="130">
        <v>5</v>
      </c>
      <c r="K2200" s="130">
        <f t="shared" ref="K2200:K2205" si="1433">IFERROR(SUM(G2200,J2200),0)</f>
        <v>30</v>
      </c>
      <c r="L2200" s="129">
        <f t="shared" ref="L2200:L2205" si="1434">IFERROR(MEDIAN(I2200/J2200),0)</f>
        <v>42.648000000000003</v>
      </c>
      <c r="M2200" s="128">
        <f t="shared" ref="M2200:M2205" si="1435">IFERROR(SUM(F2200,I2200)/K2200,0)</f>
        <v>22.198</v>
      </c>
      <c r="N2200" s="127"/>
      <c r="O2200" s="126"/>
      <c r="P2200" s="125"/>
      <c r="Q2200" s="125">
        <f t="shared" si="1420"/>
        <v>40</v>
      </c>
      <c r="R2200" s="125">
        <f t="shared" si="1421"/>
        <v>2013</v>
      </c>
      <c r="S2200" s="125" t="str">
        <f t="shared" si="1415"/>
        <v>Mon</v>
      </c>
      <c r="T2200" s="125" t="str">
        <f t="shared" si="1422"/>
        <v>2013-40</v>
      </c>
      <c r="U2200" s="125">
        <f t="shared" si="1423"/>
        <v>0</v>
      </c>
      <c r="V2200" s="125"/>
    </row>
    <row r="2201" spans="1:22" s="113" customFormat="1" x14ac:dyDescent="0.35">
      <c r="A2201" s="153" t="s">
        <v>1311</v>
      </c>
      <c r="B2201" s="132">
        <v>41548</v>
      </c>
      <c r="C2201" s="129">
        <v>744.7</v>
      </c>
      <c r="D2201" s="119">
        <v>0</v>
      </c>
      <c r="E2201" s="119">
        <v>0</v>
      </c>
      <c r="F2201" s="128">
        <v>554.70000000000005</v>
      </c>
      <c r="G2201" s="131">
        <v>33</v>
      </c>
      <c r="H2201" s="128">
        <f t="shared" si="1432"/>
        <v>16.809090909090912</v>
      </c>
      <c r="I2201" s="129">
        <v>190</v>
      </c>
      <c r="J2201" s="130">
        <v>7</v>
      </c>
      <c r="K2201" s="130">
        <f t="shared" si="1433"/>
        <v>40</v>
      </c>
      <c r="L2201" s="129">
        <f t="shared" si="1434"/>
        <v>27.142857142857142</v>
      </c>
      <c r="M2201" s="128">
        <f t="shared" si="1435"/>
        <v>18.6175</v>
      </c>
      <c r="N2201" s="127"/>
      <c r="O2201" s="126"/>
      <c r="P2201" s="125"/>
      <c r="Q2201" s="125">
        <f t="shared" si="1420"/>
        <v>40</v>
      </c>
      <c r="R2201" s="125">
        <f t="shared" si="1421"/>
        <v>2013</v>
      </c>
      <c r="S2201" s="125" t="str">
        <f t="shared" si="1415"/>
        <v>Tue</v>
      </c>
      <c r="T2201" s="125" t="str">
        <f t="shared" si="1422"/>
        <v>2013-40</v>
      </c>
      <c r="U2201" s="125">
        <f t="shared" si="1423"/>
        <v>0</v>
      </c>
      <c r="V2201" s="125"/>
    </row>
    <row r="2202" spans="1:22" s="113" customFormat="1" x14ac:dyDescent="0.35">
      <c r="A2202" s="153" t="s">
        <v>1311</v>
      </c>
      <c r="B2202" s="132">
        <v>41549</v>
      </c>
      <c r="C2202" s="129">
        <v>766.95</v>
      </c>
      <c r="D2202" s="119">
        <v>0</v>
      </c>
      <c r="E2202" s="119">
        <v>0</v>
      </c>
      <c r="F2202" s="128">
        <v>568.95000000000005</v>
      </c>
      <c r="G2202" s="131">
        <v>34</v>
      </c>
      <c r="H2202" s="128">
        <f t="shared" si="1432"/>
        <v>16.733823529411765</v>
      </c>
      <c r="I2202" s="129">
        <v>198.75</v>
      </c>
      <c r="J2202" s="130">
        <v>7</v>
      </c>
      <c r="K2202" s="130">
        <f t="shared" si="1433"/>
        <v>41</v>
      </c>
      <c r="L2202" s="129">
        <f t="shared" si="1434"/>
        <v>28.392857142857142</v>
      </c>
      <c r="M2202" s="128">
        <f t="shared" si="1435"/>
        <v>18.724390243902441</v>
      </c>
      <c r="N2202" s="127"/>
      <c r="O2202" s="126"/>
      <c r="P2202" s="125"/>
      <c r="Q2202" s="125">
        <f t="shared" si="1420"/>
        <v>40</v>
      </c>
      <c r="R2202" s="125">
        <f t="shared" si="1421"/>
        <v>2013</v>
      </c>
      <c r="S2202" s="125" t="str">
        <f t="shared" si="1415"/>
        <v>Wed</v>
      </c>
      <c r="T2202" s="125" t="str">
        <f t="shared" si="1422"/>
        <v>2013-40</v>
      </c>
      <c r="U2202" s="125">
        <f t="shared" si="1423"/>
        <v>0</v>
      </c>
      <c r="V2202" s="125"/>
    </row>
    <row r="2203" spans="1:22" s="113" customFormat="1" x14ac:dyDescent="0.35">
      <c r="A2203" s="153" t="s">
        <v>1311</v>
      </c>
      <c r="B2203" s="132">
        <v>41550</v>
      </c>
      <c r="C2203" s="129">
        <v>1538.36</v>
      </c>
      <c r="D2203" s="119">
        <v>0</v>
      </c>
      <c r="E2203" s="119">
        <v>0</v>
      </c>
      <c r="F2203" s="128">
        <v>631.54999999999995</v>
      </c>
      <c r="G2203" s="131">
        <v>36</v>
      </c>
      <c r="H2203" s="128">
        <f t="shared" si="1432"/>
        <v>17.543055555555554</v>
      </c>
      <c r="I2203" s="129">
        <v>906.81</v>
      </c>
      <c r="J2203" s="130">
        <v>17</v>
      </c>
      <c r="K2203" s="130">
        <f t="shared" si="1433"/>
        <v>53</v>
      </c>
      <c r="L2203" s="129">
        <f t="shared" si="1434"/>
        <v>53.341764705882348</v>
      </c>
      <c r="M2203" s="128">
        <f t="shared" si="1435"/>
        <v>29.025660377358488</v>
      </c>
      <c r="N2203" s="127"/>
      <c r="O2203" s="126"/>
      <c r="P2203" s="125"/>
      <c r="Q2203" s="125">
        <f t="shared" si="1420"/>
        <v>40</v>
      </c>
      <c r="R2203" s="125">
        <f t="shared" si="1421"/>
        <v>2013</v>
      </c>
      <c r="S2203" s="125" t="str">
        <f t="shared" si="1415"/>
        <v>Thu</v>
      </c>
      <c r="T2203" s="125" t="str">
        <f t="shared" si="1422"/>
        <v>2013-40</v>
      </c>
      <c r="U2203" s="125">
        <f t="shared" si="1423"/>
        <v>0</v>
      </c>
      <c r="V2203" s="125"/>
    </row>
    <row r="2204" spans="1:22" s="113" customFormat="1" x14ac:dyDescent="0.35">
      <c r="A2204" s="153" t="s">
        <v>1311</v>
      </c>
      <c r="B2204" s="132">
        <v>41551</v>
      </c>
      <c r="C2204" s="129">
        <v>1546.82</v>
      </c>
      <c r="D2204" s="119">
        <v>0</v>
      </c>
      <c r="E2204" s="119">
        <v>0</v>
      </c>
      <c r="F2204" s="128">
        <v>839.55</v>
      </c>
      <c r="G2204" s="131">
        <v>43</v>
      </c>
      <c r="H2204" s="128">
        <f t="shared" si="1432"/>
        <v>19.52441860465116</v>
      </c>
      <c r="I2204" s="129">
        <v>767.27</v>
      </c>
      <c r="J2204" s="130">
        <v>15</v>
      </c>
      <c r="K2204" s="130">
        <f t="shared" si="1433"/>
        <v>58</v>
      </c>
      <c r="L2204" s="129">
        <f t="shared" si="1434"/>
        <v>51.151333333333334</v>
      </c>
      <c r="M2204" s="128">
        <f t="shared" si="1435"/>
        <v>27.703793103448273</v>
      </c>
      <c r="N2204" s="127"/>
      <c r="O2204" s="126"/>
      <c r="P2204" s="125"/>
      <c r="Q2204" s="125">
        <f t="shared" si="1420"/>
        <v>40</v>
      </c>
      <c r="R2204" s="125">
        <f t="shared" si="1421"/>
        <v>2013</v>
      </c>
      <c r="S2204" s="125" t="str">
        <f t="shared" si="1415"/>
        <v>Fri</v>
      </c>
      <c r="T2204" s="125" t="str">
        <f t="shared" si="1422"/>
        <v>2013-40</v>
      </c>
      <c r="U2204" s="125">
        <f t="shared" si="1423"/>
        <v>0</v>
      </c>
      <c r="V2204" s="125"/>
    </row>
    <row r="2205" spans="1:22" s="113" customFormat="1" x14ac:dyDescent="0.35">
      <c r="A2205" s="153" t="s">
        <v>1311</v>
      </c>
      <c r="B2205" s="132">
        <v>41552</v>
      </c>
      <c r="C2205" s="129">
        <v>1286.54</v>
      </c>
      <c r="D2205" s="119">
        <v>0</v>
      </c>
      <c r="E2205" s="119">
        <v>0</v>
      </c>
      <c r="F2205" s="128">
        <v>618.15</v>
      </c>
      <c r="G2205" s="131">
        <v>27</v>
      </c>
      <c r="H2205" s="128">
        <f t="shared" si="1432"/>
        <v>22.894444444444442</v>
      </c>
      <c r="I2205" s="129">
        <v>668.39</v>
      </c>
      <c r="J2205" s="130">
        <v>11</v>
      </c>
      <c r="K2205" s="130">
        <f t="shared" si="1433"/>
        <v>38</v>
      </c>
      <c r="L2205" s="129">
        <f t="shared" si="1434"/>
        <v>60.762727272727268</v>
      </c>
      <c r="M2205" s="128">
        <f t="shared" si="1435"/>
        <v>33.856315789473683</v>
      </c>
      <c r="N2205" s="127"/>
      <c r="O2205" s="126"/>
      <c r="P2205" s="125"/>
      <c r="Q2205" s="125">
        <f t="shared" si="1420"/>
        <v>40</v>
      </c>
      <c r="R2205" s="125">
        <f t="shared" si="1421"/>
        <v>2013</v>
      </c>
      <c r="S2205" s="125" t="str">
        <f t="shared" si="1415"/>
        <v>Sat</v>
      </c>
      <c r="T2205" s="125" t="str">
        <f t="shared" si="1422"/>
        <v>2013-40</v>
      </c>
      <c r="U2205" s="125">
        <f t="shared" si="1423"/>
        <v>0</v>
      </c>
      <c r="V2205" s="125"/>
    </row>
    <row r="2206" spans="1:22" s="113" customFormat="1" x14ac:dyDescent="0.35">
      <c r="A2206" s="124"/>
      <c r="B2206" s="123">
        <v>41553</v>
      </c>
      <c r="C2206" s="119">
        <f>SUM(C2200:C2205)</f>
        <v>6549.3099999999995</v>
      </c>
      <c r="D2206" s="119">
        <v>2645.94</v>
      </c>
      <c r="E2206" s="122">
        <f>SUM(C2206:D2206)</f>
        <v>9195.25</v>
      </c>
      <c r="F2206" s="118"/>
      <c r="G2206" s="121">
        <f>SUM(G2200:G2205)</f>
        <v>198</v>
      </c>
      <c r="H2206" s="118">
        <f>AVERAGE(H2200:H2205)</f>
        <v>18.60213884052564</v>
      </c>
      <c r="I2206" s="119">
        <f>SUM(I2200:I2205)</f>
        <v>2944.4599999999996</v>
      </c>
      <c r="J2206" s="120">
        <f>SUM(J2200:J2205)</f>
        <v>62</v>
      </c>
      <c r="K2206" s="120">
        <f>SUM(G2206,J2206)</f>
        <v>260</v>
      </c>
      <c r="L2206" s="119">
        <f>AVERAGE(L2200:L2205)</f>
        <v>43.906589932942872</v>
      </c>
      <c r="M2206" s="118">
        <f>AVERAGE(M2200:M2205)</f>
        <v>25.020943252363811</v>
      </c>
      <c r="N2206" s="117"/>
      <c r="O2206" s="116"/>
      <c r="P2206" s="115"/>
      <c r="Q2206" s="115">
        <f t="shared" si="1420"/>
        <v>41</v>
      </c>
      <c r="R2206" s="115">
        <f t="shared" si="1421"/>
        <v>2013</v>
      </c>
      <c r="S2206" s="115" t="str">
        <f t="shared" si="1415"/>
        <v>Sun</v>
      </c>
      <c r="T2206" s="115" t="str">
        <f t="shared" si="1422"/>
        <v>2013-41</v>
      </c>
      <c r="U2206" s="115">
        <f t="shared" si="1423"/>
        <v>0</v>
      </c>
      <c r="V2206" s="115"/>
    </row>
    <row r="2207" spans="1:22" s="113" customFormat="1" x14ac:dyDescent="0.35">
      <c r="A2207" s="143" t="s">
        <v>1312</v>
      </c>
      <c r="B2207" s="142">
        <v>41554</v>
      </c>
      <c r="C2207" s="138">
        <v>0</v>
      </c>
      <c r="D2207" s="119">
        <v>0</v>
      </c>
      <c r="E2207" s="119">
        <v>0</v>
      </c>
      <c r="F2207" s="140">
        <v>0</v>
      </c>
      <c r="G2207" s="141">
        <v>0</v>
      </c>
      <c r="H2207" s="140">
        <f t="shared" ref="H2207:H2212" si="1436">IFERROR(F2207/G2207,0)</f>
        <v>0</v>
      </c>
      <c r="I2207" s="138">
        <v>0</v>
      </c>
      <c r="J2207" s="139">
        <v>0</v>
      </c>
      <c r="K2207" s="139">
        <f t="shared" ref="K2207:K2212" si="1437">IFERROR(SUM(G2207,J2207),0)</f>
        <v>0</v>
      </c>
      <c r="L2207" s="138">
        <f t="shared" ref="L2207:L2212" si="1438">IFERROR(MEDIAN(I2207/J2207),0)</f>
        <v>0</v>
      </c>
      <c r="M2207" s="140">
        <f t="shared" ref="M2207:M2212" si="1439">IFERROR(SUM(F2207,I2207)/K2207,0)</f>
        <v>0</v>
      </c>
      <c r="N2207" s="137" t="s">
        <v>1097</v>
      </c>
      <c r="O2207" s="136"/>
      <c r="P2207" s="135"/>
      <c r="Q2207" s="135">
        <f t="shared" si="1420"/>
        <v>41</v>
      </c>
      <c r="R2207" s="135">
        <f t="shared" si="1421"/>
        <v>2013</v>
      </c>
      <c r="S2207" s="135" t="str">
        <f t="shared" si="1415"/>
        <v>Mon</v>
      </c>
      <c r="T2207" s="135" t="str">
        <f t="shared" si="1422"/>
        <v>2013-41</v>
      </c>
      <c r="U2207" s="135">
        <f t="shared" si="1423"/>
        <v>0</v>
      </c>
      <c r="V2207" s="135"/>
    </row>
    <row r="2208" spans="1:22" s="113" customFormat="1" x14ac:dyDescent="0.35">
      <c r="A2208" s="153" t="s">
        <v>1312</v>
      </c>
      <c r="B2208" s="132">
        <v>41555</v>
      </c>
      <c r="C2208" s="129">
        <v>726.98</v>
      </c>
      <c r="D2208" s="119">
        <v>0</v>
      </c>
      <c r="E2208" s="119">
        <v>0</v>
      </c>
      <c r="F2208" s="128">
        <v>398.6</v>
      </c>
      <c r="G2208" s="131">
        <v>31</v>
      </c>
      <c r="H2208" s="128">
        <f t="shared" si="1436"/>
        <v>12.858064516129033</v>
      </c>
      <c r="I2208" s="129">
        <v>328.38</v>
      </c>
      <c r="J2208" s="130">
        <v>8</v>
      </c>
      <c r="K2208" s="130">
        <f t="shared" si="1437"/>
        <v>39</v>
      </c>
      <c r="L2208" s="129">
        <f t="shared" si="1438"/>
        <v>41.047499999999999</v>
      </c>
      <c r="M2208" s="128">
        <f t="shared" si="1439"/>
        <v>18.640512820512821</v>
      </c>
      <c r="N2208" s="127"/>
      <c r="O2208" s="126"/>
      <c r="P2208" s="125"/>
      <c r="Q2208" s="125">
        <f t="shared" si="1420"/>
        <v>41</v>
      </c>
      <c r="R2208" s="125">
        <f t="shared" si="1421"/>
        <v>2013</v>
      </c>
      <c r="S2208" s="125" t="str">
        <f t="shared" si="1415"/>
        <v>Tue</v>
      </c>
      <c r="T2208" s="125" t="str">
        <f t="shared" si="1422"/>
        <v>2013-41</v>
      </c>
      <c r="U2208" s="125">
        <f t="shared" si="1423"/>
        <v>0</v>
      </c>
      <c r="V2208" s="125"/>
    </row>
    <row r="2209" spans="1:22" s="113" customFormat="1" x14ac:dyDescent="0.35">
      <c r="A2209" s="153" t="s">
        <v>1312</v>
      </c>
      <c r="B2209" s="132">
        <v>41556</v>
      </c>
      <c r="C2209" s="129">
        <v>1050.58</v>
      </c>
      <c r="D2209" s="119">
        <v>0</v>
      </c>
      <c r="E2209" s="119">
        <v>0</v>
      </c>
      <c r="F2209" s="128">
        <v>790.05</v>
      </c>
      <c r="G2209" s="131">
        <v>36</v>
      </c>
      <c r="H2209" s="128">
        <f t="shared" si="1436"/>
        <v>21.945833333333333</v>
      </c>
      <c r="I2209" s="129">
        <v>260.52999999999997</v>
      </c>
      <c r="J2209" s="130">
        <v>7</v>
      </c>
      <c r="K2209" s="130">
        <f t="shared" si="1437"/>
        <v>43</v>
      </c>
      <c r="L2209" s="129">
        <f t="shared" si="1438"/>
        <v>37.218571428571423</v>
      </c>
      <c r="M2209" s="128">
        <f t="shared" si="1439"/>
        <v>24.432093023255813</v>
      </c>
      <c r="N2209" s="127"/>
      <c r="O2209" s="126"/>
      <c r="P2209" s="125"/>
      <c r="Q2209" s="125">
        <f t="shared" si="1420"/>
        <v>41</v>
      </c>
      <c r="R2209" s="125">
        <f t="shared" si="1421"/>
        <v>2013</v>
      </c>
      <c r="S2209" s="125" t="str">
        <f t="shared" si="1415"/>
        <v>Wed</v>
      </c>
      <c r="T2209" s="125" t="str">
        <f t="shared" si="1422"/>
        <v>2013-41</v>
      </c>
      <c r="U2209" s="125">
        <f t="shared" si="1423"/>
        <v>0</v>
      </c>
      <c r="V2209" s="125"/>
    </row>
    <row r="2210" spans="1:22" s="113" customFormat="1" x14ac:dyDescent="0.35">
      <c r="A2210" s="153" t="s">
        <v>1312</v>
      </c>
      <c r="B2210" s="132">
        <v>41557</v>
      </c>
      <c r="C2210" s="129">
        <v>2066.62</v>
      </c>
      <c r="D2210" s="119">
        <v>0</v>
      </c>
      <c r="E2210" s="119">
        <v>0</v>
      </c>
      <c r="F2210" s="128">
        <v>1153.0999999999999</v>
      </c>
      <c r="G2210" s="131">
        <v>45</v>
      </c>
      <c r="H2210" s="128">
        <f t="shared" si="1436"/>
        <v>25.624444444444443</v>
      </c>
      <c r="I2210" s="129">
        <v>913.52</v>
      </c>
      <c r="J2210" s="130">
        <v>10</v>
      </c>
      <c r="K2210" s="130">
        <f t="shared" si="1437"/>
        <v>55</v>
      </c>
      <c r="L2210" s="129">
        <f t="shared" si="1438"/>
        <v>91.352000000000004</v>
      </c>
      <c r="M2210" s="128">
        <f t="shared" si="1439"/>
        <v>37.574909090909088</v>
      </c>
      <c r="N2210" s="127"/>
      <c r="O2210" s="126"/>
      <c r="P2210" s="125"/>
      <c r="Q2210" s="125">
        <f t="shared" si="1420"/>
        <v>41</v>
      </c>
      <c r="R2210" s="125">
        <f t="shared" si="1421"/>
        <v>2013</v>
      </c>
      <c r="S2210" s="125" t="str">
        <f t="shared" si="1415"/>
        <v>Thu</v>
      </c>
      <c r="T2210" s="125" t="str">
        <f t="shared" si="1422"/>
        <v>2013-41</v>
      </c>
      <c r="U2210" s="125">
        <f t="shared" si="1423"/>
        <v>0</v>
      </c>
      <c r="V2210" s="125"/>
    </row>
    <row r="2211" spans="1:22" s="113" customFormat="1" x14ac:dyDescent="0.35">
      <c r="A2211" s="153" t="s">
        <v>1312</v>
      </c>
      <c r="B2211" s="132">
        <v>41558</v>
      </c>
      <c r="C2211" s="129">
        <v>1255.6199999999999</v>
      </c>
      <c r="D2211" s="119">
        <v>0</v>
      </c>
      <c r="E2211" s="119">
        <v>0</v>
      </c>
      <c r="F2211" s="128">
        <v>883.85</v>
      </c>
      <c r="G2211" s="131">
        <v>36</v>
      </c>
      <c r="H2211" s="128">
        <f t="shared" si="1436"/>
        <v>24.551388888888891</v>
      </c>
      <c r="I2211" s="129">
        <v>371.77</v>
      </c>
      <c r="J2211" s="130">
        <v>9</v>
      </c>
      <c r="K2211" s="130">
        <f t="shared" si="1437"/>
        <v>45</v>
      </c>
      <c r="L2211" s="129">
        <f t="shared" si="1438"/>
        <v>41.307777777777773</v>
      </c>
      <c r="M2211" s="128">
        <f t="shared" si="1439"/>
        <v>27.902666666666665</v>
      </c>
      <c r="N2211" s="127"/>
      <c r="O2211" s="126"/>
      <c r="P2211" s="125"/>
      <c r="Q2211" s="125">
        <f t="shared" si="1420"/>
        <v>41</v>
      </c>
      <c r="R2211" s="125">
        <f t="shared" si="1421"/>
        <v>2013</v>
      </c>
      <c r="S2211" s="125" t="str">
        <f t="shared" si="1415"/>
        <v>Fri</v>
      </c>
      <c r="T2211" s="125" t="str">
        <f t="shared" si="1422"/>
        <v>2013-41</v>
      </c>
      <c r="U2211" s="125">
        <f t="shared" si="1423"/>
        <v>0</v>
      </c>
      <c r="V2211" s="125"/>
    </row>
    <row r="2212" spans="1:22" s="113" customFormat="1" x14ac:dyDescent="0.35">
      <c r="A2212" s="153" t="s">
        <v>1312</v>
      </c>
      <c r="B2212" s="132">
        <v>41559</v>
      </c>
      <c r="C2212" s="129">
        <v>951.12</v>
      </c>
      <c r="D2212" s="119">
        <v>0</v>
      </c>
      <c r="E2212" s="119">
        <v>0</v>
      </c>
      <c r="F2212" s="128">
        <v>279.5</v>
      </c>
      <c r="G2212" s="131">
        <v>16</v>
      </c>
      <c r="H2212" s="128">
        <f t="shared" si="1436"/>
        <v>17.46875</v>
      </c>
      <c r="I2212" s="129">
        <v>671.62</v>
      </c>
      <c r="J2212" s="130">
        <v>13</v>
      </c>
      <c r="K2212" s="130">
        <f t="shared" si="1437"/>
        <v>29</v>
      </c>
      <c r="L2212" s="129">
        <f t="shared" si="1438"/>
        <v>51.663076923076922</v>
      </c>
      <c r="M2212" s="128">
        <f t="shared" si="1439"/>
        <v>32.797241379310343</v>
      </c>
      <c r="N2212" s="127"/>
      <c r="O2212" s="126"/>
      <c r="P2212" s="125"/>
      <c r="Q2212" s="125">
        <f t="shared" si="1420"/>
        <v>41</v>
      </c>
      <c r="R2212" s="125">
        <f t="shared" si="1421"/>
        <v>2013</v>
      </c>
      <c r="S2212" s="125" t="str">
        <f t="shared" si="1415"/>
        <v>Sat</v>
      </c>
      <c r="T2212" s="125" t="str">
        <f t="shared" si="1422"/>
        <v>2013-41</v>
      </c>
      <c r="U2212" s="125">
        <f t="shared" si="1423"/>
        <v>0</v>
      </c>
      <c r="V2212" s="125"/>
    </row>
    <row r="2213" spans="1:22" s="113" customFormat="1" x14ac:dyDescent="0.35">
      <c r="A2213" s="124"/>
      <c r="B2213" s="123">
        <v>41560</v>
      </c>
      <c r="C2213" s="119">
        <f>SUM(C2207:C2212)</f>
        <v>6050.9199999999992</v>
      </c>
      <c r="D2213" s="119">
        <v>2097.04</v>
      </c>
      <c r="E2213" s="122">
        <f>SUM(C2213:D2213)</f>
        <v>8147.9599999999991</v>
      </c>
      <c r="F2213" s="118"/>
      <c r="G2213" s="121">
        <f>SUM(G2207:G2212)</f>
        <v>164</v>
      </c>
      <c r="H2213" s="118">
        <f>AVERAGE(H2207:H2212)</f>
        <v>17.074746863799284</v>
      </c>
      <c r="I2213" s="119">
        <f>SUM(I2207:I2212)</f>
        <v>2545.8199999999997</v>
      </c>
      <c r="J2213" s="120">
        <f>SUM(J2207:J2212)</f>
        <v>47</v>
      </c>
      <c r="K2213" s="120">
        <f>SUM(G2213,J2213)</f>
        <v>211</v>
      </c>
      <c r="L2213" s="119">
        <f>AVERAGE(L2207:L2212)</f>
        <v>43.764821021571017</v>
      </c>
      <c r="M2213" s="118">
        <f>AVERAGE(M2207:M2212)</f>
        <v>23.557903830109122</v>
      </c>
      <c r="N2213" s="117"/>
      <c r="O2213" s="116"/>
      <c r="P2213" s="115"/>
      <c r="Q2213" s="115">
        <f t="shared" si="1420"/>
        <v>42</v>
      </c>
      <c r="R2213" s="115">
        <f t="shared" si="1421"/>
        <v>2013</v>
      </c>
      <c r="S2213" s="115" t="str">
        <f t="shared" si="1415"/>
        <v>Sun</v>
      </c>
      <c r="T2213" s="115" t="str">
        <f t="shared" si="1422"/>
        <v>2013-42</v>
      </c>
      <c r="U2213" s="115">
        <f t="shared" si="1423"/>
        <v>0</v>
      </c>
      <c r="V2213" s="115"/>
    </row>
    <row r="2214" spans="1:22" s="113" customFormat="1" x14ac:dyDescent="0.35">
      <c r="A2214" s="153" t="s">
        <v>1313</v>
      </c>
      <c r="B2214" s="132">
        <v>41561</v>
      </c>
      <c r="C2214" s="129">
        <v>614.48</v>
      </c>
      <c r="D2214" s="119">
        <v>0</v>
      </c>
      <c r="E2214" s="119">
        <v>0</v>
      </c>
      <c r="F2214" s="128">
        <v>342.5</v>
      </c>
      <c r="G2214" s="131">
        <v>24</v>
      </c>
      <c r="H2214" s="128">
        <f t="shared" ref="H2214:H2219" si="1440">IFERROR(F2214/G2214,0)</f>
        <v>14.270833333333334</v>
      </c>
      <c r="I2214" s="129">
        <v>271.98</v>
      </c>
      <c r="J2214" s="130">
        <v>10</v>
      </c>
      <c r="K2214" s="130">
        <f t="shared" ref="K2214:K2219" si="1441">IFERROR(SUM(G2214,J2214),0)</f>
        <v>34</v>
      </c>
      <c r="L2214" s="129">
        <f t="shared" ref="L2214:L2219" si="1442">IFERROR(MEDIAN(I2214/J2214),0)</f>
        <v>27.198</v>
      </c>
      <c r="M2214" s="128">
        <f t="shared" ref="M2214:M2219" si="1443">IFERROR(SUM(F2214,I2214)/K2214,0)</f>
        <v>18.072941176470589</v>
      </c>
      <c r="N2214" s="127"/>
      <c r="O2214" s="126"/>
      <c r="P2214" s="125"/>
      <c r="Q2214" s="125">
        <f t="shared" si="1420"/>
        <v>42</v>
      </c>
      <c r="R2214" s="125">
        <f t="shared" si="1421"/>
        <v>2013</v>
      </c>
      <c r="S2214" s="125" t="str">
        <f t="shared" si="1415"/>
        <v>Mon</v>
      </c>
      <c r="T2214" s="125" t="str">
        <f t="shared" si="1422"/>
        <v>2013-42</v>
      </c>
      <c r="U2214" s="125">
        <f t="shared" si="1423"/>
        <v>0</v>
      </c>
      <c r="V2214" s="125"/>
    </row>
    <row r="2215" spans="1:22" s="113" customFormat="1" x14ac:dyDescent="0.35">
      <c r="A2215" s="153" t="s">
        <v>1313</v>
      </c>
      <c r="B2215" s="132">
        <v>41562</v>
      </c>
      <c r="C2215" s="129">
        <v>654.29999999999995</v>
      </c>
      <c r="D2215" s="119">
        <v>0</v>
      </c>
      <c r="E2215" s="119">
        <v>0</v>
      </c>
      <c r="F2215" s="128">
        <v>497.5</v>
      </c>
      <c r="G2215" s="131">
        <v>33</v>
      </c>
      <c r="H2215" s="128">
        <f t="shared" si="1440"/>
        <v>15.075757575757576</v>
      </c>
      <c r="I2215" s="129">
        <v>156.80000000000001</v>
      </c>
      <c r="J2215" s="130">
        <v>6</v>
      </c>
      <c r="K2215" s="130">
        <f t="shared" si="1441"/>
        <v>39</v>
      </c>
      <c r="L2215" s="129">
        <f t="shared" si="1442"/>
        <v>26.133333333333336</v>
      </c>
      <c r="M2215" s="128">
        <f t="shared" si="1443"/>
        <v>16.776923076923076</v>
      </c>
      <c r="N2215" s="127"/>
      <c r="O2215" s="126"/>
      <c r="P2215" s="125"/>
      <c r="Q2215" s="125">
        <f t="shared" si="1420"/>
        <v>42</v>
      </c>
      <c r="R2215" s="125">
        <f t="shared" si="1421"/>
        <v>2013</v>
      </c>
      <c r="S2215" s="125" t="str">
        <f t="shared" si="1415"/>
        <v>Tue</v>
      </c>
      <c r="T2215" s="125" t="str">
        <f t="shared" si="1422"/>
        <v>2013-42</v>
      </c>
      <c r="U2215" s="125">
        <f t="shared" si="1423"/>
        <v>0</v>
      </c>
      <c r="V2215" s="125"/>
    </row>
    <row r="2216" spans="1:22" s="113" customFormat="1" x14ac:dyDescent="0.35">
      <c r="A2216" s="153" t="s">
        <v>1313</v>
      </c>
      <c r="B2216" s="132">
        <v>41563</v>
      </c>
      <c r="C2216" s="129">
        <v>958.24</v>
      </c>
      <c r="D2216" s="119">
        <v>0</v>
      </c>
      <c r="E2216" s="119">
        <v>0</v>
      </c>
      <c r="F2216" s="128">
        <v>597.4</v>
      </c>
      <c r="G2216" s="131">
        <v>32</v>
      </c>
      <c r="H2216" s="128">
        <f t="shared" si="1440"/>
        <v>18.668749999999999</v>
      </c>
      <c r="I2216" s="129">
        <v>360.84</v>
      </c>
      <c r="J2216" s="130">
        <v>8</v>
      </c>
      <c r="K2216" s="130">
        <f t="shared" si="1441"/>
        <v>40</v>
      </c>
      <c r="L2216" s="129">
        <f t="shared" si="1442"/>
        <v>45.104999999999997</v>
      </c>
      <c r="M2216" s="128">
        <f t="shared" si="1443"/>
        <v>23.956</v>
      </c>
      <c r="N2216" s="127"/>
      <c r="O2216" s="126"/>
      <c r="P2216" s="125"/>
      <c r="Q2216" s="125">
        <f t="shared" si="1420"/>
        <v>42</v>
      </c>
      <c r="R2216" s="125">
        <f t="shared" si="1421"/>
        <v>2013</v>
      </c>
      <c r="S2216" s="125" t="str">
        <f t="shared" si="1415"/>
        <v>Wed</v>
      </c>
      <c r="T2216" s="125" t="str">
        <f t="shared" si="1422"/>
        <v>2013-42</v>
      </c>
      <c r="U2216" s="125">
        <f t="shared" si="1423"/>
        <v>0</v>
      </c>
      <c r="V2216" s="125"/>
    </row>
    <row r="2217" spans="1:22" s="113" customFormat="1" x14ac:dyDescent="0.35">
      <c r="A2217" s="153" t="s">
        <v>1313</v>
      </c>
      <c r="B2217" s="132">
        <v>41564</v>
      </c>
      <c r="C2217" s="129">
        <v>1676.47</v>
      </c>
      <c r="D2217" s="119">
        <v>0</v>
      </c>
      <c r="E2217" s="119">
        <v>0</v>
      </c>
      <c r="F2217" s="128">
        <v>826.5</v>
      </c>
      <c r="G2217" s="131">
        <v>32</v>
      </c>
      <c r="H2217" s="128">
        <f t="shared" si="1440"/>
        <v>25.828125</v>
      </c>
      <c r="I2217" s="129">
        <v>849.97</v>
      </c>
      <c r="J2217" s="130">
        <v>10</v>
      </c>
      <c r="K2217" s="130">
        <f t="shared" si="1441"/>
        <v>42</v>
      </c>
      <c r="L2217" s="129">
        <f t="shared" si="1442"/>
        <v>84.997</v>
      </c>
      <c r="M2217" s="128">
        <f t="shared" si="1443"/>
        <v>39.915952380952383</v>
      </c>
      <c r="N2217" s="127"/>
      <c r="O2217" s="126"/>
      <c r="P2217" s="125"/>
      <c r="Q2217" s="125">
        <f t="shared" si="1420"/>
        <v>42</v>
      </c>
      <c r="R2217" s="125">
        <f t="shared" si="1421"/>
        <v>2013</v>
      </c>
      <c r="S2217" s="125" t="str">
        <f t="shared" si="1415"/>
        <v>Thu</v>
      </c>
      <c r="T2217" s="125" t="str">
        <f t="shared" si="1422"/>
        <v>2013-42</v>
      </c>
      <c r="U2217" s="125">
        <f t="shared" si="1423"/>
        <v>0</v>
      </c>
      <c r="V2217" s="125"/>
    </row>
    <row r="2218" spans="1:22" s="113" customFormat="1" x14ac:dyDescent="0.35">
      <c r="A2218" s="153" t="s">
        <v>1313</v>
      </c>
      <c r="B2218" s="132">
        <v>41565</v>
      </c>
      <c r="C2218" s="129">
        <v>1863.25</v>
      </c>
      <c r="D2218" s="119">
        <v>0</v>
      </c>
      <c r="E2218" s="119">
        <v>0</v>
      </c>
      <c r="F2218" s="128">
        <v>1195.8499999999999</v>
      </c>
      <c r="G2218" s="131">
        <v>45</v>
      </c>
      <c r="H2218" s="128">
        <f t="shared" si="1440"/>
        <v>26.574444444444442</v>
      </c>
      <c r="I2218" s="129">
        <v>669.4</v>
      </c>
      <c r="J2218" s="130">
        <v>15</v>
      </c>
      <c r="K2218" s="130">
        <f t="shared" si="1441"/>
        <v>60</v>
      </c>
      <c r="L2218" s="129">
        <f t="shared" si="1442"/>
        <v>44.626666666666665</v>
      </c>
      <c r="M2218" s="128">
        <f t="shared" si="1443"/>
        <v>31.087499999999999</v>
      </c>
      <c r="N2218" s="127"/>
      <c r="O2218" s="126"/>
      <c r="P2218" s="125"/>
      <c r="Q2218" s="125">
        <f t="shared" si="1420"/>
        <v>42</v>
      </c>
      <c r="R2218" s="125">
        <f t="shared" si="1421"/>
        <v>2013</v>
      </c>
      <c r="S2218" s="125" t="str">
        <f t="shared" si="1415"/>
        <v>Fri</v>
      </c>
      <c r="T2218" s="125" t="str">
        <f t="shared" si="1422"/>
        <v>2013-42</v>
      </c>
      <c r="U2218" s="125">
        <f t="shared" si="1423"/>
        <v>0</v>
      </c>
      <c r="V2218" s="125"/>
    </row>
    <row r="2219" spans="1:22" s="113" customFormat="1" x14ac:dyDescent="0.35">
      <c r="A2219" s="153" t="s">
        <v>1313</v>
      </c>
      <c r="B2219" s="132">
        <v>41566</v>
      </c>
      <c r="C2219" s="129">
        <v>716.17</v>
      </c>
      <c r="D2219" s="119">
        <v>0</v>
      </c>
      <c r="E2219" s="119">
        <v>0</v>
      </c>
      <c r="F2219" s="128">
        <v>182.7</v>
      </c>
      <c r="G2219" s="131">
        <v>16</v>
      </c>
      <c r="H2219" s="128">
        <f t="shared" si="1440"/>
        <v>11.418749999999999</v>
      </c>
      <c r="I2219" s="129">
        <v>533.47</v>
      </c>
      <c r="J2219" s="130">
        <v>11</v>
      </c>
      <c r="K2219" s="130">
        <f t="shared" si="1441"/>
        <v>27</v>
      </c>
      <c r="L2219" s="129">
        <f t="shared" si="1442"/>
        <v>48.49727272727273</v>
      </c>
      <c r="M2219" s="128">
        <f t="shared" si="1443"/>
        <v>26.524814814814818</v>
      </c>
      <c r="N2219" s="127"/>
      <c r="O2219" s="126"/>
      <c r="P2219" s="125"/>
      <c r="Q2219" s="125">
        <f t="shared" si="1420"/>
        <v>42</v>
      </c>
      <c r="R2219" s="125">
        <f t="shared" si="1421"/>
        <v>2013</v>
      </c>
      <c r="S2219" s="125" t="str">
        <f t="shared" si="1415"/>
        <v>Sat</v>
      </c>
      <c r="T2219" s="125" t="str">
        <f t="shared" si="1422"/>
        <v>2013-42</v>
      </c>
      <c r="U2219" s="125">
        <f t="shared" si="1423"/>
        <v>0</v>
      </c>
      <c r="V2219" s="125"/>
    </row>
    <row r="2220" spans="1:22" s="113" customFormat="1" x14ac:dyDescent="0.35">
      <c r="A2220" s="124"/>
      <c r="B2220" s="123">
        <v>41567</v>
      </c>
      <c r="C2220" s="119">
        <f>SUM(C2214:C2219)</f>
        <v>6482.91</v>
      </c>
      <c r="D2220" s="119">
        <v>1104.02</v>
      </c>
      <c r="E2220" s="122">
        <f>SUM(C2220:D2220)</f>
        <v>7586.93</v>
      </c>
      <c r="F2220" s="118"/>
      <c r="G2220" s="121">
        <f>SUM(G2214:G2219)</f>
        <v>182</v>
      </c>
      <c r="H2220" s="118">
        <f>AVERAGE(H2214:H2219)</f>
        <v>18.639443392255892</v>
      </c>
      <c r="I2220" s="119">
        <f>SUM(I2214:I2219)</f>
        <v>2842.46</v>
      </c>
      <c r="J2220" s="120">
        <f>SUM(J2214:J2219)</f>
        <v>60</v>
      </c>
      <c r="K2220" s="120">
        <f>SUM(G2220,J2220)</f>
        <v>242</v>
      </c>
      <c r="L2220" s="119">
        <f>AVERAGE(L2214:L2219)</f>
        <v>46.092878787878789</v>
      </c>
      <c r="M2220" s="118">
        <f>AVERAGE(M2214:M2219)</f>
        <v>26.055688574860145</v>
      </c>
      <c r="N2220" s="117"/>
      <c r="O2220" s="116"/>
      <c r="P2220" s="115"/>
      <c r="Q2220" s="115">
        <f t="shared" si="1420"/>
        <v>43</v>
      </c>
      <c r="R2220" s="115">
        <f t="shared" si="1421"/>
        <v>2013</v>
      </c>
      <c r="S2220" s="115" t="str">
        <f t="shared" si="1415"/>
        <v>Sun</v>
      </c>
      <c r="T2220" s="115" t="str">
        <f t="shared" si="1422"/>
        <v>2013-43</v>
      </c>
      <c r="U2220" s="115">
        <f t="shared" si="1423"/>
        <v>0</v>
      </c>
      <c r="V2220" s="115"/>
    </row>
    <row r="2221" spans="1:22" s="113" customFormat="1" x14ac:dyDescent="0.35">
      <c r="A2221" s="153" t="s">
        <v>1314</v>
      </c>
      <c r="B2221" s="132">
        <v>41568</v>
      </c>
      <c r="C2221" s="129">
        <v>864</v>
      </c>
      <c r="D2221" s="119">
        <v>0</v>
      </c>
      <c r="E2221" s="119">
        <v>0</v>
      </c>
      <c r="F2221" s="128">
        <v>555.35</v>
      </c>
      <c r="G2221" s="131">
        <v>40</v>
      </c>
      <c r="H2221" s="128">
        <f t="shared" ref="H2221:H2226" si="1444">IFERROR(F2221/G2221,0)</f>
        <v>13.883750000000001</v>
      </c>
      <c r="I2221" s="129">
        <v>308.64999999999998</v>
      </c>
      <c r="J2221" s="130">
        <v>11</v>
      </c>
      <c r="K2221" s="130">
        <f t="shared" ref="K2221:K2226" si="1445">IFERROR(SUM(G2221,J2221),0)</f>
        <v>51</v>
      </c>
      <c r="L2221" s="129">
        <f t="shared" ref="L2221:L2226" si="1446">IFERROR(MEDIAN(I2221/J2221),0)</f>
        <v>28.059090909090909</v>
      </c>
      <c r="M2221" s="128">
        <f t="shared" ref="M2221:M2226" si="1447">IFERROR(SUM(F2221,I2221)/K2221,0)</f>
        <v>16.941176470588236</v>
      </c>
      <c r="N2221" s="127"/>
      <c r="O2221" s="126"/>
      <c r="P2221" s="125"/>
      <c r="Q2221" s="125">
        <f t="shared" si="1420"/>
        <v>43</v>
      </c>
      <c r="R2221" s="125">
        <f t="shared" si="1421"/>
        <v>2013</v>
      </c>
      <c r="S2221" s="125" t="str">
        <f t="shared" si="1415"/>
        <v>Mon</v>
      </c>
      <c r="T2221" s="125" t="str">
        <f t="shared" si="1422"/>
        <v>2013-43</v>
      </c>
      <c r="U2221" s="125">
        <f t="shared" si="1423"/>
        <v>0</v>
      </c>
      <c r="V2221" s="125"/>
    </row>
    <row r="2222" spans="1:22" s="113" customFormat="1" x14ac:dyDescent="0.35">
      <c r="A2222" s="153" t="s">
        <v>1314</v>
      </c>
      <c r="B2222" s="132">
        <v>41569</v>
      </c>
      <c r="C2222" s="129">
        <v>1529.25</v>
      </c>
      <c r="D2222" s="119">
        <v>0</v>
      </c>
      <c r="E2222" s="119">
        <v>0</v>
      </c>
      <c r="F2222" s="128">
        <v>846.25</v>
      </c>
      <c r="G2222" s="131">
        <v>36</v>
      </c>
      <c r="H2222" s="128">
        <f t="shared" si="1444"/>
        <v>23.506944444444443</v>
      </c>
      <c r="I2222" s="129">
        <v>683</v>
      </c>
      <c r="J2222" s="130">
        <v>11</v>
      </c>
      <c r="K2222" s="130">
        <f t="shared" si="1445"/>
        <v>47</v>
      </c>
      <c r="L2222" s="129">
        <f t="shared" si="1446"/>
        <v>62.090909090909093</v>
      </c>
      <c r="M2222" s="128">
        <f t="shared" si="1447"/>
        <v>32.537234042553195</v>
      </c>
      <c r="N2222" s="127"/>
      <c r="O2222" s="126"/>
      <c r="P2222" s="125"/>
      <c r="Q2222" s="125">
        <f t="shared" si="1420"/>
        <v>43</v>
      </c>
      <c r="R2222" s="125">
        <f t="shared" si="1421"/>
        <v>2013</v>
      </c>
      <c r="S2222" s="125" t="str">
        <f t="shared" si="1415"/>
        <v>Tue</v>
      </c>
      <c r="T2222" s="125" t="str">
        <f t="shared" si="1422"/>
        <v>2013-43</v>
      </c>
      <c r="U2222" s="125">
        <f t="shared" si="1423"/>
        <v>0</v>
      </c>
      <c r="V2222" s="125"/>
    </row>
    <row r="2223" spans="1:22" s="113" customFormat="1" x14ac:dyDescent="0.35">
      <c r="A2223" s="153" t="s">
        <v>1314</v>
      </c>
      <c r="B2223" s="132">
        <v>41570</v>
      </c>
      <c r="C2223" s="129">
        <v>811.76</v>
      </c>
      <c r="D2223" s="119">
        <v>0</v>
      </c>
      <c r="E2223" s="119">
        <v>0</v>
      </c>
      <c r="F2223" s="128">
        <v>609.9</v>
      </c>
      <c r="G2223" s="131">
        <v>36</v>
      </c>
      <c r="H2223" s="128">
        <f t="shared" si="1444"/>
        <v>16.941666666666666</v>
      </c>
      <c r="I2223" s="129">
        <v>201.86</v>
      </c>
      <c r="J2223" s="130">
        <v>7</v>
      </c>
      <c r="K2223" s="130">
        <f t="shared" si="1445"/>
        <v>43</v>
      </c>
      <c r="L2223" s="129">
        <f t="shared" si="1446"/>
        <v>28.837142857142858</v>
      </c>
      <c r="M2223" s="128">
        <f t="shared" si="1447"/>
        <v>18.878139534883722</v>
      </c>
      <c r="N2223" s="127"/>
      <c r="O2223" s="126"/>
      <c r="P2223" s="125"/>
      <c r="Q2223" s="125">
        <f t="shared" si="1420"/>
        <v>43</v>
      </c>
      <c r="R2223" s="125">
        <f t="shared" si="1421"/>
        <v>2013</v>
      </c>
      <c r="S2223" s="125" t="str">
        <f t="shared" si="1415"/>
        <v>Wed</v>
      </c>
      <c r="T2223" s="125" t="str">
        <f t="shared" si="1422"/>
        <v>2013-43</v>
      </c>
      <c r="U2223" s="125">
        <f t="shared" si="1423"/>
        <v>0</v>
      </c>
      <c r="V2223" s="125"/>
    </row>
    <row r="2224" spans="1:22" s="113" customFormat="1" x14ac:dyDescent="0.35">
      <c r="A2224" s="153" t="s">
        <v>1314</v>
      </c>
      <c r="B2224" s="132">
        <v>41571</v>
      </c>
      <c r="C2224" s="129">
        <v>1417.57</v>
      </c>
      <c r="D2224" s="119">
        <v>0</v>
      </c>
      <c r="E2224" s="119">
        <v>0</v>
      </c>
      <c r="F2224" s="128">
        <v>355.4</v>
      </c>
      <c r="G2224" s="131">
        <v>27</v>
      </c>
      <c r="H2224" s="128">
        <f t="shared" si="1444"/>
        <v>13.162962962962963</v>
      </c>
      <c r="I2224" s="129">
        <v>1062.17</v>
      </c>
      <c r="J2224" s="130">
        <v>9</v>
      </c>
      <c r="K2224" s="130">
        <f t="shared" si="1445"/>
        <v>36</v>
      </c>
      <c r="L2224" s="129">
        <f t="shared" si="1446"/>
        <v>118.0188888888889</v>
      </c>
      <c r="M2224" s="128">
        <f t="shared" si="1447"/>
        <v>39.376944444444447</v>
      </c>
      <c r="N2224" s="127"/>
      <c r="O2224" s="126"/>
      <c r="P2224" s="125"/>
      <c r="Q2224" s="125">
        <f t="shared" si="1420"/>
        <v>43</v>
      </c>
      <c r="R2224" s="125">
        <f t="shared" si="1421"/>
        <v>2013</v>
      </c>
      <c r="S2224" s="125" t="str">
        <f t="shared" si="1415"/>
        <v>Thu</v>
      </c>
      <c r="T2224" s="125" t="str">
        <f t="shared" si="1422"/>
        <v>2013-43</v>
      </c>
      <c r="U2224" s="125">
        <f t="shared" si="1423"/>
        <v>0</v>
      </c>
      <c r="V2224" s="125"/>
    </row>
    <row r="2225" spans="1:22" s="113" customFormat="1" x14ac:dyDescent="0.35">
      <c r="A2225" s="153" t="s">
        <v>1314</v>
      </c>
      <c r="B2225" s="132">
        <v>41572</v>
      </c>
      <c r="C2225" s="129">
        <v>2117.56</v>
      </c>
      <c r="D2225" s="119">
        <v>0</v>
      </c>
      <c r="E2225" s="119">
        <v>0</v>
      </c>
      <c r="F2225" s="128">
        <v>1274.05</v>
      </c>
      <c r="G2225" s="131">
        <v>47</v>
      </c>
      <c r="H2225" s="128">
        <f t="shared" si="1444"/>
        <v>27.107446808510637</v>
      </c>
      <c r="I2225" s="129">
        <v>843.51</v>
      </c>
      <c r="J2225" s="130">
        <v>11</v>
      </c>
      <c r="K2225" s="130">
        <f t="shared" si="1445"/>
        <v>58</v>
      </c>
      <c r="L2225" s="129">
        <f t="shared" si="1446"/>
        <v>76.682727272727277</v>
      </c>
      <c r="M2225" s="128">
        <f t="shared" si="1447"/>
        <v>36.509655172413794</v>
      </c>
      <c r="N2225" s="127"/>
      <c r="O2225" s="126"/>
      <c r="P2225" s="125"/>
      <c r="Q2225" s="125">
        <f t="shared" si="1420"/>
        <v>43</v>
      </c>
      <c r="R2225" s="125">
        <f t="shared" si="1421"/>
        <v>2013</v>
      </c>
      <c r="S2225" s="125" t="str">
        <f t="shared" si="1415"/>
        <v>Fri</v>
      </c>
      <c r="T2225" s="125" t="str">
        <f t="shared" si="1422"/>
        <v>2013-43</v>
      </c>
      <c r="U2225" s="125">
        <f t="shared" si="1423"/>
        <v>0</v>
      </c>
      <c r="V2225" s="125"/>
    </row>
    <row r="2226" spans="1:22" s="113" customFormat="1" x14ac:dyDescent="0.35">
      <c r="A2226" s="153" t="s">
        <v>1314</v>
      </c>
      <c r="B2226" s="132">
        <v>41573</v>
      </c>
      <c r="C2226" s="129">
        <v>723.27</v>
      </c>
      <c r="D2226" s="119">
        <v>0</v>
      </c>
      <c r="E2226" s="119">
        <v>0</v>
      </c>
      <c r="F2226" s="128">
        <v>164.3</v>
      </c>
      <c r="G2226" s="131">
        <v>13</v>
      </c>
      <c r="H2226" s="128">
        <f t="shared" si="1444"/>
        <v>12.63846153846154</v>
      </c>
      <c r="I2226" s="129">
        <v>558.97</v>
      </c>
      <c r="J2226" s="130">
        <v>14</v>
      </c>
      <c r="K2226" s="130">
        <f t="shared" si="1445"/>
        <v>27</v>
      </c>
      <c r="L2226" s="129">
        <f t="shared" si="1446"/>
        <v>39.926428571428573</v>
      </c>
      <c r="M2226" s="128">
        <f t="shared" si="1447"/>
        <v>26.787777777777777</v>
      </c>
      <c r="N2226" s="127"/>
      <c r="O2226" s="126"/>
      <c r="P2226" s="125"/>
      <c r="Q2226" s="125">
        <f t="shared" si="1420"/>
        <v>43</v>
      </c>
      <c r="R2226" s="125">
        <f t="shared" si="1421"/>
        <v>2013</v>
      </c>
      <c r="S2226" s="125" t="str">
        <f t="shared" si="1415"/>
        <v>Sat</v>
      </c>
      <c r="T2226" s="125" t="str">
        <f t="shared" si="1422"/>
        <v>2013-43</v>
      </c>
      <c r="U2226" s="125">
        <f t="shared" si="1423"/>
        <v>0</v>
      </c>
      <c r="V2226" s="125"/>
    </row>
    <row r="2227" spans="1:22" s="113" customFormat="1" x14ac:dyDescent="0.35">
      <c r="A2227" s="124"/>
      <c r="B2227" s="123">
        <v>41574</v>
      </c>
      <c r="C2227" s="119">
        <f>SUM(C2221:C2226)</f>
        <v>7463.41</v>
      </c>
      <c r="D2227" s="119">
        <v>4587.3599999999997</v>
      </c>
      <c r="E2227" s="122">
        <f>SUM(C2227:D2227)</f>
        <v>12050.77</v>
      </c>
      <c r="F2227" s="118"/>
      <c r="G2227" s="121">
        <f>SUM(G2221:G2226)</f>
        <v>199</v>
      </c>
      <c r="H2227" s="118">
        <f>AVERAGE(H2221:H2226)</f>
        <v>17.873538736841041</v>
      </c>
      <c r="I2227" s="119">
        <f>SUM(I2221:I2226)</f>
        <v>3658.1600000000008</v>
      </c>
      <c r="J2227" s="120">
        <f>SUM(J2221:J2226)</f>
        <v>63</v>
      </c>
      <c r="K2227" s="120">
        <f>SUM(G2227,J2227)</f>
        <v>262</v>
      </c>
      <c r="L2227" s="119">
        <f>AVERAGE(L2221:L2226)</f>
        <v>58.935864598364596</v>
      </c>
      <c r="M2227" s="118">
        <f>AVERAGE(M2221:M2226)</f>
        <v>28.50515457377686</v>
      </c>
      <c r="N2227" s="117"/>
      <c r="O2227" s="116"/>
      <c r="P2227" s="115"/>
      <c r="Q2227" s="115">
        <f t="shared" si="1420"/>
        <v>44</v>
      </c>
      <c r="R2227" s="115">
        <f t="shared" si="1421"/>
        <v>2013</v>
      </c>
      <c r="S2227" s="115" t="str">
        <f t="shared" si="1415"/>
        <v>Sun</v>
      </c>
      <c r="T2227" s="115" t="str">
        <f t="shared" si="1422"/>
        <v>2013-44</v>
      </c>
      <c r="U2227" s="115">
        <f t="shared" si="1423"/>
        <v>0</v>
      </c>
      <c r="V2227" s="115"/>
    </row>
    <row r="2228" spans="1:22" s="113" customFormat="1" x14ac:dyDescent="0.35">
      <c r="A2228" s="153" t="s">
        <v>1315</v>
      </c>
      <c r="B2228" s="132">
        <v>41575</v>
      </c>
      <c r="C2228" s="129">
        <v>895.27</v>
      </c>
      <c r="D2228" s="119">
        <v>0</v>
      </c>
      <c r="E2228" s="119">
        <v>0</v>
      </c>
      <c r="F2228" s="128">
        <v>665.27</v>
      </c>
      <c r="G2228" s="131">
        <v>32</v>
      </c>
      <c r="H2228" s="128">
        <f t="shared" ref="H2228:H2233" si="1448">IFERROR(F2228/G2228,0)</f>
        <v>20.789687499999999</v>
      </c>
      <c r="I2228" s="129">
        <v>230.02</v>
      </c>
      <c r="J2228" s="130">
        <v>7</v>
      </c>
      <c r="K2228" s="130">
        <f t="shared" ref="K2228:K2233" si="1449">IFERROR(SUM(G2228,J2228),0)</f>
        <v>39</v>
      </c>
      <c r="L2228" s="129">
        <f t="shared" ref="L2228:L2233" si="1450">IFERROR(MEDIAN(I2228/J2228),0)</f>
        <v>32.86</v>
      </c>
      <c r="M2228" s="128">
        <f t="shared" ref="M2228:M2233" si="1451">IFERROR(SUM(F2228,I2228)/K2228,0)</f>
        <v>22.956153846153846</v>
      </c>
      <c r="N2228" s="127"/>
      <c r="O2228" s="126"/>
      <c r="P2228" s="125"/>
      <c r="Q2228" s="125">
        <f t="shared" si="1420"/>
        <v>44</v>
      </c>
      <c r="R2228" s="125">
        <f t="shared" si="1421"/>
        <v>2013</v>
      </c>
      <c r="S2228" s="125" t="str">
        <f t="shared" si="1415"/>
        <v>Mon</v>
      </c>
      <c r="T2228" s="125" t="str">
        <f t="shared" si="1422"/>
        <v>2013-44</v>
      </c>
      <c r="U2228" s="125">
        <f t="shared" si="1423"/>
        <v>0</v>
      </c>
      <c r="V2228" s="125"/>
    </row>
    <row r="2229" spans="1:22" s="113" customFormat="1" x14ac:dyDescent="0.35">
      <c r="A2229" s="153" t="s">
        <v>1315</v>
      </c>
      <c r="B2229" s="132">
        <v>41576</v>
      </c>
      <c r="C2229" s="129">
        <v>1205.26</v>
      </c>
      <c r="D2229" s="119">
        <v>0</v>
      </c>
      <c r="E2229" s="119">
        <v>0</v>
      </c>
      <c r="F2229" s="128">
        <v>586.75</v>
      </c>
      <c r="G2229" s="131">
        <v>35</v>
      </c>
      <c r="H2229" s="128">
        <f t="shared" si="1448"/>
        <v>16.764285714285716</v>
      </c>
      <c r="I2229" s="129">
        <v>618.51</v>
      </c>
      <c r="J2229" s="130">
        <v>16</v>
      </c>
      <c r="K2229" s="130">
        <f t="shared" si="1449"/>
        <v>51</v>
      </c>
      <c r="L2229" s="129">
        <f t="shared" si="1450"/>
        <v>38.656874999999999</v>
      </c>
      <c r="M2229" s="128">
        <f t="shared" si="1451"/>
        <v>23.632549019607843</v>
      </c>
      <c r="N2229" s="127"/>
      <c r="O2229" s="126"/>
      <c r="P2229" s="125"/>
      <c r="Q2229" s="125">
        <f t="shared" si="1420"/>
        <v>44</v>
      </c>
      <c r="R2229" s="125">
        <f t="shared" si="1421"/>
        <v>2013</v>
      </c>
      <c r="S2229" s="125" t="str">
        <f t="shared" si="1415"/>
        <v>Tue</v>
      </c>
      <c r="T2229" s="125" t="str">
        <f t="shared" si="1422"/>
        <v>2013-44</v>
      </c>
      <c r="U2229" s="125">
        <f t="shared" si="1423"/>
        <v>0</v>
      </c>
      <c r="V2229" s="125"/>
    </row>
    <row r="2230" spans="1:22" s="113" customFormat="1" x14ac:dyDescent="0.35">
      <c r="A2230" s="153" t="s">
        <v>1315</v>
      </c>
      <c r="B2230" s="132">
        <v>41577</v>
      </c>
      <c r="C2230" s="129">
        <v>640.95000000000005</v>
      </c>
      <c r="D2230" s="119">
        <v>0</v>
      </c>
      <c r="E2230" s="119">
        <v>0</v>
      </c>
      <c r="F2230" s="128">
        <v>385.4</v>
      </c>
      <c r="G2230" s="131">
        <v>25</v>
      </c>
      <c r="H2230" s="128">
        <f t="shared" si="1448"/>
        <v>15.415999999999999</v>
      </c>
      <c r="I2230" s="129">
        <v>255.54</v>
      </c>
      <c r="J2230" s="130">
        <v>6</v>
      </c>
      <c r="K2230" s="130">
        <f t="shared" si="1449"/>
        <v>31</v>
      </c>
      <c r="L2230" s="129">
        <f t="shared" si="1450"/>
        <v>42.589999999999996</v>
      </c>
      <c r="M2230" s="128">
        <f t="shared" si="1451"/>
        <v>20.675483870967739</v>
      </c>
      <c r="N2230" s="127"/>
      <c r="O2230" s="126"/>
      <c r="P2230" s="125"/>
      <c r="Q2230" s="125">
        <f t="shared" si="1420"/>
        <v>44</v>
      </c>
      <c r="R2230" s="125">
        <f t="shared" si="1421"/>
        <v>2013</v>
      </c>
      <c r="S2230" s="125" t="str">
        <f t="shared" si="1415"/>
        <v>Wed</v>
      </c>
      <c r="T2230" s="125" t="str">
        <f t="shared" si="1422"/>
        <v>2013-44</v>
      </c>
      <c r="U2230" s="125">
        <f t="shared" si="1423"/>
        <v>0</v>
      </c>
      <c r="V2230" s="125"/>
    </row>
    <row r="2231" spans="1:22" s="113" customFormat="1" x14ac:dyDescent="0.35">
      <c r="A2231" s="153" t="s">
        <v>1315</v>
      </c>
      <c r="B2231" s="132">
        <v>41578</v>
      </c>
      <c r="C2231" s="129">
        <v>2260.23</v>
      </c>
      <c r="D2231" s="119">
        <v>0</v>
      </c>
      <c r="E2231" s="119">
        <v>0</v>
      </c>
      <c r="F2231" s="128">
        <v>487.55</v>
      </c>
      <c r="G2231" s="131">
        <v>29</v>
      </c>
      <c r="H2231" s="128">
        <f t="shared" si="1448"/>
        <v>16.812068965517241</v>
      </c>
      <c r="I2231" s="129">
        <v>1772.68</v>
      </c>
      <c r="J2231" s="130">
        <v>11</v>
      </c>
      <c r="K2231" s="130">
        <f t="shared" si="1449"/>
        <v>40</v>
      </c>
      <c r="L2231" s="129">
        <f t="shared" si="1450"/>
        <v>161.15272727272728</v>
      </c>
      <c r="M2231" s="128">
        <f t="shared" si="1451"/>
        <v>56.505749999999999</v>
      </c>
      <c r="N2231" s="127"/>
      <c r="O2231" s="126"/>
      <c r="P2231" s="125"/>
      <c r="Q2231" s="125">
        <f t="shared" si="1420"/>
        <v>44</v>
      </c>
      <c r="R2231" s="125">
        <f t="shared" si="1421"/>
        <v>2013</v>
      </c>
      <c r="S2231" s="125" t="str">
        <f t="shared" si="1415"/>
        <v>Thu</v>
      </c>
      <c r="T2231" s="125" t="str">
        <f t="shared" si="1422"/>
        <v>2013-44</v>
      </c>
      <c r="U2231" s="125">
        <f t="shared" si="1423"/>
        <v>0</v>
      </c>
      <c r="V2231" s="125"/>
    </row>
    <row r="2232" spans="1:22" s="113" customFormat="1" x14ac:dyDescent="0.35">
      <c r="A2232" s="153" t="s">
        <v>1315</v>
      </c>
      <c r="B2232" s="132">
        <v>41579</v>
      </c>
      <c r="C2232" s="129">
        <v>1210.92</v>
      </c>
      <c r="D2232" s="119">
        <v>0</v>
      </c>
      <c r="E2232" s="119">
        <v>0</v>
      </c>
      <c r="F2232" s="128">
        <v>592.90380000000005</v>
      </c>
      <c r="G2232" s="131">
        <v>38</v>
      </c>
      <c r="H2232" s="128">
        <f t="shared" si="1448"/>
        <v>15.60273157894737</v>
      </c>
      <c r="I2232" s="129">
        <v>618.02</v>
      </c>
      <c r="J2232" s="130">
        <v>10</v>
      </c>
      <c r="K2232" s="130">
        <f t="shared" si="1449"/>
        <v>48</v>
      </c>
      <c r="L2232" s="129">
        <f t="shared" si="1450"/>
        <v>61.802</v>
      </c>
      <c r="M2232" s="128">
        <f t="shared" si="1451"/>
        <v>25.227579166666668</v>
      </c>
      <c r="N2232" s="127"/>
      <c r="O2232" s="126"/>
      <c r="P2232" s="125"/>
      <c r="Q2232" s="125">
        <f t="shared" si="1420"/>
        <v>44</v>
      </c>
      <c r="R2232" s="125">
        <f t="shared" si="1421"/>
        <v>2013</v>
      </c>
      <c r="S2232" s="125" t="str">
        <f t="shared" si="1415"/>
        <v>Fri</v>
      </c>
      <c r="T2232" s="125" t="str">
        <f t="shared" si="1422"/>
        <v>2013-44</v>
      </c>
      <c r="U2232" s="125">
        <f t="shared" si="1423"/>
        <v>0</v>
      </c>
      <c r="V2232" s="125"/>
    </row>
    <row r="2233" spans="1:22" s="113" customFormat="1" x14ac:dyDescent="0.35">
      <c r="A2233" s="153" t="s">
        <v>1315</v>
      </c>
      <c r="B2233" s="132">
        <v>41580</v>
      </c>
      <c r="C2233" s="129">
        <v>744.31</v>
      </c>
      <c r="D2233" s="119">
        <v>0</v>
      </c>
      <c r="E2233" s="119">
        <v>0</v>
      </c>
      <c r="F2233" s="128">
        <v>251.95</v>
      </c>
      <c r="G2233" s="131">
        <v>15</v>
      </c>
      <c r="H2233" s="128">
        <f t="shared" si="1448"/>
        <v>16.796666666666667</v>
      </c>
      <c r="I2233" s="129">
        <v>492.36</v>
      </c>
      <c r="J2233" s="130">
        <v>10</v>
      </c>
      <c r="K2233" s="130">
        <f t="shared" si="1449"/>
        <v>25</v>
      </c>
      <c r="L2233" s="129">
        <f t="shared" si="1450"/>
        <v>49.236000000000004</v>
      </c>
      <c r="M2233" s="128">
        <f t="shared" si="1451"/>
        <v>29.772399999999998</v>
      </c>
      <c r="N2233" s="127"/>
      <c r="O2233" s="126"/>
      <c r="P2233" s="125"/>
      <c r="Q2233" s="125">
        <f t="shared" si="1420"/>
        <v>44</v>
      </c>
      <c r="R2233" s="125">
        <f t="shared" si="1421"/>
        <v>2013</v>
      </c>
      <c r="S2233" s="125" t="str">
        <f t="shared" si="1415"/>
        <v>Sat</v>
      </c>
      <c r="T2233" s="125" t="str">
        <f t="shared" si="1422"/>
        <v>2013-44</v>
      </c>
      <c r="U2233" s="125">
        <f t="shared" si="1423"/>
        <v>0</v>
      </c>
      <c r="V2233" s="125"/>
    </row>
    <row r="2234" spans="1:22" s="113" customFormat="1" x14ac:dyDescent="0.35">
      <c r="A2234" s="124"/>
      <c r="B2234" s="123">
        <v>41581</v>
      </c>
      <c r="C2234" s="119">
        <f>SUM(C2228:C2233)</f>
        <v>6956.9399999999987</v>
      </c>
      <c r="D2234" s="119">
        <v>1404.72</v>
      </c>
      <c r="E2234" s="122">
        <f>SUM(C2234:D2234)</f>
        <v>8361.659999999998</v>
      </c>
      <c r="F2234" s="118"/>
      <c r="G2234" s="121">
        <f>SUM(G2228:G2233)</f>
        <v>174</v>
      </c>
      <c r="H2234" s="118">
        <f>AVERAGE(H2228:H2233)</f>
        <v>17.030240070902831</v>
      </c>
      <c r="I2234" s="119">
        <f>SUM(I2228:I2233)</f>
        <v>3987.13</v>
      </c>
      <c r="J2234" s="120">
        <f>SUM(J2228:J2233)</f>
        <v>60</v>
      </c>
      <c r="K2234" s="120">
        <f>SUM(G2234,J2234)</f>
        <v>234</v>
      </c>
      <c r="L2234" s="119">
        <f>AVERAGE(L2228:L2233)</f>
        <v>64.382933712121215</v>
      </c>
      <c r="M2234" s="118">
        <f>AVERAGE(M2228:M2233)</f>
        <v>29.794985983899348</v>
      </c>
      <c r="N2234" s="117"/>
      <c r="O2234" s="116"/>
      <c r="P2234" s="115"/>
      <c r="Q2234" s="115">
        <f t="shared" si="1420"/>
        <v>45</v>
      </c>
      <c r="R2234" s="115">
        <f t="shared" si="1421"/>
        <v>2013</v>
      </c>
      <c r="S2234" s="115" t="str">
        <f t="shared" si="1415"/>
        <v>Sun</v>
      </c>
      <c r="T2234" s="115" t="str">
        <f t="shared" si="1422"/>
        <v>2013-45</v>
      </c>
      <c r="U2234" s="115">
        <f t="shared" si="1423"/>
        <v>0</v>
      </c>
      <c r="V2234" s="115"/>
    </row>
    <row r="2235" spans="1:22" s="113" customFormat="1" x14ac:dyDescent="0.35">
      <c r="A2235" s="153" t="s">
        <v>1316</v>
      </c>
      <c r="B2235" s="132">
        <v>41582</v>
      </c>
      <c r="C2235" s="129">
        <v>591.6</v>
      </c>
      <c r="D2235" s="119">
        <v>0</v>
      </c>
      <c r="E2235" s="119">
        <v>0</v>
      </c>
      <c r="F2235" s="128">
        <v>353.38</v>
      </c>
      <c r="G2235" s="131" t="s">
        <v>1050</v>
      </c>
      <c r="H2235" s="128">
        <f t="shared" ref="H2235:H2240" si="1452">IFERROR(F2235/G2235,0)</f>
        <v>0</v>
      </c>
      <c r="I2235" s="129">
        <v>238.22</v>
      </c>
      <c r="J2235" s="130">
        <v>7</v>
      </c>
      <c r="K2235" s="130">
        <f t="shared" ref="K2235:K2240" si="1453">IFERROR(SUM(G2235,J2235),0)</f>
        <v>7</v>
      </c>
      <c r="L2235" s="129">
        <f t="shared" ref="L2235:L2240" si="1454">IFERROR(MEDIAN(I2235/J2235),0)</f>
        <v>34.03142857142857</v>
      </c>
      <c r="M2235" s="128">
        <f t="shared" ref="M2235:M2240" si="1455">IFERROR(SUM(F2235,I2235)/K2235,0)</f>
        <v>84.51428571428572</v>
      </c>
      <c r="N2235" s="127"/>
      <c r="O2235" s="126"/>
      <c r="P2235" s="125"/>
      <c r="Q2235" s="125">
        <f t="shared" si="1420"/>
        <v>45</v>
      </c>
      <c r="R2235" s="125">
        <f t="shared" si="1421"/>
        <v>2013</v>
      </c>
      <c r="S2235" s="125" t="str">
        <f t="shared" si="1415"/>
        <v>Mon</v>
      </c>
      <c r="T2235" s="125" t="str">
        <f t="shared" si="1422"/>
        <v>2013-45</v>
      </c>
      <c r="U2235" s="125">
        <f t="shared" si="1423"/>
        <v>0</v>
      </c>
      <c r="V2235" s="125"/>
    </row>
    <row r="2236" spans="1:22" s="113" customFormat="1" x14ac:dyDescent="0.35">
      <c r="A2236" s="153" t="s">
        <v>1316</v>
      </c>
      <c r="B2236" s="132">
        <v>41583</v>
      </c>
      <c r="C2236" s="129">
        <v>829.88</v>
      </c>
      <c r="D2236" s="119">
        <v>0</v>
      </c>
      <c r="E2236" s="119">
        <v>0</v>
      </c>
      <c r="F2236" s="128">
        <v>400.35</v>
      </c>
      <c r="G2236" s="131">
        <v>24</v>
      </c>
      <c r="H2236" s="128">
        <f t="shared" si="1452"/>
        <v>16.681250000000002</v>
      </c>
      <c r="I2236" s="129">
        <v>429.53</v>
      </c>
      <c r="J2236" s="130">
        <v>9</v>
      </c>
      <c r="K2236" s="130">
        <f t="shared" si="1453"/>
        <v>33</v>
      </c>
      <c r="L2236" s="129">
        <f t="shared" si="1454"/>
        <v>47.725555555555552</v>
      </c>
      <c r="M2236" s="128">
        <f t="shared" si="1455"/>
        <v>25.147878787878788</v>
      </c>
      <c r="N2236" s="127"/>
      <c r="O2236" s="126"/>
      <c r="P2236" s="125"/>
      <c r="Q2236" s="125">
        <f t="shared" si="1420"/>
        <v>45</v>
      </c>
      <c r="R2236" s="125">
        <f t="shared" si="1421"/>
        <v>2013</v>
      </c>
      <c r="S2236" s="125" t="str">
        <f t="shared" si="1415"/>
        <v>Tue</v>
      </c>
      <c r="T2236" s="125" t="str">
        <f t="shared" si="1422"/>
        <v>2013-45</v>
      </c>
      <c r="U2236" s="125">
        <f t="shared" si="1423"/>
        <v>0</v>
      </c>
      <c r="V2236" s="125"/>
    </row>
    <row r="2237" spans="1:22" s="113" customFormat="1" x14ac:dyDescent="0.35">
      <c r="A2237" s="153" t="s">
        <v>1316</v>
      </c>
      <c r="B2237" s="132">
        <v>41584</v>
      </c>
      <c r="C2237" s="129">
        <v>934.39</v>
      </c>
      <c r="D2237" s="119">
        <v>0</v>
      </c>
      <c r="E2237" s="119">
        <v>0</v>
      </c>
      <c r="F2237" s="128">
        <v>531.4</v>
      </c>
      <c r="G2237" s="131">
        <v>26</v>
      </c>
      <c r="H2237" s="128">
        <f t="shared" si="1452"/>
        <v>20.438461538461539</v>
      </c>
      <c r="I2237" s="129">
        <v>402.99</v>
      </c>
      <c r="J2237" s="130">
        <v>9</v>
      </c>
      <c r="K2237" s="130">
        <f t="shared" si="1453"/>
        <v>35</v>
      </c>
      <c r="L2237" s="129">
        <f t="shared" si="1454"/>
        <v>44.776666666666671</v>
      </c>
      <c r="M2237" s="128">
        <f t="shared" si="1455"/>
        <v>26.696857142857141</v>
      </c>
      <c r="N2237" s="127"/>
      <c r="O2237" s="126"/>
      <c r="P2237" s="125"/>
      <c r="Q2237" s="125">
        <f t="shared" si="1420"/>
        <v>45</v>
      </c>
      <c r="R2237" s="125">
        <f t="shared" si="1421"/>
        <v>2013</v>
      </c>
      <c r="S2237" s="125" t="str">
        <f t="shared" si="1415"/>
        <v>Wed</v>
      </c>
      <c r="T2237" s="125" t="str">
        <f t="shared" si="1422"/>
        <v>2013-45</v>
      </c>
      <c r="U2237" s="125">
        <f t="shared" si="1423"/>
        <v>0</v>
      </c>
      <c r="V2237" s="125"/>
    </row>
    <row r="2238" spans="1:22" s="113" customFormat="1" x14ac:dyDescent="0.35">
      <c r="A2238" s="153" t="s">
        <v>1316</v>
      </c>
      <c r="B2238" s="132">
        <v>41585</v>
      </c>
      <c r="C2238" s="129">
        <v>1662.38</v>
      </c>
      <c r="D2238" s="119">
        <v>0</v>
      </c>
      <c r="E2238" s="119">
        <v>0</v>
      </c>
      <c r="F2238" s="128">
        <v>658.95</v>
      </c>
      <c r="G2238" s="131">
        <v>37</v>
      </c>
      <c r="H2238" s="128">
        <f t="shared" si="1452"/>
        <v>17.809459459459461</v>
      </c>
      <c r="I2238" s="129">
        <v>1003.43</v>
      </c>
      <c r="J2238" s="130">
        <v>11</v>
      </c>
      <c r="K2238" s="130">
        <f t="shared" si="1453"/>
        <v>48</v>
      </c>
      <c r="L2238" s="129">
        <f t="shared" si="1454"/>
        <v>91.220909090909089</v>
      </c>
      <c r="M2238" s="128">
        <f t="shared" si="1455"/>
        <v>34.632916666666667</v>
      </c>
      <c r="N2238" s="127"/>
      <c r="O2238" s="126"/>
      <c r="P2238" s="125"/>
      <c r="Q2238" s="125">
        <f t="shared" si="1420"/>
        <v>45</v>
      </c>
      <c r="R2238" s="125">
        <f t="shared" si="1421"/>
        <v>2013</v>
      </c>
      <c r="S2238" s="125" t="str">
        <f t="shared" si="1415"/>
        <v>Thu</v>
      </c>
      <c r="T2238" s="125" t="str">
        <f t="shared" si="1422"/>
        <v>2013-45</v>
      </c>
      <c r="U2238" s="125">
        <f t="shared" si="1423"/>
        <v>0</v>
      </c>
      <c r="V2238" s="125"/>
    </row>
    <row r="2239" spans="1:22" s="113" customFormat="1" x14ac:dyDescent="0.35">
      <c r="A2239" s="153" t="s">
        <v>1316</v>
      </c>
      <c r="B2239" s="132">
        <v>41586</v>
      </c>
      <c r="C2239" s="129">
        <v>1821.75</v>
      </c>
      <c r="D2239" s="119">
        <v>0</v>
      </c>
      <c r="E2239" s="119">
        <v>0</v>
      </c>
      <c r="F2239" s="128">
        <v>1180.7</v>
      </c>
      <c r="G2239" s="131">
        <v>47</v>
      </c>
      <c r="H2239" s="128">
        <f t="shared" si="1452"/>
        <v>25.121276595744682</v>
      </c>
      <c r="I2239" s="129">
        <v>641.04999999999995</v>
      </c>
      <c r="J2239" s="130">
        <v>17</v>
      </c>
      <c r="K2239" s="130">
        <f t="shared" si="1453"/>
        <v>64</v>
      </c>
      <c r="L2239" s="129">
        <f t="shared" si="1454"/>
        <v>37.70882352941176</v>
      </c>
      <c r="M2239" s="128">
        <f t="shared" si="1455"/>
        <v>28.46484375</v>
      </c>
      <c r="N2239" s="127"/>
      <c r="O2239" s="126"/>
      <c r="P2239" s="125"/>
      <c r="Q2239" s="125">
        <f t="shared" si="1420"/>
        <v>45</v>
      </c>
      <c r="R2239" s="125">
        <f t="shared" si="1421"/>
        <v>2013</v>
      </c>
      <c r="S2239" s="125" t="str">
        <f t="shared" si="1415"/>
        <v>Fri</v>
      </c>
      <c r="T2239" s="125" t="str">
        <f t="shared" si="1422"/>
        <v>2013-45</v>
      </c>
      <c r="U2239" s="125">
        <f t="shared" si="1423"/>
        <v>0</v>
      </c>
      <c r="V2239" s="125"/>
    </row>
    <row r="2240" spans="1:22" s="113" customFormat="1" x14ac:dyDescent="0.35">
      <c r="A2240" s="153" t="s">
        <v>1316</v>
      </c>
      <c r="B2240" s="132">
        <v>41587</v>
      </c>
      <c r="C2240" s="129">
        <v>715.7</v>
      </c>
      <c r="D2240" s="119">
        <v>0</v>
      </c>
      <c r="E2240" s="119">
        <v>0</v>
      </c>
      <c r="F2240" s="128">
        <v>263.05</v>
      </c>
      <c r="G2240" s="131">
        <v>14</v>
      </c>
      <c r="H2240" s="128">
        <f t="shared" si="1452"/>
        <v>18.789285714285715</v>
      </c>
      <c r="I2240" s="129">
        <v>452.63</v>
      </c>
      <c r="J2240" s="130">
        <v>7</v>
      </c>
      <c r="K2240" s="130">
        <f t="shared" si="1453"/>
        <v>21</v>
      </c>
      <c r="L2240" s="129">
        <f t="shared" si="1454"/>
        <v>64.661428571428573</v>
      </c>
      <c r="M2240" s="128">
        <f t="shared" si="1455"/>
        <v>34.080000000000005</v>
      </c>
      <c r="N2240" s="127"/>
      <c r="O2240" s="126"/>
      <c r="P2240" s="125"/>
      <c r="Q2240" s="125">
        <f t="shared" si="1420"/>
        <v>45</v>
      </c>
      <c r="R2240" s="125">
        <f t="shared" si="1421"/>
        <v>2013</v>
      </c>
      <c r="S2240" s="125" t="str">
        <f t="shared" si="1415"/>
        <v>Sat</v>
      </c>
      <c r="T2240" s="125" t="str">
        <f t="shared" si="1422"/>
        <v>2013-45</v>
      </c>
      <c r="U2240" s="125">
        <f t="shared" si="1423"/>
        <v>0</v>
      </c>
      <c r="V2240" s="125"/>
    </row>
    <row r="2241" spans="1:22" s="113" customFormat="1" x14ac:dyDescent="0.35">
      <c r="A2241" s="124"/>
      <c r="B2241" s="123">
        <v>41588</v>
      </c>
      <c r="C2241" s="119">
        <f>SUM(C2235:C2240)</f>
        <v>6555.7</v>
      </c>
      <c r="D2241" s="119">
        <v>1575.62</v>
      </c>
      <c r="E2241" s="122">
        <f>SUM(C2241:D2241)</f>
        <v>8131.32</v>
      </c>
      <c r="F2241" s="118"/>
      <c r="G2241" s="121">
        <f>SUM(G2235:G2240)</f>
        <v>148</v>
      </c>
      <c r="H2241" s="118">
        <f>AVERAGE(H2235:H2240)</f>
        <v>16.473288884658569</v>
      </c>
      <c r="I2241" s="119">
        <f>SUM(I2235:I2240)</f>
        <v>3167.8500000000004</v>
      </c>
      <c r="J2241" s="120">
        <f>SUM(J2235:J2240)</f>
        <v>60</v>
      </c>
      <c r="K2241" s="120">
        <f>SUM(G2241,J2241)</f>
        <v>208</v>
      </c>
      <c r="L2241" s="119">
        <f>AVERAGE(L2235:L2240)</f>
        <v>53.354135330900043</v>
      </c>
      <c r="M2241" s="118">
        <f>AVERAGE(M2235:M2240)</f>
        <v>38.922797010281386</v>
      </c>
      <c r="N2241" s="117"/>
      <c r="O2241" s="116"/>
      <c r="P2241" s="115"/>
      <c r="Q2241" s="115">
        <f t="shared" si="1420"/>
        <v>46</v>
      </c>
      <c r="R2241" s="115">
        <f t="shared" si="1421"/>
        <v>2013</v>
      </c>
      <c r="S2241" s="115" t="str">
        <f t="shared" si="1415"/>
        <v>Sun</v>
      </c>
      <c r="T2241" s="115" t="str">
        <f t="shared" si="1422"/>
        <v>2013-46</v>
      </c>
      <c r="U2241" s="115">
        <f t="shared" si="1423"/>
        <v>0</v>
      </c>
      <c r="V2241" s="115"/>
    </row>
    <row r="2242" spans="1:22" s="113" customFormat="1" x14ac:dyDescent="0.35">
      <c r="A2242" s="153" t="s">
        <v>1317</v>
      </c>
      <c r="B2242" s="132">
        <v>41589</v>
      </c>
      <c r="C2242" s="129">
        <v>640.11</v>
      </c>
      <c r="D2242" s="119">
        <v>0</v>
      </c>
      <c r="E2242" s="119">
        <v>0</v>
      </c>
      <c r="F2242" s="128">
        <v>414.75</v>
      </c>
      <c r="G2242" s="131">
        <v>31</v>
      </c>
      <c r="H2242" s="128">
        <f t="shared" ref="H2242:H2247" si="1456">IFERROR(F2242/G2242,0)</f>
        <v>13.379032258064516</v>
      </c>
      <c r="I2242" s="129">
        <v>225.36</v>
      </c>
      <c r="J2242" s="130">
        <v>8</v>
      </c>
      <c r="K2242" s="130">
        <f t="shared" ref="K2242:K2247" si="1457">IFERROR(SUM(G2242,J2242),0)</f>
        <v>39</v>
      </c>
      <c r="L2242" s="129">
        <f t="shared" ref="L2242:L2247" si="1458">IFERROR(MEDIAN(I2242/J2242),0)</f>
        <v>28.17</v>
      </c>
      <c r="M2242" s="128">
        <f t="shared" ref="M2242:M2247" si="1459">IFERROR(SUM(F2242,I2242)/K2242,0)</f>
        <v>16.413076923076922</v>
      </c>
      <c r="N2242" s="127"/>
      <c r="O2242" s="126"/>
      <c r="P2242" s="125"/>
      <c r="Q2242" s="125">
        <f t="shared" si="1420"/>
        <v>46</v>
      </c>
      <c r="R2242" s="125">
        <f t="shared" si="1421"/>
        <v>2013</v>
      </c>
      <c r="S2242" s="125" t="str">
        <f t="shared" ref="S2242:S2305" si="1460">VLOOKUP(WEEKDAY(B2242),$Z$2:$AA$8,2,FALSE)</f>
        <v>Mon</v>
      </c>
      <c r="T2242" s="125" t="str">
        <f t="shared" si="1422"/>
        <v>2013-46</v>
      </c>
      <c r="U2242" s="125">
        <f t="shared" si="1423"/>
        <v>0</v>
      </c>
      <c r="V2242" s="125"/>
    </row>
    <row r="2243" spans="1:22" s="113" customFormat="1" x14ac:dyDescent="0.35">
      <c r="A2243" s="153" t="s">
        <v>1317</v>
      </c>
      <c r="B2243" s="132">
        <v>41590</v>
      </c>
      <c r="C2243" s="129">
        <v>861.97</v>
      </c>
      <c r="D2243" s="119">
        <v>0</v>
      </c>
      <c r="E2243" s="119">
        <v>0</v>
      </c>
      <c r="F2243" s="128">
        <v>669.7</v>
      </c>
      <c r="G2243" s="131">
        <v>33</v>
      </c>
      <c r="H2243" s="128">
        <f t="shared" si="1456"/>
        <v>20.293939393939397</v>
      </c>
      <c r="I2243" s="129">
        <v>192.27</v>
      </c>
      <c r="J2243" s="130">
        <v>5</v>
      </c>
      <c r="K2243" s="130">
        <f t="shared" si="1457"/>
        <v>38</v>
      </c>
      <c r="L2243" s="129">
        <f t="shared" si="1458"/>
        <v>38.454000000000001</v>
      </c>
      <c r="M2243" s="128">
        <f t="shared" si="1459"/>
        <v>22.68342105263158</v>
      </c>
      <c r="N2243" s="127"/>
      <c r="O2243" s="126"/>
      <c r="P2243" s="125"/>
      <c r="Q2243" s="125">
        <f t="shared" ref="Q2243:Q2306" si="1461">WEEKNUM(B2243)</f>
        <v>46</v>
      </c>
      <c r="R2243" s="125">
        <f t="shared" ref="R2243:R2306" si="1462">YEAR(B2243)</f>
        <v>2013</v>
      </c>
      <c r="S2243" s="125" t="str">
        <f t="shared" si="1460"/>
        <v>Tue</v>
      </c>
      <c r="T2243" s="125" t="str">
        <f t="shared" ref="T2243:T2306" si="1463">R2243&amp;"-"&amp;Q2243</f>
        <v>2013-46</v>
      </c>
      <c r="U2243" s="125">
        <f t="shared" ref="U2243:U2306" si="1464">IF(AND(MONTH(B2243)=12,DAY(B2243)&lt;26),1,0)</f>
        <v>0</v>
      </c>
      <c r="V2243" s="125"/>
    </row>
    <row r="2244" spans="1:22" s="113" customFormat="1" x14ac:dyDescent="0.35">
      <c r="A2244" s="153" t="s">
        <v>1317</v>
      </c>
      <c r="B2244" s="132">
        <v>41591</v>
      </c>
      <c r="C2244" s="129">
        <v>583.72</v>
      </c>
      <c r="D2244" s="119">
        <v>0</v>
      </c>
      <c r="E2244" s="119">
        <v>0</v>
      </c>
      <c r="F2244" s="128">
        <v>274.8</v>
      </c>
      <c r="G2244" s="131">
        <v>22</v>
      </c>
      <c r="H2244" s="128">
        <f t="shared" si="1456"/>
        <v>12.490909090909092</v>
      </c>
      <c r="I2244" s="129">
        <v>308.92</v>
      </c>
      <c r="J2244" s="130">
        <v>10</v>
      </c>
      <c r="K2244" s="130">
        <f t="shared" si="1457"/>
        <v>32</v>
      </c>
      <c r="L2244" s="129">
        <f t="shared" si="1458"/>
        <v>30.892000000000003</v>
      </c>
      <c r="M2244" s="128">
        <f t="shared" si="1459"/>
        <v>18.241250000000001</v>
      </c>
      <c r="N2244" s="127"/>
      <c r="O2244" s="126"/>
      <c r="P2244" s="125"/>
      <c r="Q2244" s="125">
        <f t="shared" si="1461"/>
        <v>46</v>
      </c>
      <c r="R2244" s="125">
        <f t="shared" si="1462"/>
        <v>2013</v>
      </c>
      <c r="S2244" s="125" t="str">
        <f t="shared" si="1460"/>
        <v>Wed</v>
      </c>
      <c r="T2244" s="125" t="str">
        <f t="shared" si="1463"/>
        <v>2013-46</v>
      </c>
      <c r="U2244" s="125">
        <f t="shared" si="1464"/>
        <v>0</v>
      </c>
      <c r="V2244" s="125"/>
    </row>
    <row r="2245" spans="1:22" s="113" customFormat="1" x14ac:dyDescent="0.35">
      <c r="A2245" s="153" t="s">
        <v>1317</v>
      </c>
      <c r="B2245" s="132">
        <v>41592</v>
      </c>
      <c r="C2245" s="129">
        <v>1831.21</v>
      </c>
      <c r="D2245" s="119">
        <v>0</v>
      </c>
      <c r="E2245" s="119">
        <v>0</v>
      </c>
      <c r="F2245" s="128">
        <v>739.05</v>
      </c>
      <c r="G2245" s="131">
        <v>43</v>
      </c>
      <c r="H2245" s="128">
        <f t="shared" si="1456"/>
        <v>17.187209302325581</v>
      </c>
      <c r="I2245" s="129">
        <v>1092.1600000000001</v>
      </c>
      <c r="J2245" s="130">
        <v>12</v>
      </c>
      <c r="K2245" s="130">
        <f t="shared" si="1457"/>
        <v>55</v>
      </c>
      <c r="L2245" s="129">
        <f t="shared" si="1458"/>
        <v>91.013333333333335</v>
      </c>
      <c r="M2245" s="128">
        <f t="shared" si="1459"/>
        <v>33.294727272727272</v>
      </c>
      <c r="N2245" s="127"/>
      <c r="O2245" s="126"/>
      <c r="P2245" s="125"/>
      <c r="Q2245" s="125">
        <f t="shared" si="1461"/>
        <v>46</v>
      </c>
      <c r="R2245" s="125">
        <f t="shared" si="1462"/>
        <v>2013</v>
      </c>
      <c r="S2245" s="125" t="str">
        <f t="shared" si="1460"/>
        <v>Thu</v>
      </c>
      <c r="T2245" s="125" t="str">
        <f t="shared" si="1463"/>
        <v>2013-46</v>
      </c>
      <c r="U2245" s="125">
        <f t="shared" si="1464"/>
        <v>0</v>
      </c>
      <c r="V2245" s="125"/>
    </row>
    <row r="2246" spans="1:22" s="113" customFormat="1" x14ac:dyDescent="0.35">
      <c r="A2246" s="153" t="s">
        <v>1317</v>
      </c>
      <c r="B2246" s="132">
        <v>41593</v>
      </c>
      <c r="C2246" s="129">
        <v>1243.73</v>
      </c>
      <c r="D2246" s="119">
        <v>0</v>
      </c>
      <c r="E2246" s="119">
        <v>0</v>
      </c>
      <c r="F2246" s="128">
        <v>564.75</v>
      </c>
      <c r="G2246" s="131">
        <v>33</v>
      </c>
      <c r="H2246" s="128">
        <f t="shared" si="1456"/>
        <v>17.113636363636363</v>
      </c>
      <c r="I2246" s="129">
        <v>678.98</v>
      </c>
      <c r="J2246" s="130">
        <v>15</v>
      </c>
      <c r="K2246" s="130">
        <f t="shared" si="1457"/>
        <v>48</v>
      </c>
      <c r="L2246" s="129">
        <f t="shared" si="1458"/>
        <v>45.265333333333338</v>
      </c>
      <c r="M2246" s="128">
        <f t="shared" si="1459"/>
        <v>25.911041666666666</v>
      </c>
      <c r="N2246" s="127"/>
      <c r="O2246" s="126"/>
      <c r="P2246" s="125"/>
      <c r="Q2246" s="125">
        <f t="shared" si="1461"/>
        <v>46</v>
      </c>
      <c r="R2246" s="125">
        <f t="shared" si="1462"/>
        <v>2013</v>
      </c>
      <c r="S2246" s="125" t="str">
        <f t="shared" si="1460"/>
        <v>Fri</v>
      </c>
      <c r="T2246" s="125" t="str">
        <f t="shared" si="1463"/>
        <v>2013-46</v>
      </c>
      <c r="U2246" s="125">
        <f t="shared" si="1464"/>
        <v>0</v>
      </c>
      <c r="V2246" s="125"/>
    </row>
    <row r="2247" spans="1:22" s="113" customFormat="1" x14ac:dyDescent="0.35">
      <c r="A2247" s="153" t="s">
        <v>1317</v>
      </c>
      <c r="B2247" s="132">
        <v>41594</v>
      </c>
      <c r="C2247" s="129">
        <v>609.38</v>
      </c>
      <c r="D2247" s="119">
        <v>0</v>
      </c>
      <c r="E2247" s="119">
        <v>0</v>
      </c>
      <c r="F2247" s="128">
        <v>209.6</v>
      </c>
      <c r="G2247" s="131">
        <v>16</v>
      </c>
      <c r="H2247" s="128">
        <f t="shared" si="1456"/>
        <v>13.1</v>
      </c>
      <c r="I2247" s="129">
        <v>399.78</v>
      </c>
      <c r="J2247" s="130">
        <v>9</v>
      </c>
      <c r="K2247" s="130">
        <f t="shared" si="1457"/>
        <v>25</v>
      </c>
      <c r="L2247" s="129">
        <f t="shared" si="1458"/>
        <v>44.419999999999995</v>
      </c>
      <c r="M2247" s="128">
        <f t="shared" si="1459"/>
        <v>24.3752</v>
      </c>
      <c r="N2247" s="127"/>
      <c r="O2247" s="126"/>
      <c r="P2247" s="125"/>
      <c r="Q2247" s="125">
        <f t="shared" si="1461"/>
        <v>46</v>
      </c>
      <c r="R2247" s="125">
        <f t="shared" si="1462"/>
        <v>2013</v>
      </c>
      <c r="S2247" s="125" t="str">
        <f t="shared" si="1460"/>
        <v>Sat</v>
      </c>
      <c r="T2247" s="125" t="str">
        <f t="shared" si="1463"/>
        <v>2013-46</v>
      </c>
      <c r="U2247" s="125">
        <f t="shared" si="1464"/>
        <v>0</v>
      </c>
      <c r="V2247" s="125"/>
    </row>
    <row r="2248" spans="1:22" s="113" customFormat="1" x14ac:dyDescent="0.35">
      <c r="A2248" s="124"/>
      <c r="B2248" s="123">
        <v>41595</v>
      </c>
      <c r="C2248" s="119">
        <f>SUM(C2242:C2247)</f>
        <v>5770.12</v>
      </c>
      <c r="D2248" s="119">
        <v>1192.1199999999999</v>
      </c>
      <c r="E2248" s="122">
        <f>SUM(C2248:D2248)</f>
        <v>6962.24</v>
      </c>
      <c r="F2248" s="118"/>
      <c r="G2248" s="121">
        <f>SUM(G2242:G2247)</f>
        <v>178</v>
      </c>
      <c r="H2248" s="118">
        <f>AVERAGE(H2242:H2247)</f>
        <v>15.594121068145823</v>
      </c>
      <c r="I2248" s="119">
        <f>SUM(I2242:I2247)</f>
        <v>2897.4700000000003</v>
      </c>
      <c r="J2248" s="120">
        <f>SUM(J2242:J2247)</f>
        <v>59</v>
      </c>
      <c r="K2248" s="120">
        <f>SUM(G2248,J2248)</f>
        <v>237</v>
      </c>
      <c r="L2248" s="119">
        <f>AVERAGE(L2242:L2247)</f>
        <v>46.369111111111117</v>
      </c>
      <c r="M2248" s="118">
        <f>AVERAGE(M2242:M2247)</f>
        <v>23.486452819183739</v>
      </c>
      <c r="N2248" s="117"/>
      <c r="O2248" s="116"/>
      <c r="P2248" s="115"/>
      <c r="Q2248" s="115">
        <f t="shared" si="1461"/>
        <v>47</v>
      </c>
      <c r="R2248" s="115">
        <f t="shared" si="1462"/>
        <v>2013</v>
      </c>
      <c r="S2248" s="115" t="str">
        <f t="shared" si="1460"/>
        <v>Sun</v>
      </c>
      <c r="T2248" s="115" t="str">
        <f t="shared" si="1463"/>
        <v>2013-47</v>
      </c>
      <c r="U2248" s="115">
        <f t="shared" si="1464"/>
        <v>0</v>
      </c>
      <c r="V2248" s="115"/>
    </row>
    <row r="2249" spans="1:22" s="113" customFormat="1" x14ac:dyDescent="0.35">
      <c r="A2249" s="153" t="s">
        <v>1318</v>
      </c>
      <c r="B2249" s="132">
        <v>41596</v>
      </c>
      <c r="C2249" s="129">
        <v>583.75</v>
      </c>
      <c r="D2249" s="119">
        <v>0</v>
      </c>
      <c r="E2249" s="119">
        <v>0</v>
      </c>
      <c r="F2249" s="128">
        <v>471.95</v>
      </c>
      <c r="G2249" s="131">
        <v>29</v>
      </c>
      <c r="H2249" s="128">
        <f t="shared" ref="H2249:H2254" si="1465">IFERROR(F2249/G2249,0)</f>
        <v>16.274137931034481</v>
      </c>
      <c r="I2249" s="129">
        <v>111.8</v>
      </c>
      <c r="J2249" s="130">
        <v>5</v>
      </c>
      <c r="K2249" s="130">
        <f t="shared" ref="K2249:K2254" si="1466">IFERROR(SUM(G2249,J2249),0)</f>
        <v>34</v>
      </c>
      <c r="L2249" s="129">
        <f t="shared" ref="L2249:L2254" si="1467">IFERROR(MEDIAN(I2249/J2249),0)</f>
        <v>22.36</v>
      </c>
      <c r="M2249" s="128">
        <f t="shared" ref="M2249:M2254" si="1468">IFERROR(SUM(F2249,I2249)/K2249,0)</f>
        <v>17.169117647058822</v>
      </c>
      <c r="N2249" s="127"/>
      <c r="O2249" s="126"/>
      <c r="P2249" s="125"/>
      <c r="Q2249" s="125">
        <f t="shared" si="1461"/>
        <v>47</v>
      </c>
      <c r="R2249" s="125">
        <f t="shared" si="1462"/>
        <v>2013</v>
      </c>
      <c r="S2249" s="125" t="str">
        <f t="shared" si="1460"/>
        <v>Mon</v>
      </c>
      <c r="T2249" s="125" t="str">
        <f t="shared" si="1463"/>
        <v>2013-47</v>
      </c>
      <c r="U2249" s="125">
        <f t="shared" si="1464"/>
        <v>0</v>
      </c>
      <c r="V2249" s="125"/>
    </row>
    <row r="2250" spans="1:22" s="113" customFormat="1" x14ac:dyDescent="0.35">
      <c r="A2250" s="153" t="s">
        <v>1318</v>
      </c>
      <c r="B2250" s="132">
        <v>41597</v>
      </c>
      <c r="C2250" s="129">
        <v>751.52</v>
      </c>
      <c r="D2250" s="119">
        <v>0</v>
      </c>
      <c r="E2250" s="119">
        <v>0</v>
      </c>
      <c r="F2250" s="128">
        <v>378.1</v>
      </c>
      <c r="G2250" s="131">
        <v>24</v>
      </c>
      <c r="H2250" s="128">
        <f t="shared" si="1465"/>
        <v>15.754166666666668</v>
      </c>
      <c r="I2250" s="129">
        <v>373.42</v>
      </c>
      <c r="J2250" s="130">
        <v>10</v>
      </c>
      <c r="K2250" s="130">
        <f t="shared" si="1466"/>
        <v>34</v>
      </c>
      <c r="L2250" s="129">
        <f t="shared" si="1467"/>
        <v>37.341999999999999</v>
      </c>
      <c r="M2250" s="128">
        <f t="shared" si="1468"/>
        <v>22.103529411764704</v>
      </c>
      <c r="N2250" s="127"/>
      <c r="O2250" s="126"/>
      <c r="P2250" s="125"/>
      <c r="Q2250" s="125">
        <f t="shared" si="1461"/>
        <v>47</v>
      </c>
      <c r="R2250" s="125">
        <f t="shared" si="1462"/>
        <v>2013</v>
      </c>
      <c r="S2250" s="125" t="str">
        <f t="shared" si="1460"/>
        <v>Tue</v>
      </c>
      <c r="T2250" s="125" t="str">
        <f t="shared" si="1463"/>
        <v>2013-47</v>
      </c>
      <c r="U2250" s="125">
        <f t="shared" si="1464"/>
        <v>0</v>
      </c>
      <c r="V2250" s="125"/>
    </row>
    <row r="2251" spans="1:22" s="113" customFormat="1" x14ac:dyDescent="0.35">
      <c r="A2251" s="153" t="s">
        <v>1318</v>
      </c>
      <c r="B2251" s="132">
        <v>41598</v>
      </c>
      <c r="C2251" s="129">
        <v>892.87</v>
      </c>
      <c r="D2251" s="119">
        <v>0</v>
      </c>
      <c r="E2251" s="119">
        <v>0</v>
      </c>
      <c r="F2251" s="128">
        <v>567.4</v>
      </c>
      <c r="G2251" s="131">
        <v>25</v>
      </c>
      <c r="H2251" s="128">
        <f t="shared" si="1465"/>
        <v>22.695999999999998</v>
      </c>
      <c r="I2251" s="129">
        <v>325.47000000000003</v>
      </c>
      <c r="J2251" s="130">
        <v>10</v>
      </c>
      <c r="K2251" s="130">
        <f t="shared" si="1466"/>
        <v>35</v>
      </c>
      <c r="L2251" s="129">
        <f t="shared" si="1467"/>
        <v>32.547000000000004</v>
      </c>
      <c r="M2251" s="128">
        <f t="shared" si="1468"/>
        <v>25.510571428571428</v>
      </c>
      <c r="N2251" s="127"/>
      <c r="O2251" s="126"/>
      <c r="P2251" s="125"/>
      <c r="Q2251" s="125">
        <f t="shared" si="1461"/>
        <v>47</v>
      </c>
      <c r="R2251" s="125">
        <f t="shared" si="1462"/>
        <v>2013</v>
      </c>
      <c r="S2251" s="125" t="str">
        <f t="shared" si="1460"/>
        <v>Wed</v>
      </c>
      <c r="T2251" s="125" t="str">
        <f t="shared" si="1463"/>
        <v>2013-47</v>
      </c>
      <c r="U2251" s="125">
        <f t="shared" si="1464"/>
        <v>0</v>
      </c>
      <c r="V2251" s="125"/>
    </row>
    <row r="2252" spans="1:22" s="113" customFormat="1" x14ac:dyDescent="0.35">
      <c r="A2252" s="153" t="s">
        <v>1318</v>
      </c>
      <c r="B2252" s="132">
        <v>41599</v>
      </c>
      <c r="C2252" s="129">
        <v>1329.69</v>
      </c>
      <c r="D2252" s="119">
        <v>0</v>
      </c>
      <c r="E2252" s="119">
        <v>0</v>
      </c>
      <c r="F2252" s="128">
        <v>369.3</v>
      </c>
      <c r="G2252" s="131">
        <v>24</v>
      </c>
      <c r="H2252" s="128">
        <f t="shared" si="1465"/>
        <v>15.387500000000001</v>
      </c>
      <c r="I2252" s="129">
        <v>960.39</v>
      </c>
      <c r="J2252" s="130">
        <v>10</v>
      </c>
      <c r="K2252" s="130">
        <f t="shared" si="1466"/>
        <v>34</v>
      </c>
      <c r="L2252" s="129">
        <f t="shared" si="1467"/>
        <v>96.039000000000001</v>
      </c>
      <c r="M2252" s="128">
        <f t="shared" si="1468"/>
        <v>39.108529411764707</v>
      </c>
      <c r="N2252" s="127"/>
      <c r="O2252" s="126"/>
      <c r="P2252" s="125"/>
      <c r="Q2252" s="125">
        <f t="shared" si="1461"/>
        <v>47</v>
      </c>
      <c r="R2252" s="125">
        <f t="shared" si="1462"/>
        <v>2013</v>
      </c>
      <c r="S2252" s="125" t="str">
        <f t="shared" si="1460"/>
        <v>Thu</v>
      </c>
      <c r="T2252" s="125" t="str">
        <f t="shared" si="1463"/>
        <v>2013-47</v>
      </c>
      <c r="U2252" s="125">
        <f t="shared" si="1464"/>
        <v>0</v>
      </c>
      <c r="V2252" s="125"/>
    </row>
    <row r="2253" spans="1:22" s="113" customFormat="1" x14ac:dyDescent="0.35">
      <c r="A2253" s="153" t="s">
        <v>1318</v>
      </c>
      <c r="B2253" s="132">
        <v>41600</v>
      </c>
      <c r="C2253" s="129">
        <v>1857.14</v>
      </c>
      <c r="D2253" s="119">
        <v>0</v>
      </c>
      <c r="E2253" s="119">
        <v>0</v>
      </c>
      <c r="F2253" s="128">
        <v>1051.55</v>
      </c>
      <c r="G2253" s="131">
        <v>39</v>
      </c>
      <c r="H2253" s="128">
        <f t="shared" si="1465"/>
        <v>26.96282051282051</v>
      </c>
      <c r="I2253" s="129">
        <v>805.59</v>
      </c>
      <c r="J2253" s="130">
        <v>15</v>
      </c>
      <c r="K2253" s="130">
        <f t="shared" si="1466"/>
        <v>54</v>
      </c>
      <c r="L2253" s="129">
        <f t="shared" si="1467"/>
        <v>53.706000000000003</v>
      </c>
      <c r="M2253" s="128">
        <f t="shared" si="1468"/>
        <v>34.391481481481478</v>
      </c>
      <c r="N2253" s="127"/>
      <c r="O2253" s="126"/>
      <c r="P2253" s="125"/>
      <c r="Q2253" s="125">
        <f t="shared" si="1461"/>
        <v>47</v>
      </c>
      <c r="R2253" s="125">
        <f t="shared" si="1462"/>
        <v>2013</v>
      </c>
      <c r="S2253" s="125" t="str">
        <f t="shared" si="1460"/>
        <v>Fri</v>
      </c>
      <c r="T2253" s="125" t="str">
        <f t="shared" si="1463"/>
        <v>2013-47</v>
      </c>
      <c r="U2253" s="125">
        <f t="shared" si="1464"/>
        <v>0</v>
      </c>
      <c r="V2253" s="125"/>
    </row>
    <row r="2254" spans="1:22" s="113" customFormat="1" x14ac:dyDescent="0.35">
      <c r="A2254" s="153" t="s">
        <v>1318</v>
      </c>
      <c r="B2254" s="132">
        <v>41601</v>
      </c>
      <c r="C2254" s="129">
        <v>757.08</v>
      </c>
      <c r="D2254" s="119">
        <v>0</v>
      </c>
      <c r="E2254" s="119">
        <v>0</v>
      </c>
      <c r="F2254" s="128">
        <v>297.95</v>
      </c>
      <c r="G2254" s="131">
        <v>20</v>
      </c>
      <c r="H2254" s="128">
        <f t="shared" si="1465"/>
        <v>14.897499999999999</v>
      </c>
      <c r="I2254" s="129">
        <v>459.13</v>
      </c>
      <c r="J2254" s="130">
        <v>8</v>
      </c>
      <c r="K2254" s="130">
        <f t="shared" si="1466"/>
        <v>28</v>
      </c>
      <c r="L2254" s="129">
        <f t="shared" si="1467"/>
        <v>57.391249999999999</v>
      </c>
      <c r="M2254" s="128">
        <f t="shared" si="1468"/>
        <v>27.038571428571426</v>
      </c>
      <c r="N2254" s="127"/>
      <c r="O2254" s="126"/>
      <c r="P2254" s="125"/>
      <c r="Q2254" s="125">
        <f t="shared" si="1461"/>
        <v>47</v>
      </c>
      <c r="R2254" s="125">
        <f t="shared" si="1462"/>
        <v>2013</v>
      </c>
      <c r="S2254" s="125" t="str">
        <f t="shared" si="1460"/>
        <v>Sat</v>
      </c>
      <c r="T2254" s="125" t="str">
        <f t="shared" si="1463"/>
        <v>2013-47</v>
      </c>
      <c r="U2254" s="125">
        <f t="shared" si="1464"/>
        <v>0</v>
      </c>
      <c r="V2254" s="125"/>
    </row>
    <row r="2255" spans="1:22" s="113" customFormat="1" x14ac:dyDescent="0.35">
      <c r="A2255" s="124"/>
      <c r="B2255" s="123">
        <v>41602</v>
      </c>
      <c r="C2255" s="119">
        <f>SUM(C2249:C2254)</f>
        <v>6172.05</v>
      </c>
      <c r="D2255" s="119">
        <v>2214.63</v>
      </c>
      <c r="E2255" s="122">
        <f>SUM(C2255:D2255)</f>
        <v>8386.68</v>
      </c>
      <c r="F2255" s="118"/>
      <c r="G2255" s="121">
        <f>SUM(G2249:G2254)</f>
        <v>161</v>
      </c>
      <c r="H2255" s="118">
        <f>AVERAGE(H2249:H2254)</f>
        <v>18.66202085175361</v>
      </c>
      <c r="I2255" s="119">
        <f>SUM(I2249:I2254)</f>
        <v>3035.8</v>
      </c>
      <c r="J2255" s="120">
        <f>SUM(J2249:J2254)</f>
        <v>58</v>
      </c>
      <c r="K2255" s="120">
        <f>SUM(G2255,J2255)</f>
        <v>219</v>
      </c>
      <c r="L2255" s="119">
        <f>AVERAGE(L2249:L2254)</f>
        <v>49.897541666666676</v>
      </c>
      <c r="M2255" s="118">
        <f>AVERAGE(M2249:M2254)</f>
        <v>27.553633468202094</v>
      </c>
      <c r="N2255" s="117"/>
      <c r="O2255" s="116"/>
      <c r="P2255" s="115"/>
      <c r="Q2255" s="115">
        <f t="shared" si="1461"/>
        <v>48</v>
      </c>
      <c r="R2255" s="115">
        <f t="shared" si="1462"/>
        <v>2013</v>
      </c>
      <c r="S2255" s="115" t="str">
        <f t="shared" si="1460"/>
        <v>Sun</v>
      </c>
      <c r="T2255" s="115" t="str">
        <f t="shared" si="1463"/>
        <v>2013-48</v>
      </c>
      <c r="U2255" s="115">
        <f t="shared" si="1464"/>
        <v>0</v>
      </c>
      <c r="V2255" s="115"/>
    </row>
    <row r="2256" spans="1:22" s="113" customFormat="1" x14ac:dyDescent="0.35">
      <c r="A2256" s="153" t="s">
        <v>1319</v>
      </c>
      <c r="B2256" s="132">
        <v>41603</v>
      </c>
      <c r="C2256" s="129">
        <v>694.03</v>
      </c>
      <c r="D2256" s="119">
        <v>0</v>
      </c>
      <c r="E2256" s="119">
        <v>0</v>
      </c>
      <c r="F2256" s="128">
        <v>376.15</v>
      </c>
      <c r="G2256" s="131">
        <v>23</v>
      </c>
      <c r="H2256" s="128">
        <f t="shared" ref="H2256:H2261" si="1469">IFERROR(F2256/G2256,0)</f>
        <v>16.354347826086954</v>
      </c>
      <c r="I2256" s="129">
        <v>317.88</v>
      </c>
      <c r="J2256" s="130">
        <v>5</v>
      </c>
      <c r="K2256" s="130">
        <f t="shared" ref="K2256:K2261" si="1470">IFERROR(SUM(G2256,J2256),0)</f>
        <v>28</v>
      </c>
      <c r="L2256" s="129">
        <f t="shared" ref="L2256:L2261" si="1471">IFERROR(MEDIAN(I2256/J2256),0)</f>
        <v>63.576000000000001</v>
      </c>
      <c r="M2256" s="128">
        <f t="shared" ref="M2256:M2261" si="1472">IFERROR(SUM(F2256,I2256)/K2256,0)</f>
        <v>24.786785714285713</v>
      </c>
      <c r="N2256" s="127"/>
      <c r="O2256" s="126"/>
      <c r="P2256" s="125"/>
      <c r="Q2256" s="125">
        <f t="shared" si="1461"/>
        <v>48</v>
      </c>
      <c r="R2256" s="125">
        <f t="shared" si="1462"/>
        <v>2013</v>
      </c>
      <c r="S2256" s="125" t="str">
        <f t="shared" si="1460"/>
        <v>Mon</v>
      </c>
      <c r="T2256" s="125" t="str">
        <f t="shared" si="1463"/>
        <v>2013-48</v>
      </c>
      <c r="U2256" s="125">
        <f t="shared" si="1464"/>
        <v>0</v>
      </c>
      <c r="V2256" s="125"/>
    </row>
    <row r="2257" spans="1:22" s="113" customFormat="1" x14ac:dyDescent="0.35">
      <c r="A2257" s="153" t="s">
        <v>1319</v>
      </c>
      <c r="B2257" s="132">
        <v>41604</v>
      </c>
      <c r="C2257" s="129">
        <v>658.5</v>
      </c>
      <c r="D2257" s="119">
        <v>0</v>
      </c>
      <c r="E2257" s="119">
        <v>0</v>
      </c>
      <c r="F2257" s="128">
        <v>324.55</v>
      </c>
      <c r="G2257" s="131">
        <v>27</v>
      </c>
      <c r="H2257" s="128">
        <f t="shared" si="1469"/>
        <v>12.020370370370371</v>
      </c>
      <c r="I2257" s="129">
        <v>334.05</v>
      </c>
      <c r="J2257" s="130">
        <v>10</v>
      </c>
      <c r="K2257" s="130">
        <f t="shared" si="1470"/>
        <v>37</v>
      </c>
      <c r="L2257" s="129">
        <f t="shared" si="1471"/>
        <v>33.405000000000001</v>
      </c>
      <c r="M2257" s="128">
        <f t="shared" si="1472"/>
        <v>17.8</v>
      </c>
      <c r="N2257" s="127"/>
      <c r="O2257" s="126"/>
      <c r="P2257" s="125"/>
      <c r="Q2257" s="125">
        <f t="shared" si="1461"/>
        <v>48</v>
      </c>
      <c r="R2257" s="125">
        <f t="shared" si="1462"/>
        <v>2013</v>
      </c>
      <c r="S2257" s="125" t="str">
        <f t="shared" si="1460"/>
        <v>Tue</v>
      </c>
      <c r="T2257" s="125" t="str">
        <f t="shared" si="1463"/>
        <v>2013-48</v>
      </c>
      <c r="U2257" s="125">
        <f t="shared" si="1464"/>
        <v>0</v>
      </c>
      <c r="V2257" s="125"/>
    </row>
    <row r="2258" spans="1:22" s="113" customFormat="1" x14ac:dyDescent="0.35">
      <c r="A2258" s="153" t="s">
        <v>1319</v>
      </c>
      <c r="B2258" s="132">
        <v>41605</v>
      </c>
      <c r="C2258" s="129">
        <v>1031.58</v>
      </c>
      <c r="D2258" s="119">
        <v>0</v>
      </c>
      <c r="E2258" s="119">
        <v>0</v>
      </c>
      <c r="F2258" s="128">
        <v>639.75</v>
      </c>
      <c r="G2258" s="131">
        <v>28</v>
      </c>
      <c r="H2258" s="128">
        <f t="shared" si="1469"/>
        <v>22.848214285714285</v>
      </c>
      <c r="I2258" s="129">
        <v>391.83</v>
      </c>
      <c r="J2258" s="130">
        <v>11</v>
      </c>
      <c r="K2258" s="130">
        <f t="shared" si="1470"/>
        <v>39</v>
      </c>
      <c r="L2258" s="129">
        <f t="shared" si="1471"/>
        <v>35.620909090909088</v>
      </c>
      <c r="M2258" s="128">
        <f t="shared" si="1472"/>
        <v>26.450769230769229</v>
      </c>
      <c r="N2258" s="127"/>
      <c r="O2258" s="126"/>
      <c r="P2258" s="125"/>
      <c r="Q2258" s="125">
        <f t="shared" si="1461"/>
        <v>48</v>
      </c>
      <c r="R2258" s="125">
        <f t="shared" si="1462"/>
        <v>2013</v>
      </c>
      <c r="S2258" s="125" t="str">
        <f t="shared" si="1460"/>
        <v>Wed</v>
      </c>
      <c r="T2258" s="125" t="str">
        <f t="shared" si="1463"/>
        <v>2013-48</v>
      </c>
      <c r="U2258" s="125">
        <f t="shared" si="1464"/>
        <v>0</v>
      </c>
      <c r="V2258" s="125"/>
    </row>
    <row r="2259" spans="1:22" s="113" customFormat="1" x14ac:dyDescent="0.35">
      <c r="A2259" s="153" t="s">
        <v>1319</v>
      </c>
      <c r="B2259" s="132">
        <v>41606</v>
      </c>
      <c r="C2259" s="129">
        <v>1301.18</v>
      </c>
      <c r="D2259" s="119">
        <v>0</v>
      </c>
      <c r="E2259" s="119">
        <v>0</v>
      </c>
      <c r="F2259" s="128">
        <v>725.75</v>
      </c>
      <c r="G2259" s="131">
        <v>41</v>
      </c>
      <c r="H2259" s="128">
        <f t="shared" si="1469"/>
        <v>17.701219512195124</v>
      </c>
      <c r="I2259" s="129">
        <v>575.42999999999995</v>
      </c>
      <c r="J2259" s="130">
        <v>13</v>
      </c>
      <c r="K2259" s="130">
        <f t="shared" si="1470"/>
        <v>54</v>
      </c>
      <c r="L2259" s="129">
        <f t="shared" si="1471"/>
        <v>44.263846153846153</v>
      </c>
      <c r="M2259" s="128">
        <f t="shared" si="1472"/>
        <v>24.095925925925922</v>
      </c>
      <c r="N2259" s="127"/>
      <c r="O2259" s="126"/>
      <c r="P2259" s="125"/>
      <c r="Q2259" s="125">
        <f t="shared" si="1461"/>
        <v>48</v>
      </c>
      <c r="R2259" s="125">
        <f t="shared" si="1462"/>
        <v>2013</v>
      </c>
      <c r="S2259" s="125" t="str">
        <f t="shared" si="1460"/>
        <v>Thu</v>
      </c>
      <c r="T2259" s="125" t="str">
        <f t="shared" si="1463"/>
        <v>2013-48</v>
      </c>
      <c r="U2259" s="125">
        <f t="shared" si="1464"/>
        <v>0</v>
      </c>
      <c r="V2259" s="125"/>
    </row>
    <row r="2260" spans="1:22" s="113" customFormat="1" x14ac:dyDescent="0.35">
      <c r="A2260" s="153" t="s">
        <v>1319</v>
      </c>
      <c r="B2260" s="132">
        <v>41607</v>
      </c>
      <c r="C2260" s="129">
        <v>1657.91</v>
      </c>
      <c r="D2260" s="119">
        <v>0</v>
      </c>
      <c r="E2260" s="119">
        <v>0</v>
      </c>
      <c r="F2260" s="128">
        <v>1338.35</v>
      </c>
      <c r="G2260" s="131">
        <v>49</v>
      </c>
      <c r="H2260" s="128">
        <f t="shared" si="1469"/>
        <v>27.313265306122446</v>
      </c>
      <c r="I2260" s="129">
        <v>319.56</v>
      </c>
      <c r="J2260" s="130">
        <v>9</v>
      </c>
      <c r="K2260" s="130">
        <f t="shared" si="1470"/>
        <v>58</v>
      </c>
      <c r="L2260" s="129">
        <f t="shared" si="1471"/>
        <v>35.506666666666668</v>
      </c>
      <c r="M2260" s="128">
        <f t="shared" si="1472"/>
        <v>28.58465517241379</v>
      </c>
      <c r="N2260" s="127"/>
      <c r="O2260" s="126"/>
      <c r="P2260" s="125"/>
      <c r="Q2260" s="125">
        <f t="shared" si="1461"/>
        <v>48</v>
      </c>
      <c r="R2260" s="125">
        <f t="shared" si="1462"/>
        <v>2013</v>
      </c>
      <c r="S2260" s="125" t="str">
        <f t="shared" si="1460"/>
        <v>Fri</v>
      </c>
      <c r="T2260" s="125" t="str">
        <f t="shared" si="1463"/>
        <v>2013-48</v>
      </c>
      <c r="U2260" s="125">
        <f t="shared" si="1464"/>
        <v>0</v>
      </c>
      <c r="V2260" s="125"/>
    </row>
    <row r="2261" spans="1:22" s="113" customFormat="1" x14ac:dyDescent="0.35">
      <c r="A2261" s="153" t="s">
        <v>1319</v>
      </c>
      <c r="B2261" s="132">
        <v>41608</v>
      </c>
      <c r="C2261" s="129">
        <v>1175.05</v>
      </c>
      <c r="D2261" s="119">
        <v>0</v>
      </c>
      <c r="E2261" s="119">
        <v>0</v>
      </c>
      <c r="F2261" s="128">
        <v>557.79999999999995</v>
      </c>
      <c r="G2261" s="131">
        <v>23</v>
      </c>
      <c r="H2261" s="128">
        <f t="shared" si="1469"/>
        <v>24.252173913043475</v>
      </c>
      <c r="I2261" s="129">
        <v>617.25</v>
      </c>
      <c r="J2261" s="130">
        <v>12</v>
      </c>
      <c r="K2261" s="130">
        <f t="shared" si="1470"/>
        <v>35</v>
      </c>
      <c r="L2261" s="129">
        <f t="shared" si="1471"/>
        <v>51.4375</v>
      </c>
      <c r="M2261" s="128">
        <f t="shared" si="1472"/>
        <v>33.572857142857139</v>
      </c>
      <c r="N2261" s="127"/>
      <c r="O2261" s="126"/>
      <c r="P2261" s="125"/>
      <c r="Q2261" s="125">
        <f t="shared" si="1461"/>
        <v>48</v>
      </c>
      <c r="R2261" s="125">
        <f t="shared" si="1462"/>
        <v>2013</v>
      </c>
      <c r="S2261" s="125" t="str">
        <f t="shared" si="1460"/>
        <v>Sat</v>
      </c>
      <c r="T2261" s="125" t="str">
        <f t="shared" si="1463"/>
        <v>2013-48</v>
      </c>
      <c r="U2261" s="125">
        <f t="shared" si="1464"/>
        <v>0</v>
      </c>
      <c r="V2261" s="125"/>
    </row>
    <row r="2262" spans="1:22" s="113" customFormat="1" x14ac:dyDescent="0.35">
      <c r="A2262" s="124"/>
      <c r="B2262" s="123">
        <v>41609</v>
      </c>
      <c r="C2262" s="119">
        <f>SUM(C2256:C2261)</f>
        <v>6518.25</v>
      </c>
      <c r="D2262" s="119">
        <v>2107.5300000000002</v>
      </c>
      <c r="E2262" s="122">
        <f>SUM(C2262:D2262)</f>
        <v>8625.7800000000007</v>
      </c>
      <c r="F2262" s="118"/>
      <c r="G2262" s="121">
        <f>SUM(G2256:G2261)</f>
        <v>191</v>
      </c>
      <c r="H2262" s="118">
        <f>AVERAGE(H2256:H2261)</f>
        <v>20.081598535588775</v>
      </c>
      <c r="I2262" s="119">
        <f>SUM(I2256:I2261)</f>
        <v>2556</v>
      </c>
      <c r="J2262" s="120">
        <f>SUM(J2256:J2261)</f>
        <v>60</v>
      </c>
      <c r="K2262" s="120">
        <f>SUM(G2262,J2262)</f>
        <v>251</v>
      </c>
      <c r="L2262" s="119">
        <f>AVERAGE(L2256:L2261)</f>
        <v>43.968320318570314</v>
      </c>
      <c r="M2262" s="118">
        <f>AVERAGE(M2256:M2261)</f>
        <v>25.881832197708633</v>
      </c>
      <c r="N2262" s="117"/>
      <c r="O2262" s="116"/>
      <c r="P2262" s="115"/>
      <c r="Q2262" s="115">
        <f t="shared" si="1461"/>
        <v>49</v>
      </c>
      <c r="R2262" s="115">
        <f t="shared" si="1462"/>
        <v>2013</v>
      </c>
      <c r="S2262" s="115" t="str">
        <f t="shared" si="1460"/>
        <v>Sun</v>
      </c>
      <c r="T2262" s="115" t="str">
        <f t="shared" si="1463"/>
        <v>2013-49</v>
      </c>
      <c r="U2262" s="115">
        <f t="shared" si="1464"/>
        <v>1</v>
      </c>
      <c r="V2262" s="115"/>
    </row>
    <row r="2263" spans="1:22" s="113" customFormat="1" x14ac:dyDescent="0.35">
      <c r="A2263" s="153" t="s">
        <v>1320</v>
      </c>
      <c r="B2263" s="132">
        <v>41610</v>
      </c>
      <c r="C2263" s="129">
        <v>633.11</v>
      </c>
      <c r="D2263" s="119">
        <v>0</v>
      </c>
      <c r="E2263" s="119">
        <v>0</v>
      </c>
      <c r="F2263" s="128">
        <v>400.3</v>
      </c>
      <c r="G2263" s="131">
        <v>27</v>
      </c>
      <c r="H2263" s="128">
        <f t="shared" ref="H2263:H2268" si="1473">IFERROR(F2263/G2263,0)</f>
        <v>14.825925925925926</v>
      </c>
      <c r="I2263" s="129">
        <v>232.87</v>
      </c>
      <c r="J2263" s="130">
        <v>6</v>
      </c>
      <c r="K2263" s="130">
        <f t="shared" ref="K2263:K2268" si="1474">IFERROR(SUM(G2263,J2263),0)</f>
        <v>33</v>
      </c>
      <c r="L2263" s="129">
        <f t="shared" ref="L2263:L2268" si="1475">IFERROR(MEDIAN(I2263/J2263),0)</f>
        <v>38.811666666666667</v>
      </c>
      <c r="M2263" s="128">
        <f t="shared" ref="M2263:M2268" si="1476">IFERROR(SUM(F2263,I2263)/K2263,0)</f>
        <v>19.186969696969697</v>
      </c>
      <c r="N2263" s="127"/>
      <c r="O2263" s="126"/>
      <c r="P2263" s="125"/>
      <c r="Q2263" s="125">
        <f t="shared" si="1461"/>
        <v>49</v>
      </c>
      <c r="R2263" s="125">
        <f t="shared" si="1462"/>
        <v>2013</v>
      </c>
      <c r="S2263" s="125" t="str">
        <f t="shared" si="1460"/>
        <v>Mon</v>
      </c>
      <c r="T2263" s="125" t="str">
        <f t="shared" si="1463"/>
        <v>2013-49</v>
      </c>
      <c r="U2263" s="125">
        <f t="shared" si="1464"/>
        <v>1</v>
      </c>
      <c r="V2263" s="125"/>
    </row>
    <row r="2264" spans="1:22" s="113" customFormat="1" x14ac:dyDescent="0.35">
      <c r="A2264" s="153" t="s">
        <v>1320</v>
      </c>
      <c r="B2264" s="132">
        <v>41611</v>
      </c>
      <c r="C2264" s="129">
        <v>806.97</v>
      </c>
      <c r="D2264" s="119">
        <v>0</v>
      </c>
      <c r="E2264" s="119">
        <v>0</v>
      </c>
      <c r="F2264" s="128">
        <v>369.8</v>
      </c>
      <c r="G2264" s="131">
        <v>23</v>
      </c>
      <c r="H2264" s="128">
        <f t="shared" si="1473"/>
        <v>16.078260869565216</v>
      </c>
      <c r="I2264" s="129">
        <v>437.17</v>
      </c>
      <c r="J2264" s="130">
        <v>9</v>
      </c>
      <c r="K2264" s="130">
        <f t="shared" si="1474"/>
        <v>32</v>
      </c>
      <c r="L2264" s="129">
        <f t="shared" si="1475"/>
        <v>48.574444444444445</v>
      </c>
      <c r="M2264" s="128">
        <f t="shared" si="1476"/>
        <v>25.217812500000001</v>
      </c>
      <c r="N2264" s="127"/>
      <c r="O2264" s="126"/>
      <c r="P2264" s="125"/>
      <c r="Q2264" s="125">
        <f t="shared" si="1461"/>
        <v>49</v>
      </c>
      <c r="R2264" s="125">
        <f t="shared" si="1462"/>
        <v>2013</v>
      </c>
      <c r="S2264" s="125" t="str">
        <f t="shared" si="1460"/>
        <v>Tue</v>
      </c>
      <c r="T2264" s="125" t="str">
        <f t="shared" si="1463"/>
        <v>2013-49</v>
      </c>
      <c r="U2264" s="125">
        <f t="shared" si="1464"/>
        <v>1</v>
      </c>
      <c r="V2264" s="125"/>
    </row>
    <row r="2265" spans="1:22" s="113" customFormat="1" x14ac:dyDescent="0.35">
      <c r="A2265" s="153" t="s">
        <v>1320</v>
      </c>
      <c r="B2265" s="132">
        <v>41612</v>
      </c>
      <c r="C2265" s="129">
        <v>1276.9000000000001</v>
      </c>
      <c r="D2265" s="119">
        <v>0</v>
      </c>
      <c r="E2265" s="119">
        <v>0</v>
      </c>
      <c r="F2265" s="128">
        <v>649.79999999999995</v>
      </c>
      <c r="G2265" s="131">
        <v>29</v>
      </c>
      <c r="H2265" s="128">
        <f t="shared" si="1473"/>
        <v>22.406896551724138</v>
      </c>
      <c r="I2265" s="129">
        <v>627.1</v>
      </c>
      <c r="J2265" s="130">
        <v>14</v>
      </c>
      <c r="K2265" s="130">
        <f t="shared" si="1474"/>
        <v>43</v>
      </c>
      <c r="L2265" s="129">
        <f t="shared" si="1475"/>
        <v>44.792857142857144</v>
      </c>
      <c r="M2265" s="128">
        <f t="shared" si="1476"/>
        <v>29.695348837209306</v>
      </c>
      <c r="N2265" s="127"/>
      <c r="O2265" s="126"/>
      <c r="P2265" s="125"/>
      <c r="Q2265" s="125">
        <f t="shared" si="1461"/>
        <v>49</v>
      </c>
      <c r="R2265" s="125">
        <f t="shared" si="1462"/>
        <v>2013</v>
      </c>
      <c r="S2265" s="125" t="str">
        <f t="shared" si="1460"/>
        <v>Wed</v>
      </c>
      <c r="T2265" s="125" t="str">
        <f t="shared" si="1463"/>
        <v>2013-49</v>
      </c>
      <c r="U2265" s="125">
        <f t="shared" si="1464"/>
        <v>1</v>
      </c>
      <c r="V2265" s="125"/>
    </row>
    <row r="2266" spans="1:22" s="113" customFormat="1" x14ac:dyDescent="0.35">
      <c r="A2266" s="153" t="s">
        <v>1320</v>
      </c>
      <c r="B2266" s="132">
        <v>41613</v>
      </c>
      <c r="C2266" s="129">
        <v>1848.77</v>
      </c>
      <c r="D2266" s="119">
        <v>0</v>
      </c>
      <c r="E2266" s="119">
        <v>0</v>
      </c>
      <c r="F2266" s="128">
        <v>1101.4000000000001</v>
      </c>
      <c r="G2266" s="131">
        <v>41</v>
      </c>
      <c r="H2266" s="128">
        <f t="shared" si="1473"/>
        <v>26.863414634146345</v>
      </c>
      <c r="I2266" s="129">
        <v>747.37</v>
      </c>
      <c r="J2266" s="130">
        <v>15</v>
      </c>
      <c r="K2266" s="130">
        <f t="shared" si="1474"/>
        <v>56</v>
      </c>
      <c r="L2266" s="129">
        <f t="shared" si="1475"/>
        <v>49.824666666666666</v>
      </c>
      <c r="M2266" s="128">
        <f t="shared" si="1476"/>
        <v>33.013750000000002</v>
      </c>
      <c r="N2266" s="127"/>
      <c r="O2266" s="126"/>
      <c r="P2266" s="125"/>
      <c r="Q2266" s="125">
        <f t="shared" si="1461"/>
        <v>49</v>
      </c>
      <c r="R2266" s="125">
        <f t="shared" si="1462"/>
        <v>2013</v>
      </c>
      <c r="S2266" s="125" t="str">
        <f t="shared" si="1460"/>
        <v>Thu</v>
      </c>
      <c r="T2266" s="125" t="str">
        <f t="shared" si="1463"/>
        <v>2013-49</v>
      </c>
      <c r="U2266" s="125">
        <f t="shared" si="1464"/>
        <v>1</v>
      </c>
      <c r="V2266" s="125"/>
    </row>
    <row r="2267" spans="1:22" s="113" customFormat="1" x14ac:dyDescent="0.35">
      <c r="A2267" s="153" t="s">
        <v>1320</v>
      </c>
      <c r="B2267" s="132">
        <v>41614</v>
      </c>
      <c r="C2267" s="129">
        <v>880.77</v>
      </c>
      <c r="D2267" s="119">
        <v>0</v>
      </c>
      <c r="E2267" s="119">
        <v>0</v>
      </c>
      <c r="F2267" s="128">
        <v>589.4</v>
      </c>
      <c r="G2267" s="131">
        <v>41</v>
      </c>
      <c r="H2267" s="128">
        <f t="shared" si="1473"/>
        <v>14.37560975609756</v>
      </c>
      <c r="I2267" s="129">
        <v>291.37</v>
      </c>
      <c r="J2267" s="130">
        <v>10</v>
      </c>
      <c r="K2267" s="130">
        <f t="shared" si="1474"/>
        <v>51</v>
      </c>
      <c r="L2267" s="129">
        <f t="shared" si="1475"/>
        <v>29.137</v>
      </c>
      <c r="M2267" s="128">
        <f t="shared" si="1476"/>
        <v>17.27</v>
      </c>
      <c r="N2267" s="127"/>
      <c r="O2267" s="126"/>
      <c r="P2267" s="125"/>
      <c r="Q2267" s="125">
        <f t="shared" si="1461"/>
        <v>49</v>
      </c>
      <c r="R2267" s="125">
        <f t="shared" si="1462"/>
        <v>2013</v>
      </c>
      <c r="S2267" s="125" t="str">
        <f t="shared" si="1460"/>
        <v>Fri</v>
      </c>
      <c r="T2267" s="125" t="str">
        <f t="shared" si="1463"/>
        <v>2013-49</v>
      </c>
      <c r="U2267" s="125">
        <f t="shared" si="1464"/>
        <v>1</v>
      </c>
      <c r="V2267" s="125"/>
    </row>
    <row r="2268" spans="1:22" s="113" customFormat="1" x14ac:dyDescent="0.35">
      <c r="A2268" s="153" t="s">
        <v>1320</v>
      </c>
      <c r="B2268" s="132">
        <v>41615</v>
      </c>
      <c r="C2268" s="129">
        <v>1370.55</v>
      </c>
      <c r="D2268" s="119">
        <v>0</v>
      </c>
      <c r="E2268" s="119">
        <v>0</v>
      </c>
      <c r="F2268" s="128">
        <v>463.55</v>
      </c>
      <c r="G2268" s="131">
        <v>20</v>
      </c>
      <c r="H2268" s="128">
        <f t="shared" si="1473"/>
        <v>23.177500000000002</v>
      </c>
      <c r="I2268" s="129">
        <v>907</v>
      </c>
      <c r="J2268" s="130">
        <v>8</v>
      </c>
      <c r="K2268" s="130">
        <f t="shared" si="1474"/>
        <v>28</v>
      </c>
      <c r="L2268" s="129">
        <f t="shared" si="1475"/>
        <v>113.375</v>
      </c>
      <c r="M2268" s="128">
        <f t="shared" si="1476"/>
        <v>48.948214285714286</v>
      </c>
      <c r="N2268" s="127"/>
      <c r="O2268" s="126"/>
      <c r="P2268" s="125"/>
      <c r="Q2268" s="125">
        <f t="shared" si="1461"/>
        <v>49</v>
      </c>
      <c r="R2268" s="125">
        <f t="shared" si="1462"/>
        <v>2013</v>
      </c>
      <c r="S2268" s="125" t="str">
        <f t="shared" si="1460"/>
        <v>Sat</v>
      </c>
      <c r="T2268" s="125" t="str">
        <f t="shared" si="1463"/>
        <v>2013-49</v>
      </c>
      <c r="U2268" s="125">
        <f t="shared" si="1464"/>
        <v>1</v>
      </c>
      <c r="V2268" s="125"/>
    </row>
    <row r="2269" spans="1:22" s="113" customFormat="1" x14ac:dyDescent="0.35">
      <c r="A2269" s="124"/>
      <c r="B2269" s="123">
        <v>41616</v>
      </c>
      <c r="C2269" s="119">
        <f>SUM(C2263:C2268)</f>
        <v>6817.0700000000006</v>
      </c>
      <c r="D2269" s="119">
        <v>2126.86</v>
      </c>
      <c r="E2269" s="122">
        <f>SUM(C2269:D2269)</f>
        <v>8943.93</v>
      </c>
      <c r="F2269" s="118"/>
      <c r="G2269" s="121">
        <f>SUM(G2263:G2268)</f>
        <v>181</v>
      </c>
      <c r="H2269" s="118">
        <f>AVERAGE(H2263:H2268)</f>
        <v>19.621267956243198</v>
      </c>
      <c r="I2269" s="119">
        <f>SUM(I2263:I2268)</f>
        <v>3242.8799999999997</v>
      </c>
      <c r="J2269" s="120">
        <f>SUM(J2263:J2268)</f>
        <v>62</v>
      </c>
      <c r="K2269" s="120">
        <f>SUM(G2269,J2269)</f>
        <v>243</v>
      </c>
      <c r="L2269" s="119">
        <f>AVERAGE(L2263:L2268)</f>
        <v>54.085939153439163</v>
      </c>
      <c r="M2269" s="118">
        <f>AVERAGE(M2263:M2268)</f>
        <v>28.888682553315547</v>
      </c>
      <c r="N2269" s="117"/>
      <c r="O2269" s="116"/>
      <c r="P2269" s="115"/>
      <c r="Q2269" s="115">
        <f t="shared" si="1461"/>
        <v>50</v>
      </c>
      <c r="R2269" s="115">
        <f t="shared" si="1462"/>
        <v>2013</v>
      </c>
      <c r="S2269" s="115" t="str">
        <f t="shared" si="1460"/>
        <v>Sun</v>
      </c>
      <c r="T2269" s="115" t="str">
        <f t="shared" si="1463"/>
        <v>2013-50</v>
      </c>
      <c r="U2269" s="115">
        <f t="shared" si="1464"/>
        <v>1</v>
      </c>
      <c r="V2269" s="115"/>
    </row>
    <row r="2270" spans="1:22" s="113" customFormat="1" x14ac:dyDescent="0.35">
      <c r="A2270" s="153" t="s">
        <v>1321</v>
      </c>
      <c r="B2270" s="132">
        <v>41617</v>
      </c>
      <c r="C2270" s="129">
        <v>407.37</v>
      </c>
      <c r="D2270" s="119">
        <v>0</v>
      </c>
      <c r="E2270" s="119">
        <v>0</v>
      </c>
      <c r="F2270" s="128">
        <v>270.7</v>
      </c>
      <c r="G2270" s="131">
        <v>32</v>
      </c>
      <c r="H2270" s="128">
        <f t="shared" ref="H2270:H2275" si="1477">IFERROR(F2270/G2270,0)</f>
        <v>8.4593749999999996</v>
      </c>
      <c r="I2270" s="129">
        <v>136.66999999999999</v>
      </c>
      <c r="J2270" s="130">
        <v>5</v>
      </c>
      <c r="K2270" s="130">
        <f t="shared" ref="K2270:K2275" si="1478">IFERROR(SUM(G2270,J2270),0)</f>
        <v>37</v>
      </c>
      <c r="L2270" s="129">
        <f t="shared" ref="L2270:L2275" si="1479">IFERROR(MEDIAN(I2270/J2270),0)</f>
        <v>27.333999999999996</v>
      </c>
      <c r="M2270" s="128">
        <f t="shared" ref="M2270:M2275" si="1480">IFERROR(SUM(F2270,I2270)/K2270,0)</f>
        <v>11.01</v>
      </c>
      <c r="N2270" s="127"/>
      <c r="O2270" s="126"/>
      <c r="P2270" s="125"/>
      <c r="Q2270" s="125">
        <f t="shared" si="1461"/>
        <v>50</v>
      </c>
      <c r="R2270" s="125">
        <f t="shared" si="1462"/>
        <v>2013</v>
      </c>
      <c r="S2270" s="125" t="str">
        <f t="shared" si="1460"/>
        <v>Mon</v>
      </c>
      <c r="T2270" s="125" t="str">
        <f t="shared" si="1463"/>
        <v>2013-50</v>
      </c>
      <c r="U2270" s="125">
        <f t="shared" si="1464"/>
        <v>1</v>
      </c>
      <c r="V2270" s="125"/>
    </row>
    <row r="2271" spans="1:22" s="113" customFormat="1" x14ac:dyDescent="0.35">
      <c r="A2271" s="153" t="s">
        <v>1321</v>
      </c>
      <c r="B2271" s="132">
        <v>41618</v>
      </c>
      <c r="C2271" s="129">
        <v>968.97</v>
      </c>
      <c r="D2271" s="119">
        <v>0</v>
      </c>
      <c r="E2271" s="119">
        <v>0</v>
      </c>
      <c r="F2271" s="128">
        <v>419.75</v>
      </c>
      <c r="G2271" s="131">
        <v>28</v>
      </c>
      <c r="H2271" s="128">
        <f t="shared" si="1477"/>
        <v>14.991071428571429</v>
      </c>
      <c r="I2271" s="129">
        <v>549.22</v>
      </c>
      <c r="J2271" s="130">
        <v>13</v>
      </c>
      <c r="K2271" s="130">
        <f t="shared" si="1478"/>
        <v>41</v>
      </c>
      <c r="L2271" s="129">
        <f t="shared" si="1479"/>
        <v>42.247692307692311</v>
      </c>
      <c r="M2271" s="128">
        <f t="shared" si="1480"/>
        <v>23.633414634146341</v>
      </c>
      <c r="N2271" s="127"/>
      <c r="O2271" s="126"/>
      <c r="P2271" s="125"/>
      <c r="Q2271" s="125">
        <f t="shared" si="1461"/>
        <v>50</v>
      </c>
      <c r="R2271" s="125">
        <f t="shared" si="1462"/>
        <v>2013</v>
      </c>
      <c r="S2271" s="125" t="str">
        <f t="shared" si="1460"/>
        <v>Tue</v>
      </c>
      <c r="T2271" s="125" t="str">
        <f t="shared" si="1463"/>
        <v>2013-50</v>
      </c>
      <c r="U2271" s="125">
        <f t="shared" si="1464"/>
        <v>1</v>
      </c>
      <c r="V2271" s="125"/>
    </row>
    <row r="2272" spans="1:22" s="113" customFormat="1" x14ac:dyDescent="0.35">
      <c r="A2272" s="153" t="s">
        <v>1321</v>
      </c>
      <c r="B2272" s="132">
        <v>41619</v>
      </c>
      <c r="C2272" s="129">
        <v>512.94000000000005</v>
      </c>
      <c r="D2272" s="119">
        <v>0</v>
      </c>
      <c r="E2272" s="119">
        <v>0</v>
      </c>
      <c r="F2272" s="128">
        <v>340.16</v>
      </c>
      <c r="G2272" s="131">
        <v>25</v>
      </c>
      <c r="H2272" s="128">
        <f t="shared" si="1477"/>
        <v>13.606400000000001</v>
      </c>
      <c r="I2272" s="129">
        <v>172.98</v>
      </c>
      <c r="J2272" s="130">
        <v>10</v>
      </c>
      <c r="K2272" s="130">
        <f t="shared" si="1478"/>
        <v>35</v>
      </c>
      <c r="L2272" s="129">
        <f t="shared" si="1479"/>
        <v>17.297999999999998</v>
      </c>
      <c r="M2272" s="128">
        <f t="shared" si="1480"/>
        <v>14.661142857142856</v>
      </c>
      <c r="N2272" s="127"/>
      <c r="O2272" s="126"/>
      <c r="P2272" s="125"/>
      <c r="Q2272" s="125">
        <f t="shared" si="1461"/>
        <v>50</v>
      </c>
      <c r="R2272" s="125">
        <f t="shared" si="1462"/>
        <v>2013</v>
      </c>
      <c r="S2272" s="125" t="str">
        <f t="shared" si="1460"/>
        <v>Wed</v>
      </c>
      <c r="T2272" s="125" t="str">
        <f t="shared" si="1463"/>
        <v>2013-50</v>
      </c>
      <c r="U2272" s="125">
        <f t="shared" si="1464"/>
        <v>1</v>
      </c>
      <c r="V2272" s="125"/>
    </row>
    <row r="2273" spans="1:22" s="113" customFormat="1" x14ac:dyDescent="0.35">
      <c r="A2273" s="153" t="s">
        <v>1321</v>
      </c>
      <c r="B2273" s="132">
        <v>41620</v>
      </c>
      <c r="C2273" s="129">
        <v>1774.15</v>
      </c>
      <c r="D2273" s="119">
        <v>0</v>
      </c>
      <c r="E2273" s="119">
        <v>0</v>
      </c>
      <c r="F2273" s="128">
        <v>579.5</v>
      </c>
      <c r="G2273" s="131">
        <v>32</v>
      </c>
      <c r="H2273" s="128">
        <f t="shared" si="1477"/>
        <v>18.109375</v>
      </c>
      <c r="I2273" s="129">
        <v>1194.6500000000001</v>
      </c>
      <c r="J2273" s="130">
        <v>15</v>
      </c>
      <c r="K2273" s="130">
        <f t="shared" si="1478"/>
        <v>47</v>
      </c>
      <c r="L2273" s="129">
        <f t="shared" si="1479"/>
        <v>79.643333333333345</v>
      </c>
      <c r="M2273" s="128">
        <f t="shared" si="1480"/>
        <v>37.747872340425531</v>
      </c>
      <c r="N2273" s="127"/>
      <c r="O2273" s="126"/>
      <c r="P2273" s="125"/>
      <c r="Q2273" s="125">
        <f t="shared" si="1461"/>
        <v>50</v>
      </c>
      <c r="R2273" s="125">
        <f t="shared" si="1462"/>
        <v>2013</v>
      </c>
      <c r="S2273" s="125" t="str">
        <f t="shared" si="1460"/>
        <v>Thu</v>
      </c>
      <c r="T2273" s="125" t="str">
        <f t="shared" si="1463"/>
        <v>2013-50</v>
      </c>
      <c r="U2273" s="125">
        <f t="shared" si="1464"/>
        <v>1</v>
      </c>
      <c r="V2273" s="125"/>
    </row>
    <row r="2274" spans="1:22" s="113" customFormat="1" x14ac:dyDescent="0.35">
      <c r="A2274" s="153" t="s">
        <v>1321</v>
      </c>
      <c r="B2274" s="132">
        <v>41621</v>
      </c>
      <c r="C2274" s="129">
        <v>1520.7</v>
      </c>
      <c r="D2274" s="119">
        <v>0</v>
      </c>
      <c r="E2274" s="119">
        <v>0</v>
      </c>
      <c r="F2274" s="128">
        <v>896.4</v>
      </c>
      <c r="G2274" s="131">
        <v>36</v>
      </c>
      <c r="H2274" s="128">
        <f t="shared" si="1477"/>
        <v>24.9</v>
      </c>
      <c r="I2274" s="129">
        <v>624.29999999999995</v>
      </c>
      <c r="J2274" s="130">
        <v>11</v>
      </c>
      <c r="K2274" s="130">
        <f t="shared" si="1478"/>
        <v>47</v>
      </c>
      <c r="L2274" s="129">
        <f t="shared" si="1479"/>
        <v>56.75454545454545</v>
      </c>
      <c r="M2274" s="128">
        <f t="shared" si="1480"/>
        <v>32.355319148936168</v>
      </c>
      <c r="N2274" s="127"/>
      <c r="O2274" s="126"/>
      <c r="P2274" s="125"/>
      <c r="Q2274" s="125">
        <f t="shared" si="1461"/>
        <v>50</v>
      </c>
      <c r="R2274" s="125">
        <f t="shared" si="1462"/>
        <v>2013</v>
      </c>
      <c r="S2274" s="125" t="str">
        <f t="shared" si="1460"/>
        <v>Fri</v>
      </c>
      <c r="T2274" s="125" t="str">
        <f t="shared" si="1463"/>
        <v>2013-50</v>
      </c>
      <c r="U2274" s="125">
        <f t="shared" si="1464"/>
        <v>1</v>
      </c>
      <c r="V2274" s="125"/>
    </row>
    <row r="2275" spans="1:22" s="113" customFormat="1" x14ac:dyDescent="0.35">
      <c r="A2275" s="134" t="s">
        <v>1321</v>
      </c>
      <c r="B2275" s="132">
        <v>41622</v>
      </c>
      <c r="C2275" s="129">
        <v>1314.83</v>
      </c>
      <c r="D2275" s="119">
        <v>0</v>
      </c>
      <c r="E2275" s="119">
        <v>0</v>
      </c>
      <c r="F2275" s="128">
        <v>400.9</v>
      </c>
      <c r="G2275" s="131">
        <v>16</v>
      </c>
      <c r="H2275" s="128">
        <f t="shared" si="1477"/>
        <v>25.056249999999999</v>
      </c>
      <c r="I2275" s="129">
        <v>913.93</v>
      </c>
      <c r="J2275" s="130">
        <v>13</v>
      </c>
      <c r="K2275" s="130">
        <f t="shared" si="1478"/>
        <v>29</v>
      </c>
      <c r="L2275" s="129">
        <f t="shared" si="1479"/>
        <v>70.302307692307693</v>
      </c>
      <c r="M2275" s="128">
        <f t="shared" si="1480"/>
        <v>45.338965517241377</v>
      </c>
      <c r="N2275" s="127"/>
      <c r="O2275" s="126"/>
      <c r="P2275" s="125"/>
      <c r="Q2275" s="125">
        <f t="shared" si="1461"/>
        <v>50</v>
      </c>
      <c r="R2275" s="125">
        <f t="shared" si="1462"/>
        <v>2013</v>
      </c>
      <c r="S2275" s="125" t="str">
        <f t="shared" si="1460"/>
        <v>Sat</v>
      </c>
      <c r="T2275" s="125" t="str">
        <f t="shared" si="1463"/>
        <v>2013-50</v>
      </c>
      <c r="U2275" s="125">
        <f t="shared" si="1464"/>
        <v>1</v>
      </c>
      <c r="V2275" s="125"/>
    </row>
    <row r="2276" spans="1:22" s="113" customFormat="1" x14ac:dyDescent="0.35">
      <c r="A2276" s="124"/>
      <c r="B2276" s="123">
        <v>41623</v>
      </c>
      <c r="C2276" s="119">
        <f>SUM(C2270:C2275)</f>
        <v>6498.96</v>
      </c>
      <c r="D2276" s="119">
        <v>1943.56</v>
      </c>
      <c r="E2276" s="122">
        <f>SUM(C2276:D2276)</f>
        <v>8442.52</v>
      </c>
      <c r="F2276" s="118"/>
      <c r="G2276" s="121">
        <f>SUM(G2270:G2275)</f>
        <v>169</v>
      </c>
      <c r="H2276" s="118">
        <f>AVERAGE(H2270:H2275)</f>
        <v>17.520411904761904</v>
      </c>
      <c r="I2276" s="119">
        <f>SUM(I2270:I2275)</f>
        <v>3591.7499999999995</v>
      </c>
      <c r="J2276" s="120">
        <f>SUM(J2270:J2275)</f>
        <v>67</v>
      </c>
      <c r="K2276" s="120">
        <f>SUM(G2276,J2276)</f>
        <v>236</v>
      </c>
      <c r="L2276" s="119">
        <f>AVERAGE(L2270:L2275)</f>
        <v>48.929979797979797</v>
      </c>
      <c r="M2276" s="118">
        <f>AVERAGE(M2270:M2275)</f>
        <v>27.457785749648711</v>
      </c>
      <c r="N2276" s="117"/>
      <c r="O2276" s="116"/>
      <c r="P2276" s="115"/>
      <c r="Q2276" s="115">
        <f t="shared" si="1461"/>
        <v>51</v>
      </c>
      <c r="R2276" s="115">
        <f t="shared" si="1462"/>
        <v>2013</v>
      </c>
      <c r="S2276" s="115" t="str">
        <f t="shared" si="1460"/>
        <v>Sun</v>
      </c>
      <c r="T2276" s="115" t="str">
        <f t="shared" si="1463"/>
        <v>2013-51</v>
      </c>
      <c r="U2276" s="115">
        <f t="shared" si="1464"/>
        <v>1</v>
      </c>
      <c r="V2276" s="115"/>
    </row>
    <row r="2277" spans="1:22" s="113" customFormat="1" x14ac:dyDescent="0.35">
      <c r="A2277" s="134" t="s">
        <v>1322</v>
      </c>
      <c r="B2277" s="132">
        <v>41624</v>
      </c>
      <c r="C2277" s="129">
        <v>1288.45</v>
      </c>
      <c r="D2277" s="119">
        <v>0</v>
      </c>
      <c r="E2277" s="119">
        <v>0</v>
      </c>
      <c r="F2277" s="128">
        <v>435.95</v>
      </c>
      <c r="G2277" s="131">
        <v>32</v>
      </c>
      <c r="H2277" s="128">
        <f t="shared" ref="H2277:H2282" si="1481">IFERROR(F2277/G2277,0)</f>
        <v>13.6234375</v>
      </c>
      <c r="I2277" s="129">
        <v>852.5</v>
      </c>
      <c r="J2277" s="130">
        <v>13</v>
      </c>
      <c r="K2277" s="130">
        <f t="shared" ref="K2277:K2282" si="1482">IFERROR(SUM(G2277,J2277),0)</f>
        <v>45</v>
      </c>
      <c r="L2277" s="129">
        <f t="shared" ref="L2277:L2282" si="1483">IFERROR(MEDIAN(I2277/J2277),0)</f>
        <v>65.57692307692308</v>
      </c>
      <c r="M2277" s="128">
        <f t="shared" ref="M2277:M2282" si="1484">IFERROR(SUM(F2277,I2277)/K2277,0)</f>
        <v>28.632222222222222</v>
      </c>
      <c r="N2277" s="127"/>
      <c r="O2277" s="126"/>
      <c r="P2277" s="125"/>
      <c r="Q2277" s="125">
        <f t="shared" si="1461"/>
        <v>51</v>
      </c>
      <c r="R2277" s="125">
        <f t="shared" si="1462"/>
        <v>2013</v>
      </c>
      <c r="S2277" s="125" t="str">
        <f t="shared" si="1460"/>
        <v>Mon</v>
      </c>
      <c r="T2277" s="125" t="str">
        <f t="shared" si="1463"/>
        <v>2013-51</v>
      </c>
      <c r="U2277" s="125">
        <f t="shared" si="1464"/>
        <v>1</v>
      </c>
      <c r="V2277" s="125"/>
    </row>
    <row r="2278" spans="1:22" s="113" customFormat="1" x14ac:dyDescent="0.35">
      <c r="A2278" s="134" t="s">
        <v>1322</v>
      </c>
      <c r="B2278" s="132">
        <v>41625</v>
      </c>
      <c r="C2278" s="129">
        <v>1328.35</v>
      </c>
      <c r="D2278" s="119">
        <v>0</v>
      </c>
      <c r="E2278" s="119">
        <v>0</v>
      </c>
      <c r="F2278" s="128">
        <v>602.95000000000005</v>
      </c>
      <c r="G2278" s="131">
        <v>32</v>
      </c>
      <c r="H2278" s="128">
        <f t="shared" si="1481"/>
        <v>18.842187500000001</v>
      </c>
      <c r="I2278" s="129">
        <v>725.4</v>
      </c>
      <c r="J2278" s="130">
        <v>13</v>
      </c>
      <c r="K2278" s="130">
        <f t="shared" si="1482"/>
        <v>45</v>
      </c>
      <c r="L2278" s="129">
        <f t="shared" si="1483"/>
        <v>55.8</v>
      </c>
      <c r="M2278" s="128">
        <f t="shared" si="1484"/>
        <v>29.518888888888888</v>
      </c>
      <c r="N2278" s="127"/>
      <c r="O2278" s="126"/>
      <c r="P2278" s="125"/>
      <c r="Q2278" s="125">
        <f t="shared" si="1461"/>
        <v>51</v>
      </c>
      <c r="R2278" s="125">
        <f t="shared" si="1462"/>
        <v>2013</v>
      </c>
      <c r="S2278" s="125" t="str">
        <f t="shared" si="1460"/>
        <v>Tue</v>
      </c>
      <c r="T2278" s="125" t="str">
        <f t="shared" si="1463"/>
        <v>2013-51</v>
      </c>
      <c r="U2278" s="125">
        <f t="shared" si="1464"/>
        <v>1</v>
      </c>
      <c r="V2278" s="125"/>
    </row>
    <row r="2279" spans="1:22" s="113" customFormat="1" x14ac:dyDescent="0.35">
      <c r="A2279" s="134" t="s">
        <v>1322</v>
      </c>
      <c r="B2279" s="132">
        <v>41626</v>
      </c>
      <c r="C2279" s="129">
        <v>1632.62</v>
      </c>
      <c r="D2279" s="119">
        <v>0</v>
      </c>
      <c r="E2279" s="119">
        <v>0</v>
      </c>
      <c r="F2279" s="128">
        <v>1052.95</v>
      </c>
      <c r="G2279" s="131">
        <v>25</v>
      </c>
      <c r="H2279" s="128">
        <f t="shared" si="1481"/>
        <v>42.118000000000002</v>
      </c>
      <c r="I2279" s="129">
        <v>579.66999999999996</v>
      </c>
      <c r="J2279" s="130">
        <v>7</v>
      </c>
      <c r="K2279" s="130">
        <f t="shared" si="1482"/>
        <v>32</v>
      </c>
      <c r="L2279" s="129">
        <f t="shared" si="1483"/>
        <v>82.809999999999988</v>
      </c>
      <c r="M2279" s="128">
        <f t="shared" si="1484"/>
        <v>51.019374999999997</v>
      </c>
      <c r="N2279" s="127"/>
      <c r="O2279" s="126"/>
      <c r="P2279" s="125"/>
      <c r="Q2279" s="125">
        <f t="shared" si="1461"/>
        <v>51</v>
      </c>
      <c r="R2279" s="125">
        <f t="shared" si="1462"/>
        <v>2013</v>
      </c>
      <c r="S2279" s="125" t="str">
        <f t="shared" si="1460"/>
        <v>Wed</v>
      </c>
      <c r="T2279" s="125" t="str">
        <f t="shared" si="1463"/>
        <v>2013-51</v>
      </c>
      <c r="U2279" s="125">
        <f t="shared" si="1464"/>
        <v>1</v>
      </c>
      <c r="V2279" s="125"/>
    </row>
    <row r="2280" spans="1:22" s="113" customFormat="1" x14ac:dyDescent="0.35">
      <c r="A2280" s="134" t="s">
        <v>1322</v>
      </c>
      <c r="B2280" s="132">
        <v>41627</v>
      </c>
      <c r="C2280" s="129">
        <v>1918.19</v>
      </c>
      <c r="D2280" s="119">
        <v>0</v>
      </c>
      <c r="E2280" s="119">
        <v>0</v>
      </c>
      <c r="F2280" s="128">
        <v>1002.75</v>
      </c>
      <c r="G2280" s="131">
        <v>40</v>
      </c>
      <c r="H2280" s="128">
        <f t="shared" si="1481"/>
        <v>25.068750000000001</v>
      </c>
      <c r="I2280" s="129">
        <v>915.44</v>
      </c>
      <c r="J2280" s="130">
        <v>13</v>
      </c>
      <c r="K2280" s="130">
        <f t="shared" si="1482"/>
        <v>53</v>
      </c>
      <c r="L2280" s="129">
        <f t="shared" si="1483"/>
        <v>70.418461538461543</v>
      </c>
      <c r="M2280" s="128">
        <f t="shared" si="1484"/>
        <v>36.192264150943394</v>
      </c>
      <c r="N2280" s="127"/>
      <c r="O2280" s="126"/>
      <c r="P2280" s="125"/>
      <c r="Q2280" s="125">
        <f t="shared" si="1461"/>
        <v>51</v>
      </c>
      <c r="R2280" s="125">
        <f t="shared" si="1462"/>
        <v>2013</v>
      </c>
      <c r="S2280" s="125" t="str">
        <f t="shared" si="1460"/>
        <v>Thu</v>
      </c>
      <c r="T2280" s="125" t="str">
        <f t="shared" si="1463"/>
        <v>2013-51</v>
      </c>
      <c r="U2280" s="125">
        <f t="shared" si="1464"/>
        <v>1</v>
      </c>
      <c r="V2280" s="125"/>
    </row>
    <row r="2281" spans="1:22" s="113" customFormat="1" x14ac:dyDescent="0.35">
      <c r="A2281" s="134" t="s">
        <v>1322</v>
      </c>
      <c r="B2281" s="132">
        <v>41628</v>
      </c>
      <c r="C2281" s="129">
        <v>3836.82</v>
      </c>
      <c r="D2281" s="119">
        <v>0</v>
      </c>
      <c r="E2281" s="119">
        <v>0</v>
      </c>
      <c r="F2281" s="128">
        <v>1249.45</v>
      </c>
      <c r="G2281" s="131">
        <v>30</v>
      </c>
      <c r="H2281" s="128">
        <f t="shared" si="1481"/>
        <v>41.648333333333333</v>
      </c>
      <c r="I2281" s="129">
        <v>2585.37</v>
      </c>
      <c r="J2281" s="130">
        <v>24</v>
      </c>
      <c r="K2281" s="130">
        <f t="shared" si="1482"/>
        <v>54</v>
      </c>
      <c r="L2281" s="129">
        <f t="shared" si="1483"/>
        <v>107.72375</v>
      </c>
      <c r="M2281" s="128">
        <f t="shared" si="1484"/>
        <v>71.015185185185175</v>
      </c>
      <c r="N2281" s="127"/>
      <c r="O2281" s="126"/>
      <c r="P2281" s="125"/>
      <c r="Q2281" s="125">
        <f t="shared" si="1461"/>
        <v>51</v>
      </c>
      <c r="R2281" s="125">
        <f t="shared" si="1462"/>
        <v>2013</v>
      </c>
      <c r="S2281" s="125" t="str">
        <f t="shared" si="1460"/>
        <v>Fri</v>
      </c>
      <c r="T2281" s="125" t="str">
        <f t="shared" si="1463"/>
        <v>2013-51</v>
      </c>
      <c r="U2281" s="125">
        <f t="shared" si="1464"/>
        <v>1</v>
      </c>
      <c r="V2281" s="125"/>
    </row>
    <row r="2282" spans="1:22" s="113" customFormat="1" x14ac:dyDescent="0.35">
      <c r="A2282" s="134" t="s">
        <v>1322</v>
      </c>
      <c r="B2282" s="132">
        <v>41629</v>
      </c>
      <c r="C2282" s="129">
        <v>2450.65</v>
      </c>
      <c r="D2282" s="119">
        <v>0</v>
      </c>
      <c r="E2282" s="119">
        <v>0</v>
      </c>
      <c r="F2282" s="128">
        <v>347.3</v>
      </c>
      <c r="G2282" s="131">
        <v>23</v>
      </c>
      <c r="H2282" s="128">
        <f t="shared" si="1481"/>
        <v>15.1</v>
      </c>
      <c r="I2282" s="129">
        <v>2188.35</v>
      </c>
      <c r="J2282" s="130">
        <v>17</v>
      </c>
      <c r="K2282" s="130">
        <f t="shared" si="1482"/>
        <v>40</v>
      </c>
      <c r="L2282" s="129">
        <f t="shared" si="1483"/>
        <v>128.72647058823529</v>
      </c>
      <c r="M2282" s="128">
        <f t="shared" si="1484"/>
        <v>63.391249999999999</v>
      </c>
      <c r="N2282" s="127"/>
      <c r="O2282" s="126"/>
      <c r="P2282" s="125"/>
      <c r="Q2282" s="125">
        <f t="shared" si="1461"/>
        <v>51</v>
      </c>
      <c r="R2282" s="125">
        <f t="shared" si="1462"/>
        <v>2013</v>
      </c>
      <c r="S2282" s="125" t="str">
        <f t="shared" si="1460"/>
        <v>Sat</v>
      </c>
      <c r="T2282" s="125" t="str">
        <f t="shared" si="1463"/>
        <v>2013-51</v>
      </c>
      <c r="U2282" s="125">
        <f t="shared" si="1464"/>
        <v>1</v>
      </c>
      <c r="V2282" s="125"/>
    </row>
    <row r="2283" spans="1:22" s="113" customFormat="1" x14ac:dyDescent="0.35">
      <c r="A2283" s="124"/>
      <c r="B2283" s="123">
        <v>41630</v>
      </c>
      <c r="C2283" s="119">
        <f>SUM(C2277:C2282)</f>
        <v>12455.08</v>
      </c>
      <c r="D2283" s="119">
        <v>2546.0100000000002</v>
      </c>
      <c r="E2283" s="122">
        <f>SUM(C2283:D2283)</f>
        <v>15001.09</v>
      </c>
      <c r="F2283" s="118"/>
      <c r="G2283" s="121">
        <f>SUM(G2277:G2282)</f>
        <v>182</v>
      </c>
      <c r="H2283" s="118">
        <f>AVERAGE(H2277:H2282)</f>
        <v>26.066784722222224</v>
      </c>
      <c r="I2283" s="119">
        <f>SUM(I2277:I2282)</f>
        <v>7846.73</v>
      </c>
      <c r="J2283" s="120">
        <f>SUM(J2277:J2282)</f>
        <v>87</v>
      </c>
      <c r="K2283" s="120">
        <f>SUM(G2283,J2283)</f>
        <v>269</v>
      </c>
      <c r="L2283" s="119">
        <f>AVERAGE(L2277:L2282)</f>
        <v>85.175934200603308</v>
      </c>
      <c r="M2283" s="118">
        <f>AVERAGE(M2277:M2282)</f>
        <v>46.628197574539946</v>
      </c>
      <c r="N2283" s="117"/>
      <c r="O2283" s="116"/>
      <c r="P2283" s="115"/>
      <c r="Q2283" s="115">
        <f t="shared" si="1461"/>
        <v>52</v>
      </c>
      <c r="R2283" s="115">
        <f t="shared" si="1462"/>
        <v>2013</v>
      </c>
      <c r="S2283" s="115" t="str">
        <f t="shared" si="1460"/>
        <v>Sun</v>
      </c>
      <c r="T2283" s="115" t="str">
        <f t="shared" si="1463"/>
        <v>2013-52</v>
      </c>
      <c r="U2283" s="115">
        <f t="shared" si="1464"/>
        <v>1</v>
      </c>
      <c r="V2283" s="115"/>
    </row>
    <row r="2284" spans="1:22" s="113" customFormat="1" x14ac:dyDescent="0.35">
      <c r="A2284" s="134" t="s">
        <v>1323</v>
      </c>
      <c r="B2284" s="132">
        <v>41631</v>
      </c>
      <c r="C2284" s="129">
        <v>7502.05</v>
      </c>
      <c r="D2284" s="119">
        <v>0</v>
      </c>
      <c r="E2284" s="119">
        <v>0</v>
      </c>
      <c r="F2284" s="128">
        <v>3470.39</v>
      </c>
      <c r="G2284" s="131">
        <v>67</v>
      </c>
      <c r="H2284" s="128">
        <f t="shared" ref="H2284:H2289" si="1485">IFERROR(F2284/G2284,0)</f>
        <v>51.79686567164179</v>
      </c>
      <c r="I2284" s="129">
        <v>4031.66</v>
      </c>
      <c r="J2284" s="130">
        <v>52</v>
      </c>
      <c r="K2284" s="130">
        <f t="shared" ref="K2284:K2289" si="1486">IFERROR(SUM(G2284,J2284),0)</f>
        <v>119</v>
      </c>
      <c r="L2284" s="129">
        <f t="shared" ref="L2284:L2289" si="1487">IFERROR(MEDIAN(I2284/J2284),0)</f>
        <v>77.531923076923078</v>
      </c>
      <c r="M2284" s="128">
        <f t="shared" ref="M2284:M2289" si="1488">IFERROR(SUM(F2284,I2284)/K2284,0)</f>
        <v>63.042436974789908</v>
      </c>
      <c r="N2284" s="127"/>
      <c r="O2284" s="126"/>
      <c r="P2284" s="125"/>
      <c r="Q2284" s="125">
        <f t="shared" si="1461"/>
        <v>52</v>
      </c>
      <c r="R2284" s="125">
        <f t="shared" si="1462"/>
        <v>2013</v>
      </c>
      <c r="S2284" s="125" t="str">
        <f t="shared" si="1460"/>
        <v>Mon</v>
      </c>
      <c r="T2284" s="125" t="str">
        <f t="shared" si="1463"/>
        <v>2013-52</v>
      </c>
      <c r="U2284" s="125">
        <f t="shared" si="1464"/>
        <v>1</v>
      </c>
      <c r="V2284" s="125"/>
    </row>
    <row r="2285" spans="1:22" s="113" customFormat="1" x14ac:dyDescent="0.35">
      <c r="A2285" s="134" t="s">
        <v>1323</v>
      </c>
      <c r="B2285" s="132">
        <v>41632</v>
      </c>
      <c r="C2285" s="129">
        <v>5230.3999999999996</v>
      </c>
      <c r="D2285" s="119">
        <v>0</v>
      </c>
      <c r="E2285" s="119">
        <v>0</v>
      </c>
      <c r="F2285" s="128">
        <v>2445.8000000000002</v>
      </c>
      <c r="G2285" s="131">
        <v>68</v>
      </c>
      <c r="H2285" s="128">
        <f t="shared" si="1485"/>
        <v>35.96764705882353</v>
      </c>
      <c r="I2285" s="129">
        <v>2764.6</v>
      </c>
      <c r="J2285" s="130">
        <v>37</v>
      </c>
      <c r="K2285" s="130">
        <f t="shared" si="1486"/>
        <v>105</v>
      </c>
      <c r="L2285" s="129">
        <f t="shared" si="1487"/>
        <v>74.718918918918916</v>
      </c>
      <c r="M2285" s="128">
        <f t="shared" si="1488"/>
        <v>49.622857142857143</v>
      </c>
      <c r="N2285" s="127"/>
      <c r="O2285" s="126"/>
      <c r="P2285" s="125"/>
      <c r="Q2285" s="125">
        <f t="shared" si="1461"/>
        <v>52</v>
      </c>
      <c r="R2285" s="125">
        <f t="shared" si="1462"/>
        <v>2013</v>
      </c>
      <c r="S2285" s="125" t="str">
        <f t="shared" si="1460"/>
        <v>Tue</v>
      </c>
      <c r="T2285" s="125" t="str">
        <f t="shared" si="1463"/>
        <v>2013-52</v>
      </c>
      <c r="U2285" s="125">
        <f t="shared" si="1464"/>
        <v>1</v>
      </c>
      <c r="V2285" s="125"/>
    </row>
    <row r="2286" spans="1:22" s="113" customFormat="1" ht="18" x14ac:dyDescent="0.35">
      <c r="A2286" s="143" t="s">
        <v>1323</v>
      </c>
      <c r="B2286" s="142">
        <v>41633</v>
      </c>
      <c r="C2286" s="138">
        <v>0</v>
      </c>
      <c r="D2286" s="119">
        <v>0</v>
      </c>
      <c r="E2286" s="119">
        <v>0</v>
      </c>
      <c r="F2286" s="140">
        <v>0</v>
      </c>
      <c r="G2286" s="141">
        <v>0</v>
      </c>
      <c r="H2286" s="140">
        <f t="shared" si="1485"/>
        <v>0</v>
      </c>
      <c r="I2286" s="138">
        <v>0</v>
      </c>
      <c r="J2286" s="139">
        <v>0</v>
      </c>
      <c r="K2286" s="139">
        <f t="shared" si="1486"/>
        <v>0</v>
      </c>
      <c r="L2286" s="138">
        <f t="shared" si="1487"/>
        <v>0</v>
      </c>
      <c r="M2286" s="140">
        <f t="shared" si="1488"/>
        <v>0</v>
      </c>
      <c r="N2286" s="137" t="s">
        <v>1102</v>
      </c>
      <c r="O2286" s="136"/>
      <c r="P2286" s="135"/>
      <c r="Q2286" s="135">
        <f t="shared" si="1461"/>
        <v>52</v>
      </c>
      <c r="R2286" s="135">
        <f t="shared" si="1462"/>
        <v>2013</v>
      </c>
      <c r="S2286" s="135" t="str">
        <f t="shared" si="1460"/>
        <v>Wed</v>
      </c>
      <c r="T2286" s="135" t="str">
        <f t="shared" si="1463"/>
        <v>2013-52</v>
      </c>
      <c r="U2286" s="135">
        <f t="shared" si="1464"/>
        <v>1</v>
      </c>
      <c r="V2286" s="135"/>
    </row>
    <row r="2287" spans="1:22" s="113" customFormat="1" x14ac:dyDescent="0.35">
      <c r="A2287" s="143" t="s">
        <v>1323</v>
      </c>
      <c r="B2287" s="142">
        <v>41634</v>
      </c>
      <c r="C2287" s="138">
        <v>0</v>
      </c>
      <c r="D2287" s="119">
        <v>0</v>
      </c>
      <c r="E2287" s="119">
        <v>0</v>
      </c>
      <c r="F2287" s="140">
        <v>0</v>
      </c>
      <c r="G2287" s="141">
        <v>0</v>
      </c>
      <c r="H2287" s="140">
        <f t="shared" si="1485"/>
        <v>0</v>
      </c>
      <c r="I2287" s="138">
        <v>0</v>
      </c>
      <c r="J2287" s="139">
        <v>0</v>
      </c>
      <c r="K2287" s="139">
        <f t="shared" si="1486"/>
        <v>0</v>
      </c>
      <c r="L2287" s="138">
        <f t="shared" si="1487"/>
        <v>0</v>
      </c>
      <c r="M2287" s="140">
        <f t="shared" si="1488"/>
        <v>0</v>
      </c>
      <c r="N2287" s="137" t="s">
        <v>1106</v>
      </c>
      <c r="O2287" s="136"/>
      <c r="P2287" s="135"/>
      <c r="Q2287" s="135">
        <f t="shared" si="1461"/>
        <v>52</v>
      </c>
      <c r="R2287" s="135">
        <f t="shared" si="1462"/>
        <v>2013</v>
      </c>
      <c r="S2287" s="135" t="str">
        <f t="shared" si="1460"/>
        <v>Thu</v>
      </c>
      <c r="T2287" s="135" t="str">
        <f t="shared" si="1463"/>
        <v>2013-52</v>
      </c>
      <c r="U2287" s="135">
        <f t="shared" si="1464"/>
        <v>0</v>
      </c>
      <c r="V2287" s="135"/>
    </row>
    <row r="2288" spans="1:22" s="113" customFormat="1" x14ac:dyDescent="0.35">
      <c r="A2288" s="152" t="s">
        <v>1323</v>
      </c>
      <c r="B2288" s="151">
        <v>41635</v>
      </c>
      <c r="C2288" s="147">
        <v>0</v>
      </c>
      <c r="D2288" s="119">
        <v>0</v>
      </c>
      <c r="E2288" s="119">
        <v>0</v>
      </c>
      <c r="F2288" s="149">
        <v>0</v>
      </c>
      <c r="G2288" s="150">
        <v>0</v>
      </c>
      <c r="H2288" s="149">
        <f t="shared" si="1485"/>
        <v>0</v>
      </c>
      <c r="I2288" s="147">
        <v>0</v>
      </c>
      <c r="J2288" s="148">
        <v>0</v>
      </c>
      <c r="K2288" s="148">
        <f t="shared" si="1486"/>
        <v>0</v>
      </c>
      <c r="L2288" s="147">
        <f t="shared" si="1487"/>
        <v>0</v>
      </c>
      <c r="M2288" s="149">
        <f t="shared" si="1488"/>
        <v>0</v>
      </c>
      <c r="N2288" s="146" t="s">
        <v>1091</v>
      </c>
      <c r="O2288" s="145"/>
      <c r="P2288" s="144"/>
      <c r="Q2288" s="144">
        <f t="shared" si="1461"/>
        <v>52</v>
      </c>
      <c r="R2288" s="144">
        <f t="shared" si="1462"/>
        <v>2013</v>
      </c>
      <c r="S2288" s="144" t="str">
        <f t="shared" si="1460"/>
        <v>Fri</v>
      </c>
      <c r="T2288" s="144" t="str">
        <f t="shared" si="1463"/>
        <v>2013-52</v>
      </c>
      <c r="U2288" s="144">
        <f t="shared" si="1464"/>
        <v>0</v>
      </c>
      <c r="V2288" s="144"/>
    </row>
    <row r="2289" spans="1:22" s="113" customFormat="1" x14ac:dyDescent="0.35">
      <c r="A2289" s="152" t="s">
        <v>1323</v>
      </c>
      <c r="B2289" s="151">
        <v>41636</v>
      </c>
      <c r="C2289" s="147">
        <v>0</v>
      </c>
      <c r="D2289" s="119">
        <v>0</v>
      </c>
      <c r="E2289" s="119">
        <v>0</v>
      </c>
      <c r="F2289" s="149">
        <v>0</v>
      </c>
      <c r="G2289" s="150">
        <v>0</v>
      </c>
      <c r="H2289" s="149">
        <f t="shared" si="1485"/>
        <v>0</v>
      </c>
      <c r="I2289" s="147">
        <v>0</v>
      </c>
      <c r="J2289" s="148">
        <v>0</v>
      </c>
      <c r="K2289" s="148">
        <f t="shared" si="1486"/>
        <v>0</v>
      </c>
      <c r="L2289" s="147">
        <f t="shared" si="1487"/>
        <v>0</v>
      </c>
      <c r="M2289" s="149">
        <f t="shared" si="1488"/>
        <v>0</v>
      </c>
      <c r="N2289" s="146" t="s">
        <v>1091</v>
      </c>
      <c r="O2289" s="145"/>
      <c r="P2289" s="144"/>
      <c r="Q2289" s="144">
        <f t="shared" si="1461"/>
        <v>52</v>
      </c>
      <c r="R2289" s="144">
        <f t="shared" si="1462"/>
        <v>2013</v>
      </c>
      <c r="S2289" s="144" t="str">
        <f t="shared" si="1460"/>
        <v>Sat</v>
      </c>
      <c r="T2289" s="144" t="str">
        <f t="shared" si="1463"/>
        <v>2013-52</v>
      </c>
      <c r="U2289" s="144">
        <f t="shared" si="1464"/>
        <v>0</v>
      </c>
      <c r="V2289" s="144"/>
    </row>
    <row r="2290" spans="1:22" s="113" customFormat="1" x14ac:dyDescent="0.35">
      <c r="A2290" s="124"/>
      <c r="B2290" s="123">
        <v>41637</v>
      </c>
      <c r="C2290" s="119">
        <f>SUM(C2284:C2289)</f>
        <v>12732.45</v>
      </c>
      <c r="D2290" s="119">
        <v>2037.93</v>
      </c>
      <c r="E2290" s="122">
        <f>SUM(C2290:D2290)</f>
        <v>14770.380000000001</v>
      </c>
      <c r="F2290" s="118"/>
      <c r="G2290" s="121">
        <f>SUM(G2284:G2289)</f>
        <v>135</v>
      </c>
      <c r="H2290" s="118">
        <f>AVERAGE(H2284:H2289)</f>
        <v>14.627418788410887</v>
      </c>
      <c r="I2290" s="119">
        <f>SUM(I2284:I2289)</f>
        <v>6796.26</v>
      </c>
      <c r="J2290" s="120">
        <f>SUM(J2284:J2289)</f>
        <v>89</v>
      </c>
      <c r="K2290" s="120">
        <f>SUM(G2290,J2290)</f>
        <v>224</v>
      </c>
      <c r="L2290" s="119">
        <f>AVERAGE(L2284:L2289)</f>
        <v>25.375140332640331</v>
      </c>
      <c r="M2290" s="118">
        <f>AVERAGE(M2284:M2289)</f>
        <v>18.777549019607843</v>
      </c>
      <c r="N2290" s="117"/>
      <c r="O2290" s="116"/>
      <c r="P2290" s="115"/>
      <c r="Q2290" s="115">
        <f t="shared" si="1461"/>
        <v>53</v>
      </c>
      <c r="R2290" s="115">
        <f t="shared" si="1462"/>
        <v>2013</v>
      </c>
      <c r="S2290" s="115" t="str">
        <f t="shared" si="1460"/>
        <v>Sun</v>
      </c>
      <c r="T2290" s="115" t="str">
        <f t="shared" si="1463"/>
        <v>2013-53</v>
      </c>
      <c r="U2290" s="115">
        <f t="shared" si="1464"/>
        <v>0</v>
      </c>
      <c r="V2290" s="115"/>
    </row>
    <row r="2291" spans="1:22" s="113" customFormat="1" x14ac:dyDescent="0.35">
      <c r="A2291" s="152" t="s">
        <v>1324</v>
      </c>
      <c r="B2291" s="151">
        <v>41638</v>
      </c>
      <c r="C2291" s="147">
        <v>0</v>
      </c>
      <c r="D2291" s="119">
        <v>0</v>
      </c>
      <c r="E2291" s="119">
        <v>0</v>
      </c>
      <c r="F2291" s="149">
        <v>0</v>
      </c>
      <c r="G2291" s="150">
        <v>0</v>
      </c>
      <c r="H2291" s="149">
        <f t="shared" ref="H2291:H2296" si="1489">IFERROR(F2291/G2291,0)</f>
        <v>0</v>
      </c>
      <c r="I2291" s="147">
        <v>0</v>
      </c>
      <c r="J2291" s="148">
        <v>0</v>
      </c>
      <c r="K2291" s="148">
        <f t="shared" ref="K2291:K2296" si="1490">IFERROR(SUM(G2291,J2291),0)</f>
        <v>0</v>
      </c>
      <c r="L2291" s="147">
        <f t="shared" ref="L2291:L2296" si="1491">IFERROR(MEDIAN(I2291/J2291),0)</f>
        <v>0</v>
      </c>
      <c r="M2291" s="149">
        <f t="shared" ref="M2291:M2296" si="1492">IFERROR(SUM(F2291,I2291)/K2291,0)</f>
        <v>0</v>
      </c>
      <c r="N2291" s="146" t="s">
        <v>1091</v>
      </c>
      <c r="O2291" s="145"/>
      <c r="P2291" s="144"/>
      <c r="Q2291" s="144">
        <f t="shared" si="1461"/>
        <v>53</v>
      </c>
      <c r="R2291" s="144">
        <f t="shared" si="1462"/>
        <v>2013</v>
      </c>
      <c r="S2291" s="144" t="str">
        <f t="shared" si="1460"/>
        <v>Mon</v>
      </c>
      <c r="T2291" s="144" t="str">
        <f t="shared" si="1463"/>
        <v>2013-53</v>
      </c>
      <c r="U2291" s="144">
        <f t="shared" si="1464"/>
        <v>0</v>
      </c>
      <c r="V2291" s="144"/>
    </row>
    <row r="2292" spans="1:22" s="113" customFormat="1" x14ac:dyDescent="0.35">
      <c r="A2292" s="152" t="s">
        <v>1324</v>
      </c>
      <c r="B2292" s="151">
        <v>41639</v>
      </c>
      <c r="C2292" s="147">
        <v>0</v>
      </c>
      <c r="D2292" s="119">
        <v>0</v>
      </c>
      <c r="E2292" s="119">
        <v>0</v>
      </c>
      <c r="F2292" s="149">
        <v>0</v>
      </c>
      <c r="G2292" s="150">
        <v>0</v>
      </c>
      <c r="H2292" s="149">
        <f t="shared" si="1489"/>
        <v>0</v>
      </c>
      <c r="I2292" s="147">
        <v>0</v>
      </c>
      <c r="J2292" s="148">
        <v>0</v>
      </c>
      <c r="K2292" s="148">
        <f t="shared" si="1490"/>
        <v>0</v>
      </c>
      <c r="L2292" s="147">
        <f t="shared" si="1491"/>
        <v>0</v>
      </c>
      <c r="M2292" s="149">
        <f t="shared" si="1492"/>
        <v>0</v>
      </c>
      <c r="N2292" s="146" t="s">
        <v>1091</v>
      </c>
      <c r="O2292" s="145"/>
      <c r="P2292" s="144"/>
      <c r="Q2292" s="144">
        <f t="shared" si="1461"/>
        <v>53</v>
      </c>
      <c r="R2292" s="144">
        <f t="shared" si="1462"/>
        <v>2013</v>
      </c>
      <c r="S2292" s="144" t="str">
        <f t="shared" si="1460"/>
        <v>Tue</v>
      </c>
      <c r="T2292" s="144" t="str">
        <f t="shared" si="1463"/>
        <v>2013-53</v>
      </c>
      <c r="U2292" s="144">
        <f t="shared" si="1464"/>
        <v>0</v>
      </c>
      <c r="V2292" s="144"/>
    </row>
    <row r="2293" spans="1:22" s="113" customFormat="1" ht="18" x14ac:dyDescent="0.35">
      <c r="A2293" s="143" t="s">
        <v>1324</v>
      </c>
      <c r="B2293" s="142">
        <v>41640</v>
      </c>
      <c r="C2293" s="138">
        <v>0</v>
      </c>
      <c r="D2293" s="119">
        <v>0</v>
      </c>
      <c r="E2293" s="119">
        <v>0</v>
      </c>
      <c r="F2293" s="140">
        <v>0</v>
      </c>
      <c r="G2293" s="141">
        <v>0</v>
      </c>
      <c r="H2293" s="140">
        <f t="shared" si="1489"/>
        <v>0</v>
      </c>
      <c r="I2293" s="138">
        <v>0</v>
      </c>
      <c r="J2293" s="139">
        <v>0</v>
      </c>
      <c r="K2293" s="139">
        <f t="shared" si="1490"/>
        <v>0</v>
      </c>
      <c r="L2293" s="138">
        <f t="shared" si="1491"/>
        <v>0</v>
      </c>
      <c r="M2293" s="140">
        <f t="shared" si="1492"/>
        <v>0</v>
      </c>
      <c r="N2293" s="137" t="s">
        <v>1095</v>
      </c>
      <c r="O2293" s="136"/>
      <c r="P2293" s="135"/>
      <c r="Q2293" s="135">
        <f t="shared" si="1461"/>
        <v>1</v>
      </c>
      <c r="R2293" s="135">
        <f t="shared" si="1462"/>
        <v>2014</v>
      </c>
      <c r="S2293" s="135" t="str">
        <f t="shared" si="1460"/>
        <v>Wed</v>
      </c>
      <c r="T2293" s="135" t="str">
        <f t="shared" si="1463"/>
        <v>2014-1</v>
      </c>
      <c r="U2293" s="135">
        <f t="shared" si="1464"/>
        <v>0</v>
      </c>
      <c r="V2293" s="135"/>
    </row>
    <row r="2294" spans="1:22" s="113" customFormat="1" x14ac:dyDescent="0.35">
      <c r="A2294" s="134" t="s">
        <v>1324</v>
      </c>
      <c r="B2294" s="132">
        <v>41641</v>
      </c>
      <c r="C2294" s="129">
        <v>1621.3</v>
      </c>
      <c r="D2294" s="119">
        <v>0</v>
      </c>
      <c r="E2294" s="119">
        <v>0</v>
      </c>
      <c r="F2294" s="128">
        <v>525.79999999999995</v>
      </c>
      <c r="G2294" s="131">
        <v>29</v>
      </c>
      <c r="H2294" s="128">
        <f t="shared" si="1489"/>
        <v>18.131034482758619</v>
      </c>
      <c r="I2294" s="129">
        <v>1095.5</v>
      </c>
      <c r="J2294" s="130">
        <v>9</v>
      </c>
      <c r="K2294" s="130">
        <f t="shared" si="1490"/>
        <v>38</v>
      </c>
      <c r="L2294" s="129">
        <f t="shared" si="1491"/>
        <v>121.72222222222223</v>
      </c>
      <c r="M2294" s="128">
        <f t="shared" si="1492"/>
        <v>42.665789473684207</v>
      </c>
      <c r="N2294" s="127"/>
      <c r="O2294" s="126"/>
      <c r="P2294" s="125"/>
      <c r="Q2294" s="125">
        <f t="shared" si="1461"/>
        <v>1</v>
      </c>
      <c r="R2294" s="125">
        <f t="shared" si="1462"/>
        <v>2014</v>
      </c>
      <c r="S2294" s="125" t="str">
        <f t="shared" si="1460"/>
        <v>Thu</v>
      </c>
      <c r="T2294" s="125" t="str">
        <f t="shared" si="1463"/>
        <v>2014-1</v>
      </c>
      <c r="U2294" s="125">
        <f t="shared" si="1464"/>
        <v>0</v>
      </c>
      <c r="V2294" s="125"/>
    </row>
    <row r="2295" spans="1:22" s="113" customFormat="1" x14ac:dyDescent="0.35">
      <c r="A2295" s="134" t="s">
        <v>1324</v>
      </c>
      <c r="B2295" s="132">
        <v>41642</v>
      </c>
      <c r="C2295" s="129">
        <v>1089.96</v>
      </c>
      <c r="D2295" s="119">
        <v>0</v>
      </c>
      <c r="E2295" s="119">
        <v>0</v>
      </c>
      <c r="F2295" s="128">
        <v>584.4</v>
      </c>
      <c r="G2295" s="131">
        <v>28</v>
      </c>
      <c r="H2295" s="128">
        <f t="shared" si="1489"/>
        <v>20.87142857142857</v>
      </c>
      <c r="I2295" s="129">
        <v>505.56</v>
      </c>
      <c r="J2295" s="130">
        <v>14</v>
      </c>
      <c r="K2295" s="130">
        <f t="shared" si="1490"/>
        <v>42</v>
      </c>
      <c r="L2295" s="129">
        <f t="shared" si="1491"/>
        <v>36.111428571428569</v>
      </c>
      <c r="M2295" s="128">
        <f t="shared" si="1492"/>
        <v>25.951428571428572</v>
      </c>
      <c r="N2295" s="127"/>
      <c r="O2295" s="126"/>
      <c r="P2295" s="125"/>
      <c r="Q2295" s="125">
        <f t="shared" si="1461"/>
        <v>1</v>
      </c>
      <c r="R2295" s="125">
        <f t="shared" si="1462"/>
        <v>2014</v>
      </c>
      <c r="S2295" s="125" t="str">
        <f t="shared" si="1460"/>
        <v>Fri</v>
      </c>
      <c r="T2295" s="125" t="str">
        <f t="shared" si="1463"/>
        <v>2014-1</v>
      </c>
      <c r="U2295" s="125">
        <f t="shared" si="1464"/>
        <v>0</v>
      </c>
      <c r="V2295" s="125"/>
    </row>
    <row r="2296" spans="1:22" s="113" customFormat="1" x14ac:dyDescent="0.35">
      <c r="A2296" s="134" t="s">
        <v>1324</v>
      </c>
      <c r="B2296" s="132">
        <v>41643</v>
      </c>
      <c r="C2296" s="129">
        <v>520.45000000000005</v>
      </c>
      <c r="D2296" s="119">
        <v>0</v>
      </c>
      <c r="E2296" s="119">
        <v>0</v>
      </c>
      <c r="F2296" s="128">
        <v>520.45000000000005</v>
      </c>
      <c r="G2296" s="131">
        <v>24</v>
      </c>
      <c r="H2296" s="128">
        <f t="shared" si="1489"/>
        <v>21.685416666666669</v>
      </c>
      <c r="I2296" s="129">
        <v>0</v>
      </c>
      <c r="J2296" s="130">
        <v>0</v>
      </c>
      <c r="K2296" s="130">
        <f t="shared" si="1490"/>
        <v>24</v>
      </c>
      <c r="L2296" s="129">
        <f t="shared" si="1491"/>
        <v>0</v>
      </c>
      <c r="M2296" s="128">
        <f t="shared" si="1492"/>
        <v>21.685416666666669</v>
      </c>
      <c r="N2296" s="127"/>
      <c r="O2296" s="126"/>
      <c r="P2296" s="125"/>
      <c r="Q2296" s="125">
        <f t="shared" si="1461"/>
        <v>1</v>
      </c>
      <c r="R2296" s="125">
        <f t="shared" si="1462"/>
        <v>2014</v>
      </c>
      <c r="S2296" s="125" t="str">
        <f t="shared" si="1460"/>
        <v>Sat</v>
      </c>
      <c r="T2296" s="125" t="str">
        <f t="shared" si="1463"/>
        <v>2014-1</v>
      </c>
      <c r="U2296" s="125">
        <f t="shared" si="1464"/>
        <v>0</v>
      </c>
      <c r="V2296" s="125"/>
    </row>
    <row r="2297" spans="1:22" s="113" customFormat="1" x14ac:dyDescent="0.35">
      <c r="A2297" s="124"/>
      <c r="B2297" s="123">
        <v>41644</v>
      </c>
      <c r="C2297" s="119">
        <f>SUM(C2291:C2296)</f>
        <v>3231.71</v>
      </c>
      <c r="D2297" s="119">
        <v>476.36</v>
      </c>
      <c r="E2297" s="122">
        <f>SUM(C2297:D2297)</f>
        <v>3708.07</v>
      </c>
      <c r="F2297" s="118"/>
      <c r="G2297" s="121">
        <f>SUM(G2291:G2296)</f>
        <v>81</v>
      </c>
      <c r="H2297" s="118">
        <f>AVERAGE(H2291:H2296)</f>
        <v>10.11464662014231</v>
      </c>
      <c r="I2297" s="119">
        <f>SUM(I2291:I2296)</f>
        <v>1601.06</v>
      </c>
      <c r="J2297" s="120">
        <f>SUM(J2291:J2296)</f>
        <v>23</v>
      </c>
      <c r="K2297" s="120">
        <f>SUM(G2297,J2297)</f>
        <v>104</v>
      </c>
      <c r="L2297" s="119">
        <f>AVERAGE(L2291:L2296)</f>
        <v>26.305608465608469</v>
      </c>
      <c r="M2297" s="118">
        <f>AVERAGE(M2291:M2296)</f>
        <v>15.050439118629908</v>
      </c>
      <c r="N2297" s="117"/>
      <c r="O2297" s="116"/>
      <c r="P2297" s="115"/>
      <c r="Q2297" s="115">
        <f t="shared" si="1461"/>
        <v>2</v>
      </c>
      <c r="R2297" s="115">
        <f t="shared" si="1462"/>
        <v>2014</v>
      </c>
      <c r="S2297" s="115" t="str">
        <f t="shared" si="1460"/>
        <v>Sun</v>
      </c>
      <c r="T2297" s="115" t="str">
        <f t="shared" si="1463"/>
        <v>2014-2</v>
      </c>
      <c r="U2297" s="115">
        <f t="shared" si="1464"/>
        <v>0</v>
      </c>
      <c r="V2297" s="115"/>
    </row>
    <row r="2298" spans="1:22" s="113" customFormat="1" x14ac:dyDescent="0.35">
      <c r="A2298" s="134" t="s">
        <v>1325</v>
      </c>
      <c r="B2298" s="132">
        <v>41645</v>
      </c>
      <c r="C2298" s="129">
        <v>401.3</v>
      </c>
      <c r="D2298" s="119">
        <v>0</v>
      </c>
      <c r="E2298" s="119">
        <v>0</v>
      </c>
      <c r="F2298" s="128">
        <v>401.3</v>
      </c>
      <c r="G2298" s="131">
        <v>28</v>
      </c>
      <c r="H2298" s="128">
        <f t="shared" ref="H2298:H2303" si="1493">IFERROR(F2298/G2298,0)</f>
        <v>14.332142857142857</v>
      </c>
      <c r="I2298" s="129">
        <v>0</v>
      </c>
      <c r="J2298" s="131">
        <v>0</v>
      </c>
      <c r="K2298" s="130">
        <f t="shared" ref="K2298:K2303" si="1494">IFERROR(SUM(G2298,J2298),0)</f>
        <v>28</v>
      </c>
      <c r="L2298" s="129">
        <f t="shared" ref="L2298:L2303" si="1495">IFERROR(MEDIAN(I2298/J2298),0)</f>
        <v>0</v>
      </c>
      <c r="M2298" s="128">
        <f t="shared" ref="M2298:M2303" si="1496">IFERROR(SUM(F2298,I2298)/K2298,0)</f>
        <v>14.332142857142857</v>
      </c>
      <c r="N2298" s="127"/>
      <c r="O2298" s="126"/>
      <c r="P2298" s="125"/>
      <c r="Q2298" s="125">
        <f t="shared" si="1461"/>
        <v>2</v>
      </c>
      <c r="R2298" s="125">
        <f t="shared" si="1462"/>
        <v>2014</v>
      </c>
      <c r="S2298" s="125" t="str">
        <f t="shared" si="1460"/>
        <v>Mon</v>
      </c>
      <c r="T2298" s="125" t="str">
        <f t="shared" si="1463"/>
        <v>2014-2</v>
      </c>
      <c r="U2298" s="125">
        <f t="shared" si="1464"/>
        <v>0</v>
      </c>
      <c r="V2298" s="125"/>
    </row>
    <row r="2299" spans="1:22" s="113" customFormat="1" x14ac:dyDescent="0.35">
      <c r="A2299" s="134" t="s">
        <v>1325</v>
      </c>
      <c r="B2299" s="132">
        <v>41646</v>
      </c>
      <c r="C2299" s="129">
        <v>881.46</v>
      </c>
      <c r="D2299" s="119">
        <v>0</v>
      </c>
      <c r="E2299" s="119">
        <v>0</v>
      </c>
      <c r="F2299" s="128">
        <v>488.5</v>
      </c>
      <c r="G2299" s="131">
        <v>36</v>
      </c>
      <c r="H2299" s="128">
        <f t="shared" si="1493"/>
        <v>13.569444444444445</v>
      </c>
      <c r="I2299" s="129">
        <v>392.96</v>
      </c>
      <c r="J2299" s="130">
        <v>14</v>
      </c>
      <c r="K2299" s="130">
        <f t="shared" si="1494"/>
        <v>50</v>
      </c>
      <c r="L2299" s="129">
        <f t="shared" si="1495"/>
        <v>28.068571428571428</v>
      </c>
      <c r="M2299" s="128">
        <f t="shared" si="1496"/>
        <v>17.629200000000001</v>
      </c>
      <c r="N2299" s="127"/>
      <c r="O2299" s="126"/>
      <c r="P2299" s="125"/>
      <c r="Q2299" s="125">
        <f t="shared" si="1461"/>
        <v>2</v>
      </c>
      <c r="R2299" s="125">
        <f t="shared" si="1462"/>
        <v>2014</v>
      </c>
      <c r="S2299" s="125" t="str">
        <f t="shared" si="1460"/>
        <v>Tue</v>
      </c>
      <c r="T2299" s="125" t="str">
        <f t="shared" si="1463"/>
        <v>2014-2</v>
      </c>
      <c r="U2299" s="125">
        <f t="shared" si="1464"/>
        <v>0</v>
      </c>
      <c r="V2299" s="125"/>
    </row>
    <row r="2300" spans="1:22" s="113" customFormat="1" x14ac:dyDescent="0.35">
      <c r="A2300" s="134" t="s">
        <v>1325</v>
      </c>
      <c r="B2300" s="132">
        <v>41647</v>
      </c>
      <c r="C2300" s="129">
        <v>908.37</v>
      </c>
      <c r="D2300" s="119">
        <v>0</v>
      </c>
      <c r="E2300" s="119">
        <v>0</v>
      </c>
      <c r="F2300" s="128">
        <v>682.4</v>
      </c>
      <c r="G2300" s="131">
        <v>47</v>
      </c>
      <c r="H2300" s="128">
        <f t="shared" si="1493"/>
        <v>14.519148936170213</v>
      </c>
      <c r="I2300" s="129">
        <v>225.95</v>
      </c>
      <c r="J2300" s="130">
        <v>7</v>
      </c>
      <c r="K2300" s="130">
        <f t="shared" si="1494"/>
        <v>54</v>
      </c>
      <c r="L2300" s="129">
        <f t="shared" si="1495"/>
        <v>32.278571428571425</v>
      </c>
      <c r="M2300" s="128">
        <f t="shared" si="1496"/>
        <v>16.821296296296296</v>
      </c>
      <c r="N2300" s="127"/>
      <c r="O2300" s="126"/>
      <c r="P2300" s="125"/>
      <c r="Q2300" s="125">
        <f t="shared" si="1461"/>
        <v>2</v>
      </c>
      <c r="R2300" s="125">
        <f t="shared" si="1462"/>
        <v>2014</v>
      </c>
      <c r="S2300" s="125" t="str">
        <f t="shared" si="1460"/>
        <v>Wed</v>
      </c>
      <c r="T2300" s="125" t="str">
        <f t="shared" si="1463"/>
        <v>2014-2</v>
      </c>
      <c r="U2300" s="125">
        <f t="shared" si="1464"/>
        <v>0</v>
      </c>
      <c r="V2300" s="125"/>
    </row>
    <row r="2301" spans="1:22" s="113" customFormat="1" x14ac:dyDescent="0.35">
      <c r="A2301" s="134" t="s">
        <v>1325</v>
      </c>
      <c r="B2301" s="132">
        <v>41648</v>
      </c>
      <c r="C2301" s="129">
        <v>1741.54</v>
      </c>
      <c r="D2301" s="119">
        <v>0</v>
      </c>
      <c r="E2301" s="119">
        <v>0</v>
      </c>
      <c r="F2301" s="128">
        <v>921.5</v>
      </c>
      <c r="G2301" s="131">
        <v>36</v>
      </c>
      <c r="H2301" s="128">
        <f t="shared" si="1493"/>
        <v>25.597222222222221</v>
      </c>
      <c r="I2301" s="129">
        <v>820.04</v>
      </c>
      <c r="J2301" s="130">
        <v>21</v>
      </c>
      <c r="K2301" s="130">
        <f t="shared" si="1494"/>
        <v>57</v>
      </c>
      <c r="L2301" s="129">
        <f t="shared" si="1495"/>
        <v>39.049523809523805</v>
      </c>
      <c r="M2301" s="128">
        <f t="shared" si="1496"/>
        <v>30.553333333333331</v>
      </c>
      <c r="N2301" s="127"/>
      <c r="O2301" s="126"/>
      <c r="P2301" s="125"/>
      <c r="Q2301" s="125">
        <f t="shared" si="1461"/>
        <v>2</v>
      </c>
      <c r="R2301" s="125">
        <f t="shared" si="1462"/>
        <v>2014</v>
      </c>
      <c r="S2301" s="125" t="str">
        <f t="shared" si="1460"/>
        <v>Thu</v>
      </c>
      <c r="T2301" s="125" t="str">
        <f t="shared" si="1463"/>
        <v>2014-2</v>
      </c>
      <c r="U2301" s="125">
        <f t="shared" si="1464"/>
        <v>0</v>
      </c>
      <c r="V2301" s="125"/>
    </row>
    <row r="2302" spans="1:22" s="113" customFormat="1" x14ac:dyDescent="0.35">
      <c r="A2302" s="134" t="s">
        <v>1325</v>
      </c>
      <c r="B2302" s="132">
        <v>41649</v>
      </c>
      <c r="C2302" s="129">
        <v>1985.57</v>
      </c>
      <c r="D2302" s="119">
        <v>0</v>
      </c>
      <c r="E2302" s="119">
        <v>0</v>
      </c>
      <c r="F2302" s="128">
        <v>770.35</v>
      </c>
      <c r="G2302" s="131">
        <v>34</v>
      </c>
      <c r="H2302" s="128">
        <f t="shared" si="1493"/>
        <v>22.65735294117647</v>
      </c>
      <c r="I2302" s="129">
        <v>1215.22</v>
      </c>
      <c r="J2302" s="130">
        <v>18</v>
      </c>
      <c r="K2302" s="130">
        <f t="shared" si="1494"/>
        <v>52</v>
      </c>
      <c r="L2302" s="129">
        <f t="shared" si="1495"/>
        <v>67.512222222222221</v>
      </c>
      <c r="M2302" s="128">
        <f t="shared" si="1496"/>
        <v>38.184038461538464</v>
      </c>
      <c r="N2302" s="127"/>
      <c r="O2302" s="126"/>
      <c r="P2302" s="125"/>
      <c r="Q2302" s="125">
        <f t="shared" si="1461"/>
        <v>2</v>
      </c>
      <c r="R2302" s="125">
        <f t="shared" si="1462"/>
        <v>2014</v>
      </c>
      <c r="S2302" s="125" t="str">
        <f t="shared" si="1460"/>
        <v>Fri</v>
      </c>
      <c r="T2302" s="125" t="str">
        <f t="shared" si="1463"/>
        <v>2014-2</v>
      </c>
      <c r="U2302" s="125">
        <f t="shared" si="1464"/>
        <v>0</v>
      </c>
      <c r="V2302" s="125"/>
    </row>
    <row r="2303" spans="1:22" s="113" customFormat="1" x14ac:dyDescent="0.35">
      <c r="A2303" s="134" t="s">
        <v>1325</v>
      </c>
      <c r="B2303" s="132">
        <v>41650</v>
      </c>
      <c r="C2303" s="129">
        <v>925.33</v>
      </c>
      <c r="D2303" s="119">
        <v>0</v>
      </c>
      <c r="E2303" s="119">
        <v>0</v>
      </c>
      <c r="F2303" s="128">
        <v>381.8</v>
      </c>
      <c r="G2303" s="131">
        <v>11</v>
      </c>
      <c r="H2303" s="128">
        <f t="shared" si="1493"/>
        <v>34.709090909090911</v>
      </c>
      <c r="I2303" s="129">
        <v>543.53</v>
      </c>
      <c r="J2303" s="130">
        <v>11</v>
      </c>
      <c r="K2303" s="130">
        <f t="shared" si="1494"/>
        <v>22</v>
      </c>
      <c r="L2303" s="129">
        <f t="shared" si="1495"/>
        <v>49.411818181818177</v>
      </c>
      <c r="M2303" s="128">
        <f t="shared" si="1496"/>
        <v>42.06045454545454</v>
      </c>
      <c r="N2303" s="127"/>
      <c r="O2303" s="126"/>
      <c r="P2303" s="125"/>
      <c r="Q2303" s="125">
        <f t="shared" si="1461"/>
        <v>2</v>
      </c>
      <c r="R2303" s="125">
        <f t="shared" si="1462"/>
        <v>2014</v>
      </c>
      <c r="S2303" s="125" t="str">
        <f t="shared" si="1460"/>
        <v>Sat</v>
      </c>
      <c r="T2303" s="125" t="str">
        <f t="shared" si="1463"/>
        <v>2014-2</v>
      </c>
      <c r="U2303" s="125">
        <f t="shared" si="1464"/>
        <v>0</v>
      </c>
      <c r="V2303" s="125"/>
    </row>
    <row r="2304" spans="1:22" s="113" customFormat="1" x14ac:dyDescent="0.35">
      <c r="A2304" s="124"/>
      <c r="B2304" s="123">
        <v>41651</v>
      </c>
      <c r="C2304" s="119">
        <f>SUM(C2298:C2303)</f>
        <v>6843.57</v>
      </c>
      <c r="D2304" s="119">
        <v>1314.44</v>
      </c>
      <c r="E2304" s="122">
        <f>SUM(C2304:D2304)</f>
        <v>8158.01</v>
      </c>
      <c r="F2304" s="118">
        <f>SUM(F2298:F2303)</f>
        <v>3645.85</v>
      </c>
      <c r="G2304" s="121">
        <f>SUM(G2298:G2303)</f>
        <v>192</v>
      </c>
      <c r="H2304" s="118">
        <f>AVERAGE(H2298:H2303)</f>
        <v>20.897400385041184</v>
      </c>
      <c r="I2304" s="119">
        <f>SUM(I2298:I2303)</f>
        <v>3197.7</v>
      </c>
      <c r="J2304" s="120">
        <f>SUM(J2298:J2303)</f>
        <v>71</v>
      </c>
      <c r="K2304" s="120">
        <f>SUM(G2304,J2304)</f>
        <v>263</v>
      </c>
      <c r="L2304" s="119">
        <f>AVERAGE(L2298:L2303)</f>
        <v>36.053451178451176</v>
      </c>
      <c r="M2304" s="118">
        <f>AVERAGE(M2298:M2303)</f>
        <v>26.596744248960917</v>
      </c>
      <c r="N2304" s="117"/>
      <c r="O2304" s="116"/>
      <c r="P2304" s="115"/>
      <c r="Q2304" s="115">
        <f t="shared" si="1461"/>
        <v>3</v>
      </c>
      <c r="R2304" s="115">
        <f t="shared" si="1462"/>
        <v>2014</v>
      </c>
      <c r="S2304" s="115" t="str">
        <f t="shared" si="1460"/>
        <v>Sun</v>
      </c>
      <c r="T2304" s="115" t="str">
        <f t="shared" si="1463"/>
        <v>2014-3</v>
      </c>
      <c r="U2304" s="115">
        <f t="shared" si="1464"/>
        <v>0</v>
      </c>
      <c r="V2304" s="115"/>
    </row>
    <row r="2305" spans="1:22" s="113" customFormat="1" x14ac:dyDescent="0.35">
      <c r="A2305" s="134" t="s">
        <v>1326</v>
      </c>
      <c r="B2305" s="132">
        <v>41652</v>
      </c>
      <c r="C2305" s="129">
        <v>844</v>
      </c>
      <c r="D2305" s="119">
        <v>0</v>
      </c>
      <c r="E2305" s="119">
        <v>0</v>
      </c>
      <c r="F2305" s="128">
        <v>444.5</v>
      </c>
      <c r="G2305" s="131">
        <v>25</v>
      </c>
      <c r="H2305" s="128">
        <f t="shared" ref="H2305:H2310" si="1497">IFERROR(F2305/G2305,0)</f>
        <v>17.78</v>
      </c>
      <c r="I2305" s="129">
        <v>399.5</v>
      </c>
      <c r="J2305" s="130">
        <v>12</v>
      </c>
      <c r="K2305" s="130">
        <f t="shared" ref="K2305:K2310" si="1498">IFERROR(SUM(G2305,J2305),0)</f>
        <v>37</v>
      </c>
      <c r="L2305" s="129">
        <f t="shared" ref="L2305:L2310" si="1499">IFERROR(MEDIAN(I2305/J2305),0)</f>
        <v>33.291666666666664</v>
      </c>
      <c r="M2305" s="128">
        <f t="shared" ref="M2305:M2310" si="1500">IFERROR(SUM(F2305,I2305)/K2305,0)</f>
        <v>22.810810810810811</v>
      </c>
      <c r="N2305" s="127"/>
      <c r="O2305" s="126"/>
      <c r="P2305" s="125"/>
      <c r="Q2305" s="125">
        <f t="shared" si="1461"/>
        <v>3</v>
      </c>
      <c r="R2305" s="125">
        <f t="shared" si="1462"/>
        <v>2014</v>
      </c>
      <c r="S2305" s="125" t="str">
        <f t="shared" si="1460"/>
        <v>Mon</v>
      </c>
      <c r="T2305" s="125" t="str">
        <f t="shared" si="1463"/>
        <v>2014-3</v>
      </c>
      <c r="U2305" s="125">
        <f t="shared" si="1464"/>
        <v>0</v>
      </c>
      <c r="V2305" s="125"/>
    </row>
    <row r="2306" spans="1:22" s="113" customFormat="1" x14ac:dyDescent="0.35">
      <c r="A2306" s="134" t="s">
        <v>1326</v>
      </c>
      <c r="B2306" s="132">
        <v>41653</v>
      </c>
      <c r="C2306" s="129">
        <v>286.64999999999998</v>
      </c>
      <c r="D2306" s="119">
        <v>0</v>
      </c>
      <c r="E2306" s="119">
        <v>0</v>
      </c>
      <c r="F2306" s="128">
        <v>185.1</v>
      </c>
      <c r="G2306" s="131">
        <v>12</v>
      </c>
      <c r="H2306" s="128">
        <f t="shared" si="1497"/>
        <v>15.424999999999999</v>
      </c>
      <c r="I2306" s="129">
        <v>101.55</v>
      </c>
      <c r="J2306" s="130">
        <v>6</v>
      </c>
      <c r="K2306" s="130">
        <f t="shared" si="1498"/>
        <v>18</v>
      </c>
      <c r="L2306" s="129">
        <f t="shared" si="1499"/>
        <v>16.925000000000001</v>
      </c>
      <c r="M2306" s="128">
        <f t="shared" si="1500"/>
        <v>15.924999999999999</v>
      </c>
      <c r="N2306" s="127"/>
      <c r="O2306" s="126"/>
      <c r="P2306" s="125"/>
      <c r="Q2306" s="125">
        <f t="shared" si="1461"/>
        <v>3</v>
      </c>
      <c r="R2306" s="125">
        <f t="shared" si="1462"/>
        <v>2014</v>
      </c>
      <c r="S2306" s="125" t="str">
        <f t="shared" ref="S2306:S2369" si="1501">VLOOKUP(WEEKDAY(B2306),$Z$2:$AA$8,2,FALSE)</f>
        <v>Tue</v>
      </c>
      <c r="T2306" s="125" t="str">
        <f t="shared" si="1463"/>
        <v>2014-3</v>
      </c>
      <c r="U2306" s="125">
        <f t="shared" si="1464"/>
        <v>0</v>
      </c>
      <c r="V2306" s="125"/>
    </row>
    <row r="2307" spans="1:22" s="113" customFormat="1" x14ac:dyDescent="0.35">
      <c r="A2307" s="134" t="s">
        <v>1326</v>
      </c>
      <c r="B2307" s="132">
        <v>41654</v>
      </c>
      <c r="C2307" s="129">
        <v>1096.26</v>
      </c>
      <c r="D2307" s="119">
        <v>0</v>
      </c>
      <c r="E2307" s="119">
        <v>0</v>
      </c>
      <c r="F2307" s="128">
        <v>793.45</v>
      </c>
      <c r="G2307" s="131">
        <v>34</v>
      </c>
      <c r="H2307" s="128">
        <f t="shared" si="1497"/>
        <v>23.336764705882356</v>
      </c>
      <c r="I2307" s="129">
        <v>302.81</v>
      </c>
      <c r="J2307" s="130">
        <v>9</v>
      </c>
      <c r="K2307" s="130">
        <f t="shared" si="1498"/>
        <v>43</v>
      </c>
      <c r="L2307" s="129">
        <f t="shared" si="1499"/>
        <v>33.645555555555553</v>
      </c>
      <c r="M2307" s="128">
        <f t="shared" si="1500"/>
        <v>25.494418604651162</v>
      </c>
      <c r="N2307" s="127"/>
      <c r="O2307" s="126"/>
      <c r="P2307" s="125"/>
      <c r="Q2307" s="125">
        <f t="shared" ref="Q2307:Q2370" si="1502">WEEKNUM(B2307)</f>
        <v>3</v>
      </c>
      <c r="R2307" s="125">
        <f t="shared" ref="R2307:R2370" si="1503">YEAR(B2307)</f>
        <v>2014</v>
      </c>
      <c r="S2307" s="125" t="str">
        <f t="shared" si="1501"/>
        <v>Wed</v>
      </c>
      <c r="T2307" s="125" t="str">
        <f t="shared" ref="T2307:T2370" si="1504">R2307&amp;"-"&amp;Q2307</f>
        <v>2014-3</v>
      </c>
      <c r="U2307" s="125">
        <f t="shared" ref="U2307:U2370" si="1505">IF(AND(MONTH(B2307)=12,DAY(B2307)&lt;26),1,0)</f>
        <v>0</v>
      </c>
      <c r="V2307" s="125"/>
    </row>
    <row r="2308" spans="1:22" s="113" customFormat="1" x14ac:dyDescent="0.35">
      <c r="A2308" s="134" t="s">
        <v>1326</v>
      </c>
      <c r="B2308" s="132">
        <v>41655</v>
      </c>
      <c r="C2308" s="129">
        <v>2028.22</v>
      </c>
      <c r="D2308" s="119">
        <v>0</v>
      </c>
      <c r="E2308" s="119">
        <v>0</v>
      </c>
      <c r="F2308" s="128">
        <v>910.65</v>
      </c>
      <c r="G2308" s="131">
        <v>39</v>
      </c>
      <c r="H2308" s="128">
        <f t="shared" si="1497"/>
        <v>23.349999999999998</v>
      </c>
      <c r="I2308" s="129">
        <v>1117.57</v>
      </c>
      <c r="J2308" s="130">
        <v>12</v>
      </c>
      <c r="K2308" s="130">
        <f t="shared" si="1498"/>
        <v>51</v>
      </c>
      <c r="L2308" s="129">
        <f t="shared" si="1499"/>
        <v>93.130833333333328</v>
      </c>
      <c r="M2308" s="128">
        <f t="shared" si="1500"/>
        <v>39.769019607843134</v>
      </c>
      <c r="N2308" s="127"/>
      <c r="O2308" s="126"/>
      <c r="P2308" s="125"/>
      <c r="Q2308" s="125">
        <f t="shared" si="1502"/>
        <v>3</v>
      </c>
      <c r="R2308" s="125">
        <f t="shared" si="1503"/>
        <v>2014</v>
      </c>
      <c r="S2308" s="125" t="str">
        <f t="shared" si="1501"/>
        <v>Thu</v>
      </c>
      <c r="T2308" s="125" t="str">
        <f t="shared" si="1504"/>
        <v>2014-3</v>
      </c>
      <c r="U2308" s="125">
        <f t="shared" si="1505"/>
        <v>0</v>
      </c>
      <c r="V2308" s="125"/>
    </row>
    <row r="2309" spans="1:22" s="113" customFormat="1" x14ac:dyDescent="0.35">
      <c r="A2309" s="134" t="s">
        <v>1326</v>
      </c>
      <c r="B2309" s="132">
        <v>41656</v>
      </c>
      <c r="C2309" s="129">
        <v>1213.56</v>
      </c>
      <c r="D2309" s="119">
        <v>0</v>
      </c>
      <c r="E2309" s="119">
        <v>0</v>
      </c>
      <c r="F2309" s="128">
        <v>854.75</v>
      </c>
      <c r="G2309" s="131">
        <v>29</v>
      </c>
      <c r="H2309" s="128">
        <f t="shared" si="1497"/>
        <v>29.474137931034484</v>
      </c>
      <c r="I2309" s="129">
        <v>358.81</v>
      </c>
      <c r="J2309" s="130">
        <v>10</v>
      </c>
      <c r="K2309" s="130">
        <f t="shared" si="1498"/>
        <v>39</v>
      </c>
      <c r="L2309" s="129">
        <f t="shared" si="1499"/>
        <v>35.881</v>
      </c>
      <c r="M2309" s="128">
        <f t="shared" si="1500"/>
        <v>31.116923076923076</v>
      </c>
      <c r="N2309" s="127"/>
      <c r="O2309" s="126"/>
      <c r="P2309" s="125"/>
      <c r="Q2309" s="125">
        <f t="shared" si="1502"/>
        <v>3</v>
      </c>
      <c r="R2309" s="125">
        <f t="shared" si="1503"/>
        <v>2014</v>
      </c>
      <c r="S2309" s="125" t="str">
        <f t="shared" si="1501"/>
        <v>Fri</v>
      </c>
      <c r="T2309" s="125" t="str">
        <f t="shared" si="1504"/>
        <v>2014-3</v>
      </c>
      <c r="U2309" s="125">
        <f t="shared" si="1505"/>
        <v>0</v>
      </c>
      <c r="V2309" s="125"/>
    </row>
    <row r="2310" spans="1:22" s="113" customFormat="1" x14ac:dyDescent="0.35">
      <c r="A2310" s="134" t="s">
        <v>1326</v>
      </c>
      <c r="B2310" s="132">
        <v>41657</v>
      </c>
      <c r="C2310" s="129">
        <v>714.94</v>
      </c>
      <c r="D2310" s="119">
        <v>0</v>
      </c>
      <c r="E2310" s="119">
        <v>0</v>
      </c>
      <c r="F2310" s="128">
        <v>380</v>
      </c>
      <c r="G2310" s="131">
        <v>18</v>
      </c>
      <c r="H2310" s="128">
        <f t="shared" si="1497"/>
        <v>21.111111111111111</v>
      </c>
      <c r="I2310" s="129">
        <v>334.94</v>
      </c>
      <c r="J2310" s="130">
        <v>9</v>
      </c>
      <c r="K2310" s="130">
        <f t="shared" si="1498"/>
        <v>27</v>
      </c>
      <c r="L2310" s="129">
        <f t="shared" si="1499"/>
        <v>37.215555555555554</v>
      </c>
      <c r="M2310" s="128">
        <f t="shared" si="1500"/>
        <v>26.479259259259262</v>
      </c>
      <c r="N2310" s="127"/>
      <c r="O2310" s="126"/>
      <c r="P2310" s="125"/>
      <c r="Q2310" s="125">
        <f t="shared" si="1502"/>
        <v>3</v>
      </c>
      <c r="R2310" s="125">
        <f t="shared" si="1503"/>
        <v>2014</v>
      </c>
      <c r="S2310" s="125" t="str">
        <f t="shared" si="1501"/>
        <v>Sat</v>
      </c>
      <c r="T2310" s="125" t="str">
        <f t="shared" si="1504"/>
        <v>2014-3</v>
      </c>
      <c r="U2310" s="125">
        <f t="shared" si="1505"/>
        <v>0</v>
      </c>
      <c r="V2310" s="125"/>
    </row>
    <row r="2311" spans="1:22" s="113" customFormat="1" x14ac:dyDescent="0.35">
      <c r="A2311" s="124"/>
      <c r="B2311" s="123">
        <v>41658</v>
      </c>
      <c r="C2311" s="119">
        <f>SUM(C2305:C2310)</f>
        <v>6183.630000000001</v>
      </c>
      <c r="D2311" s="119">
        <v>1334.34</v>
      </c>
      <c r="E2311" s="122">
        <f>SUM(C2311:D2311)</f>
        <v>7517.9700000000012</v>
      </c>
      <c r="F2311" s="118">
        <f>SUM(F2305:F2310)</f>
        <v>3568.4500000000003</v>
      </c>
      <c r="G2311" s="121">
        <f>SUM(G2305:G2310)</f>
        <v>157</v>
      </c>
      <c r="H2311" s="118">
        <f>AVERAGE(H2305:H2310)</f>
        <v>21.74616895800466</v>
      </c>
      <c r="I2311" s="119">
        <f>SUM(I2305:I2310)</f>
        <v>2615.1799999999998</v>
      </c>
      <c r="J2311" s="120">
        <f>SUM(J2305:J2310)</f>
        <v>58</v>
      </c>
      <c r="K2311" s="120">
        <f>SUM(G2311,J2311)</f>
        <v>215</v>
      </c>
      <c r="L2311" s="119">
        <f>AVERAGE(L2305:L2310)</f>
        <v>41.681601851851845</v>
      </c>
      <c r="M2311" s="118">
        <f>AVERAGE(M2305:M2310)</f>
        <v>26.932571893247911</v>
      </c>
      <c r="N2311" s="117"/>
      <c r="O2311" s="116"/>
      <c r="P2311" s="115"/>
      <c r="Q2311" s="115">
        <f t="shared" si="1502"/>
        <v>4</v>
      </c>
      <c r="R2311" s="115">
        <f t="shared" si="1503"/>
        <v>2014</v>
      </c>
      <c r="S2311" s="115" t="str">
        <f t="shared" si="1501"/>
        <v>Sun</v>
      </c>
      <c r="T2311" s="115" t="str">
        <f t="shared" si="1504"/>
        <v>2014-4</v>
      </c>
      <c r="U2311" s="115">
        <f t="shared" si="1505"/>
        <v>0</v>
      </c>
      <c r="V2311" s="115"/>
    </row>
    <row r="2312" spans="1:22" s="113" customFormat="1" x14ac:dyDescent="0.35">
      <c r="A2312" s="134" t="s">
        <v>1327</v>
      </c>
      <c r="B2312" s="132">
        <v>41659</v>
      </c>
      <c r="C2312" s="129">
        <v>704.17</v>
      </c>
      <c r="D2312" s="119">
        <v>0</v>
      </c>
      <c r="E2312" s="119">
        <v>0</v>
      </c>
      <c r="F2312" s="128">
        <v>457.55</v>
      </c>
      <c r="G2312" s="131">
        <v>23</v>
      </c>
      <c r="H2312" s="128">
        <f t="shared" ref="H2312:H2317" si="1506">IFERROR(F2312/G2312,0)</f>
        <v>19.893478260869564</v>
      </c>
      <c r="I2312" s="129">
        <v>246.62</v>
      </c>
      <c r="J2312" s="130">
        <v>10</v>
      </c>
      <c r="K2312" s="130">
        <f t="shared" ref="K2312:K2317" si="1507">IFERROR(SUM(G2312,J2312),0)</f>
        <v>33</v>
      </c>
      <c r="L2312" s="129">
        <f t="shared" ref="L2312:L2317" si="1508">IFERROR(MEDIAN(I2312/J2312),0)</f>
        <v>24.661999999999999</v>
      </c>
      <c r="M2312" s="128">
        <f t="shared" ref="M2312:M2317" si="1509">IFERROR(SUM(F2312,I2312)/K2312,0)</f>
        <v>21.33848484848485</v>
      </c>
      <c r="N2312" s="127"/>
      <c r="O2312" s="126"/>
      <c r="P2312" s="125"/>
      <c r="Q2312" s="125">
        <f t="shared" si="1502"/>
        <v>4</v>
      </c>
      <c r="R2312" s="125">
        <f t="shared" si="1503"/>
        <v>2014</v>
      </c>
      <c r="S2312" s="125" t="str">
        <f t="shared" si="1501"/>
        <v>Mon</v>
      </c>
      <c r="T2312" s="125" t="str">
        <f t="shared" si="1504"/>
        <v>2014-4</v>
      </c>
      <c r="U2312" s="125">
        <f t="shared" si="1505"/>
        <v>0</v>
      </c>
      <c r="V2312" s="125"/>
    </row>
    <row r="2313" spans="1:22" s="113" customFormat="1" x14ac:dyDescent="0.35">
      <c r="A2313" s="134" t="s">
        <v>1327</v>
      </c>
      <c r="B2313" s="132">
        <v>41660</v>
      </c>
      <c r="C2313" s="129">
        <v>516.4</v>
      </c>
      <c r="D2313" s="119">
        <v>0</v>
      </c>
      <c r="E2313" s="119">
        <v>0</v>
      </c>
      <c r="F2313" s="128">
        <v>285.95</v>
      </c>
      <c r="G2313" s="131">
        <v>23</v>
      </c>
      <c r="H2313" s="128">
        <f t="shared" si="1506"/>
        <v>12.432608695652174</v>
      </c>
      <c r="I2313" s="129">
        <v>230.45</v>
      </c>
      <c r="J2313" s="130">
        <v>7</v>
      </c>
      <c r="K2313" s="130">
        <f t="shared" si="1507"/>
        <v>30</v>
      </c>
      <c r="L2313" s="129">
        <f t="shared" si="1508"/>
        <v>32.921428571428571</v>
      </c>
      <c r="M2313" s="128">
        <f t="shared" si="1509"/>
        <v>17.213333333333331</v>
      </c>
      <c r="N2313" s="127"/>
      <c r="O2313" s="126"/>
      <c r="P2313" s="125"/>
      <c r="Q2313" s="125">
        <f t="shared" si="1502"/>
        <v>4</v>
      </c>
      <c r="R2313" s="125">
        <f t="shared" si="1503"/>
        <v>2014</v>
      </c>
      <c r="S2313" s="125" t="str">
        <f t="shared" si="1501"/>
        <v>Tue</v>
      </c>
      <c r="T2313" s="125" t="str">
        <f t="shared" si="1504"/>
        <v>2014-4</v>
      </c>
      <c r="U2313" s="125">
        <f t="shared" si="1505"/>
        <v>0</v>
      </c>
      <c r="V2313" s="125"/>
    </row>
    <row r="2314" spans="1:22" s="113" customFormat="1" x14ac:dyDescent="0.35">
      <c r="A2314" s="134" t="s">
        <v>1327</v>
      </c>
      <c r="B2314" s="132">
        <v>41661</v>
      </c>
      <c r="C2314" s="129">
        <v>865.97</v>
      </c>
      <c r="D2314" s="119">
        <v>0</v>
      </c>
      <c r="E2314" s="119">
        <v>0</v>
      </c>
      <c r="F2314" s="128">
        <v>318.60000000000002</v>
      </c>
      <c r="G2314" s="131">
        <v>22</v>
      </c>
      <c r="H2314" s="128">
        <f t="shared" si="1506"/>
        <v>14.481818181818182</v>
      </c>
      <c r="I2314" s="129">
        <v>547.37</v>
      </c>
      <c r="J2314" s="130">
        <v>14</v>
      </c>
      <c r="K2314" s="130">
        <f t="shared" si="1507"/>
        <v>36</v>
      </c>
      <c r="L2314" s="129">
        <f t="shared" si="1508"/>
        <v>39.097857142857144</v>
      </c>
      <c r="M2314" s="128">
        <f t="shared" si="1509"/>
        <v>24.054722222222225</v>
      </c>
      <c r="N2314" s="127"/>
      <c r="O2314" s="126"/>
      <c r="P2314" s="125"/>
      <c r="Q2314" s="125">
        <f t="shared" si="1502"/>
        <v>4</v>
      </c>
      <c r="R2314" s="125">
        <f t="shared" si="1503"/>
        <v>2014</v>
      </c>
      <c r="S2314" s="125" t="str">
        <f t="shared" si="1501"/>
        <v>Wed</v>
      </c>
      <c r="T2314" s="125" t="str">
        <f t="shared" si="1504"/>
        <v>2014-4</v>
      </c>
      <c r="U2314" s="125">
        <f t="shared" si="1505"/>
        <v>0</v>
      </c>
      <c r="V2314" s="125"/>
    </row>
    <row r="2315" spans="1:22" s="113" customFormat="1" x14ac:dyDescent="0.35">
      <c r="A2315" s="134" t="s">
        <v>1327</v>
      </c>
      <c r="B2315" s="132">
        <v>41662</v>
      </c>
      <c r="C2315" s="129">
        <v>1322.4</v>
      </c>
      <c r="D2315" s="119">
        <v>0</v>
      </c>
      <c r="E2315" s="119">
        <v>0</v>
      </c>
      <c r="F2315" s="128">
        <v>391.55</v>
      </c>
      <c r="G2315" s="131">
        <v>29</v>
      </c>
      <c r="H2315" s="128">
        <f t="shared" si="1506"/>
        <v>13.501724137931035</v>
      </c>
      <c r="I2315" s="129">
        <v>930.85</v>
      </c>
      <c r="J2315" s="130">
        <v>11</v>
      </c>
      <c r="K2315" s="130">
        <f t="shared" si="1507"/>
        <v>40</v>
      </c>
      <c r="L2315" s="129">
        <f t="shared" si="1508"/>
        <v>84.622727272727275</v>
      </c>
      <c r="M2315" s="128">
        <f t="shared" si="1509"/>
        <v>33.06</v>
      </c>
      <c r="N2315" s="127"/>
      <c r="O2315" s="126"/>
      <c r="P2315" s="125"/>
      <c r="Q2315" s="125">
        <f t="shared" si="1502"/>
        <v>4</v>
      </c>
      <c r="R2315" s="125">
        <f t="shared" si="1503"/>
        <v>2014</v>
      </c>
      <c r="S2315" s="125" t="str">
        <f t="shared" si="1501"/>
        <v>Thu</v>
      </c>
      <c r="T2315" s="125" t="str">
        <f t="shared" si="1504"/>
        <v>2014-4</v>
      </c>
      <c r="U2315" s="125">
        <f t="shared" si="1505"/>
        <v>0</v>
      </c>
      <c r="V2315" s="125"/>
    </row>
    <row r="2316" spans="1:22" s="113" customFormat="1" x14ac:dyDescent="0.35">
      <c r="A2316" s="134" t="s">
        <v>1327</v>
      </c>
      <c r="B2316" s="132">
        <v>41663</v>
      </c>
      <c r="C2316" s="129">
        <v>2493.79</v>
      </c>
      <c r="D2316" s="119">
        <v>0</v>
      </c>
      <c r="E2316" s="119">
        <v>0</v>
      </c>
      <c r="F2316" s="128">
        <v>1462.1</v>
      </c>
      <c r="G2316" s="131">
        <v>42</v>
      </c>
      <c r="H2316" s="128">
        <f t="shared" si="1506"/>
        <v>34.811904761904756</v>
      </c>
      <c r="I2316" s="129">
        <v>1031.69</v>
      </c>
      <c r="J2316" s="130">
        <v>15</v>
      </c>
      <c r="K2316" s="130">
        <f t="shared" si="1507"/>
        <v>57</v>
      </c>
      <c r="L2316" s="129">
        <f t="shared" si="1508"/>
        <v>68.779333333333341</v>
      </c>
      <c r="M2316" s="128">
        <f t="shared" si="1509"/>
        <v>43.750701754385965</v>
      </c>
      <c r="N2316" s="127"/>
      <c r="O2316" s="126"/>
      <c r="P2316" s="125"/>
      <c r="Q2316" s="125">
        <f t="shared" si="1502"/>
        <v>4</v>
      </c>
      <c r="R2316" s="125">
        <f t="shared" si="1503"/>
        <v>2014</v>
      </c>
      <c r="S2316" s="125" t="str">
        <f t="shared" si="1501"/>
        <v>Fri</v>
      </c>
      <c r="T2316" s="125" t="str">
        <f t="shared" si="1504"/>
        <v>2014-4</v>
      </c>
      <c r="U2316" s="125">
        <f t="shared" si="1505"/>
        <v>0</v>
      </c>
      <c r="V2316" s="125"/>
    </row>
    <row r="2317" spans="1:22" s="113" customFormat="1" x14ac:dyDescent="0.35">
      <c r="A2317" s="134" t="s">
        <v>1327</v>
      </c>
      <c r="B2317" s="132">
        <v>41664</v>
      </c>
      <c r="C2317" s="129">
        <v>919.59</v>
      </c>
      <c r="D2317" s="119">
        <v>0</v>
      </c>
      <c r="E2317" s="119">
        <v>0</v>
      </c>
      <c r="F2317" s="128">
        <v>298.8</v>
      </c>
      <c r="G2317" s="131">
        <v>22</v>
      </c>
      <c r="H2317" s="128">
        <f t="shared" si="1506"/>
        <v>13.581818181818182</v>
      </c>
      <c r="I2317" s="129">
        <v>620.79</v>
      </c>
      <c r="J2317" s="130">
        <v>16</v>
      </c>
      <c r="K2317" s="130">
        <f t="shared" si="1507"/>
        <v>38</v>
      </c>
      <c r="L2317" s="129">
        <f t="shared" si="1508"/>
        <v>38.799374999999998</v>
      </c>
      <c r="M2317" s="128">
        <f t="shared" si="1509"/>
        <v>24.19973684210526</v>
      </c>
      <c r="N2317" s="127"/>
      <c r="O2317" s="126"/>
      <c r="P2317" s="125"/>
      <c r="Q2317" s="125">
        <f t="shared" si="1502"/>
        <v>4</v>
      </c>
      <c r="R2317" s="125">
        <f t="shared" si="1503"/>
        <v>2014</v>
      </c>
      <c r="S2317" s="125" t="str">
        <f t="shared" si="1501"/>
        <v>Sat</v>
      </c>
      <c r="T2317" s="125" t="str">
        <f t="shared" si="1504"/>
        <v>2014-4</v>
      </c>
      <c r="U2317" s="125">
        <f t="shared" si="1505"/>
        <v>0</v>
      </c>
      <c r="V2317" s="125"/>
    </row>
    <row r="2318" spans="1:22" s="113" customFormat="1" x14ac:dyDescent="0.35">
      <c r="A2318" s="124"/>
      <c r="B2318" s="123">
        <v>41665</v>
      </c>
      <c r="C2318" s="119">
        <f>SUM(C2312:C2317)</f>
        <v>6822.32</v>
      </c>
      <c r="D2318" s="119">
        <v>1665.76</v>
      </c>
      <c r="E2318" s="122">
        <f>SUM(C2318:D2318)</f>
        <v>8488.08</v>
      </c>
      <c r="F2318" s="118"/>
      <c r="G2318" s="121">
        <f>SUM(G2312:G2317)</f>
        <v>161</v>
      </c>
      <c r="H2318" s="118">
        <f>AVERAGE(H2312:H2317)</f>
        <v>18.11722536999898</v>
      </c>
      <c r="I2318" s="119">
        <f>SUM(I2312:I2317)</f>
        <v>3607.77</v>
      </c>
      <c r="J2318" s="120">
        <f>SUM(J2312:J2317)</f>
        <v>73</v>
      </c>
      <c r="K2318" s="120">
        <f>SUM(G2318,J2318)</f>
        <v>234</v>
      </c>
      <c r="L2318" s="119">
        <f>AVERAGE(L2312:L2317)</f>
        <v>48.147120220057722</v>
      </c>
      <c r="M2318" s="118">
        <f>AVERAGE(M2312:M2317)</f>
        <v>27.269496500088607</v>
      </c>
      <c r="N2318" s="117"/>
      <c r="O2318" s="116"/>
      <c r="P2318" s="115"/>
      <c r="Q2318" s="115">
        <f t="shared" si="1502"/>
        <v>5</v>
      </c>
      <c r="R2318" s="115">
        <f t="shared" si="1503"/>
        <v>2014</v>
      </c>
      <c r="S2318" s="115" t="str">
        <f t="shared" si="1501"/>
        <v>Sun</v>
      </c>
      <c r="T2318" s="115" t="str">
        <f t="shared" si="1504"/>
        <v>2014-5</v>
      </c>
      <c r="U2318" s="115">
        <f t="shared" si="1505"/>
        <v>0</v>
      </c>
      <c r="V2318" s="115"/>
    </row>
    <row r="2319" spans="1:22" s="113" customFormat="1" ht="18" x14ac:dyDescent="0.35">
      <c r="A2319" s="143" t="s">
        <v>1328</v>
      </c>
      <c r="B2319" s="142">
        <v>41666</v>
      </c>
      <c r="C2319" s="138">
        <v>0</v>
      </c>
      <c r="D2319" s="119">
        <v>0</v>
      </c>
      <c r="E2319" s="119">
        <v>0</v>
      </c>
      <c r="F2319" s="140">
        <v>0</v>
      </c>
      <c r="G2319" s="141">
        <v>0</v>
      </c>
      <c r="H2319" s="140">
        <f t="shared" ref="H2319:H2324" si="1510">IFERROR(F2319/G2319,0)</f>
        <v>0</v>
      </c>
      <c r="I2319" s="138">
        <v>0</v>
      </c>
      <c r="J2319" s="139">
        <v>0</v>
      </c>
      <c r="K2319" s="139">
        <f t="shared" ref="K2319:K2324" si="1511">IFERROR(SUM(G2319,J2319),0)</f>
        <v>0</v>
      </c>
      <c r="L2319" s="138">
        <f t="shared" ref="L2319:L2324" si="1512">IFERROR(MEDIAN(I2319/J2319),0)</f>
        <v>0</v>
      </c>
      <c r="M2319" s="140">
        <f t="shared" ref="M2319:M2324" si="1513">IFERROR(SUM(F2319,I2319)/K2319,0)</f>
        <v>0</v>
      </c>
      <c r="N2319" s="137" t="s">
        <v>1107</v>
      </c>
      <c r="O2319" s="136"/>
      <c r="P2319" s="135"/>
      <c r="Q2319" s="135">
        <f t="shared" si="1502"/>
        <v>5</v>
      </c>
      <c r="R2319" s="135">
        <f t="shared" si="1503"/>
        <v>2014</v>
      </c>
      <c r="S2319" s="135" t="str">
        <f t="shared" si="1501"/>
        <v>Mon</v>
      </c>
      <c r="T2319" s="135" t="str">
        <f t="shared" si="1504"/>
        <v>2014-5</v>
      </c>
      <c r="U2319" s="135">
        <f t="shared" si="1505"/>
        <v>0</v>
      </c>
      <c r="V2319" s="135"/>
    </row>
    <row r="2320" spans="1:22" s="113" customFormat="1" x14ac:dyDescent="0.35">
      <c r="A2320" s="153" t="s">
        <v>1328</v>
      </c>
      <c r="B2320" s="132">
        <v>41667</v>
      </c>
      <c r="C2320" s="129">
        <v>809.82</v>
      </c>
      <c r="D2320" s="119">
        <v>0</v>
      </c>
      <c r="E2320" s="119">
        <v>0</v>
      </c>
      <c r="F2320" s="128">
        <v>572.79999999999995</v>
      </c>
      <c r="G2320" s="131">
        <v>33</v>
      </c>
      <c r="H2320" s="128">
        <f t="shared" si="1510"/>
        <v>17.357575757575756</v>
      </c>
      <c r="I2320" s="129">
        <v>237.02</v>
      </c>
      <c r="J2320" s="130">
        <v>10</v>
      </c>
      <c r="K2320" s="130">
        <f t="shared" si="1511"/>
        <v>43</v>
      </c>
      <c r="L2320" s="129">
        <f t="shared" si="1512"/>
        <v>23.702000000000002</v>
      </c>
      <c r="M2320" s="128">
        <f t="shared" si="1513"/>
        <v>18.833023255813952</v>
      </c>
      <c r="N2320" s="127"/>
      <c r="O2320" s="126"/>
      <c r="P2320" s="125"/>
      <c r="Q2320" s="125">
        <f t="shared" si="1502"/>
        <v>5</v>
      </c>
      <c r="R2320" s="125">
        <f t="shared" si="1503"/>
        <v>2014</v>
      </c>
      <c r="S2320" s="125" t="str">
        <f t="shared" si="1501"/>
        <v>Tue</v>
      </c>
      <c r="T2320" s="125" t="str">
        <f t="shared" si="1504"/>
        <v>2014-5</v>
      </c>
      <c r="U2320" s="125">
        <f t="shared" si="1505"/>
        <v>0</v>
      </c>
      <c r="V2320" s="125"/>
    </row>
    <row r="2321" spans="1:22" s="113" customFormat="1" x14ac:dyDescent="0.35">
      <c r="A2321" s="153" t="s">
        <v>1328</v>
      </c>
      <c r="B2321" s="132">
        <v>41668</v>
      </c>
      <c r="C2321" s="129">
        <v>924.34</v>
      </c>
      <c r="D2321" s="119">
        <v>0</v>
      </c>
      <c r="E2321" s="119">
        <v>0</v>
      </c>
      <c r="F2321" s="128">
        <v>626</v>
      </c>
      <c r="G2321" s="131">
        <v>29</v>
      </c>
      <c r="H2321" s="128">
        <f t="shared" si="1510"/>
        <v>21.586206896551722</v>
      </c>
      <c r="I2321" s="129">
        <v>298.33999999999997</v>
      </c>
      <c r="J2321" s="130">
        <v>8</v>
      </c>
      <c r="K2321" s="130">
        <f t="shared" si="1511"/>
        <v>37</v>
      </c>
      <c r="L2321" s="129">
        <f t="shared" si="1512"/>
        <v>37.292499999999997</v>
      </c>
      <c r="M2321" s="128">
        <f t="shared" si="1513"/>
        <v>24.982162162162162</v>
      </c>
      <c r="N2321" s="127"/>
      <c r="O2321" s="126"/>
      <c r="P2321" s="125"/>
      <c r="Q2321" s="125">
        <f t="shared" si="1502"/>
        <v>5</v>
      </c>
      <c r="R2321" s="125">
        <f t="shared" si="1503"/>
        <v>2014</v>
      </c>
      <c r="S2321" s="125" t="str">
        <f t="shared" si="1501"/>
        <v>Wed</v>
      </c>
      <c r="T2321" s="125" t="str">
        <f t="shared" si="1504"/>
        <v>2014-5</v>
      </c>
      <c r="U2321" s="125">
        <f t="shared" si="1505"/>
        <v>0</v>
      </c>
      <c r="V2321" s="125"/>
    </row>
    <row r="2322" spans="1:22" s="113" customFormat="1" x14ac:dyDescent="0.35">
      <c r="A2322" s="153" t="s">
        <v>1328</v>
      </c>
      <c r="B2322" s="132">
        <v>41669</v>
      </c>
      <c r="C2322" s="129">
        <v>2052.0700000000002</v>
      </c>
      <c r="D2322" s="119">
        <v>0</v>
      </c>
      <c r="E2322" s="119">
        <v>0</v>
      </c>
      <c r="F2322" s="128">
        <v>941.95</v>
      </c>
      <c r="G2322" s="131">
        <v>46</v>
      </c>
      <c r="H2322" s="128">
        <f t="shared" si="1510"/>
        <v>20.47717391304348</v>
      </c>
      <c r="I2322" s="129">
        <v>1110.1199999999999</v>
      </c>
      <c r="J2322" s="130">
        <v>13</v>
      </c>
      <c r="K2322" s="130">
        <f t="shared" si="1511"/>
        <v>59</v>
      </c>
      <c r="L2322" s="129">
        <f t="shared" si="1512"/>
        <v>85.393846153846141</v>
      </c>
      <c r="M2322" s="128">
        <f t="shared" si="1513"/>
        <v>34.780847457627111</v>
      </c>
      <c r="N2322" s="127"/>
      <c r="O2322" s="126"/>
      <c r="P2322" s="125"/>
      <c r="Q2322" s="125">
        <f t="shared" si="1502"/>
        <v>5</v>
      </c>
      <c r="R2322" s="125">
        <f t="shared" si="1503"/>
        <v>2014</v>
      </c>
      <c r="S2322" s="125" t="str">
        <f t="shared" si="1501"/>
        <v>Thu</v>
      </c>
      <c r="T2322" s="125" t="str">
        <f t="shared" si="1504"/>
        <v>2014-5</v>
      </c>
      <c r="U2322" s="125">
        <f t="shared" si="1505"/>
        <v>0</v>
      </c>
      <c r="V2322" s="125"/>
    </row>
    <row r="2323" spans="1:22" s="113" customFormat="1" x14ac:dyDescent="0.35">
      <c r="A2323" s="153" t="s">
        <v>1328</v>
      </c>
      <c r="B2323" s="132">
        <v>41670</v>
      </c>
      <c r="C2323" s="129">
        <v>1520.14</v>
      </c>
      <c r="D2323" s="119">
        <v>0</v>
      </c>
      <c r="E2323" s="119">
        <v>0</v>
      </c>
      <c r="F2323" s="128">
        <v>969.5</v>
      </c>
      <c r="G2323" s="131">
        <v>34</v>
      </c>
      <c r="H2323" s="128">
        <f t="shared" si="1510"/>
        <v>28.514705882352942</v>
      </c>
      <c r="I2323" s="129">
        <v>555.64</v>
      </c>
      <c r="J2323" s="130">
        <v>15</v>
      </c>
      <c r="K2323" s="130">
        <f t="shared" si="1511"/>
        <v>49</v>
      </c>
      <c r="L2323" s="129">
        <f t="shared" si="1512"/>
        <v>37.042666666666669</v>
      </c>
      <c r="M2323" s="128">
        <f t="shared" si="1513"/>
        <v>31.125306122448976</v>
      </c>
      <c r="N2323" s="127"/>
      <c r="O2323" s="126"/>
      <c r="P2323" s="125"/>
      <c r="Q2323" s="125">
        <f t="shared" si="1502"/>
        <v>5</v>
      </c>
      <c r="R2323" s="125">
        <f t="shared" si="1503"/>
        <v>2014</v>
      </c>
      <c r="S2323" s="125" t="str">
        <f t="shared" si="1501"/>
        <v>Fri</v>
      </c>
      <c r="T2323" s="125" t="str">
        <f t="shared" si="1504"/>
        <v>2014-5</v>
      </c>
      <c r="U2323" s="125">
        <f t="shared" si="1505"/>
        <v>0</v>
      </c>
      <c r="V2323" s="125"/>
    </row>
    <row r="2324" spans="1:22" s="113" customFormat="1" x14ac:dyDescent="0.35">
      <c r="A2324" s="153" t="s">
        <v>1328</v>
      </c>
      <c r="B2324" s="132">
        <v>41671</v>
      </c>
      <c r="C2324" s="129">
        <v>478.75</v>
      </c>
      <c r="D2324" s="119">
        <v>0</v>
      </c>
      <c r="E2324" s="119">
        <v>0</v>
      </c>
      <c r="F2324" s="128">
        <v>341.95</v>
      </c>
      <c r="G2324" s="131">
        <v>20</v>
      </c>
      <c r="H2324" s="128">
        <f t="shared" si="1510"/>
        <v>17.0975</v>
      </c>
      <c r="I2324" s="129">
        <v>136.80000000000001</v>
      </c>
      <c r="J2324" s="130">
        <v>4</v>
      </c>
      <c r="K2324" s="130">
        <f t="shared" si="1511"/>
        <v>24</v>
      </c>
      <c r="L2324" s="129">
        <f t="shared" si="1512"/>
        <v>34.200000000000003</v>
      </c>
      <c r="M2324" s="128">
        <f t="shared" si="1513"/>
        <v>19.947916666666668</v>
      </c>
      <c r="N2324" s="127"/>
      <c r="O2324" s="126"/>
      <c r="P2324" s="125"/>
      <c r="Q2324" s="125">
        <f t="shared" si="1502"/>
        <v>5</v>
      </c>
      <c r="R2324" s="125">
        <f t="shared" si="1503"/>
        <v>2014</v>
      </c>
      <c r="S2324" s="125" t="str">
        <f t="shared" si="1501"/>
        <v>Sat</v>
      </c>
      <c r="T2324" s="125" t="str">
        <f t="shared" si="1504"/>
        <v>2014-5</v>
      </c>
      <c r="U2324" s="125">
        <f t="shared" si="1505"/>
        <v>0</v>
      </c>
      <c r="V2324" s="125"/>
    </row>
    <row r="2325" spans="1:22" s="113" customFormat="1" x14ac:dyDescent="0.35">
      <c r="A2325" s="124"/>
      <c r="B2325" s="123">
        <v>41672</v>
      </c>
      <c r="C2325" s="119">
        <f>SUM(C2319:C2324)</f>
        <v>5785.1200000000008</v>
      </c>
      <c r="D2325" s="119">
        <v>1114.0899999999999</v>
      </c>
      <c r="E2325" s="122">
        <f>SUM(C2325:D2325)</f>
        <v>6899.2100000000009</v>
      </c>
      <c r="F2325" s="118"/>
      <c r="G2325" s="121">
        <f>SUM(G2319:G2324)</f>
        <v>162</v>
      </c>
      <c r="H2325" s="118">
        <f>AVERAGE(H2319:H2324)</f>
        <v>17.50552707492065</v>
      </c>
      <c r="I2325" s="119">
        <f>SUM(I2319:I2324)</f>
        <v>2337.92</v>
      </c>
      <c r="J2325" s="120">
        <f>SUM(J2319:J2324)</f>
        <v>50</v>
      </c>
      <c r="K2325" s="120">
        <f>SUM(G2325,J2325)</f>
        <v>212</v>
      </c>
      <c r="L2325" s="119">
        <f>AVERAGE(L2319:L2324)</f>
        <v>36.27183547008547</v>
      </c>
      <c r="M2325" s="118">
        <f>AVERAGE(M2319:M2324)</f>
        <v>21.611542610786476</v>
      </c>
      <c r="N2325" s="117"/>
      <c r="O2325" s="116"/>
      <c r="P2325" s="115"/>
      <c r="Q2325" s="115">
        <f t="shared" si="1502"/>
        <v>6</v>
      </c>
      <c r="R2325" s="115">
        <f t="shared" si="1503"/>
        <v>2014</v>
      </c>
      <c r="S2325" s="115" t="str">
        <f t="shared" si="1501"/>
        <v>Sun</v>
      </c>
      <c r="T2325" s="115" t="str">
        <f t="shared" si="1504"/>
        <v>2014-6</v>
      </c>
      <c r="U2325" s="115">
        <f t="shared" si="1505"/>
        <v>0</v>
      </c>
      <c r="V2325" s="115"/>
    </row>
    <row r="2326" spans="1:22" s="113" customFormat="1" x14ac:dyDescent="0.35">
      <c r="A2326" s="153" t="s">
        <v>1329</v>
      </c>
      <c r="B2326" s="132">
        <v>41673</v>
      </c>
      <c r="C2326" s="129">
        <v>1041.52</v>
      </c>
      <c r="D2326" s="119">
        <v>0</v>
      </c>
      <c r="E2326" s="119">
        <v>0</v>
      </c>
      <c r="F2326" s="128">
        <v>622.65</v>
      </c>
      <c r="G2326" s="131">
        <v>32</v>
      </c>
      <c r="H2326" s="128">
        <f t="shared" ref="H2326:H2331" si="1514">IFERROR(F2326/G2326,0)</f>
        <v>19.457812499999999</v>
      </c>
      <c r="I2326" s="129">
        <v>418.87</v>
      </c>
      <c r="J2326" s="130">
        <v>13</v>
      </c>
      <c r="K2326" s="130">
        <f t="shared" ref="K2326:K2331" si="1515">IFERROR(SUM(G2326,J2326),0)</f>
        <v>45</v>
      </c>
      <c r="L2326" s="129">
        <f t="shared" ref="L2326:L2331" si="1516">IFERROR(MEDIAN(I2326/J2326),0)</f>
        <v>32.220769230769228</v>
      </c>
      <c r="M2326" s="128">
        <f t="shared" ref="M2326:M2331" si="1517">IFERROR(SUM(F2326,I2326)/K2326,0)</f>
        <v>23.14488888888889</v>
      </c>
      <c r="N2326" s="127"/>
      <c r="O2326" s="126"/>
      <c r="P2326" s="125"/>
      <c r="Q2326" s="125">
        <f t="shared" si="1502"/>
        <v>6</v>
      </c>
      <c r="R2326" s="125">
        <f t="shared" si="1503"/>
        <v>2014</v>
      </c>
      <c r="S2326" s="125" t="str">
        <f t="shared" si="1501"/>
        <v>Mon</v>
      </c>
      <c r="T2326" s="125" t="str">
        <f t="shared" si="1504"/>
        <v>2014-6</v>
      </c>
      <c r="U2326" s="125">
        <f t="shared" si="1505"/>
        <v>0</v>
      </c>
      <c r="V2326" s="125"/>
    </row>
    <row r="2327" spans="1:22" s="113" customFormat="1" x14ac:dyDescent="0.35">
      <c r="A2327" s="153" t="s">
        <v>1329</v>
      </c>
      <c r="B2327" s="132">
        <v>41674</v>
      </c>
      <c r="C2327" s="129">
        <v>889.65</v>
      </c>
      <c r="D2327" s="119">
        <v>0</v>
      </c>
      <c r="E2327" s="119">
        <v>0</v>
      </c>
      <c r="F2327" s="128">
        <v>463.65</v>
      </c>
      <c r="G2327" s="131">
        <v>27</v>
      </c>
      <c r="H2327" s="128">
        <f t="shared" si="1514"/>
        <v>17.172222222222221</v>
      </c>
      <c r="I2327" s="129">
        <v>426</v>
      </c>
      <c r="J2327" s="130">
        <v>13</v>
      </c>
      <c r="K2327" s="130">
        <f t="shared" si="1515"/>
        <v>40</v>
      </c>
      <c r="L2327" s="129">
        <f t="shared" si="1516"/>
        <v>32.769230769230766</v>
      </c>
      <c r="M2327" s="128">
        <f t="shared" si="1517"/>
        <v>22.241250000000001</v>
      </c>
      <c r="N2327" s="127"/>
      <c r="O2327" s="126"/>
      <c r="P2327" s="125"/>
      <c r="Q2327" s="125">
        <f t="shared" si="1502"/>
        <v>6</v>
      </c>
      <c r="R2327" s="125">
        <f t="shared" si="1503"/>
        <v>2014</v>
      </c>
      <c r="S2327" s="125" t="str">
        <f t="shared" si="1501"/>
        <v>Tue</v>
      </c>
      <c r="T2327" s="125" t="str">
        <f t="shared" si="1504"/>
        <v>2014-6</v>
      </c>
      <c r="U2327" s="125">
        <f t="shared" si="1505"/>
        <v>0</v>
      </c>
      <c r="V2327" s="125"/>
    </row>
    <row r="2328" spans="1:22" s="113" customFormat="1" x14ac:dyDescent="0.35">
      <c r="A2328" s="153" t="s">
        <v>1329</v>
      </c>
      <c r="B2328" s="132">
        <v>41675</v>
      </c>
      <c r="C2328" s="129">
        <v>1180.8900000000001</v>
      </c>
      <c r="D2328" s="119">
        <v>0</v>
      </c>
      <c r="E2328" s="119">
        <v>0</v>
      </c>
      <c r="F2328" s="128">
        <v>777.6</v>
      </c>
      <c r="G2328" s="131">
        <v>37</v>
      </c>
      <c r="H2328" s="128">
        <f t="shared" si="1514"/>
        <v>21.016216216216218</v>
      </c>
      <c r="I2328" s="129">
        <v>403.29</v>
      </c>
      <c r="J2328" s="130">
        <v>8</v>
      </c>
      <c r="K2328" s="130">
        <f t="shared" si="1515"/>
        <v>45</v>
      </c>
      <c r="L2328" s="129">
        <f t="shared" si="1516"/>
        <v>50.411250000000003</v>
      </c>
      <c r="M2328" s="128">
        <f t="shared" si="1517"/>
        <v>26.242000000000001</v>
      </c>
      <c r="N2328" s="127"/>
      <c r="O2328" s="126"/>
      <c r="P2328" s="125"/>
      <c r="Q2328" s="125">
        <f t="shared" si="1502"/>
        <v>6</v>
      </c>
      <c r="R2328" s="125">
        <f t="shared" si="1503"/>
        <v>2014</v>
      </c>
      <c r="S2328" s="125" t="str">
        <f t="shared" si="1501"/>
        <v>Wed</v>
      </c>
      <c r="T2328" s="125" t="str">
        <f t="shared" si="1504"/>
        <v>2014-6</v>
      </c>
      <c r="U2328" s="125">
        <f t="shared" si="1505"/>
        <v>0</v>
      </c>
      <c r="V2328" s="125"/>
    </row>
    <row r="2329" spans="1:22" s="113" customFormat="1" x14ac:dyDescent="0.35">
      <c r="A2329" s="153" t="s">
        <v>1329</v>
      </c>
      <c r="B2329" s="132">
        <v>41676</v>
      </c>
      <c r="C2329" s="129">
        <v>1778.57</v>
      </c>
      <c r="D2329" s="119">
        <v>0</v>
      </c>
      <c r="E2329" s="119">
        <v>0</v>
      </c>
      <c r="F2329" s="128">
        <v>782.7</v>
      </c>
      <c r="G2329" s="131">
        <v>35</v>
      </c>
      <c r="H2329" s="128">
        <f t="shared" si="1514"/>
        <v>22.362857142857145</v>
      </c>
      <c r="I2329" s="129">
        <v>995.87</v>
      </c>
      <c r="J2329" s="130">
        <v>17</v>
      </c>
      <c r="K2329" s="130">
        <f t="shared" si="1515"/>
        <v>52</v>
      </c>
      <c r="L2329" s="129">
        <f t="shared" si="1516"/>
        <v>58.580588235294115</v>
      </c>
      <c r="M2329" s="128">
        <f t="shared" si="1517"/>
        <v>34.203269230769237</v>
      </c>
      <c r="N2329" s="127"/>
      <c r="O2329" s="126"/>
      <c r="P2329" s="125"/>
      <c r="Q2329" s="125">
        <f t="shared" si="1502"/>
        <v>6</v>
      </c>
      <c r="R2329" s="125">
        <f t="shared" si="1503"/>
        <v>2014</v>
      </c>
      <c r="S2329" s="125" t="str">
        <f t="shared" si="1501"/>
        <v>Thu</v>
      </c>
      <c r="T2329" s="125" t="str">
        <f t="shared" si="1504"/>
        <v>2014-6</v>
      </c>
      <c r="U2329" s="125">
        <f t="shared" si="1505"/>
        <v>0</v>
      </c>
      <c r="V2329" s="125"/>
    </row>
    <row r="2330" spans="1:22" s="113" customFormat="1" x14ac:dyDescent="0.35">
      <c r="A2330" s="153" t="s">
        <v>1329</v>
      </c>
      <c r="B2330" s="132">
        <v>41677</v>
      </c>
      <c r="C2330" s="129">
        <v>1368.77</v>
      </c>
      <c r="D2330" s="119">
        <v>0</v>
      </c>
      <c r="E2330" s="119">
        <v>0</v>
      </c>
      <c r="F2330" s="128">
        <v>561.45000000000005</v>
      </c>
      <c r="G2330" s="131">
        <v>30</v>
      </c>
      <c r="H2330" s="128">
        <f t="shared" si="1514"/>
        <v>18.715</v>
      </c>
      <c r="I2330" s="129">
        <v>807.32</v>
      </c>
      <c r="J2330" s="130">
        <v>16</v>
      </c>
      <c r="K2330" s="130">
        <f t="shared" si="1515"/>
        <v>46</v>
      </c>
      <c r="L2330" s="129">
        <f t="shared" si="1516"/>
        <v>50.457500000000003</v>
      </c>
      <c r="M2330" s="128">
        <f t="shared" si="1517"/>
        <v>29.755869565217392</v>
      </c>
      <c r="N2330" s="127"/>
      <c r="O2330" s="126"/>
      <c r="P2330" s="125"/>
      <c r="Q2330" s="125">
        <f t="shared" si="1502"/>
        <v>6</v>
      </c>
      <c r="R2330" s="125">
        <f t="shared" si="1503"/>
        <v>2014</v>
      </c>
      <c r="S2330" s="125" t="str">
        <f t="shared" si="1501"/>
        <v>Fri</v>
      </c>
      <c r="T2330" s="125" t="str">
        <f t="shared" si="1504"/>
        <v>2014-6</v>
      </c>
      <c r="U2330" s="125">
        <f t="shared" si="1505"/>
        <v>0</v>
      </c>
      <c r="V2330" s="125"/>
    </row>
    <row r="2331" spans="1:22" s="113" customFormat="1" x14ac:dyDescent="0.35">
      <c r="A2331" s="153" t="s">
        <v>1329</v>
      </c>
      <c r="B2331" s="132">
        <v>41678</v>
      </c>
      <c r="C2331" s="129">
        <v>558.62</v>
      </c>
      <c r="D2331" s="119">
        <v>0</v>
      </c>
      <c r="E2331" s="119">
        <v>0</v>
      </c>
      <c r="F2331" s="128">
        <v>256.25</v>
      </c>
      <c r="G2331" s="131">
        <v>15</v>
      </c>
      <c r="H2331" s="128">
        <f t="shared" si="1514"/>
        <v>17.083333333333332</v>
      </c>
      <c r="I2331" s="129">
        <v>302.37</v>
      </c>
      <c r="J2331" s="130">
        <v>7</v>
      </c>
      <c r="K2331" s="130">
        <f t="shared" si="1515"/>
        <v>22</v>
      </c>
      <c r="L2331" s="129">
        <f t="shared" si="1516"/>
        <v>43.195714285714288</v>
      </c>
      <c r="M2331" s="128">
        <f t="shared" si="1517"/>
        <v>25.391818181818181</v>
      </c>
      <c r="N2331" s="127"/>
      <c r="O2331" s="126"/>
      <c r="P2331" s="125"/>
      <c r="Q2331" s="125">
        <f t="shared" si="1502"/>
        <v>6</v>
      </c>
      <c r="R2331" s="125">
        <f t="shared" si="1503"/>
        <v>2014</v>
      </c>
      <c r="S2331" s="125" t="str">
        <f t="shared" si="1501"/>
        <v>Sat</v>
      </c>
      <c r="T2331" s="125" t="str">
        <f t="shared" si="1504"/>
        <v>2014-6</v>
      </c>
      <c r="U2331" s="125">
        <f t="shared" si="1505"/>
        <v>0</v>
      </c>
      <c r="V2331" s="125"/>
    </row>
    <row r="2332" spans="1:22" s="113" customFormat="1" x14ac:dyDescent="0.35">
      <c r="A2332" s="124"/>
      <c r="B2332" s="123">
        <v>41679</v>
      </c>
      <c r="C2332" s="119">
        <f>SUM(C2326:C2331)</f>
        <v>6818.0199999999995</v>
      </c>
      <c r="D2332" s="119">
        <v>1585.91</v>
      </c>
      <c r="E2332" s="122">
        <f>SUM(C2332:D2332)</f>
        <v>8403.93</v>
      </c>
      <c r="F2332" s="118"/>
      <c r="G2332" s="121">
        <f>SUM(G2326:G2331)</f>
        <v>176</v>
      </c>
      <c r="H2332" s="118">
        <f>AVERAGE(H2326:H2331)</f>
        <v>19.301240235771484</v>
      </c>
      <c r="I2332" s="119">
        <f>SUM(I2326:I2331)</f>
        <v>3353.7200000000003</v>
      </c>
      <c r="J2332" s="120">
        <f>SUM(J2326:J2331)</f>
        <v>74</v>
      </c>
      <c r="K2332" s="120">
        <f>SUM(G2332,J2332)</f>
        <v>250</v>
      </c>
      <c r="L2332" s="119">
        <f>AVERAGE(L2326:L2331)</f>
        <v>44.605842086834734</v>
      </c>
      <c r="M2332" s="118">
        <f>AVERAGE(M2326:M2331)</f>
        <v>26.829849311115613</v>
      </c>
      <c r="N2332" s="117"/>
      <c r="O2332" s="116"/>
      <c r="P2332" s="115"/>
      <c r="Q2332" s="115">
        <f t="shared" si="1502"/>
        <v>7</v>
      </c>
      <c r="R2332" s="115">
        <f t="shared" si="1503"/>
        <v>2014</v>
      </c>
      <c r="S2332" s="115" t="str">
        <f t="shared" si="1501"/>
        <v>Sun</v>
      </c>
      <c r="T2332" s="115" t="str">
        <f t="shared" si="1504"/>
        <v>2014-7</v>
      </c>
      <c r="U2332" s="115">
        <f t="shared" si="1505"/>
        <v>0</v>
      </c>
      <c r="V2332" s="115"/>
    </row>
    <row r="2333" spans="1:22" s="113" customFormat="1" x14ac:dyDescent="0.35">
      <c r="A2333" s="153" t="s">
        <v>1330</v>
      </c>
      <c r="B2333" s="132">
        <v>41680</v>
      </c>
      <c r="C2333" s="129">
        <v>820.05</v>
      </c>
      <c r="D2333" s="119">
        <v>0</v>
      </c>
      <c r="E2333" s="119">
        <v>0</v>
      </c>
      <c r="F2333" s="128">
        <v>237.77</v>
      </c>
      <c r="G2333" s="131">
        <v>27</v>
      </c>
      <c r="H2333" s="128">
        <f t="shared" ref="H2333:H2338" si="1518">IFERROR(F2333/G2333,0)</f>
        <v>8.8062962962962974</v>
      </c>
      <c r="I2333" s="129">
        <v>582.28</v>
      </c>
      <c r="J2333" s="130">
        <v>19</v>
      </c>
      <c r="K2333" s="130">
        <f t="shared" ref="K2333:K2338" si="1519">IFERROR(SUM(G2333,J2333),0)</f>
        <v>46</v>
      </c>
      <c r="L2333" s="129">
        <f t="shared" ref="L2333:L2338" si="1520">IFERROR(MEDIAN(I2333/J2333),0)</f>
        <v>30.646315789473682</v>
      </c>
      <c r="M2333" s="128">
        <f t="shared" ref="M2333:M2338" si="1521">IFERROR(SUM(F2333,I2333)/K2333,0)</f>
        <v>17.827173913043477</v>
      </c>
      <c r="N2333" s="127"/>
      <c r="O2333" s="126"/>
      <c r="P2333" s="125"/>
      <c r="Q2333" s="125">
        <f t="shared" si="1502"/>
        <v>7</v>
      </c>
      <c r="R2333" s="125">
        <f t="shared" si="1503"/>
        <v>2014</v>
      </c>
      <c r="S2333" s="125" t="str">
        <f t="shared" si="1501"/>
        <v>Mon</v>
      </c>
      <c r="T2333" s="125" t="str">
        <f t="shared" si="1504"/>
        <v>2014-7</v>
      </c>
      <c r="U2333" s="125">
        <f t="shared" si="1505"/>
        <v>0</v>
      </c>
      <c r="V2333" s="125"/>
    </row>
    <row r="2334" spans="1:22" s="113" customFormat="1" x14ac:dyDescent="0.35">
      <c r="A2334" s="153" t="s">
        <v>1330</v>
      </c>
      <c r="B2334" s="132">
        <v>41681</v>
      </c>
      <c r="C2334" s="129">
        <v>692.49</v>
      </c>
      <c r="D2334" s="119">
        <v>0</v>
      </c>
      <c r="E2334" s="119">
        <v>0</v>
      </c>
      <c r="F2334" s="128">
        <v>296</v>
      </c>
      <c r="G2334" s="131">
        <v>24</v>
      </c>
      <c r="H2334" s="128">
        <f t="shared" si="1518"/>
        <v>12.333333333333334</v>
      </c>
      <c r="I2334" s="129">
        <v>396.49</v>
      </c>
      <c r="J2334" s="130">
        <v>11</v>
      </c>
      <c r="K2334" s="130">
        <f t="shared" si="1519"/>
        <v>35</v>
      </c>
      <c r="L2334" s="129">
        <f t="shared" si="1520"/>
        <v>36.044545454545457</v>
      </c>
      <c r="M2334" s="128">
        <f t="shared" si="1521"/>
        <v>19.785428571428572</v>
      </c>
      <c r="N2334" s="127"/>
      <c r="O2334" s="126"/>
      <c r="P2334" s="125"/>
      <c r="Q2334" s="125">
        <f t="shared" si="1502"/>
        <v>7</v>
      </c>
      <c r="R2334" s="125">
        <f t="shared" si="1503"/>
        <v>2014</v>
      </c>
      <c r="S2334" s="125" t="str">
        <f t="shared" si="1501"/>
        <v>Tue</v>
      </c>
      <c r="T2334" s="125" t="str">
        <f t="shared" si="1504"/>
        <v>2014-7</v>
      </c>
      <c r="U2334" s="125">
        <f t="shared" si="1505"/>
        <v>0</v>
      </c>
      <c r="V2334" s="125"/>
    </row>
    <row r="2335" spans="1:22" s="113" customFormat="1" x14ac:dyDescent="0.35">
      <c r="A2335" s="153" t="s">
        <v>1330</v>
      </c>
      <c r="B2335" s="132">
        <v>41682</v>
      </c>
      <c r="C2335" s="129">
        <v>1125.57</v>
      </c>
      <c r="D2335" s="119">
        <v>0</v>
      </c>
      <c r="E2335" s="119">
        <v>0</v>
      </c>
      <c r="F2335" s="128">
        <v>675.51</v>
      </c>
      <c r="G2335" s="131">
        <v>28</v>
      </c>
      <c r="H2335" s="128">
        <f t="shared" si="1518"/>
        <v>24.125357142857144</v>
      </c>
      <c r="I2335" s="129">
        <v>450.06</v>
      </c>
      <c r="J2335" s="130">
        <v>12</v>
      </c>
      <c r="K2335" s="130">
        <f t="shared" si="1519"/>
        <v>40</v>
      </c>
      <c r="L2335" s="129">
        <f t="shared" si="1520"/>
        <v>37.505000000000003</v>
      </c>
      <c r="M2335" s="128">
        <f t="shared" si="1521"/>
        <v>28.139249999999997</v>
      </c>
      <c r="N2335" s="127"/>
      <c r="O2335" s="126"/>
      <c r="P2335" s="125"/>
      <c r="Q2335" s="125">
        <f t="shared" si="1502"/>
        <v>7</v>
      </c>
      <c r="R2335" s="125">
        <f t="shared" si="1503"/>
        <v>2014</v>
      </c>
      <c r="S2335" s="125" t="str">
        <f t="shared" si="1501"/>
        <v>Wed</v>
      </c>
      <c r="T2335" s="125" t="str">
        <f t="shared" si="1504"/>
        <v>2014-7</v>
      </c>
      <c r="U2335" s="125">
        <f t="shared" si="1505"/>
        <v>0</v>
      </c>
      <c r="V2335" s="125"/>
    </row>
    <row r="2336" spans="1:22" s="113" customFormat="1" x14ac:dyDescent="0.35">
      <c r="A2336" s="153" t="s">
        <v>1330</v>
      </c>
      <c r="B2336" s="132">
        <v>41683</v>
      </c>
      <c r="C2336" s="129">
        <v>1608.41</v>
      </c>
      <c r="D2336" s="119">
        <v>0</v>
      </c>
      <c r="E2336" s="119">
        <v>0</v>
      </c>
      <c r="F2336" s="128">
        <v>805.9</v>
      </c>
      <c r="G2336" s="131">
        <v>37</v>
      </c>
      <c r="H2336" s="128">
        <f t="shared" si="1518"/>
        <v>21.78108108108108</v>
      </c>
      <c r="I2336" s="129">
        <v>802.51</v>
      </c>
      <c r="J2336" s="130">
        <v>13</v>
      </c>
      <c r="K2336" s="130">
        <f t="shared" si="1519"/>
        <v>50</v>
      </c>
      <c r="L2336" s="129">
        <f t="shared" si="1520"/>
        <v>61.731538461538463</v>
      </c>
      <c r="M2336" s="128">
        <f t="shared" si="1521"/>
        <v>32.168199999999999</v>
      </c>
      <c r="N2336" s="127"/>
      <c r="O2336" s="126"/>
      <c r="P2336" s="125"/>
      <c r="Q2336" s="125">
        <f t="shared" si="1502"/>
        <v>7</v>
      </c>
      <c r="R2336" s="125">
        <f t="shared" si="1503"/>
        <v>2014</v>
      </c>
      <c r="S2336" s="125" t="str">
        <f t="shared" si="1501"/>
        <v>Thu</v>
      </c>
      <c r="T2336" s="125" t="str">
        <f t="shared" si="1504"/>
        <v>2014-7</v>
      </c>
      <c r="U2336" s="125">
        <f t="shared" si="1505"/>
        <v>0</v>
      </c>
      <c r="V2336" s="125"/>
    </row>
    <row r="2337" spans="1:22" s="113" customFormat="1" x14ac:dyDescent="0.35">
      <c r="A2337" s="153" t="s">
        <v>1330</v>
      </c>
      <c r="B2337" s="132">
        <v>41684</v>
      </c>
      <c r="C2337" s="129">
        <v>2022.19</v>
      </c>
      <c r="D2337" s="119">
        <v>0</v>
      </c>
      <c r="E2337" s="119">
        <v>0</v>
      </c>
      <c r="F2337" s="128">
        <v>928.03</v>
      </c>
      <c r="G2337" s="131">
        <v>38</v>
      </c>
      <c r="H2337" s="128">
        <f t="shared" si="1518"/>
        <v>24.421842105263156</v>
      </c>
      <c r="I2337" s="129">
        <v>1094.0899999999999</v>
      </c>
      <c r="J2337" s="130">
        <v>18</v>
      </c>
      <c r="K2337" s="130">
        <f t="shared" si="1519"/>
        <v>56</v>
      </c>
      <c r="L2337" s="129">
        <f t="shared" si="1520"/>
        <v>60.782777777777774</v>
      </c>
      <c r="M2337" s="128">
        <f t="shared" si="1521"/>
        <v>36.109285714285711</v>
      </c>
      <c r="N2337" s="127"/>
      <c r="O2337" s="126"/>
      <c r="P2337" s="125"/>
      <c r="Q2337" s="125">
        <f t="shared" si="1502"/>
        <v>7</v>
      </c>
      <c r="R2337" s="125">
        <f t="shared" si="1503"/>
        <v>2014</v>
      </c>
      <c r="S2337" s="125" t="str">
        <f t="shared" si="1501"/>
        <v>Fri</v>
      </c>
      <c r="T2337" s="125" t="str">
        <f t="shared" si="1504"/>
        <v>2014-7</v>
      </c>
      <c r="U2337" s="125">
        <f t="shared" si="1505"/>
        <v>0</v>
      </c>
      <c r="V2337" s="125"/>
    </row>
    <row r="2338" spans="1:22" s="113" customFormat="1" x14ac:dyDescent="0.35">
      <c r="A2338" s="153" t="s">
        <v>1330</v>
      </c>
      <c r="B2338" s="132">
        <v>41685</v>
      </c>
      <c r="C2338" s="129">
        <v>1222.46</v>
      </c>
      <c r="D2338" s="119">
        <v>0</v>
      </c>
      <c r="E2338" s="119">
        <v>0</v>
      </c>
      <c r="F2338" s="128">
        <v>473.4</v>
      </c>
      <c r="G2338" s="131">
        <v>27</v>
      </c>
      <c r="H2338" s="128">
        <f t="shared" si="1518"/>
        <v>17.533333333333331</v>
      </c>
      <c r="I2338" s="129">
        <v>749.06</v>
      </c>
      <c r="J2338" s="130">
        <v>13</v>
      </c>
      <c r="K2338" s="130">
        <f t="shared" si="1519"/>
        <v>40</v>
      </c>
      <c r="L2338" s="129">
        <f t="shared" si="1520"/>
        <v>57.62</v>
      </c>
      <c r="M2338" s="128">
        <f t="shared" si="1521"/>
        <v>30.561500000000002</v>
      </c>
      <c r="N2338" s="127"/>
      <c r="O2338" s="126"/>
      <c r="P2338" s="125"/>
      <c r="Q2338" s="125">
        <f t="shared" si="1502"/>
        <v>7</v>
      </c>
      <c r="R2338" s="125">
        <f t="shared" si="1503"/>
        <v>2014</v>
      </c>
      <c r="S2338" s="125" t="str">
        <f t="shared" si="1501"/>
        <v>Sat</v>
      </c>
      <c r="T2338" s="125" t="str">
        <f t="shared" si="1504"/>
        <v>2014-7</v>
      </c>
      <c r="U2338" s="125">
        <f t="shared" si="1505"/>
        <v>0</v>
      </c>
      <c r="V2338" s="125"/>
    </row>
    <row r="2339" spans="1:22" s="113" customFormat="1" x14ac:dyDescent="0.35">
      <c r="A2339" s="124"/>
      <c r="B2339" s="123">
        <v>41686</v>
      </c>
      <c r="C2339" s="119">
        <f>SUM(C2333:C2338)</f>
        <v>7491.1699999999992</v>
      </c>
      <c r="D2339" s="119">
        <v>1995.07</v>
      </c>
      <c r="E2339" s="122">
        <f>SUM(C2339:D2339)</f>
        <v>9486.24</v>
      </c>
      <c r="F2339" s="118"/>
      <c r="G2339" s="121">
        <f>SUM(G2333:G2338)</f>
        <v>181</v>
      </c>
      <c r="H2339" s="118">
        <f>AVERAGE(H2333:H2338)</f>
        <v>18.166873882027392</v>
      </c>
      <c r="I2339" s="119">
        <f>SUM(I2333:I2338)</f>
        <v>4074.4900000000002</v>
      </c>
      <c r="J2339" s="120">
        <f>SUM(J2333:J2338)</f>
        <v>86</v>
      </c>
      <c r="K2339" s="120">
        <f>SUM(G2339,J2339)</f>
        <v>267</v>
      </c>
      <c r="L2339" s="119">
        <f>AVERAGE(L2333:L2338)</f>
        <v>47.388362913889232</v>
      </c>
      <c r="M2339" s="118">
        <f>AVERAGE(M2333:M2338)</f>
        <v>27.431806366459625</v>
      </c>
      <c r="N2339" s="117"/>
      <c r="O2339" s="116"/>
      <c r="P2339" s="115"/>
      <c r="Q2339" s="115">
        <f t="shared" si="1502"/>
        <v>8</v>
      </c>
      <c r="R2339" s="115">
        <f t="shared" si="1503"/>
        <v>2014</v>
      </c>
      <c r="S2339" s="115" t="str">
        <f t="shared" si="1501"/>
        <v>Sun</v>
      </c>
      <c r="T2339" s="115" t="str">
        <f t="shared" si="1504"/>
        <v>2014-8</v>
      </c>
      <c r="U2339" s="115">
        <f t="shared" si="1505"/>
        <v>0</v>
      </c>
      <c r="V2339" s="115"/>
    </row>
    <row r="2340" spans="1:22" s="113" customFormat="1" x14ac:dyDescent="0.35">
      <c r="A2340" s="153" t="s">
        <v>1331</v>
      </c>
      <c r="B2340" s="132">
        <v>41687</v>
      </c>
      <c r="C2340" s="129">
        <v>769.37</v>
      </c>
      <c r="D2340" s="119">
        <v>0</v>
      </c>
      <c r="E2340" s="119">
        <v>0</v>
      </c>
      <c r="F2340" s="128">
        <v>322.14999999999998</v>
      </c>
      <c r="G2340" s="131">
        <v>21</v>
      </c>
      <c r="H2340" s="128">
        <f t="shared" ref="H2340:H2345" si="1522">IFERROR(F2340/G2340,0)</f>
        <v>15.34047619047619</v>
      </c>
      <c r="I2340" s="129">
        <v>447.22</v>
      </c>
      <c r="J2340" s="130">
        <v>7</v>
      </c>
      <c r="K2340" s="130">
        <f t="shared" ref="K2340:K2345" si="1523">IFERROR(SUM(G2340,J2340),0)</f>
        <v>28</v>
      </c>
      <c r="L2340" s="129">
        <f t="shared" ref="L2340:L2345" si="1524">IFERROR(MEDIAN(I2340/J2340),0)</f>
        <v>63.888571428571431</v>
      </c>
      <c r="M2340" s="128">
        <f t="shared" ref="M2340:M2345" si="1525">IFERROR(SUM(F2340,I2340)/K2340,0)</f>
        <v>27.477499999999999</v>
      </c>
      <c r="N2340" s="127"/>
      <c r="O2340" s="126"/>
      <c r="P2340" s="125"/>
      <c r="Q2340" s="125">
        <f t="shared" si="1502"/>
        <v>8</v>
      </c>
      <c r="R2340" s="125">
        <f t="shared" si="1503"/>
        <v>2014</v>
      </c>
      <c r="S2340" s="125" t="str">
        <f t="shared" si="1501"/>
        <v>Mon</v>
      </c>
      <c r="T2340" s="125" t="str">
        <f t="shared" si="1504"/>
        <v>2014-8</v>
      </c>
      <c r="U2340" s="125">
        <f t="shared" si="1505"/>
        <v>0</v>
      </c>
      <c r="V2340" s="125"/>
    </row>
    <row r="2341" spans="1:22" s="113" customFormat="1" x14ac:dyDescent="0.35">
      <c r="A2341" s="153" t="s">
        <v>1331</v>
      </c>
      <c r="B2341" s="132">
        <v>41688</v>
      </c>
      <c r="C2341" s="129">
        <v>733.14</v>
      </c>
      <c r="D2341" s="119">
        <v>0</v>
      </c>
      <c r="E2341" s="119">
        <v>0</v>
      </c>
      <c r="F2341" s="128">
        <v>452</v>
      </c>
      <c r="G2341" s="131">
        <v>26</v>
      </c>
      <c r="H2341" s="128">
        <f t="shared" si="1522"/>
        <v>17.384615384615383</v>
      </c>
      <c r="I2341" s="129">
        <v>281.14</v>
      </c>
      <c r="J2341" s="130">
        <v>9</v>
      </c>
      <c r="K2341" s="130">
        <f t="shared" si="1523"/>
        <v>35</v>
      </c>
      <c r="L2341" s="129">
        <f t="shared" si="1524"/>
        <v>31.237777777777776</v>
      </c>
      <c r="M2341" s="128">
        <f t="shared" si="1525"/>
        <v>20.946857142857141</v>
      </c>
      <c r="N2341" s="127"/>
      <c r="O2341" s="126"/>
      <c r="P2341" s="125"/>
      <c r="Q2341" s="125">
        <f t="shared" si="1502"/>
        <v>8</v>
      </c>
      <c r="R2341" s="125">
        <f t="shared" si="1503"/>
        <v>2014</v>
      </c>
      <c r="S2341" s="125" t="str">
        <f t="shared" si="1501"/>
        <v>Tue</v>
      </c>
      <c r="T2341" s="125" t="str">
        <f t="shared" si="1504"/>
        <v>2014-8</v>
      </c>
      <c r="U2341" s="125">
        <f t="shared" si="1505"/>
        <v>0</v>
      </c>
      <c r="V2341" s="125"/>
    </row>
    <row r="2342" spans="1:22" s="113" customFormat="1" x14ac:dyDescent="0.35">
      <c r="A2342" s="153" t="s">
        <v>1331</v>
      </c>
      <c r="B2342" s="132">
        <v>41689</v>
      </c>
      <c r="C2342" s="129">
        <v>645.95000000000005</v>
      </c>
      <c r="D2342" s="119">
        <v>0</v>
      </c>
      <c r="E2342" s="119">
        <v>0</v>
      </c>
      <c r="F2342" s="128">
        <v>481.4</v>
      </c>
      <c r="G2342" s="131">
        <v>26</v>
      </c>
      <c r="H2342" s="128">
        <f t="shared" si="1522"/>
        <v>18.515384615384615</v>
      </c>
      <c r="I2342" s="129">
        <v>164.55</v>
      </c>
      <c r="J2342" s="130">
        <v>11</v>
      </c>
      <c r="K2342" s="130">
        <f t="shared" si="1523"/>
        <v>37</v>
      </c>
      <c r="L2342" s="129">
        <f t="shared" si="1524"/>
        <v>14.959090909090911</v>
      </c>
      <c r="M2342" s="128">
        <f t="shared" si="1525"/>
        <v>17.45810810810811</v>
      </c>
      <c r="N2342" s="127"/>
      <c r="O2342" s="126"/>
      <c r="P2342" s="125"/>
      <c r="Q2342" s="125">
        <f t="shared" si="1502"/>
        <v>8</v>
      </c>
      <c r="R2342" s="125">
        <f t="shared" si="1503"/>
        <v>2014</v>
      </c>
      <c r="S2342" s="125" t="str">
        <f t="shared" si="1501"/>
        <v>Wed</v>
      </c>
      <c r="T2342" s="125" t="str">
        <f t="shared" si="1504"/>
        <v>2014-8</v>
      </c>
      <c r="U2342" s="125">
        <f t="shared" si="1505"/>
        <v>0</v>
      </c>
      <c r="V2342" s="125"/>
    </row>
    <row r="2343" spans="1:22" s="113" customFormat="1" x14ac:dyDescent="0.35">
      <c r="A2343" s="173" t="s">
        <v>1331</v>
      </c>
      <c r="B2343" s="172">
        <v>41690</v>
      </c>
      <c r="C2343" s="168">
        <v>178.93</v>
      </c>
      <c r="D2343" s="119">
        <v>0</v>
      </c>
      <c r="E2343" s="119">
        <v>0</v>
      </c>
      <c r="F2343" s="170">
        <v>0</v>
      </c>
      <c r="G2343" s="171">
        <v>0</v>
      </c>
      <c r="H2343" s="170">
        <f t="shared" si="1522"/>
        <v>0</v>
      </c>
      <c r="I2343" s="168">
        <v>178.93</v>
      </c>
      <c r="J2343" s="169">
        <v>0</v>
      </c>
      <c r="K2343" s="169">
        <f t="shared" si="1523"/>
        <v>0</v>
      </c>
      <c r="L2343" s="168">
        <f t="shared" si="1524"/>
        <v>0</v>
      </c>
      <c r="M2343" s="170">
        <f t="shared" si="1525"/>
        <v>0</v>
      </c>
      <c r="N2343" s="167" t="s">
        <v>1120</v>
      </c>
      <c r="O2343" s="166"/>
      <c r="P2343" s="165"/>
      <c r="Q2343" s="165">
        <f t="shared" si="1502"/>
        <v>8</v>
      </c>
      <c r="R2343" s="165">
        <f t="shared" si="1503"/>
        <v>2014</v>
      </c>
      <c r="S2343" s="165" t="str">
        <f t="shared" si="1501"/>
        <v>Thu</v>
      </c>
      <c r="T2343" s="165" t="str">
        <f t="shared" si="1504"/>
        <v>2014-8</v>
      </c>
      <c r="U2343" s="165">
        <f t="shared" si="1505"/>
        <v>0</v>
      </c>
      <c r="V2343" s="165"/>
    </row>
    <row r="2344" spans="1:22" s="113" customFormat="1" x14ac:dyDescent="0.35">
      <c r="A2344" s="153" t="s">
        <v>1331</v>
      </c>
      <c r="B2344" s="132">
        <v>41691</v>
      </c>
      <c r="C2344" s="129">
        <v>1248.23</v>
      </c>
      <c r="D2344" s="119">
        <v>0</v>
      </c>
      <c r="E2344" s="119">
        <v>0</v>
      </c>
      <c r="F2344" s="128">
        <v>688.85</v>
      </c>
      <c r="G2344" s="131">
        <v>34</v>
      </c>
      <c r="H2344" s="128">
        <f t="shared" si="1522"/>
        <v>20.26029411764706</v>
      </c>
      <c r="I2344" s="129">
        <v>559.38</v>
      </c>
      <c r="J2344" s="130">
        <v>11</v>
      </c>
      <c r="K2344" s="130">
        <f t="shared" si="1523"/>
        <v>45</v>
      </c>
      <c r="L2344" s="129">
        <f t="shared" si="1524"/>
        <v>50.852727272727272</v>
      </c>
      <c r="M2344" s="128">
        <f t="shared" si="1525"/>
        <v>27.738444444444443</v>
      </c>
      <c r="N2344" s="127"/>
      <c r="O2344" s="126"/>
      <c r="P2344" s="125"/>
      <c r="Q2344" s="125">
        <f t="shared" si="1502"/>
        <v>8</v>
      </c>
      <c r="R2344" s="125">
        <f t="shared" si="1503"/>
        <v>2014</v>
      </c>
      <c r="S2344" s="125" t="str">
        <f t="shared" si="1501"/>
        <v>Fri</v>
      </c>
      <c r="T2344" s="125" t="str">
        <f t="shared" si="1504"/>
        <v>2014-8</v>
      </c>
      <c r="U2344" s="125">
        <f t="shared" si="1505"/>
        <v>0</v>
      </c>
      <c r="V2344" s="125"/>
    </row>
    <row r="2345" spans="1:22" s="113" customFormat="1" x14ac:dyDescent="0.35">
      <c r="A2345" s="153" t="s">
        <v>1331</v>
      </c>
      <c r="B2345" s="132">
        <v>41692</v>
      </c>
      <c r="C2345" s="129">
        <v>1019.71</v>
      </c>
      <c r="D2345" s="119">
        <v>0</v>
      </c>
      <c r="E2345" s="119">
        <v>0</v>
      </c>
      <c r="F2345" s="128">
        <v>275.05</v>
      </c>
      <c r="G2345" s="131">
        <v>9</v>
      </c>
      <c r="H2345" s="128">
        <f t="shared" si="1522"/>
        <v>30.561111111111114</v>
      </c>
      <c r="I2345" s="129">
        <v>744.66</v>
      </c>
      <c r="J2345" s="130">
        <v>12</v>
      </c>
      <c r="K2345" s="130">
        <f t="shared" si="1523"/>
        <v>21</v>
      </c>
      <c r="L2345" s="129">
        <f t="shared" si="1524"/>
        <v>62.055</v>
      </c>
      <c r="M2345" s="128">
        <f t="shared" si="1525"/>
        <v>48.557619047619049</v>
      </c>
      <c r="N2345" s="127"/>
      <c r="O2345" s="126"/>
      <c r="P2345" s="125"/>
      <c r="Q2345" s="125">
        <f t="shared" si="1502"/>
        <v>8</v>
      </c>
      <c r="R2345" s="125">
        <f t="shared" si="1503"/>
        <v>2014</v>
      </c>
      <c r="S2345" s="125" t="str">
        <f t="shared" si="1501"/>
        <v>Sat</v>
      </c>
      <c r="T2345" s="125" t="str">
        <f t="shared" si="1504"/>
        <v>2014-8</v>
      </c>
      <c r="U2345" s="125">
        <f t="shared" si="1505"/>
        <v>0</v>
      </c>
      <c r="V2345" s="125"/>
    </row>
    <row r="2346" spans="1:22" s="113" customFormat="1" x14ac:dyDescent="0.35">
      <c r="A2346" s="124"/>
      <c r="B2346" s="123">
        <v>41693</v>
      </c>
      <c r="C2346" s="119">
        <f>SUM(C2340:C2345)</f>
        <v>4595.33</v>
      </c>
      <c r="D2346" s="119">
        <v>1770.32</v>
      </c>
      <c r="E2346" s="122">
        <f>SUM(C2346:D2346)</f>
        <v>6365.65</v>
      </c>
      <c r="F2346" s="118"/>
      <c r="G2346" s="121">
        <f>SUM(G2340:G2345)</f>
        <v>116</v>
      </c>
      <c r="H2346" s="118">
        <f>AVERAGE(H2340:H2345)</f>
        <v>17.010313569872395</v>
      </c>
      <c r="I2346" s="119">
        <f>SUM(I2340:I2345)</f>
        <v>2375.88</v>
      </c>
      <c r="J2346" s="120">
        <f>SUM(J2340:J2345)</f>
        <v>50</v>
      </c>
      <c r="K2346" s="120">
        <f>SUM(G2346,J2346)</f>
        <v>166</v>
      </c>
      <c r="L2346" s="119">
        <f>AVERAGE(L2340:L2345)</f>
        <v>37.165527898027896</v>
      </c>
      <c r="M2346" s="118">
        <f>AVERAGE(M2340:M2345)</f>
        <v>23.696421457171457</v>
      </c>
      <c r="N2346" s="117"/>
      <c r="O2346" s="116"/>
      <c r="P2346" s="115"/>
      <c r="Q2346" s="115">
        <f t="shared" si="1502"/>
        <v>9</v>
      </c>
      <c r="R2346" s="115">
        <f t="shared" si="1503"/>
        <v>2014</v>
      </c>
      <c r="S2346" s="115" t="str">
        <f t="shared" si="1501"/>
        <v>Sun</v>
      </c>
      <c r="T2346" s="115" t="str">
        <f t="shared" si="1504"/>
        <v>2014-9</v>
      </c>
      <c r="U2346" s="115">
        <f t="shared" si="1505"/>
        <v>0</v>
      </c>
      <c r="V2346" s="115"/>
    </row>
    <row r="2347" spans="1:22" s="113" customFormat="1" x14ac:dyDescent="0.35">
      <c r="A2347" s="153" t="s">
        <v>1332</v>
      </c>
      <c r="B2347" s="132">
        <v>41694</v>
      </c>
      <c r="C2347" s="129">
        <v>1114.1600000000001</v>
      </c>
      <c r="D2347" s="119">
        <v>0</v>
      </c>
      <c r="E2347" s="119">
        <v>0</v>
      </c>
      <c r="F2347" s="128">
        <v>443.1</v>
      </c>
      <c r="G2347" s="131">
        <v>34</v>
      </c>
      <c r="H2347" s="160">
        <f t="shared" ref="H2347:H2352" si="1526">IFERROR(F2347/G2347,0)</f>
        <v>13.032352941176471</v>
      </c>
      <c r="I2347" s="129">
        <v>671.07</v>
      </c>
      <c r="J2347" s="130">
        <v>14</v>
      </c>
      <c r="K2347" s="130">
        <f t="shared" ref="K2347:K2352" si="1527">IFERROR(SUM(G2347,J2347),0)</f>
        <v>48</v>
      </c>
      <c r="L2347" s="161">
        <f t="shared" ref="L2347:L2352" si="1528">IFERROR(MEDIAN(I2347/J2347),0)</f>
        <v>47.933571428571433</v>
      </c>
      <c r="M2347" s="128">
        <f t="shared" ref="M2347:M2352" si="1529">IFERROR(SUM(F2347,I2347)/K2347,0)</f>
        <v>23.211875000000003</v>
      </c>
      <c r="N2347" s="127"/>
      <c r="O2347" s="126"/>
      <c r="P2347" s="125"/>
      <c r="Q2347" s="125">
        <f t="shared" si="1502"/>
        <v>9</v>
      </c>
      <c r="R2347" s="125">
        <f t="shared" si="1503"/>
        <v>2014</v>
      </c>
      <c r="S2347" s="125" t="str">
        <f t="shared" si="1501"/>
        <v>Mon</v>
      </c>
      <c r="T2347" s="125" t="str">
        <f t="shared" si="1504"/>
        <v>2014-9</v>
      </c>
      <c r="U2347" s="125">
        <f t="shared" si="1505"/>
        <v>0</v>
      </c>
      <c r="V2347" s="125"/>
    </row>
    <row r="2348" spans="1:22" s="113" customFormat="1" x14ac:dyDescent="0.35">
      <c r="A2348" s="153" t="s">
        <v>1332</v>
      </c>
      <c r="B2348" s="132">
        <v>41695</v>
      </c>
      <c r="C2348" s="129">
        <v>787.75</v>
      </c>
      <c r="D2348" s="119">
        <v>0</v>
      </c>
      <c r="E2348" s="119">
        <v>0</v>
      </c>
      <c r="F2348" s="128">
        <v>404</v>
      </c>
      <c r="G2348" s="131">
        <v>29</v>
      </c>
      <c r="H2348" s="160">
        <f t="shared" si="1526"/>
        <v>13.931034482758621</v>
      </c>
      <c r="I2348" s="129">
        <v>383.75</v>
      </c>
      <c r="J2348" s="130">
        <v>7</v>
      </c>
      <c r="K2348" s="130">
        <f t="shared" si="1527"/>
        <v>36</v>
      </c>
      <c r="L2348" s="161">
        <f t="shared" si="1528"/>
        <v>54.821428571428569</v>
      </c>
      <c r="M2348" s="128">
        <f t="shared" si="1529"/>
        <v>21.881944444444443</v>
      </c>
      <c r="N2348" s="127"/>
      <c r="O2348" s="126"/>
      <c r="P2348" s="125"/>
      <c r="Q2348" s="125">
        <f t="shared" si="1502"/>
        <v>9</v>
      </c>
      <c r="R2348" s="125">
        <f t="shared" si="1503"/>
        <v>2014</v>
      </c>
      <c r="S2348" s="125" t="str">
        <f t="shared" si="1501"/>
        <v>Tue</v>
      </c>
      <c r="T2348" s="125" t="str">
        <f t="shared" si="1504"/>
        <v>2014-9</v>
      </c>
      <c r="U2348" s="125">
        <f t="shared" si="1505"/>
        <v>0</v>
      </c>
      <c r="V2348" s="125"/>
    </row>
    <row r="2349" spans="1:22" s="113" customFormat="1" x14ac:dyDescent="0.35">
      <c r="A2349" s="153" t="s">
        <v>1332</v>
      </c>
      <c r="B2349" s="132">
        <v>41696</v>
      </c>
      <c r="C2349" s="129">
        <v>1389.33</v>
      </c>
      <c r="D2349" s="119">
        <v>0</v>
      </c>
      <c r="E2349" s="119">
        <v>0</v>
      </c>
      <c r="F2349" s="128">
        <v>1061.8</v>
      </c>
      <c r="G2349" s="131">
        <v>42</v>
      </c>
      <c r="H2349" s="160">
        <f t="shared" si="1526"/>
        <v>25.280952380952378</v>
      </c>
      <c r="I2349" s="129">
        <v>327.52999999999997</v>
      </c>
      <c r="J2349" s="130">
        <v>7</v>
      </c>
      <c r="K2349" s="130">
        <f t="shared" si="1527"/>
        <v>49</v>
      </c>
      <c r="L2349" s="161">
        <f t="shared" si="1528"/>
        <v>46.79</v>
      </c>
      <c r="M2349" s="128">
        <f t="shared" si="1529"/>
        <v>28.353673469387754</v>
      </c>
      <c r="N2349" s="127"/>
      <c r="O2349" s="126"/>
      <c r="P2349" s="125"/>
      <c r="Q2349" s="125">
        <f t="shared" si="1502"/>
        <v>9</v>
      </c>
      <c r="R2349" s="125">
        <f t="shared" si="1503"/>
        <v>2014</v>
      </c>
      <c r="S2349" s="125" t="str">
        <f t="shared" si="1501"/>
        <v>Wed</v>
      </c>
      <c r="T2349" s="125" t="str">
        <f t="shared" si="1504"/>
        <v>2014-9</v>
      </c>
      <c r="U2349" s="125">
        <f t="shared" si="1505"/>
        <v>0</v>
      </c>
      <c r="V2349" s="125"/>
    </row>
    <row r="2350" spans="1:22" s="113" customFormat="1" x14ac:dyDescent="0.35">
      <c r="A2350" s="153" t="s">
        <v>1332</v>
      </c>
      <c r="B2350" s="132">
        <v>41697</v>
      </c>
      <c r="C2350" s="129">
        <v>1905.19</v>
      </c>
      <c r="D2350" s="119">
        <v>0</v>
      </c>
      <c r="E2350" s="119">
        <v>0</v>
      </c>
      <c r="F2350" s="128">
        <v>730.4</v>
      </c>
      <c r="G2350" s="131">
        <v>32</v>
      </c>
      <c r="H2350" s="160">
        <f t="shared" si="1526"/>
        <v>22.824999999999999</v>
      </c>
      <c r="I2350" s="129">
        <v>1174.79</v>
      </c>
      <c r="J2350" s="130">
        <v>14</v>
      </c>
      <c r="K2350" s="130">
        <f t="shared" si="1527"/>
        <v>46</v>
      </c>
      <c r="L2350" s="161">
        <f t="shared" si="1528"/>
        <v>83.91357142857143</v>
      </c>
      <c r="M2350" s="128">
        <f t="shared" si="1529"/>
        <v>41.417173913043477</v>
      </c>
      <c r="N2350" s="127"/>
      <c r="O2350" s="126"/>
      <c r="P2350" s="125"/>
      <c r="Q2350" s="125">
        <f t="shared" si="1502"/>
        <v>9</v>
      </c>
      <c r="R2350" s="125">
        <f t="shared" si="1503"/>
        <v>2014</v>
      </c>
      <c r="S2350" s="125" t="str">
        <f t="shared" si="1501"/>
        <v>Thu</v>
      </c>
      <c r="T2350" s="125" t="str">
        <f t="shared" si="1504"/>
        <v>2014-9</v>
      </c>
      <c r="U2350" s="125">
        <f t="shared" si="1505"/>
        <v>0</v>
      </c>
      <c r="V2350" s="125"/>
    </row>
    <row r="2351" spans="1:22" s="113" customFormat="1" x14ac:dyDescent="0.35">
      <c r="A2351" s="153" t="s">
        <v>1332</v>
      </c>
      <c r="B2351" s="132">
        <v>41698</v>
      </c>
      <c r="C2351" s="129">
        <v>1515.41</v>
      </c>
      <c r="D2351" s="119">
        <v>0</v>
      </c>
      <c r="E2351" s="119">
        <v>0</v>
      </c>
      <c r="F2351" s="128">
        <v>863.85</v>
      </c>
      <c r="G2351" s="131">
        <v>41</v>
      </c>
      <c r="H2351" s="160">
        <f t="shared" si="1526"/>
        <v>21.069512195121952</v>
      </c>
      <c r="I2351" s="129">
        <v>651.55999999999995</v>
      </c>
      <c r="J2351" s="130">
        <v>18</v>
      </c>
      <c r="K2351" s="130">
        <f t="shared" si="1527"/>
        <v>59</v>
      </c>
      <c r="L2351" s="161">
        <f t="shared" si="1528"/>
        <v>36.197777777777773</v>
      </c>
      <c r="M2351" s="128">
        <f t="shared" si="1529"/>
        <v>25.684915254237286</v>
      </c>
      <c r="N2351" s="127"/>
      <c r="O2351" s="126"/>
      <c r="P2351" s="125"/>
      <c r="Q2351" s="125">
        <f t="shared" si="1502"/>
        <v>9</v>
      </c>
      <c r="R2351" s="125">
        <f t="shared" si="1503"/>
        <v>2014</v>
      </c>
      <c r="S2351" s="125" t="str">
        <f t="shared" si="1501"/>
        <v>Fri</v>
      </c>
      <c r="T2351" s="125" t="str">
        <f t="shared" si="1504"/>
        <v>2014-9</v>
      </c>
      <c r="U2351" s="125">
        <f t="shared" si="1505"/>
        <v>0</v>
      </c>
      <c r="V2351" s="125"/>
    </row>
    <row r="2352" spans="1:22" s="113" customFormat="1" x14ac:dyDescent="0.35">
      <c r="A2352" s="153" t="s">
        <v>1332</v>
      </c>
      <c r="B2352" s="132">
        <v>41699</v>
      </c>
      <c r="C2352" s="129">
        <v>620.92999999999995</v>
      </c>
      <c r="D2352" s="119">
        <v>0</v>
      </c>
      <c r="E2352" s="119">
        <v>0</v>
      </c>
      <c r="F2352" s="128">
        <v>279.64999999999998</v>
      </c>
      <c r="G2352" s="131">
        <v>22</v>
      </c>
      <c r="H2352" s="160">
        <f t="shared" si="1526"/>
        <v>12.711363636363636</v>
      </c>
      <c r="I2352" s="129">
        <v>341.28</v>
      </c>
      <c r="J2352" s="130">
        <v>6</v>
      </c>
      <c r="K2352" s="130">
        <f t="shared" si="1527"/>
        <v>28</v>
      </c>
      <c r="L2352" s="161">
        <f t="shared" si="1528"/>
        <v>56.879999999999995</v>
      </c>
      <c r="M2352" s="128">
        <f t="shared" si="1529"/>
        <v>22.176071428571426</v>
      </c>
      <c r="N2352" s="127"/>
      <c r="O2352" s="126"/>
      <c r="P2352" s="125"/>
      <c r="Q2352" s="125">
        <f t="shared" si="1502"/>
        <v>9</v>
      </c>
      <c r="R2352" s="125">
        <f t="shared" si="1503"/>
        <v>2014</v>
      </c>
      <c r="S2352" s="125" t="str">
        <f t="shared" si="1501"/>
        <v>Sat</v>
      </c>
      <c r="T2352" s="125" t="str">
        <f t="shared" si="1504"/>
        <v>2014-9</v>
      </c>
      <c r="U2352" s="125">
        <f t="shared" si="1505"/>
        <v>0</v>
      </c>
      <c r="V2352" s="125"/>
    </row>
    <row r="2353" spans="1:22" s="113" customFormat="1" x14ac:dyDescent="0.35">
      <c r="A2353" s="124"/>
      <c r="B2353" s="123">
        <v>41700</v>
      </c>
      <c r="C2353" s="119">
        <f>SUM(C2347:C2352)</f>
        <v>7332.77</v>
      </c>
      <c r="D2353" s="119">
        <v>1710.38</v>
      </c>
      <c r="E2353" s="122">
        <f>SUM(C2353:D2353)</f>
        <v>9043.1500000000015</v>
      </c>
      <c r="F2353" s="118">
        <f>SUM(F2347:F2352)</f>
        <v>3782.8</v>
      </c>
      <c r="G2353" s="121">
        <f>SUM(G2347:G2352)</f>
        <v>200</v>
      </c>
      <c r="H2353" s="118">
        <f>AVERAGE(H2347:H2352)</f>
        <v>18.141702606062179</v>
      </c>
      <c r="I2353" s="119">
        <f>SUM(I2347:I2352)</f>
        <v>3549.9800000000005</v>
      </c>
      <c r="J2353" s="120">
        <f>SUM(J2347:J2352)</f>
        <v>66</v>
      </c>
      <c r="K2353" s="120">
        <f>SUM(G2353,J2353)</f>
        <v>266</v>
      </c>
      <c r="L2353" s="119">
        <f>AVERAGE(L2347:L2352)</f>
        <v>54.422724867724867</v>
      </c>
      <c r="M2353" s="118">
        <f>AVERAGE(M2347:M2352)</f>
        <v>27.120942251614068</v>
      </c>
      <c r="N2353" s="117"/>
      <c r="O2353" s="116"/>
      <c r="P2353" s="115"/>
      <c r="Q2353" s="115">
        <f t="shared" si="1502"/>
        <v>10</v>
      </c>
      <c r="R2353" s="115">
        <f t="shared" si="1503"/>
        <v>2014</v>
      </c>
      <c r="S2353" s="115" t="str">
        <f t="shared" si="1501"/>
        <v>Sun</v>
      </c>
      <c r="T2353" s="115" t="str">
        <f t="shared" si="1504"/>
        <v>2014-10</v>
      </c>
      <c r="U2353" s="115">
        <f t="shared" si="1505"/>
        <v>0</v>
      </c>
      <c r="V2353" s="115"/>
    </row>
    <row r="2354" spans="1:22" s="113" customFormat="1" x14ac:dyDescent="0.35">
      <c r="A2354" s="153" t="s">
        <v>1333</v>
      </c>
      <c r="B2354" s="132">
        <v>41701</v>
      </c>
      <c r="C2354" s="129">
        <v>1033.3800000000001</v>
      </c>
      <c r="D2354" s="119">
        <v>0</v>
      </c>
      <c r="E2354" s="119">
        <v>0</v>
      </c>
      <c r="F2354" s="128">
        <v>453.9</v>
      </c>
      <c r="G2354" s="131">
        <v>28</v>
      </c>
      <c r="H2354" s="128">
        <f t="shared" ref="H2354:H2359" si="1530">IFERROR(F2354/G2354,0)</f>
        <v>16.210714285714285</v>
      </c>
      <c r="I2354" s="129">
        <v>579.48</v>
      </c>
      <c r="J2354" s="130">
        <v>10</v>
      </c>
      <c r="K2354" s="130">
        <f t="shared" ref="K2354:K2359" si="1531">IFERROR(SUM(G2354,J2354),0)</f>
        <v>38</v>
      </c>
      <c r="L2354" s="129">
        <f t="shared" ref="L2354:L2359" si="1532">IFERROR(MEDIAN(I2354/J2354),0)</f>
        <v>57.948</v>
      </c>
      <c r="M2354" s="128">
        <f t="shared" ref="M2354:M2359" si="1533">IFERROR(SUM(F2354,I2354)/K2354,0)</f>
        <v>27.194210526315793</v>
      </c>
      <c r="N2354" s="127"/>
      <c r="O2354" s="126"/>
      <c r="P2354" s="125"/>
      <c r="Q2354" s="125">
        <f t="shared" si="1502"/>
        <v>10</v>
      </c>
      <c r="R2354" s="125">
        <f t="shared" si="1503"/>
        <v>2014</v>
      </c>
      <c r="S2354" s="125" t="str">
        <f t="shared" si="1501"/>
        <v>Mon</v>
      </c>
      <c r="T2354" s="125" t="str">
        <f t="shared" si="1504"/>
        <v>2014-10</v>
      </c>
      <c r="U2354" s="125">
        <f t="shared" si="1505"/>
        <v>0</v>
      </c>
      <c r="V2354" s="125"/>
    </row>
    <row r="2355" spans="1:22" s="113" customFormat="1" x14ac:dyDescent="0.35">
      <c r="A2355" s="153" t="s">
        <v>1333</v>
      </c>
      <c r="B2355" s="132">
        <v>41702</v>
      </c>
      <c r="C2355" s="129">
        <v>1019.64</v>
      </c>
      <c r="D2355" s="119">
        <v>0</v>
      </c>
      <c r="E2355" s="119">
        <v>0</v>
      </c>
      <c r="F2355" s="128">
        <v>656.35</v>
      </c>
      <c r="G2355" s="131">
        <v>31</v>
      </c>
      <c r="H2355" s="128">
        <f t="shared" si="1530"/>
        <v>21.17258064516129</v>
      </c>
      <c r="I2355" s="129">
        <v>363.28</v>
      </c>
      <c r="J2355" s="130">
        <v>13</v>
      </c>
      <c r="K2355" s="130">
        <f t="shared" si="1531"/>
        <v>44</v>
      </c>
      <c r="L2355" s="129">
        <f t="shared" si="1532"/>
        <v>27.944615384615382</v>
      </c>
      <c r="M2355" s="128">
        <f t="shared" si="1533"/>
        <v>23.17340909090909</v>
      </c>
      <c r="N2355" s="127"/>
      <c r="O2355" s="126"/>
      <c r="P2355" s="125"/>
      <c r="Q2355" s="125">
        <f t="shared" si="1502"/>
        <v>10</v>
      </c>
      <c r="R2355" s="125">
        <f t="shared" si="1503"/>
        <v>2014</v>
      </c>
      <c r="S2355" s="125" t="str">
        <f t="shared" si="1501"/>
        <v>Tue</v>
      </c>
      <c r="T2355" s="125" t="str">
        <f t="shared" si="1504"/>
        <v>2014-10</v>
      </c>
      <c r="U2355" s="125">
        <f t="shared" si="1505"/>
        <v>0</v>
      </c>
      <c r="V2355" s="125"/>
    </row>
    <row r="2356" spans="1:22" s="113" customFormat="1" x14ac:dyDescent="0.35">
      <c r="A2356" s="153" t="s">
        <v>1333</v>
      </c>
      <c r="B2356" s="132">
        <v>41703</v>
      </c>
      <c r="C2356" s="129">
        <v>1117.57</v>
      </c>
      <c r="D2356" s="119">
        <v>0</v>
      </c>
      <c r="E2356" s="119">
        <v>0</v>
      </c>
      <c r="F2356" s="128">
        <v>645.79999999999995</v>
      </c>
      <c r="G2356" s="131">
        <v>30</v>
      </c>
      <c r="H2356" s="128">
        <f t="shared" si="1530"/>
        <v>21.526666666666664</v>
      </c>
      <c r="I2356" s="129">
        <v>471.77</v>
      </c>
      <c r="J2356" s="130">
        <v>12</v>
      </c>
      <c r="K2356" s="130">
        <f t="shared" si="1531"/>
        <v>42</v>
      </c>
      <c r="L2356" s="129">
        <f t="shared" si="1532"/>
        <v>39.314166666666665</v>
      </c>
      <c r="M2356" s="128">
        <f t="shared" si="1533"/>
        <v>26.608809523809523</v>
      </c>
      <c r="N2356" s="127"/>
      <c r="O2356" s="126"/>
      <c r="P2356" s="125"/>
      <c r="Q2356" s="125">
        <f t="shared" si="1502"/>
        <v>10</v>
      </c>
      <c r="R2356" s="125">
        <f t="shared" si="1503"/>
        <v>2014</v>
      </c>
      <c r="S2356" s="125" t="str">
        <f t="shared" si="1501"/>
        <v>Wed</v>
      </c>
      <c r="T2356" s="125" t="str">
        <f t="shared" si="1504"/>
        <v>2014-10</v>
      </c>
      <c r="U2356" s="125">
        <f t="shared" si="1505"/>
        <v>0</v>
      </c>
      <c r="V2356" s="125"/>
    </row>
    <row r="2357" spans="1:22" s="113" customFormat="1" x14ac:dyDescent="0.35">
      <c r="A2357" s="153" t="s">
        <v>1333</v>
      </c>
      <c r="B2357" s="132">
        <v>41704</v>
      </c>
      <c r="C2357" s="129">
        <v>1192.1600000000001</v>
      </c>
      <c r="D2357" s="119">
        <v>0</v>
      </c>
      <c r="E2357" s="119">
        <v>0</v>
      </c>
      <c r="F2357" s="128">
        <v>328.55</v>
      </c>
      <c r="G2357" s="131">
        <v>19</v>
      </c>
      <c r="H2357" s="128">
        <f t="shared" si="1530"/>
        <v>17.292105263157897</v>
      </c>
      <c r="I2357" s="129">
        <v>803.61</v>
      </c>
      <c r="J2357" s="130">
        <v>10</v>
      </c>
      <c r="K2357" s="130">
        <f t="shared" si="1531"/>
        <v>29</v>
      </c>
      <c r="L2357" s="129">
        <f t="shared" si="1532"/>
        <v>80.361000000000004</v>
      </c>
      <c r="M2357" s="128">
        <f t="shared" si="1533"/>
        <v>39.040000000000006</v>
      </c>
      <c r="N2357" s="127"/>
      <c r="O2357" s="126"/>
      <c r="P2357" s="125"/>
      <c r="Q2357" s="125">
        <f t="shared" si="1502"/>
        <v>10</v>
      </c>
      <c r="R2357" s="125">
        <f t="shared" si="1503"/>
        <v>2014</v>
      </c>
      <c r="S2357" s="125" t="str">
        <f t="shared" si="1501"/>
        <v>Thu</v>
      </c>
      <c r="T2357" s="125" t="str">
        <f t="shared" si="1504"/>
        <v>2014-10</v>
      </c>
      <c r="U2357" s="125">
        <f t="shared" si="1505"/>
        <v>0</v>
      </c>
      <c r="V2357" s="125"/>
    </row>
    <row r="2358" spans="1:22" s="113" customFormat="1" x14ac:dyDescent="0.35">
      <c r="A2358" s="153" t="s">
        <v>1333</v>
      </c>
      <c r="B2358" s="132">
        <v>41705</v>
      </c>
      <c r="C2358" s="129">
        <v>2174.5300000000002</v>
      </c>
      <c r="D2358" s="119">
        <v>0</v>
      </c>
      <c r="E2358" s="119">
        <v>0</v>
      </c>
      <c r="F2358" s="128">
        <v>1408.8</v>
      </c>
      <c r="G2358" s="131">
        <v>40</v>
      </c>
      <c r="H2358" s="128">
        <f t="shared" si="1530"/>
        <v>35.22</v>
      </c>
      <c r="I2358" s="129">
        <v>765.79</v>
      </c>
      <c r="J2358" s="130">
        <v>15</v>
      </c>
      <c r="K2358" s="130">
        <f t="shared" si="1531"/>
        <v>55</v>
      </c>
      <c r="L2358" s="129">
        <f t="shared" si="1532"/>
        <v>51.052666666666667</v>
      </c>
      <c r="M2358" s="128">
        <f t="shared" si="1533"/>
        <v>39.538000000000004</v>
      </c>
      <c r="N2358" s="127"/>
      <c r="O2358" s="126"/>
      <c r="P2358" s="125"/>
      <c r="Q2358" s="125">
        <f t="shared" si="1502"/>
        <v>10</v>
      </c>
      <c r="R2358" s="125">
        <f t="shared" si="1503"/>
        <v>2014</v>
      </c>
      <c r="S2358" s="125" t="str">
        <f t="shared" si="1501"/>
        <v>Fri</v>
      </c>
      <c r="T2358" s="125" t="str">
        <f t="shared" si="1504"/>
        <v>2014-10</v>
      </c>
      <c r="U2358" s="125">
        <f t="shared" si="1505"/>
        <v>0</v>
      </c>
      <c r="V2358" s="125"/>
    </row>
    <row r="2359" spans="1:22" s="113" customFormat="1" x14ac:dyDescent="0.35">
      <c r="A2359" s="153" t="s">
        <v>1333</v>
      </c>
      <c r="B2359" s="132">
        <v>41706</v>
      </c>
      <c r="C2359" s="129">
        <v>977.82</v>
      </c>
      <c r="D2359" s="119">
        <v>0</v>
      </c>
      <c r="E2359" s="119">
        <v>0</v>
      </c>
      <c r="F2359" s="128">
        <v>308.14999999999998</v>
      </c>
      <c r="G2359" s="131">
        <v>19</v>
      </c>
      <c r="H2359" s="128">
        <f t="shared" si="1530"/>
        <v>16.218421052631577</v>
      </c>
      <c r="I2359" s="129">
        <v>669.67</v>
      </c>
      <c r="J2359" s="130">
        <v>10</v>
      </c>
      <c r="K2359" s="130">
        <f t="shared" si="1531"/>
        <v>29</v>
      </c>
      <c r="L2359" s="129">
        <f t="shared" si="1532"/>
        <v>66.966999999999999</v>
      </c>
      <c r="M2359" s="128">
        <f t="shared" si="1533"/>
        <v>33.71793103448276</v>
      </c>
      <c r="N2359" s="127"/>
      <c r="O2359" s="126"/>
      <c r="P2359" s="125"/>
      <c r="Q2359" s="125">
        <f t="shared" si="1502"/>
        <v>10</v>
      </c>
      <c r="R2359" s="125">
        <f t="shared" si="1503"/>
        <v>2014</v>
      </c>
      <c r="S2359" s="125" t="str">
        <f t="shared" si="1501"/>
        <v>Sat</v>
      </c>
      <c r="T2359" s="125" t="str">
        <f t="shared" si="1504"/>
        <v>2014-10</v>
      </c>
      <c r="U2359" s="125">
        <f t="shared" si="1505"/>
        <v>0</v>
      </c>
      <c r="V2359" s="125"/>
    </row>
    <row r="2360" spans="1:22" s="113" customFormat="1" x14ac:dyDescent="0.35">
      <c r="A2360" s="124"/>
      <c r="B2360" s="123">
        <v>41707</v>
      </c>
      <c r="C2360" s="119">
        <f>SUM(C2354:C2359)</f>
        <v>7515.1</v>
      </c>
      <c r="D2360" s="119">
        <v>1622.89</v>
      </c>
      <c r="E2360" s="122">
        <f>SUM(C2360:D2360)</f>
        <v>9137.99</v>
      </c>
      <c r="F2360" s="118">
        <f>SUM(F2354:F2359)</f>
        <v>3801.5499999999997</v>
      </c>
      <c r="G2360" s="121">
        <f>SUM(G2354:G2359)</f>
        <v>167</v>
      </c>
      <c r="H2360" s="118">
        <f>AVERAGE(H2354:H2359)</f>
        <v>21.273414652221955</v>
      </c>
      <c r="I2360" s="119">
        <f>SUM(I2354:I2359)</f>
        <v>3653.6</v>
      </c>
      <c r="J2360" s="120">
        <f>SUM(J2354:J2359)</f>
        <v>70</v>
      </c>
      <c r="K2360" s="120">
        <f>SUM(G2360,J2360)</f>
        <v>237</v>
      </c>
      <c r="L2360" s="119">
        <f>AVERAGE(L2354:L2359)</f>
        <v>53.931241452991451</v>
      </c>
      <c r="M2360" s="118">
        <f>AVERAGE(M2354:M2359)</f>
        <v>31.545393362586196</v>
      </c>
      <c r="N2360" s="117"/>
      <c r="O2360" s="116"/>
      <c r="P2360" s="115"/>
      <c r="Q2360" s="115">
        <f t="shared" si="1502"/>
        <v>11</v>
      </c>
      <c r="R2360" s="115">
        <f t="shared" si="1503"/>
        <v>2014</v>
      </c>
      <c r="S2360" s="115" t="str">
        <f t="shared" si="1501"/>
        <v>Sun</v>
      </c>
      <c r="T2360" s="115" t="str">
        <f t="shared" si="1504"/>
        <v>2014-11</v>
      </c>
      <c r="U2360" s="115">
        <f t="shared" si="1505"/>
        <v>0</v>
      </c>
      <c r="V2360" s="115"/>
    </row>
    <row r="2361" spans="1:22" s="113" customFormat="1" x14ac:dyDescent="0.35">
      <c r="A2361" s="153" t="s">
        <v>1334</v>
      </c>
      <c r="B2361" s="132">
        <v>41708</v>
      </c>
      <c r="C2361" s="129">
        <v>1333.72</v>
      </c>
      <c r="D2361" s="119">
        <v>0</v>
      </c>
      <c r="E2361" s="119">
        <v>0</v>
      </c>
      <c r="F2361" s="128">
        <v>628.45000000000005</v>
      </c>
      <c r="G2361" s="131">
        <v>33</v>
      </c>
      <c r="H2361" s="128">
        <f t="shared" ref="H2361:H2366" si="1534">IFERROR(F2361/G2361,0)</f>
        <v>19.043939393939397</v>
      </c>
      <c r="I2361" s="129">
        <v>705.27</v>
      </c>
      <c r="J2361" s="130">
        <v>14</v>
      </c>
      <c r="K2361" s="130">
        <f t="shared" ref="K2361:K2366" si="1535">IFERROR(SUM(G2361,J2361),0)</f>
        <v>47</v>
      </c>
      <c r="L2361" s="129">
        <f t="shared" ref="L2361:L2366" si="1536">IFERROR(MEDIAN(I2361/J2361),0)</f>
        <v>50.376428571428569</v>
      </c>
      <c r="M2361" s="128">
        <f t="shared" ref="M2361:M2366" si="1537">IFERROR(SUM(F2361,I2361)/K2361,0)</f>
        <v>28.377021276595745</v>
      </c>
      <c r="N2361" s="127"/>
      <c r="O2361" s="126"/>
      <c r="P2361" s="125"/>
      <c r="Q2361" s="125">
        <f t="shared" si="1502"/>
        <v>11</v>
      </c>
      <c r="R2361" s="125">
        <f t="shared" si="1503"/>
        <v>2014</v>
      </c>
      <c r="S2361" s="125" t="str">
        <f t="shared" si="1501"/>
        <v>Mon</v>
      </c>
      <c r="T2361" s="125" t="str">
        <f t="shared" si="1504"/>
        <v>2014-11</v>
      </c>
      <c r="U2361" s="125">
        <f t="shared" si="1505"/>
        <v>0</v>
      </c>
      <c r="V2361" s="125"/>
    </row>
    <row r="2362" spans="1:22" s="113" customFormat="1" x14ac:dyDescent="0.35">
      <c r="A2362" s="153" t="s">
        <v>1334</v>
      </c>
      <c r="B2362" s="132">
        <v>41709</v>
      </c>
      <c r="C2362" s="129">
        <v>869.96</v>
      </c>
      <c r="D2362" s="119">
        <v>0</v>
      </c>
      <c r="E2362" s="119">
        <v>0</v>
      </c>
      <c r="F2362" s="128">
        <v>483.55</v>
      </c>
      <c r="G2362" s="131">
        <v>31</v>
      </c>
      <c r="H2362" s="128">
        <f t="shared" si="1534"/>
        <v>15.598387096774195</v>
      </c>
      <c r="I2362" s="129">
        <v>386.41</v>
      </c>
      <c r="J2362" s="130">
        <v>12</v>
      </c>
      <c r="K2362" s="130">
        <f t="shared" si="1535"/>
        <v>43</v>
      </c>
      <c r="L2362" s="129">
        <f t="shared" si="1536"/>
        <v>32.200833333333335</v>
      </c>
      <c r="M2362" s="128">
        <f t="shared" si="1537"/>
        <v>20.231627906976744</v>
      </c>
      <c r="N2362" s="127"/>
      <c r="O2362" s="126"/>
      <c r="P2362" s="125"/>
      <c r="Q2362" s="125">
        <f t="shared" si="1502"/>
        <v>11</v>
      </c>
      <c r="R2362" s="125">
        <f t="shared" si="1503"/>
        <v>2014</v>
      </c>
      <c r="S2362" s="125" t="str">
        <f t="shared" si="1501"/>
        <v>Tue</v>
      </c>
      <c r="T2362" s="125" t="str">
        <f t="shared" si="1504"/>
        <v>2014-11</v>
      </c>
      <c r="U2362" s="125">
        <f t="shared" si="1505"/>
        <v>0</v>
      </c>
      <c r="V2362" s="125"/>
    </row>
    <row r="2363" spans="1:22" s="113" customFormat="1" x14ac:dyDescent="0.35">
      <c r="A2363" s="153" t="s">
        <v>1334</v>
      </c>
      <c r="B2363" s="132">
        <v>41710</v>
      </c>
      <c r="C2363" s="129">
        <v>1318.32</v>
      </c>
      <c r="D2363" s="119">
        <v>0</v>
      </c>
      <c r="E2363" s="119">
        <v>0</v>
      </c>
      <c r="F2363" s="128">
        <v>701.7</v>
      </c>
      <c r="G2363" s="131">
        <v>29</v>
      </c>
      <c r="H2363" s="128">
        <f t="shared" si="1534"/>
        <v>24.196551724137933</v>
      </c>
      <c r="I2363" s="129">
        <v>616.62</v>
      </c>
      <c r="J2363" s="130">
        <v>17</v>
      </c>
      <c r="K2363" s="130">
        <f t="shared" si="1535"/>
        <v>46</v>
      </c>
      <c r="L2363" s="129">
        <f t="shared" si="1536"/>
        <v>36.271764705882354</v>
      </c>
      <c r="M2363" s="128">
        <f t="shared" si="1537"/>
        <v>28.659130434782611</v>
      </c>
      <c r="N2363" s="127"/>
      <c r="O2363" s="126"/>
      <c r="P2363" s="125"/>
      <c r="Q2363" s="125">
        <f t="shared" si="1502"/>
        <v>11</v>
      </c>
      <c r="R2363" s="125">
        <f t="shared" si="1503"/>
        <v>2014</v>
      </c>
      <c r="S2363" s="125" t="str">
        <f t="shared" si="1501"/>
        <v>Wed</v>
      </c>
      <c r="T2363" s="125" t="str">
        <f t="shared" si="1504"/>
        <v>2014-11</v>
      </c>
      <c r="U2363" s="125">
        <f t="shared" si="1505"/>
        <v>0</v>
      </c>
      <c r="V2363" s="125"/>
    </row>
    <row r="2364" spans="1:22" s="113" customFormat="1" x14ac:dyDescent="0.35">
      <c r="A2364" s="153" t="s">
        <v>1334</v>
      </c>
      <c r="B2364" s="132">
        <v>41711</v>
      </c>
      <c r="C2364" s="129">
        <v>1136.5999999999999</v>
      </c>
      <c r="D2364" s="119">
        <v>0</v>
      </c>
      <c r="E2364" s="119">
        <v>0</v>
      </c>
      <c r="F2364" s="128">
        <v>701.7</v>
      </c>
      <c r="G2364" s="131">
        <v>29</v>
      </c>
      <c r="H2364" s="128">
        <f t="shared" si="1534"/>
        <v>24.196551724137933</v>
      </c>
      <c r="I2364" s="129">
        <v>616.62</v>
      </c>
      <c r="J2364" s="130">
        <v>17</v>
      </c>
      <c r="K2364" s="130">
        <f t="shared" si="1535"/>
        <v>46</v>
      </c>
      <c r="L2364" s="129">
        <f t="shared" si="1536"/>
        <v>36.271764705882354</v>
      </c>
      <c r="M2364" s="128">
        <f t="shared" si="1537"/>
        <v>28.659130434782611</v>
      </c>
      <c r="N2364" s="127"/>
      <c r="O2364" s="126"/>
      <c r="P2364" s="125"/>
      <c r="Q2364" s="125">
        <f t="shared" si="1502"/>
        <v>11</v>
      </c>
      <c r="R2364" s="125">
        <f t="shared" si="1503"/>
        <v>2014</v>
      </c>
      <c r="S2364" s="125" t="str">
        <f t="shared" si="1501"/>
        <v>Thu</v>
      </c>
      <c r="T2364" s="125" t="str">
        <f t="shared" si="1504"/>
        <v>2014-11</v>
      </c>
      <c r="U2364" s="125">
        <f t="shared" si="1505"/>
        <v>0</v>
      </c>
      <c r="V2364" s="125"/>
    </row>
    <row r="2365" spans="1:22" s="113" customFormat="1" x14ac:dyDescent="0.35">
      <c r="A2365" s="153" t="s">
        <v>1334</v>
      </c>
      <c r="B2365" s="132">
        <v>41712</v>
      </c>
      <c r="C2365" s="129">
        <v>2150.8000000000002</v>
      </c>
      <c r="D2365" s="119">
        <v>0</v>
      </c>
      <c r="E2365" s="119">
        <v>0</v>
      </c>
      <c r="F2365" s="128">
        <v>1219.3499999999999</v>
      </c>
      <c r="G2365" s="131">
        <v>45</v>
      </c>
      <c r="H2365" s="128">
        <f t="shared" si="1534"/>
        <v>27.096666666666664</v>
      </c>
      <c r="I2365" s="129">
        <v>931.45</v>
      </c>
      <c r="J2365" s="130">
        <v>15</v>
      </c>
      <c r="K2365" s="130">
        <f t="shared" si="1535"/>
        <v>60</v>
      </c>
      <c r="L2365" s="129">
        <f t="shared" si="1536"/>
        <v>62.096666666666671</v>
      </c>
      <c r="M2365" s="128">
        <f t="shared" si="1537"/>
        <v>35.846666666666671</v>
      </c>
      <c r="N2365" s="127"/>
      <c r="O2365" s="126"/>
      <c r="P2365" s="125"/>
      <c r="Q2365" s="125">
        <f t="shared" si="1502"/>
        <v>11</v>
      </c>
      <c r="R2365" s="125">
        <f t="shared" si="1503"/>
        <v>2014</v>
      </c>
      <c r="S2365" s="125" t="str">
        <f t="shared" si="1501"/>
        <v>Fri</v>
      </c>
      <c r="T2365" s="125" t="str">
        <f t="shared" si="1504"/>
        <v>2014-11</v>
      </c>
      <c r="U2365" s="125">
        <f t="shared" si="1505"/>
        <v>0</v>
      </c>
      <c r="V2365" s="125"/>
    </row>
    <row r="2366" spans="1:22" s="113" customFormat="1" x14ac:dyDescent="0.35">
      <c r="A2366" s="153" t="s">
        <v>1334</v>
      </c>
      <c r="B2366" s="132">
        <v>41713</v>
      </c>
      <c r="C2366" s="129">
        <v>969.64</v>
      </c>
      <c r="D2366" s="119">
        <v>0</v>
      </c>
      <c r="E2366" s="119">
        <v>0</v>
      </c>
      <c r="F2366" s="128">
        <v>406.45</v>
      </c>
      <c r="G2366" s="131">
        <v>24</v>
      </c>
      <c r="H2366" s="128">
        <f t="shared" si="1534"/>
        <v>16.935416666666665</v>
      </c>
      <c r="I2366" s="129">
        <v>563.19000000000005</v>
      </c>
      <c r="J2366" s="130">
        <v>13</v>
      </c>
      <c r="K2366" s="130">
        <f t="shared" si="1535"/>
        <v>37</v>
      </c>
      <c r="L2366" s="129">
        <f t="shared" si="1536"/>
        <v>43.322307692307696</v>
      </c>
      <c r="M2366" s="128">
        <f t="shared" si="1537"/>
        <v>26.20648648648649</v>
      </c>
      <c r="N2366" s="127"/>
      <c r="O2366" s="126"/>
      <c r="P2366" s="125"/>
      <c r="Q2366" s="125">
        <f t="shared" si="1502"/>
        <v>11</v>
      </c>
      <c r="R2366" s="125">
        <f t="shared" si="1503"/>
        <v>2014</v>
      </c>
      <c r="S2366" s="125" t="str">
        <f t="shared" si="1501"/>
        <v>Sat</v>
      </c>
      <c r="T2366" s="125" t="str">
        <f t="shared" si="1504"/>
        <v>2014-11</v>
      </c>
      <c r="U2366" s="125">
        <f t="shared" si="1505"/>
        <v>0</v>
      </c>
      <c r="V2366" s="125"/>
    </row>
    <row r="2367" spans="1:22" s="113" customFormat="1" x14ac:dyDescent="0.35">
      <c r="A2367" s="124"/>
      <c r="B2367" s="123">
        <v>41714</v>
      </c>
      <c r="C2367" s="119">
        <f>SUM(C2361:C2366)</f>
        <v>7779.0400000000009</v>
      </c>
      <c r="D2367" s="119">
        <v>1748.13</v>
      </c>
      <c r="E2367" s="122">
        <f>SUM(C2367:D2367)</f>
        <v>9527.1700000000019</v>
      </c>
      <c r="F2367" s="118">
        <f>SUM(F2361:F2366)</f>
        <v>4141.2</v>
      </c>
      <c r="G2367" s="121">
        <f>SUM(G2361:G2366)</f>
        <v>191</v>
      </c>
      <c r="H2367" s="118">
        <f>AVERAGE(H2361:H2366)</f>
        <v>21.177918878720465</v>
      </c>
      <c r="I2367" s="119">
        <f>SUM(I2361:I2366)</f>
        <v>3819.56</v>
      </c>
      <c r="J2367" s="120">
        <f>SUM(J2361:J2366)</f>
        <v>88</v>
      </c>
      <c r="K2367" s="120">
        <f>SUM(G2367,J2367)</f>
        <v>279</v>
      </c>
      <c r="L2367" s="119">
        <f>AVERAGE(L2361:L2366)</f>
        <v>43.423294279250165</v>
      </c>
      <c r="M2367" s="118">
        <f>AVERAGE(M2361:M2366)</f>
        <v>27.996677201048474</v>
      </c>
      <c r="N2367" s="117"/>
      <c r="O2367" s="116"/>
      <c r="P2367" s="115"/>
      <c r="Q2367" s="115">
        <f t="shared" si="1502"/>
        <v>12</v>
      </c>
      <c r="R2367" s="115">
        <f t="shared" si="1503"/>
        <v>2014</v>
      </c>
      <c r="S2367" s="115" t="str">
        <f t="shared" si="1501"/>
        <v>Sun</v>
      </c>
      <c r="T2367" s="115" t="str">
        <f t="shared" si="1504"/>
        <v>2014-12</v>
      </c>
      <c r="U2367" s="115">
        <f t="shared" si="1505"/>
        <v>0</v>
      </c>
      <c r="V2367" s="115"/>
    </row>
    <row r="2368" spans="1:22" s="113" customFormat="1" x14ac:dyDescent="0.35">
      <c r="A2368" s="153" t="s">
        <v>1335</v>
      </c>
      <c r="B2368" s="132">
        <v>41715</v>
      </c>
      <c r="C2368" s="129">
        <v>722.74</v>
      </c>
      <c r="D2368" s="119">
        <v>0</v>
      </c>
      <c r="E2368" s="119">
        <v>0</v>
      </c>
      <c r="F2368" s="128">
        <v>265.35000000000002</v>
      </c>
      <c r="G2368" s="131">
        <v>21</v>
      </c>
      <c r="H2368" s="128">
        <f t="shared" ref="H2368:H2373" si="1538">IFERROR(F2368/G2368,0)</f>
        <v>12.635714285714286</v>
      </c>
      <c r="I2368" s="129">
        <v>457.39</v>
      </c>
      <c r="J2368" s="130">
        <v>6</v>
      </c>
      <c r="K2368" s="130">
        <f t="shared" ref="K2368:K2373" si="1539">IFERROR(SUM(G2368,J2368),0)</f>
        <v>27</v>
      </c>
      <c r="L2368" s="129">
        <f t="shared" ref="L2368:L2373" si="1540">IFERROR(MEDIAN(I2368/J2368),0)</f>
        <v>76.231666666666669</v>
      </c>
      <c r="M2368" s="128">
        <f t="shared" ref="M2368:M2373" si="1541">IFERROR(SUM(F2368,I2368)/K2368,0)</f>
        <v>26.76814814814815</v>
      </c>
      <c r="N2368" s="127"/>
      <c r="O2368" s="126"/>
      <c r="P2368" s="125"/>
      <c r="Q2368" s="125">
        <f t="shared" si="1502"/>
        <v>12</v>
      </c>
      <c r="R2368" s="125">
        <f t="shared" si="1503"/>
        <v>2014</v>
      </c>
      <c r="S2368" s="125" t="str">
        <f t="shared" si="1501"/>
        <v>Mon</v>
      </c>
      <c r="T2368" s="125" t="str">
        <f t="shared" si="1504"/>
        <v>2014-12</v>
      </c>
      <c r="U2368" s="125">
        <f t="shared" si="1505"/>
        <v>0</v>
      </c>
      <c r="V2368" s="125"/>
    </row>
    <row r="2369" spans="1:22" s="113" customFormat="1" x14ac:dyDescent="0.35">
      <c r="A2369" s="153" t="s">
        <v>1335</v>
      </c>
      <c r="B2369" s="132">
        <v>41716</v>
      </c>
      <c r="C2369" s="129">
        <v>635.07000000000005</v>
      </c>
      <c r="D2369" s="119">
        <v>0</v>
      </c>
      <c r="E2369" s="119">
        <v>0</v>
      </c>
      <c r="F2369" s="128">
        <v>420.5</v>
      </c>
      <c r="G2369" s="131">
        <v>36</v>
      </c>
      <c r="H2369" s="128">
        <f t="shared" si="1538"/>
        <v>11.680555555555555</v>
      </c>
      <c r="I2369" s="129">
        <v>214.57</v>
      </c>
      <c r="J2369" s="130">
        <v>7</v>
      </c>
      <c r="K2369" s="130">
        <f t="shared" si="1539"/>
        <v>43</v>
      </c>
      <c r="L2369" s="129">
        <f t="shared" si="1540"/>
        <v>30.65285714285714</v>
      </c>
      <c r="M2369" s="128">
        <f t="shared" si="1541"/>
        <v>14.769069767441859</v>
      </c>
      <c r="N2369" s="127"/>
      <c r="O2369" s="126"/>
      <c r="P2369" s="125"/>
      <c r="Q2369" s="125">
        <f t="shared" si="1502"/>
        <v>12</v>
      </c>
      <c r="R2369" s="125">
        <f t="shared" si="1503"/>
        <v>2014</v>
      </c>
      <c r="S2369" s="125" t="str">
        <f t="shared" si="1501"/>
        <v>Tue</v>
      </c>
      <c r="T2369" s="125" t="str">
        <f t="shared" si="1504"/>
        <v>2014-12</v>
      </c>
      <c r="U2369" s="125">
        <f t="shared" si="1505"/>
        <v>0</v>
      </c>
      <c r="V2369" s="125"/>
    </row>
    <row r="2370" spans="1:22" s="113" customFormat="1" x14ac:dyDescent="0.35">
      <c r="A2370" s="153" t="s">
        <v>1335</v>
      </c>
      <c r="B2370" s="132">
        <v>41717</v>
      </c>
      <c r="C2370" s="129">
        <v>949.45</v>
      </c>
      <c r="D2370" s="119">
        <v>0</v>
      </c>
      <c r="E2370" s="119">
        <v>0</v>
      </c>
      <c r="F2370" s="128">
        <v>521.65</v>
      </c>
      <c r="G2370" s="131">
        <v>27</v>
      </c>
      <c r="H2370" s="128">
        <f t="shared" si="1538"/>
        <v>19.32037037037037</v>
      </c>
      <c r="I2370" s="129">
        <v>427.8</v>
      </c>
      <c r="J2370" s="130">
        <v>10</v>
      </c>
      <c r="K2370" s="130">
        <f t="shared" si="1539"/>
        <v>37</v>
      </c>
      <c r="L2370" s="129">
        <f t="shared" si="1540"/>
        <v>42.78</v>
      </c>
      <c r="M2370" s="128">
        <f t="shared" si="1541"/>
        <v>25.660810810810812</v>
      </c>
      <c r="N2370" s="127"/>
      <c r="O2370" s="126"/>
      <c r="P2370" s="125"/>
      <c r="Q2370" s="125">
        <f t="shared" si="1502"/>
        <v>12</v>
      </c>
      <c r="R2370" s="125">
        <f t="shared" si="1503"/>
        <v>2014</v>
      </c>
      <c r="S2370" s="125" t="str">
        <f t="shared" ref="S2370:S2433" si="1542">VLOOKUP(WEEKDAY(B2370),$Z$2:$AA$8,2,FALSE)</f>
        <v>Wed</v>
      </c>
      <c r="T2370" s="125" t="str">
        <f t="shared" si="1504"/>
        <v>2014-12</v>
      </c>
      <c r="U2370" s="125">
        <f t="shared" si="1505"/>
        <v>0</v>
      </c>
      <c r="V2370" s="125"/>
    </row>
    <row r="2371" spans="1:22" s="113" customFormat="1" x14ac:dyDescent="0.35">
      <c r="A2371" s="153" t="s">
        <v>1335</v>
      </c>
      <c r="B2371" s="132">
        <v>41718</v>
      </c>
      <c r="C2371" s="129">
        <v>1185.73</v>
      </c>
      <c r="D2371" s="119">
        <v>0</v>
      </c>
      <c r="E2371" s="119">
        <v>0</v>
      </c>
      <c r="F2371" s="128">
        <v>518.15</v>
      </c>
      <c r="G2371" s="131">
        <v>22</v>
      </c>
      <c r="H2371" s="128">
        <f t="shared" si="1538"/>
        <v>23.552272727272726</v>
      </c>
      <c r="I2371" s="129">
        <v>667.58</v>
      </c>
      <c r="J2371" s="130">
        <v>9</v>
      </c>
      <c r="K2371" s="130">
        <f t="shared" si="1539"/>
        <v>31</v>
      </c>
      <c r="L2371" s="129">
        <f t="shared" si="1540"/>
        <v>74.175555555555562</v>
      </c>
      <c r="M2371" s="128">
        <f t="shared" si="1541"/>
        <v>38.249354838709678</v>
      </c>
      <c r="N2371" s="127"/>
      <c r="O2371" s="126"/>
      <c r="P2371" s="125"/>
      <c r="Q2371" s="125">
        <f t="shared" ref="Q2371:Q2434" si="1543">WEEKNUM(B2371)</f>
        <v>12</v>
      </c>
      <c r="R2371" s="125">
        <f t="shared" ref="R2371:R2434" si="1544">YEAR(B2371)</f>
        <v>2014</v>
      </c>
      <c r="S2371" s="125" t="str">
        <f t="shared" si="1542"/>
        <v>Thu</v>
      </c>
      <c r="T2371" s="125" t="str">
        <f t="shared" ref="T2371:T2434" si="1545">R2371&amp;"-"&amp;Q2371</f>
        <v>2014-12</v>
      </c>
      <c r="U2371" s="125">
        <f t="shared" ref="U2371:U2434" si="1546">IF(AND(MONTH(B2371)=12,DAY(B2371)&lt;26),1,0)</f>
        <v>0</v>
      </c>
      <c r="V2371" s="125"/>
    </row>
    <row r="2372" spans="1:22" s="113" customFormat="1" x14ac:dyDescent="0.35">
      <c r="A2372" s="153" t="s">
        <v>1335</v>
      </c>
      <c r="B2372" s="132">
        <v>41719</v>
      </c>
      <c r="C2372" s="129">
        <v>1748.21</v>
      </c>
      <c r="D2372" s="119">
        <v>0</v>
      </c>
      <c r="E2372" s="119">
        <v>0</v>
      </c>
      <c r="F2372" s="128">
        <v>1272.2</v>
      </c>
      <c r="G2372" s="131">
        <v>47</v>
      </c>
      <c r="H2372" s="128">
        <f t="shared" si="1538"/>
        <v>27.068085106382981</v>
      </c>
      <c r="I2372" s="129">
        <v>476.01</v>
      </c>
      <c r="J2372" s="130">
        <v>9</v>
      </c>
      <c r="K2372" s="130">
        <f t="shared" si="1539"/>
        <v>56</v>
      </c>
      <c r="L2372" s="129">
        <f t="shared" si="1540"/>
        <v>52.89</v>
      </c>
      <c r="M2372" s="128">
        <f t="shared" si="1541"/>
        <v>31.218035714285715</v>
      </c>
      <c r="N2372" s="127"/>
      <c r="O2372" s="126"/>
      <c r="P2372" s="125"/>
      <c r="Q2372" s="125">
        <f t="shared" si="1543"/>
        <v>12</v>
      </c>
      <c r="R2372" s="125">
        <f t="shared" si="1544"/>
        <v>2014</v>
      </c>
      <c r="S2372" s="125" t="str">
        <f t="shared" si="1542"/>
        <v>Fri</v>
      </c>
      <c r="T2372" s="125" t="str">
        <f t="shared" si="1545"/>
        <v>2014-12</v>
      </c>
      <c r="U2372" s="125">
        <f t="shared" si="1546"/>
        <v>0</v>
      </c>
      <c r="V2372" s="125"/>
    </row>
    <row r="2373" spans="1:22" s="113" customFormat="1" x14ac:dyDescent="0.35">
      <c r="A2373" s="153" t="s">
        <v>1335</v>
      </c>
      <c r="B2373" s="132">
        <v>41720</v>
      </c>
      <c r="C2373" s="129">
        <v>774.48</v>
      </c>
      <c r="D2373" s="119">
        <v>0</v>
      </c>
      <c r="E2373" s="119">
        <v>0</v>
      </c>
      <c r="F2373" s="128">
        <v>203.6</v>
      </c>
      <c r="G2373" s="131">
        <v>17</v>
      </c>
      <c r="H2373" s="128">
        <f t="shared" si="1538"/>
        <v>11.976470588235294</v>
      </c>
      <c r="I2373" s="129">
        <v>570.88</v>
      </c>
      <c r="J2373" s="130">
        <v>8</v>
      </c>
      <c r="K2373" s="130">
        <f t="shared" si="1539"/>
        <v>25</v>
      </c>
      <c r="L2373" s="129">
        <f t="shared" si="1540"/>
        <v>71.36</v>
      </c>
      <c r="M2373" s="128">
        <f t="shared" si="1541"/>
        <v>30.979200000000002</v>
      </c>
      <c r="N2373" s="127"/>
      <c r="O2373" s="126"/>
      <c r="P2373" s="125"/>
      <c r="Q2373" s="125">
        <f t="shared" si="1543"/>
        <v>12</v>
      </c>
      <c r="R2373" s="125">
        <f t="shared" si="1544"/>
        <v>2014</v>
      </c>
      <c r="S2373" s="125" t="str">
        <f t="shared" si="1542"/>
        <v>Sat</v>
      </c>
      <c r="T2373" s="125" t="str">
        <f t="shared" si="1545"/>
        <v>2014-12</v>
      </c>
      <c r="U2373" s="125">
        <f t="shared" si="1546"/>
        <v>0</v>
      </c>
      <c r="V2373" s="125"/>
    </row>
    <row r="2374" spans="1:22" s="113" customFormat="1" x14ac:dyDescent="0.35">
      <c r="A2374" s="124"/>
      <c r="B2374" s="123">
        <v>41721</v>
      </c>
      <c r="C2374" s="119">
        <f>SUM(C2368:C2373)</f>
        <v>6015.68</v>
      </c>
      <c r="D2374" s="119">
        <v>1425.85</v>
      </c>
      <c r="E2374" s="122">
        <f>SUM(C2374:D2374)</f>
        <v>7441.5300000000007</v>
      </c>
      <c r="F2374" s="118">
        <f>SUM(F2368:F2373)</f>
        <v>3201.4500000000003</v>
      </c>
      <c r="G2374" s="121">
        <f>SUM(G2368:G2373)</f>
        <v>170</v>
      </c>
      <c r="H2374" s="118">
        <f>AVERAGE(H2368:H2373)</f>
        <v>17.705578105588533</v>
      </c>
      <c r="I2374" s="119">
        <f>SUM(I2368:I2373)</f>
        <v>2814.2300000000005</v>
      </c>
      <c r="J2374" s="120">
        <f>SUM(J2368:J2373)</f>
        <v>49</v>
      </c>
      <c r="K2374" s="120">
        <f>SUM(G2374,J2374)</f>
        <v>219</v>
      </c>
      <c r="L2374" s="119">
        <f>AVERAGE(L2368:L2373)</f>
        <v>58.015013227513229</v>
      </c>
      <c r="M2374" s="118">
        <f>AVERAGE(M2368:M2373)</f>
        <v>27.940769879899367</v>
      </c>
      <c r="N2374" s="117"/>
      <c r="O2374" s="116"/>
      <c r="P2374" s="115"/>
      <c r="Q2374" s="115">
        <f t="shared" si="1543"/>
        <v>13</v>
      </c>
      <c r="R2374" s="115">
        <f t="shared" si="1544"/>
        <v>2014</v>
      </c>
      <c r="S2374" s="115" t="str">
        <f t="shared" si="1542"/>
        <v>Sun</v>
      </c>
      <c r="T2374" s="115" t="str">
        <f t="shared" si="1545"/>
        <v>2014-13</v>
      </c>
      <c r="U2374" s="115">
        <f t="shared" si="1546"/>
        <v>0</v>
      </c>
      <c r="V2374" s="115"/>
    </row>
    <row r="2375" spans="1:22" s="113" customFormat="1" x14ac:dyDescent="0.35">
      <c r="A2375" s="153" t="s">
        <v>1336</v>
      </c>
      <c r="B2375" s="132">
        <v>41722</v>
      </c>
      <c r="C2375" s="129">
        <v>812.77</v>
      </c>
      <c r="D2375" s="119">
        <v>0</v>
      </c>
      <c r="E2375" s="119">
        <v>0</v>
      </c>
      <c r="F2375" s="128">
        <v>284.14999999999998</v>
      </c>
      <c r="G2375" s="131">
        <v>23</v>
      </c>
      <c r="H2375" s="128">
        <f t="shared" ref="H2375:H2380" si="1547">IFERROR(F2375/G2375,0)</f>
        <v>12.354347826086956</v>
      </c>
      <c r="I2375" s="129">
        <v>526.62</v>
      </c>
      <c r="J2375" s="130">
        <v>8</v>
      </c>
      <c r="K2375" s="130">
        <f t="shared" ref="K2375:K2380" si="1548">IFERROR(SUM(G2375,J2375),0)</f>
        <v>31</v>
      </c>
      <c r="L2375" s="129">
        <f t="shared" ref="L2375:L2380" si="1549">IFERROR(MEDIAN(I2375/J2375),0)</f>
        <v>65.827500000000001</v>
      </c>
      <c r="M2375" s="128">
        <f t="shared" ref="M2375:M2380" si="1550">IFERROR(SUM(F2375,I2375)/K2375,0)</f>
        <v>26.153870967741934</v>
      </c>
      <c r="N2375" s="127"/>
      <c r="O2375" s="126"/>
      <c r="P2375" s="125"/>
      <c r="Q2375" s="125">
        <f t="shared" si="1543"/>
        <v>13</v>
      </c>
      <c r="R2375" s="125">
        <f t="shared" si="1544"/>
        <v>2014</v>
      </c>
      <c r="S2375" s="125" t="str">
        <f t="shared" si="1542"/>
        <v>Mon</v>
      </c>
      <c r="T2375" s="125" t="str">
        <f t="shared" si="1545"/>
        <v>2014-13</v>
      </c>
      <c r="U2375" s="125">
        <f t="shared" si="1546"/>
        <v>0</v>
      </c>
      <c r="V2375" s="125"/>
    </row>
    <row r="2376" spans="1:22" s="113" customFormat="1" x14ac:dyDescent="0.35">
      <c r="A2376" s="153" t="s">
        <v>1336</v>
      </c>
      <c r="B2376" s="132">
        <v>41723</v>
      </c>
      <c r="C2376" s="129">
        <v>989.77</v>
      </c>
      <c r="D2376" s="119">
        <v>0</v>
      </c>
      <c r="E2376" s="119">
        <v>0</v>
      </c>
      <c r="F2376" s="128">
        <v>582.75</v>
      </c>
      <c r="G2376" s="131">
        <v>30</v>
      </c>
      <c r="H2376" s="128">
        <f t="shared" si="1547"/>
        <v>19.425000000000001</v>
      </c>
      <c r="I2376" s="129">
        <v>407.02</v>
      </c>
      <c r="J2376" s="130">
        <v>14</v>
      </c>
      <c r="K2376" s="130">
        <f t="shared" si="1548"/>
        <v>44</v>
      </c>
      <c r="L2376" s="129">
        <f t="shared" si="1549"/>
        <v>29.072857142857142</v>
      </c>
      <c r="M2376" s="128">
        <f t="shared" si="1550"/>
        <v>22.494772727272728</v>
      </c>
      <c r="N2376" s="127"/>
      <c r="O2376" s="126"/>
      <c r="P2376" s="125"/>
      <c r="Q2376" s="125">
        <f t="shared" si="1543"/>
        <v>13</v>
      </c>
      <c r="R2376" s="125">
        <f t="shared" si="1544"/>
        <v>2014</v>
      </c>
      <c r="S2376" s="125" t="str">
        <f t="shared" si="1542"/>
        <v>Tue</v>
      </c>
      <c r="T2376" s="125" t="str">
        <f t="shared" si="1545"/>
        <v>2014-13</v>
      </c>
      <c r="U2376" s="125">
        <f t="shared" si="1546"/>
        <v>0</v>
      </c>
      <c r="V2376" s="125"/>
    </row>
    <row r="2377" spans="1:22" s="113" customFormat="1" x14ac:dyDescent="0.35">
      <c r="A2377" s="153" t="s">
        <v>1336</v>
      </c>
      <c r="B2377" s="132">
        <v>41724</v>
      </c>
      <c r="C2377" s="129">
        <v>1460.4</v>
      </c>
      <c r="D2377" s="119">
        <v>0</v>
      </c>
      <c r="E2377" s="119">
        <v>0</v>
      </c>
      <c r="F2377" s="128">
        <v>778.25</v>
      </c>
      <c r="G2377" s="131">
        <v>32</v>
      </c>
      <c r="H2377" s="128">
        <f t="shared" si="1547"/>
        <v>24.3203125</v>
      </c>
      <c r="I2377" s="129">
        <v>682.15</v>
      </c>
      <c r="J2377" s="130">
        <v>14</v>
      </c>
      <c r="K2377" s="130">
        <f t="shared" si="1548"/>
        <v>46</v>
      </c>
      <c r="L2377" s="129">
        <f t="shared" si="1549"/>
        <v>48.725000000000001</v>
      </c>
      <c r="M2377" s="128">
        <f t="shared" si="1550"/>
        <v>31.747826086956525</v>
      </c>
      <c r="N2377" s="127"/>
      <c r="O2377" s="126"/>
      <c r="P2377" s="125"/>
      <c r="Q2377" s="125">
        <f t="shared" si="1543"/>
        <v>13</v>
      </c>
      <c r="R2377" s="125">
        <f t="shared" si="1544"/>
        <v>2014</v>
      </c>
      <c r="S2377" s="125" t="str">
        <f t="shared" si="1542"/>
        <v>Wed</v>
      </c>
      <c r="T2377" s="125" t="str">
        <f t="shared" si="1545"/>
        <v>2014-13</v>
      </c>
      <c r="U2377" s="125">
        <f t="shared" si="1546"/>
        <v>0</v>
      </c>
      <c r="V2377" s="125"/>
    </row>
    <row r="2378" spans="1:22" s="113" customFormat="1" x14ac:dyDescent="0.35">
      <c r="A2378" s="153" t="s">
        <v>1336</v>
      </c>
      <c r="B2378" s="132">
        <v>41725</v>
      </c>
      <c r="C2378" s="129">
        <v>1696.92</v>
      </c>
      <c r="D2378" s="119">
        <v>0</v>
      </c>
      <c r="E2378" s="119">
        <v>0</v>
      </c>
      <c r="F2378" s="128">
        <v>598.95000000000005</v>
      </c>
      <c r="G2378" s="131">
        <v>32</v>
      </c>
      <c r="H2378" s="128">
        <f t="shared" si="1547"/>
        <v>18.717187500000001</v>
      </c>
      <c r="I2378" s="129">
        <v>1097.97</v>
      </c>
      <c r="J2378" s="130">
        <v>17</v>
      </c>
      <c r="K2378" s="130">
        <f t="shared" si="1548"/>
        <v>49</v>
      </c>
      <c r="L2378" s="129">
        <f t="shared" si="1549"/>
        <v>64.586470588235301</v>
      </c>
      <c r="M2378" s="128">
        <f t="shared" si="1550"/>
        <v>34.631020408163266</v>
      </c>
      <c r="N2378" s="127"/>
      <c r="O2378" s="126"/>
      <c r="P2378" s="125"/>
      <c r="Q2378" s="125">
        <f t="shared" si="1543"/>
        <v>13</v>
      </c>
      <c r="R2378" s="125">
        <f t="shared" si="1544"/>
        <v>2014</v>
      </c>
      <c r="S2378" s="125" t="str">
        <f t="shared" si="1542"/>
        <v>Thu</v>
      </c>
      <c r="T2378" s="125" t="str">
        <f t="shared" si="1545"/>
        <v>2014-13</v>
      </c>
      <c r="U2378" s="125">
        <f t="shared" si="1546"/>
        <v>0</v>
      </c>
      <c r="V2378" s="125"/>
    </row>
    <row r="2379" spans="1:22" s="113" customFormat="1" x14ac:dyDescent="0.35">
      <c r="A2379" s="153" t="s">
        <v>1336</v>
      </c>
      <c r="B2379" s="132">
        <v>41726</v>
      </c>
      <c r="C2379" s="129">
        <v>2001.06</v>
      </c>
      <c r="D2379" s="119">
        <v>0</v>
      </c>
      <c r="E2379" s="119">
        <v>0</v>
      </c>
      <c r="F2379" s="128">
        <v>1087.1500000000001</v>
      </c>
      <c r="G2379" s="131">
        <v>40</v>
      </c>
      <c r="H2379" s="128">
        <f t="shared" si="1547"/>
        <v>27.178750000000001</v>
      </c>
      <c r="I2379" s="129">
        <v>913.91</v>
      </c>
      <c r="J2379" s="130">
        <v>18</v>
      </c>
      <c r="K2379" s="130">
        <f t="shared" si="1548"/>
        <v>58</v>
      </c>
      <c r="L2379" s="129">
        <f t="shared" si="1549"/>
        <v>50.772777777777776</v>
      </c>
      <c r="M2379" s="128">
        <f t="shared" si="1550"/>
        <v>34.50103448275862</v>
      </c>
      <c r="N2379" s="127"/>
      <c r="O2379" s="126"/>
      <c r="P2379" s="125"/>
      <c r="Q2379" s="125">
        <f t="shared" si="1543"/>
        <v>13</v>
      </c>
      <c r="R2379" s="125">
        <f t="shared" si="1544"/>
        <v>2014</v>
      </c>
      <c r="S2379" s="125" t="str">
        <f t="shared" si="1542"/>
        <v>Fri</v>
      </c>
      <c r="T2379" s="125" t="str">
        <f t="shared" si="1545"/>
        <v>2014-13</v>
      </c>
      <c r="U2379" s="125">
        <f t="shared" si="1546"/>
        <v>0</v>
      </c>
      <c r="V2379" s="125"/>
    </row>
    <row r="2380" spans="1:22" s="113" customFormat="1" x14ac:dyDescent="0.35">
      <c r="A2380" s="153" t="s">
        <v>1336</v>
      </c>
      <c r="B2380" s="132">
        <v>41727</v>
      </c>
      <c r="C2380" s="129">
        <v>971.03</v>
      </c>
      <c r="D2380" s="119">
        <v>0</v>
      </c>
      <c r="E2380" s="119">
        <v>0</v>
      </c>
      <c r="F2380" s="128">
        <v>309.35000000000002</v>
      </c>
      <c r="G2380" s="131">
        <v>17</v>
      </c>
      <c r="H2380" s="128">
        <f t="shared" si="1547"/>
        <v>18.197058823529414</v>
      </c>
      <c r="I2380" s="129">
        <v>661.68</v>
      </c>
      <c r="J2380" s="130">
        <v>12</v>
      </c>
      <c r="K2380" s="130">
        <f t="shared" si="1548"/>
        <v>29</v>
      </c>
      <c r="L2380" s="129">
        <f t="shared" si="1549"/>
        <v>55.139999999999993</v>
      </c>
      <c r="M2380" s="128">
        <f t="shared" si="1550"/>
        <v>33.483793103448278</v>
      </c>
      <c r="N2380" s="127"/>
      <c r="O2380" s="126"/>
      <c r="P2380" s="125"/>
      <c r="Q2380" s="125">
        <f t="shared" si="1543"/>
        <v>13</v>
      </c>
      <c r="R2380" s="125">
        <f t="shared" si="1544"/>
        <v>2014</v>
      </c>
      <c r="S2380" s="125" t="str">
        <f t="shared" si="1542"/>
        <v>Sat</v>
      </c>
      <c r="T2380" s="125" t="str">
        <f t="shared" si="1545"/>
        <v>2014-13</v>
      </c>
      <c r="U2380" s="125">
        <f t="shared" si="1546"/>
        <v>0</v>
      </c>
      <c r="V2380" s="125"/>
    </row>
    <row r="2381" spans="1:22" s="113" customFormat="1" x14ac:dyDescent="0.35">
      <c r="A2381" s="124"/>
      <c r="B2381" s="123">
        <v>41728</v>
      </c>
      <c r="C2381" s="119">
        <f>SUM(C2375:C2380)</f>
        <v>7931.95</v>
      </c>
      <c r="D2381" s="119">
        <v>1762.52</v>
      </c>
      <c r="E2381" s="122">
        <f>SUM(C2381:D2381)</f>
        <v>9694.4699999999993</v>
      </c>
      <c r="F2381" s="118">
        <f>SUM(F2375:F2380)</f>
        <v>3640.6000000000004</v>
      </c>
      <c r="G2381" s="121">
        <f>SUM(G2375:G2380)</f>
        <v>174</v>
      </c>
      <c r="H2381" s="118">
        <f>AVERAGE(H2375:H2380)</f>
        <v>20.032109441602731</v>
      </c>
      <c r="I2381" s="119">
        <f>SUM(I2375:I2380)</f>
        <v>4289.3500000000004</v>
      </c>
      <c r="J2381" s="120">
        <f>SUM(J2375:J2380)</f>
        <v>83</v>
      </c>
      <c r="K2381" s="120">
        <f>SUM(G2381,J2381)</f>
        <v>257</v>
      </c>
      <c r="L2381" s="119">
        <f>AVERAGE(L2375:L2380)</f>
        <v>52.354100918145036</v>
      </c>
      <c r="M2381" s="118">
        <f>AVERAGE(M2375:M2380)</f>
        <v>30.502052962723557</v>
      </c>
      <c r="N2381" s="117"/>
      <c r="O2381" s="116"/>
      <c r="P2381" s="115"/>
      <c r="Q2381" s="115">
        <f t="shared" si="1543"/>
        <v>14</v>
      </c>
      <c r="R2381" s="115">
        <f t="shared" si="1544"/>
        <v>2014</v>
      </c>
      <c r="S2381" s="115" t="str">
        <f t="shared" si="1542"/>
        <v>Sun</v>
      </c>
      <c r="T2381" s="115" t="str">
        <f t="shared" si="1545"/>
        <v>2014-14</v>
      </c>
      <c r="U2381" s="115">
        <f t="shared" si="1546"/>
        <v>0</v>
      </c>
      <c r="V2381" s="115"/>
    </row>
    <row r="2382" spans="1:22" s="113" customFormat="1" x14ac:dyDescent="0.35">
      <c r="A2382" s="153" t="s">
        <v>1337</v>
      </c>
      <c r="B2382" s="132">
        <v>41729</v>
      </c>
      <c r="C2382" s="129">
        <v>953.58</v>
      </c>
      <c r="D2382" s="119">
        <v>0</v>
      </c>
      <c r="E2382" s="119">
        <v>0</v>
      </c>
      <c r="F2382" s="128">
        <v>570.54999999999995</v>
      </c>
      <c r="G2382" s="131">
        <v>33</v>
      </c>
      <c r="H2382" s="128">
        <f t="shared" ref="H2382:H2387" si="1551">IFERROR(F2382/G2382,0)</f>
        <v>17.289393939393939</v>
      </c>
      <c r="I2382" s="129">
        <v>383.03</v>
      </c>
      <c r="J2382" s="130">
        <v>9</v>
      </c>
      <c r="K2382" s="130">
        <f t="shared" ref="K2382:K2387" si="1552">IFERROR(SUM(G2382,J2382),0)</f>
        <v>42</v>
      </c>
      <c r="L2382" s="129">
        <f t="shared" ref="L2382:L2387" si="1553">IFERROR(MEDIAN(I2382/J2382),0)</f>
        <v>42.558888888888887</v>
      </c>
      <c r="M2382" s="128">
        <f t="shared" ref="M2382:M2387" si="1554">IFERROR(SUM(F2382,I2382)/K2382,0)</f>
        <v>22.704285714285714</v>
      </c>
      <c r="N2382" s="127"/>
      <c r="O2382" s="126"/>
      <c r="P2382" s="125"/>
      <c r="Q2382" s="125">
        <f t="shared" si="1543"/>
        <v>14</v>
      </c>
      <c r="R2382" s="125">
        <f t="shared" si="1544"/>
        <v>2014</v>
      </c>
      <c r="S2382" s="125" t="str">
        <f t="shared" si="1542"/>
        <v>Mon</v>
      </c>
      <c r="T2382" s="125" t="str">
        <f t="shared" si="1545"/>
        <v>2014-14</v>
      </c>
      <c r="U2382" s="125">
        <f t="shared" si="1546"/>
        <v>0</v>
      </c>
      <c r="V2382" s="125"/>
    </row>
    <row r="2383" spans="1:22" s="113" customFormat="1" x14ac:dyDescent="0.35">
      <c r="A2383" s="153" t="s">
        <v>1337</v>
      </c>
      <c r="B2383" s="132">
        <v>41730</v>
      </c>
      <c r="C2383" s="129">
        <v>895.65</v>
      </c>
      <c r="D2383" s="119">
        <v>0</v>
      </c>
      <c r="E2383" s="119">
        <v>0</v>
      </c>
      <c r="F2383" s="128">
        <v>613.9</v>
      </c>
      <c r="G2383" s="131">
        <v>32</v>
      </c>
      <c r="H2383" s="128">
        <f t="shared" si="1551"/>
        <v>19.184374999999999</v>
      </c>
      <c r="I2383" s="129">
        <v>281.75</v>
      </c>
      <c r="J2383" s="130">
        <v>9</v>
      </c>
      <c r="K2383" s="130">
        <f t="shared" si="1552"/>
        <v>41</v>
      </c>
      <c r="L2383" s="129">
        <f t="shared" si="1553"/>
        <v>31.305555555555557</v>
      </c>
      <c r="M2383" s="128">
        <f t="shared" si="1554"/>
        <v>21.845121951219511</v>
      </c>
      <c r="N2383" s="127"/>
      <c r="O2383" s="126"/>
      <c r="P2383" s="125"/>
      <c r="Q2383" s="125">
        <f t="shared" si="1543"/>
        <v>14</v>
      </c>
      <c r="R2383" s="125">
        <f t="shared" si="1544"/>
        <v>2014</v>
      </c>
      <c r="S2383" s="125" t="str">
        <f t="shared" si="1542"/>
        <v>Tue</v>
      </c>
      <c r="T2383" s="125" t="str">
        <f t="shared" si="1545"/>
        <v>2014-14</v>
      </c>
      <c r="U2383" s="125">
        <f t="shared" si="1546"/>
        <v>0</v>
      </c>
      <c r="V2383" s="125"/>
    </row>
    <row r="2384" spans="1:22" s="113" customFormat="1" x14ac:dyDescent="0.35">
      <c r="A2384" s="153" t="s">
        <v>1337</v>
      </c>
      <c r="B2384" s="132">
        <v>41731</v>
      </c>
      <c r="C2384" s="129">
        <v>907.39</v>
      </c>
      <c r="D2384" s="119">
        <v>0</v>
      </c>
      <c r="E2384" s="119">
        <v>0</v>
      </c>
      <c r="F2384" s="128">
        <v>585.79999999999995</v>
      </c>
      <c r="G2384" s="131">
        <v>32</v>
      </c>
      <c r="H2384" s="128">
        <f t="shared" si="1551"/>
        <v>18.306249999999999</v>
      </c>
      <c r="I2384" s="129">
        <v>321.58999999999997</v>
      </c>
      <c r="J2384" s="130">
        <v>11</v>
      </c>
      <c r="K2384" s="130">
        <f t="shared" si="1552"/>
        <v>43</v>
      </c>
      <c r="L2384" s="129">
        <f t="shared" si="1553"/>
        <v>29.235454545454544</v>
      </c>
      <c r="M2384" s="128">
        <f t="shared" si="1554"/>
        <v>21.102093023255811</v>
      </c>
      <c r="N2384" s="127"/>
      <c r="O2384" s="126"/>
      <c r="P2384" s="125"/>
      <c r="Q2384" s="125">
        <f t="shared" si="1543"/>
        <v>14</v>
      </c>
      <c r="R2384" s="125">
        <f t="shared" si="1544"/>
        <v>2014</v>
      </c>
      <c r="S2384" s="125" t="str">
        <f t="shared" si="1542"/>
        <v>Wed</v>
      </c>
      <c r="T2384" s="125" t="str">
        <f t="shared" si="1545"/>
        <v>2014-14</v>
      </c>
      <c r="U2384" s="125">
        <f t="shared" si="1546"/>
        <v>0</v>
      </c>
      <c r="V2384" s="125"/>
    </row>
    <row r="2385" spans="1:22" s="113" customFormat="1" x14ac:dyDescent="0.35">
      <c r="A2385" s="153" t="s">
        <v>1337</v>
      </c>
      <c r="B2385" s="132">
        <v>41732</v>
      </c>
      <c r="C2385" s="129">
        <v>1651.47</v>
      </c>
      <c r="D2385" s="119">
        <v>0</v>
      </c>
      <c r="E2385" s="119">
        <v>0</v>
      </c>
      <c r="F2385" s="128">
        <v>512.15</v>
      </c>
      <c r="G2385" s="131">
        <v>28</v>
      </c>
      <c r="H2385" s="128">
        <f t="shared" si="1551"/>
        <v>18.291071428571428</v>
      </c>
      <c r="I2385" s="129">
        <v>1139.32</v>
      </c>
      <c r="J2385" s="130">
        <v>19</v>
      </c>
      <c r="K2385" s="130">
        <f t="shared" si="1552"/>
        <v>47</v>
      </c>
      <c r="L2385" s="129">
        <f t="shared" si="1553"/>
        <v>59.964210526315789</v>
      </c>
      <c r="M2385" s="128">
        <f t="shared" si="1554"/>
        <v>35.137659574468081</v>
      </c>
      <c r="N2385" s="127"/>
      <c r="O2385" s="126"/>
      <c r="P2385" s="125"/>
      <c r="Q2385" s="125">
        <f t="shared" si="1543"/>
        <v>14</v>
      </c>
      <c r="R2385" s="125">
        <f t="shared" si="1544"/>
        <v>2014</v>
      </c>
      <c r="S2385" s="125" t="str">
        <f t="shared" si="1542"/>
        <v>Thu</v>
      </c>
      <c r="T2385" s="125" t="str">
        <f t="shared" si="1545"/>
        <v>2014-14</v>
      </c>
      <c r="U2385" s="125">
        <f t="shared" si="1546"/>
        <v>0</v>
      </c>
      <c r="V2385" s="125"/>
    </row>
    <row r="2386" spans="1:22" s="113" customFormat="1" x14ac:dyDescent="0.35">
      <c r="A2386" s="153" t="s">
        <v>1337</v>
      </c>
      <c r="B2386" s="132">
        <v>41733</v>
      </c>
      <c r="C2386" s="129">
        <v>1935.26</v>
      </c>
      <c r="D2386" s="119">
        <v>0</v>
      </c>
      <c r="E2386" s="119">
        <v>0</v>
      </c>
      <c r="F2386" s="128">
        <v>1145.8499999999999</v>
      </c>
      <c r="G2386" s="131">
        <v>51</v>
      </c>
      <c r="H2386" s="128">
        <f t="shared" si="1551"/>
        <v>22.467647058823527</v>
      </c>
      <c r="I2386" s="129">
        <v>789.41</v>
      </c>
      <c r="J2386" s="130">
        <v>10</v>
      </c>
      <c r="K2386" s="130">
        <f t="shared" si="1552"/>
        <v>61</v>
      </c>
      <c r="L2386" s="129">
        <f t="shared" si="1553"/>
        <v>78.941000000000003</v>
      </c>
      <c r="M2386" s="128">
        <f t="shared" si="1554"/>
        <v>31.725573770491799</v>
      </c>
      <c r="N2386" s="127"/>
      <c r="O2386" s="126"/>
      <c r="P2386" s="125"/>
      <c r="Q2386" s="125">
        <f t="shared" si="1543"/>
        <v>14</v>
      </c>
      <c r="R2386" s="125">
        <f t="shared" si="1544"/>
        <v>2014</v>
      </c>
      <c r="S2386" s="125" t="str">
        <f t="shared" si="1542"/>
        <v>Fri</v>
      </c>
      <c r="T2386" s="125" t="str">
        <f t="shared" si="1545"/>
        <v>2014-14</v>
      </c>
      <c r="U2386" s="125">
        <f t="shared" si="1546"/>
        <v>0</v>
      </c>
      <c r="V2386" s="125"/>
    </row>
    <row r="2387" spans="1:22" s="155" customFormat="1" x14ac:dyDescent="0.35">
      <c r="A2387" s="134" t="s">
        <v>1337</v>
      </c>
      <c r="B2387" s="132">
        <v>41734</v>
      </c>
      <c r="C2387" s="129">
        <v>555.55999999999995</v>
      </c>
      <c r="D2387" s="119">
        <v>0</v>
      </c>
      <c r="E2387" s="119">
        <v>0</v>
      </c>
      <c r="F2387" s="128">
        <v>291.75</v>
      </c>
      <c r="G2387" s="131">
        <v>21</v>
      </c>
      <c r="H2387" s="128">
        <f t="shared" si="1551"/>
        <v>13.892857142857142</v>
      </c>
      <c r="I2387" s="129">
        <v>263.81</v>
      </c>
      <c r="J2387" s="130">
        <v>7</v>
      </c>
      <c r="K2387" s="130">
        <f t="shared" si="1552"/>
        <v>28</v>
      </c>
      <c r="L2387" s="129">
        <f t="shared" si="1553"/>
        <v>37.687142857142859</v>
      </c>
      <c r="M2387" s="128">
        <f t="shared" si="1554"/>
        <v>19.841428571428569</v>
      </c>
      <c r="N2387" s="127"/>
      <c r="O2387" s="126"/>
      <c r="P2387" s="125"/>
      <c r="Q2387" s="125">
        <f t="shared" si="1543"/>
        <v>14</v>
      </c>
      <c r="R2387" s="125">
        <f t="shared" si="1544"/>
        <v>2014</v>
      </c>
      <c r="S2387" s="125" t="str">
        <f t="shared" si="1542"/>
        <v>Sat</v>
      </c>
      <c r="T2387" s="125" t="str">
        <f t="shared" si="1545"/>
        <v>2014-14</v>
      </c>
      <c r="U2387" s="125">
        <f t="shared" si="1546"/>
        <v>0</v>
      </c>
      <c r="V2387" s="125"/>
    </row>
    <row r="2388" spans="1:22" s="113" customFormat="1" x14ac:dyDescent="0.35">
      <c r="A2388" s="124"/>
      <c r="B2388" s="123">
        <v>41735</v>
      </c>
      <c r="C2388" s="119">
        <f>SUM(C2382:C2387)</f>
        <v>6898.91</v>
      </c>
      <c r="D2388" s="119">
        <v>1906.13</v>
      </c>
      <c r="E2388" s="122">
        <f>SUM(C2388:D2388)</f>
        <v>8805.0400000000009</v>
      </c>
      <c r="F2388" s="118">
        <f>SUM(F2382:F2387)</f>
        <v>3719.9999999999995</v>
      </c>
      <c r="G2388" s="121">
        <f>SUM(G2382:G2387)</f>
        <v>197</v>
      </c>
      <c r="H2388" s="118">
        <f>AVERAGE(H2382:H2387)</f>
        <v>18.238599094941005</v>
      </c>
      <c r="I2388" s="119">
        <f>SUM(I2382:I2387)</f>
        <v>3178.9099999999994</v>
      </c>
      <c r="J2388" s="120">
        <f>SUM(J2382:J2387)</f>
        <v>65</v>
      </c>
      <c r="K2388" s="120">
        <f>SUM(G2388,J2388)</f>
        <v>262</v>
      </c>
      <c r="L2388" s="119">
        <f>AVERAGE(L2382:L2387)</f>
        <v>46.615375395559603</v>
      </c>
      <c r="M2388" s="118">
        <f>AVERAGE(M2382:M2387)</f>
        <v>25.392693767524914</v>
      </c>
      <c r="N2388" s="117"/>
      <c r="O2388" s="116"/>
      <c r="P2388" s="115"/>
      <c r="Q2388" s="115">
        <f t="shared" si="1543"/>
        <v>15</v>
      </c>
      <c r="R2388" s="115">
        <f t="shared" si="1544"/>
        <v>2014</v>
      </c>
      <c r="S2388" s="115" t="str">
        <f t="shared" si="1542"/>
        <v>Sun</v>
      </c>
      <c r="T2388" s="115" t="str">
        <f t="shared" si="1545"/>
        <v>2014-15</v>
      </c>
      <c r="U2388" s="115">
        <f t="shared" si="1546"/>
        <v>0</v>
      </c>
      <c r="V2388" s="115"/>
    </row>
    <row r="2389" spans="1:22" s="156" customFormat="1" x14ac:dyDescent="0.35">
      <c r="A2389" s="134" t="s">
        <v>1338</v>
      </c>
      <c r="B2389" s="132">
        <v>41736</v>
      </c>
      <c r="C2389" s="129">
        <v>544.96</v>
      </c>
      <c r="D2389" s="119">
        <v>0</v>
      </c>
      <c r="E2389" s="119">
        <v>0</v>
      </c>
      <c r="F2389" s="128">
        <v>375.25</v>
      </c>
      <c r="G2389" s="131">
        <v>28</v>
      </c>
      <c r="H2389" s="128">
        <f t="shared" ref="H2389:H2394" si="1555">IFERROR(F2389/G2389,0)</f>
        <v>13.401785714285714</v>
      </c>
      <c r="I2389" s="129">
        <v>169.71</v>
      </c>
      <c r="J2389" s="130">
        <v>6</v>
      </c>
      <c r="K2389" s="130">
        <f t="shared" ref="K2389:K2394" si="1556">IFERROR(SUM(G2389,J2389),0)</f>
        <v>34</v>
      </c>
      <c r="L2389" s="129">
        <f t="shared" ref="L2389:L2394" si="1557">IFERROR(MEDIAN(I2389/J2389),0)</f>
        <v>28.285</v>
      </c>
      <c r="M2389" s="128">
        <f t="shared" ref="M2389:M2394" si="1558">IFERROR(SUM(F2389,I2389)/K2389,0)</f>
        <v>16.02823529411765</v>
      </c>
      <c r="N2389" s="127"/>
      <c r="O2389" s="126"/>
      <c r="P2389" s="125"/>
      <c r="Q2389" s="125">
        <f t="shared" si="1543"/>
        <v>15</v>
      </c>
      <c r="R2389" s="125">
        <f t="shared" si="1544"/>
        <v>2014</v>
      </c>
      <c r="S2389" s="125" t="str">
        <f t="shared" si="1542"/>
        <v>Mon</v>
      </c>
      <c r="T2389" s="125" t="str">
        <f t="shared" si="1545"/>
        <v>2014-15</v>
      </c>
      <c r="U2389" s="125">
        <f t="shared" si="1546"/>
        <v>0</v>
      </c>
      <c r="V2389" s="125"/>
    </row>
    <row r="2390" spans="1:22" s="156" customFormat="1" x14ac:dyDescent="0.35">
      <c r="A2390" s="134" t="s">
        <v>1338</v>
      </c>
      <c r="B2390" s="132">
        <v>41737</v>
      </c>
      <c r="C2390" s="129">
        <v>735.04</v>
      </c>
      <c r="D2390" s="119">
        <v>0</v>
      </c>
      <c r="E2390" s="119">
        <v>0</v>
      </c>
      <c r="F2390" s="128">
        <v>464.85</v>
      </c>
      <c r="G2390" s="131">
        <v>34</v>
      </c>
      <c r="H2390" s="128">
        <f t="shared" si="1555"/>
        <v>13.672058823529412</v>
      </c>
      <c r="I2390" s="129">
        <v>270.19</v>
      </c>
      <c r="J2390" s="130">
        <v>8</v>
      </c>
      <c r="K2390" s="130">
        <f t="shared" si="1556"/>
        <v>42</v>
      </c>
      <c r="L2390" s="129">
        <f t="shared" si="1557"/>
        <v>33.77375</v>
      </c>
      <c r="M2390" s="128">
        <f t="shared" si="1558"/>
        <v>17.500952380952381</v>
      </c>
      <c r="N2390" s="127"/>
      <c r="O2390" s="126"/>
      <c r="P2390" s="125"/>
      <c r="Q2390" s="125">
        <f t="shared" si="1543"/>
        <v>15</v>
      </c>
      <c r="R2390" s="125">
        <f t="shared" si="1544"/>
        <v>2014</v>
      </c>
      <c r="S2390" s="125" t="str">
        <f t="shared" si="1542"/>
        <v>Tue</v>
      </c>
      <c r="T2390" s="125" t="str">
        <f t="shared" si="1545"/>
        <v>2014-15</v>
      </c>
      <c r="U2390" s="125">
        <f t="shared" si="1546"/>
        <v>0</v>
      </c>
      <c r="V2390" s="125"/>
    </row>
    <row r="2391" spans="1:22" s="156" customFormat="1" x14ac:dyDescent="0.35">
      <c r="A2391" s="134" t="s">
        <v>1338</v>
      </c>
      <c r="B2391" s="132">
        <v>41738</v>
      </c>
      <c r="C2391" s="129">
        <v>859.78</v>
      </c>
      <c r="D2391" s="119">
        <v>0</v>
      </c>
      <c r="E2391" s="119">
        <v>0</v>
      </c>
      <c r="F2391" s="128">
        <v>510.25</v>
      </c>
      <c r="G2391" s="131">
        <v>30</v>
      </c>
      <c r="H2391" s="128">
        <f t="shared" si="1555"/>
        <v>17.008333333333333</v>
      </c>
      <c r="I2391" s="129">
        <v>349.53</v>
      </c>
      <c r="J2391" s="130">
        <v>7</v>
      </c>
      <c r="K2391" s="130">
        <f t="shared" si="1556"/>
        <v>37</v>
      </c>
      <c r="L2391" s="129">
        <f t="shared" si="1557"/>
        <v>49.932857142857138</v>
      </c>
      <c r="M2391" s="128">
        <f t="shared" si="1558"/>
        <v>23.237297297297296</v>
      </c>
      <c r="N2391" s="127"/>
      <c r="O2391" s="126"/>
      <c r="P2391" s="125"/>
      <c r="Q2391" s="125">
        <f t="shared" si="1543"/>
        <v>15</v>
      </c>
      <c r="R2391" s="125">
        <f t="shared" si="1544"/>
        <v>2014</v>
      </c>
      <c r="S2391" s="125" t="str">
        <f t="shared" si="1542"/>
        <v>Wed</v>
      </c>
      <c r="T2391" s="125" t="str">
        <f t="shared" si="1545"/>
        <v>2014-15</v>
      </c>
      <c r="U2391" s="125">
        <f t="shared" si="1546"/>
        <v>0</v>
      </c>
      <c r="V2391" s="125"/>
    </row>
    <row r="2392" spans="1:22" s="156" customFormat="1" x14ac:dyDescent="0.35">
      <c r="A2392" s="134" t="s">
        <v>1338</v>
      </c>
      <c r="B2392" s="132">
        <v>41739</v>
      </c>
      <c r="C2392" s="129">
        <v>1581.42</v>
      </c>
      <c r="D2392" s="119">
        <v>0</v>
      </c>
      <c r="E2392" s="119">
        <v>0</v>
      </c>
      <c r="F2392" s="128">
        <v>662.05</v>
      </c>
      <c r="G2392" s="131">
        <v>28</v>
      </c>
      <c r="H2392" s="128">
        <f t="shared" si="1555"/>
        <v>23.644642857142856</v>
      </c>
      <c r="I2392" s="129">
        <v>919.37</v>
      </c>
      <c r="J2392" s="130">
        <v>9</v>
      </c>
      <c r="K2392" s="130">
        <f t="shared" si="1556"/>
        <v>37</v>
      </c>
      <c r="L2392" s="129">
        <f t="shared" si="1557"/>
        <v>102.15222222222222</v>
      </c>
      <c r="M2392" s="128">
        <f t="shared" si="1558"/>
        <v>42.741081081081084</v>
      </c>
      <c r="N2392" s="127"/>
      <c r="O2392" s="126"/>
      <c r="P2392" s="125"/>
      <c r="Q2392" s="125">
        <f t="shared" si="1543"/>
        <v>15</v>
      </c>
      <c r="R2392" s="125">
        <f t="shared" si="1544"/>
        <v>2014</v>
      </c>
      <c r="S2392" s="125" t="str">
        <f t="shared" si="1542"/>
        <v>Thu</v>
      </c>
      <c r="T2392" s="125" t="str">
        <f t="shared" si="1545"/>
        <v>2014-15</v>
      </c>
      <c r="U2392" s="125">
        <f t="shared" si="1546"/>
        <v>0</v>
      </c>
      <c r="V2392" s="125"/>
    </row>
    <row r="2393" spans="1:22" s="156" customFormat="1" x14ac:dyDescent="0.35">
      <c r="A2393" s="134" t="s">
        <v>1338</v>
      </c>
      <c r="B2393" s="132">
        <v>41740</v>
      </c>
      <c r="C2393" s="129">
        <v>1785.8</v>
      </c>
      <c r="D2393" s="119">
        <v>0</v>
      </c>
      <c r="E2393" s="119">
        <v>0</v>
      </c>
      <c r="F2393" s="128">
        <v>957.85</v>
      </c>
      <c r="G2393" s="131">
        <v>45</v>
      </c>
      <c r="H2393" s="128">
        <f t="shared" si="1555"/>
        <v>21.285555555555558</v>
      </c>
      <c r="I2393" s="129">
        <v>827.95</v>
      </c>
      <c r="J2393" s="130">
        <v>21</v>
      </c>
      <c r="K2393" s="130">
        <f t="shared" si="1556"/>
        <v>66</v>
      </c>
      <c r="L2393" s="129">
        <f t="shared" si="1557"/>
        <v>39.426190476190477</v>
      </c>
      <c r="M2393" s="128">
        <f t="shared" si="1558"/>
        <v>27.057575757575762</v>
      </c>
      <c r="N2393" s="127"/>
      <c r="O2393" s="126"/>
      <c r="P2393" s="125"/>
      <c r="Q2393" s="125">
        <f t="shared" si="1543"/>
        <v>15</v>
      </c>
      <c r="R2393" s="125">
        <f t="shared" si="1544"/>
        <v>2014</v>
      </c>
      <c r="S2393" s="125" t="str">
        <f t="shared" si="1542"/>
        <v>Fri</v>
      </c>
      <c r="T2393" s="125" t="str">
        <f t="shared" si="1545"/>
        <v>2014-15</v>
      </c>
      <c r="U2393" s="125">
        <f t="shared" si="1546"/>
        <v>0</v>
      </c>
      <c r="V2393" s="125"/>
    </row>
    <row r="2394" spans="1:22" s="156" customFormat="1" x14ac:dyDescent="0.35">
      <c r="A2394" s="134" t="s">
        <v>1338</v>
      </c>
      <c r="B2394" s="132">
        <v>41741</v>
      </c>
      <c r="C2394" s="129">
        <v>578.01</v>
      </c>
      <c r="D2394" s="119">
        <v>0</v>
      </c>
      <c r="E2394" s="119">
        <v>0</v>
      </c>
      <c r="F2394" s="128">
        <v>398.8</v>
      </c>
      <c r="G2394" s="131">
        <v>17</v>
      </c>
      <c r="H2394" s="128">
        <f t="shared" si="1555"/>
        <v>23.458823529411767</v>
      </c>
      <c r="I2394" s="129">
        <v>179.21</v>
      </c>
      <c r="J2394" s="130">
        <v>3</v>
      </c>
      <c r="K2394" s="130">
        <f t="shared" si="1556"/>
        <v>20</v>
      </c>
      <c r="L2394" s="129">
        <f t="shared" si="1557"/>
        <v>59.736666666666672</v>
      </c>
      <c r="M2394" s="128">
        <f t="shared" si="1558"/>
        <v>28.900500000000001</v>
      </c>
      <c r="N2394" s="127"/>
      <c r="O2394" s="126"/>
      <c r="P2394" s="125"/>
      <c r="Q2394" s="125">
        <f t="shared" si="1543"/>
        <v>15</v>
      </c>
      <c r="R2394" s="125">
        <f t="shared" si="1544"/>
        <v>2014</v>
      </c>
      <c r="S2394" s="125" t="str">
        <f t="shared" si="1542"/>
        <v>Sat</v>
      </c>
      <c r="T2394" s="125" t="str">
        <f t="shared" si="1545"/>
        <v>2014-15</v>
      </c>
      <c r="U2394" s="125">
        <f t="shared" si="1546"/>
        <v>0</v>
      </c>
      <c r="V2394" s="125"/>
    </row>
    <row r="2395" spans="1:22" s="113" customFormat="1" x14ac:dyDescent="0.35">
      <c r="A2395" s="124"/>
      <c r="B2395" s="123">
        <v>41742</v>
      </c>
      <c r="C2395" s="119">
        <f>SUM(C2389:C2394)</f>
        <v>6085.01</v>
      </c>
      <c r="D2395" s="119">
        <v>1588.55</v>
      </c>
      <c r="E2395" s="122">
        <f>SUM(C2395:D2395)</f>
        <v>7673.56</v>
      </c>
      <c r="F2395" s="118">
        <f>SUM(F2389:F2394)</f>
        <v>3369.05</v>
      </c>
      <c r="G2395" s="121">
        <f>SUM(G2389:G2394)</f>
        <v>182</v>
      </c>
      <c r="H2395" s="118">
        <f>AVERAGE(H2389:H2394)</f>
        <v>18.745199968876438</v>
      </c>
      <c r="I2395" s="119">
        <f>SUM(I2389:I2394)</f>
        <v>2715.96</v>
      </c>
      <c r="J2395" s="120">
        <f>SUM(J2389:J2394)</f>
        <v>54</v>
      </c>
      <c r="K2395" s="120">
        <f>SUM(G2395,J2395)</f>
        <v>236</v>
      </c>
      <c r="L2395" s="119">
        <f>AVERAGE(L2389:L2394)</f>
        <v>52.217781084656082</v>
      </c>
      <c r="M2395" s="118">
        <f>AVERAGE(M2389:M2394)</f>
        <v>25.910940301837361</v>
      </c>
      <c r="N2395" s="117"/>
      <c r="O2395" s="116"/>
      <c r="P2395" s="115"/>
      <c r="Q2395" s="115">
        <f t="shared" si="1543"/>
        <v>16</v>
      </c>
      <c r="R2395" s="115">
        <f t="shared" si="1544"/>
        <v>2014</v>
      </c>
      <c r="S2395" s="115" t="str">
        <f t="shared" si="1542"/>
        <v>Sun</v>
      </c>
      <c r="T2395" s="115" t="str">
        <f t="shared" si="1545"/>
        <v>2014-16</v>
      </c>
      <c r="U2395" s="115">
        <f t="shared" si="1546"/>
        <v>0</v>
      </c>
      <c r="V2395" s="115"/>
    </row>
    <row r="2396" spans="1:22" s="156" customFormat="1" x14ac:dyDescent="0.35">
      <c r="A2396" s="134" t="s">
        <v>1339</v>
      </c>
      <c r="B2396" s="132">
        <v>41743</v>
      </c>
      <c r="C2396" s="129">
        <v>1166.19</v>
      </c>
      <c r="D2396" s="119">
        <v>0</v>
      </c>
      <c r="E2396" s="119">
        <v>0</v>
      </c>
      <c r="F2396" s="128">
        <v>468.64</v>
      </c>
      <c r="G2396" s="131">
        <v>31</v>
      </c>
      <c r="H2396" s="128">
        <f t="shared" ref="H2396:H2401" si="1559">IFERROR(F2396/G2396,0)</f>
        <v>15.117419354838709</v>
      </c>
      <c r="I2396" s="129">
        <v>697.55</v>
      </c>
      <c r="J2396" s="130">
        <v>12</v>
      </c>
      <c r="K2396" s="130">
        <f t="shared" ref="K2396:K2401" si="1560">IFERROR(SUM(G2396,J2396),0)</f>
        <v>43</v>
      </c>
      <c r="L2396" s="129">
        <f t="shared" ref="L2396:L2401" si="1561">IFERROR(MEDIAN(I2396/J2396),0)</f>
        <v>58.129166666666663</v>
      </c>
      <c r="M2396" s="128">
        <f t="shared" ref="M2396:M2401" si="1562">IFERROR(SUM(F2396,I2396)/K2396,0)</f>
        <v>27.120697674418604</v>
      </c>
      <c r="N2396" s="127"/>
      <c r="O2396" s="126"/>
      <c r="P2396" s="125"/>
      <c r="Q2396" s="125">
        <f t="shared" si="1543"/>
        <v>16</v>
      </c>
      <c r="R2396" s="125">
        <f t="shared" si="1544"/>
        <v>2014</v>
      </c>
      <c r="S2396" s="125" t="str">
        <f t="shared" si="1542"/>
        <v>Mon</v>
      </c>
      <c r="T2396" s="125" t="str">
        <f t="shared" si="1545"/>
        <v>2014-16</v>
      </c>
      <c r="U2396" s="125">
        <f t="shared" si="1546"/>
        <v>0</v>
      </c>
      <c r="V2396" s="125"/>
    </row>
    <row r="2397" spans="1:22" s="156" customFormat="1" x14ac:dyDescent="0.35">
      <c r="A2397" s="134" t="s">
        <v>1339</v>
      </c>
      <c r="B2397" s="132">
        <v>41744</v>
      </c>
      <c r="C2397" s="129">
        <v>1519.11</v>
      </c>
      <c r="D2397" s="119">
        <v>0</v>
      </c>
      <c r="E2397" s="119">
        <v>0</v>
      </c>
      <c r="F2397" s="128">
        <v>625.1</v>
      </c>
      <c r="G2397" s="131">
        <v>34</v>
      </c>
      <c r="H2397" s="128">
        <f t="shared" si="1559"/>
        <v>18.38529411764706</v>
      </c>
      <c r="I2397" s="129">
        <v>894.03</v>
      </c>
      <c r="J2397" s="130">
        <v>16</v>
      </c>
      <c r="K2397" s="130">
        <f t="shared" si="1560"/>
        <v>50</v>
      </c>
      <c r="L2397" s="129">
        <f t="shared" si="1561"/>
        <v>55.876874999999998</v>
      </c>
      <c r="M2397" s="128">
        <f t="shared" si="1562"/>
        <v>30.382600000000004</v>
      </c>
      <c r="N2397" s="127"/>
      <c r="O2397" s="126"/>
      <c r="P2397" s="125"/>
      <c r="Q2397" s="125">
        <f t="shared" si="1543"/>
        <v>16</v>
      </c>
      <c r="R2397" s="125">
        <f t="shared" si="1544"/>
        <v>2014</v>
      </c>
      <c r="S2397" s="125" t="str">
        <f t="shared" si="1542"/>
        <v>Tue</v>
      </c>
      <c r="T2397" s="125" t="str">
        <f t="shared" si="1545"/>
        <v>2014-16</v>
      </c>
      <c r="U2397" s="125">
        <f t="shared" si="1546"/>
        <v>0</v>
      </c>
      <c r="V2397" s="125"/>
    </row>
    <row r="2398" spans="1:22" s="156" customFormat="1" x14ac:dyDescent="0.35">
      <c r="A2398" s="134" t="s">
        <v>1339</v>
      </c>
      <c r="B2398" s="132">
        <v>41745</v>
      </c>
      <c r="C2398" s="129">
        <v>2071.63</v>
      </c>
      <c r="D2398" s="119">
        <v>0</v>
      </c>
      <c r="E2398" s="119">
        <v>0</v>
      </c>
      <c r="F2398" s="128">
        <v>562.03</v>
      </c>
      <c r="G2398" s="131">
        <v>30</v>
      </c>
      <c r="H2398" s="128">
        <f t="shared" si="1559"/>
        <v>18.734333333333332</v>
      </c>
      <c r="I2398" s="129">
        <v>1509.5</v>
      </c>
      <c r="J2398" s="130">
        <v>24</v>
      </c>
      <c r="K2398" s="130">
        <f t="shared" si="1560"/>
        <v>54</v>
      </c>
      <c r="L2398" s="129">
        <f t="shared" si="1561"/>
        <v>62.895833333333336</v>
      </c>
      <c r="M2398" s="128">
        <f t="shared" si="1562"/>
        <v>38.361666666666665</v>
      </c>
      <c r="N2398" s="127"/>
      <c r="O2398" s="126"/>
      <c r="P2398" s="125"/>
      <c r="Q2398" s="125">
        <f t="shared" si="1543"/>
        <v>16</v>
      </c>
      <c r="R2398" s="125">
        <f t="shared" si="1544"/>
        <v>2014</v>
      </c>
      <c r="S2398" s="125" t="str">
        <f t="shared" si="1542"/>
        <v>Wed</v>
      </c>
      <c r="T2398" s="125" t="str">
        <f t="shared" si="1545"/>
        <v>2014-16</v>
      </c>
      <c r="U2398" s="125">
        <f t="shared" si="1546"/>
        <v>0</v>
      </c>
      <c r="V2398" s="125"/>
    </row>
    <row r="2399" spans="1:22" s="156" customFormat="1" x14ac:dyDescent="0.35">
      <c r="A2399" s="134" t="s">
        <v>1339</v>
      </c>
      <c r="B2399" s="132">
        <v>41746</v>
      </c>
      <c r="C2399" s="129">
        <v>3475.93</v>
      </c>
      <c r="D2399" s="119">
        <v>0</v>
      </c>
      <c r="E2399" s="119">
        <v>0</v>
      </c>
      <c r="F2399" s="128">
        <v>1830.79</v>
      </c>
      <c r="G2399" s="131">
        <v>61</v>
      </c>
      <c r="H2399" s="128">
        <f t="shared" si="1559"/>
        <v>30.012950819672131</v>
      </c>
      <c r="I2399" s="129">
        <v>1645.14</v>
      </c>
      <c r="J2399" s="130">
        <v>25</v>
      </c>
      <c r="K2399" s="130">
        <f t="shared" si="1560"/>
        <v>86</v>
      </c>
      <c r="L2399" s="129">
        <f t="shared" si="1561"/>
        <v>65.805599999999998</v>
      </c>
      <c r="M2399" s="128">
        <f t="shared" si="1562"/>
        <v>40.41779069767442</v>
      </c>
      <c r="N2399" s="127"/>
      <c r="O2399" s="126"/>
      <c r="P2399" s="125"/>
      <c r="Q2399" s="125">
        <f t="shared" si="1543"/>
        <v>16</v>
      </c>
      <c r="R2399" s="125">
        <f t="shared" si="1544"/>
        <v>2014</v>
      </c>
      <c r="S2399" s="125" t="str">
        <f t="shared" si="1542"/>
        <v>Thu</v>
      </c>
      <c r="T2399" s="125" t="str">
        <f t="shared" si="1545"/>
        <v>2014-16</v>
      </c>
      <c r="U2399" s="125">
        <f t="shared" si="1546"/>
        <v>0</v>
      </c>
      <c r="V2399" s="125"/>
    </row>
    <row r="2400" spans="1:22" s="154" customFormat="1" x14ac:dyDescent="0.35">
      <c r="A2400" s="143" t="s">
        <v>1339</v>
      </c>
      <c r="B2400" s="142">
        <v>41747</v>
      </c>
      <c r="C2400" s="138">
        <v>0</v>
      </c>
      <c r="D2400" s="119">
        <v>0</v>
      </c>
      <c r="E2400" s="119">
        <v>0</v>
      </c>
      <c r="F2400" s="140">
        <v>0</v>
      </c>
      <c r="G2400" s="141">
        <v>0</v>
      </c>
      <c r="H2400" s="140">
        <f t="shared" si="1559"/>
        <v>0</v>
      </c>
      <c r="I2400" s="138">
        <v>0</v>
      </c>
      <c r="J2400" s="139">
        <v>0</v>
      </c>
      <c r="K2400" s="139">
        <f t="shared" si="1560"/>
        <v>0</v>
      </c>
      <c r="L2400" s="138">
        <f t="shared" si="1561"/>
        <v>0</v>
      </c>
      <c r="M2400" s="140">
        <f t="shared" si="1562"/>
        <v>0</v>
      </c>
      <c r="N2400" s="137" t="s">
        <v>1100</v>
      </c>
      <c r="O2400" s="136"/>
      <c r="P2400" s="135"/>
      <c r="Q2400" s="135">
        <f t="shared" si="1543"/>
        <v>16</v>
      </c>
      <c r="R2400" s="135">
        <f t="shared" si="1544"/>
        <v>2014</v>
      </c>
      <c r="S2400" s="135" t="str">
        <f t="shared" si="1542"/>
        <v>Fri</v>
      </c>
      <c r="T2400" s="135" t="str">
        <f t="shared" si="1545"/>
        <v>2014-16</v>
      </c>
      <c r="U2400" s="135">
        <f t="shared" si="1546"/>
        <v>0</v>
      </c>
      <c r="V2400" s="135"/>
    </row>
    <row r="2401" spans="1:22" s="155" customFormat="1" ht="18" x14ac:dyDescent="0.35">
      <c r="A2401" s="134" t="s">
        <v>1339</v>
      </c>
      <c r="B2401" s="132">
        <v>41748</v>
      </c>
      <c r="C2401" s="129">
        <v>645.79999999999995</v>
      </c>
      <c r="D2401" s="119">
        <v>0</v>
      </c>
      <c r="E2401" s="119">
        <v>0</v>
      </c>
      <c r="F2401" s="128">
        <v>134.55000000000001</v>
      </c>
      <c r="G2401" s="131">
        <v>13</v>
      </c>
      <c r="H2401" s="128">
        <f t="shared" si="1559"/>
        <v>10.350000000000001</v>
      </c>
      <c r="I2401" s="129">
        <v>511.25</v>
      </c>
      <c r="J2401" s="130">
        <v>11</v>
      </c>
      <c r="K2401" s="130">
        <f t="shared" si="1560"/>
        <v>24</v>
      </c>
      <c r="L2401" s="129">
        <f t="shared" si="1561"/>
        <v>46.477272727272727</v>
      </c>
      <c r="M2401" s="128">
        <f t="shared" si="1562"/>
        <v>26.908333333333331</v>
      </c>
      <c r="N2401" s="127" t="s">
        <v>1101</v>
      </c>
      <c r="O2401" s="126"/>
      <c r="P2401" s="125"/>
      <c r="Q2401" s="125">
        <f t="shared" si="1543"/>
        <v>16</v>
      </c>
      <c r="R2401" s="125">
        <f t="shared" si="1544"/>
        <v>2014</v>
      </c>
      <c r="S2401" s="125" t="str">
        <f t="shared" si="1542"/>
        <v>Sat</v>
      </c>
      <c r="T2401" s="125" t="str">
        <f t="shared" si="1545"/>
        <v>2014-16</v>
      </c>
      <c r="U2401" s="125">
        <f t="shared" si="1546"/>
        <v>0</v>
      </c>
      <c r="V2401" s="125"/>
    </row>
    <row r="2402" spans="1:22" s="113" customFormat="1" x14ac:dyDescent="0.35">
      <c r="A2402" s="124"/>
      <c r="B2402" s="123">
        <v>41749</v>
      </c>
      <c r="C2402" s="119">
        <f>SUM(C2396:C2401)</f>
        <v>8878.66</v>
      </c>
      <c r="D2402" s="119">
        <v>1954.9</v>
      </c>
      <c r="E2402" s="122">
        <f>SUM(C2402:D2402)</f>
        <v>10833.56</v>
      </c>
      <c r="F2402" s="118"/>
      <c r="G2402" s="121">
        <f>SUM(G2396:G2401)</f>
        <v>169</v>
      </c>
      <c r="H2402" s="118">
        <f>AVERAGE(H2396:H2401)</f>
        <v>15.433332937581872</v>
      </c>
      <c r="I2402" s="119">
        <f>SUM(I2396:I2401)</f>
        <v>5257.47</v>
      </c>
      <c r="J2402" s="120">
        <f>SUM(J2396:J2401)</f>
        <v>88</v>
      </c>
      <c r="K2402" s="120">
        <f>SUM(G2402,J2402)</f>
        <v>257</v>
      </c>
      <c r="L2402" s="119">
        <f>AVERAGE(L2396:L2401)</f>
        <v>48.197457954545456</v>
      </c>
      <c r="M2402" s="118">
        <f>AVERAGE(M2396:M2401)</f>
        <v>27.19851472868217</v>
      </c>
      <c r="N2402" s="117"/>
      <c r="O2402" s="116"/>
      <c r="P2402" s="115"/>
      <c r="Q2402" s="115">
        <f t="shared" si="1543"/>
        <v>17</v>
      </c>
      <c r="R2402" s="115">
        <f t="shared" si="1544"/>
        <v>2014</v>
      </c>
      <c r="S2402" s="115" t="str">
        <f t="shared" si="1542"/>
        <v>Sun</v>
      </c>
      <c r="T2402" s="115" t="str">
        <f t="shared" si="1545"/>
        <v>2014-17</v>
      </c>
      <c r="U2402" s="115">
        <f t="shared" si="1546"/>
        <v>0</v>
      </c>
      <c r="V2402" s="115"/>
    </row>
    <row r="2403" spans="1:22" s="154" customFormat="1" ht="18" x14ac:dyDescent="0.35">
      <c r="A2403" s="143" t="s">
        <v>1340</v>
      </c>
      <c r="B2403" s="142">
        <v>41750</v>
      </c>
      <c r="C2403" s="138">
        <v>0</v>
      </c>
      <c r="D2403" s="119">
        <v>0</v>
      </c>
      <c r="E2403" s="119">
        <v>0</v>
      </c>
      <c r="F2403" s="140">
        <v>0</v>
      </c>
      <c r="G2403" s="141">
        <v>0</v>
      </c>
      <c r="H2403" s="140">
        <f t="shared" ref="H2403:H2408" si="1563">IFERROR(F2403/G2403,0)</f>
        <v>0</v>
      </c>
      <c r="I2403" s="138">
        <v>0</v>
      </c>
      <c r="J2403" s="139">
        <v>0</v>
      </c>
      <c r="K2403" s="139">
        <f t="shared" ref="K2403:K2408" si="1564">IFERROR(SUM(G2403,J2403),0)</f>
        <v>0</v>
      </c>
      <c r="L2403" s="138">
        <f t="shared" ref="L2403:L2408" si="1565">IFERROR(MEDIAN(I2403/J2403),0)</f>
        <v>0</v>
      </c>
      <c r="M2403" s="140">
        <f t="shared" ref="M2403:M2408" si="1566">IFERROR(SUM(F2403,I2403)/K2403,0)</f>
        <v>0</v>
      </c>
      <c r="N2403" s="137" t="s">
        <v>1105</v>
      </c>
      <c r="O2403" s="136"/>
      <c r="P2403" s="135"/>
      <c r="Q2403" s="135">
        <f t="shared" si="1543"/>
        <v>17</v>
      </c>
      <c r="R2403" s="135">
        <f t="shared" si="1544"/>
        <v>2014</v>
      </c>
      <c r="S2403" s="135" t="str">
        <f t="shared" si="1542"/>
        <v>Mon</v>
      </c>
      <c r="T2403" s="135" t="str">
        <f t="shared" si="1545"/>
        <v>2014-17</v>
      </c>
      <c r="U2403" s="135">
        <f t="shared" si="1546"/>
        <v>0</v>
      </c>
      <c r="V2403" s="135"/>
    </row>
    <row r="2404" spans="1:22" s="113" customFormat="1" x14ac:dyDescent="0.35">
      <c r="A2404" s="153" t="s">
        <v>1340</v>
      </c>
      <c r="B2404" s="132">
        <v>41751</v>
      </c>
      <c r="C2404" s="129">
        <v>1213.32</v>
      </c>
      <c r="D2404" s="119">
        <v>0</v>
      </c>
      <c r="E2404" s="119">
        <v>0</v>
      </c>
      <c r="F2404" s="128">
        <v>831.8</v>
      </c>
      <c r="G2404" s="131">
        <v>25</v>
      </c>
      <c r="H2404" s="128">
        <f t="shared" si="1563"/>
        <v>33.271999999999998</v>
      </c>
      <c r="I2404" s="129">
        <v>381.52</v>
      </c>
      <c r="J2404" s="130">
        <v>11</v>
      </c>
      <c r="K2404" s="130">
        <f t="shared" si="1564"/>
        <v>36</v>
      </c>
      <c r="L2404" s="129">
        <f t="shared" si="1565"/>
        <v>34.68363636363636</v>
      </c>
      <c r="M2404" s="128">
        <f t="shared" si="1566"/>
        <v>33.703333333333333</v>
      </c>
      <c r="N2404" s="127"/>
      <c r="O2404" s="126"/>
      <c r="P2404" s="125"/>
      <c r="Q2404" s="125">
        <f t="shared" si="1543"/>
        <v>17</v>
      </c>
      <c r="R2404" s="125">
        <f t="shared" si="1544"/>
        <v>2014</v>
      </c>
      <c r="S2404" s="125" t="str">
        <f t="shared" si="1542"/>
        <v>Tue</v>
      </c>
      <c r="T2404" s="125" t="str">
        <f t="shared" si="1545"/>
        <v>2014-17</v>
      </c>
      <c r="U2404" s="125">
        <f t="shared" si="1546"/>
        <v>0</v>
      </c>
      <c r="V2404" s="125"/>
    </row>
    <row r="2405" spans="1:22" s="113" customFormat="1" x14ac:dyDescent="0.35">
      <c r="A2405" s="153" t="s">
        <v>1340</v>
      </c>
      <c r="B2405" s="132">
        <v>41752</v>
      </c>
      <c r="C2405" s="129">
        <v>1504.93</v>
      </c>
      <c r="D2405" s="119">
        <v>0</v>
      </c>
      <c r="E2405" s="119">
        <v>0</v>
      </c>
      <c r="F2405" s="128">
        <v>736.9</v>
      </c>
      <c r="G2405" s="131">
        <v>38</v>
      </c>
      <c r="H2405" s="128">
        <f t="shared" si="1563"/>
        <v>19.392105263157895</v>
      </c>
      <c r="I2405" s="129">
        <v>768.03</v>
      </c>
      <c r="J2405" s="130">
        <v>13</v>
      </c>
      <c r="K2405" s="130">
        <f t="shared" si="1564"/>
        <v>51</v>
      </c>
      <c r="L2405" s="129">
        <f t="shared" si="1565"/>
        <v>59.079230769230769</v>
      </c>
      <c r="M2405" s="128">
        <f t="shared" si="1566"/>
        <v>29.508431372549015</v>
      </c>
      <c r="N2405" s="127"/>
      <c r="O2405" s="126"/>
      <c r="P2405" s="125"/>
      <c r="Q2405" s="125">
        <f t="shared" si="1543"/>
        <v>17</v>
      </c>
      <c r="R2405" s="125">
        <f t="shared" si="1544"/>
        <v>2014</v>
      </c>
      <c r="S2405" s="125" t="str">
        <f t="shared" si="1542"/>
        <v>Wed</v>
      </c>
      <c r="T2405" s="125" t="str">
        <f t="shared" si="1545"/>
        <v>2014-17</v>
      </c>
      <c r="U2405" s="125">
        <f t="shared" si="1546"/>
        <v>0</v>
      </c>
      <c r="V2405" s="125"/>
    </row>
    <row r="2406" spans="1:22" s="113" customFormat="1" x14ac:dyDescent="0.35">
      <c r="A2406" s="153" t="s">
        <v>1340</v>
      </c>
      <c r="B2406" s="132">
        <v>41753</v>
      </c>
      <c r="C2406" s="129">
        <v>2769.75</v>
      </c>
      <c r="D2406" s="119">
        <v>0</v>
      </c>
      <c r="E2406" s="119">
        <v>0</v>
      </c>
      <c r="F2406" s="128">
        <v>1116.1500000000001</v>
      </c>
      <c r="G2406" s="131">
        <v>49</v>
      </c>
      <c r="H2406" s="128">
        <f t="shared" si="1563"/>
        <v>22.778571428571432</v>
      </c>
      <c r="I2406" s="129">
        <v>1653.6</v>
      </c>
      <c r="J2406" s="130">
        <v>26</v>
      </c>
      <c r="K2406" s="130">
        <f t="shared" si="1564"/>
        <v>75</v>
      </c>
      <c r="L2406" s="129">
        <f t="shared" si="1565"/>
        <v>63.599999999999994</v>
      </c>
      <c r="M2406" s="128">
        <f t="shared" si="1566"/>
        <v>36.93</v>
      </c>
      <c r="N2406" s="127"/>
      <c r="O2406" s="126"/>
      <c r="P2406" s="125"/>
      <c r="Q2406" s="125">
        <f t="shared" si="1543"/>
        <v>17</v>
      </c>
      <c r="R2406" s="125">
        <f t="shared" si="1544"/>
        <v>2014</v>
      </c>
      <c r="S2406" s="125" t="str">
        <f t="shared" si="1542"/>
        <v>Thu</v>
      </c>
      <c r="T2406" s="125" t="str">
        <f t="shared" si="1545"/>
        <v>2014-17</v>
      </c>
      <c r="U2406" s="125">
        <f t="shared" si="1546"/>
        <v>0</v>
      </c>
      <c r="V2406" s="125"/>
    </row>
    <row r="2407" spans="1:22" s="154" customFormat="1" x14ac:dyDescent="0.35">
      <c r="A2407" s="143" t="s">
        <v>1340</v>
      </c>
      <c r="B2407" s="142">
        <v>41754</v>
      </c>
      <c r="C2407" s="138">
        <v>0</v>
      </c>
      <c r="D2407" s="119">
        <v>0</v>
      </c>
      <c r="E2407" s="119">
        <v>0</v>
      </c>
      <c r="F2407" s="140">
        <v>0</v>
      </c>
      <c r="G2407" s="141">
        <v>0</v>
      </c>
      <c r="H2407" s="140">
        <f t="shared" si="1563"/>
        <v>0</v>
      </c>
      <c r="I2407" s="138">
        <v>0</v>
      </c>
      <c r="J2407" s="139">
        <v>0</v>
      </c>
      <c r="K2407" s="139">
        <f t="shared" si="1564"/>
        <v>0</v>
      </c>
      <c r="L2407" s="138">
        <f t="shared" si="1565"/>
        <v>0</v>
      </c>
      <c r="M2407" s="140">
        <f t="shared" si="1566"/>
        <v>0</v>
      </c>
      <c r="N2407" s="137" t="s">
        <v>1098</v>
      </c>
      <c r="O2407" s="136"/>
      <c r="P2407" s="135"/>
      <c r="Q2407" s="135">
        <f t="shared" si="1543"/>
        <v>17</v>
      </c>
      <c r="R2407" s="135">
        <f t="shared" si="1544"/>
        <v>2014</v>
      </c>
      <c r="S2407" s="135" t="str">
        <f t="shared" si="1542"/>
        <v>Fri</v>
      </c>
      <c r="T2407" s="135" t="str">
        <f t="shared" si="1545"/>
        <v>2014-17</v>
      </c>
      <c r="U2407" s="135">
        <f t="shared" si="1546"/>
        <v>0</v>
      </c>
      <c r="V2407" s="135"/>
    </row>
    <row r="2408" spans="1:22" s="113" customFormat="1" x14ac:dyDescent="0.35">
      <c r="A2408" s="153" t="s">
        <v>1340</v>
      </c>
      <c r="B2408" s="132">
        <v>41755</v>
      </c>
      <c r="C2408" s="129">
        <v>666.84</v>
      </c>
      <c r="D2408" s="119">
        <v>0</v>
      </c>
      <c r="E2408" s="119">
        <v>0</v>
      </c>
      <c r="F2408" s="128">
        <v>258.7</v>
      </c>
      <c r="G2408" s="131">
        <v>17</v>
      </c>
      <c r="H2408" s="128">
        <f t="shared" si="1563"/>
        <v>15.217647058823529</v>
      </c>
      <c r="I2408" s="129">
        <v>408.14</v>
      </c>
      <c r="J2408" s="130">
        <v>12</v>
      </c>
      <c r="K2408" s="130">
        <f t="shared" si="1564"/>
        <v>29</v>
      </c>
      <c r="L2408" s="129">
        <f t="shared" si="1565"/>
        <v>34.011666666666663</v>
      </c>
      <c r="M2408" s="128">
        <f t="shared" si="1566"/>
        <v>22.994482758620688</v>
      </c>
      <c r="N2408" s="127"/>
      <c r="O2408" s="126"/>
      <c r="P2408" s="125"/>
      <c r="Q2408" s="125">
        <f t="shared" si="1543"/>
        <v>17</v>
      </c>
      <c r="R2408" s="125">
        <f t="shared" si="1544"/>
        <v>2014</v>
      </c>
      <c r="S2408" s="125" t="str">
        <f t="shared" si="1542"/>
        <v>Sat</v>
      </c>
      <c r="T2408" s="125" t="str">
        <f t="shared" si="1545"/>
        <v>2014-17</v>
      </c>
      <c r="U2408" s="125">
        <f t="shared" si="1546"/>
        <v>0</v>
      </c>
      <c r="V2408" s="125"/>
    </row>
    <row r="2409" spans="1:22" s="113" customFormat="1" x14ac:dyDescent="0.35">
      <c r="A2409" s="124"/>
      <c r="B2409" s="123">
        <v>41756</v>
      </c>
      <c r="C2409" s="119">
        <f>SUM(C2404:C2408)</f>
        <v>6154.84</v>
      </c>
      <c r="D2409" s="119">
        <v>1436.94</v>
      </c>
      <c r="E2409" s="122">
        <f>SUM(C2409:D2409)</f>
        <v>7591.7800000000007</v>
      </c>
      <c r="F2409" s="118"/>
      <c r="G2409" s="121">
        <f>SUM(G2403:G2408)</f>
        <v>129</v>
      </c>
      <c r="H2409" s="118">
        <f>AVERAGE(H2403:H2408)</f>
        <v>15.110053958425476</v>
      </c>
      <c r="I2409" s="119">
        <f>SUM(I2403:I2408)</f>
        <v>3211.2899999999995</v>
      </c>
      <c r="J2409" s="120">
        <f>SUM(J2403:J2408)</f>
        <v>62</v>
      </c>
      <c r="K2409" s="120">
        <f>SUM(G2409,J2409)</f>
        <v>191</v>
      </c>
      <c r="L2409" s="119">
        <f>AVERAGE(L2403:L2408)</f>
        <v>31.895755633255629</v>
      </c>
      <c r="M2409" s="118">
        <f>AVERAGE(M2403:M2408)</f>
        <v>20.522707910750505</v>
      </c>
      <c r="N2409" s="117"/>
      <c r="O2409" s="116"/>
      <c r="P2409" s="115"/>
      <c r="Q2409" s="115">
        <f t="shared" si="1543"/>
        <v>18</v>
      </c>
      <c r="R2409" s="115">
        <f t="shared" si="1544"/>
        <v>2014</v>
      </c>
      <c r="S2409" s="115" t="str">
        <f t="shared" si="1542"/>
        <v>Sun</v>
      </c>
      <c r="T2409" s="115" t="str">
        <f t="shared" si="1545"/>
        <v>2014-18</v>
      </c>
      <c r="U2409" s="115">
        <f t="shared" si="1546"/>
        <v>0</v>
      </c>
      <c r="V2409" s="115"/>
    </row>
    <row r="2410" spans="1:22" s="113" customFormat="1" x14ac:dyDescent="0.35">
      <c r="A2410" s="153" t="s">
        <v>1341</v>
      </c>
      <c r="B2410" s="132">
        <v>41757</v>
      </c>
      <c r="C2410" s="129">
        <v>669.8</v>
      </c>
      <c r="D2410" s="119">
        <v>0</v>
      </c>
      <c r="E2410" s="119">
        <v>0</v>
      </c>
      <c r="F2410" s="128">
        <v>408.45</v>
      </c>
      <c r="G2410" s="131">
        <v>29</v>
      </c>
      <c r="H2410" s="128">
        <f t="shared" ref="H2410:H2415" si="1567">IFERROR(F2410/G2410,0)</f>
        <v>14.084482758620689</v>
      </c>
      <c r="I2410" s="129">
        <v>261.35000000000002</v>
      </c>
      <c r="J2410" s="130">
        <v>11</v>
      </c>
      <c r="K2410" s="130">
        <f t="shared" ref="K2410:K2415" si="1568">IFERROR(SUM(G2410,J2410),0)</f>
        <v>40</v>
      </c>
      <c r="L2410" s="129">
        <f t="shared" ref="L2410:L2415" si="1569">IFERROR(MEDIAN(I2410/J2410),0)</f>
        <v>23.759090909090911</v>
      </c>
      <c r="M2410" s="128">
        <f t="shared" ref="M2410:M2415" si="1570">IFERROR(SUM(F2410,I2410)/K2410,0)</f>
        <v>16.744999999999997</v>
      </c>
      <c r="N2410" s="127"/>
      <c r="O2410" s="126"/>
      <c r="P2410" s="125"/>
      <c r="Q2410" s="125">
        <f t="shared" si="1543"/>
        <v>18</v>
      </c>
      <c r="R2410" s="125">
        <f t="shared" si="1544"/>
        <v>2014</v>
      </c>
      <c r="S2410" s="125" t="str">
        <f t="shared" si="1542"/>
        <v>Mon</v>
      </c>
      <c r="T2410" s="125" t="str">
        <f t="shared" si="1545"/>
        <v>2014-18</v>
      </c>
      <c r="U2410" s="125">
        <f t="shared" si="1546"/>
        <v>0</v>
      </c>
      <c r="V2410" s="125"/>
    </row>
    <row r="2411" spans="1:22" s="113" customFormat="1" x14ac:dyDescent="0.35">
      <c r="A2411" s="153" t="s">
        <v>1341</v>
      </c>
      <c r="B2411" s="132">
        <v>41758</v>
      </c>
      <c r="C2411" s="129">
        <v>809.45</v>
      </c>
      <c r="D2411" s="119">
        <v>0</v>
      </c>
      <c r="E2411" s="119">
        <v>0</v>
      </c>
      <c r="F2411" s="128">
        <v>376.8</v>
      </c>
      <c r="G2411" s="131">
        <v>34</v>
      </c>
      <c r="H2411" s="128">
        <f t="shared" si="1567"/>
        <v>11.08235294117647</v>
      </c>
      <c r="I2411" s="129">
        <v>432.65</v>
      </c>
      <c r="J2411" s="130">
        <v>10</v>
      </c>
      <c r="K2411" s="130">
        <f t="shared" si="1568"/>
        <v>44</v>
      </c>
      <c r="L2411" s="129">
        <f t="shared" si="1569"/>
        <v>43.265000000000001</v>
      </c>
      <c r="M2411" s="128">
        <f t="shared" si="1570"/>
        <v>18.396590909090911</v>
      </c>
      <c r="N2411" s="127"/>
      <c r="O2411" s="126"/>
      <c r="P2411" s="125"/>
      <c r="Q2411" s="125">
        <f t="shared" si="1543"/>
        <v>18</v>
      </c>
      <c r="R2411" s="125">
        <f t="shared" si="1544"/>
        <v>2014</v>
      </c>
      <c r="S2411" s="125" t="str">
        <f t="shared" si="1542"/>
        <v>Tue</v>
      </c>
      <c r="T2411" s="125" t="str">
        <f t="shared" si="1545"/>
        <v>2014-18</v>
      </c>
      <c r="U2411" s="125">
        <f t="shared" si="1546"/>
        <v>0</v>
      </c>
      <c r="V2411" s="125"/>
    </row>
    <row r="2412" spans="1:22" s="113" customFormat="1" x14ac:dyDescent="0.35">
      <c r="A2412" s="153" t="s">
        <v>1341</v>
      </c>
      <c r="B2412" s="132">
        <v>41759</v>
      </c>
      <c r="C2412" s="129">
        <v>971.61</v>
      </c>
      <c r="D2412" s="119">
        <v>0</v>
      </c>
      <c r="E2412" s="119">
        <v>0</v>
      </c>
      <c r="F2412" s="128">
        <v>419.95</v>
      </c>
      <c r="G2412" s="131">
        <v>32</v>
      </c>
      <c r="H2412" s="128">
        <f t="shared" si="1567"/>
        <v>13.1234375</v>
      </c>
      <c r="I2412" s="129">
        <v>551.66</v>
      </c>
      <c r="J2412" s="130">
        <v>11</v>
      </c>
      <c r="K2412" s="130">
        <f t="shared" si="1568"/>
        <v>43</v>
      </c>
      <c r="L2412" s="129">
        <f t="shared" si="1569"/>
        <v>50.150909090909089</v>
      </c>
      <c r="M2412" s="128">
        <f t="shared" si="1570"/>
        <v>22.595581395348834</v>
      </c>
      <c r="N2412" s="127"/>
      <c r="O2412" s="126"/>
      <c r="P2412" s="125"/>
      <c r="Q2412" s="125">
        <f t="shared" si="1543"/>
        <v>18</v>
      </c>
      <c r="R2412" s="125">
        <f t="shared" si="1544"/>
        <v>2014</v>
      </c>
      <c r="S2412" s="125" t="str">
        <f t="shared" si="1542"/>
        <v>Wed</v>
      </c>
      <c r="T2412" s="125" t="str">
        <f t="shared" si="1545"/>
        <v>2014-18</v>
      </c>
      <c r="U2412" s="125">
        <f t="shared" si="1546"/>
        <v>0</v>
      </c>
      <c r="V2412" s="125"/>
    </row>
    <row r="2413" spans="1:22" s="113" customFormat="1" x14ac:dyDescent="0.35">
      <c r="A2413" s="153" t="s">
        <v>1341</v>
      </c>
      <c r="B2413" s="132">
        <v>41760</v>
      </c>
      <c r="C2413" s="129">
        <v>1339.85</v>
      </c>
      <c r="D2413" s="119">
        <v>0</v>
      </c>
      <c r="E2413" s="119">
        <v>0</v>
      </c>
      <c r="F2413" s="128">
        <v>651.9</v>
      </c>
      <c r="G2413" s="131">
        <v>27</v>
      </c>
      <c r="H2413" s="128">
        <f t="shared" si="1567"/>
        <v>24.144444444444442</v>
      </c>
      <c r="I2413" s="129">
        <v>687.95</v>
      </c>
      <c r="J2413" s="130">
        <v>14</v>
      </c>
      <c r="K2413" s="130">
        <f t="shared" si="1568"/>
        <v>41</v>
      </c>
      <c r="L2413" s="129">
        <f t="shared" si="1569"/>
        <v>49.13928571428572</v>
      </c>
      <c r="M2413" s="128">
        <f t="shared" si="1570"/>
        <v>32.679268292682927</v>
      </c>
      <c r="N2413" s="127"/>
      <c r="O2413" s="126"/>
      <c r="P2413" s="125"/>
      <c r="Q2413" s="125">
        <f t="shared" si="1543"/>
        <v>18</v>
      </c>
      <c r="R2413" s="125">
        <f t="shared" si="1544"/>
        <v>2014</v>
      </c>
      <c r="S2413" s="125" t="str">
        <f t="shared" si="1542"/>
        <v>Thu</v>
      </c>
      <c r="T2413" s="125" t="str">
        <f t="shared" si="1545"/>
        <v>2014-18</v>
      </c>
      <c r="U2413" s="125">
        <f t="shared" si="1546"/>
        <v>0</v>
      </c>
      <c r="V2413" s="125"/>
    </row>
    <row r="2414" spans="1:22" s="113" customFormat="1" x14ac:dyDescent="0.35">
      <c r="A2414" s="153" t="s">
        <v>1341</v>
      </c>
      <c r="B2414" s="132">
        <v>41761</v>
      </c>
      <c r="C2414" s="129">
        <v>1676.37</v>
      </c>
      <c r="D2414" s="119">
        <v>0</v>
      </c>
      <c r="E2414" s="119">
        <v>0</v>
      </c>
      <c r="F2414" s="128">
        <v>1198.1500000000001</v>
      </c>
      <c r="G2414" s="131">
        <v>46</v>
      </c>
      <c r="H2414" s="128">
        <f t="shared" si="1567"/>
        <v>26.046739130434784</v>
      </c>
      <c r="I2414" s="129">
        <v>478.22</v>
      </c>
      <c r="J2414" s="130">
        <v>13</v>
      </c>
      <c r="K2414" s="130">
        <f t="shared" si="1568"/>
        <v>59</v>
      </c>
      <c r="L2414" s="129">
        <f t="shared" si="1569"/>
        <v>36.786153846153852</v>
      </c>
      <c r="M2414" s="128">
        <f t="shared" si="1570"/>
        <v>28.41305084745763</v>
      </c>
      <c r="N2414" s="127"/>
      <c r="O2414" s="126"/>
      <c r="P2414" s="125"/>
      <c r="Q2414" s="125">
        <f t="shared" si="1543"/>
        <v>18</v>
      </c>
      <c r="R2414" s="125">
        <f t="shared" si="1544"/>
        <v>2014</v>
      </c>
      <c r="S2414" s="125" t="str">
        <f t="shared" si="1542"/>
        <v>Fri</v>
      </c>
      <c r="T2414" s="125" t="str">
        <f t="shared" si="1545"/>
        <v>2014-18</v>
      </c>
      <c r="U2414" s="125">
        <f t="shared" si="1546"/>
        <v>0</v>
      </c>
      <c r="V2414" s="125"/>
    </row>
    <row r="2415" spans="1:22" s="113" customFormat="1" x14ac:dyDescent="0.35">
      <c r="A2415" s="153" t="s">
        <v>1341</v>
      </c>
      <c r="B2415" s="132">
        <v>41762</v>
      </c>
      <c r="C2415" s="129">
        <v>970.69</v>
      </c>
      <c r="D2415" s="119">
        <v>0</v>
      </c>
      <c r="E2415" s="119">
        <v>0</v>
      </c>
      <c r="F2415" s="128">
        <v>540.6</v>
      </c>
      <c r="G2415" s="131">
        <v>20</v>
      </c>
      <c r="H2415" s="128">
        <f t="shared" si="1567"/>
        <v>27.03</v>
      </c>
      <c r="I2415" s="129">
        <v>430.09</v>
      </c>
      <c r="J2415" s="130">
        <v>12</v>
      </c>
      <c r="K2415" s="130">
        <f t="shared" si="1568"/>
        <v>32</v>
      </c>
      <c r="L2415" s="129">
        <f t="shared" si="1569"/>
        <v>35.840833333333329</v>
      </c>
      <c r="M2415" s="128">
        <f t="shared" si="1570"/>
        <v>30.334062500000002</v>
      </c>
      <c r="N2415" s="127"/>
      <c r="O2415" s="126"/>
      <c r="P2415" s="125"/>
      <c r="Q2415" s="125">
        <f t="shared" si="1543"/>
        <v>18</v>
      </c>
      <c r="R2415" s="125">
        <f t="shared" si="1544"/>
        <v>2014</v>
      </c>
      <c r="S2415" s="125" t="str">
        <f t="shared" si="1542"/>
        <v>Sat</v>
      </c>
      <c r="T2415" s="125" t="str">
        <f t="shared" si="1545"/>
        <v>2014-18</v>
      </c>
      <c r="U2415" s="125">
        <f t="shared" si="1546"/>
        <v>0</v>
      </c>
      <c r="V2415" s="125"/>
    </row>
    <row r="2416" spans="1:22" s="113" customFormat="1" x14ac:dyDescent="0.35">
      <c r="A2416" s="124"/>
      <c r="B2416" s="123">
        <v>41763</v>
      </c>
      <c r="C2416" s="119">
        <f>SUM(C2410:C2415)</f>
        <v>6437.77</v>
      </c>
      <c r="D2416" s="119">
        <v>1565.12</v>
      </c>
      <c r="E2416" s="122">
        <f>SUM(C2416:D2416)</f>
        <v>8002.89</v>
      </c>
      <c r="F2416" s="118"/>
      <c r="G2416" s="121">
        <f>SUM(G2410:G2415)</f>
        <v>188</v>
      </c>
      <c r="H2416" s="118">
        <f>AVERAGE(H2410:H2415)</f>
        <v>19.251909462446065</v>
      </c>
      <c r="I2416" s="119">
        <f>SUM(I2410:I2415)</f>
        <v>2841.92</v>
      </c>
      <c r="J2416" s="120">
        <f>SUM(J2410:J2415)</f>
        <v>71</v>
      </c>
      <c r="K2416" s="120">
        <f>SUM(G2416,J2416)</f>
        <v>259</v>
      </c>
      <c r="L2416" s="119">
        <f>AVERAGE(L2410:L2415)</f>
        <v>39.823545482295494</v>
      </c>
      <c r="M2416" s="118">
        <f>AVERAGE(M2410:M2415)</f>
        <v>24.860592324096714</v>
      </c>
      <c r="N2416" s="117"/>
      <c r="O2416" s="116"/>
      <c r="P2416" s="115"/>
      <c r="Q2416" s="115">
        <f t="shared" si="1543"/>
        <v>19</v>
      </c>
      <c r="R2416" s="115">
        <f t="shared" si="1544"/>
        <v>2014</v>
      </c>
      <c r="S2416" s="115" t="str">
        <f t="shared" si="1542"/>
        <v>Sun</v>
      </c>
      <c r="T2416" s="115" t="str">
        <f t="shared" si="1545"/>
        <v>2014-19</v>
      </c>
      <c r="U2416" s="115">
        <f t="shared" si="1546"/>
        <v>0</v>
      </c>
      <c r="V2416" s="115"/>
    </row>
    <row r="2417" spans="1:22" s="113" customFormat="1" x14ac:dyDescent="0.35">
      <c r="A2417" s="153" t="s">
        <v>1342</v>
      </c>
      <c r="B2417" s="132">
        <v>41764</v>
      </c>
      <c r="C2417" s="129">
        <v>661.61</v>
      </c>
      <c r="D2417" s="119">
        <v>0</v>
      </c>
      <c r="E2417" s="119">
        <v>0</v>
      </c>
      <c r="F2417" s="128">
        <v>259.55</v>
      </c>
      <c r="G2417" s="131">
        <v>21</v>
      </c>
      <c r="H2417" s="128">
        <f t="shared" ref="H2417:H2422" si="1571">IFERROR(F2417/G2417,0)</f>
        <v>12.359523809523811</v>
      </c>
      <c r="I2417" s="129">
        <v>402.06</v>
      </c>
      <c r="J2417" s="130">
        <v>12</v>
      </c>
      <c r="K2417" s="130">
        <f t="shared" ref="K2417:K2422" si="1572">IFERROR(SUM(G2417,J2417),0)</f>
        <v>33</v>
      </c>
      <c r="L2417" s="129">
        <f t="shared" ref="L2417:L2422" si="1573">IFERROR(MEDIAN(I2417/J2417),0)</f>
        <v>33.505000000000003</v>
      </c>
      <c r="M2417" s="128">
        <f t="shared" ref="M2417:M2422" si="1574">IFERROR(SUM(F2417,I2417)/K2417,0)</f>
        <v>20.048787878787881</v>
      </c>
      <c r="N2417" s="127"/>
      <c r="O2417" s="126"/>
      <c r="P2417" s="125"/>
      <c r="Q2417" s="125">
        <f t="shared" si="1543"/>
        <v>19</v>
      </c>
      <c r="R2417" s="125">
        <f t="shared" si="1544"/>
        <v>2014</v>
      </c>
      <c r="S2417" s="125" t="str">
        <f t="shared" si="1542"/>
        <v>Mon</v>
      </c>
      <c r="T2417" s="125" t="str">
        <f t="shared" si="1545"/>
        <v>2014-19</v>
      </c>
      <c r="U2417" s="125">
        <f t="shared" si="1546"/>
        <v>0</v>
      </c>
      <c r="V2417" s="125"/>
    </row>
    <row r="2418" spans="1:22" s="113" customFormat="1" x14ac:dyDescent="0.35">
      <c r="A2418" s="153" t="s">
        <v>1342</v>
      </c>
      <c r="B2418" s="132">
        <v>41765</v>
      </c>
      <c r="C2418" s="129">
        <v>622.33000000000004</v>
      </c>
      <c r="D2418" s="119">
        <v>0</v>
      </c>
      <c r="E2418" s="119">
        <v>0</v>
      </c>
      <c r="F2418" s="128">
        <v>381</v>
      </c>
      <c r="G2418" s="131">
        <v>24</v>
      </c>
      <c r="H2418" s="128">
        <f t="shared" si="1571"/>
        <v>15.875</v>
      </c>
      <c r="I2418" s="129">
        <v>241.33</v>
      </c>
      <c r="J2418" s="130">
        <v>10</v>
      </c>
      <c r="K2418" s="130">
        <f t="shared" si="1572"/>
        <v>34</v>
      </c>
      <c r="L2418" s="129">
        <f t="shared" si="1573"/>
        <v>24.133000000000003</v>
      </c>
      <c r="M2418" s="128">
        <f t="shared" si="1574"/>
        <v>18.303823529411765</v>
      </c>
      <c r="N2418" s="127"/>
      <c r="O2418" s="126"/>
      <c r="P2418" s="125"/>
      <c r="Q2418" s="125">
        <f t="shared" si="1543"/>
        <v>19</v>
      </c>
      <c r="R2418" s="125">
        <f t="shared" si="1544"/>
        <v>2014</v>
      </c>
      <c r="S2418" s="125" t="str">
        <f t="shared" si="1542"/>
        <v>Tue</v>
      </c>
      <c r="T2418" s="125" t="str">
        <f t="shared" si="1545"/>
        <v>2014-19</v>
      </c>
      <c r="U2418" s="125">
        <f t="shared" si="1546"/>
        <v>0</v>
      </c>
      <c r="V2418" s="125"/>
    </row>
    <row r="2419" spans="1:22" s="113" customFormat="1" x14ac:dyDescent="0.35">
      <c r="A2419" s="153" t="s">
        <v>1342</v>
      </c>
      <c r="B2419" s="132">
        <v>41766</v>
      </c>
      <c r="C2419" s="129">
        <v>1128</v>
      </c>
      <c r="D2419" s="119">
        <v>0</v>
      </c>
      <c r="E2419" s="119">
        <v>0</v>
      </c>
      <c r="F2419" s="128">
        <v>512</v>
      </c>
      <c r="G2419" s="131">
        <v>30</v>
      </c>
      <c r="H2419" s="128">
        <f t="shared" si="1571"/>
        <v>17.066666666666666</v>
      </c>
      <c r="I2419" s="129">
        <v>616</v>
      </c>
      <c r="J2419" s="130">
        <v>13</v>
      </c>
      <c r="K2419" s="130">
        <f t="shared" si="1572"/>
        <v>43</v>
      </c>
      <c r="L2419" s="129">
        <f t="shared" si="1573"/>
        <v>47.384615384615387</v>
      </c>
      <c r="M2419" s="128">
        <f t="shared" si="1574"/>
        <v>26.232558139534884</v>
      </c>
      <c r="N2419" s="127"/>
      <c r="O2419" s="126"/>
      <c r="P2419" s="125"/>
      <c r="Q2419" s="125">
        <f t="shared" si="1543"/>
        <v>19</v>
      </c>
      <c r="R2419" s="125">
        <f t="shared" si="1544"/>
        <v>2014</v>
      </c>
      <c r="S2419" s="125" t="str">
        <f t="shared" si="1542"/>
        <v>Wed</v>
      </c>
      <c r="T2419" s="125" t="str">
        <f t="shared" si="1545"/>
        <v>2014-19</v>
      </c>
      <c r="U2419" s="125">
        <f t="shared" si="1546"/>
        <v>0</v>
      </c>
      <c r="V2419" s="125"/>
    </row>
    <row r="2420" spans="1:22" s="113" customFormat="1" x14ac:dyDescent="0.35">
      <c r="A2420" s="153" t="s">
        <v>1342</v>
      </c>
      <c r="B2420" s="132">
        <v>41767</v>
      </c>
      <c r="C2420" s="129">
        <v>1525.4</v>
      </c>
      <c r="D2420" s="119">
        <v>0</v>
      </c>
      <c r="E2420" s="119">
        <v>0</v>
      </c>
      <c r="F2420" s="128">
        <v>568.85</v>
      </c>
      <c r="G2420" s="131">
        <v>33</v>
      </c>
      <c r="H2420" s="128">
        <f t="shared" si="1571"/>
        <v>17.237878787878788</v>
      </c>
      <c r="I2420" s="129">
        <v>965.55</v>
      </c>
      <c r="J2420" s="130">
        <v>13</v>
      </c>
      <c r="K2420" s="130">
        <f t="shared" si="1572"/>
        <v>46</v>
      </c>
      <c r="L2420" s="129">
        <f t="shared" si="1573"/>
        <v>74.273076923076914</v>
      </c>
      <c r="M2420" s="128">
        <f t="shared" si="1574"/>
        <v>33.356521739130436</v>
      </c>
      <c r="N2420" s="127"/>
      <c r="O2420" s="126"/>
      <c r="P2420" s="125"/>
      <c r="Q2420" s="125">
        <f t="shared" si="1543"/>
        <v>19</v>
      </c>
      <c r="R2420" s="125">
        <f t="shared" si="1544"/>
        <v>2014</v>
      </c>
      <c r="S2420" s="125" t="str">
        <f t="shared" si="1542"/>
        <v>Thu</v>
      </c>
      <c r="T2420" s="125" t="str">
        <f t="shared" si="1545"/>
        <v>2014-19</v>
      </c>
      <c r="U2420" s="125">
        <f t="shared" si="1546"/>
        <v>0</v>
      </c>
      <c r="V2420" s="125"/>
    </row>
    <row r="2421" spans="1:22" s="113" customFormat="1" x14ac:dyDescent="0.35">
      <c r="A2421" s="153" t="s">
        <v>1342</v>
      </c>
      <c r="B2421" s="132">
        <v>41768</v>
      </c>
      <c r="C2421" s="129">
        <v>2124.4</v>
      </c>
      <c r="D2421" s="119">
        <v>0</v>
      </c>
      <c r="E2421" s="119">
        <v>0</v>
      </c>
      <c r="F2421" s="128">
        <v>1088.4000000000001</v>
      </c>
      <c r="G2421" s="131">
        <v>43</v>
      </c>
      <c r="H2421" s="128">
        <f t="shared" si="1571"/>
        <v>25.311627906976746</v>
      </c>
      <c r="I2421" s="129">
        <v>1036</v>
      </c>
      <c r="J2421" s="130">
        <v>21</v>
      </c>
      <c r="K2421" s="130">
        <f t="shared" si="1572"/>
        <v>64</v>
      </c>
      <c r="L2421" s="129">
        <f t="shared" si="1573"/>
        <v>49.333333333333336</v>
      </c>
      <c r="M2421" s="128">
        <f t="shared" si="1574"/>
        <v>33.193750000000001</v>
      </c>
      <c r="N2421" s="127"/>
      <c r="O2421" s="126"/>
      <c r="P2421" s="125"/>
      <c r="Q2421" s="125">
        <f t="shared" si="1543"/>
        <v>19</v>
      </c>
      <c r="R2421" s="125">
        <f t="shared" si="1544"/>
        <v>2014</v>
      </c>
      <c r="S2421" s="125" t="str">
        <f t="shared" si="1542"/>
        <v>Fri</v>
      </c>
      <c r="T2421" s="125" t="str">
        <f t="shared" si="1545"/>
        <v>2014-19</v>
      </c>
      <c r="U2421" s="125">
        <f t="shared" si="1546"/>
        <v>0</v>
      </c>
      <c r="V2421" s="125"/>
    </row>
    <row r="2422" spans="1:22" s="113" customFormat="1" x14ac:dyDescent="0.35">
      <c r="A2422" s="153" t="s">
        <v>1342</v>
      </c>
      <c r="B2422" s="132">
        <v>41769</v>
      </c>
      <c r="C2422" s="129">
        <v>761.86</v>
      </c>
      <c r="D2422" s="119">
        <v>0</v>
      </c>
      <c r="E2422" s="119">
        <v>0</v>
      </c>
      <c r="F2422" s="128">
        <v>364.7</v>
      </c>
      <c r="G2422" s="131">
        <v>15</v>
      </c>
      <c r="H2422" s="128">
        <f t="shared" si="1571"/>
        <v>24.313333333333333</v>
      </c>
      <c r="I2422" s="129">
        <v>397.16</v>
      </c>
      <c r="J2422" s="130">
        <v>8</v>
      </c>
      <c r="K2422" s="130">
        <f t="shared" si="1572"/>
        <v>23</v>
      </c>
      <c r="L2422" s="129">
        <f t="shared" si="1573"/>
        <v>49.645000000000003</v>
      </c>
      <c r="M2422" s="128">
        <f t="shared" si="1574"/>
        <v>33.124347826086954</v>
      </c>
      <c r="N2422" s="127"/>
      <c r="O2422" s="126"/>
      <c r="P2422" s="125"/>
      <c r="Q2422" s="125">
        <f t="shared" si="1543"/>
        <v>19</v>
      </c>
      <c r="R2422" s="125">
        <f t="shared" si="1544"/>
        <v>2014</v>
      </c>
      <c r="S2422" s="125" t="str">
        <f t="shared" si="1542"/>
        <v>Sat</v>
      </c>
      <c r="T2422" s="125" t="str">
        <f t="shared" si="1545"/>
        <v>2014-19</v>
      </c>
      <c r="U2422" s="125">
        <f t="shared" si="1546"/>
        <v>0</v>
      </c>
      <c r="V2422" s="125"/>
    </row>
    <row r="2423" spans="1:22" s="113" customFormat="1" x14ac:dyDescent="0.35">
      <c r="A2423" s="124"/>
      <c r="B2423" s="123">
        <v>41770</v>
      </c>
      <c r="C2423" s="119">
        <f>SUM(C2417:C2422)</f>
        <v>6823.5999999999995</v>
      </c>
      <c r="D2423" s="119">
        <v>1111.74</v>
      </c>
      <c r="E2423" s="122">
        <f>SUM(C2423:D2423)</f>
        <v>7935.3399999999992</v>
      </c>
      <c r="F2423" s="118"/>
      <c r="G2423" s="121">
        <f>SUM(G2417:G2422)</f>
        <v>166</v>
      </c>
      <c r="H2423" s="118">
        <f>AVERAGE(H2417:H2422)</f>
        <v>18.694005084063225</v>
      </c>
      <c r="I2423" s="119">
        <f>SUM(I2417:I2422)</f>
        <v>3658.0999999999995</v>
      </c>
      <c r="J2423" s="120">
        <f>SUM(J2417:J2422)</f>
        <v>77</v>
      </c>
      <c r="K2423" s="120">
        <f>SUM(G2423,J2423)</f>
        <v>243</v>
      </c>
      <c r="L2423" s="119">
        <f>AVERAGE(L2417:L2422)</f>
        <v>46.379004273504279</v>
      </c>
      <c r="M2423" s="118">
        <f>AVERAGE(M2417:M2422)</f>
        <v>27.37663151882532</v>
      </c>
      <c r="N2423" s="117"/>
      <c r="O2423" s="116"/>
      <c r="P2423" s="115"/>
      <c r="Q2423" s="115">
        <f t="shared" si="1543"/>
        <v>20</v>
      </c>
      <c r="R2423" s="115">
        <f t="shared" si="1544"/>
        <v>2014</v>
      </c>
      <c r="S2423" s="115" t="str">
        <f t="shared" si="1542"/>
        <v>Sun</v>
      </c>
      <c r="T2423" s="115" t="str">
        <f t="shared" si="1545"/>
        <v>2014-20</v>
      </c>
      <c r="U2423" s="115">
        <f t="shared" si="1546"/>
        <v>0</v>
      </c>
      <c r="V2423" s="115"/>
    </row>
    <row r="2424" spans="1:22" s="113" customFormat="1" x14ac:dyDescent="0.35">
      <c r="A2424" s="153" t="s">
        <v>1343</v>
      </c>
      <c r="B2424" s="132">
        <v>41771</v>
      </c>
      <c r="C2424" s="129">
        <v>1178.95</v>
      </c>
      <c r="D2424" s="119">
        <v>0</v>
      </c>
      <c r="E2424" s="119">
        <v>0</v>
      </c>
      <c r="F2424" s="128">
        <v>470.55</v>
      </c>
      <c r="G2424" s="131">
        <v>33</v>
      </c>
      <c r="H2424" s="128">
        <f t="shared" ref="H2424:H2429" si="1575">IFERROR(F2424/G2424,0)</f>
        <v>14.25909090909091</v>
      </c>
      <c r="I2424" s="129">
        <v>708.4</v>
      </c>
      <c r="J2424" s="130">
        <v>17</v>
      </c>
      <c r="K2424" s="130">
        <f t="shared" ref="K2424:K2429" si="1576">IFERROR(SUM(G2424,J2424),0)</f>
        <v>50</v>
      </c>
      <c r="L2424" s="129">
        <f t="shared" ref="L2424:L2429" si="1577">IFERROR(MEDIAN(I2424/J2424),0)</f>
        <v>41.670588235294119</v>
      </c>
      <c r="M2424" s="128">
        <f t="shared" ref="M2424:M2429" si="1578">IFERROR(SUM(F2424,I2424)/K2424,0)</f>
        <v>23.579000000000001</v>
      </c>
      <c r="N2424" s="127"/>
      <c r="O2424" s="126"/>
      <c r="P2424" s="125"/>
      <c r="Q2424" s="125">
        <f t="shared" si="1543"/>
        <v>20</v>
      </c>
      <c r="R2424" s="125">
        <f t="shared" si="1544"/>
        <v>2014</v>
      </c>
      <c r="S2424" s="125" t="str">
        <f t="shared" si="1542"/>
        <v>Mon</v>
      </c>
      <c r="T2424" s="125" t="str">
        <f t="shared" si="1545"/>
        <v>2014-20</v>
      </c>
      <c r="U2424" s="125">
        <f t="shared" si="1546"/>
        <v>0</v>
      </c>
      <c r="V2424" s="125"/>
    </row>
    <row r="2425" spans="1:22" s="113" customFormat="1" x14ac:dyDescent="0.35">
      <c r="A2425" s="153" t="s">
        <v>1343</v>
      </c>
      <c r="B2425" s="132">
        <v>41772</v>
      </c>
      <c r="C2425" s="129">
        <v>460.71</v>
      </c>
      <c r="D2425" s="119">
        <v>0</v>
      </c>
      <c r="E2425" s="119">
        <v>0</v>
      </c>
      <c r="F2425" s="128">
        <v>304.25</v>
      </c>
      <c r="G2425" s="131">
        <v>16</v>
      </c>
      <c r="H2425" s="128">
        <f t="shared" si="1575"/>
        <v>19.015625</v>
      </c>
      <c r="I2425" s="129">
        <v>156.46</v>
      </c>
      <c r="J2425" s="130">
        <v>7</v>
      </c>
      <c r="K2425" s="130">
        <f t="shared" si="1576"/>
        <v>23</v>
      </c>
      <c r="L2425" s="129">
        <f t="shared" si="1577"/>
        <v>22.351428571428574</v>
      </c>
      <c r="M2425" s="128">
        <f t="shared" si="1578"/>
        <v>20.030869565217394</v>
      </c>
      <c r="N2425" s="127"/>
      <c r="O2425" s="126"/>
      <c r="P2425" s="125"/>
      <c r="Q2425" s="125">
        <f t="shared" si="1543"/>
        <v>20</v>
      </c>
      <c r="R2425" s="125">
        <f t="shared" si="1544"/>
        <v>2014</v>
      </c>
      <c r="S2425" s="125" t="str">
        <f t="shared" si="1542"/>
        <v>Tue</v>
      </c>
      <c r="T2425" s="125" t="str">
        <f t="shared" si="1545"/>
        <v>2014-20</v>
      </c>
      <c r="U2425" s="125">
        <f t="shared" si="1546"/>
        <v>0</v>
      </c>
      <c r="V2425" s="125"/>
    </row>
    <row r="2426" spans="1:22" s="113" customFormat="1" x14ac:dyDescent="0.35">
      <c r="A2426" s="153" t="s">
        <v>1343</v>
      </c>
      <c r="B2426" s="132">
        <v>41773</v>
      </c>
      <c r="C2426" s="129">
        <v>1597.32</v>
      </c>
      <c r="D2426" s="119">
        <v>0</v>
      </c>
      <c r="E2426" s="119">
        <v>0</v>
      </c>
      <c r="F2426" s="128">
        <v>743.45</v>
      </c>
      <c r="G2426" s="131">
        <v>40</v>
      </c>
      <c r="H2426" s="128">
        <f t="shared" si="1575"/>
        <v>18.58625</v>
      </c>
      <c r="I2426" s="129">
        <v>853.87</v>
      </c>
      <c r="J2426" s="130">
        <v>15</v>
      </c>
      <c r="K2426" s="130">
        <f t="shared" si="1576"/>
        <v>55</v>
      </c>
      <c r="L2426" s="129">
        <f t="shared" si="1577"/>
        <v>56.924666666666667</v>
      </c>
      <c r="M2426" s="128">
        <f t="shared" si="1578"/>
        <v>29.04218181818182</v>
      </c>
      <c r="N2426" s="127"/>
      <c r="O2426" s="126"/>
      <c r="P2426" s="125"/>
      <c r="Q2426" s="125">
        <f t="shared" si="1543"/>
        <v>20</v>
      </c>
      <c r="R2426" s="125">
        <f t="shared" si="1544"/>
        <v>2014</v>
      </c>
      <c r="S2426" s="125" t="str">
        <f t="shared" si="1542"/>
        <v>Wed</v>
      </c>
      <c r="T2426" s="125" t="str">
        <f t="shared" si="1545"/>
        <v>2014-20</v>
      </c>
      <c r="U2426" s="125">
        <f t="shared" si="1546"/>
        <v>0</v>
      </c>
      <c r="V2426" s="125"/>
    </row>
    <row r="2427" spans="1:22" s="113" customFormat="1" x14ac:dyDescent="0.35">
      <c r="A2427" s="153" t="s">
        <v>1343</v>
      </c>
      <c r="B2427" s="132">
        <v>41774</v>
      </c>
      <c r="C2427" s="129">
        <v>1832.38</v>
      </c>
      <c r="D2427" s="119">
        <v>0</v>
      </c>
      <c r="E2427" s="119">
        <v>0</v>
      </c>
      <c r="F2427" s="128">
        <v>585.9</v>
      </c>
      <c r="G2427" s="131">
        <v>30</v>
      </c>
      <c r="H2427" s="128">
        <f t="shared" si="1575"/>
        <v>19.529999999999998</v>
      </c>
      <c r="I2427" s="129">
        <v>1246.48</v>
      </c>
      <c r="J2427" s="130">
        <v>18</v>
      </c>
      <c r="K2427" s="130">
        <f t="shared" si="1576"/>
        <v>48</v>
      </c>
      <c r="L2427" s="129">
        <f t="shared" si="1577"/>
        <v>69.248888888888885</v>
      </c>
      <c r="M2427" s="128">
        <f t="shared" si="1578"/>
        <v>38.174583333333338</v>
      </c>
      <c r="N2427" s="127"/>
      <c r="O2427" s="126"/>
      <c r="P2427" s="125"/>
      <c r="Q2427" s="125">
        <f t="shared" si="1543"/>
        <v>20</v>
      </c>
      <c r="R2427" s="125">
        <f t="shared" si="1544"/>
        <v>2014</v>
      </c>
      <c r="S2427" s="125" t="str">
        <f t="shared" si="1542"/>
        <v>Thu</v>
      </c>
      <c r="T2427" s="125" t="str">
        <f t="shared" si="1545"/>
        <v>2014-20</v>
      </c>
      <c r="U2427" s="125">
        <f t="shared" si="1546"/>
        <v>0</v>
      </c>
      <c r="V2427" s="125"/>
    </row>
    <row r="2428" spans="1:22" s="113" customFormat="1" x14ac:dyDescent="0.35">
      <c r="A2428" s="153" t="s">
        <v>1343</v>
      </c>
      <c r="B2428" s="132">
        <v>41775</v>
      </c>
      <c r="C2428" s="129">
        <v>1816.42</v>
      </c>
      <c r="D2428" s="119">
        <v>0</v>
      </c>
      <c r="E2428" s="119">
        <v>0</v>
      </c>
      <c r="F2428" s="128">
        <v>817.7</v>
      </c>
      <c r="G2428" s="131">
        <v>37</v>
      </c>
      <c r="H2428" s="128">
        <f t="shared" si="1575"/>
        <v>22.1</v>
      </c>
      <c r="I2428" s="129">
        <v>998.72</v>
      </c>
      <c r="J2428" s="130">
        <v>22</v>
      </c>
      <c r="K2428" s="130">
        <f t="shared" si="1576"/>
        <v>59</v>
      </c>
      <c r="L2428" s="129">
        <f t="shared" si="1577"/>
        <v>45.396363636363638</v>
      </c>
      <c r="M2428" s="128">
        <f t="shared" si="1578"/>
        <v>30.786779661016951</v>
      </c>
      <c r="N2428" s="127"/>
      <c r="O2428" s="126"/>
      <c r="P2428" s="125"/>
      <c r="Q2428" s="125">
        <f t="shared" si="1543"/>
        <v>20</v>
      </c>
      <c r="R2428" s="125">
        <f t="shared" si="1544"/>
        <v>2014</v>
      </c>
      <c r="S2428" s="125" t="str">
        <f t="shared" si="1542"/>
        <v>Fri</v>
      </c>
      <c r="T2428" s="125" t="str">
        <f t="shared" si="1545"/>
        <v>2014-20</v>
      </c>
      <c r="U2428" s="125">
        <f t="shared" si="1546"/>
        <v>0</v>
      </c>
      <c r="V2428" s="125"/>
    </row>
    <row r="2429" spans="1:22" s="113" customFormat="1" x14ac:dyDescent="0.35">
      <c r="A2429" s="153" t="s">
        <v>1343</v>
      </c>
      <c r="B2429" s="132">
        <v>41776</v>
      </c>
      <c r="C2429" s="129">
        <v>623.23</v>
      </c>
      <c r="D2429" s="119">
        <v>0</v>
      </c>
      <c r="E2429" s="119">
        <v>0</v>
      </c>
      <c r="F2429" s="128">
        <v>207.85</v>
      </c>
      <c r="G2429" s="131">
        <v>16</v>
      </c>
      <c r="H2429" s="128">
        <f t="shared" si="1575"/>
        <v>12.990625</v>
      </c>
      <c r="I2429" s="129">
        <v>415.38</v>
      </c>
      <c r="J2429" s="130">
        <v>11</v>
      </c>
      <c r="K2429" s="130">
        <f t="shared" si="1576"/>
        <v>27</v>
      </c>
      <c r="L2429" s="129">
        <f t="shared" si="1577"/>
        <v>37.761818181818178</v>
      </c>
      <c r="M2429" s="128">
        <f t="shared" si="1578"/>
        <v>23.082592592592594</v>
      </c>
      <c r="N2429" s="127"/>
      <c r="O2429" s="126"/>
      <c r="P2429" s="125"/>
      <c r="Q2429" s="125">
        <f t="shared" si="1543"/>
        <v>20</v>
      </c>
      <c r="R2429" s="125">
        <f t="shared" si="1544"/>
        <v>2014</v>
      </c>
      <c r="S2429" s="125" t="str">
        <f t="shared" si="1542"/>
        <v>Sat</v>
      </c>
      <c r="T2429" s="125" t="str">
        <f t="shared" si="1545"/>
        <v>2014-20</v>
      </c>
      <c r="U2429" s="125">
        <f t="shared" si="1546"/>
        <v>0</v>
      </c>
      <c r="V2429" s="125"/>
    </row>
    <row r="2430" spans="1:22" s="113" customFormat="1" x14ac:dyDescent="0.35">
      <c r="A2430" s="124"/>
      <c r="B2430" s="123">
        <v>41777</v>
      </c>
      <c r="C2430" s="119">
        <f>SUM(C2424:C2429)</f>
        <v>7509.01</v>
      </c>
      <c r="D2430" s="119">
        <v>2284.77</v>
      </c>
      <c r="E2430" s="122">
        <f>SUM(C2430:D2430)</f>
        <v>9793.7800000000007</v>
      </c>
      <c r="F2430" s="118"/>
      <c r="G2430" s="121">
        <f>SUM(G2424:G2429)</f>
        <v>172</v>
      </c>
      <c r="H2430" s="118">
        <f>AVERAGE(H2424:H2429)</f>
        <v>17.746931818181817</v>
      </c>
      <c r="I2430" s="119">
        <f>SUM(I2424:I2429)</f>
        <v>4379.3100000000004</v>
      </c>
      <c r="J2430" s="120">
        <f>SUM(J2424:J2429)</f>
        <v>90</v>
      </c>
      <c r="K2430" s="120">
        <f>SUM(G2430,J2430)</f>
        <v>262</v>
      </c>
      <c r="L2430" s="119">
        <f>AVERAGE(L2424:L2429)</f>
        <v>45.558959030076686</v>
      </c>
      <c r="M2430" s="118">
        <f>AVERAGE(M2424:M2429)</f>
        <v>27.449334495057016</v>
      </c>
      <c r="N2430" s="117"/>
      <c r="O2430" s="116"/>
      <c r="P2430" s="115"/>
      <c r="Q2430" s="115">
        <f t="shared" si="1543"/>
        <v>21</v>
      </c>
      <c r="R2430" s="115">
        <f t="shared" si="1544"/>
        <v>2014</v>
      </c>
      <c r="S2430" s="115" t="str">
        <f t="shared" si="1542"/>
        <v>Sun</v>
      </c>
      <c r="T2430" s="115" t="str">
        <f t="shared" si="1545"/>
        <v>2014-21</v>
      </c>
      <c r="U2430" s="115">
        <f t="shared" si="1546"/>
        <v>0</v>
      </c>
      <c r="V2430" s="115"/>
    </row>
    <row r="2431" spans="1:22" s="113" customFormat="1" x14ac:dyDescent="0.35">
      <c r="A2431" s="153" t="s">
        <v>1344</v>
      </c>
      <c r="B2431" s="132">
        <v>41778</v>
      </c>
      <c r="C2431" s="129">
        <v>1030.51</v>
      </c>
      <c r="D2431" s="119">
        <v>0</v>
      </c>
      <c r="E2431" s="119">
        <v>0</v>
      </c>
      <c r="F2431" s="128">
        <v>239.9</v>
      </c>
      <c r="G2431" s="131">
        <v>19</v>
      </c>
      <c r="H2431" s="128">
        <f t="shared" ref="H2431:H2436" si="1579">IFERROR(F2431/G2431,0)</f>
        <v>12.626315789473685</v>
      </c>
      <c r="I2431" s="129">
        <v>790.61</v>
      </c>
      <c r="J2431" s="130">
        <v>15</v>
      </c>
      <c r="K2431" s="130">
        <f t="shared" ref="K2431:K2436" si="1580">IFERROR(SUM(G2431,J2431),0)</f>
        <v>34</v>
      </c>
      <c r="L2431" s="129">
        <f t="shared" ref="L2431:L2436" si="1581">IFERROR(MEDIAN(I2431/J2431),0)</f>
        <v>52.707333333333331</v>
      </c>
      <c r="M2431" s="128">
        <f t="shared" ref="M2431:M2436" si="1582">IFERROR(SUM(F2431,I2431)/K2431,0)</f>
        <v>30.309117647058823</v>
      </c>
      <c r="N2431" s="127"/>
      <c r="O2431" s="126"/>
      <c r="P2431" s="125"/>
      <c r="Q2431" s="125">
        <f t="shared" si="1543"/>
        <v>21</v>
      </c>
      <c r="R2431" s="125">
        <f t="shared" si="1544"/>
        <v>2014</v>
      </c>
      <c r="S2431" s="125" t="str">
        <f t="shared" si="1542"/>
        <v>Mon</v>
      </c>
      <c r="T2431" s="125" t="str">
        <f t="shared" si="1545"/>
        <v>2014-21</v>
      </c>
      <c r="U2431" s="125">
        <f t="shared" si="1546"/>
        <v>0</v>
      </c>
      <c r="V2431" s="125"/>
    </row>
    <row r="2432" spans="1:22" s="113" customFormat="1" x14ac:dyDescent="0.35">
      <c r="A2432" s="153" t="s">
        <v>1344</v>
      </c>
      <c r="B2432" s="132">
        <v>41779</v>
      </c>
      <c r="C2432" s="129">
        <v>840.04</v>
      </c>
      <c r="D2432" s="119">
        <v>0</v>
      </c>
      <c r="E2432" s="119">
        <v>0</v>
      </c>
      <c r="F2432" s="128">
        <v>528.15</v>
      </c>
      <c r="G2432" s="131">
        <v>31</v>
      </c>
      <c r="H2432" s="128">
        <f t="shared" si="1579"/>
        <v>17.037096774193547</v>
      </c>
      <c r="I2432" s="129">
        <v>313.89</v>
      </c>
      <c r="J2432" s="130">
        <v>13</v>
      </c>
      <c r="K2432" s="130">
        <f t="shared" si="1580"/>
        <v>44</v>
      </c>
      <c r="L2432" s="129">
        <f t="shared" si="1581"/>
        <v>24.145384615384614</v>
      </c>
      <c r="M2432" s="128">
        <f t="shared" si="1582"/>
        <v>19.137272727272727</v>
      </c>
      <c r="N2432" s="127"/>
      <c r="O2432" s="126"/>
      <c r="P2432" s="125"/>
      <c r="Q2432" s="125">
        <f t="shared" si="1543"/>
        <v>21</v>
      </c>
      <c r="R2432" s="125">
        <f t="shared" si="1544"/>
        <v>2014</v>
      </c>
      <c r="S2432" s="125" t="str">
        <f t="shared" si="1542"/>
        <v>Tue</v>
      </c>
      <c r="T2432" s="125" t="str">
        <f t="shared" si="1545"/>
        <v>2014-21</v>
      </c>
      <c r="U2432" s="125">
        <f t="shared" si="1546"/>
        <v>0</v>
      </c>
      <c r="V2432" s="125"/>
    </row>
    <row r="2433" spans="1:22" s="113" customFormat="1" x14ac:dyDescent="0.35">
      <c r="A2433" s="153" t="s">
        <v>1344</v>
      </c>
      <c r="B2433" s="132">
        <v>41780</v>
      </c>
      <c r="C2433" s="129">
        <v>1741.66</v>
      </c>
      <c r="D2433" s="119">
        <v>0</v>
      </c>
      <c r="E2433" s="119">
        <v>0</v>
      </c>
      <c r="F2433" s="128">
        <v>733</v>
      </c>
      <c r="G2433" s="131">
        <v>34</v>
      </c>
      <c r="H2433" s="128">
        <f t="shared" si="1579"/>
        <v>21.558823529411764</v>
      </c>
      <c r="I2433" s="129">
        <v>968.66</v>
      </c>
      <c r="J2433" s="130">
        <v>21</v>
      </c>
      <c r="K2433" s="130">
        <f t="shared" si="1580"/>
        <v>55</v>
      </c>
      <c r="L2433" s="129">
        <f t="shared" si="1581"/>
        <v>46.126666666666665</v>
      </c>
      <c r="M2433" s="128">
        <f t="shared" si="1582"/>
        <v>30.939272727272726</v>
      </c>
      <c r="N2433" s="127"/>
      <c r="O2433" s="126"/>
      <c r="P2433" s="125"/>
      <c r="Q2433" s="125">
        <f t="shared" si="1543"/>
        <v>21</v>
      </c>
      <c r="R2433" s="125">
        <f t="shared" si="1544"/>
        <v>2014</v>
      </c>
      <c r="S2433" s="125" t="str">
        <f t="shared" si="1542"/>
        <v>Wed</v>
      </c>
      <c r="T2433" s="125" t="str">
        <f t="shared" si="1545"/>
        <v>2014-21</v>
      </c>
      <c r="U2433" s="125">
        <f t="shared" si="1546"/>
        <v>0</v>
      </c>
      <c r="V2433" s="125"/>
    </row>
    <row r="2434" spans="1:22" s="113" customFormat="1" x14ac:dyDescent="0.35">
      <c r="A2434" s="153" t="s">
        <v>1344</v>
      </c>
      <c r="B2434" s="132">
        <v>41781</v>
      </c>
      <c r="C2434" s="129">
        <v>1740.89</v>
      </c>
      <c r="D2434" s="119">
        <v>0</v>
      </c>
      <c r="E2434" s="119">
        <v>0</v>
      </c>
      <c r="F2434" s="128">
        <v>833.35</v>
      </c>
      <c r="G2434" s="131">
        <v>39</v>
      </c>
      <c r="H2434" s="128">
        <f t="shared" si="1579"/>
        <v>21.367948717948718</v>
      </c>
      <c r="I2434" s="129">
        <v>907.54</v>
      </c>
      <c r="J2434" s="130">
        <v>17</v>
      </c>
      <c r="K2434" s="130">
        <f t="shared" si="1580"/>
        <v>56</v>
      </c>
      <c r="L2434" s="129">
        <f t="shared" si="1581"/>
        <v>53.384705882352939</v>
      </c>
      <c r="M2434" s="128">
        <f t="shared" si="1582"/>
        <v>31.087321428571425</v>
      </c>
      <c r="N2434" s="127"/>
      <c r="O2434" s="126"/>
      <c r="P2434" s="125"/>
      <c r="Q2434" s="125">
        <f t="shared" si="1543"/>
        <v>21</v>
      </c>
      <c r="R2434" s="125">
        <f t="shared" si="1544"/>
        <v>2014</v>
      </c>
      <c r="S2434" s="125" t="str">
        <f t="shared" ref="S2434:S2497" si="1583">VLOOKUP(WEEKDAY(B2434),$Z$2:$AA$8,2,FALSE)</f>
        <v>Thu</v>
      </c>
      <c r="T2434" s="125" t="str">
        <f t="shared" si="1545"/>
        <v>2014-21</v>
      </c>
      <c r="U2434" s="125">
        <f t="shared" si="1546"/>
        <v>0</v>
      </c>
      <c r="V2434" s="125"/>
    </row>
    <row r="2435" spans="1:22" s="113" customFormat="1" x14ac:dyDescent="0.35">
      <c r="A2435" s="153" t="s">
        <v>1344</v>
      </c>
      <c r="B2435" s="132">
        <v>41782</v>
      </c>
      <c r="C2435" s="129">
        <v>1271.08</v>
      </c>
      <c r="D2435" s="119">
        <v>0</v>
      </c>
      <c r="E2435" s="119">
        <v>0</v>
      </c>
      <c r="F2435" s="128">
        <v>564.15</v>
      </c>
      <c r="G2435" s="131">
        <v>31</v>
      </c>
      <c r="H2435" s="128">
        <f t="shared" si="1579"/>
        <v>18.198387096774194</v>
      </c>
      <c r="I2435" s="129">
        <v>706.93</v>
      </c>
      <c r="J2435" s="130">
        <v>13</v>
      </c>
      <c r="K2435" s="130">
        <f t="shared" si="1580"/>
        <v>44</v>
      </c>
      <c r="L2435" s="129">
        <f t="shared" si="1581"/>
        <v>54.379230769230766</v>
      </c>
      <c r="M2435" s="128">
        <f t="shared" si="1582"/>
        <v>28.888181818181817</v>
      </c>
      <c r="N2435" s="127"/>
      <c r="O2435" s="126"/>
      <c r="P2435" s="125"/>
      <c r="Q2435" s="125">
        <f t="shared" ref="Q2435:Q2498" si="1584">WEEKNUM(B2435)</f>
        <v>21</v>
      </c>
      <c r="R2435" s="125">
        <f t="shared" ref="R2435:R2498" si="1585">YEAR(B2435)</f>
        <v>2014</v>
      </c>
      <c r="S2435" s="125" t="str">
        <f t="shared" si="1583"/>
        <v>Fri</v>
      </c>
      <c r="T2435" s="125" t="str">
        <f t="shared" ref="T2435:T2498" si="1586">R2435&amp;"-"&amp;Q2435</f>
        <v>2014-21</v>
      </c>
      <c r="U2435" s="125">
        <f t="shared" ref="U2435:U2498" si="1587">IF(AND(MONTH(B2435)=12,DAY(B2435)&lt;26),1,0)</f>
        <v>0</v>
      </c>
      <c r="V2435" s="125"/>
    </row>
    <row r="2436" spans="1:22" s="113" customFormat="1" x14ac:dyDescent="0.35">
      <c r="A2436" s="153" t="s">
        <v>1344</v>
      </c>
      <c r="B2436" s="132">
        <v>41783</v>
      </c>
      <c r="C2436" s="129">
        <v>918.23</v>
      </c>
      <c r="D2436" s="119">
        <v>0</v>
      </c>
      <c r="E2436" s="119">
        <v>0</v>
      </c>
      <c r="F2436" s="128">
        <v>254.2</v>
      </c>
      <c r="G2436" s="131">
        <v>12</v>
      </c>
      <c r="H2436" s="128">
        <f t="shared" si="1579"/>
        <v>21.183333333333334</v>
      </c>
      <c r="I2436" s="129">
        <v>664.03</v>
      </c>
      <c r="J2436" s="130">
        <v>14</v>
      </c>
      <c r="K2436" s="130">
        <f t="shared" si="1580"/>
        <v>26</v>
      </c>
      <c r="L2436" s="129">
        <f t="shared" si="1581"/>
        <v>47.430714285714281</v>
      </c>
      <c r="M2436" s="128">
        <f t="shared" si="1582"/>
        <v>35.316538461538464</v>
      </c>
      <c r="N2436" s="127"/>
      <c r="O2436" s="126"/>
      <c r="P2436" s="125"/>
      <c r="Q2436" s="125">
        <f t="shared" si="1584"/>
        <v>21</v>
      </c>
      <c r="R2436" s="125">
        <f t="shared" si="1585"/>
        <v>2014</v>
      </c>
      <c r="S2436" s="125" t="str">
        <f t="shared" si="1583"/>
        <v>Sat</v>
      </c>
      <c r="T2436" s="125" t="str">
        <f t="shared" si="1586"/>
        <v>2014-21</v>
      </c>
      <c r="U2436" s="125">
        <f t="shared" si="1587"/>
        <v>0</v>
      </c>
      <c r="V2436" s="125"/>
    </row>
    <row r="2437" spans="1:22" s="113" customFormat="1" x14ac:dyDescent="0.35">
      <c r="A2437" s="124"/>
      <c r="B2437" s="123">
        <v>41784</v>
      </c>
      <c r="C2437" s="119">
        <f>SUM(C2431:C2436)</f>
        <v>7542.41</v>
      </c>
      <c r="D2437" s="119">
        <v>1292.8599999999999</v>
      </c>
      <c r="E2437" s="122">
        <f>SUM(C2437:D2437)</f>
        <v>8835.27</v>
      </c>
      <c r="F2437" s="118"/>
      <c r="G2437" s="121">
        <f>SUM(G2431:G2436)</f>
        <v>166</v>
      </c>
      <c r="H2437" s="118">
        <f>AVERAGE(H2431:H2436)</f>
        <v>18.661984206855873</v>
      </c>
      <c r="I2437" s="119">
        <f>SUM(I2431:I2436)</f>
        <v>4351.66</v>
      </c>
      <c r="J2437" s="120">
        <f>SUM(J2431:J2436)</f>
        <v>93</v>
      </c>
      <c r="K2437" s="120">
        <f>SUM(G2437,J2437)</f>
        <v>259</v>
      </c>
      <c r="L2437" s="119">
        <f>AVERAGE(L2431:L2436)</f>
        <v>46.36233925878043</v>
      </c>
      <c r="M2437" s="118">
        <f>AVERAGE(M2431:M2436)</f>
        <v>29.279617468316001</v>
      </c>
      <c r="N2437" s="117"/>
      <c r="O2437" s="116"/>
      <c r="P2437" s="115"/>
      <c r="Q2437" s="115">
        <f t="shared" si="1584"/>
        <v>22</v>
      </c>
      <c r="R2437" s="115">
        <f t="shared" si="1585"/>
        <v>2014</v>
      </c>
      <c r="S2437" s="115" t="str">
        <f t="shared" si="1583"/>
        <v>Sun</v>
      </c>
      <c r="T2437" s="115" t="str">
        <f t="shared" si="1586"/>
        <v>2014-22</v>
      </c>
      <c r="U2437" s="115">
        <f t="shared" si="1587"/>
        <v>0</v>
      </c>
      <c r="V2437" s="115"/>
    </row>
    <row r="2438" spans="1:22" s="113" customFormat="1" x14ac:dyDescent="0.35">
      <c r="A2438" s="153" t="s">
        <v>1345</v>
      </c>
      <c r="B2438" s="132">
        <v>41785</v>
      </c>
      <c r="C2438" s="129">
        <v>788.58</v>
      </c>
      <c r="D2438" s="119">
        <v>0</v>
      </c>
      <c r="E2438" s="119">
        <v>0</v>
      </c>
      <c r="F2438" s="128">
        <v>243.6</v>
      </c>
      <c r="G2438" s="131">
        <v>19</v>
      </c>
      <c r="H2438" s="128">
        <f t="shared" ref="H2438:H2443" si="1588">IFERROR(F2438/G2438,0)</f>
        <v>12.821052631578947</v>
      </c>
      <c r="I2438" s="129">
        <v>544.98</v>
      </c>
      <c r="J2438" s="130">
        <v>15</v>
      </c>
      <c r="K2438" s="130">
        <f t="shared" ref="K2438:K2443" si="1589">IFERROR(SUM(G2438,J2438),0)</f>
        <v>34</v>
      </c>
      <c r="L2438" s="129">
        <f t="shared" ref="L2438:L2443" si="1590">IFERROR(MEDIAN(I2438/J2438),0)</f>
        <v>36.332000000000001</v>
      </c>
      <c r="M2438" s="128">
        <f t="shared" ref="M2438:M2443" si="1591">IFERROR(SUM(F2438,I2438)/K2438,0)</f>
        <v>23.193529411764708</v>
      </c>
      <c r="N2438" s="127"/>
      <c r="O2438" s="126"/>
      <c r="P2438" s="125"/>
      <c r="Q2438" s="125">
        <f t="shared" si="1584"/>
        <v>22</v>
      </c>
      <c r="R2438" s="125">
        <f t="shared" si="1585"/>
        <v>2014</v>
      </c>
      <c r="S2438" s="125" t="str">
        <f t="shared" si="1583"/>
        <v>Mon</v>
      </c>
      <c r="T2438" s="125" t="str">
        <f t="shared" si="1586"/>
        <v>2014-22</v>
      </c>
      <c r="U2438" s="125">
        <f t="shared" si="1587"/>
        <v>0</v>
      </c>
      <c r="V2438" s="125"/>
    </row>
    <row r="2439" spans="1:22" s="113" customFormat="1" x14ac:dyDescent="0.35">
      <c r="A2439" s="153" t="s">
        <v>1345</v>
      </c>
      <c r="B2439" s="132">
        <v>41786</v>
      </c>
      <c r="C2439" s="129">
        <v>1222.07</v>
      </c>
      <c r="D2439" s="119">
        <v>0</v>
      </c>
      <c r="E2439" s="119">
        <v>0</v>
      </c>
      <c r="F2439" s="128">
        <v>802.45</v>
      </c>
      <c r="G2439" s="131">
        <v>39</v>
      </c>
      <c r="H2439" s="128">
        <f t="shared" si="1588"/>
        <v>20.575641025641026</v>
      </c>
      <c r="I2439" s="129">
        <v>419.62</v>
      </c>
      <c r="J2439" s="130">
        <v>13</v>
      </c>
      <c r="K2439" s="130">
        <f t="shared" si="1589"/>
        <v>52</v>
      </c>
      <c r="L2439" s="129">
        <f t="shared" si="1590"/>
        <v>32.278461538461542</v>
      </c>
      <c r="M2439" s="128">
        <f t="shared" si="1591"/>
        <v>23.501346153846157</v>
      </c>
      <c r="N2439" s="127"/>
      <c r="O2439" s="126"/>
      <c r="P2439" s="125"/>
      <c r="Q2439" s="125">
        <f t="shared" si="1584"/>
        <v>22</v>
      </c>
      <c r="R2439" s="125">
        <f t="shared" si="1585"/>
        <v>2014</v>
      </c>
      <c r="S2439" s="125" t="str">
        <f t="shared" si="1583"/>
        <v>Tue</v>
      </c>
      <c r="T2439" s="125" t="str">
        <f t="shared" si="1586"/>
        <v>2014-22</v>
      </c>
      <c r="U2439" s="125">
        <f t="shared" si="1587"/>
        <v>0</v>
      </c>
      <c r="V2439" s="125"/>
    </row>
    <row r="2440" spans="1:22" s="113" customFormat="1" x14ac:dyDescent="0.35">
      <c r="A2440" s="153" t="s">
        <v>1345</v>
      </c>
      <c r="B2440" s="132">
        <v>41787</v>
      </c>
      <c r="C2440" s="129">
        <v>1418.97</v>
      </c>
      <c r="D2440" s="119">
        <v>0</v>
      </c>
      <c r="E2440" s="119">
        <v>0</v>
      </c>
      <c r="F2440" s="128">
        <v>882.05</v>
      </c>
      <c r="G2440" s="131">
        <v>36</v>
      </c>
      <c r="H2440" s="128">
        <f t="shared" si="1588"/>
        <v>24.501388888888886</v>
      </c>
      <c r="I2440" s="129">
        <v>536.91999999999996</v>
      </c>
      <c r="J2440" s="130">
        <v>22</v>
      </c>
      <c r="K2440" s="130">
        <f t="shared" si="1589"/>
        <v>58</v>
      </c>
      <c r="L2440" s="129">
        <f t="shared" si="1590"/>
        <v>24.405454545454543</v>
      </c>
      <c r="M2440" s="128">
        <f t="shared" si="1591"/>
        <v>24.464999999999996</v>
      </c>
      <c r="N2440" s="127"/>
      <c r="O2440" s="126"/>
      <c r="P2440" s="125"/>
      <c r="Q2440" s="125">
        <f t="shared" si="1584"/>
        <v>22</v>
      </c>
      <c r="R2440" s="125">
        <f t="shared" si="1585"/>
        <v>2014</v>
      </c>
      <c r="S2440" s="125" t="str">
        <f t="shared" si="1583"/>
        <v>Wed</v>
      </c>
      <c r="T2440" s="125" t="str">
        <f t="shared" si="1586"/>
        <v>2014-22</v>
      </c>
      <c r="U2440" s="125">
        <f t="shared" si="1587"/>
        <v>0</v>
      </c>
      <c r="V2440" s="125"/>
    </row>
    <row r="2441" spans="1:22" s="113" customFormat="1" x14ac:dyDescent="0.35">
      <c r="A2441" s="153" t="s">
        <v>1345</v>
      </c>
      <c r="B2441" s="132">
        <v>41788</v>
      </c>
      <c r="C2441" s="129">
        <v>1370.54</v>
      </c>
      <c r="D2441" s="119">
        <v>0</v>
      </c>
      <c r="E2441" s="119">
        <v>0</v>
      </c>
      <c r="F2441" s="128">
        <v>669.75</v>
      </c>
      <c r="G2441" s="131">
        <v>38</v>
      </c>
      <c r="H2441" s="128">
        <f t="shared" si="1588"/>
        <v>17.625</v>
      </c>
      <c r="I2441" s="129">
        <v>700.79</v>
      </c>
      <c r="J2441" s="130">
        <v>11</v>
      </c>
      <c r="K2441" s="130">
        <f t="shared" si="1589"/>
        <v>49</v>
      </c>
      <c r="L2441" s="129">
        <f t="shared" si="1590"/>
        <v>63.708181818181814</v>
      </c>
      <c r="M2441" s="128">
        <f t="shared" si="1591"/>
        <v>27.970204081632652</v>
      </c>
      <c r="N2441" s="127"/>
      <c r="O2441" s="126"/>
      <c r="P2441" s="125"/>
      <c r="Q2441" s="125">
        <f t="shared" si="1584"/>
        <v>22</v>
      </c>
      <c r="R2441" s="125">
        <f t="shared" si="1585"/>
        <v>2014</v>
      </c>
      <c r="S2441" s="125" t="str">
        <f t="shared" si="1583"/>
        <v>Thu</v>
      </c>
      <c r="T2441" s="125" t="str">
        <f t="shared" si="1586"/>
        <v>2014-22</v>
      </c>
      <c r="U2441" s="125">
        <f t="shared" si="1587"/>
        <v>0</v>
      </c>
      <c r="V2441" s="125"/>
    </row>
    <row r="2442" spans="1:22" s="113" customFormat="1" x14ac:dyDescent="0.35">
      <c r="A2442" s="153" t="s">
        <v>1345</v>
      </c>
      <c r="B2442" s="132">
        <v>41789</v>
      </c>
      <c r="C2442" s="129">
        <v>1621.76</v>
      </c>
      <c r="D2442" s="119">
        <v>0</v>
      </c>
      <c r="E2442" s="119">
        <v>0</v>
      </c>
      <c r="F2442" s="128">
        <v>949.3</v>
      </c>
      <c r="G2442" s="131">
        <v>32</v>
      </c>
      <c r="H2442" s="128">
        <f t="shared" si="1588"/>
        <v>29.665624999999999</v>
      </c>
      <c r="I2442" s="129">
        <v>672.46</v>
      </c>
      <c r="J2442" s="130">
        <v>16</v>
      </c>
      <c r="K2442" s="130">
        <f t="shared" si="1589"/>
        <v>48</v>
      </c>
      <c r="L2442" s="129">
        <f t="shared" si="1590"/>
        <v>42.028750000000002</v>
      </c>
      <c r="M2442" s="128">
        <f t="shared" si="1591"/>
        <v>33.786666666666669</v>
      </c>
      <c r="N2442" s="127"/>
      <c r="O2442" s="126"/>
      <c r="P2442" s="125"/>
      <c r="Q2442" s="125">
        <f t="shared" si="1584"/>
        <v>22</v>
      </c>
      <c r="R2442" s="125">
        <f t="shared" si="1585"/>
        <v>2014</v>
      </c>
      <c r="S2442" s="125" t="str">
        <f t="shared" si="1583"/>
        <v>Fri</v>
      </c>
      <c r="T2442" s="125" t="str">
        <f t="shared" si="1586"/>
        <v>2014-22</v>
      </c>
      <c r="U2442" s="125">
        <f t="shared" si="1587"/>
        <v>0</v>
      </c>
      <c r="V2442" s="125"/>
    </row>
    <row r="2443" spans="1:22" s="113" customFormat="1" x14ac:dyDescent="0.35">
      <c r="A2443" s="153" t="s">
        <v>1345</v>
      </c>
      <c r="B2443" s="132">
        <v>41790</v>
      </c>
      <c r="C2443" s="129">
        <v>619.95000000000005</v>
      </c>
      <c r="D2443" s="119">
        <v>0</v>
      </c>
      <c r="E2443" s="119">
        <v>0</v>
      </c>
      <c r="F2443" s="128">
        <v>261.35000000000002</v>
      </c>
      <c r="G2443" s="131">
        <v>15</v>
      </c>
      <c r="H2443" s="128">
        <f t="shared" si="1588"/>
        <v>17.423333333333336</v>
      </c>
      <c r="I2443" s="129">
        <v>358.6</v>
      </c>
      <c r="J2443" s="130">
        <v>12</v>
      </c>
      <c r="K2443" s="130">
        <f t="shared" si="1589"/>
        <v>27</v>
      </c>
      <c r="L2443" s="129">
        <f t="shared" si="1590"/>
        <v>29.883333333333336</v>
      </c>
      <c r="M2443" s="128">
        <f t="shared" si="1591"/>
        <v>22.961111111111112</v>
      </c>
      <c r="N2443" s="127"/>
      <c r="O2443" s="126"/>
      <c r="P2443" s="125"/>
      <c r="Q2443" s="125">
        <f t="shared" si="1584"/>
        <v>22</v>
      </c>
      <c r="R2443" s="125">
        <f t="shared" si="1585"/>
        <v>2014</v>
      </c>
      <c r="S2443" s="125" t="str">
        <f t="shared" si="1583"/>
        <v>Sat</v>
      </c>
      <c r="T2443" s="125" t="str">
        <f t="shared" si="1586"/>
        <v>2014-22</v>
      </c>
      <c r="U2443" s="125">
        <f t="shared" si="1587"/>
        <v>0</v>
      </c>
      <c r="V2443" s="125"/>
    </row>
    <row r="2444" spans="1:22" s="113" customFormat="1" x14ac:dyDescent="0.35">
      <c r="A2444" s="124"/>
      <c r="B2444" s="123">
        <v>41791</v>
      </c>
      <c r="C2444" s="119">
        <f>SUM(C2438:C2443)</f>
        <v>7041.87</v>
      </c>
      <c r="D2444" s="119">
        <v>2102.81</v>
      </c>
      <c r="E2444" s="122">
        <f>SUM(C2444:D2444)</f>
        <v>9144.68</v>
      </c>
      <c r="F2444" s="118"/>
      <c r="G2444" s="121">
        <f>SUM(G2438:G2443)</f>
        <v>179</v>
      </c>
      <c r="H2444" s="118">
        <f>AVERAGE(H2438:H2443)</f>
        <v>20.435340146573697</v>
      </c>
      <c r="I2444" s="119">
        <f>SUM(I2438:I2443)</f>
        <v>3233.37</v>
      </c>
      <c r="J2444" s="120">
        <f>SUM(J2438:J2443)</f>
        <v>89</v>
      </c>
      <c r="K2444" s="120">
        <f>SUM(G2444,J2444)</f>
        <v>268</v>
      </c>
      <c r="L2444" s="119">
        <f>AVERAGE(L2438:L2443)</f>
        <v>38.106030205905206</v>
      </c>
      <c r="M2444" s="118">
        <f>AVERAGE(M2438:M2443)</f>
        <v>25.979642904170216</v>
      </c>
      <c r="N2444" s="117"/>
      <c r="O2444" s="116"/>
      <c r="P2444" s="115"/>
      <c r="Q2444" s="115">
        <f t="shared" si="1584"/>
        <v>23</v>
      </c>
      <c r="R2444" s="115">
        <f t="shared" si="1585"/>
        <v>2014</v>
      </c>
      <c r="S2444" s="115" t="str">
        <f t="shared" si="1583"/>
        <v>Sun</v>
      </c>
      <c r="T2444" s="115" t="str">
        <f t="shared" si="1586"/>
        <v>2014-23</v>
      </c>
      <c r="U2444" s="115">
        <f t="shared" si="1587"/>
        <v>0</v>
      </c>
      <c r="V2444" s="115"/>
    </row>
    <row r="2445" spans="1:22" s="113" customFormat="1" x14ac:dyDescent="0.35">
      <c r="A2445" s="153" t="s">
        <v>1346</v>
      </c>
      <c r="B2445" s="132">
        <v>41792</v>
      </c>
      <c r="C2445" s="129">
        <v>726.68</v>
      </c>
      <c r="D2445" s="119">
        <v>0</v>
      </c>
      <c r="E2445" s="119">
        <v>0</v>
      </c>
      <c r="F2445" s="128">
        <v>443.3</v>
      </c>
      <c r="G2445" s="131">
        <v>21</v>
      </c>
      <c r="H2445" s="128">
        <f t="shared" ref="H2445:H2450" si="1592">IFERROR(F2445/G2445,0)</f>
        <v>21.109523809523811</v>
      </c>
      <c r="I2445" s="129">
        <v>283.38</v>
      </c>
      <c r="J2445" s="130">
        <v>8</v>
      </c>
      <c r="K2445" s="130">
        <f t="shared" ref="K2445:K2450" si="1593">IFERROR(SUM(G2445,J2445),0)</f>
        <v>29</v>
      </c>
      <c r="L2445" s="129">
        <f t="shared" ref="L2445:L2450" si="1594">IFERROR(MEDIAN(I2445/J2445),0)</f>
        <v>35.422499999999999</v>
      </c>
      <c r="M2445" s="128">
        <f t="shared" ref="M2445:M2450" si="1595">IFERROR(SUM(F2445,I2445)/K2445,0)</f>
        <v>25.05793103448276</v>
      </c>
      <c r="N2445" s="127"/>
      <c r="O2445" s="126"/>
      <c r="P2445" s="125"/>
      <c r="Q2445" s="125">
        <f t="shared" si="1584"/>
        <v>23</v>
      </c>
      <c r="R2445" s="125">
        <f t="shared" si="1585"/>
        <v>2014</v>
      </c>
      <c r="S2445" s="125" t="str">
        <f t="shared" si="1583"/>
        <v>Mon</v>
      </c>
      <c r="T2445" s="125" t="str">
        <f t="shared" si="1586"/>
        <v>2014-23</v>
      </c>
      <c r="U2445" s="125">
        <f t="shared" si="1587"/>
        <v>0</v>
      </c>
      <c r="V2445" s="125"/>
    </row>
    <row r="2446" spans="1:22" s="113" customFormat="1" x14ac:dyDescent="0.35">
      <c r="A2446" s="153" t="s">
        <v>1346</v>
      </c>
      <c r="B2446" s="132">
        <v>41793</v>
      </c>
      <c r="C2446" s="129">
        <v>1528.73</v>
      </c>
      <c r="D2446" s="119">
        <v>0</v>
      </c>
      <c r="E2446" s="119">
        <v>0</v>
      </c>
      <c r="F2446" s="128">
        <v>798.3</v>
      </c>
      <c r="G2446" s="131">
        <v>38</v>
      </c>
      <c r="H2446" s="128">
        <f t="shared" si="1592"/>
        <v>21.007894736842104</v>
      </c>
      <c r="I2446" s="129">
        <v>730.43</v>
      </c>
      <c r="J2446" s="130">
        <v>16</v>
      </c>
      <c r="K2446" s="130">
        <f t="shared" si="1593"/>
        <v>54</v>
      </c>
      <c r="L2446" s="129">
        <f t="shared" si="1594"/>
        <v>45.651874999999997</v>
      </c>
      <c r="M2446" s="128">
        <f t="shared" si="1595"/>
        <v>28.309814814814814</v>
      </c>
      <c r="N2446" s="127"/>
      <c r="O2446" s="126"/>
      <c r="P2446" s="125"/>
      <c r="Q2446" s="125">
        <f t="shared" si="1584"/>
        <v>23</v>
      </c>
      <c r="R2446" s="125">
        <f t="shared" si="1585"/>
        <v>2014</v>
      </c>
      <c r="S2446" s="125" t="str">
        <f t="shared" si="1583"/>
        <v>Tue</v>
      </c>
      <c r="T2446" s="125" t="str">
        <f t="shared" si="1586"/>
        <v>2014-23</v>
      </c>
      <c r="U2446" s="125">
        <f t="shared" si="1587"/>
        <v>0</v>
      </c>
      <c r="V2446" s="125"/>
    </row>
    <row r="2447" spans="1:22" s="113" customFormat="1" x14ac:dyDescent="0.35">
      <c r="A2447" s="153" t="s">
        <v>1346</v>
      </c>
      <c r="B2447" s="132">
        <v>41794</v>
      </c>
      <c r="C2447" s="129">
        <v>1513.55</v>
      </c>
      <c r="D2447" s="119">
        <v>0</v>
      </c>
      <c r="E2447" s="119">
        <v>0</v>
      </c>
      <c r="F2447" s="128">
        <v>906.9</v>
      </c>
      <c r="G2447" s="131">
        <v>30</v>
      </c>
      <c r="H2447" s="128">
        <f t="shared" si="1592"/>
        <v>30.23</v>
      </c>
      <c r="I2447" s="129">
        <v>605.65</v>
      </c>
      <c r="J2447" s="130">
        <v>15</v>
      </c>
      <c r="K2447" s="130">
        <f t="shared" si="1593"/>
        <v>45</v>
      </c>
      <c r="L2447" s="129">
        <f t="shared" si="1594"/>
        <v>40.376666666666665</v>
      </c>
      <c r="M2447" s="128">
        <f t="shared" si="1595"/>
        <v>33.612222222222222</v>
      </c>
      <c r="N2447" s="127"/>
      <c r="O2447" s="126"/>
      <c r="P2447" s="125"/>
      <c r="Q2447" s="125">
        <f t="shared" si="1584"/>
        <v>23</v>
      </c>
      <c r="R2447" s="125">
        <f t="shared" si="1585"/>
        <v>2014</v>
      </c>
      <c r="S2447" s="125" t="str">
        <f t="shared" si="1583"/>
        <v>Wed</v>
      </c>
      <c r="T2447" s="125" t="str">
        <f t="shared" si="1586"/>
        <v>2014-23</v>
      </c>
      <c r="U2447" s="125">
        <f t="shared" si="1587"/>
        <v>0</v>
      </c>
      <c r="V2447" s="125"/>
    </row>
    <row r="2448" spans="1:22" s="113" customFormat="1" x14ac:dyDescent="0.35">
      <c r="A2448" s="153" t="s">
        <v>1346</v>
      </c>
      <c r="B2448" s="132">
        <v>41795</v>
      </c>
      <c r="C2448" s="129">
        <v>1625.28</v>
      </c>
      <c r="D2448" s="119">
        <v>0</v>
      </c>
      <c r="E2448" s="119">
        <v>0</v>
      </c>
      <c r="F2448" s="128">
        <v>663.85</v>
      </c>
      <c r="G2448" s="131">
        <v>35</v>
      </c>
      <c r="H2448" s="128">
        <f t="shared" si="1592"/>
        <v>18.967142857142857</v>
      </c>
      <c r="I2448" s="129">
        <v>1011.43</v>
      </c>
      <c r="J2448" s="130">
        <v>18</v>
      </c>
      <c r="K2448" s="130">
        <f t="shared" si="1593"/>
        <v>53</v>
      </c>
      <c r="L2448" s="129">
        <f t="shared" si="1594"/>
        <v>56.190555555555555</v>
      </c>
      <c r="M2448" s="128">
        <f t="shared" si="1595"/>
        <v>31.609056603773585</v>
      </c>
      <c r="N2448" s="127"/>
      <c r="O2448" s="126"/>
      <c r="P2448" s="125"/>
      <c r="Q2448" s="125">
        <f t="shared" si="1584"/>
        <v>23</v>
      </c>
      <c r="R2448" s="125">
        <f t="shared" si="1585"/>
        <v>2014</v>
      </c>
      <c r="S2448" s="125" t="str">
        <f t="shared" si="1583"/>
        <v>Thu</v>
      </c>
      <c r="T2448" s="125" t="str">
        <f t="shared" si="1586"/>
        <v>2014-23</v>
      </c>
      <c r="U2448" s="125">
        <f t="shared" si="1587"/>
        <v>0</v>
      </c>
      <c r="V2448" s="125"/>
    </row>
    <row r="2449" spans="1:22" s="113" customFormat="1" x14ac:dyDescent="0.35">
      <c r="A2449" s="153" t="s">
        <v>1346</v>
      </c>
      <c r="B2449" s="132">
        <v>41796</v>
      </c>
      <c r="C2449" s="129">
        <v>1788.25</v>
      </c>
      <c r="D2449" s="119">
        <v>0</v>
      </c>
      <c r="E2449" s="119">
        <v>0</v>
      </c>
      <c r="F2449" s="128">
        <v>1050.25</v>
      </c>
      <c r="G2449" s="131">
        <v>49</v>
      </c>
      <c r="H2449" s="128">
        <f t="shared" si="1592"/>
        <v>21.433673469387756</v>
      </c>
      <c r="I2449" s="129">
        <v>738</v>
      </c>
      <c r="J2449" s="130">
        <v>15</v>
      </c>
      <c r="K2449" s="130">
        <f t="shared" si="1593"/>
        <v>64</v>
      </c>
      <c r="L2449" s="129">
        <f t="shared" si="1594"/>
        <v>49.2</v>
      </c>
      <c r="M2449" s="128">
        <f t="shared" si="1595"/>
        <v>27.94140625</v>
      </c>
      <c r="N2449" s="127"/>
      <c r="O2449" s="126"/>
      <c r="P2449" s="125"/>
      <c r="Q2449" s="125">
        <f t="shared" si="1584"/>
        <v>23</v>
      </c>
      <c r="R2449" s="125">
        <f t="shared" si="1585"/>
        <v>2014</v>
      </c>
      <c r="S2449" s="125" t="str">
        <f t="shared" si="1583"/>
        <v>Fri</v>
      </c>
      <c r="T2449" s="125" t="str">
        <f t="shared" si="1586"/>
        <v>2014-23</v>
      </c>
      <c r="U2449" s="125">
        <f t="shared" si="1587"/>
        <v>0</v>
      </c>
      <c r="V2449" s="125"/>
    </row>
    <row r="2450" spans="1:22" s="113" customFormat="1" x14ac:dyDescent="0.35">
      <c r="A2450" s="153" t="s">
        <v>1346</v>
      </c>
      <c r="B2450" s="132">
        <v>41797</v>
      </c>
      <c r="C2450" s="129">
        <v>1101.3399999999999</v>
      </c>
      <c r="D2450" s="119">
        <v>0</v>
      </c>
      <c r="E2450" s="119">
        <v>0</v>
      </c>
      <c r="F2450" s="128">
        <v>355.25</v>
      </c>
      <c r="G2450" s="131">
        <v>25</v>
      </c>
      <c r="H2450" s="128">
        <f t="shared" si="1592"/>
        <v>14.21</v>
      </c>
      <c r="I2450" s="129">
        <v>751.09</v>
      </c>
      <c r="J2450" s="130">
        <v>15</v>
      </c>
      <c r="K2450" s="130">
        <f t="shared" si="1593"/>
        <v>40</v>
      </c>
      <c r="L2450" s="129">
        <f t="shared" si="1594"/>
        <v>50.07266666666667</v>
      </c>
      <c r="M2450" s="128">
        <f t="shared" si="1595"/>
        <v>27.658500000000004</v>
      </c>
      <c r="N2450" s="127"/>
      <c r="O2450" s="126"/>
      <c r="P2450" s="125"/>
      <c r="Q2450" s="125">
        <f t="shared" si="1584"/>
        <v>23</v>
      </c>
      <c r="R2450" s="125">
        <f t="shared" si="1585"/>
        <v>2014</v>
      </c>
      <c r="S2450" s="125" t="str">
        <f t="shared" si="1583"/>
        <v>Sat</v>
      </c>
      <c r="T2450" s="125" t="str">
        <f t="shared" si="1586"/>
        <v>2014-23</v>
      </c>
      <c r="U2450" s="125">
        <f t="shared" si="1587"/>
        <v>0</v>
      </c>
      <c r="V2450" s="125"/>
    </row>
    <row r="2451" spans="1:22" s="113" customFormat="1" x14ac:dyDescent="0.35">
      <c r="A2451" s="124"/>
      <c r="B2451" s="123">
        <v>41798</v>
      </c>
      <c r="C2451" s="119">
        <f>SUM(C2445:C2450)</f>
        <v>8283.83</v>
      </c>
      <c r="D2451" s="119">
        <v>1788.32</v>
      </c>
      <c r="E2451" s="122">
        <f>SUM(C2451:D2451)</f>
        <v>10072.15</v>
      </c>
      <c r="F2451" s="118"/>
      <c r="G2451" s="121">
        <f>SUM(G2445:G2450)</f>
        <v>198</v>
      </c>
      <c r="H2451" s="118">
        <f>AVERAGE(H2445:H2450)</f>
        <v>21.159705812149422</v>
      </c>
      <c r="I2451" s="119">
        <f>SUM(I2445:I2450)</f>
        <v>4119.9799999999996</v>
      </c>
      <c r="J2451" s="120">
        <f>SUM(J2445:J2450)</f>
        <v>87</v>
      </c>
      <c r="K2451" s="120">
        <f>SUM(G2451,J2451)</f>
        <v>285</v>
      </c>
      <c r="L2451" s="119">
        <f>AVERAGE(L2445:L2450)</f>
        <v>46.152377314814821</v>
      </c>
      <c r="M2451" s="118">
        <f>AVERAGE(M2445:M2450)</f>
        <v>29.031488487548899</v>
      </c>
      <c r="N2451" s="117"/>
      <c r="O2451" s="116"/>
      <c r="P2451" s="115"/>
      <c r="Q2451" s="115">
        <f t="shared" si="1584"/>
        <v>24</v>
      </c>
      <c r="R2451" s="115">
        <f t="shared" si="1585"/>
        <v>2014</v>
      </c>
      <c r="S2451" s="115" t="str">
        <f t="shared" si="1583"/>
        <v>Sun</v>
      </c>
      <c r="T2451" s="115" t="str">
        <f t="shared" si="1586"/>
        <v>2014-24</v>
      </c>
      <c r="U2451" s="115">
        <f t="shared" si="1587"/>
        <v>0</v>
      </c>
      <c r="V2451" s="115"/>
    </row>
    <row r="2452" spans="1:22" s="113" customFormat="1" ht="18" x14ac:dyDescent="0.35">
      <c r="A2452" s="143" t="s">
        <v>1347</v>
      </c>
      <c r="B2452" s="142">
        <v>41799</v>
      </c>
      <c r="C2452" s="138">
        <v>0</v>
      </c>
      <c r="D2452" s="119">
        <v>0</v>
      </c>
      <c r="E2452" s="119">
        <v>0</v>
      </c>
      <c r="F2452" s="140">
        <v>0</v>
      </c>
      <c r="G2452" s="141">
        <v>0</v>
      </c>
      <c r="H2452" s="140">
        <f t="shared" ref="H2452:H2457" si="1596">IFERROR(F2452/G2452,0)</f>
        <v>0</v>
      </c>
      <c r="I2452" s="138">
        <v>0</v>
      </c>
      <c r="J2452" s="139">
        <v>0</v>
      </c>
      <c r="K2452" s="139">
        <f t="shared" ref="K2452:K2457" si="1597">IFERROR(SUM(G2452,J2452),0)</f>
        <v>0</v>
      </c>
      <c r="L2452" s="138">
        <f t="shared" ref="L2452:L2457" si="1598">IFERROR(MEDIAN(I2452/J2452),0)</f>
        <v>0</v>
      </c>
      <c r="M2452" s="140">
        <f t="shared" ref="M2452:M2457" si="1599">IFERROR(SUM(F2452,I2452)/K2452,0)</f>
        <v>0</v>
      </c>
      <c r="N2452" s="137" t="s">
        <v>1104</v>
      </c>
      <c r="O2452" s="136"/>
      <c r="P2452" s="135"/>
      <c r="Q2452" s="135">
        <f t="shared" si="1584"/>
        <v>24</v>
      </c>
      <c r="R2452" s="135">
        <f t="shared" si="1585"/>
        <v>2014</v>
      </c>
      <c r="S2452" s="135" t="str">
        <f t="shared" si="1583"/>
        <v>Mon</v>
      </c>
      <c r="T2452" s="135" t="str">
        <f t="shared" si="1586"/>
        <v>2014-24</v>
      </c>
      <c r="U2452" s="135">
        <f t="shared" si="1587"/>
        <v>0</v>
      </c>
      <c r="V2452" s="135"/>
    </row>
    <row r="2453" spans="1:22" s="113" customFormat="1" x14ac:dyDescent="0.35">
      <c r="A2453" s="153" t="s">
        <v>1347</v>
      </c>
      <c r="B2453" s="132">
        <v>41800</v>
      </c>
      <c r="C2453" s="129">
        <v>1327.67</v>
      </c>
      <c r="D2453" s="119">
        <v>0</v>
      </c>
      <c r="E2453" s="119">
        <v>0</v>
      </c>
      <c r="F2453" s="128">
        <v>686.55</v>
      </c>
      <c r="G2453" s="131">
        <v>33</v>
      </c>
      <c r="H2453" s="128">
        <f t="shared" si="1596"/>
        <v>20.804545454545455</v>
      </c>
      <c r="I2453" s="129">
        <v>641.12</v>
      </c>
      <c r="J2453" s="130">
        <v>23</v>
      </c>
      <c r="K2453" s="130">
        <f t="shared" si="1597"/>
        <v>56</v>
      </c>
      <c r="L2453" s="129">
        <f t="shared" si="1598"/>
        <v>27.874782608695654</v>
      </c>
      <c r="M2453" s="128">
        <f t="shared" si="1599"/>
        <v>23.708392857142858</v>
      </c>
      <c r="N2453" s="127"/>
      <c r="O2453" s="126"/>
      <c r="P2453" s="125"/>
      <c r="Q2453" s="125">
        <f t="shared" si="1584"/>
        <v>24</v>
      </c>
      <c r="R2453" s="125">
        <f t="shared" si="1585"/>
        <v>2014</v>
      </c>
      <c r="S2453" s="125" t="str">
        <f t="shared" si="1583"/>
        <v>Tue</v>
      </c>
      <c r="T2453" s="125" t="str">
        <f t="shared" si="1586"/>
        <v>2014-24</v>
      </c>
      <c r="U2453" s="125">
        <f t="shared" si="1587"/>
        <v>0</v>
      </c>
      <c r="V2453" s="125"/>
    </row>
    <row r="2454" spans="1:22" s="113" customFormat="1" x14ac:dyDescent="0.35">
      <c r="A2454" s="153" t="s">
        <v>1347</v>
      </c>
      <c r="B2454" s="132">
        <v>41801</v>
      </c>
      <c r="C2454" s="129">
        <v>1007.47</v>
      </c>
      <c r="D2454" s="119">
        <v>0</v>
      </c>
      <c r="E2454" s="119">
        <v>0</v>
      </c>
      <c r="F2454" s="128">
        <v>521.5</v>
      </c>
      <c r="G2454" s="131">
        <v>31</v>
      </c>
      <c r="H2454" s="128">
        <f t="shared" si="1596"/>
        <v>16.822580645161292</v>
      </c>
      <c r="I2454" s="129">
        <v>485.97</v>
      </c>
      <c r="J2454" s="130">
        <v>15</v>
      </c>
      <c r="K2454" s="130">
        <f t="shared" si="1597"/>
        <v>46</v>
      </c>
      <c r="L2454" s="129">
        <f t="shared" si="1598"/>
        <v>32.398000000000003</v>
      </c>
      <c r="M2454" s="128">
        <f t="shared" si="1599"/>
        <v>21.901521739130434</v>
      </c>
      <c r="N2454" s="127"/>
      <c r="O2454" s="126"/>
      <c r="P2454" s="125"/>
      <c r="Q2454" s="125">
        <f t="shared" si="1584"/>
        <v>24</v>
      </c>
      <c r="R2454" s="125">
        <f t="shared" si="1585"/>
        <v>2014</v>
      </c>
      <c r="S2454" s="125" t="str">
        <f t="shared" si="1583"/>
        <v>Wed</v>
      </c>
      <c r="T2454" s="125" t="str">
        <f t="shared" si="1586"/>
        <v>2014-24</v>
      </c>
      <c r="U2454" s="125">
        <f t="shared" si="1587"/>
        <v>0</v>
      </c>
      <c r="V2454" s="125"/>
    </row>
    <row r="2455" spans="1:22" s="113" customFormat="1" x14ac:dyDescent="0.35">
      <c r="A2455" s="153" t="s">
        <v>1347</v>
      </c>
      <c r="B2455" s="132">
        <v>41802</v>
      </c>
      <c r="C2455" s="129">
        <v>1427.64</v>
      </c>
      <c r="D2455" s="119">
        <v>0</v>
      </c>
      <c r="E2455" s="119">
        <v>0</v>
      </c>
      <c r="F2455" s="128">
        <v>596.65</v>
      </c>
      <c r="G2455" s="131">
        <v>34</v>
      </c>
      <c r="H2455" s="128">
        <f t="shared" si="1596"/>
        <v>17.548529411764704</v>
      </c>
      <c r="I2455" s="129">
        <v>830.99</v>
      </c>
      <c r="J2455" s="130">
        <v>14</v>
      </c>
      <c r="K2455" s="130">
        <f t="shared" si="1597"/>
        <v>48</v>
      </c>
      <c r="L2455" s="129">
        <f t="shared" si="1598"/>
        <v>59.356428571428573</v>
      </c>
      <c r="M2455" s="128">
        <f t="shared" si="1599"/>
        <v>29.742499999999996</v>
      </c>
      <c r="N2455" s="127"/>
      <c r="O2455" s="126"/>
      <c r="P2455" s="125"/>
      <c r="Q2455" s="125">
        <f t="shared" si="1584"/>
        <v>24</v>
      </c>
      <c r="R2455" s="125">
        <f t="shared" si="1585"/>
        <v>2014</v>
      </c>
      <c r="S2455" s="125" t="str">
        <f t="shared" si="1583"/>
        <v>Thu</v>
      </c>
      <c r="T2455" s="125" t="str">
        <f t="shared" si="1586"/>
        <v>2014-24</v>
      </c>
      <c r="U2455" s="125">
        <f t="shared" si="1587"/>
        <v>0</v>
      </c>
      <c r="V2455" s="125"/>
    </row>
    <row r="2456" spans="1:22" s="113" customFormat="1" x14ac:dyDescent="0.35">
      <c r="A2456" s="153" t="s">
        <v>1347</v>
      </c>
      <c r="B2456" s="132">
        <v>41803</v>
      </c>
      <c r="C2456" s="129">
        <v>1997.48</v>
      </c>
      <c r="D2456" s="119">
        <v>0</v>
      </c>
      <c r="E2456" s="119">
        <v>0</v>
      </c>
      <c r="F2456" s="128">
        <v>1286.05</v>
      </c>
      <c r="G2456" s="131">
        <v>41</v>
      </c>
      <c r="H2456" s="128">
        <f t="shared" si="1596"/>
        <v>31.367073170731707</v>
      </c>
      <c r="I2456" s="129">
        <v>711.43</v>
      </c>
      <c r="J2456" s="130">
        <v>15</v>
      </c>
      <c r="K2456" s="130">
        <f t="shared" si="1597"/>
        <v>56</v>
      </c>
      <c r="L2456" s="129">
        <f t="shared" si="1598"/>
        <v>47.428666666666665</v>
      </c>
      <c r="M2456" s="128">
        <f t="shared" si="1599"/>
        <v>35.669285714285714</v>
      </c>
      <c r="N2456" s="127"/>
      <c r="O2456" s="126"/>
      <c r="P2456" s="125"/>
      <c r="Q2456" s="125">
        <f t="shared" si="1584"/>
        <v>24</v>
      </c>
      <c r="R2456" s="125">
        <f t="shared" si="1585"/>
        <v>2014</v>
      </c>
      <c r="S2456" s="125" t="str">
        <f t="shared" si="1583"/>
        <v>Fri</v>
      </c>
      <c r="T2456" s="125" t="str">
        <f t="shared" si="1586"/>
        <v>2014-24</v>
      </c>
      <c r="U2456" s="125">
        <f t="shared" si="1587"/>
        <v>0</v>
      </c>
      <c r="V2456" s="125"/>
    </row>
    <row r="2457" spans="1:22" s="113" customFormat="1" x14ac:dyDescent="0.35">
      <c r="A2457" s="153" t="s">
        <v>1347</v>
      </c>
      <c r="B2457" s="132">
        <v>41804</v>
      </c>
      <c r="C2457" s="129">
        <v>988.77</v>
      </c>
      <c r="D2457" s="119">
        <v>0</v>
      </c>
      <c r="E2457" s="119">
        <v>0</v>
      </c>
      <c r="F2457" s="128">
        <v>416.85</v>
      </c>
      <c r="G2457" s="131">
        <v>19</v>
      </c>
      <c r="H2457" s="128">
        <f t="shared" si="1596"/>
        <v>21.939473684210526</v>
      </c>
      <c r="I2457" s="129">
        <v>571.91999999999996</v>
      </c>
      <c r="J2457" s="130">
        <v>10</v>
      </c>
      <c r="K2457" s="130">
        <f t="shared" si="1597"/>
        <v>29</v>
      </c>
      <c r="L2457" s="129">
        <f t="shared" si="1598"/>
        <v>57.191999999999993</v>
      </c>
      <c r="M2457" s="128">
        <f t="shared" si="1599"/>
        <v>34.095517241379312</v>
      </c>
      <c r="N2457" s="127"/>
      <c r="O2457" s="126"/>
      <c r="P2457" s="125"/>
      <c r="Q2457" s="125">
        <f t="shared" si="1584"/>
        <v>24</v>
      </c>
      <c r="R2457" s="125">
        <f t="shared" si="1585"/>
        <v>2014</v>
      </c>
      <c r="S2457" s="125" t="str">
        <f t="shared" si="1583"/>
        <v>Sat</v>
      </c>
      <c r="T2457" s="125" t="str">
        <f t="shared" si="1586"/>
        <v>2014-24</v>
      </c>
      <c r="U2457" s="125">
        <f t="shared" si="1587"/>
        <v>0</v>
      </c>
      <c r="V2457" s="125"/>
    </row>
    <row r="2458" spans="1:22" s="113" customFormat="1" x14ac:dyDescent="0.35">
      <c r="A2458" s="124"/>
      <c r="B2458" s="123">
        <v>41805</v>
      </c>
      <c r="C2458" s="119">
        <f>SUM(C2453:C2457)</f>
        <v>6749.0300000000007</v>
      </c>
      <c r="D2458" s="119">
        <v>1966.37</v>
      </c>
      <c r="E2458" s="122">
        <f>SUM(C2458:D2458)</f>
        <v>8715.4000000000015</v>
      </c>
      <c r="F2458" s="118"/>
      <c r="G2458" s="121">
        <f>SUM(G2452:G2457)</f>
        <v>158</v>
      </c>
      <c r="H2458" s="118">
        <f>AVERAGE(H2452:H2457)</f>
        <v>18.080367061068944</v>
      </c>
      <c r="I2458" s="119">
        <f>SUM(I2452:I2457)</f>
        <v>3241.4300000000003</v>
      </c>
      <c r="J2458" s="120">
        <f>SUM(J2452:J2457)</f>
        <v>77</v>
      </c>
      <c r="K2458" s="120">
        <f>SUM(G2458,J2458)</f>
        <v>235</v>
      </c>
      <c r="L2458" s="119">
        <f>AVERAGE(L2452:L2457)</f>
        <v>37.374979641131809</v>
      </c>
      <c r="M2458" s="118">
        <f>AVERAGE(M2452:M2457)</f>
        <v>24.186202925323055</v>
      </c>
      <c r="N2458" s="117"/>
      <c r="O2458" s="116"/>
      <c r="P2458" s="115"/>
      <c r="Q2458" s="115">
        <f t="shared" si="1584"/>
        <v>25</v>
      </c>
      <c r="R2458" s="115">
        <f t="shared" si="1585"/>
        <v>2014</v>
      </c>
      <c r="S2458" s="115" t="str">
        <f t="shared" si="1583"/>
        <v>Sun</v>
      </c>
      <c r="T2458" s="115" t="str">
        <f t="shared" si="1586"/>
        <v>2014-25</v>
      </c>
      <c r="U2458" s="115">
        <f t="shared" si="1587"/>
        <v>0</v>
      </c>
      <c r="V2458" s="115"/>
    </row>
    <row r="2459" spans="1:22" s="113" customFormat="1" x14ac:dyDescent="0.35">
      <c r="A2459" s="153" t="s">
        <v>1348</v>
      </c>
      <c r="B2459" s="132">
        <v>41806</v>
      </c>
      <c r="C2459" s="129">
        <v>842.9</v>
      </c>
      <c r="D2459" s="119">
        <v>0</v>
      </c>
      <c r="E2459" s="119">
        <v>0</v>
      </c>
      <c r="F2459" s="128">
        <v>319.7</v>
      </c>
      <c r="G2459" s="131">
        <v>27</v>
      </c>
      <c r="H2459" s="128">
        <f t="shared" ref="H2459:H2464" si="1600">IFERROR(F2459/G2459,0)</f>
        <v>11.84074074074074</v>
      </c>
      <c r="I2459" s="129">
        <v>523.20000000000005</v>
      </c>
      <c r="J2459" s="130">
        <v>13</v>
      </c>
      <c r="K2459" s="130">
        <f t="shared" ref="K2459:K2464" si="1601">IFERROR(SUM(G2459,J2459),0)</f>
        <v>40</v>
      </c>
      <c r="L2459" s="129">
        <f t="shared" ref="L2459:L2464" si="1602">IFERROR(MEDIAN(I2459/J2459),0)</f>
        <v>40.246153846153852</v>
      </c>
      <c r="M2459" s="128">
        <f t="shared" ref="M2459:M2464" si="1603">IFERROR(SUM(F2459,I2459)/K2459,0)</f>
        <v>21.072500000000002</v>
      </c>
      <c r="N2459" s="127"/>
      <c r="O2459" s="126"/>
      <c r="P2459" s="125"/>
      <c r="Q2459" s="125">
        <f t="shared" si="1584"/>
        <v>25</v>
      </c>
      <c r="R2459" s="125">
        <f t="shared" si="1585"/>
        <v>2014</v>
      </c>
      <c r="S2459" s="125" t="str">
        <f t="shared" si="1583"/>
        <v>Mon</v>
      </c>
      <c r="T2459" s="125" t="str">
        <f t="shared" si="1586"/>
        <v>2014-25</v>
      </c>
      <c r="U2459" s="125">
        <f t="shared" si="1587"/>
        <v>0</v>
      </c>
      <c r="V2459" s="125"/>
    </row>
    <row r="2460" spans="1:22" s="113" customFormat="1" x14ac:dyDescent="0.35">
      <c r="A2460" s="153" t="s">
        <v>1348</v>
      </c>
      <c r="B2460" s="132">
        <v>41807</v>
      </c>
      <c r="C2460" s="129">
        <v>1131.1099999999999</v>
      </c>
      <c r="D2460" s="119">
        <v>0</v>
      </c>
      <c r="E2460" s="119">
        <v>0</v>
      </c>
      <c r="F2460" s="128">
        <v>388.2</v>
      </c>
      <c r="G2460" s="131">
        <v>23</v>
      </c>
      <c r="H2460" s="128">
        <f t="shared" si="1600"/>
        <v>16.878260869565217</v>
      </c>
      <c r="I2460" s="129">
        <v>742.91</v>
      </c>
      <c r="J2460" s="130">
        <v>21</v>
      </c>
      <c r="K2460" s="130">
        <f t="shared" si="1601"/>
        <v>44</v>
      </c>
      <c r="L2460" s="129">
        <f t="shared" si="1602"/>
        <v>35.376666666666665</v>
      </c>
      <c r="M2460" s="128">
        <f t="shared" si="1603"/>
        <v>25.707045454545451</v>
      </c>
      <c r="N2460" s="127"/>
      <c r="O2460" s="126"/>
      <c r="P2460" s="125"/>
      <c r="Q2460" s="125">
        <f t="shared" si="1584"/>
        <v>25</v>
      </c>
      <c r="R2460" s="125">
        <f t="shared" si="1585"/>
        <v>2014</v>
      </c>
      <c r="S2460" s="125" t="str">
        <f t="shared" si="1583"/>
        <v>Tue</v>
      </c>
      <c r="T2460" s="125" t="str">
        <f t="shared" si="1586"/>
        <v>2014-25</v>
      </c>
      <c r="U2460" s="125">
        <f t="shared" si="1587"/>
        <v>0</v>
      </c>
      <c r="V2460" s="125"/>
    </row>
    <row r="2461" spans="1:22" s="113" customFormat="1" x14ac:dyDescent="0.35">
      <c r="A2461" s="153" t="s">
        <v>1348</v>
      </c>
      <c r="B2461" s="132">
        <v>41808</v>
      </c>
      <c r="C2461" s="129">
        <v>979.08</v>
      </c>
      <c r="D2461" s="119">
        <v>0</v>
      </c>
      <c r="E2461" s="119">
        <v>0</v>
      </c>
      <c r="F2461" s="128">
        <v>683.4</v>
      </c>
      <c r="G2461" s="131">
        <v>30</v>
      </c>
      <c r="H2461" s="128">
        <f t="shared" si="1600"/>
        <v>22.779999999999998</v>
      </c>
      <c r="I2461" s="129">
        <v>295.68</v>
      </c>
      <c r="J2461" s="130">
        <v>8</v>
      </c>
      <c r="K2461" s="130">
        <f t="shared" si="1601"/>
        <v>38</v>
      </c>
      <c r="L2461" s="129">
        <f t="shared" si="1602"/>
        <v>36.96</v>
      </c>
      <c r="M2461" s="128">
        <f t="shared" si="1603"/>
        <v>25.765263157894736</v>
      </c>
      <c r="N2461" s="127"/>
      <c r="O2461" s="126"/>
      <c r="P2461" s="125"/>
      <c r="Q2461" s="125">
        <f t="shared" si="1584"/>
        <v>25</v>
      </c>
      <c r="R2461" s="125">
        <f t="shared" si="1585"/>
        <v>2014</v>
      </c>
      <c r="S2461" s="125" t="str">
        <f t="shared" si="1583"/>
        <v>Wed</v>
      </c>
      <c r="T2461" s="125" t="str">
        <f t="shared" si="1586"/>
        <v>2014-25</v>
      </c>
      <c r="U2461" s="125">
        <f t="shared" si="1587"/>
        <v>0</v>
      </c>
      <c r="V2461" s="125"/>
    </row>
    <row r="2462" spans="1:22" s="113" customFormat="1" x14ac:dyDescent="0.35">
      <c r="A2462" s="153" t="s">
        <v>1348</v>
      </c>
      <c r="B2462" s="132">
        <v>41809</v>
      </c>
      <c r="C2462" s="129">
        <v>1164.1500000000001</v>
      </c>
      <c r="D2462" s="119">
        <v>0</v>
      </c>
      <c r="E2462" s="119">
        <v>0</v>
      </c>
      <c r="F2462" s="128">
        <v>689</v>
      </c>
      <c r="G2462" s="131">
        <v>44</v>
      </c>
      <c r="H2462" s="128">
        <f t="shared" si="1600"/>
        <v>15.659090909090908</v>
      </c>
      <c r="I2462" s="129">
        <v>475.15</v>
      </c>
      <c r="J2462" s="130">
        <v>17</v>
      </c>
      <c r="K2462" s="130">
        <f t="shared" si="1601"/>
        <v>61</v>
      </c>
      <c r="L2462" s="129">
        <f t="shared" si="1602"/>
        <v>27.95</v>
      </c>
      <c r="M2462" s="128">
        <f t="shared" si="1603"/>
        <v>19.0844262295082</v>
      </c>
      <c r="N2462" s="127"/>
      <c r="O2462" s="126"/>
      <c r="P2462" s="125"/>
      <c r="Q2462" s="125">
        <f t="shared" si="1584"/>
        <v>25</v>
      </c>
      <c r="R2462" s="125">
        <f t="shared" si="1585"/>
        <v>2014</v>
      </c>
      <c r="S2462" s="125" t="str">
        <f t="shared" si="1583"/>
        <v>Thu</v>
      </c>
      <c r="T2462" s="125" t="str">
        <f t="shared" si="1586"/>
        <v>2014-25</v>
      </c>
      <c r="U2462" s="125">
        <f t="shared" si="1587"/>
        <v>0</v>
      </c>
      <c r="V2462" s="125"/>
    </row>
    <row r="2463" spans="1:22" s="113" customFormat="1" x14ac:dyDescent="0.35">
      <c r="A2463" s="153" t="s">
        <v>1348</v>
      </c>
      <c r="B2463" s="132">
        <v>41810</v>
      </c>
      <c r="C2463" s="129">
        <v>2263.6</v>
      </c>
      <c r="D2463" s="119">
        <v>0</v>
      </c>
      <c r="E2463" s="119">
        <v>0</v>
      </c>
      <c r="F2463" s="128">
        <v>1371.2</v>
      </c>
      <c r="G2463" s="131">
        <v>48</v>
      </c>
      <c r="H2463" s="128">
        <f t="shared" si="1600"/>
        <v>28.566666666666666</v>
      </c>
      <c r="I2463" s="129">
        <v>892.4</v>
      </c>
      <c r="J2463" s="130">
        <v>18</v>
      </c>
      <c r="K2463" s="130">
        <f t="shared" si="1601"/>
        <v>66</v>
      </c>
      <c r="L2463" s="129">
        <f t="shared" si="1602"/>
        <v>49.577777777777776</v>
      </c>
      <c r="M2463" s="128">
        <f t="shared" si="1603"/>
        <v>34.296969696969697</v>
      </c>
      <c r="N2463" s="127"/>
      <c r="O2463" s="126"/>
      <c r="P2463" s="125"/>
      <c r="Q2463" s="125">
        <f t="shared" si="1584"/>
        <v>25</v>
      </c>
      <c r="R2463" s="125">
        <f t="shared" si="1585"/>
        <v>2014</v>
      </c>
      <c r="S2463" s="125" t="str">
        <f t="shared" si="1583"/>
        <v>Fri</v>
      </c>
      <c r="T2463" s="125" t="str">
        <f t="shared" si="1586"/>
        <v>2014-25</v>
      </c>
      <c r="U2463" s="125">
        <f t="shared" si="1587"/>
        <v>0</v>
      </c>
      <c r="V2463" s="125"/>
    </row>
    <row r="2464" spans="1:22" s="113" customFormat="1" x14ac:dyDescent="0.35">
      <c r="A2464" s="153" t="s">
        <v>1348</v>
      </c>
      <c r="B2464" s="132">
        <v>41811</v>
      </c>
      <c r="C2464" s="129">
        <v>1193.5</v>
      </c>
      <c r="D2464" s="119">
        <v>0</v>
      </c>
      <c r="E2464" s="119">
        <v>0</v>
      </c>
      <c r="F2464" s="128">
        <v>275.60000000000002</v>
      </c>
      <c r="G2464" s="131">
        <v>15</v>
      </c>
      <c r="H2464" s="128">
        <f t="shared" si="1600"/>
        <v>18.373333333333335</v>
      </c>
      <c r="I2464" s="129">
        <v>917.9</v>
      </c>
      <c r="J2464" s="130">
        <v>9</v>
      </c>
      <c r="K2464" s="130">
        <f t="shared" si="1601"/>
        <v>24</v>
      </c>
      <c r="L2464" s="129">
        <f t="shared" si="1602"/>
        <v>101.98888888888888</v>
      </c>
      <c r="M2464" s="128">
        <f t="shared" si="1603"/>
        <v>49.729166666666664</v>
      </c>
      <c r="N2464" s="127"/>
      <c r="O2464" s="126"/>
      <c r="P2464" s="125"/>
      <c r="Q2464" s="125">
        <f t="shared" si="1584"/>
        <v>25</v>
      </c>
      <c r="R2464" s="125">
        <f t="shared" si="1585"/>
        <v>2014</v>
      </c>
      <c r="S2464" s="125" t="str">
        <f t="shared" si="1583"/>
        <v>Sat</v>
      </c>
      <c r="T2464" s="125" t="str">
        <f t="shared" si="1586"/>
        <v>2014-25</v>
      </c>
      <c r="U2464" s="125">
        <f t="shared" si="1587"/>
        <v>0</v>
      </c>
      <c r="V2464" s="125"/>
    </row>
    <row r="2465" spans="1:22" s="113" customFormat="1" x14ac:dyDescent="0.35">
      <c r="A2465" s="124"/>
      <c r="B2465" s="123">
        <v>41812</v>
      </c>
      <c r="C2465" s="119">
        <f>SUM(C2459:C2464)</f>
        <v>7574.34</v>
      </c>
      <c r="D2465" s="119">
        <v>1111.82</v>
      </c>
      <c r="E2465" s="122">
        <f>SUM(C2465:D2465)</f>
        <v>8686.16</v>
      </c>
      <c r="F2465" s="118"/>
      <c r="G2465" s="121">
        <f>SUM(G2459:G2464)</f>
        <v>187</v>
      </c>
      <c r="H2465" s="118">
        <f>AVERAGE(H2459:H2464)</f>
        <v>19.016348753232808</v>
      </c>
      <c r="I2465" s="119">
        <f>SUM(I2459:I2464)</f>
        <v>3847.2400000000002</v>
      </c>
      <c r="J2465" s="120">
        <f>SUM(J2459:J2464)</f>
        <v>86</v>
      </c>
      <c r="K2465" s="120">
        <f>SUM(G2465,J2465)</f>
        <v>273</v>
      </c>
      <c r="L2465" s="119">
        <f>AVERAGE(L2459:L2464)</f>
        <v>48.683247863247857</v>
      </c>
      <c r="M2465" s="118">
        <f>AVERAGE(M2459:M2464)</f>
        <v>29.27589520093079</v>
      </c>
      <c r="N2465" s="117"/>
      <c r="O2465" s="116"/>
      <c r="P2465" s="115"/>
      <c r="Q2465" s="115">
        <f t="shared" si="1584"/>
        <v>26</v>
      </c>
      <c r="R2465" s="115">
        <f t="shared" si="1585"/>
        <v>2014</v>
      </c>
      <c r="S2465" s="115" t="str">
        <f t="shared" si="1583"/>
        <v>Sun</v>
      </c>
      <c r="T2465" s="115" t="str">
        <f t="shared" si="1586"/>
        <v>2014-26</v>
      </c>
      <c r="U2465" s="115">
        <f t="shared" si="1587"/>
        <v>0</v>
      </c>
      <c r="V2465" s="115"/>
    </row>
    <row r="2466" spans="1:22" s="113" customFormat="1" x14ac:dyDescent="0.35">
      <c r="A2466" s="153" t="s">
        <v>1349</v>
      </c>
      <c r="B2466" s="132">
        <v>41813</v>
      </c>
      <c r="C2466" s="129">
        <v>858.5</v>
      </c>
      <c r="D2466" s="119">
        <v>0</v>
      </c>
      <c r="E2466" s="119">
        <v>0</v>
      </c>
      <c r="F2466" s="128">
        <v>431.85</v>
      </c>
      <c r="G2466" s="131">
        <v>25</v>
      </c>
      <c r="H2466" s="128">
        <f t="shared" ref="H2466:H2471" si="1604">IFERROR(F2466/G2466,0)</f>
        <v>17.274000000000001</v>
      </c>
      <c r="I2466" s="129">
        <v>426.65</v>
      </c>
      <c r="J2466" s="130">
        <v>12</v>
      </c>
      <c r="K2466" s="130">
        <f t="shared" ref="K2466:K2471" si="1605">IFERROR(SUM(G2466,J2466),0)</f>
        <v>37</v>
      </c>
      <c r="L2466" s="129">
        <f t="shared" ref="L2466:L2471" si="1606">IFERROR(MEDIAN(I2466/J2466),0)</f>
        <v>35.554166666666667</v>
      </c>
      <c r="M2466" s="128">
        <f t="shared" ref="M2466:M2471" si="1607">IFERROR(SUM(F2466,I2466)/K2466,0)</f>
        <v>23.202702702702702</v>
      </c>
      <c r="N2466" s="127"/>
      <c r="O2466" s="126"/>
      <c r="P2466" s="125"/>
      <c r="Q2466" s="125">
        <f t="shared" si="1584"/>
        <v>26</v>
      </c>
      <c r="R2466" s="125">
        <f t="shared" si="1585"/>
        <v>2014</v>
      </c>
      <c r="S2466" s="125" t="str">
        <f t="shared" si="1583"/>
        <v>Mon</v>
      </c>
      <c r="T2466" s="125" t="str">
        <f t="shared" si="1586"/>
        <v>2014-26</v>
      </c>
      <c r="U2466" s="125">
        <f t="shared" si="1587"/>
        <v>0</v>
      </c>
      <c r="V2466" s="125"/>
    </row>
    <row r="2467" spans="1:22" s="113" customFormat="1" x14ac:dyDescent="0.35">
      <c r="A2467" s="153" t="s">
        <v>1349</v>
      </c>
      <c r="B2467" s="132">
        <v>41814</v>
      </c>
      <c r="C2467" s="129">
        <v>806.2</v>
      </c>
      <c r="D2467" s="119">
        <v>0</v>
      </c>
      <c r="E2467" s="119">
        <v>0</v>
      </c>
      <c r="F2467" s="128">
        <v>332.25</v>
      </c>
      <c r="G2467" s="131">
        <v>29</v>
      </c>
      <c r="H2467" s="128">
        <f t="shared" si="1604"/>
        <v>11.456896551724139</v>
      </c>
      <c r="I2467" s="129">
        <v>473.95</v>
      </c>
      <c r="J2467" s="130">
        <v>11</v>
      </c>
      <c r="K2467" s="130">
        <f t="shared" si="1605"/>
        <v>40</v>
      </c>
      <c r="L2467" s="129">
        <f t="shared" si="1606"/>
        <v>43.086363636363636</v>
      </c>
      <c r="M2467" s="128">
        <f t="shared" si="1607"/>
        <v>20.155000000000001</v>
      </c>
      <c r="N2467" s="127"/>
      <c r="O2467" s="126"/>
      <c r="P2467" s="125"/>
      <c r="Q2467" s="125">
        <f t="shared" si="1584"/>
        <v>26</v>
      </c>
      <c r="R2467" s="125">
        <f t="shared" si="1585"/>
        <v>2014</v>
      </c>
      <c r="S2467" s="125" t="str">
        <f t="shared" si="1583"/>
        <v>Tue</v>
      </c>
      <c r="T2467" s="125" t="str">
        <f t="shared" si="1586"/>
        <v>2014-26</v>
      </c>
      <c r="U2467" s="125">
        <f t="shared" si="1587"/>
        <v>0</v>
      </c>
      <c r="V2467" s="125"/>
    </row>
    <row r="2468" spans="1:22" s="113" customFormat="1" x14ac:dyDescent="0.35">
      <c r="A2468" s="153" t="s">
        <v>1349</v>
      </c>
      <c r="B2468" s="132">
        <v>41815</v>
      </c>
      <c r="C2468" s="129">
        <v>980.93</v>
      </c>
      <c r="D2468" s="119">
        <v>0</v>
      </c>
      <c r="E2468" s="119">
        <v>0</v>
      </c>
      <c r="F2468" s="128">
        <v>503.95</v>
      </c>
      <c r="G2468" s="131">
        <v>29</v>
      </c>
      <c r="H2468" s="128">
        <f t="shared" si="1604"/>
        <v>17.377586206896552</v>
      </c>
      <c r="I2468" s="129">
        <v>456.98</v>
      </c>
      <c r="J2468" s="130">
        <v>12</v>
      </c>
      <c r="K2468" s="130">
        <f t="shared" si="1605"/>
        <v>41</v>
      </c>
      <c r="L2468" s="129">
        <f t="shared" si="1606"/>
        <v>38.081666666666671</v>
      </c>
      <c r="M2468" s="128">
        <f t="shared" si="1607"/>
        <v>23.437317073170732</v>
      </c>
      <c r="N2468" s="127"/>
      <c r="O2468" s="126"/>
      <c r="P2468" s="125"/>
      <c r="Q2468" s="125">
        <f t="shared" si="1584"/>
        <v>26</v>
      </c>
      <c r="R2468" s="125">
        <f t="shared" si="1585"/>
        <v>2014</v>
      </c>
      <c r="S2468" s="125" t="str">
        <f t="shared" si="1583"/>
        <v>Wed</v>
      </c>
      <c r="T2468" s="125" t="str">
        <f t="shared" si="1586"/>
        <v>2014-26</v>
      </c>
      <c r="U2468" s="125">
        <f t="shared" si="1587"/>
        <v>0</v>
      </c>
      <c r="V2468" s="125"/>
    </row>
    <row r="2469" spans="1:22" s="113" customFormat="1" x14ac:dyDescent="0.35">
      <c r="A2469" s="153" t="s">
        <v>1349</v>
      </c>
      <c r="B2469" s="132">
        <v>41816</v>
      </c>
      <c r="C2469" s="129">
        <v>874.3</v>
      </c>
      <c r="D2469" s="119">
        <v>0</v>
      </c>
      <c r="E2469" s="119">
        <v>0</v>
      </c>
      <c r="F2469" s="128">
        <v>423.45</v>
      </c>
      <c r="G2469" s="131">
        <v>28</v>
      </c>
      <c r="H2469" s="128">
        <f t="shared" si="1604"/>
        <v>15.123214285714285</v>
      </c>
      <c r="I2469" s="129">
        <v>450.85</v>
      </c>
      <c r="J2469" s="130">
        <v>10</v>
      </c>
      <c r="K2469" s="130">
        <f t="shared" si="1605"/>
        <v>38</v>
      </c>
      <c r="L2469" s="129">
        <f t="shared" si="1606"/>
        <v>45.085000000000001</v>
      </c>
      <c r="M2469" s="128">
        <f t="shared" si="1607"/>
        <v>23.007894736842104</v>
      </c>
      <c r="N2469" s="127"/>
      <c r="O2469" s="126"/>
      <c r="P2469" s="125"/>
      <c r="Q2469" s="125">
        <f t="shared" si="1584"/>
        <v>26</v>
      </c>
      <c r="R2469" s="125">
        <f t="shared" si="1585"/>
        <v>2014</v>
      </c>
      <c r="S2469" s="125" t="str">
        <f t="shared" si="1583"/>
        <v>Thu</v>
      </c>
      <c r="T2469" s="125" t="str">
        <f t="shared" si="1586"/>
        <v>2014-26</v>
      </c>
      <c r="U2469" s="125">
        <f t="shared" si="1587"/>
        <v>0</v>
      </c>
      <c r="V2469" s="125"/>
    </row>
    <row r="2470" spans="1:22" s="113" customFormat="1" x14ac:dyDescent="0.35">
      <c r="A2470" s="153" t="s">
        <v>1349</v>
      </c>
      <c r="B2470" s="132">
        <v>41817</v>
      </c>
      <c r="C2470" s="129">
        <v>2684.8</v>
      </c>
      <c r="D2470" s="119">
        <v>0</v>
      </c>
      <c r="E2470" s="119">
        <v>0</v>
      </c>
      <c r="F2470" s="128">
        <v>1496</v>
      </c>
      <c r="G2470" s="131">
        <v>45</v>
      </c>
      <c r="H2470" s="128">
        <f t="shared" si="1604"/>
        <v>33.244444444444447</v>
      </c>
      <c r="I2470" s="129">
        <v>1188.8</v>
      </c>
      <c r="J2470" s="130">
        <v>16</v>
      </c>
      <c r="K2470" s="130">
        <f t="shared" si="1605"/>
        <v>61</v>
      </c>
      <c r="L2470" s="129">
        <f t="shared" si="1606"/>
        <v>74.3</v>
      </c>
      <c r="M2470" s="128">
        <f t="shared" si="1607"/>
        <v>44.01311475409836</v>
      </c>
      <c r="N2470" s="127"/>
      <c r="O2470" s="126"/>
      <c r="P2470" s="125"/>
      <c r="Q2470" s="125">
        <f t="shared" si="1584"/>
        <v>26</v>
      </c>
      <c r="R2470" s="125">
        <f t="shared" si="1585"/>
        <v>2014</v>
      </c>
      <c r="S2470" s="125" t="str">
        <f t="shared" si="1583"/>
        <v>Fri</v>
      </c>
      <c r="T2470" s="125" t="str">
        <f t="shared" si="1586"/>
        <v>2014-26</v>
      </c>
      <c r="U2470" s="125">
        <f t="shared" si="1587"/>
        <v>0</v>
      </c>
      <c r="V2470" s="125"/>
    </row>
    <row r="2471" spans="1:22" s="113" customFormat="1" x14ac:dyDescent="0.35">
      <c r="A2471" s="134" t="s">
        <v>1349</v>
      </c>
      <c r="B2471" s="132">
        <v>41818</v>
      </c>
      <c r="C2471" s="129">
        <v>885.78</v>
      </c>
      <c r="D2471" s="119">
        <v>0</v>
      </c>
      <c r="E2471" s="119">
        <v>0</v>
      </c>
      <c r="F2471" s="128">
        <v>345.35</v>
      </c>
      <c r="G2471" s="131">
        <v>21</v>
      </c>
      <c r="H2471" s="128">
        <f t="shared" si="1604"/>
        <v>16.445238095238096</v>
      </c>
      <c r="I2471" s="129">
        <v>540.42999999999995</v>
      </c>
      <c r="J2471" s="130">
        <v>9</v>
      </c>
      <c r="K2471" s="130">
        <f t="shared" si="1605"/>
        <v>30</v>
      </c>
      <c r="L2471" s="129">
        <f t="shared" si="1606"/>
        <v>60.047777777777775</v>
      </c>
      <c r="M2471" s="128">
        <f t="shared" si="1607"/>
        <v>29.526</v>
      </c>
      <c r="N2471" s="127"/>
      <c r="O2471" s="126"/>
      <c r="P2471" s="125"/>
      <c r="Q2471" s="125">
        <f t="shared" si="1584"/>
        <v>26</v>
      </c>
      <c r="R2471" s="125">
        <f t="shared" si="1585"/>
        <v>2014</v>
      </c>
      <c r="S2471" s="125" t="str">
        <f t="shared" si="1583"/>
        <v>Sat</v>
      </c>
      <c r="T2471" s="125" t="str">
        <f t="shared" si="1586"/>
        <v>2014-26</v>
      </c>
      <c r="U2471" s="125">
        <f t="shared" si="1587"/>
        <v>0</v>
      </c>
      <c r="V2471" s="125"/>
    </row>
    <row r="2472" spans="1:22" s="113" customFormat="1" x14ac:dyDescent="0.35">
      <c r="A2472" s="124"/>
      <c r="B2472" s="123">
        <v>41819</v>
      </c>
      <c r="C2472" s="119">
        <f>SUM(C2466:C2471)</f>
        <v>7090.51</v>
      </c>
      <c r="D2472" s="119">
        <v>2710.84</v>
      </c>
      <c r="E2472" s="122">
        <f>SUM(C2472:D2472)</f>
        <v>9801.35</v>
      </c>
      <c r="F2472" s="118"/>
      <c r="G2472" s="121">
        <f>SUM(G2466:G2471)</f>
        <v>177</v>
      </c>
      <c r="H2472" s="118">
        <f>AVERAGE(H2466:H2471)</f>
        <v>18.486896597336255</v>
      </c>
      <c r="I2472" s="119">
        <f>SUM(I2466:I2471)</f>
        <v>3537.6599999999994</v>
      </c>
      <c r="J2472" s="120">
        <f>SUM(J2466:J2471)</f>
        <v>70</v>
      </c>
      <c r="K2472" s="120">
        <f>SUM(G2472,J2472)</f>
        <v>247</v>
      </c>
      <c r="L2472" s="119">
        <f>AVERAGE(L2466:L2471)</f>
        <v>49.359162457912454</v>
      </c>
      <c r="M2472" s="118">
        <f>AVERAGE(M2466:M2471)</f>
        <v>27.223671544468985</v>
      </c>
      <c r="N2472" s="117"/>
      <c r="O2472" s="116"/>
      <c r="P2472" s="115"/>
      <c r="Q2472" s="115">
        <f t="shared" si="1584"/>
        <v>27</v>
      </c>
      <c r="R2472" s="115">
        <f t="shared" si="1585"/>
        <v>2014</v>
      </c>
      <c r="S2472" s="115" t="str">
        <f t="shared" si="1583"/>
        <v>Sun</v>
      </c>
      <c r="T2472" s="115" t="str">
        <f t="shared" si="1586"/>
        <v>2014-27</v>
      </c>
      <c r="U2472" s="115">
        <f t="shared" si="1587"/>
        <v>0</v>
      </c>
      <c r="V2472" s="115"/>
    </row>
    <row r="2473" spans="1:22" s="113" customFormat="1" x14ac:dyDescent="0.35">
      <c r="A2473" s="134" t="s">
        <v>1350</v>
      </c>
      <c r="B2473" s="132">
        <v>41820</v>
      </c>
      <c r="C2473" s="129">
        <v>1172.24</v>
      </c>
      <c r="D2473" s="119">
        <v>0</v>
      </c>
      <c r="E2473" s="119">
        <v>0</v>
      </c>
      <c r="F2473" s="128">
        <v>619</v>
      </c>
      <c r="G2473" s="131">
        <v>35</v>
      </c>
      <c r="H2473" s="128">
        <f t="shared" ref="H2473:H2478" si="1608">IFERROR(F2473/G2473,0)</f>
        <v>17.685714285714287</v>
      </c>
      <c r="I2473" s="129">
        <v>553.24</v>
      </c>
      <c r="J2473" s="130">
        <v>15</v>
      </c>
      <c r="K2473" s="130">
        <f t="shared" ref="K2473:K2478" si="1609">IFERROR(SUM(G2473,J2473),0)</f>
        <v>50</v>
      </c>
      <c r="L2473" s="129">
        <f t="shared" ref="L2473:L2478" si="1610">IFERROR(MEDIAN(I2473/J2473),0)</f>
        <v>36.882666666666665</v>
      </c>
      <c r="M2473" s="128">
        <f t="shared" ref="M2473:M2478" si="1611">IFERROR(SUM(F2473,I2473)/K2473,0)</f>
        <v>23.444800000000001</v>
      </c>
      <c r="N2473" s="127"/>
      <c r="O2473" s="126"/>
      <c r="P2473" s="125"/>
      <c r="Q2473" s="125">
        <f t="shared" si="1584"/>
        <v>27</v>
      </c>
      <c r="R2473" s="125">
        <f t="shared" si="1585"/>
        <v>2014</v>
      </c>
      <c r="S2473" s="125" t="str">
        <f t="shared" si="1583"/>
        <v>Mon</v>
      </c>
      <c r="T2473" s="125" t="str">
        <f t="shared" si="1586"/>
        <v>2014-27</v>
      </c>
      <c r="U2473" s="125">
        <f t="shared" si="1587"/>
        <v>0</v>
      </c>
      <c r="V2473" s="125"/>
    </row>
    <row r="2474" spans="1:22" s="113" customFormat="1" x14ac:dyDescent="0.35">
      <c r="A2474" s="134" t="s">
        <v>1350</v>
      </c>
      <c r="B2474" s="132">
        <v>41821</v>
      </c>
      <c r="C2474" s="129">
        <v>1111.72</v>
      </c>
      <c r="D2474" s="119">
        <v>0</v>
      </c>
      <c r="E2474" s="119">
        <v>0</v>
      </c>
      <c r="F2474" s="128">
        <v>556.70000000000005</v>
      </c>
      <c r="G2474" s="131">
        <v>35</v>
      </c>
      <c r="H2474" s="128">
        <f t="shared" si="1608"/>
        <v>15.905714285714287</v>
      </c>
      <c r="I2474" s="129">
        <v>555.02</v>
      </c>
      <c r="J2474" s="130">
        <v>14</v>
      </c>
      <c r="K2474" s="130">
        <f t="shared" si="1609"/>
        <v>49</v>
      </c>
      <c r="L2474" s="129">
        <f t="shared" si="1610"/>
        <v>39.644285714285715</v>
      </c>
      <c r="M2474" s="128">
        <f t="shared" si="1611"/>
        <v>22.688163265306123</v>
      </c>
      <c r="N2474" s="127"/>
      <c r="O2474" s="126"/>
      <c r="P2474" s="125"/>
      <c r="Q2474" s="125">
        <f t="shared" si="1584"/>
        <v>27</v>
      </c>
      <c r="R2474" s="125">
        <f t="shared" si="1585"/>
        <v>2014</v>
      </c>
      <c r="S2474" s="125" t="str">
        <f t="shared" si="1583"/>
        <v>Tue</v>
      </c>
      <c r="T2474" s="125" t="str">
        <f t="shared" si="1586"/>
        <v>2014-27</v>
      </c>
      <c r="U2474" s="125">
        <f t="shared" si="1587"/>
        <v>0</v>
      </c>
      <c r="V2474" s="125"/>
    </row>
    <row r="2475" spans="1:22" s="113" customFormat="1" x14ac:dyDescent="0.35">
      <c r="A2475" s="134" t="s">
        <v>1350</v>
      </c>
      <c r="B2475" s="132">
        <v>41822</v>
      </c>
      <c r="C2475" s="129">
        <v>920.88</v>
      </c>
      <c r="D2475" s="119">
        <v>0</v>
      </c>
      <c r="E2475" s="119">
        <v>0</v>
      </c>
      <c r="F2475" s="128">
        <v>561.54999999999995</v>
      </c>
      <c r="G2475" s="131">
        <v>32</v>
      </c>
      <c r="H2475" s="128">
        <f t="shared" si="1608"/>
        <v>17.548437499999999</v>
      </c>
      <c r="I2475" s="129">
        <v>359.33</v>
      </c>
      <c r="J2475" s="130">
        <v>14</v>
      </c>
      <c r="K2475" s="130">
        <f t="shared" si="1609"/>
        <v>46</v>
      </c>
      <c r="L2475" s="129">
        <f t="shared" si="1610"/>
        <v>25.666428571428572</v>
      </c>
      <c r="M2475" s="128">
        <f t="shared" si="1611"/>
        <v>20.019130434782607</v>
      </c>
      <c r="N2475" s="127"/>
      <c r="O2475" s="126"/>
      <c r="P2475" s="125"/>
      <c r="Q2475" s="125">
        <f t="shared" si="1584"/>
        <v>27</v>
      </c>
      <c r="R2475" s="125">
        <f t="shared" si="1585"/>
        <v>2014</v>
      </c>
      <c r="S2475" s="125" t="str">
        <f t="shared" si="1583"/>
        <v>Wed</v>
      </c>
      <c r="T2475" s="125" t="str">
        <f t="shared" si="1586"/>
        <v>2014-27</v>
      </c>
      <c r="U2475" s="125">
        <f t="shared" si="1587"/>
        <v>0</v>
      </c>
      <c r="V2475" s="125"/>
    </row>
    <row r="2476" spans="1:22" s="113" customFormat="1" x14ac:dyDescent="0.35">
      <c r="A2476" s="134" t="s">
        <v>1350</v>
      </c>
      <c r="B2476" s="132">
        <v>41823</v>
      </c>
      <c r="C2476" s="129">
        <v>1681.67</v>
      </c>
      <c r="D2476" s="119">
        <v>0</v>
      </c>
      <c r="E2476" s="119">
        <v>0</v>
      </c>
      <c r="F2476" s="128">
        <v>761.75</v>
      </c>
      <c r="G2476" s="131">
        <v>44</v>
      </c>
      <c r="H2476" s="128">
        <f t="shared" si="1608"/>
        <v>17.3125</v>
      </c>
      <c r="I2476" s="129">
        <v>919.92</v>
      </c>
      <c r="J2476" s="130">
        <v>15</v>
      </c>
      <c r="K2476" s="130">
        <f t="shared" si="1609"/>
        <v>59</v>
      </c>
      <c r="L2476" s="129">
        <f t="shared" si="1610"/>
        <v>61.327999999999996</v>
      </c>
      <c r="M2476" s="128">
        <f t="shared" si="1611"/>
        <v>28.502881355932203</v>
      </c>
      <c r="N2476" s="127"/>
      <c r="O2476" s="126"/>
      <c r="P2476" s="125"/>
      <c r="Q2476" s="125">
        <f t="shared" si="1584"/>
        <v>27</v>
      </c>
      <c r="R2476" s="125">
        <f t="shared" si="1585"/>
        <v>2014</v>
      </c>
      <c r="S2476" s="125" t="str">
        <f t="shared" si="1583"/>
        <v>Thu</v>
      </c>
      <c r="T2476" s="125" t="str">
        <f t="shared" si="1586"/>
        <v>2014-27</v>
      </c>
      <c r="U2476" s="125">
        <f t="shared" si="1587"/>
        <v>0</v>
      </c>
      <c r="V2476" s="125"/>
    </row>
    <row r="2477" spans="1:22" s="113" customFormat="1" x14ac:dyDescent="0.35">
      <c r="A2477" s="134" t="s">
        <v>1350</v>
      </c>
      <c r="B2477" s="132">
        <v>41824</v>
      </c>
      <c r="C2477" s="129">
        <v>2056.5</v>
      </c>
      <c r="D2477" s="119">
        <v>0</v>
      </c>
      <c r="E2477" s="119">
        <v>0</v>
      </c>
      <c r="F2477" s="128">
        <v>1375.36</v>
      </c>
      <c r="G2477" s="131">
        <v>50</v>
      </c>
      <c r="H2477" s="128">
        <f t="shared" si="1608"/>
        <v>27.507199999999997</v>
      </c>
      <c r="I2477" s="129">
        <v>654.65</v>
      </c>
      <c r="J2477" s="130">
        <v>11</v>
      </c>
      <c r="K2477" s="130">
        <f t="shared" si="1609"/>
        <v>61</v>
      </c>
      <c r="L2477" s="129">
        <f t="shared" si="1610"/>
        <v>59.513636363636358</v>
      </c>
      <c r="M2477" s="128">
        <f t="shared" si="1611"/>
        <v>33.278852459016392</v>
      </c>
      <c r="N2477" s="127"/>
      <c r="O2477" s="126"/>
      <c r="P2477" s="125"/>
      <c r="Q2477" s="125">
        <f t="shared" si="1584"/>
        <v>27</v>
      </c>
      <c r="R2477" s="125">
        <f t="shared" si="1585"/>
        <v>2014</v>
      </c>
      <c r="S2477" s="125" t="str">
        <f t="shared" si="1583"/>
        <v>Fri</v>
      </c>
      <c r="T2477" s="125" t="str">
        <f t="shared" si="1586"/>
        <v>2014-27</v>
      </c>
      <c r="U2477" s="125">
        <f t="shared" si="1587"/>
        <v>0</v>
      </c>
      <c r="V2477" s="125"/>
    </row>
    <row r="2478" spans="1:22" s="113" customFormat="1" x14ac:dyDescent="0.35">
      <c r="A2478" s="134" t="s">
        <v>1350</v>
      </c>
      <c r="B2478" s="132">
        <v>41825</v>
      </c>
      <c r="C2478" s="129">
        <v>820.55</v>
      </c>
      <c r="D2478" s="119">
        <v>0</v>
      </c>
      <c r="E2478" s="119">
        <v>0</v>
      </c>
      <c r="F2478" s="128">
        <v>331.65</v>
      </c>
      <c r="G2478" s="131">
        <v>14</v>
      </c>
      <c r="H2478" s="128">
        <f t="shared" si="1608"/>
        <v>23.689285714285713</v>
      </c>
      <c r="I2478" s="129">
        <v>488.9</v>
      </c>
      <c r="J2478" s="130">
        <v>10</v>
      </c>
      <c r="K2478" s="130">
        <f t="shared" si="1609"/>
        <v>24</v>
      </c>
      <c r="L2478" s="129">
        <f t="shared" si="1610"/>
        <v>48.89</v>
      </c>
      <c r="M2478" s="128">
        <f t="shared" si="1611"/>
        <v>34.189583333333331</v>
      </c>
      <c r="N2478" s="127"/>
      <c r="O2478" s="126"/>
      <c r="P2478" s="125"/>
      <c r="Q2478" s="125">
        <f t="shared" si="1584"/>
        <v>27</v>
      </c>
      <c r="R2478" s="125">
        <f t="shared" si="1585"/>
        <v>2014</v>
      </c>
      <c r="S2478" s="125" t="str">
        <f t="shared" si="1583"/>
        <v>Sat</v>
      </c>
      <c r="T2478" s="125" t="str">
        <f t="shared" si="1586"/>
        <v>2014-27</v>
      </c>
      <c r="U2478" s="125">
        <f t="shared" si="1587"/>
        <v>0</v>
      </c>
      <c r="V2478" s="125"/>
    </row>
    <row r="2479" spans="1:22" s="113" customFormat="1" x14ac:dyDescent="0.35">
      <c r="A2479" s="124"/>
      <c r="B2479" s="123">
        <v>41826</v>
      </c>
      <c r="C2479" s="119">
        <f>SUM(C2473:C2478)</f>
        <v>7763.56</v>
      </c>
      <c r="D2479" s="119">
        <v>1683.78</v>
      </c>
      <c r="E2479" s="122">
        <f>SUM(C2479:D2479)</f>
        <v>9447.34</v>
      </c>
      <c r="F2479" s="118"/>
      <c r="G2479" s="121">
        <f>SUM(G2473:G2478)</f>
        <v>210</v>
      </c>
      <c r="H2479" s="118">
        <f>AVERAGE(H2473:H2478)</f>
        <v>19.941475297619046</v>
      </c>
      <c r="I2479" s="119">
        <f>SUM(I2473:I2478)</f>
        <v>3531.06</v>
      </c>
      <c r="J2479" s="120">
        <f>SUM(J2473:J2478)</f>
        <v>79</v>
      </c>
      <c r="K2479" s="120">
        <f>SUM(G2479,J2479)</f>
        <v>289</v>
      </c>
      <c r="L2479" s="119">
        <f>AVERAGE(L2473:L2478)</f>
        <v>45.320836219336222</v>
      </c>
      <c r="M2479" s="118">
        <f>AVERAGE(M2473:M2478)</f>
        <v>27.020568474728446</v>
      </c>
      <c r="N2479" s="117"/>
      <c r="O2479" s="116"/>
      <c r="P2479" s="115"/>
      <c r="Q2479" s="115">
        <f t="shared" si="1584"/>
        <v>28</v>
      </c>
      <c r="R2479" s="115">
        <f t="shared" si="1585"/>
        <v>2014</v>
      </c>
      <c r="S2479" s="115" t="str">
        <f t="shared" si="1583"/>
        <v>Sun</v>
      </c>
      <c r="T2479" s="115" t="str">
        <f t="shared" si="1586"/>
        <v>2014-28</v>
      </c>
      <c r="U2479" s="115">
        <f t="shared" si="1587"/>
        <v>0</v>
      </c>
      <c r="V2479" s="115"/>
    </row>
    <row r="2480" spans="1:22" s="113" customFormat="1" x14ac:dyDescent="0.35">
      <c r="A2480" s="134" t="s">
        <v>1351</v>
      </c>
      <c r="B2480" s="132">
        <v>41827</v>
      </c>
      <c r="C2480" s="129">
        <v>2073.4699999999998</v>
      </c>
      <c r="D2480" s="119">
        <v>0</v>
      </c>
      <c r="E2480" s="119">
        <v>0</v>
      </c>
      <c r="F2480" s="128">
        <v>1537.1</v>
      </c>
      <c r="G2480" s="131">
        <v>42</v>
      </c>
      <c r="H2480" s="128">
        <f t="shared" ref="H2480:H2485" si="1612">IFERROR(F2480/G2480,0)</f>
        <v>36.597619047619048</v>
      </c>
      <c r="I2480" s="129">
        <v>536.37</v>
      </c>
      <c r="J2480" s="130">
        <v>16</v>
      </c>
      <c r="K2480" s="130">
        <f t="shared" ref="K2480:K2485" si="1613">IFERROR(SUM(G2480,J2480),0)</f>
        <v>58</v>
      </c>
      <c r="L2480" s="129">
        <f t="shared" ref="L2480:L2485" si="1614">IFERROR(MEDIAN(I2480/J2480),0)</f>
        <v>33.523125</v>
      </c>
      <c r="M2480" s="128">
        <f t="shared" ref="M2480:M2485" si="1615">IFERROR(SUM(F2480,I2480)/K2480,0)</f>
        <v>35.749482758620687</v>
      </c>
      <c r="N2480" s="127"/>
      <c r="O2480" s="126"/>
      <c r="P2480" s="125"/>
      <c r="Q2480" s="125">
        <f t="shared" si="1584"/>
        <v>28</v>
      </c>
      <c r="R2480" s="125">
        <f t="shared" si="1585"/>
        <v>2014</v>
      </c>
      <c r="S2480" s="125" t="str">
        <f t="shared" si="1583"/>
        <v>Mon</v>
      </c>
      <c r="T2480" s="125" t="str">
        <f t="shared" si="1586"/>
        <v>2014-28</v>
      </c>
      <c r="U2480" s="125">
        <f t="shared" si="1587"/>
        <v>0</v>
      </c>
      <c r="V2480" s="125"/>
    </row>
    <row r="2481" spans="1:22" s="113" customFormat="1" x14ac:dyDescent="0.35">
      <c r="A2481" s="134" t="s">
        <v>1351</v>
      </c>
      <c r="B2481" s="132">
        <v>41828</v>
      </c>
      <c r="C2481" s="129">
        <v>968.39</v>
      </c>
      <c r="D2481" s="119">
        <v>0</v>
      </c>
      <c r="E2481" s="119">
        <v>0</v>
      </c>
      <c r="F2481" s="128">
        <v>571.70000000000005</v>
      </c>
      <c r="G2481" s="131">
        <v>28</v>
      </c>
      <c r="H2481" s="128">
        <f t="shared" si="1612"/>
        <v>20.417857142857144</v>
      </c>
      <c r="I2481" s="129">
        <v>396.69</v>
      </c>
      <c r="J2481" s="130">
        <v>14</v>
      </c>
      <c r="K2481" s="130">
        <f t="shared" si="1613"/>
        <v>42</v>
      </c>
      <c r="L2481" s="129">
        <f t="shared" si="1614"/>
        <v>28.335000000000001</v>
      </c>
      <c r="M2481" s="128">
        <f t="shared" si="1615"/>
        <v>23.056904761904764</v>
      </c>
      <c r="N2481" s="127"/>
      <c r="O2481" s="126"/>
      <c r="P2481" s="125"/>
      <c r="Q2481" s="125">
        <f t="shared" si="1584"/>
        <v>28</v>
      </c>
      <c r="R2481" s="125">
        <f t="shared" si="1585"/>
        <v>2014</v>
      </c>
      <c r="S2481" s="125" t="str">
        <f t="shared" si="1583"/>
        <v>Tue</v>
      </c>
      <c r="T2481" s="125" t="str">
        <f t="shared" si="1586"/>
        <v>2014-28</v>
      </c>
      <c r="U2481" s="125">
        <f t="shared" si="1587"/>
        <v>0</v>
      </c>
      <c r="V2481" s="125"/>
    </row>
    <row r="2482" spans="1:22" s="113" customFormat="1" x14ac:dyDescent="0.35">
      <c r="A2482" s="134" t="s">
        <v>1351</v>
      </c>
      <c r="B2482" s="132">
        <v>41829</v>
      </c>
      <c r="C2482" s="129">
        <v>1099.81</v>
      </c>
      <c r="D2482" s="119">
        <v>0</v>
      </c>
      <c r="E2482" s="119">
        <v>0</v>
      </c>
      <c r="F2482" s="128">
        <v>472</v>
      </c>
      <c r="G2482" s="131">
        <v>31</v>
      </c>
      <c r="H2482" s="128">
        <f t="shared" si="1612"/>
        <v>15.225806451612904</v>
      </c>
      <c r="I2482" s="129">
        <v>627.80999999999995</v>
      </c>
      <c r="J2482" s="130">
        <v>15</v>
      </c>
      <c r="K2482" s="130">
        <f t="shared" si="1613"/>
        <v>46</v>
      </c>
      <c r="L2482" s="129">
        <f t="shared" si="1614"/>
        <v>41.853999999999999</v>
      </c>
      <c r="M2482" s="128">
        <f t="shared" si="1615"/>
        <v>23.908913043478261</v>
      </c>
      <c r="N2482" s="127"/>
      <c r="O2482" s="126"/>
      <c r="P2482" s="125"/>
      <c r="Q2482" s="125">
        <f t="shared" si="1584"/>
        <v>28</v>
      </c>
      <c r="R2482" s="125">
        <f t="shared" si="1585"/>
        <v>2014</v>
      </c>
      <c r="S2482" s="125" t="str">
        <f t="shared" si="1583"/>
        <v>Wed</v>
      </c>
      <c r="T2482" s="125" t="str">
        <f t="shared" si="1586"/>
        <v>2014-28</v>
      </c>
      <c r="U2482" s="125">
        <f t="shared" si="1587"/>
        <v>0</v>
      </c>
      <c r="V2482" s="125"/>
    </row>
    <row r="2483" spans="1:22" s="113" customFormat="1" x14ac:dyDescent="0.35">
      <c r="A2483" s="134" t="s">
        <v>1351</v>
      </c>
      <c r="B2483" s="132">
        <v>41830</v>
      </c>
      <c r="C2483" s="129">
        <v>1012.59</v>
      </c>
      <c r="D2483" s="119">
        <v>0</v>
      </c>
      <c r="E2483" s="119">
        <v>0</v>
      </c>
      <c r="F2483" s="128">
        <v>396.15</v>
      </c>
      <c r="G2483" s="131">
        <v>31</v>
      </c>
      <c r="H2483" s="128">
        <f t="shared" si="1612"/>
        <v>12.779032258064515</v>
      </c>
      <c r="I2483" s="129">
        <v>616.44000000000005</v>
      </c>
      <c r="J2483" s="130">
        <v>12</v>
      </c>
      <c r="K2483" s="130">
        <f t="shared" si="1613"/>
        <v>43</v>
      </c>
      <c r="L2483" s="129">
        <f t="shared" si="1614"/>
        <v>51.370000000000005</v>
      </c>
      <c r="M2483" s="128">
        <f t="shared" si="1615"/>
        <v>23.54860465116279</v>
      </c>
      <c r="N2483" s="127"/>
      <c r="O2483" s="126"/>
      <c r="P2483" s="125"/>
      <c r="Q2483" s="125">
        <f t="shared" si="1584"/>
        <v>28</v>
      </c>
      <c r="R2483" s="125">
        <f t="shared" si="1585"/>
        <v>2014</v>
      </c>
      <c r="S2483" s="125" t="str">
        <f t="shared" si="1583"/>
        <v>Thu</v>
      </c>
      <c r="T2483" s="125" t="str">
        <f t="shared" si="1586"/>
        <v>2014-28</v>
      </c>
      <c r="U2483" s="125">
        <f t="shared" si="1587"/>
        <v>0</v>
      </c>
      <c r="V2483" s="125"/>
    </row>
    <row r="2484" spans="1:22" s="113" customFormat="1" x14ac:dyDescent="0.35">
      <c r="A2484" s="134" t="s">
        <v>1351</v>
      </c>
      <c r="B2484" s="132">
        <v>41831</v>
      </c>
      <c r="C2484" s="129">
        <v>1850.9</v>
      </c>
      <c r="D2484" s="119">
        <v>0</v>
      </c>
      <c r="E2484" s="119">
        <v>0</v>
      </c>
      <c r="F2484" s="128">
        <v>887.8</v>
      </c>
      <c r="G2484" s="131">
        <v>43</v>
      </c>
      <c r="H2484" s="128">
        <f t="shared" si="1612"/>
        <v>20.646511627906975</v>
      </c>
      <c r="I2484" s="129">
        <v>963.1</v>
      </c>
      <c r="J2484" s="130">
        <v>20</v>
      </c>
      <c r="K2484" s="130">
        <f t="shared" si="1613"/>
        <v>63</v>
      </c>
      <c r="L2484" s="129">
        <f t="shared" si="1614"/>
        <v>48.155000000000001</v>
      </c>
      <c r="M2484" s="128">
        <f t="shared" si="1615"/>
        <v>29.37936507936508</v>
      </c>
      <c r="N2484" s="127"/>
      <c r="O2484" s="126"/>
      <c r="P2484" s="125"/>
      <c r="Q2484" s="125">
        <f t="shared" si="1584"/>
        <v>28</v>
      </c>
      <c r="R2484" s="125">
        <f t="shared" si="1585"/>
        <v>2014</v>
      </c>
      <c r="S2484" s="125" t="str">
        <f t="shared" si="1583"/>
        <v>Fri</v>
      </c>
      <c r="T2484" s="125" t="str">
        <f t="shared" si="1586"/>
        <v>2014-28</v>
      </c>
      <c r="U2484" s="125">
        <f t="shared" si="1587"/>
        <v>0</v>
      </c>
      <c r="V2484" s="125"/>
    </row>
    <row r="2485" spans="1:22" s="113" customFormat="1" x14ac:dyDescent="0.35">
      <c r="A2485" s="134" t="s">
        <v>1351</v>
      </c>
      <c r="B2485" s="132">
        <v>41832</v>
      </c>
      <c r="C2485" s="129">
        <v>1213.72</v>
      </c>
      <c r="D2485" s="119">
        <v>0</v>
      </c>
      <c r="E2485" s="119">
        <v>0</v>
      </c>
      <c r="F2485" s="128">
        <v>191.15</v>
      </c>
      <c r="G2485" s="131">
        <v>11</v>
      </c>
      <c r="H2485" s="128">
        <f t="shared" si="1612"/>
        <v>17.377272727272729</v>
      </c>
      <c r="I2485" s="129">
        <v>1022.57</v>
      </c>
      <c r="J2485" s="130">
        <v>21</v>
      </c>
      <c r="K2485" s="130">
        <f t="shared" si="1613"/>
        <v>32</v>
      </c>
      <c r="L2485" s="129">
        <f t="shared" si="1614"/>
        <v>48.693809523809527</v>
      </c>
      <c r="M2485" s="128">
        <f t="shared" si="1615"/>
        <v>37.928750000000001</v>
      </c>
      <c r="N2485" s="127"/>
      <c r="O2485" s="126"/>
      <c r="P2485" s="125"/>
      <c r="Q2485" s="125">
        <f t="shared" si="1584"/>
        <v>28</v>
      </c>
      <c r="R2485" s="125">
        <f t="shared" si="1585"/>
        <v>2014</v>
      </c>
      <c r="S2485" s="125" t="str">
        <f t="shared" si="1583"/>
        <v>Sat</v>
      </c>
      <c r="T2485" s="125" t="str">
        <f t="shared" si="1586"/>
        <v>2014-28</v>
      </c>
      <c r="U2485" s="125">
        <f t="shared" si="1587"/>
        <v>0</v>
      </c>
      <c r="V2485" s="125"/>
    </row>
    <row r="2486" spans="1:22" s="113" customFormat="1" x14ac:dyDescent="0.35">
      <c r="A2486" s="124"/>
      <c r="B2486" s="123">
        <v>41833</v>
      </c>
      <c r="C2486" s="119">
        <f>SUM(C2480:C2485)</f>
        <v>8218.8799999999992</v>
      </c>
      <c r="D2486" s="119">
        <v>1948.46</v>
      </c>
      <c r="E2486" s="122">
        <f>SUM(C2486:D2486)</f>
        <v>10167.34</v>
      </c>
      <c r="F2486" s="118"/>
      <c r="G2486" s="121">
        <f>SUM(G2480:G2485)</f>
        <v>186</v>
      </c>
      <c r="H2486" s="118">
        <f>AVERAGE(H2480:H2485)</f>
        <v>20.507349875888885</v>
      </c>
      <c r="I2486" s="119">
        <f>SUM(I2480:I2485)</f>
        <v>4162.9799999999996</v>
      </c>
      <c r="J2486" s="120">
        <f>SUM(J2480:J2485)</f>
        <v>98</v>
      </c>
      <c r="K2486" s="120">
        <f>SUM(G2486,J2486)</f>
        <v>284</v>
      </c>
      <c r="L2486" s="119">
        <f>AVERAGE(L2480:L2485)</f>
        <v>41.988489087301595</v>
      </c>
      <c r="M2486" s="118">
        <f>AVERAGE(M2480:M2485)</f>
        <v>28.928670049088598</v>
      </c>
      <c r="N2486" s="117"/>
      <c r="O2486" s="116"/>
      <c r="P2486" s="115"/>
      <c r="Q2486" s="115">
        <f t="shared" si="1584"/>
        <v>29</v>
      </c>
      <c r="R2486" s="115">
        <f t="shared" si="1585"/>
        <v>2014</v>
      </c>
      <c r="S2486" s="115" t="str">
        <f t="shared" si="1583"/>
        <v>Sun</v>
      </c>
      <c r="T2486" s="115" t="str">
        <f t="shared" si="1586"/>
        <v>2014-29</v>
      </c>
      <c r="U2486" s="115">
        <f t="shared" si="1587"/>
        <v>0</v>
      </c>
      <c r="V2486" s="115"/>
    </row>
    <row r="2487" spans="1:22" s="113" customFormat="1" x14ac:dyDescent="0.35">
      <c r="A2487" s="153" t="s">
        <v>1352</v>
      </c>
      <c r="B2487" s="132">
        <v>41834</v>
      </c>
      <c r="C2487" s="129">
        <v>1040.53</v>
      </c>
      <c r="D2487" s="119">
        <v>0</v>
      </c>
      <c r="E2487" s="119">
        <v>0</v>
      </c>
      <c r="F2487" s="128">
        <v>442.25</v>
      </c>
      <c r="G2487" s="131">
        <v>24</v>
      </c>
      <c r="H2487" s="128">
        <f t="shared" ref="H2487:H2492" si="1616">IFERROR(F2487/G2487,0)</f>
        <v>18.427083333333332</v>
      </c>
      <c r="I2487" s="129">
        <v>598.28</v>
      </c>
      <c r="J2487" s="130">
        <v>14</v>
      </c>
      <c r="K2487" s="130">
        <f t="shared" ref="K2487:K2492" si="1617">IFERROR(SUM(G2487,J2487),0)</f>
        <v>38</v>
      </c>
      <c r="L2487" s="129">
        <f t="shared" ref="L2487:L2492" si="1618">IFERROR(MEDIAN(I2487/J2487),0)</f>
        <v>42.734285714285711</v>
      </c>
      <c r="M2487" s="128">
        <f t="shared" ref="M2487:M2492" si="1619">IFERROR(SUM(F2487,I2487)/K2487,0)</f>
        <v>27.382368421052632</v>
      </c>
      <c r="N2487" s="127"/>
      <c r="O2487" s="126"/>
      <c r="P2487" s="125"/>
      <c r="Q2487" s="125">
        <f t="shared" si="1584"/>
        <v>29</v>
      </c>
      <c r="R2487" s="125">
        <f t="shared" si="1585"/>
        <v>2014</v>
      </c>
      <c r="S2487" s="125" t="str">
        <f t="shared" si="1583"/>
        <v>Mon</v>
      </c>
      <c r="T2487" s="125" t="str">
        <f t="shared" si="1586"/>
        <v>2014-29</v>
      </c>
      <c r="U2487" s="125">
        <f t="shared" si="1587"/>
        <v>0</v>
      </c>
      <c r="V2487" s="125"/>
    </row>
    <row r="2488" spans="1:22" s="113" customFormat="1" x14ac:dyDescent="0.35">
      <c r="A2488" s="153" t="s">
        <v>1352</v>
      </c>
      <c r="B2488" s="132">
        <v>41835</v>
      </c>
      <c r="C2488" s="129">
        <v>1183.06</v>
      </c>
      <c r="D2488" s="119">
        <v>0</v>
      </c>
      <c r="E2488" s="119">
        <v>0</v>
      </c>
      <c r="F2488" s="128">
        <v>484.05</v>
      </c>
      <c r="G2488" s="131">
        <v>27</v>
      </c>
      <c r="H2488" s="128">
        <f t="shared" si="1616"/>
        <v>17.927777777777777</v>
      </c>
      <c r="I2488" s="129">
        <v>699.01</v>
      </c>
      <c r="J2488" s="130">
        <v>19</v>
      </c>
      <c r="K2488" s="130">
        <f t="shared" si="1617"/>
        <v>46</v>
      </c>
      <c r="L2488" s="129">
        <f t="shared" si="1618"/>
        <v>36.79</v>
      </c>
      <c r="M2488" s="128">
        <f t="shared" si="1619"/>
        <v>25.718695652173913</v>
      </c>
      <c r="N2488" s="127"/>
      <c r="O2488" s="126"/>
      <c r="P2488" s="125"/>
      <c r="Q2488" s="125">
        <f t="shared" si="1584"/>
        <v>29</v>
      </c>
      <c r="R2488" s="125">
        <f t="shared" si="1585"/>
        <v>2014</v>
      </c>
      <c r="S2488" s="125" t="str">
        <f t="shared" si="1583"/>
        <v>Tue</v>
      </c>
      <c r="T2488" s="125" t="str">
        <f t="shared" si="1586"/>
        <v>2014-29</v>
      </c>
      <c r="U2488" s="125">
        <f t="shared" si="1587"/>
        <v>0</v>
      </c>
      <c r="V2488" s="125"/>
    </row>
    <row r="2489" spans="1:22" s="113" customFormat="1" x14ac:dyDescent="0.35">
      <c r="A2489" s="153" t="s">
        <v>1352</v>
      </c>
      <c r="B2489" s="132">
        <v>41836</v>
      </c>
      <c r="C2489" s="129">
        <v>1504.57</v>
      </c>
      <c r="D2489" s="119">
        <v>0</v>
      </c>
      <c r="E2489" s="119">
        <v>0</v>
      </c>
      <c r="F2489" s="128">
        <v>777.1</v>
      </c>
      <c r="G2489" s="131">
        <v>36</v>
      </c>
      <c r="H2489" s="128">
        <f t="shared" si="1616"/>
        <v>21.586111111111112</v>
      </c>
      <c r="I2489" s="129">
        <v>727.47</v>
      </c>
      <c r="J2489" s="130">
        <v>20</v>
      </c>
      <c r="K2489" s="130">
        <f t="shared" si="1617"/>
        <v>56</v>
      </c>
      <c r="L2489" s="129">
        <f t="shared" si="1618"/>
        <v>36.3735</v>
      </c>
      <c r="M2489" s="128">
        <f t="shared" si="1619"/>
        <v>26.867321428571433</v>
      </c>
      <c r="N2489" s="127"/>
      <c r="O2489" s="126"/>
      <c r="P2489" s="125"/>
      <c r="Q2489" s="125">
        <f t="shared" si="1584"/>
        <v>29</v>
      </c>
      <c r="R2489" s="125">
        <f t="shared" si="1585"/>
        <v>2014</v>
      </c>
      <c r="S2489" s="125" t="str">
        <f t="shared" si="1583"/>
        <v>Wed</v>
      </c>
      <c r="T2489" s="125" t="str">
        <f t="shared" si="1586"/>
        <v>2014-29</v>
      </c>
      <c r="U2489" s="125">
        <f t="shared" si="1587"/>
        <v>0</v>
      </c>
      <c r="V2489" s="125"/>
    </row>
    <row r="2490" spans="1:22" s="113" customFormat="1" x14ac:dyDescent="0.35">
      <c r="A2490" s="153" t="s">
        <v>1352</v>
      </c>
      <c r="B2490" s="132">
        <v>41837</v>
      </c>
      <c r="C2490" s="129">
        <v>1602.97</v>
      </c>
      <c r="D2490" s="119">
        <v>0</v>
      </c>
      <c r="E2490" s="119">
        <v>0</v>
      </c>
      <c r="F2490" s="128">
        <v>827.45</v>
      </c>
      <c r="G2490" s="131">
        <v>38</v>
      </c>
      <c r="H2490" s="128">
        <f t="shared" si="1616"/>
        <v>21.775000000000002</v>
      </c>
      <c r="I2490" s="129">
        <v>775.52</v>
      </c>
      <c r="J2490" s="130">
        <v>14</v>
      </c>
      <c r="K2490" s="130">
        <f t="shared" si="1617"/>
        <v>52</v>
      </c>
      <c r="L2490" s="129">
        <f t="shared" si="1618"/>
        <v>55.394285714285715</v>
      </c>
      <c r="M2490" s="128">
        <f t="shared" si="1619"/>
        <v>30.826346153846153</v>
      </c>
      <c r="N2490" s="127"/>
      <c r="O2490" s="126"/>
      <c r="P2490" s="125"/>
      <c r="Q2490" s="125">
        <f t="shared" si="1584"/>
        <v>29</v>
      </c>
      <c r="R2490" s="125">
        <f t="shared" si="1585"/>
        <v>2014</v>
      </c>
      <c r="S2490" s="125" t="str">
        <f t="shared" si="1583"/>
        <v>Thu</v>
      </c>
      <c r="T2490" s="125" t="str">
        <f t="shared" si="1586"/>
        <v>2014-29</v>
      </c>
      <c r="U2490" s="125">
        <f t="shared" si="1587"/>
        <v>0</v>
      </c>
      <c r="V2490" s="125"/>
    </row>
    <row r="2491" spans="1:22" s="113" customFormat="1" x14ac:dyDescent="0.35">
      <c r="A2491" s="153" t="s">
        <v>1352</v>
      </c>
      <c r="B2491" s="132">
        <v>41838</v>
      </c>
      <c r="C2491" s="129">
        <v>3096.05</v>
      </c>
      <c r="D2491" s="119">
        <v>0</v>
      </c>
      <c r="E2491" s="119">
        <v>0</v>
      </c>
      <c r="F2491" s="128">
        <v>1736.5</v>
      </c>
      <c r="G2491" s="131">
        <v>45</v>
      </c>
      <c r="H2491" s="128">
        <f t="shared" si="1616"/>
        <v>38.588888888888889</v>
      </c>
      <c r="I2491" s="129">
        <v>1359.55</v>
      </c>
      <c r="J2491" s="130">
        <v>18</v>
      </c>
      <c r="K2491" s="130">
        <f t="shared" si="1617"/>
        <v>63</v>
      </c>
      <c r="L2491" s="129">
        <f t="shared" si="1618"/>
        <v>75.530555555555551</v>
      </c>
      <c r="M2491" s="128">
        <f t="shared" si="1619"/>
        <v>49.143650793650799</v>
      </c>
      <c r="N2491" s="127"/>
      <c r="O2491" s="126"/>
      <c r="P2491" s="125"/>
      <c r="Q2491" s="125">
        <f t="shared" si="1584"/>
        <v>29</v>
      </c>
      <c r="R2491" s="125">
        <f t="shared" si="1585"/>
        <v>2014</v>
      </c>
      <c r="S2491" s="125" t="str">
        <f t="shared" si="1583"/>
        <v>Fri</v>
      </c>
      <c r="T2491" s="125" t="str">
        <f t="shared" si="1586"/>
        <v>2014-29</v>
      </c>
      <c r="U2491" s="125">
        <f t="shared" si="1587"/>
        <v>0</v>
      </c>
      <c r="V2491" s="125"/>
    </row>
    <row r="2492" spans="1:22" s="113" customFormat="1" x14ac:dyDescent="0.35">
      <c r="A2492" s="153" t="s">
        <v>1352</v>
      </c>
      <c r="B2492" s="132">
        <v>41839</v>
      </c>
      <c r="C2492" s="129">
        <v>721.9</v>
      </c>
      <c r="D2492" s="119">
        <v>0</v>
      </c>
      <c r="E2492" s="119">
        <v>0</v>
      </c>
      <c r="F2492" s="128">
        <v>326.60000000000002</v>
      </c>
      <c r="G2492" s="131">
        <v>25</v>
      </c>
      <c r="H2492" s="128">
        <f t="shared" si="1616"/>
        <v>13.064</v>
      </c>
      <c r="I2492" s="129">
        <v>395.3</v>
      </c>
      <c r="J2492" s="130">
        <v>12</v>
      </c>
      <c r="K2492" s="130">
        <f t="shared" si="1617"/>
        <v>37</v>
      </c>
      <c r="L2492" s="129">
        <f t="shared" si="1618"/>
        <v>32.94166666666667</v>
      </c>
      <c r="M2492" s="128">
        <f t="shared" si="1619"/>
        <v>19.510810810810813</v>
      </c>
      <c r="N2492" s="127"/>
      <c r="O2492" s="126"/>
      <c r="P2492" s="125"/>
      <c r="Q2492" s="125">
        <f t="shared" si="1584"/>
        <v>29</v>
      </c>
      <c r="R2492" s="125">
        <f t="shared" si="1585"/>
        <v>2014</v>
      </c>
      <c r="S2492" s="125" t="str">
        <f t="shared" si="1583"/>
        <v>Sat</v>
      </c>
      <c r="T2492" s="125" t="str">
        <f t="shared" si="1586"/>
        <v>2014-29</v>
      </c>
      <c r="U2492" s="125">
        <f t="shared" si="1587"/>
        <v>0</v>
      </c>
      <c r="V2492" s="125"/>
    </row>
    <row r="2493" spans="1:22" s="113" customFormat="1" x14ac:dyDescent="0.35">
      <c r="A2493" s="124"/>
      <c r="B2493" s="123">
        <v>41840</v>
      </c>
      <c r="C2493" s="119">
        <f>SUM(C2487:C2492)</f>
        <v>9149.08</v>
      </c>
      <c r="D2493" s="119">
        <v>2084</v>
      </c>
      <c r="E2493" s="122">
        <f>SUM(C2493:D2493)</f>
        <v>11233.08</v>
      </c>
      <c r="F2493" s="118"/>
      <c r="G2493" s="121">
        <f>SUM(G2487:G2492)</f>
        <v>195</v>
      </c>
      <c r="H2493" s="118">
        <f>AVERAGE(H2487:H2492)</f>
        <v>21.894810185185182</v>
      </c>
      <c r="I2493" s="119">
        <f>SUM(I2487:I2492)</f>
        <v>4555.13</v>
      </c>
      <c r="J2493" s="120">
        <f>SUM(J2487:J2492)</f>
        <v>97</v>
      </c>
      <c r="K2493" s="120">
        <f>SUM(G2493,J2493)</f>
        <v>292</v>
      </c>
      <c r="L2493" s="119">
        <f>AVERAGE(L2487:L2492)</f>
        <v>46.627382275132277</v>
      </c>
      <c r="M2493" s="118">
        <f>AVERAGE(M2487:M2492)</f>
        <v>29.908198876684295</v>
      </c>
      <c r="N2493" s="117"/>
      <c r="O2493" s="116"/>
      <c r="P2493" s="115"/>
      <c r="Q2493" s="115">
        <f t="shared" si="1584"/>
        <v>30</v>
      </c>
      <c r="R2493" s="115">
        <f t="shared" si="1585"/>
        <v>2014</v>
      </c>
      <c r="S2493" s="115" t="str">
        <f t="shared" si="1583"/>
        <v>Sun</v>
      </c>
      <c r="T2493" s="115" t="str">
        <f t="shared" si="1586"/>
        <v>2014-30</v>
      </c>
      <c r="U2493" s="115">
        <f t="shared" si="1587"/>
        <v>0</v>
      </c>
      <c r="V2493" s="115"/>
    </row>
    <row r="2494" spans="1:22" s="113" customFormat="1" x14ac:dyDescent="0.35">
      <c r="A2494" s="153" t="s">
        <v>1353</v>
      </c>
      <c r="B2494" s="132">
        <v>41841</v>
      </c>
      <c r="C2494" s="129">
        <v>724.69</v>
      </c>
      <c r="D2494" s="119">
        <v>0</v>
      </c>
      <c r="E2494" s="119">
        <v>0</v>
      </c>
      <c r="F2494" s="128">
        <v>304.35000000000002</v>
      </c>
      <c r="G2494" s="131">
        <v>23</v>
      </c>
      <c r="H2494" s="128">
        <f t="shared" ref="H2494:H2499" si="1620">IFERROR(F2494/G2494,0)</f>
        <v>13.232608695652175</v>
      </c>
      <c r="I2494" s="129">
        <v>420.4</v>
      </c>
      <c r="J2494" s="130">
        <v>12</v>
      </c>
      <c r="K2494" s="130">
        <f t="shared" ref="K2494:K2499" si="1621">IFERROR(SUM(G2494,J2494),0)</f>
        <v>35</v>
      </c>
      <c r="L2494" s="129">
        <f t="shared" ref="L2494:L2499" si="1622">IFERROR(MEDIAN(I2494/J2494),0)</f>
        <v>35.033333333333331</v>
      </c>
      <c r="M2494" s="128">
        <f t="shared" ref="M2494:M2499" si="1623">IFERROR(SUM(F2494,I2494)/K2494,0)</f>
        <v>20.707142857142856</v>
      </c>
      <c r="N2494" s="127"/>
      <c r="O2494" s="126"/>
      <c r="P2494" s="125"/>
      <c r="Q2494" s="125">
        <f t="shared" si="1584"/>
        <v>30</v>
      </c>
      <c r="R2494" s="125">
        <f t="shared" si="1585"/>
        <v>2014</v>
      </c>
      <c r="S2494" s="125" t="str">
        <f t="shared" si="1583"/>
        <v>Mon</v>
      </c>
      <c r="T2494" s="125" t="str">
        <f t="shared" si="1586"/>
        <v>2014-30</v>
      </c>
      <c r="U2494" s="125">
        <f t="shared" si="1587"/>
        <v>0</v>
      </c>
      <c r="V2494" s="125"/>
    </row>
    <row r="2495" spans="1:22" s="113" customFormat="1" x14ac:dyDescent="0.35">
      <c r="A2495" s="153" t="s">
        <v>1353</v>
      </c>
      <c r="B2495" s="132">
        <v>41842</v>
      </c>
      <c r="C2495" s="129">
        <v>933.81</v>
      </c>
      <c r="D2495" s="119">
        <v>0</v>
      </c>
      <c r="E2495" s="119">
        <v>0</v>
      </c>
      <c r="F2495" s="128">
        <v>500.3</v>
      </c>
      <c r="G2495" s="131">
        <v>28</v>
      </c>
      <c r="H2495" s="128">
        <f t="shared" si="1620"/>
        <v>17.867857142857144</v>
      </c>
      <c r="I2495" s="129">
        <v>433.51</v>
      </c>
      <c r="J2495" s="130">
        <v>11</v>
      </c>
      <c r="K2495" s="130">
        <f t="shared" si="1621"/>
        <v>39</v>
      </c>
      <c r="L2495" s="129">
        <f t="shared" si="1622"/>
        <v>39.409999999999997</v>
      </c>
      <c r="M2495" s="128">
        <f t="shared" si="1623"/>
        <v>23.943846153846152</v>
      </c>
      <c r="N2495" s="127"/>
      <c r="O2495" s="126"/>
      <c r="P2495" s="125"/>
      <c r="Q2495" s="125">
        <f t="shared" si="1584"/>
        <v>30</v>
      </c>
      <c r="R2495" s="125">
        <f t="shared" si="1585"/>
        <v>2014</v>
      </c>
      <c r="S2495" s="125" t="str">
        <f t="shared" si="1583"/>
        <v>Tue</v>
      </c>
      <c r="T2495" s="125" t="str">
        <f t="shared" si="1586"/>
        <v>2014-30</v>
      </c>
      <c r="U2495" s="125">
        <f t="shared" si="1587"/>
        <v>0</v>
      </c>
      <c r="V2495" s="125"/>
    </row>
    <row r="2496" spans="1:22" s="113" customFormat="1" x14ac:dyDescent="0.35">
      <c r="A2496" s="153" t="s">
        <v>1353</v>
      </c>
      <c r="B2496" s="132">
        <v>41843</v>
      </c>
      <c r="C2496" s="129">
        <v>1400.82</v>
      </c>
      <c r="D2496" s="119">
        <v>0</v>
      </c>
      <c r="E2496" s="119">
        <v>0</v>
      </c>
      <c r="F2496" s="128">
        <v>658.55</v>
      </c>
      <c r="G2496" s="131">
        <v>34</v>
      </c>
      <c r="H2496" s="128">
        <f t="shared" si="1620"/>
        <v>19.369117647058822</v>
      </c>
      <c r="I2496" s="129">
        <v>742.27</v>
      </c>
      <c r="J2496" s="130">
        <v>17</v>
      </c>
      <c r="K2496" s="130">
        <f t="shared" si="1621"/>
        <v>51</v>
      </c>
      <c r="L2496" s="129">
        <f t="shared" si="1622"/>
        <v>43.662941176470589</v>
      </c>
      <c r="M2496" s="128">
        <f t="shared" si="1623"/>
        <v>27.46705882352941</v>
      </c>
      <c r="N2496" s="127"/>
      <c r="O2496" s="126"/>
      <c r="P2496" s="125"/>
      <c r="Q2496" s="125">
        <f t="shared" si="1584"/>
        <v>30</v>
      </c>
      <c r="R2496" s="125">
        <f t="shared" si="1585"/>
        <v>2014</v>
      </c>
      <c r="S2496" s="125" t="str">
        <f t="shared" si="1583"/>
        <v>Wed</v>
      </c>
      <c r="T2496" s="125" t="str">
        <f t="shared" si="1586"/>
        <v>2014-30</v>
      </c>
      <c r="U2496" s="125">
        <f t="shared" si="1587"/>
        <v>0</v>
      </c>
      <c r="V2496" s="125"/>
    </row>
    <row r="2497" spans="1:22" s="113" customFormat="1" x14ac:dyDescent="0.35">
      <c r="A2497" s="153" t="s">
        <v>1353</v>
      </c>
      <c r="B2497" s="132">
        <v>41844</v>
      </c>
      <c r="C2497" s="129">
        <v>1203.0999999999999</v>
      </c>
      <c r="D2497" s="119">
        <v>0</v>
      </c>
      <c r="E2497" s="119">
        <v>0</v>
      </c>
      <c r="F2497" s="128">
        <v>779.35</v>
      </c>
      <c r="G2497" s="131">
        <v>32</v>
      </c>
      <c r="H2497" s="128">
        <f t="shared" si="1620"/>
        <v>24.354687500000001</v>
      </c>
      <c r="I2497" s="129">
        <v>423.75</v>
      </c>
      <c r="J2497" s="130">
        <v>11</v>
      </c>
      <c r="K2497" s="130">
        <f t="shared" si="1621"/>
        <v>43</v>
      </c>
      <c r="L2497" s="129">
        <f t="shared" si="1622"/>
        <v>38.522727272727273</v>
      </c>
      <c r="M2497" s="128">
        <f t="shared" si="1623"/>
        <v>27.979069767441857</v>
      </c>
      <c r="N2497" s="127"/>
      <c r="O2497" s="126"/>
      <c r="P2497" s="125"/>
      <c r="Q2497" s="125">
        <f t="shared" si="1584"/>
        <v>30</v>
      </c>
      <c r="R2497" s="125">
        <f t="shared" si="1585"/>
        <v>2014</v>
      </c>
      <c r="S2497" s="125" t="str">
        <f t="shared" si="1583"/>
        <v>Thu</v>
      </c>
      <c r="T2497" s="125" t="str">
        <f t="shared" si="1586"/>
        <v>2014-30</v>
      </c>
      <c r="U2497" s="125">
        <f t="shared" si="1587"/>
        <v>0</v>
      </c>
      <c r="V2497" s="125"/>
    </row>
    <row r="2498" spans="1:22" s="113" customFormat="1" x14ac:dyDescent="0.35">
      <c r="A2498" s="153" t="s">
        <v>1353</v>
      </c>
      <c r="B2498" s="132">
        <v>41845</v>
      </c>
      <c r="C2498" s="129">
        <v>1740.3</v>
      </c>
      <c r="D2498" s="119">
        <v>0</v>
      </c>
      <c r="E2498" s="119">
        <v>0</v>
      </c>
      <c r="F2498" s="128">
        <v>924</v>
      </c>
      <c r="G2498" s="131">
        <v>41</v>
      </c>
      <c r="H2498" s="128">
        <f t="shared" si="1620"/>
        <v>22.536585365853657</v>
      </c>
      <c r="I2498" s="129">
        <v>816.3</v>
      </c>
      <c r="J2498" s="130">
        <v>13</v>
      </c>
      <c r="K2498" s="130">
        <f t="shared" si="1621"/>
        <v>54</v>
      </c>
      <c r="L2498" s="129">
        <f t="shared" si="1622"/>
        <v>62.792307692307688</v>
      </c>
      <c r="M2498" s="128">
        <f t="shared" si="1623"/>
        <v>32.227777777777774</v>
      </c>
      <c r="N2498" s="127"/>
      <c r="O2498" s="126"/>
      <c r="P2498" s="125"/>
      <c r="Q2498" s="125">
        <f t="shared" si="1584"/>
        <v>30</v>
      </c>
      <c r="R2498" s="125">
        <f t="shared" si="1585"/>
        <v>2014</v>
      </c>
      <c r="S2498" s="125" t="str">
        <f t="shared" ref="S2498:S2561" si="1624">VLOOKUP(WEEKDAY(B2498),$Z$2:$AA$8,2,FALSE)</f>
        <v>Fri</v>
      </c>
      <c r="T2498" s="125" t="str">
        <f t="shared" si="1586"/>
        <v>2014-30</v>
      </c>
      <c r="U2498" s="125">
        <f t="shared" si="1587"/>
        <v>0</v>
      </c>
      <c r="V2498" s="125"/>
    </row>
    <row r="2499" spans="1:22" s="113" customFormat="1" x14ac:dyDescent="0.35">
      <c r="A2499" s="153" t="s">
        <v>1353</v>
      </c>
      <c r="B2499" s="132">
        <v>41846</v>
      </c>
      <c r="C2499" s="129">
        <v>852.3</v>
      </c>
      <c r="D2499" s="119">
        <v>0</v>
      </c>
      <c r="E2499" s="119">
        <v>0</v>
      </c>
      <c r="F2499" s="128">
        <v>155.4</v>
      </c>
      <c r="G2499" s="131">
        <v>10</v>
      </c>
      <c r="H2499" s="128">
        <f t="shared" si="1620"/>
        <v>15.540000000000001</v>
      </c>
      <c r="I2499" s="129">
        <v>696.9</v>
      </c>
      <c r="J2499" s="130">
        <v>13</v>
      </c>
      <c r="K2499" s="130">
        <f t="shared" si="1621"/>
        <v>23</v>
      </c>
      <c r="L2499" s="129">
        <f t="shared" si="1622"/>
        <v>53.607692307692304</v>
      </c>
      <c r="M2499" s="128">
        <f t="shared" si="1623"/>
        <v>37.056521739130432</v>
      </c>
      <c r="N2499" s="127"/>
      <c r="O2499" s="126"/>
      <c r="P2499" s="125"/>
      <c r="Q2499" s="125">
        <f t="shared" ref="Q2499:Q2562" si="1625">WEEKNUM(B2499)</f>
        <v>30</v>
      </c>
      <c r="R2499" s="125">
        <f t="shared" ref="R2499:R2562" si="1626">YEAR(B2499)</f>
        <v>2014</v>
      </c>
      <c r="S2499" s="125" t="str">
        <f t="shared" si="1624"/>
        <v>Sat</v>
      </c>
      <c r="T2499" s="125" t="str">
        <f t="shared" ref="T2499:T2562" si="1627">R2499&amp;"-"&amp;Q2499</f>
        <v>2014-30</v>
      </c>
      <c r="U2499" s="125">
        <f t="shared" ref="U2499:U2562" si="1628">IF(AND(MONTH(B2499)=12,DAY(B2499)&lt;26),1,0)</f>
        <v>0</v>
      </c>
      <c r="V2499" s="125"/>
    </row>
    <row r="2500" spans="1:22" s="113" customFormat="1" x14ac:dyDescent="0.35">
      <c r="A2500" s="124"/>
      <c r="B2500" s="123">
        <v>41847</v>
      </c>
      <c r="C2500" s="119">
        <f>SUM(C2494:C2499)</f>
        <v>6855.02</v>
      </c>
      <c r="D2500" s="119">
        <v>1566.24</v>
      </c>
      <c r="E2500" s="122">
        <f>SUM(C2500:D2500)</f>
        <v>8421.26</v>
      </c>
      <c r="F2500" s="118"/>
      <c r="G2500" s="121">
        <f>SUM(G2494:G2499)</f>
        <v>168</v>
      </c>
      <c r="H2500" s="118">
        <f>AVERAGE(H2494:H2499)</f>
        <v>18.816809391903632</v>
      </c>
      <c r="I2500" s="119">
        <f>SUM(I2494:I2499)</f>
        <v>3533.1299999999997</v>
      </c>
      <c r="J2500" s="120">
        <f>SUM(J2494:J2499)</f>
        <v>77</v>
      </c>
      <c r="K2500" s="120">
        <f>SUM(G2500,J2500)</f>
        <v>245</v>
      </c>
      <c r="L2500" s="119">
        <f>AVERAGE(L2494:L2499)</f>
        <v>45.504833630421864</v>
      </c>
      <c r="M2500" s="118">
        <f>AVERAGE(M2494:M2499)</f>
        <v>28.230236186478081</v>
      </c>
      <c r="N2500" s="117"/>
      <c r="O2500" s="116"/>
      <c r="P2500" s="115"/>
      <c r="Q2500" s="115">
        <f t="shared" si="1625"/>
        <v>31</v>
      </c>
      <c r="R2500" s="115">
        <f t="shared" si="1626"/>
        <v>2014</v>
      </c>
      <c r="S2500" s="115" t="str">
        <f t="shared" si="1624"/>
        <v>Sun</v>
      </c>
      <c r="T2500" s="115" t="str">
        <f t="shared" si="1627"/>
        <v>2014-31</v>
      </c>
      <c r="U2500" s="115">
        <f t="shared" si="1628"/>
        <v>0</v>
      </c>
      <c r="V2500" s="115"/>
    </row>
    <row r="2501" spans="1:22" s="113" customFormat="1" x14ac:dyDescent="0.35">
      <c r="A2501" s="153" t="s">
        <v>1354</v>
      </c>
      <c r="B2501" s="132">
        <v>41848</v>
      </c>
      <c r="C2501" s="129">
        <v>1592.85</v>
      </c>
      <c r="D2501" s="119">
        <v>0</v>
      </c>
      <c r="E2501" s="119">
        <v>0</v>
      </c>
      <c r="F2501" s="128">
        <v>434.1</v>
      </c>
      <c r="G2501" s="131">
        <v>25</v>
      </c>
      <c r="H2501" s="128">
        <f t="shared" ref="H2501:H2506" si="1629">IFERROR(F2501/G2501,0)</f>
        <v>17.364000000000001</v>
      </c>
      <c r="I2501" s="129">
        <v>1158.75</v>
      </c>
      <c r="J2501" s="130">
        <v>17</v>
      </c>
      <c r="K2501" s="130">
        <f t="shared" ref="K2501:K2506" si="1630">IFERROR(SUM(G2501,J2501),0)</f>
        <v>42</v>
      </c>
      <c r="L2501" s="129">
        <f t="shared" ref="L2501:L2506" si="1631">IFERROR(MEDIAN(I2501/J2501),0)</f>
        <v>68.161764705882348</v>
      </c>
      <c r="M2501" s="128">
        <f t="shared" ref="M2501:M2506" si="1632">IFERROR(SUM(F2501,I2501)/K2501,0)</f>
        <v>37.924999999999997</v>
      </c>
      <c r="N2501" s="127"/>
      <c r="O2501" s="126"/>
      <c r="P2501" s="125"/>
      <c r="Q2501" s="125">
        <f t="shared" si="1625"/>
        <v>31</v>
      </c>
      <c r="R2501" s="125">
        <f t="shared" si="1626"/>
        <v>2014</v>
      </c>
      <c r="S2501" s="125" t="str">
        <f t="shared" si="1624"/>
        <v>Mon</v>
      </c>
      <c r="T2501" s="125" t="str">
        <f t="shared" si="1627"/>
        <v>2014-31</v>
      </c>
      <c r="U2501" s="125">
        <f t="shared" si="1628"/>
        <v>0</v>
      </c>
      <c r="V2501" s="125"/>
    </row>
    <row r="2502" spans="1:22" s="113" customFormat="1" x14ac:dyDescent="0.35">
      <c r="A2502" s="153" t="s">
        <v>1354</v>
      </c>
      <c r="B2502" s="132">
        <v>41849</v>
      </c>
      <c r="C2502" s="129">
        <v>995.25</v>
      </c>
      <c r="D2502" s="119">
        <v>0</v>
      </c>
      <c r="E2502" s="119">
        <v>0</v>
      </c>
      <c r="F2502" s="128">
        <v>473.9</v>
      </c>
      <c r="G2502" s="131">
        <v>29</v>
      </c>
      <c r="H2502" s="128">
        <f t="shared" si="1629"/>
        <v>16.341379310344827</v>
      </c>
      <c r="I2502" s="129">
        <v>521.35</v>
      </c>
      <c r="J2502" s="130">
        <v>15</v>
      </c>
      <c r="K2502" s="130">
        <f t="shared" si="1630"/>
        <v>44</v>
      </c>
      <c r="L2502" s="129">
        <f t="shared" si="1631"/>
        <v>34.756666666666668</v>
      </c>
      <c r="M2502" s="128">
        <f t="shared" si="1632"/>
        <v>22.619318181818183</v>
      </c>
      <c r="N2502" s="127"/>
      <c r="O2502" s="126"/>
      <c r="P2502" s="125"/>
      <c r="Q2502" s="125">
        <f t="shared" si="1625"/>
        <v>31</v>
      </c>
      <c r="R2502" s="125">
        <f t="shared" si="1626"/>
        <v>2014</v>
      </c>
      <c r="S2502" s="125" t="str">
        <f t="shared" si="1624"/>
        <v>Tue</v>
      </c>
      <c r="T2502" s="125" t="str">
        <f t="shared" si="1627"/>
        <v>2014-31</v>
      </c>
      <c r="U2502" s="125">
        <f t="shared" si="1628"/>
        <v>0</v>
      </c>
      <c r="V2502" s="125"/>
    </row>
    <row r="2503" spans="1:22" s="113" customFormat="1" x14ac:dyDescent="0.35">
      <c r="A2503" s="153" t="s">
        <v>1354</v>
      </c>
      <c r="B2503" s="132">
        <v>41850</v>
      </c>
      <c r="C2503" s="129">
        <v>1325.71</v>
      </c>
      <c r="D2503" s="119">
        <v>0</v>
      </c>
      <c r="E2503" s="119">
        <v>0</v>
      </c>
      <c r="F2503" s="128">
        <v>1042.2</v>
      </c>
      <c r="G2503" s="131">
        <v>29</v>
      </c>
      <c r="H2503" s="128">
        <f t="shared" si="1629"/>
        <v>35.937931034482759</v>
      </c>
      <c r="I2503" s="129">
        <v>283.51</v>
      </c>
      <c r="J2503" s="130">
        <v>11</v>
      </c>
      <c r="K2503" s="130">
        <f t="shared" si="1630"/>
        <v>40</v>
      </c>
      <c r="L2503" s="129">
        <f t="shared" si="1631"/>
        <v>25.773636363636363</v>
      </c>
      <c r="M2503" s="128">
        <f t="shared" si="1632"/>
        <v>33.142749999999999</v>
      </c>
      <c r="N2503" s="127"/>
      <c r="O2503" s="126"/>
      <c r="P2503" s="125"/>
      <c r="Q2503" s="125">
        <f t="shared" si="1625"/>
        <v>31</v>
      </c>
      <c r="R2503" s="125">
        <f t="shared" si="1626"/>
        <v>2014</v>
      </c>
      <c r="S2503" s="125" t="str">
        <f t="shared" si="1624"/>
        <v>Wed</v>
      </c>
      <c r="T2503" s="125" t="str">
        <f t="shared" si="1627"/>
        <v>2014-31</v>
      </c>
      <c r="U2503" s="125">
        <f t="shared" si="1628"/>
        <v>0</v>
      </c>
      <c r="V2503" s="125"/>
    </row>
    <row r="2504" spans="1:22" s="113" customFormat="1" x14ac:dyDescent="0.35">
      <c r="A2504" s="153" t="s">
        <v>1354</v>
      </c>
      <c r="B2504" s="132">
        <v>41851</v>
      </c>
      <c r="C2504" s="129">
        <v>1137.3900000000001</v>
      </c>
      <c r="D2504" s="119">
        <v>0</v>
      </c>
      <c r="E2504" s="119">
        <v>0</v>
      </c>
      <c r="F2504" s="128">
        <v>807</v>
      </c>
      <c r="G2504" s="131">
        <v>35</v>
      </c>
      <c r="H2504" s="128">
        <f t="shared" si="1629"/>
        <v>23.057142857142857</v>
      </c>
      <c r="I2504" s="129">
        <v>330.39</v>
      </c>
      <c r="J2504" s="130">
        <v>6</v>
      </c>
      <c r="K2504" s="130">
        <f t="shared" si="1630"/>
        <v>41</v>
      </c>
      <c r="L2504" s="129">
        <f t="shared" si="1631"/>
        <v>55.064999999999998</v>
      </c>
      <c r="M2504" s="128">
        <f t="shared" si="1632"/>
        <v>27.741219512195119</v>
      </c>
      <c r="N2504" s="127"/>
      <c r="O2504" s="126"/>
      <c r="P2504" s="125"/>
      <c r="Q2504" s="125">
        <f t="shared" si="1625"/>
        <v>31</v>
      </c>
      <c r="R2504" s="125">
        <f t="shared" si="1626"/>
        <v>2014</v>
      </c>
      <c r="S2504" s="125" t="str">
        <f t="shared" si="1624"/>
        <v>Thu</v>
      </c>
      <c r="T2504" s="125" t="str">
        <f t="shared" si="1627"/>
        <v>2014-31</v>
      </c>
      <c r="U2504" s="125">
        <f t="shared" si="1628"/>
        <v>0</v>
      </c>
      <c r="V2504" s="125"/>
    </row>
    <row r="2505" spans="1:22" s="113" customFormat="1" x14ac:dyDescent="0.35">
      <c r="A2505" s="153" t="s">
        <v>1354</v>
      </c>
      <c r="B2505" s="132">
        <v>41852</v>
      </c>
      <c r="C2505" s="129">
        <v>1892.98</v>
      </c>
      <c r="D2505" s="119">
        <v>0</v>
      </c>
      <c r="E2505" s="119">
        <v>0</v>
      </c>
      <c r="F2505" s="128">
        <v>659.2</v>
      </c>
      <c r="G2505" s="131">
        <v>36</v>
      </c>
      <c r="H2505" s="128">
        <f t="shared" si="1629"/>
        <v>18.311111111111114</v>
      </c>
      <c r="I2505" s="129">
        <v>1233.78</v>
      </c>
      <c r="J2505" s="130">
        <v>18</v>
      </c>
      <c r="K2505" s="130">
        <f t="shared" si="1630"/>
        <v>54</v>
      </c>
      <c r="L2505" s="129">
        <f t="shared" si="1631"/>
        <v>68.543333333333337</v>
      </c>
      <c r="M2505" s="128">
        <f t="shared" si="1632"/>
        <v>35.055185185185188</v>
      </c>
      <c r="N2505" s="127"/>
      <c r="O2505" s="126"/>
      <c r="P2505" s="125"/>
      <c r="Q2505" s="125">
        <f t="shared" si="1625"/>
        <v>31</v>
      </c>
      <c r="R2505" s="125">
        <f t="shared" si="1626"/>
        <v>2014</v>
      </c>
      <c r="S2505" s="125" t="str">
        <f t="shared" si="1624"/>
        <v>Fri</v>
      </c>
      <c r="T2505" s="125" t="str">
        <f t="shared" si="1627"/>
        <v>2014-31</v>
      </c>
      <c r="U2505" s="125">
        <f t="shared" si="1628"/>
        <v>0</v>
      </c>
      <c r="V2505" s="125"/>
    </row>
    <row r="2506" spans="1:22" s="113" customFormat="1" x14ac:dyDescent="0.35">
      <c r="A2506" s="153" t="s">
        <v>1354</v>
      </c>
      <c r="B2506" s="132">
        <v>41853</v>
      </c>
      <c r="C2506" s="129">
        <v>1583.87</v>
      </c>
      <c r="D2506" s="119">
        <v>0</v>
      </c>
      <c r="E2506" s="119">
        <v>0</v>
      </c>
      <c r="F2506" s="128">
        <v>433.8</v>
      </c>
      <c r="G2506" s="131">
        <v>20</v>
      </c>
      <c r="H2506" s="128">
        <f t="shared" si="1629"/>
        <v>21.69</v>
      </c>
      <c r="I2506" s="129">
        <v>1150.07</v>
      </c>
      <c r="J2506" s="130">
        <v>12</v>
      </c>
      <c r="K2506" s="130">
        <f t="shared" si="1630"/>
        <v>32</v>
      </c>
      <c r="L2506" s="129">
        <f t="shared" si="1631"/>
        <v>95.839166666666657</v>
      </c>
      <c r="M2506" s="128">
        <f t="shared" si="1632"/>
        <v>49.495937499999997</v>
      </c>
      <c r="N2506" s="127"/>
      <c r="O2506" s="126"/>
      <c r="P2506" s="125"/>
      <c r="Q2506" s="125">
        <f t="shared" si="1625"/>
        <v>31</v>
      </c>
      <c r="R2506" s="125">
        <f t="shared" si="1626"/>
        <v>2014</v>
      </c>
      <c r="S2506" s="125" t="str">
        <f t="shared" si="1624"/>
        <v>Sat</v>
      </c>
      <c r="T2506" s="125" t="str">
        <f t="shared" si="1627"/>
        <v>2014-31</v>
      </c>
      <c r="U2506" s="125">
        <f t="shared" si="1628"/>
        <v>0</v>
      </c>
      <c r="V2506" s="125"/>
    </row>
    <row r="2507" spans="1:22" s="113" customFormat="1" x14ac:dyDescent="0.35">
      <c r="A2507" s="124"/>
      <c r="B2507" s="123">
        <v>41854</v>
      </c>
      <c r="C2507" s="119">
        <f>SUM(C2501:C2506)</f>
        <v>8528.0499999999993</v>
      </c>
      <c r="D2507" s="119">
        <v>1541.59</v>
      </c>
      <c r="E2507" s="122">
        <f>SUM(C2507:D2507)</f>
        <v>10069.64</v>
      </c>
      <c r="F2507" s="118"/>
      <c r="G2507" s="121">
        <f>SUM(G2501:G2506)</f>
        <v>174</v>
      </c>
      <c r="H2507" s="118">
        <f>AVERAGE(H2501:H2506)</f>
        <v>22.116927385513595</v>
      </c>
      <c r="I2507" s="119">
        <f>SUM(I2501:I2506)</f>
        <v>4677.8499999999995</v>
      </c>
      <c r="J2507" s="120">
        <f>SUM(J2501:J2506)</f>
        <v>79</v>
      </c>
      <c r="K2507" s="120">
        <f>SUM(G2507,J2507)</f>
        <v>253</v>
      </c>
      <c r="L2507" s="119">
        <f>AVERAGE(L2501:L2506)</f>
        <v>58.023261289364228</v>
      </c>
      <c r="M2507" s="118">
        <f>AVERAGE(M2501:M2506)</f>
        <v>34.329901729866414</v>
      </c>
      <c r="N2507" s="117"/>
      <c r="O2507" s="116"/>
      <c r="P2507" s="115"/>
      <c r="Q2507" s="115">
        <f t="shared" si="1625"/>
        <v>32</v>
      </c>
      <c r="R2507" s="115">
        <f t="shared" si="1626"/>
        <v>2014</v>
      </c>
      <c r="S2507" s="115" t="str">
        <f t="shared" si="1624"/>
        <v>Sun</v>
      </c>
      <c r="T2507" s="115" t="str">
        <f t="shared" si="1627"/>
        <v>2014-32</v>
      </c>
      <c r="U2507" s="115">
        <f t="shared" si="1628"/>
        <v>0</v>
      </c>
      <c r="V2507" s="115"/>
    </row>
    <row r="2508" spans="1:22" s="113" customFormat="1" x14ac:dyDescent="0.35">
      <c r="A2508" s="153" t="s">
        <v>1355</v>
      </c>
      <c r="B2508" s="132">
        <v>41855</v>
      </c>
      <c r="C2508" s="129">
        <v>776.76</v>
      </c>
      <c r="D2508" s="119">
        <v>0</v>
      </c>
      <c r="E2508" s="119">
        <v>0</v>
      </c>
      <c r="F2508" s="128">
        <v>436</v>
      </c>
      <c r="G2508" s="131">
        <v>23</v>
      </c>
      <c r="H2508" s="128">
        <f t="shared" ref="H2508:H2513" si="1633">IFERROR(F2508/G2508,0)</f>
        <v>18.956521739130434</v>
      </c>
      <c r="I2508" s="129">
        <v>340.76</v>
      </c>
      <c r="J2508" s="130">
        <v>12</v>
      </c>
      <c r="K2508" s="130">
        <f t="shared" ref="K2508:K2513" si="1634">IFERROR(SUM(G2508,J2508),0)</f>
        <v>35</v>
      </c>
      <c r="L2508" s="129">
        <f t="shared" ref="L2508:L2513" si="1635">IFERROR(MEDIAN(I2508/J2508),0)</f>
        <v>28.396666666666665</v>
      </c>
      <c r="M2508" s="128">
        <f t="shared" ref="M2508:M2513" si="1636">IFERROR(SUM(F2508,I2508)/K2508,0)</f>
        <v>22.193142857142856</v>
      </c>
      <c r="N2508" s="127"/>
      <c r="O2508" s="126"/>
      <c r="P2508" s="125"/>
      <c r="Q2508" s="125">
        <f t="shared" si="1625"/>
        <v>32</v>
      </c>
      <c r="R2508" s="125">
        <f t="shared" si="1626"/>
        <v>2014</v>
      </c>
      <c r="S2508" s="125" t="str">
        <f t="shared" si="1624"/>
        <v>Mon</v>
      </c>
      <c r="T2508" s="125" t="str">
        <f t="shared" si="1627"/>
        <v>2014-32</v>
      </c>
      <c r="U2508" s="125">
        <f t="shared" si="1628"/>
        <v>0</v>
      </c>
      <c r="V2508" s="125"/>
    </row>
    <row r="2509" spans="1:22" s="113" customFormat="1" x14ac:dyDescent="0.35">
      <c r="A2509" s="153" t="s">
        <v>1355</v>
      </c>
      <c r="B2509" s="132">
        <v>41856</v>
      </c>
      <c r="C2509" s="129">
        <v>783.2</v>
      </c>
      <c r="D2509" s="119">
        <v>0</v>
      </c>
      <c r="E2509" s="119">
        <v>0</v>
      </c>
      <c r="F2509" s="128">
        <v>543.25</v>
      </c>
      <c r="G2509" s="131">
        <v>37</v>
      </c>
      <c r="H2509" s="128">
        <f t="shared" si="1633"/>
        <v>14.682432432432432</v>
      </c>
      <c r="I2509" s="129">
        <v>239.95</v>
      </c>
      <c r="J2509" s="130">
        <v>14</v>
      </c>
      <c r="K2509" s="130">
        <f t="shared" si="1634"/>
        <v>51</v>
      </c>
      <c r="L2509" s="129">
        <f t="shared" si="1635"/>
        <v>17.139285714285712</v>
      </c>
      <c r="M2509" s="128">
        <f t="shared" si="1636"/>
        <v>15.35686274509804</v>
      </c>
      <c r="N2509" s="127"/>
      <c r="O2509" s="126"/>
      <c r="P2509" s="125"/>
      <c r="Q2509" s="125">
        <f t="shared" si="1625"/>
        <v>32</v>
      </c>
      <c r="R2509" s="125">
        <f t="shared" si="1626"/>
        <v>2014</v>
      </c>
      <c r="S2509" s="125" t="str">
        <f t="shared" si="1624"/>
        <v>Tue</v>
      </c>
      <c r="T2509" s="125" t="str">
        <f t="shared" si="1627"/>
        <v>2014-32</v>
      </c>
      <c r="U2509" s="125">
        <f t="shared" si="1628"/>
        <v>0</v>
      </c>
      <c r="V2509" s="125"/>
    </row>
    <row r="2510" spans="1:22" s="113" customFormat="1" x14ac:dyDescent="0.35">
      <c r="A2510" s="153" t="s">
        <v>1355</v>
      </c>
      <c r="B2510" s="132">
        <v>41857</v>
      </c>
      <c r="C2510" s="129">
        <v>893.17</v>
      </c>
      <c r="D2510" s="119">
        <v>0</v>
      </c>
      <c r="E2510" s="119">
        <v>0</v>
      </c>
      <c r="F2510" s="128">
        <v>706.85</v>
      </c>
      <c r="G2510" s="131">
        <v>42</v>
      </c>
      <c r="H2510" s="128">
        <f t="shared" si="1633"/>
        <v>16.829761904761906</v>
      </c>
      <c r="I2510" s="129">
        <v>186.32</v>
      </c>
      <c r="J2510" s="130">
        <v>6</v>
      </c>
      <c r="K2510" s="130">
        <f t="shared" si="1634"/>
        <v>48</v>
      </c>
      <c r="L2510" s="129">
        <f t="shared" si="1635"/>
        <v>31.053333333333331</v>
      </c>
      <c r="M2510" s="128">
        <f t="shared" si="1636"/>
        <v>18.607708333333335</v>
      </c>
      <c r="N2510" s="127"/>
      <c r="O2510" s="126"/>
      <c r="P2510" s="125"/>
      <c r="Q2510" s="125">
        <f t="shared" si="1625"/>
        <v>32</v>
      </c>
      <c r="R2510" s="125">
        <f t="shared" si="1626"/>
        <v>2014</v>
      </c>
      <c r="S2510" s="125" t="str">
        <f t="shared" si="1624"/>
        <v>Wed</v>
      </c>
      <c r="T2510" s="125" t="str">
        <f t="shared" si="1627"/>
        <v>2014-32</v>
      </c>
      <c r="U2510" s="125">
        <f t="shared" si="1628"/>
        <v>0</v>
      </c>
      <c r="V2510" s="125"/>
    </row>
    <row r="2511" spans="1:22" s="113" customFormat="1" x14ac:dyDescent="0.35">
      <c r="A2511" s="153" t="s">
        <v>1355</v>
      </c>
      <c r="B2511" s="132">
        <v>41858</v>
      </c>
      <c r="C2511" s="129">
        <v>1466.12</v>
      </c>
      <c r="D2511" s="119">
        <v>0</v>
      </c>
      <c r="E2511" s="119">
        <v>0</v>
      </c>
      <c r="F2511" s="128">
        <v>581.85</v>
      </c>
      <c r="G2511" s="131">
        <v>42</v>
      </c>
      <c r="H2511" s="128">
        <f t="shared" si="1633"/>
        <v>13.85357142857143</v>
      </c>
      <c r="I2511" s="129">
        <v>884.27</v>
      </c>
      <c r="J2511" s="130">
        <v>16</v>
      </c>
      <c r="K2511" s="130">
        <f t="shared" si="1634"/>
        <v>58</v>
      </c>
      <c r="L2511" s="129">
        <f t="shared" si="1635"/>
        <v>55.266874999999999</v>
      </c>
      <c r="M2511" s="128">
        <f t="shared" si="1636"/>
        <v>25.277931034482755</v>
      </c>
      <c r="N2511" s="127"/>
      <c r="O2511" s="126"/>
      <c r="P2511" s="125"/>
      <c r="Q2511" s="125">
        <f t="shared" si="1625"/>
        <v>32</v>
      </c>
      <c r="R2511" s="125">
        <f t="shared" si="1626"/>
        <v>2014</v>
      </c>
      <c r="S2511" s="125" t="str">
        <f t="shared" si="1624"/>
        <v>Thu</v>
      </c>
      <c r="T2511" s="125" t="str">
        <f t="shared" si="1627"/>
        <v>2014-32</v>
      </c>
      <c r="U2511" s="125">
        <f t="shared" si="1628"/>
        <v>0</v>
      </c>
      <c r="V2511" s="125"/>
    </row>
    <row r="2512" spans="1:22" s="113" customFormat="1" x14ac:dyDescent="0.35">
      <c r="A2512" s="153" t="s">
        <v>1355</v>
      </c>
      <c r="B2512" s="132">
        <v>41859</v>
      </c>
      <c r="C2512" s="129">
        <v>2055.88</v>
      </c>
      <c r="D2512" s="119">
        <v>0</v>
      </c>
      <c r="E2512" s="119">
        <v>0</v>
      </c>
      <c r="F2512" s="128">
        <v>1371.4</v>
      </c>
      <c r="G2512" s="131">
        <v>47</v>
      </c>
      <c r="H2512" s="128">
        <f t="shared" si="1633"/>
        <v>29.178723404255322</v>
      </c>
      <c r="I2512" s="129">
        <v>684.48</v>
      </c>
      <c r="J2512" s="130">
        <v>8</v>
      </c>
      <c r="K2512" s="130">
        <f t="shared" si="1634"/>
        <v>55</v>
      </c>
      <c r="L2512" s="129">
        <f t="shared" si="1635"/>
        <v>85.56</v>
      </c>
      <c r="M2512" s="128">
        <f t="shared" si="1636"/>
        <v>37.379636363636365</v>
      </c>
      <c r="N2512" s="127"/>
      <c r="O2512" s="126"/>
      <c r="P2512" s="125"/>
      <c r="Q2512" s="125">
        <f t="shared" si="1625"/>
        <v>32</v>
      </c>
      <c r="R2512" s="125">
        <f t="shared" si="1626"/>
        <v>2014</v>
      </c>
      <c r="S2512" s="125" t="str">
        <f t="shared" si="1624"/>
        <v>Fri</v>
      </c>
      <c r="T2512" s="125" t="str">
        <f t="shared" si="1627"/>
        <v>2014-32</v>
      </c>
      <c r="U2512" s="125">
        <f t="shared" si="1628"/>
        <v>0</v>
      </c>
      <c r="V2512" s="125"/>
    </row>
    <row r="2513" spans="1:22" s="113" customFormat="1" x14ac:dyDescent="0.35">
      <c r="A2513" s="153" t="s">
        <v>1355</v>
      </c>
      <c r="B2513" s="132">
        <v>41860</v>
      </c>
      <c r="C2513" s="129">
        <v>1922.51</v>
      </c>
      <c r="D2513" s="119">
        <v>0</v>
      </c>
      <c r="E2513" s="119">
        <v>0</v>
      </c>
      <c r="F2513" s="128">
        <v>621.5</v>
      </c>
      <c r="G2513" s="131">
        <v>23</v>
      </c>
      <c r="H2513" s="128">
        <f t="shared" si="1633"/>
        <v>27.021739130434781</v>
      </c>
      <c r="I2513" s="129">
        <v>1301.01</v>
      </c>
      <c r="J2513" s="130">
        <v>23</v>
      </c>
      <c r="K2513" s="130">
        <f t="shared" si="1634"/>
        <v>46</v>
      </c>
      <c r="L2513" s="129">
        <f t="shared" si="1635"/>
        <v>56.565652173913044</v>
      </c>
      <c r="M2513" s="128">
        <f t="shared" si="1636"/>
        <v>41.793695652173916</v>
      </c>
      <c r="N2513" s="127"/>
      <c r="O2513" s="126"/>
      <c r="P2513" s="125"/>
      <c r="Q2513" s="125">
        <f t="shared" si="1625"/>
        <v>32</v>
      </c>
      <c r="R2513" s="125">
        <f t="shared" si="1626"/>
        <v>2014</v>
      </c>
      <c r="S2513" s="125" t="str">
        <f t="shared" si="1624"/>
        <v>Sat</v>
      </c>
      <c r="T2513" s="125" t="str">
        <f t="shared" si="1627"/>
        <v>2014-32</v>
      </c>
      <c r="U2513" s="125">
        <f t="shared" si="1628"/>
        <v>0</v>
      </c>
      <c r="V2513" s="125"/>
    </row>
    <row r="2514" spans="1:22" s="113" customFormat="1" x14ac:dyDescent="0.35">
      <c r="A2514" s="124"/>
      <c r="B2514" s="123">
        <v>41861</v>
      </c>
      <c r="C2514" s="119">
        <f>SUM(C2508:C2513)</f>
        <v>7897.64</v>
      </c>
      <c r="D2514" s="119">
        <v>1593.56</v>
      </c>
      <c r="E2514" s="122">
        <f>SUM(C2514:D2514)</f>
        <v>9491.2000000000007</v>
      </c>
      <c r="F2514" s="118"/>
      <c r="G2514" s="121">
        <f>SUM(G2508:G2513)</f>
        <v>214</v>
      </c>
      <c r="H2514" s="118">
        <f>AVERAGE(H2508:H2513)</f>
        <v>20.087125006597716</v>
      </c>
      <c r="I2514" s="119">
        <f>SUM(I2508:I2513)</f>
        <v>3636.79</v>
      </c>
      <c r="J2514" s="120">
        <f>SUM(J2508:J2513)</f>
        <v>79</v>
      </c>
      <c r="K2514" s="120">
        <f>SUM(G2514,J2514)</f>
        <v>293</v>
      </c>
      <c r="L2514" s="119">
        <f>AVERAGE(L2508:L2513)</f>
        <v>45.663635481366462</v>
      </c>
      <c r="M2514" s="118">
        <f>AVERAGE(M2508:M2513)</f>
        <v>26.768162830977875</v>
      </c>
      <c r="N2514" s="117"/>
      <c r="O2514" s="116"/>
      <c r="P2514" s="115"/>
      <c r="Q2514" s="115">
        <f t="shared" si="1625"/>
        <v>33</v>
      </c>
      <c r="R2514" s="115">
        <f t="shared" si="1626"/>
        <v>2014</v>
      </c>
      <c r="S2514" s="115" t="str">
        <f t="shared" si="1624"/>
        <v>Sun</v>
      </c>
      <c r="T2514" s="115" t="str">
        <f t="shared" si="1627"/>
        <v>2014-33</v>
      </c>
      <c r="U2514" s="115">
        <f t="shared" si="1628"/>
        <v>0</v>
      </c>
      <c r="V2514" s="115"/>
    </row>
    <row r="2515" spans="1:22" s="113" customFormat="1" x14ac:dyDescent="0.35">
      <c r="A2515" s="143" t="s">
        <v>1356</v>
      </c>
      <c r="B2515" s="142">
        <v>41862</v>
      </c>
      <c r="C2515" s="138">
        <v>0</v>
      </c>
      <c r="D2515" s="119">
        <v>0</v>
      </c>
      <c r="E2515" s="119">
        <v>0</v>
      </c>
      <c r="F2515" s="140">
        <v>0</v>
      </c>
      <c r="G2515" s="141">
        <v>0</v>
      </c>
      <c r="H2515" s="140">
        <f t="shared" ref="H2515:H2520" si="1637">IFERROR(F2515/G2515,0)</f>
        <v>0</v>
      </c>
      <c r="I2515" s="138">
        <v>0</v>
      </c>
      <c r="J2515" s="139">
        <v>0</v>
      </c>
      <c r="K2515" s="139">
        <f t="shared" ref="K2515:K2520" si="1638">IFERROR(SUM(G2515,J2515),0)</f>
        <v>0</v>
      </c>
      <c r="L2515" s="138">
        <f t="shared" ref="L2515:L2520" si="1639">IFERROR(MEDIAN(I2515/J2515),0)</f>
        <v>0</v>
      </c>
      <c r="M2515" s="140">
        <f t="shared" ref="M2515:M2520" si="1640">IFERROR(SUM(F2515,I2515)/K2515,0)</f>
        <v>0</v>
      </c>
      <c r="N2515" s="137"/>
      <c r="O2515" s="136"/>
      <c r="P2515" s="135"/>
      <c r="Q2515" s="135">
        <f t="shared" si="1625"/>
        <v>33</v>
      </c>
      <c r="R2515" s="135">
        <f t="shared" si="1626"/>
        <v>2014</v>
      </c>
      <c r="S2515" s="135" t="str">
        <f t="shared" si="1624"/>
        <v>Mon</v>
      </c>
      <c r="T2515" s="135" t="str">
        <f t="shared" si="1627"/>
        <v>2014-33</v>
      </c>
      <c r="U2515" s="135">
        <f t="shared" si="1628"/>
        <v>0</v>
      </c>
      <c r="V2515" s="135"/>
    </row>
    <row r="2516" spans="1:22" s="113" customFormat="1" x14ac:dyDescent="0.35">
      <c r="A2516" s="153" t="s">
        <v>1356</v>
      </c>
      <c r="B2516" s="132">
        <v>41863</v>
      </c>
      <c r="C2516" s="129">
        <v>1131.42</v>
      </c>
      <c r="D2516" s="119">
        <v>0</v>
      </c>
      <c r="E2516" s="119">
        <v>0</v>
      </c>
      <c r="F2516" s="128">
        <v>495.2</v>
      </c>
      <c r="G2516" s="131">
        <v>35</v>
      </c>
      <c r="H2516" s="128">
        <f t="shared" si="1637"/>
        <v>14.148571428571428</v>
      </c>
      <c r="I2516" s="129">
        <v>636.22</v>
      </c>
      <c r="J2516" s="130">
        <v>11</v>
      </c>
      <c r="K2516" s="130">
        <f t="shared" si="1638"/>
        <v>46</v>
      </c>
      <c r="L2516" s="129">
        <f t="shared" si="1639"/>
        <v>57.838181818181823</v>
      </c>
      <c r="M2516" s="128">
        <f t="shared" si="1640"/>
        <v>24.596086956521741</v>
      </c>
      <c r="N2516" s="127"/>
      <c r="O2516" s="126"/>
      <c r="P2516" s="125"/>
      <c r="Q2516" s="125">
        <f t="shared" si="1625"/>
        <v>33</v>
      </c>
      <c r="R2516" s="125">
        <f t="shared" si="1626"/>
        <v>2014</v>
      </c>
      <c r="S2516" s="125" t="str">
        <f t="shared" si="1624"/>
        <v>Tue</v>
      </c>
      <c r="T2516" s="125" t="str">
        <f t="shared" si="1627"/>
        <v>2014-33</v>
      </c>
      <c r="U2516" s="125">
        <f t="shared" si="1628"/>
        <v>0</v>
      </c>
      <c r="V2516" s="125"/>
    </row>
    <row r="2517" spans="1:22" s="113" customFormat="1" x14ac:dyDescent="0.35">
      <c r="A2517" s="153" t="s">
        <v>1356</v>
      </c>
      <c r="B2517" s="132">
        <v>41864</v>
      </c>
      <c r="C2517" s="129">
        <v>1505.02</v>
      </c>
      <c r="D2517" s="119">
        <v>0</v>
      </c>
      <c r="E2517" s="119">
        <v>0</v>
      </c>
      <c r="F2517" s="128">
        <v>663.4</v>
      </c>
      <c r="G2517" s="131">
        <v>35</v>
      </c>
      <c r="H2517" s="128">
        <f t="shared" si="1637"/>
        <v>18.954285714285714</v>
      </c>
      <c r="I2517" s="129">
        <v>841.62</v>
      </c>
      <c r="J2517" s="130">
        <v>25</v>
      </c>
      <c r="K2517" s="130">
        <f t="shared" si="1638"/>
        <v>60</v>
      </c>
      <c r="L2517" s="129">
        <f t="shared" si="1639"/>
        <v>33.6648</v>
      </c>
      <c r="M2517" s="128">
        <f t="shared" si="1640"/>
        <v>25.083666666666666</v>
      </c>
      <c r="N2517" s="127"/>
      <c r="O2517" s="126"/>
      <c r="P2517" s="125"/>
      <c r="Q2517" s="125">
        <f t="shared" si="1625"/>
        <v>33</v>
      </c>
      <c r="R2517" s="125">
        <f t="shared" si="1626"/>
        <v>2014</v>
      </c>
      <c r="S2517" s="125" t="str">
        <f t="shared" si="1624"/>
        <v>Wed</v>
      </c>
      <c r="T2517" s="125" t="str">
        <f t="shared" si="1627"/>
        <v>2014-33</v>
      </c>
      <c r="U2517" s="125">
        <f t="shared" si="1628"/>
        <v>0</v>
      </c>
      <c r="V2517" s="125"/>
    </row>
    <row r="2518" spans="1:22" s="113" customFormat="1" x14ac:dyDescent="0.35">
      <c r="A2518" s="153" t="s">
        <v>1356</v>
      </c>
      <c r="B2518" s="132">
        <v>41865</v>
      </c>
      <c r="C2518" s="129">
        <v>1846.63</v>
      </c>
      <c r="D2518" s="119">
        <v>0</v>
      </c>
      <c r="E2518" s="119">
        <v>0</v>
      </c>
      <c r="F2518" s="128">
        <v>747.55</v>
      </c>
      <c r="G2518" s="131">
        <v>35</v>
      </c>
      <c r="H2518" s="128">
        <f t="shared" si="1637"/>
        <v>21.358571428571427</v>
      </c>
      <c r="I2518" s="129">
        <v>1099.08</v>
      </c>
      <c r="J2518" s="130">
        <v>25</v>
      </c>
      <c r="K2518" s="130">
        <f t="shared" si="1638"/>
        <v>60</v>
      </c>
      <c r="L2518" s="129">
        <f t="shared" si="1639"/>
        <v>43.963200000000001</v>
      </c>
      <c r="M2518" s="128">
        <f t="shared" si="1640"/>
        <v>30.777166666666666</v>
      </c>
      <c r="N2518" s="127"/>
      <c r="O2518" s="126"/>
      <c r="P2518" s="125"/>
      <c r="Q2518" s="125">
        <f t="shared" si="1625"/>
        <v>33</v>
      </c>
      <c r="R2518" s="125">
        <f t="shared" si="1626"/>
        <v>2014</v>
      </c>
      <c r="S2518" s="125" t="str">
        <f t="shared" si="1624"/>
        <v>Thu</v>
      </c>
      <c r="T2518" s="125" t="str">
        <f t="shared" si="1627"/>
        <v>2014-33</v>
      </c>
      <c r="U2518" s="125">
        <f t="shared" si="1628"/>
        <v>0</v>
      </c>
      <c r="V2518" s="125"/>
    </row>
    <row r="2519" spans="1:22" s="113" customFormat="1" x14ac:dyDescent="0.35">
      <c r="A2519" s="153" t="s">
        <v>1356</v>
      </c>
      <c r="B2519" s="132">
        <v>41866</v>
      </c>
      <c r="C2519" s="129">
        <v>1841.74</v>
      </c>
      <c r="D2519" s="119">
        <v>0</v>
      </c>
      <c r="E2519" s="119">
        <v>0</v>
      </c>
      <c r="F2519" s="128">
        <v>1020.15</v>
      </c>
      <c r="G2519" s="131">
        <v>44</v>
      </c>
      <c r="H2519" s="128">
        <f t="shared" si="1637"/>
        <v>23.185227272727271</v>
      </c>
      <c r="I2519" s="129">
        <v>821.59</v>
      </c>
      <c r="J2519" s="130">
        <v>16</v>
      </c>
      <c r="K2519" s="130">
        <f t="shared" si="1638"/>
        <v>60</v>
      </c>
      <c r="L2519" s="129">
        <f t="shared" si="1639"/>
        <v>51.349375000000002</v>
      </c>
      <c r="M2519" s="128">
        <f t="shared" si="1640"/>
        <v>30.695666666666668</v>
      </c>
      <c r="N2519" s="127"/>
      <c r="O2519" s="126"/>
      <c r="P2519" s="125"/>
      <c r="Q2519" s="125">
        <f t="shared" si="1625"/>
        <v>33</v>
      </c>
      <c r="R2519" s="125">
        <f t="shared" si="1626"/>
        <v>2014</v>
      </c>
      <c r="S2519" s="125" t="str">
        <f t="shared" si="1624"/>
        <v>Fri</v>
      </c>
      <c r="T2519" s="125" t="str">
        <f t="shared" si="1627"/>
        <v>2014-33</v>
      </c>
      <c r="U2519" s="125">
        <f t="shared" si="1628"/>
        <v>0</v>
      </c>
      <c r="V2519" s="125"/>
    </row>
    <row r="2520" spans="1:22" s="113" customFormat="1" x14ac:dyDescent="0.35">
      <c r="A2520" s="153" t="s">
        <v>1356</v>
      </c>
      <c r="B2520" s="132">
        <v>41867</v>
      </c>
      <c r="C2520" s="129">
        <v>2248.25</v>
      </c>
      <c r="D2520" s="119">
        <v>0</v>
      </c>
      <c r="E2520" s="119">
        <v>0</v>
      </c>
      <c r="F2520" s="128">
        <v>545.1</v>
      </c>
      <c r="G2520" s="131">
        <v>27</v>
      </c>
      <c r="H2520" s="128">
        <f t="shared" si="1637"/>
        <v>20.18888888888889</v>
      </c>
      <c r="I2520" s="129">
        <v>1703.15</v>
      </c>
      <c r="J2520" s="130">
        <v>18</v>
      </c>
      <c r="K2520" s="130">
        <f t="shared" si="1638"/>
        <v>45</v>
      </c>
      <c r="L2520" s="129">
        <f t="shared" si="1639"/>
        <v>94.619444444444454</v>
      </c>
      <c r="M2520" s="128">
        <f t="shared" si="1640"/>
        <v>49.961111111111109</v>
      </c>
      <c r="N2520" s="127"/>
      <c r="O2520" s="126"/>
      <c r="P2520" s="125"/>
      <c r="Q2520" s="125">
        <f t="shared" si="1625"/>
        <v>33</v>
      </c>
      <c r="R2520" s="125">
        <f t="shared" si="1626"/>
        <v>2014</v>
      </c>
      <c r="S2520" s="125" t="str">
        <f t="shared" si="1624"/>
        <v>Sat</v>
      </c>
      <c r="T2520" s="125" t="str">
        <f t="shared" si="1627"/>
        <v>2014-33</v>
      </c>
      <c r="U2520" s="125">
        <f t="shared" si="1628"/>
        <v>0</v>
      </c>
      <c r="V2520" s="125"/>
    </row>
    <row r="2521" spans="1:22" s="113" customFormat="1" x14ac:dyDescent="0.35">
      <c r="A2521" s="124"/>
      <c r="B2521" s="123">
        <v>41868</v>
      </c>
      <c r="C2521" s="119">
        <f>SUM(C2516:C2520)</f>
        <v>8573.06</v>
      </c>
      <c r="D2521" s="119">
        <v>2076.29</v>
      </c>
      <c r="E2521" s="122">
        <f>SUM(C2521:D2521)</f>
        <v>10649.349999999999</v>
      </c>
      <c r="F2521" s="118"/>
      <c r="G2521" s="121">
        <f>SUM(G2515:G2520)</f>
        <v>176</v>
      </c>
      <c r="H2521" s="118">
        <f>AVERAGE(H2515:H2520)</f>
        <v>16.305924122174122</v>
      </c>
      <c r="I2521" s="119">
        <f>SUM(I2515:I2520)</f>
        <v>5101.66</v>
      </c>
      <c r="J2521" s="120">
        <f>SUM(J2515:J2520)</f>
        <v>95</v>
      </c>
      <c r="K2521" s="120">
        <f>SUM(G2521,J2521)</f>
        <v>271</v>
      </c>
      <c r="L2521" s="119">
        <f>AVERAGE(L2515:L2520)</f>
        <v>46.905833543771053</v>
      </c>
      <c r="M2521" s="118">
        <f>AVERAGE(M2515:M2520)</f>
        <v>26.852283011272146</v>
      </c>
      <c r="N2521" s="117"/>
      <c r="O2521" s="116"/>
      <c r="P2521" s="115"/>
      <c r="Q2521" s="115">
        <f t="shared" si="1625"/>
        <v>34</v>
      </c>
      <c r="R2521" s="115">
        <f t="shared" si="1626"/>
        <v>2014</v>
      </c>
      <c r="S2521" s="115" t="str">
        <f t="shared" si="1624"/>
        <v>Sun</v>
      </c>
      <c r="T2521" s="115" t="str">
        <f t="shared" si="1627"/>
        <v>2014-34</v>
      </c>
      <c r="U2521" s="115">
        <f t="shared" si="1628"/>
        <v>0</v>
      </c>
      <c r="V2521" s="115"/>
    </row>
    <row r="2522" spans="1:22" s="113" customFormat="1" x14ac:dyDescent="0.35">
      <c r="A2522" s="153" t="s">
        <v>1357</v>
      </c>
      <c r="B2522" s="132">
        <v>41869</v>
      </c>
      <c r="C2522" s="129">
        <v>543.13</v>
      </c>
      <c r="D2522" s="119">
        <v>0</v>
      </c>
      <c r="E2522" s="119">
        <v>0</v>
      </c>
      <c r="F2522" s="128">
        <v>374.08</v>
      </c>
      <c r="G2522" s="131">
        <v>28</v>
      </c>
      <c r="H2522" s="128">
        <f t="shared" ref="H2522:H2527" si="1641">IFERROR(F2522/G2522,0)</f>
        <v>13.36</v>
      </c>
      <c r="I2522" s="129">
        <v>169.05</v>
      </c>
      <c r="J2522" s="130">
        <v>6</v>
      </c>
      <c r="K2522" s="130">
        <f t="shared" ref="K2522:K2527" si="1642">IFERROR(SUM(G2522,J2522),0)</f>
        <v>34</v>
      </c>
      <c r="L2522" s="129">
        <f t="shared" ref="L2522:L2527" si="1643">IFERROR(MEDIAN(I2522/J2522),0)</f>
        <v>28.175000000000001</v>
      </c>
      <c r="M2522" s="128">
        <f t="shared" ref="M2522:M2527" si="1644">IFERROR(SUM(F2522,I2522)/K2522,0)</f>
        <v>15.974411764705883</v>
      </c>
      <c r="N2522" s="127"/>
      <c r="O2522" s="126"/>
      <c r="P2522" s="125"/>
      <c r="Q2522" s="125">
        <f t="shared" si="1625"/>
        <v>34</v>
      </c>
      <c r="R2522" s="125">
        <f t="shared" si="1626"/>
        <v>2014</v>
      </c>
      <c r="S2522" s="125" t="str">
        <f t="shared" si="1624"/>
        <v>Mon</v>
      </c>
      <c r="T2522" s="125" t="str">
        <f t="shared" si="1627"/>
        <v>2014-34</v>
      </c>
      <c r="U2522" s="125">
        <f t="shared" si="1628"/>
        <v>0</v>
      </c>
      <c r="V2522" s="125"/>
    </row>
    <row r="2523" spans="1:22" s="113" customFormat="1" x14ac:dyDescent="0.35">
      <c r="A2523" s="153" t="s">
        <v>1357</v>
      </c>
      <c r="B2523" s="132">
        <v>41870</v>
      </c>
      <c r="C2523" s="129">
        <v>534.36</v>
      </c>
      <c r="D2523" s="119">
        <v>0</v>
      </c>
      <c r="E2523" s="119">
        <v>0</v>
      </c>
      <c r="F2523" s="128">
        <v>374.07</v>
      </c>
      <c r="G2523" s="131">
        <v>28</v>
      </c>
      <c r="H2523" s="128">
        <f t="shared" si="1641"/>
        <v>13.359642857142857</v>
      </c>
      <c r="I2523" s="129">
        <v>160.28</v>
      </c>
      <c r="J2523" s="130">
        <v>7</v>
      </c>
      <c r="K2523" s="130">
        <f t="shared" si="1642"/>
        <v>35</v>
      </c>
      <c r="L2523" s="129">
        <f t="shared" si="1643"/>
        <v>22.897142857142857</v>
      </c>
      <c r="M2523" s="128">
        <f t="shared" si="1644"/>
        <v>15.267142857142858</v>
      </c>
      <c r="N2523" s="127"/>
      <c r="O2523" s="126"/>
      <c r="P2523" s="125"/>
      <c r="Q2523" s="125">
        <f t="shared" si="1625"/>
        <v>34</v>
      </c>
      <c r="R2523" s="125">
        <f t="shared" si="1626"/>
        <v>2014</v>
      </c>
      <c r="S2523" s="125" t="str">
        <f t="shared" si="1624"/>
        <v>Tue</v>
      </c>
      <c r="T2523" s="125" t="str">
        <f t="shared" si="1627"/>
        <v>2014-34</v>
      </c>
      <c r="U2523" s="125">
        <f t="shared" si="1628"/>
        <v>0</v>
      </c>
      <c r="V2523" s="125"/>
    </row>
    <row r="2524" spans="1:22" s="113" customFormat="1" x14ac:dyDescent="0.35">
      <c r="A2524" s="153" t="s">
        <v>1357</v>
      </c>
      <c r="B2524" s="132">
        <v>41871</v>
      </c>
      <c r="C2524" s="129">
        <v>671.1</v>
      </c>
      <c r="D2524" s="119">
        <v>0</v>
      </c>
      <c r="E2524" s="119">
        <v>0</v>
      </c>
      <c r="F2524" s="128">
        <v>371</v>
      </c>
      <c r="G2524" s="131">
        <v>25</v>
      </c>
      <c r="H2524" s="128">
        <f t="shared" si="1641"/>
        <v>14.84</v>
      </c>
      <c r="I2524" s="129">
        <v>300.10000000000002</v>
      </c>
      <c r="J2524" s="130">
        <v>11</v>
      </c>
      <c r="K2524" s="130">
        <f t="shared" si="1642"/>
        <v>36</v>
      </c>
      <c r="L2524" s="129">
        <f t="shared" si="1643"/>
        <v>27.281818181818185</v>
      </c>
      <c r="M2524" s="128">
        <f t="shared" si="1644"/>
        <v>18.641666666666666</v>
      </c>
      <c r="N2524" s="127"/>
      <c r="O2524" s="126"/>
      <c r="P2524" s="125"/>
      <c r="Q2524" s="125">
        <f t="shared" si="1625"/>
        <v>34</v>
      </c>
      <c r="R2524" s="125">
        <f t="shared" si="1626"/>
        <v>2014</v>
      </c>
      <c r="S2524" s="125" t="str">
        <f t="shared" si="1624"/>
        <v>Wed</v>
      </c>
      <c r="T2524" s="125" t="str">
        <f t="shared" si="1627"/>
        <v>2014-34</v>
      </c>
      <c r="U2524" s="125">
        <f t="shared" si="1628"/>
        <v>0</v>
      </c>
      <c r="V2524" s="125"/>
    </row>
    <row r="2525" spans="1:22" s="113" customFormat="1" x14ac:dyDescent="0.35">
      <c r="A2525" s="153" t="s">
        <v>1357</v>
      </c>
      <c r="B2525" s="132">
        <v>41872</v>
      </c>
      <c r="C2525" s="129">
        <v>1463.13</v>
      </c>
      <c r="D2525" s="119">
        <v>0</v>
      </c>
      <c r="E2525" s="119">
        <v>0</v>
      </c>
      <c r="F2525" s="128">
        <v>425.45</v>
      </c>
      <c r="G2525" s="131">
        <v>29</v>
      </c>
      <c r="H2525" s="128">
        <f t="shared" si="1641"/>
        <v>14.670689655172414</v>
      </c>
      <c r="I2525" s="129">
        <v>1037.68</v>
      </c>
      <c r="J2525" s="130">
        <v>12</v>
      </c>
      <c r="K2525" s="130">
        <f t="shared" si="1642"/>
        <v>41</v>
      </c>
      <c r="L2525" s="129">
        <f t="shared" si="1643"/>
        <v>86.473333333333343</v>
      </c>
      <c r="M2525" s="128">
        <f t="shared" si="1644"/>
        <v>35.686097560975611</v>
      </c>
      <c r="N2525" s="127"/>
      <c r="O2525" s="126"/>
      <c r="P2525" s="125"/>
      <c r="Q2525" s="125">
        <f t="shared" si="1625"/>
        <v>34</v>
      </c>
      <c r="R2525" s="125">
        <f t="shared" si="1626"/>
        <v>2014</v>
      </c>
      <c r="S2525" s="125" t="str">
        <f t="shared" si="1624"/>
        <v>Thu</v>
      </c>
      <c r="T2525" s="125" t="str">
        <f t="shared" si="1627"/>
        <v>2014-34</v>
      </c>
      <c r="U2525" s="125">
        <f t="shared" si="1628"/>
        <v>0</v>
      </c>
      <c r="V2525" s="125"/>
    </row>
    <row r="2526" spans="1:22" s="113" customFormat="1" x14ac:dyDescent="0.35">
      <c r="A2526" s="153" t="s">
        <v>1357</v>
      </c>
      <c r="B2526" s="132">
        <v>41873</v>
      </c>
      <c r="C2526" s="129">
        <v>2219.2199999999998</v>
      </c>
      <c r="D2526" s="119">
        <v>0</v>
      </c>
      <c r="E2526" s="119">
        <v>0</v>
      </c>
      <c r="F2526" s="128">
        <v>1325.85</v>
      </c>
      <c r="G2526" s="131">
        <v>49</v>
      </c>
      <c r="H2526" s="128">
        <f t="shared" si="1641"/>
        <v>27.058163265306121</v>
      </c>
      <c r="I2526" s="129">
        <v>893.37</v>
      </c>
      <c r="J2526" s="130">
        <v>18</v>
      </c>
      <c r="K2526" s="130">
        <f t="shared" si="1642"/>
        <v>67</v>
      </c>
      <c r="L2526" s="129">
        <f t="shared" si="1643"/>
        <v>49.631666666666668</v>
      </c>
      <c r="M2526" s="128">
        <f t="shared" si="1644"/>
        <v>33.122686567164173</v>
      </c>
      <c r="N2526" s="127"/>
      <c r="O2526" s="126"/>
      <c r="P2526" s="125"/>
      <c r="Q2526" s="125">
        <f t="shared" si="1625"/>
        <v>34</v>
      </c>
      <c r="R2526" s="125">
        <f t="shared" si="1626"/>
        <v>2014</v>
      </c>
      <c r="S2526" s="125" t="str">
        <f t="shared" si="1624"/>
        <v>Fri</v>
      </c>
      <c r="T2526" s="125" t="str">
        <f t="shared" si="1627"/>
        <v>2014-34</v>
      </c>
      <c r="U2526" s="125">
        <f t="shared" si="1628"/>
        <v>0</v>
      </c>
      <c r="V2526" s="125"/>
    </row>
    <row r="2527" spans="1:22" s="113" customFormat="1" x14ac:dyDescent="0.35">
      <c r="A2527" s="153" t="s">
        <v>1357</v>
      </c>
      <c r="B2527" s="132">
        <v>41874</v>
      </c>
      <c r="C2527" s="129">
        <v>1021.95</v>
      </c>
      <c r="D2527" s="119">
        <v>0</v>
      </c>
      <c r="E2527" s="119">
        <v>0</v>
      </c>
      <c r="F2527" s="128">
        <v>494.7</v>
      </c>
      <c r="G2527" s="131">
        <v>21</v>
      </c>
      <c r="H2527" s="128">
        <f t="shared" si="1641"/>
        <v>23.557142857142857</v>
      </c>
      <c r="I2527" s="129">
        <v>527.25</v>
      </c>
      <c r="J2527" s="130">
        <v>8</v>
      </c>
      <c r="K2527" s="130">
        <f t="shared" si="1642"/>
        <v>29</v>
      </c>
      <c r="L2527" s="129">
        <f t="shared" si="1643"/>
        <v>65.90625</v>
      </c>
      <c r="M2527" s="128">
        <f t="shared" si="1644"/>
        <v>35.239655172413798</v>
      </c>
      <c r="N2527" s="127"/>
      <c r="O2527" s="126"/>
      <c r="P2527" s="125"/>
      <c r="Q2527" s="125">
        <f t="shared" si="1625"/>
        <v>34</v>
      </c>
      <c r="R2527" s="125">
        <f t="shared" si="1626"/>
        <v>2014</v>
      </c>
      <c r="S2527" s="125" t="str">
        <f t="shared" si="1624"/>
        <v>Sat</v>
      </c>
      <c r="T2527" s="125" t="str">
        <f t="shared" si="1627"/>
        <v>2014-34</v>
      </c>
      <c r="U2527" s="125">
        <f t="shared" si="1628"/>
        <v>0</v>
      </c>
      <c r="V2527" s="125"/>
    </row>
    <row r="2528" spans="1:22" s="113" customFormat="1" x14ac:dyDescent="0.35">
      <c r="A2528" s="124"/>
      <c r="B2528" s="123">
        <v>41875</v>
      </c>
      <c r="C2528" s="119">
        <f>SUM(C2522:C2527)</f>
        <v>6452.89</v>
      </c>
      <c r="D2528" s="119">
        <v>1494.9</v>
      </c>
      <c r="E2528" s="122">
        <f>SUM(C2528:D2528)</f>
        <v>7947.7900000000009</v>
      </c>
      <c r="F2528" s="118"/>
      <c r="G2528" s="121">
        <f>SUM(G2522:G2527)</f>
        <v>180</v>
      </c>
      <c r="H2528" s="118">
        <f>AVERAGE(H2522:H2527)</f>
        <v>17.807606439127373</v>
      </c>
      <c r="I2528" s="119">
        <f>SUM(I2522:I2527)</f>
        <v>3087.73</v>
      </c>
      <c r="J2528" s="120">
        <f>SUM(J2522:J2527)</f>
        <v>62</v>
      </c>
      <c r="K2528" s="120">
        <f>SUM(G2528,J2528)</f>
        <v>242</v>
      </c>
      <c r="L2528" s="119">
        <f>AVERAGE(L2522:L2527)</f>
        <v>46.72753517316017</v>
      </c>
      <c r="M2528" s="118">
        <f>AVERAGE(M2522:M2527)</f>
        <v>25.655276764844832</v>
      </c>
      <c r="N2528" s="117"/>
      <c r="O2528" s="116"/>
      <c r="P2528" s="115"/>
      <c r="Q2528" s="115">
        <f t="shared" si="1625"/>
        <v>35</v>
      </c>
      <c r="R2528" s="115">
        <f t="shared" si="1626"/>
        <v>2014</v>
      </c>
      <c r="S2528" s="115" t="str">
        <f t="shared" si="1624"/>
        <v>Sun</v>
      </c>
      <c r="T2528" s="115" t="str">
        <f t="shared" si="1627"/>
        <v>2014-35</v>
      </c>
      <c r="U2528" s="115">
        <f t="shared" si="1628"/>
        <v>0</v>
      </c>
      <c r="V2528" s="115"/>
    </row>
    <row r="2529" spans="1:22" s="113" customFormat="1" x14ac:dyDescent="0.35">
      <c r="A2529" s="153" t="s">
        <v>1358</v>
      </c>
      <c r="B2529" s="132">
        <v>41876</v>
      </c>
      <c r="C2529" s="129">
        <v>712.5</v>
      </c>
      <c r="D2529" s="119">
        <v>0</v>
      </c>
      <c r="E2529" s="119">
        <v>0</v>
      </c>
      <c r="F2529" s="128">
        <v>474.4</v>
      </c>
      <c r="G2529" s="131">
        <v>31</v>
      </c>
      <c r="H2529" s="128">
        <f t="shared" ref="H2529:H2534" si="1645">IFERROR(F2529/G2529,0)</f>
        <v>15.303225806451612</v>
      </c>
      <c r="I2529" s="129">
        <v>236.1</v>
      </c>
      <c r="J2529" s="130">
        <v>7</v>
      </c>
      <c r="K2529" s="130">
        <f t="shared" ref="K2529:K2534" si="1646">IFERROR(SUM(G2529,J2529),0)</f>
        <v>38</v>
      </c>
      <c r="L2529" s="129">
        <f t="shared" ref="L2529:L2534" si="1647">IFERROR(MEDIAN(I2529/J2529),0)</f>
        <v>33.728571428571428</v>
      </c>
      <c r="M2529" s="128">
        <f t="shared" ref="M2529:M2534" si="1648">IFERROR(SUM(F2529,I2529)/K2529,0)</f>
        <v>18.69736842105263</v>
      </c>
      <c r="N2529" s="127"/>
      <c r="O2529" s="126"/>
      <c r="P2529" s="125"/>
      <c r="Q2529" s="125">
        <f t="shared" si="1625"/>
        <v>35</v>
      </c>
      <c r="R2529" s="125">
        <f t="shared" si="1626"/>
        <v>2014</v>
      </c>
      <c r="S2529" s="125" t="str">
        <f t="shared" si="1624"/>
        <v>Mon</v>
      </c>
      <c r="T2529" s="125" t="str">
        <f t="shared" si="1627"/>
        <v>2014-35</v>
      </c>
      <c r="U2529" s="125">
        <f t="shared" si="1628"/>
        <v>0</v>
      </c>
      <c r="V2529" s="125"/>
    </row>
    <row r="2530" spans="1:22" s="113" customFormat="1" x14ac:dyDescent="0.35">
      <c r="A2530" s="153" t="s">
        <v>1358</v>
      </c>
      <c r="B2530" s="132">
        <v>41877</v>
      </c>
      <c r="C2530" s="129">
        <v>891.99</v>
      </c>
      <c r="D2530" s="119">
        <v>0</v>
      </c>
      <c r="E2530" s="119">
        <v>0</v>
      </c>
      <c r="F2530" s="128">
        <v>486.45</v>
      </c>
      <c r="G2530" s="131">
        <v>33</v>
      </c>
      <c r="H2530" s="128">
        <f t="shared" si="1645"/>
        <v>14.74090909090909</v>
      </c>
      <c r="I2530" s="129">
        <v>405.54</v>
      </c>
      <c r="J2530" s="130">
        <v>13</v>
      </c>
      <c r="K2530" s="130">
        <f t="shared" si="1646"/>
        <v>46</v>
      </c>
      <c r="L2530" s="129">
        <f t="shared" si="1647"/>
        <v>31.195384615384619</v>
      </c>
      <c r="M2530" s="128">
        <f t="shared" si="1648"/>
        <v>19.39108695652174</v>
      </c>
      <c r="N2530" s="127"/>
      <c r="O2530" s="126"/>
      <c r="P2530" s="125"/>
      <c r="Q2530" s="125">
        <f t="shared" si="1625"/>
        <v>35</v>
      </c>
      <c r="R2530" s="125">
        <f t="shared" si="1626"/>
        <v>2014</v>
      </c>
      <c r="S2530" s="125" t="str">
        <f t="shared" si="1624"/>
        <v>Tue</v>
      </c>
      <c r="T2530" s="125" t="str">
        <f t="shared" si="1627"/>
        <v>2014-35</v>
      </c>
      <c r="U2530" s="125">
        <f t="shared" si="1628"/>
        <v>0</v>
      </c>
      <c r="V2530" s="125"/>
    </row>
    <row r="2531" spans="1:22" s="113" customFormat="1" x14ac:dyDescent="0.35">
      <c r="A2531" s="153" t="s">
        <v>1358</v>
      </c>
      <c r="B2531" s="132">
        <v>41878</v>
      </c>
      <c r="C2531" s="129">
        <v>863.29</v>
      </c>
      <c r="D2531" s="119">
        <v>0</v>
      </c>
      <c r="E2531" s="119">
        <v>0</v>
      </c>
      <c r="F2531" s="128">
        <v>561.5</v>
      </c>
      <c r="G2531" s="131">
        <v>29</v>
      </c>
      <c r="H2531" s="128">
        <f t="shared" si="1645"/>
        <v>19.362068965517242</v>
      </c>
      <c r="I2531" s="129">
        <v>301.79000000000002</v>
      </c>
      <c r="J2531" s="130">
        <v>8</v>
      </c>
      <c r="K2531" s="130">
        <f t="shared" si="1646"/>
        <v>37</v>
      </c>
      <c r="L2531" s="129">
        <f t="shared" si="1647"/>
        <v>37.723750000000003</v>
      </c>
      <c r="M2531" s="128">
        <f t="shared" si="1648"/>
        <v>23.33216216216216</v>
      </c>
      <c r="N2531" s="127"/>
      <c r="O2531" s="126"/>
      <c r="P2531" s="125"/>
      <c r="Q2531" s="125">
        <f t="shared" si="1625"/>
        <v>35</v>
      </c>
      <c r="R2531" s="125">
        <f t="shared" si="1626"/>
        <v>2014</v>
      </c>
      <c r="S2531" s="125" t="str">
        <f t="shared" si="1624"/>
        <v>Wed</v>
      </c>
      <c r="T2531" s="125" t="str">
        <f t="shared" si="1627"/>
        <v>2014-35</v>
      </c>
      <c r="U2531" s="125">
        <f t="shared" si="1628"/>
        <v>0</v>
      </c>
      <c r="V2531" s="125"/>
    </row>
    <row r="2532" spans="1:22" s="113" customFormat="1" x14ac:dyDescent="0.35">
      <c r="A2532" s="153" t="s">
        <v>1358</v>
      </c>
      <c r="B2532" s="132">
        <v>41879</v>
      </c>
      <c r="C2532" s="129">
        <v>1245.25</v>
      </c>
      <c r="D2532" s="119">
        <v>0</v>
      </c>
      <c r="E2532" s="119">
        <v>0</v>
      </c>
      <c r="F2532" s="128">
        <v>518.6</v>
      </c>
      <c r="G2532" s="131">
        <v>33</v>
      </c>
      <c r="H2532" s="128">
        <f t="shared" si="1645"/>
        <v>15.715151515151517</v>
      </c>
      <c r="I2532" s="129">
        <v>726.65</v>
      </c>
      <c r="J2532" s="130">
        <v>17</v>
      </c>
      <c r="K2532" s="130">
        <f t="shared" si="1646"/>
        <v>50</v>
      </c>
      <c r="L2532" s="129">
        <f t="shared" si="1647"/>
        <v>42.744117647058822</v>
      </c>
      <c r="M2532" s="128">
        <f t="shared" si="1648"/>
        <v>24.905000000000001</v>
      </c>
      <c r="N2532" s="127"/>
      <c r="O2532" s="126"/>
      <c r="P2532" s="125"/>
      <c r="Q2532" s="125">
        <f t="shared" si="1625"/>
        <v>35</v>
      </c>
      <c r="R2532" s="125">
        <f t="shared" si="1626"/>
        <v>2014</v>
      </c>
      <c r="S2532" s="125" t="str">
        <f t="shared" si="1624"/>
        <v>Thu</v>
      </c>
      <c r="T2532" s="125" t="str">
        <f t="shared" si="1627"/>
        <v>2014-35</v>
      </c>
      <c r="U2532" s="125">
        <f t="shared" si="1628"/>
        <v>0</v>
      </c>
      <c r="V2532" s="125"/>
    </row>
    <row r="2533" spans="1:22" s="113" customFormat="1" x14ac:dyDescent="0.35">
      <c r="A2533" s="153" t="s">
        <v>1358</v>
      </c>
      <c r="B2533" s="132">
        <v>41880</v>
      </c>
      <c r="C2533" s="129">
        <v>1977.03</v>
      </c>
      <c r="D2533" s="119">
        <v>0</v>
      </c>
      <c r="E2533" s="119">
        <v>0</v>
      </c>
      <c r="F2533" s="128">
        <v>917.1</v>
      </c>
      <c r="G2533" s="131">
        <v>45</v>
      </c>
      <c r="H2533" s="128">
        <f t="shared" si="1645"/>
        <v>20.38</v>
      </c>
      <c r="I2533" s="129">
        <v>1059.93</v>
      </c>
      <c r="J2533" s="130">
        <v>22</v>
      </c>
      <c r="K2533" s="130">
        <f t="shared" si="1646"/>
        <v>67</v>
      </c>
      <c r="L2533" s="129">
        <f t="shared" si="1647"/>
        <v>48.178636363636365</v>
      </c>
      <c r="M2533" s="128">
        <f t="shared" si="1648"/>
        <v>29.507910447761198</v>
      </c>
      <c r="N2533" s="127"/>
      <c r="O2533" s="126"/>
      <c r="P2533" s="125"/>
      <c r="Q2533" s="125">
        <f t="shared" si="1625"/>
        <v>35</v>
      </c>
      <c r="R2533" s="125">
        <f t="shared" si="1626"/>
        <v>2014</v>
      </c>
      <c r="S2533" s="125" t="str">
        <f t="shared" si="1624"/>
        <v>Fri</v>
      </c>
      <c r="T2533" s="125" t="str">
        <f t="shared" si="1627"/>
        <v>2014-35</v>
      </c>
      <c r="U2533" s="125">
        <f t="shared" si="1628"/>
        <v>0</v>
      </c>
      <c r="V2533" s="125"/>
    </row>
    <row r="2534" spans="1:22" s="113" customFormat="1" x14ac:dyDescent="0.35">
      <c r="A2534" s="153" t="s">
        <v>1358</v>
      </c>
      <c r="B2534" s="132">
        <v>41881</v>
      </c>
      <c r="C2534" s="129">
        <v>733.6</v>
      </c>
      <c r="D2534" s="119">
        <v>0</v>
      </c>
      <c r="E2534" s="119">
        <v>0</v>
      </c>
      <c r="F2534" s="128">
        <v>273.05</v>
      </c>
      <c r="G2534" s="131">
        <v>16</v>
      </c>
      <c r="H2534" s="128">
        <f t="shared" si="1645"/>
        <v>17.065625000000001</v>
      </c>
      <c r="I2534" s="129">
        <v>460.55</v>
      </c>
      <c r="J2534" s="130">
        <v>14</v>
      </c>
      <c r="K2534" s="130">
        <f t="shared" si="1646"/>
        <v>30</v>
      </c>
      <c r="L2534" s="129">
        <f t="shared" si="1647"/>
        <v>32.896428571428572</v>
      </c>
      <c r="M2534" s="128">
        <f t="shared" si="1648"/>
        <v>24.453333333333333</v>
      </c>
      <c r="N2534" s="127"/>
      <c r="O2534" s="126"/>
      <c r="P2534" s="125"/>
      <c r="Q2534" s="125">
        <f t="shared" si="1625"/>
        <v>35</v>
      </c>
      <c r="R2534" s="125">
        <f t="shared" si="1626"/>
        <v>2014</v>
      </c>
      <c r="S2534" s="125" t="str">
        <f t="shared" si="1624"/>
        <v>Sat</v>
      </c>
      <c r="T2534" s="125" t="str">
        <f t="shared" si="1627"/>
        <v>2014-35</v>
      </c>
      <c r="U2534" s="125">
        <f t="shared" si="1628"/>
        <v>0</v>
      </c>
      <c r="V2534" s="125"/>
    </row>
    <row r="2535" spans="1:22" s="113" customFormat="1" x14ac:dyDescent="0.35">
      <c r="A2535" s="124"/>
      <c r="B2535" s="123">
        <v>41882</v>
      </c>
      <c r="C2535" s="119">
        <f>SUM(C2529:C2534)</f>
        <v>6423.66</v>
      </c>
      <c r="D2535" s="119">
        <v>2033.86</v>
      </c>
      <c r="E2535" s="122">
        <f>SUM(C2535:D2535)</f>
        <v>8457.52</v>
      </c>
      <c r="F2535" s="118"/>
      <c r="G2535" s="121">
        <f>SUM(G2529:G2534)</f>
        <v>187</v>
      </c>
      <c r="H2535" s="118">
        <f>AVERAGE(H2529:H2534)</f>
        <v>17.094496729671576</v>
      </c>
      <c r="I2535" s="119">
        <f>SUM(I2529:I2534)</f>
        <v>3190.5600000000004</v>
      </c>
      <c r="J2535" s="120">
        <f>SUM(J2529:J2534)</f>
        <v>81</v>
      </c>
      <c r="K2535" s="120">
        <f>SUM(G2535,J2535)</f>
        <v>268</v>
      </c>
      <c r="L2535" s="119">
        <f>AVERAGE(L2529:L2534)</f>
        <v>37.744481437679973</v>
      </c>
      <c r="M2535" s="118">
        <f>AVERAGE(M2529:M2534)</f>
        <v>23.381143553471844</v>
      </c>
      <c r="N2535" s="117"/>
      <c r="O2535" s="116"/>
      <c r="P2535" s="115"/>
      <c r="Q2535" s="115">
        <f t="shared" si="1625"/>
        <v>36</v>
      </c>
      <c r="R2535" s="115">
        <f t="shared" si="1626"/>
        <v>2014</v>
      </c>
      <c r="S2535" s="115" t="str">
        <f t="shared" si="1624"/>
        <v>Sun</v>
      </c>
      <c r="T2535" s="115" t="str">
        <f t="shared" si="1627"/>
        <v>2014-36</v>
      </c>
      <c r="U2535" s="115">
        <f t="shared" si="1628"/>
        <v>0</v>
      </c>
      <c r="V2535" s="115"/>
    </row>
    <row r="2536" spans="1:22" s="113" customFormat="1" x14ac:dyDescent="0.35">
      <c r="A2536" s="153" t="s">
        <v>1359</v>
      </c>
      <c r="B2536" s="132">
        <v>41883</v>
      </c>
      <c r="C2536" s="129">
        <v>1084.57</v>
      </c>
      <c r="D2536" s="119">
        <v>0</v>
      </c>
      <c r="E2536" s="119">
        <v>0</v>
      </c>
      <c r="F2536" s="128">
        <v>710.45</v>
      </c>
      <c r="G2536" s="131">
        <v>34</v>
      </c>
      <c r="H2536" s="128">
        <f t="shared" ref="H2536:H2541" si="1649">IFERROR(F2536/G2536,0)</f>
        <v>20.89558823529412</v>
      </c>
      <c r="I2536" s="129">
        <v>374.12</v>
      </c>
      <c r="J2536" s="130">
        <v>13</v>
      </c>
      <c r="K2536" s="130">
        <f t="shared" ref="K2536:K2541" si="1650">IFERROR(SUM(G2536,J2536),0)</f>
        <v>47</v>
      </c>
      <c r="L2536" s="129">
        <f t="shared" ref="L2536:L2541" si="1651">IFERROR(MEDIAN(I2536/J2536),0)</f>
        <v>28.778461538461539</v>
      </c>
      <c r="M2536" s="128">
        <f t="shared" ref="M2536:M2541" si="1652">IFERROR(SUM(F2536,I2536)/K2536,0)</f>
        <v>23.075957446808513</v>
      </c>
      <c r="N2536" s="127"/>
      <c r="O2536" s="126"/>
      <c r="P2536" s="125"/>
      <c r="Q2536" s="125">
        <f t="shared" si="1625"/>
        <v>36</v>
      </c>
      <c r="R2536" s="125">
        <f t="shared" si="1626"/>
        <v>2014</v>
      </c>
      <c r="S2536" s="125" t="str">
        <f t="shared" si="1624"/>
        <v>Mon</v>
      </c>
      <c r="T2536" s="125" t="str">
        <f t="shared" si="1627"/>
        <v>2014-36</v>
      </c>
      <c r="U2536" s="125">
        <f t="shared" si="1628"/>
        <v>0</v>
      </c>
      <c r="V2536" s="125"/>
    </row>
    <row r="2537" spans="1:22" s="113" customFormat="1" x14ac:dyDescent="0.35">
      <c r="A2537" s="153" t="s">
        <v>1359</v>
      </c>
      <c r="B2537" s="132">
        <v>41884</v>
      </c>
      <c r="C2537" s="129">
        <v>773.46</v>
      </c>
      <c r="D2537" s="119">
        <v>0</v>
      </c>
      <c r="E2537" s="119">
        <v>0</v>
      </c>
      <c r="F2537" s="128">
        <v>445.8</v>
      </c>
      <c r="G2537" s="131">
        <v>27</v>
      </c>
      <c r="H2537" s="128">
        <f t="shared" si="1649"/>
        <v>16.511111111111113</v>
      </c>
      <c r="I2537" s="129">
        <v>327.66000000000003</v>
      </c>
      <c r="J2537" s="130">
        <v>9</v>
      </c>
      <c r="K2537" s="130">
        <f t="shared" si="1650"/>
        <v>36</v>
      </c>
      <c r="L2537" s="129">
        <f t="shared" si="1651"/>
        <v>36.406666666666666</v>
      </c>
      <c r="M2537" s="128">
        <f t="shared" si="1652"/>
        <v>21.484999999999999</v>
      </c>
      <c r="N2537" s="127"/>
      <c r="O2537" s="126"/>
      <c r="P2537" s="125"/>
      <c r="Q2537" s="125">
        <f t="shared" si="1625"/>
        <v>36</v>
      </c>
      <c r="R2537" s="125">
        <f t="shared" si="1626"/>
        <v>2014</v>
      </c>
      <c r="S2537" s="125" t="str">
        <f t="shared" si="1624"/>
        <v>Tue</v>
      </c>
      <c r="T2537" s="125" t="str">
        <f t="shared" si="1627"/>
        <v>2014-36</v>
      </c>
      <c r="U2537" s="125">
        <f t="shared" si="1628"/>
        <v>0</v>
      </c>
      <c r="V2537" s="125"/>
    </row>
    <row r="2538" spans="1:22" s="113" customFormat="1" x14ac:dyDescent="0.35">
      <c r="A2538" s="153" t="s">
        <v>1359</v>
      </c>
      <c r="B2538" s="132">
        <v>41885</v>
      </c>
      <c r="C2538" s="129">
        <v>1200.18</v>
      </c>
      <c r="D2538" s="119">
        <v>0</v>
      </c>
      <c r="E2538" s="119">
        <v>0</v>
      </c>
      <c r="F2538" s="128">
        <v>563.9</v>
      </c>
      <c r="G2538" s="131">
        <v>33</v>
      </c>
      <c r="H2538" s="128">
        <f t="shared" si="1649"/>
        <v>17.087878787878786</v>
      </c>
      <c r="I2538" s="129">
        <v>636.28</v>
      </c>
      <c r="J2538" s="130">
        <v>8</v>
      </c>
      <c r="K2538" s="130">
        <f t="shared" si="1650"/>
        <v>41</v>
      </c>
      <c r="L2538" s="129">
        <f t="shared" si="1651"/>
        <v>79.534999999999997</v>
      </c>
      <c r="M2538" s="128">
        <f t="shared" si="1652"/>
        <v>29.272682926829265</v>
      </c>
      <c r="N2538" s="127"/>
      <c r="O2538" s="126"/>
      <c r="P2538" s="125"/>
      <c r="Q2538" s="125">
        <f t="shared" si="1625"/>
        <v>36</v>
      </c>
      <c r="R2538" s="125">
        <f t="shared" si="1626"/>
        <v>2014</v>
      </c>
      <c r="S2538" s="125" t="str">
        <f t="shared" si="1624"/>
        <v>Wed</v>
      </c>
      <c r="T2538" s="125" t="str">
        <f t="shared" si="1627"/>
        <v>2014-36</v>
      </c>
      <c r="U2538" s="125">
        <f t="shared" si="1628"/>
        <v>0</v>
      </c>
      <c r="V2538" s="125"/>
    </row>
    <row r="2539" spans="1:22" s="113" customFormat="1" x14ac:dyDescent="0.35">
      <c r="A2539" s="153" t="s">
        <v>1359</v>
      </c>
      <c r="B2539" s="132">
        <v>41886</v>
      </c>
      <c r="C2539" s="129">
        <v>1162.58</v>
      </c>
      <c r="D2539" s="119">
        <v>0</v>
      </c>
      <c r="E2539" s="119">
        <v>0</v>
      </c>
      <c r="F2539" s="128">
        <v>587.20000000000005</v>
      </c>
      <c r="G2539" s="131">
        <v>32</v>
      </c>
      <c r="H2539" s="128">
        <f t="shared" si="1649"/>
        <v>18.350000000000001</v>
      </c>
      <c r="I2539" s="129">
        <v>575.38</v>
      </c>
      <c r="J2539" s="130">
        <v>9</v>
      </c>
      <c r="K2539" s="130">
        <f t="shared" si="1650"/>
        <v>41</v>
      </c>
      <c r="L2539" s="129">
        <f t="shared" si="1651"/>
        <v>63.931111111111107</v>
      </c>
      <c r="M2539" s="128">
        <f t="shared" si="1652"/>
        <v>28.355609756097561</v>
      </c>
      <c r="N2539" s="127"/>
      <c r="O2539" s="126"/>
      <c r="P2539" s="125"/>
      <c r="Q2539" s="125">
        <f t="shared" si="1625"/>
        <v>36</v>
      </c>
      <c r="R2539" s="125">
        <f t="shared" si="1626"/>
        <v>2014</v>
      </c>
      <c r="S2539" s="125" t="str">
        <f t="shared" si="1624"/>
        <v>Thu</v>
      </c>
      <c r="T2539" s="125" t="str">
        <f t="shared" si="1627"/>
        <v>2014-36</v>
      </c>
      <c r="U2539" s="125">
        <f t="shared" si="1628"/>
        <v>0</v>
      </c>
      <c r="V2539" s="125"/>
    </row>
    <row r="2540" spans="1:22" s="113" customFormat="1" x14ac:dyDescent="0.35">
      <c r="A2540" s="153" t="s">
        <v>1359</v>
      </c>
      <c r="B2540" s="132">
        <v>41887</v>
      </c>
      <c r="C2540" s="129">
        <v>2578.21</v>
      </c>
      <c r="D2540" s="119">
        <v>0</v>
      </c>
      <c r="E2540" s="119">
        <v>0</v>
      </c>
      <c r="F2540" s="128">
        <v>1408.75</v>
      </c>
      <c r="G2540" s="131">
        <v>50</v>
      </c>
      <c r="H2540" s="128">
        <f t="shared" si="1649"/>
        <v>28.175000000000001</v>
      </c>
      <c r="I2540" s="129">
        <v>1169.46</v>
      </c>
      <c r="J2540" s="130">
        <v>20</v>
      </c>
      <c r="K2540" s="130">
        <f t="shared" si="1650"/>
        <v>70</v>
      </c>
      <c r="L2540" s="129">
        <f t="shared" si="1651"/>
        <v>58.472999999999999</v>
      </c>
      <c r="M2540" s="128">
        <f t="shared" si="1652"/>
        <v>36.831571428571429</v>
      </c>
      <c r="N2540" s="127"/>
      <c r="O2540" s="126"/>
      <c r="P2540" s="125"/>
      <c r="Q2540" s="125">
        <f t="shared" si="1625"/>
        <v>36</v>
      </c>
      <c r="R2540" s="125">
        <f t="shared" si="1626"/>
        <v>2014</v>
      </c>
      <c r="S2540" s="125" t="str">
        <f t="shared" si="1624"/>
        <v>Fri</v>
      </c>
      <c r="T2540" s="125" t="str">
        <f t="shared" si="1627"/>
        <v>2014-36</v>
      </c>
      <c r="U2540" s="125">
        <f t="shared" si="1628"/>
        <v>0</v>
      </c>
      <c r="V2540" s="125"/>
    </row>
    <row r="2541" spans="1:22" s="113" customFormat="1" x14ac:dyDescent="0.35">
      <c r="A2541" s="153" t="s">
        <v>1359</v>
      </c>
      <c r="B2541" s="132">
        <v>41888</v>
      </c>
      <c r="C2541" s="129">
        <v>1089.04</v>
      </c>
      <c r="D2541" s="119">
        <v>0</v>
      </c>
      <c r="E2541" s="119">
        <v>0</v>
      </c>
      <c r="F2541" s="128">
        <v>571.95000000000005</v>
      </c>
      <c r="G2541" s="131">
        <v>25</v>
      </c>
      <c r="H2541" s="128">
        <f t="shared" si="1649"/>
        <v>22.878</v>
      </c>
      <c r="I2541" s="129">
        <v>517.09</v>
      </c>
      <c r="J2541" s="130">
        <v>12</v>
      </c>
      <c r="K2541" s="130">
        <f t="shared" si="1650"/>
        <v>37</v>
      </c>
      <c r="L2541" s="129">
        <f t="shared" si="1651"/>
        <v>43.090833333333336</v>
      </c>
      <c r="M2541" s="128">
        <f t="shared" si="1652"/>
        <v>29.433513513513514</v>
      </c>
      <c r="N2541" s="127"/>
      <c r="O2541" s="126"/>
      <c r="P2541" s="125"/>
      <c r="Q2541" s="125">
        <f t="shared" si="1625"/>
        <v>36</v>
      </c>
      <c r="R2541" s="125">
        <f t="shared" si="1626"/>
        <v>2014</v>
      </c>
      <c r="S2541" s="125" t="str">
        <f t="shared" si="1624"/>
        <v>Sat</v>
      </c>
      <c r="T2541" s="125" t="str">
        <f t="shared" si="1627"/>
        <v>2014-36</v>
      </c>
      <c r="U2541" s="125">
        <f t="shared" si="1628"/>
        <v>0</v>
      </c>
      <c r="V2541" s="125"/>
    </row>
    <row r="2542" spans="1:22" s="113" customFormat="1" x14ac:dyDescent="0.35">
      <c r="A2542" s="124"/>
      <c r="B2542" s="123">
        <v>41889</v>
      </c>
      <c r="C2542" s="119">
        <f>SUM(C2536:C2541)</f>
        <v>7888.04</v>
      </c>
      <c r="D2542" s="119">
        <v>1897.28</v>
      </c>
      <c r="E2542" s="122">
        <f>SUM(C2542:D2542)</f>
        <v>9785.32</v>
      </c>
      <c r="F2542" s="118"/>
      <c r="G2542" s="121">
        <f>SUM(G2536:G2541)</f>
        <v>201</v>
      </c>
      <c r="H2542" s="118">
        <f>AVERAGE(H2536:H2541)</f>
        <v>20.649596355714003</v>
      </c>
      <c r="I2542" s="119">
        <f>SUM(I2536:I2541)</f>
        <v>3599.9900000000002</v>
      </c>
      <c r="J2542" s="120">
        <f>SUM(J2536:J2541)</f>
        <v>71</v>
      </c>
      <c r="K2542" s="120">
        <f>SUM(G2542,J2542)</f>
        <v>272</v>
      </c>
      <c r="L2542" s="119">
        <f>AVERAGE(L2536:L2541)</f>
        <v>51.702512108262113</v>
      </c>
      <c r="M2542" s="118">
        <f>AVERAGE(M2536:M2541)</f>
        <v>28.075722511970046</v>
      </c>
      <c r="N2542" s="117"/>
      <c r="O2542" s="116"/>
      <c r="P2542" s="115"/>
      <c r="Q2542" s="115">
        <f t="shared" si="1625"/>
        <v>37</v>
      </c>
      <c r="R2542" s="115">
        <f t="shared" si="1626"/>
        <v>2014</v>
      </c>
      <c r="S2542" s="115" t="str">
        <f t="shared" si="1624"/>
        <v>Sun</v>
      </c>
      <c r="T2542" s="115" t="str">
        <f t="shared" si="1627"/>
        <v>2014-37</v>
      </c>
      <c r="U2542" s="115">
        <f t="shared" si="1628"/>
        <v>0</v>
      </c>
      <c r="V2542" s="115"/>
    </row>
    <row r="2543" spans="1:22" s="113" customFormat="1" x14ac:dyDescent="0.35">
      <c r="A2543" s="153" t="s">
        <v>1360</v>
      </c>
      <c r="B2543" s="132">
        <v>41890</v>
      </c>
      <c r="C2543" s="129">
        <v>798.65</v>
      </c>
      <c r="D2543" s="119">
        <v>0</v>
      </c>
      <c r="E2543" s="119">
        <v>0</v>
      </c>
      <c r="F2543" s="128">
        <v>321.2</v>
      </c>
      <c r="G2543" s="131">
        <v>19</v>
      </c>
      <c r="H2543" s="128">
        <f t="shared" ref="H2543:H2548" si="1653">IFERROR(F2543/G2543,0)</f>
        <v>16.905263157894737</v>
      </c>
      <c r="I2543" s="129">
        <v>477.45</v>
      </c>
      <c r="J2543" s="130">
        <v>15</v>
      </c>
      <c r="K2543" s="130">
        <f t="shared" ref="K2543:K2548" si="1654">IFERROR(SUM(G2543,J2543),0)</f>
        <v>34</v>
      </c>
      <c r="L2543" s="129">
        <f t="shared" ref="L2543:L2548" si="1655">IFERROR(MEDIAN(I2543/J2543),0)</f>
        <v>31.83</v>
      </c>
      <c r="M2543" s="128">
        <f t="shared" ref="M2543:M2548" si="1656">IFERROR(SUM(F2543,I2543)/K2543,0)</f>
        <v>23.48970588235294</v>
      </c>
      <c r="N2543" s="127"/>
      <c r="O2543" s="126"/>
      <c r="P2543" s="125"/>
      <c r="Q2543" s="125">
        <f t="shared" si="1625"/>
        <v>37</v>
      </c>
      <c r="R2543" s="125">
        <f t="shared" si="1626"/>
        <v>2014</v>
      </c>
      <c r="S2543" s="125" t="str">
        <f t="shared" si="1624"/>
        <v>Mon</v>
      </c>
      <c r="T2543" s="125" t="str">
        <f t="shared" si="1627"/>
        <v>2014-37</v>
      </c>
      <c r="U2543" s="125">
        <f t="shared" si="1628"/>
        <v>0</v>
      </c>
      <c r="V2543" s="125"/>
    </row>
    <row r="2544" spans="1:22" s="113" customFormat="1" x14ac:dyDescent="0.35">
      <c r="A2544" s="153" t="s">
        <v>1360</v>
      </c>
      <c r="B2544" s="132">
        <v>41891</v>
      </c>
      <c r="C2544" s="129">
        <v>981.53</v>
      </c>
      <c r="D2544" s="119">
        <v>0</v>
      </c>
      <c r="E2544" s="119">
        <v>0</v>
      </c>
      <c r="F2544" s="128">
        <v>425.5</v>
      </c>
      <c r="G2544" s="131">
        <v>28</v>
      </c>
      <c r="H2544" s="128">
        <f t="shared" si="1653"/>
        <v>15.196428571428571</v>
      </c>
      <c r="I2544" s="129">
        <v>556.03</v>
      </c>
      <c r="J2544" s="130">
        <v>13</v>
      </c>
      <c r="K2544" s="130">
        <f t="shared" si="1654"/>
        <v>41</v>
      </c>
      <c r="L2544" s="129">
        <f t="shared" si="1655"/>
        <v>42.771538461538462</v>
      </c>
      <c r="M2544" s="128">
        <f t="shared" si="1656"/>
        <v>23.939756097560974</v>
      </c>
      <c r="N2544" s="127"/>
      <c r="O2544" s="126"/>
      <c r="P2544" s="125"/>
      <c r="Q2544" s="125">
        <f t="shared" si="1625"/>
        <v>37</v>
      </c>
      <c r="R2544" s="125">
        <f t="shared" si="1626"/>
        <v>2014</v>
      </c>
      <c r="S2544" s="125" t="str">
        <f t="shared" si="1624"/>
        <v>Tue</v>
      </c>
      <c r="T2544" s="125" t="str">
        <f t="shared" si="1627"/>
        <v>2014-37</v>
      </c>
      <c r="U2544" s="125">
        <f t="shared" si="1628"/>
        <v>0</v>
      </c>
      <c r="V2544" s="125"/>
    </row>
    <row r="2545" spans="1:22" s="113" customFormat="1" x14ac:dyDescent="0.35">
      <c r="A2545" s="153" t="s">
        <v>1360</v>
      </c>
      <c r="B2545" s="132">
        <v>41892</v>
      </c>
      <c r="C2545" s="129">
        <v>1071.19</v>
      </c>
      <c r="D2545" s="119">
        <v>0</v>
      </c>
      <c r="E2545" s="119">
        <v>0</v>
      </c>
      <c r="F2545" s="128">
        <v>722.05</v>
      </c>
      <c r="G2545" s="131">
        <v>32</v>
      </c>
      <c r="H2545" s="128">
        <f t="shared" si="1653"/>
        <v>22.564062499999999</v>
      </c>
      <c r="I2545" s="129">
        <v>394.14</v>
      </c>
      <c r="J2545" s="130">
        <v>10</v>
      </c>
      <c r="K2545" s="130">
        <f t="shared" si="1654"/>
        <v>42</v>
      </c>
      <c r="L2545" s="129">
        <f t="shared" si="1655"/>
        <v>39.414000000000001</v>
      </c>
      <c r="M2545" s="128">
        <f t="shared" si="1656"/>
        <v>26.575952380952383</v>
      </c>
      <c r="N2545" s="127"/>
      <c r="O2545" s="126"/>
      <c r="P2545" s="125"/>
      <c r="Q2545" s="125">
        <f t="shared" si="1625"/>
        <v>37</v>
      </c>
      <c r="R2545" s="125">
        <f t="shared" si="1626"/>
        <v>2014</v>
      </c>
      <c r="S2545" s="125" t="str">
        <f t="shared" si="1624"/>
        <v>Wed</v>
      </c>
      <c r="T2545" s="125" t="str">
        <f t="shared" si="1627"/>
        <v>2014-37</v>
      </c>
      <c r="U2545" s="125">
        <f t="shared" si="1628"/>
        <v>0</v>
      </c>
      <c r="V2545" s="125"/>
    </row>
    <row r="2546" spans="1:22" s="113" customFormat="1" x14ac:dyDescent="0.35">
      <c r="A2546" s="153" t="s">
        <v>1360</v>
      </c>
      <c r="B2546" s="132">
        <v>41893</v>
      </c>
      <c r="C2546" s="129">
        <v>1614.84</v>
      </c>
      <c r="D2546" s="119">
        <v>0</v>
      </c>
      <c r="E2546" s="119">
        <v>0</v>
      </c>
      <c r="F2546" s="128">
        <v>594.79999999999995</v>
      </c>
      <c r="G2546" s="131">
        <v>37</v>
      </c>
      <c r="H2546" s="128">
        <f t="shared" si="1653"/>
        <v>16.075675675675676</v>
      </c>
      <c r="I2546" s="129">
        <v>1020.04</v>
      </c>
      <c r="J2546" s="130">
        <v>16</v>
      </c>
      <c r="K2546" s="130">
        <f t="shared" si="1654"/>
        <v>53</v>
      </c>
      <c r="L2546" s="129">
        <f t="shared" si="1655"/>
        <v>63.752499999999998</v>
      </c>
      <c r="M2546" s="128">
        <f t="shared" si="1656"/>
        <v>30.468679245283017</v>
      </c>
      <c r="N2546" s="127"/>
      <c r="O2546" s="126"/>
      <c r="P2546" s="125"/>
      <c r="Q2546" s="125">
        <f t="shared" si="1625"/>
        <v>37</v>
      </c>
      <c r="R2546" s="125">
        <f t="shared" si="1626"/>
        <v>2014</v>
      </c>
      <c r="S2546" s="125" t="str">
        <f t="shared" si="1624"/>
        <v>Thu</v>
      </c>
      <c r="T2546" s="125" t="str">
        <f t="shared" si="1627"/>
        <v>2014-37</v>
      </c>
      <c r="U2546" s="125">
        <f t="shared" si="1628"/>
        <v>0</v>
      </c>
      <c r="V2546" s="125"/>
    </row>
    <row r="2547" spans="1:22" s="113" customFormat="1" x14ac:dyDescent="0.35">
      <c r="A2547" s="153" t="s">
        <v>1360</v>
      </c>
      <c r="B2547" s="132">
        <v>41894</v>
      </c>
      <c r="C2547" s="129">
        <v>2240.7199999999998</v>
      </c>
      <c r="D2547" s="119">
        <v>0</v>
      </c>
      <c r="E2547" s="119">
        <v>0</v>
      </c>
      <c r="F2547" s="128">
        <v>1197.8</v>
      </c>
      <c r="G2547" s="131">
        <v>48</v>
      </c>
      <c r="H2547" s="128">
        <f t="shared" si="1653"/>
        <v>24.954166666666666</v>
      </c>
      <c r="I2547" s="129">
        <v>1042.92</v>
      </c>
      <c r="J2547" s="130">
        <v>18</v>
      </c>
      <c r="K2547" s="130">
        <f t="shared" si="1654"/>
        <v>66</v>
      </c>
      <c r="L2547" s="129">
        <f t="shared" si="1655"/>
        <v>57.940000000000005</v>
      </c>
      <c r="M2547" s="128">
        <f t="shared" si="1656"/>
        <v>33.950303030303033</v>
      </c>
      <c r="N2547" s="127"/>
      <c r="O2547" s="126"/>
      <c r="P2547" s="125"/>
      <c r="Q2547" s="125">
        <f t="shared" si="1625"/>
        <v>37</v>
      </c>
      <c r="R2547" s="125">
        <f t="shared" si="1626"/>
        <v>2014</v>
      </c>
      <c r="S2547" s="125" t="str">
        <f t="shared" si="1624"/>
        <v>Fri</v>
      </c>
      <c r="T2547" s="125" t="str">
        <f t="shared" si="1627"/>
        <v>2014-37</v>
      </c>
      <c r="U2547" s="125">
        <f t="shared" si="1628"/>
        <v>0</v>
      </c>
      <c r="V2547" s="125"/>
    </row>
    <row r="2548" spans="1:22" s="113" customFormat="1" x14ac:dyDescent="0.35">
      <c r="A2548" s="153" t="s">
        <v>1360</v>
      </c>
      <c r="B2548" s="132">
        <v>41895</v>
      </c>
      <c r="C2548" s="129">
        <v>882.86</v>
      </c>
      <c r="D2548" s="119">
        <v>0</v>
      </c>
      <c r="E2548" s="119">
        <v>0</v>
      </c>
      <c r="F2548" s="128">
        <v>628.95000000000005</v>
      </c>
      <c r="G2548" s="131">
        <v>23</v>
      </c>
      <c r="H2548" s="128">
        <f t="shared" si="1653"/>
        <v>27.345652173913045</v>
      </c>
      <c r="I2548" s="129">
        <v>253.91</v>
      </c>
      <c r="J2548" s="130">
        <v>9</v>
      </c>
      <c r="K2548" s="130">
        <f t="shared" si="1654"/>
        <v>32</v>
      </c>
      <c r="L2548" s="129">
        <f t="shared" si="1655"/>
        <v>28.212222222222223</v>
      </c>
      <c r="M2548" s="128">
        <f t="shared" si="1656"/>
        <v>27.589375</v>
      </c>
      <c r="N2548" s="127"/>
      <c r="O2548" s="126"/>
      <c r="P2548" s="125"/>
      <c r="Q2548" s="125">
        <f t="shared" si="1625"/>
        <v>37</v>
      </c>
      <c r="R2548" s="125">
        <f t="shared" si="1626"/>
        <v>2014</v>
      </c>
      <c r="S2548" s="125" t="str">
        <f t="shared" si="1624"/>
        <v>Sat</v>
      </c>
      <c r="T2548" s="125" t="str">
        <f t="shared" si="1627"/>
        <v>2014-37</v>
      </c>
      <c r="U2548" s="125">
        <f t="shared" si="1628"/>
        <v>0</v>
      </c>
      <c r="V2548" s="125"/>
    </row>
    <row r="2549" spans="1:22" s="113" customFormat="1" x14ac:dyDescent="0.35">
      <c r="A2549" s="124"/>
      <c r="B2549" s="123">
        <v>41896</v>
      </c>
      <c r="C2549" s="119">
        <f>SUM(C2543:C2548)</f>
        <v>7589.79</v>
      </c>
      <c r="D2549" s="119">
        <v>1933.1</v>
      </c>
      <c r="E2549" s="122">
        <f>SUM(C2549:D2549)</f>
        <v>9522.89</v>
      </c>
      <c r="F2549" s="118"/>
      <c r="G2549" s="121">
        <f>SUM(G2543:G2548)</f>
        <v>187</v>
      </c>
      <c r="H2549" s="118">
        <f>AVERAGE(H2543:H2548)</f>
        <v>20.506874790929782</v>
      </c>
      <c r="I2549" s="119">
        <f>SUM(I2543:I2548)</f>
        <v>3744.49</v>
      </c>
      <c r="J2549" s="120">
        <f>SUM(J2543:J2548)</f>
        <v>81</v>
      </c>
      <c r="K2549" s="120">
        <f>SUM(G2549,J2549)</f>
        <v>268</v>
      </c>
      <c r="L2549" s="119">
        <f>AVERAGE(L2543:L2548)</f>
        <v>43.986710113960122</v>
      </c>
      <c r="M2549" s="118">
        <f>AVERAGE(M2543:M2548)</f>
        <v>27.668961939408721</v>
      </c>
      <c r="N2549" s="117"/>
      <c r="O2549" s="116"/>
      <c r="P2549" s="115"/>
      <c r="Q2549" s="115">
        <f t="shared" si="1625"/>
        <v>38</v>
      </c>
      <c r="R2549" s="115">
        <f t="shared" si="1626"/>
        <v>2014</v>
      </c>
      <c r="S2549" s="115" t="str">
        <f t="shared" si="1624"/>
        <v>Sun</v>
      </c>
      <c r="T2549" s="115" t="str">
        <f t="shared" si="1627"/>
        <v>2014-38</v>
      </c>
      <c r="U2549" s="115">
        <f t="shared" si="1628"/>
        <v>0</v>
      </c>
      <c r="V2549" s="115"/>
    </row>
    <row r="2550" spans="1:22" s="113" customFormat="1" x14ac:dyDescent="0.35">
      <c r="A2550" s="153" t="s">
        <v>1361</v>
      </c>
      <c r="B2550" s="132">
        <v>41897</v>
      </c>
      <c r="C2550" s="129">
        <v>990.98</v>
      </c>
      <c r="D2550" s="119">
        <v>0</v>
      </c>
      <c r="E2550" s="119">
        <v>0</v>
      </c>
      <c r="F2550" s="128">
        <v>547.79999999999995</v>
      </c>
      <c r="G2550" s="131">
        <v>32</v>
      </c>
      <c r="H2550" s="128">
        <f t="shared" ref="H2550:H2555" si="1657">IFERROR(F2550/G2550,0)</f>
        <v>17.118749999999999</v>
      </c>
      <c r="I2550" s="129">
        <v>443.18</v>
      </c>
      <c r="J2550" s="130">
        <v>13</v>
      </c>
      <c r="K2550" s="130">
        <f t="shared" ref="K2550:K2555" si="1658">IFERROR(SUM(G2550,J2550),0)</f>
        <v>45</v>
      </c>
      <c r="L2550" s="129">
        <f t="shared" ref="L2550:L2555" si="1659">IFERROR(MEDIAN(I2550/J2550),0)</f>
        <v>34.090769230769233</v>
      </c>
      <c r="M2550" s="128">
        <f t="shared" ref="M2550:M2555" si="1660">IFERROR(SUM(F2550,I2550)/K2550,0)</f>
        <v>22.021777777777778</v>
      </c>
      <c r="N2550" s="127"/>
      <c r="O2550" s="126"/>
      <c r="P2550" s="125"/>
      <c r="Q2550" s="125">
        <f t="shared" si="1625"/>
        <v>38</v>
      </c>
      <c r="R2550" s="125">
        <f t="shared" si="1626"/>
        <v>2014</v>
      </c>
      <c r="S2550" s="125" t="str">
        <f t="shared" si="1624"/>
        <v>Mon</v>
      </c>
      <c r="T2550" s="125" t="str">
        <f t="shared" si="1627"/>
        <v>2014-38</v>
      </c>
      <c r="U2550" s="125">
        <f t="shared" si="1628"/>
        <v>0</v>
      </c>
      <c r="V2550" s="125"/>
    </row>
    <row r="2551" spans="1:22" s="113" customFormat="1" x14ac:dyDescent="0.35">
      <c r="A2551" s="153" t="s">
        <v>1361</v>
      </c>
      <c r="B2551" s="132">
        <v>41898</v>
      </c>
      <c r="C2551" s="129">
        <v>762.98</v>
      </c>
      <c r="D2551" s="119">
        <v>0</v>
      </c>
      <c r="E2551" s="119">
        <v>0</v>
      </c>
      <c r="F2551" s="128">
        <v>357.35</v>
      </c>
      <c r="G2551" s="131">
        <v>21</v>
      </c>
      <c r="H2551" s="128">
        <f t="shared" si="1657"/>
        <v>17.016666666666669</v>
      </c>
      <c r="I2551" s="129">
        <v>405.64</v>
      </c>
      <c r="J2551" s="130">
        <v>15</v>
      </c>
      <c r="K2551" s="130">
        <f t="shared" si="1658"/>
        <v>36</v>
      </c>
      <c r="L2551" s="129">
        <f t="shared" si="1659"/>
        <v>27.042666666666666</v>
      </c>
      <c r="M2551" s="128">
        <f t="shared" si="1660"/>
        <v>21.194166666666668</v>
      </c>
      <c r="N2551" s="127"/>
      <c r="O2551" s="126"/>
      <c r="P2551" s="125"/>
      <c r="Q2551" s="125">
        <f t="shared" si="1625"/>
        <v>38</v>
      </c>
      <c r="R2551" s="125">
        <f t="shared" si="1626"/>
        <v>2014</v>
      </c>
      <c r="S2551" s="125" t="str">
        <f t="shared" si="1624"/>
        <v>Tue</v>
      </c>
      <c r="T2551" s="125" t="str">
        <f t="shared" si="1627"/>
        <v>2014-38</v>
      </c>
      <c r="U2551" s="125">
        <f t="shared" si="1628"/>
        <v>0</v>
      </c>
      <c r="V2551" s="125"/>
    </row>
    <row r="2552" spans="1:22" s="113" customFormat="1" x14ac:dyDescent="0.35">
      <c r="A2552" s="153" t="s">
        <v>1361</v>
      </c>
      <c r="B2552" s="132">
        <v>41899</v>
      </c>
      <c r="C2552" s="129">
        <v>1049.78</v>
      </c>
      <c r="D2552" s="119">
        <v>0</v>
      </c>
      <c r="E2552" s="119">
        <v>0</v>
      </c>
      <c r="F2552" s="128">
        <v>529.54999999999995</v>
      </c>
      <c r="G2552" s="131">
        <v>25</v>
      </c>
      <c r="H2552" s="128">
        <f t="shared" si="1657"/>
        <v>21.181999999999999</v>
      </c>
      <c r="I2552" s="129">
        <v>520.23</v>
      </c>
      <c r="J2552" s="130">
        <v>16</v>
      </c>
      <c r="K2552" s="130">
        <f t="shared" si="1658"/>
        <v>41</v>
      </c>
      <c r="L2552" s="129">
        <f t="shared" si="1659"/>
        <v>32.514375000000001</v>
      </c>
      <c r="M2552" s="128">
        <f t="shared" si="1660"/>
        <v>25.60439024390244</v>
      </c>
      <c r="N2552" s="127"/>
      <c r="O2552" s="126"/>
      <c r="P2552" s="125"/>
      <c r="Q2552" s="125">
        <f t="shared" si="1625"/>
        <v>38</v>
      </c>
      <c r="R2552" s="125">
        <f t="shared" si="1626"/>
        <v>2014</v>
      </c>
      <c r="S2552" s="125" t="str">
        <f t="shared" si="1624"/>
        <v>Wed</v>
      </c>
      <c r="T2552" s="125" t="str">
        <f t="shared" si="1627"/>
        <v>2014-38</v>
      </c>
      <c r="U2552" s="125">
        <f t="shared" si="1628"/>
        <v>0</v>
      </c>
      <c r="V2552" s="125"/>
    </row>
    <row r="2553" spans="1:22" s="113" customFormat="1" x14ac:dyDescent="0.35">
      <c r="A2553" s="153" t="s">
        <v>1361</v>
      </c>
      <c r="B2553" s="132">
        <v>41900</v>
      </c>
      <c r="C2553" s="129">
        <v>1811.15</v>
      </c>
      <c r="D2553" s="119">
        <v>0</v>
      </c>
      <c r="E2553" s="119">
        <v>0</v>
      </c>
      <c r="F2553" s="128">
        <v>483.05</v>
      </c>
      <c r="G2553" s="131">
        <v>33</v>
      </c>
      <c r="H2553" s="128">
        <f t="shared" si="1657"/>
        <v>14.637878787878789</v>
      </c>
      <c r="I2553" s="129">
        <v>1328.1</v>
      </c>
      <c r="J2553" s="130">
        <v>12</v>
      </c>
      <c r="K2553" s="130">
        <f t="shared" si="1658"/>
        <v>45</v>
      </c>
      <c r="L2553" s="129">
        <f t="shared" si="1659"/>
        <v>110.675</v>
      </c>
      <c r="M2553" s="128">
        <f t="shared" si="1660"/>
        <v>40.247777777777777</v>
      </c>
      <c r="N2553" s="127"/>
      <c r="O2553" s="126"/>
      <c r="P2553" s="125"/>
      <c r="Q2553" s="125">
        <f t="shared" si="1625"/>
        <v>38</v>
      </c>
      <c r="R2553" s="125">
        <f t="shared" si="1626"/>
        <v>2014</v>
      </c>
      <c r="S2553" s="125" t="str">
        <f t="shared" si="1624"/>
        <v>Thu</v>
      </c>
      <c r="T2553" s="125" t="str">
        <f t="shared" si="1627"/>
        <v>2014-38</v>
      </c>
      <c r="U2553" s="125">
        <f t="shared" si="1628"/>
        <v>0</v>
      </c>
      <c r="V2553" s="125"/>
    </row>
    <row r="2554" spans="1:22" s="113" customFormat="1" x14ac:dyDescent="0.35">
      <c r="A2554" s="153" t="s">
        <v>1361</v>
      </c>
      <c r="B2554" s="132">
        <v>41901</v>
      </c>
      <c r="C2554" s="129">
        <v>1782.71</v>
      </c>
      <c r="D2554" s="119">
        <v>0</v>
      </c>
      <c r="E2554" s="119">
        <v>0</v>
      </c>
      <c r="F2554" s="128">
        <v>1192.8499999999999</v>
      </c>
      <c r="G2554" s="131">
        <v>39</v>
      </c>
      <c r="H2554" s="128">
        <f t="shared" si="1657"/>
        <v>30.585897435897433</v>
      </c>
      <c r="I2554" s="129">
        <v>589.86</v>
      </c>
      <c r="J2554" s="130">
        <v>11</v>
      </c>
      <c r="K2554" s="130">
        <f t="shared" si="1658"/>
        <v>50</v>
      </c>
      <c r="L2554" s="129">
        <f t="shared" si="1659"/>
        <v>53.623636363636365</v>
      </c>
      <c r="M2554" s="128">
        <f t="shared" si="1660"/>
        <v>35.654200000000003</v>
      </c>
      <c r="N2554" s="127"/>
      <c r="O2554" s="126"/>
      <c r="P2554" s="125"/>
      <c r="Q2554" s="125">
        <f t="shared" si="1625"/>
        <v>38</v>
      </c>
      <c r="R2554" s="125">
        <f t="shared" si="1626"/>
        <v>2014</v>
      </c>
      <c r="S2554" s="125" t="str">
        <f t="shared" si="1624"/>
        <v>Fri</v>
      </c>
      <c r="T2554" s="125" t="str">
        <f t="shared" si="1627"/>
        <v>2014-38</v>
      </c>
      <c r="U2554" s="125">
        <f t="shared" si="1628"/>
        <v>0</v>
      </c>
      <c r="V2554" s="125"/>
    </row>
    <row r="2555" spans="1:22" s="113" customFormat="1" x14ac:dyDescent="0.35">
      <c r="A2555" s="134" t="s">
        <v>1361</v>
      </c>
      <c r="B2555" s="132">
        <v>41902</v>
      </c>
      <c r="C2555" s="129">
        <v>859.59</v>
      </c>
      <c r="D2555" s="119">
        <v>0</v>
      </c>
      <c r="E2555" s="119">
        <v>0</v>
      </c>
      <c r="F2555" s="128">
        <v>164.9</v>
      </c>
      <c r="G2555" s="131">
        <v>11</v>
      </c>
      <c r="H2555" s="128">
        <f t="shared" si="1657"/>
        <v>14.990909090909092</v>
      </c>
      <c r="I2555" s="129">
        <v>649.69000000000005</v>
      </c>
      <c r="J2555" s="130">
        <v>13</v>
      </c>
      <c r="K2555" s="130">
        <f t="shared" si="1658"/>
        <v>24</v>
      </c>
      <c r="L2555" s="129">
        <f t="shared" si="1659"/>
        <v>49.976153846153849</v>
      </c>
      <c r="M2555" s="128">
        <f t="shared" si="1660"/>
        <v>33.941250000000004</v>
      </c>
      <c r="N2555" s="127"/>
      <c r="O2555" s="126"/>
      <c r="P2555" s="125"/>
      <c r="Q2555" s="125">
        <f t="shared" si="1625"/>
        <v>38</v>
      </c>
      <c r="R2555" s="125">
        <f t="shared" si="1626"/>
        <v>2014</v>
      </c>
      <c r="S2555" s="125" t="str">
        <f t="shared" si="1624"/>
        <v>Sat</v>
      </c>
      <c r="T2555" s="125" t="str">
        <f t="shared" si="1627"/>
        <v>2014-38</v>
      </c>
      <c r="U2555" s="125">
        <f t="shared" si="1628"/>
        <v>0</v>
      </c>
      <c r="V2555" s="125"/>
    </row>
    <row r="2556" spans="1:22" s="113" customFormat="1" x14ac:dyDescent="0.35">
      <c r="A2556" s="124"/>
      <c r="B2556" s="123">
        <v>41903</v>
      </c>
      <c r="C2556" s="119">
        <f>SUM(C2550:C2555)</f>
        <v>7257.19</v>
      </c>
      <c r="D2556" s="119">
        <v>2626.62</v>
      </c>
      <c r="E2556" s="122">
        <f>SUM(C2556:D2556)</f>
        <v>9883.81</v>
      </c>
      <c r="F2556" s="118"/>
      <c r="G2556" s="121">
        <f>SUM(G2550:G2555)</f>
        <v>161</v>
      </c>
      <c r="H2556" s="118">
        <f>AVERAGE(H2550:H2555)</f>
        <v>19.25535033022533</v>
      </c>
      <c r="I2556" s="119">
        <f>SUM(I2550:I2555)</f>
        <v>3936.7</v>
      </c>
      <c r="J2556" s="120">
        <f>SUM(J2550:J2555)</f>
        <v>80</v>
      </c>
      <c r="K2556" s="120">
        <f>SUM(G2556,J2556)</f>
        <v>241</v>
      </c>
      <c r="L2556" s="119">
        <f>AVERAGE(L2550:L2555)</f>
        <v>51.320433517871017</v>
      </c>
      <c r="M2556" s="118">
        <f>AVERAGE(M2550:M2555)</f>
        <v>29.777260411020777</v>
      </c>
      <c r="N2556" s="117"/>
      <c r="O2556" s="116"/>
      <c r="P2556" s="115"/>
      <c r="Q2556" s="115">
        <f t="shared" si="1625"/>
        <v>39</v>
      </c>
      <c r="R2556" s="115">
        <f t="shared" si="1626"/>
        <v>2014</v>
      </c>
      <c r="S2556" s="115" t="str">
        <f t="shared" si="1624"/>
        <v>Sun</v>
      </c>
      <c r="T2556" s="115" t="str">
        <f t="shared" si="1627"/>
        <v>2014-39</v>
      </c>
      <c r="U2556" s="115">
        <f t="shared" si="1628"/>
        <v>0</v>
      </c>
      <c r="V2556" s="115"/>
    </row>
    <row r="2557" spans="1:22" s="113" customFormat="1" x14ac:dyDescent="0.35">
      <c r="A2557" s="134" t="s">
        <v>1362</v>
      </c>
      <c r="B2557" s="132">
        <v>41904</v>
      </c>
      <c r="C2557" s="129">
        <v>656.59</v>
      </c>
      <c r="D2557" s="119">
        <v>0</v>
      </c>
      <c r="E2557" s="119">
        <v>0</v>
      </c>
      <c r="F2557" s="128">
        <v>383.25</v>
      </c>
      <c r="G2557" s="131">
        <v>27</v>
      </c>
      <c r="H2557" s="128">
        <f t="shared" ref="H2557:H2562" si="1661">IFERROR(F2557/G2557,0)</f>
        <v>14.194444444444445</v>
      </c>
      <c r="I2557" s="129">
        <v>273.33999999999997</v>
      </c>
      <c r="J2557" s="130">
        <v>6</v>
      </c>
      <c r="K2557" s="130">
        <f t="shared" ref="K2557:K2562" si="1662">IFERROR(SUM(G2557,J2557),0)</f>
        <v>33</v>
      </c>
      <c r="L2557" s="129">
        <f t="shared" ref="L2557:L2562" si="1663">IFERROR(MEDIAN(I2557/J2557),0)</f>
        <v>45.556666666666665</v>
      </c>
      <c r="M2557" s="128">
        <f t="shared" ref="M2557:M2562" si="1664">IFERROR(SUM(F2557,I2557)/K2557,0)</f>
        <v>19.896666666666665</v>
      </c>
      <c r="N2557" s="127"/>
      <c r="O2557" s="126"/>
      <c r="P2557" s="125"/>
      <c r="Q2557" s="125">
        <f t="shared" si="1625"/>
        <v>39</v>
      </c>
      <c r="R2557" s="125">
        <f t="shared" si="1626"/>
        <v>2014</v>
      </c>
      <c r="S2557" s="125" t="str">
        <f t="shared" si="1624"/>
        <v>Mon</v>
      </c>
      <c r="T2557" s="125" t="str">
        <f t="shared" si="1627"/>
        <v>2014-39</v>
      </c>
      <c r="U2557" s="125">
        <f t="shared" si="1628"/>
        <v>0</v>
      </c>
      <c r="V2557" s="125"/>
    </row>
    <row r="2558" spans="1:22" s="113" customFormat="1" x14ac:dyDescent="0.35">
      <c r="A2558" s="134" t="s">
        <v>1362</v>
      </c>
      <c r="B2558" s="132">
        <v>41905</v>
      </c>
      <c r="C2558" s="129">
        <v>600.58000000000004</v>
      </c>
      <c r="D2558" s="119">
        <v>0</v>
      </c>
      <c r="E2558" s="119">
        <v>0</v>
      </c>
      <c r="F2558" s="128">
        <v>307.89999999999998</v>
      </c>
      <c r="G2558" s="131">
        <v>28</v>
      </c>
      <c r="H2558" s="128">
        <f t="shared" si="1661"/>
        <v>10.99642857142857</v>
      </c>
      <c r="I2558" s="129">
        <v>292.68</v>
      </c>
      <c r="J2558" s="130">
        <v>12</v>
      </c>
      <c r="K2558" s="130">
        <f t="shared" si="1662"/>
        <v>40</v>
      </c>
      <c r="L2558" s="129">
        <f t="shared" si="1663"/>
        <v>24.39</v>
      </c>
      <c r="M2558" s="128">
        <f t="shared" si="1664"/>
        <v>15.014499999999998</v>
      </c>
      <c r="N2558" s="127"/>
      <c r="O2558" s="126"/>
      <c r="P2558" s="125"/>
      <c r="Q2558" s="125">
        <f t="shared" si="1625"/>
        <v>39</v>
      </c>
      <c r="R2558" s="125">
        <f t="shared" si="1626"/>
        <v>2014</v>
      </c>
      <c r="S2558" s="125" t="str">
        <f t="shared" si="1624"/>
        <v>Tue</v>
      </c>
      <c r="T2558" s="125" t="str">
        <f t="shared" si="1627"/>
        <v>2014-39</v>
      </c>
      <c r="U2558" s="125">
        <f t="shared" si="1628"/>
        <v>0</v>
      </c>
      <c r="V2558" s="125"/>
    </row>
    <row r="2559" spans="1:22" s="113" customFormat="1" x14ac:dyDescent="0.35">
      <c r="A2559" s="134" t="s">
        <v>1362</v>
      </c>
      <c r="B2559" s="132">
        <v>41906</v>
      </c>
      <c r="C2559" s="129">
        <v>720.09</v>
      </c>
      <c r="D2559" s="119">
        <v>0</v>
      </c>
      <c r="E2559" s="119">
        <v>0</v>
      </c>
      <c r="F2559" s="128">
        <v>343.8</v>
      </c>
      <c r="G2559" s="131">
        <v>23</v>
      </c>
      <c r="H2559" s="128">
        <f t="shared" si="1661"/>
        <v>14.947826086956523</v>
      </c>
      <c r="I2559" s="129">
        <v>376.29</v>
      </c>
      <c r="J2559" s="130">
        <v>10</v>
      </c>
      <c r="K2559" s="130">
        <f t="shared" si="1662"/>
        <v>33</v>
      </c>
      <c r="L2559" s="129">
        <f t="shared" si="1663"/>
        <v>37.629000000000005</v>
      </c>
      <c r="M2559" s="128">
        <f t="shared" si="1664"/>
        <v>21.82090909090909</v>
      </c>
      <c r="N2559" s="127"/>
      <c r="O2559" s="126"/>
      <c r="P2559" s="125"/>
      <c r="Q2559" s="125">
        <f t="shared" si="1625"/>
        <v>39</v>
      </c>
      <c r="R2559" s="125">
        <f t="shared" si="1626"/>
        <v>2014</v>
      </c>
      <c r="S2559" s="125" t="str">
        <f t="shared" si="1624"/>
        <v>Wed</v>
      </c>
      <c r="T2559" s="125" t="str">
        <f t="shared" si="1627"/>
        <v>2014-39</v>
      </c>
      <c r="U2559" s="125">
        <f t="shared" si="1628"/>
        <v>0</v>
      </c>
      <c r="V2559" s="125"/>
    </row>
    <row r="2560" spans="1:22" s="113" customFormat="1" x14ac:dyDescent="0.35">
      <c r="A2560" s="134" t="s">
        <v>1362</v>
      </c>
      <c r="B2560" s="132">
        <v>41907</v>
      </c>
      <c r="C2560" s="129">
        <v>1548.1</v>
      </c>
      <c r="D2560" s="119">
        <v>0</v>
      </c>
      <c r="E2560" s="119">
        <v>0</v>
      </c>
      <c r="F2560" s="128">
        <v>1389.5</v>
      </c>
      <c r="G2560" s="131">
        <v>37</v>
      </c>
      <c r="H2560" s="128">
        <f t="shared" si="1661"/>
        <v>37.554054054054056</v>
      </c>
      <c r="I2560" s="129">
        <v>158.6</v>
      </c>
      <c r="J2560" s="130">
        <v>8</v>
      </c>
      <c r="K2560" s="130">
        <f t="shared" si="1662"/>
        <v>45</v>
      </c>
      <c r="L2560" s="129">
        <f t="shared" si="1663"/>
        <v>19.824999999999999</v>
      </c>
      <c r="M2560" s="128">
        <f t="shared" si="1664"/>
        <v>34.402222222222221</v>
      </c>
      <c r="N2560" s="127"/>
      <c r="O2560" s="126"/>
      <c r="P2560" s="125"/>
      <c r="Q2560" s="125">
        <f t="shared" si="1625"/>
        <v>39</v>
      </c>
      <c r="R2560" s="125">
        <f t="shared" si="1626"/>
        <v>2014</v>
      </c>
      <c r="S2560" s="125" t="str">
        <f t="shared" si="1624"/>
        <v>Thu</v>
      </c>
      <c r="T2560" s="125" t="str">
        <f t="shared" si="1627"/>
        <v>2014-39</v>
      </c>
      <c r="U2560" s="125">
        <f t="shared" si="1628"/>
        <v>0</v>
      </c>
      <c r="V2560" s="125"/>
    </row>
    <row r="2561" spans="1:22" s="113" customFormat="1" x14ac:dyDescent="0.35">
      <c r="A2561" s="134" t="s">
        <v>1362</v>
      </c>
      <c r="B2561" s="132">
        <v>41908</v>
      </c>
      <c r="C2561" s="129">
        <v>3117.71</v>
      </c>
      <c r="D2561" s="119">
        <v>0</v>
      </c>
      <c r="E2561" s="119">
        <v>0</v>
      </c>
      <c r="F2561" s="128">
        <v>1286.05</v>
      </c>
      <c r="G2561" s="131">
        <v>39</v>
      </c>
      <c r="H2561" s="128">
        <f t="shared" si="1661"/>
        <v>32.975641025641025</v>
      </c>
      <c r="I2561" s="129">
        <v>1831.66</v>
      </c>
      <c r="J2561" s="130">
        <v>16</v>
      </c>
      <c r="K2561" s="130">
        <f t="shared" si="1662"/>
        <v>55</v>
      </c>
      <c r="L2561" s="129">
        <f t="shared" si="1663"/>
        <v>114.47875000000001</v>
      </c>
      <c r="M2561" s="128">
        <f t="shared" si="1664"/>
        <v>56.685636363636362</v>
      </c>
      <c r="N2561" s="127"/>
      <c r="O2561" s="126"/>
      <c r="P2561" s="125"/>
      <c r="Q2561" s="125">
        <f t="shared" si="1625"/>
        <v>39</v>
      </c>
      <c r="R2561" s="125">
        <f t="shared" si="1626"/>
        <v>2014</v>
      </c>
      <c r="S2561" s="125" t="str">
        <f t="shared" si="1624"/>
        <v>Fri</v>
      </c>
      <c r="T2561" s="125" t="str">
        <f t="shared" si="1627"/>
        <v>2014-39</v>
      </c>
      <c r="U2561" s="125">
        <f t="shared" si="1628"/>
        <v>0</v>
      </c>
      <c r="V2561" s="125"/>
    </row>
    <row r="2562" spans="1:22" s="113" customFormat="1" x14ac:dyDescent="0.35">
      <c r="A2562" s="134" t="s">
        <v>1362</v>
      </c>
      <c r="B2562" s="132">
        <v>41909</v>
      </c>
      <c r="C2562" s="129">
        <v>826.74</v>
      </c>
      <c r="D2562" s="119">
        <v>0</v>
      </c>
      <c r="E2562" s="119">
        <v>0</v>
      </c>
      <c r="F2562" s="128">
        <v>404</v>
      </c>
      <c r="G2562" s="131">
        <v>25</v>
      </c>
      <c r="H2562" s="128">
        <f t="shared" si="1661"/>
        <v>16.16</v>
      </c>
      <c r="I2562" s="129">
        <v>422.74</v>
      </c>
      <c r="J2562" s="130">
        <v>11</v>
      </c>
      <c r="K2562" s="130">
        <f t="shared" si="1662"/>
        <v>36</v>
      </c>
      <c r="L2562" s="129">
        <f t="shared" si="1663"/>
        <v>38.43090909090909</v>
      </c>
      <c r="M2562" s="128">
        <f t="shared" si="1664"/>
        <v>22.965</v>
      </c>
      <c r="N2562" s="127"/>
      <c r="O2562" s="126"/>
      <c r="P2562" s="125"/>
      <c r="Q2562" s="125">
        <f t="shared" si="1625"/>
        <v>39</v>
      </c>
      <c r="R2562" s="125">
        <f t="shared" si="1626"/>
        <v>2014</v>
      </c>
      <c r="S2562" s="125" t="str">
        <f t="shared" ref="S2562:S2625" si="1665">VLOOKUP(WEEKDAY(B2562),$Z$2:$AA$8,2,FALSE)</f>
        <v>Sat</v>
      </c>
      <c r="T2562" s="125" t="str">
        <f t="shared" si="1627"/>
        <v>2014-39</v>
      </c>
      <c r="U2562" s="125">
        <f t="shared" si="1628"/>
        <v>0</v>
      </c>
      <c r="V2562" s="125"/>
    </row>
    <row r="2563" spans="1:22" s="113" customFormat="1" x14ac:dyDescent="0.35">
      <c r="A2563" s="124"/>
      <c r="B2563" s="123">
        <v>41910</v>
      </c>
      <c r="C2563" s="119">
        <f>SUM(C2557:C2562)</f>
        <v>7469.8099999999995</v>
      </c>
      <c r="D2563" s="119">
        <v>1585.17</v>
      </c>
      <c r="E2563" s="122">
        <f>SUM(C2563:D2563)</f>
        <v>9054.98</v>
      </c>
      <c r="F2563" s="118"/>
      <c r="G2563" s="121">
        <f>SUM(G2557:G2562)</f>
        <v>179</v>
      </c>
      <c r="H2563" s="118">
        <f>AVERAGE(H2557:H2562)</f>
        <v>21.138065697087438</v>
      </c>
      <c r="I2563" s="119">
        <f>SUM(I2557:I2562)</f>
        <v>3355.3099999999995</v>
      </c>
      <c r="J2563" s="120">
        <f>SUM(J2557:J2562)</f>
        <v>63</v>
      </c>
      <c r="K2563" s="120">
        <f>SUM(G2563,J2563)</f>
        <v>242</v>
      </c>
      <c r="L2563" s="119">
        <f>AVERAGE(L2557:L2562)</f>
        <v>46.718387626262626</v>
      </c>
      <c r="M2563" s="118">
        <f>AVERAGE(M2557:M2562)</f>
        <v>28.464155723905723</v>
      </c>
      <c r="N2563" s="117"/>
      <c r="O2563" s="116"/>
      <c r="P2563" s="115"/>
      <c r="Q2563" s="115">
        <f t="shared" ref="Q2563:Q2626" si="1666">WEEKNUM(B2563)</f>
        <v>40</v>
      </c>
      <c r="R2563" s="115">
        <f t="shared" ref="R2563:R2626" si="1667">YEAR(B2563)</f>
        <v>2014</v>
      </c>
      <c r="S2563" s="115" t="str">
        <f t="shared" si="1665"/>
        <v>Sun</v>
      </c>
      <c r="T2563" s="115" t="str">
        <f t="shared" ref="T2563:T2626" si="1668">R2563&amp;"-"&amp;Q2563</f>
        <v>2014-40</v>
      </c>
      <c r="U2563" s="115">
        <f t="shared" ref="U2563:U2626" si="1669">IF(AND(MONTH(B2563)=12,DAY(B2563)&lt;26),1,0)</f>
        <v>0</v>
      </c>
      <c r="V2563" s="115"/>
    </row>
    <row r="2564" spans="1:22" s="113" customFormat="1" x14ac:dyDescent="0.35">
      <c r="A2564" s="134" t="s">
        <v>1363</v>
      </c>
      <c r="B2564" s="132">
        <v>41911</v>
      </c>
      <c r="C2564" s="129">
        <v>815.21</v>
      </c>
      <c r="D2564" s="119">
        <v>0</v>
      </c>
      <c r="E2564" s="119">
        <v>0</v>
      </c>
      <c r="F2564" s="128">
        <v>281.95</v>
      </c>
      <c r="G2564" s="131">
        <v>22</v>
      </c>
      <c r="H2564" s="128">
        <f t="shared" ref="H2564:H2569" si="1670">IFERROR(F2564/G2564,0)</f>
        <v>12.81590909090909</v>
      </c>
      <c r="I2564" s="129">
        <v>533.26</v>
      </c>
      <c r="J2564" s="130">
        <v>12</v>
      </c>
      <c r="K2564" s="130">
        <f t="shared" ref="K2564:K2569" si="1671">IFERROR(SUM(G2564,J2564),0)</f>
        <v>34</v>
      </c>
      <c r="L2564" s="129">
        <f t="shared" ref="L2564:L2569" si="1672">IFERROR(MEDIAN(I2564/J2564),0)</f>
        <v>44.438333333333333</v>
      </c>
      <c r="M2564" s="128">
        <f t="shared" ref="M2564:M2569" si="1673">IFERROR(SUM(F2564,I2564)/K2564,0)</f>
        <v>23.976764705882353</v>
      </c>
      <c r="N2564" s="127"/>
      <c r="O2564" s="126"/>
      <c r="P2564" s="125"/>
      <c r="Q2564" s="125">
        <f t="shared" si="1666"/>
        <v>40</v>
      </c>
      <c r="R2564" s="125">
        <f t="shared" si="1667"/>
        <v>2014</v>
      </c>
      <c r="S2564" s="125" t="str">
        <f t="shared" si="1665"/>
        <v>Mon</v>
      </c>
      <c r="T2564" s="125" t="str">
        <f t="shared" si="1668"/>
        <v>2014-40</v>
      </c>
      <c r="U2564" s="125">
        <f t="shared" si="1669"/>
        <v>0</v>
      </c>
      <c r="V2564" s="125"/>
    </row>
    <row r="2565" spans="1:22" s="113" customFormat="1" x14ac:dyDescent="0.35">
      <c r="A2565" s="134" t="s">
        <v>1363</v>
      </c>
      <c r="B2565" s="132">
        <v>41912</v>
      </c>
      <c r="C2565" s="129">
        <v>827.54</v>
      </c>
      <c r="D2565" s="119">
        <v>0</v>
      </c>
      <c r="E2565" s="119">
        <v>0</v>
      </c>
      <c r="F2565" s="128">
        <v>631.04999999999995</v>
      </c>
      <c r="G2565" s="131">
        <v>35</v>
      </c>
      <c r="H2565" s="128">
        <f t="shared" si="1670"/>
        <v>18.029999999999998</v>
      </c>
      <c r="I2565" s="129">
        <v>196.49</v>
      </c>
      <c r="J2565" s="130">
        <v>9</v>
      </c>
      <c r="K2565" s="130">
        <f t="shared" si="1671"/>
        <v>44</v>
      </c>
      <c r="L2565" s="129">
        <f t="shared" si="1672"/>
        <v>21.832222222222224</v>
      </c>
      <c r="M2565" s="128">
        <f t="shared" si="1673"/>
        <v>18.807727272727274</v>
      </c>
      <c r="N2565" s="127"/>
      <c r="O2565" s="126"/>
      <c r="P2565" s="125"/>
      <c r="Q2565" s="125">
        <f t="shared" si="1666"/>
        <v>40</v>
      </c>
      <c r="R2565" s="125">
        <f t="shared" si="1667"/>
        <v>2014</v>
      </c>
      <c r="S2565" s="125" t="str">
        <f t="shared" si="1665"/>
        <v>Tue</v>
      </c>
      <c r="T2565" s="125" t="str">
        <f t="shared" si="1668"/>
        <v>2014-40</v>
      </c>
      <c r="U2565" s="125">
        <f t="shared" si="1669"/>
        <v>0</v>
      </c>
      <c r="V2565" s="125"/>
    </row>
    <row r="2566" spans="1:22" s="113" customFormat="1" x14ac:dyDescent="0.35">
      <c r="A2566" s="134" t="s">
        <v>1363</v>
      </c>
      <c r="B2566" s="132">
        <v>41913</v>
      </c>
      <c r="C2566" s="129">
        <v>802.29</v>
      </c>
      <c r="D2566" s="119">
        <v>0</v>
      </c>
      <c r="E2566" s="119">
        <v>0</v>
      </c>
      <c r="F2566" s="128">
        <v>529.1</v>
      </c>
      <c r="G2566" s="131">
        <v>30</v>
      </c>
      <c r="H2566" s="128">
        <f t="shared" si="1670"/>
        <v>17.636666666666667</v>
      </c>
      <c r="I2566" s="129">
        <v>273.19</v>
      </c>
      <c r="J2566" s="130">
        <v>10</v>
      </c>
      <c r="K2566" s="130">
        <f t="shared" si="1671"/>
        <v>40</v>
      </c>
      <c r="L2566" s="129">
        <f t="shared" si="1672"/>
        <v>27.318999999999999</v>
      </c>
      <c r="M2566" s="128">
        <f t="shared" si="1673"/>
        <v>20.05725</v>
      </c>
      <c r="N2566" s="127"/>
      <c r="O2566" s="126"/>
      <c r="P2566" s="125"/>
      <c r="Q2566" s="125">
        <f t="shared" si="1666"/>
        <v>40</v>
      </c>
      <c r="R2566" s="125">
        <f t="shared" si="1667"/>
        <v>2014</v>
      </c>
      <c r="S2566" s="125" t="str">
        <f t="shared" si="1665"/>
        <v>Wed</v>
      </c>
      <c r="T2566" s="125" t="str">
        <f t="shared" si="1668"/>
        <v>2014-40</v>
      </c>
      <c r="U2566" s="125">
        <f t="shared" si="1669"/>
        <v>0</v>
      </c>
      <c r="V2566" s="125"/>
    </row>
    <row r="2567" spans="1:22" s="113" customFormat="1" x14ac:dyDescent="0.35">
      <c r="A2567" s="134" t="s">
        <v>1363</v>
      </c>
      <c r="B2567" s="132">
        <v>41914</v>
      </c>
      <c r="C2567" s="129">
        <v>1096.1199999999999</v>
      </c>
      <c r="D2567" s="119">
        <v>0</v>
      </c>
      <c r="E2567" s="119">
        <v>0</v>
      </c>
      <c r="F2567" s="128">
        <v>548.6</v>
      </c>
      <c r="G2567" s="131">
        <v>32</v>
      </c>
      <c r="H2567" s="128">
        <f t="shared" si="1670"/>
        <v>17.143750000000001</v>
      </c>
      <c r="I2567" s="129">
        <v>547.52</v>
      </c>
      <c r="J2567" s="130">
        <v>12</v>
      </c>
      <c r="K2567" s="130">
        <f t="shared" si="1671"/>
        <v>44</v>
      </c>
      <c r="L2567" s="129">
        <f t="shared" si="1672"/>
        <v>45.626666666666665</v>
      </c>
      <c r="M2567" s="128">
        <f t="shared" si="1673"/>
        <v>24.91181818181818</v>
      </c>
      <c r="N2567" s="127"/>
      <c r="O2567" s="126"/>
      <c r="P2567" s="125"/>
      <c r="Q2567" s="125">
        <f t="shared" si="1666"/>
        <v>40</v>
      </c>
      <c r="R2567" s="125">
        <f t="shared" si="1667"/>
        <v>2014</v>
      </c>
      <c r="S2567" s="125" t="str">
        <f t="shared" si="1665"/>
        <v>Thu</v>
      </c>
      <c r="T2567" s="125" t="str">
        <f t="shared" si="1668"/>
        <v>2014-40</v>
      </c>
      <c r="U2567" s="125">
        <f t="shared" si="1669"/>
        <v>0</v>
      </c>
      <c r="V2567" s="125"/>
    </row>
    <row r="2568" spans="1:22" s="113" customFormat="1" x14ac:dyDescent="0.35">
      <c r="A2568" s="134" t="s">
        <v>1363</v>
      </c>
      <c r="B2568" s="132">
        <v>41915</v>
      </c>
      <c r="C2568" s="129">
        <v>1773.94</v>
      </c>
      <c r="D2568" s="119">
        <v>0</v>
      </c>
      <c r="E2568" s="119">
        <v>0</v>
      </c>
      <c r="F2568" s="128">
        <v>865.45</v>
      </c>
      <c r="G2568" s="131">
        <v>40</v>
      </c>
      <c r="H2568" s="128">
        <f t="shared" si="1670"/>
        <v>21.63625</v>
      </c>
      <c r="I2568" s="129">
        <v>908.49</v>
      </c>
      <c r="J2568" s="130">
        <v>18</v>
      </c>
      <c r="K2568" s="130">
        <f t="shared" si="1671"/>
        <v>58</v>
      </c>
      <c r="L2568" s="129">
        <f t="shared" si="1672"/>
        <v>50.471666666666664</v>
      </c>
      <c r="M2568" s="128">
        <f t="shared" si="1673"/>
        <v>30.585172413793103</v>
      </c>
      <c r="N2568" s="127"/>
      <c r="O2568" s="126"/>
      <c r="P2568" s="125"/>
      <c r="Q2568" s="125">
        <f t="shared" si="1666"/>
        <v>40</v>
      </c>
      <c r="R2568" s="125">
        <f t="shared" si="1667"/>
        <v>2014</v>
      </c>
      <c r="S2568" s="125" t="str">
        <f t="shared" si="1665"/>
        <v>Fri</v>
      </c>
      <c r="T2568" s="125" t="str">
        <f t="shared" si="1668"/>
        <v>2014-40</v>
      </c>
      <c r="U2568" s="125">
        <f t="shared" si="1669"/>
        <v>0</v>
      </c>
      <c r="V2568" s="125"/>
    </row>
    <row r="2569" spans="1:22" s="113" customFormat="1" x14ac:dyDescent="0.35">
      <c r="A2569" s="134" t="s">
        <v>1363</v>
      </c>
      <c r="B2569" s="132">
        <v>41916</v>
      </c>
      <c r="C2569" s="129">
        <v>1645.5</v>
      </c>
      <c r="D2569" s="119">
        <v>0</v>
      </c>
      <c r="E2569" s="119">
        <v>0</v>
      </c>
      <c r="F2569" s="128">
        <v>1157.5</v>
      </c>
      <c r="G2569" s="131">
        <v>38</v>
      </c>
      <c r="H2569" s="128">
        <f t="shared" si="1670"/>
        <v>30.460526315789473</v>
      </c>
      <c r="I2569" s="129">
        <v>488.44</v>
      </c>
      <c r="J2569" s="130">
        <v>8</v>
      </c>
      <c r="K2569" s="130">
        <f t="shared" si="1671"/>
        <v>46</v>
      </c>
      <c r="L2569" s="129">
        <f t="shared" si="1672"/>
        <v>61.055</v>
      </c>
      <c r="M2569" s="128">
        <f t="shared" si="1673"/>
        <v>35.781304347826087</v>
      </c>
      <c r="N2569" s="127"/>
      <c r="O2569" s="126"/>
      <c r="P2569" s="125"/>
      <c r="Q2569" s="125">
        <f t="shared" si="1666"/>
        <v>40</v>
      </c>
      <c r="R2569" s="125">
        <f t="shared" si="1667"/>
        <v>2014</v>
      </c>
      <c r="S2569" s="125" t="str">
        <f t="shared" si="1665"/>
        <v>Sat</v>
      </c>
      <c r="T2569" s="125" t="str">
        <f t="shared" si="1668"/>
        <v>2014-40</v>
      </c>
      <c r="U2569" s="125">
        <f t="shared" si="1669"/>
        <v>0</v>
      </c>
      <c r="V2569" s="125"/>
    </row>
    <row r="2570" spans="1:22" s="113" customFormat="1" x14ac:dyDescent="0.35">
      <c r="A2570" s="124"/>
      <c r="B2570" s="123">
        <v>41917</v>
      </c>
      <c r="C2570" s="119">
        <f>SUM(C2564:C2569)</f>
        <v>6960.6</v>
      </c>
      <c r="D2570" s="119">
        <v>2016.23</v>
      </c>
      <c r="E2570" s="122">
        <f>SUM(C2570:D2570)</f>
        <v>8976.83</v>
      </c>
      <c r="F2570" s="118"/>
      <c r="G2570" s="121">
        <f>SUM(G2564:G2569)</f>
        <v>197</v>
      </c>
      <c r="H2570" s="118">
        <f>AVERAGE(H2564:H2569)</f>
        <v>19.620517012227538</v>
      </c>
      <c r="I2570" s="119">
        <f>SUM(I2564:I2569)</f>
        <v>2947.39</v>
      </c>
      <c r="J2570" s="120">
        <f>SUM(J2564:J2569)</f>
        <v>69</v>
      </c>
      <c r="K2570" s="120">
        <f>SUM(G2570,J2570)</f>
        <v>266</v>
      </c>
      <c r="L2570" s="119">
        <f>AVERAGE(L2564:L2569)</f>
        <v>41.790481481481486</v>
      </c>
      <c r="M2570" s="118">
        <f>AVERAGE(M2564:M2569)</f>
        <v>25.686672820341162</v>
      </c>
      <c r="N2570" s="117"/>
      <c r="O2570" s="116"/>
      <c r="P2570" s="115"/>
      <c r="Q2570" s="115">
        <f t="shared" si="1666"/>
        <v>41</v>
      </c>
      <c r="R2570" s="115">
        <f t="shared" si="1667"/>
        <v>2014</v>
      </c>
      <c r="S2570" s="115" t="str">
        <f t="shared" si="1665"/>
        <v>Sun</v>
      </c>
      <c r="T2570" s="115" t="str">
        <f t="shared" si="1668"/>
        <v>2014-41</v>
      </c>
      <c r="U2570" s="115">
        <f t="shared" si="1669"/>
        <v>0</v>
      </c>
      <c r="V2570" s="115"/>
    </row>
    <row r="2571" spans="1:22" s="113" customFormat="1" x14ac:dyDescent="0.35">
      <c r="A2571" s="143" t="s">
        <v>1364</v>
      </c>
      <c r="B2571" s="142">
        <v>41918</v>
      </c>
      <c r="C2571" s="138">
        <v>0</v>
      </c>
      <c r="D2571" s="119">
        <v>0</v>
      </c>
      <c r="E2571" s="119">
        <v>0</v>
      </c>
      <c r="F2571" s="140">
        <v>0</v>
      </c>
      <c r="G2571" s="141">
        <v>0</v>
      </c>
      <c r="H2571" s="140">
        <f t="shared" ref="H2571:H2576" si="1674">IFERROR(F2571/G2571,0)</f>
        <v>0</v>
      </c>
      <c r="I2571" s="138">
        <v>0</v>
      </c>
      <c r="J2571" s="139">
        <v>0</v>
      </c>
      <c r="K2571" s="139">
        <f t="shared" ref="K2571:K2576" si="1675">IFERROR(SUM(G2571,J2571),0)</f>
        <v>0</v>
      </c>
      <c r="L2571" s="138">
        <f t="shared" ref="L2571:L2576" si="1676">IFERROR(MEDIAN(I2571/J2571),0)</f>
        <v>0</v>
      </c>
      <c r="M2571" s="140">
        <f t="shared" ref="M2571:M2576" si="1677">IFERROR(SUM(F2571,I2571)/K2571,0)</f>
        <v>0</v>
      </c>
      <c r="N2571" s="137" t="s">
        <v>1097</v>
      </c>
      <c r="O2571" s="136"/>
      <c r="P2571" s="135"/>
      <c r="Q2571" s="135">
        <f t="shared" si="1666"/>
        <v>41</v>
      </c>
      <c r="R2571" s="135">
        <f t="shared" si="1667"/>
        <v>2014</v>
      </c>
      <c r="S2571" s="135" t="str">
        <f t="shared" si="1665"/>
        <v>Mon</v>
      </c>
      <c r="T2571" s="135" t="str">
        <f t="shared" si="1668"/>
        <v>2014-41</v>
      </c>
      <c r="U2571" s="135">
        <f t="shared" si="1669"/>
        <v>0</v>
      </c>
      <c r="V2571" s="135"/>
    </row>
    <row r="2572" spans="1:22" s="113" customFormat="1" x14ac:dyDescent="0.35">
      <c r="A2572" s="153" t="s">
        <v>1364</v>
      </c>
      <c r="B2572" s="132">
        <v>41919</v>
      </c>
      <c r="C2572" s="129">
        <v>737.07</v>
      </c>
      <c r="D2572" s="119">
        <v>0</v>
      </c>
      <c r="E2572" s="119">
        <v>0</v>
      </c>
      <c r="F2572" s="128">
        <v>440.3</v>
      </c>
      <c r="G2572" s="131">
        <v>35</v>
      </c>
      <c r="H2572" s="128">
        <f t="shared" si="1674"/>
        <v>12.58</v>
      </c>
      <c r="I2572" s="129">
        <v>296.98</v>
      </c>
      <c r="J2572" s="130">
        <v>11</v>
      </c>
      <c r="K2572" s="130">
        <f t="shared" si="1675"/>
        <v>46</v>
      </c>
      <c r="L2572" s="129">
        <f t="shared" si="1676"/>
        <v>26.99818181818182</v>
      </c>
      <c r="M2572" s="128">
        <f t="shared" si="1677"/>
        <v>16.027826086956519</v>
      </c>
      <c r="N2572" s="127"/>
      <c r="O2572" s="126"/>
      <c r="P2572" s="125"/>
      <c r="Q2572" s="125">
        <f t="shared" si="1666"/>
        <v>41</v>
      </c>
      <c r="R2572" s="125">
        <f t="shared" si="1667"/>
        <v>2014</v>
      </c>
      <c r="S2572" s="125" t="str">
        <f t="shared" si="1665"/>
        <v>Tue</v>
      </c>
      <c r="T2572" s="125" t="str">
        <f t="shared" si="1668"/>
        <v>2014-41</v>
      </c>
      <c r="U2572" s="125">
        <f t="shared" si="1669"/>
        <v>0</v>
      </c>
      <c r="V2572" s="125"/>
    </row>
    <row r="2573" spans="1:22" s="113" customFormat="1" x14ac:dyDescent="0.35">
      <c r="A2573" s="153" t="s">
        <v>1364</v>
      </c>
      <c r="B2573" s="132">
        <v>41920</v>
      </c>
      <c r="C2573" s="129">
        <v>661.09</v>
      </c>
      <c r="D2573" s="119">
        <v>0</v>
      </c>
      <c r="E2573" s="119">
        <v>0</v>
      </c>
      <c r="F2573" s="128">
        <v>348.75</v>
      </c>
      <c r="G2573" s="131">
        <v>27</v>
      </c>
      <c r="H2573" s="128">
        <f t="shared" si="1674"/>
        <v>12.916666666666666</v>
      </c>
      <c r="I2573" s="129">
        <v>312.33999999999997</v>
      </c>
      <c r="J2573" s="130">
        <v>12</v>
      </c>
      <c r="K2573" s="130">
        <f t="shared" si="1675"/>
        <v>39</v>
      </c>
      <c r="L2573" s="129">
        <f t="shared" si="1676"/>
        <v>26.028333333333332</v>
      </c>
      <c r="M2573" s="128">
        <f t="shared" si="1677"/>
        <v>16.951025641025637</v>
      </c>
      <c r="N2573" s="127"/>
      <c r="O2573" s="126"/>
      <c r="P2573" s="125"/>
      <c r="Q2573" s="125">
        <f t="shared" si="1666"/>
        <v>41</v>
      </c>
      <c r="R2573" s="125">
        <f t="shared" si="1667"/>
        <v>2014</v>
      </c>
      <c r="S2573" s="125" t="str">
        <f t="shared" si="1665"/>
        <v>Wed</v>
      </c>
      <c r="T2573" s="125" t="str">
        <f t="shared" si="1668"/>
        <v>2014-41</v>
      </c>
      <c r="U2573" s="125">
        <f t="shared" si="1669"/>
        <v>0</v>
      </c>
      <c r="V2573" s="125"/>
    </row>
    <row r="2574" spans="1:22" s="113" customFormat="1" x14ac:dyDescent="0.35">
      <c r="A2574" s="153" t="s">
        <v>1364</v>
      </c>
      <c r="B2574" s="132">
        <v>41921</v>
      </c>
      <c r="C2574" s="129">
        <v>1175.28</v>
      </c>
      <c r="D2574" s="119">
        <v>0</v>
      </c>
      <c r="E2574" s="119">
        <v>0</v>
      </c>
      <c r="F2574" s="128">
        <v>540.65</v>
      </c>
      <c r="G2574" s="131">
        <v>27</v>
      </c>
      <c r="H2574" s="128">
        <f t="shared" si="1674"/>
        <v>20.024074074074072</v>
      </c>
      <c r="I2574" s="129">
        <v>634.63</v>
      </c>
      <c r="J2574" s="130">
        <v>11</v>
      </c>
      <c r="K2574" s="130">
        <f t="shared" si="1675"/>
        <v>38</v>
      </c>
      <c r="L2574" s="129">
        <f t="shared" si="1676"/>
        <v>57.693636363636365</v>
      </c>
      <c r="M2574" s="128">
        <f t="shared" si="1677"/>
        <v>30.928421052631577</v>
      </c>
      <c r="N2574" s="127"/>
      <c r="O2574" s="126"/>
      <c r="P2574" s="125"/>
      <c r="Q2574" s="125">
        <f t="shared" si="1666"/>
        <v>41</v>
      </c>
      <c r="R2574" s="125">
        <f t="shared" si="1667"/>
        <v>2014</v>
      </c>
      <c r="S2574" s="125" t="str">
        <f t="shared" si="1665"/>
        <v>Thu</v>
      </c>
      <c r="T2574" s="125" t="str">
        <f t="shared" si="1668"/>
        <v>2014-41</v>
      </c>
      <c r="U2574" s="125">
        <f t="shared" si="1669"/>
        <v>0</v>
      </c>
      <c r="V2574" s="125"/>
    </row>
    <row r="2575" spans="1:22" s="113" customFormat="1" x14ac:dyDescent="0.35">
      <c r="A2575" s="153" t="s">
        <v>1364</v>
      </c>
      <c r="B2575" s="132">
        <v>41922</v>
      </c>
      <c r="C2575" s="129">
        <v>2837.63</v>
      </c>
      <c r="D2575" s="119">
        <v>0</v>
      </c>
      <c r="E2575" s="119">
        <v>0</v>
      </c>
      <c r="F2575" s="128">
        <v>1507.15</v>
      </c>
      <c r="G2575" s="131">
        <v>46</v>
      </c>
      <c r="H2575" s="128">
        <f t="shared" si="1674"/>
        <v>32.764130434782608</v>
      </c>
      <c r="I2575" s="129">
        <v>1330.48</v>
      </c>
      <c r="J2575" s="130">
        <v>23</v>
      </c>
      <c r="K2575" s="130">
        <f t="shared" si="1675"/>
        <v>69</v>
      </c>
      <c r="L2575" s="129">
        <f t="shared" si="1676"/>
        <v>57.846956521739131</v>
      </c>
      <c r="M2575" s="128">
        <f t="shared" si="1677"/>
        <v>41.12507246376812</v>
      </c>
      <c r="N2575" s="127"/>
      <c r="O2575" s="126"/>
      <c r="P2575" s="125"/>
      <c r="Q2575" s="125">
        <f t="shared" si="1666"/>
        <v>41</v>
      </c>
      <c r="R2575" s="125">
        <f t="shared" si="1667"/>
        <v>2014</v>
      </c>
      <c r="S2575" s="125" t="str">
        <f t="shared" si="1665"/>
        <v>Fri</v>
      </c>
      <c r="T2575" s="125" t="str">
        <f t="shared" si="1668"/>
        <v>2014-41</v>
      </c>
      <c r="U2575" s="125">
        <f t="shared" si="1669"/>
        <v>0</v>
      </c>
      <c r="V2575" s="125"/>
    </row>
    <row r="2576" spans="1:22" s="113" customFormat="1" x14ac:dyDescent="0.35">
      <c r="A2576" s="153" t="s">
        <v>1364</v>
      </c>
      <c r="B2576" s="132">
        <v>41923</v>
      </c>
      <c r="C2576" s="129">
        <v>1243.98</v>
      </c>
      <c r="D2576" s="119">
        <v>0</v>
      </c>
      <c r="E2576" s="119">
        <v>0</v>
      </c>
      <c r="F2576" s="128">
        <v>402.5</v>
      </c>
      <c r="G2576" s="131">
        <v>20</v>
      </c>
      <c r="H2576" s="128">
        <f t="shared" si="1674"/>
        <v>20.125</v>
      </c>
      <c r="I2576" s="129">
        <v>841.48</v>
      </c>
      <c r="J2576" s="130">
        <v>15</v>
      </c>
      <c r="K2576" s="130">
        <f t="shared" si="1675"/>
        <v>35</v>
      </c>
      <c r="L2576" s="129">
        <f t="shared" si="1676"/>
        <v>56.098666666666666</v>
      </c>
      <c r="M2576" s="128">
        <f t="shared" si="1677"/>
        <v>35.542285714285718</v>
      </c>
      <c r="N2576" s="127"/>
      <c r="O2576" s="126"/>
      <c r="P2576" s="125"/>
      <c r="Q2576" s="125">
        <f t="shared" si="1666"/>
        <v>41</v>
      </c>
      <c r="R2576" s="125">
        <f t="shared" si="1667"/>
        <v>2014</v>
      </c>
      <c r="S2576" s="125" t="str">
        <f t="shared" si="1665"/>
        <v>Sat</v>
      </c>
      <c r="T2576" s="125" t="str">
        <f t="shared" si="1668"/>
        <v>2014-41</v>
      </c>
      <c r="U2576" s="125">
        <f t="shared" si="1669"/>
        <v>0</v>
      </c>
      <c r="V2576" s="125"/>
    </row>
    <row r="2577" spans="1:22" s="113" customFormat="1" x14ac:dyDescent="0.35">
      <c r="A2577" s="124"/>
      <c r="B2577" s="123">
        <v>41924</v>
      </c>
      <c r="C2577" s="119">
        <f>SUM(C2572:C2576)</f>
        <v>6655.0499999999993</v>
      </c>
      <c r="D2577" s="119">
        <v>1543.41</v>
      </c>
      <c r="E2577" s="122">
        <f>SUM(C2577:D2577)</f>
        <v>8198.4599999999991</v>
      </c>
      <c r="F2577" s="118"/>
      <c r="G2577" s="121">
        <f>SUM(G2571:G2576)</f>
        <v>155</v>
      </c>
      <c r="H2577" s="118">
        <f>AVERAGE(H2571:H2576)</f>
        <v>16.401645195920555</v>
      </c>
      <c r="I2577" s="119">
        <f>SUM(I2571:I2576)</f>
        <v>3415.91</v>
      </c>
      <c r="J2577" s="120">
        <f>SUM(J2571:J2576)</f>
        <v>72</v>
      </c>
      <c r="K2577" s="120">
        <f>SUM(G2577,J2577)</f>
        <v>227</v>
      </c>
      <c r="L2577" s="119">
        <f>AVERAGE(L2571:L2576)</f>
        <v>37.444295783926222</v>
      </c>
      <c r="M2577" s="118">
        <f>AVERAGE(M2571:M2576)</f>
        <v>23.429105159777929</v>
      </c>
      <c r="N2577" s="117"/>
      <c r="O2577" s="116"/>
      <c r="P2577" s="115"/>
      <c r="Q2577" s="115">
        <f t="shared" si="1666"/>
        <v>42</v>
      </c>
      <c r="R2577" s="115">
        <f t="shared" si="1667"/>
        <v>2014</v>
      </c>
      <c r="S2577" s="115" t="str">
        <f t="shared" si="1665"/>
        <v>Sun</v>
      </c>
      <c r="T2577" s="115" t="str">
        <f t="shared" si="1668"/>
        <v>2014-42</v>
      </c>
      <c r="U2577" s="115">
        <f t="shared" si="1669"/>
        <v>0</v>
      </c>
      <c r="V2577" s="115"/>
    </row>
    <row r="2578" spans="1:22" s="113" customFormat="1" x14ac:dyDescent="0.35">
      <c r="A2578" s="153" t="s">
        <v>1365</v>
      </c>
      <c r="B2578" s="132">
        <v>41925</v>
      </c>
      <c r="C2578" s="129">
        <v>874.65</v>
      </c>
      <c r="D2578" s="119">
        <v>0</v>
      </c>
      <c r="E2578" s="119">
        <v>0</v>
      </c>
      <c r="F2578" s="128">
        <v>468.45</v>
      </c>
      <c r="G2578" s="131">
        <v>27</v>
      </c>
      <c r="H2578" s="128">
        <f t="shared" ref="H2578:H2583" si="1678">IFERROR(F2578/G2578,0)</f>
        <v>17.349999999999998</v>
      </c>
      <c r="I2578" s="129">
        <v>406.2</v>
      </c>
      <c r="J2578" s="130">
        <v>13</v>
      </c>
      <c r="K2578" s="130">
        <f t="shared" ref="K2578:K2583" si="1679">IFERROR(SUM(G2578,J2578),0)</f>
        <v>40</v>
      </c>
      <c r="L2578" s="129">
        <f t="shared" ref="L2578:L2583" si="1680">IFERROR(MEDIAN(I2578/J2578),0)</f>
        <v>31.246153846153845</v>
      </c>
      <c r="M2578" s="128">
        <f t="shared" ref="M2578:M2583" si="1681">IFERROR(SUM(F2578,I2578)/K2578,0)</f>
        <v>21.866250000000001</v>
      </c>
      <c r="N2578" s="127"/>
      <c r="O2578" s="126"/>
      <c r="P2578" s="125"/>
      <c r="Q2578" s="125">
        <f t="shared" si="1666"/>
        <v>42</v>
      </c>
      <c r="R2578" s="125">
        <f t="shared" si="1667"/>
        <v>2014</v>
      </c>
      <c r="S2578" s="125" t="str">
        <f t="shared" si="1665"/>
        <v>Mon</v>
      </c>
      <c r="T2578" s="125" t="str">
        <f t="shared" si="1668"/>
        <v>2014-42</v>
      </c>
      <c r="U2578" s="125">
        <f t="shared" si="1669"/>
        <v>0</v>
      </c>
      <c r="V2578" s="125"/>
    </row>
    <row r="2579" spans="1:22" s="113" customFormat="1" x14ac:dyDescent="0.35">
      <c r="A2579" s="153" t="s">
        <v>1365</v>
      </c>
      <c r="B2579" s="132">
        <v>41926</v>
      </c>
      <c r="C2579" s="129">
        <v>624.11</v>
      </c>
      <c r="D2579" s="119">
        <v>0</v>
      </c>
      <c r="E2579" s="119">
        <v>0</v>
      </c>
      <c r="F2579" s="128">
        <v>446.35</v>
      </c>
      <c r="G2579" s="131">
        <v>28</v>
      </c>
      <c r="H2579" s="128">
        <f t="shared" si="1678"/>
        <v>15.94107142857143</v>
      </c>
      <c r="I2579" s="129">
        <v>167.76</v>
      </c>
      <c r="J2579" s="130">
        <v>6</v>
      </c>
      <c r="K2579" s="130">
        <f t="shared" si="1679"/>
        <v>34</v>
      </c>
      <c r="L2579" s="129">
        <f t="shared" si="1680"/>
        <v>27.959999999999997</v>
      </c>
      <c r="M2579" s="128">
        <f t="shared" si="1681"/>
        <v>18.062058823529412</v>
      </c>
      <c r="N2579" s="127"/>
      <c r="O2579" s="126"/>
      <c r="P2579" s="125"/>
      <c r="Q2579" s="125">
        <f t="shared" si="1666"/>
        <v>42</v>
      </c>
      <c r="R2579" s="125">
        <f t="shared" si="1667"/>
        <v>2014</v>
      </c>
      <c r="S2579" s="125" t="str">
        <f t="shared" si="1665"/>
        <v>Tue</v>
      </c>
      <c r="T2579" s="125" t="str">
        <f t="shared" si="1668"/>
        <v>2014-42</v>
      </c>
      <c r="U2579" s="125">
        <f t="shared" si="1669"/>
        <v>0</v>
      </c>
      <c r="V2579" s="125"/>
    </row>
    <row r="2580" spans="1:22" s="113" customFormat="1" x14ac:dyDescent="0.35">
      <c r="A2580" s="153" t="s">
        <v>1365</v>
      </c>
      <c r="B2580" s="132">
        <v>41927</v>
      </c>
      <c r="C2580" s="129">
        <v>813.56</v>
      </c>
      <c r="D2580" s="119">
        <v>0</v>
      </c>
      <c r="E2580" s="119">
        <v>0</v>
      </c>
      <c r="F2580" s="128">
        <v>481.9</v>
      </c>
      <c r="G2580" s="131">
        <v>33</v>
      </c>
      <c r="H2580" s="128">
        <f t="shared" si="1678"/>
        <v>14.603030303030302</v>
      </c>
      <c r="I2580" s="129">
        <v>331.66</v>
      </c>
      <c r="J2580" s="130">
        <v>10</v>
      </c>
      <c r="K2580" s="130">
        <f t="shared" si="1679"/>
        <v>43</v>
      </c>
      <c r="L2580" s="129">
        <f t="shared" si="1680"/>
        <v>33.166000000000004</v>
      </c>
      <c r="M2580" s="128">
        <f t="shared" si="1681"/>
        <v>18.919999999999998</v>
      </c>
      <c r="N2580" s="127"/>
      <c r="O2580" s="126"/>
      <c r="P2580" s="125"/>
      <c r="Q2580" s="125">
        <f t="shared" si="1666"/>
        <v>42</v>
      </c>
      <c r="R2580" s="125">
        <f t="shared" si="1667"/>
        <v>2014</v>
      </c>
      <c r="S2580" s="125" t="str">
        <f t="shared" si="1665"/>
        <v>Wed</v>
      </c>
      <c r="T2580" s="125" t="str">
        <f t="shared" si="1668"/>
        <v>2014-42</v>
      </c>
      <c r="U2580" s="125">
        <f t="shared" si="1669"/>
        <v>0</v>
      </c>
      <c r="V2580" s="125"/>
    </row>
    <row r="2581" spans="1:22" s="113" customFormat="1" x14ac:dyDescent="0.35">
      <c r="A2581" s="153" t="s">
        <v>1365</v>
      </c>
      <c r="B2581" s="132">
        <v>41928</v>
      </c>
      <c r="C2581" s="129">
        <v>1910.53</v>
      </c>
      <c r="D2581" s="119">
        <v>0</v>
      </c>
      <c r="E2581" s="119">
        <v>0</v>
      </c>
      <c r="F2581" s="128">
        <v>610.79999999999995</v>
      </c>
      <c r="G2581" s="131">
        <v>34</v>
      </c>
      <c r="H2581" s="128">
        <f t="shared" si="1678"/>
        <v>17.964705882352941</v>
      </c>
      <c r="I2581" s="129">
        <v>1300.73</v>
      </c>
      <c r="J2581" s="130">
        <v>15</v>
      </c>
      <c r="K2581" s="130">
        <f t="shared" si="1679"/>
        <v>49</v>
      </c>
      <c r="L2581" s="129">
        <f t="shared" si="1680"/>
        <v>86.715333333333334</v>
      </c>
      <c r="M2581" s="128">
        <f t="shared" si="1681"/>
        <v>39.010816326530609</v>
      </c>
      <c r="N2581" s="127"/>
      <c r="O2581" s="126"/>
      <c r="P2581" s="125"/>
      <c r="Q2581" s="125">
        <f t="shared" si="1666"/>
        <v>42</v>
      </c>
      <c r="R2581" s="125">
        <f t="shared" si="1667"/>
        <v>2014</v>
      </c>
      <c r="S2581" s="125" t="str">
        <f t="shared" si="1665"/>
        <v>Thu</v>
      </c>
      <c r="T2581" s="125" t="str">
        <f t="shared" si="1668"/>
        <v>2014-42</v>
      </c>
      <c r="U2581" s="125">
        <f t="shared" si="1669"/>
        <v>0</v>
      </c>
      <c r="V2581" s="125"/>
    </row>
    <row r="2582" spans="1:22" s="113" customFormat="1" x14ac:dyDescent="0.35">
      <c r="A2582" s="153" t="s">
        <v>1365</v>
      </c>
      <c r="B2582" s="132">
        <v>41929</v>
      </c>
      <c r="C2582" s="129">
        <v>1559.21</v>
      </c>
      <c r="D2582" s="119">
        <v>0</v>
      </c>
      <c r="E2582" s="119">
        <v>0</v>
      </c>
      <c r="F2582" s="128">
        <v>850.2</v>
      </c>
      <c r="G2582" s="131">
        <v>29</v>
      </c>
      <c r="H2582" s="128">
        <f t="shared" si="1678"/>
        <v>29.317241379310346</v>
      </c>
      <c r="I2582" s="129">
        <v>709.01</v>
      </c>
      <c r="J2582" s="130">
        <v>17</v>
      </c>
      <c r="K2582" s="130">
        <f t="shared" si="1679"/>
        <v>46</v>
      </c>
      <c r="L2582" s="129">
        <f t="shared" si="1680"/>
        <v>41.706470588235291</v>
      </c>
      <c r="M2582" s="128">
        <f t="shared" si="1681"/>
        <v>33.895869565217389</v>
      </c>
      <c r="N2582" s="127"/>
      <c r="O2582" s="126"/>
      <c r="P2582" s="125"/>
      <c r="Q2582" s="125">
        <f t="shared" si="1666"/>
        <v>42</v>
      </c>
      <c r="R2582" s="125">
        <f t="shared" si="1667"/>
        <v>2014</v>
      </c>
      <c r="S2582" s="125" t="str">
        <f t="shared" si="1665"/>
        <v>Fri</v>
      </c>
      <c r="T2582" s="125" t="str">
        <f t="shared" si="1668"/>
        <v>2014-42</v>
      </c>
      <c r="U2582" s="125">
        <f t="shared" si="1669"/>
        <v>0</v>
      </c>
      <c r="V2582" s="125"/>
    </row>
    <row r="2583" spans="1:22" s="113" customFormat="1" x14ac:dyDescent="0.35">
      <c r="A2583" s="153" t="s">
        <v>1365</v>
      </c>
      <c r="B2583" s="132">
        <v>41930</v>
      </c>
      <c r="C2583" s="129">
        <v>741.81</v>
      </c>
      <c r="D2583" s="119">
        <v>0</v>
      </c>
      <c r="E2583" s="119">
        <v>0</v>
      </c>
      <c r="F2583" s="128">
        <v>380.55</v>
      </c>
      <c r="G2583" s="131">
        <v>20</v>
      </c>
      <c r="H2583" s="128">
        <f t="shared" si="1678"/>
        <v>19.0275</v>
      </c>
      <c r="I2583" s="129">
        <v>361.26</v>
      </c>
      <c r="J2583" s="130">
        <v>6</v>
      </c>
      <c r="K2583" s="130">
        <f t="shared" si="1679"/>
        <v>26</v>
      </c>
      <c r="L2583" s="129">
        <f t="shared" si="1680"/>
        <v>60.21</v>
      </c>
      <c r="M2583" s="128">
        <f t="shared" si="1681"/>
        <v>28.531153846153845</v>
      </c>
      <c r="N2583" s="127"/>
      <c r="O2583" s="126"/>
      <c r="P2583" s="125"/>
      <c r="Q2583" s="125">
        <f t="shared" si="1666"/>
        <v>42</v>
      </c>
      <c r="R2583" s="125">
        <f t="shared" si="1667"/>
        <v>2014</v>
      </c>
      <c r="S2583" s="125" t="str">
        <f t="shared" si="1665"/>
        <v>Sat</v>
      </c>
      <c r="T2583" s="125" t="str">
        <f t="shared" si="1668"/>
        <v>2014-42</v>
      </c>
      <c r="U2583" s="125">
        <f t="shared" si="1669"/>
        <v>0</v>
      </c>
      <c r="V2583" s="125"/>
    </row>
    <row r="2584" spans="1:22" s="113" customFormat="1" x14ac:dyDescent="0.35">
      <c r="A2584" s="124"/>
      <c r="B2584" s="123">
        <v>41931</v>
      </c>
      <c r="C2584" s="119">
        <f>SUM(C2578:C2583)</f>
        <v>6523.869999999999</v>
      </c>
      <c r="D2584" s="119">
        <v>1529.56</v>
      </c>
      <c r="E2584" s="122">
        <f>SUM(C2584:D2584)</f>
        <v>8053.4299999999985</v>
      </c>
      <c r="F2584" s="118"/>
      <c r="G2584" s="121">
        <f>SUM(G2578:G2583)</f>
        <v>171</v>
      </c>
      <c r="H2584" s="118">
        <f>AVERAGE(H2578:H2583)</f>
        <v>19.033924832210836</v>
      </c>
      <c r="I2584" s="119">
        <f>SUM(I2578:I2583)</f>
        <v>3276.6200000000008</v>
      </c>
      <c r="J2584" s="120">
        <f>SUM(J2578:J2583)</f>
        <v>67</v>
      </c>
      <c r="K2584" s="120">
        <f>SUM(G2584,J2584)</f>
        <v>238</v>
      </c>
      <c r="L2584" s="119">
        <f>AVERAGE(L2578:L2583)</f>
        <v>46.833992961287073</v>
      </c>
      <c r="M2584" s="118">
        <f>AVERAGE(M2578:M2583)</f>
        <v>26.714358093571875</v>
      </c>
      <c r="N2584" s="117"/>
      <c r="O2584" s="116"/>
      <c r="P2584" s="115"/>
      <c r="Q2584" s="115">
        <f t="shared" si="1666"/>
        <v>43</v>
      </c>
      <c r="R2584" s="115">
        <f t="shared" si="1667"/>
        <v>2014</v>
      </c>
      <c r="S2584" s="115" t="str">
        <f t="shared" si="1665"/>
        <v>Sun</v>
      </c>
      <c r="T2584" s="115" t="str">
        <f t="shared" si="1668"/>
        <v>2014-43</v>
      </c>
      <c r="U2584" s="115">
        <f t="shared" si="1669"/>
        <v>0</v>
      </c>
      <c r="V2584" s="115"/>
    </row>
    <row r="2585" spans="1:22" s="113" customFormat="1" x14ac:dyDescent="0.35">
      <c r="A2585" s="153" t="s">
        <v>1366</v>
      </c>
      <c r="B2585" s="132">
        <v>41932</v>
      </c>
      <c r="C2585" s="129">
        <v>538.84</v>
      </c>
      <c r="D2585" s="119">
        <v>0</v>
      </c>
      <c r="E2585" s="119">
        <v>0</v>
      </c>
      <c r="F2585" s="128">
        <v>271.25</v>
      </c>
      <c r="G2585" s="131">
        <v>15</v>
      </c>
      <c r="H2585" s="128">
        <f t="shared" ref="H2585:H2590" si="1682">IFERROR(F2585/G2585,0)</f>
        <v>18.083333333333332</v>
      </c>
      <c r="I2585" s="129">
        <v>267.58999999999997</v>
      </c>
      <c r="J2585" s="130">
        <v>12</v>
      </c>
      <c r="K2585" s="130">
        <f t="shared" ref="K2585:K2590" si="1683">IFERROR(SUM(G2585,J2585),0)</f>
        <v>27</v>
      </c>
      <c r="L2585" s="129">
        <f t="shared" ref="L2585:L2590" si="1684">IFERROR(MEDIAN(I2585/J2585),0)</f>
        <v>22.299166666666665</v>
      </c>
      <c r="M2585" s="128">
        <f t="shared" ref="M2585:M2590" si="1685">IFERROR(SUM(F2585,I2585)/K2585,0)</f>
        <v>19.957037037037033</v>
      </c>
      <c r="N2585" s="127"/>
      <c r="O2585" s="126"/>
      <c r="P2585" s="125"/>
      <c r="Q2585" s="125">
        <f t="shared" si="1666"/>
        <v>43</v>
      </c>
      <c r="R2585" s="125">
        <f t="shared" si="1667"/>
        <v>2014</v>
      </c>
      <c r="S2585" s="125" t="str">
        <f t="shared" si="1665"/>
        <v>Mon</v>
      </c>
      <c r="T2585" s="125" t="str">
        <f t="shared" si="1668"/>
        <v>2014-43</v>
      </c>
      <c r="U2585" s="125">
        <f t="shared" si="1669"/>
        <v>0</v>
      </c>
      <c r="V2585" s="125"/>
    </row>
    <row r="2586" spans="1:22" s="113" customFormat="1" x14ac:dyDescent="0.35">
      <c r="A2586" s="153" t="s">
        <v>1366</v>
      </c>
      <c r="B2586" s="132">
        <v>41933</v>
      </c>
      <c r="C2586" s="129">
        <v>826.6</v>
      </c>
      <c r="D2586" s="119">
        <v>0</v>
      </c>
      <c r="E2586" s="119">
        <v>0</v>
      </c>
      <c r="F2586" s="128">
        <v>557.70000000000005</v>
      </c>
      <c r="G2586" s="131">
        <v>24</v>
      </c>
      <c r="H2586" s="128">
        <f t="shared" si="1682"/>
        <v>23.237500000000001</v>
      </c>
      <c r="I2586" s="129">
        <v>268.89999999999998</v>
      </c>
      <c r="J2586" s="130">
        <v>10</v>
      </c>
      <c r="K2586" s="130">
        <f t="shared" si="1683"/>
        <v>34</v>
      </c>
      <c r="L2586" s="129">
        <f t="shared" si="1684"/>
        <v>26.889999999999997</v>
      </c>
      <c r="M2586" s="128">
        <f t="shared" si="1685"/>
        <v>24.311764705882354</v>
      </c>
      <c r="N2586" s="127"/>
      <c r="O2586" s="126"/>
      <c r="P2586" s="125"/>
      <c r="Q2586" s="125">
        <f t="shared" si="1666"/>
        <v>43</v>
      </c>
      <c r="R2586" s="125">
        <f t="shared" si="1667"/>
        <v>2014</v>
      </c>
      <c r="S2586" s="125" t="str">
        <f t="shared" si="1665"/>
        <v>Tue</v>
      </c>
      <c r="T2586" s="125" t="str">
        <f t="shared" si="1668"/>
        <v>2014-43</v>
      </c>
      <c r="U2586" s="125">
        <f t="shared" si="1669"/>
        <v>0</v>
      </c>
      <c r="V2586" s="125"/>
    </row>
    <row r="2587" spans="1:22" s="113" customFormat="1" x14ac:dyDescent="0.35">
      <c r="A2587" s="153" t="s">
        <v>1366</v>
      </c>
      <c r="B2587" s="132">
        <v>41934</v>
      </c>
      <c r="C2587" s="129">
        <v>841.9</v>
      </c>
      <c r="D2587" s="119">
        <v>0</v>
      </c>
      <c r="E2587" s="119">
        <v>0</v>
      </c>
      <c r="F2587" s="128">
        <v>324.55</v>
      </c>
      <c r="G2587" s="131">
        <v>21</v>
      </c>
      <c r="H2587" s="128">
        <f t="shared" si="1682"/>
        <v>15.454761904761906</v>
      </c>
      <c r="I2587" s="129">
        <v>517.35</v>
      </c>
      <c r="J2587" s="130">
        <v>12</v>
      </c>
      <c r="K2587" s="130">
        <f t="shared" si="1683"/>
        <v>33</v>
      </c>
      <c r="L2587" s="129">
        <f t="shared" si="1684"/>
        <v>43.112500000000004</v>
      </c>
      <c r="M2587" s="128">
        <f t="shared" si="1685"/>
        <v>25.512121212121215</v>
      </c>
      <c r="N2587" s="127"/>
      <c r="O2587" s="126"/>
      <c r="P2587" s="125"/>
      <c r="Q2587" s="125">
        <f t="shared" si="1666"/>
        <v>43</v>
      </c>
      <c r="R2587" s="125">
        <f t="shared" si="1667"/>
        <v>2014</v>
      </c>
      <c r="S2587" s="125" t="str">
        <f t="shared" si="1665"/>
        <v>Wed</v>
      </c>
      <c r="T2587" s="125" t="str">
        <f t="shared" si="1668"/>
        <v>2014-43</v>
      </c>
      <c r="U2587" s="125">
        <f t="shared" si="1669"/>
        <v>0</v>
      </c>
      <c r="V2587" s="125"/>
    </row>
    <row r="2588" spans="1:22" s="113" customFormat="1" x14ac:dyDescent="0.35">
      <c r="A2588" s="153" t="s">
        <v>1366</v>
      </c>
      <c r="B2588" s="132">
        <v>41935</v>
      </c>
      <c r="C2588" s="129">
        <v>1591.86</v>
      </c>
      <c r="D2588" s="119">
        <v>0</v>
      </c>
      <c r="E2588" s="119">
        <v>0</v>
      </c>
      <c r="F2588" s="128">
        <v>545.54999999999995</v>
      </c>
      <c r="G2588" s="131">
        <v>29</v>
      </c>
      <c r="H2588" s="128">
        <f t="shared" si="1682"/>
        <v>18.812068965517241</v>
      </c>
      <c r="I2588" s="129">
        <v>1046.31</v>
      </c>
      <c r="J2588" s="130">
        <v>10</v>
      </c>
      <c r="K2588" s="130">
        <f t="shared" si="1683"/>
        <v>39</v>
      </c>
      <c r="L2588" s="129">
        <f t="shared" si="1684"/>
        <v>104.631</v>
      </c>
      <c r="M2588" s="128">
        <f t="shared" si="1685"/>
        <v>40.816923076923075</v>
      </c>
      <c r="N2588" s="127"/>
      <c r="O2588" s="126"/>
      <c r="P2588" s="125"/>
      <c r="Q2588" s="125">
        <f t="shared" si="1666"/>
        <v>43</v>
      </c>
      <c r="R2588" s="125">
        <f t="shared" si="1667"/>
        <v>2014</v>
      </c>
      <c r="S2588" s="125" t="str">
        <f t="shared" si="1665"/>
        <v>Thu</v>
      </c>
      <c r="T2588" s="125" t="str">
        <f t="shared" si="1668"/>
        <v>2014-43</v>
      </c>
      <c r="U2588" s="125">
        <f t="shared" si="1669"/>
        <v>0</v>
      </c>
      <c r="V2588" s="125"/>
    </row>
    <row r="2589" spans="1:22" s="113" customFormat="1" x14ac:dyDescent="0.35">
      <c r="A2589" s="153" t="s">
        <v>1366</v>
      </c>
      <c r="B2589" s="132">
        <v>41936</v>
      </c>
      <c r="C2589" s="129">
        <v>1951.32</v>
      </c>
      <c r="D2589" s="119">
        <v>0</v>
      </c>
      <c r="E2589" s="119">
        <v>0</v>
      </c>
      <c r="F2589" s="128">
        <v>1314.75</v>
      </c>
      <c r="G2589" s="131">
        <v>40</v>
      </c>
      <c r="H2589" s="128">
        <f t="shared" si="1682"/>
        <v>32.868749999999999</v>
      </c>
      <c r="I2589" s="129">
        <v>636.57000000000005</v>
      </c>
      <c r="J2589" s="130">
        <v>15</v>
      </c>
      <c r="K2589" s="130">
        <f t="shared" si="1683"/>
        <v>55</v>
      </c>
      <c r="L2589" s="129">
        <f t="shared" si="1684"/>
        <v>42.438000000000002</v>
      </c>
      <c r="M2589" s="128">
        <f t="shared" si="1685"/>
        <v>35.478545454545454</v>
      </c>
      <c r="N2589" s="127"/>
      <c r="O2589" s="126"/>
      <c r="P2589" s="125"/>
      <c r="Q2589" s="125">
        <f t="shared" si="1666"/>
        <v>43</v>
      </c>
      <c r="R2589" s="125">
        <f t="shared" si="1667"/>
        <v>2014</v>
      </c>
      <c r="S2589" s="125" t="str">
        <f t="shared" si="1665"/>
        <v>Fri</v>
      </c>
      <c r="T2589" s="125" t="str">
        <f t="shared" si="1668"/>
        <v>2014-43</v>
      </c>
      <c r="U2589" s="125">
        <f t="shared" si="1669"/>
        <v>0</v>
      </c>
      <c r="V2589" s="125"/>
    </row>
    <row r="2590" spans="1:22" s="113" customFormat="1" x14ac:dyDescent="0.35">
      <c r="A2590" s="153" t="s">
        <v>1366</v>
      </c>
      <c r="B2590" s="132">
        <v>41937</v>
      </c>
      <c r="C2590" s="129">
        <v>667.22</v>
      </c>
      <c r="D2590" s="119">
        <v>0</v>
      </c>
      <c r="E2590" s="119">
        <v>0</v>
      </c>
      <c r="F2590" s="128">
        <v>262.64999999999998</v>
      </c>
      <c r="G2590" s="131">
        <v>21</v>
      </c>
      <c r="H2590" s="128">
        <f t="shared" si="1682"/>
        <v>12.507142857142856</v>
      </c>
      <c r="I2590" s="129">
        <v>404.57</v>
      </c>
      <c r="J2590" s="130">
        <v>9</v>
      </c>
      <c r="K2590" s="130">
        <f t="shared" si="1683"/>
        <v>30</v>
      </c>
      <c r="L2590" s="129">
        <f t="shared" si="1684"/>
        <v>44.952222222222218</v>
      </c>
      <c r="M2590" s="128">
        <f t="shared" si="1685"/>
        <v>22.240666666666666</v>
      </c>
      <c r="N2590" s="127"/>
      <c r="O2590" s="126"/>
      <c r="P2590" s="125"/>
      <c r="Q2590" s="125">
        <f t="shared" si="1666"/>
        <v>43</v>
      </c>
      <c r="R2590" s="125">
        <f t="shared" si="1667"/>
        <v>2014</v>
      </c>
      <c r="S2590" s="125" t="str">
        <f t="shared" si="1665"/>
        <v>Sat</v>
      </c>
      <c r="T2590" s="125" t="str">
        <f t="shared" si="1668"/>
        <v>2014-43</v>
      </c>
      <c r="U2590" s="125">
        <f t="shared" si="1669"/>
        <v>0</v>
      </c>
      <c r="V2590" s="125"/>
    </row>
    <row r="2591" spans="1:22" s="113" customFormat="1" x14ac:dyDescent="0.35">
      <c r="A2591" s="124"/>
      <c r="B2591" s="123">
        <v>41938</v>
      </c>
      <c r="C2591" s="119">
        <f>SUM(C2585:C2590)</f>
        <v>6417.74</v>
      </c>
      <c r="D2591" s="119">
        <v>1791.8</v>
      </c>
      <c r="E2591" s="122">
        <f>SUM(C2591:D2591)</f>
        <v>8209.5399999999991</v>
      </c>
      <c r="F2591" s="118"/>
      <c r="G2591" s="121">
        <f>SUM(G2585:G2590)</f>
        <v>150</v>
      </c>
      <c r="H2591" s="118">
        <f>AVERAGE(H2585:H2590)</f>
        <v>20.16059284345922</v>
      </c>
      <c r="I2591" s="119">
        <f>SUM(I2585:I2590)</f>
        <v>3141.2900000000004</v>
      </c>
      <c r="J2591" s="120">
        <f>SUM(J2585:J2590)</f>
        <v>68</v>
      </c>
      <c r="K2591" s="120">
        <f>SUM(G2591,J2591)</f>
        <v>218</v>
      </c>
      <c r="L2591" s="119">
        <f>AVERAGE(L2585:L2590)</f>
        <v>47.38714814814815</v>
      </c>
      <c r="M2591" s="118">
        <f>AVERAGE(M2585:M2590)</f>
        <v>28.052843025529299</v>
      </c>
      <c r="N2591" s="117"/>
      <c r="O2591" s="116"/>
      <c r="P2591" s="115"/>
      <c r="Q2591" s="115">
        <f t="shared" si="1666"/>
        <v>44</v>
      </c>
      <c r="R2591" s="115">
        <f t="shared" si="1667"/>
        <v>2014</v>
      </c>
      <c r="S2591" s="115" t="str">
        <f t="shared" si="1665"/>
        <v>Sun</v>
      </c>
      <c r="T2591" s="115" t="str">
        <f t="shared" si="1668"/>
        <v>2014-44</v>
      </c>
      <c r="U2591" s="115">
        <f t="shared" si="1669"/>
        <v>0</v>
      </c>
      <c r="V2591" s="115"/>
    </row>
    <row r="2592" spans="1:22" s="113" customFormat="1" x14ac:dyDescent="0.35">
      <c r="A2592" s="153" t="s">
        <v>1367</v>
      </c>
      <c r="B2592" s="132">
        <v>41939</v>
      </c>
      <c r="C2592" s="129">
        <v>568.29999999999995</v>
      </c>
      <c r="D2592" s="119">
        <v>0</v>
      </c>
      <c r="E2592" s="119">
        <v>0</v>
      </c>
      <c r="F2592" s="128">
        <v>185.95</v>
      </c>
      <c r="G2592" s="131">
        <v>11</v>
      </c>
      <c r="H2592" s="128">
        <f t="shared" ref="H2592:H2597" si="1686">IFERROR(F2592/G2592,0)</f>
        <v>16.904545454545453</v>
      </c>
      <c r="I2592" s="129">
        <v>382.35</v>
      </c>
      <c r="J2592" s="130">
        <v>8</v>
      </c>
      <c r="K2592" s="130">
        <f t="shared" ref="K2592:K2597" si="1687">IFERROR(SUM(G2592,J2592),0)</f>
        <v>19</v>
      </c>
      <c r="L2592" s="129">
        <f t="shared" ref="L2592:L2597" si="1688">IFERROR(MEDIAN(I2592/J2592),0)</f>
        <v>47.793750000000003</v>
      </c>
      <c r="M2592" s="128">
        <f t="shared" ref="M2592:M2597" si="1689">IFERROR(SUM(F2592,I2592)/K2592,0)</f>
        <v>29.910526315789472</v>
      </c>
      <c r="N2592" s="127"/>
      <c r="O2592" s="126"/>
      <c r="P2592" s="125"/>
      <c r="Q2592" s="125">
        <f t="shared" si="1666"/>
        <v>44</v>
      </c>
      <c r="R2592" s="125">
        <f t="shared" si="1667"/>
        <v>2014</v>
      </c>
      <c r="S2592" s="125" t="str">
        <f t="shared" si="1665"/>
        <v>Mon</v>
      </c>
      <c r="T2592" s="125" t="str">
        <f t="shared" si="1668"/>
        <v>2014-44</v>
      </c>
      <c r="U2592" s="125">
        <f t="shared" si="1669"/>
        <v>0</v>
      </c>
      <c r="V2592" s="125"/>
    </row>
    <row r="2593" spans="1:22" s="113" customFormat="1" x14ac:dyDescent="0.35">
      <c r="A2593" s="153" t="s">
        <v>1367</v>
      </c>
      <c r="B2593" s="132">
        <v>41940</v>
      </c>
      <c r="C2593" s="129">
        <v>777.13</v>
      </c>
      <c r="D2593" s="119">
        <v>0</v>
      </c>
      <c r="E2593" s="119">
        <v>0</v>
      </c>
      <c r="F2593" s="128">
        <v>609.9</v>
      </c>
      <c r="G2593" s="131">
        <v>27</v>
      </c>
      <c r="H2593" s="128">
        <f t="shared" si="1686"/>
        <v>22.588888888888889</v>
      </c>
      <c r="I2593" s="129">
        <v>167.23</v>
      </c>
      <c r="J2593" s="130">
        <v>8</v>
      </c>
      <c r="K2593" s="130">
        <f t="shared" si="1687"/>
        <v>35</v>
      </c>
      <c r="L2593" s="129">
        <f t="shared" si="1688"/>
        <v>20.903749999999999</v>
      </c>
      <c r="M2593" s="128">
        <f t="shared" si="1689"/>
        <v>22.203714285714284</v>
      </c>
      <c r="N2593" s="127"/>
      <c r="O2593" s="126"/>
      <c r="P2593" s="125"/>
      <c r="Q2593" s="125">
        <f t="shared" si="1666"/>
        <v>44</v>
      </c>
      <c r="R2593" s="125">
        <f t="shared" si="1667"/>
        <v>2014</v>
      </c>
      <c r="S2593" s="125" t="str">
        <f t="shared" si="1665"/>
        <v>Tue</v>
      </c>
      <c r="T2593" s="125" t="str">
        <f t="shared" si="1668"/>
        <v>2014-44</v>
      </c>
      <c r="U2593" s="125">
        <f t="shared" si="1669"/>
        <v>0</v>
      </c>
      <c r="V2593" s="125"/>
    </row>
    <row r="2594" spans="1:22" s="113" customFormat="1" x14ac:dyDescent="0.35">
      <c r="A2594" s="153" t="s">
        <v>1367</v>
      </c>
      <c r="B2594" s="132">
        <v>41941</v>
      </c>
      <c r="C2594" s="129">
        <v>903.26</v>
      </c>
      <c r="D2594" s="119">
        <v>0</v>
      </c>
      <c r="E2594" s="119">
        <v>0</v>
      </c>
      <c r="F2594" s="128">
        <v>504.25</v>
      </c>
      <c r="G2594" s="131">
        <v>26</v>
      </c>
      <c r="H2594" s="128">
        <f t="shared" si="1686"/>
        <v>19.39423076923077</v>
      </c>
      <c r="I2594" s="129">
        <v>399.01</v>
      </c>
      <c r="J2594" s="130">
        <v>11</v>
      </c>
      <c r="K2594" s="130">
        <f t="shared" si="1687"/>
        <v>37</v>
      </c>
      <c r="L2594" s="129">
        <f t="shared" si="1688"/>
        <v>36.273636363636363</v>
      </c>
      <c r="M2594" s="128">
        <f t="shared" si="1689"/>
        <v>24.412432432432432</v>
      </c>
      <c r="N2594" s="127"/>
      <c r="O2594" s="126"/>
      <c r="P2594" s="125"/>
      <c r="Q2594" s="125">
        <f t="shared" si="1666"/>
        <v>44</v>
      </c>
      <c r="R2594" s="125">
        <f t="shared" si="1667"/>
        <v>2014</v>
      </c>
      <c r="S2594" s="125" t="str">
        <f t="shared" si="1665"/>
        <v>Wed</v>
      </c>
      <c r="T2594" s="125" t="str">
        <f t="shared" si="1668"/>
        <v>2014-44</v>
      </c>
      <c r="U2594" s="125">
        <f t="shared" si="1669"/>
        <v>0</v>
      </c>
      <c r="V2594" s="125"/>
    </row>
    <row r="2595" spans="1:22" s="113" customFormat="1" x14ac:dyDescent="0.35">
      <c r="A2595" s="153" t="s">
        <v>1367</v>
      </c>
      <c r="B2595" s="132">
        <v>41942</v>
      </c>
      <c r="C2595" s="129">
        <v>1161.0999999999999</v>
      </c>
      <c r="D2595" s="119">
        <v>0</v>
      </c>
      <c r="E2595" s="119">
        <v>0</v>
      </c>
      <c r="F2595" s="128">
        <v>405.25</v>
      </c>
      <c r="G2595" s="131">
        <v>24</v>
      </c>
      <c r="H2595" s="128">
        <f t="shared" si="1686"/>
        <v>16.885416666666668</v>
      </c>
      <c r="I2595" s="129">
        <v>755.85</v>
      </c>
      <c r="J2595" s="130">
        <v>12</v>
      </c>
      <c r="K2595" s="130">
        <f t="shared" si="1687"/>
        <v>36</v>
      </c>
      <c r="L2595" s="129">
        <f t="shared" si="1688"/>
        <v>62.987500000000004</v>
      </c>
      <c r="M2595" s="128">
        <f t="shared" si="1689"/>
        <v>32.252777777777773</v>
      </c>
      <c r="N2595" s="127"/>
      <c r="O2595" s="126"/>
      <c r="P2595" s="125"/>
      <c r="Q2595" s="125">
        <f t="shared" si="1666"/>
        <v>44</v>
      </c>
      <c r="R2595" s="125">
        <f t="shared" si="1667"/>
        <v>2014</v>
      </c>
      <c r="S2595" s="125" t="str">
        <f t="shared" si="1665"/>
        <v>Thu</v>
      </c>
      <c r="T2595" s="125" t="str">
        <f t="shared" si="1668"/>
        <v>2014-44</v>
      </c>
      <c r="U2595" s="125">
        <f t="shared" si="1669"/>
        <v>0</v>
      </c>
      <c r="V2595" s="125"/>
    </row>
    <row r="2596" spans="1:22" s="113" customFormat="1" x14ac:dyDescent="0.35">
      <c r="A2596" s="153" t="s">
        <v>1367</v>
      </c>
      <c r="B2596" s="132">
        <v>41943</v>
      </c>
      <c r="C2596" s="129">
        <v>897.6</v>
      </c>
      <c r="D2596" s="119">
        <v>0</v>
      </c>
      <c r="E2596" s="119">
        <v>0</v>
      </c>
      <c r="F2596" s="128">
        <v>511.35</v>
      </c>
      <c r="G2596" s="131">
        <v>29</v>
      </c>
      <c r="H2596" s="128">
        <f t="shared" si="1686"/>
        <v>17.632758620689657</v>
      </c>
      <c r="I2596" s="129">
        <v>386.25</v>
      </c>
      <c r="J2596" s="130">
        <v>14</v>
      </c>
      <c r="K2596" s="130">
        <f t="shared" si="1687"/>
        <v>43</v>
      </c>
      <c r="L2596" s="129">
        <f t="shared" si="1688"/>
        <v>27.589285714285715</v>
      </c>
      <c r="M2596" s="128">
        <f t="shared" si="1689"/>
        <v>20.874418604651165</v>
      </c>
      <c r="N2596" s="127"/>
      <c r="O2596" s="126"/>
      <c r="P2596" s="125"/>
      <c r="Q2596" s="125">
        <f t="shared" si="1666"/>
        <v>44</v>
      </c>
      <c r="R2596" s="125">
        <f t="shared" si="1667"/>
        <v>2014</v>
      </c>
      <c r="S2596" s="125" t="str">
        <f t="shared" si="1665"/>
        <v>Fri</v>
      </c>
      <c r="T2596" s="125" t="str">
        <f t="shared" si="1668"/>
        <v>2014-44</v>
      </c>
      <c r="U2596" s="125">
        <f t="shared" si="1669"/>
        <v>0</v>
      </c>
      <c r="V2596" s="125"/>
    </row>
    <row r="2597" spans="1:22" s="113" customFormat="1" x14ac:dyDescent="0.35">
      <c r="A2597" s="153" t="s">
        <v>1367</v>
      </c>
      <c r="B2597" s="132">
        <v>41944</v>
      </c>
      <c r="C2597" s="129">
        <v>799.58</v>
      </c>
      <c r="D2597" s="119">
        <v>0</v>
      </c>
      <c r="E2597" s="119">
        <v>0</v>
      </c>
      <c r="F2597" s="128">
        <v>329.35</v>
      </c>
      <c r="G2597" s="131">
        <v>20</v>
      </c>
      <c r="H2597" s="128">
        <f t="shared" si="1686"/>
        <v>16.467500000000001</v>
      </c>
      <c r="I2597" s="129">
        <v>470.23</v>
      </c>
      <c r="J2597" s="130">
        <v>15</v>
      </c>
      <c r="K2597" s="130">
        <f t="shared" si="1687"/>
        <v>35</v>
      </c>
      <c r="L2597" s="129">
        <f t="shared" si="1688"/>
        <v>31.348666666666666</v>
      </c>
      <c r="M2597" s="128">
        <f t="shared" si="1689"/>
        <v>22.845142857142857</v>
      </c>
      <c r="N2597" s="127"/>
      <c r="O2597" s="126"/>
      <c r="P2597" s="125"/>
      <c r="Q2597" s="125">
        <f t="shared" si="1666"/>
        <v>44</v>
      </c>
      <c r="R2597" s="125">
        <f t="shared" si="1667"/>
        <v>2014</v>
      </c>
      <c r="S2597" s="125" t="str">
        <f t="shared" si="1665"/>
        <v>Sat</v>
      </c>
      <c r="T2597" s="125" t="str">
        <f t="shared" si="1668"/>
        <v>2014-44</v>
      </c>
      <c r="U2597" s="125">
        <f t="shared" si="1669"/>
        <v>0</v>
      </c>
      <c r="V2597" s="125"/>
    </row>
    <row r="2598" spans="1:22" s="113" customFormat="1" x14ac:dyDescent="0.35">
      <c r="A2598" s="124"/>
      <c r="B2598" s="123">
        <v>41945</v>
      </c>
      <c r="C2598" s="119">
        <f>SUM(C2592:C2597)</f>
        <v>5106.9699999999993</v>
      </c>
      <c r="D2598" s="119">
        <v>2166.77</v>
      </c>
      <c r="E2598" s="122">
        <f>SUM(C2598:D2598)</f>
        <v>7273.74</v>
      </c>
      <c r="F2598" s="118"/>
      <c r="G2598" s="121">
        <f>SUM(G2592:G2597)</f>
        <v>137</v>
      </c>
      <c r="H2598" s="118">
        <f>AVERAGE(H2592:H2597)</f>
        <v>18.312223400003575</v>
      </c>
      <c r="I2598" s="119">
        <f>SUM(I2592:I2597)</f>
        <v>2560.92</v>
      </c>
      <c r="J2598" s="120">
        <f>SUM(J2592:J2597)</f>
        <v>68</v>
      </c>
      <c r="K2598" s="120">
        <f>SUM(G2598,J2598)</f>
        <v>205</v>
      </c>
      <c r="L2598" s="119">
        <f>AVERAGE(L2592:L2597)</f>
        <v>37.816098124098126</v>
      </c>
      <c r="M2598" s="118">
        <f>AVERAGE(M2592:M2597)</f>
        <v>25.416502045584664</v>
      </c>
      <c r="N2598" s="117"/>
      <c r="O2598" s="116"/>
      <c r="P2598" s="115"/>
      <c r="Q2598" s="115">
        <f t="shared" si="1666"/>
        <v>45</v>
      </c>
      <c r="R2598" s="115">
        <f t="shared" si="1667"/>
        <v>2014</v>
      </c>
      <c r="S2598" s="115" t="str">
        <f t="shared" si="1665"/>
        <v>Sun</v>
      </c>
      <c r="T2598" s="115" t="str">
        <f t="shared" si="1668"/>
        <v>2014-45</v>
      </c>
      <c r="U2598" s="115">
        <f t="shared" si="1669"/>
        <v>0</v>
      </c>
      <c r="V2598" s="115"/>
    </row>
    <row r="2599" spans="1:22" s="113" customFormat="1" x14ac:dyDescent="0.35">
      <c r="A2599" s="153" t="s">
        <v>1368</v>
      </c>
      <c r="B2599" s="132">
        <v>41946</v>
      </c>
      <c r="C2599" s="129">
        <v>0</v>
      </c>
      <c r="D2599" s="119">
        <v>0</v>
      </c>
      <c r="E2599" s="119">
        <v>0</v>
      </c>
      <c r="F2599" s="128">
        <v>0</v>
      </c>
      <c r="G2599" s="131">
        <v>0</v>
      </c>
      <c r="H2599" s="128">
        <f t="shared" ref="H2599:H2604" si="1690">IFERROR(F2599/G2599,0)</f>
        <v>0</v>
      </c>
      <c r="I2599" s="129">
        <v>0</v>
      </c>
      <c r="J2599" s="130">
        <v>0</v>
      </c>
      <c r="K2599" s="130">
        <f t="shared" ref="K2599:K2604" si="1691">IFERROR(SUM(G2599,J2599),0)</f>
        <v>0</v>
      </c>
      <c r="L2599" s="129">
        <f t="shared" ref="L2599:L2604" si="1692">IFERROR(MEDIAN(I2599/J2599),0)</f>
        <v>0</v>
      </c>
      <c r="M2599" s="128">
        <f t="shared" ref="M2599:M2604" si="1693">IFERROR(SUM(F2599,I2599)/K2599,0)</f>
        <v>0</v>
      </c>
      <c r="N2599" s="127"/>
      <c r="O2599" s="126"/>
      <c r="P2599" s="125"/>
      <c r="Q2599" s="125">
        <f t="shared" si="1666"/>
        <v>45</v>
      </c>
      <c r="R2599" s="125">
        <f t="shared" si="1667"/>
        <v>2014</v>
      </c>
      <c r="S2599" s="125" t="str">
        <f t="shared" si="1665"/>
        <v>Mon</v>
      </c>
      <c r="T2599" s="125" t="str">
        <f t="shared" si="1668"/>
        <v>2014-45</v>
      </c>
      <c r="U2599" s="125">
        <f t="shared" si="1669"/>
        <v>0</v>
      </c>
      <c r="V2599" s="125"/>
    </row>
    <row r="2600" spans="1:22" s="113" customFormat="1" x14ac:dyDescent="0.35">
      <c r="A2600" s="153" t="s">
        <v>1368</v>
      </c>
      <c r="B2600" s="132">
        <v>41947</v>
      </c>
      <c r="C2600" s="129">
        <v>0</v>
      </c>
      <c r="D2600" s="119">
        <v>0</v>
      </c>
      <c r="E2600" s="119">
        <v>0</v>
      </c>
      <c r="F2600" s="128">
        <v>0</v>
      </c>
      <c r="G2600" s="131">
        <v>0</v>
      </c>
      <c r="H2600" s="128">
        <f t="shared" si="1690"/>
        <v>0</v>
      </c>
      <c r="I2600" s="129">
        <v>0</v>
      </c>
      <c r="J2600" s="130">
        <v>0</v>
      </c>
      <c r="K2600" s="130">
        <f t="shared" si="1691"/>
        <v>0</v>
      </c>
      <c r="L2600" s="129">
        <f t="shared" si="1692"/>
        <v>0</v>
      </c>
      <c r="M2600" s="128">
        <f t="shared" si="1693"/>
        <v>0</v>
      </c>
      <c r="N2600" s="127"/>
      <c r="O2600" s="126"/>
      <c r="P2600" s="125"/>
      <c r="Q2600" s="125">
        <f t="shared" si="1666"/>
        <v>45</v>
      </c>
      <c r="R2600" s="125">
        <f t="shared" si="1667"/>
        <v>2014</v>
      </c>
      <c r="S2600" s="125" t="str">
        <f t="shared" si="1665"/>
        <v>Tue</v>
      </c>
      <c r="T2600" s="125" t="str">
        <f t="shared" si="1668"/>
        <v>2014-45</v>
      </c>
      <c r="U2600" s="125">
        <f t="shared" si="1669"/>
        <v>0</v>
      </c>
      <c r="V2600" s="125"/>
    </row>
    <row r="2601" spans="1:22" s="113" customFormat="1" x14ac:dyDescent="0.35">
      <c r="A2601" s="153" t="s">
        <v>1368</v>
      </c>
      <c r="B2601" s="132">
        <v>41948</v>
      </c>
      <c r="C2601" s="129">
        <v>0</v>
      </c>
      <c r="D2601" s="119">
        <v>0</v>
      </c>
      <c r="E2601" s="119">
        <v>0</v>
      </c>
      <c r="F2601" s="128">
        <v>0</v>
      </c>
      <c r="G2601" s="131">
        <v>0</v>
      </c>
      <c r="H2601" s="128">
        <f t="shared" si="1690"/>
        <v>0</v>
      </c>
      <c r="I2601" s="129">
        <v>0</v>
      </c>
      <c r="J2601" s="130">
        <v>0</v>
      </c>
      <c r="K2601" s="130">
        <f t="shared" si="1691"/>
        <v>0</v>
      </c>
      <c r="L2601" s="129">
        <f t="shared" si="1692"/>
        <v>0</v>
      </c>
      <c r="M2601" s="128">
        <f t="shared" si="1693"/>
        <v>0</v>
      </c>
      <c r="N2601" s="127"/>
      <c r="O2601" s="126"/>
      <c r="P2601" s="125"/>
      <c r="Q2601" s="125">
        <f t="shared" si="1666"/>
        <v>45</v>
      </c>
      <c r="R2601" s="125">
        <f t="shared" si="1667"/>
        <v>2014</v>
      </c>
      <c r="S2601" s="125" t="str">
        <f t="shared" si="1665"/>
        <v>Wed</v>
      </c>
      <c r="T2601" s="125" t="str">
        <f t="shared" si="1668"/>
        <v>2014-45</v>
      </c>
      <c r="U2601" s="125">
        <f t="shared" si="1669"/>
        <v>0</v>
      </c>
      <c r="V2601" s="125"/>
    </row>
    <row r="2602" spans="1:22" s="113" customFormat="1" x14ac:dyDescent="0.35">
      <c r="A2602" s="153" t="s">
        <v>1368</v>
      </c>
      <c r="B2602" s="132">
        <v>41949</v>
      </c>
      <c r="C2602" s="129">
        <v>0</v>
      </c>
      <c r="D2602" s="119">
        <v>0</v>
      </c>
      <c r="E2602" s="119">
        <v>0</v>
      </c>
      <c r="F2602" s="128">
        <v>0</v>
      </c>
      <c r="G2602" s="131">
        <v>0</v>
      </c>
      <c r="H2602" s="128">
        <f t="shared" si="1690"/>
        <v>0</v>
      </c>
      <c r="I2602" s="129">
        <v>0</v>
      </c>
      <c r="J2602" s="130">
        <v>0</v>
      </c>
      <c r="K2602" s="130">
        <f t="shared" si="1691"/>
        <v>0</v>
      </c>
      <c r="L2602" s="129">
        <f t="shared" si="1692"/>
        <v>0</v>
      </c>
      <c r="M2602" s="128">
        <f t="shared" si="1693"/>
        <v>0</v>
      </c>
      <c r="N2602" s="127"/>
      <c r="O2602" s="126"/>
      <c r="P2602" s="125"/>
      <c r="Q2602" s="125">
        <f t="shared" si="1666"/>
        <v>45</v>
      </c>
      <c r="R2602" s="125">
        <f t="shared" si="1667"/>
        <v>2014</v>
      </c>
      <c r="S2602" s="125" t="str">
        <f t="shared" si="1665"/>
        <v>Thu</v>
      </c>
      <c r="T2602" s="125" t="str">
        <f t="shared" si="1668"/>
        <v>2014-45</v>
      </c>
      <c r="U2602" s="125">
        <f t="shared" si="1669"/>
        <v>0</v>
      </c>
      <c r="V2602" s="125"/>
    </row>
    <row r="2603" spans="1:22" s="113" customFormat="1" x14ac:dyDescent="0.35">
      <c r="A2603" s="153" t="s">
        <v>1368</v>
      </c>
      <c r="B2603" s="132">
        <v>41950</v>
      </c>
      <c r="C2603" s="129">
        <v>0</v>
      </c>
      <c r="D2603" s="119">
        <v>0</v>
      </c>
      <c r="E2603" s="119">
        <v>0</v>
      </c>
      <c r="F2603" s="128">
        <v>0</v>
      </c>
      <c r="G2603" s="131">
        <v>0</v>
      </c>
      <c r="H2603" s="128">
        <f t="shared" si="1690"/>
        <v>0</v>
      </c>
      <c r="I2603" s="129">
        <v>0</v>
      </c>
      <c r="J2603" s="130">
        <v>0</v>
      </c>
      <c r="K2603" s="130">
        <f t="shared" si="1691"/>
        <v>0</v>
      </c>
      <c r="L2603" s="129">
        <f t="shared" si="1692"/>
        <v>0</v>
      </c>
      <c r="M2603" s="128">
        <f t="shared" si="1693"/>
        <v>0</v>
      </c>
      <c r="N2603" s="127"/>
      <c r="O2603" s="126"/>
      <c r="P2603" s="125"/>
      <c r="Q2603" s="125">
        <f t="shared" si="1666"/>
        <v>45</v>
      </c>
      <c r="R2603" s="125">
        <f t="shared" si="1667"/>
        <v>2014</v>
      </c>
      <c r="S2603" s="125" t="str">
        <f t="shared" si="1665"/>
        <v>Fri</v>
      </c>
      <c r="T2603" s="125" t="str">
        <f t="shared" si="1668"/>
        <v>2014-45</v>
      </c>
      <c r="U2603" s="125">
        <f t="shared" si="1669"/>
        <v>0</v>
      </c>
      <c r="V2603" s="125"/>
    </row>
    <row r="2604" spans="1:22" s="113" customFormat="1" x14ac:dyDescent="0.35">
      <c r="A2604" s="153" t="s">
        <v>1368</v>
      </c>
      <c r="B2604" s="132">
        <v>41951</v>
      </c>
      <c r="C2604" s="129">
        <v>0</v>
      </c>
      <c r="D2604" s="119">
        <v>0</v>
      </c>
      <c r="E2604" s="119">
        <v>0</v>
      </c>
      <c r="F2604" s="128">
        <v>0</v>
      </c>
      <c r="G2604" s="131">
        <v>0</v>
      </c>
      <c r="H2604" s="128">
        <f t="shared" si="1690"/>
        <v>0</v>
      </c>
      <c r="I2604" s="129">
        <v>0</v>
      </c>
      <c r="J2604" s="130">
        <v>0</v>
      </c>
      <c r="K2604" s="130">
        <f t="shared" si="1691"/>
        <v>0</v>
      </c>
      <c r="L2604" s="129">
        <f t="shared" si="1692"/>
        <v>0</v>
      </c>
      <c r="M2604" s="128">
        <f t="shared" si="1693"/>
        <v>0</v>
      </c>
      <c r="N2604" s="127"/>
      <c r="O2604" s="126"/>
      <c r="P2604" s="125"/>
      <c r="Q2604" s="125">
        <f t="shared" si="1666"/>
        <v>45</v>
      </c>
      <c r="R2604" s="125">
        <f t="shared" si="1667"/>
        <v>2014</v>
      </c>
      <c r="S2604" s="125" t="str">
        <f t="shared" si="1665"/>
        <v>Sat</v>
      </c>
      <c r="T2604" s="125" t="str">
        <f t="shared" si="1668"/>
        <v>2014-45</v>
      </c>
      <c r="U2604" s="125">
        <f t="shared" si="1669"/>
        <v>0</v>
      </c>
      <c r="V2604" s="125"/>
    </row>
    <row r="2605" spans="1:22" s="113" customFormat="1" x14ac:dyDescent="0.35">
      <c r="A2605" s="124"/>
      <c r="B2605" s="123">
        <v>41952</v>
      </c>
      <c r="C2605" s="119">
        <f>SUM(C2599:C2604)</f>
        <v>0</v>
      </c>
      <c r="D2605" s="119"/>
      <c r="E2605" s="122">
        <f>SUM(C2605:D2605)</f>
        <v>0</v>
      </c>
      <c r="F2605" s="118"/>
      <c r="G2605" s="121">
        <f>SUM(G2599:G2604)</f>
        <v>0</v>
      </c>
      <c r="H2605" s="118">
        <f>AVERAGE(H2599:H2604)</f>
        <v>0</v>
      </c>
      <c r="I2605" s="119">
        <f>SUM(I2599:I2604)</f>
        <v>0</v>
      </c>
      <c r="J2605" s="120">
        <f>SUM(J2599:J2604)</f>
        <v>0</v>
      </c>
      <c r="K2605" s="120">
        <f>SUM(G2605,J2605)</f>
        <v>0</v>
      </c>
      <c r="L2605" s="119">
        <f>AVERAGE(L2599:L2604)</f>
        <v>0</v>
      </c>
      <c r="M2605" s="118">
        <f>AVERAGE(M2599:M2604)</f>
        <v>0</v>
      </c>
      <c r="N2605" s="117"/>
      <c r="O2605" s="116"/>
      <c r="P2605" s="115"/>
      <c r="Q2605" s="115">
        <f t="shared" si="1666"/>
        <v>46</v>
      </c>
      <c r="R2605" s="115">
        <f t="shared" si="1667"/>
        <v>2014</v>
      </c>
      <c r="S2605" s="115" t="str">
        <f t="shared" si="1665"/>
        <v>Sun</v>
      </c>
      <c r="T2605" s="115" t="str">
        <f t="shared" si="1668"/>
        <v>2014-46</v>
      </c>
      <c r="U2605" s="115">
        <f t="shared" si="1669"/>
        <v>0</v>
      </c>
      <c r="V2605" s="115"/>
    </row>
    <row r="2606" spans="1:22" s="113" customFormat="1" x14ac:dyDescent="0.35">
      <c r="A2606" s="153" t="s">
        <v>1369</v>
      </c>
      <c r="B2606" s="132">
        <v>41953</v>
      </c>
      <c r="C2606" s="129">
        <v>0</v>
      </c>
      <c r="D2606" s="119">
        <v>0</v>
      </c>
      <c r="E2606" s="119">
        <v>0</v>
      </c>
      <c r="F2606" s="128">
        <v>0</v>
      </c>
      <c r="G2606" s="131">
        <v>0</v>
      </c>
      <c r="H2606" s="128">
        <f t="shared" ref="H2606:H2611" si="1694">IFERROR(F2606/G2606,0)</f>
        <v>0</v>
      </c>
      <c r="I2606" s="129">
        <v>0</v>
      </c>
      <c r="J2606" s="130">
        <v>0</v>
      </c>
      <c r="K2606" s="130">
        <f t="shared" ref="K2606:K2611" si="1695">IFERROR(SUM(G2606,J2606),0)</f>
        <v>0</v>
      </c>
      <c r="L2606" s="129">
        <f t="shared" ref="L2606:L2611" si="1696">IFERROR(MEDIAN(I2606/J2606),0)</f>
        <v>0</v>
      </c>
      <c r="M2606" s="128">
        <f t="shared" ref="M2606:M2611" si="1697">IFERROR(SUM(F2606,I2606)/K2606,0)</f>
        <v>0</v>
      </c>
      <c r="N2606" s="127"/>
      <c r="O2606" s="126"/>
      <c r="P2606" s="125"/>
      <c r="Q2606" s="125">
        <f t="shared" si="1666"/>
        <v>46</v>
      </c>
      <c r="R2606" s="125">
        <f t="shared" si="1667"/>
        <v>2014</v>
      </c>
      <c r="S2606" s="125" t="str">
        <f t="shared" si="1665"/>
        <v>Mon</v>
      </c>
      <c r="T2606" s="125" t="str">
        <f t="shared" si="1668"/>
        <v>2014-46</v>
      </c>
      <c r="U2606" s="125">
        <f t="shared" si="1669"/>
        <v>0</v>
      </c>
      <c r="V2606" s="125"/>
    </row>
    <row r="2607" spans="1:22" s="113" customFormat="1" x14ac:dyDescent="0.35">
      <c r="A2607" s="153" t="s">
        <v>1369</v>
      </c>
      <c r="B2607" s="132">
        <v>41954</v>
      </c>
      <c r="C2607" s="129">
        <v>0</v>
      </c>
      <c r="D2607" s="119">
        <v>0</v>
      </c>
      <c r="E2607" s="119">
        <v>0</v>
      </c>
      <c r="F2607" s="128">
        <v>0</v>
      </c>
      <c r="G2607" s="131">
        <v>0</v>
      </c>
      <c r="H2607" s="128">
        <f t="shared" si="1694"/>
        <v>0</v>
      </c>
      <c r="I2607" s="129">
        <v>0</v>
      </c>
      <c r="J2607" s="130">
        <v>0</v>
      </c>
      <c r="K2607" s="130">
        <f t="shared" si="1695"/>
        <v>0</v>
      </c>
      <c r="L2607" s="129">
        <f t="shared" si="1696"/>
        <v>0</v>
      </c>
      <c r="M2607" s="128">
        <f t="shared" si="1697"/>
        <v>0</v>
      </c>
      <c r="N2607" s="127"/>
      <c r="O2607" s="126"/>
      <c r="P2607" s="125"/>
      <c r="Q2607" s="125">
        <f t="shared" si="1666"/>
        <v>46</v>
      </c>
      <c r="R2607" s="125">
        <f t="shared" si="1667"/>
        <v>2014</v>
      </c>
      <c r="S2607" s="125" t="str">
        <f t="shared" si="1665"/>
        <v>Tue</v>
      </c>
      <c r="T2607" s="125" t="str">
        <f t="shared" si="1668"/>
        <v>2014-46</v>
      </c>
      <c r="U2607" s="125">
        <f t="shared" si="1669"/>
        <v>0</v>
      </c>
      <c r="V2607" s="125"/>
    </row>
    <row r="2608" spans="1:22" s="113" customFormat="1" x14ac:dyDescent="0.35">
      <c r="A2608" s="153" t="s">
        <v>1369</v>
      </c>
      <c r="B2608" s="132">
        <v>41955</v>
      </c>
      <c r="C2608" s="129">
        <v>0</v>
      </c>
      <c r="D2608" s="119">
        <v>0</v>
      </c>
      <c r="E2608" s="119">
        <v>0</v>
      </c>
      <c r="F2608" s="128">
        <v>0</v>
      </c>
      <c r="G2608" s="131">
        <v>0</v>
      </c>
      <c r="H2608" s="128">
        <f t="shared" si="1694"/>
        <v>0</v>
      </c>
      <c r="I2608" s="129">
        <v>0</v>
      </c>
      <c r="J2608" s="130">
        <v>0</v>
      </c>
      <c r="K2608" s="130">
        <f t="shared" si="1695"/>
        <v>0</v>
      </c>
      <c r="L2608" s="129">
        <f t="shared" si="1696"/>
        <v>0</v>
      </c>
      <c r="M2608" s="128">
        <f t="shared" si="1697"/>
        <v>0</v>
      </c>
      <c r="N2608" s="127"/>
      <c r="O2608" s="126"/>
      <c r="P2608" s="125"/>
      <c r="Q2608" s="125">
        <f t="shared" si="1666"/>
        <v>46</v>
      </c>
      <c r="R2608" s="125">
        <f t="shared" si="1667"/>
        <v>2014</v>
      </c>
      <c r="S2608" s="125" t="str">
        <f t="shared" si="1665"/>
        <v>Wed</v>
      </c>
      <c r="T2608" s="125" t="str">
        <f t="shared" si="1668"/>
        <v>2014-46</v>
      </c>
      <c r="U2608" s="125">
        <f t="shared" si="1669"/>
        <v>0</v>
      </c>
      <c r="V2608" s="125"/>
    </row>
    <row r="2609" spans="1:22" s="113" customFormat="1" x14ac:dyDescent="0.35">
      <c r="A2609" s="153" t="s">
        <v>1369</v>
      </c>
      <c r="B2609" s="132">
        <v>41956</v>
      </c>
      <c r="C2609" s="129">
        <v>0</v>
      </c>
      <c r="D2609" s="119">
        <v>0</v>
      </c>
      <c r="E2609" s="119">
        <v>0</v>
      </c>
      <c r="F2609" s="128">
        <v>0</v>
      </c>
      <c r="G2609" s="131">
        <v>0</v>
      </c>
      <c r="H2609" s="128">
        <f t="shared" si="1694"/>
        <v>0</v>
      </c>
      <c r="I2609" s="129">
        <v>0</v>
      </c>
      <c r="J2609" s="130">
        <v>0</v>
      </c>
      <c r="K2609" s="130">
        <f t="shared" si="1695"/>
        <v>0</v>
      </c>
      <c r="L2609" s="129">
        <f t="shared" si="1696"/>
        <v>0</v>
      </c>
      <c r="M2609" s="128">
        <f t="shared" si="1697"/>
        <v>0</v>
      </c>
      <c r="N2609" s="127"/>
      <c r="O2609" s="126"/>
      <c r="P2609" s="125"/>
      <c r="Q2609" s="125">
        <f t="shared" si="1666"/>
        <v>46</v>
      </c>
      <c r="R2609" s="125">
        <f t="shared" si="1667"/>
        <v>2014</v>
      </c>
      <c r="S2609" s="125" t="str">
        <f t="shared" si="1665"/>
        <v>Thu</v>
      </c>
      <c r="T2609" s="125" t="str">
        <f t="shared" si="1668"/>
        <v>2014-46</v>
      </c>
      <c r="U2609" s="125">
        <f t="shared" si="1669"/>
        <v>0</v>
      </c>
      <c r="V2609" s="125"/>
    </row>
    <row r="2610" spans="1:22" s="113" customFormat="1" x14ac:dyDescent="0.35">
      <c r="A2610" s="153" t="s">
        <v>1369</v>
      </c>
      <c r="B2610" s="132">
        <v>41957</v>
      </c>
      <c r="C2610" s="129">
        <v>0</v>
      </c>
      <c r="D2610" s="119">
        <v>0</v>
      </c>
      <c r="E2610" s="119">
        <v>0</v>
      </c>
      <c r="F2610" s="128">
        <v>0</v>
      </c>
      <c r="G2610" s="131">
        <v>0</v>
      </c>
      <c r="H2610" s="128">
        <f t="shared" si="1694"/>
        <v>0</v>
      </c>
      <c r="I2610" s="129">
        <v>0</v>
      </c>
      <c r="J2610" s="130">
        <v>0</v>
      </c>
      <c r="K2610" s="130">
        <f t="shared" si="1695"/>
        <v>0</v>
      </c>
      <c r="L2610" s="129">
        <f t="shared" si="1696"/>
        <v>0</v>
      </c>
      <c r="M2610" s="128">
        <f t="shared" si="1697"/>
        <v>0</v>
      </c>
      <c r="N2610" s="127"/>
      <c r="O2610" s="126"/>
      <c r="P2610" s="125"/>
      <c r="Q2610" s="125">
        <f t="shared" si="1666"/>
        <v>46</v>
      </c>
      <c r="R2610" s="125">
        <f t="shared" si="1667"/>
        <v>2014</v>
      </c>
      <c r="S2610" s="125" t="str">
        <f t="shared" si="1665"/>
        <v>Fri</v>
      </c>
      <c r="T2610" s="125" t="str">
        <f t="shared" si="1668"/>
        <v>2014-46</v>
      </c>
      <c r="U2610" s="125">
        <f t="shared" si="1669"/>
        <v>0</v>
      </c>
      <c r="V2610" s="125"/>
    </row>
    <row r="2611" spans="1:22" s="113" customFormat="1" x14ac:dyDescent="0.35">
      <c r="A2611" s="153" t="s">
        <v>1369</v>
      </c>
      <c r="B2611" s="132">
        <v>41958</v>
      </c>
      <c r="C2611" s="129">
        <v>0</v>
      </c>
      <c r="D2611" s="119">
        <v>0</v>
      </c>
      <c r="E2611" s="119">
        <v>0</v>
      </c>
      <c r="F2611" s="128">
        <v>0</v>
      </c>
      <c r="G2611" s="131">
        <v>0</v>
      </c>
      <c r="H2611" s="128">
        <f t="shared" si="1694"/>
        <v>0</v>
      </c>
      <c r="I2611" s="129">
        <v>0</v>
      </c>
      <c r="J2611" s="130">
        <v>0</v>
      </c>
      <c r="K2611" s="130">
        <f t="shared" si="1695"/>
        <v>0</v>
      </c>
      <c r="L2611" s="129">
        <f t="shared" si="1696"/>
        <v>0</v>
      </c>
      <c r="M2611" s="128">
        <f t="shared" si="1697"/>
        <v>0</v>
      </c>
      <c r="N2611" s="127"/>
      <c r="O2611" s="126"/>
      <c r="P2611" s="125"/>
      <c r="Q2611" s="125">
        <f t="shared" si="1666"/>
        <v>46</v>
      </c>
      <c r="R2611" s="125">
        <f t="shared" si="1667"/>
        <v>2014</v>
      </c>
      <c r="S2611" s="125" t="str">
        <f t="shared" si="1665"/>
        <v>Sat</v>
      </c>
      <c r="T2611" s="125" t="str">
        <f t="shared" si="1668"/>
        <v>2014-46</v>
      </c>
      <c r="U2611" s="125">
        <f t="shared" si="1669"/>
        <v>0</v>
      </c>
      <c r="V2611" s="125"/>
    </row>
    <row r="2612" spans="1:22" s="113" customFormat="1" x14ac:dyDescent="0.35">
      <c r="A2612" s="124"/>
      <c r="B2612" s="123">
        <v>41959</v>
      </c>
      <c r="C2612" s="119">
        <f>SUM(C2606:C2611)</f>
        <v>0</v>
      </c>
      <c r="D2612" s="119"/>
      <c r="E2612" s="122">
        <f>SUM(C2612:D2612)</f>
        <v>0</v>
      </c>
      <c r="F2612" s="118"/>
      <c r="G2612" s="121">
        <f>SUM(G2606:G2611)</f>
        <v>0</v>
      </c>
      <c r="H2612" s="118">
        <f>AVERAGE(H2606:H2611)</f>
        <v>0</v>
      </c>
      <c r="I2612" s="119">
        <f>SUM(I2606:I2611)</f>
        <v>0</v>
      </c>
      <c r="J2612" s="120">
        <f>SUM(J2606:J2611)</f>
        <v>0</v>
      </c>
      <c r="K2612" s="120">
        <f>SUM(G2612,J2612)</f>
        <v>0</v>
      </c>
      <c r="L2612" s="119">
        <f>AVERAGE(L2606:L2611)</f>
        <v>0</v>
      </c>
      <c r="M2612" s="118">
        <f>AVERAGE(M2606:M2611)</f>
        <v>0</v>
      </c>
      <c r="N2612" s="117"/>
      <c r="O2612" s="116"/>
      <c r="P2612" s="115"/>
      <c r="Q2612" s="115">
        <f t="shared" si="1666"/>
        <v>47</v>
      </c>
      <c r="R2612" s="115">
        <f t="shared" si="1667"/>
        <v>2014</v>
      </c>
      <c r="S2612" s="115" t="str">
        <f t="shared" si="1665"/>
        <v>Sun</v>
      </c>
      <c r="T2612" s="115" t="str">
        <f t="shared" si="1668"/>
        <v>2014-47</v>
      </c>
      <c r="U2612" s="115">
        <f t="shared" si="1669"/>
        <v>0</v>
      </c>
      <c r="V2612" s="115"/>
    </row>
    <row r="2613" spans="1:22" s="113" customFormat="1" x14ac:dyDescent="0.35">
      <c r="A2613" s="153" t="s">
        <v>1370</v>
      </c>
      <c r="B2613" s="132">
        <v>41960</v>
      </c>
      <c r="C2613" s="129">
        <v>0</v>
      </c>
      <c r="D2613" s="119">
        <v>0</v>
      </c>
      <c r="E2613" s="119">
        <v>0</v>
      </c>
      <c r="F2613" s="128">
        <v>0</v>
      </c>
      <c r="G2613" s="131">
        <v>0</v>
      </c>
      <c r="H2613" s="128">
        <f t="shared" ref="H2613:H2618" si="1698">IFERROR(F2613/G2613,0)</f>
        <v>0</v>
      </c>
      <c r="I2613" s="129">
        <v>0</v>
      </c>
      <c r="J2613" s="130">
        <v>0</v>
      </c>
      <c r="K2613" s="130">
        <f t="shared" ref="K2613:K2618" si="1699">IFERROR(SUM(G2613,J2613),0)</f>
        <v>0</v>
      </c>
      <c r="L2613" s="129">
        <f t="shared" ref="L2613:L2618" si="1700">IFERROR(MEDIAN(I2613/J2613),0)</f>
        <v>0</v>
      </c>
      <c r="M2613" s="128">
        <f t="shared" ref="M2613:M2618" si="1701">IFERROR(SUM(F2613,I2613)/K2613,0)</f>
        <v>0</v>
      </c>
      <c r="N2613" s="127"/>
      <c r="O2613" s="126"/>
      <c r="P2613" s="125"/>
      <c r="Q2613" s="125">
        <f t="shared" si="1666"/>
        <v>47</v>
      </c>
      <c r="R2613" s="125">
        <f t="shared" si="1667"/>
        <v>2014</v>
      </c>
      <c r="S2613" s="125" t="str">
        <f t="shared" si="1665"/>
        <v>Mon</v>
      </c>
      <c r="T2613" s="125" t="str">
        <f t="shared" si="1668"/>
        <v>2014-47</v>
      </c>
      <c r="U2613" s="125">
        <f t="shared" si="1669"/>
        <v>0</v>
      </c>
      <c r="V2613" s="125"/>
    </row>
    <row r="2614" spans="1:22" s="113" customFormat="1" x14ac:dyDescent="0.35">
      <c r="A2614" s="153" t="s">
        <v>1370</v>
      </c>
      <c r="B2614" s="132">
        <v>41961</v>
      </c>
      <c r="C2614" s="129">
        <v>0</v>
      </c>
      <c r="D2614" s="119">
        <v>0</v>
      </c>
      <c r="E2614" s="119">
        <v>0</v>
      </c>
      <c r="F2614" s="128">
        <v>0</v>
      </c>
      <c r="G2614" s="131">
        <v>0</v>
      </c>
      <c r="H2614" s="128">
        <f t="shared" si="1698"/>
        <v>0</v>
      </c>
      <c r="I2614" s="129">
        <v>0</v>
      </c>
      <c r="J2614" s="130">
        <v>0</v>
      </c>
      <c r="K2614" s="130">
        <f t="shared" si="1699"/>
        <v>0</v>
      </c>
      <c r="L2614" s="129">
        <f t="shared" si="1700"/>
        <v>0</v>
      </c>
      <c r="M2614" s="128">
        <f t="shared" si="1701"/>
        <v>0</v>
      </c>
      <c r="N2614" s="127"/>
      <c r="O2614" s="126"/>
      <c r="P2614" s="125"/>
      <c r="Q2614" s="125">
        <f t="shared" si="1666"/>
        <v>47</v>
      </c>
      <c r="R2614" s="125">
        <f t="shared" si="1667"/>
        <v>2014</v>
      </c>
      <c r="S2614" s="125" t="str">
        <f t="shared" si="1665"/>
        <v>Tue</v>
      </c>
      <c r="T2614" s="125" t="str">
        <f t="shared" si="1668"/>
        <v>2014-47</v>
      </c>
      <c r="U2614" s="125">
        <f t="shared" si="1669"/>
        <v>0</v>
      </c>
      <c r="V2614" s="125"/>
    </row>
    <row r="2615" spans="1:22" s="113" customFormat="1" x14ac:dyDescent="0.35">
      <c r="A2615" s="153" t="s">
        <v>1370</v>
      </c>
      <c r="B2615" s="132">
        <v>41962</v>
      </c>
      <c r="C2615" s="129">
        <v>0</v>
      </c>
      <c r="D2615" s="119">
        <v>0</v>
      </c>
      <c r="E2615" s="119">
        <v>0</v>
      </c>
      <c r="F2615" s="128">
        <v>0</v>
      </c>
      <c r="G2615" s="131">
        <v>0</v>
      </c>
      <c r="H2615" s="128">
        <f t="shared" si="1698"/>
        <v>0</v>
      </c>
      <c r="I2615" s="129">
        <v>0</v>
      </c>
      <c r="J2615" s="130">
        <v>0</v>
      </c>
      <c r="K2615" s="130">
        <f t="shared" si="1699"/>
        <v>0</v>
      </c>
      <c r="L2615" s="129">
        <f t="shared" si="1700"/>
        <v>0</v>
      </c>
      <c r="M2615" s="128">
        <f t="shared" si="1701"/>
        <v>0</v>
      </c>
      <c r="N2615" s="127"/>
      <c r="O2615" s="126"/>
      <c r="P2615" s="125"/>
      <c r="Q2615" s="125">
        <f t="shared" si="1666"/>
        <v>47</v>
      </c>
      <c r="R2615" s="125">
        <f t="shared" si="1667"/>
        <v>2014</v>
      </c>
      <c r="S2615" s="125" t="str">
        <f t="shared" si="1665"/>
        <v>Wed</v>
      </c>
      <c r="T2615" s="125" t="str">
        <f t="shared" si="1668"/>
        <v>2014-47</v>
      </c>
      <c r="U2615" s="125">
        <f t="shared" si="1669"/>
        <v>0</v>
      </c>
      <c r="V2615" s="125"/>
    </row>
    <row r="2616" spans="1:22" s="113" customFormat="1" x14ac:dyDescent="0.35">
      <c r="A2616" s="153" t="s">
        <v>1370</v>
      </c>
      <c r="B2616" s="132">
        <v>41963</v>
      </c>
      <c r="C2616" s="129">
        <v>0</v>
      </c>
      <c r="D2616" s="119">
        <v>0</v>
      </c>
      <c r="E2616" s="119">
        <v>0</v>
      </c>
      <c r="F2616" s="128">
        <v>0</v>
      </c>
      <c r="G2616" s="131">
        <v>0</v>
      </c>
      <c r="H2616" s="128">
        <f t="shared" si="1698"/>
        <v>0</v>
      </c>
      <c r="I2616" s="129">
        <v>0</v>
      </c>
      <c r="J2616" s="130">
        <v>0</v>
      </c>
      <c r="K2616" s="130">
        <f t="shared" si="1699"/>
        <v>0</v>
      </c>
      <c r="L2616" s="129">
        <f t="shared" si="1700"/>
        <v>0</v>
      </c>
      <c r="M2616" s="128">
        <f t="shared" si="1701"/>
        <v>0</v>
      </c>
      <c r="N2616" s="127"/>
      <c r="O2616" s="126"/>
      <c r="P2616" s="125"/>
      <c r="Q2616" s="125">
        <f t="shared" si="1666"/>
        <v>47</v>
      </c>
      <c r="R2616" s="125">
        <f t="shared" si="1667"/>
        <v>2014</v>
      </c>
      <c r="S2616" s="125" t="str">
        <f t="shared" si="1665"/>
        <v>Thu</v>
      </c>
      <c r="T2616" s="125" t="str">
        <f t="shared" si="1668"/>
        <v>2014-47</v>
      </c>
      <c r="U2616" s="125">
        <f t="shared" si="1669"/>
        <v>0</v>
      </c>
      <c r="V2616" s="125"/>
    </row>
    <row r="2617" spans="1:22" s="113" customFormat="1" x14ac:dyDescent="0.35">
      <c r="A2617" s="153" t="s">
        <v>1370</v>
      </c>
      <c r="B2617" s="132">
        <v>41964</v>
      </c>
      <c r="C2617" s="129">
        <v>0</v>
      </c>
      <c r="D2617" s="119">
        <v>0</v>
      </c>
      <c r="E2617" s="119">
        <v>0</v>
      </c>
      <c r="F2617" s="128">
        <v>0</v>
      </c>
      <c r="G2617" s="131">
        <v>0</v>
      </c>
      <c r="H2617" s="128">
        <f t="shared" si="1698"/>
        <v>0</v>
      </c>
      <c r="I2617" s="129">
        <v>0</v>
      </c>
      <c r="J2617" s="130">
        <v>0</v>
      </c>
      <c r="K2617" s="130">
        <f t="shared" si="1699"/>
        <v>0</v>
      </c>
      <c r="L2617" s="129">
        <f t="shared" si="1700"/>
        <v>0</v>
      </c>
      <c r="M2617" s="128">
        <f t="shared" si="1701"/>
        <v>0</v>
      </c>
      <c r="N2617" s="127"/>
      <c r="O2617" s="126"/>
      <c r="P2617" s="125"/>
      <c r="Q2617" s="125">
        <f t="shared" si="1666"/>
        <v>47</v>
      </c>
      <c r="R2617" s="125">
        <f t="shared" si="1667"/>
        <v>2014</v>
      </c>
      <c r="S2617" s="125" t="str">
        <f t="shared" si="1665"/>
        <v>Fri</v>
      </c>
      <c r="T2617" s="125" t="str">
        <f t="shared" si="1668"/>
        <v>2014-47</v>
      </c>
      <c r="U2617" s="125">
        <f t="shared" si="1669"/>
        <v>0</v>
      </c>
      <c r="V2617" s="125"/>
    </row>
    <row r="2618" spans="1:22" s="113" customFormat="1" x14ac:dyDescent="0.35">
      <c r="A2618" s="153" t="s">
        <v>1370</v>
      </c>
      <c r="B2618" s="132">
        <v>41965</v>
      </c>
      <c r="C2618" s="129">
        <v>0</v>
      </c>
      <c r="D2618" s="119">
        <v>0</v>
      </c>
      <c r="E2618" s="119">
        <v>0</v>
      </c>
      <c r="F2618" s="128">
        <v>0</v>
      </c>
      <c r="G2618" s="131">
        <v>0</v>
      </c>
      <c r="H2618" s="128">
        <f t="shared" si="1698"/>
        <v>0</v>
      </c>
      <c r="I2618" s="129">
        <v>0</v>
      </c>
      <c r="J2618" s="130">
        <v>0</v>
      </c>
      <c r="K2618" s="130">
        <f t="shared" si="1699"/>
        <v>0</v>
      </c>
      <c r="L2618" s="129">
        <f t="shared" si="1700"/>
        <v>0</v>
      </c>
      <c r="M2618" s="128">
        <f t="shared" si="1701"/>
        <v>0</v>
      </c>
      <c r="N2618" s="127"/>
      <c r="O2618" s="126"/>
      <c r="P2618" s="125"/>
      <c r="Q2618" s="125">
        <f t="shared" si="1666"/>
        <v>47</v>
      </c>
      <c r="R2618" s="125">
        <f t="shared" si="1667"/>
        <v>2014</v>
      </c>
      <c r="S2618" s="125" t="str">
        <f t="shared" si="1665"/>
        <v>Sat</v>
      </c>
      <c r="T2618" s="125" t="str">
        <f t="shared" si="1668"/>
        <v>2014-47</v>
      </c>
      <c r="U2618" s="125">
        <f t="shared" si="1669"/>
        <v>0</v>
      </c>
      <c r="V2618" s="125"/>
    </row>
    <row r="2619" spans="1:22" s="113" customFormat="1" x14ac:dyDescent="0.35">
      <c r="A2619" s="124"/>
      <c r="B2619" s="123">
        <v>41966</v>
      </c>
      <c r="C2619" s="119">
        <f>SUM(C2613:C2618)</f>
        <v>0</v>
      </c>
      <c r="D2619" s="119"/>
      <c r="E2619" s="122">
        <f>SUM(C2619:D2619)</f>
        <v>0</v>
      </c>
      <c r="F2619" s="118"/>
      <c r="G2619" s="121">
        <f>SUM(G2613:G2618)</f>
        <v>0</v>
      </c>
      <c r="H2619" s="118">
        <f>AVERAGE(H2613:H2618)</f>
        <v>0</v>
      </c>
      <c r="I2619" s="119">
        <f>SUM(I2613:I2618)</f>
        <v>0</v>
      </c>
      <c r="J2619" s="120">
        <f>SUM(J2613:J2618)</f>
        <v>0</v>
      </c>
      <c r="K2619" s="120">
        <f>SUM(G2619,J2619)</f>
        <v>0</v>
      </c>
      <c r="L2619" s="119">
        <f>AVERAGE(L2613:L2618)</f>
        <v>0</v>
      </c>
      <c r="M2619" s="118">
        <f>AVERAGE(M2613:M2618)</f>
        <v>0</v>
      </c>
      <c r="N2619" s="117"/>
      <c r="O2619" s="116"/>
      <c r="P2619" s="115"/>
      <c r="Q2619" s="115">
        <f t="shared" si="1666"/>
        <v>48</v>
      </c>
      <c r="R2619" s="115">
        <f t="shared" si="1667"/>
        <v>2014</v>
      </c>
      <c r="S2619" s="115" t="str">
        <f t="shared" si="1665"/>
        <v>Sun</v>
      </c>
      <c r="T2619" s="115" t="str">
        <f t="shared" si="1668"/>
        <v>2014-48</v>
      </c>
      <c r="U2619" s="115">
        <f t="shared" si="1669"/>
        <v>0</v>
      </c>
      <c r="V2619" s="115"/>
    </row>
    <row r="2620" spans="1:22" s="113" customFormat="1" x14ac:dyDescent="0.35">
      <c r="A2620" s="153" t="s">
        <v>1371</v>
      </c>
      <c r="B2620" s="132">
        <v>41967</v>
      </c>
      <c r="C2620" s="129">
        <v>0</v>
      </c>
      <c r="D2620" s="119">
        <v>0</v>
      </c>
      <c r="E2620" s="119">
        <v>0</v>
      </c>
      <c r="F2620" s="128">
        <v>0</v>
      </c>
      <c r="G2620" s="131">
        <v>0</v>
      </c>
      <c r="H2620" s="128">
        <f t="shared" ref="H2620:H2625" si="1702">IFERROR(F2620/G2620,0)</f>
        <v>0</v>
      </c>
      <c r="I2620" s="129">
        <v>0</v>
      </c>
      <c r="J2620" s="130">
        <v>0</v>
      </c>
      <c r="K2620" s="130">
        <f t="shared" ref="K2620:K2625" si="1703">IFERROR(SUM(G2620,J2620),0)</f>
        <v>0</v>
      </c>
      <c r="L2620" s="129">
        <f t="shared" ref="L2620:L2625" si="1704">IFERROR(MEDIAN(I2620/J2620),0)</f>
        <v>0</v>
      </c>
      <c r="M2620" s="128">
        <f t="shared" ref="M2620:M2625" si="1705">IFERROR(SUM(F2620,I2620)/K2620,0)</f>
        <v>0</v>
      </c>
      <c r="N2620" s="127"/>
      <c r="O2620" s="126"/>
      <c r="P2620" s="125"/>
      <c r="Q2620" s="125">
        <f t="shared" si="1666"/>
        <v>48</v>
      </c>
      <c r="R2620" s="125">
        <f t="shared" si="1667"/>
        <v>2014</v>
      </c>
      <c r="S2620" s="125" t="str">
        <f t="shared" si="1665"/>
        <v>Mon</v>
      </c>
      <c r="T2620" s="125" t="str">
        <f t="shared" si="1668"/>
        <v>2014-48</v>
      </c>
      <c r="U2620" s="125">
        <f t="shared" si="1669"/>
        <v>0</v>
      </c>
      <c r="V2620" s="125"/>
    </row>
    <row r="2621" spans="1:22" s="113" customFormat="1" x14ac:dyDescent="0.35">
      <c r="A2621" s="153" t="s">
        <v>1371</v>
      </c>
      <c r="B2621" s="132">
        <v>41968</v>
      </c>
      <c r="C2621" s="129">
        <v>0</v>
      </c>
      <c r="D2621" s="119">
        <v>0</v>
      </c>
      <c r="E2621" s="119">
        <v>0</v>
      </c>
      <c r="F2621" s="128">
        <v>0</v>
      </c>
      <c r="G2621" s="131">
        <v>0</v>
      </c>
      <c r="H2621" s="128">
        <f t="shared" si="1702"/>
        <v>0</v>
      </c>
      <c r="I2621" s="129">
        <v>0</v>
      </c>
      <c r="J2621" s="130">
        <v>0</v>
      </c>
      <c r="K2621" s="130">
        <f t="shared" si="1703"/>
        <v>0</v>
      </c>
      <c r="L2621" s="129">
        <f t="shared" si="1704"/>
        <v>0</v>
      </c>
      <c r="M2621" s="128">
        <f t="shared" si="1705"/>
        <v>0</v>
      </c>
      <c r="N2621" s="127"/>
      <c r="O2621" s="126"/>
      <c r="P2621" s="125"/>
      <c r="Q2621" s="125">
        <f t="shared" si="1666"/>
        <v>48</v>
      </c>
      <c r="R2621" s="125">
        <f t="shared" si="1667"/>
        <v>2014</v>
      </c>
      <c r="S2621" s="125" t="str">
        <f t="shared" si="1665"/>
        <v>Tue</v>
      </c>
      <c r="T2621" s="125" t="str">
        <f t="shared" si="1668"/>
        <v>2014-48</v>
      </c>
      <c r="U2621" s="125">
        <f t="shared" si="1669"/>
        <v>0</v>
      </c>
      <c r="V2621" s="125"/>
    </row>
    <row r="2622" spans="1:22" s="113" customFormat="1" x14ac:dyDescent="0.35">
      <c r="A2622" s="153" t="s">
        <v>1371</v>
      </c>
      <c r="B2622" s="132">
        <v>41969</v>
      </c>
      <c r="C2622" s="129">
        <v>0</v>
      </c>
      <c r="D2622" s="119">
        <v>0</v>
      </c>
      <c r="E2622" s="119">
        <v>0</v>
      </c>
      <c r="F2622" s="128">
        <v>0</v>
      </c>
      <c r="G2622" s="131">
        <v>0</v>
      </c>
      <c r="H2622" s="128">
        <f t="shared" si="1702"/>
        <v>0</v>
      </c>
      <c r="I2622" s="129">
        <v>0</v>
      </c>
      <c r="J2622" s="130">
        <v>0</v>
      </c>
      <c r="K2622" s="130">
        <f t="shared" si="1703"/>
        <v>0</v>
      </c>
      <c r="L2622" s="129">
        <f t="shared" si="1704"/>
        <v>0</v>
      </c>
      <c r="M2622" s="128">
        <f t="shared" si="1705"/>
        <v>0</v>
      </c>
      <c r="N2622" s="127"/>
      <c r="O2622" s="126"/>
      <c r="P2622" s="125"/>
      <c r="Q2622" s="125">
        <f t="shared" si="1666"/>
        <v>48</v>
      </c>
      <c r="R2622" s="125">
        <f t="shared" si="1667"/>
        <v>2014</v>
      </c>
      <c r="S2622" s="125" t="str">
        <f t="shared" si="1665"/>
        <v>Wed</v>
      </c>
      <c r="T2622" s="125" t="str">
        <f t="shared" si="1668"/>
        <v>2014-48</v>
      </c>
      <c r="U2622" s="125">
        <f t="shared" si="1669"/>
        <v>0</v>
      </c>
      <c r="V2622" s="125"/>
    </row>
    <row r="2623" spans="1:22" s="113" customFormat="1" x14ac:dyDescent="0.35">
      <c r="A2623" s="153" t="s">
        <v>1371</v>
      </c>
      <c r="B2623" s="132">
        <v>41970</v>
      </c>
      <c r="C2623" s="129">
        <v>0</v>
      </c>
      <c r="D2623" s="119">
        <v>0</v>
      </c>
      <c r="E2623" s="119">
        <v>0</v>
      </c>
      <c r="F2623" s="128">
        <v>0</v>
      </c>
      <c r="G2623" s="131">
        <v>0</v>
      </c>
      <c r="H2623" s="128">
        <f t="shared" si="1702"/>
        <v>0</v>
      </c>
      <c r="I2623" s="129">
        <v>0</v>
      </c>
      <c r="J2623" s="130">
        <v>0</v>
      </c>
      <c r="K2623" s="130">
        <f t="shared" si="1703"/>
        <v>0</v>
      </c>
      <c r="L2623" s="129">
        <f t="shared" si="1704"/>
        <v>0</v>
      </c>
      <c r="M2623" s="128">
        <f t="shared" si="1705"/>
        <v>0</v>
      </c>
      <c r="N2623" s="127"/>
      <c r="O2623" s="126"/>
      <c r="P2623" s="125"/>
      <c r="Q2623" s="125">
        <f t="shared" si="1666"/>
        <v>48</v>
      </c>
      <c r="R2623" s="125">
        <f t="shared" si="1667"/>
        <v>2014</v>
      </c>
      <c r="S2623" s="125" t="str">
        <f t="shared" si="1665"/>
        <v>Thu</v>
      </c>
      <c r="T2623" s="125" t="str">
        <f t="shared" si="1668"/>
        <v>2014-48</v>
      </c>
      <c r="U2623" s="125">
        <f t="shared" si="1669"/>
        <v>0</v>
      </c>
      <c r="V2623" s="125"/>
    </row>
    <row r="2624" spans="1:22" s="113" customFormat="1" x14ac:dyDescent="0.35">
      <c r="A2624" s="153" t="s">
        <v>1371</v>
      </c>
      <c r="B2624" s="132">
        <v>41971</v>
      </c>
      <c r="C2624" s="129">
        <v>0</v>
      </c>
      <c r="D2624" s="119">
        <v>0</v>
      </c>
      <c r="E2624" s="119">
        <v>0</v>
      </c>
      <c r="F2624" s="128">
        <v>0</v>
      </c>
      <c r="G2624" s="131">
        <v>0</v>
      </c>
      <c r="H2624" s="128">
        <f t="shared" si="1702"/>
        <v>0</v>
      </c>
      <c r="I2624" s="129">
        <v>0</v>
      </c>
      <c r="J2624" s="130">
        <v>0</v>
      </c>
      <c r="K2624" s="130">
        <f t="shared" si="1703"/>
        <v>0</v>
      </c>
      <c r="L2624" s="129">
        <f t="shared" si="1704"/>
        <v>0</v>
      </c>
      <c r="M2624" s="128">
        <f t="shared" si="1705"/>
        <v>0</v>
      </c>
      <c r="N2624" s="127"/>
      <c r="O2624" s="126"/>
      <c r="P2624" s="125"/>
      <c r="Q2624" s="125">
        <f t="shared" si="1666"/>
        <v>48</v>
      </c>
      <c r="R2624" s="125">
        <f t="shared" si="1667"/>
        <v>2014</v>
      </c>
      <c r="S2624" s="125" t="str">
        <f t="shared" si="1665"/>
        <v>Fri</v>
      </c>
      <c r="T2624" s="125" t="str">
        <f t="shared" si="1668"/>
        <v>2014-48</v>
      </c>
      <c r="U2624" s="125">
        <f t="shared" si="1669"/>
        <v>0</v>
      </c>
      <c r="V2624" s="125"/>
    </row>
    <row r="2625" spans="1:22" s="113" customFormat="1" x14ac:dyDescent="0.35">
      <c r="A2625" s="153" t="s">
        <v>1371</v>
      </c>
      <c r="B2625" s="132">
        <v>41972</v>
      </c>
      <c r="C2625" s="129">
        <v>0</v>
      </c>
      <c r="D2625" s="119">
        <v>0</v>
      </c>
      <c r="E2625" s="119">
        <v>0</v>
      </c>
      <c r="F2625" s="128">
        <v>0</v>
      </c>
      <c r="G2625" s="131">
        <v>0</v>
      </c>
      <c r="H2625" s="128">
        <f t="shared" si="1702"/>
        <v>0</v>
      </c>
      <c r="I2625" s="129">
        <v>0</v>
      </c>
      <c r="J2625" s="130">
        <v>0</v>
      </c>
      <c r="K2625" s="130">
        <f t="shared" si="1703"/>
        <v>0</v>
      </c>
      <c r="L2625" s="129">
        <f t="shared" si="1704"/>
        <v>0</v>
      </c>
      <c r="M2625" s="128">
        <f t="shared" si="1705"/>
        <v>0</v>
      </c>
      <c r="N2625" s="127"/>
      <c r="O2625" s="126"/>
      <c r="P2625" s="125"/>
      <c r="Q2625" s="125">
        <f t="shared" si="1666"/>
        <v>48</v>
      </c>
      <c r="R2625" s="125">
        <f t="shared" si="1667"/>
        <v>2014</v>
      </c>
      <c r="S2625" s="125" t="str">
        <f t="shared" si="1665"/>
        <v>Sat</v>
      </c>
      <c r="T2625" s="125" t="str">
        <f t="shared" si="1668"/>
        <v>2014-48</v>
      </c>
      <c r="U2625" s="125">
        <f t="shared" si="1669"/>
        <v>0</v>
      </c>
      <c r="V2625" s="125"/>
    </row>
    <row r="2626" spans="1:22" s="113" customFormat="1" x14ac:dyDescent="0.35">
      <c r="A2626" s="124"/>
      <c r="B2626" s="123">
        <v>41973</v>
      </c>
      <c r="C2626" s="119">
        <f>SUM(C2620:C2625)</f>
        <v>0</v>
      </c>
      <c r="D2626" s="119"/>
      <c r="E2626" s="122">
        <f>SUM(C2626:D2626)</f>
        <v>0</v>
      </c>
      <c r="F2626" s="118"/>
      <c r="G2626" s="121">
        <f>SUM(G2620:G2625)</f>
        <v>0</v>
      </c>
      <c r="H2626" s="118">
        <f>AVERAGE(H2620:H2625)</f>
        <v>0</v>
      </c>
      <c r="I2626" s="119">
        <f>SUM(I2620:I2625)</f>
        <v>0</v>
      </c>
      <c r="J2626" s="120">
        <f>SUM(J2620:J2625)</f>
        <v>0</v>
      </c>
      <c r="K2626" s="120">
        <f>SUM(G2626,J2626)</f>
        <v>0</v>
      </c>
      <c r="L2626" s="119">
        <f>AVERAGE(L2620:L2625)</f>
        <v>0</v>
      </c>
      <c r="M2626" s="118">
        <f>AVERAGE(M2620:M2625)</f>
        <v>0</v>
      </c>
      <c r="N2626" s="117"/>
      <c r="O2626" s="116"/>
      <c r="P2626" s="115"/>
      <c r="Q2626" s="115">
        <f t="shared" si="1666"/>
        <v>49</v>
      </c>
      <c r="R2626" s="115">
        <f t="shared" si="1667"/>
        <v>2014</v>
      </c>
      <c r="S2626" s="115" t="str">
        <f t="shared" ref="S2626:S2689" si="1706">VLOOKUP(WEEKDAY(B2626),$Z$2:$AA$8,2,FALSE)</f>
        <v>Sun</v>
      </c>
      <c r="T2626" s="115" t="str">
        <f t="shared" si="1668"/>
        <v>2014-49</v>
      </c>
      <c r="U2626" s="115">
        <f t="shared" si="1669"/>
        <v>0</v>
      </c>
      <c r="V2626" s="115"/>
    </row>
    <row r="2627" spans="1:22" s="113" customFormat="1" x14ac:dyDescent="0.35">
      <c r="A2627" s="153" t="s">
        <v>1372</v>
      </c>
      <c r="B2627" s="132">
        <v>41974</v>
      </c>
      <c r="C2627" s="129">
        <v>0</v>
      </c>
      <c r="D2627" s="119">
        <v>0</v>
      </c>
      <c r="E2627" s="119">
        <v>0</v>
      </c>
      <c r="F2627" s="128">
        <v>0</v>
      </c>
      <c r="G2627" s="131">
        <v>0</v>
      </c>
      <c r="H2627" s="128">
        <f t="shared" ref="H2627:H2632" si="1707">IFERROR(F2627/G2627,0)</f>
        <v>0</v>
      </c>
      <c r="I2627" s="129">
        <v>0</v>
      </c>
      <c r="J2627" s="130">
        <v>0</v>
      </c>
      <c r="K2627" s="130">
        <f t="shared" ref="K2627:K2632" si="1708">IFERROR(SUM(G2627,J2627),0)</f>
        <v>0</v>
      </c>
      <c r="L2627" s="129">
        <f t="shared" ref="L2627:L2632" si="1709">IFERROR(MEDIAN(I2627/J2627),0)</f>
        <v>0</v>
      </c>
      <c r="M2627" s="128">
        <f t="shared" ref="M2627:M2632" si="1710">IFERROR(SUM(F2627,I2627)/K2627,0)</f>
        <v>0</v>
      </c>
      <c r="N2627" s="127"/>
      <c r="O2627" s="126"/>
      <c r="P2627" s="125"/>
      <c r="Q2627" s="125">
        <f t="shared" ref="Q2627:Q2690" si="1711">WEEKNUM(B2627)</f>
        <v>49</v>
      </c>
      <c r="R2627" s="125">
        <f t="shared" ref="R2627:R2690" si="1712">YEAR(B2627)</f>
        <v>2014</v>
      </c>
      <c r="S2627" s="125" t="str">
        <f t="shared" si="1706"/>
        <v>Mon</v>
      </c>
      <c r="T2627" s="125" t="str">
        <f t="shared" ref="T2627:T2690" si="1713">R2627&amp;"-"&amp;Q2627</f>
        <v>2014-49</v>
      </c>
      <c r="U2627" s="125">
        <f t="shared" ref="U2627:U2690" si="1714">IF(AND(MONTH(B2627)=12,DAY(B2627)&lt;26),1,0)</f>
        <v>1</v>
      </c>
      <c r="V2627" s="125"/>
    </row>
    <row r="2628" spans="1:22" s="113" customFormat="1" x14ac:dyDescent="0.35">
      <c r="A2628" s="153" t="s">
        <v>1372</v>
      </c>
      <c r="B2628" s="132">
        <v>41975</v>
      </c>
      <c r="C2628" s="129">
        <v>0</v>
      </c>
      <c r="D2628" s="119">
        <v>0</v>
      </c>
      <c r="E2628" s="119">
        <v>0</v>
      </c>
      <c r="F2628" s="128">
        <v>0</v>
      </c>
      <c r="G2628" s="131">
        <v>0</v>
      </c>
      <c r="H2628" s="128">
        <f t="shared" si="1707"/>
        <v>0</v>
      </c>
      <c r="I2628" s="129">
        <v>0</v>
      </c>
      <c r="J2628" s="130">
        <v>0</v>
      </c>
      <c r="K2628" s="130">
        <f t="shared" si="1708"/>
        <v>0</v>
      </c>
      <c r="L2628" s="129">
        <f t="shared" si="1709"/>
        <v>0</v>
      </c>
      <c r="M2628" s="128">
        <f t="shared" si="1710"/>
        <v>0</v>
      </c>
      <c r="N2628" s="127"/>
      <c r="O2628" s="126"/>
      <c r="P2628" s="125"/>
      <c r="Q2628" s="125">
        <f t="shared" si="1711"/>
        <v>49</v>
      </c>
      <c r="R2628" s="125">
        <f t="shared" si="1712"/>
        <v>2014</v>
      </c>
      <c r="S2628" s="125" t="str">
        <f t="shared" si="1706"/>
        <v>Tue</v>
      </c>
      <c r="T2628" s="125" t="str">
        <f t="shared" si="1713"/>
        <v>2014-49</v>
      </c>
      <c r="U2628" s="125">
        <f t="shared" si="1714"/>
        <v>1</v>
      </c>
      <c r="V2628" s="125"/>
    </row>
    <row r="2629" spans="1:22" s="113" customFormat="1" x14ac:dyDescent="0.35">
      <c r="A2629" s="153" t="s">
        <v>1372</v>
      </c>
      <c r="B2629" s="132">
        <v>41976</v>
      </c>
      <c r="C2629" s="129">
        <v>0</v>
      </c>
      <c r="D2629" s="119">
        <v>0</v>
      </c>
      <c r="E2629" s="119">
        <v>0</v>
      </c>
      <c r="F2629" s="128">
        <v>0</v>
      </c>
      <c r="G2629" s="131">
        <v>0</v>
      </c>
      <c r="H2629" s="128">
        <f t="shared" si="1707"/>
        <v>0</v>
      </c>
      <c r="I2629" s="129">
        <v>0</v>
      </c>
      <c r="J2629" s="130">
        <v>0</v>
      </c>
      <c r="K2629" s="130">
        <f t="shared" si="1708"/>
        <v>0</v>
      </c>
      <c r="L2629" s="129">
        <f t="shared" si="1709"/>
        <v>0</v>
      </c>
      <c r="M2629" s="128">
        <f t="shared" si="1710"/>
        <v>0</v>
      </c>
      <c r="N2629" s="127"/>
      <c r="O2629" s="126"/>
      <c r="P2629" s="125"/>
      <c r="Q2629" s="125">
        <f t="shared" si="1711"/>
        <v>49</v>
      </c>
      <c r="R2629" s="125">
        <f t="shared" si="1712"/>
        <v>2014</v>
      </c>
      <c r="S2629" s="125" t="str">
        <f t="shared" si="1706"/>
        <v>Wed</v>
      </c>
      <c r="T2629" s="125" t="str">
        <f t="shared" si="1713"/>
        <v>2014-49</v>
      </c>
      <c r="U2629" s="125">
        <f t="shared" si="1714"/>
        <v>1</v>
      </c>
      <c r="V2629" s="125"/>
    </row>
    <row r="2630" spans="1:22" s="113" customFormat="1" x14ac:dyDescent="0.35">
      <c r="A2630" s="153" t="s">
        <v>1372</v>
      </c>
      <c r="B2630" s="132">
        <v>41977</v>
      </c>
      <c r="C2630" s="129">
        <v>0</v>
      </c>
      <c r="D2630" s="119">
        <v>0</v>
      </c>
      <c r="E2630" s="119">
        <v>0</v>
      </c>
      <c r="F2630" s="128">
        <v>0</v>
      </c>
      <c r="G2630" s="131">
        <v>0</v>
      </c>
      <c r="H2630" s="128">
        <f t="shared" si="1707"/>
        <v>0</v>
      </c>
      <c r="I2630" s="129">
        <v>0</v>
      </c>
      <c r="J2630" s="130">
        <v>0</v>
      </c>
      <c r="K2630" s="130">
        <f t="shared" si="1708"/>
        <v>0</v>
      </c>
      <c r="L2630" s="129">
        <f t="shared" si="1709"/>
        <v>0</v>
      </c>
      <c r="M2630" s="128">
        <f t="shared" si="1710"/>
        <v>0</v>
      </c>
      <c r="N2630" s="127"/>
      <c r="O2630" s="126"/>
      <c r="P2630" s="125"/>
      <c r="Q2630" s="125">
        <f t="shared" si="1711"/>
        <v>49</v>
      </c>
      <c r="R2630" s="125">
        <f t="shared" si="1712"/>
        <v>2014</v>
      </c>
      <c r="S2630" s="125" t="str">
        <f t="shared" si="1706"/>
        <v>Thu</v>
      </c>
      <c r="T2630" s="125" t="str">
        <f t="shared" si="1713"/>
        <v>2014-49</v>
      </c>
      <c r="U2630" s="125">
        <f t="shared" si="1714"/>
        <v>1</v>
      </c>
      <c r="V2630" s="125"/>
    </row>
    <row r="2631" spans="1:22" s="113" customFormat="1" x14ac:dyDescent="0.35">
      <c r="A2631" s="153" t="s">
        <v>1372</v>
      </c>
      <c r="B2631" s="132">
        <v>41978</v>
      </c>
      <c r="C2631" s="129">
        <v>0</v>
      </c>
      <c r="D2631" s="119">
        <v>0</v>
      </c>
      <c r="E2631" s="119">
        <v>0</v>
      </c>
      <c r="F2631" s="128">
        <v>0</v>
      </c>
      <c r="G2631" s="131">
        <v>0</v>
      </c>
      <c r="H2631" s="128">
        <f t="shared" si="1707"/>
        <v>0</v>
      </c>
      <c r="I2631" s="129">
        <v>0</v>
      </c>
      <c r="J2631" s="130">
        <v>0</v>
      </c>
      <c r="K2631" s="130">
        <f t="shared" si="1708"/>
        <v>0</v>
      </c>
      <c r="L2631" s="129">
        <f t="shared" si="1709"/>
        <v>0</v>
      </c>
      <c r="M2631" s="128">
        <f t="shared" si="1710"/>
        <v>0</v>
      </c>
      <c r="N2631" s="127"/>
      <c r="O2631" s="126"/>
      <c r="P2631" s="125"/>
      <c r="Q2631" s="125">
        <f t="shared" si="1711"/>
        <v>49</v>
      </c>
      <c r="R2631" s="125">
        <f t="shared" si="1712"/>
        <v>2014</v>
      </c>
      <c r="S2631" s="125" t="str">
        <f t="shared" si="1706"/>
        <v>Fri</v>
      </c>
      <c r="T2631" s="125" t="str">
        <f t="shared" si="1713"/>
        <v>2014-49</v>
      </c>
      <c r="U2631" s="125">
        <f t="shared" si="1714"/>
        <v>1</v>
      </c>
      <c r="V2631" s="125"/>
    </row>
    <row r="2632" spans="1:22" s="113" customFormat="1" x14ac:dyDescent="0.35">
      <c r="A2632" s="153" t="s">
        <v>1372</v>
      </c>
      <c r="B2632" s="132">
        <v>41979</v>
      </c>
      <c r="C2632" s="129">
        <v>0</v>
      </c>
      <c r="D2632" s="119">
        <v>0</v>
      </c>
      <c r="E2632" s="119">
        <v>0</v>
      </c>
      <c r="F2632" s="128">
        <v>0</v>
      </c>
      <c r="G2632" s="131">
        <v>0</v>
      </c>
      <c r="H2632" s="128">
        <f t="shared" si="1707"/>
        <v>0</v>
      </c>
      <c r="I2632" s="129">
        <v>0</v>
      </c>
      <c r="J2632" s="130">
        <v>0</v>
      </c>
      <c r="K2632" s="130">
        <f t="shared" si="1708"/>
        <v>0</v>
      </c>
      <c r="L2632" s="129">
        <f t="shared" si="1709"/>
        <v>0</v>
      </c>
      <c r="M2632" s="128">
        <f t="shared" si="1710"/>
        <v>0</v>
      </c>
      <c r="N2632" s="127"/>
      <c r="O2632" s="126"/>
      <c r="P2632" s="125"/>
      <c r="Q2632" s="125">
        <f t="shared" si="1711"/>
        <v>49</v>
      </c>
      <c r="R2632" s="125">
        <f t="shared" si="1712"/>
        <v>2014</v>
      </c>
      <c r="S2632" s="125" t="str">
        <f t="shared" si="1706"/>
        <v>Sat</v>
      </c>
      <c r="T2632" s="125" t="str">
        <f t="shared" si="1713"/>
        <v>2014-49</v>
      </c>
      <c r="U2632" s="125">
        <f t="shared" si="1714"/>
        <v>1</v>
      </c>
      <c r="V2632" s="125"/>
    </row>
    <row r="2633" spans="1:22" s="113" customFormat="1" x14ac:dyDescent="0.35">
      <c r="A2633" s="124"/>
      <c r="B2633" s="123">
        <v>41980</v>
      </c>
      <c r="C2633" s="119">
        <f>SUM(C2627:C2632)</f>
        <v>0</v>
      </c>
      <c r="D2633" s="119"/>
      <c r="E2633" s="122">
        <f>SUM(C2633:D2633)</f>
        <v>0</v>
      </c>
      <c r="F2633" s="118"/>
      <c r="G2633" s="121">
        <f>SUM(G2627:G2632)</f>
        <v>0</v>
      </c>
      <c r="H2633" s="118">
        <f>AVERAGE(H2627:H2632)</f>
        <v>0</v>
      </c>
      <c r="I2633" s="119">
        <f>SUM(I2627:I2632)</f>
        <v>0</v>
      </c>
      <c r="J2633" s="120">
        <f>SUM(J2627:J2632)</f>
        <v>0</v>
      </c>
      <c r="K2633" s="120">
        <f>SUM(G2633,J2633)</f>
        <v>0</v>
      </c>
      <c r="L2633" s="119">
        <f>AVERAGE(L2627:L2632)</f>
        <v>0</v>
      </c>
      <c r="M2633" s="118">
        <f>AVERAGE(M2627:M2632)</f>
        <v>0</v>
      </c>
      <c r="N2633" s="117"/>
      <c r="O2633" s="116"/>
      <c r="P2633" s="115"/>
      <c r="Q2633" s="115">
        <f t="shared" si="1711"/>
        <v>50</v>
      </c>
      <c r="R2633" s="115">
        <f t="shared" si="1712"/>
        <v>2014</v>
      </c>
      <c r="S2633" s="115" t="str">
        <f t="shared" si="1706"/>
        <v>Sun</v>
      </c>
      <c r="T2633" s="115" t="str">
        <f t="shared" si="1713"/>
        <v>2014-50</v>
      </c>
      <c r="U2633" s="115">
        <f t="shared" si="1714"/>
        <v>1</v>
      </c>
      <c r="V2633" s="115"/>
    </row>
    <row r="2634" spans="1:22" s="113" customFormat="1" x14ac:dyDescent="0.35">
      <c r="A2634" s="153" t="s">
        <v>1373</v>
      </c>
      <c r="B2634" s="132">
        <v>41981</v>
      </c>
      <c r="C2634" s="129">
        <v>0</v>
      </c>
      <c r="D2634" s="119">
        <v>0</v>
      </c>
      <c r="E2634" s="119">
        <v>0</v>
      </c>
      <c r="F2634" s="128">
        <v>0</v>
      </c>
      <c r="G2634" s="131">
        <v>0</v>
      </c>
      <c r="H2634" s="128">
        <f t="shared" ref="H2634:H2639" si="1715">IFERROR(F2634/G2634,0)</f>
        <v>0</v>
      </c>
      <c r="I2634" s="129">
        <v>0</v>
      </c>
      <c r="J2634" s="130">
        <v>0</v>
      </c>
      <c r="K2634" s="130">
        <f t="shared" ref="K2634:K2639" si="1716">IFERROR(SUM(G2634,J2634),0)</f>
        <v>0</v>
      </c>
      <c r="L2634" s="129">
        <f t="shared" ref="L2634:L2639" si="1717">IFERROR(MEDIAN(I2634/J2634),0)</f>
        <v>0</v>
      </c>
      <c r="M2634" s="128">
        <f t="shared" ref="M2634:M2639" si="1718">IFERROR(SUM(F2634,I2634)/K2634,0)</f>
        <v>0</v>
      </c>
      <c r="N2634" s="127"/>
      <c r="O2634" s="126"/>
      <c r="P2634" s="125"/>
      <c r="Q2634" s="125">
        <f t="shared" si="1711"/>
        <v>50</v>
      </c>
      <c r="R2634" s="125">
        <f t="shared" si="1712"/>
        <v>2014</v>
      </c>
      <c r="S2634" s="125" t="str">
        <f t="shared" si="1706"/>
        <v>Mon</v>
      </c>
      <c r="T2634" s="125" t="str">
        <f t="shared" si="1713"/>
        <v>2014-50</v>
      </c>
      <c r="U2634" s="125">
        <f t="shared" si="1714"/>
        <v>1</v>
      </c>
      <c r="V2634" s="125"/>
    </row>
    <row r="2635" spans="1:22" s="113" customFormat="1" x14ac:dyDescent="0.35">
      <c r="A2635" s="153" t="s">
        <v>1373</v>
      </c>
      <c r="B2635" s="132">
        <v>41982</v>
      </c>
      <c r="C2635" s="129">
        <v>0</v>
      </c>
      <c r="D2635" s="119">
        <v>0</v>
      </c>
      <c r="E2635" s="119">
        <v>0</v>
      </c>
      <c r="F2635" s="128">
        <v>0</v>
      </c>
      <c r="G2635" s="131">
        <v>0</v>
      </c>
      <c r="H2635" s="128">
        <f t="shared" si="1715"/>
        <v>0</v>
      </c>
      <c r="I2635" s="129">
        <v>0</v>
      </c>
      <c r="J2635" s="130">
        <v>0</v>
      </c>
      <c r="K2635" s="130">
        <f t="shared" si="1716"/>
        <v>0</v>
      </c>
      <c r="L2635" s="129">
        <f t="shared" si="1717"/>
        <v>0</v>
      </c>
      <c r="M2635" s="128">
        <f t="shared" si="1718"/>
        <v>0</v>
      </c>
      <c r="N2635" s="127"/>
      <c r="O2635" s="126"/>
      <c r="P2635" s="125"/>
      <c r="Q2635" s="125">
        <f t="shared" si="1711"/>
        <v>50</v>
      </c>
      <c r="R2635" s="125">
        <f t="shared" si="1712"/>
        <v>2014</v>
      </c>
      <c r="S2635" s="125" t="str">
        <f t="shared" si="1706"/>
        <v>Tue</v>
      </c>
      <c r="T2635" s="125" t="str">
        <f t="shared" si="1713"/>
        <v>2014-50</v>
      </c>
      <c r="U2635" s="125">
        <f t="shared" si="1714"/>
        <v>1</v>
      </c>
      <c r="V2635" s="125"/>
    </row>
    <row r="2636" spans="1:22" s="113" customFormat="1" x14ac:dyDescent="0.35">
      <c r="A2636" s="153" t="s">
        <v>1373</v>
      </c>
      <c r="B2636" s="132">
        <v>41983</v>
      </c>
      <c r="C2636" s="129">
        <v>0</v>
      </c>
      <c r="D2636" s="119">
        <v>0</v>
      </c>
      <c r="E2636" s="119">
        <v>0</v>
      </c>
      <c r="F2636" s="128">
        <v>0</v>
      </c>
      <c r="G2636" s="131">
        <v>0</v>
      </c>
      <c r="H2636" s="128">
        <f t="shared" si="1715"/>
        <v>0</v>
      </c>
      <c r="I2636" s="129">
        <v>0</v>
      </c>
      <c r="J2636" s="130">
        <v>0</v>
      </c>
      <c r="K2636" s="130">
        <f t="shared" si="1716"/>
        <v>0</v>
      </c>
      <c r="L2636" s="129">
        <f t="shared" si="1717"/>
        <v>0</v>
      </c>
      <c r="M2636" s="128">
        <f t="shared" si="1718"/>
        <v>0</v>
      </c>
      <c r="N2636" s="127"/>
      <c r="O2636" s="126"/>
      <c r="P2636" s="125"/>
      <c r="Q2636" s="125">
        <f t="shared" si="1711"/>
        <v>50</v>
      </c>
      <c r="R2636" s="125">
        <f t="shared" si="1712"/>
        <v>2014</v>
      </c>
      <c r="S2636" s="125" t="str">
        <f t="shared" si="1706"/>
        <v>Wed</v>
      </c>
      <c r="T2636" s="125" t="str">
        <f t="shared" si="1713"/>
        <v>2014-50</v>
      </c>
      <c r="U2636" s="125">
        <f t="shared" si="1714"/>
        <v>1</v>
      </c>
      <c r="V2636" s="125"/>
    </row>
    <row r="2637" spans="1:22" s="113" customFormat="1" x14ac:dyDescent="0.35">
      <c r="A2637" s="153" t="s">
        <v>1373</v>
      </c>
      <c r="B2637" s="132">
        <v>41984</v>
      </c>
      <c r="C2637" s="129">
        <v>0</v>
      </c>
      <c r="D2637" s="119">
        <v>0</v>
      </c>
      <c r="E2637" s="119">
        <v>0</v>
      </c>
      <c r="F2637" s="128">
        <v>0</v>
      </c>
      <c r="G2637" s="131">
        <v>0</v>
      </c>
      <c r="H2637" s="128">
        <f t="shared" si="1715"/>
        <v>0</v>
      </c>
      <c r="I2637" s="129">
        <v>0</v>
      </c>
      <c r="J2637" s="130">
        <v>0</v>
      </c>
      <c r="K2637" s="130">
        <f t="shared" si="1716"/>
        <v>0</v>
      </c>
      <c r="L2637" s="129">
        <f t="shared" si="1717"/>
        <v>0</v>
      </c>
      <c r="M2637" s="128">
        <f t="shared" si="1718"/>
        <v>0</v>
      </c>
      <c r="N2637" s="127"/>
      <c r="O2637" s="126"/>
      <c r="P2637" s="125"/>
      <c r="Q2637" s="125">
        <f t="shared" si="1711"/>
        <v>50</v>
      </c>
      <c r="R2637" s="125">
        <f t="shared" si="1712"/>
        <v>2014</v>
      </c>
      <c r="S2637" s="125" t="str">
        <f t="shared" si="1706"/>
        <v>Thu</v>
      </c>
      <c r="T2637" s="125" t="str">
        <f t="shared" si="1713"/>
        <v>2014-50</v>
      </c>
      <c r="U2637" s="125">
        <f t="shared" si="1714"/>
        <v>1</v>
      </c>
      <c r="V2637" s="125"/>
    </row>
    <row r="2638" spans="1:22" s="113" customFormat="1" x14ac:dyDescent="0.35">
      <c r="A2638" s="153" t="s">
        <v>1373</v>
      </c>
      <c r="B2638" s="132">
        <v>41985</v>
      </c>
      <c r="C2638" s="129">
        <v>0</v>
      </c>
      <c r="D2638" s="119">
        <v>0</v>
      </c>
      <c r="E2638" s="119">
        <v>0</v>
      </c>
      <c r="F2638" s="128">
        <v>0</v>
      </c>
      <c r="G2638" s="131">
        <v>0</v>
      </c>
      <c r="H2638" s="128">
        <f t="shared" si="1715"/>
        <v>0</v>
      </c>
      <c r="I2638" s="129">
        <v>0</v>
      </c>
      <c r="J2638" s="130">
        <v>0</v>
      </c>
      <c r="K2638" s="130">
        <f t="shared" si="1716"/>
        <v>0</v>
      </c>
      <c r="L2638" s="129">
        <f t="shared" si="1717"/>
        <v>0</v>
      </c>
      <c r="M2638" s="128">
        <f t="shared" si="1718"/>
        <v>0</v>
      </c>
      <c r="N2638" s="127"/>
      <c r="O2638" s="126"/>
      <c r="P2638" s="125"/>
      <c r="Q2638" s="125">
        <f t="shared" si="1711"/>
        <v>50</v>
      </c>
      <c r="R2638" s="125">
        <f t="shared" si="1712"/>
        <v>2014</v>
      </c>
      <c r="S2638" s="125" t="str">
        <f t="shared" si="1706"/>
        <v>Fri</v>
      </c>
      <c r="T2638" s="125" t="str">
        <f t="shared" si="1713"/>
        <v>2014-50</v>
      </c>
      <c r="U2638" s="125">
        <f t="shared" si="1714"/>
        <v>1</v>
      </c>
      <c r="V2638" s="125"/>
    </row>
    <row r="2639" spans="1:22" s="113" customFormat="1" x14ac:dyDescent="0.35">
      <c r="A2639" s="153" t="s">
        <v>1373</v>
      </c>
      <c r="B2639" s="132">
        <v>41986</v>
      </c>
      <c r="C2639" s="129">
        <v>0</v>
      </c>
      <c r="D2639" s="119">
        <v>0</v>
      </c>
      <c r="E2639" s="119">
        <v>0</v>
      </c>
      <c r="F2639" s="128">
        <v>0</v>
      </c>
      <c r="G2639" s="131">
        <v>0</v>
      </c>
      <c r="H2639" s="128">
        <f t="shared" si="1715"/>
        <v>0</v>
      </c>
      <c r="I2639" s="129">
        <v>0</v>
      </c>
      <c r="J2639" s="130">
        <v>0</v>
      </c>
      <c r="K2639" s="130">
        <f t="shared" si="1716"/>
        <v>0</v>
      </c>
      <c r="L2639" s="129">
        <f t="shared" si="1717"/>
        <v>0</v>
      </c>
      <c r="M2639" s="128">
        <f t="shared" si="1718"/>
        <v>0</v>
      </c>
      <c r="N2639" s="127"/>
      <c r="O2639" s="126"/>
      <c r="P2639" s="125"/>
      <c r="Q2639" s="125">
        <f t="shared" si="1711"/>
        <v>50</v>
      </c>
      <c r="R2639" s="125">
        <f t="shared" si="1712"/>
        <v>2014</v>
      </c>
      <c r="S2639" s="125" t="str">
        <f t="shared" si="1706"/>
        <v>Sat</v>
      </c>
      <c r="T2639" s="125" t="str">
        <f t="shared" si="1713"/>
        <v>2014-50</v>
      </c>
      <c r="U2639" s="125">
        <f t="shared" si="1714"/>
        <v>1</v>
      </c>
      <c r="V2639" s="125"/>
    </row>
    <row r="2640" spans="1:22" s="113" customFormat="1" x14ac:dyDescent="0.35">
      <c r="A2640" s="124"/>
      <c r="B2640" s="123">
        <v>41987</v>
      </c>
      <c r="C2640" s="119">
        <f>SUM(C2634:C2639)</f>
        <v>0</v>
      </c>
      <c r="D2640" s="119"/>
      <c r="E2640" s="122">
        <f>SUM(C2640:D2640)</f>
        <v>0</v>
      </c>
      <c r="F2640" s="118"/>
      <c r="G2640" s="121">
        <f>SUM(G2634:G2639)</f>
        <v>0</v>
      </c>
      <c r="H2640" s="118">
        <f>AVERAGE(H2634:H2639)</f>
        <v>0</v>
      </c>
      <c r="I2640" s="119">
        <f>SUM(I2634:I2639)</f>
        <v>0</v>
      </c>
      <c r="J2640" s="120">
        <f>SUM(J2634:J2639)</f>
        <v>0</v>
      </c>
      <c r="K2640" s="120">
        <f>SUM(G2640,J2640)</f>
        <v>0</v>
      </c>
      <c r="L2640" s="119">
        <f>AVERAGE(L2634:L2639)</f>
        <v>0</v>
      </c>
      <c r="M2640" s="118">
        <f>AVERAGE(M2634:M2639)</f>
        <v>0</v>
      </c>
      <c r="N2640" s="117"/>
      <c r="O2640" s="116"/>
      <c r="P2640" s="115"/>
      <c r="Q2640" s="115">
        <f t="shared" si="1711"/>
        <v>51</v>
      </c>
      <c r="R2640" s="115">
        <f t="shared" si="1712"/>
        <v>2014</v>
      </c>
      <c r="S2640" s="115" t="str">
        <f t="shared" si="1706"/>
        <v>Sun</v>
      </c>
      <c r="T2640" s="115" t="str">
        <f t="shared" si="1713"/>
        <v>2014-51</v>
      </c>
      <c r="U2640" s="115">
        <f t="shared" si="1714"/>
        <v>1</v>
      </c>
      <c r="V2640" s="115"/>
    </row>
    <row r="2641" spans="1:22" s="113" customFormat="1" x14ac:dyDescent="0.35">
      <c r="A2641" s="134" t="s">
        <v>1374</v>
      </c>
      <c r="B2641" s="132">
        <v>41988</v>
      </c>
      <c r="C2641" s="129">
        <v>0</v>
      </c>
      <c r="D2641" s="119">
        <v>0</v>
      </c>
      <c r="E2641" s="119">
        <v>0</v>
      </c>
      <c r="F2641" s="128">
        <v>0</v>
      </c>
      <c r="G2641" s="131">
        <v>0</v>
      </c>
      <c r="H2641" s="128">
        <f t="shared" ref="H2641:H2646" si="1719">IFERROR(F2641/G2641,0)</f>
        <v>0</v>
      </c>
      <c r="I2641" s="129">
        <v>0</v>
      </c>
      <c r="J2641" s="130">
        <v>0</v>
      </c>
      <c r="K2641" s="130">
        <f t="shared" ref="K2641:K2646" si="1720">IFERROR(SUM(G2641,J2641),0)</f>
        <v>0</v>
      </c>
      <c r="L2641" s="129">
        <f t="shared" ref="L2641:L2646" si="1721">IFERROR(MEDIAN(I2641/J2641),0)</f>
        <v>0</v>
      </c>
      <c r="M2641" s="128">
        <f t="shared" ref="M2641:M2646" si="1722">IFERROR(SUM(F2641,I2641)/K2641,0)</f>
        <v>0</v>
      </c>
      <c r="N2641" s="127"/>
      <c r="O2641" s="126"/>
      <c r="P2641" s="125"/>
      <c r="Q2641" s="125">
        <f t="shared" si="1711"/>
        <v>51</v>
      </c>
      <c r="R2641" s="125">
        <f t="shared" si="1712"/>
        <v>2014</v>
      </c>
      <c r="S2641" s="125" t="str">
        <f t="shared" si="1706"/>
        <v>Mon</v>
      </c>
      <c r="T2641" s="125" t="str">
        <f t="shared" si="1713"/>
        <v>2014-51</v>
      </c>
      <c r="U2641" s="125">
        <f t="shared" si="1714"/>
        <v>1</v>
      </c>
      <c r="V2641" s="125"/>
    </row>
    <row r="2642" spans="1:22" s="113" customFormat="1" x14ac:dyDescent="0.35">
      <c r="A2642" s="134" t="s">
        <v>1374</v>
      </c>
      <c r="B2642" s="132">
        <v>41989</v>
      </c>
      <c r="C2642" s="129">
        <v>0</v>
      </c>
      <c r="D2642" s="119">
        <v>0</v>
      </c>
      <c r="E2642" s="119">
        <v>0</v>
      </c>
      <c r="F2642" s="128">
        <v>0</v>
      </c>
      <c r="G2642" s="131">
        <v>0</v>
      </c>
      <c r="H2642" s="128">
        <f t="shared" si="1719"/>
        <v>0</v>
      </c>
      <c r="I2642" s="129">
        <v>0</v>
      </c>
      <c r="J2642" s="130">
        <v>0</v>
      </c>
      <c r="K2642" s="130">
        <f t="shared" si="1720"/>
        <v>0</v>
      </c>
      <c r="L2642" s="129">
        <f t="shared" si="1721"/>
        <v>0</v>
      </c>
      <c r="M2642" s="128">
        <f t="shared" si="1722"/>
        <v>0</v>
      </c>
      <c r="N2642" s="127"/>
      <c r="O2642" s="126"/>
      <c r="P2642" s="125"/>
      <c r="Q2642" s="125">
        <f t="shared" si="1711"/>
        <v>51</v>
      </c>
      <c r="R2642" s="125">
        <f t="shared" si="1712"/>
        <v>2014</v>
      </c>
      <c r="S2642" s="125" t="str">
        <f t="shared" si="1706"/>
        <v>Tue</v>
      </c>
      <c r="T2642" s="125" t="str">
        <f t="shared" si="1713"/>
        <v>2014-51</v>
      </c>
      <c r="U2642" s="125">
        <f t="shared" si="1714"/>
        <v>1</v>
      </c>
      <c r="V2642" s="125"/>
    </row>
    <row r="2643" spans="1:22" s="113" customFormat="1" x14ac:dyDescent="0.35">
      <c r="A2643" s="134" t="s">
        <v>1374</v>
      </c>
      <c r="B2643" s="132">
        <v>41990</v>
      </c>
      <c r="C2643" s="129">
        <v>0</v>
      </c>
      <c r="D2643" s="119">
        <v>0</v>
      </c>
      <c r="E2643" s="119">
        <v>0</v>
      </c>
      <c r="F2643" s="128">
        <v>0</v>
      </c>
      <c r="G2643" s="131">
        <v>0</v>
      </c>
      <c r="H2643" s="128">
        <f t="shared" si="1719"/>
        <v>0</v>
      </c>
      <c r="I2643" s="129">
        <v>0</v>
      </c>
      <c r="J2643" s="130">
        <v>0</v>
      </c>
      <c r="K2643" s="130">
        <f t="shared" si="1720"/>
        <v>0</v>
      </c>
      <c r="L2643" s="129">
        <f t="shared" si="1721"/>
        <v>0</v>
      </c>
      <c r="M2643" s="128">
        <f t="shared" si="1722"/>
        <v>0</v>
      </c>
      <c r="N2643" s="127"/>
      <c r="O2643" s="126"/>
      <c r="P2643" s="125"/>
      <c r="Q2643" s="125">
        <f t="shared" si="1711"/>
        <v>51</v>
      </c>
      <c r="R2643" s="125">
        <f t="shared" si="1712"/>
        <v>2014</v>
      </c>
      <c r="S2643" s="125" t="str">
        <f t="shared" si="1706"/>
        <v>Wed</v>
      </c>
      <c r="T2643" s="125" t="str">
        <f t="shared" si="1713"/>
        <v>2014-51</v>
      </c>
      <c r="U2643" s="125">
        <f t="shared" si="1714"/>
        <v>1</v>
      </c>
      <c r="V2643" s="125"/>
    </row>
    <row r="2644" spans="1:22" s="113" customFormat="1" x14ac:dyDescent="0.35">
      <c r="A2644" s="134" t="s">
        <v>1374</v>
      </c>
      <c r="B2644" s="132">
        <v>41991</v>
      </c>
      <c r="C2644" s="129">
        <v>0</v>
      </c>
      <c r="D2644" s="119">
        <v>0</v>
      </c>
      <c r="E2644" s="119">
        <v>0</v>
      </c>
      <c r="F2644" s="128">
        <v>0</v>
      </c>
      <c r="G2644" s="131">
        <v>0</v>
      </c>
      <c r="H2644" s="128">
        <f t="shared" si="1719"/>
        <v>0</v>
      </c>
      <c r="I2644" s="129">
        <v>0</v>
      </c>
      <c r="J2644" s="130">
        <v>0</v>
      </c>
      <c r="K2644" s="130">
        <f t="shared" si="1720"/>
        <v>0</v>
      </c>
      <c r="L2644" s="129">
        <f t="shared" si="1721"/>
        <v>0</v>
      </c>
      <c r="M2644" s="128">
        <f t="shared" si="1722"/>
        <v>0</v>
      </c>
      <c r="N2644" s="127"/>
      <c r="O2644" s="126"/>
      <c r="P2644" s="125"/>
      <c r="Q2644" s="125">
        <f t="shared" si="1711"/>
        <v>51</v>
      </c>
      <c r="R2644" s="125">
        <f t="shared" si="1712"/>
        <v>2014</v>
      </c>
      <c r="S2644" s="125" t="str">
        <f t="shared" si="1706"/>
        <v>Thu</v>
      </c>
      <c r="T2644" s="125" t="str">
        <f t="shared" si="1713"/>
        <v>2014-51</v>
      </c>
      <c r="U2644" s="125">
        <f t="shared" si="1714"/>
        <v>1</v>
      </c>
      <c r="V2644" s="125"/>
    </row>
    <row r="2645" spans="1:22" s="113" customFormat="1" x14ac:dyDescent="0.35">
      <c r="A2645" s="134" t="s">
        <v>1374</v>
      </c>
      <c r="B2645" s="132">
        <v>41992</v>
      </c>
      <c r="C2645" s="129">
        <v>0</v>
      </c>
      <c r="D2645" s="119">
        <v>0</v>
      </c>
      <c r="E2645" s="119">
        <v>0</v>
      </c>
      <c r="F2645" s="128">
        <v>0</v>
      </c>
      <c r="G2645" s="131">
        <v>0</v>
      </c>
      <c r="H2645" s="128">
        <f t="shared" si="1719"/>
        <v>0</v>
      </c>
      <c r="I2645" s="129">
        <v>0</v>
      </c>
      <c r="J2645" s="130">
        <v>0</v>
      </c>
      <c r="K2645" s="130">
        <f t="shared" si="1720"/>
        <v>0</v>
      </c>
      <c r="L2645" s="129">
        <f t="shared" si="1721"/>
        <v>0</v>
      </c>
      <c r="M2645" s="128">
        <f t="shared" si="1722"/>
        <v>0</v>
      </c>
      <c r="N2645" s="127"/>
      <c r="O2645" s="126"/>
      <c r="P2645" s="125"/>
      <c r="Q2645" s="125">
        <f t="shared" si="1711"/>
        <v>51</v>
      </c>
      <c r="R2645" s="125">
        <f t="shared" si="1712"/>
        <v>2014</v>
      </c>
      <c r="S2645" s="125" t="str">
        <f t="shared" si="1706"/>
        <v>Fri</v>
      </c>
      <c r="T2645" s="125" t="str">
        <f t="shared" si="1713"/>
        <v>2014-51</v>
      </c>
      <c r="U2645" s="125">
        <f t="shared" si="1714"/>
        <v>1</v>
      </c>
      <c r="V2645" s="125"/>
    </row>
    <row r="2646" spans="1:22" s="113" customFormat="1" x14ac:dyDescent="0.35">
      <c r="A2646" s="134" t="s">
        <v>1374</v>
      </c>
      <c r="B2646" s="132">
        <v>41993</v>
      </c>
      <c r="C2646" s="129">
        <v>0</v>
      </c>
      <c r="D2646" s="119">
        <v>0</v>
      </c>
      <c r="E2646" s="119">
        <v>0</v>
      </c>
      <c r="F2646" s="128">
        <v>0</v>
      </c>
      <c r="G2646" s="131">
        <v>0</v>
      </c>
      <c r="H2646" s="128">
        <f t="shared" si="1719"/>
        <v>0</v>
      </c>
      <c r="I2646" s="129">
        <v>0</v>
      </c>
      <c r="J2646" s="130">
        <v>0</v>
      </c>
      <c r="K2646" s="130">
        <f t="shared" si="1720"/>
        <v>0</v>
      </c>
      <c r="L2646" s="129">
        <f t="shared" si="1721"/>
        <v>0</v>
      </c>
      <c r="M2646" s="128">
        <f t="shared" si="1722"/>
        <v>0</v>
      </c>
      <c r="N2646" s="127"/>
      <c r="O2646" s="126"/>
      <c r="P2646" s="125"/>
      <c r="Q2646" s="125">
        <f t="shared" si="1711"/>
        <v>51</v>
      </c>
      <c r="R2646" s="125">
        <f t="shared" si="1712"/>
        <v>2014</v>
      </c>
      <c r="S2646" s="125" t="str">
        <f t="shared" si="1706"/>
        <v>Sat</v>
      </c>
      <c r="T2646" s="125" t="str">
        <f t="shared" si="1713"/>
        <v>2014-51</v>
      </c>
      <c r="U2646" s="125">
        <f t="shared" si="1714"/>
        <v>1</v>
      </c>
      <c r="V2646" s="125"/>
    </row>
    <row r="2647" spans="1:22" s="113" customFormat="1" x14ac:dyDescent="0.35">
      <c r="A2647" s="124"/>
      <c r="B2647" s="123">
        <v>41994</v>
      </c>
      <c r="C2647" s="119">
        <f>SUM(C2641:C2646)</f>
        <v>0</v>
      </c>
      <c r="D2647" s="119"/>
      <c r="E2647" s="122">
        <f>SUM(C2647:D2647)</f>
        <v>0</v>
      </c>
      <c r="F2647" s="118"/>
      <c r="G2647" s="121">
        <f>SUM(G2641:G2646)</f>
        <v>0</v>
      </c>
      <c r="H2647" s="118">
        <f>AVERAGE(H2641:H2646)</f>
        <v>0</v>
      </c>
      <c r="I2647" s="119">
        <f>SUM(I2641:I2646)</f>
        <v>0</v>
      </c>
      <c r="J2647" s="120">
        <f>SUM(J2641:J2646)</f>
        <v>0</v>
      </c>
      <c r="K2647" s="120">
        <f>SUM(G2647,J2647)</f>
        <v>0</v>
      </c>
      <c r="L2647" s="119">
        <f>AVERAGE(L2641:L2646)</f>
        <v>0</v>
      </c>
      <c r="M2647" s="118">
        <f>AVERAGE(M2641:M2646)</f>
        <v>0</v>
      </c>
      <c r="N2647" s="117"/>
      <c r="O2647" s="116"/>
      <c r="P2647" s="115"/>
      <c r="Q2647" s="115">
        <f t="shared" si="1711"/>
        <v>52</v>
      </c>
      <c r="R2647" s="115">
        <f t="shared" si="1712"/>
        <v>2014</v>
      </c>
      <c r="S2647" s="115" t="str">
        <f t="shared" si="1706"/>
        <v>Sun</v>
      </c>
      <c r="T2647" s="115" t="str">
        <f t="shared" si="1713"/>
        <v>2014-52</v>
      </c>
      <c r="U2647" s="115">
        <f t="shared" si="1714"/>
        <v>1</v>
      </c>
      <c r="V2647" s="115"/>
    </row>
    <row r="2648" spans="1:22" s="113" customFormat="1" x14ac:dyDescent="0.35">
      <c r="A2648" s="134" t="s">
        <v>1375</v>
      </c>
      <c r="B2648" s="132">
        <v>41995</v>
      </c>
      <c r="C2648" s="129">
        <v>0</v>
      </c>
      <c r="D2648" s="119">
        <v>0</v>
      </c>
      <c r="E2648" s="119">
        <v>0</v>
      </c>
      <c r="F2648" s="128">
        <v>0</v>
      </c>
      <c r="G2648" s="131">
        <v>0</v>
      </c>
      <c r="H2648" s="128">
        <f t="shared" ref="H2648:H2653" si="1723">IFERROR(F2648/G2648,0)</f>
        <v>0</v>
      </c>
      <c r="I2648" s="129">
        <v>0</v>
      </c>
      <c r="J2648" s="130">
        <v>0</v>
      </c>
      <c r="K2648" s="130">
        <f t="shared" ref="K2648:K2653" si="1724">IFERROR(SUM(G2648,J2648),0)</f>
        <v>0</v>
      </c>
      <c r="L2648" s="129">
        <f t="shared" ref="L2648:L2653" si="1725">IFERROR(MEDIAN(I2648/J2648),0)</f>
        <v>0</v>
      </c>
      <c r="M2648" s="128">
        <f t="shared" ref="M2648:M2653" si="1726">IFERROR(SUM(F2648,I2648)/K2648,0)</f>
        <v>0</v>
      </c>
      <c r="N2648" s="127"/>
      <c r="O2648" s="126"/>
      <c r="P2648" s="125"/>
      <c r="Q2648" s="125">
        <f t="shared" si="1711"/>
        <v>52</v>
      </c>
      <c r="R2648" s="125">
        <f t="shared" si="1712"/>
        <v>2014</v>
      </c>
      <c r="S2648" s="125" t="str">
        <f t="shared" si="1706"/>
        <v>Mon</v>
      </c>
      <c r="T2648" s="125" t="str">
        <f t="shared" si="1713"/>
        <v>2014-52</v>
      </c>
      <c r="U2648" s="125">
        <f t="shared" si="1714"/>
        <v>1</v>
      </c>
      <c r="V2648" s="125"/>
    </row>
    <row r="2649" spans="1:22" s="113" customFormat="1" x14ac:dyDescent="0.35">
      <c r="A2649" s="134" t="s">
        <v>1375</v>
      </c>
      <c r="B2649" s="132">
        <v>41996</v>
      </c>
      <c r="C2649" s="129">
        <v>0</v>
      </c>
      <c r="D2649" s="119">
        <v>0</v>
      </c>
      <c r="E2649" s="119">
        <v>0</v>
      </c>
      <c r="F2649" s="128">
        <v>0</v>
      </c>
      <c r="G2649" s="131">
        <v>0</v>
      </c>
      <c r="H2649" s="128">
        <f t="shared" si="1723"/>
        <v>0</v>
      </c>
      <c r="I2649" s="129">
        <v>0</v>
      </c>
      <c r="J2649" s="130">
        <v>0</v>
      </c>
      <c r="K2649" s="130">
        <f t="shared" si="1724"/>
        <v>0</v>
      </c>
      <c r="L2649" s="129">
        <f t="shared" si="1725"/>
        <v>0</v>
      </c>
      <c r="M2649" s="128">
        <f t="shared" si="1726"/>
        <v>0</v>
      </c>
      <c r="N2649" s="127"/>
      <c r="O2649" s="126"/>
      <c r="P2649" s="125"/>
      <c r="Q2649" s="125">
        <f t="shared" si="1711"/>
        <v>52</v>
      </c>
      <c r="R2649" s="125">
        <f t="shared" si="1712"/>
        <v>2014</v>
      </c>
      <c r="S2649" s="125" t="str">
        <f t="shared" si="1706"/>
        <v>Tue</v>
      </c>
      <c r="T2649" s="125" t="str">
        <f t="shared" si="1713"/>
        <v>2014-52</v>
      </c>
      <c r="U2649" s="125">
        <f t="shared" si="1714"/>
        <v>1</v>
      </c>
      <c r="V2649" s="125"/>
    </row>
    <row r="2650" spans="1:22" s="113" customFormat="1" x14ac:dyDescent="0.35">
      <c r="A2650" s="134" t="s">
        <v>1375</v>
      </c>
      <c r="B2650" s="132">
        <v>41997</v>
      </c>
      <c r="C2650" s="129">
        <v>0</v>
      </c>
      <c r="D2650" s="119">
        <v>0</v>
      </c>
      <c r="E2650" s="119">
        <v>0</v>
      </c>
      <c r="F2650" s="128">
        <v>0</v>
      </c>
      <c r="G2650" s="131">
        <v>0</v>
      </c>
      <c r="H2650" s="128">
        <f t="shared" si="1723"/>
        <v>0</v>
      </c>
      <c r="I2650" s="129">
        <v>0</v>
      </c>
      <c r="J2650" s="130">
        <v>0</v>
      </c>
      <c r="K2650" s="130">
        <f t="shared" si="1724"/>
        <v>0</v>
      </c>
      <c r="L2650" s="129">
        <f t="shared" si="1725"/>
        <v>0</v>
      </c>
      <c r="M2650" s="128">
        <f t="shared" si="1726"/>
        <v>0</v>
      </c>
      <c r="N2650" s="127"/>
      <c r="O2650" s="126"/>
      <c r="P2650" s="125"/>
      <c r="Q2650" s="125">
        <f t="shared" si="1711"/>
        <v>52</v>
      </c>
      <c r="R2650" s="125">
        <f t="shared" si="1712"/>
        <v>2014</v>
      </c>
      <c r="S2650" s="125" t="str">
        <f t="shared" si="1706"/>
        <v>Wed</v>
      </c>
      <c r="T2650" s="125" t="str">
        <f t="shared" si="1713"/>
        <v>2014-52</v>
      </c>
      <c r="U2650" s="125">
        <f t="shared" si="1714"/>
        <v>1</v>
      </c>
      <c r="V2650" s="125"/>
    </row>
    <row r="2651" spans="1:22" s="113" customFormat="1" ht="18" x14ac:dyDescent="0.35">
      <c r="A2651" s="143" t="s">
        <v>1375</v>
      </c>
      <c r="B2651" s="142">
        <v>41998</v>
      </c>
      <c r="C2651" s="138">
        <v>0</v>
      </c>
      <c r="D2651" s="119">
        <v>0</v>
      </c>
      <c r="E2651" s="119">
        <v>0</v>
      </c>
      <c r="F2651" s="140">
        <v>0</v>
      </c>
      <c r="G2651" s="141">
        <v>0</v>
      </c>
      <c r="H2651" s="140">
        <f t="shared" si="1723"/>
        <v>0</v>
      </c>
      <c r="I2651" s="138">
        <v>0</v>
      </c>
      <c r="J2651" s="139">
        <v>0</v>
      </c>
      <c r="K2651" s="139">
        <f t="shared" si="1724"/>
        <v>0</v>
      </c>
      <c r="L2651" s="138">
        <f t="shared" si="1725"/>
        <v>0</v>
      </c>
      <c r="M2651" s="140">
        <f t="shared" si="1726"/>
        <v>0</v>
      </c>
      <c r="N2651" s="137" t="s">
        <v>1102</v>
      </c>
      <c r="O2651" s="136"/>
      <c r="P2651" s="135"/>
      <c r="Q2651" s="135">
        <f t="shared" si="1711"/>
        <v>52</v>
      </c>
      <c r="R2651" s="135">
        <f t="shared" si="1712"/>
        <v>2014</v>
      </c>
      <c r="S2651" s="135" t="str">
        <f t="shared" si="1706"/>
        <v>Thu</v>
      </c>
      <c r="T2651" s="135" t="str">
        <f t="shared" si="1713"/>
        <v>2014-52</v>
      </c>
      <c r="U2651" s="135">
        <f t="shared" si="1714"/>
        <v>1</v>
      </c>
      <c r="V2651" s="135"/>
    </row>
    <row r="2652" spans="1:22" s="113" customFormat="1" x14ac:dyDescent="0.35">
      <c r="A2652" s="143" t="s">
        <v>1375</v>
      </c>
      <c r="B2652" s="142">
        <v>41999</v>
      </c>
      <c r="C2652" s="138">
        <v>0</v>
      </c>
      <c r="D2652" s="119">
        <v>0</v>
      </c>
      <c r="E2652" s="119">
        <v>0</v>
      </c>
      <c r="F2652" s="140">
        <v>0</v>
      </c>
      <c r="G2652" s="141">
        <v>0</v>
      </c>
      <c r="H2652" s="140">
        <f t="shared" si="1723"/>
        <v>0</v>
      </c>
      <c r="I2652" s="138">
        <v>0</v>
      </c>
      <c r="J2652" s="139">
        <v>0</v>
      </c>
      <c r="K2652" s="139">
        <f t="shared" si="1724"/>
        <v>0</v>
      </c>
      <c r="L2652" s="138">
        <f t="shared" si="1725"/>
        <v>0</v>
      </c>
      <c r="M2652" s="140">
        <f t="shared" si="1726"/>
        <v>0</v>
      </c>
      <c r="N2652" s="137" t="s">
        <v>1106</v>
      </c>
      <c r="O2652" s="136"/>
      <c r="P2652" s="135"/>
      <c r="Q2652" s="135">
        <f t="shared" si="1711"/>
        <v>52</v>
      </c>
      <c r="R2652" s="135">
        <f t="shared" si="1712"/>
        <v>2014</v>
      </c>
      <c r="S2652" s="135" t="str">
        <f t="shared" si="1706"/>
        <v>Fri</v>
      </c>
      <c r="T2652" s="135" t="str">
        <f t="shared" si="1713"/>
        <v>2014-52</v>
      </c>
      <c r="U2652" s="135">
        <f t="shared" si="1714"/>
        <v>0</v>
      </c>
      <c r="V2652" s="135"/>
    </row>
    <row r="2653" spans="1:22" s="113" customFormat="1" x14ac:dyDescent="0.35">
      <c r="A2653" s="152" t="s">
        <v>1375</v>
      </c>
      <c r="B2653" s="151">
        <v>42000</v>
      </c>
      <c r="C2653" s="147">
        <v>0</v>
      </c>
      <c r="D2653" s="119">
        <v>0</v>
      </c>
      <c r="E2653" s="119">
        <v>0</v>
      </c>
      <c r="F2653" s="149">
        <v>0</v>
      </c>
      <c r="G2653" s="150">
        <v>0</v>
      </c>
      <c r="H2653" s="149">
        <f t="shared" si="1723"/>
        <v>0</v>
      </c>
      <c r="I2653" s="147">
        <v>0</v>
      </c>
      <c r="J2653" s="148">
        <v>0</v>
      </c>
      <c r="K2653" s="148">
        <f t="shared" si="1724"/>
        <v>0</v>
      </c>
      <c r="L2653" s="147">
        <f t="shared" si="1725"/>
        <v>0</v>
      </c>
      <c r="M2653" s="149">
        <f t="shared" si="1726"/>
        <v>0</v>
      </c>
      <c r="N2653" s="146" t="s">
        <v>1091</v>
      </c>
      <c r="O2653" s="145"/>
      <c r="P2653" s="144"/>
      <c r="Q2653" s="144">
        <f t="shared" si="1711"/>
        <v>52</v>
      </c>
      <c r="R2653" s="144">
        <f t="shared" si="1712"/>
        <v>2014</v>
      </c>
      <c r="S2653" s="144" t="str">
        <f t="shared" si="1706"/>
        <v>Sat</v>
      </c>
      <c r="T2653" s="144" t="str">
        <f t="shared" si="1713"/>
        <v>2014-52</v>
      </c>
      <c r="U2653" s="144">
        <f t="shared" si="1714"/>
        <v>0</v>
      </c>
      <c r="V2653" s="144"/>
    </row>
    <row r="2654" spans="1:22" s="113" customFormat="1" x14ac:dyDescent="0.35">
      <c r="A2654" s="124"/>
      <c r="B2654" s="123">
        <v>42001</v>
      </c>
      <c r="C2654" s="119">
        <f>SUM(C2648:C2653)</f>
        <v>0</v>
      </c>
      <c r="D2654" s="119"/>
      <c r="E2654" s="122">
        <f>SUM(C2654:D2654)</f>
        <v>0</v>
      </c>
      <c r="F2654" s="118"/>
      <c r="G2654" s="121">
        <f>SUM(G2648:G2653)</f>
        <v>0</v>
      </c>
      <c r="H2654" s="118">
        <f>AVERAGE(H2648:H2653)</f>
        <v>0</v>
      </c>
      <c r="I2654" s="119">
        <f>SUM(I2648:I2653)</f>
        <v>0</v>
      </c>
      <c r="J2654" s="120">
        <f>SUM(J2648:J2653)</f>
        <v>0</v>
      </c>
      <c r="K2654" s="120">
        <f>SUM(G2654,J2654)</f>
        <v>0</v>
      </c>
      <c r="L2654" s="119">
        <f>AVERAGE(L2648:L2653)</f>
        <v>0</v>
      </c>
      <c r="M2654" s="118">
        <f>AVERAGE(M2648:M2653)</f>
        <v>0</v>
      </c>
      <c r="N2654" s="117"/>
      <c r="O2654" s="116"/>
      <c r="P2654" s="115"/>
      <c r="Q2654" s="115">
        <f t="shared" si="1711"/>
        <v>53</v>
      </c>
      <c r="R2654" s="115">
        <f t="shared" si="1712"/>
        <v>2014</v>
      </c>
      <c r="S2654" s="115" t="str">
        <f t="shared" si="1706"/>
        <v>Sun</v>
      </c>
      <c r="T2654" s="115" t="str">
        <f t="shared" si="1713"/>
        <v>2014-53</v>
      </c>
      <c r="U2654" s="115">
        <f t="shared" si="1714"/>
        <v>0</v>
      </c>
      <c r="V2654" s="115"/>
    </row>
    <row r="2655" spans="1:22" s="113" customFormat="1" x14ac:dyDescent="0.35">
      <c r="A2655" s="134" t="s">
        <v>1376</v>
      </c>
      <c r="B2655" s="132">
        <v>42002</v>
      </c>
      <c r="C2655" s="129">
        <v>0</v>
      </c>
      <c r="D2655" s="119">
        <v>0</v>
      </c>
      <c r="E2655" s="119">
        <v>0</v>
      </c>
      <c r="F2655" s="128">
        <v>0</v>
      </c>
      <c r="G2655" s="131">
        <v>0</v>
      </c>
      <c r="H2655" s="128">
        <f t="shared" ref="H2655:H2660" si="1727">IFERROR(F2655/G2655,0)</f>
        <v>0</v>
      </c>
      <c r="I2655" s="129">
        <v>0</v>
      </c>
      <c r="J2655" s="130">
        <v>0</v>
      </c>
      <c r="K2655" s="130">
        <f t="shared" ref="K2655:K2660" si="1728">IFERROR(SUM(G2655,J2655),0)</f>
        <v>0</v>
      </c>
      <c r="L2655" s="129">
        <f t="shared" ref="L2655:L2660" si="1729">IFERROR(MEDIAN(I2655/J2655),0)</f>
        <v>0</v>
      </c>
      <c r="M2655" s="128">
        <f t="shared" ref="M2655:M2660" si="1730">IFERROR(SUM(F2655,I2655)/K2655,0)</f>
        <v>0</v>
      </c>
      <c r="N2655" s="127"/>
      <c r="O2655" s="126"/>
      <c r="P2655" s="125"/>
      <c r="Q2655" s="125">
        <f t="shared" si="1711"/>
        <v>53</v>
      </c>
      <c r="R2655" s="125">
        <f t="shared" si="1712"/>
        <v>2014</v>
      </c>
      <c r="S2655" s="125" t="str">
        <f t="shared" si="1706"/>
        <v>Mon</v>
      </c>
      <c r="T2655" s="125" t="str">
        <f t="shared" si="1713"/>
        <v>2014-53</v>
      </c>
      <c r="U2655" s="125">
        <f t="shared" si="1714"/>
        <v>0</v>
      </c>
      <c r="V2655" s="125"/>
    </row>
    <row r="2656" spans="1:22" s="113" customFormat="1" x14ac:dyDescent="0.35">
      <c r="A2656" s="134" t="s">
        <v>1376</v>
      </c>
      <c r="B2656" s="132">
        <v>42003</v>
      </c>
      <c r="C2656" s="129">
        <v>0</v>
      </c>
      <c r="D2656" s="119">
        <v>0</v>
      </c>
      <c r="E2656" s="119">
        <v>0</v>
      </c>
      <c r="F2656" s="128">
        <v>0</v>
      </c>
      <c r="G2656" s="131">
        <v>0</v>
      </c>
      <c r="H2656" s="128">
        <f t="shared" si="1727"/>
        <v>0</v>
      </c>
      <c r="I2656" s="129">
        <v>0</v>
      </c>
      <c r="J2656" s="130">
        <v>0</v>
      </c>
      <c r="K2656" s="130">
        <f t="shared" si="1728"/>
        <v>0</v>
      </c>
      <c r="L2656" s="129">
        <f t="shared" si="1729"/>
        <v>0</v>
      </c>
      <c r="M2656" s="128">
        <f t="shared" si="1730"/>
        <v>0</v>
      </c>
      <c r="N2656" s="127"/>
      <c r="O2656" s="126"/>
      <c r="P2656" s="125"/>
      <c r="Q2656" s="125">
        <f t="shared" si="1711"/>
        <v>53</v>
      </c>
      <c r="R2656" s="125">
        <f t="shared" si="1712"/>
        <v>2014</v>
      </c>
      <c r="S2656" s="125" t="str">
        <f t="shared" si="1706"/>
        <v>Tue</v>
      </c>
      <c r="T2656" s="125" t="str">
        <f t="shared" si="1713"/>
        <v>2014-53</v>
      </c>
      <c r="U2656" s="125">
        <f t="shared" si="1714"/>
        <v>0</v>
      </c>
      <c r="V2656" s="125"/>
    </row>
    <row r="2657" spans="1:22" s="113" customFormat="1" x14ac:dyDescent="0.35">
      <c r="A2657" s="134" t="s">
        <v>1376</v>
      </c>
      <c r="B2657" s="132">
        <v>42004</v>
      </c>
      <c r="C2657" s="129">
        <v>0</v>
      </c>
      <c r="D2657" s="119">
        <v>0</v>
      </c>
      <c r="E2657" s="119">
        <v>0</v>
      </c>
      <c r="F2657" s="128">
        <v>0</v>
      </c>
      <c r="G2657" s="131">
        <v>0</v>
      </c>
      <c r="H2657" s="128">
        <f t="shared" si="1727"/>
        <v>0</v>
      </c>
      <c r="I2657" s="129">
        <v>0</v>
      </c>
      <c r="J2657" s="130">
        <v>0</v>
      </c>
      <c r="K2657" s="130">
        <f t="shared" si="1728"/>
        <v>0</v>
      </c>
      <c r="L2657" s="129">
        <f t="shared" si="1729"/>
        <v>0</v>
      </c>
      <c r="M2657" s="128">
        <f t="shared" si="1730"/>
        <v>0</v>
      </c>
      <c r="N2657" s="127"/>
      <c r="O2657" s="126"/>
      <c r="P2657" s="125"/>
      <c r="Q2657" s="125">
        <f t="shared" si="1711"/>
        <v>53</v>
      </c>
      <c r="R2657" s="125">
        <f t="shared" si="1712"/>
        <v>2014</v>
      </c>
      <c r="S2657" s="125" t="str">
        <f t="shared" si="1706"/>
        <v>Wed</v>
      </c>
      <c r="T2657" s="125" t="str">
        <f t="shared" si="1713"/>
        <v>2014-53</v>
      </c>
      <c r="U2657" s="125">
        <f t="shared" si="1714"/>
        <v>0</v>
      </c>
      <c r="V2657" s="125"/>
    </row>
    <row r="2658" spans="1:22" s="113" customFormat="1" ht="18" x14ac:dyDescent="0.35">
      <c r="A2658" s="143" t="s">
        <v>1376</v>
      </c>
      <c r="B2658" s="142">
        <v>42005</v>
      </c>
      <c r="C2658" s="138">
        <v>0</v>
      </c>
      <c r="D2658" s="119">
        <v>0</v>
      </c>
      <c r="E2658" s="119">
        <v>0</v>
      </c>
      <c r="F2658" s="140">
        <v>0</v>
      </c>
      <c r="G2658" s="141">
        <v>0</v>
      </c>
      <c r="H2658" s="140">
        <f t="shared" si="1727"/>
        <v>0</v>
      </c>
      <c r="I2658" s="138">
        <v>0</v>
      </c>
      <c r="J2658" s="139">
        <v>0</v>
      </c>
      <c r="K2658" s="139">
        <f t="shared" si="1728"/>
        <v>0</v>
      </c>
      <c r="L2658" s="138">
        <f t="shared" si="1729"/>
        <v>0</v>
      </c>
      <c r="M2658" s="140">
        <f t="shared" si="1730"/>
        <v>0</v>
      </c>
      <c r="N2658" s="137" t="s">
        <v>1095</v>
      </c>
      <c r="O2658" s="136"/>
      <c r="P2658" s="135"/>
      <c r="Q2658" s="135">
        <f t="shared" si="1711"/>
        <v>1</v>
      </c>
      <c r="R2658" s="135">
        <f t="shared" si="1712"/>
        <v>2015</v>
      </c>
      <c r="S2658" s="135" t="str">
        <f t="shared" si="1706"/>
        <v>Thu</v>
      </c>
      <c r="T2658" s="135" t="str">
        <f t="shared" si="1713"/>
        <v>2015-1</v>
      </c>
      <c r="U2658" s="135">
        <f t="shared" si="1714"/>
        <v>0</v>
      </c>
      <c r="V2658" s="135"/>
    </row>
    <row r="2659" spans="1:22" s="113" customFormat="1" x14ac:dyDescent="0.35">
      <c r="A2659" s="134" t="s">
        <v>1376</v>
      </c>
      <c r="B2659" s="132">
        <v>42006</v>
      </c>
      <c r="C2659" s="129">
        <v>0</v>
      </c>
      <c r="D2659" s="119">
        <v>0</v>
      </c>
      <c r="E2659" s="119">
        <v>0</v>
      </c>
      <c r="F2659" s="128">
        <v>0</v>
      </c>
      <c r="G2659" s="131">
        <v>0</v>
      </c>
      <c r="H2659" s="128">
        <f t="shared" si="1727"/>
        <v>0</v>
      </c>
      <c r="I2659" s="129">
        <v>0</v>
      </c>
      <c r="J2659" s="130">
        <v>0</v>
      </c>
      <c r="K2659" s="130">
        <f t="shared" si="1728"/>
        <v>0</v>
      </c>
      <c r="L2659" s="129">
        <f t="shared" si="1729"/>
        <v>0</v>
      </c>
      <c r="M2659" s="128">
        <f t="shared" si="1730"/>
        <v>0</v>
      </c>
      <c r="N2659" s="127"/>
      <c r="O2659" s="126"/>
      <c r="P2659" s="125"/>
      <c r="Q2659" s="125">
        <f t="shared" si="1711"/>
        <v>1</v>
      </c>
      <c r="R2659" s="125">
        <f t="shared" si="1712"/>
        <v>2015</v>
      </c>
      <c r="S2659" s="125" t="str">
        <f t="shared" si="1706"/>
        <v>Fri</v>
      </c>
      <c r="T2659" s="125" t="str">
        <f t="shared" si="1713"/>
        <v>2015-1</v>
      </c>
      <c r="U2659" s="125">
        <f t="shared" si="1714"/>
        <v>0</v>
      </c>
      <c r="V2659" s="125"/>
    </row>
    <row r="2660" spans="1:22" s="113" customFormat="1" x14ac:dyDescent="0.35">
      <c r="A2660" s="134" t="s">
        <v>1376</v>
      </c>
      <c r="B2660" s="132">
        <v>42007</v>
      </c>
      <c r="C2660" s="129">
        <v>0</v>
      </c>
      <c r="D2660" s="119">
        <v>0</v>
      </c>
      <c r="E2660" s="119">
        <v>0</v>
      </c>
      <c r="F2660" s="128">
        <v>0</v>
      </c>
      <c r="G2660" s="131">
        <v>0</v>
      </c>
      <c r="H2660" s="128">
        <f t="shared" si="1727"/>
        <v>0</v>
      </c>
      <c r="I2660" s="129">
        <v>0</v>
      </c>
      <c r="J2660" s="130">
        <v>0</v>
      </c>
      <c r="K2660" s="130">
        <f t="shared" si="1728"/>
        <v>0</v>
      </c>
      <c r="L2660" s="129">
        <f t="shared" si="1729"/>
        <v>0</v>
      </c>
      <c r="M2660" s="128">
        <f t="shared" si="1730"/>
        <v>0</v>
      </c>
      <c r="N2660" s="127"/>
      <c r="O2660" s="126"/>
      <c r="P2660" s="125"/>
      <c r="Q2660" s="125">
        <f t="shared" si="1711"/>
        <v>1</v>
      </c>
      <c r="R2660" s="125">
        <f t="shared" si="1712"/>
        <v>2015</v>
      </c>
      <c r="S2660" s="125" t="str">
        <f t="shared" si="1706"/>
        <v>Sat</v>
      </c>
      <c r="T2660" s="125" t="str">
        <f t="shared" si="1713"/>
        <v>2015-1</v>
      </c>
      <c r="U2660" s="125">
        <f t="shared" si="1714"/>
        <v>0</v>
      </c>
      <c r="V2660" s="125"/>
    </row>
    <row r="2661" spans="1:22" s="113" customFormat="1" x14ac:dyDescent="0.35">
      <c r="A2661" s="124"/>
      <c r="B2661" s="123">
        <v>42008</v>
      </c>
      <c r="C2661" s="119">
        <f>SUM(C2655:C2660)</f>
        <v>0</v>
      </c>
      <c r="D2661" s="119"/>
      <c r="E2661" s="122">
        <f>SUM(C2661:D2661)</f>
        <v>0</v>
      </c>
      <c r="F2661" s="118"/>
      <c r="G2661" s="121">
        <f>SUM(G2655:G2660)</f>
        <v>0</v>
      </c>
      <c r="H2661" s="118">
        <f>AVERAGE(H2655:H2660)</f>
        <v>0</v>
      </c>
      <c r="I2661" s="119">
        <f>SUM(I2655:I2660)</f>
        <v>0</v>
      </c>
      <c r="J2661" s="120">
        <f>SUM(J2655:J2660)</f>
        <v>0</v>
      </c>
      <c r="K2661" s="120">
        <f>SUM(G2661,J2661)</f>
        <v>0</v>
      </c>
      <c r="L2661" s="119">
        <f>AVERAGE(L2655:L2660)</f>
        <v>0</v>
      </c>
      <c r="M2661" s="118">
        <f>AVERAGE(M2655:M2660)</f>
        <v>0</v>
      </c>
      <c r="N2661" s="117"/>
      <c r="O2661" s="116"/>
      <c r="P2661" s="115"/>
      <c r="Q2661" s="115">
        <f t="shared" si="1711"/>
        <v>2</v>
      </c>
      <c r="R2661" s="115">
        <f t="shared" si="1712"/>
        <v>2015</v>
      </c>
      <c r="S2661" s="115" t="str">
        <f t="shared" si="1706"/>
        <v>Sun</v>
      </c>
      <c r="T2661" s="115" t="str">
        <f t="shared" si="1713"/>
        <v>2015-2</v>
      </c>
      <c r="U2661" s="115">
        <f t="shared" si="1714"/>
        <v>0</v>
      </c>
      <c r="V2661" s="115"/>
    </row>
    <row r="2662" spans="1:22" s="113" customFormat="1" x14ac:dyDescent="0.35">
      <c r="A2662" s="133" t="s">
        <v>1431</v>
      </c>
      <c r="B2662" s="132">
        <v>42009</v>
      </c>
      <c r="C2662" s="129">
        <v>0</v>
      </c>
      <c r="D2662" s="119">
        <v>0</v>
      </c>
      <c r="E2662" s="119">
        <v>0</v>
      </c>
      <c r="F2662" s="128">
        <v>0</v>
      </c>
      <c r="G2662" s="131">
        <v>0</v>
      </c>
      <c r="H2662" s="128">
        <f t="shared" ref="H2662:H2667" si="1731">IFERROR(F2662/G2662,0)</f>
        <v>0</v>
      </c>
      <c r="I2662" s="129">
        <v>0</v>
      </c>
      <c r="J2662" s="130">
        <v>0</v>
      </c>
      <c r="K2662" s="130">
        <f t="shared" ref="K2662:K2667" si="1732">IFERROR(SUM(G2662,J2662),0)</f>
        <v>0</v>
      </c>
      <c r="L2662" s="129">
        <f t="shared" ref="L2662:L2667" si="1733">IFERROR(MEDIAN(I2662/J2662),0)</f>
        <v>0</v>
      </c>
      <c r="M2662" s="128">
        <f t="shared" ref="M2662:M2667" si="1734">IFERROR(SUM(F2662,I2662)/K2662,0)</f>
        <v>0</v>
      </c>
      <c r="N2662" s="127"/>
      <c r="O2662" s="126"/>
      <c r="P2662" s="125"/>
      <c r="Q2662" s="125">
        <f t="shared" si="1711"/>
        <v>2</v>
      </c>
      <c r="R2662" s="125">
        <f t="shared" si="1712"/>
        <v>2015</v>
      </c>
      <c r="S2662" s="125" t="str">
        <f t="shared" si="1706"/>
        <v>Mon</v>
      </c>
      <c r="T2662" s="125" t="str">
        <f t="shared" si="1713"/>
        <v>2015-2</v>
      </c>
      <c r="U2662" s="125">
        <f t="shared" si="1714"/>
        <v>0</v>
      </c>
      <c r="V2662" s="125"/>
    </row>
    <row r="2663" spans="1:22" s="113" customFormat="1" x14ac:dyDescent="0.35">
      <c r="A2663" s="133" t="s">
        <v>1431</v>
      </c>
      <c r="B2663" s="132">
        <v>42010</v>
      </c>
      <c r="C2663" s="129">
        <v>0</v>
      </c>
      <c r="D2663" s="119">
        <v>0</v>
      </c>
      <c r="E2663" s="119">
        <v>0</v>
      </c>
      <c r="F2663" s="128">
        <v>0</v>
      </c>
      <c r="G2663" s="131">
        <v>0</v>
      </c>
      <c r="H2663" s="128">
        <f t="shared" si="1731"/>
        <v>0</v>
      </c>
      <c r="I2663" s="129">
        <v>0</v>
      </c>
      <c r="J2663" s="130">
        <v>0</v>
      </c>
      <c r="K2663" s="130">
        <f t="shared" si="1732"/>
        <v>0</v>
      </c>
      <c r="L2663" s="129">
        <f t="shared" si="1733"/>
        <v>0</v>
      </c>
      <c r="M2663" s="128">
        <f t="shared" si="1734"/>
        <v>0</v>
      </c>
      <c r="N2663" s="127"/>
      <c r="O2663" s="126"/>
      <c r="P2663" s="125"/>
      <c r="Q2663" s="125">
        <f t="shared" si="1711"/>
        <v>2</v>
      </c>
      <c r="R2663" s="125">
        <f t="shared" si="1712"/>
        <v>2015</v>
      </c>
      <c r="S2663" s="125" t="str">
        <f t="shared" si="1706"/>
        <v>Tue</v>
      </c>
      <c r="T2663" s="125" t="str">
        <f t="shared" si="1713"/>
        <v>2015-2</v>
      </c>
      <c r="U2663" s="125">
        <f t="shared" si="1714"/>
        <v>0</v>
      </c>
      <c r="V2663" s="125"/>
    </row>
    <row r="2664" spans="1:22" s="113" customFormat="1" x14ac:dyDescent="0.35">
      <c r="A2664" s="133" t="s">
        <v>1431</v>
      </c>
      <c r="B2664" s="132">
        <v>42011</v>
      </c>
      <c r="C2664" s="129">
        <v>0</v>
      </c>
      <c r="D2664" s="119">
        <v>0</v>
      </c>
      <c r="E2664" s="119">
        <v>0</v>
      </c>
      <c r="F2664" s="128">
        <v>0</v>
      </c>
      <c r="G2664" s="131">
        <v>0</v>
      </c>
      <c r="H2664" s="128">
        <f t="shared" si="1731"/>
        <v>0</v>
      </c>
      <c r="I2664" s="129">
        <v>0</v>
      </c>
      <c r="J2664" s="130">
        <v>0</v>
      </c>
      <c r="K2664" s="130">
        <f t="shared" si="1732"/>
        <v>0</v>
      </c>
      <c r="L2664" s="129">
        <f t="shared" si="1733"/>
        <v>0</v>
      </c>
      <c r="M2664" s="128">
        <f t="shared" si="1734"/>
        <v>0</v>
      </c>
      <c r="N2664" s="127"/>
      <c r="O2664" s="126"/>
      <c r="P2664" s="125"/>
      <c r="Q2664" s="125">
        <f t="shared" si="1711"/>
        <v>2</v>
      </c>
      <c r="R2664" s="125">
        <f t="shared" si="1712"/>
        <v>2015</v>
      </c>
      <c r="S2664" s="125" t="str">
        <f t="shared" si="1706"/>
        <v>Wed</v>
      </c>
      <c r="T2664" s="125" t="str">
        <f t="shared" si="1713"/>
        <v>2015-2</v>
      </c>
      <c r="U2664" s="125">
        <f t="shared" si="1714"/>
        <v>0</v>
      </c>
      <c r="V2664" s="125"/>
    </row>
    <row r="2665" spans="1:22" s="113" customFormat="1" x14ac:dyDescent="0.35">
      <c r="A2665" s="133" t="s">
        <v>1431</v>
      </c>
      <c r="B2665" s="132">
        <v>42012</v>
      </c>
      <c r="C2665" s="129">
        <v>0</v>
      </c>
      <c r="D2665" s="119">
        <v>0</v>
      </c>
      <c r="E2665" s="119">
        <v>0</v>
      </c>
      <c r="F2665" s="128">
        <v>0</v>
      </c>
      <c r="G2665" s="131">
        <v>0</v>
      </c>
      <c r="H2665" s="128">
        <f t="shared" si="1731"/>
        <v>0</v>
      </c>
      <c r="I2665" s="129">
        <v>0</v>
      </c>
      <c r="J2665" s="130">
        <v>0</v>
      </c>
      <c r="K2665" s="130">
        <f t="shared" si="1732"/>
        <v>0</v>
      </c>
      <c r="L2665" s="129">
        <f t="shared" si="1733"/>
        <v>0</v>
      </c>
      <c r="M2665" s="128">
        <f t="shared" si="1734"/>
        <v>0</v>
      </c>
      <c r="N2665" s="127"/>
      <c r="O2665" s="126"/>
      <c r="P2665" s="125"/>
      <c r="Q2665" s="125">
        <f t="shared" si="1711"/>
        <v>2</v>
      </c>
      <c r="R2665" s="125">
        <f t="shared" si="1712"/>
        <v>2015</v>
      </c>
      <c r="S2665" s="125" t="str">
        <f t="shared" si="1706"/>
        <v>Thu</v>
      </c>
      <c r="T2665" s="125" t="str">
        <f t="shared" si="1713"/>
        <v>2015-2</v>
      </c>
      <c r="U2665" s="125">
        <f t="shared" si="1714"/>
        <v>0</v>
      </c>
      <c r="V2665" s="125"/>
    </row>
    <row r="2666" spans="1:22" s="113" customFormat="1" x14ac:dyDescent="0.35">
      <c r="A2666" s="133" t="s">
        <v>1431</v>
      </c>
      <c r="B2666" s="132">
        <v>42013</v>
      </c>
      <c r="C2666" s="129">
        <v>0</v>
      </c>
      <c r="D2666" s="119">
        <v>0</v>
      </c>
      <c r="E2666" s="119">
        <v>0</v>
      </c>
      <c r="F2666" s="128">
        <v>0</v>
      </c>
      <c r="G2666" s="131">
        <v>0</v>
      </c>
      <c r="H2666" s="128">
        <f t="shared" si="1731"/>
        <v>0</v>
      </c>
      <c r="I2666" s="129">
        <v>0</v>
      </c>
      <c r="J2666" s="130">
        <v>0</v>
      </c>
      <c r="K2666" s="130">
        <f t="shared" si="1732"/>
        <v>0</v>
      </c>
      <c r="L2666" s="129">
        <f t="shared" si="1733"/>
        <v>0</v>
      </c>
      <c r="M2666" s="128">
        <f t="shared" si="1734"/>
        <v>0</v>
      </c>
      <c r="N2666" s="127"/>
      <c r="O2666" s="126"/>
      <c r="P2666" s="125"/>
      <c r="Q2666" s="125">
        <f t="shared" si="1711"/>
        <v>2</v>
      </c>
      <c r="R2666" s="125">
        <f t="shared" si="1712"/>
        <v>2015</v>
      </c>
      <c r="S2666" s="125" t="str">
        <f t="shared" si="1706"/>
        <v>Fri</v>
      </c>
      <c r="T2666" s="125" t="str">
        <f t="shared" si="1713"/>
        <v>2015-2</v>
      </c>
      <c r="U2666" s="125">
        <f t="shared" si="1714"/>
        <v>0</v>
      </c>
      <c r="V2666" s="125"/>
    </row>
    <row r="2667" spans="1:22" s="113" customFormat="1" x14ac:dyDescent="0.35">
      <c r="A2667" s="133" t="s">
        <v>1431</v>
      </c>
      <c r="B2667" s="132">
        <v>42014</v>
      </c>
      <c r="C2667" s="129">
        <v>0</v>
      </c>
      <c r="D2667" s="119">
        <v>0</v>
      </c>
      <c r="E2667" s="119">
        <v>0</v>
      </c>
      <c r="F2667" s="128">
        <v>0</v>
      </c>
      <c r="G2667" s="131">
        <v>0</v>
      </c>
      <c r="H2667" s="128">
        <f t="shared" si="1731"/>
        <v>0</v>
      </c>
      <c r="I2667" s="129">
        <v>0</v>
      </c>
      <c r="J2667" s="130">
        <v>0</v>
      </c>
      <c r="K2667" s="130">
        <f t="shared" si="1732"/>
        <v>0</v>
      </c>
      <c r="L2667" s="129">
        <f t="shared" si="1733"/>
        <v>0</v>
      </c>
      <c r="M2667" s="128">
        <f t="shared" si="1734"/>
        <v>0</v>
      </c>
      <c r="N2667" s="127"/>
      <c r="O2667" s="126"/>
      <c r="P2667" s="125"/>
      <c r="Q2667" s="125">
        <f t="shared" si="1711"/>
        <v>2</v>
      </c>
      <c r="R2667" s="125">
        <f t="shared" si="1712"/>
        <v>2015</v>
      </c>
      <c r="S2667" s="125" t="str">
        <f t="shared" si="1706"/>
        <v>Sat</v>
      </c>
      <c r="T2667" s="125" t="str">
        <f t="shared" si="1713"/>
        <v>2015-2</v>
      </c>
      <c r="U2667" s="125">
        <f t="shared" si="1714"/>
        <v>0</v>
      </c>
      <c r="V2667" s="125"/>
    </row>
    <row r="2668" spans="1:22" s="114" customFormat="1" x14ac:dyDescent="0.35">
      <c r="A2668" s="124"/>
      <c r="B2668" s="123">
        <v>42015</v>
      </c>
      <c r="C2668" s="119">
        <f>SUM(C2662:C2667)</f>
        <v>0</v>
      </c>
      <c r="D2668" s="119"/>
      <c r="E2668" s="122">
        <f>SUM(C2668:D2668)</f>
        <v>0</v>
      </c>
      <c r="F2668" s="118"/>
      <c r="G2668" s="121">
        <f>SUM(G2662:G2667)</f>
        <v>0</v>
      </c>
      <c r="H2668" s="118">
        <f>AVERAGE(H2662:H2667)</f>
        <v>0</v>
      </c>
      <c r="I2668" s="119">
        <f>SUM(I2662:I2667)</f>
        <v>0</v>
      </c>
      <c r="J2668" s="120">
        <f>SUM(J2662:J2667)</f>
        <v>0</v>
      </c>
      <c r="K2668" s="120">
        <f>SUM(G2668,J2668)</f>
        <v>0</v>
      </c>
      <c r="L2668" s="119">
        <f>AVERAGE(L2662:L2667)</f>
        <v>0</v>
      </c>
      <c r="M2668" s="118">
        <f>AVERAGE(M2662:M2667)</f>
        <v>0</v>
      </c>
      <c r="N2668" s="117"/>
      <c r="O2668" s="116"/>
      <c r="P2668" s="115"/>
      <c r="Q2668" s="115">
        <f t="shared" si="1711"/>
        <v>3</v>
      </c>
      <c r="R2668" s="115">
        <f t="shared" si="1712"/>
        <v>2015</v>
      </c>
      <c r="S2668" s="115" t="str">
        <f t="shared" si="1706"/>
        <v>Sun</v>
      </c>
      <c r="T2668" s="115" t="str">
        <f t="shared" si="1713"/>
        <v>2015-3</v>
      </c>
      <c r="U2668" s="115">
        <f t="shared" si="1714"/>
        <v>0</v>
      </c>
      <c r="V2668" s="115"/>
    </row>
    <row r="2669" spans="1:22" s="113" customFormat="1" x14ac:dyDescent="0.35">
      <c r="A2669" s="133" t="s">
        <v>1430</v>
      </c>
      <c r="B2669" s="132">
        <v>42016</v>
      </c>
      <c r="C2669" s="129">
        <v>0</v>
      </c>
      <c r="D2669" s="119">
        <v>0</v>
      </c>
      <c r="E2669" s="119">
        <v>0</v>
      </c>
      <c r="F2669" s="128">
        <v>0</v>
      </c>
      <c r="G2669" s="131">
        <v>0</v>
      </c>
      <c r="H2669" s="128">
        <f t="shared" ref="H2669:H2674" si="1735">IFERROR(F2669/G2669,0)</f>
        <v>0</v>
      </c>
      <c r="I2669" s="129">
        <v>0</v>
      </c>
      <c r="J2669" s="130">
        <v>0</v>
      </c>
      <c r="K2669" s="130">
        <f t="shared" ref="K2669:K2674" si="1736">IFERROR(SUM(G2669,J2669),0)</f>
        <v>0</v>
      </c>
      <c r="L2669" s="129">
        <f t="shared" ref="L2669:L2674" si="1737">IFERROR(MEDIAN(I2669/J2669),0)</f>
        <v>0</v>
      </c>
      <c r="M2669" s="128">
        <f t="shared" ref="M2669:M2674" si="1738">IFERROR(SUM(F2669,I2669)/K2669,0)</f>
        <v>0</v>
      </c>
      <c r="N2669" s="127"/>
      <c r="O2669" s="126"/>
      <c r="P2669" s="125"/>
      <c r="Q2669" s="125">
        <f t="shared" si="1711"/>
        <v>3</v>
      </c>
      <c r="R2669" s="125">
        <f t="shared" si="1712"/>
        <v>2015</v>
      </c>
      <c r="S2669" s="125" t="str">
        <f t="shared" si="1706"/>
        <v>Mon</v>
      </c>
      <c r="T2669" s="125" t="str">
        <f t="shared" si="1713"/>
        <v>2015-3</v>
      </c>
      <c r="U2669" s="125">
        <f t="shared" si="1714"/>
        <v>0</v>
      </c>
      <c r="V2669" s="125"/>
    </row>
    <row r="2670" spans="1:22" s="113" customFormat="1" x14ac:dyDescent="0.35">
      <c r="A2670" s="133" t="s">
        <v>1430</v>
      </c>
      <c r="B2670" s="132">
        <v>42017</v>
      </c>
      <c r="C2670" s="129">
        <v>0</v>
      </c>
      <c r="D2670" s="119">
        <v>0</v>
      </c>
      <c r="E2670" s="119">
        <v>0</v>
      </c>
      <c r="F2670" s="128">
        <v>0</v>
      </c>
      <c r="G2670" s="131">
        <v>0</v>
      </c>
      <c r="H2670" s="128">
        <f t="shared" si="1735"/>
        <v>0</v>
      </c>
      <c r="I2670" s="129">
        <v>0</v>
      </c>
      <c r="J2670" s="130">
        <v>0</v>
      </c>
      <c r="K2670" s="130">
        <f t="shared" si="1736"/>
        <v>0</v>
      </c>
      <c r="L2670" s="129">
        <f t="shared" si="1737"/>
        <v>0</v>
      </c>
      <c r="M2670" s="128">
        <f t="shared" si="1738"/>
        <v>0</v>
      </c>
      <c r="N2670" s="127"/>
      <c r="O2670" s="126"/>
      <c r="P2670" s="125"/>
      <c r="Q2670" s="125">
        <f t="shared" si="1711"/>
        <v>3</v>
      </c>
      <c r="R2670" s="125">
        <f t="shared" si="1712"/>
        <v>2015</v>
      </c>
      <c r="S2670" s="125" t="str">
        <f t="shared" si="1706"/>
        <v>Tue</v>
      </c>
      <c r="T2670" s="125" t="str">
        <f t="shared" si="1713"/>
        <v>2015-3</v>
      </c>
      <c r="U2670" s="125">
        <f t="shared" si="1714"/>
        <v>0</v>
      </c>
      <c r="V2670" s="125"/>
    </row>
    <row r="2671" spans="1:22" s="113" customFormat="1" x14ac:dyDescent="0.35">
      <c r="A2671" s="133" t="s">
        <v>1430</v>
      </c>
      <c r="B2671" s="132">
        <v>42018</v>
      </c>
      <c r="C2671" s="129">
        <v>0</v>
      </c>
      <c r="D2671" s="119">
        <v>0</v>
      </c>
      <c r="E2671" s="119">
        <v>0</v>
      </c>
      <c r="F2671" s="128">
        <v>0</v>
      </c>
      <c r="G2671" s="131">
        <v>0</v>
      </c>
      <c r="H2671" s="128">
        <f t="shared" si="1735"/>
        <v>0</v>
      </c>
      <c r="I2671" s="129">
        <v>0</v>
      </c>
      <c r="J2671" s="130">
        <v>0</v>
      </c>
      <c r="K2671" s="130">
        <f t="shared" si="1736"/>
        <v>0</v>
      </c>
      <c r="L2671" s="129">
        <f t="shared" si="1737"/>
        <v>0</v>
      </c>
      <c r="M2671" s="128">
        <f t="shared" si="1738"/>
        <v>0</v>
      </c>
      <c r="N2671" s="127"/>
      <c r="O2671" s="126"/>
      <c r="P2671" s="125"/>
      <c r="Q2671" s="125">
        <f t="shared" si="1711"/>
        <v>3</v>
      </c>
      <c r="R2671" s="125">
        <f t="shared" si="1712"/>
        <v>2015</v>
      </c>
      <c r="S2671" s="125" t="str">
        <f t="shared" si="1706"/>
        <v>Wed</v>
      </c>
      <c r="T2671" s="125" t="str">
        <f t="shared" si="1713"/>
        <v>2015-3</v>
      </c>
      <c r="U2671" s="125">
        <f t="shared" si="1714"/>
        <v>0</v>
      </c>
      <c r="V2671" s="125"/>
    </row>
    <row r="2672" spans="1:22" s="113" customFormat="1" x14ac:dyDescent="0.35">
      <c r="A2672" s="133" t="s">
        <v>1430</v>
      </c>
      <c r="B2672" s="132">
        <v>42019</v>
      </c>
      <c r="C2672" s="129">
        <v>0</v>
      </c>
      <c r="D2672" s="119">
        <v>0</v>
      </c>
      <c r="E2672" s="119">
        <v>0</v>
      </c>
      <c r="F2672" s="128">
        <v>0</v>
      </c>
      <c r="G2672" s="131">
        <v>0</v>
      </c>
      <c r="H2672" s="128">
        <f t="shared" si="1735"/>
        <v>0</v>
      </c>
      <c r="I2672" s="129">
        <v>0</v>
      </c>
      <c r="J2672" s="130">
        <v>0</v>
      </c>
      <c r="K2672" s="130">
        <f t="shared" si="1736"/>
        <v>0</v>
      </c>
      <c r="L2672" s="129">
        <f t="shared" si="1737"/>
        <v>0</v>
      </c>
      <c r="M2672" s="128">
        <f t="shared" si="1738"/>
        <v>0</v>
      </c>
      <c r="N2672" s="127"/>
      <c r="O2672" s="126"/>
      <c r="P2672" s="125"/>
      <c r="Q2672" s="125">
        <f t="shared" si="1711"/>
        <v>3</v>
      </c>
      <c r="R2672" s="125">
        <f t="shared" si="1712"/>
        <v>2015</v>
      </c>
      <c r="S2672" s="125" t="str">
        <f t="shared" si="1706"/>
        <v>Thu</v>
      </c>
      <c r="T2672" s="125" t="str">
        <f t="shared" si="1713"/>
        <v>2015-3</v>
      </c>
      <c r="U2672" s="125">
        <f t="shared" si="1714"/>
        <v>0</v>
      </c>
      <c r="V2672" s="125"/>
    </row>
    <row r="2673" spans="1:22" s="113" customFormat="1" x14ac:dyDescent="0.35">
      <c r="A2673" s="133" t="s">
        <v>1430</v>
      </c>
      <c r="B2673" s="132">
        <v>42020</v>
      </c>
      <c r="C2673" s="129">
        <v>0</v>
      </c>
      <c r="D2673" s="119">
        <v>0</v>
      </c>
      <c r="E2673" s="119">
        <v>0</v>
      </c>
      <c r="F2673" s="128">
        <v>0</v>
      </c>
      <c r="G2673" s="131">
        <v>0</v>
      </c>
      <c r="H2673" s="128">
        <f t="shared" si="1735"/>
        <v>0</v>
      </c>
      <c r="I2673" s="129">
        <v>0</v>
      </c>
      <c r="J2673" s="130">
        <v>0</v>
      </c>
      <c r="K2673" s="130">
        <f t="shared" si="1736"/>
        <v>0</v>
      </c>
      <c r="L2673" s="129">
        <f t="shared" si="1737"/>
        <v>0</v>
      </c>
      <c r="M2673" s="128">
        <f t="shared" si="1738"/>
        <v>0</v>
      </c>
      <c r="N2673" s="127"/>
      <c r="O2673" s="126"/>
      <c r="P2673" s="125"/>
      <c r="Q2673" s="125">
        <f t="shared" si="1711"/>
        <v>3</v>
      </c>
      <c r="R2673" s="125">
        <f t="shared" si="1712"/>
        <v>2015</v>
      </c>
      <c r="S2673" s="125" t="str">
        <f t="shared" si="1706"/>
        <v>Fri</v>
      </c>
      <c r="T2673" s="125" t="str">
        <f t="shared" si="1713"/>
        <v>2015-3</v>
      </c>
      <c r="U2673" s="125">
        <f t="shared" si="1714"/>
        <v>0</v>
      </c>
      <c r="V2673" s="125"/>
    </row>
    <row r="2674" spans="1:22" s="113" customFormat="1" x14ac:dyDescent="0.35">
      <c r="A2674" s="133" t="s">
        <v>1430</v>
      </c>
      <c r="B2674" s="132">
        <v>42021</v>
      </c>
      <c r="C2674" s="129">
        <v>0</v>
      </c>
      <c r="D2674" s="119">
        <v>0</v>
      </c>
      <c r="E2674" s="119">
        <v>0</v>
      </c>
      <c r="F2674" s="128">
        <v>0</v>
      </c>
      <c r="G2674" s="131">
        <v>0</v>
      </c>
      <c r="H2674" s="128">
        <f t="shared" si="1735"/>
        <v>0</v>
      </c>
      <c r="I2674" s="129">
        <v>0</v>
      </c>
      <c r="J2674" s="130">
        <v>0</v>
      </c>
      <c r="K2674" s="130">
        <f t="shared" si="1736"/>
        <v>0</v>
      </c>
      <c r="L2674" s="129">
        <f t="shared" si="1737"/>
        <v>0</v>
      </c>
      <c r="M2674" s="128">
        <f t="shared" si="1738"/>
        <v>0</v>
      </c>
      <c r="N2674" s="127"/>
      <c r="O2674" s="126"/>
      <c r="P2674" s="125"/>
      <c r="Q2674" s="125">
        <f t="shared" si="1711"/>
        <v>3</v>
      </c>
      <c r="R2674" s="125">
        <f t="shared" si="1712"/>
        <v>2015</v>
      </c>
      <c r="S2674" s="125" t="str">
        <f t="shared" si="1706"/>
        <v>Sat</v>
      </c>
      <c r="T2674" s="125" t="str">
        <f t="shared" si="1713"/>
        <v>2015-3</v>
      </c>
      <c r="U2674" s="125">
        <f t="shared" si="1714"/>
        <v>0</v>
      </c>
      <c r="V2674" s="125"/>
    </row>
    <row r="2675" spans="1:22" s="114" customFormat="1" x14ac:dyDescent="0.35">
      <c r="A2675" s="124"/>
      <c r="B2675" s="123">
        <v>42022</v>
      </c>
      <c r="C2675" s="119">
        <f>SUM(C2669:C2674)</f>
        <v>0</v>
      </c>
      <c r="D2675" s="119"/>
      <c r="E2675" s="122">
        <f>SUM(C2675:D2675)</f>
        <v>0</v>
      </c>
      <c r="F2675" s="118"/>
      <c r="G2675" s="121">
        <f>SUM(G2669:G2674)</f>
        <v>0</v>
      </c>
      <c r="H2675" s="118">
        <f>AVERAGE(H2669:H2674)</f>
        <v>0</v>
      </c>
      <c r="I2675" s="119">
        <f>SUM(I2669:I2674)</f>
        <v>0</v>
      </c>
      <c r="J2675" s="120">
        <f>SUM(J2669:J2674)</f>
        <v>0</v>
      </c>
      <c r="K2675" s="120">
        <f>SUM(G2675,J2675)</f>
        <v>0</v>
      </c>
      <c r="L2675" s="119">
        <f>AVERAGE(L2669:L2674)</f>
        <v>0</v>
      </c>
      <c r="M2675" s="118">
        <f>AVERAGE(M2669:M2674)</f>
        <v>0</v>
      </c>
      <c r="N2675" s="117"/>
      <c r="O2675" s="116"/>
      <c r="P2675" s="115"/>
      <c r="Q2675" s="115">
        <f t="shared" si="1711"/>
        <v>4</v>
      </c>
      <c r="R2675" s="115">
        <f t="shared" si="1712"/>
        <v>2015</v>
      </c>
      <c r="S2675" s="115" t="str">
        <f t="shared" si="1706"/>
        <v>Sun</v>
      </c>
      <c r="T2675" s="115" t="str">
        <f t="shared" si="1713"/>
        <v>2015-4</v>
      </c>
      <c r="U2675" s="115">
        <f t="shared" si="1714"/>
        <v>0</v>
      </c>
      <c r="V2675" s="115"/>
    </row>
    <row r="2676" spans="1:22" s="113" customFormat="1" x14ac:dyDescent="0.35">
      <c r="A2676" s="133" t="s">
        <v>1429</v>
      </c>
      <c r="B2676" s="132">
        <v>42023</v>
      </c>
      <c r="C2676" s="129">
        <v>0</v>
      </c>
      <c r="D2676" s="119">
        <v>0</v>
      </c>
      <c r="E2676" s="119">
        <v>0</v>
      </c>
      <c r="F2676" s="128">
        <v>0</v>
      </c>
      <c r="G2676" s="131">
        <v>0</v>
      </c>
      <c r="H2676" s="128">
        <f t="shared" ref="H2676:H2681" si="1739">IFERROR(F2676/G2676,0)</f>
        <v>0</v>
      </c>
      <c r="I2676" s="129">
        <v>0</v>
      </c>
      <c r="J2676" s="130">
        <v>0</v>
      </c>
      <c r="K2676" s="130">
        <f t="shared" ref="K2676:K2681" si="1740">IFERROR(SUM(G2676,J2676),0)</f>
        <v>0</v>
      </c>
      <c r="L2676" s="129">
        <f t="shared" ref="L2676:L2681" si="1741">IFERROR(MEDIAN(I2676/J2676),0)</f>
        <v>0</v>
      </c>
      <c r="M2676" s="128">
        <f t="shared" ref="M2676:M2681" si="1742">IFERROR(SUM(F2676,I2676)/K2676,0)</f>
        <v>0</v>
      </c>
      <c r="N2676" s="127"/>
      <c r="O2676" s="126"/>
      <c r="P2676" s="125"/>
      <c r="Q2676" s="125">
        <f t="shared" si="1711"/>
        <v>4</v>
      </c>
      <c r="R2676" s="125">
        <f t="shared" si="1712"/>
        <v>2015</v>
      </c>
      <c r="S2676" s="125" t="str">
        <f t="shared" si="1706"/>
        <v>Mon</v>
      </c>
      <c r="T2676" s="125" t="str">
        <f t="shared" si="1713"/>
        <v>2015-4</v>
      </c>
      <c r="U2676" s="125">
        <f t="shared" si="1714"/>
        <v>0</v>
      </c>
      <c r="V2676" s="125"/>
    </row>
    <row r="2677" spans="1:22" s="113" customFormat="1" x14ac:dyDescent="0.35">
      <c r="A2677" s="133" t="s">
        <v>1429</v>
      </c>
      <c r="B2677" s="132">
        <v>42024</v>
      </c>
      <c r="C2677" s="129">
        <v>0</v>
      </c>
      <c r="D2677" s="119">
        <v>0</v>
      </c>
      <c r="E2677" s="119">
        <v>0</v>
      </c>
      <c r="F2677" s="128">
        <v>0</v>
      </c>
      <c r="G2677" s="131">
        <v>0</v>
      </c>
      <c r="H2677" s="128">
        <f t="shared" si="1739"/>
        <v>0</v>
      </c>
      <c r="I2677" s="129">
        <v>0</v>
      </c>
      <c r="J2677" s="130">
        <v>0</v>
      </c>
      <c r="K2677" s="130">
        <f t="shared" si="1740"/>
        <v>0</v>
      </c>
      <c r="L2677" s="129">
        <f t="shared" si="1741"/>
        <v>0</v>
      </c>
      <c r="M2677" s="128">
        <f t="shared" si="1742"/>
        <v>0</v>
      </c>
      <c r="N2677" s="127"/>
      <c r="O2677" s="126"/>
      <c r="P2677" s="125"/>
      <c r="Q2677" s="125">
        <f t="shared" si="1711"/>
        <v>4</v>
      </c>
      <c r="R2677" s="125">
        <f t="shared" si="1712"/>
        <v>2015</v>
      </c>
      <c r="S2677" s="125" t="str">
        <f t="shared" si="1706"/>
        <v>Tue</v>
      </c>
      <c r="T2677" s="125" t="str">
        <f t="shared" si="1713"/>
        <v>2015-4</v>
      </c>
      <c r="U2677" s="125">
        <f t="shared" si="1714"/>
        <v>0</v>
      </c>
      <c r="V2677" s="125"/>
    </row>
    <row r="2678" spans="1:22" s="113" customFormat="1" x14ac:dyDescent="0.35">
      <c r="A2678" s="133" t="s">
        <v>1429</v>
      </c>
      <c r="B2678" s="132">
        <v>42025</v>
      </c>
      <c r="C2678" s="129">
        <v>0</v>
      </c>
      <c r="D2678" s="119">
        <v>0</v>
      </c>
      <c r="E2678" s="119">
        <v>0</v>
      </c>
      <c r="F2678" s="128">
        <v>0</v>
      </c>
      <c r="G2678" s="131">
        <v>0</v>
      </c>
      <c r="H2678" s="128">
        <f t="shared" si="1739"/>
        <v>0</v>
      </c>
      <c r="I2678" s="129">
        <v>0</v>
      </c>
      <c r="J2678" s="130">
        <v>0</v>
      </c>
      <c r="K2678" s="130">
        <f t="shared" si="1740"/>
        <v>0</v>
      </c>
      <c r="L2678" s="129">
        <f t="shared" si="1741"/>
        <v>0</v>
      </c>
      <c r="M2678" s="128">
        <f t="shared" si="1742"/>
        <v>0</v>
      </c>
      <c r="N2678" s="127"/>
      <c r="O2678" s="126"/>
      <c r="P2678" s="125"/>
      <c r="Q2678" s="125">
        <f t="shared" si="1711"/>
        <v>4</v>
      </c>
      <c r="R2678" s="125">
        <f t="shared" si="1712"/>
        <v>2015</v>
      </c>
      <c r="S2678" s="125" t="str">
        <f t="shared" si="1706"/>
        <v>Wed</v>
      </c>
      <c r="T2678" s="125" t="str">
        <f t="shared" si="1713"/>
        <v>2015-4</v>
      </c>
      <c r="U2678" s="125">
        <f t="shared" si="1714"/>
        <v>0</v>
      </c>
      <c r="V2678" s="125"/>
    </row>
    <row r="2679" spans="1:22" s="113" customFormat="1" x14ac:dyDescent="0.35">
      <c r="A2679" s="133" t="s">
        <v>1429</v>
      </c>
      <c r="B2679" s="132">
        <v>42026</v>
      </c>
      <c r="C2679" s="129">
        <v>0</v>
      </c>
      <c r="D2679" s="119">
        <v>0</v>
      </c>
      <c r="E2679" s="119">
        <v>0</v>
      </c>
      <c r="F2679" s="128">
        <v>0</v>
      </c>
      <c r="G2679" s="131">
        <v>0</v>
      </c>
      <c r="H2679" s="128">
        <f t="shared" si="1739"/>
        <v>0</v>
      </c>
      <c r="I2679" s="129">
        <v>0</v>
      </c>
      <c r="J2679" s="130">
        <v>0</v>
      </c>
      <c r="K2679" s="130">
        <f t="shared" si="1740"/>
        <v>0</v>
      </c>
      <c r="L2679" s="129">
        <f t="shared" si="1741"/>
        <v>0</v>
      </c>
      <c r="M2679" s="128">
        <f t="shared" si="1742"/>
        <v>0</v>
      </c>
      <c r="N2679" s="127"/>
      <c r="O2679" s="126"/>
      <c r="P2679" s="125"/>
      <c r="Q2679" s="125">
        <f t="shared" si="1711"/>
        <v>4</v>
      </c>
      <c r="R2679" s="125">
        <f t="shared" si="1712"/>
        <v>2015</v>
      </c>
      <c r="S2679" s="125" t="str">
        <f t="shared" si="1706"/>
        <v>Thu</v>
      </c>
      <c r="T2679" s="125" t="str">
        <f t="shared" si="1713"/>
        <v>2015-4</v>
      </c>
      <c r="U2679" s="125">
        <f t="shared" si="1714"/>
        <v>0</v>
      </c>
      <c r="V2679" s="125"/>
    </row>
    <row r="2680" spans="1:22" s="113" customFormat="1" x14ac:dyDescent="0.35">
      <c r="A2680" s="133" t="s">
        <v>1429</v>
      </c>
      <c r="B2680" s="132">
        <v>42027</v>
      </c>
      <c r="C2680" s="129">
        <v>0</v>
      </c>
      <c r="D2680" s="119">
        <v>0</v>
      </c>
      <c r="E2680" s="119">
        <v>0</v>
      </c>
      <c r="F2680" s="128">
        <v>0</v>
      </c>
      <c r="G2680" s="131">
        <v>0</v>
      </c>
      <c r="H2680" s="128">
        <f t="shared" si="1739"/>
        <v>0</v>
      </c>
      <c r="I2680" s="129">
        <v>0</v>
      </c>
      <c r="J2680" s="130">
        <v>0</v>
      </c>
      <c r="K2680" s="130">
        <f t="shared" si="1740"/>
        <v>0</v>
      </c>
      <c r="L2680" s="129">
        <f t="shared" si="1741"/>
        <v>0</v>
      </c>
      <c r="M2680" s="128">
        <f t="shared" si="1742"/>
        <v>0</v>
      </c>
      <c r="N2680" s="127"/>
      <c r="O2680" s="126"/>
      <c r="P2680" s="125"/>
      <c r="Q2680" s="125">
        <f t="shared" si="1711"/>
        <v>4</v>
      </c>
      <c r="R2680" s="125">
        <f t="shared" si="1712"/>
        <v>2015</v>
      </c>
      <c r="S2680" s="125" t="str">
        <f t="shared" si="1706"/>
        <v>Fri</v>
      </c>
      <c r="T2680" s="125" t="str">
        <f t="shared" si="1713"/>
        <v>2015-4</v>
      </c>
      <c r="U2680" s="125">
        <f t="shared" si="1714"/>
        <v>0</v>
      </c>
      <c r="V2680" s="125"/>
    </row>
    <row r="2681" spans="1:22" s="113" customFormat="1" x14ac:dyDescent="0.35">
      <c r="A2681" s="133" t="s">
        <v>1429</v>
      </c>
      <c r="B2681" s="132">
        <v>42028</v>
      </c>
      <c r="C2681" s="129">
        <v>0</v>
      </c>
      <c r="D2681" s="119">
        <v>0</v>
      </c>
      <c r="E2681" s="119">
        <v>0</v>
      </c>
      <c r="F2681" s="128">
        <v>0</v>
      </c>
      <c r="G2681" s="131">
        <v>0</v>
      </c>
      <c r="H2681" s="128">
        <f t="shared" si="1739"/>
        <v>0</v>
      </c>
      <c r="I2681" s="129">
        <v>0</v>
      </c>
      <c r="J2681" s="130">
        <v>0</v>
      </c>
      <c r="K2681" s="130">
        <f t="shared" si="1740"/>
        <v>0</v>
      </c>
      <c r="L2681" s="129">
        <f t="shared" si="1741"/>
        <v>0</v>
      </c>
      <c r="M2681" s="128">
        <f t="shared" si="1742"/>
        <v>0</v>
      </c>
      <c r="N2681" s="127"/>
      <c r="O2681" s="126"/>
      <c r="P2681" s="125"/>
      <c r="Q2681" s="125">
        <f t="shared" si="1711"/>
        <v>4</v>
      </c>
      <c r="R2681" s="125">
        <f t="shared" si="1712"/>
        <v>2015</v>
      </c>
      <c r="S2681" s="125" t="str">
        <f t="shared" si="1706"/>
        <v>Sat</v>
      </c>
      <c r="T2681" s="125" t="str">
        <f t="shared" si="1713"/>
        <v>2015-4</v>
      </c>
      <c r="U2681" s="125">
        <f t="shared" si="1714"/>
        <v>0</v>
      </c>
      <c r="V2681" s="125"/>
    </row>
    <row r="2682" spans="1:22" s="114" customFormat="1" x14ac:dyDescent="0.35">
      <c r="A2682" s="124"/>
      <c r="B2682" s="123">
        <v>42029</v>
      </c>
      <c r="C2682" s="119">
        <f>SUM(C2676:C2681)</f>
        <v>0</v>
      </c>
      <c r="D2682" s="119"/>
      <c r="E2682" s="122">
        <f>SUM(C2682:D2682)</f>
        <v>0</v>
      </c>
      <c r="F2682" s="118"/>
      <c r="G2682" s="121">
        <f>SUM(G2676:G2681)</f>
        <v>0</v>
      </c>
      <c r="H2682" s="118">
        <f>AVERAGE(H2676:H2681)</f>
        <v>0</v>
      </c>
      <c r="I2682" s="119">
        <f>SUM(I2676:I2681)</f>
        <v>0</v>
      </c>
      <c r="J2682" s="120">
        <f>SUM(J2676:J2681)</f>
        <v>0</v>
      </c>
      <c r="K2682" s="120">
        <f>SUM(G2682,J2682)</f>
        <v>0</v>
      </c>
      <c r="L2682" s="119">
        <f>AVERAGE(L2676:L2681)</f>
        <v>0</v>
      </c>
      <c r="M2682" s="118">
        <f>AVERAGE(M2676:M2681)</f>
        <v>0</v>
      </c>
      <c r="N2682" s="117"/>
      <c r="O2682" s="116"/>
      <c r="P2682" s="115"/>
      <c r="Q2682" s="115">
        <f t="shared" si="1711"/>
        <v>5</v>
      </c>
      <c r="R2682" s="115">
        <f t="shared" si="1712"/>
        <v>2015</v>
      </c>
      <c r="S2682" s="115" t="str">
        <f t="shared" si="1706"/>
        <v>Sun</v>
      </c>
      <c r="T2682" s="115" t="str">
        <f t="shared" si="1713"/>
        <v>2015-5</v>
      </c>
      <c r="U2682" s="115">
        <f t="shared" si="1714"/>
        <v>0</v>
      </c>
      <c r="V2682" s="115"/>
    </row>
    <row r="2683" spans="1:22" s="113" customFormat="1" x14ac:dyDescent="0.35">
      <c r="A2683" s="133" t="s">
        <v>1428</v>
      </c>
      <c r="B2683" s="132">
        <v>42030</v>
      </c>
      <c r="C2683" s="129">
        <v>0</v>
      </c>
      <c r="D2683" s="119">
        <v>0</v>
      </c>
      <c r="E2683" s="119">
        <v>0</v>
      </c>
      <c r="F2683" s="128">
        <v>0</v>
      </c>
      <c r="G2683" s="131">
        <v>0</v>
      </c>
      <c r="H2683" s="128">
        <f t="shared" ref="H2683:H2688" si="1743">IFERROR(F2683/G2683,0)</f>
        <v>0</v>
      </c>
      <c r="I2683" s="129">
        <v>0</v>
      </c>
      <c r="J2683" s="130">
        <v>0</v>
      </c>
      <c r="K2683" s="130">
        <f t="shared" ref="K2683:K2688" si="1744">IFERROR(SUM(G2683,J2683),0)</f>
        <v>0</v>
      </c>
      <c r="L2683" s="129">
        <f t="shared" ref="L2683:L2688" si="1745">IFERROR(MEDIAN(I2683/J2683),0)</f>
        <v>0</v>
      </c>
      <c r="M2683" s="128">
        <f t="shared" ref="M2683:M2688" si="1746">IFERROR(SUM(F2683,I2683)/K2683,0)</f>
        <v>0</v>
      </c>
      <c r="N2683" s="127"/>
      <c r="O2683" s="126"/>
      <c r="P2683" s="125"/>
      <c r="Q2683" s="125">
        <f t="shared" si="1711"/>
        <v>5</v>
      </c>
      <c r="R2683" s="125">
        <f t="shared" si="1712"/>
        <v>2015</v>
      </c>
      <c r="S2683" s="125" t="str">
        <f t="shared" si="1706"/>
        <v>Mon</v>
      </c>
      <c r="T2683" s="125" t="str">
        <f t="shared" si="1713"/>
        <v>2015-5</v>
      </c>
      <c r="U2683" s="125">
        <f t="shared" si="1714"/>
        <v>0</v>
      </c>
      <c r="V2683" s="125"/>
    </row>
    <row r="2684" spans="1:22" s="113" customFormat="1" x14ac:dyDescent="0.35">
      <c r="A2684" s="133" t="s">
        <v>1428</v>
      </c>
      <c r="B2684" s="132">
        <v>42031</v>
      </c>
      <c r="C2684" s="129">
        <v>0</v>
      </c>
      <c r="D2684" s="119">
        <v>0</v>
      </c>
      <c r="E2684" s="119">
        <v>0</v>
      </c>
      <c r="F2684" s="128">
        <v>0</v>
      </c>
      <c r="G2684" s="131">
        <v>0</v>
      </c>
      <c r="H2684" s="128">
        <f t="shared" si="1743"/>
        <v>0</v>
      </c>
      <c r="I2684" s="129">
        <v>0</v>
      </c>
      <c r="J2684" s="130">
        <v>0</v>
      </c>
      <c r="K2684" s="130">
        <f t="shared" si="1744"/>
        <v>0</v>
      </c>
      <c r="L2684" s="129">
        <f t="shared" si="1745"/>
        <v>0</v>
      </c>
      <c r="M2684" s="128">
        <f t="shared" si="1746"/>
        <v>0</v>
      </c>
      <c r="N2684" s="127"/>
      <c r="O2684" s="126"/>
      <c r="P2684" s="125"/>
      <c r="Q2684" s="125">
        <f t="shared" si="1711"/>
        <v>5</v>
      </c>
      <c r="R2684" s="125">
        <f t="shared" si="1712"/>
        <v>2015</v>
      </c>
      <c r="S2684" s="125" t="str">
        <f t="shared" si="1706"/>
        <v>Tue</v>
      </c>
      <c r="T2684" s="125" t="str">
        <f t="shared" si="1713"/>
        <v>2015-5</v>
      </c>
      <c r="U2684" s="125">
        <f t="shared" si="1714"/>
        <v>0</v>
      </c>
      <c r="V2684" s="125"/>
    </row>
    <row r="2685" spans="1:22" s="113" customFormat="1" x14ac:dyDescent="0.35">
      <c r="A2685" s="133" t="s">
        <v>1428</v>
      </c>
      <c r="B2685" s="132">
        <v>42032</v>
      </c>
      <c r="C2685" s="129">
        <v>0</v>
      </c>
      <c r="D2685" s="119">
        <v>0</v>
      </c>
      <c r="E2685" s="119">
        <v>0</v>
      </c>
      <c r="F2685" s="128">
        <v>0</v>
      </c>
      <c r="G2685" s="131">
        <v>0</v>
      </c>
      <c r="H2685" s="128">
        <f t="shared" si="1743"/>
        <v>0</v>
      </c>
      <c r="I2685" s="129">
        <v>0</v>
      </c>
      <c r="J2685" s="130">
        <v>0</v>
      </c>
      <c r="K2685" s="130">
        <f t="shared" si="1744"/>
        <v>0</v>
      </c>
      <c r="L2685" s="129">
        <f t="shared" si="1745"/>
        <v>0</v>
      </c>
      <c r="M2685" s="128">
        <f t="shared" si="1746"/>
        <v>0</v>
      </c>
      <c r="N2685" s="127"/>
      <c r="O2685" s="126"/>
      <c r="P2685" s="125"/>
      <c r="Q2685" s="125">
        <f t="shared" si="1711"/>
        <v>5</v>
      </c>
      <c r="R2685" s="125">
        <f t="shared" si="1712"/>
        <v>2015</v>
      </c>
      <c r="S2685" s="125" t="str">
        <f t="shared" si="1706"/>
        <v>Wed</v>
      </c>
      <c r="T2685" s="125" t="str">
        <f t="shared" si="1713"/>
        <v>2015-5</v>
      </c>
      <c r="U2685" s="125">
        <f t="shared" si="1714"/>
        <v>0</v>
      </c>
      <c r="V2685" s="125"/>
    </row>
    <row r="2686" spans="1:22" s="113" customFormat="1" x14ac:dyDescent="0.35">
      <c r="A2686" s="133" t="s">
        <v>1428</v>
      </c>
      <c r="B2686" s="132">
        <v>42033</v>
      </c>
      <c r="C2686" s="129">
        <v>0</v>
      </c>
      <c r="D2686" s="119">
        <v>0</v>
      </c>
      <c r="E2686" s="119">
        <v>0</v>
      </c>
      <c r="F2686" s="128">
        <v>0</v>
      </c>
      <c r="G2686" s="131">
        <v>0</v>
      </c>
      <c r="H2686" s="128">
        <f t="shared" si="1743"/>
        <v>0</v>
      </c>
      <c r="I2686" s="129">
        <v>0</v>
      </c>
      <c r="J2686" s="130">
        <v>0</v>
      </c>
      <c r="K2686" s="130">
        <f t="shared" si="1744"/>
        <v>0</v>
      </c>
      <c r="L2686" s="129">
        <f t="shared" si="1745"/>
        <v>0</v>
      </c>
      <c r="M2686" s="128">
        <f t="shared" si="1746"/>
        <v>0</v>
      </c>
      <c r="N2686" s="127"/>
      <c r="O2686" s="126"/>
      <c r="P2686" s="125"/>
      <c r="Q2686" s="125">
        <f t="shared" si="1711"/>
        <v>5</v>
      </c>
      <c r="R2686" s="125">
        <f t="shared" si="1712"/>
        <v>2015</v>
      </c>
      <c r="S2686" s="125" t="str">
        <f t="shared" si="1706"/>
        <v>Thu</v>
      </c>
      <c r="T2686" s="125" t="str">
        <f t="shared" si="1713"/>
        <v>2015-5</v>
      </c>
      <c r="U2686" s="125">
        <f t="shared" si="1714"/>
        <v>0</v>
      </c>
      <c r="V2686" s="125"/>
    </row>
    <row r="2687" spans="1:22" s="113" customFormat="1" x14ac:dyDescent="0.35">
      <c r="A2687" s="133" t="s">
        <v>1428</v>
      </c>
      <c r="B2687" s="132">
        <v>42034</v>
      </c>
      <c r="C2687" s="129">
        <v>0</v>
      </c>
      <c r="D2687" s="119">
        <v>0</v>
      </c>
      <c r="E2687" s="119">
        <v>0</v>
      </c>
      <c r="F2687" s="128">
        <v>0</v>
      </c>
      <c r="G2687" s="131">
        <v>0</v>
      </c>
      <c r="H2687" s="128">
        <f t="shared" si="1743"/>
        <v>0</v>
      </c>
      <c r="I2687" s="129">
        <v>0</v>
      </c>
      <c r="J2687" s="130">
        <v>0</v>
      </c>
      <c r="K2687" s="130">
        <f t="shared" si="1744"/>
        <v>0</v>
      </c>
      <c r="L2687" s="129">
        <f t="shared" si="1745"/>
        <v>0</v>
      </c>
      <c r="M2687" s="128">
        <f t="shared" si="1746"/>
        <v>0</v>
      </c>
      <c r="N2687" s="127"/>
      <c r="O2687" s="126"/>
      <c r="P2687" s="125"/>
      <c r="Q2687" s="125">
        <f t="shared" si="1711"/>
        <v>5</v>
      </c>
      <c r="R2687" s="125">
        <f t="shared" si="1712"/>
        <v>2015</v>
      </c>
      <c r="S2687" s="125" t="str">
        <f t="shared" si="1706"/>
        <v>Fri</v>
      </c>
      <c r="T2687" s="125" t="str">
        <f t="shared" si="1713"/>
        <v>2015-5</v>
      </c>
      <c r="U2687" s="125">
        <f t="shared" si="1714"/>
        <v>0</v>
      </c>
      <c r="V2687" s="125"/>
    </row>
    <row r="2688" spans="1:22" s="113" customFormat="1" x14ac:dyDescent="0.35">
      <c r="A2688" s="133" t="s">
        <v>1428</v>
      </c>
      <c r="B2688" s="132">
        <v>42035</v>
      </c>
      <c r="C2688" s="129">
        <v>0</v>
      </c>
      <c r="D2688" s="119">
        <v>0</v>
      </c>
      <c r="E2688" s="119">
        <v>0</v>
      </c>
      <c r="F2688" s="128">
        <v>0</v>
      </c>
      <c r="G2688" s="131">
        <v>0</v>
      </c>
      <c r="H2688" s="128">
        <f t="shared" si="1743"/>
        <v>0</v>
      </c>
      <c r="I2688" s="129">
        <v>0</v>
      </c>
      <c r="J2688" s="130">
        <v>0</v>
      </c>
      <c r="K2688" s="130">
        <f t="shared" si="1744"/>
        <v>0</v>
      </c>
      <c r="L2688" s="129">
        <f t="shared" si="1745"/>
        <v>0</v>
      </c>
      <c r="M2688" s="128">
        <f t="shared" si="1746"/>
        <v>0</v>
      </c>
      <c r="N2688" s="127"/>
      <c r="O2688" s="126"/>
      <c r="P2688" s="125"/>
      <c r="Q2688" s="125">
        <f t="shared" si="1711"/>
        <v>5</v>
      </c>
      <c r="R2688" s="125">
        <f t="shared" si="1712"/>
        <v>2015</v>
      </c>
      <c r="S2688" s="125" t="str">
        <f t="shared" si="1706"/>
        <v>Sat</v>
      </c>
      <c r="T2688" s="125" t="str">
        <f t="shared" si="1713"/>
        <v>2015-5</v>
      </c>
      <c r="U2688" s="125">
        <f t="shared" si="1714"/>
        <v>0</v>
      </c>
      <c r="V2688" s="125"/>
    </row>
    <row r="2689" spans="1:22" s="114" customFormat="1" x14ac:dyDescent="0.35">
      <c r="A2689" s="124"/>
      <c r="B2689" s="123">
        <v>42036</v>
      </c>
      <c r="C2689" s="119">
        <f>SUM(C2683:C2688)</f>
        <v>0</v>
      </c>
      <c r="D2689" s="119"/>
      <c r="E2689" s="122">
        <f>SUM(C2689:D2689)</f>
        <v>0</v>
      </c>
      <c r="F2689" s="118"/>
      <c r="G2689" s="121">
        <f>SUM(G2683:G2688)</f>
        <v>0</v>
      </c>
      <c r="H2689" s="118">
        <f>AVERAGE(H2683:H2688)</f>
        <v>0</v>
      </c>
      <c r="I2689" s="119">
        <f>SUM(I2683:I2688)</f>
        <v>0</v>
      </c>
      <c r="J2689" s="120">
        <f>SUM(J2683:J2688)</f>
        <v>0</v>
      </c>
      <c r="K2689" s="120">
        <f>SUM(G2689,J2689)</f>
        <v>0</v>
      </c>
      <c r="L2689" s="119">
        <f>AVERAGE(L2683:L2688)</f>
        <v>0</v>
      </c>
      <c r="M2689" s="118">
        <f>AVERAGE(M2683:M2688)</f>
        <v>0</v>
      </c>
      <c r="N2689" s="117"/>
      <c r="O2689" s="116"/>
      <c r="P2689" s="115"/>
      <c r="Q2689" s="115">
        <f t="shared" si="1711"/>
        <v>6</v>
      </c>
      <c r="R2689" s="115">
        <f t="shared" si="1712"/>
        <v>2015</v>
      </c>
      <c r="S2689" s="115" t="str">
        <f t="shared" si="1706"/>
        <v>Sun</v>
      </c>
      <c r="T2689" s="115" t="str">
        <f t="shared" si="1713"/>
        <v>2015-6</v>
      </c>
      <c r="U2689" s="115">
        <f t="shared" si="1714"/>
        <v>0</v>
      </c>
      <c r="V2689" s="115"/>
    </row>
    <row r="2690" spans="1:22" s="113" customFormat="1" x14ac:dyDescent="0.35">
      <c r="A2690" s="133" t="s">
        <v>1427</v>
      </c>
      <c r="B2690" s="132">
        <v>42037</v>
      </c>
      <c r="C2690" s="129">
        <v>0</v>
      </c>
      <c r="D2690" s="119">
        <v>0</v>
      </c>
      <c r="E2690" s="119">
        <v>0</v>
      </c>
      <c r="F2690" s="128">
        <v>0</v>
      </c>
      <c r="G2690" s="131">
        <v>0</v>
      </c>
      <c r="H2690" s="128">
        <f t="shared" ref="H2690:H2695" si="1747">IFERROR(F2690/G2690,0)</f>
        <v>0</v>
      </c>
      <c r="I2690" s="129">
        <v>0</v>
      </c>
      <c r="J2690" s="130">
        <v>0</v>
      </c>
      <c r="K2690" s="130">
        <f t="shared" ref="K2690:K2695" si="1748">IFERROR(SUM(G2690,J2690),0)</f>
        <v>0</v>
      </c>
      <c r="L2690" s="129">
        <f t="shared" ref="L2690:L2695" si="1749">IFERROR(MEDIAN(I2690/J2690),0)</f>
        <v>0</v>
      </c>
      <c r="M2690" s="128">
        <f t="shared" ref="M2690:M2695" si="1750">IFERROR(SUM(F2690,I2690)/K2690,0)</f>
        <v>0</v>
      </c>
      <c r="N2690" s="127"/>
      <c r="O2690" s="126"/>
      <c r="P2690" s="125"/>
      <c r="Q2690" s="125">
        <f t="shared" si="1711"/>
        <v>6</v>
      </c>
      <c r="R2690" s="125">
        <f t="shared" si="1712"/>
        <v>2015</v>
      </c>
      <c r="S2690" s="125" t="str">
        <f t="shared" ref="S2690:S2753" si="1751">VLOOKUP(WEEKDAY(B2690),$Z$2:$AA$8,2,FALSE)</f>
        <v>Mon</v>
      </c>
      <c r="T2690" s="125" t="str">
        <f t="shared" si="1713"/>
        <v>2015-6</v>
      </c>
      <c r="U2690" s="125">
        <f t="shared" si="1714"/>
        <v>0</v>
      </c>
      <c r="V2690" s="125"/>
    </row>
    <row r="2691" spans="1:22" s="113" customFormat="1" x14ac:dyDescent="0.35">
      <c r="A2691" s="133" t="s">
        <v>1427</v>
      </c>
      <c r="B2691" s="132">
        <v>42038</v>
      </c>
      <c r="C2691" s="129">
        <v>0</v>
      </c>
      <c r="D2691" s="119">
        <v>0</v>
      </c>
      <c r="E2691" s="119">
        <v>0</v>
      </c>
      <c r="F2691" s="128">
        <v>0</v>
      </c>
      <c r="G2691" s="131">
        <v>0</v>
      </c>
      <c r="H2691" s="128">
        <f t="shared" si="1747"/>
        <v>0</v>
      </c>
      <c r="I2691" s="129">
        <v>0</v>
      </c>
      <c r="J2691" s="130">
        <v>0</v>
      </c>
      <c r="K2691" s="130">
        <f t="shared" si="1748"/>
        <v>0</v>
      </c>
      <c r="L2691" s="129">
        <f t="shared" si="1749"/>
        <v>0</v>
      </c>
      <c r="M2691" s="128">
        <f t="shared" si="1750"/>
        <v>0</v>
      </c>
      <c r="N2691" s="127"/>
      <c r="O2691" s="126"/>
      <c r="P2691" s="125"/>
      <c r="Q2691" s="125">
        <f t="shared" ref="Q2691:Q2754" si="1752">WEEKNUM(B2691)</f>
        <v>6</v>
      </c>
      <c r="R2691" s="125">
        <f t="shared" ref="R2691:R2754" si="1753">YEAR(B2691)</f>
        <v>2015</v>
      </c>
      <c r="S2691" s="125" t="str">
        <f t="shared" si="1751"/>
        <v>Tue</v>
      </c>
      <c r="T2691" s="125" t="str">
        <f t="shared" ref="T2691:T2754" si="1754">R2691&amp;"-"&amp;Q2691</f>
        <v>2015-6</v>
      </c>
      <c r="U2691" s="125">
        <f t="shared" ref="U2691:U2754" si="1755">IF(AND(MONTH(B2691)=12,DAY(B2691)&lt;26),1,0)</f>
        <v>0</v>
      </c>
      <c r="V2691" s="125"/>
    </row>
    <row r="2692" spans="1:22" s="113" customFormat="1" x14ac:dyDescent="0.35">
      <c r="A2692" s="133" t="s">
        <v>1427</v>
      </c>
      <c r="B2692" s="132">
        <v>42039</v>
      </c>
      <c r="C2692" s="129">
        <v>0</v>
      </c>
      <c r="D2692" s="119">
        <v>0</v>
      </c>
      <c r="E2692" s="119">
        <v>0</v>
      </c>
      <c r="F2692" s="128">
        <v>0</v>
      </c>
      <c r="G2692" s="131">
        <v>0</v>
      </c>
      <c r="H2692" s="128">
        <f t="shared" si="1747"/>
        <v>0</v>
      </c>
      <c r="I2692" s="129">
        <v>0</v>
      </c>
      <c r="J2692" s="130">
        <v>0</v>
      </c>
      <c r="K2692" s="130">
        <f t="shared" si="1748"/>
        <v>0</v>
      </c>
      <c r="L2692" s="129">
        <f t="shared" si="1749"/>
        <v>0</v>
      </c>
      <c r="M2692" s="128">
        <f t="shared" si="1750"/>
        <v>0</v>
      </c>
      <c r="N2692" s="127"/>
      <c r="O2692" s="126"/>
      <c r="P2692" s="125"/>
      <c r="Q2692" s="125">
        <f t="shared" si="1752"/>
        <v>6</v>
      </c>
      <c r="R2692" s="125">
        <f t="shared" si="1753"/>
        <v>2015</v>
      </c>
      <c r="S2692" s="125" t="str">
        <f t="shared" si="1751"/>
        <v>Wed</v>
      </c>
      <c r="T2692" s="125" t="str">
        <f t="shared" si="1754"/>
        <v>2015-6</v>
      </c>
      <c r="U2692" s="125">
        <f t="shared" si="1755"/>
        <v>0</v>
      </c>
      <c r="V2692" s="125"/>
    </row>
    <row r="2693" spans="1:22" s="113" customFormat="1" x14ac:dyDescent="0.35">
      <c r="A2693" s="133" t="s">
        <v>1427</v>
      </c>
      <c r="B2693" s="132">
        <v>42040</v>
      </c>
      <c r="C2693" s="129">
        <v>0</v>
      </c>
      <c r="D2693" s="119">
        <v>0</v>
      </c>
      <c r="E2693" s="119">
        <v>0</v>
      </c>
      <c r="F2693" s="128">
        <v>0</v>
      </c>
      <c r="G2693" s="131">
        <v>0</v>
      </c>
      <c r="H2693" s="128">
        <f t="shared" si="1747"/>
        <v>0</v>
      </c>
      <c r="I2693" s="129">
        <v>0</v>
      </c>
      <c r="J2693" s="130">
        <v>0</v>
      </c>
      <c r="K2693" s="130">
        <f t="shared" si="1748"/>
        <v>0</v>
      </c>
      <c r="L2693" s="129">
        <f t="shared" si="1749"/>
        <v>0</v>
      </c>
      <c r="M2693" s="128">
        <f t="shared" si="1750"/>
        <v>0</v>
      </c>
      <c r="N2693" s="127"/>
      <c r="O2693" s="126"/>
      <c r="P2693" s="125"/>
      <c r="Q2693" s="125">
        <f t="shared" si="1752"/>
        <v>6</v>
      </c>
      <c r="R2693" s="125">
        <f t="shared" si="1753"/>
        <v>2015</v>
      </c>
      <c r="S2693" s="125" t="str">
        <f t="shared" si="1751"/>
        <v>Thu</v>
      </c>
      <c r="T2693" s="125" t="str">
        <f t="shared" si="1754"/>
        <v>2015-6</v>
      </c>
      <c r="U2693" s="125">
        <f t="shared" si="1755"/>
        <v>0</v>
      </c>
      <c r="V2693" s="125"/>
    </row>
    <row r="2694" spans="1:22" s="113" customFormat="1" x14ac:dyDescent="0.35">
      <c r="A2694" s="133" t="s">
        <v>1427</v>
      </c>
      <c r="B2694" s="132">
        <v>42041</v>
      </c>
      <c r="C2694" s="129">
        <v>0</v>
      </c>
      <c r="D2694" s="119">
        <v>0</v>
      </c>
      <c r="E2694" s="119">
        <v>0</v>
      </c>
      <c r="F2694" s="128">
        <v>0</v>
      </c>
      <c r="G2694" s="131">
        <v>0</v>
      </c>
      <c r="H2694" s="128">
        <f t="shared" si="1747"/>
        <v>0</v>
      </c>
      <c r="I2694" s="129">
        <v>0</v>
      </c>
      <c r="J2694" s="130">
        <v>0</v>
      </c>
      <c r="K2694" s="130">
        <f t="shared" si="1748"/>
        <v>0</v>
      </c>
      <c r="L2694" s="129">
        <f t="shared" si="1749"/>
        <v>0</v>
      </c>
      <c r="M2694" s="128">
        <f t="shared" si="1750"/>
        <v>0</v>
      </c>
      <c r="N2694" s="127"/>
      <c r="O2694" s="126"/>
      <c r="P2694" s="125"/>
      <c r="Q2694" s="125">
        <f t="shared" si="1752"/>
        <v>6</v>
      </c>
      <c r="R2694" s="125">
        <f t="shared" si="1753"/>
        <v>2015</v>
      </c>
      <c r="S2694" s="125" t="str">
        <f t="shared" si="1751"/>
        <v>Fri</v>
      </c>
      <c r="T2694" s="125" t="str">
        <f t="shared" si="1754"/>
        <v>2015-6</v>
      </c>
      <c r="U2694" s="125">
        <f t="shared" si="1755"/>
        <v>0</v>
      </c>
      <c r="V2694" s="125"/>
    </row>
    <row r="2695" spans="1:22" s="113" customFormat="1" x14ac:dyDescent="0.35">
      <c r="A2695" s="133" t="s">
        <v>1427</v>
      </c>
      <c r="B2695" s="132">
        <v>42042</v>
      </c>
      <c r="C2695" s="129">
        <v>0</v>
      </c>
      <c r="D2695" s="119">
        <v>0</v>
      </c>
      <c r="E2695" s="119">
        <v>0</v>
      </c>
      <c r="F2695" s="128">
        <v>0</v>
      </c>
      <c r="G2695" s="131">
        <v>0</v>
      </c>
      <c r="H2695" s="128">
        <f t="shared" si="1747"/>
        <v>0</v>
      </c>
      <c r="I2695" s="129">
        <v>0</v>
      </c>
      <c r="J2695" s="130">
        <v>0</v>
      </c>
      <c r="K2695" s="130">
        <f t="shared" si="1748"/>
        <v>0</v>
      </c>
      <c r="L2695" s="129">
        <f t="shared" si="1749"/>
        <v>0</v>
      </c>
      <c r="M2695" s="128">
        <f t="shared" si="1750"/>
        <v>0</v>
      </c>
      <c r="N2695" s="127"/>
      <c r="O2695" s="126"/>
      <c r="P2695" s="125"/>
      <c r="Q2695" s="125">
        <f t="shared" si="1752"/>
        <v>6</v>
      </c>
      <c r="R2695" s="125">
        <f t="shared" si="1753"/>
        <v>2015</v>
      </c>
      <c r="S2695" s="125" t="str">
        <f t="shared" si="1751"/>
        <v>Sat</v>
      </c>
      <c r="T2695" s="125" t="str">
        <f t="shared" si="1754"/>
        <v>2015-6</v>
      </c>
      <c r="U2695" s="125">
        <f t="shared" si="1755"/>
        <v>0</v>
      </c>
      <c r="V2695" s="125"/>
    </row>
    <row r="2696" spans="1:22" s="114" customFormat="1" x14ac:dyDescent="0.35">
      <c r="A2696" s="124"/>
      <c r="B2696" s="123">
        <v>42043</v>
      </c>
      <c r="C2696" s="119">
        <f>SUM(C2690:C2695)</f>
        <v>0</v>
      </c>
      <c r="D2696" s="119"/>
      <c r="E2696" s="122">
        <f>SUM(C2696:D2696)</f>
        <v>0</v>
      </c>
      <c r="F2696" s="118"/>
      <c r="G2696" s="121">
        <f>SUM(G2690:G2695)</f>
        <v>0</v>
      </c>
      <c r="H2696" s="118">
        <f>AVERAGE(H2690:H2695)</f>
        <v>0</v>
      </c>
      <c r="I2696" s="119">
        <f>SUM(I2690:I2695)</f>
        <v>0</v>
      </c>
      <c r="J2696" s="120">
        <f>SUM(J2690:J2695)</f>
        <v>0</v>
      </c>
      <c r="K2696" s="120">
        <f>SUM(G2696,J2696)</f>
        <v>0</v>
      </c>
      <c r="L2696" s="119">
        <f>AVERAGE(L2690:L2695)</f>
        <v>0</v>
      </c>
      <c r="M2696" s="118">
        <f>AVERAGE(M2690:M2695)</f>
        <v>0</v>
      </c>
      <c r="N2696" s="117"/>
      <c r="O2696" s="116"/>
      <c r="P2696" s="115"/>
      <c r="Q2696" s="115">
        <f t="shared" si="1752"/>
        <v>7</v>
      </c>
      <c r="R2696" s="115">
        <f t="shared" si="1753"/>
        <v>2015</v>
      </c>
      <c r="S2696" s="115" t="str">
        <f t="shared" si="1751"/>
        <v>Sun</v>
      </c>
      <c r="T2696" s="115" t="str">
        <f t="shared" si="1754"/>
        <v>2015-7</v>
      </c>
      <c r="U2696" s="115">
        <f t="shared" si="1755"/>
        <v>0</v>
      </c>
      <c r="V2696" s="115"/>
    </row>
    <row r="2697" spans="1:22" s="113" customFormat="1" x14ac:dyDescent="0.35">
      <c r="A2697" s="133" t="s">
        <v>1426</v>
      </c>
      <c r="B2697" s="132">
        <v>42044</v>
      </c>
      <c r="C2697" s="129">
        <v>0</v>
      </c>
      <c r="D2697" s="119">
        <v>0</v>
      </c>
      <c r="E2697" s="119">
        <v>0</v>
      </c>
      <c r="F2697" s="128">
        <v>0</v>
      </c>
      <c r="G2697" s="131">
        <v>0</v>
      </c>
      <c r="H2697" s="128">
        <f t="shared" ref="H2697:H2702" si="1756">IFERROR(F2697/G2697,0)</f>
        <v>0</v>
      </c>
      <c r="I2697" s="129">
        <v>0</v>
      </c>
      <c r="J2697" s="130">
        <v>0</v>
      </c>
      <c r="K2697" s="130">
        <f t="shared" ref="K2697:K2702" si="1757">IFERROR(SUM(G2697,J2697),0)</f>
        <v>0</v>
      </c>
      <c r="L2697" s="129">
        <f t="shared" ref="L2697:L2702" si="1758">IFERROR(MEDIAN(I2697/J2697),0)</f>
        <v>0</v>
      </c>
      <c r="M2697" s="128">
        <f t="shared" ref="M2697:M2702" si="1759">IFERROR(SUM(F2697,I2697)/K2697,0)</f>
        <v>0</v>
      </c>
      <c r="N2697" s="127"/>
      <c r="O2697" s="126"/>
      <c r="P2697" s="125"/>
      <c r="Q2697" s="125">
        <f t="shared" si="1752"/>
        <v>7</v>
      </c>
      <c r="R2697" s="125">
        <f t="shared" si="1753"/>
        <v>2015</v>
      </c>
      <c r="S2697" s="125" t="str">
        <f t="shared" si="1751"/>
        <v>Mon</v>
      </c>
      <c r="T2697" s="125" t="str">
        <f t="shared" si="1754"/>
        <v>2015-7</v>
      </c>
      <c r="U2697" s="125">
        <f t="shared" si="1755"/>
        <v>0</v>
      </c>
      <c r="V2697" s="125"/>
    </row>
    <row r="2698" spans="1:22" s="113" customFormat="1" x14ac:dyDescent="0.35">
      <c r="A2698" s="133" t="s">
        <v>1426</v>
      </c>
      <c r="B2698" s="132">
        <v>42045</v>
      </c>
      <c r="C2698" s="129">
        <v>0</v>
      </c>
      <c r="D2698" s="119">
        <v>0</v>
      </c>
      <c r="E2698" s="119">
        <v>0</v>
      </c>
      <c r="F2698" s="128">
        <v>0</v>
      </c>
      <c r="G2698" s="131">
        <v>0</v>
      </c>
      <c r="H2698" s="128">
        <f t="shared" si="1756"/>
        <v>0</v>
      </c>
      <c r="I2698" s="129">
        <v>0</v>
      </c>
      <c r="J2698" s="130">
        <v>0</v>
      </c>
      <c r="K2698" s="130">
        <f t="shared" si="1757"/>
        <v>0</v>
      </c>
      <c r="L2698" s="129">
        <f t="shared" si="1758"/>
        <v>0</v>
      </c>
      <c r="M2698" s="128">
        <f t="shared" si="1759"/>
        <v>0</v>
      </c>
      <c r="N2698" s="127"/>
      <c r="O2698" s="126"/>
      <c r="P2698" s="125"/>
      <c r="Q2698" s="125">
        <f t="shared" si="1752"/>
        <v>7</v>
      </c>
      <c r="R2698" s="125">
        <f t="shared" si="1753"/>
        <v>2015</v>
      </c>
      <c r="S2698" s="125" t="str">
        <f t="shared" si="1751"/>
        <v>Tue</v>
      </c>
      <c r="T2698" s="125" t="str">
        <f t="shared" si="1754"/>
        <v>2015-7</v>
      </c>
      <c r="U2698" s="125">
        <f t="shared" si="1755"/>
        <v>0</v>
      </c>
      <c r="V2698" s="125"/>
    </row>
    <row r="2699" spans="1:22" s="113" customFormat="1" x14ac:dyDescent="0.35">
      <c r="A2699" s="133" t="s">
        <v>1426</v>
      </c>
      <c r="B2699" s="132">
        <v>42046</v>
      </c>
      <c r="C2699" s="129">
        <v>0</v>
      </c>
      <c r="D2699" s="119">
        <v>0</v>
      </c>
      <c r="E2699" s="119">
        <v>0</v>
      </c>
      <c r="F2699" s="128">
        <v>0</v>
      </c>
      <c r="G2699" s="131">
        <v>0</v>
      </c>
      <c r="H2699" s="128">
        <f t="shared" si="1756"/>
        <v>0</v>
      </c>
      <c r="I2699" s="129">
        <v>0</v>
      </c>
      <c r="J2699" s="130">
        <v>0</v>
      </c>
      <c r="K2699" s="130">
        <f t="shared" si="1757"/>
        <v>0</v>
      </c>
      <c r="L2699" s="129">
        <f t="shared" si="1758"/>
        <v>0</v>
      </c>
      <c r="M2699" s="128">
        <f t="shared" si="1759"/>
        <v>0</v>
      </c>
      <c r="N2699" s="127"/>
      <c r="O2699" s="126"/>
      <c r="P2699" s="125"/>
      <c r="Q2699" s="125">
        <f t="shared" si="1752"/>
        <v>7</v>
      </c>
      <c r="R2699" s="125">
        <f t="shared" si="1753"/>
        <v>2015</v>
      </c>
      <c r="S2699" s="125" t="str">
        <f t="shared" si="1751"/>
        <v>Wed</v>
      </c>
      <c r="T2699" s="125" t="str">
        <f t="shared" si="1754"/>
        <v>2015-7</v>
      </c>
      <c r="U2699" s="125">
        <f t="shared" si="1755"/>
        <v>0</v>
      </c>
      <c r="V2699" s="125"/>
    </row>
    <row r="2700" spans="1:22" s="113" customFormat="1" x14ac:dyDescent="0.35">
      <c r="A2700" s="133" t="s">
        <v>1426</v>
      </c>
      <c r="B2700" s="132">
        <v>42047</v>
      </c>
      <c r="C2700" s="129">
        <v>0</v>
      </c>
      <c r="D2700" s="119">
        <v>0</v>
      </c>
      <c r="E2700" s="119">
        <v>0</v>
      </c>
      <c r="F2700" s="128">
        <v>0</v>
      </c>
      <c r="G2700" s="131">
        <v>0</v>
      </c>
      <c r="H2700" s="128">
        <f t="shared" si="1756"/>
        <v>0</v>
      </c>
      <c r="I2700" s="129">
        <v>0</v>
      </c>
      <c r="J2700" s="130">
        <v>0</v>
      </c>
      <c r="K2700" s="130">
        <f t="shared" si="1757"/>
        <v>0</v>
      </c>
      <c r="L2700" s="129">
        <f t="shared" si="1758"/>
        <v>0</v>
      </c>
      <c r="M2700" s="128">
        <f t="shared" si="1759"/>
        <v>0</v>
      </c>
      <c r="N2700" s="127"/>
      <c r="O2700" s="126"/>
      <c r="P2700" s="125"/>
      <c r="Q2700" s="125">
        <f t="shared" si="1752"/>
        <v>7</v>
      </c>
      <c r="R2700" s="125">
        <f t="shared" si="1753"/>
        <v>2015</v>
      </c>
      <c r="S2700" s="125" t="str">
        <f t="shared" si="1751"/>
        <v>Thu</v>
      </c>
      <c r="T2700" s="125" t="str">
        <f t="shared" si="1754"/>
        <v>2015-7</v>
      </c>
      <c r="U2700" s="125">
        <f t="shared" si="1755"/>
        <v>0</v>
      </c>
      <c r="V2700" s="125"/>
    </row>
    <row r="2701" spans="1:22" s="113" customFormat="1" x14ac:dyDescent="0.35">
      <c r="A2701" s="133" t="s">
        <v>1426</v>
      </c>
      <c r="B2701" s="132">
        <v>42048</v>
      </c>
      <c r="C2701" s="129">
        <v>0</v>
      </c>
      <c r="D2701" s="119">
        <v>0</v>
      </c>
      <c r="E2701" s="119">
        <v>0</v>
      </c>
      <c r="F2701" s="128">
        <v>0</v>
      </c>
      <c r="G2701" s="131">
        <v>0</v>
      </c>
      <c r="H2701" s="128">
        <f t="shared" si="1756"/>
        <v>0</v>
      </c>
      <c r="I2701" s="129">
        <v>0</v>
      </c>
      <c r="J2701" s="130">
        <v>0</v>
      </c>
      <c r="K2701" s="130">
        <f t="shared" si="1757"/>
        <v>0</v>
      </c>
      <c r="L2701" s="129">
        <f t="shared" si="1758"/>
        <v>0</v>
      </c>
      <c r="M2701" s="128">
        <f t="shared" si="1759"/>
        <v>0</v>
      </c>
      <c r="N2701" s="127"/>
      <c r="O2701" s="126"/>
      <c r="P2701" s="125"/>
      <c r="Q2701" s="125">
        <f t="shared" si="1752"/>
        <v>7</v>
      </c>
      <c r="R2701" s="125">
        <f t="shared" si="1753"/>
        <v>2015</v>
      </c>
      <c r="S2701" s="125" t="str">
        <f t="shared" si="1751"/>
        <v>Fri</v>
      </c>
      <c r="T2701" s="125" t="str">
        <f t="shared" si="1754"/>
        <v>2015-7</v>
      </c>
      <c r="U2701" s="125">
        <f t="shared" si="1755"/>
        <v>0</v>
      </c>
      <c r="V2701" s="125"/>
    </row>
    <row r="2702" spans="1:22" s="113" customFormat="1" x14ac:dyDescent="0.35">
      <c r="A2702" s="133" t="s">
        <v>1426</v>
      </c>
      <c r="B2702" s="132">
        <v>42049</v>
      </c>
      <c r="C2702" s="129">
        <v>0</v>
      </c>
      <c r="D2702" s="119">
        <v>0</v>
      </c>
      <c r="E2702" s="119">
        <v>0</v>
      </c>
      <c r="F2702" s="128">
        <v>0</v>
      </c>
      <c r="G2702" s="131">
        <v>0</v>
      </c>
      <c r="H2702" s="128">
        <f t="shared" si="1756"/>
        <v>0</v>
      </c>
      <c r="I2702" s="129">
        <v>0</v>
      </c>
      <c r="J2702" s="130">
        <v>0</v>
      </c>
      <c r="K2702" s="130">
        <f t="shared" si="1757"/>
        <v>0</v>
      </c>
      <c r="L2702" s="129">
        <f t="shared" si="1758"/>
        <v>0</v>
      </c>
      <c r="M2702" s="128">
        <f t="shared" si="1759"/>
        <v>0</v>
      </c>
      <c r="N2702" s="127"/>
      <c r="O2702" s="126"/>
      <c r="P2702" s="125"/>
      <c r="Q2702" s="125">
        <f t="shared" si="1752"/>
        <v>7</v>
      </c>
      <c r="R2702" s="125">
        <f t="shared" si="1753"/>
        <v>2015</v>
      </c>
      <c r="S2702" s="125" t="str">
        <f t="shared" si="1751"/>
        <v>Sat</v>
      </c>
      <c r="T2702" s="125" t="str">
        <f t="shared" si="1754"/>
        <v>2015-7</v>
      </c>
      <c r="U2702" s="125">
        <f t="shared" si="1755"/>
        <v>0</v>
      </c>
      <c r="V2702" s="125"/>
    </row>
    <row r="2703" spans="1:22" s="114" customFormat="1" x14ac:dyDescent="0.35">
      <c r="A2703" s="124"/>
      <c r="B2703" s="123">
        <v>42050</v>
      </c>
      <c r="C2703" s="119">
        <f>SUM(C2697:C2702)</f>
        <v>0</v>
      </c>
      <c r="D2703" s="119"/>
      <c r="E2703" s="122">
        <f>SUM(C2703:D2703)</f>
        <v>0</v>
      </c>
      <c r="F2703" s="118"/>
      <c r="G2703" s="121">
        <f>SUM(G2697:G2702)</f>
        <v>0</v>
      </c>
      <c r="H2703" s="118">
        <f>AVERAGE(H2697:H2702)</f>
        <v>0</v>
      </c>
      <c r="I2703" s="119">
        <f>SUM(I2697:I2702)</f>
        <v>0</v>
      </c>
      <c r="J2703" s="120">
        <f>SUM(J2697:J2702)</f>
        <v>0</v>
      </c>
      <c r="K2703" s="120">
        <f>SUM(G2703,J2703)</f>
        <v>0</v>
      </c>
      <c r="L2703" s="119">
        <f>AVERAGE(L2697:L2702)</f>
        <v>0</v>
      </c>
      <c r="M2703" s="118">
        <f>AVERAGE(M2697:M2702)</f>
        <v>0</v>
      </c>
      <c r="N2703" s="117"/>
      <c r="O2703" s="116"/>
      <c r="P2703" s="115"/>
      <c r="Q2703" s="115">
        <f t="shared" si="1752"/>
        <v>8</v>
      </c>
      <c r="R2703" s="115">
        <f t="shared" si="1753"/>
        <v>2015</v>
      </c>
      <c r="S2703" s="115" t="str">
        <f t="shared" si="1751"/>
        <v>Sun</v>
      </c>
      <c r="T2703" s="115" t="str">
        <f t="shared" si="1754"/>
        <v>2015-8</v>
      </c>
      <c r="U2703" s="115">
        <f t="shared" si="1755"/>
        <v>0</v>
      </c>
      <c r="V2703" s="115"/>
    </row>
    <row r="2704" spans="1:22" s="113" customFormat="1" x14ac:dyDescent="0.35">
      <c r="A2704" s="133" t="s">
        <v>1425</v>
      </c>
      <c r="B2704" s="132">
        <v>42051</v>
      </c>
      <c r="C2704" s="129">
        <v>0</v>
      </c>
      <c r="D2704" s="119">
        <v>0</v>
      </c>
      <c r="E2704" s="119">
        <v>0</v>
      </c>
      <c r="F2704" s="128">
        <v>0</v>
      </c>
      <c r="G2704" s="131">
        <v>0</v>
      </c>
      <c r="H2704" s="128">
        <f t="shared" ref="H2704:H2709" si="1760">IFERROR(F2704/G2704,0)</f>
        <v>0</v>
      </c>
      <c r="I2704" s="129">
        <v>0</v>
      </c>
      <c r="J2704" s="130">
        <v>0</v>
      </c>
      <c r="K2704" s="130">
        <f t="shared" ref="K2704:K2709" si="1761">IFERROR(SUM(G2704,J2704),0)</f>
        <v>0</v>
      </c>
      <c r="L2704" s="129">
        <f t="shared" ref="L2704:L2709" si="1762">IFERROR(MEDIAN(I2704/J2704),0)</f>
        <v>0</v>
      </c>
      <c r="M2704" s="128">
        <f t="shared" ref="M2704:M2709" si="1763">IFERROR(SUM(F2704,I2704)/K2704,0)</f>
        <v>0</v>
      </c>
      <c r="N2704" s="127"/>
      <c r="O2704" s="126"/>
      <c r="P2704" s="125"/>
      <c r="Q2704" s="125">
        <f t="shared" si="1752"/>
        <v>8</v>
      </c>
      <c r="R2704" s="125">
        <f t="shared" si="1753"/>
        <v>2015</v>
      </c>
      <c r="S2704" s="125" t="str">
        <f t="shared" si="1751"/>
        <v>Mon</v>
      </c>
      <c r="T2704" s="125" t="str">
        <f t="shared" si="1754"/>
        <v>2015-8</v>
      </c>
      <c r="U2704" s="125">
        <f t="shared" si="1755"/>
        <v>0</v>
      </c>
      <c r="V2704" s="125"/>
    </row>
    <row r="2705" spans="1:22" s="113" customFormat="1" x14ac:dyDescent="0.35">
      <c r="A2705" s="133" t="s">
        <v>1425</v>
      </c>
      <c r="B2705" s="132">
        <v>42052</v>
      </c>
      <c r="C2705" s="129">
        <v>0</v>
      </c>
      <c r="D2705" s="119">
        <v>0</v>
      </c>
      <c r="E2705" s="119">
        <v>0</v>
      </c>
      <c r="F2705" s="128">
        <v>0</v>
      </c>
      <c r="G2705" s="131">
        <v>0</v>
      </c>
      <c r="H2705" s="128">
        <f t="shared" si="1760"/>
        <v>0</v>
      </c>
      <c r="I2705" s="129">
        <v>0</v>
      </c>
      <c r="J2705" s="130">
        <v>0</v>
      </c>
      <c r="K2705" s="130">
        <f t="shared" si="1761"/>
        <v>0</v>
      </c>
      <c r="L2705" s="129">
        <f t="shared" si="1762"/>
        <v>0</v>
      </c>
      <c r="M2705" s="128">
        <f t="shared" si="1763"/>
        <v>0</v>
      </c>
      <c r="N2705" s="127"/>
      <c r="O2705" s="126"/>
      <c r="P2705" s="125"/>
      <c r="Q2705" s="125">
        <f t="shared" si="1752"/>
        <v>8</v>
      </c>
      <c r="R2705" s="125">
        <f t="shared" si="1753"/>
        <v>2015</v>
      </c>
      <c r="S2705" s="125" t="str">
        <f t="shared" si="1751"/>
        <v>Tue</v>
      </c>
      <c r="T2705" s="125" t="str">
        <f t="shared" si="1754"/>
        <v>2015-8</v>
      </c>
      <c r="U2705" s="125">
        <f t="shared" si="1755"/>
        <v>0</v>
      </c>
      <c r="V2705" s="125"/>
    </row>
    <row r="2706" spans="1:22" s="113" customFormat="1" x14ac:dyDescent="0.35">
      <c r="A2706" s="133" t="s">
        <v>1425</v>
      </c>
      <c r="B2706" s="132">
        <v>42053</v>
      </c>
      <c r="C2706" s="129">
        <v>0</v>
      </c>
      <c r="D2706" s="119">
        <v>0</v>
      </c>
      <c r="E2706" s="119">
        <v>0</v>
      </c>
      <c r="F2706" s="128">
        <v>0</v>
      </c>
      <c r="G2706" s="131">
        <v>0</v>
      </c>
      <c r="H2706" s="128">
        <f t="shared" si="1760"/>
        <v>0</v>
      </c>
      <c r="I2706" s="129">
        <v>0</v>
      </c>
      <c r="J2706" s="130">
        <v>0</v>
      </c>
      <c r="K2706" s="130">
        <f t="shared" si="1761"/>
        <v>0</v>
      </c>
      <c r="L2706" s="129">
        <f t="shared" si="1762"/>
        <v>0</v>
      </c>
      <c r="M2706" s="128">
        <f t="shared" si="1763"/>
        <v>0</v>
      </c>
      <c r="N2706" s="127"/>
      <c r="O2706" s="126"/>
      <c r="P2706" s="125"/>
      <c r="Q2706" s="125">
        <f t="shared" si="1752"/>
        <v>8</v>
      </c>
      <c r="R2706" s="125">
        <f t="shared" si="1753"/>
        <v>2015</v>
      </c>
      <c r="S2706" s="125" t="str">
        <f t="shared" si="1751"/>
        <v>Wed</v>
      </c>
      <c r="T2706" s="125" t="str">
        <f t="shared" si="1754"/>
        <v>2015-8</v>
      </c>
      <c r="U2706" s="125">
        <f t="shared" si="1755"/>
        <v>0</v>
      </c>
      <c r="V2706" s="125"/>
    </row>
    <row r="2707" spans="1:22" s="113" customFormat="1" x14ac:dyDescent="0.35">
      <c r="A2707" s="133" t="s">
        <v>1425</v>
      </c>
      <c r="B2707" s="132">
        <v>42054</v>
      </c>
      <c r="C2707" s="129">
        <v>0</v>
      </c>
      <c r="D2707" s="119">
        <v>0</v>
      </c>
      <c r="E2707" s="119">
        <v>0</v>
      </c>
      <c r="F2707" s="128">
        <v>0</v>
      </c>
      <c r="G2707" s="131">
        <v>0</v>
      </c>
      <c r="H2707" s="128">
        <f t="shared" si="1760"/>
        <v>0</v>
      </c>
      <c r="I2707" s="129">
        <v>0</v>
      </c>
      <c r="J2707" s="130">
        <v>0</v>
      </c>
      <c r="K2707" s="130">
        <f t="shared" si="1761"/>
        <v>0</v>
      </c>
      <c r="L2707" s="129">
        <f t="shared" si="1762"/>
        <v>0</v>
      </c>
      <c r="M2707" s="128">
        <f t="shared" si="1763"/>
        <v>0</v>
      </c>
      <c r="N2707" s="127"/>
      <c r="O2707" s="126"/>
      <c r="P2707" s="125"/>
      <c r="Q2707" s="125">
        <f t="shared" si="1752"/>
        <v>8</v>
      </c>
      <c r="R2707" s="125">
        <f t="shared" si="1753"/>
        <v>2015</v>
      </c>
      <c r="S2707" s="125" t="str">
        <f t="shared" si="1751"/>
        <v>Thu</v>
      </c>
      <c r="T2707" s="125" t="str">
        <f t="shared" si="1754"/>
        <v>2015-8</v>
      </c>
      <c r="U2707" s="125">
        <f t="shared" si="1755"/>
        <v>0</v>
      </c>
      <c r="V2707" s="125"/>
    </row>
    <row r="2708" spans="1:22" s="113" customFormat="1" x14ac:dyDescent="0.35">
      <c r="A2708" s="133" t="s">
        <v>1425</v>
      </c>
      <c r="B2708" s="132">
        <v>42055</v>
      </c>
      <c r="C2708" s="129">
        <v>0</v>
      </c>
      <c r="D2708" s="119">
        <v>0</v>
      </c>
      <c r="E2708" s="119">
        <v>0</v>
      </c>
      <c r="F2708" s="128">
        <v>0</v>
      </c>
      <c r="G2708" s="131">
        <v>0</v>
      </c>
      <c r="H2708" s="128">
        <f t="shared" si="1760"/>
        <v>0</v>
      </c>
      <c r="I2708" s="129">
        <v>0</v>
      </c>
      <c r="J2708" s="130">
        <v>0</v>
      </c>
      <c r="K2708" s="130">
        <f t="shared" si="1761"/>
        <v>0</v>
      </c>
      <c r="L2708" s="129">
        <f t="shared" si="1762"/>
        <v>0</v>
      </c>
      <c r="M2708" s="128">
        <f t="shared" si="1763"/>
        <v>0</v>
      </c>
      <c r="N2708" s="127"/>
      <c r="O2708" s="126"/>
      <c r="P2708" s="125"/>
      <c r="Q2708" s="125">
        <f t="shared" si="1752"/>
        <v>8</v>
      </c>
      <c r="R2708" s="125">
        <f t="shared" si="1753"/>
        <v>2015</v>
      </c>
      <c r="S2708" s="125" t="str">
        <f t="shared" si="1751"/>
        <v>Fri</v>
      </c>
      <c r="T2708" s="125" t="str">
        <f t="shared" si="1754"/>
        <v>2015-8</v>
      </c>
      <c r="U2708" s="125">
        <f t="shared" si="1755"/>
        <v>0</v>
      </c>
      <c r="V2708" s="125"/>
    </row>
    <row r="2709" spans="1:22" s="113" customFormat="1" x14ac:dyDescent="0.35">
      <c r="A2709" s="133" t="s">
        <v>1425</v>
      </c>
      <c r="B2709" s="132">
        <v>42056</v>
      </c>
      <c r="C2709" s="129">
        <v>0</v>
      </c>
      <c r="D2709" s="119">
        <v>0</v>
      </c>
      <c r="E2709" s="119">
        <v>0</v>
      </c>
      <c r="F2709" s="128">
        <v>0</v>
      </c>
      <c r="G2709" s="131">
        <v>0</v>
      </c>
      <c r="H2709" s="128">
        <f t="shared" si="1760"/>
        <v>0</v>
      </c>
      <c r="I2709" s="129">
        <v>0</v>
      </c>
      <c r="J2709" s="130">
        <v>0</v>
      </c>
      <c r="K2709" s="130">
        <f t="shared" si="1761"/>
        <v>0</v>
      </c>
      <c r="L2709" s="129">
        <f t="shared" si="1762"/>
        <v>0</v>
      </c>
      <c r="M2709" s="128">
        <f t="shared" si="1763"/>
        <v>0</v>
      </c>
      <c r="N2709" s="127"/>
      <c r="O2709" s="126"/>
      <c r="P2709" s="125"/>
      <c r="Q2709" s="125">
        <f t="shared" si="1752"/>
        <v>8</v>
      </c>
      <c r="R2709" s="125">
        <f t="shared" si="1753"/>
        <v>2015</v>
      </c>
      <c r="S2709" s="125" t="str">
        <f t="shared" si="1751"/>
        <v>Sat</v>
      </c>
      <c r="T2709" s="125" t="str">
        <f t="shared" si="1754"/>
        <v>2015-8</v>
      </c>
      <c r="U2709" s="125">
        <f t="shared" si="1755"/>
        <v>0</v>
      </c>
      <c r="V2709" s="125"/>
    </row>
    <row r="2710" spans="1:22" s="114" customFormat="1" x14ac:dyDescent="0.35">
      <c r="A2710" s="124"/>
      <c r="B2710" s="123">
        <v>42057</v>
      </c>
      <c r="C2710" s="119">
        <f>SUM(C2704:C2709)</f>
        <v>0</v>
      </c>
      <c r="D2710" s="119"/>
      <c r="E2710" s="122">
        <f>SUM(C2710:D2710)</f>
        <v>0</v>
      </c>
      <c r="F2710" s="118"/>
      <c r="G2710" s="121">
        <f>SUM(G2704:G2709)</f>
        <v>0</v>
      </c>
      <c r="H2710" s="118">
        <f>AVERAGE(H2704:H2709)</f>
        <v>0</v>
      </c>
      <c r="I2710" s="119">
        <f>SUM(I2704:I2709)</f>
        <v>0</v>
      </c>
      <c r="J2710" s="120">
        <f>SUM(J2704:J2709)</f>
        <v>0</v>
      </c>
      <c r="K2710" s="120">
        <f>SUM(G2710,J2710)</f>
        <v>0</v>
      </c>
      <c r="L2710" s="119">
        <f>AVERAGE(L2704:L2709)</f>
        <v>0</v>
      </c>
      <c r="M2710" s="118">
        <f>AVERAGE(M2704:M2709)</f>
        <v>0</v>
      </c>
      <c r="N2710" s="117"/>
      <c r="O2710" s="116"/>
      <c r="P2710" s="115"/>
      <c r="Q2710" s="115">
        <f t="shared" si="1752"/>
        <v>9</v>
      </c>
      <c r="R2710" s="115">
        <f t="shared" si="1753"/>
        <v>2015</v>
      </c>
      <c r="S2710" s="115" t="str">
        <f t="shared" si="1751"/>
        <v>Sun</v>
      </c>
      <c r="T2710" s="115" t="str">
        <f t="shared" si="1754"/>
        <v>2015-9</v>
      </c>
      <c r="U2710" s="115">
        <f t="shared" si="1755"/>
        <v>0</v>
      </c>
      <c r="V2710" s="115"/>
    </row>
    <row r="2711" spans="1:22" s="113" customFormat="1" x14ac:dyDescent="0.35">
      <c r="A2711" s="133" t="s">
        <v>1424</v>
      </c>
      <c r="B2711" s="132">
        <v>42058</v>
      </c>
      <c r="C2711" s="129">
        <v>0</v>
      </c>
      <c r="D2711" s="119">
        <v>0</v>
      </c>
      <c r="E2711" s="119">
        <v>0</v>
      </c>
      <c r="F2711" s="128">
        <v>0</v>
      </c>
      <c r="G2711" s="131">
        <v>0</v>
      </c>
      <c r="H2711" s="128">
        <f t="shared" ref="H2711:H2716" si="1764">IFERROR(F2711/G2711,0)</f>
        <v>0</v>
      </c>
      <c r="I2711" s="129">
        <v>0</v>
      </c>
      <c r="J2711" s="130">
        <v>0</v>
      </c>
      <c r="K2711" s="130">
        <f t="shared" ref="K2711:K2716" si="1765">IFERROR(SUM(G2711,J2711),0)</f>
        <v>0</v>
      </c>
      <c r="L2711" s="129">
        <f t="shared" ref="L2711:L2716" si="1766">IFERROR(MEDIAN(I2711/J2711),0)</f>
        <v>0</v>
      </c>
      <c r="M2711" s="128">
        <f t="shared" ref="M2711:M2716" si="1767">IFERROR(SUM(F2711,I2711)/K2711,0)</f>
        <v>0</v>
      </c>
      <c r="N2711" s="127"/>
      <c r="O2711" s="126"/>
      <c r="P2711" s="125"/>
      <c r="Q2711" s="125">
        <f t="shared" si="1752"/>
        <v>9</v>
      </c>
      <c r="R2711" s="125">
        <f t="shared" si="1753"/>
        <v>2015</v>
      </c>
      <c r="S2711" s="125" t="str">
        <f t="shared" si="1751"/>
        <v>Mon</v>
      </c>
      <c r="T2711" s="125" t="str">
        <f t="shared" si="1754"/>
        <v>2015-9</v>
      </c>
      <c r="U2711" s="125">
        <f t="shared" si="1755"/>
        <v>0</v>
      </c>
      <c r="V2711" s="125"/>
    </row>
    <row r="2712" spans="1:22" s="113" customFormat="1" x14ac:dyDescent="0.35">
      <c r="A2712" s="133" t="s">
        <v>1424</v>
      </c>
      <c r="B2712" s="132">
        <v>42059</v>
      </c>
      <c r="C2712" s="129">
        <v>0</v>
      </c>
      <c r="D2712" s="119">
        <v>0</v>
      </c>
      <c r="E2712" s="119">
        <v>0</v>
      </c>
      <c r="F2712" s="128">
        <v>0</v>
      </c>
      <c r="G2712" s="131">
        <v>0</v>
      </c>
      <c r="H2712" s="128">
        <f t="shared" si="1764"/>
        <v>0</v>
      </c>
      <c r="I2712" s="129">
        <v>0</v>
      </c>
      <c r="J2712" s="130">
        <v>0</v>
      </c>
      <c r="K2712" s="130">
        <f t="shared" si="1765"/>
        <v>0</v>
      </c>
      <c r="L2712" s="129">
        <f t="shared" si="1766"/>
        <v>0</v>
      </c>
      <c r="M2712" s="128">
        <f t="shared" si="1767"/>
        <v>0</v>
      </c>
      <c r="N2712" s="127"/>
      <c r="O2712" s="126"/>
      <c r="P2712" s="125"/>
      <c r="Q2712" s="125">
        <f t="shared" si="1752"/>
        <v>9</v>
      </c>
      <c r="R2712" s="125">
        <f t="shared" si="1753"/>
        <v>2015</v>
      </c>
      <c r="S2712" s="125" t="str">
        <f t="shared" si="1751"/>
        <v>Tue</v>
      </c>
      <c r="T2712" s="125" t="str">
        <f t="shared" si="1754"/>
        <v>2015-9</v>
      </c>
      <c r="U2712" s="125">
        <f t="shared" si="1755"/>
        <v>0</v>
      </c>
      <c r="V2712" s="125"/>
    </row>
    <row r="2713" spans="1:22" s="113" customFormat="1" x14ac:dyDescent="0.35">
      <c r="A2713" s="133" t="s">
        <v>1424</v>
      </c>
      <c r="B2713" s="132">
        <v>42060</v>
      </c>
      <c r="C2713" s="129">
        <v>0</v>
      </c>
      <c r="D2713" s="119">
        <v>0</v>
      </c>
      <c r="E2713" s="119">
        <v>0</v>
      </c>
      <c r="F2713" s="128">
        <v>0</v>
      </c>
      <c r="G2713" s="131">
        <v>0</v>
      </c>
      <c r="H2713" s="128">
        <f t="shared" si="1764"/>
        <v>0</v>
      </c>
      <c r="I2713" s="129">
        <v>0</v>
      </c>
      <c r="J2713" s="130">
        <v>0</v>
      </c>
      <c r="K2713" s="130">
        <f t="shared" si="1765"/>
        <v>0</v>
      </c>
      <c r="L2713" s="129">
        <f t="shared" si="1766"/>
        <v>0</v>
      </c>
      <c r="M2713" s="128">
        <f t="shared" si="1767"/>
        <v>0</v>
      </c>
      <c r="N2713" s="127"/>
      <c r="O2713" s="126"/>
      <c r="P2713" s="125"/>
      <c r="Q2713" s="125">
        <f t="shared" si="1752"/>
        <v>9</v>
      </c>
      <c r="R2713" s="125">
        <f t="shared" si="1753"/>
        <v>2015</v>
      </c>
      <c r="S2713" s="125" t="str">
        <f t="shared" si="1751"/>
        <v>Wed</v>
      </c>
      <c r="T2713" s="125" t="str">
        <f t="shared" si="1754"/>
        <v>2015-9</v>
      </c>
      <c r="U2713" s="125">
        <f t="shared" si="1755"/>
        <v>0</v>
      </c>
      <c r="V2713" s="125"/>
    </row>
    <row r="2714" spans="1:22" s="113" customFormat="1" x14ac:dyDescent="0.35">
      <c r="A2714" s="133" t="s">
        <v>1424</v>
      </c>
      <c r="B2714" s="132">
        <v>42061</v>
      </c>
      <c r="C2714" s="129">
        <v>0</v>
      </c>
      <c r="D2714" s="119">
        <v>0</v>
      </c>
      <c r="E2714" s="119">
        <v>0</v>
      </c>
      <c r="F2714" s="128">
        <v>0</v>
      </c>
      <c r="G2714" s="131">
        <v>0</v>
      </c>
      <c r="H2714" s="128">
        <f t="shared" si="1764"/>
        <v>0</v>
      </c>
      <c r="I2714" s="129">
        <v>0</v>
      </c>
      <c r="J2714" s="130">
        <v>0</v>
      </c>
      <c r="K2714" s="130">
        <f t="shared" si="1765"/>
        <v>0</v>
      </c>
      <c r="L2714" s="129">
        <f t="shared" si="1766"/>
        <v>0</v>
      </c>
      <c r="M2714" s="128">
        <f t="shared" si="1767"/>
        <v>0</v>
      </c>
      <c r="N2714" s="127"/>
      <c r="O2714" s="126"/>
      <c r="P2714" s="125"/>
      <c r="Q2714" s="125">
        <f t="shared" si="1752"/>
        <v>9</v>
      </c>
      <c r="R2714" s="125">
        <f t="shared" si="1753"/>
        <v>2015</v>
      </c>
      <c r="S2714" s="125" t="str">
        <f t="shared" si="1751"/>
        <v>Thu</v>
      </c>
      <c r="T2714" s="125" t="str">
        <f t="shared" si="1754"/>
        <v>2015-9</v>
      </c>
      <c r="U2714" s="125">
        <f t="shared" si="1755"/>
        <v>0</v>
      </c>
      <c r="V2714" s="125"/>
    </row>
    <row r="2715" spans="1:22" s="113" customFormat="1" x14ac:dyDescent="0.35">
      <c r="A2715" s="133" t="s">
        <v>1424</v>
      </c>
      <c r="B2715" s="132">
        <v>42062</v>
      </c>
      <c r="C2715" s="129">
        <v>0</v>
      </c>
      <c r="D2715" s="119">
        <v>0</v>
      </c>
      <c r="E2715" s="119">
        <v>0</v>
      </c>
      <c r="F2715" s="128">
        <v>0</v>
      </c>
      <c r="G2715" s="131">
        <v>0</v>
      </c>
      <c r="H2715" s="128">
        <f t="shared" si="1764"/>
        <v>0</v>
      </c>
      <c r="I2715" s="129">
        <v>0</v>
      </c>
      <c r="J2715" s="130">
        <v>0</v>
      </c>
      <c r="K2715" s="130">
        <f t="shared" si="1765"/>
        <v>0</v>
      </c>
      <c r="L2715" s="129">
        <f t="shared" si="1766"/>
        <v>0</v>
      </c>
      <c r="M2715" s="128">
        <f t="shared" si="1767"/>
        <v>0</v>
      </c>
      <c r="N2715" s="127"/>
      <c r="O2715" s="126"/>
      <c r="P2715" s="125"/>
      <c r="Q2715" s="125">
        <f t="shared" si="1752"/>
        <v>9</v>
      </c>
      <c r="R2715" s="125">
        <f t="shared" si="1753"/>
        <v>2015</v>
      </c>
      <c r="S2715" s="125" t="str">
        <f t="shared" si="1751"/>
        <v>Fri</v>
      </c>
      <c r="T2715" s="125" t="str">
        <f t="shared" si="1754"/>
        <v>2015-9</v>
      </c>
      <c r="U2715" s="125">
        <f t="shared" si="1755"/>
        <v>0</v>
      </c>
      <c r="V2715" s="125"/>
    </row>
    <row r="2716" spans="1:22" s="113" customFormat="1" x14ac:dyDescent="0.35">
      <c r="A2716" s="133" t="s">
        <v>1424</v>
      </c>
      <c r="B2716" s="132">
        <v>42063</v>
      </c>
      <c r="C2716" s="129">
        <v>0</v>
      </c>
      <c r="D2716" s="119">
        <v>0</v>
      </c>
      <c r="E2716" s="119">
        <v>0</v>
      </c>
      <c r="F2716" s="128">
        <v>0</v>
      </c>
      <c r="G2716" s="131">
        <v>0</v>
      </c>
      <c r="H2716" s="128">
        <f t="shared" si="1764"/>
        <v>0</v>
      </c>
      <c r="I2716" s="129">
        <v>0</v>
      </c>
      <c r="J2716" s="130">
        <v>0</v>
      </c>
      <c r="K2716" s="130">
        <f t="shared" si="1765"/>
        <v>0</v>
      </c>
      <c r="L2716" s="129">
        <f t="shared" si="1766"/>
        <v>0</v>
      </c>
      <c r="M2716" s="128">
        <f t="shared" si="1767"/>
        <v>0</v>
      </c>
      <c r="N2716" s="127"/>
      <c r="O2716" s="126"/>
      <c r="P2716" s="125"/>
      <c r="Q2716" s="125">
        <f t="shared" si="1752"/>
        <v>9</v>
      </c>
      <c r="R2716" s="125">
        <f t="shared" si="1753"/>
        <v>2015</v>
      </c>
      <c r="S2716" s="125" t="str">
        <f t="shared" si="1751"/>
        <v>Sat</v>
      </c>
      <c r="T2716" s="125" t="str">
        <f t="shared" si="1754"/>
        <v>2015-9</v>
      </c>
      <c r="U2716" s="125">
        <f t="shared" si="1755"/>
        <v>0</v>
      </c>
      <c r="V2716" s="125"/>
    </row>
    <row r="2717" spans="1:22" s="114" customFormat="1" x14ac:dyDescent="0.35">
      <c r="A2717" s="124"/>
      <c r="B2717" s="123">
        <v>42064</v>
      </c>
      <c r="C2717" s="119">
        <f>SUM(C2711:C2716)</f>
        <v>0</v>
      </c>
      <c r="D2717" s="119"/>
      <c r="E2717" s="122">
        <f>SUM(C2717:D2717)</f>
        <v>0</v>
      </c>
      <c r="F2717" s="118"/>
      <c r="G2717" s="121">
        <f>SUM(G2711:G2716)</f>
        <v>0</v>
      </c>
      <c r="H2717" s="118">
        <f>AVERAGE(H2711:H2716)</f>
        <v>0</v>
      </c>
      <c r="I2717" s="119">
        <f>SUM(I2711:I2716)</f>
        <v>0</v>
      </c>
      <c r="J2717" s="120">
        <f>SUM(J2711:J2716)</f>
        <v>0</v>
      </c>
      <c r="K2717" s="120">
        <f>SUM(G2717,J2717)</f>
        <v>0</v>
      </c>
      <c r="L2717" s="119">
        <f>AVERAGE(L2711:L2716)</f>
        <v>0</v>
      </c>
      <c r="M2717" s="118">
        <f>AVERAGE(M2711:M2716)</f>
        <v>0</v>
      </c>
      <c r="N2717" s="117"/>
      <c r="O2717" s="116"/>
      <c r="P2717" s="115"/>
      <c r="Q2717" s="115">
        <f t="shared" si="1752"/>
        <v>10</v>
      </c>
      <c r="R2717" s="115">
        <f t="shared" si="1753"/>
        <v>2015</v>
      </c>
      <c r="S2717" s="115" t="str">
        <f t="shared" si="1751"/>
        <v>Sun</v>
      </c>
      <c r="T2717" s="115" t="str">
        <f t="shared" si="1754"/>
        <v>2015-10</v>
      </c>
      <c r="U2717" s="115">
        <f t="shared" si="1755"/>
        <v>0</v>
      </c>
      <c r="V2717" s="115"/>
    </row>
    <row r="2718" spans="1:22" s="113" customFormat="1" x14ac:dyDescent="0.35">
      <c r="A2718" s="133" t="s">
        <v>1423</v>
      </c>
      <c r="B2718" s="132">
        <v>42065</v>
      </c>
      <c r="C2718" s="129">
        <v>0</v>
      </c>
      <c r="D2718" s="119">
        <v>0</v>
      </c>
      <c r="E2718" s="119">
        <v>0</v>
      </c>
      <c r="F2718" s="128">
        <v>0</v>
      </c>
      <c r="G2718" s="131">
        <v>0</v>
      </c>
      <c r="H2718" s="128">
        <f t="shared" ref="H2718:H2723" si="1768">IFERROR(F2718/G2718,0)</f>
        <v>0</v>
      </c>
      <c r="I2718" s="129">
        <v>0</v>
      </c>
      <c r="J2718" s="130">
        <v>0</v>
      </c>
      <c r="K2718" s="130">
        <f t="shared" ref="K2718:K2723" si="1769">IFERROR(SUM(G2718,J2718),0)</f>
        <v>0</v>
      </c>
      <c r="L2718" s="129">
        <f t="shared" ref="L2718:L2723" si="1770">IFERROR(MEDIAN(I2718/J2718),0)</f>
        <v>0</v>
      </c>
      <c r="M2718" s="128">
        <f t="shared" ref="M2718:M2723" si="1771">IFERROR(SUM(F2718,I2718)/K2718,0)</f>
        <v>0</v>
      </c>
      <c r="N2718" s="127"/>
      <c r="O2718" s="126"/>
      <c r="P2718" s="125"/>
      <c r="Q2718" s="125">
        <f t="shared" si="1752"/>
        <v>10</v>
      </c>
      <c r="R2718" s="125">
        <f t="shared" si="1753"/>
        <v>2015</v>
      </c>
      <c r="S2718" s="125" t="str">
        <f t="shared" si="1751"/>
        <v>Mon</v>
      </c>
      <c r="T2718" s="125" t="str">
        <f t="shared" si="1754"/>
        <v>2015-10</v>
      </c>
      <c r="U2718" s="125">
        <f t="shared" si="1755"/>
        <v>0</v>
      </c>
      <c r="V2718" s="125"/>
    </row>
    <row r="2719" spans="1:22" s="113" customFormat="1" x14ac:dyDescent="0.35">
      <c r="A2719" s="133" t="s">
        <v>1423</v>
      </c>
      <c r="B2719" s="132">
        <v>42066</v>
      </c>
      <c r="C2719" s="129">
        <v>0</v>
      </c>
      <c r="D2719" s="119">
        <v>0</v>
      </c>
      <c r="E2719" s="119">
        <v>0</v>
      </c>
      <c r="F2719" s="128">
        <v>0</v>
      </c>
      <c r="G2719" s="131">
        <v>0</v>
      </c>
      <c r="H2719" s="128">
        <f t="shared" si="1768"/>
        <v>0</v>
      </c>
      <c r="I2719" s="129">
        <v>0</v>
      </c>
      <c r="J2719" s="130">
        <v>0</v>
      </c>
      <c r="K2719" s="130">
        <f t="shared" si="1769"/>
        <v>0</v>
      </c>
      <c r="L2719" s="129">
        <f t="shared" si="1770"/>
        <v>0</v>
      </c>
      <c r="M2719" s="128">
        <f t="shared" si="1771"/>
        <v>0</v>
      </c>
      <c r="N2719" s="127"/>
      <c r="O2719" s="126"/>
      <c r="P2719" s="125"/>
      <c r="Q2719" s="125">
        <f t="shared" si="1752"/>
        <v>10</v>
      </c>
      <c r="R2719" s="125">
        <f t="shared" si="1753"/>
        <v>2015</v>
      </c>
      <c r="S2719" s="125" t="str">
        <f t="shared" si="1751"/>
        <v>Tue</v>
      </c>
      <c r="T2719" s="125" t="str">
        <f t="shared" si="1754"/>
        <v>2015-10</v>
      </c>
      <c r="U2719" s="125">
        <f t="shared" si="1755"/>
        <v>0</v>
      </c>
      <c r="V2719" s="125"/>
    </row>
    <row r="2720" spans="1:22" s="113" customFormat="1" x14ac:dyDescent="0.35">
      <c r="A2720" s="133" t="s">
        <v>1423</v>
      </c>
      <c r="B2720" s="132">
        <v>42067</v>
      </c>
      <c r="C2720" s="129">
        <v>0</v>
      </c>
      <c r="D2720" s="119">
        <v>0</v>
      </c>
      <c r="E2720" s="119">
        <v>0</v>
      </c>
      <c r="F2720" s="128">
        <v>0</v>
      </c>
      <c r="G2720" s="131">
        <v>0</v>
      </c>
      <c r="H2720" s="128">
        <f t="shared" si="1768"/>
        <v>0</v>
      </c>
      <c r="I2720" s="129">
        <v>0</v>
      </c>
      <c r="J2720" s="130">
        <v>0</v>
      </c>
      <c r="K2720" s="130">
        <f t="shared" si="1769"/>
        <v>0</v>
      </c>
      <c r="L2720" s="129">
        <f t="shared" si="1770"/>
        <v>0</v>
      </c>
      <c r="M2720" s="128">
        <f t="shared" si="1771"/>
        <v>0</v>
      </c>
      <c r="N2720" s="127"/>
      <c r="O2720" s="126"/>
      <c r="P2720" s="125"/>
      <c r="Q2720" s="125">
        <f t="shared" si="1752"/>
        <v>10</v>
      </c>
      <c r="R2720" s="125">
        <f t="shared" si="1753"/>
        <v>2015</v>
      </c>
      <c r="S2720" s="125" t="str">
        <f t="shared" si="1751"/>
        <v>Wed</v>
      </c>
      <c r="T2720" s="125" t="str">
        <f t="shared" si="1754"/>
        <v>2015-10</v>
      </c>
      <c r="U2720" s="125">
        <f t="shared" si="1755"/>
        <v>0</v>
      </c>
      <c r="V2720" s="125"/>
    </row>
    <row r="2721" spans="1:22" s="113" customFormat="1" x14ac:dyDescent="0.35">
      <c r="A2721" s="133" t="s">
        <v>1423</v>
      </c>
      <c r="B2721" s="132">
        <v>42068</v>
      </c>
      <c r="C2721" s="129">
        <v>0</v>
      </c>
      <c r="D2721" s="119">
        <v>0</v>
      </c>
      <c r="E2721" s="119">
        <v>0</v>
      </c>
      <c r="F2721" s="128">
        <v>0</v>
      </c>
      <c r="G2721" s="131">
        <v>0</v>
      </c>
      <c r="H2721" s="128">
        <f t="shared" si="1768"/>
        <v>0</v>
      </c>
      <c r="I2721" s="129">
        <v>0</v>
      </c>
      <c r="J2721" s="130">
        <v>0</v>
      </c>
      <c r="K2721" s="130">
        <f t="shared" si="1769"/>
        <v>0</v>
      </c>
      <c r="L2721" s="129">
        <f t="shared" si="1770"/>
        <v>0</v>
      </c>
      <c r="M2721" s="128">
        <f t="shared" si="1771"/>
        <v>0</v>
      </c>
      <c r="N2721" s="127"/>
      <c r="O2721" s="126"/>
      <c r="P2721" s="125"/>
      <c r="Q2721" s="125">
        <f t="shared" si="1752"/>
        <v>10</v>
      </c>
      <c r="R2721" s="125">
        <f t="shared" si="1753"/>
        <v>2015</v>
      </c>
      <c r="S2721" s="125" t="str">
        <f t="shared" si="1751"/>
        <v>Thu</v>
      </c>
      <c r="T2721" s="125" t="str">
        <f t="shared" si="1754"/>
        <v>2015-10</v>
      </c>
      <c r="U2721" s="125">
        <f t="shared" si="1755"/>
        <v>0</v>
      </c>
      <c r="V2721" s="125"/>
    </row>
    <row r="2722" spans="1:22" s="113" customFormat="1" x14ac:dyDescent="0.35">
      <c r="A2722" s="133" t="s">
        <v>1423</v>
      </c>
      <c r="B2722" s="132">
        <v>42069</v>
      </c>
      <c r="C2722" s="129">
        <v>0</v>
      </c>
      <c r="D2722" s="119">
        <v>0</v>
      </c>
      <c r="E2722" s="119">
        <v>0</v>
      </c>
      <c r="F2722" s="128">
        <v>0</v>
      </c>
      <c r="G2722" s="131">
        <v>0</v>
      </c>
      <c r="H2722" s="128">
        <f t="shared" si="1768"/>
        <v>0</v>
      </c>
      <c r="I2722" s="129">
        <v>0</v>
      </c>
      <c r="J2722" s="130">
        <v>0</v>
      </c>
      <c r="K2722" s="130">
        <f t="shared" si="1769"/>
        <v>0</v>
      </c>
      <c r="L2722" s="129">
        <f t="shared" si="1770"/>
        <v>0</v>
      </c>
      <c r="M2722" s="128">
        <f t="shared" si="1771"/>
        <v>0</v>
      </c>
      <c r="N2722" s="127"/>
      <c r="O2722" s="126"/>
      <c r="P2722" s="125"/>
      <c r="Q2722" s="125">
        <f t="shared" si="1752"/>
        <v>10</v>
      </c>
      <c r="R2722" s="125">
        <f t="shared" si="1753"/>
        <v>2015</v>
      </c>
      <c r="S2722" s="125" t="str">
        <f t="shared" si="1751"/>
        <v>Fri</v>
      </c>
      <c r="T2722" s="125" t="str">
        <f t="shared" si="1754"/>
        <v>2015-10</v>
      </c>
      <c r="U2722" s="125">
        <f t="shared" si="1755"/>
        <v>0</v>
      </c>
      <c r="V2722" s="125"/>
    </row>
    <row r="2723" spans="1:22" s="113" customFormat="1" x14ac:dyDescent="0.35">
      <c r="A2723" s="133" t="s">
        <v>1423</v>
      </c>
      <c r="B2723" s="132">
        <v>42070</v>
      </c>
      <c r="C2723" s="129">
        <v>0</v>
      </c>
      <c r="D2723" s="119">
        <v>0</v>
      </c>
      <c r="E2723" s="119">
        <v>0</v>
      </c>
      <c r="F2723" s="128">
        <v>0</v>
      </c>
      <c r="G2723" s="131">
        <v>0</v>
      </c>
      <c r="H2723" s="128">
        <f t="shared" si="1768"/>
        <v>0</v>
      </c>
      <c r="I2723" s="129">
        <v>0</v>
      </c>
      <c r="J2723" s="130">
        <v>0</v>
      </c>
      <c r="K2723" s="130">
        <f t="shared" si="1769"/>
        <v>0</v>
      </c>
      <c r="L2723" s="129">
        <f t="shared" si="1770"/>
        <v>0</v>
      </c>
      <c r="M2723" s="128">
        <f t="shared" si="1771"/>
        <v>0</v>
      </c>
      <c r="N2723" s="127"/>
      <c r="O2723" s="126"/>
      <c r="P2723" s="125"/>
      <c r="Q2723" s="125">
        <f t="shared" si="1752"/>
        <v>10</v>
      </c>
      <c r="R2723" s="125">
        <f t="shared" si="1753"/>
        <v>2015</v>
      </c>
      <c r="S2723" s="125" t="str">
        <f t="shared" si="1751"/>
        <v>Sat</v>
      </c>
      <c r="T2723" s="125" t="str">
        <f t="shared" si="1754"/>
        <v>2015-10</v>
      </c>
      <c r="U2723" s="125">
        <f t="shared" si="1755"/>
        <v>0</v>
      </c>
      <c r="V2723" s="125"/>
    </row>
    <row r="2724" spans="1:22" s="114" customFormat="1" x14ac:dyDescent="0.35">
      <c r="A2724" s="124"/>
      <c r="B2724" s="123">
        <v>42071</v>
      </c>
      <c r="C2724" s="119">
        <f>SUM(C2718:C2723)</f>
        <v>0</v>
      </c>
      <c r="D2724" s="119"/>
      <c r="E2724" s="122">
        <f>SUM(C2724:D2724)</f>
        <v>0</v>
      </c>
      <c r="F2724" s="118"/>
      <c r="G2724" s="121">
        <f>SUM(G2718:G2723)</f>
        <v>0</v>
      </c>
      <c r="H2724" s="118">
        <f>AVERAGE(H2718:H2723)</f>
        <v>0</v>
      </c>
      <c r="I2724" s="119">
        <f>SUM(I2718:I2723)</f>
        <v>0</v>
      </c>
      <c r="J2724" s="120">
        <f>SUM(J2718:J2723)</f>
        <v>0</v>
      </c>
      <c r="K2724" s="120">
        <f>SUM(G2724,J2724)</f>
        <v>0</v>
      </c>
      <c r="L2724" s="119">
        <f>AVERAGE(L2718:L2723)</f>
        <v>0</v>
      </c>
      <c r="M2724" s="118">
        <f>AVERAGE(M2718:M2723)</f>
        <v>0</v>
      </c>
      <c r="N2724" s="117"/>
      <c r="O2724" s="116"/>
      <c r="P2724" s="115"/>
      <c r="Q2724" s="115">
        <f t="shared" si="1752"/>
        <v>11</v>
      </c>
      <c r="R2724" s="115">
        <f t="shared" si="1753"/>
        <v>2015</v>
      </c>
      <c r="S2724" s="115" t="str">
        <f t="shared" si="1751"/>
        <v>Sun</v>
      </c>
      <c r="T2724" s="115" t="str">
        <f t="shared" si="1754"/>
        <v>2015-11</v>
      </c>
      <c r="U2724" s="115">
        <f t="shared" si="1755"/>
        <v>0</v>
      </c>
      <c r="V2724" s="115"/>
    </row>
    <row r="2725" spans="1:22" s="113" customFormat="1" x14ac:dyDescent="0.35">
      <c r="A2725" s="133" t="s">
        <v>1422</v>
      </c>
      <c r="B2725" s="132">
        <v>42072</v>
      </c>
      <c r="C2725" s="129">
        <v>0</v>
      </c>
      <c r="D2725" s="119">
        <v>0</v>
      </c>
      <c r="E2725" s="119">
        <v>0</v>
      </c>
      <c r="F2725" s="128">
        <v>0</v>
      </c>
      <c r="G2725" s="131">
        <v>0</v>
      </c>
      <c r="H2725" s="128">
        <f t="shared" ref="H2725:H2730" si="1772">IFERROR(F2725/G2725,0)</f>
        <v>0</v>
      </c>
      <c r="I2725" s="129">
        <v>0</v>
      </c>
      <c r="J2725" s="130">
        <v>0</v>
      </c>
      <c r="K2725" s="130">
        <f t="shared" ref="K2725:K2730" si="1773">IFERROR(SUM(G2725,J2725),0)</f>
        <v>0</v>
      </c>
      <c r="L2725" s="129">
        <f t="shared" ref="L2725:L2730" si="1774">IFERROR(MEDIAN(I2725/J2725),0)</f>
        <v>0</v>
      </c>
      <c r="M2725" s="128">
        <f t="shared" ref="M2725:M2730" si="1775">IFERROR(SUM(F2725,I2725)/K2725,0)</f>
        <v>0</v>
      </c>
      <c r="N2725" s="127"/>
      <c r="O2725" s="126"/>
      <c r="P2725" s="125"/>
      <c r="Q2725" s="125">
        <f t="shared" si="1752"/>
        <v>11</v>
      </c>
      <c r="R2725" s="125">
        <f t="shared" si="1753"/>
        <v>2015</v>
      </c>
      <c r="S2725" s="125" t="str">
        <f t="shared" si="1751"/>
        <v>Mon</v>
      </c>
      <c r="T2725" s="125" t="str">
        <f t="shared" si="1754"/>
        <v>2015-11</v>
      </c>
      <c r="U2725" s="125">
        <f t="shared" si="1755"/>
        <v>0</v>
      </c>
      <c r="V2725" s="125"/>
    </row>
    <row r="2726" spans="1:22" s="113" customFormat="1" x14ac:dyDescent="0.35">
      <c r="A2726" s="133" t="s">
        <v>1422</v>
      </c>
      <c r="B2726" s="132">
        <v>42073</v>
      </c>
      <c r="C2726" s="129">
        <v>0</v>
      </c>
      <c r="D2726" s="119">
        <v>0</v>
      </c>
      <c r="E2726" s="119">
        <v>0</v>
      </c>
      <c r="F2726" s="128">
        <v>0</v>
      </c>
      <c r="G2726" s="131">
        <v>0</v>
      </c>
      <c r="H2726" s="128">
        <f t="shared" si="1772"/>
        <v>0</v>
      </c>
      <c r="I2726" s="129">
        <v>0</v>
      </c>
      <c r="J2726" s="130">
        <v>0</v>
      </c>
      <c r="K2726" s="130">
        <f t="shared" si="1773"/>
        <v>0</v>
      </c>
      <c r="L2726" s="129">
        <f t="shared" si="1774"/>
        <v>0</v>
      </c>
      <c r="M2726" s="128">
        <f t="shared" si="1775"/>
        <v>0</v>
      </c>
      <c r="N2726" s="127"/>
      <c r="O2726" s="126"/>
      <c r="P2726" s="125"/>
      <c r="Q2726" s="125">
        <f t="shared" si="1752"/>
        <v>11</v>
      </c>
      <c r="R2726" s="125">
        <f t="shared" si="1753"/>
        <v>2015</v>
      </c>
      <c r="S2726" s="125" t="str">
        <f t="shared" si="1751"/>
        <v>Tue</v>
      </c>
      <c r="T2726" s="125" t="str">
        <f t="shared" si="1754"/>
        <v>2015-11</v>
      </c>
      <c r="U2726" s="125">
        <f t="shared" si="1755"/>
        <v>0</v>
      </c>
      <c r="V2726" s="125"/>
    </row>
    <row r="2727" spans="1:22" s="113" customFormat="1" x14ac:dyDescent="0.35">
      <c r="A2727" s="133" t="s">
        <v>1422</v>
      </c>
      <c r="B2727" s="132">
        <v>42074</v>
      </c>
      <c r="C2727" s="129">
        <v>0</v>
      </c>
      <c r="D2727" s="119">
        <v>0</v>
      </c>
      <c r="E2727" s="119">
        <v>0</v>
      </c>
      <c r="F2727" s="128">
        <v>0</v>
      </c>
      <c r="G2727" s="131">
        <v>0</v>
      </c>
      <c r="H2727" s="128">
        <f t="shared" si="1772"/>
        <v>0</v>
      </c>
      <c r="I2727" s="129">
        <v>0</v>
      </c>
      <c r="J2727" s="130">
        <v>0</v>
      </c>
      <c r="K2727" s="130">
        <f t="shared" si="1773"/>
        <v>0</v>
      </c>
      <c r="L2727" s="129">
        <f t="shared" si="1774"/>
        <v>0</v>
      </c>
      <c r="M2727" s="128">
        <f t="shared" si="1775"/>
        <v>0</v>
      </c>
      <c r="N2727" s="127"/>
      <c r="O2727" s="126"/>
      <c r="P2727" s="125"/>
      <c r="Q2727" s="125">
        <f t="shared" si="1752"/>
        <v>11</v>
      </c>
      <c r="R2727" s="125">
        <f t="shared" si="1753"/>
        <v>2015</v>
      </c>
      <c r="S2727" s="125" t="str">
        <f t="shared" si="1751"/>
        <v>Wed</v>
      </c>
      <c r="T2727" s="125" t="str">
        <f t="shared" si="1754"/>
        <v>2015-11</v>
      </c>
      <c r="U2727" s="125">
        <f t="shared" si="1755"/>
        <v>0</v>
      </c>
      <c r="V2727" s="125"/>
    </row>
    <row r="2728" spans="1:22" s="113" customFormat="1" x14ac:dyDescent="0.35">
      <c r="A2728" s="133" t="s">
        <v>1422</v>
      </c>
      <c r="B2728" s="132">
        <v>42075</v>
      </c>
      <c r="C2728" s="129">
        <v>0</v>
      </c>
      <c r="D2728" s="119">
        <v>0</v>
      </c>
      <c r="E2728" s="119">
        <v>0</v>
      </c>
      <c r="F2728" s="128">
        <v>0</v>
      </c>
      <c r="G2728" s="131">
        <v>0</v>
      </c>
      <c r="H2728" s="128">
        <f t="shared" si="1772"/>
        <v>0</v>
      </c>
      <c r="I2728" s="129">
        <v>0</v>
      </c>
      <c r="J2728" s="130">
        <v>0</v>
      </c>
      <c r="K2728" s="130">
        <f t="shared" si="1773"/>
        <v>0</v>
      </c>
      <c r="L2728" s="129">
        <f t="shared" si="1774"/>
        <v>0</v>
      </c>
      <c r="M2728" s="128">
        <f t="shared" si="1775"/>
        <v>0</v>
      </c>
      <c r="N2728" s="127"/>
      <c r="O2728" s="126"/>
      <c r="P2728" s="125"/>
      <c r="Q2728" s="125">
        <f t="shared" si="1752"/>
        <v>11</v>
      </c>
      <c r="R2728" s="125">
        <f t="shared" si="1753"/>
        <v>2015</v>
      </c>
      <c r="S2728" s="125" t="str">
        <f t="shared" si="1751"/>
        <v>Thu</v>
      </c>
      <c r="T2728" s="125" t="str">
        <f t="shared" si="1754"/>
        <v>2015-11</v>
      </c>
      <c r="U2728" s="125">
        <f t="shared" si="1755"/>
        <v>0</v>
      </c>
      <c r="V2728" s="125"/>
    </row>
    <row r="2729" spans="1:22" s="113" customFormat="1" x14ac:dyDescent="0.35">
      <c r="A2729" s="133" t="s">
        <v>1422</v>
      </c>
      <c r="B2729" s="132">
        <v>42076</v>
      </c>
      <c r="C2729" s="129">
        <v>0</v>
      </c>
      <c r="D2729" s="119">
        <v>0</v>
      </c>
      <c r="E2729" s="119">
        <v>0</v>
      </c>
      <c r="F2729" s="128">
        <v>0</v>
      </c>
      <c r="G2729" s="131">
        <v>0</v>
      </c>
      <c r="H2729" s="128">
        <f t="shared" si="1772"/>
        <v>0</v>
      </c>
      <c r="I2729" s="129">
        <v>0</v>
      </c>
      <c r="J2729" s="130">
        <v>0</v>
      </c>
      <c r="K2729" s="130">
        <f t="shared" si="1773"/>
        <v>0</v>
      </c>
      <c r="L2729" s="129">
        <f t="shared" si="1774"/>
        <v>0</v>
      </c>
      <c r="M2729" s="128">
        <f t="shared" si="1775"/>
        <v>0</v>
      </c>
      <c r="N2729" s="127"/>
      <c r="O2729" s="126"/>
      <c r="P2729" s="125"/>
      <c r="Q2729" s="125">
        <f t="shared" si="1752"/>
        <v>11</v>
      </c>
      <c r="R2729" s="125">
        <f t="shared" si="1753"/>
        <v>2015</v>
      </c>
      <c r="S2729" s="125" t="str">
        <f t="shared" si="1751"/>
        <v>Fri</v>
      </c>
      <c r="T2729" s="125" t="str">
        <f t="shared" si="1754"/>
        <v>2015-11</v>
      </c>
      <c r="U2729" s="125">
        <f t="shared" si="1755"/>
        <v>0</v>
      </c>
      <c r="V2729" s="125"/>
    </row>
    <row r="2730" spans="1:22" s="113" customFormat="1" x14ac:dyDescent="0.35">
      <c r="A2730" s="133" t="s">
        <v>1422</v>
      </c>
      <c r="B2730" s="132">
        <v>42077</v>
      </c>
      <c r="C2730" s="129">
        <v>0</v>
      </c>
      <c r="D2730" s="119">
        <v>0</v>
      </c>
      <c r="E2730" s="119">
        <v>0</v>
      </c>
      <c r="F2730" s="128">
        <v>0</v>
      </c>
      <c r="G2730" s="131">
        <v>0</v>
      </c>
      <c r="H2730" s="128">
        <f t="shared" si="1772"/>
        <v>0</v>
      </c>
      <c r="I2730" s="129">
        <v>0</v>
      </c>
      <c r="J2730" s="130">
        <v>0</v>
      </c>
      <c r="K2730" s="130">
        <f t="shared" si="1773"/>
        <v>0</v>
      </c>
      <c r="L2730" s="129">
        <f t="shared" si="1774"/>
        <v>0</v>
      </c>
      <c r="M2730" s="128">
        <f t="shared" si="1775"/>
        <v>0</v>
      </c>
      <c r="N2730" s="127"/>
      <c r="O2730" s="126"/>
      <c r="P2730" s="125"/>
      <c r="Q2730" s="125">
        <f t="shared" si="1752"/>
        <v>11</v>
      </c>
      <c r="R2730" s="125">
        <f t="shared" si="1753"/>
        <v>2015</v>
      </c>
      <c r="S2730" s="125" t="str">
        <f t="shared" si="1751"/>
        <v>Sat</v>
      </c>
      <c r="T2730" s="125" t="str">
        <f t="shared" si="1754"/>
        <v>2015-11</v>
      </c>
      <c r="U2730" s="125">
        <f t="shared" si="1755"/>
        <v>0</v>
      </c>
      <c r="V2730" s="125"/>
    </row>
    <row r="2731" spans="1:22" s="114" customFormat="1" x14ac:dyDescent="0.35">
      <c r="A2731" s="124"/>
      <c r="B2731" s="123">
        <v>42078</v>
      </c>
      <c r="C2731" s="119">
        <f>SUM(C2725:C2730)</f>
        <v>0</v>
      </c>
      <c r="D2731" s="119"/>
      <c r="E2731" s="122">
        <f>SUM(C2731:D2731)</f>
        <v>0</v>
      </c>
      <c r="F2731" s="118"/>
      <c r="G2731" s="121">
        <f>SUM(G2725:G2730)</f>
        <v>0</v>
      </c>
      <c r="H2731" s="118">
        <f>AVERAGE(H2725:H2730)</f>
        <v>0</v>
      </c>
      <c r="I2731" s="119">
        <f>SUM(I2725:I2730)</f>
        <v>0</v>
      </c>
      <c r="J2731" s="120">
        <f>SUM(J2725:J2730)</f>
        <v>0</v>
      </c>
      <c r="K2731" s="120">
        <f>SUM(G2731,J2731)</f>
        <v>0</v>
      </c>
      <c r="L2731" s="119">
        <f>AVERAGE(L2725:L2730)</f>
        <v>0</v>
      </c>
      <c r="M2731" s="118">
        <f>AVERAGE(M2725:M2730)</f>
        <v>0</v>
      </c>
      <c r="N2731" s="117"/>
      <c r="O2731" s="116"/>
      <c r="P2731" s="115"/>
      <c r="Q2731" s="115">
        <f t="shared" si="1752"/>
        <v>12</v>
      </c>
      <c r="R2731" s="115">
        <f t="shared" si="1753"/>
        <v>2015</v>
      </c>
      <c r="S2731" s="115" t="str">
        <f t="shared" si="1751"/>
        <v>Sun</v>
      </c>
      <c r="T2731" s="115" t="str">
        <f t="shared" si="1754"/>
        <v>2015-12</v>
      </c>
      <c r="U2731" s="115">
        <f t="shared" si="1755"/>
        <v>0</v>
      </c>
      <c r="V2731" s="115"/>
    </row>
    <row r="2732" spans="1:22" s="113" customFormat="1" x14ac:dyDescent="0.35">
      <c r="A2732" s="133" t="s">
        <v>1421</v>
      </c>
      <c r="B2732" s="132">
        <v>42079</v>
      </c>
      <c r="C2732" s="129">
        <v>0</v>
      </c>
      <c r="D2732" s="119">
        <v>0</v>
      </c>
      <c r="E2732" s="119">
        <v>0</v>
      </c>
      <c r="F2732" s="128">
        <v>0</v>
      </c>
      <c r="G2732" s="131">
        <v>0</v>
      </c>
      <c r="H2732" s="128">
        <f t="shared" ref="H2732:H2737" si="1776">IFERROR(F2732/G2732,0)</f>
        <v>0</v>
      </c>
      <c r="I2732" s="129">
        <v>0</v>
      </c>
      <c r="J2732" s="130">
        <v>0</v>
      </c>
      <c r="K2732" s="130">
        <f t="shared" ref="K2732:K2737" si="1777">IFERROR(SUM(G2732,J2732),0)</f>
        <v>0</v>
      </c>
      <c r="L2732" s="129">
        <f t="shared" ref="L2732:L2737" si="1778">IFERROR(MEDIAN(I2732/J2732),0)</f>
        <v>0</v>
      </c>
      <c r="M2732" s="128">
        <f t="shared" ref="M2732:M2737" si="1779">IFERROR(SUM(F2732,I2732)/K2732,0)</f>
        <v>0</v>
      </c>
      <c r="N2732" s="127"/>
      <c r="O2732" s="126"/>
      <c r="P2732" s="125"/>
      <c r="Q2732" s="125">
        <f t="shared" si="1752"/>
        <v>12</v>
      </c>
      <c r="R2732" s="125">
        <f t="shared" si="1753"/>
        <v>2015</v>
      </c>
      <c r="S2732" s="125" t="str">
        <f t="shared" si="1751"/>
        <v>Mon</v>
      </c>
      <c r="T2732" s="125" t="str">
        <f t="shared" si="1754"/>
        <v>2015-12</v>
      </c>
      <c r="U2732" s="125">
        <f t="shared" si="1755"/>
        <v>0</v>
      </c>
      <c r="V2732" s="125"/>
    </row>
    <row r="2733" spans="1:22" s="113" customFormat="1" x14ac:dyDescent="0.35">
      <c r="A2733" s="133" t="s">
        <v>1421</v>
      </c>
      <c r="B2733" s="132">
        <v>42080</v>
      </c>
      <c r="C2733" s="129">
        <v>0</v>
      </c>
      <c r="D2733" s="119">
        <v>0</v>
      </c>
      <c r="E2733" s="119">
        <v>0</v>
      </c>
      <c r="F2733" s="128">
        <v>0</v>
      </c>
      <c r="G2733" s="131">
        <v>0</v>
      </c>
      <c r="H2733" s="128">
        <f t="shared" si="1776"/>
        <v>0</v>
      </c>
      <c r="I2733" s="129">
        <v>0</v>
      </c>
      <c r="J2733" s="130">
        <v>0</v>
      </c>
      <c r="K2733" s="130">
        <f t="shared" si="1777"/>
        <v>0</v>
      </c>
      <c r="L2733" s="129">
        <f t="shared" si="1778"/>
        <v>0</v>
      </c>
      <c r="M2733" s="128">
        <f t="shared" si="1779"/>
        <v>0</v>
      </c>
      <c r="N2733" s="127"/>
      <c r="O2733" s="126"/>
      <c r="P2733" s="125"/>
      <c r="Q2733" s="125">
        <f t="shared" si="1752"/>
        <v>12</v>
      </c>
      <c r="R2733" s="125">
        <f t="shared" si="1753"/>
        <v>2015</v>
      </c>
      <c r="S2733" s="125" t="str">
        <f t="shared" si="1751"/>
        <v>Tue</v>
      </c>
      <c r="T2733" s="125" t="str">
        <f t="shared" si="1754"/>
        <v>2015-12</v>
      </c>
      <c r="U2733" s="125">
        <f t="shared" si="1755"/>
        <v>0</v>
      </c>
      <c r="V2733" s="125"/>
    </row>
    <row r="2734" spans="1:22" s="113" customFormat="1" x14ac:dyDescent="0.35">
      <c r="A2734" s="133" t="s">
        <v>1421</v>
      </c>
      <c r="B2734" s="132">
        <v>42081</v>
      </c>
      <c r="C2734" s="129">
        <v>0</v>
      </c>
      <c r="D2734" s="119">
        <v>0</v>
      </c>
      <c r="E2734" s="119">
        <v>0</v>
      </c>
      <c r="F2734" s="128">
        <v>0</v>
      </c>
      <c r="G2734" s="131">
        <v>0</v>
      </c>
      <c r="H2734" s="128">
        <f t="shared" si="1776"/>
        <v>0</v>
      </c>
      <c r="I2734" s="129">
        <v>0</v>
      </c>
      <c r="J2734" s="130">
        <v>0</v>
      </c>
      <c r="K2734" s="130">
        <f t="shared" si="1777"/>
        <v>0</v>
      </c>
      <c r="L2734" s="129">
        <f t="shared" si="1778"/>
        <v>0</v>
      </c>
      <c r="M2734" s="128">
        <f t="shared" si="1779"/>
        <v>0</v>
      </c>
      <c r="N2734" s="127"/>
      <c r="O2734" s="126"/>
      <c r="P2734" s="125"/>
      <c r="Q2734" s="125">
        <f t="shared" si="1752"/>
        <v>12</v>
      </c>
      <c r="R2734" s="125">
        <f t="shared" si="1753"/>
        <v>2015</v>
      </c>
      <c r="S2734" s="125" t="str">
        <f t="shared" si="1751"/>
        <v>Wed</v>
      </c>
      <c r="T2734" s="125" t="str">
        <f t="shared" si="1754"/>
        <v>2015-12</v>
      </c>
      <c r="U2734" s="125">
        <f t="shared" si="1755"/>
        <v>0</v>
      </c>
      <c r="V2734" s="125"/>
    </row>
    <row r="2735" spans="1:22" s="113" customFormat="1" x14ac:dyDescent="0.35">
      <c r="A2735" s="133" t="s">
        <v>1421</v>
      </c>
      <c r="B2735" s="132">
        <v>42082</v>
      </c>
      <c r="C2735" s="129">
        <v>0</v>
      </c>
      <c r="D2735" s="119">
        <v>0</v>
      </c>
      <c r="E2735" s="119">
        <v>0</v>
      </c>
      <c r="F2735" s="128">
        <v>0</v>
      </c>
      <c r="G2735" s="131">
        <v>0</v>
      </c>
      <c r="H2735" s="128">
        <f t="shared" si="1776"/>
        <v>0</v>
      </c>
      <c r="I2735" s="129">
        <v>0</v>
      </c>
      <c r="J2735" s="130">
        <v>0</v>
      </c>
      <c r="K2735" s="130">
        <f t="shared" si="1777"/>
        <v>0</v>
      </c>
      <c r="L2735" s="129">
        <f t="shared" si="1778"/>
        <v>0</v>
      </c>
      <c r="M2735" s="128">
        <f t="shared" si="1779"/>
        <v>0</v>
      </c>
      <c r="N2735" s="127"/>
      <c r="O2735" s="126"/>
      <c r="P2735" s="125"/>
      <c r="Q2735" s="125">
        <f t="shared" si="1752"/>
        <v>12</v>
      </c>
      <c r="R2735" s="125">
        <f t="shared" si="1753"/>
        <v>2015</v>
      </c>
      <c r="S2735" s="125" t="str">
        <f t="shared" si="1751"/>
        <v>Thu</v>
      </c>
      <c r="T2735" s="125" t="str">
        <f t="shared" si="1754"/>
        <v>2015-12</v>
      </c>
      <c r="U2735" s="125">
        <f t="shared" si="1755"/>
        <v>0</v>
      </c>
      <c r="V2735" s="125"/>
    </row>
    <row r="2736" spans="1:22" s="113" customFormat="1" x14ac:dyDescent="0.35">
      <c r="A2736" s="133" t="s">
        <v>1421</v>
      </c>
      <c r="B2736" s="132">
        <v>42083</v>
      </c>
      <c r="C2736" s="129">
        <v>0</v>
      </c>
      <c r="D2736" s="119">
        <v>0</v>
      </c>
      <c r="E2736" s="119">
        <v>0</v>
      </c>
      <c r="F2736" s="128">
        <v>0</v>
      </c>
      <c r="G2736" s="131">
        <v>0</v>
      </c>
      <c r="H2736" s="128">
        <f t="shared" si="1776"/>
        <v>0</v>
      </c>
      <c r="I2736" s="129">
        <v>0</v>
      </c>
      <c r="J2736" s="130">
        <v>0</v>
      </c>
      <c r="K2736" s="130">
        <f t="shared" si="1777"/>
        <v>0</v>
      </c>
      <c r="L2736" s="129">
        <f t="shared" si="1778"/>
        <v>0</v>
      </c>
      <c r="M2736" s="128">
        <f t="shared" si="1779"/>
        <v>0</v>
      </c>
      <c r="N2736" s="127"/>
      <c r="O2736" s="126"/>
      <c r="P2736" s="125"/>
      <c r="Q2736" s="125">
        <f t="shared" si="1752"/>
        <v>12</v>
      </c>
      <c r="R2736" s="125">
        <f t="shared" si="1753"/>
        <v>2015</v>
      </c>
      <c r="S2736" s="125" t="str">
        <f t="shared" si="1751"/>
        <v>Fri</v>
      </c>
      <c r="T2736" s="125" t="str">
        <f t="shared" si="1754"/>
        <v>2015-12</v>
      </c>
      <c r="U2736" s="125">
        <f t="shared" si="1755"/>
        <v>0</v>
      </c>
      <c r="V2736" s="125"/>
    </row>
    <row r="2737" spans="1:22" s="113" customFormat="1" x14ac:dyDescent="0.35">
      <c r="A2737" s="133" t="s">
        <v>1421</v>
      </c>
      <c r="B2737" s="132">
        <v>42084</v>
      </c>
      <c r="C2737" s="129">
        <v>0</v>
      </c>
      <c r="D2737" s="119">
        <v>0</v>
      </c>
      <c r="E2737" s="119">
        <v>0</v>
      </c>
      <c r="F2737" s="128">
        <v>0</v>
      </c>
      <c r="G2737" s="131">
        <v>0</v>
      </c>
      <c r="H2737" s="128">
        <f t="shared" si="1776"/>
        <v>0</v>
      </c>
      <c r="I2737" s="129">
        <v>0</v>
      </c>
      <c r="J2737" s="130">
        <v>0</v>
      </c>
      <c r="K2737" s="130">
        <f t="shared" si="1777"/>
        <v>0</v>
      </c>
      <c r="L2737" s="129">
        <f t="shared" si="1778"/>
        <v>0</v>
      </c>
      <c r="M2737" s="128">
        <f t="shared" si="1779"/>
        <v>0</v>
      </c>
      <c r="N2737" s="127"/>
      <c r="O2737" s="126"/>
      <c r="P2737" s="125"/>
      <c r="Q2737" s="125">
        <f t="shared" si="1752"/>
        <v>12</v>
      </c>
      <c r="R2737" s="125">
        <f t="shared" si="1753"/>
        <v>2015</v>
      </c>
      <c r="S2737" s="125" t="str">
        <f t="shared" si="1751"/>
        <v>Sat</v>
      </c>
      <c r="T2737" s="125" t="str">
        <f t="shared" si="1754"/>
        <v>2015-12</v>
      </c>
      <c r="U2737" s="125">
        <f t="shared" si="1755"/>
        <v>0</v>
      </c>
      <c r="V2737" s="125"/>
    </row>
    <row r="2738" spans="1:22" s="114" customFormat="1" x14ac:dyDescent="0.35">
      <c r="A2738" s="124"/>
      <c r="B2738" s="123">
        <v>42085</v>
      </c>
      <c r="C2738" s="119">
        <f>SUM(C2732:C2737)</f>
        <v>0</v>
      </c>
      <c r="D2738" s="119"/>
      <c r="E2738" s="122">
        <f>SUM(C2738:D2738)</f>
        <v>0</v>
      </c>
      <c r="F2738" s="118"/>
      <c r="G2738" s="121">
        <f>SUM(G2732:G2737)</f>
        <v>0</v>
      </c>
      <c r="H2738" s="118">
        <f>AVERAGE(H2732:H2737)</f>
        <v>0</v>
      </c>
      <c r="I2738" s="119">
        <f>SUM(I2732:I2737)</f>
        <v>0</v>
      </c>
      <c r="J2738" s="120">
        <f>SUM(J2732:J2737)</f>
        <v>0</v>
      </c>
      <c r="K2738" s="120">
        <f>SUM(G2738,J2738)</f>
        <v>0</v>
      </c>
      <c r="L2738" s="119">
        <f>AVERAGE(L2732:L2737)</f>
        <v>0</v>
      </c>
      <c r="M2738" s="118">
        <f>AVERAGE(M2732:M2737)</f>
        <v>0</v>
      </c>
      <c r="N2738" s="117"/>
      <c r="O2738" s="116"/>
      <c r="P2738" s="115"/>
      <c r="Q2738" s="115">
        <f t="shared" si="1752"/>
        <v>13</v>
      </c>
      <c r="R2738" s="115">
        <f t="shared" si="1753"/>
        <v>2015</v>
      </c>
      <c r="S2738" s="115" t="str">
        <f t="shared" si="1751"/>
        <v>Sun</v>
      </c>
      <c r="T2738" s="115" t="str">
        <f t="shared" si="1754"/>
        <v>2015-13</v>
      </c>
      <c r="U2738" s="115">
        <f t="shared" si="1755"/>
        <v>0</v>
      </c>
      <c r="V2738" s="115"/>
    </row>
    <row r="2739" spans="1:22" s="113" customFormat="1" x14ac:dyDescent="0.35">
      <c r="A2739" s="133" t="s">
        <v>1420</v>
      </c>
      <c r="B2739" s="132">
        <v>42086</v>
      </c>
      <c r="C2739" s="129">
        <v>0</v>
      </c>
      <c r="D2739" s="119">
        <v>0</v>
      </c>
      <c r="E2739" s="119">
        <v>0</v>
      </c>
      <c r="F2739" s="128">
        <v>0</v>
      </c>
      <c r="G2739" s="131">
        <v>0</v>
      </c>
      <c r="H2739" s="128">
        <f t="shared" ref="H2739:H2744" si="1780">IFERROR(F2739/G2739,0)</f>
        <v>0</v>
      </c>
      <c r="I2739" s="129">
        <v>0</v>
      </c>
      <c r="J2739" s="130">
        <v>0</v>
      </c>
      <c r="K2739" s="130">
        <f t="shared" ref="K2739:K2744" si="1781">IFERROR(SUM(G2739,J2739),0)</f>
        <v>0</v>
      </c>
      <c r="L2739" s="129">
        <f t="shared" ref="L2739:L2744" si="1782">IFERROR(MEDIAN(I2739/J2739),0)</f>
        <v>0</v>
      </c>
      <c r="M2739" s="128">
        <f t="shared" ref="M2739:M2744" si="1783">IFERROR(SUM(F2739,I2739)/K2739,0)</f>
        <v>0</v>
      </c>
      <c r="N2739" s="127"/>
      <c r="O2739" s="126"/>
      <c r="P2739" s="125"/>
      <c r="Q2739" s="125">
        <f t="shared" si="1752"/>
        <v>13</v>
      </c>
      <c r="R2739" s="125">
        <f t="shared" si="1753"/>
        <v>2015</v>
      </c>
      <c r="S2739" s="125" t="str">
        <f t="shared" si="1751"/>
        <v>Mon</v>
      </c>
      <c r="T2739" s="125" t="str">
        <f t="shared" si="1754"/>
        <v>2015-13</v>
      </c>
      <c r="U2739" s="125">
        <f t="shared" si="1755"/>
        <v>0</v>
      </c>
      <c r="V2739" s="125"/>
    </row>
    <row r="2740" spans="1:22" s="113" customFormat="1" x14ac:dyDescent="0.35">
      <c r="A2740" s="133" t="s">
        <v>1420</v>
      </c>
      <c r="B2740" s="132">
        <v>42087</v>
      </c>
      <c r="C2740" s="129">
        <v>0</v>
      </c>
      <c r="D2740" s="119">
        <v>0</v>
      </c>
      <c r="E2740" s="119">
        <v>0</v>
      </c>
      <c r="F2740" s="128">
        <v>0</v>
      </c>
      <c r="G2740" s="131">
        <v>0</v>
      </c>
      <c r="H2740" s="128">
        <f t="shared" si="1780"/>
        <v>0</v>
      </c>
      <c r="I2740" s="129">
        <v>0</v>
      </c>
      <c r="J2740" s="130">
        <v>0</v>
      </c>
      <c r="K2740" s="130">
        <f t="shared" si="1781"/>
        <v>0</v>
      </c>
      <c r="L2740" s="129">
        <f t="shared" si="1782"/>
        <v>0</v>
      </c>
      <c r="M2740" s="128">
        <f t="shared" si="1783"/>
        <v>0</v>
      </c>
      <c r="N2740" s="127"/>
      <c r="O2740" s="126"/>
      <c r="P2740" s="125"/>
      <c r="Q2740" s="125">
        <f t="shared" si="1752"/>
        <v>13</v>
      </c>
      <c r="R2740" s="125">
        <f t="shared" si="1753"/>
        <v>2015</v>
      </c>
      <c r="S2740" s="125" t="str">
        <f t="shared" si="1751"/>
        <v>Tue</v>
      </c>
      <c r="T2740" s="125" t="str">
        <f t="shared" si="1754"/>
        <v>2015-13</v>
      </c>
      <c r="U2740" s="125">
        <f t="shared" si="1755"/>
        <v>0</v>
      </c>
      <c r="V2740" s="125"/>
    </row>
    <row r="2741" spans="1:22" s="113" customFormat="1" x14ac:dyDescent="0.35">
      <c r="A2741" s="133" t="s">
        <v>1420</v>
      </c>
      <c r="B2741" s="132">
        <v>42088</v>
      </c>
      <c r="C2741" s="129">
        <v>0</v>
      </c>
      <c r="D2741" s="119">
        <v>0</v>
      </c>
      <c r="E2741" s="119">
        <v>0</v>
      </c>
      <c r="F2741" s="128">
        <v>0</v>
      </c>
      <c r="G2741" s="131">
        <v>0</v>
      </c>
      <c r="H2741" s="128">
        <f t="shared" si="1780"/>
        <v>0</v>
      </c>
      <c r="I2741" s="129">
        <v>0</v>
      </c>
      <c r="J2741" s="130">
        <v>0</v>
      </c>
      <c r="K2741" s="130">
        <f t="shared" si="1781"/>
        <v>0</v>
      </c>
      <c r="L2741" s="129">
        <f t="shared" si="1782"/>
        <v>0</v>
      </c>
      <c r="M2741" s="128">
        <f t="shared" si="1783"/>
        <v>0</v>
      </c>
      <c r="N2741" s="127"/>
      <c r="O2741" s="126"/>
      <c r="P2741" s="125"/>
      <c r="Q2741" s="125">
        <f t="shared" si="1752"/>
        <v>13</v>
      </c>
      <c r="R2741" s="125">
        <f t="shared" si="1753"/>
        <v>2015</v>
      </c>
      <c r="S2741" s="125" t="str">
        <f t="shared" si="1751"/>
        <v>Wed</v>
      </c>
      <c r="T2741" s="125" t="str">
        <f t="shared" si="1754"/>
        <v>2015-13</v>
      </c>
      <c r="U2741" s="125">
        <f t="shared" si="1755"/>
        <v>0</v>
      </c>
      <c r="V2741" s="125"/>
    </row>
    <row r="2742" spans="1:22" s="113" customFormat="1" x14ac:dyDescent="0.35">
      <c r="A2742" s="133" t="s">
        <v>1420</v>
      </c>
      <c r="B2742" s="132">
        <v>42089</v>
      </c>
      <c r="C2742" s="129">
        <v>0</v>
      </c>
      <c r="D2742" s="119">
        <v>0</v>
      </c>
      <c r="E2742" s="119">
        <v>0</v>
      </c>
      <c r="F2742" s="128">
        <v>0</v>
      </c>
      <c r="G2742" s="131">
        <v>0</v>
      </c>
      <c r="H2742" s="128">
        <f t="shared" si="1780"/>
        <v>0</v>
      </c>
      <c r="I2742" s="129">
        <v>0</v>
      </c>
      <c r="J2742" s="130">
        <v>0</v>
      </c>
      <c r="K2742" s="130">
        <f t="shared" si="1781"/>
        <v>0</v>
      </c>
      <c r="L2742" s="129">
        <f t="shared" si="1782"/>
        <v>0</v>
      </c>
      <c r="M2742" s="128">
        <f t="shared" si="1783"/>
        <v>0</v>
      </c>
      <c r="N2742" s="127"/>
      <c r="O2742" s="126"/>
      <c r="P2742" s="125"/>
      <c r="Q2742" s="125">
        <f t="shared" si="1752"/>
        <v>13</v>
      </c>
      <c r="R2742" s="125">
        <f t="shared" si="1753"/>
        <v>2015</v>
      </c>
      <c r="S2742" s="125" t="str">
        <f t="shared" si="1751"/>
        <v>Thu</v>
      </c>
      <c r="T2742" s="125" t="str">
        <f t="shared" si="1754"/>
        <v>2015-13</v>
      </c>
      <c r="U2742" s="125">
        <f t="shared" si="1755"/>
        <v>0</v>
      </c>
      <c r="V2742" s="125"/>
    </row>
    <row r="2743" spans="1:22" s="113" customFormat="1" x14ac:dyDescent="0.35">
      <c r="A2743" s="133" t="s">
        <v>1420</v>
      </c>
      <c r="B2743" s="132">
        <v>42090</v>
      </c>
      <c r="C2743" s="129">
        <v>0</v>
      </c>
      <c r="D2743" s="119">
        <v>0</v>
      </c>
      <c r="E2743" s="119">
        <v>0</v>
      </c>
      <c r="F2743" s="128">
        <v>0</v>
      </c>
      <c r="G2743" s="131">
        <v>0</v>
      </c>
      <c r="H2743" s="128">
        <f t="shared" si="1780"/>
        <v>0</v>
      </c>
      <c r="I2743" s="129">
        <v>0</v>
      </c>
      <c r="J2743" s="130">
        <v>0</v>
      </c>
      <c r="K2743" s="130">
        <f t="shared" si="1781"/>
        <v>0</v>
      </c>
      <c r="L2743" s="129">
        <f t="shared" si="1782"/>
        <v>0</v>
      </c>
      <c r="M2743" s="128">
        <f t="shared" si="1783"/>
        <v>0</v>
      </c>
      <c r="N2743" s="127"/>
      <c r="O2743" s="126"/>
      <c r="P2743" s="125"/>
      <c r="Q2743" s="125">
        <f t="shared" si="1752"/>
        <v>13</v>
      </c>
      <c r="R2743" s="125">
        <f t="shared" si="1753"/>
        <v>2015</v>
      </c>
      <c r="S2743" s="125" t="str">
        <f t="shared" si="1751"/>
        <v>Fri</v>
      </c>
      <c r="T2743" s="125" t="str">
        <f t="shared" si="1754"/>
        <v>2015-13</v>
      </c>
      <c r="U2743" s="125">
        <f t="shared" si="1755"/>
        <v>0</v>
      </c>
      <c r="V2743" s="125"/>
    </row>
    <row r="2744" spans="1:22" s="113" customFormat="1" x14ac:dyDescent="0.35">
      <c r="A2744" s="133" t="s">
        <v>1420</v>
      </c>
      <c r="B2744" s="132">
        <v>42091</v>
      </c>
      <c r="C2744" s="129">
        <v>0</v>
      </c>
      <c r="D2744" s="119">
        <v>0</v>
      </c>
      <c r="E2744" s="119">
        <v>0</v>
      </c>
      <c r="F2744" s="128">
        <v>0</v>
      </c>
      <c r="G2744" s="131">
        <v>0</v>
      </c>
      <c r="H2744" s="128">
        <f t="shared" si="1780"/>
        <v>0</v>
      </c>
      <c r="I2744" s="129">
        <v>0</v>
      </c>
      <c r="J2744" s="130">
        <v>0</v>
      </c>
      <c r="K2744" s="130">
        <f t="shared" si="1781"/>
        <v>0</v>
      </c>
      <c r="L2744" s="129">
        <f t="shared" si="1782"/>
        <v>0</v>
      </c>
      <c r="M2744" s="128">
        <f t="shared" si="1783"/>
        <v>0</v>
      </c>
      <c r="N2744" s="127"/>
      <c r="O2744" s="126"/>
      <c r="P2744" s="125"/>
      <c r="Q2744" s="125">
        <f t="shared" si="1752"/>
        <v>13</v>
      </c>
      <c r="R2744" s="125">
        <f t="shared" si="1753"/>
        <v>2015</v>
      </c>
      <c r="S2744" s="125" t="str">
        <f t="shared" si="1751"/>
        <v>Sat</v>
      </c>
      <c r="T2744" s="125" t="str">
        <f t="shared" si="1754"/>
        <v>2015-13</v>
      </c>
      <c r="U2744" s="125">
        <f t="shared" si="1755"/>
        <v>0</v>
      </c>
      <c r="V2744" s="125"/>
    </row>
    <row r="2745" spans="1:22" s="114" customFormat="1" x14ac:dyDescent="0.35">
      <c r="A2745" s="124"/>
      <c r="B2745" s="123">
        <v>42092</v>
      </c>
      <c r="C2745" s="119">
        <f>SUM(C2739:C2744)</f>
        <v>0</v>
      </c>
      <c r="D2745" s="119"/>
      <c r="E2745" s="122">
        <f>SUM(C2745:D2745)</f>
        <v>0</v>
      </c>
      <c r="F2745" s="118"/>
      <c r="G2745" s="121">
        <f>SUM(G2739:G2744)</f>
        <v>0</v>
      </c>
      <c r="H2745" s="118">
        <f>AVERAGE(H2739:H2744)</f>
        <v>0</v>
      </c>
      <c r="I2745" s="119">
        <f>SUM(I2739:I2744)</f>
        <v>0</v>
      </c>
      <c r="J2745" s="120">
        <f>SUM(J2739:J2744)</f>
        <v>0</v>
      </c>
      <c r="K2745" s="120">
        <f>SUM(G2745,J2745)</f>
        <v>0</v>
      </c>
      <c r="L2745" s="119">
        <f>AVERAGE(L2739:L2744)</f>
        <v>0</v>
      </c>
      <c r="M2745" s="118">
        <f>AVERAGE(M2739:M2744)</f>
        <v>0</v>
      </c>
      <c r="N2745" s="117"/>
      <c r="O2745" s="116"/>
      <c r="P2745" s="115"/>
      <c r="Q2745" s="115">
        <f t="shared" si="1752"/>
        <v>14</v>
      </c>
      <c r="R2745" s="115">
        <f t="shared" si="1753"/>
        <v>2015</v>
      </c>
      <c r="S2745" s="115" t="str">
        <f t="shared" si="1751"/>
        <v>Sun</v>
      </c>
      <c r="T2745" s="115" t="str">
        <f t="shared" si="1754"/>
        <v>2015-14</v>
      </c>
      <c r="U2745" s="115">
        <f t="shared" si="1755"/>
        <v>0</v>
      </c>
      <c r="V2745" s="115"/>
    </row>
    <row r="2746" spans="1:22" s="113" customFormat="1" x14ac:dyDescent="0.35">
      <c r="A2746" s="133" t="s">
        <v>1419</v>
      </c>
      <c r="B2746" s="132">
        <v>42093</v>
      </c>
      <c r="C2746" s="129">
        <v>0</v>
      </c>
      <c r="D2746" s="119">
        <v>0</v>
      </c>
      <c r="E2746" s="119">
        <v>0</v>
      </c>
      <c r="F2746" s="128">
        <v>0</v>
      </c>
      <c r="G2746" s="131">
        <v>0</v>
      </c>
      <c r="H2746" s="128">
        <f t="shared" ref="H2746:H2751" si="1784">IFERROR(F2746/G2746,0)</f>
        <v>0</v>
      </c>
      <c r="I2746" s="129">
        <v>0</v>
      </c>
      <c r="J2746" s="130">
        <v>0</v>
      </c>
      <c r="K2746" s="130">
        <f t="shared" ref="K2746:K2751" si="1785">IFERROR(SUM(G2746,J2746),0)</f>
        <v>0</v>
      </c>
      <c r="L2746" s="129">
        <f t="shared" ref="L2746:L2751" si="1786">IFERROR(MEDIAN(I2746/J2746),0)</f>
        <v>0</v>
      </c>
      <c r="M2746" s="128">
        <f t="shared" ref="M2746:M2751" si="1787">IFERROR(SUM(F2746,I2746)/K2746,0)</f>
        <v>0</v>
      </c>
      <c r="N2746" s="127"/>
      <c r="O2746" s="126"/>
      <c r="P2746" s="125"/>
      <c r="Q2746" s="125">
        <f t="shared" si="1752"/>
        <v>14</v>
      </c>
      <c r="R2746" s="125">
        <f t="shared" si="1753"/>
        <v>2015</v>
      </c>
      <c r="S2746" s="125" t="str">
        <f t="shared" si="1751"/>
        <v>Mon</v>
      </c>
      <c r="T2746" s="125" t="str">
        <f t="shared" si="1754"/>
        <v>2015-14</v>
      </c>
      <c r="U2746" s="125">
        <f t="shared" si="1755"/>
        <v>0</v>
      </c>
      <c r="V2746" s="125"/>
    </row>
    <row r="2747" spans="1:22" s="113" customFormat="1" x14ac:dyDescent="0.35">
      <c r="A2747" s="133" t="s">
        <v>1419</v>
      </c>
      <c r="B2747" s="132">
        <v>42094</v>
      </c>
      <c r="C2747" s="129">
        <v>0</v>
      </c>
      <c r="D2747" s="119">
        <v>0</v>
      </c>
      <c r="E2747" s="119">
        <v>0</v>
      </c>
      <c r="F2747" s="128">
        <v>0</v>
      </c>
      <c r="G2747" s="131">
        <v>0</v>
      </c>
      <c r="H2747" s="128">
        <f t="shared" si="1784"/>
        <v>0</v>
      </c>
      <c r="I2747" s="129">
        <v>0</v>
      </c>
      <c r="J2747" s="130">
        <v>0</v>
      </c>
      <c r="K2747" s="130">
        <f t="shared" si="1785"/>
        <v>0</v>
      </c>
      <c r="L2747" s="129">
        <f t="shared" si="1786"/>
        <v>0</v>
      </c>
      <c r="M2747" s="128">
        <f t="shared" si="1787"/>
        <v>0</v>
      </c>
      <c r="N2747" s="127"/>
      <c r="O2747" s="126"/>
      <c r="P2747" s="125"/>
      <c r="Q2747" s="125">
        <f t="shared" si="1752"/>
        <v>14</v>
      </c>
      <c r="R2747" s="125">
        <f t="shared" si="1753"/>
        <v>2015</v>
      </c>
      <c r="S2747" s="125" t="str">
        <f t="shared" si="1751"/>
        <v>Tue</v>
      </c>
      <c r="T2747" s="125" t="str">
        <f t="shared" si="1754"/>
        <v>2015-14</v>
      </c>
      <c r="U2747" s="125">
        <f t="shared" si="1755"/>
        <v>0</v>
      </c>
      <c r="V2747" s="125"/>
    </row>
    <row r="2748" spans="1:22" s="113" customFormat="1" x14ac:dyDescent="0.35">
      <c r="A2748" s="133" t="s">
        <v>1419</v>
      </c>
      <c r="B2748" s="132">
        <v>42095</v>
      </c>
      <c r="C2748" s="129">
        <v>0</v>
      </c>
      <c r="D2748" s="119">
        <v>0</v>
      </c>
      <c r="E2748" s="119">
        <v>0</v>
      </c>
      <c r="F2748" s="128">
        <v>0</v>
      </c>
      <c r="G2748" s="131">
        <v>0</v>
      </c>
      <c r="H2748" s="128">
        <f t="shared" si="1784"/>
        <v>0</v>
      </c>
      <c r="I2748" s="129">
        <v>0</v>
      </c>
      <c r="J2748" s="130">
        <v>0</v>
      </c>
      <c r="K2748" s="130">
        <f t="shared" si="1785"/>
        <v>0</v>
      </c>
      <c r="L2748" s="129">
        <f t="shared" si="1786"/>
        <v>0</v>
      </c>
      <c r="M2748" s="128">
        <f t="shared" si="1787"/>
        <v>0</v>
      </c>
      <c r="N2748" s="127"/>
      <c r="O2748" s="126"/>
      <c r="P2748" s="125"/>
      <c r="Q2748" s="125">
        <f t="shared" si="1752"/>
        <v>14</v>
      </c>
      <c r="R2748" s="125">
        <f t="shared" si="1753"/>
        <v>2015</v>
      </c>
      <c r="S2748" s="125" t="str">
        <f t="shared" si="1751"/>
        <v>Wed</v>
      </c>
      <c r="T2748" s="125" t="str">
        <f t="shared" si="1754"/>
        <v>2015-14</v>
      </c>
      <c r="U2748" s="125">
        <f t="shared" si="1755"/>
        <v>0</v>
      </c>
      <c r="V2748" s="125"/>
    </row>
    <row r="2749" spans="1:22" s="113" customFormat="1" x14ac:dyDescent="0.35">
      <c r="A2749" s="133" t="s">
        <v>1419</v>
      </c>
      <c r="B2749" s="132">
        <v>42096</v>
      </c>
      <c r="C2749" s="129">
        <v>0</v>
      </c>
      <c r="D2749" s="119">
        <v>0</v>
      </c>
      <c r="E2749" s="119">
        <v>0</v>
      </c>
      <c r="F2749" s="128">
        <v>0</v>
      </c>
      <c r="G2749" s="131">
        <v>0</v>
      </c>
      <c r="H2749" s="128">
        <f t="shared" si="1784"/>
        <v>0</v>
      </c>
      <c r="I2749" s="129">
        <v>0</v>
      </c>
      <c r="J2749" s="130">
        <v>0</v>
      </c>
      <c r="K2749" s="130">
        <f t="shared" si="1785"/>
        <v>0</v>
      </c>
      <c r="L2749" s="129">
        <f t="shared" si="1786"/>
        <v>0</v>
      </c>
      <c r="M2749" s="128">
        <f t="shared" si="1787"/>
        <v>0</v>
      </c>
      <c r="N2749" s="127"/>
      <c r="O2749" s="126"/>
      <c r="P2749" s="125"/>
      <c r="Q2749" s="125">
        <f t="shared" si="1752"/>
        <v>14</v>
      </c>
      <c r="R2749" s="125">
        <f t="shared" si="1753"/>
        <v>2015</v>
      </c>
      <c r="S2749" s="125" t="str">
        <f t="shared" si="1751"/>
        <v>Thu</v>
      </c>
      <c r="T2749" s="125" t="str">
        <f t="shared" si="1754"/>
        <v>2015-14</v>
      </c>
      <c r="U2749" s="125">
        <f t="shared" si="1755"/>
        <v>0</v>
      </c>
      <c r="V2749" s="125"/>
    </row>
    <row r="2750" spans="1:22" s="113" customFormat="1" x14ac:dyDescent="0.35">
      <c r="A2750" s="133" t="s">
        <v>1419</v>
      </c>
      <c r="B2750" s="132">
        <v>42097</v>
      </c>
      <c r="C2750" s="129">
        <v>0</v>
      </c>
      <c r="D2750" s="119">
        <v>0</v>
      </c>
      <c r="E2750" s="119">
        <v>0</v>
      </c>
      <c r="F2750" s="128">
        <v>0</v>
      </c>
      <c r="G2750" s="131">
        <v>0</v>
      </c>
      <c r="H2750" s="128">
        <f t="shared" si="1784"/>
        <v>0</v>
      </c>
      <c r="I2750" s="129">
        <v>0</v>
      </c>
      <c r="J2750" s="130">
        <v>0</v>
      </c>
      <c r="K2750" s="130">
        <f t="shared" si="1785"/>
        <v>0</v>
      </c>
      <c r="L2750" s="129">
        <f t="shared" si="1786"/>
        <v>0</v>
      </c>
      <c r="M2750" s="128">
        <f t="shared" si="1787"/>
        <v>0</v>
      </c>
      <c r="N2750" s="127"/>
      <c r="O2750" s="126"/>
      <c r="P2750" s="125"/>
      <c r="Q2750" s="125">
        <f t="shared" si="1752"/>
        <v>14</v>
      </c>
      <c r="R2750" s="125">
        <f t="shared" si="1753"/>
        <v>2015</v>
      </c>
      <c r="S2750" s="125" t="str">
        <f t="shared" si="1751"/>
        <v>Fri</v>
      </c>
      <c r="T2750" s="125" t="str">
        <f t="shared" si="1754"/>
        <v>2015-14</v>
      </c>
      <c r="U2750" s="125">
        <f t="shared" si="1755"/>
        <v>0</v>
      </c>
      <c r="V2750" s="125"/>
    </row>
    <row r="2751" spans="1:22" s="113" customFormat="1" x14ac:dyDescent="0.35">
      <c r="A2751" s="133" t="s">
        <v>1419</v>
      </c>
      <c r="B2751" s="132">
        <v>42098</v>
      </c>
      <c r="C2751" s="129">
        <v>0</v>
      </c>
      <c r="D2751" s="119">
        <v>0</v>
      </c>
      <c r="E2751" s="119">
        <v>0</v>
      </c>
      <c r="F2751" s="128">
        <v>0</v>
      </c>
      <c r="G2751" s="131">
        <v>0</v>
      </c>
      <c r="H2751" s="128">
        <f t="shared" si="1784"/>
        <v>0</v>
      </c>
      <c r="I2751" s="129">
        <v>0</v>
      </c>
      <c r="J2751" s="130">
        <v>0</v>
      </c>
      <c r="K2751" s="130">
        <f t="shared" si="1785"/>
        <v>0</v>
      </c>
      <c r="L2751" s="129">
        <f t="shared" si="1786"/>
        <v>0</v>
      </c>
      <c r="M2751" s="128">
        <f t="shared" si="1787"/>
        <v>0</v>
      </c>
      <c r="N2751" s="127"/>
      <c r="O2751" s="126"/>
      <c r="P2751" s="125"/>
      <c r="Q2751" s="125">
        <f t="shared" si="1752"/>
        <v>14</v>
      </c>
      <c r="R2751" s="125">
        <f t="shared" si="1753"/>
        <v>2015</v>
      </c>
      <c r="S2751" s="125" t="str">
        <f t="shared" si="1751"/>
        <v>Sat</v>
      </c>
      <c r="T2751" s="125" t="str">
        <f t="shared" si="1754"/>
        <v>2015-14</v>
      </c>
      <c r="U2751" s="125">
        <f t="shared" si="1755"/>
        <v>0</v>
      </c>
      <c r="V2751" s="125"/>
    </row>
    <row r="2752" spans="1:22" s="114" customFormat="1" x14ac:dyDescent="0.35">
      <c r="A2752" s="124"/>
      <c r="B2752" s="123">
        <v>42099</v>
      </c>
      <c r="C2752" s="119">
        <f>SUM(C2746:C2751)</f>
        <v>0</v>
      </c>
      <c r="D2752" s="119"/>
      <c r="E2752" s="122">
        <f>SUM(C2752:D2752)</f>
        <v>0</v>
      </c>
      <c r="F2752" s="118"/>
      <c r="G2752" s="121">
        <f>SUM(G2746:G2751)</f>
        <v>0</v>
      </c>
      <c r="H2752" s="118">
        <f>AVERAGE(H2746:H2751)</f>
        <v>0</v>
      </c>
      <c r="I2752" s="119">
        <f>SUM(I2746:I2751)</f>
        <v>0</v>
      </c>
      <c r="J2752" s="120">
        <f>SUM(J2746:J2751)</f>
        <v>0</v>
      </c>
      <c r="K2752" s="120">
        <f>SUM(G2752,J2752)</f>
        <v>0</v>
      </c>
      <c r="L2752" s="119">
        <f>AVERAGE(L2746:L2751)</f>
        <v>0</v>
      </c>
      <c r="M2752" s="118">
        <f>AVERAGE(M2746:M2751)</f>
        <v>0</v>
      </c>
      <c r="N2752" s="117"/>
      <c r="O2752" s="116"/>
      <c r="P2752" s="115"/>
      <c r="Q2752" s="115">
        <f t="shared" si="1752"/>
        <v>15</v>
      </c>
      <c r="R2752" s="115">
        <f t="shared" si="1753"/>
        <v>2015</v>
      </c>
      <c r="S2752" s="115" t="str">
        <f t="shared" si="1751"/>
        <v>Sun</v>
      </c>
      <c r="T2752" s="115" t="str">
        <f t="shared" si="1754"/>
        <v>2015-15</v>
      </c>
      <c r="U2752" s="115">
        <f t="shared" si="1755"/>
        <v>0</v>
      </c>
      <c r="V2752" s="115"/>
    </row>
    <row r="2753" spans="1:22" s="113" customFormat="1" x14ac:dyDescent="0.35">
      <c r="A2753" s="133" t="s">
        <v>1418</v>
      </c>
      <c r="B2753" s="132">
        <v>42100</v>
      </c>
      <c r="C2753" s="129">
        <v>0</v>
      </c>
      <c r="D2753" s="119">
        <v>0</v>
      </c>
      <c r="E2753" s="119">
        <v>0</v>
      </c>
      <c r="F2753" s="128">
        <v>0</v>
      </c>
      <c r="G2753" s="131">
        <v>0</v>
      </c>
      <c r="H2753" s="128">
        <f t="shared" ref="H2753:H2758" si="1788">IFERROR(F2753/G2753,0)</f>
        <v>0</v>
      </c>
      <c r="I2753" s="129">
        <v>0</v>
      </c>
      <c r="J2753" s="130">
        <v>0</v>
      </c>
      <c r="K2753" s="130">
        <f t="shared" ref="K2753:K2758" si="1789">IFERROR(SUM(G2753,J2753),0)</f>
        <v>0</v>
      </c>
      <c r="L2753" s="129">
        <f t="shared" ref="L2753:L2758" si="1790">IFERROR(MEDIAN(I2753/J2753),0)</f>
        <v>0</v>
      </c>
      <c r="M2753" s="128">
        <f t="shared" ref="M2753:M2758" si="1791">IFERROR(SUM(F2753,I2753)/K2753,0)</f>
        <v>0</v>
      </c>
      <c r="N2753" s="127"/>
      <c r="O2753" s="126"/>
      <c r="P2753" s="125"/>
      <c r="Q2753" s="125">
        <f t="shared" si="1752"/>
        <v>15</v>
      </c>
      <c r="R2753" s="125">
        <f t="shared" si="1753"/>
        <v>2015</v>
      </c>
      <c r="S2753" s="125" t="str">
        <f t="shared" si="1751"/>
        <v>Mon</v>
      </c>
      <c r="T2753" s="125" t="str">
        <f t="shared" si="1754"/>
        <v>2015-15</v>
      </c>
      <c r="U2753" s="125">
        <f t="shared" si="1755"/>
        <v>0</v>
      </c>
      <c r="V2753" s="125"/>
    </row>
    <row r="2754" spans="1:22" s="113" customFormat="1" x14ac:dyDescent="0.35">
      <c r="A2754" s="133" t="s">
        <v>1418</v>
      </c>
      <c r="B2754" s="132">
        <v>42101</v>
      </c>
      <c r="C2754" s="129">
        <v>0</v>
      </c>
      <c r="D2754" s="119">
        <v>0</v>
      </c>
      <c r="E2754" s="119">
        <v>0</v>
      </c>
      <c r="F2754" s="128">
        <v>0</v>
      </c>
      <c r="G2754" s="131">
        <v>0</v>
      </c>
      <c r="H2754" s="128">
        <f t="shared" si="1788"/>
        <v>0</v>
      </c>
      <c r="I2754" s="129">
        <v>0</v>
      </c>
      <c r="J2754" s="130">
        <v>0</v>
      </c>
      <c r="K2754" s="130">
        <f t="shared" si="1789"/>
        <v>0</v>
      </c>
      <c r="L2754" s="129">
        <f t="shared" si="1790"/>
        <v>0</v>
      </c>
      <c r="M2754" s="128">
        <f t="shared" si="1791"/>
        <v>0</v>
      </c>
      <c r="N2754" s="127"/>
      <c r="O2754" s="126"/>
      <c r="P2754" s="125"/>
      <c r="Q2754" s="125">
        <f t="shared" si="1752"/>
        <v>15</v>
      </c>
      <c r="R2754" s="125">
        <f t="shared" si="1753"/>
        <v>2015</v>
      </c>
      <c r="S2754" s="125" t="str">
        <f t="shared" ref="S2754:S2817" si="1792">VLOOKUP(WEEKDAY(B2754),$Z$2:$AA$8,2,FALSE)</f>
        <v>Tue</v>
      </c>
      <c r="T2754" s="125" t="str">
        <f t="shared" si="1754"/>
        <v>2015-15</v>
      </c>
      <c r="U2754" s="125">
        <f t="shared" si="1755"/>
        <v>0</v>
      </c>
      <c r="V2754" s="125"/>
    </row>
    <row r="2755" spans="1:22" s="113" customFormat="1" x14ac:dyDescent="0.35">
      <c r="A2755" s="133" t="s">
        <v>1418</v>
      </c>
      <c r="B2755" s="132">
        <v>42102</v>
      </c>
      <c r="C2755" s="129">
        <v>0</v>
      </c>
      <c r="D2755" s="119">
        <v>0</v>
      </c>
      <c r="E2755" s="119">
        <v>0</v>
      </c>
      <c r="F2755" s="128">
        <v>0</v>
      </c>
      <c r="G2755" s="131">
        <v>0</v>
      </c>
      <c r="H2755" s="128">
        <f t="shared" si="1788"/>
        <v>0</v>
      </c>
      <c r="I2755" s="129">
        <v>0</v>
      </c>
      <c r="J2755" s="130">
        <v>0</v>
      </c>
      <c r="K2755" s="130">
        <f t="shared" si="1789"/>
        <v>0</v>
      </c>
      <c r="L2755" s="129">
        <f t="shared" si="1790"/>
        <v>0</v>
      </c>
      <c r="M2755" s="128">
        <f t="shared" si="1791"/>
        <v>0</v>
      </c>
      <c r="N2755" s="127"/>
      <c r="O2755" s="126"/>
      <c r="P2755" s="125"/>
      <c r="Q2755" s="125">
        <f t="shared" ref="Q2755:Q2818" si="1793">WEEKNUM(B2755)</f>
        <v>15</v>
      </c>
      <c r="R2755" s="125">
        <f t="shared" ref="R2755:R2818" si="1794">YEAR(B2755)</f>
        <v>2015</v>
      </c>
      <c r="S2755" s="125" t="str">
        <f t="shared" si="1792"/>
        <v>Wed</v>
      </c>
      <c r="T2755" s="125" t="str">
        <f t="shared" ref="T2755:T2818" si="1795">R2755&amp;"-"&amp;Q2755</f>
        <v>2015-15</v>
      </c>
      <c r="U2755" s="125">
        <f t="shared" ref="U2755:U2818" si="1796">IF(AND(MONTH(B2755)=12,DAY(B2755)&lt;26),1,0)</f>
        <v>0</v>
      </c>
      <c r="V2755" s="125"/>
    </row>
    <row r="2756" spans="1:22" s="113" customFormat="1" x14ac:dyDescent="0.35">
      <c r="A2756" s="133" t="s">
        <v>1418</v>
      </c>
      <c r="B2756" s="132">
        <v>42103</v>
      </c>
      <c r="C2756" s="129">
        <v>0</v>
      </c>
      <c r="D2756" s="119">
        <v>0</v>
      </c>
      <c r="E2756" s="119">
        <v>0</v>
      </c>
      <c r="F2756" s="128">
        <v>0</v>
      </c>
      <c r="G2756" s="131">
        <v>0</v>
      </c>
      <c r="H2756" s="128">
        <f t="shared" si="1788"/>
        <v>0</v>
      </c>
      <c r="I2756" s="129">
        <v>0</v>
      </c>
      <c r="J2756" s="130">
        <v>0</v>
      </c>
      <c r="K2756" s="130">
        <f t="shared" si="1789"/>
        <v>0</v>
      </c>
      <c r="L2756" s="129">
        <f t="shared" si="1790"/>
        <v>0</v>
      </c>
      <c r="M2756" s="128">
        <f t="shared" si="1791"/>
        <v>0</v>
      </c>
      <c r="N2756" s="127"/>
      <c r="O2756" s="126"/>
      <c r="P2756" s="125"/>
      <c r="Q2756" s="125">
        <f t="shared" si="1793"/>
        <v>15</v>
      </c>
      <c r="R2756" s="125">
        <f t="shared" si="1794"/>
        <v>2015</v>
      </c>
      <c r="S2756" s="125" t="str">
        <f t="shared" si="1792"/>
        <v>Thu</v>
      </c>
      <c r="T2756" s="125" t="str">
        <f t="shared" si="1795"/>
        <v>2015-15</v>
      </c>
      <c r="U2756" s="125">
        <f t="shared" si="1796"/>
        <v>0</v>
      </c>
      <c r="V2756" s="125"/>
    </row>
    <row r="2757" spans="1:22" s="113" customFormat="1" x14ac:dyDescent="0.35">
      <c r="A2757" s="133" t="s">
        <v>1418</v>
      </c>
      <c r="B2757" s="132">
        <v>42104</v>
      </c>
      <c r="C2757" s="129">
        <v>0</v>
      </c>
      <c r="D2757" s="119">
        <v>0</v>
      </c>
      <c r="E2757" s="119">
        <v>0</v>
      </c>
      <c r="F2757" s="128">
        <v>0</v>
      </c>
      <c r="G2757" s="131">
        <v>0</v>
      </c>
      <c r="H2757" s="128">
        <f t="shared" si="1788"/>
        <v>0</v>
      </c>
      <c r="I2757" s="129">
        <v>0</v>
      </c>
      <c r="J2757" s="130">
        <v>0</v>
      </c>
      <c r="K2757" s="130">
        <f t="shared" si="1789"/>
        <v>0</v>
      </c>
      <c r="L2757" s="129">
        <f t="shared" si="1790"/>
        <v>0</v>
      </c>
      <c r="M2757" s="128">
        <f t="shared" si="1791"/>
        <v>0</v>
      </c>
      <c r="N2757" s="127"/>
      <c r="O2757" s="126"/>
      <c r="P2757" s="125"/>
      <c r="Q2757" s="125">
        <f t="shared" si="1793"/>
        <v>15</v>
      </c>
      <c r="R2757" s="125">
        <f t="shared" si="1794"/>
        <v>2015</v>
      </c>
      <c r="S2757" s="125" t="str">
        <f t="shared" si="1792"/>
        <v>Fri</v>
      </c>
      <c r="T2757" s="125" t="str">
        <f t="shared" si="1795"/>
        <v>2015-15</v>
      </c>
      <c r="U2757" s="125">
        <f t="shared" si="1796"/>
        <v>0</v>
      </c>
      <c r="V2757" s="125"/>
    </row>
    <row r="2758" spans="1:22" s="113" customFormat="1" x14ac:dyDescent="0.35">
      <c r="A2758" s="133" t="s">
        <v>1418</v>
      </c>
      <c r="B2758" s="132">
        <v>42105</v>
      </c>
      <c r="C2758" s="129">
        <v>0</v>
      </c>
      <c r="D2758" s="119">
        <v>0</v>
      </c>
      <c r="E2758" s="119">
        <v>0</v>
      </c>
      <c r="F2758" s="128">
        <v>0</v>
      </c>
      <c r="G2758" s="131">
        <v>0</v>
      </c>
      <c r="H2758" s="128">
        <f t="shared" si="1788"/>
        <v>0</v>
      </c>
      <c r="I2758" s="129">
        <v>0</v>
      </c>
      <c r="J2758" s="130">
        <v>0</v>
      </c>
      <c r="K2758" s="130">
        <f t="shared" si="1789"/>
        <v>0</v>
      </c>
      <c r="L2758" s="129">
        <f t="shared" si="1790"/>
        <v>0</v>
      </c>
      <c r="M2758" s="128">
        <f t="shared" si="1791"/>
        <v>0</v>
      </c>
      <c r="N2758" s="127"/>
      <c r="O2758" s="126"/>
      <c r="P2758" s="125"/>
      <c r="Q2758" s="125">
        <f t="shared" si="1793"/>
        <v>15</v>
      </c>
      <c r="R2758" s="125">
        <f t="shared" si="1794"/>
        <v>2015</v>
      </c>
      <c r="S2758" s="125" t="str">
        <f t="shared" si="1792"/>
        <v>Sat</v>
      </c>
      <c r="T2758" s="125" t="str">
        <f t="shared" si="1795"/>
        <v>2015-15</v>
      </c>
      <c r="U2758" s="125">
        <f t="shared" si="1796"/>
        <v>0</v>
      </c>
      <c r="V2758" s="125"/>
    </row>
    <row r="2759" spans="1:22" s="114" customFormat="1" x14ac:dyDescent="0.35">
      <c r="A2759" s="124"/>
      <c r="B2759" s="123">
        <v>42106</v>
      </c>
      <c r="C2759" s="119">
        <f>SUM(C2753:C2758)</f>
        <v>0</v>
      </c>
      <c r="D2759" s="119"/>
      <c r="E2759" s="122">
        <f>SUM(C2759:D2759)</f>
        <v>0</v>
      </c>
      <c r="F2759" s="118"/>
      <c r="G2759" s="121">
        <f>SUM(G2753:G2758)</f>
        <v>0</v>
      </c>
      <c r="H2759" s="118">
        <f>AVERAGE(H2753:H2758)</f>
        <v>0</v>
      </c>
      <c r="I2759" s="119">
        <f>SUM(I2753:I2758)</f>
        <v>0</v>
      </c>
      <c r="J2759" s="120">
        <f>SUM(J2753:J2758)</f>
        <v>0</v>
      </c>
      <c r="K2759" s="120">
        <f>SUM(G2759,J2759)</f>
        <v>0</v>
      </c>
      <c r="L2759" s="119">
        <f>AVERAGE(L2753:L2758)</f>
        <v>0</v>
      </c>
      <c r="M2759" s="118">
        <f>AVERAGE(M2753:M2758)</f>
        <v>0</v>
      </c>
      <c r="N2759" s="117"/>
      <c r="O2759" s="116"/>
      <c r="P2759" s="115"/>
      <c r="Q2759" s="115">
        <f t="shared" si="1793"/>
        <v>16</v>
      </c>
      <c r="R2759" s="115">
        <f t="shared" si="1794"/>
        <v>2015</v>
      </c>
      <c r="S2759" s="115" t="str">
        <f t="shared" si="1792"/>
        <v>Sun</v>
      </c>
      <c r="T2759" s="115" t="str">
        <f t="shared" si="1795"/>
        <v>2015-16</v>
      </c>
      <c r="U2759" s="115">
        <f t="shared" si="1796"/>
        <v>0</v>
      </c>
      <c r="V2759" s="115"/>
    </row>
    <row r="2760" spans="1:22" s="113" customFormat="1" x14ac:dyDescent="0.35">
      <c r="A2760" s="133" t="s">
        <v>1417</v>
      </c>
      <c r="B2760" s="132">
        <v>42107</v>
      </c>
      <c r="C2760" s="129">
        <v>0</v>
      </c>
      <c r="D2760" s="119">
        <v>0</v>
      </c>
      <c r="E2760" s="119">
        <v>0</v>
      </c>
      <c r="F2760" s="128">
        <v>0</v>
      </c>
      <c r="G2760" s="131">
        <v>0</v>
      </c>
      <c r="H2760" s="128">
        <f t="shared" ref="H2760:H2765" si="1797">IFERROR(F2760/G2760,0)</f>
        <v>0</v>
      </c>
      <c r="I2760" s="129">
        <v>0</v>
      </c>
      <c r="J2760" s="130">
        <v>0</v>
      </c>
      <c r="K2760" s="130">
        <f t="shared" ref="K2760:K2765" si="1798">IFERROR(SUM(G2760,J2760),0)</f>
        <v>0</v>
      </c>
      <c r="L2760" s="129">
        <f t="shared" ref="L2760:L2765" si="1799">IFERROR(MEDIAN(I2760/J2760),0)</f>
        <v>0</v>
      </c>
      <c r="M2760" s="128">
        <f t="shared" ref="M2760:M2765" si="1800">IFERROR(SUM(F2760,I2760)/K2760,0)</f>
        <v>0</v>
      </c>
      <c r="N2760" s="127"/>
      <c r="O2760" s="126"/>
      <c r="P2760" s="125"/>
      <c r="Q2760" s="125">
        <f t="shared" si="1793"/>
        <v>16</v>
      </c>
      <c r="R2760" s="125">
        <f t="shared" si="1794"/>
        <v>2015</v>
      </c>
      <c r="S2760" s="125" t="str">
        <f t="shared" si="1792"/>
        <v>Mon</v>
      </c>
      <c r="T2760" s="125" t="str">
        <f t="shared" si="1795"/>
        <v>2015-16</v>
      </c>
      <c r="U2760" s="125">
        <f t="shared" si="1796"/>
        <v>0</v>
      </c>
      <c r="V2760" s="125"/>
    </row>
    <row r="2761" spans="1:22" s="113" customFormat="1" x14ac:dyDescent="0.35">
      <c r="A2761" s="133" t="s">
        <v>1417</v>
      </c>
      <c r="B2761" s="132">
        <v>42108</v>
      </c>
      <c r="C2761" s="129">
        <v>0</v>
      </c>
      <c r="D2761" s="119">
        <v>0</v>
      </c>
      <c r="E2761" s="119">
        <v>0</v>
      </c>
      <c r="F2761" s="128">
        <v>0</v>
      </c>
      <c r="G2761" s="131">
        <v>0</v>
      </c>
      <c r="H2761" s="128">
        <f t="shared" si="1797"/>
        <v>0</v>
      </c>
      <c r="I2761" s="129">
        <v>0</v>
      </c>
      <c r="J2761" s="130">
        <v>0</v>
      </c>
      <c r="K2761" s="130">
        <f t="shared" si="1798"/>
        <v>0</v>
      </c>
      <c r="L2761" s="129">
        <f t="shared" si="1799"/>
        <v>0</v>
      </c>
      <c r="M2761" s="128">
        <f t="shared" si="1800"/>
        <v>0</v>
      </c>
      <c r="N2761" s="127"/>
      <c r="O2761" s="126"/>
      <c r="P2761" s="125"/>
      <c r="Q2761" s="125">
        <f t="shared" si="1793"/>
        <v>16</v>
      </c>
      <c r="R2761" s="125">
        <f t="shared" si="1794"/>
        <v>2015</v>
      </c>
      <c r="S2761" s="125" t="str">
        <f t="shared" si="1792"/>
        <v>Tue</v>
      </c>
      <c r="T2761" s="125" t="str">
        <f t="shared" si="1795"/>
        <v>2015-16</v>
      </c>
      <c r="U2761" s="125">
        <f t="shared" si="1796"/>
        <v>0</v>
      </c>
      <c r="V2761" s="125"/>
    </row>
    <row r="2762" spans="1:22" s="113" customFormat="1" x14ac:dyDescent="0.35">
      <c r="A2762" s="133" t="s">
        <v>1417</v>
      </c>
      <c r="B2762" s="132">
        <v>42109</v>
      </c>
      <c r="C2762" s="129">
        <v>0</v>
      </c>
      <c r="D2762" s="119">
        <v>0</v>
      </c>
      <c r="E2762" s="119">
        <v>0</v>
      </c>
      <c r="F2762" s="128">
        <v>0</v>
      </c>
      <c r="G2762" s="131">
        <v>0</v>
      </c>
      <c r="H2762" s="128">
        <f t="shared" si="1797"/>
        <v>0</v>
      </c>
      <c r="I2762" s="129">
        <v>0</v>
      </c>
      <c r="J2762" s="130">
        <v>0</v>
      </c>
      <c r="K2762" s="130">
        <f t="shared" si="1798"/>
        <v>0</v>
      </c>
      <c r="L2762" s="129">
        <f t="shared" si="1799"/>
        <v>0</v>
      </c>
      <c r="M2762" s="128">
        <f t="shared" si="1800"/>
        <v>0</v>
      </c>
      <c r="N2762" s="127"/>
      <c r="O2762" s="126"/>
      <c r="P2762" s="125"/>
      <c r="Q2762" s="125">
        <f t="shared" si="1793"/>
        <v>16</v>
      </c>
      <c r="R2762" s="125">
        <f t="shared" si="1794"/>
        <v>2015</v>
      </c>
      <c r="S2762" s="125" t="str">
        <f t="shared" si="1792"/>
        <v>Wed</v>
      </c>
      <c r="T2762" s="125" t="str">
        <f t="shared" si="1795"/>
        <v>2015-16</v>
      </c>
      <c r="U2762" s="125">
        <f t="shared" si="1796"/>
        <v>0</v>
      </c>
      <c r="V2762" s="125"/>
    </row>
    <row r="2763" spans="1:22" s="113" customFormat="1" x14ac:dyDescent="0.35">
      <c r="A2763" s="133" t="s">
        <v>1417</v>
      </c>
      <c r="B2763" s="132">
        <v>42110</v>
      </c>
      <c r="C2763" s="129">
        <v>0</v>
      </c>
      <c r="D2763" s="119">
        <v>0</v>
      </c>
      <c r="E2763" s="119">
        <v>0</v>
      </c>
      <c r="F2763" s="128">
        <v>0</v>
      </c>
      <c r="G2763" s="131">
        <v>0</v>
      </c>
      <c r="H2763" s="128">
        <f t="shared" si="1797"/>
        <v>0</v>
      </c>
      <c r="I2763" s="129">
        <v>0</v>
      </c>
      <c r="J2763" s="130">
        <v>0</v>
      </c>
      <c r="K2763" s="130">
        <f t="shared" si="1798"/>
        <v>0</v>
      </c>
      <c r="L2763" s="129">
        <f t="shared" si="1799"/>
        <v>0</v>
      </c>
      <c r="M2763" s="128">
        <f t="shared" si="1800"/>
        <v>0</v>
      </c>
      <c r="N2763" s="127"/>
      <c r="O2763" s="126"/>
      <c r="P2763" s="125"/>
      <c r="Q2763" s="125">
        <f t="shared" si="1793"/>
        <v>16</v>
      </c>
      <c r="R2763" s="125">
        <f t="shared" si="1794"/>
        <v>2015</v>
      </c>
      <c r="S2763" s="125" t="str">
        <f t="shared" si="1792"/>
        <v>Thu</v>
      </c>
      <c r="T2763" s="125" t="str">
        <f t="shared" si="1795"/>
        <v>2015-16</v>
      </c>
      <c r="U2763" s="125">
        <f t="shared" si="1796"/>
        <v>0</v>
      </c>
      <c r="V2763" s="125"/>
    </row>
    <row r="2764" spans="1:22" s="113" customFormat="1" x14ac:dyDescent="0.35">
      <c r="A2764" s="133" t="s">
        <v>1417</v>
      </c>
      <c r="B2764" s="132">
        <v>42111</v>
      </c>
      <c r="C2764" s="129">
        <v>0</v>
      </c>
      <c r="D2764" s="119">
        <v>0</v>
      </c>
      <c r="E2764" s="119">
        <v>0</v>
      </c>
      <c r="F2764" s="128">
        <v>0</v>
      </c>
      <c r="G2764" s="131">
        <v>0</v>
      </c>
      <c r="H2764" s="128">
        <f t="shared" si="1797"/>
        <v>0</v>
      </c>
      <c r="I2764" s="129">
        <v>0</v>
      </c>
      <c r="J2764" s="130">
        <v>0</v>
      </c>
      <c r="K2764" s="130">
        <f t="shared" si="1798"/>
        <v>0</v>
      </c>
      <c r="L2764" s="129">
        <f t="shared" si="1799"/>
        <v>0</v>
      </c>
      <c r="M2764" s="128">
        <f t="shared" si="1800"/>
        <v>0</v>
      </c>
      <c r="N2764" s="127"/>
      <c r="O2764" s="126"/>
      <c r="P2764" s="125"/>
      <c r="Q2764" s="125">
        <f t="shared" si="1793"/>
        <v>16</v>
      </c>
      <c r="R2764" s="125">
        <f t="shared" si="1794"/>
        <v>2015</v>
      </c>
      <c r="S2764" s="125" t="str">
        <f t="shared" si="1792"/>
        <v>Fri</v>
      </c>
      <c r="T2764" s="125" t="str">
        <f t="shared" si="1795"/>
        <v>2015-16</v>
      </c>
      <c r="U2764" s="125">
        <f t="shared" si="1796"/>
        <v>0</v>
      </c>
      <c r="V2764" s="125"/>
    </row>
    <row r="2765" spans="1:22" s="113" customFormat="1" x14ac:dyDescent="0.35">
      <c r="A2765" s="133" t="s">
        <v>1417</v>
      </c>
      <c r="B2765" s="132">
        <v>42112</v>
      </c>
      <c r="C2765" s="129">
        <v>0</v>
      </c>
      <c r="D2765" s="119">
        <v>0</v>
      </c>
      <c r="E2765" s="119">
        <v>0</v>
      </c>
      <c r="F2765" s="128">
        <v>0</v>
      </c>
      <c r="G2765" s="131">
        <v>0</v>
      </c>
      <c r="H2765" s="128">
        <f t="shared" si="1797"/>
        <v>0</v>
      </c>
      <c r="I2765" s="129">
        <v>0</v>
      </c>
      <c r="J2765" s="130">
        <v>0</v>
      </c>
      <c r="K2765" s="130">
        <f t="shared" si="1798"/>
        <v>0</v>
      </c>
      <c r="L2765" s="129">
        <f t="shared" si="1799"/>
        <v>0</v>
      </c>
      <c r="M2765" s="128">
        <f t="shared" si="1800"/>
        <v>0</v>
      </c>
      <c r="N2765" s="127"/>
      <c r="O2765" s="126"/>
      <c r="P2765" s="125"/>
      <c r="Q2765" s="125">
        <f t="shared" si="1793"/>
        <v>16</v>
      </c>
      <c r="R2765" s="125">
        <f t="shared" si="1794"/>
        <v>2015</v>
      </c>
      <c r="S2765" s="125" t="str">
        <f t="shared" si="1792"/>
        <v>Sat</v>
      </c>
      <c r="T2765" s="125" t="str">
        <f t="shared" si="1795"/>
        <v>2015-16</v>
      </c>
      <c r="U2765" s="125">
        <f t="shared" si="1796"/>
        <v>0</v>
      </c>
      <c r="V2765" s="125"/>
    </row>
    <row r="2766" spans="1:22" s="114" customFormat="1" x14ac:dyDescent="0.35">
      <c r="A2766" s="124"/>
      <c r="B2766" s="123">
        <v>42113</v>
      </c>
      <c r="C2766" s="119">
        <f>SUM(C2760:C2765)</f>
        <v>0</v>
      </c>
      <c r="D2766" s="119"/>
      <c r="E2766" s="122">
        <f>SUM(C2766:D2766)</f>
        <v>0</v>
      </c>
      <c r="F2766" s="118"/>
      <c r="G2766" s="121">
        <f>SUM(G2760:G2765)</f>
        <v>0</v>
      </c>
      <c r="H2766" s="118">
        <f>AVERAGE(H2760:H2765)</f>
        <v>0</v>
      </c>
      <c r="I2766" s="119">
        <f>SUM(I2760:I2765)</f>
        <v>0</v>
      </c>
      <c r="J2766" s="120">
        <f>SUM(J2760:J2765)</f>
        <v>0</v>
      </c>
      <c r="K2766" s="120">
        <f>SUM(G2766,J2766)</f>
        <v>0</v>
      </c>
      <c r="L2766" s="119">
        <f>AVERAGE(L2760:L2765)</f>
        <v>0</v>
      </c>
      <c r="M2766" s="118">
        <f>AVERAGE(M2760:M2765)</f>
        <v>0</v>
      </c>
      <c r="N2766" s="117"/>
      <c r="O2766" s="116"/>
      <c r="P2766" s="115"/>
      <c r="Q2766" s="115">
        <f t="shared" si="1793"/>
        <v>17</v>
      </c>
      <c r="R2766" s="115">
        <f t="shared" si="1794"/>
        <v>2015</v>
      </c>
      <c r="S2766" s="115" t="str">
        <f t="shared" si="1792"/>
        <v>Sun</v>
      </c>
      <c r="T2766" s="115" t="str">
        <f t="shared" si="1795"/>
        <v>2015-17</v>
      </c>
      <c r="U2766" s="115">
        <f t="shared" si="1796"/>
        <v>0</v>
      </c>
      <c r="V2766" s="115"/>
    </row>
    <row r="2767" spans="1:22" s="113" customFormat="1" x14ac:dyDescent="0.35">
      <c r="A2767" s="133" t="s">
        <v>1416</v>
      </c>
      <c r="B2767" s="132">
        <v>42114</v>
      </c>
      <c r="C2767" s="129">
        <v>0</v>
      </c>
      <c r="D2767" s="119">
        <v>0</v>
      </c>
      <c r="E2767" s="119">
        <v>0</v>
      </c>
      <c r="F2767" s="128">
        <v>0</v>
      </c>
      <c r="G2767" s="131">
        <v>0</v>
      </c>
      <c r="H2767" s="128">
        <f t="shared" ref="H2767:H2772" si="1801">IFERROR(F2767/G2767,0)</f>
        <v>0</v>
      </c>
      <c r="I2767" s="129">
        <v>0</v>
      </c>
      <c r="J2767" s="130">
        <v>0</v>
      </c>
      <c r="K2767" s="130">
        <f t="shared" ref="K2767:K2772" si="1802">IFERROR(SUM(G2767,J2767),0)</f>
        <v>0</v>
      </c>
      <c r="L2767" s="129">
        <f t="shared" ref="L2767:L2772" si="1803">IFERROR(MEDIAN(I2767/J2767),0)</f>
        <v>0</v>
      </c>
      <c r="M2767" s="128">
        <f t="shared" ref="M2767:M2772" si="1804">IFERROR(SUM(F2767,I2767)/K2767,0)</f>
        <v>0</v>
      </c>
      <c r="N2767" s="127"/>
      <c r="O2767" s="126"/>
      <c r="P2767" s="125"/>
      <c r="Q2767" s="125">
        <f t="shared" si="1793"/>
        <v>17</v>
      </c>
      <c r="R2767" s="125">
        <f t="shared" si="1794"/>
        <v>2015</v>
      </c>
      <c r="S2767" s="125" t="str">
        <f t="shared" si="1792"/>
        <v>Mon</v>
      </c>
      <c r="T2767" s="125" t="str">
        <f t="shared" si="1795"/>
        <v>2015-17</v>
      </c>
      <c r="U2767" s="125">
        <f t="shared" si="1796"/>
        <v>0</v>
      </c>
      <c r="V2767" s="125"/>
    </row>
    <row r="2768" spans="1:22" s="113" customFormat="1" x14ac:dyDescent="0.35">
      <c r="A2768" s="133" t="s">
        <v>1416</v>
      </c>
      <c r="B2768" s="132">
        <v>42115</v>
      </c>
      <c r="C2768" s="129">
        <v>0</v>
      </c>
      <c r="D2768" s="119">
        <v>0</v>
      </c>
      <c r="E2768" s="119">
        <v>0</v>
      </c>
      <c r="F2768" s="128">
        <v>0</v>
      </c>
      <c r="G2768" s="131">
        <v>0</v>
      </c>
      <c r="H2768" s="128">
        <f t="shared" si="1801"/>
        <v>0</v>
      </c>
      <c r="I2768" s="129">
        <v>0</v>
      </c>
      <c r="J2768" s="130">
        <v>0</v>
      </c>
      <c r="K2768" s="130">
        <f t="shared" si="1802"/>
        <v>0</v>
      </c>
      <c r="L2768" s="129">
        <f t="shared" si="1803"/>
        <v>0</v>
      </c>
      <c r="M2768" s="128">
        <f t="shared" si="1804"/>
        <v>0</v>
      </c>
      <c r="N2768" s="127"/>
      <c r="O2768" s="126"/>
      <c r="P2768" s="125"/>
      <c r="Q2768" s="125">
        <f t="shared" si="1793"/>
        <v>17</v>
      </c>
      <c r="R2768" s="125">
        <f t="shared" si="1794"/>
        <v>2015</v>
      </c>
      <c r="S2768" s="125" t="str">
        <f t="shared" si="1792"/>
        <v>Tue</v>
      </c>
      <c r="T2768" s="125" t="str">
        <f t="shared" si="1795"/>
        <v>2015-17</v>
      </c>
      <c r="U2768" s="125">
        <f t="shared" si="1796"/>
        <v>0</v>
      </c>
      <c r="V2768" s="125"/>
    </row>
    <row r="2769" spans="1:22" s="113" customFormat="1" x14ac:dyDescent="0.35">
      <c r="A2769" s="133" t="s">
        <v>1416</v>
      </c>
      <c r="B2769" s="132">
        <v>42116</v>
      </c>
      <c r="C2769" s="129">
        <v>0</v>
      </c>
      <c r="D2769" s="119">
        <v>0</v>
      </c>
      <c r="E2769" s="119">
        <v>0</v>
      </c>
      <c r="F2769" s="128">
        <v>0</v>
      </c>
      <c r="G2769" s="131">
        <v>0</v>
      </c>
      <c r="H2769" s="128">
        <f t="shared" si="1801"/>
        <v>0</v>
      </c>
      <c r="I2769" s="129">
        <v>0</v>
      </c>
      <c r="J2769" s="130">
        <v>0</v>
      </c>
      <c r="K2769" s="130">
        <f t="shared" si="1802"/>
        <v>0</v>
      </c>
      <c r="L2769" s="129">
        <f t="shared" si="1803"/>
        <v>0</v>
      </c>
      <c r="M2769" s="128">
        <f t="shared" si="1804"/>
        <v>0</v>
      </c>
      <c r="N2769" s="127"/>
      <c r="O2769" s="126"/>
      <c r="P2769" s="125"/>
      <c r="Q2769" s="125">
        <f t="shared" si="1793"/>
        <v>17</v>
      </c>
      <c r="R2769" s="125">
        <f t="shared" si="1794"/>
        <v>2015</v>
      </c>
      <c r="S2769" s="125" t="str">
        <f t="shared" si="1792"/>
        <v>Wed</v>
      </c>
      <c r="T2769" s="125" t="str">
        <f t="shared" si="1795"/>
        <v>2015-17</v>
      </c>
      <c r="U2769" s="125">
        <f t="shared" si="1796"/>
        <v>0</v>
      </c>
      <c r="V2769" s="125"/>
    </row>
    <row r="2770" spans="1:22" s="113" customFormat="1" x14ac:dyDescent="0.35">
      <c r="A2770" s="133" t="s">
        <v>1416</v>
      </c>
      <c r="B2770" s="132">
        <v>42117</v>
      </c>
      <c r="C2770" s="129">
        <v>0</v>
      </c>
      <c r="D2770" s="119">
        <v>0</v>
      </c>
      <c r="E2770" s="119">
        <v>0</v>
      </c>
      <c r="F2770" s="128">
        <v>0</v>
      </c>
      <c r="G2770" s="131">
        <v>0</v>
      </c>
      <c r="H2770" s="128">
        <f t="shared" si="1801"/>
        <v>0</v>
      </c>
      <c r="I2770" s="129">
        <v>0</v>
      </c>
      <c r="J2770" s="130">
        <v>0</v>
      </c>
      <c r="K2770" s="130">
        <f t="shared" si="1802"/>
        <v>0</v>
      </c>
      <c r="L2770" s="129">
        <f t="shared" si="1803"/>
        <v>0</v>
      </c>
      <c r="M2770" s="128">
        <f t="shared" si="1804"/>
        <v>0</v>
      </c>
      <c r="N2770" s="127"/>
      <c r="O2770" s="126"/>
      <c r="P2770" s="125"/>
      <c r="Q2770" s="125">
        <f t="shared" si="1793"/>
        <v>17</v>
      </c>
      <c r="R2770" s="125">
        <f t="shared" si="1794"/>
        <v>2015</v>
      </c>
      <c r="S2770" s="125" t="str">
        <f t="shared" si="1792"/>
        <v>Thu</v>
      </c>
      <c r="T2770" s="125" t="str">
        <f t="shared" si="1795"/>
        <v>2015-17</v>
      </c>
      <c r="U2770" s="125">
        <f t="shared" si="1796"/>
        <v>0</v>
      </c>
      <c r="V2770" s="125"/>
    </row>
    <row r="2771" spans="1:22" s="113" customFormat="1" x14ac:dyDescent="0.35">
      <c r="A2771" s="133" t="s">
        <v>1416</v>
      </c>
      <c r="B2771" s="132">
        <v>42118</v>
      </c>
      <c r="C2771" s="129">
        <v>0</v>
      </c>
      <c r="D2771" s="119">
        <v>0</v>
      </c>
      <c r="E2771" s="119">
        <v>0</v>
      </c>
      <c r="F2771" s="128">
        <v>0</v>
      </c>
      <c r="G2771" s="131">
        <v>0</v>
      </c>
      <c r="H2771" s="128">
        <f t="shared" si="1801"/>
        <v>0</v>
      </c>
      <c r="I2771" s="129">
        <v>0</v>
      </c>
      <c r="J2771" s="130">
        <v>0</v>
      </c>
      <c r="K2771" s="130">
        <f t="shared" si="1802"/>
        <v>0</v>
      </c>
      <c r="L2771" s="129">
        <f t="shared" si="1803"/>
        <v>0</v>
      </c>
      <c r="M2771" s="128">
        <f t="shared" si="1804"/>
        <v>0</v>
      </c>
      <c r="N2771" s="127"/>
      <c r="O2771" s="126"/>
      <c r="P2771" s="125"/>
      <c r="Q2771" s="125">
        <f t="shared" si="1793"/>
        <v>17</v>
      </c>
      <c r="R2771" s="125">
        <f t="shared" si="1794"/>
        <v>2015</v>
      </c>
      <c r="S2771" s="125" t="str">
        <f t="shared" si="1792"/>
        <v>Fri</v>
      </c>
      <c r="T2771" s="125" t="str">
        <f t="shared" si="1795"/>
        <v>2015-17</v>
      </c>
      <c r="U2771" s="125">
        <f t="shared" si="1796"/>
        <v>0</v>
      </c>
      <c r="V2771" s="125"/>
    </row>
    <row r="2772" spans="1:22" s="113" customFormat="1" x14ac:dyDescent="0.35">
      <c r="A2772" s="133" t="s">
        <v>1416</v>
      </c>
      <c r="B2772" s="132">
        <v>42119</v>
      </c>
      <c r="C2772" s="129">
        <v>0</v>
      </c>
      <c r="D2772" s="119">
        <v>0</v>
      </c>
      <c r="E2772" s="119">
        <v>0</v>
      </c>
      <c r="F2772" s="128">
        <v>0</v>
      </c>
      <c r="G2772" s="131">
        <v>0</v>
      </c>
      <c r="H2772" s="128">
        <f t="shared" si="1801"/>
        <v>0</v>
      </c>
      <c r="I2772" s="129">
        <v>0</v>
      </c>
      <c r="J2772" s="130">
        <v>0</v>
      </c>
      <c r="K2772" s="130">
        <f t="shared" si="1802"/>
        <v>0</v>
      </c>
      <c r="L2772" s="129">
        <f t="shared" si="1803"/>
        <v>0</v>
      </c>
      <c r="M2772" s="128">
        <f t="shared" si="1804"/>
        <v>0</v>
      </c>
      <c r="N2772" s="127"/>
      <c r="O2772" s="126"/>
      <c r="P2772" s="125"/>
      <c r="Q2772" s="125">
        <f t="shared" si="1793"/>
        <v>17</v>
      </c>
      <c r="R2772" s="125">
        <f t="shared" si="1794"/>
        <v>2015</v>
      </c>
      <c r="S2772" s="125" t="str">
        <f t="shared" si="1792"/>
        <v>Sat</v>
      </c>
      <c r="T2772" s="125" t="str">
        <f t="shared" si="1795"/>
        <v>2015-17</v>
      </c>
      <c r="U2772" s="125">
        <f t="shared" si="1796"/>
        <v>0</v>
      </c>
      <c r="V2772" s="125"/>
    </row>
    <row r="2773" spans="1:22" s="114" customFormat="1" x14ac:dyDescent="0.35">
      <c r="A2773" s="124"/>
      <c r="B2773" s="123">
        <v>42120</v>
      </c>
      <c r="C2773" s="119">
        <f>SUM(C2767:C2772)</f>
        <v>0</v>
      </c>
      <c r="D2773" s="119"/>
      <c r="E2773" s="122">
        <f>SUM(C2773:D2773)</f>
        <v>0</v>
      </c>
      <c r="F2773" s="118"/>
      <c r="G2773" s="121">
        <f>SUM(G2767:G2772)</f>
        <v>0</v>
      </c>
      <c r="H2773" s="118">
        <f>AVERAGE(H2767:H2772)</f>
        <v>0</v>
      </c>
      <c r="I2773" s="119">
        <f>SUM(I2767:I2772)</f>
        <v>0</v>
      </c>
      <c r="J2773" s="120">
        <f>SUM(J2767:J2772)</f>
        <v>0</v>
      </c>
      <c r="K2773" s="120">
        <f>SUM(G2773,J2773)</f>
        <v>0</v>
      </c>
      <c r="L2773" s="119">
        <f>AVERAGE(L2767:L2772)</f>
        <v>0</v>
      </c>
      <c r="M2773" s="118">
        <f>AVERAGE(M2767:M2772)</f>
        <v>0</v>
      </c>
      <c r="N2773" s="117"/>
      <c r="O2773" s="116"/>
      <c r="P2773" s="115"/>
      <c r="Q2773" s="115">
        <f t="shared" si="1793"/>
        <v>18</v>
      </c>
      <c r="R2773" s="115">
        <f t="shared" si="1794"/>
        <v>2015</v>
      </c>
      <c r="S2773" s="115" t="str">
        <f t="shared" si="1792"/>
        <v>Sun</v>
      </c>
      <c r="T2773" s="115" t="str">
        <f t="shared" si="1795"/>
        <v>2015-18</v>
      </c>
      <c r="U2773" s="115">
        <f t="shared" si="1796"/>
        <v>0</v>
      </c>
      <c r="V2773" s="115"/>
    </row>
    <row r="2774" spans="1:22" s="113" customFormat="1" x14ac:dyDescent="0.35">
      <c r="A2774" s="133" t="s">
        <v>1415</v>
      </c>
      <c r="B2774" s="132">
        <v>42121</v>
      </c>
      <c r="C2774" s="129">
        <v>0</v>
      </c>
      <c r="D2774" s="119">
        <v>0</v>
      </c>
      <c r="E2774" s="119">
        <v>0</v>
      </c>
      <c r="F2774" s="128">
        <v>0</v>
      </c>
      <c r="G2774" s="131">
        <v>0</v>
      </c>
      <c r="H2774" s="128">
        <f t="shared" ref="H2774:H2779" si="1805">IFERROR(F2774/G2774,0)</f>
        <v>0</v>
      </c>
      <c r="I2774" s="129">
        <v>0</v>
      </c>
      <c r="J2774" s="130">
        <v>0</v>
      </c>
      <c r="K2774" s="130">
        <f t="shared" ref="K2774:K2779" si="1806">IFERROR(SUM(G2774,J2774),0)</f>
        <v>0</v>
      </c>
      <c r="L2774" s="129">
        <f t="shared" ref="L2774:L2779" si="1807">IFERROR(MEDIAN(I2774/J2774),0)</f>
        <v>0</v>
      </c>
      <c r="M2774" s="128">
        <f t="shared" ref="M2774:M2779" si="1808">IFERROR(SUM(F2774,I2774)/K2774,0)</f>
        <v>0</v>
      </c>
      <c r="N2774" s="127"/>
      <c r="O2774" s="126"/>
      <c r="P2774" s="125"/>
      <c r="Q2774" s="125">
        <f t="shared" si="1793"/>
        <v>18</v>
      </c>
      <c r="R2774" s="125">
        <f t="shared" si="1794"/>
        <v>2015</v>
      </c>
      <c r="S2774" s="125" t="str">
        <f t="shared" si="1792"/>
        <v>Mon</v>
      </c>
      <c r="T2774" s="125" t="str">
        <f t="shared" si="1795"/>
        <v>2015-18</v>
      </c>
      <c r="U2774" s="125">
        <f t="shared" si="1796"/>
        <v>0</v>
      </c>
      <c r="V2774" s="125"/>
    </row>
    <row r="2775" spans="1:22" s="113" customFormat="1" x14ac:dyDescent="0.35">
      <c r="A2775" s="133" t="s">
        <v>1415</v>
      </c>
      <c r="B2775" s="132">
        <v>42122</v>
      </c>
      <c r="C2775" s="129">
        <v>0</v>
      </c>
      <c r="D2775" s="119">
        <v>0</v>
      </c>
      <c r="E2775" s="119">
        <v>0</v>
      </c>
      <c r="F2775" s="128">
        <v>0</v>
      </c>
      <c r="G2775" s="131">
        <v>0</v>
      </c>
      <c r="H2775" s="128">
        <f t="shared" si="1805"/>
        <v>0</v>
      </c>
      <c r="I2775" s="129">
        <v>0</v>
      </c>
      <c r="J2775" s="130">
        <v>0</v>
      </c>
      <c r="K2775" s="130">
        <f t="shared" si="1806"/>
        <v>0</v>
      </c>
      <c r="L2775" s="129">
        <f t="shared" si="1807"/>
        <v>0</v>
      </c>
      <c r="M2775" s="128">
        <f t="shared" si="1808"/>
        <v>0</v>
      </c>
      <c r="N2775" s="127"/>
      <c r="O2775" s="126"/>
      <c r="P2775" s="125"/>
      <c r="Q2775" s="125">
        <f t="shared" si="1793"/>
        <v>18</v>
      </c>
      <c r="R2775" s="125">
        <f t="shared" si="1794"/>
        <v>2015</v>
      </c>
      <c r="S2775" s="125" t="str">
        <f t="shared" si="1792"/>
        <v>Tue</v>
      </c>
      <c r="T2775" s="125" t="str">
        <f t="shared" si="1795"/>
        <v>2015-18</v>
      </c>
      <c r="U2775" s="125">
        <f t="shared" si="1796"/>
        <v>0</v>
      </c>
      <c r="V2775" s="125"/>
    </row>
    <row r="2776" spans="1:22" s="113" customFormat="1" x14ac:dyDescent="0.35">
      <c r="A2776" s="133" t="s">
        <v>1415</v>
      </c>
      <c r="B2776" s="132">
        <v>42123</v>
      </c>
      <c r="C2776" s="129">
        <v>0</v>
      </c>
      <c r="D2776" s="119">
        <v>0</v>
      </c>
      <c r="E2776" s="119">
        <v>0</v>
      </c>
      <c r="F2776" s="128">
        <v>0</v>
      </c>
      <c r="G2776" s="131">
        <v>0</v>
      </c>
      <c r="H2776" s="128">
        <f t="shared" si="1805"/>
        <v>0</v>
      </c>
      <c r="I2776" s="129">
        <v>0</v>
      </c>
      <c r="J2776" s="130">
        <v>0</v>
      </c>
      <c r="K2776" s="130">
        <f t="shared" si="1806"/>
        <v>0</v>
      </c>
      <c r="L2776" s="129">
        <f t="shared" si="1807"/>
        <v>0</v>
      </c>
      <c r="M2776" s="128">
        <f t="shared" si="1808"/>
        <v>0</v>
      </c>
      <c r="N2776" s="127"/>
      <c r="O2776" s="126"/>
      <c r="P2776" s="125"/>
      <c r="Q2776" s="125">
        <f t="shared" si="1793"/>
        <v>18</v>
      </c>
      <c r="R2776" s="125">
        <f t="shared" si="1794"/>
        <v>2015</v>
      </c>
      <c r="S2776" s="125" t="str">
        <f t="shared" si="1792"/>
        <v>Wed</v>
      </c>
      <c r="T2776" s="125" t="str">
        <f t="shared" si="1795"/>
        <v>2015-18</v>
      </c>
      <c r="U2776" s="125">
        <f t="shared" si="1796"/>
        <v>0</v>
      </c>
      <c r="V2776" s="125"/>
    </row>
    <row r="2777" spans="1:22" s="113" customFormat="1" x14ac:dyDescent="0.35">
      <c r="A2777" s="133" t="s">
        <v>1415</v>
      </c>
      <c r="B2777" s="132">
        <v>42124</v>
      </c>
      <c r="C2777" s="129">
        <v>0</v>
      </c>
      <c r="D2777" s="119">
        <v>0</v>
      </c>
      <c r="E2777" s="119">
        <v>0</v>
      </c>
      <c r="F2777" s="128">
        <v>0</v>
      </c>
      <c r="G2777" s="131">
        <v>0</v>
      </c>
      <c r="H2777" s="128">
        <f t="shared" si="1805"/>
        <v>0</v>
      </c>
      <c r="I2777" s="129">
        <v>0</v>
      </c>
      <c r="J2777" s="130">
        <v>0</v>
      </c>
      <c r="K2777" s="130">
        <f t="shared" si="1806"/>
        <v>0</v>
      </c>
      <c r="L2777" s="129">
        <f t="shared" si="1807"/>
        <v>0</v>
      </c>
      <c r="M2777" s="128">
        <f t="shared" si="1808"/>
        <v>0</v>
      </c>
      <c r="N2777" s="127"/>
      <c r="O2777" s="126"/>
      <c r="P2777" s="125"/>
      <c r="Q2777" s="125">
        <f t="shared" si="1793"/>
        <v>18</v>
      </c>
      <c r="R2777" s="125">
        <f t="shared" si="1794"/>
        <v>2015</v>
      </c>
      <c r="S2777" s="125" t="str">
        <f t="shared" si="1792"/>
        <v>Thu</v>
      </c>
      <c r="T2777" s="125" t="str">
        <f t="shared" si="1795"/>
        <v>2015-18</v>
      </c>
      <c r="U2777" s="125">
        <f t="shared" si="1796"/>
        <v>0</v>
      </c>
      <c r="V2777" s="125"/>
    </row>
    <row r="2778" spans="1:22" s="113" customFormat="1" x14ac:dyDescent="0.35">
      <c r="A2778" s="133" t="s">
        <v>1415</v>
      </c>
      <c r="B2778" s="132">
        <v>42125</v>
      </c>
      <c r="C2778" s="129">
        <v>0</v>
      </c>
      <c r="D2778" s="119">
        <v>0</v>
      </c>
      <c r="E2778" s="119">
        <v>0</v>
      </c>
      <c r="F2778" s="128">
        <v>0</v>
      </c>
      <c r="G2778" s="131">
        <v>0</v>
      </c>
      <c r="H2778" s="128">
        <f t="shared" si="1805"/>
        <v>0</v>
      </c>
      <c r="I2778" s="129">
        <v>0</v>
      </c>
      <c r="J2778" s="130">
        <v>0</v>
      </c>
      <c r="K2778" s="130">
        <f t="shared" si="1806"/>
        <v>0</v>
      </c>
      <c r="L2778" s="129">
        <f t="shared" si="1807"/>
        <v>0</v>
      </c>
      <c r="M2778" s="128">
        <f t="shared" si="1808"/>
        <v>0</v>
      </c>
      <c r="N2778" s="127"/>
      <c r="O2778" s="126"/>
      <c r="P2778" s="125"/>
      <c r="Q2778" s="125">
        <f t="shared" si="1793"/>
        <v>18</v>
      </c>
      <c r="R2778" s="125">
        <f t="shared" si="1794"/>
        <v>2015</v>
      </c>
      <c r="S2778" s="125" t="str">
        <f t="shared" si="1792"/>
        <v>Fri</v>
      </c>
      <c r="T2778" s="125" t="str">
        <f t="shared" si="1795"/>
        <v>2015-18</v>
      </c>
      <c r="U2778" s="125">
        <f t="shared" si="1796"/>
        <v>0</v>
      </c>
      <c r="V2778" s="125"/>
    </row>
    <row r="2779" spans="1:22" s="113" customFormat="1" x14ac:dyDescent="0.35">
      <c r="A2779" s="133" t="s">
        <v>1415</v>
      </c>
      <c r="B2779" s="132">
        <v>42126</v>
      </c>
      <c r="C2779" s="129">
        <v>0</v>
      </c>
      <c r="D2779" s="119">
        <v>0</v>
      </c>
      <c r="E2779" s="119">
        <v>0</v>
      </c>
      <c r="F2779" s="128">
        <v>0</v>
      </c>
      <c r="G2779" s="131">
        <v>0</v>
      </c>
      <c r="H2779" s="128">
        <f t="shared" si="1805"/>
        <v>0</v>
      </c>
      <c r="I2779" s="129">
        <v>0</v>
      </c>
      <c r="J2779" s="130">
        <v>0</v>
      </c>
      <c r="K2779" s="130">
        <f t="shared" si="1806"/>
        <v>0</v>
      </c>
      <c r="L2779" s="129">
        <f t="shared" si="1807"/>
        <v>0</v>
      </c>
      <c r="M2779" s="128">
        <f t="shared" si="1808"/>
        <v>0</v>
      </c>
      <c r="N2779" s="127"/>
      <c r="O2779" s="126"/>
      <c r="P2779" s="125"/>
      <c r="Q2779" s="125">
        <f t="shared" si="1793"/>
        <v>18</v>
      </c>
      <c r="R2779" s="125">
        <f t="shared" si="1794"/>
        <v>2015</v>
      </c>
      <c r="S2779" s="125" t="str">
        <f t="shared" si="1792"/>
        <v>Sat</v>
      </c>
      <c r="T2779" s="125" t="str">
        <f t="shared" si="1795"/>
        <v>2015-18</v>
      </c>
      <c r="U2779" s="125">
        <f t="shared" si="1796"/>
        <v>0</v>
      </c>
      <c r="V2779" s="125"/>
    </row>
    <row r="2780" spans="1:22" s="114" customFormat="1" x14ac:dyDescent="0.35">
      <c r="A2780" s="124"/>
      <c r="B2780" s="123">
        <v>42127</v>
      </c>
      <c r="C2780" s="119">
        <f>SUM(C2774:C2779)</f>
        <v>0</v>
      </c>
      <c r="D2780" s="119"/>
      <c r="E2780" s="122">
        <f>SUM(C2780:D2780)</f>
        <v>0</v>
      </c>
      <c r="F2780" s="118"/>
      <c r="G2780" s="121">
        <f>SUM(G2774:G2779)</f>
        <v>0</v>
      </c>
      <c r="H2780" s="118">
        <f>AVERAGE(H2774:H2779)</f>
        <v>0</v>
      </c>
      <c r="I2780" s="119">
        <f>SUM(I2774:I2779)</f>
        <v>0</v>
      </c>
      <c r="J2780" s="120">
        <f>SUM(J2774:J2779)</f>
        <v>0</v>
      </c>
      <c r="K2780" s="120">
        <f>SUM(G2780,J2780)</f>
        <v>0</v>
      </c>
      <c r="L2780" s="119">
        <f>AVERAGE(L2774:L2779)</f>
        <v>0</v>
      </c>
      <c r="M2780" s="118">
        <f>AVERAGE(M2774:M2779)</f>
        <v>0</v>
      </c>
      <c r="N2780" s="117"/>
      <c r="O2780" s="116"/>
      <c r="P2780" s="115"/>
      <c r="Q2780" s="115">
        <f t="shared" si="1793"/>
        <v>19</v>
      </c>
      <c r="R2780" s="115">
        <f t="shared" si="1794"/>
        <v>2015</v>
      </c>
      <c r="S2780" s="115" t="str">
        <f t="shared" si="1792"/>
        <v>Sun</v>
      </c>
      <c r="T2780" s="115" t="str">
        <f t="shared" si="1795"/>
        <v>2015-19</v>
      </c>
      <c r="U2780" s="115">
        <f t="shared" si="1796"/>
        <v>0</v>
      </c>
      <c r="V2780" s="115"/>
    </row>
    <row r="2781" spans="1:22" s="113" customFormat="1" x14ac:dyDescent="0.35">
      <c r="A2781" s="133" t="s">
        <v>1414</v>
      </c>
      <c r="B2781" s="132">
        <v>42128</v>
      </c>
      <c r="C2781" s="129">
        <v>0</v>
      </c>
      <c r="D2781" s="119">
        <v>0</v>
      </c>
      <c r="E2781" s="119">
        <v>0</v>
      </c>
      <c r="F2781" s="128">
        <v>0</v>
      </c>
      <c r="G2781" s="131">
        <v>0</v>
      </c>
      <c r="H2781" s="128">
        <f t="shared" ref="H2781:H2786" si="1809">IFERROR(F2781/G2781,0)</f>
        <v>0</v>
      </c>
      <c r="I2781" s="129">
        <v>0</v>
      </c>
      <c r="J2781" s="130">
        <v>0</v>
      </c>
      <c r="K2781" s="130">
        <f t="shared" ref="K2781:K2786" si="1810">IFERROR(SUM(G2781,J2781),0)</f>
        <v>0</v>
      </c>
      <c r="L2781" s="129">
        <f t="shared" ref="L2781:L2786" si="1811">IFERROR(MEDIAN(I2781/J2781),0)</f>
        <v>0</v>
      </c>
      <c r="M2781" s="128">
        <f t="shared" ref="M2781:M2786" si="1812">IFERROR(SUM(F2781,I2781)/K2781,0)</f>
        <v>0</v>
      </c>
      <c r="N2781" s="127"/>
      <c r="O2781" s="126"/>
      <c r="P2781" s="125"/>
      <c r="Q2781" s="125">
        <f t="shared" si="1793"/>
        <v>19</v>
      </c>
      <c r="R2781" s="125">
        <f t="shared" si="1794"/>
        <v>2015</v>
      </c>
      <c r="S2781" s="125" t="str">
        <f t="shared" si="1792"/>
        <v>Mon</v>
      </c>
      <c r="T2781" s="125" t="str">
        <f t="shared" si="1795"/>
        <v>2015-19</v>
      </c>
      <c r="U2781" s="125">
        <f t="shared" si="1796"/>
        <v>0</v>
      </c>
      <c r="V2781" s="125"/>
    </row>
    <row r="2782" spans="1:22" s="113" customFormat="1" x14ac:dyDescent="0.35">
      <c r="A2782" s="133" t="s">
        <v>1414</v>
      </c>
      <c r="B2782" s="132">
        <v>42129</v>
      </c>
      <c r="C2782" s="129">
        <v>0</v>
      </c>
      <c r="D2782" s="119">
        <v>0</v>
      </c>
      <c r="E2782" s="119">
        <v>0</v>
      </c>
      <c r="F2782" s="128">
        <v>0</v>
      </c>
      <c r="G2782" s="131">
        <v>0</v>
      </c>
      <c r="H2782" s="128">
        <f t="shared" si="1809"/>
        <v>0</v>
      </c>
      <c r="I2782" s="129">
        <v>0</v>
      </c>
      <c r="J2782" s="130">
        <v>0</v>
      </c>
      <c r="K2782" s="130">
        <f t="shared" si="1810"/>
        <v>0</v>
      </c>
      <c r="L2782" s="129">
        <f t="shared" si="1811"/>
        <v>0</v>
      </c>
      <c r="M2782" s="128">
        <f t="shared" si="1812"/>
        <v>0</v>
      </c>
      <c r="N2782" s="127"/>
      <c r="O2782" s="126"/>
      <c r="P2782" s="125"/>
      <c r="Q2782" s="125">
        <f t="shared" si="1793"/>
        <v>19</v>
      </c>
      <c r="R2782" s="125">
        <f t="shared" si="1794"/>
        <v>2015</v>
      </c>
      <c r="S2782" s="125" t="str">
        <f t="shared" si="1792"/>
        <v>Tue</v>
      </c>
      <c r="T2782" s="125" t="str">
        <f t="shared" si="1795"/>
        <v>2015-19</v>
      </c>
      <c r="U2782" s="125">
        <f t="shared" si="1796"/>
        <v>0</v>
      </c>
      <c r="V2782" s="125"/>
    </row>
    <row r="2783" spans="1:22" s="113" customFormat="1" x14ac:dyDescent="0.35">
      <c r="A2783" s="133" t="s">
        <v>1414</v>
      </c>
      <c r="B2783" s="132">
        <v>42130</v>
      </c>
      <c r="C2783" s="129">
        <v>0</v>
      </c>
      <c r="D2783" s="119">
        <v>0</v>
      </c>
      <c r="E2783" s="119">
        <v>0</v>
      </c>
      <c r="F2783" s="128">
        <v>0</v>
      </c>
      <c r="G2783" s="131">
        <v>0</v>
      </c>
      <c r="H2783" s="128">
        <f t="shared" si="1809"/>
        <v>0</v>
      </c>
      <c r="I2783" s="129">
        <v>0</v>
      </c>
      <c r="J2783" s="130">
        <v>0</v>
      </c>
      <c r="K2783" s="130">
        <f t="shared" si="1810"/>
        <v>0</v>
      </c>
      <c r="L2783" s="129">
        <f t="shared" si="1811"/>
        <v>0</v>
      </c>
      <c r="M2783" s="128">
        <f t="shared" si="1812"/>
        <v>0</v>
      </c>
      <c r="N2783" s="127"/>
      <c r="O2783" s="126"/>
      <c r="P2783" s="125"/>
      <c r="Q2783" s="125">
        <f t="shared" si="1793"/>
        <v>19</v>
      </c>
      <c r="R2783" s="125">
        <f t="shared" si="1794"/>
        <v>2015</v>
      </c>
      <c r="S2783" s="125" t="str">
        <f t="shared" si="1792"/>
        <v>Wed</v>
      </c>
      <c r="T2783" s="125" t="str">
        <f t="shared" si="1795"/>
        <v>2015-19</v>
      </c>
      <c r="U2783" s="125">
        <f t="shared" si="1796"/>
        <v>0</v>
      </c>
      <c r="V2783" s="125"/>
    </row>
    <row r="2784" spans="1:22" s="113" customFormat="1" x14ac:dyDescent="0.35">
      <c r="A2784" s="133" t="s">
        <v>1414</v>
      </c>
      <c r="B2784" s="132">
        <v>42131</v>
      </c>
      <c r="C2784" s="129">
        <v>0</v>
      </c>
      <c r="D2784" s="119">
        <v>0</v>
      </c>
      <c r="E2784" s="119">
        <v>0</v>
      </c>
      <c r="F2784" s="128">
        <v>0</v>
      </c>
      <c r="G2784" s="131">
        <v>0</v>
      </c>
      <c r="H2784" s="128">
        <f t="shared" si="1809"/>
        <v>0</v>
      </c>
      <c r="I2784" s="129">
        <v>0</v>
      </c>
      <c r="J2784" s="130">
        <v>0</v>
      </c>
      <c r="K2784" s="130">
        <f t="shared" si="1810"/>
        <v>0</v>
      </c>
      <c r="L2784" s="129">
        <f t="shared" si="1811"/>
        <v>0</v>
      </c>
      <c r="M2784" s="128">
        <f t="shared" si="1812"/>
        <v>0</v>
      </c>
      <c r="N2784" s="127"/>
      <c r="O2784" s="126"/>
      <c r="P2784" s="125"/>
      <c r="Q2784" s="125">
        <f t="shared" si="1793"/>
        <v>19</v>
      </c>
      <c r="R2784" s="125">
        <f t="shared" si="1794"/>
        <v>2015</v>
      </c>
      <c r="S2784" s="125" t="str">
        <f t="shared" si="1792"/>
        <v>Thu</v>
      </c>
      <c r="T2784" s="125" t="str">
        <f t="shared" si="1795"/>
        <v>2015-19</v>
      </c>
      <c r="U2784" s="125">
        <f t="shared" si="1796"/>
        <v>0</v>
      </c>
      <c r="V2784" s="125"/>
    </row>
    <row r="2785" spans="1:22" s="113" customFormat="1" x14ac:dyDescent="0.35">
      <c r="A2785" s="133" t="s">
        <v>1414</v>
      </c>
      <c r="B2785" s="132">
        <v>42132</v>
      </c>
      <c r="C2785" s="129">
        <v>0</v>
      </c>
      <c r="D2785" s="119">
        <v>0</v>
      </c>
      <c r="E2785" s="119">
        <v>0</v>
      </c>
      <c r="F2785" s="128">
        <v>0</v>
      </c>
      <c r="G2785" s="131">
        <v>0</v>
      </c>
      <c r="H2785" s="128">
        <f t="shared" si="1809"/>
        <v>0</v>
      </c>
      <c r="I2785" s="129">
        <v>0</v>
      </c>
      <c r="J2785" s="130">
        <v>0</v>
      </c>
      <c r="K2785" s="130">
        <f t="shared" si="1810"/>
        <v>0</v>
      </c>
      <c r="L2785" s="129">
        <f t="shared" si="1811"/>
        <v>0</v>
      </c>
      <c r="M2785" s="128">
        <f t="shared" si="1812"/>
        <v>0</v>
      </c>
      <c r="N2785" s="127"/>
      <c r="O2785" s="126"/>
      <c r="P2785" s="125"/>
      <c r="Q2785" s="125">
        <f t="shared" si="1793"/>
        <v>19</v>
      </c>
      <c r="R2785" s="125">
        <f t="shared" si="1794"/>
        <v>2015</v>
      </c>
      <c r="S2785" s="125" t="str">
        <f t="shared" si="1792"/>
        <v>Fri</v>
      </c>
      <c r="T2785" s="125" t="str">
        <f t="shared" si="1795"/>
        <v>2015-19</v>
      </c>
      <c r="U2785" s="125">
        <f t="shared" si="1796"/>
        <v>0</v>
      </c>
      <c r="V2785" s="125"/>
    </row>
    <row r="2786" spans="1:22" s="113" customFormat="1" x14ac:dyDescent="0.35">
      <c r="A2786" s="133" t="s">
        <v>1414</v>
      </c>
      <c r="B2786" s="132">
        <v>42133</v>
      </c>
      <c r="C2786" s="129">
        <v>0</v>
      </c>
      <c r="D2786" s="119">
        <v>0</v>
      </c>
      <c r="E2786" s="119">
        <v>0</v>
      </c>
      <c r="F2786" s="128">
        <v>0</v>
      </c>
      <c r="G2786" s="131">
        <v>0</v>
      </c>
      <c r="H2786" s="128">
        <f t="shared" si="1809"/>
        <v>0</v>
      </c>
      <c r="I2786" s="129">
        <v>0</v>
      </c>
      <c r="J2786" s="130">
        <v>0</v>
      </c>
      <c r="K2786" s="130">
        <f t="shared" si="1810"/>
        <v>0</v>
      </c>
      <c r="L2786" s="129">
        <f t="shared" si="1811"/>
        <v>0</v>
      </c>
      <c r="M2786" s="128">
        <f t="shared" si="1812"/>
        <v>0</v>
      </c>
      <c r="N2786" s="127"/>
      <c r="O2786" s="126"/>
      <c r="P2786" s="125"/>
      <c r="Q2786" s="125">
        <f t="shared" si="1793"/>
        <v>19</v>
      </c>
      <c r="R2786" s="125">
        <f t="shared" si="1794"/>
        <v>2015</v>
      </c>
      <c r="S2786" s="125" t="str">
        <f t="shared" si="1792"/>
        <v>Sat</v>
      </c>
      <c r="T2786" s="125" t="str">
        <f t="shared" si="1795"/>
        <v>2015-19</v>
      </c>
      <c r="U2786" s="125">
        <f t="shared" si="1796"/>
        <v>0</v>
      </c>
      <c r="V2786" s="125"/>
    </row>
    <row r="2787" spans="1:22" s="114" customFormat="1" x14ac:dyDescent="0.35">
      <c r="A2787" s="124"/>
      <c r="B2787" s="123">
        <v>42134</v>
      </c>
      <c r="C2787" s="119">
        <f>SUM(C2781:C2786)</f>
        <v>0</v>
      </c>
      <c r="D2787" s="119"/>
      <c r="E2787" s="122">
        <f>SUM(C2787:D2787)</f>
        <v>0</v>
      </c>
      <c r="F2787" s="118"/>
      <c r="G2787" s="121">
        <f>SUM(G2781:G2786)</f>
        <v>0</v>
      </c>
      <c r="H2787" s="118">
        <f>AVERAGE(H2781:H2786)</f>
        <v>0</v>
      </c>
      <c r="I2787" s="119">
        <f>SUM(I2781:I2786)</f>
        <v>0</v>
      </c>
      <c r="J2787" s="120">
        <f>SUM(J2781:J2786)</f>
        <v>0</v>
      </c>
      <c r="K2787" s="120">
        <f>SUM(G2787,J2787)</f>
        <v>0</v>
      </c>
      <c r="L2787" s="119">
        <f>AVERAGE(L2781:L2786)</f>
        <v>0</v>
      </c>
      <c r="M2787" s="118">
        <f>AVERAGE(M2781:M2786)</f>
        <v>0</v>
      </c>
      <c r="N2787" s="117"/>
      <c r="O2787" s="116"/>
      <c r="P2787" s="115"/>
      <c r="Q2787" s="115">
        <f t="shared" si="1793"/>
        <v>20</v>
      </c>
      <c r="R2787" s="115">
        <f t="shared" si="1794"/>
        <v>2015</v>
      </c>
      <c r="S2787" s="115" t="str">
        <f t="shared" si="1792"/>
        <v>Sun</v>
      </c>
      <c r="T2787" s="115" t="str">
        <f t="shared" si="1795"/>
        <v>2015-20</v>
      </c>
      <c r="U2787" s="115">
        <f t="shared" si="1796"/>
        <v>0</v>
      </c>
      <c r="V2787" s="115"/>
    </row>
    <row r="2788" spans="1:22" s="113" customFormat="1" x14ac:dyDescent="0.35">
      <c r="A2788" s="133" t="s">
        <v>1413</v>
      </c>
      <c r="B2788" s="132">
        <v>42135</v>
      </c>
      <c r="C2788" s="129">
        <v>0</v>
      </c>
      <c r="D2788" s="119">
        <v>0</v>
      </c>
      <c r="E2788" s="119">
        <v>0</v>
      </c>
      <c r="F2788" s="128">
        <v>0</v>
      </c>
      <c r="G2788" s="131">
        <v>0</v>
      </c>
      <c r="H2788" s="128">
        <f t="shared" ref="H2788:H2793" si="1813">IFERROR(F2788/G2788,0)</f>
        <v>0</v>
      </c>
      <c r="I2788" s="129">
        <v>0</v>
      </c>
      <c r="J2788" s="130">
        <v>0</v>
      </c>
      <c r="K2788" s="130">
        <f t="shared" ref="K2788:K2793" si="1814">IFERROR(SUM(G2788,J2788),0)</f>
        <v>0</v>
      </c>
      <c r="L2788" s="129">
        <f t="shared" ref="L2788:L2793" si="1815">IFERROR(MEDIAN(I2788/J2788),0)</f>
        <v>0</v>
      </c>
      <c r="M2788" s="128">
        <f t="shared" ref="M2788:M2793" si="1816">IFERROR(SUM(F2788,I2788)/K2788,0)</f>
        <v>0</v>
      </c>
      <c r="N2788" s="127"/>
      <c r="O2788" s="126"/>
      <c r="P2788" s="125"/>
      <c r="Q2788" s="125">
        <f t="shared" si="1793"/>
        <v>20</v>
      </c>
      <c r="R2788" s="125">
        <f t="shared" si="1794"/>
        <v>2015</v>
      </c>
      <c r="S2788" s="125" t="str">
        <f t="shared" si="1792"/>
        <v>Mon</v>
      </c>
      <c r="T2788" s="125" t="str">
        <f t="shared" si="1795"/>
        <v>2015-20</v>
      </c>
      <c r="U2788" s="125">
        <f t="shared" si="1796"/>
        <v>0</v>
      </c>
      <c r="V2788" s="125"/>
    </row>
    <row r="2789" spans="1:22" s="113" customFormat="1" x14ac:dyDescent="0.35">
      <c r="A2789" s="133" t="s">
        <v>1413</v>
      </c>
      <c r="B2789" s="132">
        <v>42136</v>
      </c>
      <c r="C2789" s="129">
        <v>0</v>
      </c>
      <c r="D2789" s="119">
        <v>0</v>
      </c>
      <c r="E2789" s="119">
        <v>0</v>
      </c>
      <c r="F2789" s="128">
        <v>0</v>
      </c>
      <c r="G2789" s="131">
        <v>0</v>
      </c>
      <c r="H2789" s="128">
        <f t="shared" si="1813"/>
        <v>0</v>
      </c>
      <c r="I2789" s="129">
        <v>0</v>
      </c>
      <c r="J2789" s="130">
        <v>0</v>
      </c>
      <c r="K2789" s="130">
        <f t="shared" si="1814"/>
        <v>0</v>
      </c>
      <c r="L2789" s="129">
        <f t="shared" si="1815"/>
        <v>0</v>
      </c>
      <c r="M2789" s="128">
        <f t="shared" si="1816"/>
        <v>0</v>
      </c>
      <c r="N2789" s="127"/>
      <c r="O2789" s="126"/>
      <c r="P2789" s="125"/>
      <c r="Q2789" s="125">
        <f t="shared" si="1793"/>
        <v>20</v>
      </c>
      <c r="R2789" s="125">
        <f t="shared" si="1794"/>
        <v>2015</v>
      </c>
      <c r="S2789" s="125" t="str">
        <f t="shared" si="1792"/>
        <v>Tue</v>
      </c>
      <c r="T2789" s="125" t="str">
        <f t="shared" si="1795"/>
        <v>2015-20</v>
      </c>
      <c r="U2789" s="125">
        <f t="shared" si="1796"/>
        <v>0</v>
      </c>
      <c r="V2789" s="125"/>
    </row>
    <row r="2790" spans="1:22" s="113" customFormat="1" x14ac:dyDescent="0.35">
      <c r="A2790" s="133" t="s">
        <v>1413</v>
      </c>
      <c r="B2790" s="132">
        <v>42137</v>
      </c>
      <c r="C2790" s="129">
        <v>0</v>
      </c>
      <c r="D2790" s="119">
        <v>0</v>
      </c>
      <c r="E2790" s="119">
        <v>0</v>
      </c>
      <c r="F2790" s="128">
        <v>0</v>
      </c>
      <c r="G2790" s="131">
        <v>0</v>
      </c>
      <c r="H2790" s="128">
        <f t="shared" si="1813"/>
        <v>0</v>
      </c>
      <c r="I2790" s="129">
        <v>0</v>
      </c>
      <c r="J2790" s="130">
        <v>0</v>
      </c>
      <c r="K2790" s="130">
        <f t="shared" si="1814"/>
        <v>0</v>
      </c>
      <c r="L2790" s="129">
        <f t="shared" si="1815"/>
        <v>0</v>
      </c>
      <c r="M2790" s="128">
        <f t="shared" si="1816"/>
        <v>0</v>
      </c>
      <c r="N2790" s="127"/>
      <c r="O2790" s="126"/>
      <c r="P2790" s="125"/>
      <c r="Q2790" s="125">
        <f t="shared" si="1793"/>
        <v>20</v>
      </c>
      <c r="R2790" s="125">
        <f t="shared" si="1794"/>
        <v>2015</v>
      </c>
      <c r="S2790" s="125" t="str">
        <f t="shared" si="1792"/>
        <v>Wed</v>
      </c>
      <c r="T2790" s="125" t="str">
        <f t="shared" si="1795"/>
        <v>2015-20</v>
      </c>
      <c r="U2790" s="125">
        <f t="shared" si="1796"/>
        <v>0</v>
      </c>
      <c r="V2790" s="125"/>
    </row>
    <row r="2791" spans="1:22" s="113" customFormat="1" x14ac:dyDescent="0.35">
      <c r="A2791" s="133" t="s">
        <v>1413</v>
      </c>
      <c r="B2791" s="132">
        <v>42138</v>
      </c>
      <c r="C2791" s="129">
        <v>0</v>
      </c>
      <c r="D2791" s="119">
        <v>0</v>
      </c>
      <c r="E2791" s="119">
        <v>0</v>
      </c>
      <c r="F2791" s="128">
        <v>0</v>
      </c>
      <c r="G2791" s="131">
        <v>0</v>
      </c>
      <c r="H2791" s="128">
        <f t="shared" si="1813"/>
        <v>0</v>
      </c>
      <c r="I2791" s="129">
        <v>0</v>
      </c>
      <c r="J2791" s="130">
        <v>0</v>
      </c>
      <c r="K2791" s="130">
        <f t="shared" si="1814"/>
        <v>0</v>
      </c>
      <c r="L2791" s="129">
        <f t="shared" si="1815"/>
        <v>0</v>
      </c>
      <c r="M2791" s="128">
        <f t="shared" si="1816"/>
        <v>0</v>
      </c>
      <c r="N2791" s="127"/>
      <c r="O2791" s="126"/>
      <c r="P2791" s="125"/>
      <c r="Q2791" s="125">
        <f t="shared" si="1793"/>
        <v>20</v>
      </c>
      <c r="R2791" s="125">
        <f t="shared" si="1794"/>
        <v>2015</v>
      </c>
      <c r="S2791" s="125" t="str">
        <f t="shared" si="1792"/>
        <v>Thu</v>
      </c>
      <c r="T2791" s="125" t="str">
        <f t="shared" si="1795"/>
        <v>2015-20</v>
      </c>
      <c r="U2791" s="125">
        <f t="shared" si="1796"/>
        <v>0</v>
      </c>
      <c r="V2791" s="125"/>
    </row>
    <row r="2792" spans="1:22" s="113" customFormat="1" x14ac:dyDescent="0.35">
      <c r="A2792" s="133" t="s">
        <v>1413</v>
      </c>
      <c r="B2792" s="132">
        <v>42139</v>
      </c>
      <c r="C2792" s="129">
        <v>0</v>
      </c>
      <c r="D2792" s="119">
        <v>0</v>
      </c>
      <c r="E2792" s="119">
        <v>0</v>
      </c>
      <c r="F2792" s="128">
        <v>0</v>
      </c>
      <c r="G2792" s="131">
        <v>0</v>
      </c>
      <c r="H2792" s="128">
        <f t="shared" si="1813"/>
        <v>0</v>
      </c>
      <c r="I2792" s="129">
        <v>0</v>
      </c>
      <c r="J2792" s="130">
        <v>0</v>
      </c>
      <c r="K2792" s="130">
        <f t="shared" si="1814"/>
        <v>0</v>
      </c>
      <c r="L2792" s="129">
        <f t="shared" si="1815"/>
        <v>0</v>
      </c>
      <c r="M2792" s="128">
        <f t="shared" si="1816"/>
        <v>0</v>
      </c>
      <c r="N2792" s="127"/>
      <c r="O2792" s="126"/>
      <c r="P2792" s="125"/>
      <c r="Q2792" s="125">
        <f t="shared" si="1793"/>
        <v>20</v>
      </c>
      <c r="R2792" s="125">
        <f t="shared" si="1794"/>
        <v>2015</v>
      </c>
      <c r="S2792" s="125" t="str">
        <f t="shared" si="1792"/>
        <v>Fri</v>
      </c>
      <c r="T2792" s="125" t="str">
        <f t="shared" si="1795"/>
        <v>2015-20</v>
      </c>
      <c r="U2792" s="125">
        <f t="shared" si="1796"/>
        <v>0</v>
      </c>
      <c r="V2792" s="125"/>
    </row>
    <row r="2793" spans="1:22" s="113" customFormat="1" x14ac:dyDescent="0.35">
      <c r="A2793" s="133" t="s">
        <v>1413</v>
      </c>
      <c r="B2793" s="132">
        <v>42140</v>
      </c>
      <c r="C2793" s="129">
        <v>0</v>
      </c>
      <c r="D2793" s="119">
        <v>0</v>
      </c>
      <c r="E2793" s="119">
        <v>0</v>
      </c>
      <c r="F2793" s="128">
        <v>0</v>
      </c>
      <c r="G2793" s="131">
        <v>0</v>
      </c>
      <c r="H2793" s="128">
        <f t="shared" si="1813"/>
        <v>0</v>
      </c>
      <c r="I2793" s="129">
        <v>0</v>
      </c>
      <c r="J2793" s="130">
        <v>0</v>
      </c>
      <c r="K2793" s="130">
        <f t="shared" si="1814"/>
        <v>0</v>
      </c>
      <c r="L2793" s="129">
        <f t="shared" si="1815"/>
        <v>0</v>
      </c>
      <c r="M2793" s="128">
        <f t="shared" si="1816"/>
        <v>0</v>
      </c>
      <c r="N2793" s="127"/>
      <c r="O2793" s="126"/>
      <c r="P2793" s="125"/>
      <c r="Q2793" s="125">
        <f t="shared" si="1793"/>
        <v>20</v>
      </c>
      <c r="R2793" s="125">
        <f t="shared" si="1794"/>
        <v>2015</v>
      </c>
      <c r="S2793" s="125" t="str">
        <f t="shared" si="1792"/>
        <v>Sat</v>
      </c>
      <c r="T2793" s="125" t="str">
        <f t="shared" si="1795"/>
        <v>2015-20</v>
      </c>
      <c r="U2793" s="125">
        <f t="shared" si="1796"/>
        <v>0</v>
      </c>
      <c r="V2793" s="125"/>
    </row>
    <row r="2794" spans="1:22" s="114" customFormat="1" x14ac:dyDescent="0.35">
      <c r="A2794" s="124"/>
      <c r="B2794" s="123">
        <v>42141</v>
      </c>
      <c r="C2794" s="119">
        <f>SUM(C2788:C2793)</f>
        <v>0</v>
      </c>
      <c r="D2794" s="119"/>
      <c r="E2794" s="122">
        <f>SUM(C2794:D2794)</f>
        <v>0</v>
      </c>
      <c r="F2794" s="118"/>
      <c r="G2794" s="121">
        <f>SUM(G2788:G2793)</f>
        <v>0</v>
      </c>
      <c r="H2794" s="118">
        <f>AVERAGE(H2788:H2793)</f>
        <v>0</v>
      </c>
      <c r="I2794" s="119">
        <f>SUM(I2788:I2793)</f>
        <v>0</v>
      </c>
      <c r="J2794" s="120">
        <f>SUM(J2788:J2793)</f>
        <v>0</v>
      </c>
      <c r="K2794" s="120">
        <f>SUM(G2794,J2794)</f>
        <v>0</v>
      </c>
      <c r="L2794" s="119">
        <f>AVERAGE(L2788:L2793)</f>
        <v>0</v>
      </c>
      <c r="M2794" s="118">
        <f>AVERAGE(M2788:M2793)</f>
        <v>0</v>
      </c>
      <c r="N2794" s="117"/>
      <c r="O2794" s="116"/>
      <c r="P2794" s="115"/>
      <c r="Q2794" s="115">
        <f t="shared" si="1793"/>
        <v>21</v>
      </c>
      <c r="R2794" s="115">
        <f t="shared" si="1794"/>
        <v>2015</v>
      </c>
      <c r="S2794" s="115" t="str">
        <f t="shared" si="1792"/>
        <v>Sun</v>
      </c>
      <c r="T2794" s="115" t="str">
        <f t="shared" si="1795"/>
        <v>2015-21</v>
      </c>
      <c r="U2794" s="115">
        <f t="shared" si="1796"/>
        <v>0</v>
      </c>
      <c r="V2794" s="115"/>
    </row>
    <row r="2795" spans="1:22" s="113" customFormat="1" x14ac:dyDescent="0.35">
      <c r="A2795" s="133" t="s">
        <v>1412</v>
      </c>
      <c r="B2795" s="132">
        <v>42142</v>
      </c>
      <c r="C2795" s="129">
        <v>0</v>
      </c>
      <c r="D2795" s="119">
        <v>0</v>
      </c>
      <c r="E2795" s="119">
        <v>0</v>
      </c>
      <c r="F2795" s="128">
        <v>0</v>
      </c>
      <c r="G2795" s="131">
        <v>0</v>
      </c>
      <c r="H2795" s="128">
        <f t="shared" ref="H2795:H2800" si="1817">IFERROR(F2795/G2795,0)</f>
        <v>0</v>
      </c>
      <c r="I2795" s="129">
        <v>0</v>
      </c>
      <c r="J2795" s="130">
        <v>0</v>
      </c>
      <c r="K2795" s="130">
        <f t="shared" ref="K2795:K2800" si="1818">IFERROR(SUM(G2795,J2795),0)</f>
        <v>0</v>
      </c>
      <c r="L2795" s="129">
        <f t="shared" ref="L2795:L2800" si="1819">IFERROR(MEDIAN(I2795/J2795),0)</f>
        <v>0</v>
      </c>
      <c r="M2795" s="128">
        <f t="shared" ref="M2795:M2800" si="1820">IFERROR(SUM(F2795,I2795)/K2795,0)</f>
        <v>0</v>
      </c>
      <c r="N2795" s="127"/>
      <c r="O2795" s="126"/>
      <c r="P2795" s="125"/>
      <c r="Q2795" s="125">
        <f t="shared" si="1793"/>
        <v>21</v>
      </c>
      <c r="R2795" s="125">
        <f t="shared" si="1794"/>
        <v>2015</v>
      </c>
      <c r="S2795" s="125" t="str">
        <f t="shared" si="1792"/>
        <v>Mon</v>
      </c>
      <c r="T2795" s="125" t="str">
        <f t="shared" si="1795"/>
        <v>2015-21</v>
      </c>
      <c r="U2795" s="125">
        <f t="shared" si="1796"/>
        <v>0</v>
      </c>
      <c r="V2795" s="125"/>
    </row>
    <row r="2796" spans="1:22" s="113" customFormat="1" x14ac:dyDescent="0.35">
      <c r="A2796" s="133" t="s">
        <v>1412</v>
      </c>
      <c r="B2796" s="132">
        <v>42143</v>
      </c>
      <c r="C2796" s="129">
        <v>0</v>
      </c>
      <c r="D2796" s="119">
        <v>0</v>
      </c>
      <c r="E2796" s="119">
        <v>0</v>
      </c>
      <c r="F2796" s="128">
        <v>0</v>
      </c>
      <c r="G2796" s="131">
        <v>0</v>
      </c>
      <c r="H2796" s="128">
        <f t="shared" si="1817"/>
        <v>0</v>
      </c>
      <c r="I2796" s="129">
        <v>0</v>
      </c>
      <c r="J2796" s="130">
        <v>0</v>
      </c>
      <c r="K2796" s="130">
        <f t="shared" si="1818"/>
        <v>0</v>
      </c>
      <c r="L2796" s="129">
        <f t="shared" si="1819"/>
        <v>0</v>
      </c>
      <c r="M2796" s="128">
        <f t="shared" si="1820"/>
        <v>0</v>
      </c>
      <c r="N2796" s="127"/>
      <c r="O2796" s="126"/>
      <c r="P2796" s="125"/>
      <c r="Q2796" s="125">
        <f t="shared" si="1793"/>
        <v>21</v>
      </c>
      <c r="R2796" s="125">
        <f t="shared" si="1794"/>
        <v>2015</v>
      </c>
      <c r="S2796" s="125" t="str">
        <f t="shared" si="1792"/>
        <v>Tue</v>
      </c>
      <c r="T2796" s="125" t="str">
        <f t="shared" si="1795"/>
        <v>2015-21</v>
      </c>
      <c r="U2796" s="125">
        <f t="shared" si="1796"/>
        <v>0</v>
      </c>
      <c r="V2796" s="125"/>
    </row>
    <row r="2797" spans="1:22" s="113" customFormat="1" x14ac:dyDescent="0.35">
      <c r="A2797" s="133" t="s">
        <v>1412</v>
      </c>
      <c r="B2797" s="132">
        <v>42144</v>
      </c>
      <c r="C2797" s="129">
        <v>0</v>
      </c>
      <c r="D2797" s="119">
        <v>0</v>
      </c>
      <c r="E2797" s="119">
        <v>0</v>
      </c>
      <c r="F2797" s="128">
        <v>0</v>
      </c>
      <c r="G2797" s="131">
        <v>0</v>
      </c>
      <c r="H2797" s="128">
        <f t="shared" si="1817"/>
        <v>0</v>
      </c>
      <c r="I2797" s="129">
        <v>0</v>
      </c>
      <c r="J2797" s="130">
        <v>0</v>
      </c>
      <c r="K2797" s="130">
        <f t="shared" si="1818"/>
        <v>0</v>
      </c>
      <c r="L2797" s="129">
        <f t="shared" si="1819"/>
        <v>0</v>
      </c>
      <c r="M2797" s="128">
        <f t="shared" si="1820"/>
        <v>0</v>
      </c>
      <c r="N2797" s="127"/>
      <c r="O2797" s="126"/>
      <c r="P2797" s="125"/>
      <c r="Q2797" s="125">
        <f t="shared" si="1793"/>
        <v>21</v>
      </c>
      <c r="R2797" s="125">
        <f t="shared" si="1794"/>
        <v>2015</v>
      </c>
      <c r="S2797" s="125" t="str">
        <f t="shared" si="1792"/>
        <v>Wed</v>
      </c>
      <c r="T2797" s="125" t="str">
        <f t="shared" si="1795"/>
        <v>2015-21</v>
      </c>
      <c r="U2797" s="125">
        <f t="shared" si="1796"/>
        <v>0</v>
      </c>
      <c r="V2797" s="125"/>
    </row>
    <row r="2798" spans="1:22" s="113" customFormat="1" x14ac:dyDescent="0.35">
      <c r="A2798" s="133" t="s">
        <v>1412</v>
      </c>
      <c r="B2798" s="132">
        <v>42145</v>
      </c>
      <c r="C2798" s="129">
        <v>0</v>
      </c>
      <c r="D2798" s="119">
        <v>0</v>
      </c>
      <c r="E2798" s="119">
        <v>0</v>
      </c>
      <c r="F2798" s="128">
        <v>0</v>
      </c>
      <c r="G2798" s="131">
        <v>0</v>
      </c>
      <c r="H2798" s="128">
        <f t="shared" si="1817"/>
        <v>0</v>
      </c>
      <c r="I2798" s="129">
        <v>0</v>
      </c>
      <c r="J2798" s="130">
        <v>0</v>
      </c>
      <c r="K2798" s="130">
        <f t="shared" si="1818"/>
        <v>0</v>
      </c>
      <c r="L2798" s="129">
        <f t="shared" si="1819"/>
        <v>0</v>
      </c>
      <c r="M2798" s="128">
        <f t="shared" si="1820"/>
        <v>0</v>
      </c>
      <c r="N2798" s="127"/>
      <c r="O2798" s="126"/>
      <c r="P2798" s="125"/>
      <c r="Q2798" s="125">
        <f t="shared" si="1793"/>
        <v>21</v>
      </c>
      <c r="R2798" s="125">
        <f t="shared" si="1794"/>
        <v>2015</v>
      </c>
      <c r="S2798" s="125" t="str">
        <f t="shared" si="1792"/>
        <v>Thu</v>
      </c>
      <c r="T2798" s="125" t="str">
        <f t="shared" si="1795"/>
        <v>2015-21</v>
      </c>
      <c r="U2798" s="125">
        <f t="shared" si="1796"/>
        <v>0</v>
      </c>
      <c r="V2798" s="125"/>
    </row>
    <row r="2799" spans="1:22" s="113" customFormat="1" x14ac:dyDescent="0.35">
      <c r="A2799" s="133" t="s">
        <v>1412</v>
      </c>
      <c r="B2799" s="132">
        <v>42146</v>
      </c>
      <c r="C2799" s="129">
        <v>0</v>
      </c>
      <c r="D2799" s="119">
        <v>0</v>
      </c>
      <c r="E2799" s="119">
        <v>0</v>
      </c>
      <c r="F2799" s="128">
        <v>0</v>
      </c>
      <c r="G2799" s="131">
        <v>0</v>
      </c>
      <c r="H2799" s="128">
        <f t="shared" si="1817"/>
        <v>0</v>
      </c>
      <c r="I2799" s="129">
        <v>0</v>
      </c>
      <c r="J2799" s="130">
        <v>0</v>
      </c>
      <c r="K2799" s="130">
        <f t="shared" si="1818"/>
        <v>0</v>
      </c>
      <c r="L2799" s="129">
        <f t="shared" si="1819"/>
        <v>0</v>
      </c>
      <c r="M2799" s="128">
        <f t="shared" si="1820"/>
        <v>0</v>
      </c>
      <c r="N2799" s="127"/>
      <c r="O2799" s="126"/>
      <c r="P2799" s="125"/>
      <c r="Q2799" s="125">
        <f t="shared" si="1793"/>
        <v>21</v>
      </c>
      <c r="R2799" s="125">
        <f t="shared" si="1794"/>
        <v>2015</v>
      </c>
      <c r="S2799" s="125" t="str">
        <f t="shared" si="1792"/>
        <v>Fri</v>
      </c>
      <c r="T2799" s="125" t="str">
        <f t="shared" si="1795"/>
        <v>2015-21</v>
      </c>
      <c r="U2799" s="125">
        <f t="shared" si="1796"/>
        <v>0</v>
      </c>
      <c r="V2799" s="125"/>
    </row>
    <row r="2800" spans="1:22" s="113" customFormat="1" x14ac:dyDescent="0.35">
      <c r="A2800" s="133" t="s">
        <v>1412</v>
      </c>
      <c r="B2800" s="132">
        <v>42147</v>
      </c>
      <c r="C2800" s="129">
        <v>0</v>
      </c>
      <c r="D2800" s="119">
        <v>0</v>
      </c>
      <c r="E2800" s="119">
        <v>0</v>
      </c>
      <c r="F2800" s="128">
        <v>0</v>
      </c>
      <c r="G2800" s="131">
        <v>0</v>
      </c>
      <c r="H2800" s="128">
        <f t="shared" si="1817"/>
        <v>0</v>
      </c>
      <c r="I2800" s="129">
        <v>0</v>
      </c>
      <c r="J2800" s="130">
        <v>0</v>
      </c>
      <c r="K2800" s="130">
        <f t="shared" si="1818"/>
        <v>0</v>
      </c>
      <c r="L2800" s="129">
        <f t="shared" si="1819"/>
        <v>0</v>
      </c>
      <c r="M2800" s="128">
        <f t="shared" si="1820"/>
        <v>0</v>
      </c>
      <c r="N2800" s="127"/>
      <c r="O2800" s="126"/>
      <c r="P2800" s="125"/>
      <c r="Q2800" s="125">
        <f t="shared" si="1793"/>
        <v>21</v>
      </c>
      <c r="R2800" s="125">
        <f t="shared" si="1794"/>
        <v>2015</v>
      </c>
      <c r="S2800" s="125" t="str">
        <f t="shared" si="1792"/>
        <v>Sat</v>
      </c>
      <c r="T2800" s="125" t="str">
        <f t="shared" si="1795"/>
        <v>2015-21</v>
      </c>
      <c r="U2800" s="125">
        <f t="shared" si="1796"/>
        <v>0</v>
      </c>
      <c r="V2800" s="125"/>
    </row>
    <row r="2801" spans="1:22" s="114" customFormat="1" x14ac:dyDescent="0.35">
      <c r="A2801" s="124"/>
      <c r="B2801" s="123">
        <v>42148</v>
      </c>
      <c r="C2801" s="119">
        <f>SUM(C2795:C2800)</f>
        <v>0</v>
      </c>
      <c r="D2801" s="119"/>
      <c r="E2801" s="122">
        <f>SUM(C2801:D2801)</f>
        <v>0</v>
      </c>
      <c r="F2801" s="118"/>
      <c r="G2801" s="121">
        <f>SUM(G2795:G2800)</f>
        <v>0</v>
      </c>
      <c r="H2801" s="118">
        <f>AVERAGE(H2795:H2800)</f>
        <v>0</v>
      </c>
      <c r="I2801" s="119">
        <f>SUM(I2795:I2800)</f>
        <v>0</v>
      </c>
      <c r="J2801" s="120">
        <f>SUM(J2795:J2800)</f>
        <v>0</v>
      </c>
      <c r="K2801" s="120">
        <f>SUM(G2801,J2801)</f>
        <v>0</v>
      </c>
      <c r="L2801" s="119">
        <f>AVERAGE(L2795:L2800)</f>
        <v>0</v>
      </c>
      <c r="M2801" s="118">
        <f>AVERAGE(M2795:M2800)</f>
        <v>0</v>
      </c>
      <c r="N2801" s="117"/>
      <c r="O2801" s="116"/>
      <c r="P2801" s="115"/>
      <c r="Q2801" s="115">
        <f t="shared" si="1793"/>
        <v>22</v>
      </c>
      <c r="R2801" s="115">
        <f t="shared" si="1794"/>
        <v>2015</v>
      </c>
      <c r="S2801" s="115" t="str">
        <f t="shared" si="1792"/>
        <v>Sun</v>
      </c>
      <c r="T2801" s="115" t="str">
        <f t="shared" si="1795"/>
        <v>2015-22</v>
      </c>
      <c r="U2801" s="115">
        <f t="shared" si="1796"/>
        <v>0</v>
      </c>
      <c r="V2801" s="115"/>
    </row>
    <row r="2802" spans="1:22" s="113" customFormat="1" x14ac:dyDescent="0.35">
      <c r="A2802" s="133" t="s">
        <v>1411</v>
      </c>
      <c r="B2802" s="132">
        <v>42149</v>
      </c>
      <c r="C2802" s="129">
        <v>0</v>
      </c>
      <c r="D2802" s="119">
        <v>0</v>
      </c>
      <c r="E2802" s="119">
        <v>0</v>
      </c>
      <c r="F2802" s="128">
        <v>0</v>
      </c>
      <c r="G2802" s="131">
        <v>0</v>
      </c>
      <c r="H2802" s="128">
        <f t="shared" ref="H2802:H2807" si="1821">IFERROR(F2802/G2802,0)</f>
        <v>0</v>
      </c>
      <c r="I2802" s="129">
        <v>0</v>
      </c>
      <c r="J2802" s="130">
        <v>0</v>
      </c>
      <c r="K2802" s="130">
        <f t="shared" ref="K2802:K2807" si="1822">IFERROR(SUM(G2802,J2802),0)</f>
        <v>0</v>
      </c>
      <c r="L2802" s="129">
        <f t="shared" ref="L2802:L2807" si="1823">IFERROR(MEDIAN(I2802/J2802),0)</f>
        <v>0</v>
      </c>
      <c r="M2802" s="128">
        <f t="shared" ref="M2802:M2807" si="1824">IFERROR(SUM(F2802,I2802)/K2802,0)</f>
        <v>0</v>
      </c>
      <c r="N2802" s="127"/>
      <c r="O2802" s="126"/>
      <c r="P2802" s="125"/>
      <c r="Q2802" s="125">
        <f t="shared" si="1793"/>
        <v>22</v>
      </c>
      <c r="R2802" s="125">
        <f t="shared" si="1794"/>
        <v>2015</v>
      </c>
      <c r="S2802" s="125" t="str">
        <f t="shared" si="1792"/>
        <v>Mon</v>
      </c>
      <c r="T2802" s="125" t="str">
        <f t="shared" si="1795"/>
        <v>2015-22</v>
      </c>
      <c r="U2802" s="125">
        <f t="shared" si="1796"/>
        <v>0</v>
      </c>
      <c r="V2802" s="125"/>
    </row>
    <row r="2803" spans="1:22" s="113" customFormat="1" x14ac:dyDescent="0.35">
      <c r="A2803" s="133" t="s">
        <v>1411</v>
      </c>
      <c r="B2803" s="132">
        <v>42150</v>
      </c>
      <c r="C2803" s="129">
        <v>0</v>
      </c>
      <c r="D2803" s="119">
        <v>0</v>
      </c>
      <c r="E2803" s="119">
        <v>0</v>
      </c>
      <c r="F2803" s="128">
        <v>0</v>
      </c>
      <c r="G2803" s="131">
        <v>0</v>
      </c>
      <c r="H2803" s="128">
        <f t="shared" si="1821"/>
        <v>0</v>
      </c>
      <c r="I2803" s="129">
        <v>0</v>
      </c>
      <c r="J2803" s="130">
        <v>0</v>
      </c>
      <c r="K2803" s="130">
        <f t="shared" si="1822"/>
        <v>0</v>
      </c>
      <c r="L2803" s="129">
        <f t="shared" si="1823"/>
        <v>0</v>
      </c>
      <c r="M2803" s="128">
        <f t="shared" si="1824"/>
        <v>0</v>
      </c>
      <c r="N2803" s="127"/>
      <c r="O2803" s="126"/>
      <c r="P2803" s="125"/>
      <c r="Q2803" s="125">
        <f t="shared" si="1793"/>
        <v>22</v>
      </c>
      <c r="R2803" s="125">
        <f t="shared" si="1794"/>
        <v>2015</v>
      </c>
      <c r="S2803" s="125" t="str">
        <f t="shared" si="1792"/>
        <v>Tue</v>
      </c>
      <c r="T2803" s="125" t="str">
        <f t="shared" si="1795"/>
        <v>2015-22</v>
      </c>
      <c r="U2803" s="125">
        <f t="shared" si="1796"/>
        <v>0</v>
      </c>
      <c r="V2803" s="125"/>
    </row>
    <row r="2804" spans="1:22" s="113" customFormat="1" x14ac:dyDescent="0.35">
      <c r="A2804" s="133" t="s">
        <v>1411</v>
      </c>
      <c r="B2804" s="132">
        <v>42151</v>
      </c>
      <c r="C2804" s="129">
        <v>0</v>
      </c>
      <c r="D2804" s="119">
        <v>0</v>
      </c>
      <c r="E2804" s="119">
        <v>0</v>
      </c>
      <c r="F2804" s="128">
        <v>0</v>
      </c>
      <c r="G2804" s="131">
        <v>0</v>
      </c>
      <c r="H2804" s="128">
        <f t="shared" si="1821"/>
        <v>0</v>
      </c>
      <c r="I2804" s="129">
        <v>0</v>
      </c>
      <c r="J2804" s="130">
        <v>0</v>
      </c>
      <c r="K2804" s="130">
        <f t="shared" si="1822"/>
        <v>0</v>
      </c>
      <c r="L2804" s="129">
        <f t="shared" si="1823"/>
        <v>0</v>
      </c>
      <c r="M2804" s="128">
        <f t="shared" si="1824"/>
        <v>0</v>
      </c>
      <c r="N2804" s="127"/>
      <c r="O2804" s="126"/>
      <c r="P2804" s="125"/>
      <c r="Q2804" s="125">
        <f t="shared" si="1793"/>
        <v>22</v>
      </c>
      <c r="R2804" s="125">
        <f t="shared" si="1794"/>
        <v>2015</v>
      </c>
      <c r="S2804" s="125" t="str">
        <f t="shared" si="1792"/>
        <v>Wed</v>
      </c>
      <c r="T2804" s="125" t="str">
        <f t="shared" si="1795"/>
        <v>2015-22</v>
      </c>
      <c r="U2804" s="125">
        <f t="shared" si="1796"/>
        <v>0</v>
      </c>
      <c r="V2804" s="125"/>
    </row>
    <row r="2805" spans="1:22" s="113" customFormat="1" x14ac:dyDescent="0.35">
      <c r="A2805" s="133" t="s">
        <v>1411</v>
      </c>
      <c r="B2805" s="132">
        <v>42152</v>
      </c>
      <c r="C2805" s="129">
        <v>0</v>
      </c>
      <c r="D2805" s="119">
        <v>0</v>
      </c>
      <c r="E2805" s="119">
        <v>0</v>
      </c>
      <c r="F2805" s="128">
        <v>0</v>
      </c>
      <c r="G2805" s="131">
        <v>0</v>
      </c>
      <c r="H2805" s="128">
        <f t="shared" si="1821"/>
        <v>0</v>
      </c>
      <c r="I2805" s="129">
        <v>0</v>
      </c>
      <c r="J2805" s="130">
        <v>0</v>
      </c>
      <c r="K2805" s="130">
        <f t="shared" si="1822"/>
        <v>0</v>
      </c>
      <c r="L2805" s="129">
        <f t="shared" si="1823"/>
        <v>0</v>
      </c>
      <c r="M2805" s="128">
        <f t="shared" si="1824"/>
        <v>0</v>
      </c>
      <c r="N2805" s="127"/>
      <c r="O2805" s="126"/>
      <c r="P2805" s="125"/>
      <c r="Q2805" s="125">
        <f t="shared" si="1793"/>
        <v>22</v>
      </c>
      <c r="R2805" s="125">
        <f t="shared" si="1794"/>
        <v>2015</v>
      </c>
      <c r="S2805" s="125" t="str">
        <f t="shared" si="1792"/>
        <v>Thu</v>
      </c>
      <c r="T2805" s="125" t="str">
        <f t="shared" si="1795"/>
        <v>2015-22</v>
      </c>
      <c r="U2805" s="125">
        <f t="shared" si="1796"/>
        <v>0</v>
      </c>
      <c r="V2805" s="125"/>
    </row>
    <row r="2806" spans="1:22" s="113" customFormat="1" x14ac:dyDescent="0.35">
      <c r="A2806" s="133" t="s">
        <v>1411</v>
      </c>
      <c r="B2806" s="132">
        <v>42153</v>
      </c>
      <c r="C2806" s="129">
        <v>0</v>
      </c>
      <c r="D2806" s="119">
        <v>0</v>
      </c>
      <c r="E2806" s="119">
        <v>0</v>
      </c>
      <c r="F2806" s="128">
        <v>0</v>
      </c>
      <c r="G2806" s="131">
        <v>0</v>
      </c>
      <c r="H2806" s="128">
        <f t="shared" si="1821"/>
        <v>0</v>
      </c>
      <c r="I2806" s="129">
        <v>0</v>
      </c>
      <c r="J2806" s="130">
        <v>0</v>
      </c>
      <c r="K2806" s="130">
        <f t="shared" si="1822"/>
        <v>0</v>
      </c>
      <c r="L2806" s="129">
        <f t="shared" si="1823"/>
        <v>0</v>
      </c>
      <c r="M2806" s="128">
        <f t="shared" si="1824"/>
        <v>0</v>
      </c>
      <c r="N2806" s="127"/>
      <c r="O2806" s="126"/>
      <c r="P2806" s="125"/>
      <c r="Q2806" s="125">
        <f t="shared" si="1793"/>
        <v>22</v>
      </c>
      <c r="R2806" s="125">
        <f t="shared" si="1794"/>
        <v>2015</v>
      </c>
      <c r="S2806" s="125" t="str">
        <f t="shared" si="1792"/>
        <v>Fri</v>
      </c>
      <c r="T2806" s="125" t="str">
        <f t="shared" si="1795"/>
        <v>2015-22</v>
      </c>
      <c r="U2806" s="125">
        <f t="shared" si="1796"/>
        <v>0</v>
      </c>
      <c r="V2806" s="125"/>
    </row>
    <row r="2807" spans="1:22" s="113" customFormat="1" x14ac:dyDescent="0.35">
      <c r="A2807" s="133" t="s">
        <v>1411</v>
      </c>
      <c r="B2807" s="132">
        <v>42154</v>
      </c>
      <c r="C2807" s="129">
        <v>0</v>
      </c>
      <c r="D2807" s="119">
        <v>0</v>
      </c>
      <c r="E2807" s="119">
        <v>0</v>
      </c>
      <c r="F2807" s="128">
        <v>0</v>
      </c>
      <c r="G2807" s="131">
        <v>0</v>
      </c>
      <c r="H2807" s="128">
        <f t="shared" si="1821"/>
        <v>0</v>
      </c>
      <c r="I2807" s="129">
        <v>0</v>
      </c>
      <c r="J2807" s="130">
        <v>0</v>
      </c>
      <c r="K2807" s="130">
        <f t="shared" si="1822"/>
        <v>0</v>
      </c>
      <c r="L2807" s="129">
        <f t="shared" si="1823"/>
        <v>0</v>
      </c>
      <c r="M2807" s="128">
        <f t="shared" si="1824"/>
        <v>0</v>
      </c>
      <c r="N2807" s="127"/>
      <c r="O2807" s="126"/>
      <c r="P2807" s="125"/>
      <c r="Q2807" s="125">
        <f t="shared" si="1793"/>
        <v>22</v>
      </c>
      <c r="R2807" s="125">
        <f t="shared" si="1794"/>
        <v>2015</v>
      </c>
      <c r="S2807" s="125" t="str">
        <f t="shared" si="1792"/>
        <v>Sat</v>
      </c>
      <c r="T2807" s="125" t="str">
        <f t="shared" si="1795"/>
        <v>2015-22</v>
      </c>
      <c r="U2807" s="125">
        <f t="shared" si="1796"/>
        <v>0</v>
      </c>
      <c r="V2807" s="125"/>
    </row>
    <row r="2808" spans="1:22" s="114" customFormat="1" x14ac:dyDescent="0.35">
      <c r="A2808" s="124"/>
      <c r="B2808" s="123">
        <v>42155</v>
      </c>
      <c r="C2808" s="119">
        <f>SUM(C2802:C2807)</f>
        <v>0</v>
      </c>
      <c r="D2808" s="119"/>
      <c r="E2808" s="122">
        <f>SUM(C2808:D2808)</f>
        <v>0</v>
      </c>
      <c r="F2808" s="118"/>
      <c r="G2808" s="121">
        <f>SUM(G2802:G2807)</f>
        <v>0</v>
      </c>
      <c r="H2808" s="118">
        <f>AVERAGE(H2802:H2807)</f>
        <v>0</v>
      </c>
      <c r="I2808" s="119">
        <f>SUM(I2802:I2807)</f>
        <v>0</v>
      </c>
      <c r="J2808" s="120">
        <f>SUM(J2802:J2807)</f>
        <v>0</v>
      </c>
      <c r="K2808" s="120">
        <f>SUM(G2808,J2808)</f>
        <v>0</v>
      </c>
      <c r="L2808" s="119">
        <f>AVERAGE(L2802:L2807)</f>
        <v>0</v>
      </c>
      <c r="M2808" s="118">
        <f>AVERAGE(M2802:M2807)</f>
        <v>0</v>
      </c>
      <c r="N2808" s="117"/>
      <c r="O2808" s="116"/>
      <c r="P2808" s="115"/>
      <c r="Q2808" s="115">
        <f t="shared" si="1793"/>
        <v>23</v>
      </c>
      <c r="R2808" s="115">
        <f t="shared" si="1794"/>
        <v>2015</v>
      </c>
      <c r="S2808" s="115" t="str">
        <f t="shared" si="1792"/>
        <v>Sun</v>
      </c>
      <c r="T2808" s="115" t="str">
        <f t="shared" si="1795"/>
        <v>2015-23</v>
      </c>
      <c r="U2808" s="115">
        <f t="shared" si="1796"/>
        <v>0</v>
      </c>
      <c r="V2808" s="115"/>
    </row>
    <row r="2809" spans="1:22" s="113" customFormat="1" x14ac:dyDescent="0.35">
      <c r="A2809" s="133" t="s">
        <v>1410</v>
      </c>
      <c r="B2809" s="132">
        <v>42156</v>
      </c>
      <c r="C2809" s="129">
        <v>0</v>
      </c>
      <c r="D2809" s="119">
        <v>0</v>
      </c>
      <c r="E2809" s="119">
        <v>0</v>
      </c>
      <c r="F2809" s="128">
        <v>0</v>
      </c>
      <c r="G2809" s="131">
        <v>0</v>
      </c>
      <c r="H2809" s="128">
        <f t="shared" ref="H2809:H2814" si="1825">IFERROR(F2809/G2809,0)</f>
        <v>0</v>
      </c>
      <c r="I2809" s="129">
        <v>0</v>
      </c>
      <c r="J2809" s="130">
        <v>0</v>
      </c>
      <c r="K2809" s="130">
        <f t="shared" ref="K2809:K2814" si="1826">IFERROR(SUM(G2809,J2809),0)</f>
        <v>0</v>
      </c>
      <c r="L2809" s="129">
        <f t="shared" ref="L2809:L2814" si="1827">IFERROR(MEDIAN(I2809/J2809),0)</f>
        <v>0</v>
      </c>
      <c r="M2809" s="128">
        <f t="shared" ref="M2809:M2814" si="1828">IFERROR(SUM(F2809,I2809)/K2809,0)</f>
        <v>0</v>
      </c>
      <c r="N2809" s="127"/>
      <c r="O2809" s="126"/>
      <c r="P2809" s="125"/>
      <c r="Q2809" s="125">
        <f t="shared" si="1793"/>
        <v>23</v>
      </c>
      <c r="R2809" s="125">
        <f t="shared" si="1794"/>
        <v>2015</v>
      </c>
      <c r="S2809" s="125" t="str">
        <f t="shared" si="1792"/>
        <v>Mon</v>
      </c>
      <c r="T2809" s="125" t="str">
        <f t="shared" si="1795"/>
        <v>2015-23</v>
      </c>
      <c r="U2809" s="125">
        <f t="shared" si="1796"/>
        <v>0</v>
      </c>
      <c r="V2809" s="125"/>
    </row>
    <row r="2810" spans="1:22" s="113" customFormat="1" x14ac:dyDescent="0.35">
      <c r="A2810" s="133" t="s">
        <v>1410</v>
      </c>
      <c r="B2810" s="132">
        <v>42157</v>
      </c>
      <c r="C2810" s="129">
        <v>0</v>
      </c>
      <c r="D2810" s="119">
        <v>0</v>
      </c>
      <c r="E2810" s="119">
        <v>0</v>
      </c>
      <c r="F2810" s="128">
        <v>0</v>
      </c>
      <c r="G2810" s="131">
        <v>0</v>
      </c>
      <c r="H2810" s="128">
        <f t="shared" si="1825"/>
        <v>0</v>
      </c>
      <c r="I2810" s="129">
        <v>0</v>
      </c>
      <c r="J2810" s="130">
        <v>0</v>
      </c>
      <c r="K2810" s="130">
        <f t="shared" si="1826"/>
        <v>0</v>
      </c>
      <c r="L2810" s="129">
        <f t="shared" si="1827"/>
        <v>0</v>
      </c>
      <c r="M2810" s="128">
        <f t="shared" si="1828"/>
        <v>0</v>
      </c>
      <c r="N2810" s="127"/>
      <c r="O2810" s="126"/>
      <c r="P2810" s="125"/>
      <c r="Q2810" s="125">
        <f t="shared" si="1793"/>
        <v>23</v>
      </c>
      <c r="R2810" s="125">
        <f t="shared" si="1794"/>
        <v>2015</v>
      </c>
      <c r="S2810" s="125" t="str">
        <f t="shared" si="1792"/>
        <v>Tue</v>
      </c>
      <c r="T2810" s="125" t="str">
        <f t="shared" si="1795"/>
        <v>2015-23</v>
      </c>
      <c r="U2810" s="125">
        <f t="shared" si="1796"/>
        <v>0</v>
      </c>
      <c r="V2810" s="125"/>
    </row>
    <row r="2811" spans="1:22" s="113" customFormat="1" x14ac:dyDescent="0.35">
      <c r="A2811" s="133" t="s">
        <v>1410</v>
      </c>
      <c r="B2811" s="132">
        <v>42158</v>
      </c>
      <c r="C2811" s="129">
        <v>0</v>
      </c>
      <c r="D2811" s="119">
        <v>0</v>
      </c>
      <c r="E2811" s="119">
        <v>0</v>
      </c>
      <c r="F2811" s="128">
        <v>0</v>
      </c>
      <c r="G2811" s="131">
        <v>0</v>
      </c>
      <c r="H2811" s="128">
        <f t="shared" si="1825"/>
        <v>0</v>
      </c>
      <c r="I2811" s="129">
        <v>0</v>
      </c>
      <c r="J2811" s="130">
        <v>0</v>
      </c>
      <c r="K2811" s="130">
        <f t="shared" si="1826"/>
        <v>0</v>
      </c>
      <c r="L2811" s="129">
        <f t="shared" si="1827"/>
        <v>0</v>
      </c>
      <c r="M2811" s="128">
        <f t="shared" si="1828"/>
        <v>0</v>
      </c>
      <c r="N2811" s="127"/>
      <c r="O2811" s="126"/>
      <c r="P2811" s="125"/>
      <c r="Q2811" s="125">
        <f t="shared" si="1793"/>
        <v>23</v>
      </c>
      <c r="R2811" s="125">
        <f t="shared" si="1794"/>
        <v>2015</v>
      </c>
      <c r="S2811" s="125" t="str">
        <f t="shared" si="1792"/>
        <v>Wed</v>
      </c>
      <c r="T2811" s="125" t="str">
        <f t="shared" si="1795"/>
        <v>2015-23</v>
      </c>
      <c r="U2811" s="125">
        <f t="shared" si="1796"/>
        <v>0</v>
      </c>
      <c r="V2811" s="125"/>
    </row>
    <row r="2812" spans="1:22" s="113" customFormat="1" x14ac:dyDescent="0.35">
      <c r="A2812" s="133" t="s">
        <v>1410</v>
      </c>
      <c r="B2812" s="132">
        <v>42159</v>
      </c>
      <c r="C2812" s="129">
        <v>0</v>
      </c>
      <c r="D2812" s="119">
        <v>0</v>
      </c>
      <c r="E2812" s="119">
        <v>0</v>
      </c>
      <c r="F2812" s="128">
        <v>0</v>
      </c>
      <c r="G2812" s="131">
        <v>0</v>
      </c>
      <c r="H2812" s="128">
        <f t="shared" si="1825"/>
        <v>0</v>
      </c>
      <c r="I2812" s="129">
        <v>0</v>
      </c>
      <c r="J2812" s="130">
        <v>0</v>
      </c>
      <c r="K2812" s="130">
        <f t="shared" si="1826"/>
        <v>0</v>
      </c>
      <c r="L2812" s="129">
        <f t="shared" si="1827"/>
        <v>0</v>
      </c>
      <c r="M2812" s="128">
        <f t="shared" si="1828"/>
        <v>0</v>
      </c>
      <c r="N2812" s="127"/>
      <c r="O2812" s="126"/>
      <c r="P2812" s="125"/>
      <c r="Q2812" s="125">
        <f t="shared" si="1793"/>
        <v>23</v>
      </c>
      <c r="R2812" s="125">
        <f t="shared" si="1794"/>
        <v>2015</v>
      </c>
      <c r="S2812" s="125" t="str">
        <f t="shared" si="1792"/>
        <v>Thu</v>
      </c>
      <c r="T2812" s="125" t="str">
        <f t="shared" si="1795"/>
        <v>2015-23</v>
      </c>
      <c r="U2812" s="125">
        <f t="shared" si="1796"/>
        <v>0</v>
      </c>
      <c r="V2812" s="125"/>
    </row>
    <row r="2813" spans="1:22" s="113" customFormat="1" x14ac:dyDescent="0.35">
      <c r="A2813" s="133" t="s">
        <v>1410</v>
      </c>
      <c r="B2813" s="132">
        <v>42160</v>
      </c>
      <c r="C2813" s="129">
        <v>0</v>
      </c>
      <c r="D2813" s="119">
        <v>0</v>
      </c>
      <c r="E2813" s="119">
        <v>0</v>
      </c>
      <c r="F2813" s="128">
        <v>0</v>
      </c>
      <c r="G2813" s="131">
        <v>0</v>
      </c>
      <c r="H2813" s="128">
        <f t="shared" si="1825"/>
        <v>0</v>
      </c>
      <c r="I2813" s="129">
        <v>0</v>
      </c>
      <c r="J2813" s="130">
        <v>0</v>
      </c>
      <c r="K2813" s="130">
        <f t="shared" si="1826"/>
        <v>0</v>
      </c>
      <c r="L2813" s="129">
        <f t="shared" si="1827"/>
        <v>0</v>
      </c>
      <c r="M2813" s="128">
        <f t="shared" si="1828"/>
        <v>0</v>
      </c>
      <c r="N2813" s="127"/>
      <c r="O2813" s="126"/>
      <c r="P2813" s="125"/>
      <c r="Q2813" s="125">
        <f t="shared" si="1793"/>
        <v>23</v>
      </c>
      <c r="R2813" s="125">
        <f t="shared" si="1794"/>
        <v>2015</v>
      </c>
      <c r="S2813" s="125" t="str">
        <f t="shared" si="1792"/>
        <v>Fri</v>
      </c>
      <c r="T2813" s="125" t="str">
        <f t="shared" si="1795"/>
        <v>2015-23</v>
      </c>
      <c r="U2813" s="125">
        <f t="shared" si="1796"/>
        <v>0</v>
      </c>
      <c r="V2813" s="125"/>
    </row>
    <row r="2814" spans="1:22" s="113" customFormat="1" x14ac:dyDescent="0.35">
      <c r="A2814" s="133" t="s">
        <v>1410</v>
      </c>
      <c r="B2814" s="132">
        <v>42161</v>
      </c>
      <c r="C2814" s="129">
        <v>0</v>
      </c>
      <c r="D2814" s="119">
        <v>0</v>
      </c>
      <c r="E2814" s="119">
        <v>0</v>
      </c>
      <c r="F2814" s="128">
        <v>0</v>
      </c>
      <c r="G2814" s="131">
        <v>0</v>
      </c>
      <c r="H2814" s="128">
        <f t="shared" si="1825"/>
        <v>0</v>
      </c>
      <c r="I2814" s="129">
        <v>0</v>
      </c>
      <c r="J2814" s="130">
        <v>0</v>
      </c>
      <c r="K2814" s="130">
        <f t="shared" si="1826"/>
        <v>0</v>
      </c>
      <c r="L2814" s="129">
        <f t="shared" si="1827"/>
        <v>0</v>
      </c>
      <c r="M2814" s="128">
        <f t="shared" si="1828"/>
        <v>0</v>
      </c>
      <c r="N2814" s="127"/>
      <c r="O2814" s="126"/>
      <c r="P2814" s="125"/>
      <c r="Q2814" s="125">
        <f t="shared" si="1793"/>
        <v>23</v>
      </c>
      <c r="R2814" s="125">
        <f t="shared" si="1794"/>
        <v>2015</v>
      </c>
      <c r="S2814" s="125" t="str">
        <f t="shared" si="1792"/>
        <v>Sat</v>
      </c>
      <c r="T2814" s="125" t="str">
        <f t="shared" si="1795"/>
        <v>2015-23</v>
      </c>
      <c r="U2814" s="125">
        <f t="shared" si="1796"/>
        <v>0</v>
      </c>
      <c r="V2814" s="125"/>
    </row>
    <row r="2815" spans="1:22" s="114" customFormat="1" x14ac:dyDescent="0.35">
      <c r="A2815" s="124"/>
      <c r="B2815" s="123">
        <v>42162</v>
      </c>
      <c r="C2815" s="119">
        <f>SUM(C2809:C2814)</f>
        <v>0</v>
      </c>
      <c r="D2815" s="119"/>
      <c r="E2815" s="122">
        <f>SUM(C2815:D2815)</f>
        <v>0</v>
      </c>
      <c r="F2815" s="118"/>
      <c r="G2815" s="121">
        <f>SUM(G2809:G2814)</f>
        <v>0</v>
      </c>
      <c r="H2815" s="118">
        <f>AVERAGE(H2809:H2814)</f>
        <v>0</v>
      </c>
      <c r="I2815" s="119">
        <f>SUM(I2809:I2814)</f>
        <v>0</v>
      </c>
      <c r="J2815" s="120">
        <f>SUM(J2809:J2814)</f>
        <v>0</v>
      </c>
      <c r="K2815" s="120">
        <f>SUM(G2815,J2815)</f>
        <v>0</v>
      </c>
      <c r="L2815" s="119">
        <f>AVERAGE(L2809:L2814)</f>
        <v>0</v>
      </c>
      <c r="M2815" s="118">
        <f>AVERAGE(M2809:M2814)</f>
        <v>0</v>
      </c>
      <c r="N2815" s="117"/>
      <c r="O2815" s="116"/>
      <c r="P2815" s="115"/>
      <c r="Q2815" s="115">
        <f t="shared" si="1793"/>
        <v>24</v>
      </c>
      <c r="R2815" s="115">
        <f t="shared" si="1794"/>
        <v>2015</v>
      </c>
      <c r="S2815" s="115" t="str">
        <f t="shared" si="1792"/>
        <v>Sun</v>
      </c>
      <c r="T2815" s="115" t="str">
        <f t="shared" si="1795"/>
        <v>2015-24</v>
      </c>
      <c r="U2815" s="115">
        <f t="shared" si="1796"/>
        <v>0</v>
      </c>
      <c r="V2815" s="115"/>
    </row>
    <row r="2816" spans="1:22" s="113" customFormat="1" x14ac:dyDescent="0.35">
      <c r="A2816" s="133" t="s">
        <v>1409</v>
      </c>
      <c r="B2816" s="132">
        <v>42163</v>
      </c>
      <c r="C2816" s="129">
        <v>0</v>
      </c>
      <c r="D2816" s="119">
        <v>0</v>
      </c>
      <c r="E2816" s="119">
        <v>0</v>
      </c>
      <c r="F2816" s="128">
        <v>0</v>
      </c>
      <c r="G2816" s="131">
        <v>0</v>
      </c>
      <c r="H2816" s="128">
        <f t="shared" ref="H2816:H2821" si="1829">IFERROR(F2816/G2816,0)</f>
        <v>0</v>
      </c>
      <c r="I2816" s="129">
        <v>0</v>
      </c>
      <c r="J2816" s="130">
        <v>0</v>
      </c>
      <c r="K2816" s="130">
        <f t="shared" ref="K2816:K2821" si="1830">IFERROR(SUM(G2816,J2816),0)</f>
        <v>0</v>
      </c>
      <c r="L2816" s="129">
        <f t="shared" ref="L2816:L2821" si="1831">IFERROR(MEDIAN(I2816/J2816),0)</f>
        <v>0</v>
      </c>
      <c r="M2816" s="128">
        <f t="shared" ref="M2816:M2821" si="1832">IFERROR(SUM(F2816,I2816)/K2816,0)</f>
        <v>0</v>
      </c>
      <c r="N2816" s="127"/>
      <c r="O2816" s="126"/>
      <c r="P2816" s="125"/>
      <c r="Q2816" s="125">
        <f t="shared" si="1793"/>
        <v>24</v>
      </c>
      <c r="R2816" s="125">
        <f t="shared" si="1794"/>
        <v>2015</v>
      </c>
      <c r="S2816" s="125" t="str">
        <f t="shared" si="1792"/>
        <v>Mon</v>
      </c>
      <c r="T2816" s="125" t="str">
        <f t="shared" si="1795"/>
        <v>2015-24</v>
      </c>
      <c r="U2816" s="125">
        <f t="shared" si="1796"/>
        <v>0</v>
      </c>
      <c r="V2816" s="125"/>
    </row>
    <row r="2817" spans="1:22" s="113" customFormat="1" x14ac:dyDescent="0.35">
      <c r="A2817" s="133" t="s">
        <v>1409</v>
      </c>
      <c r="B2817" s="132">
        <v>42164</v>
      </c>
      <c r="C2817" s="129">
        <v>0</v>
      </c>
      <c r="D2817" s="119">
        <v>0</v>
      </c>
      <c r="E2817" s="119">
        <v>0</v>
      </c>
      <c r="F2817" s="128">
        <v>0</v>
      </c>
      <c r="G2817" s="131">
        <v>0</v>
      </c>
      <c r="H2817" s="128">
        <f t="shared" si="1829"/>
        <v>0</v>
      </c>
      <c r="I2817" s="129">
        <v>0</v>
      </c>
      <c r="J2817" s="130">
        <v>0</v>
      </c>
      <c r="K2817" s="130">
        <f t="shared" si="1830"/>
        <v>0</v>
      </c>
      <c r="L2817" s="129">
        <f t="shared" si="1831"/>
        <v>0</v>
      </c>
      <c r="M2817" s="128">
        <f t="shared" si="1832"/>
        <v>0</v>
      </c>
      <c r="N2817" s="127"/>
      <c r="O2817" s="126"/>
      <c r="P2817" s="125"/>
      <c r="Q2817" s="125">
        <f t="shared" si="1793"/>
        <v>24</v>
      </c>
      <c r="R2817" s="125">
        <f t="shared" si="1794"/>
        <v>2015</v>
      </c>
      <c r="S2817" s="125" t="str">
        <f t="shared" si="1792"/>
        <v>Tue</v>
      </c>
      <c r="T2817" s="125" t="str">
        <f t="shared" si="1795"/>
        <v>2015-24</v>
      </c>
      <c r="U2817" s="125">
        <f t="shared" si="1796"/>
        <v>0</v>
      </c>
      <c r="V2817" s="125"/>
    </row>
    <row r="2818" spans="1:22" s="113" customFormat="1" x14ac:dyDescent="0.35">
      <c r="A2818" s="133" t="s">
        <v>1409</v>
      </c>
      <c r="B2818" s="132">
        <v>42165</v>
      </c>
      <c r="C2818" s="129">
        <v>0</v>
      </c>
      <c r="D2818" s="119">
        <v>0</v>
      </c>
      <c r="E2818" s="119">
        <v>0</v>
      </c>
      <c r="F2818" s="128">
        <v>0</v>
      </c>
      <c r="G2818" s="131">
        <v>0</v>
      </c>
      <c r="H2818" s="128">
        <f t="shared" si="1829"/>
        <v>0</v>
      </c>
      <c r="I2818" s="129">
        <v>0</v>
      </c>
      <c r="J2818" s="130">
        <v>0</v>
      </c>
      <c r="K2818" s="130">
        <f t="shared" si="1830"/>
        <v>0</v>
      </c>
      <c r="L2818" s="129">
        <f t="shared" si="1831"/>
        <v>0</v>
      </c>
      <c r="M2818" s="128">
        <f t="shared" si="1832"/>
        <v>0</v>
      </c>
      <c r="N2818" s="127"/>
      <c r="O2818" s="126"/>
      <c r="P2818" s="125"/>
      <c r="Q2818" s="125">
        <f t="shared" si="1793"/>
        <v>24</v>
      </c>
      <c r="R2818" s="125">
        <f t="shared" si="1794"/>
        <v>2015</v>
      </c>
      <c r="S2818" s="125" t="str">
        <f t="shared" ref="S2818:S2881" si="1833">VLOOKUP(WEEKDAY(B2818),$Z$2:$AA$8,2,FALSE)</f>
        <v>Wed</v>
      </c>
      <c r="T2818" s="125" t="str">
        <f t="shared" si="1795"/>
        <v>2015-24</v>
      </c>
      <c r="U2818" s="125">
        <f t="shared" si="1796"/>
        <v>0</v>
      </c>
      <c r="V2818" s="125"/>
    </row>
    <row r="2819" spans="1:22" s="113" customFormat="1" x14ac:dyDescent="0.35">
      <c r="A2819" s="133" t="s">
        <v>1409</v>
      </c>
      <c r="B2819" s="132">
        <v>42166</v>
      </c>
      <c r="C2819" s="129">
        <v>0</v>
      </c>
      <c r="D2819" s="119">
        <v>0</v>
      </c>
      <c r="E2819" s="119">
        <v>0</v>
      </c>
      <c r="F2819" s="128">
        <v>0</v>
      </c>
      <c r="G2819" s="131">
        <v>0</v>
      </c>
      <c r="H2819" s="128">
        <f t="shared" si="1829"/>
        <v>0</v>
      </c>
      <c r="I2819" s="129">
        <v>0</v>
      </c>
      <c r="J2819" s="130">
        <v>0</v>
      </c>
      <c r="K2819" s="130">
        <f t="shared" si="1830"/>
        <v>0</v>
      </c>
      <c r="L2819" s="129">
        <f t="shared" si="1831"/>
        <v>0</v>
      </c>
      <c r="M2819" s="128">
        <f t="shared" si="1832"/>
        <v>0</v>
      </c>
      <c r="N2819" s="127"/>
      <c r="O2819" s="126"/>
      <c r="P2819" s="125"/>
      <c r="Q2819" s="125">
        <f t="shared" ref="Q2819:Q2882" si="1834">WEEKNUM(B2819)</f>
        <v>24</v>
      </c>
      <c r="R2819" s="125">
        <f t="shared" ref="R2819:R2882" si="1835">YEAR(B2819)</f>
        <v>2015</v>
      </c>
      <c r="S2819" s="125" t="str">
        <f t="shared" si="1833"/>
        <v>Thu</v>
      </c>
      <c r="T2819" s="125" t="str">
        <f t="shared" ref="T2819:T2882" si="1836">R2819&amp;"-"&amp;Q2819</f>
        <v>2015-24</v>
      </c>
      <c r="U2819" s="125">
        <f t="shared" ref="U2819:U2882" si="1837">IF(AND(MONTH(B2819)=12,DAY(B2819)&lt;26),1,0)</f>
        <v>0</v>
      </c>
      <c r="V2819" s="125"/>
    </row>
    <row r="2820" spans="1:22" s="113" customFormat="1" x14ac:dyDescent="0.35">
      <c r="A2820" s="133" t="s">
        <v>1409</v>
      </c>
      <c r="B2820" s="132">
        <v>42167</v>
      </c>
      <c r="C2820" s="129">
        <v>0</v>
      </c>
      <c r="D2820" s="119">
        <v>0</v>
      </c>
      <c r="E2820" s="119">
        <v>0</v>
      </c>
      <c r="F2820" s="128">
        <v>0</v>
      </c>
      <c r="G2820" s="131">
        <v>0</v>
      </c>
      <c r="H2820" s="128">
        <f t="shared" si="1829"/>
        <v>0</v>
      </c>
      <c r="I2820" s="129">
        <v>0</v>
      </c>
      <c r="J2820" s="130">
        <v>0</v>
      </c>
      <c r="K2820" s="130">
        <f t="shared" si="1830"/>
        <v>0</v>
      </c>
      <c r="L2820" s="129">
        <f t="shared" si="1831"/>
        <v>0</v>
      </c>
      <c r="M2820" s="128">
        <f t="shared" si="1832"/>
        <v>0</v>
      </c>
      <c r="N2820" s="127"/>
      <c r="O2820" s="126"/>
      <c r="P2820" s="125"/>
      <c r="Q2820" s="125">
        <f t="shared" si="1834"/>
        <v>24</v>
      </c>
      <c r="R2820" s="125">
        <f t="shared" si="1835"/>
        <v>2015</v>
      </c>
      <c r="S2820" s="125" t="str">
        <f t="shared" si="1833"/>
        <v>Fri</v>
      </c>
      <c r="T2820" s="125" t="str">
        <f t="shared" si="1836"/>
        <v>2015-24</v>
      </c>
      <c r="U2820" s="125">
        <f t="shared" si="1837"/>
        <v>0</v>
      </c>
      <c r="V2820" s="125"/>
    </row>
    <row r="2821" spans="1:22" s="113" customFormat="1" x14ac:dyDescent="0.35">
      <c r="A2821" s="133" t="s">
        <v>1409</v>
      </c>
      <c r="B2821" s="132">
        <v>42168</v>
      </c>
      <c r="C2821" s="129">
        <v>0</v>
      </c>
      <c r="D2821" s="119">
        <v>0</v>
      </c>
      <c r="E2821" s="119">
        <v>0</v>
      </c>
      <c r="F2821" s="128">
        <v>0</v>
      </c>
      <c r="G2821" s="131">
        <v>0</v>
      </c>
      <c r="H2821" s="128">
        <f t="shared" si="1829"/>
        <v>0</v>
      </c>
      <c r="I2821" s="129">
        <v>0</v>
      </c>
      <c r="J2821" s="130">
        <v>0</v>
      </c>
      <c r="K2821" s="130">
        <f t="shared" si="1830"/>
        <v>0</v>
      </c>
      <c r="L2821" s="129">
        <f t="shared" si="1831"/>
        <v>0</v>
      </c>
      <c r="M2821" s="128">
        <f t="shared" si="1832"/>
        <v>0</v>
      </c>
      <c r="N2821" s="127"/>
      <c r="O2821" s="126"/>
      <c r="P2821" s="125"/>
      <c r="Q2821" s="125">
        <f t="shared" si="1834"/>
        <v>24</v>
      </c>
      <c r="R2821" s="125">
        <f t="shared" si="1835"/>
        <v>2015</v>
      </c>
      <c r="S2821" s="125" t="str">
        <f t="shared" si="1833"/>
        <v>Sat</v>
      </c>
      <c r="T2821" s="125" t="str">
        <f t="shared" si="1836"/>
        <v>2015-24</v>
      </c>
      <c r="U2821" s="125">
        <f t="shared" si="1837"/>
        <v>0</v>
      </c>
      <c r="V2821" s="125"/>
    </row>
    <row r="2822" spans="1:22" s="114" customFormat="1" x14ac:dyDescent="0.35">
      <c r="A2822" s="124"/>
      <c r="B2822" s="123">
        <v>42169</v>
      </c>
      <c r="C2822" s="119">
        <f>SUM(C2816:C2821)</f>
        <v>0</v>
      </c>
      <c r="D2822" s="119"/>
      <c r="E2822" s="122">
        <f>SUM(C2822:D2822)</f>
        <v>0</v>
      </c>
      <c r="F2822" s="118"/>
      <c r="G2822" s="121">
        <f>SUM(G2816:G2821)</f>
        <v>0</v>
      </c>
      <c r="H2822" s="118">
        <f>AVERAGE(H2816:H2821)</f>
        <v>0</v>
      </c>
      <c r="I2822" s="119">
        <f>SUM(I2816:I2821)</f>
        <v>0</v>
      </c>
      <c r="J2822" s="120">
        <f>SUM(J2816:J2821)</f>
        <v>0</v>
      </c>
      <c r="K2822" s="120">
        <f>SUM(G2822,J2822)</f>
        <v>0</v>
      </c>
      <c r="L2822" s="119">
        <f>AVERAGE(L2816:L2821)</f>
        <v>0</v>
      </c>
      <c r="M2822" s="118">
        <f>AVERAGE(M2816:M2821)</f>
        <v>0</v>
      </c>
      <c r="N2822" s="117"/>
      <c r="O2822" s="116"/>
      <c r="P2822" s="115"/>
      <c r="Q2822" s="115">
        <f t="shared" si="1834"/>
        <v>25</v>
      </c>
      <c r="R2822" s="115">
        <f t="shared" si="1835"/>
        <v>2015</v>
      </c>
      <c r="S2822" s="115" t="str">
        <f t="shared" si="1833"/>
        <v>Sun</v>
      </c>
      <c r="T2822" s="115" t="str">
        <f t="shared" si="1836"/>
        <v>2015-25</v>
      </c>
      <c r="U2822" s="115">
        <f t="shared" si="1837"/>
        <v>0</v>
      </c>
      <c r="V2822" s="115"/>
    </row>
    <row r="2823" spans="1:22" s="113" customFormat="1" x14ac:dyDescent="0.35">
      <c r="A2823" s="133" t="s">
        <v>1408</v>
      </c>
      <c r="B2823" s="132">
        <v>42170</v>
      </c>
      <c r="C2823" s="129">
        <v>0</v>
      </c>
      <c r="D2823" s="119">
        <v>0</v>
      </c>
      <c r="E2823" s="119">
        <v>0</v>
      </c>
      <c r="F2823" s="128">
        <v>0</v>
      </c>
      <c r="G2823" s="131">
        <v>0</v>
      </c>
      <c r="H2823" s="128">
        <f t="shared" ref="H2823:H2828" si="1838">IFERROR(F2823/G2823,0)</f>
        <v>0</v>
      </c>
      <c r="I2823" s="129">
        <v>0</v>
      </c>
      <c r="J2823" s="130">
        <v>0</v>
      </c>
      <c r="K2823" s="130">
        <f t="shared" ref="K2823:K2828" si="1839">IFERROR(SUM(G2823,J2823),0)</f>
        <v>0</v>
      </c>
      <c r="L2823" s="129">
        <f t="shared" ref="L2823:L2828" si="1840">IFERROR(MEDIAN(I2823/J2823),0)</f>
        <v>0</v>
      </c>
      <c r="M2823" s="128">
        <f t="shared" ref="M2823:M2828" si="1841">IFERROR(SUM(F2823,I2823)/K2823,0)</f>
        <v>0</v>
      </c>
      <c r="N2823" s="127"/>
      <c r="O2823" s="126"/>
      <c r="P2823" s="125"/>
      <c r="Q2823" s="125">
        <f t="shared" si="1834"/>
        <v>25</v>
      </c>
      <c r="R2823" s="125">
        <f t="shared" si="1835"/>
        <v>2015</v>
      </c>
      <c r="S2823" s="125" t="str">
        <f t="shared" si="1833"/>
        <v>Mon</v>
      </c>
      <c r="T2823" s="125" t="str">
        <f t="shared" si="1836"/>
        <v>2015-25</v>
      </c>
      <c r="U2823" s="125">
        <f t="shared" si="1837"/>
        <v>0</v>
      </c>
      <c r="V2823" s="125"/>
    </row>
    <row r="2824" spans="1:22" s="113" customFormat="1" x14ac:dyDescent="0.35">
      <c r="A2824" s="133" t="s">
        <v>1408</v>
      </c>
      <c r="B2824" s="132">
        <v>42171</v>
      </c>
      <c r="C2824" s="129">
        <v>0</v>
      </c>
      <c r="D2824" s="119">
        <v>0</v>
      </c>
      <c r="E2824" s="119">
        <v>0</v>
      </c>
      <c r="F2824" s="128">
        <v>0</v>
      </c>
      <c r="G2824" s="131">
        <v>0</v>
      </c>
      <c r="H2824" s="128">
        <f t="shared" si="1838"/>
        <v>0</v>
      </c>
      <c r="I2824" s="129">
        <v>0</v>
      </c>
      <c r="J2824" s="130">
        <v>0</v>
      </c>
      <c r="K2824" s="130">
        <f t="shared" si="1839"/>
        <v>0</v>
      </c>
      <c r="L2824" s="129">
        <f t="shared" si="1840"/>
        <v>0</v>
      </c>
      <c r="M2824" s="128">
        <f t="shared" si="1841"/>
        <v>0</v>
      </c>
      <c r="N2824" s="127"/>
      <c r="O2824" s="126"/>
      <c r="P2824" s="125"/>
      <c r="Q2824" s="125">
        <f t="shared" si="1834"/>
        <v>25</v>
      </c>
      <c r="R2824" s="125">
        <f t="shared" si="1835"/>
        <v>2015</v>
      </c>
      <c r="S2824" s="125" t="str">
        <f t="shared" si="1833"/>
        <v>Tue</v>
      </c>
      <c r="T2824" s="125" t="str">
        <f t="shared" si="1836"/>
        <v>2015-25</v>
      </c>
      <c r="U2824" s="125">
        <f t="shared" si="1837"/>
        <v>0</v>
      </c>
      <c r="V2824" s="125"/>
    </row>
    <row r="2825" spans="1:22" s="113" customFormat="1" x14ac:dyDescent="0.35">
      <c r="A2825" s="133" t="s">
        <v>1408</v>
      </c>
      <c r="B2825" s="132">
        <v>42172</v>
      </c>
      <c r="C2825" s="129">
        <v>0</v>
      </c>
      <c r="D2825" s="119">
        <v>0</v>
      </c>
      <c r="E2825" s="119">
        <v>0</v>
      </c>
      <c r="F2825" s="128">
        <v>0</v>
      </c>
      <c r="G2825" s="131">
        <v>0</v>
      </c>
      <c r="H2825" s="128">
        <f t="shared" si="1838"/>
        <v>0</v>
      </c>
      <c r="I2825" s="129">
        <v>0</v>
      </c>
      <c r="J2825" s="130">
        <v>0</v>
      </c>
      <c r="K2825" s="130">
        <f t="shared" si="1839"/>
        <v>0</v>
      </c>
      <c r="L2825" s="129">
        <f t="shared" si="1840"/>
        <v>0</v>
      </c>
      <c r="M2825" s="128">
        <f t="shared" si="1841"/>
        <v>0</v>
      </c>
      <c r="N2825" s="127"/>
      <c r="O2825" s="126"/>
      <c r="P2825" s="125"/>
      <c r="Q2825" s="125">
        <f t="shared" si="1834"/>
        <v>25</v>
      </c>
      <c r="R2825" s="125">
        <f t="shared" si="1835"/>
        <v>2015</v>
      </c>
      <c r="S2825" s="125" t="str">
        <f t="shared" si="1833"/>
        <v>Wed</v>
      </c>
      <c r="T2825" s="125" t="str">
        <f t="shared" si="1836"/>
        <v>2015-25</v>
      </c>
      <c r="U2825" s="125">
        <f t="shared" si="1837"/>
        <v>0</v>
      </c>
      <c r="V2825" s="125"/>
    </row>
    <row r="2826" spans="1:22" s="113" customFormat="1" x14ac:dyDescent="0.35">
      <c r="A2826" s="133" t="s">
        <v>1408</v>
      </c>
      <c r="B2826" s="132">
        <v>42173</v>
      </c>
      <c r="C2826" s="129">
        <v>0</v>
      </c>
      <c r="D2826" s="119">
        <v>0</v>
      </c>
      <c r="E2826" s="119">
        <v>0</v>
      </c>
      <c r="F2826" s="128">
        <v>0</v>
      </c>
      <c r="G2826" s="131">
        <v>0</v>
      </c>
      <c r="H2826" s="128">
        <f t="shared" si="1838"/>
        <v>0</v>
      </c>
      <c r="I2826" s="129">
        <v>0</v>
      </c>
      <c r="J2826" s="130">
        <v>0</v>
      </c>
      <c r="K2826" s="130">
        <f t="shared" si="1839"/>
        <v>0</v>
      </c>
      <c r="L2826" s="129">
        <f t="shared" si="1840"/>
        <v>0</v>
      </c>
      <c r="M2826" s="128">
        <f t="shared" si="1841"/>
        <v>0</v>
      </c>
      <c r="N2826" s="127"/>
      <c r="O2826" s="126"/>
      <c r="P2826" s="125"/>
      <c r="Q2826" s="125">
        <f t="shared" si="1834"/>
        <v>25</v>
      </c>
      <c r="R2826" s="125">
        <f t="shared" si="1835"/>
        <v>2015</v>
      </c>
      <c r="S2826" s="125" t="str">
        <f t="shared" si="1833"/>
        <v>Thu</v>
      </c>
      <c r="T2826" s="125" t="str">
        <f t="shared" si="1836"/>
        <v>2015-25</v>
      </c>
      <c r="U2826" s="125">
        <f t="shared" si="1837"/>
        <v>0</v>
      </c>
      <c r="V2826" s="125"/>
    </row>
    <row r="2827" spans="1:22" s="113" customFormat="1" x14ac:dyDescent="0.35">
      <c r="A2827" s="133" t="s">
        <v>1408</v>
      </c>
      <c r="B2827" s="132">
        <v>42174</v>
      </c>
      <c r="C2827" s="129">
        <v>0</v>
      </c>
      <c r="D2827" s="119">
        <v>0</v>
      </c>
      <c r="E2827" s="119">
        <v>0</v>
      </c>
      <c r="F2827" s="128">
        <v>0</v>
      </c>
      <c r="G2827" s="131">
        <v>0</v>
      </c>
      <c r="H2827" s="128">
        <f t="shared" si="1838"/>
        <v>0</v>
      </c>
      <c r="I2827" s="129">
        <v>0</v>
      </c>
      <c r="J2827" s="130">
        <v>0</v>
      </c>
      <c r="K2827" s="130">
        <f t="shared" si="1839"/>
        <v>0</v>
      </c>
      <c r="L2827" s="129">
        <f t="shared" si="1840"/>
        <v>0</v>
      </c>
      <c r="M2827" s="128">
        <f t="shared" si="1841"/>
        <v>0</v>
      </c>
      <c r="N2827" s="127"/>
      <c r="O2827" s="126"/>
      <c r="P2827" s="125"/>
      <c r="Q2827" s="125">
        <f t="shared" si="1834"/>
        <v>25</v>
      </c>
      <c r="R2827" s="125">
        <f t="shared" si="1835"/>
        <v>2015</v>
      </c>
      <c r="S2827" s="125" t="str">
        <f t="shared" si="1833"/>
        <v>Fri</v>
      </c>
      <c r="T2827" s="125" t="str">
        <f t="shared" si="1836"/>
        <v>2015-25</v>
      </c>
      <c r="U2827" s="125">
        <f t="shared" si="1837"/>
        <v>0</v>
      </c>
      <c r="V2827" s="125"/>
    </row>
    <row r="2828" spans="1:22" s="113" customFormat="1" x14ac:dyDescent="0.35">
      <c r="A2828" s="133" t="s">
        <v>1408</v>
      </c>
      <c r="B2828" s="132">
        <v>42175</v>
      </c>
      <c r="C2828" s="129">
        <v>0</v>
      </c>
      <c r="D2828" s="119">
        <v>0</v>
      </c>
      <c r="E2828" s="119">
        <v>0</v>
      </c>
      <c r="F2828" s="128">
        <v>0</v>
      </c>
      <c r="G2828" s="131">
        <v>0</v>
      </c>
      <c r="H2828" s="128">
        <f t="shared" si="1838"/>
        <v>0</v>
      </c>
      <c r="I2828" s="129">
        <v>0</v>
      </c>
      <c r="J2828" s="130">
        <v>0</v>
      </c>
      <c r="K2828" s="130">
        <f t="shared" si="1839"/>
        <v>0</v>
      </c>
      <c r="L2828" s="129">
        <f t="shared" si="1840"/>
        <v>0</v>
      </c>
      <c r="M2828" s="128">
        <f t="shared" si="1841"/>
        <v>0</v>
      </c>
      <c r="N2828" s="127"/>
      <c r="O2828" s="126"/>
      <c r="P2828" s="125"/>
      <c r="Q2828" s="125">
        <f t="shared" si="1834"/>
        <v>25</v>
      </c>
      <c r="R2828" s="125">
        <f t="shared" si="1835"/>
        <v>2015</v>
      </c>
      <c r="S2828" s="125" t="str">
        <f t="shared" si="1833"/>
        <v>Sat</v>
      </c>
      <c r="T2828" s="125" t="str">
        <f t="shared" si="1836"/>
        <v>2015-25</v>
      </c>
      <c r="U2828" s="125">
        <f t="shared" si="1837"/>
        <v>0</v>
      </c>
      <c r="V2828" s="125"/>
    </row>
    <row r="2829" spans="1:22" s="114" customFormat="1" x14ac:dyDescent="0.35">
      <c r="A2829" s="124"/>
      <c r="B2829" s="123">
        <v>42176</v>
      </c>
      <c r="C2829" s="119">
        <f>SUM(C2823:C2828)</f>
        <v>0</v>
      </c>
      <c r="D2829" s="119"/>
      <c r="E2829" s="122">
        <f>SUM(C2829:D2829)</f>
        <v>0</v>
      </c>
      <c r="F2829" s="118"/>
      <c r="G2829" s="121">
        <f>SUM(G2823:G2828)</f>
        <v>0</v>
      </c>
      <c r="H2829" s="118">
        <f>AVERAGE(H2823:H2828)</f>
        <v>0</v>
      </c>
      <c r="I2829" s="119">
        <f>SUM(I2823:I2828)</f>
        <v>0</v>
      </c>
      <c r="J2829" s="120">
        <f>SUM(J2823:J2828)</f>
        <v>0</v>
      </c>
      <c r="K2829" s="120">
        <f>SUM(G2829,J2829)</f>
        <v>0</v>
      </c>
      <c r="L2829" s="119">
        <f>AVERAGE(L2823:L2828)</f>
        <v>0</v>
      </c>
      <c r="M2829" s="118">
        <f>AVERAGE(M2823:M2828)</f>
        <v>0</v>
      </c>
      <c r="N2829" s="117"/>
      <c r="O2829" s="116"/>
      <c r="P2829" s="115"/>
      <c r="Q2829" s="115">
        <f t="shared" si="1834"/>
        <v>26</v>
      </c>
      <c r="R2829" s="115">
        <f t="shared" si="1835"/>
        <v>2015</v>
      </c>
      <c r="S2829" s="115" t="str">
        <f t="shared" si="1833"/>
        <v>Sun</v>
      </c>
      <c r="T2829" s="115" t="str">
        <f t="shared" si="1836"/>
        <v>2015-26</v>
      </c>
      <c r="U2829" s="115">
        <f t="shared" si="1837"/>
        <v>0</v>
      </c>
      <c r="V2829" s="115"/>
    </row>
    <row r="2830" spans="1:22" s="113" customFormat="1" x14ac:dyDescent="0.35">
      <c r="A2830" s="133" t="s">
        <v>1407</v>
      </c>
      <c r="B2830" s="132">
        <v>42177</v>
      </c>
      <c r="C2830" s="129">
        <v>0</v>
      </c>
      <c r="D2830" s="119">
        <v>0</v>
      </c>
      <c r="E2830" s="119">
        <v>0</v>
      </c>
      <c r="F2830" s="128">
        <v>0</v>
      </c>
      <c r="G2830" s="131">
        <v>0</v>
      </c>
      <c r="H2830" s="128">
        <f t="shared" ref="H2830:H2835" si="1842">IFERROR(F2830/G2830,0)</f>
        <v>0</v>
      </c>
      <c r="I2830" s="129">
        <v>0</v>
      </c>
      <c r="J2830" s="130">
        <v>0</v>
      </c>
      <c r="K2830" s="130">
        <f t="shared" ref="K2830:K2835" si="1843">IFERROR(SUM(G2830,J2830),0)</f>
        <v>0</v>
      </c>
      <c r="L2830" s="129">
        <f t="shared" ref="L2830:L2835" si="1844">IFERROR(MEDIAN(I2830/J2830),0)</f>
        <v>0</v>
      </c>
      <c r="M2830" s="128">
        <f t="shared" ref="M2830:M2835" si="1845">IFERROR(SUM(F2830,I2830)/K2830,0)</f>
        <v>0</v>
      </c>
      <c r="N2830" s="127"/>
      <c r="O2830" s="126"/>
      <c r="P2830" s="125"/>
      <c r="Q2830" s="125">
        <f t="shared" si="1834"/>
        <v>26</v>
      </c>
      <c r="R2830" s="125">
        <f t="shared" si="1835"/>
        <v>2015</v>
      </c>
      <c r="S2830" s="125" t="str">
        <f t="shared" si="1833"/>
        <v>Mon</v>
      </c>
      <c r="T2830" s="125" t="str">
        <f t="shared" si="1836"/>
        <v>2015-26</v>
      </c>
      <c r="U2830" s="125">
        <f t="shared" si="1837"/>
        <v>0</v>
      </c>
      <c r="V2830" s="125"/>
    </row>
    <row r="2831" spans="1:22" s="113" customFormat="1" x14ac:dyDescent="0.35">
      <c r="A2831" s="133" t="s">
        <v>1407</v>
      </c>
      <c r="B2831" s="132">
        <v>42178</v>
      </c>
      <c r="C2831" s="129">
        <v>0</v>
      </c>
      <c r="D2831" s="119">
        <v>0</v>
      </c>
      <c r="E2831" s="119">
        <v>0</v>
      </c>
      <c r="F2831" s="128">
        <v>0</v>
      </c>
      <c r="G2831" s="131">
        <v>0</v>
      </c>
      <c r="H2831" s="128">
        <f t="shared" si="1842"/>
        <v>0</v>
      </c>
      <c r="I2831" s="129">
        <v>0</v>
      </c>
      <c r="J2831" s="130">
        <v>0</v>
      </c>
      <c r="K2831" s="130">
        <f t="shared" si="1843"/>
        <v>0</v>
      </c>
      <c r="L2831" s="129">
        <f t="shared" si="1844"/>
        <v>0</v>
      </c>
      <c r="M2831" s="128">
        <f t="shared" si="1845"/>
        <v>0</v>
      </c>
      <c r="N2831" s="127"/>
      <c r="O2831" s="126"/>
      <c r="P2831" s="125"/>
      <c r="Q2831" s="125">
        <f t="shared" si="1834"/>
        <v>26</v>
      </c>
      <c r="R2831" s="125">
        <f t="shared" si="1835"/>
        <v>2015</v>
      </c>
      <c r="S2831" s="125" t="str">
        <f t="shared" si="1833"/>
        <v>Tue</v>
      </c>
      <c r="T2831" s="125" t="str">
        <f t="shared" si="1836"/>
        <v>2015-26</v>
      </c>
      <c r="U2831" s="125">
        <f t="shared" si="1837"/>
        <v>0</v>
      </c>
      <c r="V2831" s="125"/>
    </row>
    <row r="2832" spans="1:22" s="113" customFormat="1" x14ac:dyDescent="0.35">
      <c r="A2832" s="133" t="s">
        <v>1407</v>
      </c>
      <c r="B2832" s="132">
        <v>42179</v>
      </c>
      <c r="C2832" s="129">
        <v>0</v>
      </c>
      <c r="D2832" s="119">
        <v>0</v>
      </c>
      <c r="E2832" s="119">
        <v>0</v>
      </c>
      <c r="F2832" s="128">
        <v>0</v>
      </c>
      <c r="G2832" s="131">
        <v>0</v>
      </c>
      <c r="H2832" s="128">
        <f t="shared" si="1842"/>
        <v>0</v>
      </c>
      <c r="I2832" s="129">
        <v>0</v>
      </c>
      <c r="J2832" s="130">
        <v>0</v>
      </c>
      <c r="K2832" s="130">
        <f t="shared" si="1843"/>
        <v>0</v>
      </c>
      <c r="L2832" s="129">
        <f t="shared" si="1844"/>
        <v>0</v>
      </c>
      <c r="M2832" s="128">
        <f t="shared" si="1845"/>
        <v>0</v>
      </c>
      <c r="N2832" s="127"/>
      <c r="O2832" s="126"/>
      <c r="P2832" s="125"/>
      <c r="Q2832" s="125">
        <f t="shared" si="1834"/>
        <v>26</v>
      </c>
      <c r="R2832" s="125">
        <f t="shared" si="1835"/>
        <v>2015</v>
      </c>
      <c r="S2832" s="125" t="str">
        <f t="shared" si="1833"/>
        <v>Wed</v>
      </c>
      <c r="T2832" s="125" t="str">
        <f t="shared" si="1836"/>
        <v>2015-26</v>
      </c>
      <c r="U2832" s="125">
        <f t="shared" si="1837"/>
        <v>0</v>
      </c>
      <c r="V2832" s="125"/>
    </row>
    <row r="2833" spans="1:22" s="113" customFormat="1" x14ac:dyDescent="0.35">
      <c r="A2833" s="133" t="s">
        <v>1407</v>
      </c>
      <c r="B2833" s="132">
        <v>42180</v>
      </c>
      <c r="C2833" s="129">
        <v>0</v>
      </c>
      <c r="D2833" s="119">
        <v>0</v>
      </c>
      <c r="E2833" s="119">
        <v>0</v>
      </c>
      <c r="F2833" s="128">
        <v>0</v>
      </c>
      <c r="G2833" s="131">
        <v>0</v>
      </c>
      <c r="H2833" s="128">
        <f t="shared" si="1842"/>
        <v>0</v>
      </c>
      <c r="I2833" s="129">
        <v>0</v>
      </c>
      <c r="J2833" s="130">
        <v>0</v>
      </c>
      <c r="K2833" s="130">
        <f t="shared" si="1843"/>
        <v>0</v>
      </c>
      <c r="L2833" s="129">
        <f t="shared" si="1844"/>
        <v>0</v>
      </c>
      <c r="M2833" s="128">
        <f t="shared" si="1845"/>
        <v>0</v>
      </c>
      <c r="N2833" s="127"/>
      <c r="O2833" s="126"/>
      <c r="P2833" s="125"/>
      <c r="Q2833" s="125">
        <f t="shared" si="1834"/>
        <v>26</v>
      </c>
      <c r="R2833" s="125">
        <f t="shared" si="1835"/>
        <v>2015</v>
      </c>
      <c r="S2833" s="125" t="str">
        <f t="shared" si="1833"/>
        <v>Thu</v>
      </c>
      <c r="T2833" s="125" t="str">
        <f t="shared" si="1836"/>
        <v>2015-26</v>
      </c>
      <c r="U2833" s="125">
        <f t="shared" si="1837"/>
        <v>0</v>
      </c>
      <c r="V2833" s="125"/>
    </row>
    <row r="2834" spans="1:22" s="113" customFormat="1" x14ac:dyDescent="0.35">
      <c r="A2834" s="133" t="s">
        <v>1407</v>
      </c>
      <c r="B2834" s="132">
        <v>42181</v>
      </c>
      <c r="C2834" s="129">
        <v>0</v>
      </c>
      <c r="D2834" s="119">
        <v>0</v>
      </c>
      <c r="E2834" s="119">
        <v>0</v>
      </c>
      <c r="F2834" s="128">
        <v>0</v>
      </c>
      <c r="G2834" s="131">
        <v>0</v>
      </c>
      <c r="H2834" s="128">
        <f t="shared" si="1842"/>
        <v>0</v>
      </c>
      <c r="I2834" s="129">
        <v>0</v>
      </c>
      <c r="J2834" s="130">
        <v>0</v>
      </c>
      <c r="K2834" s="130">
        <f t="shared" si="1843"/>
        <v>0</v>
      </c>
      <c r="L2834" s="129">
        <f t="shared" si="1844"/>
        <v>0</v>
      </c>
      <c r="M2834" s="128">
        <f t="shared" si="1845"/>
        <v>0</v>
      </c>
      <c r="N2834" s="127"/>
      <c r="O2834" s="126"/>
      <c r="P2834" s="125"/>
      <c r="Q2834" s="125">
        <f t="shared" si="1834"/>
        <v>26</v>
      </c>
      <c r="R2834" s="125">
        <f t="shared" si="1835"/>
        <v>2015</v>
      </c>
      <c r="S2834" s="125" t="str">
        <f t="shared" si="1833"/>
        <v>Fri</v>
      </c>
      <c r="T2834" s="125" t="str">
        <f t="shared" si="1836"/>
        <v>2015-26</v>
      </c>
      <c r="U2834" s="125">
        <f t="shared" si="1837"/>
        <v>0</v>
      </c>
      <c r="V2834" s="125"/>
    </row>
    <row r="2835" spans="1:22" s="113" customFormat="1" x14ac:dyDescent="0.35">
      <c r="A2835" s="133" t="s">
        <v>1407</v>
      </c>
      <c r="B2835" s="132">
        <v>42182</v>
      </c>
      <c r="C2835" s="129">
        <v>0</v>
      </c>
      <c r="D2835" s="119">
        <v>0</v>
      </c>
      <c r="E2835" s="119">
        <v>0</v>
      </c>
      <c r="F2835" s="128">
        <v>0</v>
      </c>
      <c r="G2835" s="131">
        <v>0</v>
      </c>
      <c r="H2835" s="128">
        <f t="shared" si="1842"/>
        <v>0</v>
      </c>
      <c r="I2835" s="129">
        <v>0</v>
      </c>
      <c r="J2835" s="130">
        <v>0</v>
      </c>
      <c r="K2835" s="130">
        <f t="shared" si="1843"/>
        <v>0</v>
      </c>
      <c r="L2835" s="129">
        <f t="shared" si="1844"/>
        <v>0</v>
      </c>
      <c r="M2835" s="128">
        <f t="shared" si="1845"/>
        <v>0</v>
      </c>
      <c r="N2835" s="127"/>
      <c r="O2835" s="126"/>
      <c r="P2835" s="125"/>
      <c r="Q2835" s="125">
        <f t="shared" si="1834"/>
        <v>26</v>
      </c>
      <c r="R2835" s="125">
        <f t="shared" si="1835"/>
        <v>2015</v>
      </c>
      <c r="S2835" s="125" t="str">
        <f t="shared" si="1833"/>
        <v>Sat</v>
      </c>
      <c r="T2835" s="125" t="str">
        <f t="shared" si="1836"/>
        <v>2015-26</v>
      </c>
      <c r="U2835" s="125">
        <f t="shared" si="1837"/>
        <v>0</v>
      </c>
      <c r="V2835" s="125"/>
    </row>
    <row r="2836" spans="1:22" s="114" customFormat="1" x14ac:dyDescent="0.35">
      <c r="A2836" s="124"/>
      <c r="B2836" s="123">
        <v>42183</v>
      </c>
      <c r="C2836" s="119">
        <f>SUM(C2830:C2835)</f>
        <v>0</v>
      </c>
      <c r="D2836" s="119"/>
      <c r="E2836" s="122">
        <f>SUM(C2836:D2836)</f>
        <v>0</v>
      </c>
      <c r="F2836" s="118"/>
      <c r="G2836" s="121">
        <f>SUM(G2830:G2835)</f>
        <v>0</v>
      </c>
      <c r="H2836" s="118">
        <f>AVERAGE(H2830:H2835)</f>
        <v>0</v>
      </c>
      <c r="I2836" s="119">
        <f>SUM(I2830:I2835)</f>
        <v>0</v>
      </c>
      <c r="J2836" s="120">
        <f>SUM(J2830:J2835)</f>
        <v>0</v>
      </c>
      <c r="K2836" s="120">
        <f>SUM(G2836,J2836)</f>
        <v>0</v>
      </c>
      <c r="L2836" s="119">
        <f>AVERAGE(L2830:L2835)</f>
        <v>0</v>
      </c>
      <c r="M2836" s="118">
        <f>AVERAGE(M2830:M2835)</f>
        <v>0</v>
      </c>
      <c r="N2836" s="117"/>
      <c r="O2836" s="116"/>
      <c r="P2836" s="115"/>
      <c r="Q2836" s="115">
        <f t="shared" si="1834"/>
        <v>27</v>
      </c>
      <c r="R2836" s="115">
        <f t="shared" si="1835"/>
        <v>2015</v>
      </c>
      <c r="S2836" s="115" t="str">
        <f t="shared" si="1833"/>
        <v>Sun</v>
      </c>
      <c r="T2836" s="115" t="str">
        <f t="shared" si="1836"/>
        <v>2015-27</v>
      </c>
      <c r="U2836" s="115">
        <f t="shared" si="1837"/>
        <v>0</v>
      </c>
      <c r="V2836" s="115"/>
    </row>
    <row r="2837" spans="1:22" s="113" customFormat="1" x14ac:dyDescent="0.35">
      <c r="A2837" s="133" t="s">
        <v>1406</v>
      </c>
      <c r="B2837" s="132">
        <v>42184</v>
      </c>
      <c r="C2837" s="129">
        <v>0</v>
      </c>
      <c r="D2837" s="119">
        <v>0</v>
      </c>
      <c r="E2837" s="119">
        <v>0</v>
      </c>
      <c r="F2837" s="128">
        <v>0</v>
      </c>
      <c r="G2837" s="131">
        <v>0</v>
      </c>
      <c r="H2837" s="128">
        <f t="shared" ref="H2837:H2842" si="1846">IFERROR(F2837/G2837,0)</f>
        <v>0</v>
      </c>
      <c r="I2837" s="129">
        <v>0</v>
      </c>
      <c r="J2837" s="130">
        <v>0</v>
      </c>
      <c r="K2837" s="130">
        <f t="shared" ref="K2837:K2842" si="1847">IFERROR(SUM(G2837,J2837),0)</f>
        <v>0</v>
      </c>
      <c r="L2837" s="129">
        <f t="shared" ref="L2837:L2842" si="1848">IFERROR(MEDIAN(I2837/J2837),0)</f>
        <v>0</v>
      </c>
      <c r="M2837" s="128">
        <f t="shared" ref="M2837:M2842" si="1849">IFERROR(SUM(F2837,I2837)/K2837,0)</f>
        <v>0</v>
      </c>
      <c r="N2837" s="127"/>
      <c r="O2837" s="126"/>
      <c r="P2837" s="125"/>
      <c r="Q2837" s="125">
        <f t="shared" si="1834"/>
        <v>27</v>
      </c>
      <c r="R2837" s="125">
        <f t="shared" si="1835"/>
        <v>2015</v>
      </c>
      <c r="S2837" s="125" t="str">
        <f t="shared" si="1833"/>
        <v>Mon</v>
      </c>
      <c r="T2837" s="125" t="str">
        <f t="shared" si="1836"/>
        <v>2015-27</v>
      </c>
      <c r="U2837" s="125">
        <f t="shared" si="1837"/>
        <v>0</v>
      </c>
      <c r="V2837" s="125"/>
    </row>
    <row r="2838" spans="1:22" s="113" customFormat="1" x14ac:dyDescent="0.35">
      <c r="A2838" s="133" t="s">
        <v>1406</v>
      </c>
      <c r="B2838" s="132">
        <v>42185</v>
      </c>
      <c r="C2838" s="129">
        <v>0</v>
      </c>
      <c r="D2838" s="119">
        <v>0</v>
      </c>
      <c r="E2838" s="119">
        <v>0</v>
      </c>
      <c r="F2838" s="128">
        <v>0</v>
      </c>
      <c r="G2838" s="131">
        <v>0</v>
      </c>
      <c r="H2838" s="128">
        <f t="shared" si="1846"/>
        <v>0</v>
      </c>
      <c r="I2838" s="129">
        <v>0</v>
      </c>
      <c r="J2838" s="130">
        <v>0</v>
      </c>
      <c r="K2838" s="130">
        <f t="shared" si="1847"/>
        <v>0</v>
      </c>
      <c r="L2838" s="129">
        <f t="shared" si="1848"/>
        <v>0</v>
      </c>
      <c r="M2838" s="128">
        <f t="shared" si="1849"/>
        <v>0</v>
      </c>
      <c r="N2838" s="127"/>
      <c r="O2838" s="126"/>
      <c r="P2838" s="125"/>
      <c r="Q2838" s="125">
        <f t="shared" si="1834"/>
        <v>27</v>
      </c>
      <c r="R2838" s="125">
        <f t="shared" si="1835"/>
        <v>2015</v>
      </c>
      <c r="S2838" s="125" t="str">
        <f t="shared" si="1833"/>
        <v>Tue</v>
      </c>
      <c r="T2838" s="125" t="str">
        <f t="shared" si="1836"/>
        <v>2015-27</v>
      </c>
      <c r="U2838" s="125">
        <f t="shared" si="1837"/>
        <v>0</v>
      </c>
      <c r="V2838" s="125"/>
    </row>
    <row r="2839" spans="1:22" s="113" customFormat="1" x14ac:dyDescent="0.35">
      <c r="A2839" s="133" t="s">
        <v>1406</v>
      </c>
      <c r="B2839" s="132">
        <v>42186</v>
      </c>
      <c r="C2839" s="129">
        <v>0</v>
      </c>
      <c r="D2839" s="119">
        <v>0</v>
      </c>
      <c r="E2839" s="119">
        <v>0</v>
      </c>
      <c r="F2839" s="128">
        <v>0</v>
      </c>
      <c r="G2839" s="131">
        <v>0</v>
      </c>
      <c r="H2839" s="128">
        <f t="shared" si="1846"/>
        <v>0</v>
      </c>
      <c r="I2839" s="129">
        <v>0</v>
      </c>
      <c r="J2839" s="130">
        <v>0</v>
      </c>
      <c r="K2839" s="130">
        <f t="shared" si="1847"/>
        <v>0</v>
      </c>
      <c r="L2839" s="129">
        <f t="shared" si="1848"/>
        <v>0</v>
      </c>
      <c r="M2839" s="128">
        <f t="shared" si="1849"/>
        <v>0</v>
      </c>
      <c r="N2839" s="127"/>
      <c r="O2839" s="126"/>
      <c r="P2839" s="125"/>
      <c r="Q2839" s="125">
        <f t="shared" si="1834"/>
        <v>27</v>
      </c>
      <c r="R2839" s="125">
        <f t="shared" si="1835"/>
        <v>2015</v>
      </c>
      <c r="S2839" s="125" t="str">
        <f t="shared" si="1833"/>
        <v>Wed</v>
      </c>
      <c r="T2839" s="125" t="str">
        <f t="shared" si="1836"/>
        <v>2015-27</v>
      </c>
      <c r="U2839" s="125">
        <f t="shared" si="1837"/>
        <v>0</v>
      </c>
      <c r="V2839" s="125"/>
    </row>
    <row r="2840" spans="1:22" s="113" customFormat="1" x14ac:dyDescent="0.35">
      <c r="A2840" s="133" t="s">
        <v>1406</v>
      </c>
      <c r="B2840" s="132">
        <v>42187</v>
      </c>
      <c r="C2840" s="129">
        <v>0</v>
      </c>
      <c r="D2840" s="119">
        <v>0</v>
      </c>
      <c r="E2840" s="119">
        <v>0</v>
      </c>
      <c r="F2840" s="128">
        <v>0</v>
      </c>
      <c r="G2840" s="131">
        <v>0</v>
      </c>
      <c r="H2840" s="128">
        <f t="shared" si="1846"/>
        <v>0</v>
      </c>
      <c r="I2840" s="129">
        <v>0</v>
      </c>
      <c r="J2840" s="130">
        <v>0</v>
      </c>
      <c r="K2840" s="130">
        <f t="shared" si="1847"/>
        <v>0</v>
      </c>
      <c r="L2840" s="129">
        <f t="shared" si="1848"/>
        <v>0</v>
      </c>
      <c r="M2840" s="128">
        <f t="shared" si="1849"/>
        <v>0</v>
      </c>
      <c r="N2840" s="127"/>
      <c r="O2840" s="126"/>
      <c r="P2840" s="125"/>
      <c r="Q2840" s="125">
        <f t="shared" si="1834"/>
        <v>27</v>
      </c>
      <c r="R2840" s="125">
        <f t="shared" si="1835"/>
        <v>2015</v>
      </c>
      <c r="S2840" s="125" t="str">
        <f t="shared" si="1833"/>
        <v>Thu</v>
      </c>
      <c r="T2840" s="125" t="str">
        <f t="shared" si="1836"/>
        <v>2015-27</v>
      </c>
      <c r="U2840" s="125">
        <f t="shared" si="1837"/>
        <v>0</v>
      </c>
      <c r="V2840" s="125"/>
    </row>
    <row r="2841" spans="1:22" s="113" customFormat="1" x14ac:dyDescent="0.35">
      <c r="A2841" s="133" t="s">
        <v>1406</v>
      </c>
      <c r="B2841" s="132">
        <v>42188</v>
      </c>
      <c r="C2841" s="129">
        <v>0</v>
      </c>
      <c r="D2841" s="119">
        <v>0</v>
      </c>
      <c r="E2841" s="119">
        <v>0</v>
      </c>
      <c r="F2841" s="128">
        <v>0</v>
      </c>
      <c r="G2841" s="131">
        <v>0</v>
      </c>
      <c r="H2841" s="128">
        <f t="shared" si="1846"/>
        <v>0</v>
      </c>
      <c r="I2841" s="129">
        <v>0</v>
      </c>
      <c r="J2841" s="130">
        <v>0</v>
      </c>
      <c r="K2841" s="130">
        <f t="shared" si="1847"/>
        <v>0</v>
      </c>
      <c r="L2841" s="129">
        <f t="shared" si="1848"/>
        <v>0</v>
      </c>
      <c r="M2841" s="128">
        <f t="shared" si="1849"/>
        <v>0</v>
      </c>
      <c r="N2841" s="127"/>
      <c r="O2841" s="126"/>
      <c r="P2841" s="125"/>
      <c r="Q2841" s="125">
        <f t="shared" si="1834"/>
        <v>27</v>
      </c>
      <c r="R2841" s="125">
        <f t="shared" si="1835"/>
        <v>2015</v>
      </c>
      <c r="S2841" s="125" t="str">
        <f t="shared" si="1833"/>
        <v>Fri</v>
      </c>
      <c r="T2841" s="125" t="str">
        <f t="shared" si="1836"/>
        <v>2015-27</v>
      </c>
      <c r="U2841" s="125">
        <f t="shared" si="1837"/>
        <v>0</v>
      </c>
      <c r="V2841" s="125"/>
    </row>
    <row r="2842" spans="1:22" s="113" customFormat="1" x14ac:dyDescent="0.35">
      <c r="A2842" s="133" t="s">
        <v>1406</v>
      </c>
      <c r="B2842" s="132">
        <v>42189</v>
      </c>
      <c r="C2842" s="129">
        <v>0</v>
      </c>
      <c r="D2842" s="119">
        <v>0</v>
      </c>
      <c r="E2842" s="119">
        <v>0</v>
      </c>
      <c r="F2842" s="128">
        <v>0</v>
      </c>
      <c r="G2842" s="131">
        <v>0</v>
      </c>
      <c r="H2842" s="128">
        <f t="shared" si="1846"/>
        <v>0</v>
      </c>
      <c r="I2842" s="129">
        <v>0</v>
      </c>
      <c r="J2842" s="130">
        <v>0</v>
      </c>
      <c r="K2842" s="130">
        <f t="shared" si="1847"/>
        <v>0</v>
      </c>
      <c r="L2842" s="129">
        <f t="shared" si="1848"/>
        <v>0</v>
      </c>
      <c r="M2842" s="128">
        <f t="shared" si="1849"/>
        <v>0</v>
      </c>
      <c r="N2842" s="127"/>
      <c r="O2842" s="126"/>
      <c r="P2842" s="125"/>
      <c r="Q2842" s="125">
        <f t="shared" si="1834"/>
        <v>27</v>
      </c>
      <c r="R2842" s="125">
        <f t="shared" si="1835"/>
        <v>2015</v>
      </c>
      <c r="S2842" s="125" t="str">
        <f t="shared" si="1833"/>
        <v>Sat</v>
      </c>
      <c r="T2842" s="125" t="str">
        <f t="shared" si="1836"/>
        <v>2015-27</v>
      </c>
      <c r="U2842" s="125">
        <f t="shared" si="1837"/>
        <v>0</v>
      </c>
      <c r="V2842" s="125"/>
    </row>
    <row r="2843" spans="1:22" s="114" customFormat="1" x14ac:dyDescent="0.35">
      <c r="A2843" s="124"/>
      <c r="B2843" s="123">
        <v>42190</v>
      </c>
      <c r="C2843" s="119">
        <f>SUM(C2837:C2842)</f>
        <v>0</v>
      </c>
      <c r="D2843" s="119"/>
      <c r="E2843" s="122">
        <f>SUM(C2843:D2843)</f>
        <v>0</v>
      </c>
      <c r="F2843" s="118"/>
      <c r="G2843" s="121">
        <f>SUM(G2837:G2842)</f>
        <v>0</v>
      </c>
      <c r="H2843" s="118">
        <f>AVERAGE(H2837:H2842)</f>
        <v>0</v>
      </c>
      <c r="I2843" s="119">
        <f>SUM(I2837:I2842)</f>
        <v>0</v>
      </c>
      <c r="J2843" s="120">
        <f>SUM(J2837:J2842)</f>
        <v>0</v>
      </c>
      <c r="K2843" s="120">
        <f>SUM(G2843,J2843)</f>
        <v>0</v>
      </c>
      <c r="L2843" s="119">
        <f>AVERAGE(L2837:L2842)</f>
        <v>0</v>
      </c>
      <c r="M2843" s="118">
        <f>AVERAGE(M2837:M2842)</f>
        <v>0</v>
      </c>
      <c r="N2843" s="117"/>
      <c r="O2843" s="116"/>
      <c r="P2843" s="115"/>
      <c r="Q2843" s="115">
        <f t="shared" si="1834"/>
        <v>28</v>
      </c>
      <c r="R2843" s="115">
        <f t="shared" si="1835"/>
        <v>2015</v>
      </c>
      <c r="S2843" s="115" t="str">
        <f t="shared" si="1833"/>
        <v>Sun</v>
      </c>
      <c r="T2843" s="115" t="str">
        <f t="shared" si="1836"/>
        <v>2015-28</v>
      </c>
      <c r="U2843" s="115">
        <f t="shared" si="1837"/>
        <v>0</v>
      </c>
      <c r="V2843" s="115"/>
    </row>
    <row r="2844" spans="1:22" s="113" customFormat="1" x14ac:dyDescent="0.35">
      <c r="A2844" s="133" t="s">
        <v>1405</v>
      </c>
      <c r="B2844" s="132">
        <v>42191</v>
      </c>
      <c r="C2844" s="129">
        <v>0</v>
      </c>
      <c r="D2844" s="119">
        <v>0</v>
      </c>
      <c r="E2844" s="119">
        <v>0</v>
      </c>
      <c r="F2844" s="128">
        <v>0</v>
      </c>
      <c r="G2844" s="131">
        <v>0</v>
      </c>
      <c r="H2844" s="128">
        <f t="shared" ref="H2844:H2849" si="1850">IFERROR(F2844/G2844,0)</f>
        <v>0</v>
      </c>
      <c r="I2844" s="129">
        <v>0</v>
      </c>
      <c r="J2844" s="130">
        <v>0</v>
      </c>
      <c r="K2844" s="130">
        <f t="shared" ref="K2844:K2849" si="1851">IFERROR(SUM(G2844,J2844),0)</f>
        <v>0</v>
      </c>
      <c r="L2844" s="129">
        <f t="shared" ref="L2844:L2849" si="1852">IFERROR(MEDIAN(I2844/J2844),0)</f>
        <v>0</v>
      </c>
      <c r="M2844" s="128">
        <f t="shared" ref="M2844:M2849" si="1853">IFERROR(SUM(F2844,I2844)/K2844,0)</f>
        <v>0</v>
      </c>
      <c r="N2844" s="127"/>
      <c r="O2844" s="126"/>
      <c r="P2844" s="125"/>
      <c r="Q2844" s="125">
        <f t="shared" si="1834"/>
        <v>28</v>
      </c>
      <c r="R2844" s="125">
        <f t="shared" si="1835"/>
        <v>2015</v>
      </c>
      <c r="S2844" s="125" t="str">
        <f t="shared" si="1833"/>
        <v>Mon</v>
      </c>
      <c r="T2844" s="125" t="str">
        <f t="shared" si="1836"/>
        <v>2015-28</v>
      </c>
      <c r="U2844" s="125">
        <f t="shared" si="1837"/>
        <v>0</v>
      </c>
      <c r="V2844" s="125"/>
    </row>
    <row r="2845" spans="1:22" s="113" customFormat="1" x14ac:dyDescent="0.35">
      <c r="A2845" s="133" t="s">
        <v>1405</v>
      </c>
      <c r="B2845" s="132">
        <v>42192</v>
      </c>
      <c r="C2845" s="129">
        <v>0</v>
      </c>
      <c r="D2845" s="119">
        <v>0</v>
      </c>
      <c r="E2845" s="119">
        <v>0</v>
      </c>
      <c r="F2845" s="128">
        <v>0</v>
      </c>
      <c r="G2845" s="131">
        <v>0</v>
      </c>
      <c r="H2845" s="128">
        <f t="shared" si="1850"/>
        <v>0</v>
      </c>
      <c r="I2845" s="129">
        <v>0</v>
      </c>
      <c r="J2845" s="130">
        <v>0</v>
      </c>
      <c r="K2845" s="130">
        <f t="shared" si="1851"/>
        <v>0</v>
      </c>
      <c r="L2845" s="129">
        <f t="shared" si="1852"/>
        <v>0</v>
      </c>
      <c r="M2845" s="128">
        <f t="shared" si="1853"/>
        <v>0</v>
      </c>
      <c r="N2845" s="127"/>
      <c r="O2845" s="126"/>
      <c r="P2845" s="125"/>
      <c r="Q2845" s="125">
        <f t="shared" si="1834"/>
        <v>28</v>
      </c>
      <c r="R2845" s="125">
        <f t="shared" si="1835"/>
        <v>2015</v>
      </c>
      <c r="S2845" s="125" t="str">
        <f t="shared" si="1833"/>
        <v>Tue</v>
      </c>
      <c r="T2845" s="125" t="str">
        <f t="shared" si="1836"/>
        <v>2015-28</v>
      </c>
      <c r="U2845" s="125">
        <f t="shared" si="1837"/>
        <v>0</v>
      </c>
      <c r="V2845" s="125"/>
    </row>
    <row r="2846" spans="1:22" s="113" customFormat="1" x14ac:dyDescent="0.35">
      <c r="A2846" s="133" t="s">
        <v>1405</v>
      </c>
      <c r="B2846" s="132">
        <v>42193</v>
      </c>
      <c r="C2846" s="129">
        <v>0</v>
      </c>
      <c r="D2846" s="119">
        <v>0</v>
      </c>
      <c r="E2846" s="119">
        <v>0</v>
      </c>
      <c r="F2846" s="128">
        <v>0</v>
      </c>
      <c r="G2846" s="131">
        <v>0</v>
      </c>
      <c r="H2846" s="128">
        <f t="shared" si="1850"/>
        <v>0</v>
      </c>
      <c r="I2846" s="129">
        <v>0</v>
      </c>
      <c r="J2846" s="130">
        <v>0</v>
      </c>
      <c r="K2846" s="130">
        <f t="shared" si="1851"/>
        <v>0</v>
      </c>
      <c r="L2846" s="129">
        <f t="shared" si="1852"/>
        <v>0</v>
      </c>
      <c r="M2846" s="128">
        <f t="shared" si="1853"/>
        <v>0</v>
      </c>
      <c r="N2846" s="127"/>
      <c r="O2846" s="126"/>
      <c r="P2846" s="125"/>
      <c r="Q2846" s="125">
        <f t="shared" si="1834"/>
        <v>28</v>
      </c>
      <c r="R2846" s="125">
        <f t="shared" si="1835"/>
        <v>2015</v>
      </c>
      <c r="S2846" s="125" t="str">
        <f t="shared" si="1833"/>
        <v>Wed</v>
      </c>
      <c r="T2846" s="125" t="str">
        <f t="shared" si="1836"/>
        <v>2015-28</v>
      </c>
      <c r="U2846" s="125">
        <f t="shared" si="1837"/>
        <v>0</v>
      </c>
      <c r="V2846" s="125"/>
    </row>
    <row r="2847" spans="1:22" s="113" customFormat="1" x14ac:dyDescent="0.35">
      <c r="A2847" s="133" t="s">
        <v>1405</v>
      </c>
      <c r="B2847" s="132">
        <v>42194</v>
      </c>
      <c r="C2847" s="129">
        <v>0</v>
      </c>
      <c r="D2847" s="119">
        <v>0</v>
      </c>
      <c r="E2847" s="119">
        <v>0</v>
      </c>
      <c r="F2847" s="128">
        <v>0</v>
      </c>
      <c r="G2847" s="131">
        <v>0</v>
      </c>
      <c r="H2847" s="128">
        <f t="shared" si="1850"/>
        <v>0</v>
      </c>
      <c r="I2847" s="129">
        <v>0</v>
      </c>
      <c r="J2847" s="130">
        <v>0</v>
      </c>
      <c r="K2847" s="130">
        <f t="shared" si="1851"/>
        <v>0</v>
      </c>
      <c r="L2847" s="129">
        <f t="shared" si="1852"/>
        <v>0</v>
      </c>
      <c r="M2847" s="128">
        <f t="shared" si="1853"/>
        <v>0</v>
      </c>
      <c r="N2847" s="127"/>
      <c r="O2847" s="126"/>
      <c r="P2847" s="125"/>
      <c r="Q2847" s="125">
        <f t="shared" si="1834"/>
        <v>28</v>
      </c>
      <c r="R2847" s="125">
        <f t="shared" si="1835"/>
        <v>2015</v>
      </c>
      <c r="S2847" s="125" t="str">
        <f t="shared" si="1833"/>
        <v>Thu</v>
      </c>
      <c r="T2847" s="125" t="str">
        <f t="shared" si="1836"/>
        <v>2015-28</v>
      </c>
      <c r="U2847" s="125">
        <f t="shared" si="1837"/>
        <v>0</v>
      </c>
      <c r="V2847" s="125"/>
    </row>
    <row r="2848" spans="1:22" s="113" customFormat="1" x14ac:dyDescent="0.35">
      <c r="A2848" s="133" t="s">
        <v>1405</v>
      </c>
      <c r="B2848" s="132">
        <v>42195</v>
      </c>
      <c r="C2848" s="129">
        <v>0</v>
      </c>
      <c r="D2848" s="119">
        <v>0</v>
      </c>
      <c r="E2848" s="119">
        <v>0</v>
      </c>
      <c r="F2848" s="128">
        <v>0</v>
      </c>
      <c r="G2848" s="131">
        <v>0</v>
      </c>
      <c r="H2848" s="128">
        <f t="shared" si="1850"/>
        <v>0</v>
      </c>
      <c r="I2848" s="129">
        <v>0</v>
      </c>
      <c r="J2848" s="130">
        <v>0</v>
      </c>
      <c r="K2848" s="130">
        <f t="shared" si="1851"/>
        <v>0</v>
      </c>
      <c r="L2848" s="129">
        <f t="shared" si="1852"/>
        <v>0</v>
      </c>
      <c r="M2848" s="128">
        <f t="shared" si="1853"/>
        <v>0</v>
      </c>
      <c r="N2848" s="127"/>
      <c r="O2848" s="126"/>
      <c r="P2848" s="125"/>
      <c r="Q2848" s="125">
        <f t="shared" si="1834"/>
        <v>28</v>
      </c>
      <c r="R2848" s="125">
        <f t="shared" si="1835"/>
        <v>2015</v>
      </c>
      <c r="S2848" s="125" t="str">
        <f t="shared" si="1833"/>
        <v>Fri</v>
      </c>
      <c r="T2848" s="125" t="str">
        <f t="shared" si="1836"/>
        <v>2015-28</v>
      </c>
      <c r="U2848" s="125">
        <f t="shared" si="1837"/>
        <v>0</v>
      </c>
      <c r="V2848" s="125"/>
    </row>
    <row r="2849" spans="1:22" s="113" customFormat="1" x14ac:dyDescent="0.35">
      <c r="A2849" s="133" t="s">
        <v>1405</v>
      </c>
      <c r="B2849" s="132">
        <v>42196</v>
      </c>
      <c r="C2849" s="129">
        <v>0</v>
      </c>
      <c r="D2849" s="119">
        <v>0</v>
      </c>
      <c r="E2849" s="119">
        <v>0</v>
      </c>
      <c r="F2849" s="128">
        <v>0</v>
      </c>
      <c r="G2849" s="131">
        <v>0</v>
      </c>
      <c r="H2849" s="128">
        <f t="shared" si="1850"/>
        <v>0</v>
      </c>
      <c r="I2849" s="129">
        <v>0</v>
      </c>
      <c r="J2849" s="130">
        <v>0</v>
      </c>
      <c r="K2849" s="130">
        <f t="shared" si="1851"/>
        <v>0</v>
      </c>
      <c r="L2849" s="129">
        <f t="shared" si="1852"/>
        <v>0</v>
      </c>
      <c r="M2849" s="128">
        <f t="shared" si="1853"/>
        <v>0</v>
      </c>
      <c r="N2849" s="127"/>
      <c r="O2849" s="126"/>
      <c r="P2849" s="125"/>
      <c r="Q2849" s="125">
        <f t="shared" si="1834"/>
        <v>28</v>
      </c>
      <c r="R2849" s="125">
        <f t="shared" si="1835"/>
        <v>2015</v>
      </c>
      <c r="S2849" s="125" t="str">
        <f t="shared" si="1833"/>
        <v>Sat</v>
      </c>
      <c r="T2849" s="125" t="str">
        <f t="shared" si="1836"/>
        <v>2015-28</v>
      </c>
      <c r="U2849" s="125">
        <f t="shared" si="1837"/>
        <v>0</v>
      </c>
      <c r="V2849" s="125"/>
    </row>
    <row r="2850" spans="1:22" s="114" customFormat="1" x14ac:dyDescent="0.35">
      <c r="A2850" s="124"/>
      <c r="B2850" s="123">
        <v>42197</v>
      </c>
      <c r="C2850" s="119">
        <f>SUM(C2844:C2849)</f>
        <v>0</v>
      </c>
      <c r="D2850" s="119"/>
      <c r="E2850" s="122">
        <f>SUM(C2850:D2850)</f>
        <v>0</v>
      </c>
      <c r="F2850" s="118"/>
      <c r="G2850" s="121">
        <f>SUM(G2844:G2849)</f>
        <v>0</v>
      </c>
      <c r="H2850" s="118">
        <f>AVERAGE(H2844:H2849)</f>
        <v>0</v>
      </c>
      <c r="I2850" s="119">
        <f>SUM(I2844:I2849)</f>
        <v>0</v>
      </c>
      <c r="J2850" s="120">
        <f>SUM(J2844:J2849)</f>
        <v>0</v>
      </c>
      <c r="K2850" s="120">
        <f>SUM(G2850,J2850)</f>
        <v>0</v>
      </c>
      <c r="L2850" s="119">
        <f>AVERAGE(L2844:L2849)</f>
        <v>0</v>
      </c>
      <c r="M2850" s="118">
        <f>AVERAGE(M2844:M2849)</f>
        <v>0</v>
      </c>
      <c r="N2850" s="117"/>
      <c r="O2850" s="116"/>
      <c r="P2850" s="115"/>
      <c r="Q2850" s="115">
        <f t="shared" si="1834"/>
        <v>29</v>
      </c>
      <c r="R2850" s="115">
        <f t="shared" si="1835"/>
        <v>2015</v>
      </c>
      <c r="S2850" s="115" t="str">
        <f t="shared" si="1833"/>
        <v>Sun</v>
      </c>
      <c r="T2850" s="115" t="str">
        <f t="shared" si="1836"/>
        <v>2015-29</v>
      </c>
      <c r="U2850" s="115">
        <f t="shared" si="1837"/>
        <v>0</v>
      </c>
      <c r="V2850" s="115"/>
    </row>
    <row r="2851" spans="1:22" s="113" customFormat="1" x14ac:dyDescent="0.35">
      <c r="A2851" s="133" t="s">
        <v>1404</v>
      </c>
      <c r="B2851" s="132">
        <v>42198</v>
      </c>
      <c r="C2851" s="129">
        <v>0</v>
      </c>
      <c r="D2851" s="119">
        <v>0</v>
      </c>
      <c r="E2851" s="119">
        <v>0</v>
      </c>
      <c r="F2851" s="128">
        <v>0</v>
      </c>
      <c r="G2851" s="131">
        <v>0</v>
      </c>
      <c r="H2851" s="128">
        <f t="shared" ref="H2851:H2856" si="1854">IFERROR(F2851/G2851,0)</f>
        <v>0</v>
      </c>
      <c r="I2851" s="129">
        <v>0</v>
      </c>
      <c r="J2851" s="130">
        <v>0</v>
      </c>
      <c r="K2851" s="130">
        <f t="shared" ref="K2851:K2856" si="1855">IFERROR(SUM(G2851,J2851),0)</f>
        <v>0</v>
      </c>
      <c r="L2851" s="129">
        <f t="shared" ref="L2851:L2856" si="1856">IFERROR(MEDIAN(I2851/J2851),0)</f>
        <v>0</v>
      </c>
      <c r="M2851" s="128">
        <f t="shared" ref="M2851:M2856" si="1857">IFERROR(SUM(F2851,I2851)/K2851,0)</f>
        <v>0</v>
      </c>
      <c r="N2851" s="127"/>
      <c r="O2851" s="126"/>
      <c r="P2851" s="125"/>
      <c r="Q2851" s="125">
        <f t="shared" si="1834"/>
        <v>29</v>
      </c>
      <c r="R2851" s="125">
        <f t="shared" si="1835"/>
        <v>2015</v>
      </c>
      <c r="S2851" s="125" t="str">
        <f t="shared" si="1833"/>
        <v>Mon</v>
      </c>
      <c r="T2851" s="125" t="str">
        <f t="shared" si="1836"/>
        <v>2015-29</v>
      </c>
      <c r="U2851" s="125">
        <f t="shared" si="1837"/>
        <v>0</v>
      </c>
      <c r="V2851" s="125"/>
    </row>
    <row r="2852" spans="1:22" s="113" customFormat="1" x14ac:dyDescent="0.35">
      <c r="A2852" s="133" t="s">
        <v>1404</v>
      </c>
      <c r="B2852" s="132">
        <v>42199</v>
      </c>
      <c r="C2852" s="129">
        <v>0</v>
      </c>
      <c r="D2852" s="119">
        <v>0</v>
      </c>
      <c r="E2852" s="119">
        <v>0</v>
      </c>
      <c r="F2852" s="128">
        <v>0</v>
      </c>
      <c r="G2852" s="131">
        <v>0</v>
      </c>
      <c r="H2852" s="128">
        <f t="shared" si="1854"/>
        <v>0</v>
      </c>
      <c r="I2852" s="129">
        <v>0</v>
      </c>
      <c r="J2852" s="130">
        <v>0</v>
      </c>
      <c r="K2852" s="130">
        <f t="shared" si="1855"/>
        <v>0</v>
      </c>
      <c r="L2852" s="129">
        <f t="shared" si="1856"/>
        <v>0</v>
      </c>
      <c r="M2852" s="128">
        <f t="shared" si="1857"/>
        <v>0</v>
      </c>
      <c r="N2852" s="127"/>
      <c r="O2852" s="126"/>
      <c r="P2852" s="125"/>
      <c r="Q2852" s="125">
        <f t="shared" si="1834"/>
        <v>29</v>
      </c>
      <c r="R2852" s="125">
        <f t="shared" si="1835"/>
        <v>2015</v>
      </c>
      <c r="S2852" s="125" t="str">
        <f t="shared" si="1833"/>
        <v>Tue</v>
      </c>
      <c r="T2852" s="125" t="str">
        <f t="shared" si="1836"/>
        <v>2015-29</v>
      </c>
      <c r="U2852" s="125">
        <f t="shared" si="1837"/>
        <v>0</v>
      </c>
      <c r="V2852" s="125"/>
    </row>
    <row r="2853" spans="1:22" s="113" customFormat="1" x14ac:dyDescent="0.35">
      <c r="A2853" s="133" t="s">
        <v>1404</v>
      </c>
      <c r="B2853" s="132">
        <v>42200</v>
      </c>
      <c r="C2853" s="129">
        <v>0</v>
      </c>
      <c r="D2853" s="119">
        <v>0</v>
      </c>
      <c r="E2853" s="119">
        <v>0</v>
      </c>
      <c r="F2853" s="128">
        <v>0</v>
      </c>
      <c r="G2853" s="131">
        <v>0</v>
      </c>
      <c r="H2853" s="128">
        <f t="shared" si="1854"/>
        <v>0</v>
      </c>
      <c r="I2853" s="129">
        <v>0</v>
      </c>
      <c r="J2853" s="130">
        <v>0</v>
      </c>
      <c r="K2853" s="130">
        <f t="shared" si="1855"/>
        <v>0</v>
      </c>
      <c r="L2853" s="129">
        <f t="shared" si="1856"/>
        <v>0</v>
      </c>
      <c r="M2853" s="128">
        <f t="shared" si="1857"/>
        <v>0</v>
      </c>
      <c r="N2853" s="127"/>
      <c r="O2853" s="126"/>
      <c r="P2853" s="125"/>
      <c r="Q2853" s="125">
        <f t="shared" si="1834"/>
        <v>29</v>
      </c>
      <c r="R2853" s="125">
        <f t="shared" si="1835"/>
        <v>2015</v>
      </c>
      <c r="S2853" s="125" t="str">
        <f t="shared" si="1833"/>
        <v>Wed</v>
      </c>
      <c r="T2853" s="125" t="str">
        <f t="shared" si="1836"/>
        <v>2015-29</v>
      </c>
      <c r="U2853" s="125">
        <f t="shared" si="1837"/>
        <v>0</v>
      </c>
      <c r="V2853" s="125"/>
    </row>
    <row r="2854" spans="1:22" s="113" customFormat="1" x14ac:dyDescent="0.35">
      <c r="A2854" s="133" t="s">
        <v>1404</v>
      </c>
      <c r="B2854" s="132">
        <v>42201</v>
      </c>
      <c r="C2854" s="129">
        <v>0</v>
      </c>
      <c r="D2854" s="119">
        <v>0</v>
      </c>
      <c r="E2854" s="119">
        <v>0</v>
      </c>
      <c r="F2854" s="128">
        <v>0</v>
      </c>
      <c r="G2854" s="131">
        <v>0</v>
      </c>
      <c r="H2854" s="128">
        <f t="shared" si="1854"/>
        <v>0</v>
      </c>
      <c r="I2854" s="129">
        <v>0</v>
      </c>
      <c r="J2854" s="130">
        <v>0</v>
      </c>
      <c r="K2854" s="130">
        <f t="shared" si="1855"/>
        <v>0</v>
      </c>
      <c r="L2854" s="129">
        <f t="shared" si="1856"/>
        <v>0</v>
      </c>
      <c r="M2854" s="128">
        <f t="shared" si="1857"/>
        <v>0</v>
      </c>
      <c r="N2854" s="127"/>
      <c r="O2854" s="126"/>
      <c r="P2854" s="125"/>
      <c r="Q2854" s="125">
        <f t="shared" si="1834"/>
        <v>29</v>
      </c>
      <c r="R2854" s="125">
        <f t="shared" si="1835"/>
        <v>2015</v>
      </c>
      <c r="S2854" s="125" t="str">
        <f t="shared" si="1833"/>
        <v>Thu</v>
      </c>
      <c r="T2854" s="125" t="str">
        <f t="shared" si="1836"/>
        <v>2015-29</v>
      </c>
      <c r="U2854" s="125">
        <f t="shared" si="1837"/>
        <v>0</v>
      </c>
      <c r="V2854" s="125"/>
    </row>
    <row r="2855" spans="1:22" s="113" customFormat="1" x14ac:dyDescent="0.35">
      <c r="A2855" s="133" t="s">
        <v>1404</v>
      </c>
      <c r="B2855" s="132">
        <v>42202</v>
      </c>
      <c r="C2855" s="129">
        <v>0</v>
      </c>
      <c r="D2855" s="119">
        <v>0</v>
      </c>
      <c r="E2855" s="119">
        <v>0</v>
      </c>
      <c r="F2855" s="128">
        <v>0</v>
      </c>
      <c r="G2855" s="131">
        <v>0</v>
      </c>
      <c r="H2855" s="128">
        <f t="shared" si="1854"/>
        <v>0</v>
      </c>
      <c r="I2855" s="129">
        <v>0</v>
      </c>
      <c r="J2855" s="130">
        <v>0</v>
      </c>
      <c r="K2855" s="130">
        <f t="shared" si="1855"/>
        <v>0</v>
      </c>
      <c r="L2855" s="129">
        <f t="shared" si="1856"/>
        <v>0</v>
      </c>
      <c r="M2855" s="128">
        <f t="shared" si="1857"/>
        <v>0</v>
      </c>
      <c r="N2855" s="127"/>
      <c r="O2855" s="126"/>
      <c r="P2855" s="125"/>
      <c r="Q2855" s="125">
        <f t="shared" si="1834"/>
        <v>29</v>
      </c>
      <c r="R2855" s="125">
        <f t="shared" si="1835"/>
        <v>2015</v>
      </c>
      <c r="S2855" s="125" t="str">
        <f t="shared" si="1833"/>
        <v>Fri</v>
      </c>
      <c r="T2855" s="125" t="str">
        <f t="shared" si="1836"/>
        <v>2015-29</v>
      </c>
      <c r="U2855" s="125">
        <f t="shared" si="1837"/>
        <v>0</v>
      </c>
      <c r="V2855" s="125"/>
    </row>
    <row r="2856" spans="1:22" s="113" customFormat="1" x14ac:dyDescent="0.35">
      <c r="A2856" s="133" t="s">
        <v>1404</v>
      </c>
      <c r="B2856" s="132">
        <v>42203</v>
      </c>
      <c r="C2856" s="129">
        <v>0</v>
      </c>
      <c r="D2856" s="119">
        <v>0</v>
      </c>
      <c r="E2856" s="119">
        <v>0</v>
      </c>
      <c r="F2856" s="128">
        <v>0</v>
      </c>
      <c r="G2856" s="131">
        <v>0</v>
      </c>
      <c r="H2856" s="128">
        <f t="shared" si="1854"/>
        <v>0</v>
      </c>
      <c r="I2856" s="129">
        <v>0</v>
      </c>
      <c r="J2856" s="130">
        <v>0</v>
      </c>
      <c r="K2856" s="130">
        <f t="shared" si="1855"/>
        <v>0</v>
      </c>
      <c r="L2856" s="129">
        <f t="shared" si="1856"/>
        <v>0</v>
      </c>
      <c r="M2856" s="128">
        <f t="shared" si="1857"/>
        <v>0</v>
      </c>
      <c r="N2856" s="127"/>
      <c r="O2856" s="126"/>
      <c r="P2856" s="125"/>
      <c r="Q2856" s="125">
        <f t="shared" si="1834"/>
        <v>29</v>
      </c>
      <c r="R2856" s="125">
        <f t="shared" si="1835"/>
        <v>2015</v>
      </c>
      <c r="S2856" s="125" t="str">
        <f t="shared" si="1833"/>
        <v>Sat</v>
      </c>
      <c r="T2856" s="125" t="str">
        <f t="shared" si="1836"/>
        <v>2015-29</v>
      </c>
      <c r="U2856" s="125">
        <f t="shared" si="1837"/>
        <v>0</v>
      </c>
      <c r="V2856" s="125"/>
    </row>
    <row r="2857" spans="1:22" s="114" customFormat="1" x14ac:dyDescent="0.35">
      <c r="A2857" s="124"/>
      <c r="B2857" s="123">
        <v>42204</v>
      </c>
      <c r="C2857" s="119">
        <f>SUM(C2851:C2856)</f>
        <v>0</v>
      </c>
      <c r="D2857" s="119"/>
      <c r="E2857" s="122">
        <f>SUM(C2857:D2857)</f>
        <v>0</v>
      </c>
      <c r="F2857" s="118"/>
      <c r="G2857" s="121">
        <f>SUM(G2851:G2856)</f>
        <v>0</v>
      </c>
      <c r="H2857" s="118">
        <f>AVERAGE(H2851:H2856)</f>
        <v>0</v>
      </c>
      <c r="I2857" s="119">
        <f>SUM(I2851:I2856)</f>
        <v>0</v>
      </c>
      <c r="J2857" s="120">
        <f>SUM(J2851:J2856)</f>
        <v>0</v>
      </c>
      <c r="K2857" s="120">
        <f>SUM(G2857,J2857)</f>
        <v>0</v>
      </c>
      <c r="L2857" s="119">
        <f>AVERAGE(L2851:L2856)</f>
        <v>0</v>
      </c>
      <c r="M2857" s="118">
        <f>AVERAGE(M2851:M2856)</f>
        <v>0</v>
      </c>
      <c r="N2857" s="117"/>
      <c r="O2857" s="116"/>
      <c r="P2857" s="115"/>
      <c r="Q2857" s="115">
        <f t="shared" si="1834"/>
        <v>30</v>
      </c>
      <c r="R2857" s="115">
        <f t="shared" si="1835"/>
        <v>2015</v>
      </c>
      <c r="S2857" s="115" t="str">
        <f t="shared" si="1833"/>
        <v>Sun</v>
      </c>
      <c r="T2857" s="115" t="str">
        <f t="shared" si="1836"/>
        <v>2015-30</v>
      </c>
      <c r="U2857" s="115">
        <f t="shared" si="1837"/>
        <v>0</v>
      </c>
      <c r="V2857" s="115"/>
    </row>
    <row r="2858" spans="1:22" s="113" customFormat="1" x14ac:dyDescent="0.35">
      <c r="A2858" s="133" t="s">
        <v>1403</v>
      </c>
      <c r="B2858" s="132">
        <v>42205</v>
      </c>
      <c r="C2858" s="129">
        <v>0</v>
      </c>
      <c r="D2858" s="119">
        <v>0</v>
      </c>
      <c r="E2858" s="119">
        <v>0</v>
      </c>
      <c r="F2858" s="128">
        <v>0</v>
      </c>
      <c r="G2858" s="131">
        <v>0</v>
      </c>
      <c r="H2858" s="128">
        <f t="shared" ref="H2858:H2863" si="1858">IFERROR(F2858/G2858,0)</f>
        <v>0</v>
      </c>
      <c r="I2858" s="129">
        <v>0</v>
      </c>
      <c r="J2858" s="130">
        <v>0</v>
      </c>
      <c r="K2858" s="130">
        <f t="shared" ref="K2858:K2863" si="1859">IFERROR(SUM(G2858,J2858),0)</f>
        <v>0</v>
      </c>
      <c r="L2858" s="129">
        <f t="shared" ref="L2858:L2863" si="1860">IFERROR(MEDIAN(I2858/J2858),0)</f>
        <v>0</v>
      </c>
      <c r="M2858" s="128">
        <f t="shared" ref="M2858:M2863" si="1861">IFERROR(SUM(F2858,I2858)/K2858,0)</f>
        <v>0</v>
      </c>
      <c r="N2858" s="127"/>
      <c r="O2858" s="126"/>
      <c r="P2858" s="125"/>
      <c r="Q2858" s="125">
        <f t="shared" si="1834"/>
        <v>30</v>
      </c>
      <c r="R2858" s="125">
        <f t="shared" si="1835"/>
        <v>2015</v>
      </c>
      <c r="S2858" s="125" t="str">
        <f t="shared" si="1833"/>
        <v>Mon</v>
      </c>
      <c r="T2858" s="125" t="str">
        <f t="shared" si="1836"/>
        <v>2015-30</v>
      </c>
      <c r="U2858" s="125">
        <f t="shared" si="1837"/>
        <v>0</v>
      </c>
      <c r="V2858" s="125"/>
    </row>
    <row r="2859" spans="1:22" s="113" customFormat="1" x14ac:dyDescent="0.35">
      <c r="A2859" s="133" t="s">
        <v>1403</v>
      </c>
      <c r="B2859" s="132">
        <v>42206</v>
      </c>
      <c r="C2859" s="129">
        <v>0</v>
      </c>
      <c r="D2859" s="119">
        <v>0</v>
      </c>
      <c r="E2859" s="119">
        <v>0</v>
      </c>
      <c r="F2859" s="128">
        <v>0</v>
      </c>
      <c r="G2859" s="131">
        <v>0</v>
      </c>
      <c r="H2859" s="128">
        <f t="shared" si="1858"/>
        <v>0</v>
      </c>
      <c r="I2859" s="129">
        <v>0</v>
      </c>
      <c r="J2859" s="130">
        <v>0</v>
      </c>
      <c r="K2859" s="130">
        <f t="shared" si="1859"/>
        <v>0</v>
      </c>
      <c r="L2859" s="129">
        <f t="shared" si="1860"/>
        <v>0</v>
      </c>
      <c r="M2859" s="128">
        <f t="shared" si="1861"/>
        <v>0</v>
      </c>
      <c r="N2859" s="127"/>
      <c r="O2859" s="126"/>
      <c r="P2859" s="125"/>
      <c r="Q2859" s="125">
        <f t="shared" si="1834"/>
        <v>30</v>
      </c>
      <c r="R2859" s="125">
        <f t="shared" si="1835"/>
        <v>2015</v>
      </c>
      <c r="S2859" s="125" t="str">
        <f t="shared" si="1833"/>
        <v>Tue</v>
      </c>
      <c r="T2859" s="125" t="str">
        <f t="shared" si="1836"/>
        <v>2015-30</v>
      </c>
      <c r="U2859" s="125">
        <f t="shared" si="1837"/>
        <v>0</v>
      </c>
      <c r="V2859" s="125"/>
    </row>
    <row r="2860" spans="1:22" s="113" customFormat="1" x14ac:dyDescent="0.35">
      <c r="A2860" s="133" t="s">
        <v>1403</v>
      </c>
      <c r="B2860" s="132">
        <v>42207</v>
      </c>
      <c r="C2860" s="129">
        <v>0</v>
      </c>
      <c r="D2860" s="119">
        <v>0</v>
      </c>
      <c r="E2860" s="119">
        <v>0</v>
      </c>
      <c r="F2860" s="128">
        <v>0</v>
      </c>
      <c r="G2860" s="131">
        <v>0</v>
      </c>
      <c r="H2860" s="128">
        <f t="shared" si="1858"/>
        <v>0</v>
      </c>
      <c r="I2860" s="129">
        <v>0</v>
      </c>
      <c r="J2860" s="130">
        <v>0</v>
      </c>
      <c r="K2860" s="130">
        <f t="shared" si="1859"/>
        <v>0</v>
      </c>
      <c r="L2860" s="129">
        <f t="shared" si="1860"/>
        <v>0</v>
      </c>
      <c r="M2860" s="128">
        <f t="shared" si="1861"/>
        <v>0</v>
      </c>
      <c r="N2860" s="127"/>
      <c r="O2860" s="126"/>
      <c r="P2860" s="125"/>
      <c r="Q2860" s="125">
        <f t="shared" si="1834"/>
        <v>30</v>
      </c>
      <c r="R2860" s="125">
        <f t="shared" si="1835"/>
        <v>2015</v>
      </c>
      <c r="S2860" s="125" t="str">
        <f t="shared" si="1833"/>
        <v>Wed</v>
      </c>
      <c r="T2860" s="125" t="str">
        <f t="shared" si="1836"/>
        <v>2015-30</v>
      </c>
      <c r="U2860" s="125">
        <f t="shared" si="1837"/>
        <v>0</v>
      </c>
      <c r="V2860" s="125"/>
    </row>
    <row r="2861" spans="1:22" s="113" customFormat="1" x14ac:dyDescent="0.35">
      <c r="A2861" s="133" t="s">
        <v>1403</v>
      </c>
      <c r="B2861" s="132">
        <v>42208</v>
      </c>
      <c r="C2861" s="129">
        <v>0</v>
      </c>
      <c r="D2861" s="119">
        <v>0</v>
      </c>
      <c r="E2861" s="119">
        <v>0</v>
      </c>
      <c r="F2861" s="128">
        <v>0</v>
      </c>
      <c r="G2861" s="131">
        <v>0</v>
      </c>
      <c r="H2861" s="128">
        <f t="shared" si="1858"/>
        <v>0</v>
      </c>
      <c r="I2861" s="129">
        <v>0</v>
      </c>
      <c r="J2861" s="130">
        <v>0</v>
      </c>
      <c r="K2861" s="130">
        <f t="shared" si="1859"/>
        <v>0</v>
      </c>
      <c r="L2861" s="129">
        <f t="shared" si="1860"/>
        <v>0</v>
      </c>
      <c r="M2861" s="128">
        <f t="shared" si="1861"/>
        <v>0</v>
      </c>
      <c r="N2861" s="127"/>
      <c r="O2861" s="126"/>
      <c r="P2861" s="125"/>
      <c r="Q2861" s="125">
        <f t="shared" si="1834"/>
        <v>30</v>
      </c>
      <c r="R2861" s="125">
        <f t="shared" si="1835"/>
        <v>2015</v>
      </c>
      <c r="S2861" s="125" t="str">
        <f t="shared" si="1833"/>
        <v>Thu</v>
      </c>
      <c r="T2861" s="125" t="str">
        <f t="shared" si="1836"/>
        <v>2015-30</v>
      </c>
      <c r="U2861" s="125">
        <f t="shared" si="1837"/>
        <v>0</v>
      </c>
      <c r="V2861" s="125"/>
    </row>
    <row r="2862" spans="1:22" s="113" customFormat="1" x14ac:dyDescent="0.35">
      <c r="A2862" s="133" t="s">
        <v>1403</v>
      </c>
      <c r="B2862" s="132">
        <v>42209</v>
      </c>
      <c r="C2862" s="129">
        <v>0</v>
      </c>
      <c r="D2862" s="119">
        <v>0</v>
      </c>
      <c r="E2862" s="119">
        <v>0</v>
      </c>
      <c r="F2862" s="128">
        <v>0</v>
      </c>
      <c r="G2862" s="131">
        <v>0</v>
      </c>
      <c r="H2862" s="128">
        <f t="shared" si="1858"/>
        <v>0</v>
      </c>
      <c r="I2862" s="129">
        <v>0</v>
      </c>
      <c r="J2862" s="130">
        <v>0</v>
      </c>
      <c r="K2862" s="130">
        <f t="shared" si="1859"/>
        <v>0</v>
      </c>
      <c r="L2862" s="129">
        <f t="shared" si="1860"/>
        <v>0</v>
      </c>
      <c r="M2862" s="128">
        <f t="shared" si="1861"/>
        <v>0</v>
      </c>
      <c r="N2862" s="127"/>
      <c r="O2862" s="126"/>
      <c r="P2862" s="125"/>
      <c r="Q2862" s="125">
        <f t="shared" si="1834"/>
        <v>30</v>
      </c>
      <c r="R2862" s="125">
        <f t="shared" si="1835"/>
        <v>2015</v>
      </c>
      <c r="S2862" s="125" t="str">
        <f t="shared" si="1833"/>
        <v>Fri</v>
      </c>
      <c r="T2862" s="125" t="str">
        <f t="shared" si="1836"/>
        <v>2015-30</v>
      </c>
      <c r="U2862" s="125">
        <f t="shared" si="1837"/>
        <v>0</v>
      </c>
      <c r="V2862" s="125"/>
    </row>
    <row r="2863" spans="1:22" s="113" customFormat="1" x14ac:dyDescent="0.35">
      <c r="A2863" s="133" t="s">
        <v>1403</v>
      </c>
      <c r="B2863" s="132">
        <v>42210</v>
      </c>
      <c r="C2863" s="129">
        <v>0</v>
      </c>
      <c r="D2863" s="119">
        <v>0</v>
      </c>
      <c r="E2863" s="119">
        <v>0</v>
      </c>
      <c r="F2863" s="128">
        <v>0</v>
      </c>
      <c r="G2863" s="131">
        <v>0</v>
      </c>
      <c r="H2863" s="128">
        <f t="shared" si="1858"/>
        <v>0</v>
      </c>
      <c r="I2863" s="129">
        <v>0</v>
      </c>
      <c r="J2863" s="130">
        <v>0</v>
      </c>
      <c r="K2863" s="130">
        <f t="shared" si="1859"/>
        <v>0</v>
      </c>
      <c r="L2863" s="129">
        <f t="shared" si="1860"/>
        <v>0</v>
      </c>
      <c r="M2863" s="128">
        <f t="shared" si="1861"/>
        <v>0</v>
      </c>
      <c r="N2863" s="127"/>
      <c r="O2863" s="126"/>
      <c r="P2863" s="125"/>
      <c r="Q2863" s="125">
        <f t="shared" si="1834"/>
        <v>30</v>
      </c>
      <c r="R2863" s="125">
        <f t="shared" si="1835"/>
        <v>2015</v>
      </c>
      <c r="S2863" s="125" t="str">
        <f t="shared" si="1833"/>
        <v>Sat</v>
      </c>
      <c r="T2863" s="125" t="str">
        <f t="shared" si="1836"/>
        <v>2015-30</v>
      </c>
      <c r="U2863" s="125">
        <f t="shared" si="1837"/>
        <v>0</v>
      </c>
      <c r="V2863" s="125"/>
    </row>
    <row r="2864" spans="1:22" s="114" customFormat="1" x14ac:dyDescent="0.35">
      <c r="A2864" s="124"/>
      <c r="B2864" s="123">
        <v>42211</v>
      </c>
      <c r="C2864" s="119">
        <f>SUM(C2858:C2863)</f>
        <v>0</v>
      </c>
      <c r="D2864" s="119"/>
      <c r="E2864" s="122">
        <f>SUM(C2864:D2864)</f>
        <v>0</v>
      </c>
      <c r="F2864" s="118"/>
      <c r="G2864" s="121">
        <f>SUM(G2858:G2863)</f>
        <v>0</v>
      </c>
      <c r="H2864" s="118">
        <f>AVERAGE(H2858:H2863)</f>
        <v>0</v>
      </c>
      <c r="I2864" s="119">
        <f>SUM(I2858:I2863)</f>
        <v>0</v>
      </c>
      <c r="J2864" s="120">
        <f>SUM(J2858:J2863)</f>
        <v>0</v>
      </c>
      <c r="K2864" s="120">
        <f>SUM(G2864,J2864)</f>
        <v>0</v>
      </c>
      <c r="L2864" s="119">
        <f>AVERAGE(L2858:L2863)</f>
        <v>0</v>
      </c>
      <c r="M2864" s="118">
        <f>AVERAGE(M2858:M2863)</f>
        <v>0</v>
      </c>
      <c r="N2864" s="117"/>
      <c r="O2864" s="116"/>
      <c r="P2864" s="115"/>
      <c r="Q2864" s="115">
        <f t="shared" si="1834"/>
        <v>31</v>
      </c>
      <c r="R2864" s="115">
        <f t="shared" si="1835"/>
        <v>2015</v>
      </c>
      <c r="S2864" s="115" t="str">
        <f t="shared" si="1833"/>
        <v>Sun</v>
      </c>
      <c r="T2864" s="115" t="str">
        <f t="shared" si="1836"/>
        <v>2015-31</v>
      </c>
      <c r="U2864" s="115">
        <f t="shared" si="1837"/>
        <v>0</v>
      </c>
      <c r="V2864" s="115"/>
    </row>
    <row r="2865" spans="1:22" s="113" customFormat="1" x14ac:dyDescent="0.35">
      <c r="A2865" s="133" t="s">
        <v>1402</v>
      </c>
      <c r="B2865" s="132">
        <v>42212</v>
      </c>
      <c r="C2865" s="129">
        <v>0</v>
      </c>
      <c r="D2865" s="119">
        <v>0</v>
      </c>
      <c r="E2865" s="119">
        <v>0</v>
      </c>
      <c r="F2865" s="128">
        <v>0</v>
      </c>
      <c r="G2865" s="131">
        <v>0</v>
      </c>
      <c r="H2865" s="128">
        <f t="shared" ref="H2865:H2870" si="1862">IFERROR(F2865/G2865,0)</f>
        <v>0</v>
      </c>
      <c r="I2865" s="129">
        <v>0</v>
      </c>
      <c r="J2865" s="130">
        <v>0</v>
      </c>
      <c r="K2865" s="130">
        <f t="shared" ref="K2865:K2870" si="1863">IFERROR(SUM(G2865,J2865),0)</f>
        <v>0</v>
      </c>
      <c r="L2865" s="129">
        <f t="shared" ref="L2865:L2870" si="1864">IFERROR(MEDIAN(I2865/J2865),0)</f>
        <v>0</v>
      </c>
      <c r="M2865" s="128">
        <f t="shared" ref="M2865:M2870" si="1865">IFERROR(SUM(F2865,I2865)/K2865,0)</f>
        <v>0</v>
      </c>
      <c r="N2865" s="127"/>
      <c r="O2865" s="126"/>
      <c r="P2865" s="125"/>
      <c r="Q2865" s="125">
        <f t="shared" si="1834"/>
        <v>31</v>
      </c>
      <c r="R2865" s="125">
        <f t="shared" si="1835"/>
        <v>2015</v>
      </c>
      <c r="S2865" s="125" t="str">
        <f t="shared" si="1833"/>
        <v>Mon</v>
      </c>
      <c r="T2865" s="125" t="str">
        <f t="shared" si="1836"/>
        <v>2015-31</v>
      </c>
      <c r="U2865" s="125">
        <f t="shared" si="1837"/>
        <v>0</v>
      </c>
      <c r="V2865" s="125"/>
    </row>
    <row r="2866" spans="1:22" s="113" customFormat="1" x14ac:dyDescent="0.35">
      <c r="A2866" s="133" t="s">
        <v>1402</v>
      </c>
      <c r="B2866" s="132">
        <v>42213</v>
      </c>
      <c r="C2866" s="129">
        <v>0</v>
      </c>
      <c r="D2866" s="119">
        <v>0</v>
      </c>
      <c r="E2866" s="119">
        <v>0</v>
      </c>
      <c r="F2866" s="128">
        <v>0</v>
      </c>
      <c r="G2866" s="131">
        <v>0</v>
      </c>
      <c r="H2866" s="128">
        <f t="shared" si="1862"/>
        <v>0</v>
      </c>
      <c r="I2866" s="129">
        <v>0</v>
      </c>
      <c r="J2866" s="130">
        <v>0</v>
      </c>
      <c r="K2866" s="130">
        <f t="shared" si="1863"/>
        <v>0</v>
      </c>
      <c r="L2866" s="129">
        <f t="shared" si="1864"/>
        <v>0</v>
      </c>
      <c r="M2866" s="128">
        <f t="shared" si="1865"/>
        <v>0</v>
      </c>
      <c r="N2866" s="127"/>
      <c r="O2866" s="126"/>
      <c r="P2866" s="125"/>
      <c r="Q2866" s="125">
        <f t="shared" si="1834"/>
        <v>31</v>
      </c>
      <c r="R2866" s="125">
        <f t="shared" si="1835"/>
        <v>2015</v>
      </c>
      <c r="S2866" s="125" t="str">
        <f t="shared" si="1833"/>
        <v>Tue</v>
      </c>
      <c r="T2866" s="125" t="str">
        <f t="shared" si="1836"/>
        <v>2015-31</v>
      </c>
      <c r="U2866" s="125">
        <f t="shared" si="1837"/>
        <v>0</v>
      </c>
      <c r="V2866" s="125"/>
    </row>
    <row r="2867" spans="1:22" s="113" customFormat="1" x14ac:dyDescent="0.35">
      <c r="A2867" s="133" t="s">
        <v>1402</v>
      </c>
      <c r="B2867" s="132">
        <v>42214</v>
      </c>
      <c r="C2867" s="129">
        <v>0</v>
      </c>
      <c r="D2867" s="119">
        <v>0</v>
      </c>
      <c r="E2867" s="119">
        <v>0</v>
      </c>
      <c r="F2867" s="128">
        <v>0</v>
      </c>
      <c r="G2867" s="131">
        <v>0</v>
      </c>
      <c r="H2867" s="128">
        <f t="shared" si="1862"/>
        <v>0</v>
      </c>
      <c r="I2867" s="129">
        <v>0</v>
      </c>
      <c r="J2867" s="130">
        <v>0</v>
      </c>
      <c r="K2867" s="130">
        <f t="shared" si="1863"/>
        <v>0</v>
      </c>
      <c r="L2867" s="129">
        <f t="shared" si="1864"/>
        <v>0</v>
      </c>
      <c r="M2867" s="128">
        <f t="shared" si="1865"/>
        <v>0</v>
      </c>
      <c r="N2867" s="127"/>
      <c r="O2867" s="126"/>
      <c r="P2867" s="125"/>
      <c r="Q2867" s="125">
        <f t="shared" si="1834"/>
        <v>31</v>
      </c>
      <c r="R2867" s="125">
        <f t="shared" si="1835"/>
        <v>2015</v>
      </c>
      <c r="S2867" s="125" t="str">
        <f t="shared" si="1833"/>
        <v>Wed</v>
      </c>
      <c r="T2867" s="125" t="str">
        <f t="shared" si="1836"/>
        <v>2015-31</v>
      </c>
      <c r="U2867" s="125">
        <f t="shared" si="1837"/>
        <v>0</v>
      </c>
      <c r="V2867" s="125"/>
    </row>
    <row r="2868" spans="1:22" s="113" customFormat="1" x14ac:dyDescent="0.35">
      <c r="A2868" s="133" t="s">
        <v>1402</v>
      </c>
      <c r="B2868" s="132">
        <v>42215</v>
      </c>
      <c r="C2868" s="129">
        <v>0</v>
      </c>
      <c r="D2868" s="119">
        <v>0</v>
      </c>
      <c r="E2868" s="119">
        <v>0</v>
      </c>
      <c r="F2868" s="128">
        <v>0</v>
      </c>
      <c r="G2868" s="131">
        <v>0</v>
      </c>
      <c r="H2868" s="128">
        <f t="shared" si="1862"/>
        <v>0</v>
      </c>
      <c r="I2868" s="129">
        <v>0</v>
      </c>
      <c r="J2868" s="130">
        <v>0</v>
      </c>
      <c r="K2868" s="130">
        <f t="shared" si="1863"/>
        <v>0</v>
      </c>
      <c r="L2868" s="129">
        <f t="shared" si="1864"/>
        <v>0</v>
      </c>
      <c r="M2868" s="128">
        <f t="shared" si="1865"/>
        <v>0</v>
      </c>
      <c r="N2868" s="127"/>
      <c r="O2868" s="126"/>
      <c r="P2868" s="125"/>
      <c r="Q2868" s="125">
        <f t="shared" si="1834"/>
        <v>31</v>
      </c>
      <c r="R2868" s="125">
        <f t="shared" si="1835"/>
        <v>2015</v>
      </c>
      <c r="S2868" s="125" t="str">
        <f t="shared" si="1833"/>
        <v>Thu</v>
      </c>
      <c r="T2868" s="125" t="str">
        <f t="shared" si="1836"/>
        <v>2015-31</v>
      </c>
      <c r="U2868" s="125">
        <f t="shared" si="1837"/>
        <v>0</v>
      </c>
      <c r="V2868" s="125"/>
    </row>
    <row r="2869" spans="1:22" s="113" customFormat="1" x14ac:dyDescent="0.35">
      <c r="A2869" s="133" t="s">
        <v>1402</v>
      </c>
      <c r="B2869" s="132">
        <v>42216</v>
      </c>
      <c r="C2869" s="129">
        <v>0</v>
      </c>
      <c r="D2869" s="119">
        <v>0</v>
      </c>
      <c r="E2869" s="119">
        <v>0</v>
      </c>
      <c r="F2869" s="128">
        <v>0</v>
      </c>
      <c r="G2869" s="131">
        <v>0</v>
      </c>
      <c r="H2869" s="128">
        <f t="shared" si="1862"/>
        <v>0</v>
      </c>
      <c r="I2869" s="129">
        <v>0</v>
      </c>
      <c r="J2869" s="130">
        <v>0</v>
      </c>
      <c r="K2869" s="130">
        <f t="shared" si="1863"/>
        <v>0</v>
      </c>
      <c r="L2869" s="129">
        <f t="shared" si="1864"/>
        <v>0</v>
      </c>
      <c r="M2869" s="128">
        <f t="shared" si="1865"/>
        <v>0</v>
      </c>
      <c r="N2869" s="127"/>
      <c r="O2869" s="126"/>
      <c r="P2869" s="125"/>
      <c r="Q2869" s="125">
        <f t="shared" si="1834"/>
        <v>31</v>
      </c>
      <c r="R2869" s="125">
        <f t="shared" si="1835"/>
        <v>2015</v>
      </c>
      <c r="S2869" s="125" t="str">
        <f t="shared" si="1833"/>
        <v>Fri</v>
      </c>
      <c r="T2869" s="125" t="str">
        <f t="shared" si="1836"/>
        <v>2015-31</v>
      </c>
      <c r="U2869" s="125">
        <f t="shared" si="1837"/>
        <v>0</v>
      </c>
      <c r="V2869" s="125"/>
    </row>
    <row r="2870" spans="1:22" s="113" customFormat="1" x14ac:dyDescent="0.35">
      <c r="A2870" s="133" t="s">
        <v>1402</v>
      </c>
      <c r="B2870" s="132">
        <v>42217</v>
      </c>
      <c r="C2870" s="129">
        <v>0</v>
      </c>
      <c r="D2870" s="119">
        <v>0</v>
      </c>
      <c r="E2870" s="119">
        <v>0</v>
      </c>
      <c r="F2870" s="128">
        <v>0</v>
      </c>
      <c r="G2870" s="131">
        <v>0</v>
      </c>
      <c r="H2870" s="128">
        <f t="shared" si="1862"/>
        <v>0</v>
      </c>
      <c r="I2870" s="129">
        <v>0</v>
      </c>
      <c r="J2870" s="130">
        <v>0</v>
      </c>
      <c r="K2870" s="130">
        <f t="shared" si="1863"/>
        <v>0</v>
      </c>
      <c r="L2870" s="129">
        <f t="shared" si="1864"/>
        <v>0</v>
      </c>
      <c r="M2870" s="128">
        <f t="shared" si="1865"/>
        <v>0</v>
      </c>
      <c r="N2870" s="127"/>
      <c r="O2870" s="126"/>
      <c r="P2870" s="125"/>
      <c r="Q2870" s="125">
        <f t="shared" si="1834"/>
        <v>31</v>
      </c>
      <c r="R2870" s="125">
        <f t="shared" si="1835"/>
        <v>2015</v>
      </c>
      <c r="S2870" s="125" t="str">
        <f t="shared" si="1833"/>
        <v>Sat</v>
      </c>
      <c r="T2870" s="125" t="str">
        <f t="shared" si="1836"/>
        <v>2015-31</v>
      </c>
      <c r="U2870" s="125">
        <f t="shared" si="1837"/>
        <v>0</v>
      </c>
      <c r="V2870" s="125"/>
    </row>
    <row r="2871" spans="1:22" s="114" customFormat="1" x14ac:dyDescent="0.35">
      <c r="A2871" s="124"/>
      <c r="B2871" s="123">
        <v>42218</v>
      </c>
      <c r="C2871" s="119">
        <f>SUM(C2865:C2870)</f>
        <v>0</v>
      </c>
      <c r="D2871" s="119"/>
      <c r="E2871" s="122">
        <f>SUM(C2871:D2871)</f>
        <v>0</v>
      </c>
      <c r="F2871" s="118"/>
      <c r="G2871" s="121">
        <f>SUM(G2865:G2870)</f>
        <v>0</v>
      </c>
      <c r="H2871" s="118">
        <f>AVERAGE(H2865:H2870)</f>
        <v>0</v>
      </c>
      <c r="I2871" s="119">
        <f>SUM(I2865:I2870)</f>
        <v>0</v>
      </c>
      <c r="J2871" s="120">
        <f>SUM(J2865:J2870)</f>
        <v>0</v>
      </c>
      <c r="K2871" s="120">
        <f>SUM(G2871,J2871)</f>
        <v>0</v>
      </c>
      <c r="L2871" s="119">
        <f>AVERAGE(L2865:L2870)</f>
        <v>0</v>
      </c>
      <c r="M2871" s="118">
        <f>AVERAGE(M2865:M2870)</f>
        <v>0</v>
      </c>
      <c r="N2871" s="117"/>
      <c r="O2871" s="116"/>
      <c r="P2871" s="115"/>
      <c r="Q2871" s="115">
        <f t="shared" si="1834"/>
        <v>32</v>
      </c>
      <c r="R2871" s="115">
        <f t="shared" si="1835"/>
        <v>2015</v>
      </c>
      <c r="S2871" s="115" t="str">
        <f t="shared" si="1833"/>
        <v>Sun</v>
      </c>
      <c r="T2871" s="115" t="str">
        <f t="shared" si="1836"/>
        <v>2015-32</v>
      </c>
      <c r="U2871" s="115">
        <f t="shared" si="1837"/>
        <v>0</v>
      </c>
      <c r="V2871" s="115"/>
    </row>
    <row r="2872" spans="1:22" s="113" customFormat="1" x14ac:dyDescent="0.35">
      <c r="A2872" s="133" t="s">
        <v>1401</v>
      </c>
      <c r="B2872" s="132">
        <v>42219</v>
      </c>
      <c r="C2872" s="129">
        <v>0</v>
      </c>
      <c r="D2872" s="119">
        <v>0</v>
      </c>
      <c r="E2872" s="119">
        <v>0</v>
      </c>
      <c r="F2872" s="128">
        <v>0</v>
      </c>
      <c r="G2872" s="131">
        <v>0</v>
      </c>
      <c r="H2872" s="128">
        <f t="shared" ref="H2872:H2877" si="1866">IFERROR(F2872/G2872,0)</f>
        <v>0</v>
      </c>
      <c r="I2872" s="129">
        <v>0</v>
      </c>
      <c r="J2872" s="130">
        <v>0</v>
      </c>
      <c r="K2872" s="130">
        <f t="shared" ref="K2872:K2877" si="1867">IFERROR(SUM(G2872,J2872),0)</f>
        <v>0</v>
      </c>
      <c r="L2872" s="129">
        <f t="shared" ref="L2872:L2877" si="1868">IFERROR(MEDIAN(I2872/J2872),0)</f>
        <v>0</v>
      </c>
      <c r="M2872" s="128">
        <f t="shared" ref="M2872:M2877" si="1869">IFERROR(SUM(F2872,I2872)/K2872,0)</f>
        <v>0</v>
      </c>
      <c r="N2872" s="127"/>
      <c r="O2872" s="126"/>
      <c r="P2872" s="125"/>
      <c r="Q2872" s="125">
        <f t="shared" si="1834"/>
        <v>32</v>
      </c>
      <c r="R2872" s="125">
        <f t="shared" si="1835"/>
        <v>2015</v>
      </c>
      <c r="S2872" s="125" t="str">
        <f t="shared" si="1833"/>
        <v>Mon</v>
      </c>
      <c r="T2872" s="125" t="str">
        <f t="shared" si="1836"/>
        <v>2015-32</v>
      </c>
      <c r="U2872" s="125">
        <f t="shared" si="1837"/>
        <v>0</v>
      </c>
      <c r="V2872" s="125"/>
    </row>
    <row r="2873" spans="1:22" s="113" customFormat="1" x14ac:dyDescent="0.35">
      <c r="A2873" s="133" t="s">
        <v>1401</v>
      </c>
      <c r="B2873" s="132">
        <v>42220</v>
      </c>
      <c r="C2873" s="129">
        <v>0</v>
      </c>
      <c r="D2873" s="119">
        <v>0</v>
      </c>
      <c r="E2873" s="119">
        <v>0</v>
      </c>
      <c r="F2873" s="128">
        <v>0</v>
      </c>
      <c r="G2873" s="131">
        <v>0</v>
      </c>
      <c r="H2873" s="128">
        <f t="shared" si="1866"/>
        <v>0</v>
      </c>
      <c r="I2873" s="129">
        <v>0</v>
      </c>
      <c r="J2873" s="130">
        <v>0</v>
      </c>
      <c r="K2873" s="130">
        <f t="shared" si="1867"/>
        <v>0</v>
      </c>
      <c r="L2873" s="129">
        <f t="shared" si="1868"/>
        <v>0</v>
      </c>
      <c r="M2873" s="128">
        <f t="shared" si="1869"/>
        <v>0</v>
      </c>
      <c r="N2873" s="127"/>
      <c r="O2873" s="126"/>
      <c r="P2873" s="125"/>
      <c r="Q2873" s="125">
        <f t="shared" si="1834"/>
        <v>32</v>
      </c>
      <c r="R2873" s="125">
        <f t="shared" si="1835"/>
        <v>2015</v>
      </c>
      <c r="S2873" s="125" t="str">
        <f t="shared" si="1833"/>
        <v>Tue</v>
      </c>
      <c r="T2873" s="125" t="str">
        <f t="shared" si="1836"/>
        <v>2015-32</v>
      </c>
      <c r="U2873" s="125">
        <f t="shared" si="1837"/>
        <v>0</v>
      </c>
      <c r="V2873" s="125"/>
    </row>
    <row r="2874" spans="1:22" s="113" customFormat="1" x14ac:dyDescent="0.35">
      <c r="A2874" s="133" t="s">
        <v>1401</v>
      </c>
      <c r="B2874" s="132">
        <v>42221</v>
      </c>
      <c r="C2874" s="129">
        <v>0</v>
      </c>
      <c r="D2874" s="119">
        <v>0</v>
      </c>
      <c r="E2874" s="119">
        <v>0</v>
      </c>
      <c r="F2874" s="128">
        <v>0</v>
      </c>
      <c r="G2874" s="131">
        <v>0</v>
      </c>
      <c r="H2874" s="128">
        <f t="shared" si="1866"/>
        <v>0</v>
      </c>
      <c r="I2874" s="129">
        <v>0</v>
      </c>
      <c r="J2874" s="130">
        <v>0</v>
      </c>
      <c r="K2874" s="130">
        <f t="shared" si="1867"/>
        <v>0</v>
      </c>
      <c r="L2874" s="129">
        <f t="shared" si="1868"/>
        <v>0</v>
      </c>
      <c r="M2874" s="128">
        <f t="shared" si="1869"/>
        <v>0</v>
      </c>
      <c r="N2874" s="127"/>
      <c r="O2874" s="126"/>
      <c r="P2874" s="125"/>
      <c r="Q2874" s="125">
        <f t="shared" si="1834"/>
        <v>32</v>
      </c>
      <c r="R2874" s="125">
        <f t="shared" si="1835"/>
        <v>2015</v>
      </c>
      <c r="S2874" s="125" t="str">
        <f t="shared" si="1833"/>
        <v>Wed</v>
      </c>
      <c r="T2874" s="125" t="str">
        <f t="shared" si="1836"/>
        <v>2015-32</v>
      </c>
      <c r="U2874" s="125">
        <f t="shared" si="1837"/>
        <v>0</v>
      </c>
      <c r="V2874" s="125"/>
    </row>
    <row r="2875" spans="1:22" s="113" customFormat="1" x14ac:dyDescent="0.35">
      <c r="A2875" s="133" t="s">
        <v>1401</v>
      </c>
      <c r="B2875" s="132">
        <v>42222</v>
      </c>
      <c r="C2875" s="129">
        <v>0</v>
      </c>
      <c r="D2875" s="119">
        <v>0</v>
      </c>
      <c r="E2875" s="119">
        <v>0</v>
      </c>
      <c r="F2875" s="128">
        <v>0</v>
      </c>
      <c r="G2875" s="131">
        <v>0</v>
      </c>
      <c r="H2875" s="128">
        <f t="shared" si="1866"/>
        <v>0</v>
      </c>
      <c r="I2875" s="129">
        <v>0</v>
      </c>
      <c r="J2875" s="130">
        <v>0</v>
      </c>
      <c r="K2875" s="130">
        <f t="shared" si="1867"/>
        <v>0</v>
      </c>
      <c r="L2875" s="129">
        <f t="shared" si="1868"/>
        <v>0</v>
      </c>
      <c r="M2875" s="128">
        <f t="shared" si="1869"/>
        <v>0</v>
      </c>
      <c r="N2875" s="127"/>
      <c r="O2875" s="126"/>
      <c r="P2875" s="125"/>
      <c r="Q2875" s="125">
        <f t="shared" si="1834"/>
        <v>32</v>
      </c>
      <c r="R2875" s="125">
        <f t="shared" si="1835"/>
        <v>2015</v>
      </c>
      <c r="S2875" s="125" t="str">
        <f t="shared" si="1833"/>
        <v>Thu</v>
      </c>
      <c r="T2875" s="125" t="str">
        <f t="shared" si="1836"/>
        <v>2015-32</v>
      </c>
      <c r="U2875" s="125">
        <f t="shared" si="1837"/>
        <v>0</v>
      </c>
      <c r="V2875" s="125"/>
    </row>
    <row r="2876" spans="1:22" s="113" customFormat="1" x14ac:dyDescent="0.35">
      <c r="A2876" s="133" t="s">
        <v>1401</v>
      </c>
      <c r="B2876" s="132">
        <v>42223</v>
      </c>
      <c r="C2876" s="129">
        <v>0</v>
      </c>
      <c r="D2876" s="119">
        <v>0</v>
      </c>
      <c r="E2876" s="119">
        <v>0</v>
      </c>
      <c r="F2876" s="128">
        <v>0</v>
      </c>
      <c r="G2876" s="131">
        <v>0</v>
      </c>
      <c r="H2876" s="128">
        <f t="shared" si="1866"/>
        <v>0</v>
      </c>
      <c r="I2876" s="129">
        <v>0</v>
      </c>
      <c r="J2876" s="130">
        <v>0</v>
      </c>
      <c r="K2876" s="130">
        <f t="shared" si="1867"/>
        <v>0</v>
      </c>
      <c r="L2876" s="129">
        <f t="shared" si="1868"/>
        <v>0</v>
      </c>
      <c r="M2876" s="128">
        <f t="shared" si="1869"/>
        <v>0</v>
      </c>
      <c r="N2876" s="127"/>
      <c r="O2876" s="126"/>
      <c r="P2876" s="125"/>
      <c r="Q2876" s="125">
        <f t="shared" si="1834"/>
        <v>32</v>
      </c>
      <c r="R2876" s="125">
        <f t="shared" si="1835"/>
        <v>2015</v>
      </c>
      <c r="S2876" s="125" t="str">
        <f t="shared" si="1833"/>
        <v>Fri</v>
      </c>
      <c r="T2876" s="125" t="str">
        <f t="shared" si="1836"/>
        <v>2015-32</v>
      </c>
      <c r="U2876" s="125">
        <f t="shared" si="1837"/>
        <v>0</v>
      </c>
      <c r="V2876" s="125"/>
    </row>
    <row r="2877" spans="1:22" s="113" customFormat="1" x14ac:dyDescent="0.35">
      <c r="A2877" s="133" t="s">
        <v>1401</v>
      </c>
      <c r="B2877" s="132">
        <v>42224</v>
      </c>
      <c r="C2877" s="129">
        <v>0</v>
      </c>
      <c r="D2877" s="119">
        <v>0</v>
      </c>
      <c r="E2877" s="119">
        <v>0</v>
      </c>
      <c r="F2877" s="128">
        <v>0</v>
      </c>
      <c r="G2877" s="131">
        <v>0</v>
      </c>
      <c r="H2877" s="128">
        <f t="shared" si="1866"/>
        <v>0</v>
      </c>
      <c r="I2877" s="129">
        <v>0</v>
      </c>
      <c r="J2877" s="130">
        <v>0</v>
      </c>
      <c r="K2877" s="130">
        <f t="shared" si="1867"/>
        <v>0</v>
      </c>
      <c r="L2877" s="129">
        <f t="shared" si="1868"/>
        <v>0</v>
      </c>
      <c r="M2877" s="128">
        <f t="shared" si="1869"/>
        <v>0</v>
      </c>
      <c r="N2877" s="127"/>
      <c r="O2877" s="126"/>
      <c r="P2877" s="125"/>
      <c r="Q2877" s="125">
        <f t="shared" si="1834"/>
        <v>32</v>
      </c>
      <c r="R2877" s="125">
        <f t="shared" si="1835"/>
        <v>2015</v>
      </c>
      <c r="S2877" s="125" t="str">
        <f t="shared" si="1833"/>
        <v>Sat</v>
      </c>
      <c r="T2877" s="125" t="str">
        <f t="shared" si="1836"/>
        <v>2015-32</v>
      </c>
      <c r="U2877" s="125">
        <f t="shared" si="1837"/>
        <v>0</v>
      </c>
      <c r="V2877" s="125"/>
    </row>
    <row r="2878" spans="1:22" s="114" customFormat="1" x14ac:dyDescent="0.35">
      <c r="A2878" s="124"/>
      <c r="B2878" s="123">
        <v>42225</v>
      </c>
      <c r="C2878" s="119">
        <f>SUM(C2872:C2877)</f>
        <v>0</v>
      </c>
      <c r="D2878" s="119"/>
      <c r="E2878" s="122">
        <f>SUM(C2878:D2878)</f>
        <v>0</v>
      </c>
      <c r="F2878" s="118"/>
      <c r="G2878" s="121">
        <f>SUM(G2872:G2877)</f>
        <v>0</v>
      </c>
      <c r="H2878" s="118">
        <f>AVERAGE(H2872:H2877)</f>
        <v>0</v>
      </c>
      <c r="I2878" s="119">
        <f>SUM(I2872:I2877)</f>
        <v>0</v>
      </c>
      <c r="J2878" s="120">
        <f>SUM(J2872:J2877)</f>
        <v>0</v>
      </c>
      <c r="K2878" s="120">
        <f>SUM(G2878,J2878)</f>
        <v>0</v>
      </c>
      <c r="L2878" s="119">
        <f>AVERAGE(L2872:L2877)</f>
        <v>0</v>
      </c>
      <c r="M2878" s="118">
        <f>AVERAGE(M2872:M2877)</f>
        <v>0</v>
      </c>
      <c r="N2878" s="117"/>
      <c r="O2878" s="116"/>
      <c r="P2878" s="115"/>
      <c r="Q2878" s="115">
        <f t="shared" si="1834"/>
        <v>33</v>
      </c>
      <c r="R2878" s="115">
        <f t="shared" si="1835"/>
        <v>2015</v>
      </c>
      <c r="S2878" s="115" t="str">
        <f t="shared" si="1833"/>
        <v>Sun</v>
      </c>
      <c r="T2878" s="115" t="str">
        <f t="shared" si="1836"/>
        <v>2015-33</v>
      </c>
      <c r="U2878" s="115">
        <f t="shared" si="1837"/>
        <v>0</v>
      </c>
      <c r="V2878" s="115"/>
    </row>
    <row r="2879" spans="1:22" s="113" customFormat="1" x14ac:dyDescent="0.35">
      <c r="A2879" s="133" t="s">
        <v>1400</v>
      </c>
      <c r="B2879" s="132">
        <v>42226</v>
      </c>
      <c r="C2879" s="129">
        <v>0</v>
      </c>
      <c r="D2879" s="119">
        <v>0</v>
      </c>
      <c r="E2879" s="119">
        <v>0</v>
      </c>
      <c r="F2879" s="128">
        <v>0</v>
      </c>
      <c r="G2879" s="131">
        <v>0</v>
      </c>
      <c r="H2879" s="128">
        <f t="shared" ref="H2879:H2884" si="1870">IFERROR(F2879/G2879,0)</f>
        <v>0</v>
      </c>
      <c r="I2879" s="129">
        <v>0</v>
      </c>
      <c r="J2879" s="130">
        <v>0</v>
      </c>
      <c r="K2879" s="130">
        <f t="shared" ref="K2879:K2884" si="1871">IFERROR(SUM(G2879,J2879),0)</f>
        <v>0</v>
      </c>
      <c r="L2879" s="129">
        <f t="shared" ref="L2879:L2884" si="1872">IFERROR(MEDIAN(I2879/J2879),0)</f>
        <v>0</v>
      </c>
      <c r="M2879" s="128">
        <f t="shared" ref="M2879:M2884" si="1873">IFERROR(SUM(F2879,I2879)/K2879,0)</f>
        <v>0</v>
      </c>
      <c r="N2879" s="127"/>
      <c r="O2879" s="126"/>
      <c r="P2879" s="125"/>
      <c r="Q2879" s="125">
        <f t="shared" si="1834"/>
        <v>33</v>
      </c>
      <c r="R2879" s="125">
        <f t="shared" si="1835"/>
        <v>2015</v>
      </c>
      <c r="S2879" s="125" t="str">
        <f t="shared" si="1833"/>
        <v>Mon</v>
      </c>
      <c r="T2879" s="125" t="str">
        <f t="shared" si="1836"/>
        <v>2015-33</v>
      </c>
      <c r="U2879" s="125">
        <f t="shared" si="1837"/>
        <v>0</v>
      </c>
      <c r="V2879" s="125"/>
    </row>
    <row r="2880" spans="1:22" s="113" customFormat="1" x14ac:dyDescent="0.35">
      <c r="A2880" s="133" t="s">
        <v>1400</v>
      </c>
      <c r="B2880" s="132">
        <v>42227</v>
      </c>
      <c r="C2880" s="129">
        <v>0</v>
      </c>
      <c r="D2880" s="119">
        <v>0</v>
      </c>
      <c r="E2880" s="119">
        <v>0</v>
      </c>
      <c r="F2880" s="128">
        <v>0</v>
      </c>
      <c r="G2880" s="131">
        <v>0</v>
      </c>
      <c r="H2880" s="128">
        <f t="shared" si="1870"/>
        <v>0</v>
      </c>
      <c r="I2880" s="129">
        <v>0</v>
      </c>
      <c r="J2880" s="130">
        <v>0</v>
      </c>
      <c r="K2880" s="130">
        <f t="shared" si="1871"/>
        <v>0</v>
      </c>
      <c r="L2880" s="129">
        <f t="shared" si="1872"/>
        <v>0</v>
      </c>
      <c r="M2880" s="128">
        <f t="shared" si="1873"/>
        <v>0</v>
      </c>
      <c r="N2880" s="127"/>
      <c r="O2880" s="126"/>
      <c r="P2880" s="125"/>
      <c r="Q2880" s="125">
        <f t="shared" si="1834"/>
        <v>33</v>
      </c>
      <c r="R2880" s="125">
        <f t="shared" si="1835"/>
        <v>2015</v>
      </c>
      <c r="S2880" s="125" t="str">
        <f t="shared" si="1833"/>
        <v>Tue</v>
      </c>
      <c r="T2880" s="125" t="str">
        <f t="shared" si="1836"/>
        <v>2015-33</v>
      </c>
      <c r="U2880" s="125">
        <f t="shared" si="1837"/>
        <v>0</v>
      </c>
      <c r="V2880" s="125"/>
    </row>
    <row r="2881" spans="1:22" s="113" customFormat="1" x14ac:dyDescent="0.35">
      <c r="A2881" s="133" t="s">
        <v>1400</v>
      </c>
      <c r="B2881" s="132">
        <v>42228</v>
      </c>
      <c r="C2881" s="129">
        <v>0</v>
      </c>
      <c r="D2881" s="119">
        <v>0</v>
      </c>
      <c r="E2881" s="119">
        <v>0</v>
      </c>
      <c r="F2881" s="128">
        <v>0</v>
      </c>
      <c r="G2881" s="131">
        <v>0</v>
      </c>
      <c r="H2881" s="128">
        <f t="shared" si="1870"/>
        <v>0</v>
      </c>
      <c r="I2881" s="129">
        <v>0</v>
      </c>
      <c r="J2881" s="130">
        <v>0</v>
      </c>
      <c r="K2881" s="130">
        <f t="shared" si="1871"/>
        <v>0</v>
      </c>
      <c r="L2881" s="129">
        <f t="shared" si="1872"/>
        <v>0</v>
      </c>
      <c r="M2881" s="128">
        <f t="shared" si="1873"/>
        <v>0</v>
      </c>
      <c r="N2881" s="127"/>
      <c r="O2881" s="126"/>
      <c r="P2881" s="125"/>
      <c r="Q2881" s="125">
        <f t="shared" si="1834"/>
        <v>33</v>
      </c>
      <c r="R2881" s="125">
        <f t="shared" si="1835"/>
        <v>2015</v>
      </c>
      <c r="S2881" s="125" t="str">
        <f t="shared" si="1833"/>
        <v>Wed</v>
      </c>
      <c r="T2881" s="125" t="str">
        <f t="shared" si="1836"/>
        <v>2015-33</v>
      </c>
      <c r="U2881" s="125">
        <f t="shared" si="1837"/>
        <v>0</v>
      </c>
      <c r="V2881" s="125"/>
    </row>
    <row r="2882" spans="1:22" s="113" customFormat="1" x14ac:dyDescent="0.35">
      <c r="A2882" s="133" t="s">
        <v>1400</v>
      </c>
      <c r="B2882" s="132">
        <v>42229</v>
      </c>
      <c r="C2882" s="129">
        <v>0</v>
      </c>
      <c r="D2882" s="119">
        <v>0</v>
      </c>
      <c r="E2882" s="119">
        <v>0</v>
      </c>
      <c r="F2882" s="128">
        <v>0</v>
      </c>
      <c r="G2882" s="131">
        <v>0</v>
      </c>
      <c r="H2882" s="128">
        <f t="shared" si="1870"/>
        <v>0</v>
      </c>
      <c r="I2882" s="129">
        <v>0</v>
      </c>
      <c r="J2882" s="130">
        <v>0</v>
      </c>
      <c r="K2882" s="130">
        <f t="shared" si="1871"/>
        <v>0</v>
      </c>
      <c r="L2882" s="129">
        <f t="shared" si="1872"/>
        <v>0</v>
      </c>
      <c r="M2882" s="128">
        <f t="shared" si="1873"/>
        <v>0</v>
      </c>
      <c r="N2882" s="127"/>
      <c r="O2882" s="126"/>
      <c r="P2882" s="125"/>
      <c r="Q2882" s="125">
        <f t="shared" si="1834"/>
        <v>33</v>
      </c>
      <c r="R2882" s="125">
        <f t="shared" si="1835"/>
        <v>2015</v>
      </c>
      <c r="S2882" s="125" t="str">
        <f t="shared" ref="S2882:S2945" si="1874">VLOOKUP(WEEKDAY(B2882),$Z$2:$AA$8,2,FALSE)</f>
        <v>Thu</v>
      </c>
      <c r="T2882" s="125" t="str">
        <f t="shared" si="1836"/>
        <v>2015-33</v>
      </c>
      <c r="U2882" s="125">
        <f t="shared" si="1837"/>
        <v>0</v>
      </c>
      <c r="V2882" s="125"/>
    </row>
    <row r="2883" spans="1:22" s="113" customFormat="1" x14ac:dyDescent="0.35">
      <c r="A2883" s="133" t="s">
        <v>1400</v>
      </c>
      <c r="B2883" s="132">
        <v>42230</v>
      </c>
      <c r="C2883" s="129">
        <v>0</v>
      </c>
      <c r="D2883" s="119">
        <v>0</v>
      </c>
      <c r="E2883" s="119">
        <v>0</v>
      </c>
      <c r="F2883" s="128">
        <v>0</v>
      </c>
      <c r="G2883" s="131">
        <v>0</v>
      </c>
      <c r="H2883" s="128">
        <f t="shared" si="1870"/>
        <v>0</v>
      </c>
      <c r="I2883" s="129">
        <v>0</v>
      </c>
      <c r="J2883" s="130">
        <v>0</v>
      </c>
      <c r="K2883" s="130">
        <f t="shared" si="1871"/>
        <v>0</v>
      </c>
      <c r="L2883" s="129">
        <f t="shared" si="1872"/>
        <v>0</v>
      </c>
      <c r="M2883" s="128">
        <f t="shared" si="1873"/>
        <v>0</v>
      </c>
      <c r="N2883" s="127"/>
      <c r="O2883" s="126"/>
      <c r="P2883" s="125"/>
      <c r="Q2883" s="125">
        <f t="shared" ref="Q2883:Q2946" si="1875">WEEKNUM(B2883)</f>
        <v>33</v>
      </c>
      <c r="R2883" s="125">
        <f t="shared" ref="R2883:R2946" si="1876">YEAR(B2883)</f>
        <v>2015</v>
      </c>
      <c r="S2883" s="125" t="str">
        <f t="shared" si="1874"/>
        <v>Fri</v>
      </c>
      <c r="T2883" s="125" t="str">
        <f t="shared" ref="T2883:T2946" si="1877">R2883&amp;"-"&amp;Q2883</f>
        <v>2015-33</v>
      </c>
      <c r="U2883" s="125">
        <f t="shared" ref="U2883:U2946" si="1878">IF(AND(MONTH(B2883)=12,DAY(B2883)&lt;26),1,0)</f>
        <v>0</v>
      </c>
      <c r="V2883" s="125"/>
    </row>
    <row r="2884" spans="1:22" s="113" customFormat="1" x14ac:dyDescent="0.35">
      <c r="A2884" s="133" t="s">
        <v>1400</v>
      </c>
      <c r="B2884" s="132">
        <v>42231</v>
      </c>
      <c r="C2884" s="129">
        <v>0</v>
      </c>
      <c r="D2884" s="119">
        <v>0</v>
      </c>
      <c r="E2884" s="119">
        <v>0</v>
      </c>
      <c r="F2884" s="128">
        <v>0</v>
      </c>
      <c r="G2884" s="131">
        <v>0</v>
      </c>
      <c r="H2884" s="128">
        <f t="shared" si="1870"/>
        <v>0</v>
      </c>
      <c r="I2884" s="129">
        <v>0</v>
      </c>
      <c r="J2884" s="130">
        <v>0</v>
      </c>
      <c r="K2884" s="130">
        <f t="shared" si="1871"/>
        <v>0</v>
      </c>
      <c r="L2884" s="129">
        <f t="shared" si="1872"/>
        <v>0</v>
      </c>
      <c r="M2884" s="128">
        <f t="shared" si="1873"/>
        <v>0</v>
      </c>
      <c r="N2884" s="127"/>
      <c r="O2884" s="126"/>
      <c r="P2884" s="125"/>
      <c r="Q2884" s="125">
        <f t="shared" si="1875"/>
        <v>33</v>
      </c>
      <c r="R2884" s="125">
        <f t="shared" si="1876"/>
        <v>2015</v>
      </c>
      <c r="S2884" s="125" t="str">
        <f t="shared" si="1874"/>
        <v>Sat</v>
      </c>
      <c r="T2884" s="125" t="str">
        <f t="shared" si="1877"/>
        <v>2015-33</v>
      </c>
      <c r="U2884" s="125">
        <f t="shared" si="1878"/>
        <v>0</v>
      </c>
      <c r="V2884" s="125"/>
    </row>
    <row r="2885" spans="1:22" s="114" customFormat="1" x14ac:dyDescent="0.35">
      <c r="A2885" s="124"/>
      <c r="B2885" s="123">
        <v>42232</v>
      </c>
      <c r="C2885" s="119">
        <f>SUM(C2879:C2884)</f>
        <v>0</v>
      </c>
      <c r="D2885" s="119"/>
      <c r="E2885" s="122">
        <f>SUM(C2885:D2885)</f>
        <v>0</v>
      </c>
      <c r="F2885" s="118"/>
      <c r="G2885" s="121">
        <f>SUM(G2879:G2884)</f>
        <v>0</v>
      </c>
      <c r="H2885" s="118">
        <f>AVERAGE(H2879:H2884)</f>
        <v>0</v>
      </c>
      <c r="I2885" s="119">
        <f>SUM(I2879:I2884)</f>
        <v>0</v>
      </c>
      <c r="J2885" s="120">
        <f>SUM(J2879:J2884)</f>
        <v>0</v>
      </c>
      <c r="K2885" s="120">
        <f>SUM(G2885,J2885)</f>
        <v>0</v>
      </c>
      <c r="L2885" s="119">
        <f>AVERAGE(L2879:L2884)</f>
        <v>0</v>
      </c>
      <c r="M2885" s="118">
        <f>AVERAGE(M2879:M2884)</f>
        <v>0</v>
      </c>
      <c r="N2885" s="117"/>
      <c r="O2885" s="116"/>
      <c r="P2885" s="115"/>
      <c r="Q2885" s="115">
        <f t="shared" si="1875"/>
        <v>34</v>
      </c>
      <c r="R2885" s="115">
        <f t="shared" si="1876"/>
        <v>2015</v>
      </c>
      <c r="S2885" s="115" t="str">
        <f t="shared" si="1874"/>
        <v>Sun</v>
      </c>
      <c r="T2885" s="115" t="str">
        <f t="shared" si="1877"/>
        <v>2015-34</v>
      </c>
      <c r="U2885" s="115">
        <f t="shared" si="1878"/>
        <v>0</v>
      </c>
      <c r="V2885" s="115"/>
    </row>
    <row r="2886" spans="1:22" s="113" customFormat="1" x14ac:dyDescent="0.35">
      <c r="A2886" s="133" t="s">
        <v>1399</v>
      </c>
      <c r="B2886" s="132">
        <v>42233</v>
      </c>
      <c r="C2886" s="129">
        <v>0</v>
      </c>
      <c r="D2886" s="119">
        <v>0</v>
      </c>
      <c r="E2886" s="119">
        <v>0</v>
      </c>
      <c r="F2886" s="128">
        <v>0</v>
      </c>
      <c r="G2886" s="131">
        <v>0</v>
      </c>
      <c r="H2886" s="128">
        <f t="shared" ref="H2886:H2891" si="1879">IFERROR(F2886/G2886,0)</f>
        <v>0</v>
      </c>
      <c r="I2886" s="129">
        <v>0</v>
      </c>
      <c r="J2886" s="130">
        <v>0</v>
      </c>
      <c r="K2886" s="130">
        <f t="shared" ref="K2886:K2891" si="1880">IFERROR(SUM(G2886,J2886),0)</f>
        <v>0</v>
      </c>
      <c r="L2886" s="129">
        <f t="shared" ref="L2886:L2891" si="1881">IFERROR(MEDIAN(I2886/J2886),0)</f>
        <v>0</v>
      </c>
      <c r="M2886" s="128">
        <f t="shared" ref="M2886:M2891" si="1882">IFERROR(SUM(F2886,I2886)/K2886,0)</f>
        <v>0</v>
      </c>
      <c r="N2886" s="127"/>
      <c r="O2886" s="126"/>
      <c r="P2886" s="125"/>
      <c r="Q2886" s="125">
        <f t="shared" si="1875"/>
        <v>34</v>
      </c>
      <c r="R2886" s="125">
        <f t="shared" si="1876"/>
        <v>2015</v>
      </c>
      <c r="S2886" s="125" t="str">
        <f t="shared" si="1874"/>
        <v>Mon</v>
      </c>
      <c r="T2886" s="125" t="str">
        <f t="shared" si="1877"/>
        <v>2015-34</v>
      </c>
      <c r="U2886" s="125">
        <f t="shared" si="1878"/>
        <v>0</v>
      </c>
      <c r="V2886" s="125"/>
    </row>
    <row r="2887" spans="1:22" s="113" customFormat="1" x14ac:dyDescent="0.35">
      <c r="A2887" s="133" t="s">
        <v>1399</v>
      </c>
      <c r="B2887" s="132">
        <v>42234</v>
      </c>
      <c r="C2887" s="129">
        <v>0</v>
      </c>
      <c r="D2887" s="119">
        <v>0</v>
      </c>
      <c r="E2887" s="119">
        <v>0</v>
      </c>
      <c r="F2887" s="128">
        <v>0</v>
      </c>
      <c r="G2887" s="131">
        <v>0</v>
      </c>
      <c r="H2887" s="128">
        <f t="shared" si="1879"/>
        <v>0</v>
      </c>
      <c r="I2887" s="129">
        <v>0</v>
      </c>
      <c r="J2887" s="130">
        <v>0</v>
      </c>
      <c r="K2887" s="130">
        <f t="shared" si="1880"/>
        <v>0</v>
      </c>
      <c r="L2887" s="129">
        <f t="shared" si="1881"/>
        <v>0</v>
      </c>
      <c r="M2887" s="128">
        <f t="shared" si="1882"/>
        <v>0</v>
      </c>
      <c r="N2887" s="127"/>
      <c r="O2887" s="126"/>
      <c r="P2887" s="125"/>
      <c r="Q2887" s="125">
        <f t="shared" si="1875"/>
        <v>34</v>
      </c>
      <c r="R2887" s="125">
        <f t="shared" si="1876"/>
        <v>2015</v>
      </c>
      <c r="S2887" s="125" t="str">
        <f t="shared" si="1874"/>
        <v>Tue</v>
      </c>
      <c r="T2887" s="125" t="str">
        <f t="shared" si="1877"/>
        <v>2015-34</v>
      </c>
      <c r="U2887" s="125">
        <f t="shared" si="1878"/>
        <v>0</v>
      </c>
      <c r="V2887" s="125"/>
    </row>
    <row r="2888" spans="1:22" s="113" customFormat="1" x14ac:dyDescent="0.35">
      <c r="A2888" s="133" t="s">
        <v>1399</v>
      </c>
      <c r="B2888" s="132">
        <v>42235</v>
      </c>
      <c r="C2888" s="129">
        <v>0</v>
      </c>
      <c r="D2888" s="119">
        <v>0</v>
      </c>
      <c r="E2888" s="119">
        <v>0</v>
      </c>
      <c r="F2888" s="128">
        <v>0</v>
      </c>
      <c r="G2888" s="131">
        <v>0</v>
      </c>
      <c r="H2888" s="128">
        <f t="shared" si="1879"/>
        <v>0</v>
      </c>
      <c r="I2888" s="129">
        <v>0</v>
      </c>
      <c r="J2888" s="130">
        <v>0</v>
      </c>
      <c r="K2888" s="130">
        <f t="shared" si="1880"/>
        <v>0</v>
      </c>
      <c r="L2888" s="129">
        <f t="shared" si="1881"/>
        <v>0</v>
      </c>
      <c r="M2888" s="128">
        <f t="shared" si="1882"/>
        <v>0</v>
      </c>
      <c r="N2888" s="127"/>
      <c r="O2888" s="126"/>
      <c r="P2888" s="125"/>
      <c r="Q2888" s="125">
        <f t="shared" si="1875"/>
        <v>34</v>
      </c>
      <c r="R2888" s="125">
        <f t="shared" si="1876"/>
        <v>2015</v>
      </c>
      <c r="S2888" s="125" t="str">
        <f t="shared" si="1874"/>
        <v>Wed</v>
      </c>
      <c r="T2888" s="125" t="str">
        <f t="shared" si="1877"/>
        <v>2015-34</v>
      </c>
      <c r="U2888" s="125">
        <f t="shared" si="1878"/>
        <v>0</v>
      </c>
      <c r="V2888" s="125"/>
    </row>
    <row r="2889" spans="1:22" s="113" customFormat="1" x14ac:dyDescent="0.35">
      <c r="A2889" s="133" t="s">
        <v>1399</v>
      </c>
      <c r="B2889" s="132">
        <v>42236</v>
      </c>
      <c r="C2889" s="129">
        <v>0</v>
      </c>
      <c r="D2889" s="119">
        <v>0</v>
      </c>
      <c r="E2889" s="119">
        <v>0</v>
      </c>
      <c r="F2889" s="128">
        <v>0</v>
      </c>
      <c r="G2889" s="131">
        <v>0</v>
      </c>
      <c r="H2889" s="128">
        <f t="shared" si="1879"/>
        <v>0</v>
      </c>
      <c r="I2889" s="129">
        <v>0</v>
      </c>
      <c r="J2889" s="130">
        <v>0</v>
      </c>
      <c r="K2889" s="130">
        <f t="shared" si="1880"/>
        <v>0</v>
      </c>
      <c r="L2889" s="129">
        <f t="shared" si="1881"/>
        <v>0</v>
      </c>
      <c r="M2889" s="128">
        <f t="shared" si="1882"/>
        <v>0</v>
      </c>
      <c r="N2889" s="127"/>
      <c r="O2889" s="126"/>
      <c r="P2889" s="125"/>
      <c r="Q2889" s="125">
        <f t="shared" si="1875"/>
        <v>34</v>
      </c>
      <c r="R2889" s="125">
        <f t="shared" si="1876"/>
        <v>2015</v>
      </c>
      <c r="S2889" s="125" t="str">
        <f t="shared" si="1874"/>
        <v>Thu</v>
      </c>
      <c r="T2889" s="125" t="str">
        <f t="shared" si="1877"/>
        <v>2015-34</v>
      </c>
      <c r="U2889" s="125">
        <f t="shared" si="1878"/>
        <v>0</v>
      </c>
      <c r="V2889" s="125"/>
    </row>
    <row r="2890" spans="1:22" s="113" customFormat="1" x14ac:dyDescent="0.35">
      <c r="A2890" s="133" t="s">
        <v>1399</v>
      </c>
      <c r="B2890" s="132">
        <v>42237</v>
      </c>
      <c r="C2890" s="129">
        <v>0</v>
      </c>
      <c r="D2890" s="119">
        <v>0</v>
      </c>
      <c r="E2890" s="119">
        <v>0</v>
      </c>
      <c r="F2890" s="128">
        <v>0</v>
      </c>
      <c r="G2890" s="131">
        <v>0</v>
      </c>
      <c r="H2890" s="128">
        <f t="shared" si="1879"/>
        <v>0</v>
      </c>
      <c r="I2890" s="129">
        <v>0</v>
      </c>
      <c r="J2890" s="130">
        <v>0</v>
      </c>
      <c r="K2890" s="130">
        <f t="shared" si="1880"/>
        <v>0</v>
      </c>
      <c r="L2890" s="129">
        <f t="shared" si="1881"/>
        <v>0</v>
      </c>
      <c r="M2890" s="128">
        <f t="shared" si="1882"/>
        <v>0</v>
      </c>
      <c r="N2890" s="127"/>
      <c r="O2890" s="126"/>
      <c r="P2890" s="125"/>
      <c r="Q2890" s="125">
        <f t="shared" si="1875"/>
        <v>34</v>
      </c>
      <c r="R2890" s="125">
        <f t="shared" si="1876"/>
        <v>2015</v>
      </c>
      <c r="S2890" s="125" t="str">
        <f t="shared" si="1874"/>
        <v>Fri</v>
      </c>
      <c r="T2890" s="125" t="str">
        <f t="shared" si="1877"/>
        <v>2015-34</v>
      </c>
      <c r="U2890" s="125">
        <f t="shared" si="1878"/>
        <v>0</v>
      </c>
      <c r="V2890" s="125"/>
    </row>
    <row r="2891" spans="1:22" s="113" customFormat="1" x14ac:dyDescent="0.35">
      <c r="A2891" s="133" t="s">
        <v>1399</v>
      </c>
      <c r="B2891" s="132">
        <v>42238</v>
      </c>
      <c r="C2891" s="129">
        <v>0</v>
      </c>
      <c r="D2891" s="119">
        <v>0</v>
      </c>
      <c r="E2891" s="119">
        <v>0</v>
      </c>
      <c r="F2891" s="128">
        <v>0</v>
      </c>
      <c r="G2891" s="131">
        <v>0</v>
      </c>
      <c r="H2891" s="128">
        <f t="shared" si="1879"/>
        <v>0</v>
      </c>
      <c r="I2891" s="129">
        <v>0</v>
      </c>
      <c r="J2891" s="130">
        <v>0</v>
      </c>
      <c r="K2891" s="130">
        <f t="shared" si="1880"/>
        <v>0</v>
      </c>
      <c r="L2891" s="129">
        <f t="shared" si="1881"/>
        <v>0</v>
      </c>
      <c r="M2891" s="128">
        <f t="shared" si="1882"/>
        <v>0</v>
      </c>
      <c r="N2891" s="127"/>
      <c r="O2891" s="126"/>
      <c r="P2891" s="125"/>
      <c r="Q2891" s="125">
        <f t="shared" si="1875"/>
        <v>34</v>
      </c>
      <c r="R2891" s="125">
        <f t="shared" si="1876"/>
        <v>2015</v>
      </c>
      <c r="S2891" s="125" t="str">
        <f t="shared" si="1874"/>
        <v>Sat</v>
      </c>
      <c r="T2891" s="125" t="str">
        <f t="shared" si="1877"/>
        <v>2015-34</v>
      </c>
      <c r="U2891" s="125">
        <f t="shared" si="1878"/>
        <v>0</v>
      </c>
      <c r="V2891" s="125"/>
    </row>
    <row r="2892" spans="1:22" s="114" customFormat="1" x14ac:dyDescent="0.35">
      <c r="A2892" s="124"/>
      <c r="B2892" s="123">
        <v>42239</v>
      </c>
      <c r="C2892" s="119">
        <f>SUM(C2886:C2891)</f>
        <v>0</v>
      </c>
      <c r="D2892" s="119"/>
      <c r="E2892" s="122">
        <f>SUM(C2892:D2892)</f>
        <v>0</v>
      </c>
      <c r="F2892" s="118"/>
      <c r="G2892" s="121">
        <f>SUM(G2886:G2891)</f>
        <v>0</v>
      </c>
      <c r="H2892" s="118">
        <f>AVERAGE(H2886:H2891)</f>
        <v>0</v>
      </c>
      <c r="I2892" s="119">
        <f>SUM(I2886:I2891)</f>
        <v>0</v>
      </c>
      <c r="J2892" s="120">
        <f>SUM(J2886:J2891)</f>
        <v>0</v>
      </c>
      <c r="K2892" s="120">
        <f>SUM(G2892,J2892)</f>
        <v>0</v>
      </c>
      <c r="L2892" s="119">
        <f>AVERAGE(L2886:L2891)</f>
        <v>0</v>
      </c>
      <c r="M2892" s="118">
        <f>AVERAGE(M2886:M2891)</f>
        <v>0</v>
      </c>
      <c r="N2892" s="117"/>
      <c r="O2892" s="116"/>
      <c r="P2892" s="115"/>
      <c r="Q2892" s="115">
        <f t="shared" si="1875"/>
        <v>35</v>
      </c>
      <c r="R2892" s="115">
        <f t="shared" si="1876"/>
        <v>2015</v>
      </c>
      <c r="S2892" s="115" t="str">
        <f t="shared" si="1874"/>
        <v>Sun</v>
      </c>
      <c r="T2892" s="115" t="str">
        <f t="shared" si="1877"/>
        <v>2015-35</v>
      </c>
      <c r="U2892" s="115">
        <f t="shared" si="1878"/>
        <v>0</v>
      </c>
      <c r="V2892" s="115"/>
    </row>
    <row r="2893" spans="1:22" s="113" customFormat="1" x14ac:dyDescent="0.35">
      <c r="A2893" s="133" t="s">
        <v>1398</v>
      </c>
      <c r="B2893" s="132">
        <v>42240</v>
      </c>
      <c r="C2893" s="129">
        <v>0</v>
      </c>
      <c r="D2893" s="119">
        <v>0</v>
      </c>
      <c r="E2893" s="119">
        <v>0</v>
      </c>
      <c r="F2893" s="128">
        <v>0</v>
      </c>
      <c r="G2893" s="131">
        <v>0</v>
      </c>
      <c r="H2893" s="128">
        <f t="shared" ref="H2893:H2898" si="1883">IFERROR(F2893/G2893,0)</f>
        <v>0</v>
      </c>
      <c r="I2893" s="129">
        <v>0</v>
      </c>
      <c r="J2893" s="130">
        <v>0</v>
      </c>
      <c r="K2893" s="130">
        <f t="shared" ref="K2893:K2898" si="1884">IFERROR(SUM(G2893,J2893),0)</f>
        <v>0</v>
      </c>
      <c r="L2893" s="129">
        <f t="shared" ref="L2893:L2898" si="1885">IFERROR(MEDIAN(I2893/J2893),0)</f>
        <v>0</v>
      </c>
      <c r="M2893" s="128">
        <f t="shared" ref="M2893:M2898" si="1886">IFERROR(SUM(F2893,I2893)/K2893,0)</f>
        <v>0</v>
      </c>
      <c r="N2893" s="127"/>
      <c r="O2893" s="126"/>
      <c r="P2893" s="125"/>
      <c r="Q2893" s="125">
        <f t="shared" si="1875"/>
        <v>35</v>
      </c>
      <c r="R2893" s="125">
        <f t="shared" si="1876"/>
        <v>2015</v>
      </c>
      <c r="S2893" s="125" t="str">
        <f t="shared" si="1874"/>
        <v>Mon</v>
      </c>
      <c r="T2893" s="125" t="str">
        <f t="shared" si="1877"/>
        <v>2015-35</v>
      </c>
      <c r="U2893" s="125">
        <f t="shared" si="1878"/>
        <v>0</v>
      </c>
      <c r="V2893" s="125"/>
    </row>
    <row r="2894" spans="1:22" s="113" customFormat="1" x14ac:dyDescent="0.35">
      <c r="A2894" s="133" t="s">
        <v>1398</v>
      </c>
      <c r="B2894" s="132">
        <v>42241</v>
      </c>
      <c r="C2894" s="129">
        <v>0</v>
      </c>
      <c r="D2894" s="119">
        <v>0</v>
      </c>
      <c r="E2894" s="119">
        <v>0</v>
      </c>
      <c r="F2894" s="128">
        <v>0</v>
      </c>
      <c r="G2894" s="131">
        <v>0</v>
      </c>
      <c r="H2894" s="128">
        <f t="shared" si="1883"/>
        <v>0</v>
      </c>
      <c r="I2894" s="129">
        <v>0</v>
      </c>
      <c r="J2894" s="130">
        <v>0</v>
      </c>
      <c r="K2894" s="130">
        <f t="shared" si="1884"/>
        <v>0</v>
      </c>
      <c r="L2894" s="129">
        <f t="shared" si="1885"/>
        <v>0</v>
      </c>
      <c r="M2894" s="128">
        <f t="shared" si="1886"/>
        <v>0</v>
      </c>
      <c r="N2894" s="127"/>
      <c r="O2894" s="126"/>
      <c r="P2894" s="125"/>
      <c r="Q2894" s="125">
        <f t="shared" si="1875"/>
        <v>35</v>
      </c>
      <c r="R2894" s="125">
        <f t="shared" si="1876"/>
        <v>2015</v>
      </c>
      <c r="S2894" s="125" t="str">
        <f t="shared" si="1874"/>
        <v>Tue</v>
      </c>
      <c r="T2894" s="125" t="str">
        <f t="shared" si="1877"/>
        <v>2015-35</v>
      </c>
      <c r="U2894" s="125">
        <f t="shared" si="1878"/>
        <v>0</v>
      </c>
      <c r="V2894" s="125"/>
    </row>
    <row r="2895" spans="1:22" s="113" customFormat="1" x14ac:dyDescent="0.35">
      <c r="A2895" s="133" t="s">
        <v>1398</v>
      </c>
      <c r="B2895" s="132">
        <v>42242</v>
      </c>
      <c r="C2895" s="129">
        <v>0</v>
      </c>
      <c r="D2895" s="119">
        <v>0</v>
      </c>
      <c r="E2895" s="119">
        <v>0</v>
      </c>
      <c r="F2895" s="128">
        <v>0</v>
      </c>
      <c r="G2895" s="131">
        <v>0</v>
      </c>
      <c r="H2895" s="128">
        <f t="shared" si="1883"/>
        <v>0</v>
      </c>
      <c r="I2895" s="129">
        <v>0</v>
      </c>
      <c r="J2895" s="130">
        <v>0</v>
      </c>
      <c r="K2895" s="130">
        <f t="shared" si="1884"/>
        <v>0</v>
      </c>
      <c r="L2895" s="129">
        <f t="shared" si="1885"/>
        <v>0</v>
      </c>
      <c r="M2895" s="128">
        <f t="shared" si="1886"/>
        <v>0</v>
      </c>
      <c r="N2895" s="127"/>
      <c r="O2895" s="126"/>
      <c r="P2895" s="125"/>
      <c r="Q2895" s="125">
        <f t="shared" si="1875"/>
        <v>35</v>
      </c>
      <c r="R2895" s="125">
        <f t="shared" si="1876"/>
        <v>2015</v>
      </c>
      <c r="S2895" s="125" t="str">
        <f t="shared" si="1874"/>
        <v>Wed</v>
      </c>
      <c r="T2895" s="125" t="str">
        <f t="shared" si="1877"/>
        <v>2015-35</v>
      </c>
      <c r="U2895" s="125">
        <f t="shared" si="1878"/>
        <v>0</v>
      </c>
      <c r="V2895" s="125"/>
    </row>
    <row r="2896" spans="1:22" s="113" customFormat="1" x14ac:dyDescent="0.35">
      <c r="A2896" s="133" t="s">
        <v>1398</v>
      </c>
      <c r="B2896" s="132">
        <v>42243</v>
      </c>
      <c r="C2896" s="129">
        <v>0</v>
      </c>
      <c r="D2896" s="119">
        <v>0</v>
      </c>
      <c r="E2896" s="119">
        <v>0</v>
      </c>
      <c r="F2896" s="128">
        <v>0</v>
      </c>
      <c r="G2896" s="131">
        <v>0</v>
      </c>
      <c r="H2896" s="128">
        <f t="shared" si="1883"/>
        <v>0</v>
      </c>
      <c r="I2896" s="129">
        <v>0</v>
      </c>
      <c r="J2896" s="130">
        <v>0</v>
      </c>
      <c r="K2896" s="130">
        <f t="shared" si="1884"/>
        <v>0</v>
      </c>
      <c r="L2896" s="129">
        <f t="shared" si="1885"/>
        <v>0</v>
      </c>
      <c r="M2896" s="128">
        <f t="shared" si="1886"/>
        <v>0</v>
      </c>
      <c r="N2896" s="127"/>
      <c r="O2896" s="126"/>
      <c r="P2896" s="125"/>
      <c r="Q2896" s="125">
        <f t="shared" si="1875"/>
        <v>35</v>
      </c>
      <c r="R2896" s="125">
        <f t="shared" si="1876"/>
        <v>2015</v>
      </c>
      <c r="S2896" s="125" t="str">
        <f t="shared" si="1874"/>
        <v>Thu</v>
      </c>
      <c r="T2896" s="125" t="str">
        <f t="shared" si="1877"/>
        <v>2015-35</v>
      </c>
      <c r="U2896" s="125">
        <f t="shared" si="1878"/>
        <v>0</v>
      </c>
      <c r="V2896" s="125"/>
    </row>
    <row r="2897" spans="1:22" s="113" customFormat="1" x14ac:dyDescent="0.35">
      <c r="A2897" s="133" t="s">
        <v>1398</v>
      </c>
      <c r="B2897" s="132">
        <v>42244</v>
      </c>
      <c r="C2897" s="129">
        <v>0</v>
      </c>
      <c r="D2897" s="119">
        <v>0</v>
      </c>
      <c r="E2897" s="119">
        <v>0</v>
      </c>
      <c r="F2897" s="128">
        <v>0</v>
      </c>
      <c r="G2897" s="131">
        <v>0</v>
      </c>
      <c r="H2897" s="128">
        <f t="shared" si="1883"/>
        <v>0</v>
      </c>
      <c r="I2897" s="129">
        <v>0</v>
      </c>
      <c r="J2897" s="130">
        <v>0</v>
      </c>
      <c r="K2897" s="130">
        <f t="shared" si="1884"/>
        <v>0</v>
      </c>
      <c r="L2897" s="129">
        <f t="shared" si="1885"/>
        <v>0</v>
      </c>
      <c r="M2897" s="128">
        <f t="shared" si="1886"/>
        <v>0</v>
      </c>
      <c r="N2897" s="127"/>
      <c r="O2897" s="126"/>
      <c r="P2897" s="125"/>
      <c r="Q2897" s="125">
        <f t="shared" si="1875"/>
        <v>35</v>
      </c>
      <c r="R2897" s="125">
        <f t="shared" si="1876"/>
        <v>2015</v>
      </c>
      <c r="S2897" s="125" t="str">
        <f t="shared" si="1874"/>
        <v>Fri</v>
      </c>
      <c r="T2897" s="125" t="str">
        <f t="shared" si="1877"/>
        <v>2015-35</v>
      </c>
      <c r="U2897" s="125">
        <f t="shared" si="1878"/>
        <v>0</v>
      </c>
      <c r="V2897" s="125"/>
    </row>
    <row r="2898" spans="1:22" s="113" customFormat="1" x14ac:dyDescent="0.35">
      <c r="A2898" s="133" t="s">
        <v>1398</v>
      </c>
      <c r="B2898" s="132">
        <v>42245</v>
      </c>
      <c r="C2898" s="129">
        <v>0</v>
      </c>
      <c r="D2898" s="119">
        <v>0</v>
      </c>
      <c r="E2898" s="119">
        <v>0</v>
      </c>
      <c r="F2898" s="128">
        <v>0</v>
      </c>
      <c r="G2898" s="131">
        <v>0</v>
      </c>
      <c r="H2898" s="128">
        <f t="shared" si="1883"/>
        <v>0</v>
      </c>
      <c r="I2898" s="129">
        <v>0</v>
      </c>
      <c r="J2898" s="130">
        <v>0</v>
      </c>
      <c r="K2898" s="130">
        <f t="shared" si="1884"/>
        <v>0</v>
      </c>
      <c r="L2898" s="129">
        <f t="shared" si="1885"/>
        <v>0</v>
      </c>
      <c r="M2898" s="128">
        <f t="shared" si="1886"/>
        <v>0</v>
      </c>
      <c r="N2898" s="127"/>
      <c r="O2898" s="126"/>
      <c r="P2898" s="125"/>
      <c r="Q2898" s="125">
        <f t="shared" si="1875"/>
        <v>35</v>
      </c>
      <c r="R2898" s="125">
        <f t="shared" si="1876"/>
        <v>2015</v>
      </c>
      <c r="S2898" s="125" t="str">
        <f t="shared" si="1874"/>
        <v>Sat</v>
      </c>
      <c r="T2898" s="125" t="str">
        <f t="shared" si="1877"/>
        <v>2015-35</v>
      </c>
      <c r="U2898" s="125">
        <f t="shared" si="1878"/>
        <v>0</v>
      </c>
      <c r="V2898" s="125"/>
    </row>
    <row r="2899" spans="1:22" s="114" customFormat="1" x14ac:dyDescent="0.35">
      <c r="A2899" s="124"/>
      <c r="B2899" s="123">
        <v>42246</v>
      </c>
      <c r="C2899" s="119">
        <f>SUM(C2893:C2898)</f>
        <v>0</v>
      </c>
      <c r="D2899" s="119"/>
      <c r="E2899" s="122">
        <f>SUM(C2899:D2899)</f>
        <v>0</v>
      </c>
      <c r="F2899" s="118"/>
      <c r="G2899" s="121">
        <f>SUM(G2893:G2898)</f>
        <v>0</v>
      </c>
      <c r="H2899" s="118">
        <f>AVERAGE(H2893:H2898)</f>
        <v>0</v>
      </c>
      <c r="I2899" s="119">
        <f>SUM(I2893:I2898)</f>
        <v>0</v>
      </c>
      <c r="J2899" s="120">
        <f>SUM(J2893:J2898)</f>
        <v>0</v>
      </c>
      <c r="K2899" s="120">
        <f>SUM(G2899,J2899)</f>
        <v>0</v>
      </c>
      <c r="L2899" s="119">
        <f>AVERAGE(L2893:L2898)</f>
        <v>0</v>
      </c>
      <c r="M2899" s="118">
        <f>AVERAGE(M2893:M2898)</f>
        <v>0</v>
      </c>
      <c r="N2899" s="117"/>
      <c r="O2899" s="116"/>
      <c r="P2899" s="115"/>
      <c r="Q2899" s="115">
        <f t="shared" si="1875"/>
        <v>36</v>
      </c>
      <c r="R2899" s="115">
        <f t="shared" si="1876"/>
        <v>2015</v>
      </c>
      <c r="S2899" s="115" t="str">
        <f t="shared" si="1874"/>
        <v>Sun</v>
      </c>
      <c r="T2899" s="115" t="str">
        <f t="shared" si="1877"/>
        <v>2015-36</v>
      </c>
      <c r="U2899" s="115">
        <f t="shared" si="1878"/>
        <v>0</v>
      </c>
      <c r="V2899" s="115"/>
    </row>
    <row r="2900" spans="1:22" s="113" customFormat="1" x14ac:dyDescent="0.35">
      <c r="A2900" s="133" t="s">
        <v>1397</v>
      </c>
      <c r="B2900" s="132">
        <v>42247</v>
      </c>
      <c r="C2900" s="129">
        <v>0</v>
      </c>
      <c r="D2900" s="119">
        <v>0</v>
      </c>
      <c r="E2900" s="119">
        <v>0</v>
      </c>
      <c r="F2900" s="128">
        <v>0</v>
      </c>
      <c r="G2900" s="131">
        <v>0</v>
      </c>
      <c r="H2900" s="128">
        <f t="shared" ref="H2900:H2905" si="1887">IFERROR(F2900/G2900,0)</f>
        <v>0</v>
      </c>
      <c r="I2900" s="129">
        <v>0</v>
      </c>
      <c r="J2900" s="130">
        <v>0</v>
      </c>
      <c r="K2900" s="130">
        <f t="shared" ref="K2900:K2905" si="1888">IFERROR(SUM(G2900,J2900),0)</f>
        <v>0</v>
      </c>
      <c r="L2900" s="129">
        <f t="shared" ref="L2900:L2905" si="1889">IFERROR(MEDIAN(I2900/J2900),0)</f>
        <v>0</v>
      </c>
      <c r="M2900" s="128">
        <f t="shared" ref="M2900:M2905" si="1890">IFERROR(SUM(F2900,I2900)/K2900,0)</f>
        <v>0</v>
      </c>
      <c r="N2900" s="127"/>
      <c r="O2900" s="126"/>
      <c r="P2900" s="125"/>
      <c r="Q2900" s="125">
        <f t="shared" si="1875"/>
        <v>36</v>
      </c>
      <c r="R2900" s="125">
        <f t="shared" si="1876"/>
        <v>2015</v>
      </c>
      <c r="S2900" s="125" t="str">
        <f t="shared" si="1874"/>
        <v>Mon</v>
      </c>
      <c r="T2900" s="125" t="str">
        <f t="shared" si="1877"/>
        <v>2015-36</v>
      </c>
      <c r="U2900" s="125">
        <f t="shared" si="1878"/>
        <v>0</v>
      </c>
      <c r="V2900" s="125"/>
    </row>
    <row r="2901" spans="1:22" s="113" customFormat="1" x14ac:dyDescent="0.35">
      <c r="A2901" s="133" t="s">
        <v>1397</v>
      </c>
      <c r="B2901" s="132">
        <v>42248</v>
      </c>
      <c r="C2901" s="129">
        <v>0</v>
      </c>
      <c r="D2901" s="119">
        <v>0</v>
      </c>
      <c r="E2901" s="119">
        <v>0</v>
      </c>
      <c r="F2901" s="128">
        <v>0</v>
      </c>
      <c r="G2901" s="131">
        <v>0</v>
      </c>
      <c r="H2901" s="128">
        <f t="shared" si="1887"/>
        <v>0</v>
      </c>
      <c r="I2901" s="129">
        <v>0</v>
      </c>
      <c r="J2901" s="130">
        <v>0</v>
      </c>
      <c r="K2901" s="130">
        <f t="shared" si="1888"/>
        <v>0</v>
      </c>
      <c r="L2901" s="129">
        <f t="shared" si="1889"/>
        <v>0</v>
      </c>
      <c r="M2901" s="128">
        <f t="shared" si="1890"/>
        <v>0</v>
      </c>
      <c r="N2901" s="127"/>
      <c r="O2901" s="126"/>
      <c r="P2901" s="125"/>
      <c r="Q2901" s="125">
        <f t="shared" si="1875"/>
        <v>36</v>
      </c>
      <c r="R2901" s="125">
        <f t="shared" si="1876"/>
        <v>2015</v>
      </c>
      <c r="S2901" s="125" t="str">
        <f t="shared" si="1874"/>
        <v>Tue</v>
      </c>
      <c r="T2901" s="125" t="str">
        <f t="shared" si="1877"/>
        <v>2015-36</v>
      </c>
      <c r="U2901" s="125">
        <f t="shared" si="1878"/>
        <v>0</v>
      </c>
      <c r="V2901" s="125"/>
    </row>
    <row r="2902" spans="1:22" s="113" customFormat="1" x14ac:dyDescent="0.35">
      <c r="A2902" s="133" t="s">
        <v>1397</v>
      </c>
      <c r="B2902" s="132">
        <v>42249</v>
      </c>
      <c r="C2902" s="129">
        <v>0</v>
      </c>
      <c r="D2902" s="119">
        <v>0</v>
      </c>
      <c r="E2902" s="119">
        <v>0</v>
      </c>
      <c r="F2902" s="128">
        <v>0</v>
      </c>
      <c r="G2902" s="131">
        <v>0</v>
      </c>
      <c r="H2902" s="128">
        <f t="shared" si="1887"/>
        <v>0</v>
      </c>
      <c r="I2902" s="129">
        <v>0</v>
      </c>
      <c r="J2902" s="130">
        <v>0</v>
      </c>
      <c r="K2902" s="130">
        <f t="shared" si="1888"/>
        <v>0</v>
      </c>
      <c r="L2902" s="129">
        <f t="shared" si="1889"/>
        <v>0</v>
      </c>
      <c r="M2902" s="128">
        <f t="shared" si="1890"/>
        <v>0</v>
      </c>
      <c r="N2902" s="127"/>
      <c r="O2902" s="126"/>
      <c r="P2902" s="125"/>
      <c r="Q2902" s="125">
        <f t="shared" si="1875"/>
        <v>36</v>
      </c>
      <c r="R2902" s="125">
        <f t="shared" si="1876"/>
        <v>2015</v>
      </c>
      <c r="S2902" s="125" t="str">
        <f t="shared" si="1874"/>
        <v>Wed</v>
      </c>
      <c r="T2902" s="125" t="str">
        <f t="shared" si="1877"/>
        <v>2015-36</v>
      </c>
      <c r="U2902" s="125">
        <f t="shared" si="1878"/>
        <v>0</v>
      </c>
      <c r="V2902" s="125"/>
    </row>
    <row r="2903" spans="1:22" s="113" customFormat="1" x14ac:dyDescent="0.35">
      <c r="A2903" s="133" t="s">
        <v>1397</v>
      </c>
      <c r="B2903" s="132">
        <v>42250</v>
      </c>
      <c r="C2903" s="129">
        <v>0</v>
      </c>
      <c r="D2903" s="119">
        <v>0</v>
      </c>
      <c r="E2903" s="119">
        <v>0</v>
      </c>
      <c r="F2903" s="128">
        <v>0</v>
      </c>
      <c r="G2903" s="131">
        <v>0</v>
      </c>
      <c r="H2903" s="128">
        <f t="shared" si="1887"/>
        <v>0</v>
      </c>
      <c r="I2903" s="129">
        <v>0</v>
      </c>
      <c r="J2903" s="130">
        <v>0</v>
      </c>
      <c r="K2903" s="130">
        <f t="shared" si="1888"/>
        <v>0</v>
      </c>
      <c r="L2903" s="129">
        <f t="shared" si="1889"/>
        <v>0</v>
      </c>
      <c r="M2903" s="128">
        <f t="shared" si="1890"/>
        <v>0</v>
      </c>
      <c r="N2903" s="127"/>
      <c r="O2903" s="126"/>
      <c r="P2903" s="125"/>
      <c r="Q2903" s="125">
        <f t="shared" si="1875"/>
        <v>36</v>
      </c>
      <c r="R2903" s="125">
        <f t="shared" si="1876"/>
        <v>2015</v>
      </c>
      <c r="S2903" s="125" t="str">
        <f t="shared" si="1874"/>
        <v>Thu</v>
      </c>
      <c r="T2903" s="125" t="str">
        <f t="shared" si="1877"/>
        <v>2015-36</v>
      </c>
      <c r="U2903" s="125">
        <f t="shared" si="1878"/>
        <v>0</v>
      </c>
      <c r="V2903" s="125"/>
    </row>
    <row r="2904" spans="1:22" s="113" customFormat="1" x14ac:dyDescent="0.35">
      <c r="A2904" s="133" t="s">
        <v>1397</v>
      </c>
      <c r="B2904" s="132">
        <v>42251</v>
      </c>
      <c r="C2904" s="129">
        <v>0</v>
      </c>
      <c r="D2904" s="119">
        <v>0</v>
      </c>
      <c r="E2904" s="119">
        <v>0</v>
      </c>
      <c r="F2904" s="128">
        <v>0</v>
      </c>
      <c r="G2904" s="131">
        <v>0</v>
      </c>
      <c r="H2904" s="128">
        <f t="shared" si="1887"/>
        <v>0</v>
      </c>
      <c r="I2904" s="129">
        <v>0</v>
      </c>
      <c r="J2904" s="130">
        <v>0</v>
      </c>
      <c r="K2904" s="130">
        <f t="shared" si="1888"/>
        <v>0</v>
      </c>
      <c r="L2904" s="129">
        <f t="shared" si="1889"/>
        <v>0</v>
      </c>
      <c r="M2904" s="128">
        <f t="shared" si="1890"/>
        <v>0</v>
      </c>
      <c r="N2904" s="127"/>
      <c r="O2904" s="126"/>
      <c r="P2904" s="125"/>
      <c r="Q2904" s="125">
        <f t="shared" si="1875"/>
        <v>36</v>
      </c>
      <c r="R2904" s="125">
        <f t="shared" si="1876"/>
        <v>2015</v>
      </c>
      <c r="S2904" s="125" t="str">
        <f t="shared" si="1874"/>
        <v>Fri</v>
      </c>
      <c r="T2904" s="125" t="str">
        <f t="shared" si="1877"/>
        <v>2015-36</v>
      </c>
      <c r="U2904" s="125">
        <f t="shared" si="1878"/>
        <v>0</v>
      </c>
      <c r="V2904" s="125"/>
    </row>
    <row r="2905" spans="1:22" s="113" customFormat="1" x14ac:dyDescent="0.35">
      <c r="A2905" s="133" t="s">
        <v>1397</v>
      </c>
      <c r="B2905" s="132">
        <v>42252</v>
      </c>
      <c r="C2905" s="129">
        <v>0</v>
      </c>
      <c r="D2905" s="119">
        <v>0</v>
      </c>
      <c r="E2905" s="119">
        <v>0</v>
      </c>
      <c r="F2905" s="128">
        <v>0</v>
      </c>
      <c r="G2905" s="131">
        <v>0</v>
      </c>
      <c r="H2905" s="128">
        <f t="shared" si="1887"/>
        <v>0</v>
      </c>
      <c r="I2905" s="129">
        <v>0</v>
      </c>
      <c r="J2905" s="130">
        <v>0</v>
      </c>
      <c r="K2905" s="130">
        <f t="shared" si="1888"/>
        <v>0</v>
      </c>
      <c r="L2905" s="129">
        <f t="shared" si="1889"/>
        <v>0</v>
      </c>
      <c r="M2905" s="128">
        <f t="shared" si="1890"/>
        <v>0</v>
      </c>
      <c r="N2905" s="127"/>
      <c r="O2905" s="126"/>
      <c r="P2905" s="125"/>
      <c r="Q2905" s="125">
        <f t="shared" si="1875"/>
        <v>36</v>
      </c>
      <c r="R2905" s="125">
        <f t="shared" si="1876"/>
        <v>2015</v>
      </c>
      <c r="S2905" s="125" t="str">
        <f t="shared" si="1874"/>
        <v>Sat</v>
      </c>
      <c r="T2905" s="125" t="str">
        <f t="shared" si="1877"/>
        <v>2015-36</v>
      </c>
      <c r="U2905" s="125">
        <f t="shared" si="1878"/>
        <v>0</v>
      </c>
      <c r="V2905" s="125"/>
    </row>
    <row r="2906" spans="1:22" s="114" customFormat="1" x14ac:dyDescent="0.35">
      <c r="A2906" s="124"/>
      <c r="B2906" s="123">
        <v>42253</v>
      </c>
      <c r="C2906" s="119">
        <f>SUM(C2900:C2905)</f>
        <v>0</v>
      </c>
      <c r="D2906" s="119"/>
      <c r="E2906" s="122">
        <f>SUM(C2906:D2906)</f>
        <v>0</v>
      </c>
      <c r="F2906" s="118"/>
      <c r="G2906" s="121">
        <f>SUM(G2900:G2905)</f>
        <v>0</v>
      </c>
      <c r="H2906" s="118">
        <f>AVERAGE(H2900:H2905)</f>
        <v>0</v>
      </c>
      <c r="I2906" s="119">
        <f>SUM(I2900:I2905)</f>
        <v>0</v>
      </c>
      <c r="J2906" s="120">
        <f>SUM(J2900:J2905)</f>
        <v>0</v>
      </c>
      <c r="K2906" s="120">
        <f>SUM(G2906,J2906)</f>
        <v>0</v>
      </c>
      <c r="L2906" s="119">
        <f>AVERAGE(L2900:L2905)</f>
        <v>0</v>
      </c>
      <c r="M2906" s="118">
        <f>AVERAGE(M2900:M2905)</f>
        <v>0</v>
      </c>
      <c r="N2906" s="117"/>
      <c r="O2906" s="116"/>
      <c r="P2906" s="115"/>
      <c r="Q2906" s="115">
        <f t="shared" si="1875"/>
        <v>37</v>
      </c>
      <c r="R2906" s="115">
        <f t="shared" si="1876"/>
        <v>2015</v>
      </c>
      <c r="S2906" s="115" t="str">
        <f t="shared" si="1874"/>
        <v>Sun</v>
      </c>
      <c r="T2906" s="115" t="str">
        <f t="shared" si="1877"/>
        <v>2015-37</v>
      </c>
      <c r="U2906" s="115">
        <f t="shared" si="1878"/>
        <v>0</v>
      </c>
      <c r="V2906" s="115"/>
    </row>
    <row r="2907" spans="1:22" s="113" customFormat="1" x14ac:dyDescent="0.35">
      <c r="A2907" s="133" t="s">
        <v>1396</v>
      </c>
      <c r="B2907" s="132">
        <v>42254</v>
      </c>
      <c r="C2907" s="129">
        <v>0</v>
      </c>
      <c r="D2907" s="119">
        <v>0</v>
      </c>
      <c r="E2907" s="119">
        <v>0</v>
      </c>
      <c r="F2907" s="128">
        <v>0</v>
      </c>
      <c r="G2907" s="131">
        <v>0</v>
      </c>
      <c r="H2907" s="128">
        <f t="shared" ref="H2907:H2912" si="1891">IFERROR(F2907/G2907,0)</f>
        <v>0</v>
      </c>
      <c r="I2907" s="129">
        <v>0</v>
      </c>
      <c r="J2907" s="130">
        <v>0</v>
      </c>
      <c r="K2907" s="130">
        <f t="shared" ref="K2907:K2912" si="1892">IFERROR(SUM(G2907,J2907),0)</f>
        <v>0</v>
      </c>
      <c r="L2907" s="129">
        <f t="shared" ref="L2907:L2912" si="1893">IFERROR(MEDIAN(I2907/J2907),0)</f>
        <v>0</v>
      </c>
      <c r="M2907" s="128">
        <f t="shared" ref="M2907:M2912" si="1894">IFERROR(SUM(F2907,I2907)/K2907,0)</f>
        <v>0</v>
      </c>
      <c r="N2907" s="127"/>
      <c r="O2907" s="126"/>
      <c r="P2907" s="125"/>
      <c r="Q2907" s="125">
        <f t="shared" si="1875"/>
        <v>37</v>
      </c>
      <c r="R2907" s="125">
        <f t="shared" si="1876"/>
        <v>2015</v>
      </c>
      <c r="S2907" s="125" t="str">
        <f t="shared" si="1874"/>
        <v>Mon</v>
      </c>
      <c r="T2907" s="125" t="str">
        <f t="shared" si="1877"/>
        <v>2015-37</v>
      </c>
      <c r="U2907" s="125">
        <f t="shared" si="1878"/>
        <v>0</v>
      </c>
      <c r="V2907" s="125"/>
    </row>
    <row r="2908" spans="1:22" s="113" customFormat="1" x14ac:dyDescent="0.35">
      <c r="A2908" s="133" t="s">
        <v>1396</v>
      </c>
      <c r="B2908" s="132">
        <v>42255</v>
      </c>
      <c r="C2908" s="129">
        <v>0</v>
      </c>
      <c r="D2908" s="119">
        <v>0</v>
      </c>
      <c r="E2908" s="119">
        <v>0</v>
      </c>
      <c r="F2908" s="128">
        <v>0</v>
      </c>
      <c r="G2908" s="131">
        <v>0</v>
      </c>
      <c r="H2908" s="128">
        <f t="shared" si="1891"/>
        <v>0</v>
      </c>
      <c r="I2908" s="129">
        <v>0</v>
      </c>
      <c r="J2908" s="130">
        <v>0</v>
      </c>
      <c r="K2908" s="130">
        <f t="shared" si="1892"/>
        <v>0</v>
      </c>
      <c r="L2908" s="129">
        <f t="shared" si="1893"/>
        <v>0</v>
      </c>
      <c r="M2908" s="128">
        <f t="shared" si="1894"/>
        <v>0</v>
      </c>
      <c r="N2908" s="127"/>
      <c r="O2908" s="126"/>
      <c r="P2908" s="125"/>
      <c r="Q2908" s="125">
        <f t="shared" si="1875"/>
        <v>37</v>
      </c>
      <c r="R2908" s="125">
        <f t="shared" si="1876"/>
        <v>2015</v>
      </c>
      <c r="S2908" s="125" t="str">
        <f t="shared" si="1874"/>
        <v>Tue</v>
      </c>
      <c r="T2908" s="125" t="str">
        <f t="shared" si="1877"/>
        <v>2015-37</v>
      </c>
      <c r="U2908" s="125">
        <f t="shared" si="1878"/>
        <v>0</v>
      </c>
      <c r="V2908" s="125"/>
    </row>
    <row r="2909" spans="1:22" s="113" customFormat="1" x14ac:dyDescent="0.35">
      <c r="A2909" s="133" t="s">
        <v>1396</v>
      </c>
      <c r="B2909" s="132">
        <v>42256</v>
      </c>
      <c r="C2909" s="129">
        <v>0</v>
      </c>
      <c r="D2909" s="119">
        <v>0</v>
      </c>
      <c r="E2909" s="119">
        <v>0</v>
      </c>
      <c r="F2909" s="128">
        <v>0</v>
      </c>
      <c r="G2909" s="131">
        <v>0</v>
      </c>
      <c r="H2909" s="128">
        <f t="shared" si="1891"/>
        <v>0</v>
      </c>
      <c r="I2909" s="129">
        <v>0</v>
      </c>
      <c r="J2909" s="130">
        <v>0</v>
      </c>
      <c r="K2909" s="130">
        <f t="shared" si="1892"/>
        <v>0</v>
      </c>
      <c r="L2909" s="129">
        <f t="shared" si="1893"/>
        <v>0</v>
      </c>
      <c r="M2909" s="128">
        <f t="shared" si="1894"/>
        <v>0</v>
      </c>
      <c r="N2909" s="127"/>
      <c r="O2909" s="126"/>
      <c r="P2909" s="125"/>
      <c r="Q2909" s="125">
        <f t="shared" si="1875"/>
        <v>37</v>
      </c>
      <c r="R2909" s="125">
        <f t="shared" si="1876"/>
        <v>2015</v>
      </c>
      <c r="S2909" s="125" t="str">
        <f t="shared" si="1874"/>
        <v>Wed</v>
      </c>
      <c r="T2909" s="125" t="str">
        <f t="shared" si="1877"/>
        <v>2015-37</v>
      </c>
      <c r="U2909" s="125">
        <f t="shared" si="1878"/>
        <v>0</v>
      </c>
      <c r="V2909" s="125"/>
    </row>
    <row r="2910" spans="1:22" s="113" customFormat="1" x14ac:dyDescent="0.35">
      <c r="A2910" s="133" t="s">
        <v>1396</v>
      </c>
      <c r="B2910" s="132">
        <v>42257</v>
      </c>
      <c r="C2910" s="129">
        <v>0</v>
      </c>
      <c r="D2910" s="119">
        <v>0</v>
      </c>
      <c r="E2910" s="119">
        <v>0</v>
      </c>
      <c r="F2910" s="128">
        <v>0</v>
      </c>
      <c r="G2910" s="131">
        <v>0</v>
      </c>
      <c r="H2910" s="128">
        <f t="shared" si="1891"/>
        <v>0</v>
      </c>
      <c r="I2910" s="129">
        <v>0</v>
      </c>
      <c r="J2910" s="130">
        <v>0</v>
      </c>
      <c r="K2910" s="130">
        <f t="shared" si="1892"/>
        <v>0</v>
      </c>
      <c r="L2910" s="129">
        <f t="shared" si="1893"/>
        <v>0</v>
      </c>
      <c r="M2910" s="128">
        <f t="shared" si="1894"/>
        <v>0</v>
      </c>
      <c r="N2910" s="127"/>
      <c r="O2910" s="126"/>
      <c r="P2910" s="125"/>
      <c r="Q2910" s="125">
        <f t="shared" si="1875"/>
        <v>37</v>
      </c>
      <c r="R2910" s="125">
        <f t="shared" si="1876"/>
        <v>2015</v>
      </c>
      <c r="S2910" s="125" t="str">
        <f t="shared" si="1874"/>
        <v>Thu</v>
      </c>
      <c r="T2910" s="125" t="str">
        <f t="shared" si="1877"/>
        <v>2015-37</v>
      </c>
      <c r="U2910" s="125">
        <f t="shared" si="1878"/>
        <v>0</v>
      </c>
      <c r="V2910" s="125"/>
    </row>
    <row r="2911" spans="1:22" s="113" customFormat="1" x14ac:dyDescent="0.35">
      <c r="A2911" s="133" t="s">
        <v>1396</v>
      </c>
      <c r="B2911" s="132">
        <v>42258</v>
      </c>
      <c r="C2911" s="129">
        <v>0</v>
      </c>
      <c r="D2911" s="119">
        <v>0</v>
      </c>
      <c r="E2911" s="119">
        <v>0</v>
      </c>
      <c r="F2911" s="128">
        <v>0</v>
      </c>
      <c r="G2911" s="131">
        <v>0</v>
      </c>
      <c r="H2911" s="128">
        <f t="shared" si="1891"/>
        <v>0</v>
      </c>
      <c r="I2911" s="129">
        <v>0</v>
      </c>
      <c r="J2911" s="130">
        <v>0</v>
      </c>
      <c r="K2911" s="130">
        <f t="shared" si="1892"/>
        <v>0</v>
      </c>
      <c r="L2911" s="129">
        <f t="shared" si="1893"/>
        <v>0</v>
      </c>
      <c r="M2911" s="128">
        <f t="shared" si="1894"/>
        <v>0</v>
      </c>
      <c r="N2911" s="127"/>
      <c r="O2911" s="126"/>
      <c r="P2911" s="125"/>
      <c r="Q2911" s="125">
        <f t="shared" si="1875"/>
        <v>37</v>
      </c>
      <c r="R2911" s="125">
        <f t="shared" si="1876"/>
        <v>2015</v>
      </c>
      <c r="S2911" s="125" t="str">
        <f t="shared" si="1874"/>
        <v>Fri</v>
      </c>
      <c r="T2911" s="125" t="str">
        <f t="shared" si="1877"/>
        <v>2015-37</v>
      </c>
      <c r="U2911" s="125">
        <f t="shared" si="1878"/>
        <v>0</v>
      </c>
      <c r="V2911" s="125"/>
    </row>
    <row r="2912" spans="1:22" s="113" customFormat="1" x14ac:dyDescent="0.35">
      <c r="A2912" s="133" t="s">
        <v>1396</v>
      </c>
      <c r="B2912" s="132">
        <v>42259</v>
      </c>
      <c r="C2912" s="129">
        <v>0</v>
      </c>
      <c r="D2912" s="119">
        <v>0</v>
      </c>
      <c r="E2912" s="119">
        <v>0</v>
      </c>
      <c r="F2912" s="128">
        <v>0</v>
      </c>
      <c r="G2912" s="131">
        <v>0</v>
      </c>
      <c r="H2912" s="128">
        <f t="shared" si="1891"/>
        <v>0</v>
      </c>
      <c r="I2912" s="129">
        <v>0</v>
      </c>
      <c r="J2912" s="130">
        <v>0</v>
      </c>
      <c r="K2912" s="130">
        <f t="shared" si="1892"/>
        <v>0</v>
      </c>
      <c r="L2912" s="129">
        <f t="shared" si="1893"/>
        <v>0</v>
      </c>
      <c r="M2912" s="128">
        <f t="shared" si="1894"/>
        <v>0</v>
      </c>
      <c r="N2912" s="127"/>
      <c r="O2912" s="126"/>
      <c r="P2912" s="125"/>
      <c r="Q2912" s="125">
        <f t="shared" si="1875"/>
        <v>37</v>
      </c>
      <c r="R2912" s="125">
        <f t="shared" si="1876"/>
        <v>2015</v>
      </c>
      <c r="S2912" s="125" t="str">
        <f t="shared" si="1874"/>
        <v>Sat</v>
      </c>
      <c r="T2912" s="125" t="str">
        <f t="shared" si="1877"/>
        <v>2015-37</v>
      </c>
      <c r="U2912" s="125">
        <f t="shared" si="1878"/>
        <v>0</v>
      </c>
      <c r="V2912" s="125"/>
    </row>
    <row r="2913" spans="1:22" s="114" customFormat="1" x14ac:dyDescent="0.35">
      <c r="A2913" s="124"/>
      <c r="B2913" s="123">
        <v>42260</v>
      </c>
      <c r="C2913" s="119">
        <f>SUM(C2907:C2912)</f>
        <v>0</v>
      </c>
      <c r="D2913" s="119"/>
      <c r="E2913" s="122">
        <f>SUM(C2913:D2913)</f>
        <v>0</v>
      </c>
      <c r="F2913" s="118"/>
      <c r="G2913" s="121">
        <f>SUM(G2907:G2912)</f>
        <v>0</v>
      </c>
      <c r="H2913" s="118">
        <f>AVERAGE(H2907:H2912)</f>
        <v>0</v>
      </c>
      <c r="I2913" s="119">
        <f>SUM(I2907:I2912)</f>
        <v>0</v>
      </c>
      <c r="J2913" s="120">
        <f>SUM(J2907:J2912)</f>
        <v>0</v>
      </c>
      <c r="K2913" s="120">
        <f>SUM(G2913,J2913)</f>
        <v>0</v>
      </c>
      <c r="L2913" s="119">
        <f>AVERAGE(L2907:L2912)</f>
        <v>0</v>
      </c>
      <c r="M2913" s="118">
        <f>AVERAGE(M2907:M2912)</f>
        <v>0</v>
      </c>
      <c r="N2913" s="117"/>
      <c r="O2913" s="116"/>
      <c r="P2913" s="115"/>
      <c r="Q2913" s="115">
        <f t="shared" si="1875"/>
        <v>38</v>
      </c>
      <c r="R2913" s="115">
        <f t="shared" si="1876"/>
        <v>2015</v>
      </c>
      <c r="S2913" s="115" t="str">
        <f t="shared" si="1874"/>
        <v>Sun</v>
      </c>
      <c r="T2913" s="115" t="str">
        <f t="shared" si="1877"/>
        <v>2015-38</v>
      </c>
      <c r="U2913" s="115">
        <f t="shared" si="1878"/>
        <v>0</v>
      </c>
      <c r="V2913" s="115"/>
    </row>
    <row r="2914" spans="1:22" s="113" customFormat="1" x14ac:dyDescent="0.35">
      <c r="A2914" s="133" t="s">
        <v>1395</v>
      </c>
      <c r="B2914" s="132">
        <v>42261</v>
      </c>
      <c r="C2914" s="129">
        <v>0</v>
      </c>
      <c r="D2914" s="119">
        <v>0</v>
      </c>
      <c r="E2914" s="119">
        <v>0</v>
      </c>
      <c r="F2914" s="128">
        <v>0</v>
      </c>
      <c r="G2914" s="131">
        <v>0</v>
      </c>
      <c r="H2914" s="128">
        <f t="shared" ref="H2914:H2919" si="1895">IFERROR(F2914/G2914,0)</f>
        <v>0</v>
      </c>
      <c r="I2914" s="129">
        <v>0</v>
      </c>
      <c r="J2914" s="130">
        <v>0</v>
      </c>
      <c r="K2914" s="130">
        <f t="shared" ref="K2914:K2919" si="1896">IFERROR(SUM(G2914,J2914),0)</f>
        <v>0</v>
      </c>
      <c r="L2914" s="129">
        <f t="shared" ref="L2914:L2919" si="1897">IFERROR(MEDIAN(I2914/J2914),0)</f>
        <v>0</v>
      </c>
      <c r="M2914" s="128">
        <f t="shared" ref="M2914:M2919" si="1898">IFERROR(SUM(F2914,I2914)/K2914,0)</f>
        <v>0</v>
      </c>
      <c r="N2914" s="127"/>
      <c r="O2914" s="126"/>
      <c r="P2914" s="125"/>
      <c r="Q2914" s="125">
        <f t="shared" si="1875"/>
        <v>38</v>
      </c>
      <c r="R2914" s="125">
        <f t="shared" si="1876"/>
        <v>2015</v>
      </c>
      <c r="S2914" s="125" t="str">
        <f t="shared" si="1874"/>
        <v>Mon</v>
      </c>
      <c r="T2914" s="125" t="str">
        <f t="shared" si="1877"/>
        <v>2015-38</v>
      </c>
      <c r="U2914" s="125">
        <f t="shared" si="1878"/>
        <v>0</v>
      </c>
      <c r="V2914" s="125"/>
    </row>
    <row r="2915" spans="1:22" s="113" customFormat="1" x14ac:dyDescent="0.35">
      <c r="A2915" s="133" t="s">
        <v>1395</v>
      </c>
      <c r="B2915" s="132">
        <v>42262</v>
      </c>
      <c r="C2915" s="129">
        <v>0</v>
      </c>
      <c r="D2915" s="119">
        <v>0</v>
      </c>
      <c r="E2915" s="119">
        <v>0</v>
      </c>
      <c r="F2915" s="128">
        <v>0</v>
      </c>
      <c r="G2915" s="131">
        <v>0</v>
      </c>
      <c r="H2915" s="128">
        <f t="shared" si="1895"/>
        <v>0</v>
      </c>
      <c r="I2915" s="129">
        <v>0</v>
      </c>
      <c r="J2915" s="130">
        <v>0</v>
      </c>
      <c r="K2915" s="130">
        <f t="shared" si="1896"/>
        <v>0</v>
      </c>
      <c r="L2915" s="129">
        <f t="shared" si="1897"/>
        <v>0</v>
      </c>
      <c r="M2915" s="128">
        <f t="shared" si="1898"/>
        <v>0</v>
      </c>
      <c r="N2915" s="127"/>
      <c r="O2915" s="126"/>
      <c r="P2915" s="125"/>
      <c r="Q2915" s="125">
        <f t="shared" si="1875"/>
        <v>38</v>
      </c>
      <c r="R2915" s="125">
        <f t="shared" si="1876"/>
        <v>2015</v>
      </c>
      <c r="S2915" s="125" t="str">
        <f t="shared" si="1874"/>
        <v>Tue</v>
      </c>
      <c r="T2915" s="125" t="str">
        <f t="shared" si="1877"/>
        <v>2015-38</v>
      </c>
      <c r="U2915" s="125">
        <f t="shared" si="1878"/>
        <v>0</v>
      </c>
      <c r="V2915" s="125"/>
    </row>
    <row r="2916" spans="1:22" s="113" customFormat="1" x14ac:dyDescent="0.35">
      <c r="A2916" s="133" t="s">
        <v>1395</v>
      </c>
      <c r="B2916" s="132">
        <v>42263</v>
      </c>
      <c r="C2916" s="129">
        <v>0</v>
      </c>
      <c r="D2916" s="119">
        <v>0</v>
      </c>
      <c r="E2916" s="119">
        <v>0</v>
      </c>
      <c r="F2916" s="128">
        <v>0</v>
      </c>
      <c r="G2916" s="131">
        <v>0</v>
      </c>
      <c r="H2916" s="128">
        <f t="shared" si="1895"/>
        <v>0</v>
      </c>
      <c r="I2916" s="129">
        <v>0</v>
      </c>
      <c r="J2916" s="130">
        <v>0</v>
      </c>
      <c r="K2916" s="130">
        <f t="shared" si="1896"/>
        <v>0</v>
      </c>
      <c r="L2916" s="129">
        <f t="shared" si="1897"/>
        <v>0</v>
      </c>
      <c r="M2916" s="128">
        <f t="shared" si="1898"/>
        <v>0</v>
      </c>
      <c r="N2916" s="127"/>
      <c r="O2916" s="126"/>
      <c r="P2916" s="125"/>
      <c r="Q2916" s="125">
        <f t="shared" si="1875"/>
        <v>38</v>
      </c>
      <c r="R2916" s="125">
        <f t="shared" si="1876"/>
        <v>2015</v>
      </c>
      <c r="S2916" s="125" t="str">
        <f t="shared" si="1874"/>
        <v>Wed</v>
      </c>
      <c r="T2916" s="125" t="str">
        <f t="shared" si="1877"/>
        <v>2015-38</v>
      </c>
      <c r="U2916" s="125">
        <f t="shared" si="1878"/>
        <v>0</v>
      </c>
      <c r="V2916" s="125"/>
    </row>
    <row r="2917" spans="1:22" s="113" customFormat="1" x14ac:dyDescent="0.35">
      <c r="A2917" s="133" t="s">
        <v>1395</v>
      </c>
      <c r="B2917" s="132">
        <v>42264</v>
      </c>
      <c r="C2917" s="129">
        <v>0</v>
      </c>
      <c r="D2917" s="119">
        <v>0</v>
      </c>
      <c r="E2917" s="119">
        <v>0</v>
      </c>
      <c r="F2917" s="128">
        <v>0</v>
      </c>
      <c r="G2917" s="131">
        <v>0</v>
      </c>
      <c r="H2917" s="128">
        <f t="shared" si="1895"/>
        <v>0</v>
      </c>
      <c r="I2917" s="129">
        <v>0</v>
      </c>
      <c r="J2917" s="130">
        <v>0</v>
      </c>
      <c r="K2917" s="130">
        <f t="shared" si="1896"/>
        <v>0</v>
      </c>
      <c r="L2917" s="129">
        <f t="shared" si="1897"/>
        <v>0</v>
      </c>
      <c r="M2917" s="128">
        <f t="shared" si="1898"/>
        <v>0</v>
      </c>
      <c r="N2917" s="127"/>
      <c r="O2917" s="126"/>
      <c r="P2917" s="125"/>
      <c r="Q2917" s="125">
        <f t="shared" si="1875"/>
        <v>38</v>
      </c>
      <c r="R2917" s="125">
        <f t="shared" si="1876"/>
        <v>2015</v>
      </c>
      <c r="S2917" s="125" t="str">
        <f t="shared" si="1874"/>
        <v>Thu</v>
      </c>
      <c r="T2917" s="125" t="str">
        <f t="shared" si="1877"/>
        <v>2015-38</v>
      </c>
      <c r="U2917" s="125">
        <f t="shared" si="1878"/>
        <v>0</v>
      </c>
      <c r="V2917" s="125"/>
    </row>
    <row r="2918" spans="1:22" s="113" customFormat="1" x14ac:dyDescent="0.35">
      <c r="A2918" s="133" t="s">
        <v>1395</v>
      </c>
      <c r="B2918" s="132">
        <v>42265</v>
      </c>
      <c r="C2918" s="129">
        <v>0</v>
      </c>
      <c r="D2918" s="119">
        <v>0</v>
      </c>
      <c r="E2918" s="119">
        <v>0</v>
      </c>
      <c r="F2918" s="128">
        <v>0</v>
      </c>
      <c r="G2918" s="131">
        <v>0</v>
      </c>
      <c r="H2918" s="128">
        <f t="shared" si="1895"/>
        <v>0</v>
      </c>
      <c r="I2918" s="129">
        <v>0</v>
      </c>
      <c r="J2918" s="130">
        <v>0</v>
      </c>
      <c r="K2918" s="130">
        <f t="shared" si="1896"/>
        <v>0</v>
      </c>
      <c r="L2918" s="129">
        <f t="shared" si="1897"/>
        <v>0</v>
      </c>
      <c r="M2918" s="128">
        <f t="shared" si="1898"/>
        <v>0</v>
      </c>
      <c r="N2918" s="127"/>
      <c r="O2918" s="126"/>
      <c r="P2918" s="125"/>
      <c r="Q2918" s="125">
        <f t="shared" si="1875"/>
        <v>38</v>
      </c>
      <c r="R2918" s="125">
        <f t="shared" si="1876"/>
        <v>2015</v>
      </c>
      <c r="S2918" s="125" t="str">
        <f t="shared" si="1874"/>
        <v>Fri</v>
      </c>
      <c r="T2918" s="125" t="str">
        <f t="shared" si="1877"/>
        <v>2015-38</v>
      </c>
      <c r="U2918" s="125">
        <f t="shared" si="1878"/>
        <v>0</v>
      </c>
      <c r="V2918" s="125"/>
    </row>
    <row r="2919" spans="1:22" s="113" customFormat="1" x14ac:dyDescent="0.35">
      <c r="A2919" s="133" t="s">
        <v>1395</v>
      </c>
      <c r="B2919" s="132">
        <v>42266</v>
      </c>
      <c r="C2919" s="129">
        <v>0</v>
      </c>
      <c r="D2919" s="119">
        <v>0</v>
      </c>
      <c r="E2919" s="119">
        <v>0</v>
      </c>
      <c r="F2919" s="128">
        <v>0</v>
      </c>
      <c r="G2919" s="131">
        <v>0</v>
      </c>
      <c r="H2919" s="128">
        <f t="shared" si="1895"/>
        <v>0</v>
      </c>
      <c r="I2919" s="129">
        <v>0</v>
      </c>
      <c r="J2919" s="130">
        <v>0</v>
      </c>
      <c r="K2919" s="130">
        <f t="shared" si="1896"/>
        <v>0</v>
      </c>
      <c r="L2919" s="129">
        <f t="shared" si="1897"/>
        <v>0</v>
      </c>
      <c r="M2919" s="128">
        <f t="shared" si="1898"/>
        <v>0</v>
      </c>
      <c r="N2919" s="127"/>
      <c r="O2919" s="126"/>
      <c r="P2919" s="125"/>
      <c r="Q2919" s="125">
        <f t="shared" si="1875"/>
        <v>38</v>
      </c>
      <c r="R2919" s="125">
        <f t="shared" si="1876"/>
        <v>2015</v>
      </c>
      <c r="S2919" s="125" t="str">
        <f t="shared" si="1874"/>
        <v>Sat</v>
      </c>
      <c r="T2919" s="125" t="str">
        <f t="shared" si="1877"/>
        <v>2015-38</v>
      </c>
      <c r="U2919" s="125">
        <f t="shared" si="1878"/>
        <v>0</v>
      </c>
      <c r="V2919" s="125"/>
    </row>
    <row r="2920" spans="1:22" s="114" customFormat="1" x14ac:dyDescent="0.35">
      <c r="A2920" s="124"/>
      <c r="B2920" s="123">
        <v>42267</v>
      </c>
      <c r="C2920" s="119">
        <f>SUM(C2914:C2919)</f>
        <v>0</v>
      </c>
      <c r="D2920" s="119"/>
      <c r="E2920" s="122">
        <f>SUM(C2920:D2920)</f>
        <v>0</v>
      </c>
      <c r="F2920" s="118"/>
      <c r="G2920" s="121">
        <f>SUM(G2914:G2919)</f>
        <v>0</v>
      </c>
      <c r="H2920" s="118">
        <f>AVERAGE(H2914:H2919)</f>
        <v>0</v>
      </c>
      <c r="I2920" s="119">
        <f>SUM(I2914:I2919)</f>
        <v>0</v>
      </c>
      <c r="J2920" s="120">
        <f>SUM(J2914:J2919)</f>
        <v>0</v>
      </c>
      <c r="K2920" s="120">
        <f>SUM(G2920,J2920)</f>
        <v>0</v>
      </c>
      <c r="L2920" s="119">
        <f>AVERAGE(L2914:L2919)</f>
        <v>0</v>
      </c>
      <c r="M2920" s="118">
        <f>AVERAGE(M2914:M2919)</f>
        <v>0</v>
      </c>
      <c r="N2920" s="117"/>
      <c r="O2920" s="116"/>
      <c r="P2920" s="115"/>
      <c r="Q2920" s="115">
        <f t="shared" si="1875"/>
        <v>39</v>
      </c>
      <c r="R2920" s="115">
        <f t="shared" si="1876"/>
        <v>2015</v>
      </c>
      <c r="S2920" s="115" t="str">
        <f t="shared" si="1874"/>
        <v>Sun</v>
      </c>
      <c r="T2920" s="115" t="str">
        <f t="shared" si="1877"/>
        <v>2015-39</v>
      </c>
      <c r="U2920" s="115">
        <f t="shared" si="1878"/>
        <v>0</v>
      </c>
      <c r="V2920" s="115"/>
    </row>
    <row r="2921" spans="1:22" s="113" customFormat="1" x14ac:dyDescent="0.35">
      <c r="A2921" s="133" t="s">
        <v>1394</v>
      </c>
      <c r="B2921" s="132">
        <v>42268</v>
      </c>
      <c r="C2921" s="129">
        <v>0</v>
      </c>
      <c r="D2921" s="119">
        <v>0</v>
      </c>
      <c r="E2921" s="119">
        <v>0</v>
      </c>
      <c r="F2921" s="128">
        <v>0</v>
      </c>
      <c r="G2921" s="131">
        <v>0</v>
      </c>
      <c r="H2921" s="128">
        <f t="shared" ref="H2921:H2926" si="1899">IFERROR(F2921/G2921,0)</f>
        <v>0</v>
      </c>
      <c r="I2921" s="129">
        <v>0</v>
      </c>
      <c r="J2921" s="130">
        <v>0</v>
      </c>
      <c r="K2921" s="130">
        <f t="shared" ref="K2921:K2926" si="1900">IFERROR(SUM(G2921,J2921),0)</f>
        <v>0</v>
      </c>
      <c r="L2921" s="129">
        <f t="shared" ref="L2921:L2926" si="1901">IFERROR(MEDIAN(I2921/J2921),0)</f>
        <v>0</v>
      </c>
      <c r="M2921" s="128">
        <f t="shared" ref="M2921:M2926" si="1902">IFERROR(SUM(F2921,I2921)/K2921,0)</f>
        <v>0</v>
      </c>
      <c r="N2921" s="127"/>
      <c r="O2921" s="126"/>
      <c r="P2921" s="125"/>
      <c r="Q2921" s="125">
        <f t="shared" si="1875"/>
        <v>39</v>
      </c>
      <c r="R2921" s="125">
        <f t="shared" si="1876"/>
        <v>2015</v>
      </c>
      <c r="S2921" s="125" t="str">
        <f t="shared" si="1874"/>
        <v>Mon</v>
      </c>
      <c r="T2921" s="125" t="str">
        <f t="shared" si="1877"/>
        <v>2015-39</v>
      </c>
      <c r="U2921" s="125">
        <f t="shared" si="1878"/>
        <v>0</v>
      </c>
      <c r="V2921" s="125"/>
    </row>
    <row r="2922" spans="1:22" s="113" customFormat="1" x14ac:dyDescent="0.35">
      <c r="A2922" s="133" t="s">
        <v>1394</v>
      </c>
      <c r="B2922" s="132">
        <v>42269</v>
      </c>
      <c r="C2922" s="129">
        <v>0</v>
      </c>
      <c r="D2922" s="119">
        <v>0</v>
      </c>
      <c r="E2922" s="119">
        <v>0</v>
      </c>
      <c r="F2922" s="128">
        <v>0</v>
      </c>
      <c r="G2922" s="131">
        <v>0</v>
      </c>
      <c r="H2922" s="128">
        <f t="shared" si="1899"/>
        <v>0</v>
      </c>
      <c r="I2922" s="129">
        <v>0</v>
      </c>
      <c r="J2922" s="130">
        <v>0</v>
      </c>
      <c r="K2922" s="130">
        <f t="shared" si="1900"/>
        <v>0</v>
      </c>
      <c r="L2922" s="129">
        <f t="shared" si="1901"/>
        <v>0</v>
      </c>
      <c r="M2922" s="128">
        <f t="shared" si="1902"/>
        <v>0</v>
      </c>
      <c r="N2922" s="127"/>
      <c r="O2922" s="126"/>
      <c r="P2922" s="125"/>
      <c r="Q2922" s="125">
        <f t="shared" si="1875"/>
        <v>39</v>
      </c>
      <c r="R2922" s="125">
        <f t="shared" si="1876"/>
        <v>2015</v>
      </c>
      <c r="S2922" s="125" t="str">
        <f t="shared" si="1874"/>
        <v>Tue</v>
      </c>
      <c r="T2922" s="125" t="str">
        <f t="shared" si="1877"/>
        <v>2015-39</v>
      </c>
      <c r="U2922" s="125">
        <f t="shared" si="1878"/>
        <v>0</v>
      </c>
      <c r="V2922" s="125"/>
    </row>
    <row r="2923" spans="1:22" s="113" customFormat="1" x14ac:dyDescent="0.35">
      <c r="A2923" s="133" t="s">
        <v>1394</v>
      </c>
      <c r="B2923" s="132">
        <v>42270</v>
      </c>
      <c r="C2923" s="129">
        <v>0</v>
      </c>
      <c r="D2923" s="119">
        <v>0</v>
      </c>
      <c r="E2923" s="119">
        <v>0</v>
      </c>
      <c r="F2923" s="128">
        <v>0</v>
      </c>
      <c r="G2923" s="131">
        <v>0</v>
      </c>
      <c r="H2923" s="128">
        <f t="shared" si="1899"/>
        <v>0</v>
      </c>
      <c r="I2923" s="129">
        <v>0</v>
      </c>
      <c r="J2923" s="130">
        <v>0</v>
      </c>
      <c r="K2923" s="130">
        <f t="shared" si="1900"/>
        <v>0</v>
      </c>
      <c r="L2923" s="129">
        <f t="shared" si="1901"/>
        <v>0</v>
      </c>
      <c r="M2923" s="128">
        <f t="shared" si="1902"/>
        <v>0</v>
      </c>
      <c r="N2923" s="127"/>
      <c r="O2923" s="126"/>
      <c r="P2923" s="125"/>
      <c r="Q2923" s="125">
        <f t="shared" si="1875"/>
        <v>39</v>
      </c>
      <c r="R2923" s="125">
        <f t="shared" si="1876"/>
        <v>2015</v>
      </c>
      <c r="S2923" s="125" t="str">
        <f t="shared" si="1874"/>
        <v>Wed</v>
      </c>
      <c r="T2923" s="125" t="str">
        <f t="shared" si="1877"/>
        <v>2015-39</v>
      </c>
      <c r="U2923" s="125">
        <f t="shared" si="1878"/>
        <v>0</v>
      </c>
      <c r="V2923" s="125"/>
    </row>
    <row r="2924" spans="1:22" s="113" customFormat="1" x14ac:dyDescent="0.35">
      <c r="A2924" s="133" t="s">
        <v>1394</v>
      </c>
      <c r="B2924" s="132">
        <v>42271</v>
      </c>
      <c r="C2924" s="129">
        <v>0</v>
      </c>
      <c r="D2924" s="119">
        <v>0</v>
      </c>
      <c r="E2924" s="119">
        <v>0</v>
      </c>
      <c r="F2924" s="128">
        <v>0</v>
      </c>
      <c r="G2924" s="131">
        <v>0</v>
      </c>
      <c r="H2924" s="128">
        <f t="shared" si="1899"/>
        <v>0</v>
      </c>
      <c r="I2924" s="129">
        <v>0</v>
      </c>
      <c r="J2924" s="130">
        <v>0</v>
      </c>
      <c r="K2924" s="130">
        <f t="shared" si="1900"/>
        <v>0</v>
      </c>
      <c r="L2924" s="129">
        <f t="shared" si="1901"/>
        <v>0</v>
      </c>
      <c r="M2924" s="128">
        <f t="shared" si="1902"/>
        <v>0</v>
      </c>
      <c r="N2924" s="127"/>
      <c r="O2924" s="126"/>
      <c r="P2924" s="125"/>
      <c r="Q2924" s="125">
        <f t="shared" si="1875"/>
        <v>39</v>
      </c>
      <c r="R2924" s="125">
        <f t="shared" si="1876"/>
        <v>2015</v>
      </c>
      <c r="S2924" s="125" t="str">
        <f t="shared" si="1874"/>
        <v>Thu</v>
      </c>
      <c r="T2924" s="125" t="str">
        <f t="shared" si="1877"/>
        <v>2015-39</v>
      </c>
      <c r="U2924" s="125">
        <f t="shared" si="1878"/>
        <v>0</v>
      </c>
      <c r="V2924" s="125"/>
    </row>
    <row r="2925" spans="1:22" s="113" customFormat="1" x14ac:dyDescent="0.35">
      <c r="A2925" s="133" t="s">
        <v>1394</v>
      </c>
      <c r="B2925" s="132">
        <v>42272</v>
      </c>
      <c r="C2925" s="129">
        <v>0</v>
      </c>
      <c r="D2925" s="119">
        <v>0</v>
      </c>
      <c r="E2925" s="119">
        <v>0</v>
      </c>
      <c r="F2925" s="128">
        <v>0</v>
      </c>
      <c r="G2925" s="131">
        <v>0</v>
      </c>
      <c r="H2925" s="128">
        <f t="shared" si="1899"/>
        <v>0</v>
      </c>
      <c r="I2925" s="129">
        <v>0</v>
      </c>
      <c r="J2925" s="130">
        <v>0</v>
      </c>
      <c r="K2925" s="130">
        <f t="shared" si="1900"/>
        <v>0</v>
      </c>
      <c r="L2925" s="129">
        <f t="shared" si="1901"/>
        <v>0</v>
      </c>
      <c r="M2925" s="128">
        <f t="shared" si="1902"/>
        <v>0</v>
      </c>
      <c r="N2925" s="127"/>
      <c r="O2925" s="126"/>
      <c r="P2925" s="125"/>
      <c r="Q2925" s="125">
        <f t="shared" si="1875"/>
        <v>39</v>
      </c>
      <c r="R2925" s="125">
        <f t="shared" si="1876"/>
        <v>2015</v>
      </c>
      <c r="S2925" s="125" t="str">
        <f t="shared" si="1874"/>
        <v>Fri</v>
      </c>
      <c r="T2925" s="125" t="str">
        <f t="shared" si="1877"/>
        <v>2015-39</v>
      </c>
      <c r="U2925" s="125">
        <f t="shared" si="1878"/>
        <v>0</v>
      </c>
      <c r="V2925" s="125"/>
    </row>
    <row r="2926" spans="1:22" s="113" customFormat="1" x14ac:dyDescent="0.35">
      <c r="A2926" s="133" t="s">
        <v>1394</v>
      </c>
      <c r="B2926" s="132">
        <v>42273</v>
      </c>
      <c r="C2926" s="129">
        <v>0</v>
      </c>
      <c r="D2926" s="119">
        <v>0</v>
      </c>
      <c r="E2926" s="119">
        <v>0</v>
      </c>
      <c r="F2926" s="128">
        <v>0</v>
      </c>
      <c r="G2926" s="131">
        <v>0</v>
      </c>
      <c r="H2926" s="128">
        <f t="shared" si="1899"/>
        <v>0</v>
      </c>
      <c r="I2926" s="129">
        <v>0</v>
      </c>
      <c r="J2926" s="130">
        <v>0</v>
      </c>
      <c r="K2926" s="130">
        <f t="shared" si="1900"/>
        <v>0</v>
      </c>
      <c r="L2926" s="129">
        <f t="shared" si="1901"/>
        <v>0</v>
      </c>
      <c r="M2926" s="128">
        <f t="shared" si="1902"/>
        <v>0</v>
      </c>
      <c r="N2926" s="127"/>
      <c r="O2926" s="126"/>
      <c r="P2926" s="125"/>
      <c r="Q2926" s="125">
        <f t="shared" si="1875"/>
        <v>39</v>
      </c>
      <c r="R2926" s="125">
        <f t="shared" si="1876"/>
        <v>2015</v>
      </c>
      <c r="S2926" s="125" t="str">
        <f t="shared" si="1874"/>
        <v>Sat</v>
      </c>
      <c r="T2926" s="125" t="str">
        <f t="shared" si="1877"/>
        <v>2015-39</v>
      </c>
      <c r="U2926" s="125">
        <f t="shared" si="1878"/>
        <v>0</v>
      </c>
      <c r="V2926" s="125"/>
    </row>
    <row r="2927" spans="1:22" s="114" customFormat="1" x14ac:dyDescent="0.35">
      <c r="A2927" s="124"/>
      <c r="B2927" s="123">
        <v>42274</v>
      </c>
      <c r="C2927" s="119">
        <f>SUM(C2921:C2926)</f>
        <v>0</v>
      </c>
      <c r="D2927" s="119"/>
      <c r="E2927" s="122">
        <f>SUM(C2927:D2927)</f>
        <v>0</v>
      </c>
      <c r="F2927" s="118"/>
      <c r="G2927" s="121">
        <f>SUM(G2921:G2926)</f>
        <v>0</v>
      </c>
      <c r="H2927" s="118">
        <f>AVERAGE(H2921:H2926)</f>
        <v>0</v>
      </c>
      <c r="I2927" s="119">
        <f>SUM(I2921:I2926)</f>
        <v>0</v>
      </c>
      <c r="J2927" s="120">
        <f>SUM(J2921:J2926)</f>
        <v>0</v>
      </c>
      <c r="K2927" s="120">
        <f>SUM(G2927,J2927)</f>
        <v>0</v>
      </c>
      <c r="L2927" s="119">
        <f>AVERAGE(L2921:L2926)</f>
        <v>0</v>
      </c>
      <c r="M2927" s="118">
        <f>AVERAGE(M2921:M2926)</f>
        <v>0</v>
      </c>
      <c r="N2927" s="117"/>
      <c r="O2927" s="116"/>
      <c r="P2927" s="115"/>
      <c r="Q2927" s="115">
        <f t="shared" si="1875"/>
        <v>40</v>
      </c>
      <c r="R2927" s="115">
        <f t="shared" si="1876"/>
        <v>2015</v>
      </c>
      <c r="S2927" s="115" t="str">
        <f t="shared" si="1874"/>
        <v>Sun</v>
      </c>
      <c r="T2927" s="115" t="str">
        <f t="shared" si="1877"/>
        <v>2015-40</v>
      </c>
      <c r="U2927" s="115">
        <f t="shared" si="1878"/>
        <v>0</v>
      </c>
      <c r="V2927" s="115"/>
    </row>
    <row r="2928" spans="1:22" s="113" customFormat="1" x14ac:dyDescent="0.35">
      <c r="A2928" s="133" t="s">
        <v>1393</v>
      </c>
      <c r="B2928" s="132">
        <v>42275</v>
      </c>
      <c r="C2928" s="129">
        <v>0</v>
      </c>
      <c r="D2928" s="119">
        <v>0</v>
      </c>
      <c r="E2928" s="119">
        <v>0</v>
      </c>
      <c r="F2928" s="128">
        <v>0</v>
      </c>
      <c r="G2928" s="131">
        <v>0</v>
      </c>
      <c r="H2928" s="128">
        <f t="shared" ref="H2928:H2933" si="1903">IFERROR(F2928/G2928,0)</f>
        <v>0</v>
      </c>
      <c r="I2928" s="129">
        <v>0</v>
      </c>
      <c r="J2928" s="130">
        <v>0</v>
      </c>
      <c r="K2928" s="130">
        <f t="shared" ref="K2928:K2933" si="1904">IFERROR(SUM(G2928,J2928),0)</f>
        <v>0</v>
      </c>
      <c r="L2928" s="129">
        <f t="shared" ref="L2928:L2933" si="1905">IFERROR(MEDIAN(I2928/J2928),0)</f>
        <v>0</v>
      </c>
      <c r="M2928" s="128">
        <f t="shared" ref="M2928:M2933" si="1906">IFERROR(SUM(F2928,I2928)/K2928,0)</f>
        <v>0</v>
      </c>
      <c r="N2928" s="127"/>
      <c r="O2928" s="126"/>
      <c r="P2928" s="125"/>
      <c r="Q2928" s="125">
        <f t="shared" si="1875"/>
        <v>40</v>
      </c>
      <c r="R2928" s="125">
        <f t="shared" si="1876"/>
        <v>2015</v>
      </c>
      <c r="S2928" s="125" t="str">
        <f t="shared" si="1874"/>
        <v>Mon</v>
      </c>
      <c r="T2928" s="125" t="str">
        <f t="shared" si="1877"/>
        <v>2015-40</v>
      </c>
      <c r="U2928" s="125">
        <f t="shared" si="1878"/>
        <v>0</v>
      </c>
      <c r="V2928" s="125"/>
    </row>
    <row r="2929" spans="1:22" s="113" customFormat="1" x14ac:dyDescent="0.35">
      <c r="A2929" s="133" t="s">
        <v>1393</v>
      </c>
      <c r="B2929" s="132">
        <v>42276</v>
      </c>
      <c r="C2929" s="129">
        <v>0</v>
      </c>
      <c r="D2929" s="119">
        <v>0</v>
      </c>
      <c r="E2929" s="119">
        <v>0</v>
      </c>
      <c r="F2929" s="128">
        <v>0</v>
      </c>
      <c r="G2929" s="131">
        <v>0</v>
      </c>
      <c r="H2929" s="128">
        <f t="shared" si="1903"/>
        <v>0</v>
      </c>
      <c r="I2929" s="129">
        <v>0</v>
      </c>
      <c r="J2929" s="130">
        <v>0</v>
      </c>
      <c r="K2929" s="130">
        <f t="shared" si="1904"/>
        <v>0</v>
      </c>
      <c r="L2929" s="129">
        <f t="shared" si="1905"/>
        <v>0</v>
      </c>
      <c r="M2929" s="128">
        <f t="shared" si="1906"/>
        <v>0</v>
      </c>
      <c r="N2929" s="127"/>
      <c r="O2929" s="126"/>
      <c r="P2929" s="125"/>
      <c r="Q2929" s="125">
        <f t="shared" si="1875"/>
        <v>40</v>
      </c>
      <c r="R2929" s="125">
        <f t="shared" si="1876"/>
        <v>2015</v>
      </c>
      <c r="S2929" s="125" t="str">
        <f t="shared" si="1874"/>
        <v>Tue</v>
      </c>
      <c r="T2929" s="125" t="str">
        <f t="shared" si="1877"/>
        <v>2015-40</v>
      </c>
      <c r="U2929" s="125">
        <f t="shared" si="1878"/>
        <v>0</v>
      </c>
      <c r="V2929" s="125"/>
    </row>
    <row r="2930" spans="1:22" s="113" customFormat="1" x14ac:dyDescent="0.35">
      <c r="A2930" s="133" t="s">
        <v>1393</v>
      </c>
      <c r="B2930" s="132">
        <v>42277</v>
      </c>
      <c r="C2930" s="129">
        <v>0</v>
      </c>
      <c r="D2930" s="119">
        <v>0</v>
      </c>
      <c r="E2930" s="119">
        <v>0</v>
      </c>
      <c r="F2930" s="128">
        <v>0</v>
      </c>
      <c r="G2930" s="131">
        <v>0</v>
      </c>
      <c r="H2930" s="128">
        <f t="shared" si="1903"/>
        <v>0</v>
      </c>
      <c r="I2930" s="129">
        <v>0</v>
      </c>
      <c r="J2930" s="130">
        <v>0</v>
      </c>
      <c r="K2930" s="130">
        <f t="shared" si="1904"/>
        <v>0</v>
      </c>
      <c r="L2930" s="129">
        <f t="shared" si="1905"/>
        <v>0</v>
      </c>
      <c r="M2930" s="128">
        <f t="shared" si="1906"/>
        <v>0</v>
      </c>
      <c r="N2930" s="127"/>
      <c r="O2930" s="126"/>
      <c r="P2930" s="125"/>
      <c r="Q2930" s="125">
        <f t="shared" si="1875"/>
        <v>40</v>
      </c>
      <c r="R2930" s="125">
        <f t="shared" si="1876"/>
        <v>2015</v>
      </c>
      <c r="S2930" s="125" t="str">
        <f t="shared" si="1874"/>
        <v>Wed</v>
      </c>
      <c r="T2930" s="125" t="str">
        <f t="shared" si="1877"/>
        <v>2015-40</v>
      </c>
      <c r="U2930" s="125">
        <f t="shared" si="1878"/>
        <v>0</v>
      </c>
      <c r="V2930" s="125"/>
    </row>
    <row r="2931" spans="1:22" s="113" customFormat="1" x14ac:dyDescent="0.35">
      <c r="A2931" s="133" t="s">
        <v>1393</v>
      </c>
      <c r="B2931" s="132">
        <v>42278</v>
      </c>
      <c r="C2931" s="129">
        <v>0</v>
      </c>
      <c r="D2931" s="119">
        <v>0</v>
      </c>
      <c r="E2931" s="119">
        <v>0</v>
      </c>
      <c r="F2931" s="128">
        <v>0</v>
      </c>
      <c r="G2931" s="131">
        <v>0</v>
      </c>
      <c r="H2931" s="128">
        <f t="shared" si="1903"/>
        <v>0</v>
      </c>
      <c r="I2931" s="129">
        <v>0</v>
      </c>
      <c r="J2931" s="130">
        <v>0</v>
      </c>
      <c r="K2931" s="130">
        <f t="shared" si="1904"/>
        <v>0</v>
      </c>
      <c r="L2931" s="129">
        <f t="shared" si="1905"/>
        <v>0</v>
      </c>
      <c r="M2931" s="128">
        <f t="shared" si="1906"/>
        <v>0</v>
      </c>
      <c r="N2931" s="127"/>
      <c r="O2931" s="126"/>
      <c r="P2931" s="125"/>
      <c r="Q2931" s="125">
        <f t="shared" si="1875"/>
        <v>40</v>
      </c>
      <c r="R2931" s="125">
        <f t="shared" si="1876"/>
        <v>2015</v>
      </c>
      <c r="S2931" s="125" t="str">
        <f t="shared" si="1874"/>
        <v>Thu</v>
      </c>
      <c r="T2931" s="125" t="str">
        <f t="shared" si="1877"/>
        <v>2015-40</v>
      </c>
      <c r="U2931" s="125">
        <f t="shared" si="1878"/>
        <v>0</v>
      </c>
      <c r="V2931" s="125"/>
    </row>
    <row r="2932" spans="1:22" s="113" customFormat="1" x14ac:dyDescent="0.35">
      <c r="A2932" s="133" t="s">
        <v>1393</v>
      </c>
      <c r="B2932" s="132">
        <v>42279</v>
      </c>
      <c r="C2932" s="129">
        <v>0</v>
      </c>
      <c r="D2932" s="119">
        <v>0</v>
      </c>
      <c r="E2932" s="119">
        <v>0</v>
      </c>
      <c r="F2932" s="128">
        <v>0</v>
      </c>
      <c r="G2932" s="131">
        <v>0</v>
      </c>
      <c r="H2932" s="128">
        <f t="shared" si="1903"/>
        <v>0</v>
      </c>
      <c r="I2932" s="129">
        <v>0</v>
      </c>
      <c r="J2932" s="130">
        <v>0</v>
      </c>
      <c r="K2932" s="130">
        <f t="shared" si="1904"/>
        <v>0</v>
      </c>
      <c r="L2932" s="129">
        <f t="shared" si="1905"/>
        <v>0</v>
      </c>
      <c r="M2932" s="128">
        <f t="shared" si="1906"/>
        <v>0</v>
      </c>
      <c r="N2932" s="127"/>
      <c r="O2932" s="126"/>
      <c r="P2932" s="125"/>
      <c r="Q2932" s="125">
        <f t="shared" si="1875"/>
        <v>40</v>
      </c>
      <c r="R2932" s="125">
        <f t="shared" si="1876"/>
        <v>2015</v>
      </c>
      <c r="S2932" s="125" t="str">
        <f t="shared" si="1874"/>
        <v>Fri</v>
      </c>
      <c r="T2932" s="125" t="str">
        <f t="shared" si="1877"/>
        <v>2015-40</v>
      </c>
      <c r="U2932" s="125">
        <f t="shared" si="1878"/>
        <v>0</v>
      </c>
      <c r="V2932" s="125"/>
    </row>
    <row r="2933" spans="1:22" s="113" customFormat="1" x14ac:dyDescent="0.35">
      <c r="A2933" s="133" t="s">
        <v>1393</v>
      </c>
      <c r="B2933" s="132">
        <v>42280</v>
      </c>
      <c r="C2933" s="129">
        <v>0</v>
      </c>
      <c r="D2933" s="119">
        <v>0</v>
      </c>
      <c r="E2933" s="119">
        <v>0</v>
      </c>
      <c r="F2933" s="128">
        <v>0</v>
      </c>
      <c r="G2933" s="131">
        <v>0</v>
      </c>
      <c r="H2933" s="128">
        <f t="shared" si="1903"/>
        <v>0</v>
      </c>
      <c r="I2933" s="129">
        <v>0</v>
      </c>
      <c r="J2933" s="130">
        <v>0</v>
      </c>
      <c r="K2933" s="130">
        <f t="shared" si="1904"/>
        <v>0</v>
      </c>
      <c r="L2933" s="129">
        <f t="shared" si="1905"/>
        <v>0</v>
      </c>
      <c r="M2933" s="128">
        <f t="shared" si="1906"/>
        <v>0</v>
      </c>
      <c r="N2933" s="127"/>
      <c r="O2933" s="126"/>
      <c r="P2933" s="125"/>
      <c r="Q2933" s="125">
        <f t="shared" si="1875"/>
        <v>40</v>
      </c>
      <c r="R2933" s="125">
        <f t="shared" si="1876"/>
        <v>2015</v>
      </c>
      <c r="S2933" s="125" t="str">
        <f t="shared" si="1874"/>
        <v>Sat</v>
      </c>
      <c r="T2933" s="125" t="str">
        <f t="shared" si="1877"/>
        <v>2015-40</v>
      </c>
      <c r="U2933" s="125">
        <f t="shared" si="1878"/>
        <v>0</v>
      </c>
      <c r="V2933" s="125"/>
    </row>
    <row r="2934" spans="1:22" s="114" customFormat="1" x14ac:dyDescent="0.35">
      <c r="A2934" s="124"/>
      <c r="B2934" s="123">
        <v>42281</v>
      </c>
      <c r="C2934" s="119">
        <f>SUM(C2928:C2933)</f>
        <v>0</v>
      </c>
      <c r="D2934" s="119"/>
      <c r="E2934" s="122">
        <f>SUM(C2934:D2934)</f>
        <v>0</v>
      </c>
      <c r="F2934" s="118"/>
      <c r="G2934" s="121">
        <f>SUM(G2928:G2933)</f>
        <v>0</v>
      </c>
      <c r="H2934" s="118">
        <f>AVERAGE(H2928:H2933)</f>
        <v>0</v>
      </c>
      <c r="I2934" s="119">
        <f>SUM(I2928:I2933)</f>
        <v>0</v>
      </c>
      <c r="J2934" s="120">
        <f>SUM(J2928:J2933)</f>
        <v>0</v>
      </c>
      <c r="K2934" s="120">
        <f>SUM(G2934,J2934)</f>
        <v>0</v>
      </c>
      <c r="L2934" s="119">
        <f>AVERAGE(L2928:L2933)</f>
        <v>0</v>
      </c>
      <c r="M2934" s="118">
        <f>AVERAGE(M2928:M2933)</f>
        <v>0</v>
      </c>
      <c r="N2934" s="117"/>
      <c r="O2934" s="116"/>
      <c r="P2934" s="115"/>
      <c r="Q2934" s="115">
        <f t="shared" si="1875"/>
        <v>41</v>
      </c>
      <c r="R2934" s="115">
        <f t="shared" si="1876"/>
        <v>2015</v>
      </c>
      <c r="S2934" s="115" t="str">
        <f t="shared" si="1874"/>
        <v>Sun</v>
      </c>
      <c r="T2934" s="115" t="str">
        <f t="shared" si="1877"/>
        <v>2015-41</v>
      </c>
      <c r="U2934" s="115">
        <f t="shared" si="1878"/>
        <v>0</v>
      </c>
      <c r="V2934" s="115"/>
    </row>
    <row r="2935" spans="1:22" s="113" customFormat="1" x14ac:dyDescent="0.35">
      <c r="A2935" s="133" t="s">
        <v>1392</v>
      </c>
      <c r="B2935" s="132">
        <v>42282</v>
      </c>
      <c r="C2935" s="129">
        <v>0</v>
      </c>
      <c r="D2935" s="119">
        <v>0</v>
      </c>
      <c r="E2935" s="119">
        <v>0</v>
      </c>
      <c r="F2935" s="128">
        <v>0</v>
      </c>
      <c r="G2935" s="131">
        <v>0</v>
      </c>
      <c r="H2935" s="128">
        <f t="shared" ref="H2935:H2940" si="1907">IFERROR(F2935/G2935,0)</f>
        <v>0</v>
      </c>
      <c r="I2935" s="129">
        <v>0</v>
      </c>
      <c r="J2935" s="130">
        <v>0</v>
      </c>
      <c r="K2935" s="130">
        <f t="shared" ref="K2935:K2940" si="1908">IFERROR(SUM(G2935,J2935),0)</f>
        <v>0</v>
      </c>
      <c r="L2935" s="129">
        <f t="shared" ref="L2935:L2940" si="1909">IFERROR(MEDIAN(I2935/J2935),0)</f>
        <v>0</v>
      </c>
      <c r="M2935" s="128">
        <f t="shared" ref="M2935:M2940" si="1910">IFERROR(SUM(F2935,I2935)/K2935,0)</f>
        <v>0</v>
      </c>
      <c r="N2935" s="127"/>
      <c r="O2935" s="126"/>
      <c r="P2935" s="125"/>
      <c r="Q2935" s="125">
        <f t="shared" si="1875"/>
        <v>41</v>
      </c>
      <c r="R2935" s="125">
        <f t="shared" si="1876"/>
        <v>2015</v>
      </c>
      <c r="S2935" s="125" t="str">
        <f t="shared" si="1874"/>
        <v>Mon</v>
      </c>
      <c r="T2935" s="125" t="str">
        <f t="shared" si="1877"/>
        <v>2015-41</v>
      </c>
      <c r="U2935" s="125">
        <f t="shared" si="1878"/>
        <v>0</v>
      </c>
      <c r="V2935" s="125"/>
    </row>
    <row r="2936" spans="1:22" s="113" customFormat="1" x14ac:dyDescent="0.35">
      <c r="A2936" s="133" t="s">
        <v>1392</v>
      </c>
      <c r="B2936" s="132">
        <v>42283</v>
      </c>
      <c r="C2936" s="129">
        <v>0</v>
      </c>
      <c r="D2936" s="119">
        <v>0</v>
      </c>
      <c r="E2936" s="119">
        <v>0</v>
      </c>
      <c r="F2936" s="128">
        <v>0</v>
      </c>
      <c r="G2936" s="131">
        <v>0</v>
      </c>
      <c r="H2936" s="128">
        <f t="shared" si="1907"/>
        <v>0</v>
      </c>
      <c r="I2936" s="129">
        <v>0</v>
      </c>
      <c r="J2936" s="130">
        <v>0</v>
      </c>
      <c r="K2936" s="130">
        <f t="shared" si="1908"/>
        <v>0</v>
      </c>
      <c r="L2936" s="129">
        <f t="shared" si="1909"/>
        <v>0</v>
      </c>
      <c r="M2936" s="128">
        <f t="shared" si="1910"/>
        <v>0</v>
      </c>
      <c r="N2936" s="127"/>
      <c r="O2936" s="126"/>
      <c r="P2936" s="125"/>
      <c r="Q2936" s="125">
        <f t="shared" si="1875"/>
        <v>41</v>
      </c>
      <c r="R2936" s="125">
        <f t="shared" si="1876"/>
        <v>2015</v>
      </c>
      <c r="S2936" s="125" t="str">
        <f t="shared" si="1874"/>
        <v>Tue</v>
      </c>
      <c r="T2936" s="125" t="str">
        <f t="shared" si="1877"/>
        <v>2015-41</v>
      </c>
      <c r="U2936" s="125">
        <f t="shared" si="1878"/>
        <v>0</v>
      </c>
      <c r="V2936" s="125"/>
    </row>
    <row r="2937" spans="1:22" s="113" customFormat="1" x14ac:dyDescent="0.35">
      <c r="A2937" s="133" t="s">
        <v>1392</v>
      </c>
      <c r="B2937" s="132">
        <v>42284</v>
      </c>
      <c r="C2937" s="129">
        <v>0</v>
      </c>
      <c r="D2937" s="119">
        <v>0</v>
      </c>
      <c r="E2937" s="119">
        <v>0</v>
      </c>
      <c r="F2937" s="128">
        <v>0</v>
      </c>
      <c r="G2937" s="131">
        <v>0</v>
      </c>
      <c r="H2937" s="128">
        <f t="shared" si="1907"/>
        <v>0</v>
      </c>
      <c r="I2937" s="129">
        <v>0</v>
      </c>
      <c r="J2937" s="130">
        <v>0</v>
      </c>
      <c r="K2937" s="130">
        <f t="shared" si="1908"/>
        <v>0</v>
      </c>
      <c r="L2937" s="129">
        <f t="shared" si="1909"/>
        <v>0</v>
      </c>
      <c r="M2937" s="128">
        <f t="shared" si="1910"/>
        <v>0</v>
      </c>
      <c r="N2937" s="127"/>
      <c r="O2937" s="126"/>
      <c r="P2937" s="125"/>
      <c r="Q2937" s="125">
        <f t="shared" si="1875"/>
        <v>41</v>
      </c>
      <c r="R2937" s="125">
        <f t="shared" si="1876"/>
        <v>2015</v>
      </c>
      <c r="S2937" s="125" t="str">
        <f t="shared" si="1874"/>
        <v>Wed</v>
      </c>
      <c r="T2937" s="125" t="str">
        <f t="shared" si="1877"/>
        <v>2015-41</v>
      </c>
      <c r="U2937" s="125">
        <f t="shared" si="1878"/>
        <v>0</v>
      </c>
      <c r="V2937" s="125"/>
    </row>
    <row r="2938" spans="1:22" s="113" customFormat="1" x14ac:dyDescent="0.35">
      <c r="A2938" s="133" t="s">
        <v>1392</v>
      </c>
      <c r="B2938" s="132">
        <v>42285</v>
      </c>
      <c r="C2938" s="129">
        <v>0</v>
      </c>
      <c r="D2938" s="119">
        <v>0</v>
      </c>
      <c r="E2938" s="119">
        <v>0</v>
      </c>
      <c r="F2938" s="128">
        <v>0</v>
      </c>
      <c r="G2938" s="131">
        <v>0</v>
      </c>
      <c r="H2938" s="128">
        <f t="shared" si="1907"/>
        <v>0</v>
      </c>
      <c r="I2938" s="129">
        <v>0</v>
      </c>
      <c r="J2938" s="130">
        <v>0</v>
      </c>
      <c r="K2938" s="130">
        <f t="shared" si="1908"/>
        <v>0</v>
      </c>
      <c r="L2938" s="129">
        <f t="shared" si="1909"/>
        <v>0</v>
      </c>
      <c r="M2938" s="128">
        <f t="shared" si="1910"/>
        <v>0</v>
      </c>
      <c r="N2938" s="127"/>
      <c r="O2938" s="126"/>
      <c r="P2938" s="125"/>
      <c r="Q2938" s="125">
        <f t="shared" si="1875"/>
        <v>41</v>
      </c>
      <c r="R2938" s="125">
        <f t="shared" si="1876"/>
        <v>2015</v>
      </c>
      <c r="S2938" s="125" t="str">
        <f t="shared" si="1874"/>
        <v>Thu</v>
      </c>
      <c r="T2938" s="125" t="str">
        <f t="shared" si="1877"/>
        <v>2015-41</v>
      </c>
      <c r="U2938" s="125">
        <f t="shared" si="1878"/>
        <v>0</v>
      </c>
      <c r="V2938" s="125"/>
    </row>
    <row r="2939" spans="1:22" s="113" customFormat="1" x14ac:dyDescent="0.35">
      <c r="A2939" s="133" t="s">
        <v>1392</v>
      </c>
      <c r="B2939" s="132">
        <v>42286</v>
      </c>
      <c r="C2939" s="129">
        <v>0</v>
      </c>
      <c r="D2939" s="119">
        <v>0</v>
      </c>
      <c r="E2939" s="119">
        <v>0</v>
      </c>
      <c r="F2939" s="128">
        <v>0</v>
      </c>
      <c r="G2939" s="131">
        <v>0</v>
      </c>
      <c r="H2939" s="128">
        <f t="shared" si="1907"/>
        <v>0</v>
      </c>
      <c r="I2939" s="129">
        <v>0</v>
      </c>
      <c r="J2939" s="130">
        <v>0</v>
      </c>
      <c r="K2939" s="130">
        <f t="shared" si="1908"/>
        <v>0</v>
      </c>
      <c r="L2939" s="129">
        <f t="shared" si="1909"/>
        <v>0</v>
      </c>
      <c r="M2939" s="128">
        <f t="shared" si="1910"/>
        <v>0</v>
      </c>
      <c r="N2939" s="127"/>
      <c r="O2939" s="126"/>
      <c r="P2939" s="125"/>
      <c r="Q2939" s="125">
        <f t="shared" si="1875"/>
        <v>41</v>
      </c>
      <c r="R2939" s="125">
        <f t="shared" si="1876"/>
        <v>2015</v>
      </c>
      <c r="S2939" s="125" t="str">
        <f t="shared" si="1874"/>
        <v>Fri</v>
      </c>
      <c r="T2939" s="125" t="str">
        <f t="shared" si="1877"/>
        <v>2015-41</v>
      </c>
      <c r="U2939" s="125">
        <f t="shared" si="1878"/>
        <v>0</v>
      </c>
      <c r="V2939" s="125"/>
    </row>
    <row r="2940" spans="1:22" s="113" customFormat="1" x14ac:dyDescent="0.35">
      <c r="A2940" s="133" t="s">
        <v>1392</v>
      </c>
      <c r="B2940" s="132">
        <v>42287</v>
      </c>
      <c r="C2940" s="129">
        <v>0</v>
      </c>
      <c r="D2940" s="119">
        <v>0</v>
      </c>
      <c r="E2940" s="119">
        <v>0</v>
      </c>
      <c r="F2940" s="128">
        <v>0</v>
      </c>
      <c r="G2940" s="131">
        <v>0</v>
      </c>
      <c r="H2940" s="128">
        <f t="shared" si="1907"/>
        <v>0</v>
      </c>
      <c r="I2940" s="129">
        <v>0</v>
      </c>
      <c r="J2940" s="130">
        <v>0</v>
      </c>
      <c r="K2940" s="130">
        <f t="shared" si="1908"/>
        <v>0</v>
      </c>
      <c r="L2940" s="129">
        <f t="shared" si="1909"/>
        <v>0</v>
      </c>
      <c r="M2940" s="128">
        <f t="shared" si="1910"/>
        <v>0</v>
      </c>
      <c r="N2940" s="127"/>
      <c r="O2940" s="126"/>
      <c r="P2940" s="125"/>
      <c r="Q2940" s="125">
        <f t="shared" si="1875"/>
        <v>41</v>
      </c>
      <c r="R2940" s="125">
        <f t="shared" si="1876"/>
        <v>2015</v>
      </c>
      <c r="S2940" s="125" t="str">
        <f t="shared" si="1874"/>
        <v>Sat</v>
      </c>
      <c r="T2940" s="125" t="str">
        <f t="shared" si="1877"/>
        <v>2015-41</v>
      </c>
      <c r="U2940" s="125">
        <f t="shared" si="1878"/>
        <v>0</v>
      </c>
      <c r="V2940" s="125"/>
    </row>
    <row r="2941" spans="1:22" s="114" customFormat="1" x14ac:dyDescent="0.35">
      <c r="A2941" s="124"/>
      <c r="B2941" s="123">
        <v>42288</v>
      </c>
      <c r="C2941" s="119">
        <f>SUM(C2935:C2940)</f>
        <v>0</v>
      </c>
      <c r="D2941" s="119"/>
      <c r="E2941" s="122">
        <f>SUM(C2941:D2941)</f>
        <v>0</v>
      </c>
      <c r="F2941" s="118"/>
      <c r="G2941" s="121">
        <f>SUM(G2935:G2940)</f>
        <v>0</v>
      </c>
      <c r="H2941" s="118">
        <f>AVERAGE(H2935:H2940)</f>
        <v>0</v>
      </c>
      <c r="I2941" s="119">
        <f>SUM(I2935:I2940)</f>
        <v>0</v>
      </c>
      <c r="J2941" s="120">
        <f>SUM(J2935:J2940)</f>
        <v>0</v>
      </c>
      <c r="K2941" s="120">
        <f>SUM(G2941,J2941)</f>
        <v>0</v>
      </c>
      <c r="L2941" s="119">
        <f>AVERAGE(L2935:L2940)</f>
        <v>0</v>
      </c>
      <c r="M2941" s="118">
        <f>AVERAGE(M2935:M2940)</f>
        <v>0</v>
      </c>
      <c r="N2941" s="117"/>
      <c r="O2941" s="116"/>
      <c r="P2941" s="115"/>
      <c r="Q2941" s="115">
        <f t="shared" si="1875"/>
        <v>42</v>
      </c>
      <c r="R2941" s="115">
        <f t="shared" si="1876"/>
        <v>2015</v>
      </c>
      <c r="S2941" s="115" t="str">
        <f t="shared" si="1874"/>
        <v>Sun</v>
      </c>
      <c r="T2941" s="115" t="str">
        <f t="shared" si="1877"/>
        <v>2015-42</v>
      </c>
      <c r="U2941" s="115">
        <f t="shared" si="1878"/>
        <v>0</v>
      </c>
      <c r="V2941" s="115"/>
    </row>
    <row r="2942" spans="1:22" s="113" customFormat="1" x14ac:dyDescent="0.35">
      <c r="A2942" s="133" t="s">
        <v>1391</v>
      </c>
      <c r="B2942" s="132">
        <v>42289</v>
      </c>
      <c r="C2942" s="129">
        <v>0</v>
      </c>
      <c r="D2942" s="119">
        <v>0</v>
      </c>
      <c r="E2942" s="119">
        <v>0</v>
      </c>
      <c r="F2942" s="128">
        <v>0</v>
      </c>
      <c r="G2942" s="131">
        <v>0</v>
      </c>
      <c r="H2942" s="128">
        <f t="shared" ref="H2942:H2947" si="1911">IFERROR(F2942/G2942,0)</f>
        <v>0</v>
      </c>
      <c r="I2942" s="129">
        <v>0</v>
      </c>
      <c r="J2942" s="130">
        <v>0</v>
      </c>
      <c r="K2942" s="130">
        <f t="shared" ref="K2942:K2947" si="1912">IFERROR(SUM(G2942,J2942),0)</f>
        <v>0</v>
      </c>
      <c r="L2942" s="129">
        <f t="shared" ref="L2942:L2947" si="1913">IFERROR(MEDIAN(I2942/J2942),0)</f>
        <v>0</v>
      </c>
      <c r="M2942" s="128">
        <f t="shared" ref="M2942:M2947" si="1914">IFERROR(SUM(F2942,I2942)/K2942,0)</f>
        <v>0</v>
      </c>
      <c r="N2942" s="127"/>
      <c r="O2942" s="126"/>
      <c r="P2942" s="125"/>
      <c r="Q2942" s="125">
        <f t="shared" si="1875"/>
        <v>42</v>
      </c>
      <c r="R2942" s="125">
        <f t="shared" si="1876"/>
        <v>2015</v>
      </c>
      <c r="S2942" s="125" t="str">
        <f t="shared" si="1874"/>
        <v>Mon</v>
      </c>
      <c r="T2942" s="125" t="str">
        <f t="shared" si="1877"/>
        <v>2015-42</v>
      </c>
      <c r="U2942" s="125">
        <f t="shared" si="1878"/>
        <v>0</v>
      </c>
      <c r="V2942" s="125"/>
    </row>
    <row r="2943" spans="1:22" s="113" customFormat="1" x14ac:dyDescent="0.35">
      <c r="A2943" s="133" t="s">
        <v>1391</v>
      </c>
      <c r="B2943" s="132">
        <v>42290</v>
      </c>
      <c r="C2943" s="129">
        <v>0</v>
      </c>
      <c r="D2943" s="119">
        <v>0</v>
      </c>
      <c r="E2943" s="119">
        <v>0</v>
      </c>
      <c r="F2943" s="128">
        <v>0</v>
      </c>
      <c r="G2943" s="131">
        <v>0</v>
      </c>
      <c r="H2943" s="128">
        <f t="shared" si="1911"/>
        <v>0</v>
      </c>
      <c r="I2943" s="129">
        <v>0</v>
      </c>
      <c r="J2943" s="130">
        <v>0</v>
      </c>
      <c r="K2943" s="130">
        <f t="shared" si="1912"/>
        <v>0</v>
      </c>
      <c r="L2943" s="129">
        <f t="shared" si="1913"/>
        <v>0</v>
      </c>
      <c r="M2943" s="128">
        <f t="shared" si="1914"/>
        <v>0</v>
      </c>
      <c r="N2943" s="127"/>
      <c r="O2943" s="126"/>
      <c r="P2943" s="125"/>
      <c r="Q2943" s="125">
        <f t="shared" si="1875"/>
        <v>42</v>
      </c>
      <c r="R2943" s="125">
        <f t="shared" si="1876"/>
        <v>2015</v>
      </c>
      <c r="S2943" s="125" t="str">
        <f t="shared" si="1874"/>
        <v>Tue</v>
      </c>
      <c r="T2943" s="125" t="str">
        <f t="shared" si="1877"/>
        <v>2015-42</v>
      </c>
      <c r="U2943" s="125">
        <f t="shared" si="1878"/>
        <v>0</v>
      </c>
      <c r="V2943" s="125"/>
    </row>
    <row r="2944" spans="1:22" s="113" customFormat="1" x14ac:dyDescent="0.35">
      <c r="A2944" s="133" t="s">
        <v>1391</v>
      </c>
      <c r="B2944" s="132">
        <v>42291</v>
      </c>
      <c r="C2944" s="129">
        <v>0</v>
      </c>
      <c r="D2944" s="119">
        <v>0</v>
      </c>
      <c r="E2944" s="119">
        <v>0</v>
      </c>
      <c r="F2944" s="128">
        <v>0</v>
      </c>
      <c r="G2944" s="131">
        <v>0</v>
      </c>
      <c r="H2944" s="128">
        <f t="shared" si="1911"/>
        <v>0</v>
      </c>
      <c r="I2944" s="129">
        <v>0</v>
      </c>
      <c r="J2944" s="130">
        <v>0</v>
      </c>
      <c r="K2944" s="130">
        <f t="shared" si="1912"/>
        <v>0</v>
      </c>
      <c r="L2944" s="129">
        <f t="shared" si="1913"/>
        <v>0</v>
      </c>
      <c r="M2944" s="128">
        <f t="shared" si="1914"/>
        <v>0</v>
      </c>
      <c r="N2944" s="127"/>
      <c r="O2944" s="126"/>
      <c r="P2944" s="125"/>
      <c r="Q2944" s="125">
        <f t="shared" si="1875"/>
        <v>42</v>
      </c>
      <c r="R2944" s="125">
        <f t="shared" si="1876"/>
        <v>2015</v>
      </c>
      <c r="S2944" s="125" t="str">
        <f t="shared" si="1874"/>
        <v>Wed</v>
      </c>
      <c r="T2944" s="125" t="str">
        <f t="shared" si="1877"/>
        <v>2015-42</v>
      </c>
      <c r="U2944" s="125">
        <f t="shared" si="1878"/>
        <v>0</v>
      </c>
      <c r="V2944" s="125"/>
    </row>
    <row r="2945" spans="1:22" s="113" customFormat="1" x14ac:dyDescent="0.35">
      <c r="A2945" s="133" t="s">
        <v>1391</v>
      </c>
      <c r="B2945" s="132">
        <v>42292</v>
      </c>
      <c r="C2945" s="129">
        <v>0</v>
      </c>
      <c r="D2945" s="119">
        <v>0</v>
      </c>
      <c r="E2945" s="119">
        <v>0</v>
      </c>
      <c r="F2945" s="128">
        <v>0</v>
      </c>
      <c r="G2945" s="131">
        <v>0</v>
      </c>
      <c r="H2945" s="128">
        <f t="shared" si="1911"/>
        <v>0</v>
      </c>
      <c r="I2945" s="129">
        <v>0</v>
      </c>
      <c r="J2945" s="130">
        <v>0</v>
      </c>
      <c r="K2945" s="130">
        <f t="shared" si="1912"/>
        <v>0</v>
      </c>
      <c r="L2945" s="129">
        <f t="shared" si="1913"/>
        <v>0</v>
      </c>
      <c r="M2945" s="128">
        <f t="shared" si="1914"/>
        <v>0</v>
      </c>
      <c r="N2945" s="127"/>
      <c r="O2945" s="126"/>
      <c r="P2945" s="125"/>
      <c r="Q2945" s="125">
        <f t="shared" si="1875"/>
        <v>42</v>
      </c>
      <c r="R2945" s="125">
        <f t="shared" si="1876"/>
        <v>2015</v>
      </c>
      <c r="S2945" s="125" t="str">
        <f t="shared" si="1874"/>
        <v>Thu</v>
      </c>
      <c r="T2945" s="125" t="str">
        <f t="shared" si="1877"/>
        <v>2015-42</v>
      </c>
      <c r="U2945" s="125">
        <f t="shared" si="1878"/>
        <v>0</v>
      </c>
      <c r="V2945" s="125"/>
    </row>
    <row r="2946" spans="1:22" s="113" customFormat="1" x14ac:dyDescent="0.35">
      <c r="A2946" s="133" t="s">
        <v>1391</v>
      </c>
      <c r="B2946" s="132">
        <v>42293</v>
      </c>
      <c r="C2946" s="129">
        <v>0</v>
      </c>
      <c r="D2946" s="119">
        <v>0</v>
      </c>
      <c r="E2946" s="119">
        <v>0</v>
      </c>
      <c r="F2946" s="128">
        <v>0</v>
      </c>
      <c r="G2946" s="131">
        <v>0</v>
      </c>
      <c r="H2946" s="128">
        <f t="shared" si="1911"/>
        <v>0</v>
      </c>
      <c r="I2946" s="129">
        <v>0</v>
      </c>
      <c r="J2946" s="130">
        <v>0</v>
      </c>
      <c r="K2946" s="130">
        <f t="shared" si="1912"/>
        <v>0</v>
      </c>
      <c r="L2946" s="129">
        <f t="shared" si="1913"/>
        <v>0</v>
      </c>
      <c r="M2946" s="128">
        <f t="shared" si="1914"/>
        <v>0</v>
      </c>
      <c r="N2946" s="127"/>
      <c r="O2946" s="126"/>
      <c r="P2946" s="125"/>
      <c r="Q2946" s="125">
        <f t="shared" si="1875"/>
        <v>42</v>
      </c>
      <c r="R2946" s="125">
        <f t="shared" si="1876"/>
        <v>2015</v>
      </c>
      <c r="S2946" s="125" t="str">
        <f t="shared" ref="S2946:S3009" si="1915">VLOOKUP(WEEKDAY(B2946),$Z$2:$AA$8,2,FALSE)</f>
        <v>Fri</v>
      </c>
      <c r="T2946" s="125" t="str">
        <f t="shared" si="1877"/>
        <v>2015-42</v>
      </c>
      <c r="U2946" s="125">
        <f t="shared" si="1878"/>
        <v>0</v>
      </c>
      <c r="V2946" s="125"/>
    </row>
    <row r="2947" spans="1:22" s="113" customFormat="1" x14ac:dyDescent="0.35">
      <c r="A2947" s="133" t="s">
        <v>1391</v>
      </c>
      <c r="B2947" s="132">
        <v>42294</v>
      </c>
      <c r="C2947" s="129">
        <v>0</v>
      </c>
      <c r="D2947" s="119">
        <v>0</v>
      </c>
      <c r="E2947" s="119">
        <v>0</v>
      </c>
      <c r="F2947" s="128">
        <v>0</v>
      </c>
      <c r="G2947" s="131">
        <v>0</v>
      </c>
      <c r="H2947" s="128">
        <f t="shared" si="1911"/>
        <v>0</v>
      </c>
      <c r="I2947" s="129">
        <v>0</v>
      </c>
      <c r="J2947" s="130">
        <v>0</v>
      </c>
      <c r="K2947" s="130">
        <f t="shared" si="1912"/>
        <v>0</v>
      </c>
      <c r="L2947" s="129">
        <f t="shared" si="1913"/>
        <v>0</v>
      </c>
      <c r="M2947" s="128">
        <f t="shared" si="1914"/>
        <v>0</v>
      </c>
      <c r="N2947" s="127"/>
      <c r="O2947" s="126"/>
      <c r="P2947" s="125"/>
      <c r="Q2947" s="125">
        <f t="shared" ref="Q2947:Q3010" si="1916">WEEKNUM(B2947)</f>
        <v>42</v>
      </c>
      <c r="R2947" s="125">
        <f t="shared" ref="R2947:R3010" si="1917">YEAR(B2947)</f>
        <v>2015</v>
      </c>
      <c r="S2947" s="125" t="str">
        <f t="shared" si="1915"/>
        <v>Sat</v>
      </c>
      <c r="T2947" s="125" t="str">
        <f t="shared" ref="T2947:T3010" si="1918">R2947&amp;"-"&amp;Q2947</f>
        <v>2015-42</v>
      </c>
      <c r="U2947" s="125">
        <f t="shared" ref="U2947:U3010" si="1919">IF(AND(MONTH(B2947)=12,DAY(B2947)&lt;26),1,0)</f>
        <v>0</v>
      </c>
      <c r="V2947" s="125"/>
    </row>
    <row r="2948" spans="1:22" s="114" customFormat="1" x14ac:dyDescent="0.35">
      <c r="A2948" s="124"/>
      <c r="B2948" s="123">
        <v>42295</v>
      </c>
      <c r="C2948" s="119">
        <f>SUM(C2942:C2947)</f>
        <v>0</v>
      </c>
      <c r="D2948" s="119"/>
      <c r="E2948" s="122">
        <f>SUM(C2948:D2948)</f>
        <v>0</v>
      </c>
      <c r="F2948" s="118"/>
      <c r="G2948" s="121">
        <f>SUM(G2942:G2947)</f>
        <v>0</v>
      </c>
      <c r="H2948" s="118">
        <f>AVERAGE(H2942:H2947)</f>
        <v>0</v>
      </c>
      <c r="I2948" s="119">
        <f>SUM(I2942:I2947)</f>
        <v>0</v>
      </c>
      <c r="J2948" s="120">
        <f>SUM(J2942:J2947)</f>
        <v>0</v>
      </c>
      <c r="K2948" s="120">
        <f>SUM(G2948,J2948)</f>
        <v>0</v>
      </c>
      <c r="L2948" s="119">
        <f>AVERAGE(L2942:L2947)</f>
        <v>0</v>
      </c>
      <c r="M2948" s="118">
        <f>AVERAGE(M2942:M2947)</f>
        <v>0</v>
      </c>
      <c r="N2948" s="117"/>
      <c r="O2948" s="116"/>
      <c r="P2948" s="115"/>
      <c r="Q2948" s="115">
        <f t="shared" si="1916"/>
        <v>43</v>
      </c>
      <c r="R2948" s="115">
        <f t="shared" si="1917"/>
        <v>2015</v>
      </c>
      <c r="S2948" s="115" t="str">
        <f t="shared" si="1915"/>
        <v>Sun</v>
      </c>
      <c r="T2948" s="115" t="str">
        <f t="shared" si="1918"/>
        <v>2015-43</v>
      </c>
      <c r="U2948" s="115">
        <f t="shared" si="1919"/>
        <v>0</v>
      </c>
      <c r="V2948" s="115"/>
    </row>
    <row r="2949" spans="1:22" s="113" customFormat="1" x14ac:dyDescent="0.35">
      <c r="A2949" s="133" t="s">
        <v>1390</v>
      </c>
      <c r="B2949" s="132">
        <v>42296</v>
      </c>
      <c r="C2949" s="129">
        <v>0</v>
      </c>
      <c r="D2949" s="119">
        <v>0</v>
      </c>
      <c r="E2949" s="119">
        <v>0</v>
      </c>
      <c r="F2949" s="128">
        <v>0</v>
      </c>
      <c r="G2949" s="131">
        <v>0</v>
      </c>
      <c r="H2949" s="128">
        <f t="shared" ref="H2949:H2954" si="1920">IFERROR(F2949/G2949,0)</f>
        <v>0</v>
      </c>
      <c r="I2949" s="129">
        <v>0</v>
      </c>
      <c r="J2949" s="130">
        <v>0</v>
      </c>
      <c r="K2949" s="130">
        <f t="shared" ref="K2949:K2954" si="1921">IFERROR(SUM(G2949,J2949),0)</f>
        <v>0</v>
      </c>
      <c r="L2949" s="129">
        <f t="shared" ref="L2949:L2954" si="1922">IFERROR(MEDIAN(I2949/J2949),0)</f>
        <v>0</v>
      </c>
      <c r="M2949" s="128">
        <f t="shared" ref="M2949:M2954" si="1923">IFERROR(SUM(F2949,I2949)/K2949,0)</f>
        <v>0</v>
      </c>
      <c r="N2949" s="127"/>
      <c r="O2949" s="126"/>
      <c r="P2949" s="125"/>
      <c r="Q2949" s="125">
        <f t="shared" si="1916"/>
        <v>43</v>
      </c>
      <c r="R2949" s="125">
        <f t="shared" si="1917"/>
        <v>2015</v>
      </c>
      <c r="S2949" s="125" t="str">
        <f t="shared" si="1915"/>
        <v>Mon</v>
      </c>
      <c r="T2949" s="125" t="str">
        <f t="shared" si="1918"/>
        <v>2015-43</v>
      </c>
      <c r="U2949" s="125">
        <f t="shared" si="1919"/>
        <v>0</v>
      </c>
      <c r="V2949" s="125"/>
    </row>
    <row r="2950" spans="1:22" s="113" customFormat="1" x14ac:dyDescent="0.35">
      <c r="A2950" s="133" t="s">
        <v>1390</v>
      </c>
      <c r="B2950" s="132">
        <v>42297</v>
      </c>
      <c r="C2950" s="129">
        <v>0</v>
      </c>
      <c r="D2950" s="119">
        <v>0</v>
      </c>
      <c r="E2950" s="119">
        <v>0</v>
      </c>
      <c r="F2950" s="128">
        <v>0</v>
      </c>
      <c r="G2950" s="131">
        <v>0</v>
      </c>
      <c r="H2950" s="128">
        <f t="shared" si="1920"/>
        <v>0</v>
      </c>
      <c r="I2950" s="129">
        <v>0</v>
      </c>
      <c r="J2950" s="130">
        <v>0</v>
      </c>
      <c r="K2950" s="130">
        <f t="shared" si="1921"/>
        <v>0</v>
      </c>
      <c r="L2950" s="129">
        <f t="shared" si="1922"/>
        <v>0</v>
      </c>
      <c r="M2950" s="128">
        <f t="shared" si="1923"/>
        <v>0</v>
      </c>
      <c r="N2950" s="127"/>
      <c r="O2950" s="126"/>
      <c r="P2950" s="125"/>
      <c r="Q2950" s="125">
        <f t="shared" si="1916"/>
        <v>43</v>
      </c>
      <c r="R2950" s="125">
        <f t="shared" si="1917"/>
        <v>2015</v>
      </c>
      <c r="S2950" s="125" t="str">
        <f t="shared" si="1915"/>
        <v>Tue</v>
      </c>
      <c r="T2950" s="125" t="str">
        <f t="shared" si="1918"/>
        <v>2015-43</v>
      </c>
      <c r="U2950" s="125">
        <f t="shared" si="1919"/>
        <v>0</v>
      </c>
      <c r="V2950" s="125"/>
    </row>
    <row r="2951" spans="1:22" s="113" customFormat="1" x14ac:dyDescent="0.35">
      <c r="A2951" s="133" t="s">
        <v>1390</v>
      </c>
      <c r="B2951" s="132">
        <v>42298</v>
      </c>
      <c r="C2951" s="129">
        <v>0</v>
      </c>
      <c r="D2951" s="119">
        <v>0</v>
      </c>
      <c r="E2951" s="119">
        <v>0</v>
      </c>
      <c r="F2951" s="128">
        <v>0</v>
      </c>
      <c r="G2951" s="131">
        <v>0</v>
      </c>
      <c r="H2951" s="128">
        <f t="shared" si="1920"/>
        <v>0</v>
      </c>
      <c r="I2951" s="129">
        <v>0</v>
      </c>
      <c r="J2951" s="130">
        <v>0</v>
      </c>
      <c r="K2951" s="130">
        <f t="shared" si="1921"/>
        <v>0</v>
      </c>
      <c r="L2951" s="129">
        <f t="shared" si="1922"/>
        <v>0</v>
      </c>
      <c r="M2951" s="128">
        <f t="shared" si="1923"/>
        <v>0</v>
      </c>
      <c r="N2951" s="127"/>
      <c r="O2951" s="126"/>
      <c r="P2951" s="125"/>
      <c r="Q2951" s="125">
        <f t="shared" si="1916"/>
        <v>43</v>
      </c>
      <c r="R2951" s="125">
        <f t="shared" si="1917"/>
        <v>2015</v>
      </c>
      <c r="S2951" s="125" t="str">
        <f t="shared" si="1915"/>
        <v>Wed</v>
      </c>
      <c r="T2951" s="125" t="str">
        <f t="shared" si="1918"/>
        <v>2015-43</v>
      </c>
      <c r="U2951" s="125">
        <f t="shared" si="1919"/>
        <v>0</v>
      </c>
      <c r="V2951" s="125"/>
    </row>
    <row r="2952" spans="1:22" s="113" customFormat="1" x14ac:dyDescent="0.35">
      <c r="A2952" s="133" t="s">
        <v>1390</v>
      </c>
      <c r="B2952" s="132">
        <v>42299</v>
      </c>
      <c r="C2952" s="129">
        <v>0</v>
      </c>
      <c r="D2952" s="119">
        <v>0</v>
      </c>
      <c r="E2952" s="119">
        <v>0</v>
      </c>
      <c r="F2952" s="128">
        <v>0</v>
      </c>
      <c r="G2952" s="131">
        <v>0</v>
      </c>
      <c r="H2952" s="128">
        <f t="shared" si="1920"/>
        <v>0</v>
      </c>
      <c r="I2952" s="129">
        <v>0</v>
      </c>
      <c r="J2952" s="130">
        <v>0</v>
      </c>
      <c r="K2952" s="130">
        <f t="shared" si="1921"/>
        <v>0</v>
      </c>
      <c r="L2952" s="129">
        <f t="shared" si="1922"/>
        <v>0</v>
      </c>
      <c r="M2952" s="128">
        <f t="shared" si="1923"/>
        <v>0</v>
      </c>
      <c r="N2952" s="127"/>
      <c r="O2952" s="126"/>
      <c r="P2952" s="125"/>
      <c r="Q2952" s="125">
        <f t="shared" si="1916"/>
        <v>43</v>
      </c>
      <c r="R2952" s="125">
        <f t="shared" si="1917"/>
        <v>2015</v>
      </c>
      <c r="S2952" s="125" t="str">
        <f t="shared" si="1915"/>
        <v>Thu</v>
      </c>
      <c r="T2952" s="125" t="str">
        <f t="shared" si="1918"/>
        <v>2015-43</v>
      </c>
      <c r="U2952" s="125">
        <f t="shared" si="1919"/>
        <v>0</v>
      </c>
      <c r="V2952" s="125"/>
    </row>
    <row r="2953" spans="1:22" s="113" customFormat="1" x14ac:dyDescent="0.35">
      <c r="A2953" s="133" t="s">
        <v>1390</v>
      </c>
      <c r="B2953" s="132">
        <v>42300</v>
      </c>
      <c r="C2953" s="129">
        <v>0</v>
      </c>
      <c r="D2953" s="119">
        <v>0</v>
      </c>
      <c r="E2953" s="119">
        <v>0</v>
      </c>
      <c r="F2953" s="128">
        <v>0</v>
      </c>
      <c r="G2953" s="131">
        <v>0</v>
      </c>
      <c r="H2953" s="128">
        <f t="shared" si="1920"/>
        <v>0</v>
      </c>
      <c r="I2953" s="129">
        <v>0</v>
      </c>
      <c r="J2953" s="130">
        <v>0</v>
      </c>
      <c r="K2953" s="130">
        <f t="shared" si="1921"/>
        <v>0</v>
      </c>
      <c r="L2953" s="129">
        <f t="shared" si="1922"/>
        <v>0</v>
      </c>
      <c r="M2953" s="128">
        <f t="shared" si="1923"/>
        <v>0</v>
      </c>
      <c r="N2953" s="127"/>
      <c r="O2953" s="126"/>
      <c r="P2953" s="125"/>
      <c r="Q2953" s="125">
        <f t="shared" si="1916"/>
        <v>43</v>
      </c>
      <c r="R2953" s="125">
        <f t="shared" si="1917"/>
        <v>2015</v>
      </c>
      <c r="S2953" s="125" t="str">
        <f t="shared" si="1915"/>
        <v>Fri</v>
      </c>
      <c r="T2953" s="125" t="str">
        <f t="shared" si="1918"/>
        <v>2015-43</v>
      </c>
      <c r="U2953" s="125">
        <f t="shared" si="1919"/>
        <v>0</v>
      </c>
      <c r="V2953" s="125"/>
    </row>
    <row r="2954" spans="1:22" s="113" customFormat="1" x14ac:dyDescent="0.35">
      <c r="A2954" s="133" t="s">
        <v>1390</v>
      </c>
      <c r="B2954" s="132">
        <v>42301</v>
      </c>
      <c r="C2954" s="129">
        <v>0</v>
      </c>
      <c r="D2954" s="119">
        <v>0</v>
      </c>
      <c r="E2954" s="119">
        <v>0</v>
      </c>
      <c r="F2954" s="128">
        <v>0</v>
      </c>
      <c r="G2954" s="131">
        <v>0</v>
      </c>
      <c r="H2954" s="128">
        <f t="shared" si="1920"/>
        <v>0</v>
      </c>
      <c r="I2954" s="129">
        <v>0</v>
      </c>
      <c r="J2954" s="130">
        <v>0</v>
      </c>
      <c r="K2954" s="130">
        <f t="shared" si="1921"/>
        <v>0</v>
      </c>
      <c r="L2954" s="129">
        <f t="shared" si="1922"/>
        <v>0</v>
      </c>
      <c r="M2954" s="128">
        <f t="shared" si="1923"/>
        <v>0</v>
      </c>
      <c r="N2954" s="127"/>
      <c r="O2954" s="126"/>
      <c r="P2954" s="125"/>
      <c r="Q2954" s="125">
        <f t="shared" si="1916"/>
        <v>43</v>
      </c>
      <c r="R2954" s="125">
        <f t="shared" si="1917"/>
        <v>2015</v>
      </c>
      <c r="S2954" s="125" t="str">
        <f t="shared" si="1915"/>
        <v>Sat</v>
      </c>
      <c r="T2954" s="125" t="str">
        <f t="shared" si="1918"/>
        <v>2015-43</v>
      </c>
      <c r="U2954" s="125">
        <f t="shared" si="1919"/>
        <v>0</v>
      </c>
      <c r="V2954" s="125"/>
    </row>
    <row r="2955" spans="1:22" s="114" customFormat="1" x14ac:dyDescent="0.35">
      <c r="A2955" s="124"/>
      <c r="B2955" s="123">
        <v>42302</v>
      </c>
      <c r="C2955" s="119">
        <f>SUM(C2949:C2954)</f>
        <v>0</v>
      </c>
      <c r="D2955" s="119"/>
      <c r="E2955" s="122">
        <f>SUM(C2955:D2955)</f>
        <v>0</v>
      </c>
      <c r="F2955" s="118"/>
      <c r="G2955" s="121">
        <f>SUM(G2949:G2954)</f>
        <v>0</v>
      </c>
      <c r="H2955" s="118">
        <f>AVERAGE(H2949:H2954)</f>
        <v>0</v>
      </c>
      <c r="I2955" s="119">
        <f>SUM(I2949:I2954)</f>
        <v>0</v>
      </c>
      <c r="J2955" s="120">
        <f>SUM(J2949:J2954)</f>
        <v>0</v>
      </c>
      <c r="K2955" s="120">
        <f>SUM(G2955,J2955)</f>
        <v>0</v>
      </c>
      <c r="L2955" s="119">
        <f>AVERAGE(L2949:L2954)</f>
        <v>0</v>
      </c>
      <c r="M2955" s="118">
        <f>AVERAGE(M2949:M2954)</f>
        <v>0</v>
      </c>
      <c r="N2955" s="117"/>
      <c r="O2955" s="116"/>
      <c r="P2955" s="115"/>
      <c r="Q2955" s="115">
        <f t="shared" si="1916"/>
        <v>44</v>
      </c>
      <c r="R2955" s="115">
        <f t="shared" si="1917"/>
        <v>2015</v>
      </c>
      <c r="S2955" s="115" t="str">
        <f t="shared" si="1915"/>
        <v>Sun</v>
      </c>
      <c r="T2955" s="115" t="str">
        <f t="shared" si="1918"/>
        <v>2015-44</v>
      </c>
      <c r="U2955" s="115">
        <f t="shared" si="1919"/>
        <v>0</v>
      </c>
      <c r="V2955" s="115"/>
    </row>
    <row r="2956" spans="1:22" s="113" customFormat="1" x14ac:dyDescent="0.35">
      <c r="A2956" s="133" t="s">
        <v>1389</v>
      </c>
      <c r="B2956" s="132">
        <v>42303</v>
      </c>
      <c r="C2956" s="129">
        <v>0</v>
      </c>
      <c r="D2956" s="119">
        <v>0</v>
      </c>
      <c r="E2956" s="119">
        <v>0</v>
      </c>
      <c r="F2956" s="128">
        <v>0</v>
      </c>
      <c r="G2956" s="131">
        <v>0</v>
      </c>
      <c r="H2956" s="128">
        <f t="shared" ref="H2956:H2961" si="1924">IFERROR(F2956/G2956,0)</f>
        <v>0</v>
      </c>
      <c r="I2956" s="129">
        <v>0</v>
      </c>
      <c r="J2956" s="130">
        <v>0</v>
      </c>
      <c r="K2956" s="130">
        <f t="shared" ref="K2956:K2961" si="1925">IFERROR(SUM(G2956,J2956),0)</f>
        <v>0</v>
      </c>
      <c r="L2956" s="129">
        <f t="shared" ref="L2956:L2961" si="1926">IFERROR(MEDIAN(I2956/J2956),0)</f>
        <v>0</v>
      </c>
      <c r="M2956" s="128">
        <f t="shared" ref="M2956:M2961" si="1927">IFERROR(SUM(F2956,I2956)/K2956,0)</f>
        <v>0</v>
      </c>
      <c r="N2956" s="127"/>
      <c r="O2956" s="126"/>
      <c r="P2956" s="125"/>
      <c r="Q2956" s="125">
        <f t="shared" si="1916"/>
        <v>44</v>
      </c>
      <c r="R2956" s="125">
        <f t="shared" si="1917"/>
        <v>2015</v>
      </c>
      <c r="S2956" s="125" t="str">
        <f t="shared" si="1915"/>
        <v>Mon</v>
      </c>
      <c r="T2956" s="125" t="str">
        <f t="shared" si="1918"/>
        <v>2015-44</v>
      </c>
      <c r="U2956" s="125">
        <f t="shared" si="1919"/>
        <v>0</v>
      </c>
      <c r="V2956" s="125"/>
    </row>
    <row r="2957" spans="1:22" s="113" customFormat="1" x14ac:dyDescent="0.35">
      <c r="A2957" s="133" t="s">
        <v>1389</v>
      </c>
      <c r="B2957" s="132">
        <v>42304</v>
      </c>
      <c r="C2957" s="129">
        <v>0</v>
      </c>
      <c r="D2957" s="119">
        <v>0</v>
      </c>
      <c r="E2957" s="119">
        <v>0</v>
      </c>
      <c r="F2957" s="128">
        <v>0</v>
      </c>
      <c r="G2957" s="131">
        <v>0</v>
      </c>
      <c r="H2957" s="128">
        <f t="shared" si="1924"/>
        <v>0</v>
      </c>
      <c r="I2957" s="129">
        <v>0</v>
      </c>
      <c r="J2957" s="130">
        <v>0</v>
      </c>
      <c r="K2957" s="130">
        <f t="shared" si="1925"/>
        <v>0</v>
      </c>
      <c r="L2957" s="129">
        <f t="shared" si="1926"/>
        <v>0</v>
      </c>
      <c r="M2957" s="128">
        <f t="shared" si="1927"/>
        <v>0</v>
      </c>
      <c r="N2957" s="127"/>
      <c r="O2957" s="126"/>
      <c r="P2957" s="125"/>
      <c r="Q2957" s="125">
        <f t="shared" si="1916"/>
        <v>44</v>
      </c>
      <c r="R2957" s="125">
        <f t="shared" si="1917"/>
        <v>2015</v>
      </c>
      <c r="S2957" s="125" t="str">
        <f t="shared" si="1915"/>
        <v>Tue</v>
      </c>
      <c r="T2957" s="125" t="str">
        <f t="shared" si="1918"/>
        <v>2015-44</v>
      </c>
      <c r="U2957" s="125">
        <f t="shared" si="1919"/>
        <v>0</v>
      </c>
      <c r="V2957" s="125"/>
    </row>
    <row r="2958" spans="1:22" s="113" customFormat="1" x14ac:dyDescent="0.35">
      <c r="A2958" s="133" t="s">
        <v>1389</v>
      </c>
      <c r="B2958" s="132">
        <v>42305</v>
      </c>
      <c r="C2958" s="129">
        <v>0</v>
      </c>
      <c r="D2958" s="119">
        <v>0</v>
      </c>
      <c r="E2958" s="119">
        <v>0</v>
      </c>
      <c r="F2958" s="128">
        <v>0</v>
      </c>
      <c r="G2958" s="131">
        <v>0</v>
      </c>
      <c r="H2958" s="128">
        <f t="shared" si="1924"/>
        <v>0</v>
      </c>
      <c r="I2958" s="129">
        <v>0</v>
      </c>
      <c r="J2958" s="130">
        <v>0</v>
      </c>
      <c r="K2958" s="130">
        <f t="shared" si="1925"/>
        <v>0</v>
      </c>
      <c r="L2958" s="129">
        <f t="shared" si="1926"/>
        <v>0</v>
      </c>
      <c r="M2958" s="128">
        <f t="shared" si="1927"/>
        <v>0</v>
      </c>
      <c r="N2958" s="127"/>
      <c r="O2958" s="126"/>
      <c r="P2958" s="125"/>
      <c r="Q2958" s="125">
        <f t="shared" si="1916"/>
        <v>44</v>
      </c>
      <c r="R2958" s="125">
        <f t="shared" si="1917"/>
        <v>2015</v>
      </c>
      <c r="S2958" s="125" t="str">
        <f t="shared" si="1915"/>
        <v>Wed</v>
      </c>
      <c r="T2958" s="125" t="str">
        <f t="shared" si="1918"/>
        <v>2015-44</v>
      </c>
      <c r="U2958" s="125">
        <f t="shared" si="1919"/>
        <v>0</v>
      </c>
      <c r="V2958" s="125"/>
    </row>
    <row r="2959" spans="1:22" s="113" customFormat="1" x14ac:dyDescent="0.35">
      <c r="A2959" s="133" t="s">
        <v>1389</v>
      </c>
      <c r="B2959" s="132">
        <v>42306</v>
      </c>
      <c r="C2959" s="129">
        <v>0</v>
      </c>
      <c r="D2959" s="119">
        <v>0</v>
      </c>
      <c r="E2959" s="119">
        <v>0</v>
      </c>
      <c r="F2959" s="128">
        <v>0</v>
      </c>
      <c r="G2959" s="131">
        <v>0</v>
      </c>
      <c r="H2959" s="128">
        <f t="shared" si="1924"/>
        <v>0</v>
      </c>
      <c r="I2959" s="129">
        <v>0</v>
      </c>
      <c r="J2959" s="130">
        <v>0</v>
      </c>
      <c r="K2959" s="130">
        <f t="shared" si="1925"/>
        <v>0</v>
      </c>
      <c r="L2959" s="129">
        <f t="shared" si="1926"/>
        <v>0</v>
      </c>
      <c r="M2959" s="128">
        <f t="shared" si="1927"/>
        <v>0</v>
      </c>
      <c r="N2959" s="127"/>
      <c r="O2959" s="126"/>
      <c r="P2959" s="125"/>
      <c r="Q2959" s="125">
        <f t="shared" si="1916"/>
        <v>44</v>
      </c>
      <c r="R2959" s="125">
        <f t="shared" si="1917"/>
        <v>2015</v>
      </c>
      <c r="S2959" s="125" t="str">
        <f t="shared" si="1915"/>
        <v>Thu</v>
      </c>
      <c r="T2959" s="125" t="str">
        <f t="shared" si="1918"/>
        <v>2015-44</v>
      </c>
      <c r="U2959" s="125">
        <f t="shared" si="1919"/>
        <v>0</v>
      </c>
      <c r="V2959" s="125"/>
    </row>
    <row r="2960" spans="1:22" s="113" customFormat="1" x14ac:dyDescent="0.35">
      <c r="A2960" s="133" t="s">
        <v>1389</v>
      </c>
      <c r="B2960" s="132">
        <v>42307</v>
      </c>
      <c r="C2960" s="129">
        <v>0</v>
      </c>
      <c r="D2960" s="119">
        <v>0</v>
      </c>
      <c r="E2960" s="119">
        <v>0</v>
      </c>
      <c r="F2960" s="128">
        <v>0</v>
      </c>
      <c r="G2960" s="131">
        <v>0</v>
      </c>
      <c r="H2960" s="128">
        <f t="shared" si="1924"/>
        <v>0</v>
      </c>
      <c r="I2960" s="129">
        <v>0</v>
      </c>
      <c r="J2960" s="130">
        <v>0</v>
      </c>
      <c r="K2960" s="130">
        <f t="shared" si="1925"/>
        <v>0</v>
      </c>
      <c r="L2960" s="129">
        <f t="shared" si="1926"/>
        <v>0</v>
      </c>
      <c r="M2960" s="128">
        <f t="shared" si="1927"/>
        <v>0</v>
      </c>
      <c r="N2960" s="127"/>
      <c r="O2960" s="126"/>
      <c r="P2960" s="125"/>
      <c r="Q2960" s="125">
        <f t="shared" si="1916"/>
        <v>44</v>
      </c>
      <c r="R2960" s="125">
        <f t="shared" si="1917"/>
        <v>2015</v>
      </c>
      <c r="S2960" s="125" t="str">
        <f t="shared" si="1915"/>
        <v>Fri</v>
      </c>
      <c r="T2960" s="125" t="str">
        <f t="shared" si="1918"/>
        <v>2015-44</v>
      </c>
      <c r="U2960" s="125">
        <f t="shared" si="1919"/>
        <v>0</v>
      </c>
      <c r="V2960" s="125"/>
    </row>
    <row r="2961" spans="1:22" s="113" customFormat="1" x14ac:dyDescent="0.35">
      <c r="A2961" s="133" t="s">
        <v>1389</v>
      </c>
      <c r="B2961" s="132">
        <v>42308</v>
      </c>
      <c r="C2961" s="129">
        <v>0</v>
      </c>
      <c r="D2961" s="119">
        <v>0</v>
      </c>
      <c r="E2961" s="119">
        <v>0</v>
      </c>
      <c r="F2961" s="128">
        <v>0</v>
      </c>
      <c r="G2961" s="131">
        <v>0</v>
      </c>
      <c r="H2961" s="128">
        <f t="shared" si="1924"/>
        <v>0</v>
      </c>
      <c r="I2961" s="129">
        <v>0</v>
      </c>
      <c r="J2961" s="130">
        <v>0</v>
      </c>
      <c r="K2961" s="130">
        <f t="shared" si="1925"/>
        <v>0</v>
      </c>
      <c r="L2961" s="129">
        <f t="shared" si="1926"/>
        <v>0</v>
      </c>
      <c r="M2961" s="128">
        <f t="shared" si="1927"/>
        <v>0</v>
      </c>
      <c r="N2961" s="127"/>
      <c r="O2961" s="126"/>
      <c r="P2961" s="125"/>
      <c r="Q2961" s="125">
        <f t="shared" si="1916"/>
        <v>44</v>
      </c>
      <c r="R2961" s="125">
        <f t="shared" si="1917"/>
        <v>2015</v>
      </c>
      <c r="S2961" s="125" t="str">
        <f t="shared" si="1915"/>
        <v>Sat</v>
      </c>
      <c r="T2961" s="125" t="str">
        <f t="shared" si="1918"/>
        <v>2015-44</v>
      </c>
      <c r="U2961" s="125">
        <f t="shared" si="1919"/>
        <v>0</v>
      </c>
      <c r="V2961" s="125"/>
    </row>
    <row r="2962" spans="1:22" s="114" customFormat="1" x14ac:dyDescent="0.35">
      <c r="A2962" s="124"/>
      <c r="B2962" s="123">
        <v>42309</v>
      </c>
      <c r="C2962" s="119">
        <f>SUM(C2956:C2961)</f>
        <v>0</v>
      </c>
      <c r="D2962" s="119"/>
      <c r="E2962" s="122">
        <f>SUM(C2962:D2962)</f>
        <v>0</v>
      </c>
      <c r="F2962" s="118"/>
      <c r="G2962" s="121">
        <f>SUM(G2956:G2961)</f>
        <v>0</v>
      </c>
      <c r="H2962" s="118">
        <f>AVERAGE(H2956:H2961)</f>
        <v>0</v>
      </c>
      <c r="I2962" s="119">
        <f>SUM(I2956:I2961)</f>
        <v>0</v>
      </c>
      <c r="J2962" s="120">
        <f>SUM(J2956:J2961)</f>
        <v>0</v>
      </c>
      <c r="K2962" s="120">
        <f>SUM(G2962,J2962)</f>
        <v>0</v>
      </c>
      <c r="L2962" s="119">
        <f>AVERAGE(L2956:L2961)</f>
        <v>0</v>
      </c>
      <c r="M2962" s="118">
        <f>AVERAGE(M2956:M2961)</f>
        <v>0</v>
      </c>
      <c r="N2962" s="117"/>
      <c r="O2962" s="116"/>
      <c r="P2962" s="115"/>
      <c r="Q2962" s="115">
        <f t="shared" si="1916"/>
        <v>45</v>
      </c>
      <c r="R2962" s="115">
        <f t="shared" si="1917"/>
        <v>2015</v>
      </c>
      <c r="S2962" s="115" t="str">
        <f t="shared" si="1915"/>
        <v>Sun</v>
      </c>
      <c r="T2962" s="115" t="str">
        <f t="shared" si="1918"/>
        <v>2015-45</v>
      </c>
      <c r="U2962" s="115">
        <f t="shared" si="1919"/>
        <v>0</v>
      </c>
      <c r="V2962" s="115"/>
    </row>
    <row r="2963" spans="1:22" s="113" customFormat="1" x14ac:dyDescent="0.35">
      <c r="A2963" s="133" t="s">
        <v>1388</v>
      </c>
      <c r="B2963" s="132">
        <v>42310</v>
      </c>
      <c r="C2963" s="129">
        <v>0</v>
      </c>
      <c r="D2963" s="119">
        <v>0</v>
      </c>
      <c r="E2963" s="119">
        <v>0</v>
      </c>
      <c r="F2963" s="128">
        <v>0</v>
      </c>
      <c r="G2963" s="131">
        <v>0</v>
      </c>
      <c r="H2963" s="128">
        <f t="shared" ref="H2963:H2968" si="1928">IFERROR(F2963/G2963,0)</f>
        <v>0</v>
      </c>
      <c r="I2963" s="129">
        <v>0</v>
      </c>
      <c r="J2963" s="130">
        <v>0</v>
      </c>
      <c r="K2963" s="130">
        <f t="shared" ref="K2963:K2968" si="1929">IFERROR(SUM(G2963,J2963),0)</f>
        <v>0</v>
      </c>
      <c r="L2963" s="129">
        <f t="shared" ref="L2963:L2968" si="1930">IFERROR(MEDIAN(I2963/J2963),0)</f>
        <v>0</v>
      </c>
      <c r="M2963" s="128">
        <f t="shared" ref="M2963:M2968" si="1931">IFERROR(SUM(F2963,I2963)/K2963,0)</f>
        <v>0</v>
      </c>
      <c r="N2963" s="127"/>
      <c r="O2963" s="126"/>
      <c r="P2963" s="125"/>
      <c r="Q2963" s="125">
        <f t="shared" si="1916"/>
        <v>45</v>
      </c>
      <c r="R2963" s="125">
        <f t="shared" si="1917"/>
        <v>2015</v>
      </c>
      <c r="S2963" s="125" t="str">
        <f t="shared" si="1915"/>
        <v>Mon</v>
      </c>
      <c r="T2963" s="125" t="str">
        <f t="shared" si="1918"/>
        <v>2015-45</v>
      </c>
      <c r="U2963" s="125">
        <f t="shared" si="1919"/>
        <v>0</v>
      </c>
      <c r="V2963" s="125"/>
    </row>
    <row r="2964" spans="1:22" s="113" customFormat="1" x14ac:dyDescent="0.35">
      <c r="A2964" s="133" t="s">
        <v>1388</v>
      </c>
      <c r="B2964" s="132">
        <v>42311</v>
      </c>
      <c r="C2964" s="129">
        <v>0</v>
      </c>
      <c r="D2964" s="119">
        <v>0</v>
      </c>
      <c r="E2964" s="119">
        <v>0</v>
      </c>
      <c r="F2964" s="128">
        <v>0</v>
      </c>
      <c r="G2964" s="131">
        <v>0</v>
      </c>
      <c r="H2964" s="128">
        <f t="shared" si="1928"/>
        <v>0</v>
      </c>
      <c r="I2964" s="129">
        <v>0</v>
      </c>
      <c r="J2964" s="130">
        <v>0</v>
      </c>
      <c r="K2964" s="130">
        <f t="shared" si="1929"/>
        <v>0</v>
      </c>
      <c r="L2964" s="129">
        <f t="shared" si="1930"/>
        <v>0</v>
      </c>
      <c r="M2964" s="128">
        <f t="shared" si="1931"/>
        <v>0</v>
      </c>
      <c r="N2964" s="127"/>
      <c r="O2964" s="126"/>
      <c r="P2964" s="125"/>
      <c r="Q2964" s="125">
        <f t="shared" si="1916"/>
        <v>45</v>
      </c>
      <c r="R2964" s="125">
        <f t="shared" si="1917"/>
        <v>2015</v>
      </c>
      <c r="S2964" s="125" t="str">
        <f t="shared" si="1915"/>
        <v>Tue</v>
      </c>
      <c r="T2964" s="125" t="str">
        <f t="shared" si="1918"/>
        <v>2015-45</v>
      </c>
      <c r="U2964" s="125">
        <f t="shared" si="1919"/>
        <v>0</v>
      </c>
      <c r="V2964" s="125"/>
    </row>
    <row r="2965" spans="1:22" s="113" customFormat="1" x14ac:dyDescent="0.35">
      <c r="A2965" s="133" t="s">
        <v>1388</v>
      </c>
      <c r="B2965" s="132">
        <v>42312</v>
      </c>
      <c r="C2965" s="129">
        <v>0</v>
      </c>
      <c r="D2965" s="119">
        <v>0</v>
      </c>
      <c r="E2965" s="119">
        <v>0</v>
      </c>
      <c r="F2965" s="128">
        <v>0</v>
      </c>
      <c r="G2965" s="131">
        <v>0</v>
      </c>
      <c r="H2965" s="128">
        <f t="shared" si="1928"/>
        <v>0</v>
      </c>
      <c r="I2965" s="129">
        <v>0</v>
      </c>
      <c r="J2965" s="130">
        <v>0</v>
      </c>
      <c r="K2965" s="130">
        <f t="shared" si="1929"/>
        <v>0</v>
      </c>
      <c r="L2965" s="129">
        <f t="shared" si="1930"/>
        <v>0</v>
      </c>
      <c r="M2965" s="128">
        <f t="shared" si="1931"/>
        <v>0</v>
      </c>
      <c r="N2965" s="127"/>
      <c r="O2965" s="126"/>
      <c r="P2965" s="125"/>
      <c r="Q2965" s="125">
        <f t="shared" si="1916"/>
        <v>45</v>
      </c>
      <c r="R2965" s="125">
        <f t="shared" si="1917"/>
        <v>2015</v>
      </c>
      <c r="S2965" s="125" t="str">
        <f t="shared" si="1915"/>
        <v>Wed</v>
      </c>
      <c r="T2965" s="125" t="str">
        <f t="shared" si="1918"/>
        <v>2015-45</v>
      </c>
      <c r="U2965" s="125">
        <f t="shared" si="1919"/>
        <v>0</v>
      </c>
      <c r="V2965" s="125"/>
    </row>
    <row r="2966" spans="1:22" s="113" customFormat="1" x14ac:dyDescent="0.35">
      <c r="A2966" s="133" t="s">
        <v>1388</v>
      </c>
      <c r="B2966" s="132">
        <v>42313</v>
      </c>
      <c r="C2966" s="129">
        <v>0</v>
      </c>
      <c r="D2966" s="119">
        <v>0</v>
      </c>
      <c r="E2966" s="119">
        <v>0</v>
      </c>
      <c r="F2966" s="128">
        <v>0</v>
      </c>
      <c r="G2966" s="131">
        <v>0</v>
      </c>
      <c r="H2966" s="128">
        <f t="shared" si="1928"/>
        <v>0</v>
      </c>
      <c r="I2966" s="129">
        <v>0</v>
      </c>
      <c r="J2966" s="130">
        <v>0</v>
      </c>
      <c r="K2966" s="130">
        <f t="shared" si="1929"/>
        <v>0</v>
      </c>
      <c r="L2966" s="129">
        <f t="shared" si="1930"/>
        <v>0</v>
      </c>
      <c r="M2966" s="128">
        <f t="shared" si="1931"/>
        <v>0</v>
      </c>
      <c r="N2966" s="127"/>
      <c r="O2966" s="126"/>
      <c r="P2966" s="125"/>
      <c r="Q2966" s="125">
        <f t="shared" si="1916"/>
        <v>45</v>
      </c>
      <c r="R2966" s="125">
        <f t="shared" si="1917"/>
        <v>2015</v>
      </c>
      <c r="S2966" s="125" t="str">
        <f t="shared" si="1915"/>
        <v>Thu</v>
      </c>
      <c r="T2966" s="125" t="str">
        <f t="shared" si="1918"/>
        <v>2015-45</v>
      </c>
      <c r="U2966" s="125">
        <f t="shared" si="1919"/>
        <v>0</v>
      </c>
      <c r="V2966" s="125"/>
    </row>
    <row r="2967" spans="1:22" s="113" customFormat="1" x14ac:dyDescent="0.35">
      <c r="A2967" s="133" t="s">
        <v>1388</v>
      </c>
      <c r="B2967" s="132">
        <v>42314</v>
      </c>
      <c r="C2967" s="129">
        <v>0</v>
      </c>
      <c r="D2967" s="119">
        <v>0</v>
      </c>
      <c r="E2967" s="119">
        <v>0</v>
      </c>
      <c r="F2967" s="128">
        <v>0</v>
      </c>
      <c r="G2967" s="131">
        <v>0</v>
      </c>
      <c r="H2967" s="128">
        <f t="shared" si="1928"/>
        <v>0</v>
      </c>
      <c r="I2967" s="129">
        <v>0</v>
      </c>
      <c r="J2967" s="130">
        <v>0</v>
      </c>
      <c r="K2967" s="130">
        <f t="shared" si="1929"/>
        <v>0</v>
      </c>
      <c r="L2967" s="129">
        <f t="shared" si="1930"/>
        <v>0</v>
      </c>
      <c r="M2967" s="128">
        <f t="shared" si="1931"/>
        <v>0</v>
      </c>
      <c r="N2967" s="127"/>
      <c r="O2967" s="126"/>
      <c r="P2967" s="125"/>
      <c r="Q2967" s="125">
        <f t="shared" si="1916"/>
        <v>45</v>
      </c>
      <c r="R2967" s="125">
        <f t="shared" si="1917"/>
        <v>2015</v>
      </c>
      <c r="S2967" s="125" t="str">
        <f t="shared" si="1915"/>
        <v>Fri</v>
      </c>
      <c r="T2967" s="125" t="str">
        <f t="shared" si="1918"/>
        <v>2015-45</v>
      </c>
      <c r="U2967" s="125">
        <f t="shared" si="1919"/>
        <v>0</v>
      </c>
      <c r="V2967" s="125"/>
    </row>
    <row r="2968" spans="1:22" s="113" customFormat="1" x14ac:dyDescent="0.35">
      <c r="A2968" s="133" t="s">
        <v>1388</v>
      </c>
      <c r="B2968" s="132">
        <v>42315</v>
      </c>
      <c r="C2968" s="129">
        <v>0</v>
      </c>
      <c r="D2968" s="119">
        <v>0</v>
      </c>
      <c r="E2968" s="119">
        <v>0</v>
      </c>
      <c r="F2968" s="128">
        <v>0</v>
      </c>
      <c r="G2968" s="131">
        <v>0</v>
      </c>
      <c r="H2968" s="128">
        <f t="shared" si="1928"/>
        <v>0</v>
      </c>
      <c r="I2968" s="129">
        <v>0</v>
      </c>
      <c r="J2968" s="130">
        <v>0</v>
      </c>
      <c r="K2968" s="130">
        <f t="shared" si="1929"/>
        <v>0</v>
      </c>
      <c r="L2968" s="129">
        <f t="shared" si="1930"/>
        <v>0</v>
      </c>
      <c r="M2968" s="128">
        <f t="shared" si="1931"/>
        <v>0</v>
      </c>
      <c r="N2968" s="127"/>
      <c r="O2968" s="126"/>
      <c r="P2968" s="125"/>
      <c r="Q2968" s="125">
        <f t="shared" si="1916"/>
        <v>45</v>
      </c>
      <c r="R2968" s="125">
        <f t="shared" si="1917"/>
        <v>2015</v>
      </c>
      <c r="S2968" s="125" t="str">
        <f t="shared" si="1915"/>
        <v>Sat</v>
      </c>
      <c r="T2968" s="125" t="str">
        <f t="shared" si="1918"/>
        <v>2015-45</v>
      </c>
      <c r="U2968" s="125">
        <f t="shared" si="1919"/>
        <v>0</v>
      </c>
      <c r="V2968" s="125"/>
    </row>
    <row r="2969" spans="1:22" s="114" customFormat="1" x14ac:dyDescent="0.35">
      <c r="A2969" s="124"/>
      <c r="B2969" s="123">
        <v>42316</v>
      </c>
      <c r="C2969" s="119">
        <f>SUM(C2963:C2968)</f>
        <v>0</v>
      </c>
      <c r="D2969" s="119"/>
      <c r="E2969" s="122">
        <f>SUM(C2969:D2969)</f>
        <v>0</v>
      </c>
      <c r="F2969" s="118"/>
      <c r="G2969" s="121">
        <f>SUM(G2963:G2968)</f>
        <v>0</v>
      </c>
      <c r="H2969" s="118">
        <f>AVERAGE(H2963:H2968)</f>
        <v>0</v>
      </c>
      <c r="I2969" s="119">
        <f>SUM(I2963:I2968)</f>
        <v>0</v>
      </c>
      <c r="J2969" s="120">
        <f>SUM(J2963:J2968)</f>
        <v>0</v>
      </c>
      <c r="K2969" s="120">
        <f>SUM(G2969,J2969)</f>
        <v>0</v>
      </c>
      <c r="L2969" s="119">
        <f>AVERAGE(L2963:L2968)</f>
        <v>0</v>
      </c>
      <c r="M2969" s="118">
        <f>AVERAGE(M2963:M2968)</f>
        <v>0</v>
      </c>
      <c r="N2969" s="117"/>
      <c r="O2969" s="116"/>
      <c r="P2969" s="115"/>
      <c r="Q2969" s="115">
        <f t="shared" si="1916"/>
        <v>46</v>
      </c>
      <c r="R2969" s="115">
        <f t="shared" si="1917"/>
        <v>2015</v>
      </c>
      <c r="S2969" s="115" t="str">
        <f t="shared" si="1915"/>
        <v>Sun</v>
      </c>
      <c r="T2969" s="115" t="str">
        <f t="shared" si="1918"/>
        <v>2015-46</v>
      </c>
      <c r="U2969" s="115">
        <f t="shared" si="1919"/>
        <v>0</v>
      </c>
      <c r="V2969" s="115"/>
    </row>
    <row r="2970" spans="1:22" s="113" customFormat="1" x14ac:dyDescent="0.35">
      <c r="A2970" s="133" t="s">
        <v>1387</v>
      </c>
      <c r="B2970" s="132">
        <v>42317</v>
      </c>
      <c r="C2970" s="129">
        <v>0</v>
      </c>
      <c r="D2970" s="119">
        <v>0</v>
      </c>
      <c r="E2970" s="119">
        <v>0</v>
      </c>
      <c r="F2970" s="128">
        <v>0</v>
      </c>
      <c r="G2970" s="131">
        <v>0</v>
      </c>
      <c r="H2970" s="128">
        <f t="shared" ref="H2970:H2975" si="1932">IFERROR(F2970/G2970,0)</f>
        <v>0</v>
      </c>
      <c r="I2970" s="129">
        <v>0</v>
      </c>
      <c r="J2970" s="130">
        <v>0</v>
      </c>
      <c r="K2970" s="130">
        <f t="shared" ref="K2970:K2975" si="1933">IFERROR(SUM(G2970,J2970),0)</f>
        <v>0</v>
      </c>
      <c r="L2970" s="129">
        <f t="shared" ref="L2970:L2975" si="1934">IFERROR(MEDIAN(I2970/J2970),0)</f>
        <v>0</v>
      </c>
      <c r="M2970" s="128">
        <f t="shared" ref="M2970:M2975" si="1935">IFERROR(SUM(F2970,I2970)/K2970,0)</f>
        <v>0</v>
      </c>
      <c r="N2970" s="127"/>
      <c r="O2970" s="126"/>
      <c r="P2970" s="125"/>
      <c r="Q2970" s="125">
        <f t="shared" si="1916"/>
        <v>46</v>
      </c>
      <c r="R2970" s="125">
        <f t="shared" si="1917"/>
        <v>2015</v>
      </c>
      <c r="S2970" s="125" t="str">
        <f t="shared" si="1915"/>
        <v>Mon</v>
      </c>
      <c r="T2970" s="125" t="str">
        <f t="shared" si="1918"/>
        <v>2015-46</v>
      </c>
      <c r="U2970" s="125">
        <f t="shared" si="1919"/>
        <v>0</v>
      </c>
      <c r="V2970" s="125"/>
    </row>
    <row r="2971" spans="1:22" s="113" customFormat="1" x14ac:dyDescent="0.35">
      <c r="A2971" s="133" t="s">
        <v>1387</v>
      </c>
      <c r="B2971" s="132">
        <v>42318</v>
      </c>
      <c r="C2971" s="129">
        <v>0</v>
      </c>
      <c r="D2971" s="119">
        <v>0</v>
      </c>
      <c r="E2971" s="119">
        <v>0</v>
      </c>
      <c r="F2971" s="128">
        <v>0</v>
      </c>
      <c r="G2971" s="131">
        <v>0</v>
      </c>
      <c r="H2971" s="128">
        <f t="shared" si="1932"/>
        <v>0</v>
      </c>
      <c r="I2971" s="129">
        <v>0</v>
      </c>
      <c r="J2971" s="130">
        <v>0</v>
      </c>
      <c r="K2971" s="130">
        <f t="shared" si="1933"/>
        <v>0</v>
      </c>
      <c r="L2971" s="129">
        <f t="shared" si="1934"/>
        <v>0</v>
      </c>
      <c r="M2971" s="128">
        <f t="shared" si="1935"/>
        <v>0</v>
      </c>
      <c r="N2971" s="127"/>
      <c r="O2971" s="126"/>
      <c r="P2971" s="125"/>
      <c r="Q2971" s="125">
        <f t="shared" si="1916"/>
        <v>46</v>
      </c>
      <c r="R2971" s="125">
        <f t="shared" si="1917"/>
        <v>2015</v>
      </c>
      <c r="S2971" s="125" t="str">
        <f t="shared" si="1915"/>
        <v>Tue</v>
      </c>
      <c r="T2971" s="125" t="str">
        <f t="shared" si="1918"/>
        <v>2015-46</v>
      </c>
      <c r="U2971" s="125">
        <f t="shared" si="1919"/>
        <v>0</v>
      </c>
      <c r="V2971" s="125"/>
    </row>
    <row r="2972" spans="1:22" s="113" customFormat="1" x14ac:dyDescent="0.35">
      <c r="A2972" s="133" t="s">
        <v>1387</v>
      </c>
      <c r="B2972" s="132">
        <v>42319</v>
      </c>
      <c r="C2972" s="129">
        <v>0</v>
      </c>
      <c r="D2972" s="119">
        <v>0</v>
      </c>
      <c r="E2972" s="119">
        <v>0</v>
      </c>
      <c r="F2972" s="128">
        <v>0</v>
      </c>
      <c r="G2972" s="131">
        <v>0</v>
      </c>
      <c r="H2972" s="128">
        <f t="shared" si="1932"/>
        <v>0</v>
      </c>
      <c r="I2972" s="129">
        <v>0</v>
      </c>
      <c r="J2972" s="130">
        <v>0</v>
      </c>
      <c r="K2972" s="130">
        <f t="shared" si="1933"/>
        <v>0</v>
      </c>
      <c r="L2972" s="129">
        <f t="shared" si="1934"/>
        <v>0</v>
      </c>
      <c r="M2972" s="128">
        <f t="shared" si="1935"/>
        <v>0</v>
      </c>
      <c r="N2972" s="127"/>
      <c r="O2972" s="126"/>
      <c r="P2972" s="125"/>
      <c r="Q2972" s="125">
        <f t="shared" si="1916"/>
        <v>46</v>
      </c>
      <c r="R2972" s="125">
        <f t="shared" si="1917"/>
        <v>2015</v>
      </c>
      <c r="S2972" s="125" t="str">
        <f t="shared" si="1915"/>
        <v>Wed</v>
      </c>
      <c r="T2972" s="125" t="str">
        <f t="shared" si="1918"/>
        <v>2015-46</v>
      </c>
      <c r="U2972" s="125">
        <f t="shared" si="1919"/>
        <v>0</v>
      </c>
      <c r="V2972" s="125"/>
    </row>
    <row r="2973" spans="1:22" s="113" customFormat="1" x14ac:dyDescent="0.35">
      <c r="A2973" s="133" t="s">
        <v>1387</v>
      </c>
      <c r="B2973" s="132">
        <v>42320</v>
      </c>
      <c r="C2973" s="129">
        <v>0</v>
      </c>
      <c r="D2973" s="119">
        <v>0</v>
      </c>
      <c r="E2973" s="119">
        <v>0</v>
      </c>
      <c r="F2973" s="128">
        <v>0</v>
      </c>
      <c r="G2973" s="131">
        <v>0</v>
      </c>
      <c r="H2973" s="128">
        <f t="shared" si="1932"/>
        <v>0</v>
      </c>
      <c r="I2973" s="129">
        <v>0</v>
      </c>
      <c r="J2973" s="130">
        <v>0</v>
      </c>
      <c r="K2973" s="130">
        <f t="shared" si="1933"/>
        <v>0</v>
      </c>
      <c r="L2973" s="129">
        <f t="shared" si="1934"/>
        <v>0</v>
      </c>
      <c r="M2973" s="128">
        <f t="shared" si="1935"/>
        <v>0</v>
      </c>
      <c r="N2973" s="127"/>
      <c r="O2973" s="126"/>
      <c r="P2973" s="125"/>
      <c r="Q2973" s="125">
        <f t="shared" si="1916"/>
        <v>46</v>
      </c>
      <c r="R2973" s="125">
        <f t="shared" si="1917"/>
        <v>2015</v>
      </c>
      <c r="S2973" s="125" t="str">
        <f t="shared" si="1915"/>
        <v>Thu</v>
      </c>
      <c r="T2973" s="125" t="str">
        <f t="shared" si="1918"/>
        <v>2015-46</v>
      </c>
      <c r="U2973" s="125">
        <f t="shared" si="1919"/>
        <v>0</v>
      </c>
      <c r="V2973" s="125"/>
    </row>
    <row r="2974" spans="1:22" s="113" customFormat="1" x14ac:dyDescent="0.35">
      <c r="A2974" s="133" t="s">
        <v>1387</v>
      </c>
      <c r="B2974" s="132">
        <v>42321</v>
      </c>
      <c r="C2974" s="129">
        <v>0</v>
      </c>
      <c r="D2974" s="119">
        <v>0</v>
      </c>
      <c r="E2974" s="119">
        <v>0</v>
      </c>
      <c r="F2974" s="128">
        <v>0</v>
      </c>
      <c r="G2974" s="131">
        <v>0</v>
      </c>
      <c r="H2974" s="128">
        <f t="shared" si="1932"/>
        <v>0</v>
      </c>
      <c r="I2974" s="129">
        <v>0</v>
      </c>
      <c r="J2974" s="130">
        <v>0</v>
      </c>
      <c r="K2974" s="130">
        <f t="shared" si="1933"/>
        <v>0</v>
      </c>
      <c r="L2974" s="129">
        <f t="shared" si="1934"/>
        <v>0</v>
      </c>
      <c r="M2974" s="128">
        <f t="shared" si="1935"/>
        <v>0</v>
      </c>
      <c r="N2974" s="127"/>
      <c r="O2974" s="126"/>
      <c r="P2974" s="125"/>
      <c r="Q2974" s="125">
        <f t="shared" si="1916"/>
        <v>46</v>
      </c>
      <c r="R2974" s="125">
        <f t="shared" si="1917"/>
        <v>2015</v>
      </c>
      <c r="S2974" s="125" t="str">
        <f t="shared" si="1915"/>
        <v>Fri</v>
      </c>
      <c r="T2974" s="125" t="str">
        <f t="shared" si="1918"/>
        <v>2015-46</v>
      </c>
      <c r="U2974" s="125">
        <f t="shared" si="1919"/>
        <v>0</v>
      </c>
      <c r="V2974" s="125"/>
    </row>
    <row r="2975" spans="1:22" s="113" customFormat="1" x14ac:dyDescent="0.35">
      <c r="A2975" s="133" t="s">
        <v>1387</v>
      </c>
      <c r="B2975" s="132">
        <v>42322</v>
      </c>
      <c r="C2975" s="129">
        <v>0</v>
      </c>
      <c r="D2975" s="119">
        <v>0</v>
      </c>
      <c r="E2975" s="119">
        <v>0</v>
      </c>
      <c r="F2975" s="128">
        <v>0</v>
      </c>
      <c r="G2975" s="131">
        <v>0</v>
      </c>
      <c r="H2975" s="128">
        <f t="shared" si="1932"/>
        <v>0</v>
      </c>
      <c r="I2975" s="129">
        <v>0</v>
      </c>
      <c r="J2975" s="130">
        <v>0</v>
      </c>
      <c r="K2975" s="130">
        <f t="shared" si="1933"/>
        <v>0</v>
      </c>
      <c r="L2975" s="129">
        <f t="shared" si="1934"/>
        <v>0</v>
      </c>
      <c r="M2975" s="128">
        <f t="shared" si="1935"/>
        <v>0</v>
      </c>
      <c r="N2975" s="127"/>
      <c r="O2975" s="126"/>
      <c r="P2975" s="125"/>
      <c r="Q2975" s="125">
        <f t="shared" si="1916"/>
        <v>46</v>
      </c>
      <c r="R2975" s="125">
        <f t="shared" si="1917"/>
        <v>2015</v>
      </c>
      <c r="S2975" s="125" t="str">
        <f t="shared" si="1915"/>
        <v>Sat</v>
      </c>
      <c r="T2975" s="125" t="str">
        <f t="shared" si="1918"/>
        <v>2015-46</v>
      </c>
      <c r="U2975" s="125">
        <f t="shared" si="1919"/>
        <v>0</v>
      </c>
      <c r="V2975" s="125"/>
    </row>
    <row r="2976" spans="1:22" s="114" customFormat="1" x14ac:dyDescent="0.35">
      <c r="A2976" s="124"/>
      <c r="B2976" s="123">
        <v>42323</v>
      </c>
      <c r="C2976" s="119">
        <f>SUM(C2970:C2975)</f>
        <v>0</v>
      </c>
      <c r="D2976" s="119"/>
      <c r="E2976" s="122">
        <f>SUM(C2976:D2976)</f>
        <v>0</v>
      </c>
      <c r="F2976" s="118"/>
      <c r="G2976" s="121">
        <f>SUM(G2970:G2975)</f>
        <v>0</v>
      </c>
      <c r="H2976" s="118">
        <f>AVERAGE(H2970:H2975)</f>
        <v>0</v>
      </c>
      <c r="I2976" s="119">
        <f>SUM(I2970:I2975)</f>
        <v>0</v>
      </c>
      <c r="J2976" s="120">
        <f>SUM(J2970:J2975)</f>
        <v>0</v>
      </c>
      <c r="K2976" s="120">
        <f>SUM(G2976,J2976)</f>
        <v>0</v>
      </c>
      <c r="L2976" s="119">
        <f>AVERAGE(L2970:L2975)</f>
        <v>0</v>
      </c>
      <c r="M2976" s="118">
        <f>AVERAGE(M2970:M2975)</f>
        <v>0</v>
      </c>
      <c r="N2976" s="117"/>
      <c r="O2976" s="116"/>
      <c r="P2976" s="115"/>
      <c r="Q2976" s="115">
        <f t="shared" si="1916"/>
        <v>47</v>
      </c>
      <c r="R2976" s="115">
        <f t="shared" si="1917"/>
        <v>2015</v>
      </c>
      <c r="S2976" s="115" t="str">
        <f t="shared" si="1915"/>
        <v>Sun</v>
      </c>
      <c r="T2976" s="115" t="str">
        <f t="shared" si="1918"/>
        <v>2015-47</v>
      </c>
      <c r="U2976" s="115">
        <f t="shared" si="1919"/>
        <v>0</v>
      </c>
      <c r="V2976" s="115"/>
    </row>
    <row r="2977" spans="1:22" s="113" customFormat="1" x14ac:dyDescent="0.35">
      <c r="A2977" s="133" t="s">
        <v>1386</v>
      </c>
      <c r="B2977" s="132">
        <v>42324</v>
      </c>
      <c r="C2977" s="129">
        <v>0</v>
      </c>
      <c r="D2977" s="119">
        <v>0</v>
      </c>
      <c r="E2977" s="119">
        <v>0</v>
      </c>
      <c r="F2977" s="128">
        <v>0</v>
      </c>
      <c r="G2977" s="131">
        <v>0</v>
      </c>
      <c r="H2977" s="128">
        <f t="shared" ref="H2977:H2982" si="1936">IFERROR(F2977/G2977,0)</f>
        <v>0</v>
      </c>
      <c r="I2977" s="129">
        <v>0</v>
      </c>
      <c r="J2977" s="130">
        <v>0</v>
      </c>
      <c r="K2977" s="130">
        <f t="shared" ref="K2977:K2982" si="1937">IFERROR(SUM(G2977,J2977),0)</f>
        <v>0</v>
      </c>
      <c r="L2977" s="129">
        <f t="shared" ref="L2977:L2982" si="1938">IFERROR(MEDIAN(I2977/J2977),0)</f>
        <v>0</v>
      </c>
      <c r="M2977" s="128">
        <f t="shared" ref="M2977:M2982" si="1939">IFERROR(SUM(F2977,I2977)/K2977,0)</f>
        <v>0</v>
      </c>
      <c r="N2977" s="127"/>
      <c r="O2977" s="126"/>
      <c r="P2977" s="125"/>
      <c r="Q2977" s="125">
        <f t="shared" si="1916"/>
        <v>47</v>
      </c>
      <c r="R2977" s="125">
        <f t="shared" si="1917"/>
        <v>2015</v>
      </c>
      <c r="S2977" s="125" t="str">
        <f t="shared" si="1915"/>
        <v>Mon</v>
      </c>
      <c r="T2977" s="125" t="str">
        <f t="shared" si="1918"/>
        <v>2015-47</v>
      </c>
      <c r="U2977" s="125">
        <f t="shared" si="1919"/>
        <v>0</v>
      </c>
      <c r="V2977" s="125"/>
    </row>
    <row r="2978" spans="1:22" s="113" customFormat="1" x14ac:dyDescent="0.35">
      <c r="A2978" s="133" t="s">
        <v>1386</v>
      </c>
      <c r="B2978" s="132">
        <v>42325</v>
      </c>
      <c r="C2978" s="129">
        <v>0</v>
      </c>
      <c r="D2978" s="119">
        <v>0</v>
      </c>
      <c r="E2978" s="119">
        <v>0</v>
      </c>
      <c r="F2978" s="128">
        <v>0</v>
      </c>
      <c r="G2978" s="131">
        <v>0</v>
      </c>
      <c r="H2978" s="128">
        <f t="shared" si="1936"/>
        <v>0</v>
      </c>
      <c r="I2978" s="129">
        <v>0</v>
      </c>
      <c r="J2978" s="130">
        <v>0</v>
      </c>
      <c r="K2978" s="130">
        <f t="shared" si="1937"/>
        <v>0</v>
      </c>
      <c r="L2978" s="129">
        <f t="shared" si="1938"/>
        <v>0</v>
      </c>
      <c r="M2978" s="128">
        <f t="shared" si="1939"/>
        <v>0</v>
      </c>
      <c r="N2978" s="127"/>
      <c r="O2978" s="126"/>
      <c r="P2978" s="125"/>
      <c r="Q2978" s="125">
        <f t="shared" si="1916"/>
        <v>47</v>
      </c>
      <c r="R2978" s="125">
        <f t="shared" si="1917"/>
        <v>2015</v>
      </c>
      <c r="S2978" s="125" t="str">
        <f t="shared" si="1915"/>
        <v>Tue</v>
      </c>
      <c r="T2978" s="125" t="str">
        <f t="shared" si="1918"/>
        <v>2015-47</v>
      </c>
      <c r="U2978" s="125">
        <f t="shared" si="1919"/>
        <v>0</v>
      </c>
      <c r="V2978" s="125"/>
    </row>
    <row r="2979" spans="1:22" s="113" customFormat="1" x14ac:dyDescent="0.35">
      <c r="A2979" s="133" t="s">
        <v>1386</v>
      </c>
      <c r="B2979" s="132">
        <v>42326</v>
      </c>
      <c r="C2979" s="129">
        <v>0</v>
      </c>
      <c r="D2979" s="119">
        <v>0</v>
      </c>
      <c r="E2979" s="119">
        <v>0</v>
      </c>
      <c r="F2979" s="128">
        <v>0</v>
      </c>
      <c r="G2979" s="131">
        <v>0</v>
      </c>
      <c r="H2979" s="128">
        <f t="shared" si="1936"/>
        <v>0</v>
      </c>
      <c r="I2979" s="129">
        <v>0</v>
      </c>
      <c r="J2979" s="130">
        <v>0</v>
      </c>
      <c r="K2979" s="130">
        <f t="shared" si="1937"/>
        <v>0</v>
      </c>
      <c r="L2979" s="129">
        <f t="shared" si="1938"/>
        <v>0</v>
      </c>
      <c r="M2979" s="128">
        <f t="shared" si="1939"/>
        <v>0</v>
      </c>
      <c r="N2979" s="127"/>
      <c r="O2979" s="126"/>
      <c r="P2979" s="125"/>
      <c r="Q2979" s="125">
        <f t="shared" si="1916"/>
        <v>47</v>
      </c>
      <c r="R2979" s="125">
        <f t="shared" si="1917"/>
        <v>2015</v>
      </c>
      <c r="S2979" s="125" t="str">
        <f t="shared" si="1915"/>
        <v>Wed</v>
      </c>
      <c r="T2979" s="125" t="str">
        <f t="shared" si="1918"/>
        <v>2015-47</v>
      </c>
      <c r="U2979" s="125">
        <f t="shared" si="1919"/>
        <v>0</v>
      </c>
      <c r="V2979" s="125"/>
    </row>
    <row r="2980" spans="1:22" s="113" customFormat="1" x14ac:dyDescent="0.35">
      <c r="A2980" s="133" t="s">
        <v>1386</v>
      </c>
      <c r="B2980" s="132">
        <v>42327</v>
      </c>
      <c r="C2980" s="129">
        <v>0</v>
      </c>
      <c r="D2980" s="119">
        <v>0</v>
      </c>
      <c r="E2980" s="119">
        <v>0</v>
      </c>
      <c r="F2980" s="128">
        <v>0</v>
      </c>
      <c r="G2980" s="131">
        <v>0</v>
      </c>
      <c r="H2980" s="128">
        <f t="shared" si="1936"/>
        <v>0</v>
      </c>
      <c r="I2980" s="129">
        <v>0</v>
      </c>
      <c r="J2980" s="130">
        <v>0</v>
      </c>
      <c r="K2980" s="130">
        <f t="shared" si="1937"/>
        <v>0</v>
      </c>
      <c r="L2980" s="129">
        <f t="shared" si="1938"/>
        <v>0</v>
      </c>
      <c r="M2980" s="128">
        <f t="shared" si="1939"/>
        <v>0</v>
      </c>
      <c r="N2980" s="127"/>
      <c r="O2980" s="126"/>
      <c r="P2980" s="125"/>
      <c r="Q2980" s="125">
        <f t="shared" si="1916"/>
        <v>47</v>
      </c>
      <c r="R2980" s="125">
        <f t="shared" si="1917"/>
        <v>2015</v>
      </c>
      <c r="S2980" s="125" t="str">
        <f t="shared" si="1915"/>
        <v>Thu</v>
      </c>
      <c r="T2980" s="125" t="str">
        <f t="shared" si="1918"/>
        <v>2015-47</v>
      </c>
      <c r="U2980" s="125">
        <f t="shared" si="1919"/>
        <v>0</v>
      </c>
      <c r="V2980" s="125"/>
    </row>
    <row r="2981" spans="1:22" s="113" customFormat="1" x14ac:dyDescent="0.35">
      <c r="A2981" s="133" t="s">
        <v>1386</v>
      </c>
      <c r="B2981" s="132">
        <v>42328</v>
      </c>
      <c r="C2981" s="129">
        <v>0</v>
      </c>
      <c r="D2981" s="119">
        <v>0</v>
      </c>
      <c r="E2981" s="119">
        <v>0</v>
      </c>
      <c r="F2981" s="128">
        <v>0</v>
      </c>
      <c r="G2981" s="131">
        <v>0</v>
      </c>
      <c r="H2981" s="128">
        <f t="shared" si="1936"/>
        <v>0</v>
      </c>
      <c r="I2981" s="129">
        <v>0</v>
      </c>
      <c r="J2981" s="130">
        <v>0</v>
      </c>
      <c r="K2981" s="130">
        <f t="shared" si="1937"/>
        <v>0</v>
      </c>
      <c r="L2981" s="129">
        <f t="shared" si="1938"/>
        <v>0</v>
      </c>
      <c r="M2981" s="128">
        <f t="shared" si="1939"/>
        <v>0</v>
      </c>
      <c r="N2981" s="127"/>
      <c r="O2981" s="126"/>
      <c r="P2981" s="125"/>
      <c r="Q2981" s="125">
        <f t="shared" si="1916"/>
        <v>47</v>
      </c>
      <c r="R2981" s="125">
        <f t="shared" si="1917"/>
        <v>2015</v>
      </c>
      <c r="S2981" s="125" t="str">
        <f t="shared" si="1915"/>
        <v>Fri</v>
      </c>
      <c r="T2981" s="125" t="str">
        <f t="shared" si="1918"/>
        <v>2015-47</v>
      </c>
      <c r="U2981" s="125">
        <f t="shared" si="1919"/>
        <v>0</v>
      </c>
      <c r="V2981" s="125"/>
    </row>
    <row r="2982" spans="1:22" s="113" customFormat="1" x14ac:dyDescent="0.35">
      <c r="A2982" s="133" t="s">
        <v>1386</v>
      </c>
      <c r="B2982" s="132">
        <v>42329</v>
      </c>
      <c r="C2982" s="129">
        <v>0</v>
      </c>
      <c r="D2982" s="119">
        <v>0</v>
      </c>
      <c r="E2982" s="119">
        <v>0</v>
      </c>
      <c r="F2982" s="128">
        <v>0</v>
      </c>
      <c r="G2982" s="131">
        <v>0</v>
      </c>
      <c r="H2982" s="128">
        <f t="shared" si="1936"/>
        <v>0</v>
      </c>
      <c r="I2982" s="129">
        <v>0</v>
      </c>
      <c r="J2982" s="130">
        <v>0</v>
      </c>
      <c r="K2982" s="130">
        <f t="shared" si="1937"/>
        <v>0</v>
      </c>
      <c r="L2982" s="129">
        <f t="shared" si="1938"/>
        <v>0</v>
      </c>
      <c r="M2982" s="128">
        <f t="shared" si="1939"/>
        <v>0</v>
      </c>
      <c r="N2982" s="127"/>
      <c r="O2982" s="126"/>
      <c r="P2982" s="125"/>
      <c r="Q2982" s="125">
        <f t="shared" si="1916"/>
        <v>47</v>
      </c>
      <c r="R2982" s="125">
        <f t="shared" si="1917"/>
        <v>2015</v>
      </c>
      <c r="S2982" s="125" t="str">
        <f t="shared" si="1915"/>
        <v>Sat</v>
      </c>
      <c r="T2982" s="125" t="str">
        <f t="shared" si="1918"/>
        <v>2015-47</v>
      </c>
      <c r="U2982" s="125">
        <f t="shared" si="1919"/>
        <v>0</v>
      </c>
      <c r="V2982" s="125"/>
    </row>
    <row r="2983" spans="1:22" s="114" customFormat="1" x14ac:dyDescent="0.35">
      <c r="A2983" s="124"/>
      <c r="B2983" s="123">
        <v>42330</v>
      </c>
      <c r="C2983" s="119">
        <f>SUM(C2977:C2982)</f>
        <v>0</v>
      </c>
      <c r="D2983" s="119"/>
      <c r="E2983" s="122">
        <f>SUM(C2983:D2983)</f>
        <v>0</v>
      </c>
      <c r="F2983" s="118"/>
      <c r="G2983" s="121">
        <f>SUM(G2977:G2982)</f>
        <v>0</v>
      </c>
      <c r="H2983" s="118">
        <f>AVERAGE(H2977:H2982)</f>
        <v>0</v>
      </c>
      <c r="I2983" s="119">
        <f>SUM(I2977:I2982)</f>
        <v>0</v>
      </c>
      <c r="J2983" s="120">
        <f>SUM(J2977:J2982)</f>
        <v>0</v>
      </c>
      <c r="K2983" s="120">
        <f>SUM(G2983,J2983)</f>
        <v>0</v>
      </c>
      <c r="L2983" s="119">
        <f>AVERAGE(L2977:L2982)</f>
        <v>0</v>
      </c>
      <c r="M2983" s="118">
        <f>AVERAGE(M2977:M2982)</f>
        <v>0</v>
      </c>
      <c r="N2983" s="117"/>
      <c r="O2983" s="116"/>
      <c r="P2983" s="115"/>
      <c r="Q2983" s="115">
        <f t="shared" si="1916"/>
        <v>48</v>
      </c>
      <c r="R2983" s="115">
        <f t="shared" si="1917"/>
        <v>2015</v>
      </c>
      <c r="S2983" s="115" t="str">
        <f t="shared" si="1915"/>
        <v>Sun</v>
      </c>
      <c r="T2983" s="115" t="str">
        <f t="shared" si="1918"/>
        <v>2015-48</v>
      </c>
      <c r="U2983" s="115">
        <f t="shared" si="1919"/>
        <v>0</v>
      </c>
      <c r="V2983" s="115"/>
    </row>
    <row r="2984" spans="1:22" s="113" customFormat="1" x14ac:dyDescent="0.35">
      <c r="A2984" s="133" t="s">
        <v>1385</v>
      </c>
      <c r="B2984" s="132">
        <v>42331</v>
      </c>
      <c r="C2984" s="129">
        <v>0</v>
      </c>
      <c r="D2984" s="119">
        <v>0</v>
      </c>
      <c r="E2984" s="119">
        <v>0</v>
      </c>
      <c r="F2984" s="128">
        <v>0</v>
      </c>
      <c r="G2984" s="131">
        <v>0</v>
      </c>
      <c r="H2984" s="128">
        <f t="shared" ref="H2984:H2989" si="1940">IFERROR(F2984/G2984,0)</f>
        <v>0</v>
      </c>
      <c r="I2984" s="129">
        <v>0</v>
      </c>
      <c r="J2984" s="130">
        <v>0</v>
      </c>
      <c r="K2984" s="130">
        <f t="shared" ref="K2984:K2989" si="1941">IFERROR(SUM(G2984,J2984),0)</f>
        <v>0</v>
      </c>
      <c r="L2984" s="129">
        <f t="shared" ref="L2984:L2989" si="1942">IFERROR(MEDIAN(I2984/J2984),0)</f>
        <v>0</v>
      </c>
      <c r="M2984" s="128">
        <f t="shared" ref="M2984:M2989" si="1943">IFERROR(SUM(F2984,I2984)/K2984,0)</f>
        <v>0</v>
      </c>
      <c r="N2984" s="127"/>
      <c r="O2984" s="126"/>
      <c r="P2984" s="125"/>
      <c r="Q2984" s="125">
        <f t="shared" si="1916"/>
        <v>48</v>
      </c>
      <c r="R2984" s="125">
        <f t="shared" si="1917"/>
        <v>2015</v>
      </c>
      <c r="S2984" s="125" t="str">
        <f t="shared" si="1915"/>
        <v>Mon</v>
      </c>
      <c r="T2984" s="125" t="str">
        <f t="shared" si="1918"/>
        <v>2015-48</v>
      </c>
      <c r="U2984" s="125">
        <f t="shared" si="1919"/>
        <v>0</v>
      </c>
      <c r="V2984" s="125"/>
    </row>
    <row r="2985" spans="1:22" s="113" customFormat="1" x14ac:dyDescent="0.35">
      <c r="A2985" s="133" t="s">
        <v>1385</v>
      </c>
      <c r="B2985" s="132">
        <v>42332</v>
      </c>
      <c r="C2985" s="129">
        <v>0</v>
      </c>
      <c r="D2985" s="119">
        <v>0</v>
      </c>
      <c r="E2985" s="119">
        <v>0</v>
      </c>
      <c r="F2985" s="128">
        <v>0</v>
      </c>
      <c r="G2985" s="131">
        <v>0</v>
      </c>
      <c r="H2985" s="128">
        <f t="shared" si="1940"/>
        <v>0</v>
      </c>
      <c r="I2985" s="129">
        <v>0</v>
      </c>
      <c r="J2985" s="130">
        <v>0</v>
      </c>
      <c r="K2985" s="130">
        <f t="shared" si="1941"/>
        <v>0</v>
      </c>
      <c r="L2985" s="129">
        <f t="shared" si="1942"/>
        <v>0</v>
      </c>
      <c r="M2985" s="128">
        <f t="shared" si="1943"/>
        <v>0</v>
      </c>
      <c r="N2985" s="127"/>
      <c r="O2985" s="126"/>
      <c r="P2985" s="125"/>
      <c r="Q2985" s="125">
        <f t="shared" si="1916"/>
        <v>48</v>
      </c>
      <c r="R2985" s="125">
        <f t="shared" si="1917"/>
        <v>2015</v>
      </c>
      <c r="S2985" s="125" t="str">
        <f t="shared" si="1915"/>
        <v>Tue</v>
      </c>
      <c r="T2985" s="125" t="str">
        <f t="shared" si="1918"/>
        <v>2015-48</v>
      </c>
      <c r="U2985" s="125">
        <f t="shared" si="1919"/>
        <v>0</v>
      </c>
      <c r="V2985" s="125"/>
    </row>
    <row r="2986" spans="1:22" s="113" customFormat="1" x14ac:dyDescent="0.35">
      <c r="A2986" s="133" t="s">
        <v>1385</v>
      </c>
      <c r="B2986" s="132">
        <v>42333</v>
      </c>
      <c r="C2986" s="129">
        <v>0</v>
      </c>
      <c r="D2986" s="119">
        <v>0</v>
      </c>
      <c r="E2986" s="119">
        <v>0</v>
      </c>
      <c r="F2986" s="128">
        <v>0</v>
      </c>
      <c r="G2986" s="131">
        <v>0</v>
      </c>
      <c r="H2986" s="128">
        <f t="shared" si="1940"/>
        <v>0</v>
      </c>
      <c r="I2986" s="129">
        <v>0</v>
      </c>
      <c r="J2986" s="130">
        <v>0</v>
      </c>
      <c r="K2986" s="130">
        <f t="shared" si="1941"/>
        <v>0</v>
      </c>
      <c r="L2986" s="129">
        <f t="shared" si="1942"/>
        <v>0</v>
      </c>
      <c r="M2986" s="128">
        <f t="shared" si="1943"/>
        <v>0</v>
      </c>
      <c r="N2986" s="127"/>
      <c r="O2986" s="126"/>
      <c r="P2986" s="125"/>
      <c r="Q2986" s="125">
        <f t="shared" si="1916"/>
        <v>48</v>
      </c>
      <c r="R2986" s="125">
        <f t="shared" si="1917"/>
        <v>2015</v>
      </c>
      <c r="S2986" s="125" t="str">
        <f t="shared" si="1915"/>
        <v>Wed</v>
      </c>
      <c r="T2986" s="125" t="str">
        <f t="shared" si="1918"/>
        <v>2015-48</v>
      </c>
      <c r="U2986" s="125">
        <f t="shared" si="1919"/>
        <v>0</v>
      </c>
      <c r="V2986" s="125"/>
    </row>
    <row r="2987" spans="1:22" s="113" customFormat="1" x14ac:dyDescent="0.35">
      <c r="A2987" s="133" t="s">
        <v>1385</v>
      </c>
      <c r="B2987" s="132">
        <v>42334</v>
      </c>
      <c r="C2987" s="129">
        <v>0</v>
      </c>
      <c r="D2987" s="119">
        <v>0</v>
      </c>
      <c r="E2987" s="119">
        <v>0</v>
      </c>
      <c r="F2987" s="128">
        <v>0</v>
      </c>
      <c r="G2987" s="131">
        <v>0</v>
      </c>
      <c r="H2987" s="128">
        <f t="shared" si="1940"/>
        <v>0</v>
      </c>
      <c r="I2987" s="129">
        <v>0</v>
      </c>
      <c r="J2987" s="130">
        <v>0</v>
      </c>
      <c r="K2987" s="130">
        <f t="shared" si="1941"/>
        <v>0</v>
      </c>
      <c r="L2987" s="129">
        <f t="shared" si="1942"/>
        <v>0</v>
      </c>
      <c r="M2987" s="128">
        <f t="shared" si="1943"/>
        <v>0</v>
      </c>
      <c r="N2987" s="127"/>
      <c r="O2987" s="126"/>
      <c r="P2987" s="125"/>
      <c r="Q2987" s="125">
        <f t="shared" si="1916"/>
        <v>48</v>
      </c>
      <c r="R2987" s="125">
        <f t="shared" si="1917"/>
        <v>2015</v>
      </c>
      <c r="S2987" s="125" t="str">
        <f t="shared" si="1915"/>
        <v>Thu</v>
      </c>
      <c r="T2987" s="125" t="str">
        <f t="shared" si="1918"/>
        <v>2015-48</v>
      </c>
      <c r="U2987" s="125">
        <f t="shared" si="1919"/>
        <v>0</v>
      </c>
      <c r="V2987" s="125"/>
    </row>
    <row r="2988" spans="1:22" s="113" customFormat="1" x14ac:dyDescent="0.35">
      <c r="A2988" s="133" t="s">
        <v>1385</v>
      </c>
      <c r="B2988" s="132">
        <v>42335</v>
      </c>
      <c r="C2988" s="129">
        <v>0</v>
      </c>
      <c r="D2988" s="119">
        <v>0</v>
      </c>
      <c r="E2988" s="119">
        <v>0</v>
      </c>
      <c r="F2988" s="128">
        <v>0</v>
      </c>
      <c r="G2988" s="131">
        <v>0</v>
      </c>
      <c r="H2988" s="128">
        <f t="shared" si="1940"/>
        <v>0</v>
      </c>
      <c r="I2988" s="129">
        <v>0</v>
      </c>
      <c r="J2988" s="130">
        <v>0</v>
      </c>
      <c r="K2988" s="130">
        <f t="shared" si="1941"/>
        <v>0</v>
      </c>
      <c r="L2988" s="129">
        <f t="shared" si="1942"/>
        <v>0</v>
      </c>
      <c r="M2988" s="128">
        <f t="shared" si="1943"/>
        <v>0</v>
      </c>
      <c r="N2988" s="127"/>
      <c r="O2988" s="126"/>
      <c r="P2988" s="125"/>
      <c r="Q2988" s="125">
        <f t="shared" si="1916"/>
        <v>48</v>
      </c>
      <c r="R2988" s="125">
        <f t="shared" si="1917"/>
        <v>2015</v>
      </c>
      <c r="S2988" s="125" t="str">
        <f t="shared" si="1915"/>
        <v>Fri</v>
      </c>
      <c r="T2988" s="125" t="str">
        <f t="shared" si="1918"/>
        <v>2015-48</v>
      </c>
      <c r="U2988" s="125">
        <f t="shared" si="1919"/>
        <v>0</v>
      </c>
      <c r="V2988" s="125"/>
    </row>
    <row r="2989" spans="1:22" s="113" customFormat="1" x14ac:dyDescent="0.35">
      <c r="A2989" s="133" t="s">
        <v>1385</v>
      </c>
      <c r="B2989" s="132">
        <v>42336</v>
      </c>
      <c r="C2989" s="129">
        <v>0</v>
      </c>
      <c r="D2989" s="119">
        <v>0</v>
      </c>
      <c r="E2989" s="119">
        <v>0</v>
      </c>
      <c r="F2989" s="128">
        <v>0</v>
      </c>
      <c r="G2989" s="131">
        <v>0</v>
      </c>
      <c r="H2989" s="128">
        <f t="shared" si="1940"/>
        <v>0</v>
      </c>
      <c r="I2989" s="129">
        <v>0</v>
      </c>
      <c r="J2989" s="130">
        <v>0</v>
      </c>
      <c r="K2989" s="130">
        <f t="shared" si="1941"/>
        <v>0</v>
      </c>
      <c r="L2989" s="129">
        <f t="shared" si="1942"/>
        <v>0</v>
      </c>
      <c r="M2989" s="128">
        <f t="shared" si="1943"/>
        <v>0</v>
      </c>
      <c r="N2989" s="127"/>
      <c r="O2989" s="126"/>
      <c r="P2989" s="125"/>
      <c r="Q2989" s="125">
        <f t="shared" si="1916"/>
        <v>48</v>
      </c>
      <c r="R2989" s="125">
        <f t="shared" si="1917"/>
        <v>2015</v>
      </c>
      <c r="S2989" s="125" t="str">
        <f t="shared" si="1915"/>
        <v>Sat</v>
      </c>
      <c r="T2989" s="125" t="str">
        <f t="shared" si="1918"/>
        <v>2015-48</v>
      </c>
      <c r="U2989" s="125">
        <f t="shared" si="1919"/>
        <v>0</v>
      </c>
      <c r="V2989" s="125"/>
    </row>
    <row r="2990" spans="1:22" s="114" customFormat="1" x14ac:dyDescent="0.35">
      <c r="A2990" s="124"/>
      <c r="B2990" s="123">
        <v>42337</v>
      </c>
      <c r="C2990" s="119">
        <f>SUM(C2984:C2989)</f>
        <v>0</v>
      </c>
      <c r="D2990" s="119"/>
      <c r="E2990" s="122">
        <f>SUM(C2990:D2990)</f>
        <v>0</v>
      </c>
      <c r="F2990" s="118"/>
      <c r="G2990" s="121">
        <f>SUM(G2984:G2989)</f>
        <v>0</v>
      </c>
      <c r="H2990" s="118">
        <f>AVERAGE(H2984:H2989)</f>
        <v>0</v>
      </c>
      <c r="I2990" s="119">
        <f>SUM(I2984:I2989)</f>
        <v>0</v>
      </c>
      <c r="J2990" s="120">
        <f>SUM(J2984:J2989)</f>
        <v>0</v>
      </c>
      <c r="K2990" s="120">
        <f>SUM(G2990,J2990)</f>
        <v>0</v>
      </c>
      <c r="L2990" s="119">
        <f>AVERAGE(L2984:L2989)</f>
        <v>0</v>
      </c>
      <c r="M2990" s="118">
        <f>AVERAGE(M2984:M2989)</f>
        <v>0</v>
      </c>
      <c r="N2990" s="117"/>
      <c r="O2990" s="116"/>
      <c r="P2990" s="115"/>
      <c r="Q2990" s="115">
        <f t="shared" si="1916"/>
        <v>49</v>
      </c>
      <c r="R2990" s="115">
        <f t="shared" si="1917"/>
        <v>2015</v>
      </c>
      <c r="S2990" s="115" t="str">
        <f t="shared" si="1915"/>
        <v>Sun</v>
      </c>
      <c r="T2990" s="115" t="str">
        <f t="shared" si="1918"/>
        <v>2015-49</v>
      </c>
      <c r="U2990" s="115">
        <f t="shared" si="1919"/>
        <v>0</v>
      </c>
      <c r="V2990" s="115"/>
    </row>
    <row r="2991" spans="1:22" s="113" customFormat="1" x14ac:dyDescent="0.35">
      <c r="A2991" s="133" t="s">
        <v>1384</v>
      </c>
      <c r="B2991" s="132">
        <v>42338</v>
      </c>
      <c r="C2991" s="129">
        <v>0</v>
      </c>
      <c r="D2991" s="119">
        <v>0</v>
      </c>
      <c r="E2991" s="119">
        <v>0</v>
      </c>
      <c r="F2991" s="128">
        <v>0</v>
      </c>
      <c r="G2991" s="131">
        <v>0</v>
      </c>
      <c r="H2991" s="128">
        <f t="shared" ref="H2991:H2996" si="1944">IFERROR(F2991/G2991,0)</f>
        <v>0</v>
      </c>
      <c r="I2991" s="129">
        <v>0</v>
      </c>
      <c r="J2991" s="130">
        <v>0</v>
      </c>
      <c r="K2991" s="130">
        <f t="shared" ref="K2991:K2996" si="1945">IFERROR(SUM(G2991,J2991),0)</f>
        <v>0</v>
      </c>
      <c r="L2991" s="129">
        <f t="shared" ref="L2991:L2996" si="1946">IFERROR(MEDIAN(I2991/J2991),0)</f>
        <v>0</v>
      </c>
      <c r="M2991" s="128">
        <f t="shared" ref="M2991:M2996" si="1947">IFERROR(SUM(F2991,I2991)/K2991,0)</f>
        <v>0</v>
      </c>
      <c r="N2991" s="127"/>
      <c r="O2991" s="126"/>
      <c r="P2991" s="125"/>
      <c r="Q2991" s="125">
        <f t="shared" si="1916"/>
        <v>49</v>
      </c>
      <c r="R2991" s="125">
        <f t="shared" si="1917"/>
        <v>2015</v>
      </c>
      <c r="S2991" s="125" t="str">
        <f t="shared" si="1915"/>
        <v>Mon</v>
      </c>
      <c r="T2991" s="125" t="str">
        <f t="shared" si="1918"/>
        <v>2015-49</v>
      </c>
      <c r="U2991" s="125">
        <f t="shared" si="1919"/>
        <v>0</v>
      </c>
      <c r="V2991" s="125"/>
    </row>
    <row r="2992" spans="1:22" s="113" customFormat="1" x14ac:dyDescent="0.35">
      <c r="A2992" s="133" t="s">
        <v>1384</v>
      </c>
      <c r="B2992" s="132">
        <v>42339</v>
      </c>
      <c r="C2992" s="129">
        <v>0</v>
      </c>
      <c r="D2992" s="119">
        <v>0</v>
      </c>
      <c r="E2992" s="119">
        <v>0</v>
      </c>
      <c r="F2992" s="128">
        <v>0</v>
      </c>
      <c r="G2992" s="131">
        <v>0</v>
      </c>
      <c r="H2992" s="128">
        <f t="shared" si="1944"/>
        <v>0</v>
      </c>
      <c r="I2992" s="129">
        <v>0</v>
      </c>
      <c r="J2992" s="130">
        <v>0</v>
      </c>
      <c r="K2992" s="130">
        <f t="shared" si="1945"/>
        <v>0</v>
      </c>
      <c r="L2992" s="129">
        <f t="shared" si="1946"/>
        <v>0</v>
      </c>
      <c r="M2992" s="128">
        <f t="shared" si="1947"/>
        <v>0</v>
      </c>
      <c r="N2992" s="127"/>
      <c r="O2992" s="126"/>
      <c r="P2992" s="125"/>
      <c r="Q2992" s="125">
        <f t="shared" si="1916"/>
        <v>49</v>
      </c>
      <c r="R2992" s="125">
        <f t="shared" si="1917"/>
        <v>2015</v>
      </c>
      <c r="S2992" s="125" t="str">
        <f t="shared" si="1915"/>
        <v>Tue</v>
      </c>
      <c r="T2992" s="125" t="str">
        <f t="shared" si="1918"/>
        <v>2015-49</v>
      </c>
      <c r="U2992" s="125">
        <f t="shared" si="1919"/>
        <v>1</v>
      </c>
      <c r="V2992" s="125"/>
    </row>
    <row r="2993" spans="1:22" s="113" customFormat="1" x14ac:dyDescent="0.35">
      <c r="A2993" s="133" t="s">
        <v>1384</v>
      </c>
      <c r="B2993" s="132">
        <v>42340</v>
      </c>
      <c r="C2993" s="129">
        <v>0</v>
      </c>
      <c r="D2993" s="119">
        <v>0</v>
      </c>
      <c r="E2993" s="119">
        <v>0</v>
      </c>
      <c r="F2993" s="128">
        <v>0</v>
      </c>
      <c r="G2993" s="131">
        <v>0</v>
      </c>
      <c r="H2993" s="128">
        <f t="shared" si="1944"/>
        <v>0</v>
      </c>
      <c r="I2993" s="129">
        <v>0</v>
      </c>
      <c r="J2993" s="130">
        <v>0</v>
      </c>
      <c r="K2993" s="130">
        <f t="shared" si="1945"/>
        <v>0</v>
      </c>
      <c r="L2993" s="129">
        <f t="shared" si="1946"/>
        <v>0</v>
      </c>
      <c r="M2993" s="128">
        <f t="shared" si="1947"/>
        <v>0</v>
      </c>
      <c r="N2993" s="127"/>
      <c r="O2993" s="126"/>
      <c r="P2993" s="125"/>
      <c r="Q2993" s="125">
        <f t="shared" si="1916"/>
        <v>49</v>
      </c>
      <c r="R2993" s="125">
        <f t="shared" si="1917"/>
        <v>2015</v>
      </c>
      <c r="S2993" s="125" t="str">
        <f t="shared" si="1915"/>
        <v>Wed</v>
      </c>
      <c r="T2993" s="125" t="str">
        <f t="shared" si="1918"/>
        <v>2015-49</v>
      </c>
      <c r="U2993" s="125">
        <f t="shared" si="1919"/>
        <v>1</v>
      </c>
      <c r="V2993" s="125"/>
    </row>
    <row r="2994" spans="1:22" s="113" customFormat="1" x14ac:dyDescent="0.35">
      <c r="A2994" s="133" t="s">
        <v>1384</v>
      </c>
      <c r="B2994" s="132">
        <v>42341</v>
      </c>
      <c r="C2994" s="129">
        <v>0</v>
      </c>
      <c r="D2994" s="119">
        <v>0</v>
      </c>
      <c r="E2994" s="119">
        <v>0</v>
      </c>
      <c r="F2994" s="128">
        <v>0</v>
      </c>
      <c r="G2994" s="131">
        <v>0</v>
      </c>
      <c r="H2994" s="128">
        <f t="shared" si="1944"/>
        <v>0</v>
      </c>
      <c r="I2994" s="129">
        <v>0</v>
      </c>
      <c r="J2994" s="130">
        <v>0</v>
      </c>
      <c r="K2994" s="130">
        <f t="shared" si="1945"/>
        <v>0</v>
      </c>
      <c r="L2994" s="129">
        <f t="shared" si="1946"/>
        <v>0</v>
      </c>
      <c r="M2994" s="128">
        <f t="shared" si="1947"/>
        <v>0</v>
      </c>
      <c r="N2994" s="127"/>
      <c r="O2994" s="126"/>
      <c r="P2994" s="125"/>
      <c r="Q2994" s="125">
        <f t="shared" si="1916"/>
        <v>49</v>
      </c>
      <c r="R2994" s="125">
        <f t="shared" si="1917"/>
        <v>2015</v>
      </c>
      <c r="S2994" s="125" t="str">
        <f t="shared" si="1915"/>
        <v>Thu</v>
      </c>
      <c r="T2994" s="125" t="str">
        <f t="shared" si="1918"/>
        <v>2015-49</v>
      </c>
      <c r="U2994" s="125">
        <f t="shared" si="1919"/>
        <v>1</v>
      </c>
      <c r="V2994" s="125"/>
    </row>
    <row r="2995" spans="1:22" s="113" customFormat="1" x14ac:dyDescent="0.35">
      <c r="A2995" s="133" t="s">
        <v>1384</v>
      </c>
      <c r="B2995" s="132">
        <v>42342</v>
      </c>
      <c r="C2995" s="129">
        <v>0</v>
      </c>
      <c r="D2995" s="119">
        <v>0</v>
      </c>
      <c r="E2995" s="119">
        <v>0</v>
      </c>
      <c r="F2995" s="128">
        <v>0</v>
      </c>
      <c r="G2995" s="131">
        <v>0</v>
      </c>
      <c r="H2995" s="128">
        <f t="shared" si="1944"/>
        <v>0</v>
      </c>
      <c r="I2995" s="129">
        <v>0</v>
      </c>
      <c r="J2995" s="130">
        <v>0</v>
      </c>
      <c r="K2995" s="130">
        <f t="shared" si="1945"/>
        <v>0</v>
      </c>
      <c r="L2995" s="129">
        <f t="shared" si="1946"/>
        <v>0</v>
      </c>
      <c r="M2995" s="128">
        <f t="shared" si="1947"/>
        <v>0</v>
      </c>
      <c r="N2995" s="127"/>
      <c r="O2995" s="126"/>
      <c r="P2995" s="125"/>
      <c r="Q2995" s="125">
        <f t="shared" si="1916"/>
        <v>49</v>
      </c>
      <c r="R2995" s="125">
        <f t="shared" si="1917"/>
        <v>2015</v>
      </c>
      <c r="S2995" s="125" t="str">
        <f t="shared" si="1915"/>
        <v>Fri</v>
      </c>
      <c r="T2995" s="125" t="str">
        <f t="shared" si="1918"/>
        <v>2015-49</v>
      </c>
      <c r="U2995" s="125">
        <f t="shared" si="1919"/>
        <v>1</v>
      </c>
      <c r="V2995" s="125"/>
    </row>
    <row r="2996" spans="1:22" s="113" customFormat="1" x14ac:dyDescent="0.35">
      <c r="A2996" s="133" t="s">
        <v>1384</v>
      </c>
      <c r="B2996" s="132">
        <v>42343</v>
      </c>
      <c r="C2996" s="129">
        <v>0</v>
      </c>
      <c r="D2996" s="119">
        <v>0</v>
      </c>
      <c r="E2996" s="119">
        <v>0</v>
      </c>
      <c r="F2996" s="128">
        <v>0</v>
      </c>
      <c r="G2996" s="131">
        <v>0</v>
      </c>
      <c r="H2996" s="128">
        <f t="shared" si="1944"/>
        <v>0</v>
      </c>
      <c r="I2996" s="129">
        <v>0</v>
      </c>
      <c r="J2996" s="130">
        <v>0</v>
      </c>
      <c r="K2996" s="130">
        <f t="shared" si="1945"/>
        <v>0</v>
      </c>
      <c r="L2996" s="129">
        <f t="shared" si="1946"/>
        <v>0</v>
      </c>
      <c r="M2996" s="128">
        <f t="shared" si="1947"/>
        <v>0</v>
      </c>
      <c r="N2996" s="127"/>
      <c r="O2996" s="126"/>
      <c r="P2996" s="125"/>
      <c r="Q2996" s="125">
        <f t="shared" si="1916"/>
        <v>49</v>
      </c>
      <c r="R2996" s="125">
        <f t="shared" si="1917"/>
        <v>2015</v>
      </c>
      <c r="S2996" s="125" t="str">
        <f t="shared" si="1915"/>
        <v>Sat</v>
      </c>
      <c r="T2996" s="125" t="str">
        <f t="shared" si="1918"/>
        <v>2015-49</v>
      </c>
      <c r="U2996" s="125">
        <f t="shared" si="1919"/>
        <v>1</v>
      </c>
      <c r="V2996" s="125"/>
    </row>
    <row r="2997" spans="1:22" s="114" customFormat="1" x14ac:dyDescent="0.35">
      <c r="A2997" s="124"/>
      <c r="B2997" s="123">
        <v>42344</v>
      </c>
      <c r="C2997" s="119">
        <f>SUM(C2991:C2996)</f>
        <v>0</v>
      </c>
      <c r="D2997" s="119"/>
      <c r="E2997" s="122">
        <f>SUM(C2997:D2997)</f>
        <v>0</v>
      </c>
      <c r="F2997" s="118"/>
      <c r="G2997" s="121">
        <f>SUM(G2991:G2996)</f>
        <v>0</v>
      </c>
      <c r="H2997" s="118">
        <f>AVERAGE(H2991:H2996)</f>
        <v>0</v>
      </c>
      <c r="I2997" s="119">
        <f>SUM(I2991:I2996)</f>
        <v>0</v>
      </c>
      <c r="J2997" s="120">
        <f>SUM(J2991:J2996)</f>
        <v>0</v>
      </c>
      <c r="K2997" s="120">
        <f>SUM(G2997,J2997)</f>
        <v>0</v>
      </c>
      <c r="L2997" s="119">
        <f>AVERAGE(L2991:L2996)</f>
        <v>0</v>
      </c>
      <c r="M2997" s="118">
        <f>AVERAGE(M2991:M2996)</f>
        <v>0</v>
      </c>
      <c r="N2997" s="117"/>
      <c r="O2997" s="116"/>
      <c r="P2997" s="115"/>
      <c r="Q2997" s="115">
        <f t="shared" si="1916"/>
        <v>50</v>
      </c>
      <c r="R2997" s="115">
        <f t="shared" si="1917"/>
        <v>2015</v>
      </c>
      <c r="S2997" s="115" t="str">
        <f t="shared" si="1915"/>
        <v>Sun</v>
      </c>
      <c r="T2997" s="115" t="str">
        <f t="shared" si="1918"/>
        <v>2015-50</v>
      </c>
      <c r="U2997" s="115">
        <f t="shared" si="1919"/>
        <v>1</v>
      </c>
      <c r="V2997" s="115"/>
    </row>
    <row r="2998" spans="1:22" s="113" customFormat="1" x14ac:dyDescent="0.35">
      <c r="A2998" s="133" t="s">
        <v>1383</v>
      </c>
      <c r="B2998" s="132">
        <v>42345</v>
      </c>
      <c r="C2998" s="129">
        <v>0</v>
      </c>
      <c r="D2998" s="119">
        <v>0</v>
      </c>
      <c r="E2998" s="119">
        <v>0</v>
      </c>
      <c r="F2998" s="128">
        <v>0</v>
      </c>
      <c r="G2998" s="131">
        <v>0</v>
      </c>
      <c r="H2998" s="128">
        <f t="shared" ref="H2998:H3003" si="1948">IFERROR(F2998/G2998,0)</f>
        <v>0</v>
      </c>
      <c r="I2998" s="129">
        <v>0</v>
      </c>
      <c r="J2998" s="130">
        <v>0</v>
      </c>
      <c r="K2998" s="130">
        <f t="shared" ref="K2998:K3003" si="1949">IFERROR(SUM(G2998,J2998),0)</f>
        <v>0</v>
      </c>
      <c r="L2998" s="129">
        <f t="shared" ref="L2998:L3003" si="1950">IFERROR(MEDIAN(I2998/J2998),0)</f>
        <v>0</v>
      </c>
      <c r="M2998" s="128">
        <f t="shared" ref="M2998:M3003" si="1951">IFERROR(SUM(F2998,I2998)/K2998,0)</f>
        <v>0</v>
      </c>
      <c r="N2998" s="127"/>
      <c r="O2998" s="126"/>
      <c r="P2998" s="125"/>
      <c r="Q2998" s="125">
        <f t="shared" si="1916"/>
        <v>50</v>
      </c>
      <c r="R2998" s="125">
        <f t="shared" si="1917"/>
        <v>2015</v>
      </c>
      <c r="S2998" s="125" t="str">
        <f t="shared" si="1915"/>
        <v>Mon</v>
      </c>
      <c r="T2998" s="125" t="str">
        <f t="shared" si="1918"/>
        <v>2015-50</v>
      </c>
      <c r="U2998" s="125">
        <f t="shared" si="1919"/>
        <v>1</v>
      </c>
      <c r="V2998" s="125"/>
    </row>
    <row r="2999" spans="1:22" s="113" customFormat="1" x14ac:dyDescent="0.35">
      <c r="A2999" s="133" t="s">
        <v>1383</v>
      </c>
      <c r="B2999" s="132">
        <v>42346</v>
      </c>
      <c r="C2999" s="129">
        <v>0</v>
      </c>
      <c r="D2999" s="119">
        <v>0</v>
      </c>
      <c r="E2999" s="119">
        <v>0</v>
      </c>
      <c r="F2999" s="128">
        <v>0</v>
      </c>
      <c r="G2999" s="131">
        <v>0</v>
      </c>
      <c r="H2999" s="128">
        <f t="shared" si="1948"/>
        <v>0</v>
      </c>
      <c r="I2999" s="129">
        <v>0</v>
      </c>
      <c r="J2999" s="130">
        <v>0</v>
      </c>
      <c r="K2999" s="130">
        <f t="shared" si="1949"/>
        <v>0</v>
      </c>
      <c r="L2999" s="129">
        <f t="shared" si="1950"/>
        <v>0</v>
      </c>
      <c r="M2999" s="128">
        <f t="shared" si="1951"/>
        <v>0</v>
      </c>
      <c r="N2999" s="127"/>
      <c r="O2999" s="126"/>
      <c r="P2999" s="125"/>
      <c r="Q2999" s="125">
        <f t="shared" si="1916"/>
        <v>50</v>
      </c>
      <c r="R2999" s="125">
        <f t="shared" si="1917"/>
        <v>2015</v>
      </c>
      <c r="S2999" s="125" t="str">
        <f t="shared" si="1915"/>
        <v>Tue</v>
      </c>
      <c r="T2999" s="125" t="str">
        <f t="shared" si="1918"/>
        <v>2015-50</v>
      </c>
      <c r="U2999" s="125">
        <f t="shared" si="1919"/>
        <v>1</v>
      </c>
      <c r="V2999" s="125"/>
    </row>
    <row r="3000" spans="1:22" s="113" customFormat="1" x14ac:dyDescent="0.35">
      <c r="A3000" s="133" t="s">
        <v>1383</v>
      </c>
      <c r="B3000" s="132">
        <v>42347</v>
      </c>
      <c r="C3000" s="129">
        <v>0</v>
      </c>
      <c r="D3000" s="119">
        <v>0</v>
      </c>
      <c r="E3000" s="119">
        <v>0</v>
      </c>
      <c r="F3000" s="128">
        <v>0</v>
      </c>
      <c r="G3000" s="131">
        <v>0</v>
      </c>
      <c r="H3000" s="128">
        <f t="shared" si="1948"/>
        <v>0</v>
      </c>
      <c r="I3000" s="129">
        <v>0</v>
      </c>
      <c r="J3000" s="130">
        <v>0</v>
      </c>
      <c r="K3000" s="130">
        <f t="shared" si="1949"/>
        <v>0</v>
      </c>
      <c r="L3000" s="129">
        <f t="shared" si="1950"/>
        <v>0</v>
      </c>
      <c r="M3000" s="128">
        <f t="shared" si="1951"/>
        <v>0</v>
      </c>
      <c r="N3000" s="127"/>
      <c r="O3000" s="126"/>
      <c r="P3000" s="125"/>
      <c r="Q3000" s="125">
        <f t="shared" si="1916"/>
        <v>50</v>
      </c>
      <c r="R3000" s="125">
        <f t="shared" si="1917"/>
        <v>2015</v>
      </c>
      <c r="S3000" s="125" t="str">
        <f t="shared" si="1915"/>
        <v>Wed</v>
      </c>
      <c r="T3000" s="125" t="str">
        <f t="shared" si="1918"/>
        <v>2015-50</v>
      </c>
      <c r="U3000" s="125">
        <f t="shared" si="1919"/>
        <v>1</v>
      </c>
      <c r="V3000" s="125"/>
    </row>
    <row r="3001" spans="1:22" s="113" customFormat="1" x14ac:dyDescent="0.35">
      <c r="A3001" s="133" t="s">
        <v>1383</v>
      </c>
      <c r="B3001" s="132">
        <v>42348</v>
      </c>
      <c r="C3001" s="129">
        <v>0</v>
      </c>
      <c r="D3001" s="119">
        <v>0</v>
      </c>
      <c r="E3001" s="119">
        <v>0</v>
      </c>
      <c r="F3001" s="128">
        <v>0</v>
      </c>
      <c r="G3001" s="131">
        <v>0</v>
      </c>
      <c r="H3001" s="128">
        <f t="shared" si="1948"/>
        <v>0</v>
      </c>
      <c r="I3001" s="129">
        <v>0</v>
      </c>
      <c r="J3001" s="130">
        <v>0</v>
      </c>
      <c r="K3001" s="130">
        <f t="shared" si="1949"/>
        <v>0</v>
      </c>
      <c r="L3001" s="129">
        <f t="shared" si="1950"/>
        <v>0</v>
      </c>
      <c r="M3001" s="128">
        <f t="shared" si="1951"/>
        <v>0</v>
      </c>
      <c r="N3001" s="127"/>
      <c r="O3001" s="126"/>
      <c r="P3001" s="125"/>
      <c r="Q3001" s="125">
        <f t="shared" si="1916"/>
        <v>50</v>
      </c>
      <c r="R3001" s="125">
        <f t="shared" si="1917"/>
        <v>2015</v>
      </c>
      <c r="S3001" s="125" t="str">
        <f t="shared" si="1915"/>
        <v>Thu</v>
      </c>
      <c r="T3001" s="125" t="str">
        <f t="shared" si="1918"/>
        <v>2015-50</v>
      </c>
      <c r="U3001" s="125">
        <f t="shared" si="1919"/>
        <v>1</v>
      </c>
      <c r="V3001" s="125"/>
    </row>
    <row r="3002" spans="1:22" s="113" customFormat="1" x14ac:dyDescent="0.35">
      <c r="A3002" s="133" t="s">
        <v>1383</v>
      </c>
      <c r="B3002" s="132">
        <v>42349</v>
      </c>
      <c r="C3002" s="129">
        <v>0</v>
      </c>
      <c r="D3002" s="119">
        <v>0</v>
      </c>
      <c r="E3002" s="119">
        <v>0</v>
      </c>
      <c r="F3002" s="128">
        <v>0</v>
      </c>
      <c r="G3002" s="131">
        <v>0</v>
      </c>
      <c r="H3002" s="128">
        <f t="shared" si="1948"/>
        <v>0</v>
      </c>
      <c r="I3002" s="129">
        <v>0</v>
      </c>
      <c r="J3002" s="130">
        <v>0</v>
      </c>
      <c r="K3002" s="130">
        <f t="shared" si="1949"/>
        <v>0</v>
      </c>
      <c r="L3002" s="129">
        <f t="shared" si="1950"/>
        <v>0</v>
      </c>
      <c r="M3002" s="128">
        <f t="shared" si="1951"/>
        <v>0</v>
      </c>
      <c r="N3002" s="127"/>
      <c r="O3002" s="126"/>
      <c r="P3002" s="125"/>
      <c r="Q3002" s="125">
        <f t="shared" si="1916"/>
        <v>50</v>
      </c>
      <c r="R3002" s="125">
        <f t="shared" si="1917"/>
        <v>2015</v>
      </c>
      <c r="S3002" s="125" t="str">
        <f t="shared" si="1915"/>
        <v>Fri</v>
      </c>
      <c r="T3002" s="125" t="str">
        <f t="shared" si="1918"/>
        <v>2015-50</v>
      </c>
      <c r="U3002" s="125">
        <f t="shared" si="1919"/>
        <v>1</v>
      </c>
      <c r="V3002" s="125"/>
    </row>
    <row r="3003" spans="1:22" s="113" customFormat="1" x14ac:dyDescent="0.35">
      <c r="A3003" s="133" t="s">
        <v>1383</v>
      </c>
      <c r="B3003" s="132">
        <v>42350</v>
      </c>
      <c r="C3003" s="129">
        <v>0</v>
      </c>
      <c r="D3003" s="119">
        <v>0</v>
      </c>
      <c r="E3003" s="119">
        <v>0</v>
      </c>
      <c r="F3003" s="128">
        <v>0</v>
      </c>
      <c r="G3003" s="131">
        <v>0</v>
      </c>
      <c r="H3003" s="128">
        <f t="shared" si="1948"/>
        <v>0</v>
      </c>
      <c r="I3003" s="129">
        <v>0</v>
      </c>
      <c r="J3003" s="130">
        <v>0</v>
      </c>
      <c r="K3003" s="130">
        <f t="shared" si="1949"/>
        <v>0</v>
      </c>
      <c r="L3003" s="129">
        <f t="shared" si="1950"/>
        <v>0</v>
      </c>
      <c r="M3003" s="128">
        <f t="shared" si="1951"/>
        <v>0</v>
      </c>
      <c r="N3003" s="127"/>
      <c r="O3003" s="126"/>
      <c r="P3003" s="125"/>
      <c r="Q3003" s="125">
        <f t="shared" si="1916"/>
        <v>50</v>
      </c>
      <c r="R3003" s="125">
        <f t="shared" si="1917"/>
        <v>2015</v>
      </c>
      <c r="S3003" s="125" t="str">
        <f t="shared" si="1915"/>
        <v>Sat</v>
      </c>
      <c r="T3003" s="125" t="str">
        <f t="shared" si="1918"/>
        <v>2015-50</v>
      </c>
      <c r="U3003" s="125">
        <f t="shared" si="1919"/>
        <v>1</v>
      </c>
      <c r="V3003" s="125"/>
    </row>
    <row r="3004" spans="1:22" s="114" customFormat="1" x14ac:dyDescent="0.35">
      <c r="A3004" s="124"/>
      <c r="B3004" s="123">
        <v>42351</v>
      </c>
      <c r="C3004" s="119">
        <f>SUM(C2998:C3003)</f>
        <v>0</v>
      </c>
      <c r="D3004" s="119"/>
      <c r="E3004" s="122">
        <f>SUM(C3004:D3004)</f>
        <v>0</v>
      </c>
      <c r="F3004" s="118"/>
      <c r="G3004" s="121">
        <f>SUM(G2998:G3003)</f>
        <v>0</v>
      </c>
      <c r="H3004" s="118">
        <f>AVERAGE(H2998:H3003)</f>
        <v>0</v>
      </c>
      <c r="I3004" s="119">
        <f>SUM(I2998:I3003)</f>
        <v>0</v>
      </c>
      <c r="J3004" s="120">
        <f>SUM(J2998:J3003)</f>
        <v>0</v>
      </c>
      <c r="K3004" s="120">
        <f>SUM(G3004,J3004)</f>
        <v>0</v>
      </c>
      <c r="L3004" s="119">
        <f>AVERAGE(L2998:L3003)</f>
        <v>0</v>
      </c>
      <c r="M3004" s="118">
        <f>AVERAGE(M2998:M3003)</f>
        <v>0</v>
      </c>
      <c r="N3004" s="117"/>
      <c r="O3004" s="116"/>
      <c r="P3004" s="115"/>
      <c r="Q3004" s="115">
        <f t="shared" si="1916"/>
        <v>51</v>
      </c>
      <c r="R3004" s="115">
        <f t="shared" si="1917"/>
        <v>2015</v>
      </c>
      <c r="S3004" s="115" t="str">
        <f t="shared" si="1915"/>
        <v>Sun</v>
      </c>
      <c r="T3004" s="115" t="str">
        <f t="shared" si="1918"/>
        <v>2015-51</v>
      </c>
      <c r="U3004" s="115">
        <f t="shared" si="1919"/>
        <v>1</v>
      </c>
      <c r="V3004" s="115"/>
    </row>
    <row r="3005" spans="1:22" s="113" customFormat="1" x14ac:dyDescent="0.35">
      <c r="A3005" s="133" t="s">
        <v>1382</v>
      </c>
      <c r="B3005" s="132">
        <v>42352</v>
      </c>
      <c r="C3005" s="129">
        <v>0</v>
      </c>
      <c r="D3005" s="119">
        <v>0</v>
      </c>
      <c r="E3005" s="119">
        <v>0</v>
      </c>
      <c r="F3005" s="128">
        <v>0</v>
      </c>
      <c r="G3005" s="131">
        <v>0</v>
      </c>
      <c r="H3005" s="128">
        <f t="shared" ref="H3005:H3010" si="1952">IFERROR(F3005/G3005,0)</f>
        <v>0</v>
      </c>
      <c r="I3005" s="129">
        <v>0</v>
      </c>
      <c r="J3005" s="130">
        <v>0</v>
      </c>
      <c r="K3005" s="130">
        <f t="shared" ref="K3005:K3010" si="1953">IFERROR(SUM(G3005,J3005),0)</f>
        <v>0</v>
      </c>
      <c r="L3005" s="129">
        <f t="shared" ref="L3005:L3010" si="1954">IFERROR(MEDIAN(I3005/J3005),0)</f>
        <v>0</v>
      </c>
      <c r="M3005" s="128">
        <f t="shared" ref="M3005:M3010" si="1955">IFERROR(SUM(F3005,I3005)/K3005,0)</f>
        <v>0</v>
      </c>
      <c r="N3005" s="127"/>
      <c r="O3005" s="126"/>
      <c r="P3005" s="125"/>
      <c r="Q3005" s="125">
        <f t="shared" si="1916"/>
        <v>51</v>
      </c>
      <c r="R3005" s="125">
        <f t="shared" si="1917"/>
        <v>2015</v>
      </c>
      <c r="S3005" s="125" t="str">
        <f t="shared" si="1915"/>
        <v>Mon</v>
      </c>
      <c r="T3005" s="125" t="str">
        <f t="shared" si="1918"/>
        <v>2015-51</v>
      </c>
      <c r="U3005" s="125">
        <f t="shared" si="1919"/>
        <v>1</v>
      </c>
      <c r="V3005" s="125"/>
    </row>
    <row r="3006" spans="1:22" s="113" customFormat="1" x14ac:dyDescent="0.35">
      <c r="A3006" s="133" t="s">
        <v>1382</v>
      </c>
      <c r="B3006" s="132">
        <v>42353</v>
      </c>
      <c r="C3006" s="129">
        <v>0</v>
      </c>
      <c r="D3006" s="119">
        <v>0</v>
      </c>
      <c r="E3006" s="119">
        <v>0</v>
      </c>
      <c r="F3006" s="128">
        <v>0</v>
      </c>
      <c r="G3006" s="131">
        <v>0</v>
      </c>
      <c r="H3006" s="128">
        <f t="shared" si="1952"/>
        <v>0</v>
      </c>
      <c r="I3006" s="129">
        <v>0</v>
      </c>
      <c r="J3006" s="130">
        <v>0</v>
      </c>
      <c r="K3006" s="130">
        <f t="shared" si="1953"/>
        <v>0</v>
      </c>
      <c r="L3006" s="129">
        <f t="shared" si="1954"/>
        <v>0</v>
      </c>
      <c r="M3006" s="128">
        <f t="shared" si="1955"/>
        <v>0</v>
      </c>
      <c r="N3006" s="127"/>
      <c r="O3006" s="126"/>
      <c r="P3006" s="125"/>
      <c r="Q3006" s="125">
        <f t="shared" si="1916"/>
        <v>51</v>
      </c>
      <c r="R3006" s="125">
        <f t="shared" si="1917"/>
        <v>2015</v>
      </c>
      <c r="S3006" s="125" t="str">
        <f t="shared" si="1915"/>
        <v>Tue</v>
      </c>
      <c r="T3006" s="125" t="str">
        <f t="shared" si="1918"/>
        <v>2015-51</v>
      </c>
      <c r="U3006" s="125">
        <f t="shared" si="1919"/>
        <v>1</v>
      </c>
      <c r="V3006" s="125"/>
    </row>
    <row r="3007" spans="1:22" s="113" customFormat="1" x14ac:dyDescent="0.35">
      <c r="A3007" s="133" t="s">
        <v>1382</v>
      </c>
      <c r="B3007" s="132">
        <v>42354</v>
      </c>
      <c r="C3007" s="129">
        <v>0</v>
      </c>
      <c r="D3007" s="119">
        <v>0</v>
      </c>
      <c r="E3007" s="119">
        <v>0</v>
      </c>
      <c r="F3007" s="128">
        <v>0</v>
      </c>
      <c r="G3007" s="131">
        <v>0</v>
      </c>
      <c r="H3007" s="128">
        <f t="shared" si="1952"/>
        <v>0</v>
      </c>
      <c r="I3007" s="129">
        <v>0</v>
      </c>
      <c r="J3007" s="130">
        <v>0</v>
      </c>
      <c r="K3007" s="130">
        <f t="shared" si="1953"/>
        <v>0</v>
      </c>
      <c r="L3007" s="129">
        <f t="shared" si="1954"/>
        <v>0</v>
      </c>
      <c r="M3007" s="128">
        <f t="shared" si="1955"/>
        <v>0</v>
      </c>
      <c r="N3007" s="127"/>
      <c r="O3007" s="126"/>
      <c r="P3007" s="125"/>
      <c r="Q3007" s="125">
        <f t="shared" si="1916"/>
        <v>51</v>
      </c>
      <c r="R3007" s="125">
        <f t="shared" si="1917"/>
        <v>2015</v>
      </c>
      <c r="S3007" s="125" t="str">
        <f t="shared" si="1915"/>
        <v>Wed</v>
      </c>
      <c r="T3007" s="125" t="str">
        <f t="shared" si="1918"/>
        <v>2015-51</v>
      </c>
      <c r="U3007" s="125">
        <f t="shared" si="1919"/>
        <v>1</v>
      </c>
      <c r="V3007" s="125"/>
    </row>
    <row r="3008" spans="1:22" s="113" customFormat="1" x14ac:dyDescent="0.35">
      <c r="A3008" s="133" t="s">
        <v>1382</v>
      </c>
      <c r="B3008" s="132">
        <v>42355</v>
      </c>
      <c r="C3008" s="129">
        <v>0</v>
      </c>
      <c r="D3008" s="119">
        <v>0</v>
      </c>
      <c r="E3008" s="119">
        <v>0</v>
      </c>
      <c r="F3008" s="128">
        <v>0</v>
      </c>
      <c r="G3008" s="131">
        <v>0</v>
      </c>
      <c r="H3008" s="128">
        <f t="shared" si="1952"/>
        <v>0</v>
      </c>
      <c r="I3008" s="129">
        <v>0</v>
      </c>
      <c r="J3008" s="130">
        <v>0</v>
      </c>
      <c r="K3008" s="130">
        <f t="shared" si="1953"/>
        <v>0</v>
      </c>
      <c r="L3008" s="129">
        <f t="shared" si="1954"/>
        <v>0</v>
      </c>
      <c r="M3008" s="128">
        <f t="shared" si="1955"/>
        <v>0</v>
      </c>
      <c r="N3008" s="127"/>
      <c r="O3008" s="126"/>
      <c r="P3008" s="125"/>
      <c r="Q3008" s="125">
        <f t="shared" si="1916"/>
        <v>51</v>
      </c>
      <c r="R3008" s="125">
        <f t="shared" si="1917"/>
        <v>2015</v>
      </c>
      <c r="S3008" s="125" t="str">
        <f t="shared" si="1915"/>
        <v>Thu</v>
      </c>
      <c r="T3008" s="125" t="str">
        <f t="shared" si="1918"/>
        <v>2015-51</v>
      </c>
      <c r="U3008" s="125">
        <f t="shared" si="1919"/>
        <v>1</v>
      </c>
      <c r="V3008" s="125"/>
    </row>
    <row r="3009" spans="1:22" s="113" customFormat="1" x14ac:dyDescent="0.35">
      <c r="A3009" s="133" t="s">
        <v>1382</v>
      </c>
      <c r="B3009" s="132">
        <v>42356</v>
      </c>
      <c r="C3009" s="129">
        <v>0</v>
      </c>
      <c r="D3009" s="119">
        <v>0</v>
      </c>
      <c r="E3009" s="119">
        <v>0</v>
      </c>
      <c r="F3009" s="128">
        <v>0</v>
      </c>
      <c r="G3009" s="131">
        <v>0</v>
      </c>
      <c r="H3009" s="128">
        <f t="shared" si="1952"/>
        <v>0</v>
      </c>
      <c r="I3009" s="129">
        <v>0</v>
      </c>
      <c r="J3009" s="130">
        <v>0</v>
      </c>
      <c r="K3009" s="130">
        <f t="shared" si="1953"/>
        <v>0</v>
      </c>
      <c r="L3009" s="129">
        <f t="shared" si="1954"/>
        <v>0</v>
      </c>
      <c r="M3009" s="128">
        <f t="shared" si="1955"/>
        <v>0</v>
      </c>
      <c r="N3009" s="127"/>
      <c r="O3009" s="126"/>
      <c r="P3009" s="125"/>
      <c r="Q3009" s="125">
        <f t="shared" si="1916"/>
        <v>51</v>
      </c>
      <c r="R3009" s="125">
        <f t="shared" si="1917"/>
        <v>2015</v>
      </c>
      <c r="S3009" s="125" t="str">
        <f t="shared" si="1915"/>
        <v>Fri</v>
      </c>
      <c r="T3009" s="125" t="str">
        <f t="shared" si="1918"/>
        <v>2015-51</v>
      </c>
      <c r="U3009" s="125">
        <f t="shared" si="1919"/>
        <v>1</v>
      </c>
      <c r="V3009" s="125"/>
    </row>
    <row r="3010" spans="1:22" s="113" customFormat="1" x14ac:dyDescent="0.35">
      <c r="A3010" s="133" t="s">
        <v>1382</v>
      </c>
      <c r="B3010" s="132">
        <v>42357</v>
      </c>
      <c r="C3010" s="129">
        <v>0</v>
      </c>
      <c r="D3010" s="119">
        <v>0</v>
      </c>
      <c r="E3010" s="119">
        <v>0</v>
      </c>
      <c r="F3010" s="128">
        <v>0</v>
      </c>
      <c r="G3010" s="131">
        <v>0</v>
      </c>
      <c r="H3010" s="128">
        <f t="shared" si="1952"/>
        <v>0</v>
      </c>
      <c r="I3010" s="129">
        <v>0</v>
      </c>
      <c r="J3010" s="130">
        <v>0</v>
      </c>
      <c r="K3010" s="130">
        <f t="shared" si="1953"/>
        <v>0</v>
      </c>
      <c r="L3010" s="129">
        <f t="shared" si="1954"/>
        <v>0</v>
      </c>
      <c r="M3010" s="128">
        <f t="shared" si="1955"/>
        <v>0</v>
      </c>
      <c r="N3010" s="127"/>
      <c r="O3010" s="126"/>
      <c r="P3010" s="125"/>
      <c r="Q3010" s="125">
        <f t="shared" si="1916"/>
        <v>51</v>
      </c>
      <c r="R3010" s="125">
        <f t="shared" si="1917"/>
        <v>2015</v>
      </c>
      <c r="S3010" s="125" t="str">
        <f t="shared" ref="S3010:S3025" si="1956">VLOOKUP(WEEKDAY(B3010),$Z$2:$AA$8,2,FALSE)</f>
        <v>Sat</v>
      </c>
      <c r="T3010" s="125" t="str">
        <f t="shared" si="1918"/>
        <v>2015-51</v>
      </c>
      <c r="U3010" s="125">
        <f t="shared" si="1919"/>
        <v>1</v>
      </c>
      <c r="V3010" s="125"/>
    </row>
    <row r="3011" spans="1:22" s="114" customFormat="1" x14ac:dyDescent="0.35">
      <c r="A3011" s="124"/>
      <c r="B3011" s="123">
        <v>42358</v>
      </c>
      <c r="C3011" s="119">
        <f>SUM(C3005:C3010)</f>
        <v>0</v>
      </c>
      <c r="D3011" s="119"/>
      <c r="E3011" s="122">
        <f>SUM(C3011:D3011)</f>
        <v>0</v>
      </c>
      <c r="F3011" s="118"/>
      <c r="G3011" s="121">
        <f>SUM(G3005:G3010)</f>
        <v>0</v>
      </c>
      <c r="H3011" s="118">
        <f>AVERAGE(H3005:H3010)</f>
        <v>0</v>
      </c>
      <c r="I3011" s="119">
        <f>SUM(I3005:I3010)</f>
        <v>0</v>
      </c>
      <c r="J3011" s="120">
        <f>SUM(J3005:J3010)</f>
        <v>0</v>
      </c>
      <c r="K3011" s="120">
        <f>SUM(G3011,J3011)</f>
        <v>0</v>
      </c>
      <c r="L3011" s="119">
        <f>AVERAGE(L3005:L3010)</f>
        <v>0</v>
      </c>
      <c r="M3011" s="118">
        <f>AVERAGE(M3005:M3010)</f>
        <v>0</v>
      </c>
      <c r="N3011" s="117"/>
      <c r="O3011" s="116"/>
      <c r="P3011" s="115"/>
      <c r="Q3011" s="115">
        <f t="shared" ref="Q3011:Q3025" si="1957">WEEKNUM(B3011)</f>
        <v>52</v>
      </c>
      <c r="R3011" s="115">
        <f t="shared" ref="R3011:R3025" si="1958">YEAR(B3011)</f>
        <v>2015</v>
      </c>
      <c r="S3011" s="115" t="str">
        <f t="shared" si="1956"/>
        <v>Sun</v>
      </c>
      <c r="T3011" s="115" t="str">
        <f t="shared" ref="T3011:T3025" si="1959">R3011&amp;"-"&amp;Q3011</f>
        <v>2015-52</v>
      </c>
      <c r="U3011" s="115">
        <f t="shared" ref="U3011:U3025" si="1960">IF(AND(MONTH(B3011)=12,DAY(B3011)&lt;26),1,0)</f>
        <v>1</v>
      </c>
      <c r="V3011" s="115"/>
    </row>
    <row r="3012" spans="1:22" s="113" customFormat="1" x14ac:dyDescent="0.35">
      <c r="A3012" s="133" t="s">
        <v>1381</v>
      </c>
      <c r="B3012" s="132">
        <v>42359</v>
      </c>
      <c r="C3012" s="129">
        <v>0</v>
      </c>
      <c r="D3012" s="119">
        <v>0</v>
      </c>
      <c r="E3012" s="119">
        <v>0</v>
      </c>
      <c r="F3012" s="128">
        <v>0</v>
      </c>
      <c r="G3012" s="131">
        <v>0</v>
      </c>
      <c r="H3012" s="128">
        <f t="shared" ref="H3012:H3017" si="1961">IFERROR(F3012/G3012,0)</f>
        <v>0</v>
      </c>
      <c r="I3012" s="129">
        <v>0</v>
      </c>
      <c r="J3012" s="130">
        <v>0</v>
      </c>
      <c r="K3012" s="130">
        <f t="shared" ref="K3012:K3017" si="1962">IFERROR(SUM(G3012,J3012),0)</f>
        <v>0</v>
      </c>
      <c r="L3012" s="129">
        <f t="shared" ref="L3012:L3017" si="1963">IFERROR(MEDIAN(I3012/J3012),0)</f>
        <v>0</v>
      </c>
      <c r="M3012" s="128">
        <f t="shared" ref="M3012:M3017" si="1964">IFERROR(SUM(F3012,I3012)/K3012,0)</f>
        <v>0</v>
      </c>
      <c r="N3012" s="127"/>
      <c r="O3012" s="126"/>
      <c r="P3012" s="125"/>
      <c r="Q3012" s="125">
        <f t="shared" si="1957"/>
        <v>52</v>
      </c>
      <c r="R3012" s="125">
        <f t="shared" si="1958"/>
        <v>2015</v>
      </c>
      <c r="S3012" s="125" t="str">
        <f t="shared" si="1956"/>
        <v>Mon</v>
      </c>
      <c r="T3012" s="125" t="str">
        <f t="shared" si="1959"/>
        <v>2015-52</v>
      </c>
      <c r="U3012" s="125">
        <f t="shared" si="1960"/>
        <v>1</v>
      </c>
      <c r="V3012" s="125"/>
    </row>
    <row r="3013" spans="1:22" s="113" customFormat="1" x14ac:dyDescent="0.35">
      <c r="A3013" s="133" t="s">
        <v>1381</v>
      </c>
      <c r="B3013" s="132">
        <v>42360</v>
      </c>
      <c r="C3013" s="129">
        <v>0</v>
      </c>
      <c r="D3013" s="119">
        <v>0</v>
      </c>
      <c r="E3013" s="119">
        <v>0</v>
      </c>
      <c r="F3013" s="128">
        <v>0</v>
      </c>
      <c r="G3013" s="131">
        <v>0</v>
      </c>
      <c r="H3013" s="128">
        <f t="shared" si="1961"/>
        <v>0</v>
      </c>
      <c r="I3013" s="129">
        <v>0</v>
      </c>
      <c r="J3013" s="130">
        <v>0</v>
      </c>
      <c r="K3013" s="130">
        <f t="shared" si="1962"/>
        <v>0</v>
      </c>
      <c r="L3013" s="129">
        <f t="shared" si="1963"/>
        <v>0</v>
      </c>
      <c r="M3013" s="128">
        <f t="shared" si="1964"/>
        <v>0</v>
      </c>
      <c r="N3013" s="127"/>
      <c r="O3013" s="126"/>
      <c r="P3013" s="125"/>
      <c r="Q3013" s="125">
        <f t="shared" si="1957"/>
        <v>52</v>
      </c>
      <c r="R3013" s="125">
        <f t="shared" si="1958"/>
        <v>2015</v>
      </c>
      <c r="S3013" s="125" t="str">
        <f t="shared" si="1956"/>
        <v>Tue</v>
      </c>
      <c r="T3013" s="125" t="str">
        <f t="shared" si="1959"/>
        <v>2015-52</v>
      </c>
      <c r="U3013" s="125">
        <f t="shared" si="1960"/>
        <v>1</v>
      </c>
      <c r="V3013" s="125"/>
    </row>
    <row r="3014" spans="1:22" s="113" customFormat="1" x14ac:dyDescent="0.35">
      <c r="A3014" s="133" t="s">
        <v>1381</v>
      </c>
      <c r="B3014" s="132">
        <v>42361</v>
      </c>
      <c r="C3014" s="129">
        <v>0</v>
      </c>
      <c r="D3014" s="119">
        <v>0</v>
      </c>
      <c r="E3014" s="119">
        <v>0</v>
      </c>
      <c r="F3014" s="128">
        <v>0</v>
      </c>
      <c r="G3014" s="131">
        <v>0</v>
      </c>
      <c r="H3014" s="128">
        <f t="shared" si="1961"/>
        <v>0</v>
      </c>
      <c r="I3014" s="129">
        <v>0</v>
      </c>
      <c r="J3014" s="130">
        <v>0</v>
      </c>
      <c r="K3014" s="130">
        <f t="shared" si="1962"/>
        <v>0</v>
      </c>
      <c r="L3014" s="129">
        <f t="shared" si="1963"/>
        <v>0</v>
      </c>
      <c r="M3014" s="128">
        <f t="shared" si="1964"/>
        <v>0</v>
      </c>
      <c r="N3014" s="127"/>
      <c r="O3014" s="126"/>
      <c r="P3014" s="125"/>
      <c r="Q3014" s="125">
        <f t="shared" si="1957"/>
        <v>52</v>
      </c>
      <c r="R3014" s="125">
        <f t="shared" si="1958"/>
        <v>2015</v>
      </c>
      <c r="S3014" s="125" t="str">
        <f t="shared" si="1956"/>
        <v>Wed</v>
      </c>
      <c r="T3014" s="125" t="str">
        <f t="shared" si="1959"/>
        <v>2015-52</v>
      </c>
      <c r="U3014" s="125">
        <f t="shared" si="1960"/>
        <v>1</v>
      </c>
      <c r="V3014" s="125"/>
    </row>
    <row r="3015" spans="1:22" s="113" customFormat="1" x14ac:dyDescent="0.35">
      <c r="A3015" s="133" t="s">
        <v>1381</v>
      </c>
      <c r="B3015" s="132">
        <v>42362</v>
      </c>
      <c r="C3015" s="129">
        <v>0</v>
      </c>
      <c r="D3015" s="119">
        <v>0</v>
      </c>
      <c r="E3015" s="119">
        <v>0</v>
      </c>
      <c r="F3015" s="128">
        <v>0</v>
      </c>
      <c r="G3015" s="131">
        <v>0</v>
      </c>
      <c r="H3015" s="128">
        <f t="shared" si="1961"/>
        <v>0</v>
      </c>
      <c r="I3015" s="129">
        <v>0</v>
      </c>
      <c r="J3015" s="130">
        <v>0</v>
      </c>
      <c r="K3015" s="130">
        <f t="shared" si="1962"/>
        <v>0</v>
      </c>
      <c r="L3015" s="129">
        <f t="shared" si="1963"/>
        <v>0</v>
      </c>
      <c r="M3015" s="128">
        <f t="shared" si="1964"/>
        <v>0</v>
      </c>
      <c r="N3015" s="127"/>
      <c r="O3015" s="126"/>
      <c r="P3015" s="125"/>
      <c r="Q3015" s="125">
        <f t="shared" si="1957"/>
        <v>52</v>
      </c>
      <c r="R3015" s="125">
        <f t="shared" si="1958"/>
        <v>2015</v>
      </c>
      <c r="S3015" s="125" t="str">
        <f t="shared" si="1956"/>
        <v>Thu</v>
      </c>
      <c r="T3015" s="125" t="str">
        <f t="shared" si="1959"/>
        <v>2015-52</v>
      </c>
      <c r="U3015" s="125">
        <f t="shared" si="1960"/>
        <v>1</v>
      </c>
      <c r="V3015" s="125"/>
    </row>
    <row r="3016" spans="1:22" s="113" customFormat="1" x14ac:dyDescent="0.35">
      <c r="A3016" s="133" t="s">
        <v>1381</v>
      </c>
      <c r="B3016" s="132">
        <v>42363</v>
      </c>
      <c r="C3016" s="129">
        <v>0</v>
      </c>
      <c r="D3016" s="119">
        <v>0</v>
      </c>
      <c r="E3016" s="119">
        <v>0</v>
      </c>
      <c r="F3016" s="128">
        <v>0</v>
      </c>
      <c r="G3016" s="131">
        <v>0</v>
      </c>
      <c r="H3016" s="128">
        <f t="shared" si="1961"/>
        <v>0</v>
      </c>
      <c r="I3016" s="129">
        <v>0</v>
      </c>
      <c r="J3016" s="130">
        <v>0</v>
      </c>
      <c r="K3016" s="130">
        <f t="shared" si="1962"/>
        <v>0</v>
      </c>
      <c r="L3016" s="129">
        <f t="shared" si="1963"/>
        <v>0</v>
      </c>
      <c r="M3016" s="128">
        <f t="shared" si="1964"/>
        <v>0</v>
      </c>
      <c r="N3016" s="127"/>
      <c r="O3016" s="126"/>
      <c r="P3016" s="125"/>
      <c r="Q3016" s="125">
        <f t="shared" si="1957"/>
        <v>52</v>
      </c>
      <c r="R3016" s="125">
        <f t="shared" si="1958"/>
        <v>2015</v>
      </c>
      <c r="S3016" s="125" t="str">
        <f t="shared" si="1956"/>
        <v>Fri</v>
      </c>
      <c r="T3016" s="125" t="str">
        <f t="shared" si="1959"/>
        <v>2015-52</v>
      </c>
      <c r="U3016" s="125">
        <f t="shared" si="1960"/>
        <v>1</v>
      </c>
      <c r="V3016" s="125"/>
    </row>
    <row r="3017" spans="1:22" s="113" customFormat="1" x14ac:dyDescent="0.35">
      <c r="A3017" s="133" t="s">
        <v>1381</v>
      </c>
      <c r="B3017" s="132">
        <v>42364</v>
      </c>
      <c r="C3017" s="129">
        <v>0</v>
      </c>
      <c r="D3017" s="119">
        <v>0</v>
      </c>
      <c r="E3017" s="119">
        <v>0</v>
      </c>
      <c r="F3017" s="128">
        <v>0</v>
      </c>
      <c r="G3017" s="131">
        <v>0</v>
      </c>
      <c r="H3017" s="128">
        <f t="shared" si="1961"/>
        <v>0</v>
      </c>
      <c r="I3017" s="129">
        <v>0</v>
      </c>
      <c r="J3017" s="130">
        <v>0</v>
      </c>
      <c r="K3017" s="130">
        <f t="shared" si="1962"/>
        <v>0</v>
      </c>
      <c r="L3017" s="129">
        <f t="shared" si="1963"/>
        <v>0</v>
      </c>
      <c r="M3017" s="128">
        <f t="shared" si="1964"/>
        <v>0</v>
      </c>
      <c r="N3017" s="127"/>
      <c r="O3017" s="126"/>
      <c r="P3017" s="125"/>
      <c r="Q3017" s="125">
        <f t="shared" si="1957"/>
        <v>52</v>
      </c>
      <c r="R3017" s="125">
        <f t="shared" si="1958"/>
        <v>2015</v>
      </c>
      <c r="S3017" s="125" t="str">
        <f t="shared" si="1956"/>
        <v>Sat</v>
      </c>
      <c r="T3017" s="125" t="str">
        <f t="shared" si="1959"/>
        <v>2015-52</v>
      </c>
      <c r="U3017" s="125">
        <f t="shared" si="1960"/>
        <v>0</v>
      </c>
      <c r="V3017" s="125"/>
    </row>
    <row r="3018" spans="1:22" s="114" customFormat="1" x14ac:dyDescent="0.35">
      <c r="A3018" s="124"/>
      <c r="B3018" s="123">
        <v>42365</v>
      </c>
      <c r="C3018" s="119">
        <f>SUM(C3012:C3017)</f>
        <v>0</v>
      </c>
      <c r="D3018" s="119"/>
      <c r="E3018" s="122">
        <f>SUM(C3018:D3018)</f>
        <v>0</v>
      </c>
      <c r="F3018" s="118"/>
      <c r="G3018" s="121">
        <f>SUM(G3012:G3017)</f>
        <v>0</v>
      </c>
      <c r="H3018" s="118">
        <f>AVERAGE(H3012:H3017)</f>
        <v>0</v>
      </c>
      <c r="I3018" s="119">
        <f>SUM(I3012:I3017)</f>
        <v>0</v>
      </c>
      <c r="J3018" s="120">
        <f>SUM(J3012:J3017)</f>
        <v>0</v>
      </c>
      <c r="K3018" s="120">
        <f>SUM(G3018,J3018)</f>
        <v>0</v>
      </c>
      <c r="L3018" s="119">
        <f>AVERAGE(L3012:L3017)</f>
        <v>0</v>
      </c>
      <c r="M3018" s="118">
        <f>AVERAGE(M3012:M3017)</f>
        <v>0</v>
      </c>
      <c r="N3018" s="117"/>
      <c r="O3018" s="116"/>
      <c r="P3018" s="115"/>
      <c r="Q3018" s="115">
        <f t="shared" si="1957"/>
        <v>53</v>
      </c>
      <c r="R3018" s="115">
        <f t="shared" si="1958"/>
        <v>2015</v>
      </c>
      <c r="S3018" s="115" t="str">
        <f t="shared" si="1956"/>
        <v>Sun</v>
      </c>
      <c r="T3018" s="115" t="str">
        <f t="shared" si="1959"/>
        <v>2015-53</v>
      </c>
      <c r="U3018" s="115">
        <f t="shared" si="1960"/>
        <v>0</v>
      </c>
      <c r="V3018" s="115"/>
    </row>
    <row r="3019" spans="1:22" s="113" customFormat="1" x14ac:dyDescent="0.35">
      <c r="A3019" s="133" t="s">
        <v>1380</v>
      </c>
      <c r="B3019" s="132">
        <v>42366</v>
      </c>
      <c r="C3019" s="129">
        <v>0</v>
      </c>
      <c r="D3019" s="119">
        <v>0</v>
      </c>
      <c r="E3019" s="119">
        <v>0</v>
      </c>
      <c r="F3019" s="128">
        <v>0</v>
      </c>
      <c r="G3019" s="131">
        <v>0</v>
      </c>
      <c r="H3019" s="128">
        <f t="shared" ref="H3019:H3024" si="1965">IFERROR(F3019/G3019,0)</f>
        <v>0</v>
      </c>
      <c r="I3019" s="129">
        <v>0</v>
      </c>
      <c r="J3019" s="130">
        <v>0</v>
      </c>
      <c r="K3019" s="130">
        <f t="shared" ref="K3019:K3024" si="1966">IFERROR(SUM(G3019,J3019),0)</f>
        <v>0</v>
      </c>
      <c r="L3019" s="129">
        <f t="shared" ref="L3019:L3024" si="1967">IFERROR(MEDIAN(I3019/J3019),0)</f>
        <v>0</v>
      </c>
      <c r="M3019" s="128">
        <f t="shared" ref="M3019:M3024" si="1968">IFERROR(SUM(F3019,I3019)/K3019,0)</f>
        <v>0</v>
      </c>
      <c r="N3019" s="127"/>
      <c r="O3019" s="126"/>
      <c r="P3019" s="125"/>
      <c r="Q3019" s="125">
        <f t="shared" si="1957"/>
        <v>53</v>
      </c>
      <c r="R3019" s="125">
        <f t="shared" si="1958"/>
        <v>2015</v>
      </c>
      <c r="S3019" s="125" t="str">
        <f t="shared" si="1956"/>
        <v>Mon</v>
      </c>
      <c r="T3019" s="125" t="str">
        <f t="shared" si="1959"/>
        <v>2015-53</v>
      </c>
      <c r="U3019" s="125">
        <f t="shared" si="1960"/>
        <v>0</v>
      </c>
      <c r="V3019" s="125"/>
    </row>
    <row r="3020" spans="1:22" s="113" customFormat="1" x14ac:dyDescent="0.35">
      <c r="A3020" s="133" t="s">
        <v>1380</v>
      </c>
      <c r="B3020" s="132">
        <v>42367</v>
      </c>
      <c r="C3020" s="129">
        <v>0</v>
      </c>
      <c r="D3020" s="119">
        <v>0</v>
      </c>
      <c r="E3020" s="119">
        <v>0</v>
      </c>
      <c r="F3020" s="128">
        <v>0</v>
      </c>
      <c r="G3020" s="131">
        <v>0</v>
      </c>
      <c r="H3020" s="128">
        <f t="shared" si="1965"/>
        <v>0</v>
      </c>
      <c r="I3020" s="129">
        <v>0</v>
      </c>
      <c r="J3020" s="130">
        <v>0</v>
      </c>
      <c r="K3020" s="130">
        <f t="shared" si="1966"/>
        <v>0</v>
      </c>
      <c r="L3020" s="129">
        <f t="shared" si="1967"/>
        <v>0</v>
      </c>
      <c r="M3020" s="128">
        <f t="shared" si="1968"/>
        <v>0</v>
      </c>
      <c r="N3020" s="127"/>
      <c r="O3020" s="126"/>
      <c r="P3020" s="125"/>
      <c r="Q3020" s="125">
        <f t="shared" si="1957"/>
        <v>53</v>
      </c>
      <c r="R3020" s="125">
        <f t="shared" si="1958"/>
        <v>2015</v>
      </c>
      <c r="S3020" s="125" t="str">
        <f t="shared" si="1956"/>
        <v>Tue</v>
      </c>
      <c r="T3020" s="125" t="str">
        <f t="shared" si="1959"/>
        <v>2015-53</v>
      </c>
      <c r="U3020" s="125">
        <f t="shared" si="1960"/>
        <v>0</v>
      </c>
      <c r="V3020" s="125"/>
    </row>
    <row r="3021" spans="1:22" s="113" customFormat="1" x14ac:dyDescent="0.35">
      <c r="A3021" s="133" t="s">
        <v>1380</v>
      </c>
      <c r="B3021" s="132">
        <v>42368</v>
      </c>
      <c r="C3021" s="129">
        <v>0</v>
      </c>
      <c r="D3021" s="119">
        <v>0</v>
      </c>
      <c r="E3021" s="119">
        <v>0</v>
      </c>
      <c r="F3021" s="128">
        <v>0</v>
      </c>
      <c r="G3021" s="131">
        <v>0</v>
      </c>
      <c r="H3021" s="128">
        <f t="shared" si="1965"/>
        <v>0</v>
      </c>
      <c r="I3021" s="129">
        <v>0</v>
      </c>
      <c r="J3021" s="130">
        <v>0</v>
      </c>
      <c r="K3021" s="130">
        <f t="shared" si="1966"/>
        <v>0</v>
      </c>
      <c r="L3021" s="129">
        <f t="shared" si="1967"/>
        <v>0</v>
      </c>
      <c r="M3021" s="128">
        <f t="shared" si="1968"/>
        <v>0</v>
      </c>
      <c r="N3021" s="127"/>
      <c r="O3021" s="126"/>
      <c r="P3021" s="125"/>
      <c r="Q3021" s="125">
        <f t="shared" si="1957"/>
        <v>53</v>
      </c>
      <c r="R3021" s="125">
        <f t="shared" si="1958"/>
        <v>2015</v>
      </c>
      <c r="S3021" s="125" t="str">
        <f t="shared" si="1956"/>
        <v>Wed</v>
      </c>
      <c r="T3021" s="125" t="str">
        <f t="shared" si="1959"/>
        <v>2015-53</v>
      </c>
      <c r="U3021" s="125">
        <f t="shared" si="1960"/>
        <v>0</v>
      </c>
      <c r="V3021" s="125"/>
    </row>
    <row r="3022" spans="1:22" s="113" customFormat="1" x14ac:dyDescent="0.35">
      <c r="A3022" s="133" t="s">
        <v>1380</v>
      </c>
      <c r="B3022" s="132">
        <v>42369</v>
      </c>
      <c r="C3022" s="129">
        <v>0</v>
      </c>
      <c r="D3022" s="119">
        <v>0</v>
      </c>
      <c r="E3022" s="119">
        <v>0</v>
      </c>
      <c r="F3022" s="128">
        <v>0</v>
      </c>
      <c r="G3022" s="131">
        <v>0</v>
      </c>
      <c r="H3022" s="128">
        <f t="shared" si="1965"/>
        <v>0</v>
      </c>
      <c r="I3022" s="129">
        <v>0</v>
      </c>
      <c r="J3022" s="130">
        <v>0</v>
      </c>
      <c r="K3022" s="130">
        <f t="shared" si="1966"/>
        <v>0</v>
      </c>
      <c r="L3022" s="129">
        <f t="shared" si="1967"/>
        <v>0</v>
      </c>
      <c r="M3022" s="128">
        <f t="shared" si="1968"/>
        <v>0</v>
      </c>
      <c r="N3022" s="127"/>
      <c r="O3022" s="126"/>
      <c r="P3022" s="125"/>
      <c r="Q3022" s="125">
        <f t="shared" si="1957"/>
        <v>53</v>
      </c>
      <c r="R3022" s="125">
        <f t="shared" si="1958"/>
        <v>2015</v>
      </c>
      <c r="S3022" s="125" t="str">
        <f t="shared" si="1956"/>
        <v>Thu</v>
      </c>
      <c r="T3022" s="125" t="str">
        <f t="shared" si="1959"/>
        <v>2015-53</v>
      </c>
      <c r="U3022" s="125">
        <f t="shared" si="1960"/>
        <v>0</v>
      </c>
      <c r="V3022" s="125"/>
    </row>
    <row r="3023" spans="1:22" s="113" customFormat="1" x14ac:dyDescent="0.35">
      <c r="A3023" s="133" t="s">
        <v>1380</v>
      </c>
      <c r="B3023" s="132">
        <v>42370</v>
      </c>
      <c r="C3023" s="129">
        <v>0</v>
      </c>
      <c r="D3023" s="119">
        <v>0</v>
      </c>
      <c r="E3023" s="119">
        <v>0</v>
      </c>
      <c r="F3023" s="128">
        <v>0</v>
      </c>
      <c r="G3023" s="131">
        <v>0</v>
      </c>
      <c r="H3023" s="128">
        <f t="shared" si="1965"/>
        <v>0</v>
      </c>
      <c r="I3023" s="129">
        <v>0</v>
      </c>
      <c r="J3023" s="130">
        <v>0</v>
      </c>
      <c r="K3023" s="130">
        <f t="shared" si="1966"/>
        <v>0</v>
      </c>
      <c r="L3023" s="129">
        <f t="shared" si="1967"/>
        <v>0</v>
      </c>
      <c r="M3023" s="128">
        <f t="shared" si="1968"/>
        <v>0</v>
      </c>
      <c r="N3023" s="127"/>
      <c r="O3023" s="126"/>
      <c r="P3023" s="125"/>
      <c r="Q3023" s="125">
        <f t="shared" si="1957"/>
        <v>1</v>
      </c>
      <c r="R3023" s="125">
        <f t="shared" si="1958"/>
        <v>2016</v>
      </c>
      <c r="S3023" s="125" t="str">
        <f t="shared" si="1956"/>
        <v>Fri</v>
      </c>
      <c r="T3023" s="125" t="str">
        <f t="shared" si="1959"/>
        <v>2016-1</v>
      </c>
      <c r="U3023" s="125">
        <f t="shared" si="1960"/>
        <v>0</v>
      </c>
      <c r="V3023" s="125"/>
    </row>
    <row r="3024" spans="1:22" s="113" customFormat="1" x14ac:dyDescent="0.35">
      <c r="A3024" s="133" t="s">
        <v>1380</v>
      </c>
      <c r="B3024" s="132">
        <v>42371</v>
      </c>
      <c r="C3024" s="129">
        <v>0</v>
      </c>
      <c r="D3024" s="119">
        <v>0</v>
      </c>
      <c r="E3024" s="119">
        <v>0</v>
      </c>
      <c r="F3024" s="128">
        <v>0</v>
      </c>
      <c r="G3024" s="131">
        <v>0</v>
      </c>
      <c r="H3024" s="128">
        <f t="shared" si="1965"/>
        <v>0</v>
      </c>
      <c r="I3024" s="129">
        <v>0</v>
      </c>
      <c r="J3024" s="130">
        <v>0</v>
      </c>
      <c r="K3024" s="130">
        <f t="shared" si="1966"/>
        <v>0</v>
      </c>
      <c r="L3024" s="129">
        <f t="shared" si="1967"/>
        <v>0</v>
      </c>
      <c r="M3024" s="128">
        <f t="shared" si="1968"/>
        <v>0</v>
      </c>
      <c r="N3024" s="127"/>
      <c r="O3024" s="126"/>
      <c r="P3024" s="125"/>
      <c r="Q3024" s="125">
        <f t="shared" si="1957"/>
        <v>1</v>
      </c>
      <c r="R3024" s="125">
        <f t="shared" si="1958"/>
        <v>2016</v>
      </c>
      <c r="S3024" s="125" t="str">
        <f t="shared" si="1956"/>
        <v>Sat</v>
      </c>
      <c r="T3024" s="125" t="str">
        <f t="shared" si="1959"/>
        <v>2016-1</v>
      </c>
      <c r="U3024" s="125">
        <f t="shared" si="1960"/>
        <v>0</v>
      </c>
      <c r="V3024" s="125"/>
    </row>
    <row r="3025" spans="1:22" s="114" customFormat="1" x14ac:dyDescent="0.35">
      <c r="A3025" s="124"/>
      <c r="B3025" s="123">
        <v>42372</v>
      </c>
      <c r="C3025" s="119">
        <f>SUM(C3019:C3024)</f>
        <v>0</v>
      </c>
      <c r="D3025" s="119"/>
      <c r="E3025" s="122">
        <f>SUM(C3025:D3025)</f>
        <v>0</v>
      </c>
      <c r="F3025" s="118"/>
      <c r="G3025" s="121">
        <f>SUM(G3019:G3024)</f>
        <v>0</v>
      </c>
      <c r="H3025" s="118">
        <f>AVERAGE(H3019:H3024)</f>
        <v>0</v>
      </c>
      <c r="I3025" s="119">
        <f>SUM(I3019:I3024)</f>
        <v>0</v>
      </c>
      <c r="J3025" s="120">
        <f>SUM(J3019:J3024)</f>
        <v>0</v>
      </c>
      <c r="K3025" s="120">
        <f>SUM(G3025,J3025)</f>
        <v>0</v>
      </c>
      <c r="L3025" s="119">
        <f>AVERAGE(L3019:L3024)</f>
        <v>0</v>
      </c>
      <c r="M3025" s="118">
        <f>AVERAGE(M3019:M3024)</f>
        <v>0</v>
      </c>
      <c r="N3025" s="117"/>
      <c r="O3025" s="116"/>
      <c r="P3025" s="115"/>
      <c r="Q3025" s="115">
        <f t="shared" si="1957"/>
        <v>2</v>
      </c>
      <c r="R3025" s="115">
        <f t="shared" si="1958"/>
        <v>2016</v>
      </c>
      <c r="S3025" s="115" t="str">
        <f t="shared" si="1956"/>
        <v>Sun</v>
      </c>
      <c r="T3025" s="115" t="str">
        <f t="shared" si="1959"/>
        <v>2016-2</v>
      </c>
      <c r="U3025" s="115">
        <f t="shared" si="1960"/>
        <v>0</v>
      </c>
      <c r="V3025" s="115"/>
    </row>
  </sheetData>
  <autoFilter ref="A1:V302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434"/>
  <sheetViews>
    <sheetView zoomScaleNormal="100" zoomScaleSheetLayoutView="100" workbookViewId="0">
      <pane ySplit="1" topLeftCell="A2" activePane="bottomLeft" state="frozen"/>
      <selection pane="bottomLeft" activeCell="D4354" sqref="D4354"/>
    </sheetView>
  </sheetViews>
  <sheetFormatPr defaultColWidth="5.453125" defaultRowHeight="10" x14ac:dyDescent="0.2"/>
  <cols>
    <col min="1" max="1" width="8.453125" style="28" bestFit="1" customWidth="1"/>
    <col min="2" max="2" width="16.81640625" style="18" customWidth="1"/>
    <col min="3" max="3" width="10.54296875" style="31" customWidth="1"/>
    <col min="4" max="4" width="8.54296875" style="6" bestFit="1" customWidth="1"/>
    <col min="5" max="5" width="4.54296875" style="35" customWidth="1"/>
    <col min="6" max="6" width="8.81640625" style="6" bestFit="1" customWidth="1"/>
    <col min="7" max="7" width="7.1796875" style="6" bestFit="1" customWidth="1"/>
    <col min="8" max="8" width="7.81640625" style="6" bestFit="1" customWidth="1"/>
    <col min="9" max="9" width="9" style="6" customWidth="1"/>
    <col min="10" max="10" width="7.1796875" style="6" bestFit="1" customWidth="1"/>
    <col min="11" max="11" width="8" style="6" customWidth="1"/>
    <col min="12" max="12" width="7.1796875" style="6" bestFit="1" customWidth="1"/>
    <col min="13" max="13" width="10" style="6" bestFit="1" customWidth="1"/>
    <col min="14" max="14" width="10.1796875" style="6" bestFit="1" customWidth="1"/>
    <col min="15" max="15" width="8.1796875" style="7" bestFit="1" customWidth="1"/>
    <col min="16" max="16" width="18.81640625" style="7" bestFit="1" customWidth="1"/>
    <col min="17" max="19" width="5.453125" style="5" customWidth="1"/>
    <col min="20" max="20" width="18" style="5" bestFit="1" customWidth="1"/>
    <col min="21" max="21" width="13.453125" style="5" bestFit="1" customWidth="1"/>
    <col min="22" max="16384" width="5.453125" style="5"/>
  </cols>
  <sheetData>
    <row r="1" spans="1:16" s="112" customFormat="1" ht="10.5" x14ac:dyDescent="0.25">
      <c r="A1" s="106" t="s">
        <v>0</v>
      </c>
      <c r="B1" s="107" t="s">
        <v>7</v>
      </c>
      <c r="C1" s="108" t="s">
        <v>8</v>
      </c>
      <c r="D1" s="109" t="s">
        <v>9</v>
      </c>
      <c r="E1" s="110" t="s">
        <v>243</v>
      </c>
      <c r="F1" s="109" t="s">
        <v>89</v>
      </c>
      <c r="G1" s="109" t="s">
        <v>25</v>
      </c>
      <c r="H1" s="109" t="s">
        <v>90</v>
      </c>
      <c r="I1" s="109" t="s">
        <v>244</v>
      </c>
      <c r="J1" s="109" t="s">
        <v>92</v>
      </c>
      <c r="K1" s="109" t="s">
        <v>245</v>
      </c>
      <c r="L1" s="109" t="s">
        <v>93</v>
      </c>
      <c r="M1" s="109" t="s">
        <v>95</v>
      </c>
      <c r="N1" s="109" t="s">
        <v>58</v>
      </c>
      <c r="O1" s="111" t="s">
        <v>96</v>
      </c>
      <c r="P1" s="111" t="s">
        <v>249</v>
      </c>
    </row>
    <row r="2" spans="1:16" x14ac:dyDescent="0.2">
      <c r="A2" s="28">
        <v>39349</v>
      </c>
      <c r="B2" s="18" t="s">
        <v>12</v>
      </c>
      <c r="C2" s="31">
        <v>1116920</v>
      </c>
      <c r="D2" s="6">
        <v>587.1</v>
      </c>
      <c r="E2" s="35" t="s">
        <v>27</v>
      </c>
      <c r="F2" s="6">
        <v>587.1</v>
      </c>
    </row>
    <row r="3" spans="1:16" x14ac:dyDescent="0.2">
      <c r="A3" s="28">
        <v>39349</v>
      </c>
      <c r="B3" s="18" t="s">
        <v>6</v>
      </c>
      <c r="C3" s="31">
        <v>432857</v>
      </c>
      <c r="D3" s="6">
        <v>146.15</v>
      </c>
      <c r="E3" s="35" t="s">
        <v>27</v>
      </c>
      <c r="F3" s="6">
        <v>146.15</v>
      </c>
    </row>
    <row r="4" spans="1:16" x14ac:dyDescent="0.2">
      <c r="A4" s="28">
        <v>39349</v>
      </c>
      <c r="B4" s="18" t="s">
        <v>13</v>
      </c>
      <c r="C4" s="31">
        <v>12401</v>
      </c>
      <c r="D4" s="6">
        <v>2935.17</v>
      </c>
      <c r="E4" s="35" t="s">
        <v>27</v>
      </c>
      <c r="F4" s="6">
        <v>2935.17</v>
      </c>
    </row>
    <row r="5" spans="1:16" x14ac:dyDescent="0.2">
      <c r="A5" s="28">
        <v>39350</v>
      </c>
      <c r="B5" s="18" t="s">
        <v>19</v>
      </c>
      <c r="C5" s="31">
        <v>145325</v>
      </c>
      <c r="D5" s="6">
        <v>138.6</v>
      </c>
      <c r="E5" s="35" t="s">
        <v>27</v>
      </c>
      <c r="F5" s="6">
        <v>138.6</v>
      </c>
    </row>
    <row r="6" spans="1:16" x14ac:dyDescent="0.2">
      <c r="A6" s="28">
        <v>39350</v>
      </c>
      <c r="B6" s="18" t="s">
        <v>49</v>
      </c>
      <c r="C6" s="31">
        <v>4475</v>
      </c>
      <c r="D6" s="6">
        <v>949.52</v>
      </c>
      <c r="E6" s="35" t="s">
        <v>27</v>
      </c>
      <c r="J6" s="6">
        <v>949.52</v>
      </c>
    </row>
    <row r="7" spans="1:16" x14ac:dyDescent="0.2">
      <c r="A7" s="28">
        <v>39351</v>
      </c>
      <c r="B7" s="18" t="s">
        <v>14</v>
      </c>
      <c r="C7" s="31" t="s">
        <v>15</v>
      </c>
      <c r="D7" s="6">
        <v>55</v>
      </c>
      <c r="E7" s="35" t="s">
        <v>27</v>
      </c>
      <c r="H7" s="6">
        <v>55</v>
      </c>
    </row>
    <row r="8" spans="1:16" x14ac:dyDescent="0.2">
      <c r="A8" s="28">
        <v>39351</v>
      </c>
      <c r="B8" s="18" t="s">
        <v>13</v>
      </c>
      <c r="C8" s="31">
        <v>12402</v>
      </c>
      <c r="D8" s="6">
        <v>62.73</v>
      </c>
      <c r="E8" s="35" t="s">
        <v>27</v>
      </c>
      <c r="F8" s="6">
        <v>62.73</v>
      </c>
    </row>
    <row r="9" spans="1:16" x14ac:dyDescent="0.2">
      <c r="A9" s="28">
        <v>39353</v>
      </c>
      <c r="B9" s="18" t="s">
        <v>13</v>
      </c>
      <c r="C9" s="31">
        <v>12403</v>
      </c>
      <c r="D9" s="6">
        <v>1557.68</v>
      </c>
      <c r="E9" s="35" t="s">
        <v>27</v>
      </c>
      <c r="F9" s="6">
        <v>1557.68</v>
      </c>
    </row>
    <row r="10" spans="1:16" x14ac:dyDescent="0.2">
      <c r="A10" s="28">
        <v>39353</v>
      </c>
      <c r="B10" s="18" t="s">
        <v>6</v>
      </c>
      <c r="C10" s="31">
        <v>433635</v>
      </c>
      <c r="D10" s="6">
        <v>144.97999999999999</v>
      </c>
      <c r="E10" s="35" t="s">
        <v>27</v>
      </c>
      <c r="F10" s="6">
        <v>144.97999999999999</v>
      </c>
    </row>
    <row r="11" spans="1:16" x14ac:dyDescent="0.2">
      <c r="A11" s="28">
        <v>39353</v>
      </c>
      <c r="B11" s="18" t="s">
        <v>12</v>
      </c>
      <c r="C11" s="31">
        <v>1117152</v>
      </c>
      <c r="D11" s="6">
        <v>1376.7</v>
      </c>
      <c r="E11" s="35" t="s">
        <v>27</v>
      </c>
      <c r="F11" s="6">
        <v>1376.7</v>
      </c>
    </row>
    <row r="12" spans="1:16" x14ac:dyDescent="0.2">
      <c r="A12" s="28">
        <v>39354</v>
      </c>
      <c r="B12" s="18" t="s">
        <v>78</v>
      </c>
      <c r="D12" s="6">
        <v>86.75</v>
      </c>
      <c r="E12" s="35" t="s">
        <v>27</v>
      </c>
      <c r="L12" s="6">
        <v>86.75</v>
      </c>
    </row>
    <row r="13" spans="1:16" x14ac:dyDescent="0.2">
      <c r="L13" s="6">
        <v>275</v>
      </c>
    </row>
    <row r="14" spans="1:16" s="8" customFormat="1" ht="14.25" customHeight="1" x14ac:dyDescent="0.25">
      <c r="A14" s="60"/>
      <c r="B14" s="23" t="s">
        <v>33</v>
      </c>
      <c r="C14" s="10"/>
      <c r="D14" s="9">
        <f>SUM(D2:D12)</f>
        <v>8040.3799999999992</v>
      </c>
      <c r="E14" s="43"/>
      <c r="F14" s="9">
        <v>6949.11</v>
      </c>
      <c r="G14" s="9">
        <v>1076.69</v>
      </c>
      <c r="H14" s="9">
        <v>55</v>
      </c>
      <c r="I14" s="9"/>
      <c r="J14" s="9">
        <v>949.52</v>
      </c>
      <c r="K14" s="9">
        <v>138.44</v>
      </c>
      <c r="L14" s="9">
        <f>SUM(L12:L13)</f>
        <v>361.75</v>
      </c>
      <c r="M14" s="9">
        <f>SUM(F14:L14)</f>
        <v>9530.51</v>
      </c>
      <c r="N14" s="9">
        <v>5105.5600000000004</v>
      </c>
      <c r="O14" s="11">
        <v>-4424.95</v>
      </c>
      <c r="P14" s="11">
        <v>-4424.95</v>
      </c>
    </row>
    <row r="15" spans="1:16" ht="14.25" customHeight="1" x14ac:dyDescent="0.25">
      <c r="M15" s="9"/>
    </row>
    <row r="16" spans="1:16" s="1" customFormat="1" ht="10.5" x14ac:dyDescent="0.25">
      <c r="A16" s="59" t="s">
        <v>0</v>
      </c>
      <c r="B16" s="22" t="s">
        <v>7</v>
      </c>
      <c r="C16" s="3" t="s">
        <v>8</v>
      </c>
      <c r="D16" s="2" t="s">
        <v>9</v>
      </c>
      <c r="E16" s="46"/>
      <c r="F16" s="2" t="s">
        <v>89</v>
      </c>
      <c r="G16" s="2" t="s">
        <v>25</v>
      </c>
      <c r="H16" s="2" t="s">
        <v>90</v>
      </c>
      <c r="I16" s="2" t="s">
        <v>244</v>
      </c>
      <c r="J16" s="2" t="s">
        <v>92</v>
      </c>
      <c r="K16" s="2" t="s">
        <v>245</v>
      </c>
      <c r="L16" s="2" t="s">
        <v>93</v>
      </c>
      <c r="M16" s="2" t="s">
        <v>95</v>
      </c>
      <c r="N16" s="2" t="s">
        <v>58</v>
      </c>
      <c r="O16" s="4" t="s">
        <v>96</v>
      </c>
      <c r="P16" s="4"/>
    </row>
    <row r="17" spans="1:10" ht="20" x14ac:dyDescent="0.2">
      <c r="A17" s="28">
        <v>39356</v>
      </c>
      <c r="B17" s="18" t="s">
        <v>42</v>
      </c>
      <c r="D17" s="6">
        <v>6.25</v>
      </c>
      <c r="E17" s="35" t="s">
        <v>27</v>
      </c>
      <c r="F17" s="6">
        <v>6.25</v>
      </c>
    </row>
    <row r="18" spans="1:10" x14ac:dyDescent="0.2">
      <c r="A18" s="28">
        <v>39356</v>
      </c>
      <c r="B18" s="18" t="s">
        <v>41</v>
      </c>
      <c r="D18" s="6">
        <v>33.65</v>
      </c>
      <c r="E18" s="35" t="s">
        <v>27</v>
      </c>
      <c r="J18" s="6">
        <v>33.65</v>
      </c>
    </row>
    <row r="19" spans="1:10" x14ac:dyDescent="0.2">
      <c r="A19" s="28">
        <v>39356</v>
      </c>
      <c r="B19" s="18" t="s">
        <v>40</v>
      </c>
      <c r="D19" s="6">
        <v>2.9</v>
      </c>
      <c r="E19" s="35" t="s">
        <v>27</v>
      </c>
      <c r="J19" s="6">
        <v>2.9</v>
      </c>
    </row>
    <row r="20" spans="1:10" x14ac:dyDescent="0.2">
      <c r="A20" s="28">
        <v>39356</v>
      </c>
      <c r="B20" s="18" t="s">
        <v>40</v>
      </c>
      <c r="D20" s="6">
        <v>6.5</v>
      </c>
      <c r="E20" s="35" t="s">
        <v>27</v>
      </c>
      <c r="J20" s="6">
        <v>6.5</v>
      </c>
    </row>
    <row r="21" spans="1:10" x14ac:dyDescent="0.2">
      <c r="A21" s="28">
        <v>39356</v>
      </c>
      <c r="B21" s="18" t="s">
        <v>6</v>
      </c>
      <c r="C21" s="31">
        <v>433964</v>
      </c>
      <c r="D21" s="6">
        <v>97.83</v>
      </c>
      <c r="E21" s="35" t="s">
        <v>27</v>
      </c>
      <c r="F21" s="6">
        <v>97.83</v>
      </c>
    </row>
    <row r="22" spans="1:10" x14ac:dyDescent="0.2">
      <c r="A22" s="28">
        <v>39356</v>
      </c>
      <c r="B22" s="18" t="s">
        <v>82</v>
      </c>
      <c r="D22" s="6">
        <v>2</v>
      </c>
      <c r="E22" s="35" t="s">
        <v>27</v>
      </c>
      <c r="J22" s="6">
        <v>2</v>
      </c>
    </row>
    <row r="23" spans="1:10" x14ac:dyDescent="0.2">
      <c r="A23" s="28">
        <v>39356</v>
      </c>
      <c r="B23" s="18" t="s">
        <v>28</v>
      </c>
      <c r="C23" s="31">
        <v>101907</v>
      </c>
      <c r="D23" s="6">
        <v>243.56</v>
      </c>
      <c r="E23" s="35" t="s">
        <v>27</v>
      </c>
      <c r="F23" s="6">
        <v>243.56</v>
      </c>
    </row>
    <row r="24" spans="1:10" x14ac:dyDescent="0.2">
      <c r="A24" s="28">
        <v>39357</v>
      </c>
      <c r="B24" s="18" t="s">
        <v>10</v>
      </c>
      <c r="C24" s="31">
        <v>1405262</v>
      </c>
      <c r="D24" s="6">
        <v>512.04</v>
      </c>
      <c r="E24" s="35" t="s">
        <v>27</v>
      </c>
      <c r="F24" s="6">
        <v>512.04</v>
      </c>
    </row>
    <row r="25" spans="1:10" x14ac:dyDescent="0.2">
      <c r="A25" s="28">
        <v>39357</v>
      </c>
      <c r="B25" s="18" t="s">
        <v>12</v>
      </c>
      <c r="C25" s="31">
        <v>1117288</v>
      </c>
      <c r="D25" s="6">
        <v>338.2</v>
      </c>
      <c r="E25" s="35" t="s">
        <v>27</v>
      </c>
      <c r="F25" s="6">
        <v>338.2</v>
      </c>
    </row>
    <row r="26" spans="1:10" x14ac:dyDescent="0.2">
      <c r="A26" s="28">
        <v>39357</v>
      </c>
      <c r="B26" s="18" t="s">
        <v>16</v>
      </c>
      <c r="C26" s="31" t="s">
        <v>17</v>
      </c>
      <c r="D26" s="6">
        <v>180.4</v>
      </c>
      <c r="E26" s="35" t="s">
        <v>27</v>
      </c>
      <c r="J26" s="6">
        <v>180.4</v>
      </c>
    </row>
    <row r="27" spans="1:10" x14ac:dyDescent="0.2">
      <c r="A27" s="28">
        <v>39357</v>
      </c>
      <c r="B27" s="18" t="s">
        <v>19</v>
      </c>
      <c r="C27" s="31">
        <v>145596</v>
      </c>
      <c r="D27" s="6">
        <v>165.7</v>
      </c>
      <c r="E27" s="35" t="s">
        <v>27</v>
      </c>
      <c r="F27" s="6">
        <v>165.7</v>
      </c>
    </row>
    <row r="28" spans="1:10" x14ac:dyDescent="0.2">
      <c r="A28" s="28">
        <v>39358</v>
      </c>
      <c r="B28" s="18" t="s">
        <v>13</v>
      </c>
      <c r="C28" s="31">
        <v>12404</v>
      </c>
      <c r="D28" s="6">
        <v>1507.87</v>
      </c>
      <c r="E28" s="35" t="s">
        <v>27</v>
      </c>
      <c r="F28" s="6">
        <v>1507.87</v>
      </c>
    </row>
    <row r="29" spans="1:10" x14ac:dyDescent="0.2">
      <c r="A29" s="28">
        <v>39358</v>
      </c>
      <c r="B29" s="18" t="s">
        <v>18</v>
      </c>
      <c r="D29" s="6">
        <v>378</v>
      </c>
      <c r="E29" s="35" t="s">
        <v>27</v>
      </c>
      <c r="J29" s="6">
        <v>378</v>
      </c>
    </row>
    <row r="30" spans="1:10" x14ac:dyDescent="0.2">
      <c r="A30" s="28">
        <v>39358</v>
      </c>
      <c r="B30" s="18" t="s">
        <v>28</v>
      </c>
      <c r="C30" s="31">
        <v>101932</v>
      </c>
      <c r="D30" s="6">
        <v>522.4</v>
      </c>
      <c r="E30" s="35" t="s">
        <v>27</v>
      </c>
      <c r="F30" s="6">
        <v>522.4</v>
      </c>
    </row>
    <row r="31" spans="1:10" ht="20" x14ac:dyDescent="0.2">
      <c r="A31" s="28">
        <v>39359</v>
      </c>
      <c r="B31" s="18" t="s">
        <v>51</v>
      </c>
      <c r="C31" s="31">
        <v>22711</v>
      </c>
      <c r="D31" s="6">
        <v>20.9</v>
      </c>
      <c r="E31" s="35" t="s">
        <v>27</v>
      </c>
      <c r="H31" s="6">
        <v>20.9</v>
      </c>
    </row>
    <row r="32" spans="1:10" ht="20" x14ac:dyDescent="0.2">
      <c r="A32" s="28">
        <v>39359</v>
      </c>
      <c r="B32" s="18" t="s">
        <v>51</v>
      </c>
      <c r="C32" s="31">
        <v>22712</v>
      </c>
      <c r="D32" s="6">
        <v>107.8</v>
      </c>
      <c r="E32" s="35" t="s">
        <v>27</v>
      </c>
      <c r="I32" s="6">
        <v>107.8</v>
      </c>
    </row>
    <row r="33" spans="1:16" x14ac:dyDescent="0.2">
      <c r="A33" s="28">
        <v>39359</v>
      </c>
      <c r="B33" s="18" t="s">
        <v>28</v>
      </c>
      <c r="C33" s="31">
        <v>101944</v>
      </c>
      <c r="D33" s="6">
        <v>1521.64</v>
      </c>
      <c r="E33" s="35" t="s">
        <v>27</v>
      </c>
      <c r="F33" s="6">
        <v>1521.64</v>
      </c>
    </row>
    <row r="34" spans="1:16" x14ac:dyDescent="0.2">
      <c r="A34" s="28">
        <v>39360</v>
      </c>
      <c r="B34" s="18" t="s">
        <v>47</v>
      </c>
      <c r="D34" s="6">
        <v>15.95</v>
      </c>
      <c r="E34" s="35" t="s">
        <v>27</v>
      </c>
      <c r="J34" s="6">
        <v>15.95</v>
      </c>
    </row>
    <row r="35" spans="1:16" s="8" customFormat="1" ht="10.5" x14ac:dyDescent="0.25">
      <c r="A35" s="60"/>
      <c r="B35" s="23" t="s">
        <v>34</v>
      </c>
      <c r="C35" s="10"/>
      <c r="D35" s="9">
        <f>SUM(D17:D34)</f>
        <v>5663.59</v>
      </c>
      <c r="E35" s="43"/>
      <c r="F35" s="9">
        <v>4915.49</v>
      </c>
      <c r="G35" s="9">
        <v>2091.77</v>
      </c>
      <c r="H35" s="9">
        <v>20.9</v>
      </c>
      <c r="I35" s="9">
        <v>107.8</v>
      </c>
      <c r="J35" s="9">
        <v>15.96</v>
      </c>
      <c r="K35" s="9">
        <v>138.44</v>
      </c>
      <c r="L35" s="9">
        <v>275</v>
      </c>
      <c r="M35" s="9">
        <f>SUM(F35:L35)</f>
        <v>7565.36</v>
      </c>
      <c r="N35" s="15">
        <v>6189.2</v>
      </c>
      <c r="O35" s="13">
        <v>-1376.36</v>
      </c>
      <c r="P35" s="11">
        <v>-1268.56</v>
      </c>
    </row>
    <row r="36" spans="1:16" ht="10.5" x14ac:dyDescent="0.25">
      <c r="M36" s="9"/>
    </row>
    <row r="37" spans="1:16" s="1" customFormat="1" ht="10.5" x14ac:dyDescent="0.25">
      <c r="A37" s="59" t="s">
        <v>0</v>
      </c>
      <c r="B37" s="22" t="s">
        <v>7</v>
      </c>
      <c r="C37" s="3" t="s">
        <v>8</v>
      </c>
      <c r="D37" s="2" t="s">
        <v>9</v>
      </c>
      <c r="E37" s="46"/>
      <c r="F37" s="2" t="s">
        <v>89</v>
      </c>
      <c r="G37" s="2" t="s">
        <v>25</v>
      </c>
      <c r="H37" s="2" t="s">
        <v>90</v>
      </c>
      <c r="I37" s="2" t="s">
        <v>244</v>
      </c>
      <c r="J37" s="2" t="s">
        <v>92</v>
      </c>
      <c r="K37" s="2" t="s">
        <v>245</v>
      </c>
      <c r="L37" s="2" t="s">
        <v>93</v>
      </c>
      <c r="M37" s="2" t="s">
        <v>95</v>
      </c>
      <c r="N37" s="2" t="s">
        <v>58</v>
      </c>
      <c r="O37" s="4" t="s">
        <v>96</v>
      </c>
      <c r="P37" s="4"/>
    </row>
    <row r="38" spans="1:16" x14ac:dyDescent="0.2">
      <c r="A38" s="28">
        <v>39363</v>
      </c>
      <c r="B38" s="18" t="s">
        <v>28</v>
      </c>
      <c r="C38" s="31">
        <v>102025</v>
      </c>
      <c r="D38" s="6">
        <v>369.6</v>
      </c>
      <c r="E38" s="35" t="s">
        <v>27</v>
      </c>
      <c r="F38" s="6">
        <v>369.6</v>
      </c>
    </row>
    <row r="39" spans="1:16" ht="20" x14ac:dyDescent="0.2">
      <c r="A39" s="28">
        <v>39363</v>
      </c>
      <c r="B39" s="18" t="s">
        <v>50</v>
      </c>
      <c r="C39" s="31">
        <v>79064</v>
      </c>
      <c r="D39" s="6">
        <v>16.350000000000001</v>
      </c>
      <c r="E39" s="35" t="s">
        <v>27</v>
      </c>
      <c r="I39" s="6">
        <v>16.350000000000001</v>
      </c>
    </row>
    <row r="40" spans="1:16" x14ac:dyDescent="0.2">
      <c r="A40" s="28">
        <v>39363</v>
      </c>
      <c r="B40" s="18" t="s">
        <v>43</v>
      </c>
      <c r="D40" s="6">
        <v>2.5</v>
      </c>
      <c r="E40" s="35" t="s">
        <v>27</v>
      </c>
      <c r="J40" s="6">
        <v>2.5</v>
      </c>
    </row>
    <row r="41" spans="1:16" x14ac:dyDescent="0.2">
      <c r="A41" s="28">
        <v>39363</v>
      </c>
      <c r="B41" s="18" t="s">
        <v>11</v>
      </c>
      <c r="D41" s="6">
        <v>23.55</v>
      </c>
      <c r="E41" s="35" t="s">
        <v>27</v>
      </c>
      <c r="J41" s="6">
        <v>23.55</v>
      </c>
    </row>
    <row r="42" spans="1:16" x14ac:dyDescent="0.2">
      <c r="A42" s="28">
        <v>39363</v>
      </c>
      <c r="B42" s="18" t="s">
        <v>6</v>
      </c>
      <c r="C42" s="31">
        <v>435124</v>
      </c>
      <c r="D42" s="6">
        <v>96.65</v>
      </c>
      <c r="E42" s="35" t="s">
        <v>27</v>
      </c>
      <c r="F42" s="6">
        <v>96.65</v>
      </c>
    </row>
    <row r="43" spans="1:16" x14ac:dyDescent="0.2">
      <c r="A43" s="28">
        <v>39363</v>
      </c>
      <c r="B43" s="18" t="s">
        <v>11</v>
      </c>
      <c r="D43" s="6">
        <v>23.45</v>
      </c>
      <c r="E43" s="35" t="s">
        <v>27</v>
      </c>
      <c r="J43" s="6">
        <v>23.45</v>
      </c>
    </row>
    <row r="44" spans="1:16" x14ac:dyDescent="0.2">
      <c r="A44" s="28">
        <v>39364</v>
      </c>
      <c r="B44" s="18" t="s">
        <v>12</v>
      </c>
      <c r="C44" s="31">
        <v>1117594</v>
      </c>
      <c r="D44" s="6">
        <v>604.4</v>
      </c>
      <c r="E44" s="35" t="s">
        <v>27</v>
      </c>
      <c r="F44" s="6">
        <v>604.4</v>
      </c>
    </row>
    <row r="45" spans="1:16" x14ac:dyDescent="0.2">
      <c r="A45" s="28">
        <v>39364</v>
      </c>
      <c r="B45" s="18" t="s">
        <v>20</v>
      </c>
      <c r="C45" s="31" t="s">
        <v>21</v>
      </c>
      <c r="D45" s="6">
        <v>37.65</v>
      </c>
      <c r="E45" s="35" t="s">
        <v>27</v>
      </c>
      <c r="F45" s="6">
        <v>37.65</v>
      </c>
    </row>
    <row r="46" spans="1:16" x14ac:dyDescent="0.2">
      <c r="A46" s="28">
        <v>39364</v>
      </c>
      <c r="B46" s="18" t="s">
        <v>23</v>
      </c>
      <c r="D46" s="6">
        <v>2.5</v>
      </c>
      <c r="E46" s="35" t="s">
        <v>27</v>
      </c>
      <c r="J46" s="6">
        <v>2.5</v>
      </c>
    </row>
    <row r="47" spans="1:16" x14ac:dyDescent="0.2">
      <c r="A47" s="28">
        <v>39364</v>
      </c>
      <c r="B47" s="18" t="s">
        <v>13</v>
      </c>
      <c r="C47" s="31">
        <v>12405</v>
      </c>
      <c r="D47" s="6">
        <v>1386.53</v>
      </c>
      <c r="E47" s="35" t="s">
        <v>27</v>
      </c>
      <c r="F47" s="6">
        <v>1386.53</v>
      </c>
    </row>
    <row r="48" spans="1:16" x14ac:dyDescent="0.2">
      <c r="A48" s="28">
        <v>39365</v>
      </c>
      <c r="B48" s="18" t="s">
        <v>46</v>
      </c>
      <c r="D48" s="6">
        <v>62.7</v>
      </c>
      <c r="E48" s="35" t="s">
        <v>27</v>
      </c>
      <c r="J48" s="6">
        <v>62.7</v>
      </c>
    </row>
    <row r="49" spans="1:16" x14ac:dyDescent="0.2">
      <c r="A49" s="28">
        <v>39365</v>
      </c>
      <c r="B49" s="18" t="s">
        <v>19</v>
      </c>
      <c r="C49" s="31">
        <v>145878</v>
      </c>
      <c r="D49" s="6">
        <v>51.65</v>
      </c>
      <c r="E49" s="35" t="s">
        <v>27</v>
      </c>
      <c r="F49" s="6">
        <v>51.65</v>
      </c>
    </row>
    <row r="50" spans="1:16" x14ac:dyDescent="0.2">
      <c r="A50" s="28">
        <v>39365</v>
      </c>
      <c r="B50" s="18" t="s">
        <v>22</v>
      </c>
      <c r="C50" s="31">
        <v>22334</v>
      </c>
      <c r="D50" s="6">
        <v>253</v>
      </c>
      <c r="E50" s="35" t="s">
        <v>27</v>
      </c>
      <c r="H50" s="6">
        <v>253</v>
      </c>
    </row>
    <row r="51" spans="1:16" x14ac:dyDescent="0.2">
      <c r="A51" s="28">
        <v>39365</v>
      </c>
      <c r="B51" s="18" t="s">
        <v>24</v>
      </c>
      <c r="D51" s="6">
        <v>14.39</v>
      </c>
      <c r="E51" s="35" t="s">
        <v>27</v>
      </c>
      <c r="F51" s="6">
        <v>14.39</v>
      </c>
    </row>
    <row r="52" spans="1:16" x14ac:dyDescent="0.2">
      <c r="A52" s="28">
        <v>39365</v>
      </c>
      <c r="B52" s="18" t="s">
        <v>13</v>
      </c>
      <c r="C52" s="31">
        <v>12406</v>
      </c>
      <c r="D52" s="6">
        <v>975.39</v>
      </c>
      <c r="E52" s="35" t="s">
        <v>27</v>
      </c>
      <c r="F52" s="6">
        <v>975.39</v>
      </c>
    </row>
    <row r="53" spans="1:16" x14ac:dyDescent="0.2">
      <c r="A53" s="28">
        <v>39365</v>
      </c>
      <c r="B53" s="18" t="s">
        <v>6</v>
      </c>
      <c r="C53" s="31">
        <v>435497</v>
      </c>
      <c r="D53" s="6">
        <v>94.03</v>
      </c>
      <c r="E53" s="35" t="s">
        <v>27</v>
      </c>
      <c r="F53" s="6">
        <v>94.03</v>
      </c>
    </row>
    <row r="54" spans="1:16" x14ac:dyDescent="0.2">
      <c r="A54" s="28">
        <v>39366</v>
      </c>
      <c r="B54" s="18" t="s">
        <v>28</v>
      </c>
      <c r="C54" s="31">
        <v>102066</v>
      </c>
      <c r="D54" s="6">
        <v>723.96</v>
      </c>
      <c r="E54" s="35" t="s">
        <v>27</v>
      </c>
      <c r="F54" s="6">
        <v>723.96</v>
      </c>
    </row>
    <row r="55" spans="1:16" x14ac:dyDescent="0.2">
      <c r="A55" s="28">
        <v>39367</v>
      </c>
      <c r="B55" s="18" t="s">
        <v>6</v>
      </c>
      <c r="C55" s="31">
        <v>436000</v>
      </c>
      <c r="D55" s="6">
        <v>91.39</v>
      </c>
      <c r="E55" s="35" t="s">
        <v>27</v>
      </c>
      <c r="F55" s="6">
        <v>91.39</v>
      </c>
    </row>
    <row r="56" spans="1:16" x14ac:dyDescent="0.2">
      <c r="A56" s="28">
        <v>39367</v>
      </c>
      <c r="B56" s="18" t="s">
        <v>44</v>
      </c>
      <c r="D56" s="6">
        <v>13.6</v>
      </c>
      <c r="E56" s="35" t="s">
        <v>27</v>
      </c>
      <c r="J56" s="6">
        <v>13.6</v>
      </c>
    </row>
    <row r="57" spans="1:16" ht="20" x14ac:dyDescent="0.2">
      <c r="A57" s="28">
        <v>39367</v>
      </c>
      <c r="B57" s="18" t="s">
        <v>81</v>
      </c>
      <c r="C57" s="31">
        <v>118318</v>
      </c>
      <c r="D57" s="6">
        <v>194.8</v>
      </c>
      <c r="E57" s="35" t="s">
        <v>27</v>
      </c>
      <c r="J57" s="6">
        <v>194.8</v>
      </c>
    </row>
    <row r="58" spans="1:16" x14ac:dyDescent="0.2">
      <c r="A58" s="28">
        <v>39367</v>
      </c>
      <c r="B58" s="18" t="s">
        <v>28</v>
      </c>
      <c r="C58" s="31">
        <v>102084</v>
      </c>
      <c r="D58" s="6">
        <v>1620</v>
      </c>
      <c r="E58" s="35" t="s">
        <v>27</v>
      </c>
      <c r="F58" s="6">
        <v>1620</v>
      </c>
    </row>
    <row r="59" spans="1:16" x14ac:dyDescent="0.2">
      <c r="A59" s="28">
        <v>39367</v>
      </c>
      <c r="B59" s="18" t="s">
        <v>45</v>
      </c>
      <c r="D59" s="6">
        <v>23</v>
      </c>
      <c r="E59" s="35" t="s">
        <v>27</v>
      </c>
      <c r="J59" s="6">
        <v>23</v>
      </c>
    </row>
    <row r="60" spans="1:16" s="8" customFormat="1" ht="10.5" x14ac:dyDescent="0.25">
      <c r="A60" s="60"/>
      <c r="B60" s="16" t="s">
        <v>35</v>
      </c>
      <c r="C60" s="10"/>
      <c r="D60" s="9">
        <f>SUM(D38:D59)</f>
        <v>6681.0900000000011</v>
      </c>
      <c r="E60" s="43"/>
      <c r="F60" s="9">
        <f>SUM(F38:F59)</f>
        <v>6065.64</v>
      </c>
      <c r="G60" s="9">
        <v>2091.77</v>
      </c>
      <c r="H60" s="9">
        <f>SUM(H39:H59)</f>
        <v>253</v>
      </c>
      <c r="I60" s="9">
        <f>SUM(I39:I59)</f>
        <v>16.350000000000001</v>
      </c>
      <c r="J60" s="9">
        <f>SUM(J40:J59)</f>
        <v>346.1</v>
      </c>
      <c r="K60" s="9">
        <v>138.44</v>
      </c>
      <c r="L60" s="9">
        <v>275</v>
      </c>
      <c r="M60" s="9">
        <f>SUM(F60:L60)</f>
        <v>9186.3000000000011</v>
      </c>
      <c r="N60" s="15">
        <v>7067.07</v>
      </c>
      <c r="O60" s="13">
        <v>-2119.23</v>
      </c>
      <c r="P60" s="11">
        <v>-2102.88</v>
      </c>
    </row>
    <row r="62" spans="1:16" s="1" customFormat="1" ht="10.5" x14ac:dyDescent="0.25">
      <c r="A62" s="59" t="s">
        <v>0</v>
      </c>
      <c r="B62" s="22" t="s">
        <v>7</v>
      </c>
      <c r="C62" s="3" t="s">
        <v>8</v>
      </c>
      <c r="D62" s="2" t="s">
        <v>9</v>
      </c>
      <c r="E62" s="46"/>
      <c r="F62" s="2" t="s">
        <v>89</v>
      </c>
      <c r="G62" s="2" t="s">
        <v>25</v>
      </c>
      <c r="H62" s="2" t="s">
        <v>90</v>
      </c>
      <c r="I62" s="2" t="s">
        <v>244</v>
      </c>
      <c r="J62" s="2" t="s">
        <v>92</v>
      </c>
      <c r="K62" s="2" t="s">
        <v>245</v>
      </c>
      <c r="L62" s="2" t="s">
        <v>93</v>
      </c>
      <c r="M62" s="2" t="s">
        <v>95</v>
      </c>
      <c r="N62" s="2" t="s">
        <v>58</v>
      </c>
      <c r="O62" s="4" t="s">
        <v>96</v>
      </c>
      <c r="P62" s="4"/>
    </row>
    <row r="63" spans="1:16" x14ac:dyDescent="0.2">
      <c r="A63" s="28">
        <v>39370</v>
      </c>
      <c r="B63" s="18" t="s">
        <v>6</v>
      </c>
      <c r="C63" s="31">
        <v>436272</v>
      </c>
      <c r="D63" s="6">
        <v>149.9</v>
      </c>
      <c r="E63" s="35" t="s">
        <v>27</v>
      </c>
      <c r="F63" s="6">
        <v>149.9</v>
      </c>
    </row>
    <row r="64" spans="1:16" x14ac:dyDescent="0.2">
      <c r="A64" s="28">
        <v>39370</v>
      </c>
      <c r="B64" s="18" t="s">
        <v>94</v>
      </c>
      <c r="C64" s="31">
        <v>7528482516</v>
      </c>
      <c r="D64" s="6">
        <v>42.93</v>
      </c>
      <c r="E64" s="35" t="s">
        <v>27</v>
      </c>
      <c r="L64" s="6">
        <v>42.93</v>
      </c>
    </row>
    <row r="65" spans="1:21" x14ac:dyDescent="0.2">
      <c r="A65" s="28">
        <v>39370</v>
      </c>
      <c r="B65" s="18" t="s">
        <v>13</v>
      </c>
      <c r="C65" s="31">
        <v>12407</v>
      </c>
      <c r="D65" s="6">
        <v>91.1</v>
      </c>
      <c r="E65" s="35" t="s">
        <v>27</v>
      </c>
      <c r="F65" s="6">
        <v>91.1</v>
      </c>
    </row>
    <row r="66" spans="1:21" x14ac:dyDescent="0.2">
      <c r="A66" s="28">
        <v>39370</v>
      </c>
      <c r="B66" s="18" t="s">
        <v>28</v>
      </c>
      <c r="C66" s="31">
        <v>102094</v>
      </c>
      <c r="D66" s="6">
        <v>313.56</v>
      </c>
      <c r="E66" s="35" t="s">
        <v>27</v>
      </c>
      <c r="F66" s="6">
        <v>313.56</v>
      </c>
    </row>
    <row r="67" spans="1:21" x14ac:dyDescent="0.2">
      <c r="A67" s="28">
        <v>39371</v>
      </c>
      <c r="B67" s="18" t="s">
        <v>10</v>
      </c>
      <c r="C67" s="31">
        <v>1411539</v>
      </c>
      <c r="D67" s="6">
        <v>809.71</v>
      </c>
      <c r="E67" s="35" t="s">
        <v>27</v>
      </c>
      <c r="F67" s="6">
        <v>809.71</v>
      </c>
      <c r="T67" s="7" t="s">
        <v>97</v>
      </c>
      <c r="U67" s="19" t="s">
        <v>125</v>
      </c>
    </row>
    <row r="68" spans="1:21" x14ac:dyDescent="0.2">
      <c r="A68" s="28">
        <v>39371</v>
      </c>
      <c r="B68" s="18" t="s">
        <v>13</v>
      </c>
      <c r="C68" s="31">
        <v>12408</v>
      </c>
      <c r="D68" s="6">
        <v>214.89</v>
      </c>
      <c r="E68" s="35" t="s">
        <v>27</v>
      </c>
      <c r="F68" s="6">
        <v>214.89</v>
      </c>
    </row>
    <row r="69" spans="1:21" x14ac:dyDescent="0.2">
      <c r="A69" s="28">
        <v>39371</v>
      </c>
      <c r="B69" s="18" t="s">
        <v>12</v>
      </c>
      <c r="C69" s="31">
        <v>1117878</v>
      </c>
      <c r="D69" s="6">
        <v>2133.6999999999998</v>
      </c>
      <c r="E69" s="35" t="s">
        <v>27</v>
      </c>
      <c r="F69" s="6">
        <v>2133.6999999999998</v>
      </c>
    </row>
    <row r="70" spans="1:21" x14ac:dyDescent="0.2">
      <c r="A70" s="28">
        <v>39371</v>
      </c>
      <c r="B70" s="18" t="s">
        <v>28</v>
      </c>
      <c r="C70" s="31">
        <v>102108</v>
      </c>
      <c r="D70" s="6">
        <v>504.84</v>
      </c>
      <c r="E70" s="35" t="s">
        <v>27</v>
      </c>
      <c r="F70" s="6">
        <v>504.84</v>
      </c>
    </row>
    <row r="71" spans="1:21" x14ac:dyDescent="0.2">
      <c r="A71" s="28">
        <v>39371</v>
      </c>
      <c r="B71" s="18" t="s">
        <v>19</v>
      </c>
      <c r="C71" s="31">
        <v>146111</v>
      </c>
      <c r="D71" s="6">
        <v>199.9</v>
      </c>
      <c r="E71" s="35" t="s">
        <v>27</v>
      </c>
      <c r="F71" s="6">
        <v>199.9</v>
      </c>
    </row>
    <row r="72" spans="1:21" x14ac:dyDescent="0.2">
      <c r="A72" s="28">
        <v>39372</v>
      </c>
      <c r="B72" s="18" t="s">
        <v>6</v>
      </c>
      <c r="C72" s="31">
        <v>436747</v>
      </c>
      <c r="D72" s="6">
        <v>132.65</v>
      </c>
      <c r="E72" s="35" t="s">
        <v>27</v>
      </c>
      <c r="F72" s="6">
        <v>132.65</v>
      </c>
    </row>
    <row r="73" spans="1:21" x14ac:dyDescent="0.2">
      <c r="A73" s="28">
        <v>39372</v>
      </c>
      <c r="B73" s="18" t="s">
        <v>13</v>
      </c>
      <c r="C73" s="31">
        <v>12409</v>
      </c>
      <c r="D73" s="6">
        <v>159.9</v>
      </c>
      <c r="E73" s="35" t="s">
        <v>27</v>
      </c>
      <c r="F73" s="6">
        <v>159.9</v>
      </c>
    </row>
    <row r="74" spans="1:21" x14ac:dyDescent="0.2">
      <c r="A74" s="28">
        <v>39372</v>
      </c>
      <c r="B74" s="18" t="s">
        <v>28</v>
      </c>
      <c r="C74" s="31">
        <v>102127</v>
      </c>
      <c r="D74" s="6">
        <v>464.5</v>
      </c>
      <c r="E74" s="35" t="s">
        <v>27</v>
      </c>
      <c r="F74" s="6">
        <v>464.5</v>
      </c>
    </row>
    <row r="75" spans="1:21" x14ac:dyDescent="0.2">
      <c r="A75" s="28">
        <v>39373</v>
      </c>
      <c r="B75" s="18" t="s">
        <v>19</v>
      </c>
      <c r="C75" s="31">
        <v>145894</v>
      </c>
      <c r="D75" s="6">
        <v>37.4</v>
      </c>
      <c r="E75" s="35" t="s">
        <v>27</v>
      </c>
      <c r="F75" s="6">
        <v>37.4</v>
      </c>
    </row>
    <row r="76" spans="1:21" x14ac:dyDescent="0.2">
      <c r="A76" s="28">
        <v>39374</v>
      </c>
      <c r="B76" s="18" t="s">
        <v>6</v>
      </c>
      <c r="C76" s="31">
        <v>437219</v>
      </c>
      <c r="D76" s="6">
        <v>140.88999999999999</v>
      </c>
      <c r="E76" s="35" t="s">
        <v>27</v>
      </c>
      <c r="F76" s="6">
        <v>140.88999999999999</v>
      </c>
    </row>
    <row r="77" spans="1:21" x14ac:dyDescent="0.2">
      <c r="A77" s="28">
        <v>39374</v>
      </c>
      <c r="B77" s="18" t="s">
        <v>28</v>
      </c>
      <c r="C77" s="31">
        <v>102168</v>
      </c>
      <c r="D77" s="6">
        <v>1960.14</v>
      </c>
      <c r="E77" s="35" t="s">
        <v>27</v>
      </c>
      <c r="F77" s="6">
        <v>1960.14</v>
      </c>
    </row>
    <row r="78" spans="1:21" x14ac:dyDescent="0.2">
      <c r="A78" s="28">
        <v>39374</v>
      </c>
      <c r="B78" s="18" t="s">
        <v>68</v>
      </c>
      <c r="C78" s="31">
        <v>13137</v>
      </c>
      <c r="D78" s="6">
        <v>180.2</v>
      </c>
      <c r="E78" s="35" t="s">
        <v>27</v>
      </c>
      <c r="I78" s="6">
        <v>180.2</v>
      </c>
    </row>
    <row r="79" spans="1:21" s="8" customFormat="1" ht="10.5" x14ac:dyDescent="0.25">
      <c r="A79" s="60"/>
      <c r="B79" s="17" t="s">
        <v>36</v>
      </c>
      <c r="C79" s="10"/>
      <c r="D79" s="9">
        <f>SUM(D63:D78)</f>
        <v>7536.2099999999991</v>
      </c>
      <c r="E79" s="43"/>
      <c r="F79" s="9">
        <f>SUM(F63:F78)</f>
        <v>7313.079999999999</v>
      </c>
      <c r="G79" s="9">
        <v>2258.2800000000002</v>
      </c>
      <c r="H79" s="9"/>
      <c r="I79" s="9">
        <f>SUM(I78)</f>
        <v>180.2</v>
      </c>
      <c r="J79" s="9"/>
      <c r="K79" s="9">
        <v>138.44</v>
      </c>
      <c r="L79" s="9">
        <v>275</v>
      </c>
      <c r="M79" s="9">
        <f>SUM(F79:L79)</f>
        <v>10165</v>
      </c>
      <c r="N79" s="9">
        <v>6604.88</v>
      </c>
      <c r="O79" s="11">
        <v>-3560.12</v>
      </c>
      <c r="P79" s="11">
        <v>-3380.12</v>
      </c>
    </row>
    <row r="81" spans="1:16" s="1" customFormat="1" ht="10.5" x14ac:dyDescent="0.25">
      <c r="A81" s="59" t="s">
        <v>0</v>
      </c>
      <c r="B81" s="22" t="s">
        <v>7</v>
      </c>
      <c r="C81" s="3" t="s">
        <v>8</v>
      </c>
      <c r="D81" s="2" t="s">
        <v>9</v>
      </c>
      <c r="E81" s="46"/>
      <c r="F81" s="2" t="s">
        <v>89</v>
      </c>
      <c r="G81" s="2" t="s">
        <v>25</v>
      </c>
      <c r="H81" s="2" t="s">
        <v>90</v>
      </c>
      <c r="I81" s="2" t="s">
        <v>244</v>
      </c>
      <c r="J81" s="2" t="s">
        <v>92</v>
      </c>
      <c r="K81" s="2" t="s">
        <v>245</v>
      </c>
      <c r="L81" s="2" t="s">
        <v>93</v>
      </c>
      <c r="M81" s="2" t="s">
        <v>95</v>
      </c>
      <c r="N81" s="2" t="s">
        <v>58</v>
      </c>
      <c r="O81" s="4" t="s">
        <v>96</v>
      </c>
      <c r="P81" s="4"/>
    </row>
    <row r="82" spans="1:16" x14ac:dyDescent="0.2">
      <c r="A82" s="28">
        <v>39377</v>
      </c>
      <c r="B82" s="18" t="s">
        <v>6</v>
      </c>
      <c r="C82" s="31">
        <v>437516</v>
      </c>
      <c r="D82" s="6">
        <v>66.33</v>
      </c>
      <c r="E82" s="35" t="s">
        <v>27</v>
      </c>
      <c r="F82" s="6">
        <v>66.33</v>
      </c>
    </row>
    <row r="83" spans="1:16" x14ac:dyDescent="0.2">
      <c r="A83" s="28">
        <v>39377</v>
      </c>
      <c r="B83" s="18" t="s">
        <v>28</v>
      </c>
      <c r="C83" s="31">
        <v>102191</v>
      </c>
      <c r="D83" s="6">
        <v>488.48</v>
      </c>
      <c r="E83" s="35" t="s">
        <v>27</v>
      </c>
      <c r="F83" s="6">
        <v>488.48</v>
      </c>
    </row>
    <row r="84" spans="1:16" x14ac:dyDescent="0.2">
      <c r="A84" s="28">
        <v>39378</v>
      </c>
      <c r="B84" s="18" t="s">
        <v>28</v>
      </c>
      <c r="C84" s="31">
        <v>102203</v>
      </c>
      <c r="D84" s="6">
        <v>477.4</v>
      </c>
      <c r="E84" s="35" t="s">
        <v>27</v>
      </c>
      <c r="F84" s="6">
        <v>477.4</v>
      </c>
    </row>
    <row r="85" spans="1:16" x14ac:dyDescent="0.2">
      <c r="A85" s="28">
        <v>39378</v>
      </c>
      <c r="B85" s="18" t="s">
        <v>19</v>
      </c>
      <c r="C85" s="31">
        <v>146388</v>
      </c>
      <c r="D85" s="6">
        <v>44.85</v>
      </c>
      <c r="E85" s="35" t="s">
        <v>27</v>
      </c>
      <c r="F85" s="6">
        <v>44.85</v>
      </c>
    </row>
    <row r="86" spans="1:16" x14ac:dyDescent="0.2">
      <c r="A86" s="28">
        <v>39378</v>
      </c>
      <c r="B86" s="18" t="s">
        <v>12</v>
      </c>
      <c r="C86" s="31">
        <v>1118195</v>
      </c>
      <c r="D86" s="6">
        <v>346.15</v>
      </c>
      <c r="E86" s="35" t="s">
        <v>27</v>
      </c>
      <c r="F86" s="6">
        <v>346.15</v>
      </c>
    </row>
    <row r="87" spans="1:16" x14ac:dyDescent="0.2">
      <c r="A87" s="28">
        <v>39378</v>
      </c>
      <c r="B87" s="18" t="s">
        <v>12</v>
      </c>
      <c r="C87" s="31">
        <v>1118174</v>
      </c>
      <c r="D87" s="6">
        <v>850.8</v>
      </c>
      <c r="E87" s="35" t="s">
        <v>27</v>
      </c>
      <c r="F87" s="6">
        <v>850.8</v>
      </c>
    </row>
    <row r="88" spans="1:16" x14ac:dyDescent="0.2">
      <c r="A88" s="28">
        <v>39379</v>
      </c>
      <c r="B88" s="18" t="s">
        <v>28</v>
      </c>
      <c r="C88" s="31">
        <v>102225</v>
      </c>
      <c r="D88" s="6">
        <v>661.14</v>
      </c>
      <c r="E88" s="35" t="s">
        <v>27</v>
      </c>
      <c r="F88" s="6">
        <v>661.14</v>
      </c>
    </row>
    <row r="89" spans="1:16" x14ac:dyDescent="0.2">
      <c r="A89" s="28">
        <v>39379</v>
      </c>
      <c r="B89" s="18" t="s">
        <v>20</v>
      </c>
      <c r="C89" s="31" t="s">
        <v>48</v>
      </c>
      <c r="D89" s="6">
        <v>44.1</v>
      </c>
      <c r="E89" s="35" t="s">
        <v>27</v>
      </c>
      <c r="F89" s="6">
        <v>44.1</v>
      </c>
    </row>
    <row r="90" spans="1:16" x14ac:dyDescent="0.2">
      <c r="A90" s="28">
        <v>39380</v>
      </c>
      <c r="B90" s="18" t="s">
        <v>77</v>
      </c>
      <c r="D90" s="6">
        <v>214.92</v>
      </c>
      <c r="E90" s="35" t="s">
        <v>27</v>
      </c>
      <c r="J90" s="6">
        <v>214.92</v>
      </c>
    </row>
    <row r="91" spans="1:16" x14ac:dyDescent="0.2">
      <c r="A91" s="28">
        <v>39380</v>
      </c>
      <c r="B91" s="18" t="s">
        <v>28</v>
      </c>
      <c r="C91" s="31">
        <v>102245</v>
      </c>
      <c r="D91" s="6">
        <v>113.2</v>
      </c>
      <c r="E91" s="35" t="s">
        <v>27</v>
      </c>
      <c r="F91" s="6">
        <v>113.2</v>
      </c>
    </row>
    <row r="92" spans="1:16" x14ac:dyDescent="0.2">
      <c r="A92" s="28">
        <v>39381</v>
      </c>
      <c r="B92" s="18" t="s">
        <v>12</v>
      </c>
      <c r="C92" s="31">
        <v>1118353</v>
      </c>
      <c r="D92" s="6">
        <v>618.9</v>
      </c>
      <c r="E92" s="35" t="s">
        <v>27</v>
      </c>
      <c r="F92" s="6">
        <v>618.9</v>
      </c>
    </row>
    <row r="93" spans="1:16" x14ac:dyDescent="0.2">
      <c r="A93" s="28">
        <v>39381</v>
      </c>
      <c r="B93" s="18" t="s">
        <v>6</v>
      </c>
      <c r="C93" s="31">
        <v>438465</v>
      </c>
      <c r="D93" s="6">
        <v>137.09</v>
      </c>
      <c r="E93" s="35" t="s">
        <v>27</v>
      </c>
      <c r="F93" s="6">
        <v>137.09</v>
      </c>
    </row>
    <row r="94" spans="1:16" x14ac:dyDescent="0.2">
      <c r="A94" s="28">
        <v>39381</v>
      </c>
      <c r="B94" s="18" t="s">
        <v>38</v>
      </c>
      <c r="C94" s="31" t="s">
        <v>39</v>
      </c>
      <c r="D94" s="6">
        <v>440</v>
      </c>
      <c r="E94" s="35" t="s">
        <v>27</v>
      </c>
      <c r="J94" s="6">
        <v>440</v>
      </c>
    </row>
    <row r="95" spans="1:16" x14ac:dyDescent="0.2">
      <c r="A95" s="28">
        <v>39381</v>
      </c>
      <c r="B95" s="18" t="s">
        <v>28</v>
      </c>
      <c r="C95" s="31">
        <v>102269</v>
      </c>
      <c r="D95" s="6">
        <v>245.9</v>
      </c>
      <c r="E95" s="35" t="s">
        <v>27</v>
      </c>
      <c r="F95" s="6">
        <v>245.9</v>
      </c>
    </row>
    <row r="96" spans="1:16" ht="12" customHeight="1" x14ac:dyDescent="0.2">
      <c r="A96" s="28">
        <v>39383</v>
      </c>
      <c r="B96" s="18" t="s">
        <v>28</v>
      </c>
      <c r="C96" s="31">
        <v>102359</v>
      </c>
      <c r="D96" s="6">
        <v>410.88</v>
      </c>
      <c r="E96" s="35" t="s">
        <v>27</v>
      </c>
      <c r="F96" s="6">
        <v>410.88</v>
      </c>
    </row>
    <row r="97" spans="1:16" s="8" customFormat="1" ht="12" customHeight="1" x14ac:dyDescent="0.25">
      <c r="A97" s="60"/>
      <c r="B97" s="17" t="s">
        <v>59</v>
      </c>
      <c r="C97" s="10"/>
      <c r="D97" s="9">
        <f>SUM(D82:D96)</f>
        <v>5160.1400000000003</v>
      </c>
      <c r="E97" s="43"/>
      <c r="F97" s="9">
        <f>SUM(F82:F96)</f>
        <v>4505.22</v>
      </c>
      <c r="G97" s="9">
        <v>2258.2800000000002</v>
      </c>
      <c r="H97" s="9"/>
      <c r="I97" s="9"/>
      <c r="J97" s="9">
        <f>SUM(J90:J96)</f>
        <v>654.91999999999996</v>
      </c>
      <c r="K97" s="9">
        <v>138.44</v>
      </c>
      <c r="L97" s="9">
        <v>275</v>
      </c>
      <c r="M97" s="9">
        <f>SUM(F97:L97)</f>
        <v>7831.86</v>
      </c>
      <c r="N97" s="9">
        <v>6975.07</v>
      </c>
      <c r="O97" s="11">
        <v>-856.79</v>
      </c>
      <c r="P97" s="11">
        <v>-581.79</v>
      </c>
    </row>
    <row r="98" spans="1:16" ht="12" customHeight="1" x14ac:dyDescent="0.2"/>
    <row r="99" spans="1:16" s="1" customFormat="1" ht="10.5" x14ac:dyDescent="0.25">
      <c r="A99" s="59" t="s">
        <v>0</v>
      </c>
      <c r="B99" s="22" t="s">
        <v>7</v>
      </c>
      <c r="C99" s="3" t="s">
        <v>8</v>
      </c>
      <c r="D99" s="2" t="s">
        <v>9</v>
      </c>
      <c r="E99" s="46"/>
      <c r="F99" s="2" t="s">
        <v>89</v>
      </c>
      <c r="G99" s="2" t="s">
        <v>25</v>
      </c>
      <c r="H99" s="2" t="s">
        <v>90</v>
      </c>
      <c r="I99" s="2" t="s">
        <v>244</v>
      </c>
      <c r="J99" s="2" t="s">
        <v>92</v>
      </c>
      <c r="K99" s="2" t="s">
        <v>246</v>
      </c>
      <c r="L99" s="2" t="s">
        <v>93</v>
      </c>
      <c r="M99" s="2" t="s">
        <v>95</v>
      </c>
      <c r="N99" s="2" t="s">
        <v>58</v>
      </c>
      <c r="O99" s="4" t="s">
        <v>96</v>
      </c>
      <c r="P99" s="4"/>
    </row>
    <row r="100" spans="1:16" x14ac:dyDescent="0.2">
      <c r="A100" s="28">
        <v>39384</v>
      </c>
      <c r="B100" s="18" t="s">
        <v>6</v>
      </c>
      <c r="C100" s="31">
        <v>438766</v>
      </c>
      <c r="D100" s="6">
        <v>96.55</v>
      </c>
      <c r="E100" s="35" t="s">
        <v>27</v>
      </c>
      <c r="F100" s="6">
        <v>96.55</v>
      </c>
    </row>
    <row r="101" spans="1:16" x14ac:dyDescent="0.2">
      <c r="A101" s="28">
        <v>39384</v>
      </c>
      <c r="B101" s="18" t="s">
        <v>29</v>
      </c>
      <c r="C101" s="31">
        <v>2076930610</v>
      </c>
      <c r="D101" s="6">
        <v>130.77000000000001</v>
      </c>
      <c r="E101" s="35" t="s">
        <v>27</v>
      </c>
      <c r="L101" s="6">
        <v>130.77000000000001</v>
      </c>
    </row>
    <row r="102" spans="1:16" x14ac:dyDescent="0.2">
      <c r="A102" s="28">
        <v>39385</v>
      </c>
      <c r="B102" s="18" t="s">
        <v>10</v>
      </c>
      <c r="C102" s="31">
        <v>1417189</v>
      </c>
      <c r="D102" s="6">
        <v>732.53</v>
      </c>
      <c r="E102" s="35" t="s">
        <v>27</v>
      </c>
      <c r="F102" s="6">
        <v>732.53</v>
      </c>
    </row>
    <row r="103" spans="1:16" x14ac:dyDescent="0.2">
      <c r="A103" s="28">
        <v>39385</v>
      </c>
      <c r="B103" s="18" t="s">
        <v>19</v>
      </c>
      <c r="C103" s="31">
        <v>146636</v>
      </c>
      <c r="D103" s="6">
        <v>353.65</v>
      </c>
      <c r="E103" s="35" t="s">
        <v>27</v>
      </c>
      <c r="F103" s="6">
        <v>353.65</v>
      </c>
    </row>
    <row r="104" spans="1:16" x14ac:dyDescent="0.2">
      <c r="A104" s="28">
        <v>39385</v>
      </c>
      <c r="B104" s="18" t="s">
        <v>28</v>
      </c>
      <c r="C104" s="31">
        <v>114038</v>
      </c>
      <c r="D104" s="6">
        <v>636.76</v>
      </c>
      <c r="E104" s="35" t="s">
        <v>27</v>
      </c>
      <c r="F104" s="6">
        <v>636.76</v>
      </c>
    </row>
    <row r="105" spans="1:16" x14ac:dyDescent="0.2">
      <c r="A105" s="28">
        <v>39386</v>
      </c>
      <c r="B105" s="18" t="s">
        <v>28</v>
      </c>
      <c r="C105" s="31">
        <v>102304</v>
      </c>
      <c r="D105" s="6">
        <v>893.21</v>
      </c>
      <c r="E105" s="35" t="s">
        <v>27</v>
      </c>
      <c r="F105" s="6">
        <v>893.21</v>
      </c>
    </row>
    <row r="106" spans="1:16" x14ac:dyDescent="0.2">
      <c r="A106" s="28">
        <v>39387</v>
      </c>
      <c r="B106" s="18" t="s">
        <v>28</v>
      </c>
      <c r="C106" s="31">
        <v>102316</v>
      </c>
      <c r="D106" s="6">
        <v>195</v>
      </c>
      <c r="E106" s="35" t="s">
        <v>27</v>
      </c>
      <c r="F106" s="6">
        <v>195</v>
      </c>
    </row>
    <row r="107" spans="1:16" x14ac:dyDescent="0.2">
      <c r="A107" s="28">
        <v>39388</v>
      </c>
      <c r="B107" s="18" t="s">
        <v>12</v>
      </c>
      <c r="C107" s="31">
        <v>1118628</v>
      </c>
      <c r="D107" s="6">
        <v>1031.95</v>
      </c>
      <c r="E107" s="35" t="s">
        <v>27</v>
      </c>
    </row>
    <row r="108" spans="1:16" s="8" customFormat="1" ht="10.5" x14ac:dyDescent="0.25">
      <c r="A108" s="60"/>
      <c r="B108" s="17" t="s">
        <v>60</v>
      </c>
      <c r="C108" s="10"/>
      <c r="D108" s="9">
        <f>SUM(D100:D107)</f>
        <v>4070.42</v>
      </c>
      <c r="E108" s="43"/>
      <c r="F108" s="9">
        <f>SUM(F100:F107)</f>
        <v>2907.7</v>
      </c>
      <c r="G108" s="9">
        <v>2190.9699999999998</v>
      </c>
      <c r="H108" s="9"/>
      <c r="I108" s="9"/>
      <c r="J108" s="9"/>
      <c r="K108" s="9">
        <v>138.44</v>
      </c>
      <c r="L108" s="9">
        <v>275</v>
      </c>
      <c r="M108" s="9">
        <f>SUM(F108:L108)</f>
        <v>5512.11</v>
      </c>
      <c r="N108" s="9">
        <v>7229.36</v>
      </c>
      <c r="O108" s="11">
        <v>1717.25</v>
      </c>
      <c r="P108" s="11">
        <v>1992.25</v>
      </c>
    </row>
    <row r="110" spans="1:16" s="1" customFormat="1" ht="10.5" x14ac:dyDescent="0.25">
      <c r="A110" s="59" t="s">
        <v>0</v>
      </c>
      <c r="B110" s="22" t="s">
        <v>7</v>
      </c>
      <c r="C110" s="3" t="s">
        <v>8</v>
      </c>
      <c r="D110" s="2" t="s">
        <v>9</v>
      </c>
      <c r="E110" s="46"/>
      <c r="F110" s="2" t="s">
        <v>89</v>
      </c>
      <c r="G110" s="2" t="s">
        <v>25</v>
      </c>
      <c r="H110" s="2" t="s">
        <v>90</v>
      </c>
      <c r="I110" s="2" t="s">
        <v>244</v>
      </c>
      <c r="J110" s="2" t="s">
        <v>92</v>
      </c>
      <c r="K110" s="2" t="s">
        <v>245</v>
      </c>
      <c r="L110" s="2" t="s">
        <v>93</v>
      </c>
      <c r="M110" s="2" t="s">
        <v>95</v>
      </c>
      <c r="N110" s="2" t="s">
        <v>58</v>
      </c>
      <c r="O110" s="4" t="s">
        <v>96</v>
      </c>
      <c r="P110" s="4"/>
    </row>
    <row r="111" spans="1:16" x14ac:dyDescent="0.2">
      <c r="A111" s="28">
        <v>39391</v>
      </c>
      <c r="B111" s="18" t="s">
        <v>19</v>
      </c>
      <c r="C111" s="31">
        <v>146801</v>
      </c>
      <c r="D111" s="6">
        <v>94.6</v>
      </c>
      <c r="E111" s="35" t="s">
        <v>27</v>
      </c>
      <c r="F111" s="6">
        <v>94.6</v>
      </c>
    </row>
    <row r="112" spans="1:16" x14ac:dyDescent="0.2">
      <c r="A112" s="28">
        <v>39391</v>
      </c>
      <c r="B112" s="18" t="s">
        <v>57</v>
      </c>
      <c r="D112" s="6">
        <v>456.5</v>
      </c>
      <c r="E112" s="35" t="s">
        <v>27</v>
      </c>
      <c r="I112" s="6">
        <v>456.5</v>
      </c>
    </row>
    <row r="113" spans="1:16" x14ac:dyDescent="0.2">
      <c r="A113" s="28">
        <v>39391</v>
      </c>
      <c r="B113" s="18" t="s">
        <v>19</v>
      </c>
      <c r="C113" s="31">
        <v>146801</v>
      </c>
      <c r="D113" s="6">
        <v>94.6</v>
      </c>
      <c r="E113" s="35" t="s">
        <v>27</v>
      </c>
      <c r="F113" s="6">
        <v>94.6</v>
      </c>
    </row>
    <row r="114" spans="1:16" x14ac:dyDescent="0.2">
      <c r="A114" s="28">
        <v>39391</v>
      </c>
      <c r="B114" s="18" t="s">
        <v>28</v>
      </c>
      <c r="C114" s="31">
        <v>114444</v>
      </c>
      <c r="D114" s="6">
        <v>868.8</v>
      </c>
      <c r="E114" s="35" t="s">
        <v>27</v>
      </c>
      <c r="F114" s="6">
        <v>868.8</v>
      </c>
    </row>
    <row r="115" spans="1:16" x14ac:dyDescent="0.2">
      <c r="A115" s="28">
        <v>39391</v>
      </c>
      <c r="B115" s="18" t="s">
        <v>6</v>
      </c>
      <c r="C115" s="31">
        <v>439913</v>
      </c>
      <c r="D115" s="6">
        <v>146.15</v>
      </c>
      <c r="E115" s="35" t="s">
        <v>27</v>
      </c>
      <c r="F115" s="6">
        <v>146.15</v>
      </c>
    </row>
    <row r="116" spans="1:16" x14ac:dyDescent="0.2">
      <c r="A116" s="28">
        <v>39392</v>
      </c>
      <c r="B116" s="18" t="s">
        <v>12</v>
      </c>
      <c r="C116" s="31">
        <v>1118737</v>
      </c>
      <c r="D116" s="6">
        <v>94.8</v>
      </c>
      <c r="E116" s="35" t="s">
        <v>27</v>
      </c>
      <c r="F116" s="6">
        <v>94.8</v>
      </c>
    </row>
    <row r="117" spans="1:16" x14ac:dyDescent="0.2">
      <c r="A117" s="28">
        <v>39393</v>
      </c>
      <c r="B117" s="18" t="s">
        <v>63</v>
      </c>
      <c r="C117" s="31">
        <v>25117</v>
      </c>
      <c r="D117" s="6">
        <v>37.950000000000003</v>
      </c>
      <c r="E117" s="35" t="s">
        <v>27</v>
      </c>
      <c r="J117" s="6">
        <v>37.950000000000003</v>
      </c>
    </row>
    <row r="118" spans="1:16" x14ac:dyDescent="0.2">
      <c r="A118" s="28">
        <v>39393</v>
      </c>
      <c r="B118" s="18" t="s">
        <v>28</v>
      </c>
      <c r="C118" s="31">
        <v>102386</v>
      </c>
      <c r="D118" s="6">
        <v>801.52</v>
      </c>
      <c r="E118" s="35" t="s">
        <v>27</v>
      </c>
      <c r="F118" s="6">
        <v>801.52</v>
      </c>
    </row>
    <row r="119" spans="1:16" x14ac:dyDescent="0.2">
      <c r="A119" s="28">
        <v>39395</v>
      </c>
      <c r="B119" s="18" t="s">
        <v>12</v>
      </c>
      <c r="C119" s="31">
        <v>1118898</v>
      </c>
      <c r="D119" s="6">
        <v>310.95</v>
      </c>
      <c r="E119" s="35" t="s">
        <v>27</v>
      </c>
      <c r="F119" s="6">
        <v>310.95</v>
      </c>
    </row>
    <row r="120" spans="1:16" x14ac:dyDescent="0.2">
      <c r="A120" s="28">
        <v>39395</v>
      </c>
      <c r="B120" s="18" t="s">
        <v>6</v>
      </c>
      <c r="C120" s="31">
        <v>440812</v>
      </c>
      <c r="D120" s="6">
        <v>170.65</v>
      </c>
      <c r="E120" s="35" t="s">
        <v>27</v>
      </c>
      <c r="F120" s="6">
        <v>170.65</v>
      </c>
    </row>
    <row r="121" spans="1:16" x14ac:dyDescent="0.2">
      <c r="A121" s="28">
        <v>39395</v>
      </c>
      <c r="B121" s="18" t="s">
        <v>28</v>
      </c>
      <c r="C121" s="31">
        <v>114117</v>
      </c>
      <c r="D121" s="6">
        <v>314.08</v>
      </c>
      <c r="E121" s="35" t="s">
        <v>27</v>
      </c>
      <c r="F121" s="6">
        <v>314.08</v>
      </c>
    </row>
    <row r="122" spans="1:16" x14ac:dyDescent="0.2">
      <c r="A122" s="28">
        <v>39397</v>
      </c>
      <c r="B122" s="18" t="s">
        <v>49</v>
      </c>
      <c r="C122" s="31">
        <v>4757</v>
      </c>
      <c r="D122" s="6">
        <v>1118.1500000000001</v>
      </c>
      <c r="E122" s="35" t="s">
        <v>27</v>
      </c>
      <c r="J122" s="6">
        <v>1118.1500000000001</v>
      </c>
    </row>
    <row r="123" spans="1:16" s="8" customFormat="1" ht="10.5" x14ac:dyDescent="0.25">
      <c r="A123" s="60"/>
      <c r="B123" s="17" t="s">
        <v>61</v>
      </c>
      <c r="C123" s="10"/>
      <c r="D123" s="9">
        <f>SUM(D111:D122)</f>
        <v>4508.75</v>
      </c>
      <c r="E123" s="43"/>
      <c r="F123" s="9">
        <f>SUM(F111:F122)</f>
        <v>2896.15</v>
      </c>
      <c r="G123" s="9">
        <v>2190.9699999999998</v>
      </c>
      <c r="H123" s="9"/>
      <c r="I123" s="9">
        <f>SUM(I112:I122)</f>
        <v>456.5</v>
      </c>
      <c r="J123" s="9">
        <f>SUM(J117:J122)</f>
        <v>1156.1000000000001</v>
      </c>
      <c r="K123" s="9">
        <v>138.44</v>
      </c>
      <c r="L123" s="9">
        <v>275</v>
      </c>
      <c r="M123" s="9">
        <f>SUM(F123:L123)</f>
        <v>7113.16</v>
      </c>
      <c r="N123" s="9">
        <v>7641.22</v>
      </c>
      <c r="O123" s="11">
        <v>528.05999999999995</v>
      </c>
      <c r="P123" s="11">
        <v>1573.64</v>
      </c>
    </row>
    <row r="125" spans="1:16" s="1" customFormat="1" ht="10.5" x14ac:dyDescent="0.25">
      <c r="A125" s="59" t="s">
        <v>0</v>
      </c>
      <c r="B125" s="22" t="s">
        <v>7</v>
      </c>
      <c r="C125" s="3" t="s">
        <v>8</v>
      </c>
      <c r="D125" s="2" t="s">
        <v>9</v>
      </c>
      <c r="E125" s="46"/>
      <c r="F125" s="2" t="s">
        <v>89</v>
      </c>
      <c r="G125" s="2" t="s">
        <v>25</v>
      </c>
      <c r="H125" s="2" t="s">
        <v>90</v>
      </c>
      <c r="I125" s="2" t="s">
        <v>244</v>
      </c>
      <c r="J125" s="2" t="s">
        <v>92</v>
      </c>
      <c r="K125" s="2" t="s">
        <v>245</v>
      </c>
      <c r="L125" s="2" t="s">
        <v>93</v>
      </c>
      <c r="M125" s="2" t="s">
        <v>95</v>
      </c>
      <c r="N125" s="2" t="s">
        <v>58</v>
      </c>
      <c r="O125" s="4" t="s">
        <v>96</v>
      </c>
      <c r="P125" s="4"/>
    </row>
    <row r="126" spans="1:16" x14ac:dyDescent="0.2">
      <c r="A126" s="28">
        <v>39398</v>
      </c>
      <c r="B126" s="18" t="s">
        <v>6</v>
      </c>
      <c r="C126" s="31">
        <v>441136</v>
      </c>
      <c r="D126" s="6">
        <v>67.5</v>
      </c>
      <c r="E126" s="35" t="s">
        <v>27</v>
      </c>
      <c r="F126" s="6">
        <v>67.5</v>
      </c>
    </row>
    <row r="127" spans="1:16" ht="20" x14ac:dyDescent="0.2">
      <c r="A127" s="28">
        <v>39398</v>
      </c>
      <c r="B127" s="18" t="s">
        <v>80</v>
      </c>
      <c r="C127" s="31">
        <v>563073147</v>
      </c>
      <c r="D127" s="6">
        <v>154</v>
      </c>
      <c r="E127" s="35" t="s">
        <v>27</v>
      </c>
      <c r="I127" s="6">
        <v>154</v>
      </c>
    </row>
    <row r="128" spans="1:16" x14ac:dyDescent="0.2">
      <c r="A128" s="28">
        <v>39399</v>
      </c>
      <c r="B128" s="18" t="s">
        <v>19</v>
      </c>
      <c r="C128" s="31">
        <v>147139</v>
      </c>
      <c r="D128" s="6">
        <v>261.45</v>
      </c>
      <c r="E128" s="35" t="s">
        <v>27</v>
      </c>
      <c r="F128" s="6">
        <v>261.45</v>
      </c>
    </row>
    <row r="129" spans="1:16" x14ac:dyDescent="0.2">
      <c r="A129" s="28">
        <v>39399</v>
      </c>
      <c r="B129" s="18" t="s">
        <v>12</v>
      </c>
      <c r="C129" s="31">
        <v>1119025</v>
      </c>
      <c r="D129" s="6">
        <v>314.60000000000002</v>
      </c>
      <c r="E129" s="35" t="s">
        <v>27</v>
      </c>
      <c r="F129" s="6">
        <v>314.60000000000002</v>
      </c>
    </row>
    <row r="130" spans="1:16" x14ac:dyDescent="0.2">
      <c r="A130" s="28">
        <v>39399</v>
      </c>
      <c r="B130" s="18" t="s">
        <v>10</v>
      </c>
      <c r="C130" s="31">
        <v>1423461</v>
      </c>
      <c r="D130" s="6">
        <v>270.7</v>
      </c>
      <c r="E130" s="35" t="s">
        <v>27</v>
      </c>
      <c r="F130" s="6">
        <v>270.7</v>
      </c>
    </row>
    <row r="131" spans="1:16" x14ac:dyDescent="0.2">
      <c r="A131" s="28">
        <v>39399</v>
      </c>
      <c r="B131" s="18" t="s">
        <v>79</v>
      </c>
      <c r="C131" s="31">
        <v>602</v>
      </c>
      <c r="D131" s="6">
        <v>1386</v>
      </c>
      <c r="E131" s="35" t="s">
        <v>27</v>
      </c>
      <c r="J131" s="6">
        <v>1386</v>
      </c>
    </row>
    <row r="132" spans="1:16" x14ac:dyDescent="0.2">
      <c r="A132" s="28">
        <v>39400</v>
      </c>
      <c r="B132" s="18" t="s">
        <v>77</v>
      </c>
      <c r="D132" s="6">
        <v>151.65</v>
      </c>
      <c r="E132" s="35" t="s">
        <v>27</v>
      </c>
      <c r="F132" s="6">
        <v>151.65</v>
      </c>
    </row>
    <row r="133" spans="1:16" x14ac:dyDescent="0.2">
      <c r="A133" s="28">
        <v>39400</v>
      </c>
      <c r="B133" s="18" t="s">
        <v>20</v>
      </c>
      <c r="D133" s="6">
        <v>45.3</v>
      </c>
      <c r="E133" s="35" t="s">
        <v>27</v>
      </c>
      <c r="F133" s="6">
        <v>45.3</v>
      </c>
    </row>
    <row r="134" spans="1:16" x14ac:dyDescent="0.2">
      <c r="A134" s="28">
        <v>39400</v>
      </c>
      <c r="B134" s="18" t="s">
        <v>28</v>
      </c>
      <c r="C134" s="31">
        <v>114217</v>
      </c>
      <c r="D134" s="6">
        <v>188.76</v>
      </c>
      <c r="E134" s="35" t="s">
        <v>27</v>
      </c>
      <c r="F134" s="6">
        <v>188.76</v>
      </c>
    </row>
    <row r="135" spans="1:16" x14ac:dyDescent="0.2">
      <c r="A135" s="28">
        <v>39401</v>
      </c>
      <c r="B135" s="18" t="s">
        <v>28</v>
      </c>
      <c r="C135" s="31">
        <v>102371</v>
      </c>
      <c r="D135" s="6">
        <v>294.7</v>
      </c>
      <c r="E135" s="35" t="s">
        <v>27</v>
      </c>
      <c r="F135" s="6">
        <v>294.7</v>
      </c>
    </row>
    <row r="136" spans="1:16" x14ac:dyDescent="0.2">
      <c r="A136" s="28">
        <v>39402</v>
      </c>
      <c r="B136" s="18" t="s">
        <v>6</v>
      </c>
      <c r="C136" s="31">
        <v>442069</v>
      </c>
      <c r="D136" s="6">
        <v>154.65</v>
      </c>
      <c r="E136" s="35" t="s">
        <v>27</v>
      </c>
      <c r="F136" s="6">
        <v>154.65</v>
      </c>
    </row>
    <row r="137" spans="1:16" x14ac:dyDescent="0.2">
      <c r="A137" s="28">
        <v>39402</v>
      </c>
      <c r="B137" s="18" t="s">
        <v>12</v>
      </c>
      <c r="C137" s="31">
        <v>1119204</v>
      </c>
      <c r="D137" s="6">
        <v>840.25</v>
      </c>
      <c r="E137" s="35" t="s">
        <v>27</v>
      </c>
      <c r="F137" s="6">
        <v>840.25</v>
      </c>
    </row>
    <row r="138" spans="1:16" x14ac:dyDescent="0.2">
      <c r="A138" s="28">
        <v>39402</v>
      </c>
      <c r="B138" s="18" t="s">
        <v>28</v>
      </c>
      <c r="C138" s="31">
        <v>114196</v>
      </c>
      <c r="D138" s="6">
        <v>973.28</v>
      </c>
      <c r="E138" s="35" t="s">
        <v>27</v>
      </c>
      <c r="F138" s="6">
        <v>973.28</v>
      </c>
    </row>
    <row r="139" spans="1:16" s="19" customFormat="1" x14ac:dyDescent="0.2">
      <c r="A139" s="61">
        <v>39403</v>
      </c>
      <c r="B139" s="24" t="s">
        <v>28</v>
      </c>
      <c r="C139" s="32">
        <v>114643</v>
      </c>
      <c r="D139" s="20">
        <v>520.96</v>
      </c>
      <c r="E139" s="47" t="s">
        <v>27</v>
      </c>
      <c r="F139" s="20">
        <v>520.96</v>
      </c>
      <c r="G139" s="20"/>
      <c r="H139" s="20"/>
      <c r="I139" s="20"/>
      <c r="J139" s="20"/>
      <c r="K139" s="20"/>
      <c r="L139" s="20"/>
      <c r="M139" s="20"/>
      <c r="N139" s="20"/>
      <c r="O139" s="21"/>
      <c r="P139" s="21"/>
    </row>
    <row r="140" spans="1:16" s="8" customFormat="1" ht="10.5" x14ac:dyDescent="0.25">
      <c r="A140" s="60"/>
      <c r="B140" s="17" t="s">
        <v>62</v>
      </c>
      <c r="C140" s="10"/>
      <c r="D140" s="9">
        <f>SUM(D126:D139)</f>
        <v>5623.7999999999993</v>
      </c>
      <c r="E140" s="43"/>
      <c r="F140" s="9">
        <f>SUM(F126:F139)</f>
        <v>4083.8</v>
      </c>
      <c r="G140" s="9">
        <v>2030.04</v>
      </c>
      <c r="H140" s="9"/>
      <c r="I140" s="9">
        <f>SUM(I127:I137)</f>
        <v>154</v>
      </c>
      <c r="J140" s="9">
        <f>SUM(J131:J137)</f>
        <v>1386</v>
      </c>
      <c r="K140" s="9">
        <v>138.44</v>
      </c>
      <c r="L140" s="9">
        <v>275</v>
      </c>
      <c r="M140" s="9">
        <f>SUM(F140:L140)</f>
        <v>8067.28</v>
      </c>
      <c r="N140" s="9">
        <v>6372.26</v>
      </c>
      <c r="O140" s="11">
        <v>-1695.02</v>
      </c>
      <c r="P140" s="11">
        <v>-155.02000000000001</v>
      </c>
    </row>
    <row r="142" spans="1:16" s="1" customFormat="1" ht="10.5" x14ac:dyDescent="0.25">
      <c r="A142" s="59" t="s">
        <v>0</v>
      </c>
      <c r="B142" s="22" t="s">
        <v>7</v>
      </c>
      <c r="C142" s="3" t="s">
        <v>8</v>
      </c>
      <c r="D142" s="2" t="s">
        <v>9</v>
      </c>
      <c r="E142" s="46"/>
      <c r="F142" s="2" t="s">
        <v>89</v>
      </c>
      <c r="G142" s="2" t="s">
        <v>25</v>
      </c>
      <c r="H142" s="2" t="s">
        <v>90</v>
      </c>
      <c r="I142" s="2" t="s">
        <v>244</v>
      </c>
      <c r="J142" s="2" t="s">
        <v>92</v>
      </c>
      <c r="K142" s="2" t="s">
        <v>245</v>
      </c>
      <c r="L142" s="2" t="s">
        <v>93</v>
      </c>
      <c r="M142" s="2" t="s">
        <v>95</v>
      </c>
      <c r="N142" s="2" t="s">
        <v>58</v>
      </c>
      <c r="O142" s="4" t="s">
        <v>96</v>
      </c>
      <c r="P142" s="4"/>
    </row>
    <row r="143" spans="1:16" x14ac:dyDescent="0.2">
      <c r="A143" s="28">
        <v>39405</v>
      </c>
      <c r="B143" s="18" t="s">
        <v>6</v>
      </c>
      <c r="C143" s="31">
        <v>442341</v>
      </c>
      <c r="D143" s="6">
        <v>149.88</v>
      </c>
      <c r="E143" s="35" t="s">
        <v>27</v>
      </c>
      <c r="F143" s="6">
        <v>149.88</v>
      </c>
    </row>
    <row r="144" spans="1:16" x14ac:dyDescent="0.2">
      <c r="A144" s="28">
        <v>39405</v>
      </c>
      <c r="B144" s="18" t="s">
        <v>68</v>
      </c>
      <c r="C144" s="31">
        <v>13246</v>
      </c>
      <c r="D144" s="6">
        <v>495</v>
      </c>
      <c r="E144" s="35" t="s">
        <v>27</v>
      </c>
      <c r="I144" s="6">
        <v>495</v>
      </c>
    </row>
    <row r="145" spans="1:16" x14ac:dyDescent="0.2">
      <c r="A145" s="28">
        <v>39405</v>
      </c>
      <c r="B145" s="18" t="s">
        <v>68</v>
      </c>
      <c r="C145" s="31">
        <v>13246</v>
      </c>
      <c r="D145" s="6">
        <v>104.5</v>
      </c>
      <c r="E145" s="35" t="s">
        <v>27</v>
      </c>
      <c r="I145" s="6">
        <v>104.5</v>
      </c>
    </row>
    <row r="146" spans="1:16" x14ac:dyDescent="0.2">
      <c r="A146" s="28">
        <v>39406</v>
      </c>
      <c r="B146" s="18" t="s">
        <v>12</v>
      </c>
      <c r="C146" s="31">
        <v>1119313</v>
      </c>
      <c r="D146" s="6">
        <v>1775.85</v>
      </c>
      <c r="E146" s="35" t="s">
        <v>27</v>
      </c>
      <c r="F146" s="6">
        <v>1775.85</v>
      </c>
    </row>
    <row r="147" spans="1:16" s="19" customFormat="1" x14ac:dyDescent="0.2">
      <c r="A147" s="61">
        <v>39408</v>
      </c>
      <c r="B147" s="24" t="s">
        <v>28</v>
      </c>
      <c r="C147" s="32">
        <v>114278</v>
      </c>
      <c r="D147" s="20">
        <v>3611.93</v>
      </c>
      <c r="E147" s="47" t="s">
        <v>27</v>
      </c>
      <c r="F147" s="20">
        <v>3611.93</v>
      </c>
      <c r="G147" s="20"/>
      <c r="H147" s="20"/>
      <c r="I147" s="20"/>
      <c r="J147" s="20"/>
      <c r="K147" s="20"/>
      <c r="L147" s="20"/>
      <c r="M147" s="20"/>
      <c r="N147" s="20"/>
      <c r="O147" s="21"/>
      <c r="P147" s="21"/>
    </row>
    <row r="148" spans="1:16" s="19" customFormat="1" x14ac:dyDescent="0.2">
      <c r="A148" s="61">
        <v>39409</v>
      </c>
      <c r="B148" s="24" t="s">
        <v>28</v>
      </c>
      <c r="C148" s="32">
        <v>114299</v>
      </c>
      <c r="D148" s="20">
        <v>693.22</v>
      </c>
      <c r="E148" s="47" t="s">
        <v>27</v>
      </c>
      <c r="F148" s="20">
        <v>693.22</v>
      </c>
      <c r="G148" s="20"/>
      <c r="H148" s="20"/>
      <c r="I148" s="20"/>
      <c r="J148" s="20"/>
      <c r="K148" s="20"/>
      <c r="L148" s="20"/>
      <c r="M148" s="20"/>
      <c r="N148" s="20"/>
      <c r="O148" s="21"/>
      <c r="P148" s="21"/>
    </row>
    <row r="149" spans="1:16" s="8" customFormat="1" ht="10.5" x14ac:dyDescent="0.25">
      <c r="A149" s="60"/>
      <c r="B149" s="17" t="s">
        <v>85</v>
      </c>
      <c r="C149" s="10"/>
      <c r="D149" s="9">
        <f>SUM(D143:D148)</f>
        <v>6830.38</v>
      </c>
      <c r="E149" s="43"/>
      <c r="F149" s="9">
        <f>SUM(F143:F148)</f>
        <v>6230.88</v>
      </c>
      <c r="G149" s="9">
        <v>2030.04</v>
      </c>
      <c r="H149" s="9"/>
      <c r="I149" s="9">
        <f>SUM(I144:I148)</f>
        <v>599.5</v>
      </c>
      <c r="J149" s="9"/>
      <c r="K149" s="9">
        <v>138.44</v>
      </c>
      <c r="L149" s="9">
        <v>275</v>
      </c>
      <c r="M149" s="9">
        <f>SUM(F149:L149)</f>
        <v>9273.86</v>
      </c>
      <c r="N149" s="9">
        <v>6009.87</v>
      </c>
      <c r="O149" s="11">
        <v>-3263.99</v>
      </c>
      <c r="P149" s="11">
        <v>-2664.49</v>
      </c>
    </row>
    <row r="151" spans="1:16" s="1" customFormat="1" ht="10.5" x14ac:dyDescent="0.25">
      <c r="A151" s="59" t="s">
        <v>0</v>
      </c>
      <c r="B151" s="22" t="s">
        <v>7</v>
      </c>
      <c r="C151" s="3" t="s">
        <v>8</v>
      </c>
      <c r="D151" s="2" t="s">
        <v>9</v>
      </c>
      <c r="E151" s="46"/>
      <c r="F151" s="2" t="s">
        <v>89</v>
      </c>
      <c r="G151" s="2" t="s">
        <v>25</v>
      </c>
      <c r="H151" s="2" t="s">
        <v>90</v>
      </c>
      <c r="I151" s="2" t="s">
        <v>244</v>
      </c>
      <c r="J151" s="2" t="s">
        <v>92</v>
      </c>
      <c r="K151" s="2" t="s">
        <v>245</v>
      </c>
      <c r="L151" s="2" t="s">
        <v>93</v>
      </c>
      <c r="M151" s="2" t="s">
        <v>95</v>
      </c>
      <c r="N151" s="2" t="s">
        <v>58</v>
      </c>
      <c r="O151" s="4" t="s">
        <v>96</v>
      </c>
      <c r="P151" s="4"/>
    </row>
    <row r="152" spans="1:16" x14ac:dyDescent="0.2">
      <c r="A152" s="28">
        <v>39413</v>
      </c>
      <c r="B152" s="18" t="s">
        <v>19</v>
      </c>
      <c r="C152" s="31">
        <v>147638</v>
      </c>
      <c r="D152" s="6">
        <v>63.2</v>
      </c>
      <c r="E152" s="35" t="s">
        <v>27</v>
      </c>
      <c r="F152" s="6">
        <v>63.2</v>
      </c>
    </row>
    <row r="153" spans="1:16" x14ac:dyDescent="0.2">
      <c r="A153" s="28">
        <v>39413</v>
      </c>
      <c r="B153" s="18" t="s">
        <v>68</v>
      </c>
      <c r="C153" s="31">
        <v>13276</v>
      </c>
      <c r="D153" s="6">
        <v>941.5</v>
      </c>
      <c r="E153" s="35" t="s">
        <v>27</v>
      </c>
      <c r="I153" s="6">
        <v>941.5</v>
      </c>
    </row>
    <row r="154" spans="1:16" x14ac:dyDescent="0.2">
      <c r="A154" s="28">
        <v>39413</v>
      </c>
      <c r="B154" s="18" t="s">
        <v>10</v>
      </c>
      <c r="C154" s="31">
        <v>1429611</v>
      </c>
      <c r="D154" s="6">
        <v>397.75</v>
      </c>
      <c r="E154" s="35" t="s">
        <v>27</v>
      </c>
      <c r="F154" s="6">
        <v>397.75</v>
      </c>
    </row>
    <row r="155" spans="1:16" s="19" customFormat="1" x14ac:dyDescent="0.2">
      <c r="A155" s="61">
        <v>39413</v>
      </c>
      <c r="B155" s="24" t="s">
        <v>28</v>
      </c>
      <c r="C155" s="32">
        <v>114342</v>
      </c>
      <c r="D155" s="20">
        <v>371.7</v>
      </c>
      <c r="E155" s="47" t="s">
        <v>27</v>
      </c>
      <c r="F155" s="20">
        <v>371.7</v>
      </c>
      <c r="G155" s="20"/>
      <c r="H155" s="20"/>
      <c r="I155" s="20"/>
      <c r="J155" s="20"/>
      <c r="K155" s="20"/>
      <c r="L155" s="20"/>
      <c r="M155" s="20"/>
      <c r="N155" s="20"/>
      <c r="O155" s="21"/>
      <c r="P155" s="21"/>
    </row>
    <row r="156" spans="1:16" s="19" customFormat="1" x14ac:dyDescent="0.2">
      <c r="A156" s="61">
        <v>39413</v>
      </c>
      <c r="B156" s="24" t="s">
        <v>75</v>
      </c>
      <c r="C156" s="32">
        <v>3204372</v>
      </c>
      <c r="D156" s="20">
        <v>4889.5</v>
      </c>
      <c r="E156" s="47" t="s">
        <v>27</v>
      </c>
      <c r="F156" s="20"/>
      <c r="G156" s="20"/>
      <c r="H156" s="20"/>
      <c r="I156" s="20">
        <v>4889.5</v>
      </c>
      <c r="J156" s="20"/>
      <c r="K156" s="20"/>
      <c r="L156" s="20"/>
      <c r="M156" s="20"/>
      <c r="N156" s="20"/>
      <c r="O156" s="21"/>
      <c r="P156" s="21"/>
    </row>
    <row r="157" spans="1:16" x14ac:dyDescent="0.2">
      <c r="A157" s="28">
        <v>39414</v>
      </c>
      <c r="B157" s="18" t="s">
        <v>6</v>
      </c>
      <c r="C157" s="31">
        <v>444056</v>
      </c>
      <c r="D157" s="6">
        <v>105.15</v>
      </c>
      <c r="E157" s="35" t="s">
        <v>27</v>
      </c>
      <c r="F157" s="6">
        <v>105.15</v>
      </c>
    </row>
    <row r="158" spans="1:16" x14ac:dyDescent="0.2">
      <c r="A158" s="28">
        <v>39414</v>
      </c>
      <c r="B158" s="18" t="s">
        <v>12</v>
      </c>
      <c r="C158" s="31">
        <v>1119665</v>
      </c>
      <c r="D158" s="6">
        <v>424.25</v>
      </c>
      <c r="E158" s="35" t="s">
        <v>27</v>
      </c>
      <c r="F158" s="6">
        <v>424.25</v>
      </c>
    </row>
    <row r="159" spans="1:16" s="19" customFormat="1" x14ac:dyDescent="0.2">
      <c r="A159" s="61">
        <v>39414</v>
      </c>
      <c r="B159" s="24" t="s">
        <v>28</v>
      </c>
      <c r="C159" s="32">
        <v>114366</v>
      </c>
      <c r="D159" s="20">
        <v>39.6</v>
      </c>
      <c r="E159" s="47" t="s">
        <v>27</v>
      </c>
      <c r="F159" s="20">
        <v>39.6</v>
      </c>
      <c r="G159" s="20"/>
      <c r="H159" s="20"/>
      <c r="I159" s="20"/>
      <c r="J159" s="20"/>
      <c r="K159" s="20"/>
      <c r="L159" s="20"/>
      <c r="M159" s="20"/>
      <c r="N159" s="20"/>
      <c r="O159" s="21"/>
      <c r="P159" s="21"/>
    </row>
    <row r="160" spans="1:16" s="19" customFormat="1" x14ac:dyDescent="0.2">
      <c r="A160" s="61">
        <v>39416</v>
      </c>
      <c r="B160" s="24" t="s">
        <v>6</v>
      </c>
      <c r="C160" s="32">
        <v>444493</v>
      </c>
      <c r="D160" s="20">
        <v>62.18</v>
      </c>
      <c r="E160" s="47" t="s">
        <v>27</v>
      </c>
      <c r="F160" s="20">
        <v>62.18</v>
      </c>
      <c r="G160" s="20"/>
      <c r="H160" s="20"/>
      <c r="I160" s="20"/>
      <c r="J160" s="20"/>
      <c r="K160" s="20"/>
      <c r="L160" s="20"/>
      <c r="M160" s="20"/>
      <c r="N160" s="20"/>
      <c r="O160" s="21"/>
      <c r="P160" s="21"/>
    </row>
    <row r="161" spans="1:16" x14ac:dyDescent="0.2">
      <c r="A161" s="28">
        <v>39416</v>
      </c>
      <c r="B161" s="18" t="s">
        <v>70</v>
      </c>
      <c r="D161" s="6">
        <v>9.65</v>
      </c>
      <c r="E161" s="35" t="s">
        <v>27</v>
      </c>
      <c r="J161" s="6">
        <v>9.65</v>
      </c>
    </row>
    <row r="162" spans="1:16" ht="20" x14ac:dyDescent="0.2">
      <c r="A162" s="28">
        <v>39416</v>
      </c>
      <c r="B162" s="18" t="s">
        <v>72</v>
      </c>
      <c r="D162" s="6">
        <v>72.209999999999994</v>
      </c>
      <c r="E162" s="35" t="s">
        <v>27</v>
      </c>
      <c r="J162" s="6">
        <v>72.209999999999994</v>
      </c>
    </row>
    <row r="163" spans="1:16" x14ac:dyDescent="0.2">
      <c r="A163" s="28">
        <v>39416</v>
      </c>
      <c r="B163" s="18" t="s">
        <v>6</v>
      </c>
      <c r="C163" s="31">
        <v>444493</v>
      </c>
      <c r="D163" s="6">
        <v>62.18</v>
      </c>
      <c r="E163" s="35" t="s">
        <v>27</v>
      </c>
      <c r="F163" s="6">
        <v>62.18</v>
      </c>
    </row>
    <row r="164" spans="1:16" s="19" customFormat="1" x14ac:dyDescent="0.2">
      <c r="A164" s="61">
        <v>39416</v>
      </c>
      <c r="B164" s="24" t="s">
        <v>28</v>
      </c>
      <c r="C164" s="32">
        <v>114518</v>
      </c>
      <c r="D164" s="20">
        <v>484.2</v>
      </c>
      <c r="E164" s="47" t="s">
        <v>27</v>
      </c>
      <c r="F164" s="20">
        <v>484.2</v>
      </c>
      <c r="G164" s="20"/>
      <c r="H164" s="20"/>
      <c r="I164" s="20"/>
      <c r="J164" s="20"/>
      <c r="K164" s="20"/>
      <c r="L164" s="20"/>
      <c r="M164" s="20"/>
      <c r="N164" s="20"/>
      <c r="O164" s="21"/>
      <c r="P164" s="21"/>
    </row>
    <row r="165" spans="1:16" x14ac:dyDescent="0.2">
      <c r="A165" s="28">
        <v>39418</v>
      </c>
      <c r="B165" s="18" t="s">
        <v>69</v>
      </c>
      <c r="D165" s="6">
        <v>4.0199999999999996</v>
      </c>
      <c r="E165" s="35" t="s">
        <v>27</v>
      </c>
      <c r="J165" s="6">
        <v>4.0199999999999996</v>
      </c>
    </row>
    <row r="166" spans="1:16" s="8" customFormat="1" ht="10.5" x14ac:dyDescent="0.25">
      <c r="A166" s="60"/>
      <c r="B166" s="17" t="s">
        <v>86</v>
      </c>
      <c r="C166" s="10"/>
      <c r="D166" s="9">
        <f>SUM(D152:D165)</f>
        <v>7927.09</v>
      </c>
      <c r="E166" s="43"/>
      <c r="F166" s="9">
        <f>SUM(F152:F165)</f>
        <v>2010.21</v>
      </c>
      <c r="G166" s="9">
        <v>1546.59</v>
      </c>
      <c r="H166" s="9"/>
      <c r="I166" s="9">
        <f>SUM(I153:I165)</f>
        <v>5831</v>
      </c>
      <c r="J166" s="9">
        <f>SUM(J161:J165)</f>
        <v>85.88</v>
      </c>
      <c r="K166" s="9">
        <v>138.44</v>
      </c>
      <c r="L166" s="9">
        <v>275</v>
      </c>
      <c r="M166" s="9">
        <f>SUM(F166:L166)</f>
        <v>9887.119999999999</v>
      </c>
      <c r="N166" s="9">
        <v>7341.71</v>
      </c>
      <c r="O166" s="11">
        <v>-2545.41</v>
      </c>
      <c r="P166" s="11">
        <v>3285.71</v>
      </c>
    </row>
    <row r="168" spans="1:16" s="1" customFormat="1" ht="10.5" x14ac:dyDescent="0.25">
      <c r="A168" s="59" t="s">
        <v>0</v>
      </c>
      <c r="B168" s="22" t="s">
        <v>7</v>
      </c>
      <c r="C168" s="3" t="s">
        <v>8</v>
      </c>
      <c r="D168" s="2" t="s">
        <v>9</v>
      </c>
      <c r="E168" s="46"/>
      <c r="F168" s="2" t="s">
        <v>89</v>
      </c>
      <c r="G168" s="2" t="s">
        <v>25</v>
      </c>
      <c r="H168" s="2" t="s">
        <v>90</v>
      </c>
      <c r="I168" s="2" t="s">
        <v>91</v>
      </c>
      <c r="J168" s="2" t="s">
        <v>92</v>
      </c>
      <c r="K168" s="2" t="s">
        <v>37</v>
      </c>
      <c r="L168" s="2" t="s">
        <v>93</v>
      </c>
      <c r="M168" s="2" t="s">
        <v>95</v>
      </c>
      <c r="N168" s="2" t="s">
        <v>58</v>
      </c>
      <c r="O168" s="4" t="s">
        <v>96</v>
      </c>
      <c r="P168" s="4"/>
    </row>
    <row r="169" spans="1:16" s="19" customFormat="1" x14ac:dyDescent="0.2">
      <c r="A169" s="61">
        <v>39419</v>
      </c>
      <c r="B169" s="24" t="s">
        <v>28</v>
      </c>
      <c r="C169" s="32">
        <v>114543</v>
      </c>
      <c r="D169" s="20">
        <v>1190.76</v>
      </c>
      <c r="E169" s="47" t="s">
        <v>27</v>
      </c>
      <c r="F169" s="20">
        <v>1190.76</v>
      </c>
      <c r="G169" s="20"/>
      <c r="H169" s="20"/>
      <c r="I169" s="20"/>
      <c r="J169" s="20"/>
      <c r="K169" s="20"/>
      <c r="L169" s="20"/>
      <c r="M169" s="20"/>
      <c r="N169" s="20"/>
      <c r="O169" s="21"/>
      <c r="P169" s="21"/>
    </row>
    <row r="170" spans="1:16" x14ac:dyDescent="0.2">
      <c r="A170" s="28">
        <v>39420</v>
      </c>
      <c r="B170" s="18" t="s">
        <v>19</v>
      </c>
      <c r="C170" s="31">
        <v>147859</v>
      </c>
      <c r="D170" s="6">
        <v>110</v>
      </c>
      <c r="E170" s="35" t="s">
        <v>27</v>
      </c>
      <c r="F170" s="6">
        <v>110</v>
      </c>
    </row>
    <row r="171" spans="1:16" x14ac:dyDescent="0.2">
      <c r="A171" s="28">
        <v>39420</v>
      </c>
      <c r="B171" s="18" t="s">
        <v>19</v>
      </c>
      <c r="C171" s="31">
        <v>147860</v>
      </c>
      <c r="D171" s="6">
        <v>48.15</v>
      </c>
      <c r="E171" s="35" t="s">
        <v>27</v>
      </c>
      <c r="F171" s="6">
        <v>48.15</v>
      </c>
    </row>
    <row r="172" spans="1:16" x14ac:dyDescent="0.2">
      <c r="A172" s="28">
        <v>39420</v>
      </c>
      <c r="B172" s="18" t="s">
        <v>12</v>
      </c>
      <c r="C172" s="31">
        <v>1119896</v>
      </c>
      <c r="D172" s="6">
        <v>1086.5999999999999</v>
      </c>
      <c r="E172" s="35" t="s">
        <v>27</v>
      </c>
      <c r="F172" s="6">
        <v>1086.5999999999999</v>
      </c>
    </row>
    <row r="173" spans="1:16" x14ac:dyDescent="0.2">
      <c r="A173" s="28">
        <v>39421</v>
      </c>
      <c r="B173" s="18" t="s">
        <v>6</v>
      </c>
      <c r="C173" s="31">
        <v>445296</v>
      </c>
      <c r="D173" s="6">
        <v>371.4</v>
      </c>
      <c r="E173" s="35" t="s">
        <v>27</v>
      </c>
      <c r="F173" s="6">
        <v>371.4</v>
      </c>
    </row>
    <row r="174" spans="1:16" x14ac:dyDescent="0.2">
      <c r="A174" s="28">
        <v>39421</v>
      </c>
      <c r="B174" s="18" t="s">
        <v>20</v>
      </c>
      <c r="C174" s="31">
        <v>18796838</v>
      </c>
      <c r="D174" s="6">
        <v>83.5</v>
      </c>
      <c r="E174" s="35" t="s">
        <v>27</v>
      </c>
      <c r="F174" s="6">
        <v>83.5</v>
      </c>
    </row>
    <row r="175" spans="1:16" s="19" customFormat="1" x14ac:dyDescent="0.2">
      <c r="A175" s="61">
        <v>39421</v>
      </c>
      <c r="B175" s="24" t="s">
        <v>28</v>
      </c>
      <c r="C175" s="32">
        <v>114575</v>
      </c>
      <c r="D175" s="20">
        <v>673.58</v>
      </c>
      <c r="E175" s="47" t="s">
        <v>27</v>
      </c>
      <c r="F175" s="20">
        <v>673.58</v>
      </c>
      <c r="G175" s="20"/>
      <c r="H175" s="20"/>
      <c r="I175" s="20"/>
      <c r="J175" s="20"/>
      <c r="K175" s="20"/>
      <c r="L175" s="20"/>
      <c r="M175" s="20"/>
      <c r="N175" s="20"/>
      <c r="O175" s="21"/>
      <c r="P175" s="21"/>
    </row>
    <row r="176" spans="1:16" s="19" customFormat="1" x14ac:dyDescent="0.2">
      <c r="A176" s="61">
        <v>39422</v>
      </c>
      <c r="B176" s="24" t="s">
        <v>28</v>
      </c>
      <c r="C176" s="32">
        <v>114593</v>
      </c>
      <c r="D176" s="20">
        <v>1281.5999999999999</v>
      </c>
      <c r="E176" s="47" t="s">
        <v>27</v>
      </c>
      <c r="F176" s="20"/>
      <c r="G176" s="20"/>
      <c r="H176" s="20"/>
      <c r="I176" s="20"/>
      <c r="J176" s="20"/>
      <c r="K176" s="20"/>
      <c r="L176" s="20"/>
      <c r="M176" s="20"/>
      <c r="N176" s="20"/>
      <c r="O176" s="21"/>
      <c r="P176" s="21"/>
    </row>
    <row r="177" spans="1:16" x14ac:dyDescent="0.2">
      <c r="A177" s="28">
        <v>39422</v>
      </c>
      <c r="B177" s="18" t="s">
        <v>19</v>
      </c>
      <c r="C177" s="31">
        <v>147982</v>
      </c>
      <c r="D177" s="6">
        <v>86.3</v>
      </c>
      <c r="E177" s="35" t="s">
        <v>27</v>
      </c>
      <c r="F177" s="6">
        <v>86.3</v>
      </c>
    </row>
    <row r="178" spans="1:16" x14ac:dyDescent="0.2">
      <c r="A178" s="28">
        <v>39422</v>
      </c>
      <c r="B178" s="18" t="s">
        <v>73</v>
      </c>
      <c r="D178" s="6">
        <v>207.45</v>
      </c>
      <c r="E178" s="35" t="s">
        <v>27</v>
      </c>
      <c r="H178" s="6">
        <v>207.45</v>
      </c>
    </row>
    <row r="179" spans="1:16" x14ac:dyDescent="0.2">
      <c r="A179" s="28">
        <v>39423</v>
      </c>
      <c r="B179" s="18" t="s">
        <v>12</v>
      </c>
      <c r="C179" s="31">
        <v>1120101</v>
      </c>
      <c r="D179" s="6">
        <v>557.25</v>
      </c>
      <c r="E179" s="35" t="s">
        <v>27</v>
      </c>
      <c r="F179" s="6">
        <v>557.25</v>
      </c>
    </row>
    <row r="180" spans="1:16" x14ac:dyDescent="0.2">
      <c r="A180" s="28">
        <v>39423</v>
      </c>
      <c r="B180" s="18" t="s">
        <v>74</v>
      </c>
      <c r="D180" s="6">
        <v>185.65</v>
      </c>
      <c r="E180" s="35" t="s">
        <v>27</v>
      </c>
      <c r="J180" s="6">
        <v>185.65</v>
      </c>
    </row>
    <row r="181" spans="1:16" x14ac:dyDescent="0.2">
      <c r="A181" s="28">
        <v>39425</v>
      </c>
      <c r="B181" s="18" t="s">
        <v>71</v>
      </c>
      <c r="D181" s="6">
        <v>2500</v>
      </c>
      <c r="E181" s="35" t="s">
        <v>27</v>
      </c>
      <c r="I181" s="6">
        <v>2500</v>
      </c>
    </row>
    <row r="182" spans="1:16" s="8" customFormat="1" ht="10.5" x14ac:dyDescent="0.25">
      <c r="A182" s="60"/>
      <c r="B182" s="17" t="s">
        <v>87</v>
      </c>
      <c r="C182" s="10"/>
      <c r="D182" s="9">
        <f>SUM(D169:D181)</f>
        <v>8382.24</v>
      </c>
      <c r="E182" s="43"/>
      <c r="F182" s="9">
        <f>SUM(F169:F180)</f>
        <v>4207.5400000000009</v>
      </c>
      <c r="G182" s="9">
        <v>1546.59</v>
      </c>
      <c r="H182" s="9">
        <f>SUM(H178:H180)</f>
        <v>207.45</v>
      </c>
      <c r="I182" s="9">
        <f>SUM(I181)</f>
        <v>2500</v>
      </c>
      <c r="J182" s="9">
        <f>SUM(J180)</f>
        <v>185.65</v>
      </c>
      <c r="K182" s="9">
        <v>138.44</v>
      </c>
      <c r="L182" s="9">
        <v>275</v>
      </c>
      <c r="M182" s="9">
        <f>SUM(F182:L182)</f>
        <v>9060.6700000000019</v>
      </c>
      <c r="N182" s="9">
        <v>7778.47</v>
      </c>
      <c r="O182" s="11">
        <v>-1282.2</v>
      </c>
      <c r="P182" s="11">
        <v>1217.8</v>
      </c>
    </row>
    <row r="184" spans="1:16" s="1" customFormat="1" ht="10.5" x14ac:dyDescent="0.25">
      <c r="A184" s="59" t="s">
        <v>0</v>
      </c>
      <c r="B184" s="22" t="s">
        <v>7</v>
      </c>
      <c r="C184" s="3" t="s">
        <v>8</v>
      </c>
      <c r="D184" s="2" t="s">
        <v>9</v>
      </c>
      <c r="E184" s="46"/>
      <c r="F184" s="2" t="s">
        <v>89</v>
      </c>
      <c r="G184" s="2" t="s">
        <v>25</v>
      </c>
      <c r="H184" s="2" t="s">
        <v>90</v>
      </c>
      <c r="I184" s="2" t="s">
        <v>91</v>
      </c>
      <c r="J184" s="2" t="s">
        <v>92</v>
      </c>
      <c r="K184" s="2" t="s">
        <v>37</v>
      </c>
      <c r="L184" s="2" t="s">
        <v>93</v>
      </c>
      <c r="M184" s="2" t="s">
        <v>95</v>
      </c>
      <c r="N184" s="2" t="s">
        <v>58</v>
      </c>
      <c r="O184" s="4" t="s">
        <v>96</v>
      </c>
      <c r="P184" s="4"/>
    </row>
    <row r="185" spans="1:16" s="19" customFormat="1" x14ac:dyDescent="0.2">
      <c r="A185" s="61"/>
      <c r="B185" s="24"/>
      <c r="C185" s="32"/>
      <c r="D185" s="20"/>
      <c r="E185" s="47"/>
      <c r="F185" s="20"/>
      <c r="G185" s="20"/>
      <c r="H185" s="20"/>
      <c r="I185" s="20"/>
      <c r="J185" s="20"/>
      <c r="K185" s="20"/>
      <c r="L185" s="20"/>
      <c r="M185" s="20"/>
      <c r="N185" s="20"/>
      <c r="O185" s="21"/>
      <c r="P185" s="21"/>
    </row>
    <row r="186" spans="1:16" x14ac:dyDescent="0.2">
      <c r="A186" s="28">
        <v>39426</v>
      </c>
      <c r="B186" s="18" t="s">
        <v>6</v>
      </c>
      <c r="C186" s="31">
        <v>446067</v>
      </c>
      <c r="D186" s="6">
        <v>105.15</v>
      </c>
      <c r="E186" s="35" t="s">
        <v>27</v>
      </c>
      <c r="F186" s="6">
        <v>105.15</v>
      </c>
    </row>
    <row r="187" spans="1:16" x14ac:dyDescent="0.2">
      <c r="A187" s="28">
        <v>39427</v>
      </c>
      <c r="B187" s="18" t="s">
        <v>19</v>
      </c>
      <c r="C187" s="31">
        <v>148155</v>
      </c>
      <c r="D187" s="6">
        <v>318.75</v>
      </c>
      <c r="E187" s="35" t="s">
        <v>27</v>
      </c>
      <c r="F187" s="6">
        <v>318.75</v>
      </c>
    </row>
    <row r="188" spans="1:16" x14ac:dyDescent="0.2">
      <c r="A188" s="28">
        <v>39427</v>
      </c>
      <c r="B188" s="18" t="s">
        <v>10</v>
      </c>
      <c r="C188" s="31">
        <v>1436476</v>
      </c>
      <c r="D188" s="6">
        <v>515.77</v>
      </c>
      <c r="E188" s="35" t="s">
        <v>27</v>
      </c>
      <c r="F188" s="6">
        <v>515.77</v>
      </c>
    </row>
    <row r="189" spans="1:16" s="19" customFormat="1" x14ac:dyDescent="0.2">
      <c r="A189" s="61">
        <v>39427</v>
      </c>
      <c r="B189" s="24" t="s">
        <v>28</v>
      </c>
      <c r="C189" s="32">
        <v>114674</v>
      </c>
      <c r="D189" s="20">
        <v>298.98</v>
      </c>
      <c r="E189" s="47" t="s">
        <v>27</v>
      </c>
      <c r="F189" s="20">
        <v>298.98</v>
      </c>
      <c r="G189" s="20"/>
      <c r="H189" s="20"/>
      <c r="I189" s="20"/>
      <c r="J189" s="20"/>
      <c r="K189" s="20"/>
      <c r="L189" s="20"/>
      <c r="M189" s="20"/>
      <c r="N189" s="20"/>
      <c r="O189" s="21"/>
      <c r="P189" s="21"/>
    </row>
    <row r="190" spans="1:16" s="19" customFormat="1" x14ac:dyDescent="0.2">
      <c r="A190" s="61">
        <v>39428</v>
      </c>
      <c r="B190" s="24" t="s">
        <v>28</v>
      </c>
      <c r="C190" s="32">
        <v>114702</v>
      </c>
      <c r="D190" s="20">
        <v>1437.19</v>
      </c>
      <c r="E190" s="47" t="s">
        <v>27</v>
      </c>
      <c r="F190" s="20">
        <v>1437.19</v>
      </c>
      <c r="G190" s="20"/>
      <c r="H190" s="20"/>
      <c r="I190" s="20"/>
      <c r="J190" s="20"/>
      <c r="K190" s="20"/>
      <c r="L190" s="20"/>
      <c r="M190" s="20"/>
      <c r="N190" s="20"/>
      <c r="O190" s="21"/>
      <c r="P190" s="21"/>
    </row>
    <row r="191" spans="1:16" x14ac:dyDescent="0.2">
      <c r="A191" s="28">
        <v>39430</v>
      </c>
      <c r="B191" s="18" t="s">
        <v>101</v>
      </c>
      <c r="D191" s="6">
        <v>13.5</v>
      </c>
      <c r="E191" s="35" t="s">
        <v>27</v>
      </c>
      <c r="J191" s="6">
        <v>13.5</v>
      </c>
    </row>
    <row r="192" spans="1:16" x14ac:dyDescent="0.2">
      <c r="A192" s="28">
        <v>39430</v>
      </c>
      <c r="B192" s="18" t="s">
        <v>28</v>
      </c>
      <c r="C192" s="31">
        <v>114733</v>
      </c>
      <c r="D192" s="6">
        <v>1220.4000000000001</v>
      </c>
      <c r="E192" s="35" t="s">
        <v>27</v>
      </c>
      <c r="F192" s="6">
        <v>1220.4000000000001</v>
      </c>
    </row>
    <row r="193" spans="1:16" x14ac:dyDescent="0.2">
      <c r="A193" s="28">
        <v>39430</v>
      </c>
      <c r="B193" s="18" t="s">
        <v>12</v>
      </c>
      <c r="C193" s="31">
        <v>1120467</v>
      </c>
      <c r="D193" s="6">
        <v>1051.5</v>
      </c>
      <c r="E193" s="35" t="s">
        <v>27</v>
      </c>
      <c r="F193" s="6">
        <v>1051.5</v>
      </c>
    </row>
    <row r="194" spans="1:16" x14ac:dyDescent="0.2">
      <c r="A194" s="28">
        <v>39430</v>
      </c>
      <c r="B194" s="18" t="s">
        <v>6</v>
      </c>
      <c r="C194" s="31">
        <v>446947</v>
      </c>
      <c r="D194" s="6">
        <v>53.25</v>
      </c>
      <c r="E194" s="35" t="s">
        <v>27</v>
      </c>
      <c r="F194" s="6">
        <v>53.25</v>
      </c>
    </row>
    <row r="195" spans="1:16" x14ac:dyDescent="0.2">
      <c r="A195" s="28">
        <v>39430</v>
      </c>
      <c r="B195" s="18" t="s">
        <v>112</v>
      </c>
      <c r="D195" s="6">
        <v>90</v>
      </c>
      <c r="E195" s="35" t="s">
        <v>27</v>
      </c>
      <c r="J195" s="6">
        <v>90</v>
      </c>
    </row>
    <row r="196" spans="1:16" x14ac:dyDescent="0.2">
      <c r="A196" s="28">
        <v>39798</v>
      </c>
      <c r="B196" s="18" t="s">
        <v>29</v>
      </c>
      <c r="D196" s="6">
        <v>134.43</v>
      </c>
      <c r="E196" s="35" t="s">
        <v>27</v>
      </c>
    </row>
    <row r="197" spans="1:16" ht="10.5" x14ac:dyDescent="0.25">
      <c r="B197" s="17" t="s">
        <v>88</v>
      </c>
      <c r="D197" s="9">
        <f>SUM(D186:D196)</f>
        <v>5238.92</v>
      </c>
      <c r="F197" s="9">
        <v>5000.09</v>
      </c>
      <c r="G197" s="9">
        <v>1964.79</v>
      </c>
      <c r="J197" s="9">
        <v>103.5</v>
      </c>
      <c r="K197" s="9">
        <v>138.44</v>
      </c>
      <c r="L197" s="6">
        <v>275</v>
      </c>
      <c r="M197" s="6">
        <f>SUM(F197:L197)</f>
        <v>7481.82</v>
      </c>
      <c r="N197" s="6">
        <v>8604.77</v>
      </c>
      <c r="O197" s="7">
        <v>1122.95</v>
      </c>
      <c r="P197" s="7">
        <v>1122.95</v>
      </c>
    </row>
    <row r="198" spans="1:16" ht="10.5" x14ac:dyDescent="0.25">
      <c r="B198" s="17"/>
      <c r="D198" s="9"/>
      <c r="F198" s="9"/>
      <c r="G198" s="9"/>
      <c r="J198" s="9"/>
      <c r="K198" s="9"/>
    </row>
    <row r="199" spans="1:16" ht="10.5" x14ac:dyDescent="0.25">
      <c r="B199" s="17"/>
      <c r="D199" s="9"/>
      <c r="F199" s="9"/>
      <c r="G199" s="9"/>
      <c r="J199" s="9"/>
      <c r="K199" s="9"/>
    </row>
    <row r="201" spans="1:16" s="1" customFormat="1" ht="10.5" x14ac:dyDescent="0.25">
      <c r="A201" s="59" t="s">
        <v>0</v>
      </c>
      <c r="B201" s="22" t="s">
        <v>7</v>
      </c>
      <c r="C201" s="3" t="s">
        <v>8</v>
      </c>
      <c r="D201" s="2" t="s">
        <v>9</v>
      </c>
      <c r="E201" s="46"/>
      <c r="F201" s="2" t="s">
        <v>89</v>
      </c>
      <c r="G201" s="2" t="s">
        <v>25</v>
      </c>
      <c r="H201" s="2" t="s">
        <v>90</v>
      </c>
      <c r="I201" s="2" t="s">
        <v>91</v>
      </c>
      <c r="J201" s="2" t="s">
        <v>92</v>
      </c>
      <c r="K201" s="2" t="s">
        <v>37</v>
      </c>
      <c r="L201" s="2" t="s">
        <v>93</v>
      </c>
      <c r="M201" s="2" t="s">
        <v>95</v>
      </c>
      <c r="N201" s="2" t="s">
        <v>58</v>
      </c>
      <c r="O201" s="4" t="s">
        <v>96</v>
      </c>
      <c r="P201" s="4"/>
    </row>
    <row r="202" spans="1:16" x14ac:dyDescent="0.2">
      <c r="A202" s="28">
        <v>39433</v>
      </c>
      <c r="B202" s="18" t="s">
        <v>28</v>
      </c>
      <c r="C202" s="31">
        <v>114763</v>
      </c>
      <c r="D202" s="6">
        <v>648.92999999999995</v>
      </c>
      <c r="E202" s="35" t="s">
        <v>27</v>
      </c>
      <c r="F202" s="6">
        <v>648.92999999999995</v>
      </c>
    </row>
    <row r="203" spans="1:16" x14ac:dyDescent="0.2">
      <c r="A203" s="28">
        <v>39433</v>
      </c>
      <c r="B203" s="18" t="s">
        <v>6</v>
      </c>
      <c r="C203" s="31">
        <v>447296</v>
      </c>
      <c r="D203" s="6">
        <v>157.93</v>
      </c>
      <c r="E203" s="35" t="s">
        <v>27</v>
      </c>
      <c r="F203" s="6">
        <v>157.93</v>
      </c>
    </row>
    <row r="204" spans="1:16" x14ac:dyDescent="0.2">
      <c r="A204" s="28">
        <v>39434</v>
      </c>
      <c r="B204" s="18" t="s">
        <v>19</v>
      </c>
      <c r="C204" s="31">
        <v>148456</v>
      </c>
      <c r="D204" s="6">
        <v>64.349999999999994</v>
      </c>
      <c r="E204" s="35" t="s">
        <v>27</v>
      </c>
      <c r="F204" s="6">
        <v>64.349999999999994</v>
      </c>
    </row>
    <row r="205" spans="1:16" x14ac:dyDescent="0.2">
      <c r="A205" s="28">
        <v>39434</v>
      </c>
      <c r="B205" s="18" t="s">
        <v>19</v>
      </c>
      <c r="C205" s="31">
        <v>148458</v>
      </c>
      <c r="D205" s="6">
        <v>48.15</v>
      </c>
      <c r="E205" s="35" t="s">
        <v>27</v>
      </c>
      <c r="F205" s="6">
        <v>48.15</v>
      </c>
    </row>
    <row r="206" spans="1:16" s="19" customFormat="1" x14ac:dyDescent="0.2">
      <c r="A206" s="61">
        <v>39434</v>
      </c>
      <c r="B206" s="24" t="s">
        <v>28</v>
      </c>
      <c r="C206" s="32">
        <v>114801</v>
      </c>
      <c r="D206" s="20">
        <v>1320.66</v>
      </c>
      <c r="E206" s="47" t="s">
        <v>27</v>
      </c>
      <c r="F206" s="20">
        <v>1320.66</v>
      </c>
      <c r="G206" s="20"/>
      <c r="H206" s="20"/>
      <c r="I206" s="20"/>
      <c r="J206" s="20"/>
      <c r="K206" s="20"/>
      <c r="L206" s="20"/>
      <c r="M206" s="20"/>
      <c r="N206" s="20"/>
      <c r="O206" s="21"/>
      <c r="P206" s="21"/>
    </row>
    <row r="207" spans="1:16" x14ac:dyDescent="0.2">
      <c r="A207" s="28">
        <v>39435</v>
      </c>
      <c r="B207" s="18" t="s">
        <v>20</v>
      </c>
      <c r="C207" s="31">
        <v>8816642</v>
      </c>
      <c r="D207" s="6">
        <v>96.81</v>
      </c>
      <c r="E207" s="35" t="s">
        <v>27</v>
      </c>
      <c r="F207" s="6">
        <v>96.81</v>
      </c>
    </row>
    <row r="208" spans="1:16" s="19" customFormat="1" x14ac:dyDescent="0.2">
      <c r="A208" s="61">
        <v>39435</v>
      </c>
      <c r="B208" s="24" t="s">
        <v>28</v>
      </c>
      <c r="C208" s="32">
        <v>114807</v>
      </c>
      <c r="D208" s="20">
        <v>1172.28</v>
      </c>
      <c r="E208" s="47" t="s">
        <v>27</v>
      </c>
      <c r="F208" s="20">
        <v>1172.28</v>
      </c>
      <c r="G208" s="20"/>
      <c r="H208" s="20"/>
      <c r="I208" s="20"/>
      <c r="J208" s="20"/>
      <c r="K208" s="20"/>
      <c r="L208" s="20"/>
      <c r="M208" s="20"/>
      <c r="N208" s="20"/>
      <c r="O208" s="21"/>
      <c r="P208" s="21"/>
    </row>
    <row r="209" spans="1:16" x14ac:dyDescent="0.2">
      <c r="A209" s="28">
        <v>39436</v>
      </c>
      <c r="B209" s="18" t="s">
        <v>100</v>
      </c>
      <c r="D209" s="6">
        <v>10.42</v>
      </c>
      <c r="E209" s="35" t="s">
        <v>27</v>
      </c>
      <c r="J209" s="6">
        <v>10.42</v>
      </c>
    </row>
    <row r="210" spans="1:16" s="19" customFormat="1" x14ac:dyDescent="0.2">
      <c r="A210" s="61">
        <v>39436</v>
      </c>
      <c r="B210" s="24" t="s">
        <v>28</v>
      </c>
      <c r="C210" s="32">
        <v>114842</v>
      </c>
      <c r="D210" s="20">
        <v>723.85</v>
      </c>
      <c r="E210" s="47" t="s">
        <v>27</v>
      </c>
      <c r="F210" s="20">
        <v>723.85</v>
      </c>
      <c r="G210" s="20"/>
      <c r="H210" s="20"/>
      <c r="I210" s="20"/>
      <c r="J210" s="20"/>
      <c r="K210" s="20"/>
      <c r="L210" s="20"/>
      <c r="M210" s="20"/>
      <c r="N210" s="20"/>
      <c r="O210" s="21"/>
      <c r="P210" s="21"/>
    </row>
    <row r="211" spans="1:16" x14ac:dyDescent="0.2">
      <c r="A211" s="28">
        <v>39436</v>
      </c>
      <c r="B211" s="18" t="s">
        <v>77</v>
      </c>
      <c r="C211" s="31">
        <v>108123</v>
      </c>
      <c r="D211" s="6">
        <v>301.06</v>
      </c>
      <c r="E211" s="35" t="s">
        <v>27</v>
      </c>
      <c r="F211" s="6">
        <v>301.06</v>
      </c>
    </row>
    <row r="212" spans="1:16" s="19" customFormat="1" x14ac:dyDescent="0.2">
      <c r="A212" s="61">
        <v>39437</v>
      </c>
      <c r="B212" s="24" t="s">
        <v>6</v>
      </c>
      <c r="C212" s="32">
        <v>448222</v>
      </c>
      <c r="D212" s="20">
        <v>113.87</v>
      </c>
      <c r="E212" s="47" t="s">
        <v>27</v>
      </c>
      <c r="F212" s="20">
        <v>113.87</v>
      </c>
      <c r="G212" s="20"/>
      <c r="H212" s="20"/>
      <c r="I212" s="20"/>
      <c r="J212" s="20"/>
      <c r="K212" s="20"/>
      <c r="L212" s="20"/>
      <c r="M212" s="20"/>
      <c r="N212" s="20"/>
      <c r="O212" s="21"/>
      <c r="P212" s="21"/>
    </row>
    <row r="213" spans="1:16" s="19" customFormat="1" x14ac:dyDescent="0.2">
      <c r="A213" s="61">
        <v>39437</v>
      </c>
      <c r="B213" s="24" t="s">
        <v>28</v>
      </c>
      <c r="C213" s="32">
        <v>114856</v>
      </c>
      <c r="D213" s="20">
        <v>495.44</v>
      </c>
      <c r="E213" s="47" t="s">
        <v>27</v>
      </c>
      <c r="F213" s="20">
        <v>495.44</v>
      </c>
      <c r="G213" s="20"/>
      <c r="H213" s="20"/>
      <c r="I213" s="20"/>
      <c r="J213" s="20"/>
      <c r="K213" s="20"/>
      <c r="L213" s="20"/>
      <c r="M213" s="20"/>
      <c r="N213" s="20"/>
      <c r="O213" s="21"/>
      <c r="P213" s="21"/>
    </row>
    <row r="214" spans="1:16" s="12" customFormat="1" ht="10.5" x14ac:dyDescent="0.25">
      <c r="A214" s="62"/>
      <c r="B214" s="25" t="s">
        <v>117</v>
      </c>
      <c r="C214" s="33"/>
      <c r="D214" s="15">
        <f>SUM(D202:D213)</f>
        <v>5153.75</v>
      </c>
      <c r="E214" s="48"/>
      <c r="F214" s="15">
        <f>SUM(F202:F213)</f>
        <v>5143.33</v>
      </c>
      <c r="G214" s="15">
        <v>1964.79</v>
      </c>
      <c r="H214" s="15"/>
      <c r="I214" s="15"/>
      <c r="J214" s="15">
        <v>10.42</v>
      </c>
      <c r="K214" s="15">
        <v>138.44</v>
      </c>
      <c r="L214" s="15">
        <v>275</v>
      </c>
      <c r="M214" s="15">
        <f>SUM(F214:L214)</f>
        <v>7531.98</v>
      </c>
      <c r="N214" s="15">
        <v>10837.06</v>
      </c>
      <c r="O214" s="13">
        <v>3305.08</v>
      </c>
      <c r="P214" s="13">
        <v>3305.08</v>
      </c>
    </row>
    <row r="215" spans="1:16" s="19" customFormat="1" x14ac:dyDescent="0.2">
      <c r="A215" s="61"/>
      <c r="B215" s="24"/>
      <c r="C215" s="32"/>
      <c r="D215" s="20"/>
      <c r="E215" s="47"/>
      <c r="F215" s="20"/>
      <c r="G215" s="20"/>
      <c r="H215" s="20"/>
      <c r="I215" s="20"/>
      <c r="J215" s="20"/>
      <c r="K215" s="20"/>
      <c r="L215" s="20"/>
      <c r="M215" s="20"/>
      <c r="N215" s="20"/>
      <c r="O215" s="21"/>
      <c r="P215" s="21"/>
    </row>
    <row r="216" spans="1:16" s="19" customFormat="1" x14ac:dyDescent="0.2">
      <c r="A216" s="61"/>
      <c r="B216" s="24"/>
      <c r="C216" s="32"/>
      <c r="D216" s="20"/>
      <c r="E216" s="47"/>
      <c r="F216" s="20"/>
      <c r="G216" s="20"/>
      <c r="H216" s="20"/>
      <c r="I216" s="20"/>
      <c r="J216" s="20"/>
      <c r="K216" s="20"/>
      <c r="L216" s="20"/>
      <c r="M216" s="20"/>
      <c r="N216" s="20"/>
      <c r="O216" s="21"/>
      <c r="P216" s="21"/>
    </row>
    <row r="217" spans="1:16" s="1" customFormat="1" ht="10.5" x14ac:dyDescent="0.25">
      <c r="A217" s="59" t="s">
        <v>0</v>
      </c>
      <c r="B217" s="22" t="s">
        <v>7</v>
      </c>
      <c r="C217" s="3" t="s">
        <v>8</v>
      </c>
      <c r="D217" s="2" t="s">
        <v>9</v>
      </c>
      <c r="E217" s="46"/>
      <c r="F217" s="2" t="s">
        <v>89</v>
      </c>
      <c r="G217" s="2" t="s">
        <v>25</v>
      </c>
      <c r="H217" s="2" t="s">
        <v>90</v>
      </c>
      <c r="I217" s="2" t="s">
        <v>91</v>
      </c>
      <c r="J217" s="2" t="s">
        <v>92</v>
      </c>
      <c r="K217" s="2" t="s">
        <v>37</v>
      </c>
      <c r="L217" s="2" t="s">
        <v>93</v>
      </c>
      <c r="M217" s="2" t="s">
        <v>95</v>
      </c>
      <c r="N217" s="2" t="s">
        <v>58</v>
      </c>
      <c r="O217" s="4" t="s">
        <v>96</v>
      </c>
      <c r="P217" s="4"/>
    </row>
    <row r="218" spans="1:16" s="19" customFormat="1" x14ac:dyDescent="0.2">
      <c r="A218" s="61">
        <v>39444</v>
      </c>
      <c r="B218" s="24" t="s">
        <v>6</v>
      </c>
      <c r="C218" s="32">
        <v>449006</v>
      </c>
      <c r="D218" s="20">
        <v>176.22</v>
      </c>
      <c r="E218" s="47" t="s">
        <v>27</v>
      </c>
      <c r="F218" s="20">
        <v>176.22</v>
      </c>
      <c r="G218" s="20"/>
      <c r="H218" s="20"/>
      <c r="I218" s="20"/>
      <c r="J218" s="20"/>
      <c r="K218" s="20"/>
      <c r="L218" s="20"/>
      <c r="M218" s="20"/>
      <c r="N218" s="20"/>
      <c r="O218" s="21"/>
      <c r="P218" s="21"/>
    </row>
    <row r="219" spans="1:16" s="19" customFormat="1" x14ac:dyDescent="0.2">
      <c r="A219" s="61"/>
      <c r="B219" s="24"/>
      <c r="C219" s="32"/>
      <c r="D219" s="20"/>
      <c r="E219" s="47"/>
      <c r="F219" s="20"/>
      <c r="G219" s="20"/>
      <c r="H219" s="20"/>
      <c r="I219" s="20"/>
      <c r="J219" s="20"/>
      <c r="K219" s="20"/>
      <c r="L219" s="20"/>
      <c r="M219" s="20"/>
      <c r="N219" s="20"/>
      <c r="O219" s="21"/>
      <c r="P219" s="21"/>
    </row>
    <row r="220" spans="1:16" s="19" customFormat="1" x14ac:dyDescent="0.2">
      <c r="A220" s="61"/>
      <c r="B220" s="24" t="s">
        <v>118</v>
      </c>
      <c r="C220" s="32"/>
      <c r="D220" s="20"/>
      <c r="E220" s="47"/>
      <c r="F220" s="20">
        <v>176.22</v>
      </c>
      <c r="G220" s="20">
        <v>1862.66</v>
      </c>
      <c r="H220" s="20"/>
      <c r="I220" s="20"/>
      <c r="J220" s="20"/>
      <c r="K220" s="20">
        <v>138.44</v>
      </c>
      <c r="L220" s="20">
        <v>275</v>
      </c>
      <c r="M220" s="20">
        <f>SUM(F220:L220)</f>
        <v>2452.3200000000002</v>
      </c>
      <c r="N220" s="20">
        <v>7135.26</v>
      </c>
      <c r="O220" s="21">
        <v>4682.9399999999996</v>
      </c>
      <c r="P220" s="21">
        <v>4682.9399999999996</v>
      </c>
    </row>
    <row r="221" spans="1:16" s="19" customFormat="1" x14ac:dyDescent="0.2">
      <c r="A221" s="61"/>
      <c r="B221" s="24"/>
      <c r="C221" s="32"/>
      <c r="D221" s="20"/>
      <c r="E221" s="47"/>
      <c r="F221" s="20"/>
      <c r="G221" s="20"/>
      <c r="H221" s="20"/>
      <c r="I221" s="20"/>
      <c r="J221" s="20"/>
      <c r="K221" s="20"/>
      <c r="L221" s="20"/>
      <c r="M221" s="20"/>
      <c r="N221" s="20"/>
      <c r="O221" s="21"/>
      <c r="P221" s="21"/>
    </row>
    <row r="222" spans="1:16" s="1" customFormat="1" ht="10.5" x14ac:dyDescent="0.25">
      <c r="A222" s="59" t="s">
        <v>0</v>
      </c>
      <c r="B222" s="22" t="s">
        <v>7</v>
      </c>
      <c r="C222" s="3" t="s">
        <v>8</v>
      </c>
      <c r="D222" s="2" t="s">
        <v>9</v>
      </c>
      <c r="E222" s="46"/>
      <c r="F222" s="2" t="s">
        <v>89</v>
      </c>
      <c r="G222" s="2" t="s">
        <v>25</v>
      </c>
      <c r="H222" s="2" t="s">
        <v>90</v>
      </c>
      <c r="I222" s="2" t="s">
        <v>91</v>
      </c>
      <c r="J222" s="2" t="s">
        <v>92</v>
      </c>
      <c r="K222" s="2" t="s">
        <v>37</v>
      </c>
      <c r="L222" s="2" t="s">
        <v>93</v>
      </c>
      <c r="M222" s="2" t="s">
        <v>95</v>
      </c>
      <c r="N222" s="2" t="s">
        <v>58</v>
      </c>
      <c r="O222" s="4" t="s">
        <v>96</v>
      </c>
      <c r="P222" s="4"/>
    </row>
    <row r="223" spans="1:16" x14ac:dyDescent="0.2">
      <c r="A223" s="28">
        <v>39447</v>
      </c>
      <c r="B223" s="18" t="s">
        <v>76</v>
      </c>
      <c r="C223" s="31">
        <v>118318</v>
      </c>
      <c r="D223" s="6">
        <v>356.25</v>
      </c>
      <c r="E223" s="35" t="s">
        <v>27</v>
      </c>
      <c r="J223" s="6">
        <v>356.25</v>
      </c>
    </row>
    <row r="224" spans="1:16" x14ac:dyDescent="0.2">
      <c r="A224" s="28">
        <v>39447</v>
      </c>
      <c r="B224" s="18" t="s">
        <v>28</v>
      </c>
      <c r="C224" s="31">
        <v>114928</v>
      </c>
      <c r="D224" s="6">
        <v>974.08</v>
      </c>
      <c r="E224" s="35" t="s">
        <v>27</v>
      </c>
      <c r="F224" s="6">
        <v>974.08</v>
      </c>
      <c r="P224" s="6"/>
    </row>
    <row r="225" spans="1:16" ht="20" x14ac:dyDescent="0.2">
      <c r="A225" s="28">
        <v>39448</v>
      </c>
      <c r="B225" s="18" t="s">
        <v>108</v>
      </c>
      <c r="D225" s="6">
        <v>72.790000000000006</v>
      </c>
      <c r="E225" s="35" t="s">
        <v>27</v>
      </c>
      <c r="J225" s="6">
        <v>72.790000000000006</v>
      </c>
    </row>
    <row r="226" spans="1:16" ht="20" x14ac:dyDescent="0.2">
      <c r="A226" s="28">
        <v>39448</v>
      </c>
      <c r="B226" s="18" t="s">
        <v>160</v>
      </c>
      <c r="D226" s="6">
        <v>39.979999999999997</v>
      </c>
      <c r="E226" s="35" t="s">
        <v>27</v>
      </c>
      <c r="J226" s="6">
        <v>39.979999999999997</v>
      </c>
    </row>
    <row r="227" spans="1:16" x14ac:dyDescent="0.2">
      <c r="A227" s="28">
        <v>39449</v>
      </c>
      <c r="B227" s="18" t="s">
        <v>6</v>
      </c>
      <c r="C227" s="31">
        <v>449470</v>
      </c>
      <c r="D227" s="6">
        <v>265.73</v>
      </c>
      <c r="E227" s="35" t="s">
        <v>27</v>
      </c>
      <c r="F227" s="6">
        <v>265.73</v>
      </c>
    </row>
    <row r="228" spans="1:16" x14ac:dyDescent="0.2">
      <c r="A228" s="28">
        <v>39449</v>
      </c>
      <c r="B228" s="18" t="s">
        <v>28</v>
      </c>
      <c r="C228" s="31">
        <v>114946</v>
      </c>
      <c r="D228" s="6">
        <v>1329</v>
      </c>
      <c r="E228" s="35" t="s">
        <v>27</v>
      </c>
      <c r="F228" s="6">
        <v>1329</v>
      </c>
    </row>
    <row r="229" spans="1:16" x14ac:dyDescent="0.2">
      <c r="A229" s="28">
        <v>39450</v>
      </c>
      <c r="B229" s="18" t="s">
        <v>10</v>
      </c>
      <c r="C229" s="31">
        <v>1442596</v>
      </c>
      <c r="D229" s="6">
        <v>320.01</v>
      </c>
      <c r="E229" s="35" t="s">
        <v>27</v>
      </c>
      <c r="F229" s="6">
        <v>320.01</v>
      </c>
    </row>
    <row r="230" spans="1:16" ht="20" x14ac:dyDescent="0.2">
      <c r="A230" s="28">
        <v>39450</v>
      </c>
      <c r="B230" s="18" t="s">
        <v>107</v>
      </c>
      <c r="C230" s="31">
        <v>1654</v>
      </c>
      <c r="D230" s="6">
        <v>643.29999999999995</v>
      </c>
      <c r="E230" s="35" t="s">
        <v>27</v>
      </c>
      <c r="F230" s="6">
        <v>643.29999999999995</v>
      </c>
    </row>
    <row r="231" spans="1:16" ht="20" x14ac:dyDescent="0.2">
      <c r="A231" s="28">
        <v>39451</v>
      </c>
      <c r="B231" s="18" t="s">
        <v>105</v>
      </c>
      <c r="C231" s="31">
        <v>23536</v>
      </c>
      <c r="D231" s="6">
        <v>107.8</v>
      </c>
      <c r="E231" s="35" t="s">
        <v>27</v>
      </c>
      <c r="H231" s="6">
        <v>107.8</v>
      </c>
    </row>
    <row r="232" spans="1:16" x14ac:dyDescent="0.2">
      <c r="A232" s="28">
        <v>39451</v>
      </c>
      <c r="B232" s="18" t="s">
        <v>28</v>
      </c>
      <c r="C232" s="31">
        <v>114997</v>
      </c>
      <c r="D232" s="6">
        <v>1137.42</v>
      </c>
      <c r="E232" s="35" t="s">
        <v>27</v>
      </c>
      <c r="F232" s="6">
        <v>1137.42</v>
      </c>
    </row>
    <row r="233" spans="1:16" s="8" customFormat="1" ht="10.5" x14ac:dyDescent="0.25">
      <c r="A233" s="60"/>
      <c r="B233" s="17" t="s">
        <v>119</v>
      </c>
      <c r="C233" s="10"/>
      <c r="D233" s="9">
        <f>SUM(D223:D232)</f>
        <v>5246.3600000000006</v>
      </c>
      <c r="E233" s="43"/>
      <c r="F233" s="9">
        <f>SUM(F218:F232)</f>
        <v>5021.9800000000005</v>
      </c>
      <c r="G233" s="9">
        <v>1862.66</v>
      </c>
      <c r="H233" s="9">
        <v>107.8</v>
      </c>
      <c r="I233" s="9"/>
      <c r="J233" s="9">
        <f>SUM(J223:J232)</f>
        <v>469.02000000000004</v>
      </c>
      <c r="K233" s="9">
        <v>138.44</v>
      </c>
      <c r="L233" s="9">
        <v>275</v>
      </c>
      <c r="M233" s="9">
        <f>SUM(F233:L233)</f>
        <v>7874.9000000000005</v>
      </c>
      <c r="N233" s="9">
        <v>7135.26</v>
      </c>
      <c r="O233" s="11">
        <v>-739.64</v>
      </c>
      <c r="P233" s="11">
        <v>-739.64</v>
      </c>
    </row>
    <row r="235" spans="1:16" s="1" customFormat="1" ht="10.5" x14ac:dyDescent="0.25">
      <c r="A235" s="59" t="s">
        <v>0</v>
      </c>
      <c r="B235" s="22" t="s">
        <v>7</v>
      </c>
      <c r="C235" s="3" t="s">
        <v>8</v>
      </c>
      <c r="D235" s="2" t="s">
        <v>9</v>
      </c>
      <c r="E235" s="46"/>
      <c r="F235" s="2" t="s">
        <v>89</v>
      </c>
      <c r="G235" s="2" t="s">
        <v>25</v>
      </c>
      <c r="H235" s="2" t="s">
        <v>90</v>
      </c>
      <c r="I235" s="2" t="s">
        <v>91</v>
      </c>
      <c r="J235" s="2" t="s">
        <v>92</v>
      </c>
      <c r="K235" s="2" t="s">
        <v>37</v>
      </c>
      <c r="L235" s="2" t="s">
        <v>93</v>
      </c>
      <c r="M235" s="2" t="s">
        <v>95</v>
      </c>
      <c r="N235" s="2" t="s">
        <v>58</v>
      </c>
      <c r="O235" s="4" t="s">
        <v>96</v>
      </c>
      <c r="P235" s="4"/>
    </row>
    <row r="236" spans="1:16" x14ac:dyDescent="0.2">
      <c r="A236" s="28">
        <v>39454</v>
      </c>
      <c r="B236" s="18" t="s">
        <v>28</v>
      </c>
      <c r="C236" s="31">
        <v>115025</v>
      </c>
      <c r="D236" s="6">
        <v>2066.3000000000002</v>
      </c>
      <c r="E236" s="35" t="s">
        <v>27</v>
      </c>
      <c r="F236" s="6">
        <v>2066.3000000000002</v>
      </c>
    </row>
    <row r="237" spans="1:16" x14ac:dyDescent="0.2">
      <c r="A237" s="28">
        <v>39454</v>
      </c>
      <c r="B237" s="18" t="s">
        <v>19</v>
      </c>
      <c r="C237" s="31">
        <v>148799</v>
      </c>
      <c r="D237" s="6">
        <v>160.69999999999999</v>
      </c>
      <c r="E237" s="35" t="s">
        <v>27</v>
      </c>
      <c r="F237" s="6">
        <v>160.69999999999999</v>
      </c>
    </row>
    <row r="238" spans="1:16" x14ac:dyDescent="0.2">
      <c r="A238" s="28">
        <v>39454</v>
      </c>
      <c r="B238" s="18" t="s">
        <v>106</v>
      </c>
      <c r="D238" s="6">
        <v>1850</v>
      </c>
      <c r="E238" s="35" t="s">
        <v>27</v>
      </c>
      <c r="I238" s="6">
        <v>1850</v>
      </c>
    </row>
    <row r="239" spans="1:16" x14ac:dyDescent="0.2">
      <c r="A239" s="28">
        <v>39455</v>
      </c>
      <c r="B239" s="18" t="s">
        <v>10</v>
      </c>
      <c r="C239" s="31">
        <v>1444570</v>
      </c>
      <c r="D239" s="6">
        <v>289.77999999999997</v>
      </c>
      <c r="E239" s="35" t="s">
        <v>27</v>
      </c>
      <c r="F239" s="6">
        <v>288.77999999999997</v>
      </c>
    </row>
    <row r="240" spans="1:16" ht="20" x14ac:dyDescent="0.2">
      <c r="A240" s="28">
        <v>39455</v>
      </c>
      <c r="B240" s="18" t="s">
        <v>107</v>
      </c>
      <c r="C240" s="31">
        <v>1929</v>
      </c>
      <c r="D240" s="6">
        <v>922.7</v>
      </c>
      <c r="E240" s="35" t="s">
        <v>27</v>
      </c>
      <c r="F240" s="6">
        <v>922.7</v>
      </c>
    </row>
    <row r="241" spans="1:16" x14ac:dyDescent="0.2">
      <c r="A241" s="28">
        <v>39455</v>
      </c>
      <c r="B241" s="18" t="s">
        <v>12</v>
      </c>
      <c r="C241" s="31">
        <v>1121425</v>
      </c>
      <c r="D241" s="6">
        <v>397.2</v>
      </c>
      <c r="E241" s="35" t="s">
        <v>27</v>
      </c>
      <c r="F241" s="6">
        <v>397.2</v>
      </c>
    </row>
    <row r="242" spans="1:16" x14ac:dyDescent="0.2">
      <c r="A242" s="28">
        <v>39455</v>
      </c>
      <c r="B242" s="18" t="s">
        <v>19</v>
      </c>
      <c r="C242" s="31">
        <v>148860</v>
      </c>
      <c r="D242" s="6">
        <v>352.3</v>
      </c>
      <c r="E242" s="35" t="s">
        <v>27</v>
      </c>
      <c r="F242" s="6">
        <v>352.3</v>
      </c>
    </row>
    <row r="243" spans="1:16" x14ac:dyDescent="0.2">
      <c r="A243" s="28">
        <v>39456</v>
      </c>
      <c r="B243" s="18" t="s">
        <v>20</v>
      </c>
      <c r="C243" s="31">
        <v>893811</v>
      </c>
      <c r="D243" s="6">
        <v>43.35</v>
      </c>
      <c r="E243" s="35" t="s">
        <v>27</v>
      </c>
      <c r="F243" s="6">
        <v>43.35</v>
      </c>
    </row>
    <row r="244" spans="1:16" x14ac:dyDescent="0.2">
      <c r="A244" s="28">
        <v>39456</v>
      </c>
      <c r="B244" s="18" t="s">
        <v>19</v>
      </c>
      <c r="C244" s="31">
        <v>148883</v>
      </c>
      <c r="D244" s="6">
        <v>47.5</v>
      </c>
      <c r="E244" s="35" t="s">
        <v>27</v>
      </c>
      <c r="F244" s="6">
        <v>47.5</v>
      </c>
    </row>
    <row r="245" spans="1:16" x14ac:dyDescent="0.2">
      <c r="A245" s="28">
        <v>39457</v>
      </c>
      <c r="B245" s="18" t="s">
        <v>28</v>
      </c>
      <c r="C245" s="31">
        <v>115071</v>
      </c>
      <c r="D245" s="6">
        <v>685.95</v>
      </c>
      <c r="E245" s="35" t="s">
        <v>27</v>
      </c>
      <c r="F245" s="6">
        <v>685.95</v>
      </c>
    </row>
    <row r="246" spans="1:16" x14ac:dyDescent="0.2">
      <c r="A246" s="28">
        <v>39458</v>
      </c>
      <c r="B246" s="18" t="s">
        <v>6</v>
      </c>
      <c r="C246" s="31">
        <v>450965</v>
      </c>
      <c r="D246" s="6">
        <v>121.24</v>
      </c>
      <c r="E246" s="35" t="s">
        <v>27</v>
      </c>
      <c r="F246" s="6">
        <v>121.24</v>
      </c>
    </row>
    <row r="247" spans="1:16" x14ac:dyDescent="0.2">
      <c r="A247" s="28">
        <v>39458</v>
      </c>
      <c r="B247" s="18" t="s">
        <v>28</v>
      </c>
      <c r="C247" s="31">
        <v>115105</v>
      </c>
      <c r="D247" s="6">
        <v>996.64</v>
      </c>
      <c r="E247" s="35" t="s">
        <v>27</v>
      </c>
      <c r="F247" s="6">
        <v>996.64</v>
      </c>
    </row>
    <row r="248" spans="1:16" s="8" customFormat="1" ht="10.5" x14ac:dyDescent="0.25">
      <c r="A248" s="60"/>
      <c r="B248" s="17" t="s">
        <v>120</v>
      </c>
      <c r="C248" s="10"/>
      <c r="D248" s="9">
        <f>SUM(D236:D247)</f>
        <v>7933.66</v>
      </c>
      <c r="E248" s="43"/>
      <c r="F248" s="9">
        <f>SUM(F236:F247)</f>
        <v>6082.66</v>
      </c>
      <c r="G248" s="9">
        <v>2339.69</v>
      </c>
      <c r="H248" s="9"/>
      <c r="I248" s="9">
        <v>1850</v>
      </c>
      <c r="J248" s="9"/>
      <c r="K248" s="9">
        <v>138.44</v>
      </c>
      <c r="L248" s="9">
        <v>275</v>
      </c>
      <c r="M248" s="9">
        <f>SUM(F248:L248)</f>
        <v>10685.79</v>
      </c>
      <c r="N248" s="9">
        <v>6742.96</v>
      </c>
      <c r="O248" s="11">
        <v>-3942.83</v>
      </c>
      <c r="P248" s="11">
        <v>-2092.83</v>
      </c>
    </row>
    <row r="250" spans="1:16" s="1" customFormat="1" ht="10.5" x14ac:dyDescent="0.25">
      <c r="A250" s="59" t="s">
        <v>0</v>
      </c>
      <c r="B250" s="22" t="s">
        <v>7</v>
      </c>
      <c r="C250" s="3" t="s">
        <v>8</v>
      </c>
      <c r="D250" s="2" t="s">
        <v>9</v>
      </c>
      <c r="E250" s="46"/>
      <c r="F250" s="2" t="s">
        <v>89</v>
      </c>
      <c r="G250" s="2" t="s">
        <v>25</v>
      </c>
      <c r="H250" s="2" t="s">
        <v>90</v>
      </c>
      <c r="I250" s="2" t="s">
        <v>91</v>
      </c>
      <c r="J250" s="2" t="s">
        <v>92</v>
      </c>
      <c r="K250" s="2" t="s">
        <v>37</v>
      </c>
      <c r="L250" s="2" t="s">
        <v>93</v>
      </c>
      <c r="M250" s="2" t="s">
        <v>95</v>
      </c>
      <c r="N250" s="2" t="s">
        <v>58</v>
      </c>
      <c r="O250" s="4" t="s">
        <v>96</v>
      </c>
      <c r="P250" s="4"/>
    </row>
    <row r="251" spans="1:16" x14ac:dyDescent="0.2">
      <c r="A251" s="28">
        <v>39461</v>
      </c>
      <c r="B251" s="18" t="s">
        <v>28</v>
      </c>
      <c r="C251" s="31">
        <v>115129</v>
      </c>
      <c r="D251" s="6">
        <v>364.14</v>
      </c>
      <c r="E251" s="35" t="s">
        <v>27</v>
      </c>
      <c r="F251" s="6">
        <v>364.14</v>
      </c>
    </row>
    <row r="252" spans="1:16" x14ac:dyDescent="0.2">
      <c r="A252" s="28">
        <v>39461</v>
      </c>
      <c r="B252" s="18" t="s">
        <v>6</v>
      </c>
      <c r="C252" s="31">
        <v>451176</v>
      </c>
      <c r="D252" s="6">
        <v>53.25</v>
      </c>
      <c r="E252" s="35" t="s">
        <v>27</v>
      </c>
      <c r="F252" s="6">
        <v>53.25</v>
      </c>
    </row>
    <row r="253" spans="1:16" ht="20" x14ac:dyDescent="0.2">
      <c r="A253" s="28">
        <v>39461</v>
      </c>
      <c r="B253" s="18" t="s">
        <v>141</v>
      </c>
      <c r="D253" s="6">
        <v>1250</v>
      </c>
      <c r="E253" s="35" t="s">
        <v>27</v>
      </c>
      <c r="I253" s="6">
        <v>1250</v>
      </c>
    </row>
    <row r="254" spans="1:16" x14ac:dyDescent="0.2">
      <c r="A254" s="28">
        <v>39462</v>
      </c>
      <c r="B254" s="18" t="s">
        <v>12</v>
      </c>
      <c r="C254" s="31">
        <v>1121739</v>
      </c>
      <c r="D254" s="6">
        <v>487.8</v>
      </c>
      <c r="E254" s="35" t="s">
        <v>27</v>
      </c>
      <c r="F254" s="6">
        <v>487.8</v>
      </c>
    </row>
    <row r="255" spans="1:16" x14ac:dyDescent="0.2">
      <c r="A255" s="28">
        <v>39462</v>
      </c>
      <c r="B255" s="18" t="s">
        <v>28</v>
      </c>
      <c r="C255" s="31">
        <v>115152</v>
      </c>
      <c r="D255" s="6">
        <v>432.48</v>
      </c>
      <c r="E255" s="35" t="s">
        <v>27</v>
      </c>
      <c r="F255" s="6">
        <v>432.48</v>
      </c>
    </row>
    <row r="256" spans="1:16" x14ac:dyDescent="0.2">
      <c r="A256" s="28">
        <v>39463</v>
      </c>
      <c r="B256" s="18" t="s">
        <v>6</v>
      </c>
      <c r="C256" s="31">
        <v>451605</v>
      </c>
      <c r="D256" s="6">
        <v>106.5</v>
      </c>
      <c r="E256" s="35" t="s">
        <v>27</v>
      </c>
      <c r="F256" s="6">
        <v>106.5</v>
      </c>
    </row>
    <row r="257" spans="1:16" x14ac:dyDescent="0.2">
      <c r="A257" s="28">
        <v>39463</v>
      </c>
      <c r="B257" s="18" t="s">
        <v>114</v>
      </c>
      <c r="C257" s="31">
        <v>2473</v>
      </c>
      <c r="D257" s="6">
        <v>1058</v>
      </c>
      <c r="E257" s="35" t="s">
        <v>27</v>
      </c>
      <c r="F257" s="6">
        <v>1058</v>
      </c>
    </row>
    <row r="258" spans="1:16" x14ac:dyDescent="0.2">
      <c r="A258" s="28">
        <v>39463</v>
      </c>
      <c r="B258" s="18" t="s">
        <v>28</v>
      </c>
      <c r="C258" s="31">
        <v>115175</v>
      </c>
      <c r="D258" s="6">
        <v>217.6</v>
      </c>
      <c r="E258" s="35" t="s">
        <v>27</v>
      </c>
      <c r="F258" s="6">
        <v>217.6</v>
      </c>
    </row>
    <row r="259" spans="1:16" x14ac:dyDescent="0.2">
      <c r="A259" s="28">
        <v>39464</v>
      </c>
      <c r="B259" s="18" t="s">
        <v>28</v>
      </c>
      <c r="C259" s="31">
        <v>115201</v>
      </c>
      <c r="D259" s="6">
        <v>1067.54</v>
      </c>
      <c r="E259" s="35" t="s">
        <v>27</v>
      </c>
      <c r="F259" s="6">
        <v>1067.54</v>
      </c>
    </row>
    <row r="260" spans="1:16" x14ac:dyDescent="0.2">
      <c r="A260" s="28">
        <v>39465</v>
      </c>
      <c r="B260" s="18" t="s">
        <v>28</v>
      </c>
      <c r="C260" s="31">
        <v>115222</v>
      </c>
      <c r="D260" s="6">
        <v>1174.6600000000001</v>
      </c>
      <c r="F260" s="6">
        <v>1174.6600000000001</v>
      </c>
    </row>
    <row r="261" spans="1:16" s="8" customFormat="1" ht="10.5" x14ac:dyDescent="0.25">
      <c r="A261" s="60"/>
      <c r="B261" s="17" t="s">
        <v>121</v>
      </c>
      <c r="C261" s="10"/>
      <c r="D261" s="9">
        <f>SUM(D251:D260)</f>
        <v>6211.9699999999993</v>
      </c>
      <c r="E261" s="43"/>
      <c r="F261" s="9">
        <f>SUM(F251:F260)</f>
        <v>4961.97</v>
      </c>
      <c r="G261" s="9">
        <v>2339.69</v>
      </c>
      <c r="H261" s="9"/>
      <c r="I261" s="9">
        <v>1250</v>
      </c>
      <c r="J261" s="9"/>
      <c r="K261" s="9">
        <v>138.44</v>
      </c>
      <c r="L261" s="9">
        <v>275</v>
      </c>
      <c r="M261" s="9">
        <f>SUM(F261:L261)</f>
        <v>8965.1</v>
      </c>
      <c r="N261" s="9">
        <v>6445.97</v>
      </c>
      <c r="O261" s="11">
        <v>-2519.13</v>
      </c>
      <c r="P261" s="11">
        <v>-1269.1300000000001</v>
      </c>
    </row>
    <row r="263" spans="1:16" s="1" customFormat="1" ht="10.5" x14ac:dyDescent="0.25">
      <c r="A263" s="59" t="s">
        <v>0</v>
      </c>
      <c r="B263" s="22" t="s">
        <v>7</v>
      </c>
      <c r="C263" s="3" t="s">
        <v>8</v>
      </c>
      <c r="D263" s="2" t="s">
        <v>9</v>
      </c>
      <c r="E263" s="46"/>
      <c r="F263" s="2" t="s">
        <v>89</v>
      </c>
      <c r="G263" s="2" t="s">
        <v>25</v>
      </c>
      <c r="H263" s="2" t="s">
        <v>90</v>
      </c>
      <c r="I263" s="2" t="s">
        <v>91</v>
      </c>
      <c r="J263" s="2" t="s">
        <v>92</v>
      </c>
      <c r="K263" s="2" t="s">
        <v>37</v>
      </c>
      <c r="L263" s="2" t="s">
        <v>93</v>
      </c>
      <c r="M263" s="2" t="s">
        <v>95</v>
      </c>
      <c r="N263" s="2" t="s">
        <v>58</v>
      </c>
      <c r="O263" s="4" t="s">
        <v>96</v>
      </c>
      <c r="P263" s="4"/>
    </row>
    <row r="264" spans="1:16" x14ac:dyDescent="0.2">
      <c r="A264" s="28">
        <v>39468</v>
      </c>
      <c r="B264" s="18" t="s">
        <v>6</v>
      </c>
      <c r="C264" s="31">
        <v>452323</v>
      </c>
      <c r="D264" s="6">
        <v>167.12</v>
      </c>
      <c r="E264" s="35" t="s">
        <v>27</v>
      </c>
      <c r="F264" s="6">
        <v>167.12</v>
      </c>
    </row>
    <row r="265" spans="1:16" x14ac:dyDescent="0.2">
      <c r="A265" s="28">
        <v>39468</v>
      </c>
      <c r="B265" s="18" t="s">
        <v>114</v>
      </c>
      <c r="C265" s="31">
        <v>2741</v>
      </c>
      <c r="D265" s="6">
        <v>464.15</v>
      </c>
      <c r="E265" s="35" t="s">
        <v>27</v>
      </c>
      <c r="F265" s="6">
        <v>464.15</v>
      </c>
    </row>
    <row r="266" spans="1:16" ht="20" x14ac:dyDescent="0.2">
      <c r="A266" s="28">
        <v>39468</v>
      </c>
      <c r="B266" s="18" t="s">
        <v>115</v>
      </c>
      <c r="D266" s="6">
        <v>1100</v>
      </c>
      <c r="E266" s="35" t="s">
        <v>27</v>
      </c>
      <c r="I266" s="6">
        <v>1100</v>
      </c>
    </row>
    <row r="267" spans="1:16" x14ac:dyDescent="0.2">
      <c r="A267" s="28">
        <v>39469</v>
      </c>
      <c r="B267" s="18" t="s">
        <v>109</v>
      </c>
      <c r="C267" s="31" t="s">
        <v>110</v>
      </c>
      <c r="D267" s="6">
        <v>51.8</v>
      </c>
      <c r="E267" s="35" t="s">
        <v>27</v>
      </c>
      <c r="F267" s="6">
        <v>51.8</v>
      </c>
    </row>
    <row r="268" spans="1:16" x14ac:dyDescent="0.2">
      <c r="A268" s="28">
        <v>39469</v>
      </c>
      <c r="B268" s="18" t="s">
        <v>19</v>
      </c>
      <c r="C268" s="31">
        <v>149313</v>
      </c>
      <c r="D268" s="6">
        <v>230.95</v>
      </c>
      <c r="E268" s="35" t="s">
        <v>27</v>
      </c>
      <c r="F268" s="6">
        <v>230.95</v>
      </c>
    </row>
    <row r="269" spans="1:16" x14ac:dyDescent="0.2">
      <c r="A269" s="28">
        <v>39469</v>
      </c>
      <c r="B269" s="18" t="s">
        <v>28</v>
      </c>
      <c r="C269" s="31">
        <v>115277</v>
      </c>
      <c r="D269" s="6">
        <v>1567.58</v>
      </c>
      <c r="E269" s="35" t="s">
        <v>27</v>
      </c>
      <c r="F269" s="6">
        <v>1567.58</v>
      </c>
    </row>
    <row r="270" spans="1:16" x14ac:dyDescent="0.2">
      <c r="A270" s="28">
        <v>39469</v>
      </c>
      <c r="B270" s="18" t="s">
        <v>20</v>
      </c>
      <c r="C270" s="31" t="s">
        <v>204</v>
      </c>
      <c r="D270" s="6">
        <v>43.55</v>
      </c>
      <c r="E270" s="35" t="s">
        <v>27</v>
      </c>
    </row>
    <row r="271" spans="1:16" x14ac:dyDescent="0.2">
      <c r="A271" s="28">
        <v>39470</v>
      </c>
      <c r="B271" s="18" t="s">
        <v>114</v>
      </c>
      <c r="C271" s="31">
        <v>2874</v>
      </c>
      <c r="D271" s="6">
        <v>552.4</v>
      </c>
      <c r="E271" s="35" t="s">
        <v>27</v>
      </c>
      <c r="F271" s="6">
        <v>552.4</v>
      </c>
    </row>
    <row r="272" spans="1:16" x14ac:dyDescent="0.2">
      <c r="A272" s="28">
        <v>39470</v>
      </c>
      <c r="B272" s="18" t="s">
        <v>6</v>
      </c>
      <c r="C272" s="31">
        <v>452718</v>
      </c>
      <c r="D272" s="6">
        <v>106.5</v>
      </c>
      <c r="E272" s="35" t="s">
        <v>27</v>
      </c>
      <c r="F272" s="6">
        <v>106.5</v>
      </c>
    </row>
    <row r="273" spans="1:16" x14ac:dyDescent="0.2">
      <c r="A273" s="28">
        <v>39470</v>
      </c>
      <c r="B273" s="18" t="s">
        <v>10</v>
      </c>
      <c r="C273" s="31" t="s">
        <v>145</v>
      </c>
      <c r="D273" s="6">
        <v>201.21</v>
      </c>
      <c r="E273" s="35" t="s">
        <v>27</v>
      </c>
      <c r="F273" s="6">
        <v>201.21</v>
      </c>
    </row>
    <row r="274" spans="1:16" x14ac:dyDescent="0.2">
      <c r="A274" s="28">
        <v>39471</v>
      </c>
      <c r="B274" s="18" t="s">
        <v>28</v>
      </c>
      <c r="C274" s="31">
        <v>115316</v>
      </c>
      <c r="D274" s="6">
        <v>1088.26</v>
      </c>
      <c r="E274" s="35" t="s">
        <v>27</v>
      </c>
    </row>
    <row r="275" spans="1:16" x14ac:dyDescent="0.2">
      <c r="A275" s="28">
        <v>39472</v>
      </c>
      <c r="B275" s="18" t="s">
        <v>77</v>
      </c>
      <c r="D275" s="6">
        <v>145.63999999999999</v>
      </c>
      <c r="E275" s="35" t="s">
        <v>27</v>
      </c>
      <c r="F275" s="6">
        <v>145.63999999999999</v>
      </c>
    </row>
    <row r="276" spans="1:16" x14ac:dyDescent="0.2">
      <c r="A276" s="28">
        <v>39472</v>
      </c>
      <c r="B276" s="18" t="s">
        <v>13</v>
      </c>
      <c r="C276" s="31">
        <v>12233</v>
      </c>
      <c r="D276" s="6">
        <v>42.53</v>
      </c>
      <c r="E276" s="35" t="s">
        <v>27</v>
      </c>
      <c r="F276" s="6">
        <v>42.53</v>
      </c>
    </row>
    <row r="277" spans="1:16" x14ac:dyDescent="0.2">
      <c r="A277" s="28">
        <v>39472</v>
      </c>
      <c r="B277" s="18" t="s">
        <v>28</v>
      </c>
      <c r="C277" s="31">
        <v>115349</v>
      </c>
      <c r="D277" s="6">
        <v>104</v>
      </c>
      <c r="E277" s="35" t="s">
        <v>27</v>
      </c>
      <c r="F277" s="6">
        <v>104</v>
      </c>
    </row>
    <row r="278" spans="1:16" x14ac:dyDescent="0.2">
      <c r="A278" s="28">
        <v>39472</v>
      </c>
      <c r="B278" s="18" t="s">
        <v>19</v>
      </c>
      <c r="C278" s="31">
        <v>149468</v>
      </c>
      <c r="D278" s="6">
        <v>31.8</v>
      </c>
      <c r="E278" s="35" t="s">
        <v>27</v>
      </c>
      <c r="F278" s="6">
        <v>31.8</v>
      </c>
    </row>
    <row r="279" spans="1:16" s="8" customFormat="1" ht="10.5" x14ac:dyDescent="0.25">
      <c r="A279" s="60"/>
      <c r="B279" s="17" t="s">
        <v>122</v>
      </c>
      <c r="C279" s="10"/>
      <c r="D279" s="9">
        <f>SUM(D264:D278)</f>
        <v>5897.4900000000007</v>
      </c>
      <c r="E279" s="43"/>
      <c r="F279" s="9">
        <f>SUM(F264:F278)</f>
        <v>3665.6800000000003</v>
      </c>
      <c r="G279" s="9">
        <v>2373.7199999999998</v>
      </c>
      <c r="H279" s="9"/>
      <c r="I279" s="9">
        <v>1100</v>
      </c>
      <c r="J279" s="9"/>
      <c r="K279" s="9">
        <v>138.44</v>
      </c>
      <c r="L279" s="9">
        <v>275</v>
      </c>
      <c r="M279" s="9">
        <f>SUM(F279:L279)</f>
        <v>7552.8399999999992</v>
      </c>
      <c r="N279" s="9">
        <v>7344.12</v>
      </c>
      <c r="O279" s="11">
        <v>-208.72</v>
      </c>
      <c r="P279" s="11">
        <v>891.28</v>
      </c>
    </row>
    <row r="281" spans="1:16" s="1" customFormat="1" ht="10.5" x14ac:dyDescent="0.25">
      <c r="A281" s="59" t="s">
        <v>0</v>
      </c>
      <c r="B281" s="22" t="s">
        <v>7</v>
      </c>
      <c r="C281" s="3" t="s">
        <v>8</v>
      </c>
      <c r="D281" s="2" t="s">
        <v>9</v>
      </c>
      <c r="E281" s="46"/>
      <c r="F281" s="2" t="s">
        <v>89</v>
      </c>
      <c r="G281" s="2" t="s">
        <v>25</v>
      </c>
      <c r="H281" s="2" t="s">
        <v>90</v>
      </c>
      <c r="I281" s="2" t="s">
        <v>91</v>
      </c>
      <c r="J281" s="2" t="s">
        <v>92</v>
      </c>
      <c r="K281" s="2" t="s">
        <v>37</v>
      </c>
      <c r="L281" s="2" t="s">
        <v>93</v>
      </c>
      <c r="M281" s="2" t="s">
        <v>95</v>
      </c>
      <c r="N281" s="2" t="s">
        <v>58</v>
      </c>
      <c r="O281" s="4" t="s">
        <v>96</v>
      </c>
      <c r="P281" s="4"/>
    </row>
    <row r="282" spans="1:16" ht="20" x14ac:dyDescent="0.2">
      <c r="A282" s="28">
        <v>39476</v>
      </c>
      <c r="B282" s="18" t="s">
        <v>124</v>
      </c>
      <c r="D282" s="6">
        <v>2550</v>
      </c>
      <c r="E282" s="35" t="s">
        <v>27</v>
      </c>
      <c r="I282" s="6">
        <v>2550</v>
      </c>
    </row>
    <row r="283" spans="1:16" ht="20" x14ac:dyDescent="0.2">
      <c r="B283" s="18" t="s">
        <v>116</v>
      </c>
      <c r="D283" s="6">
        <v>5410</v>
      </c>
      <c r="E283" s="35" t="s">
        <v>27</v>
      </c>
      <c r="I283" s="6">
        <v>5410</v>
      </c>
    </row>
    <row r="284" spans="1:16" ht="20" x14ac:dyDescent="0.2">
      <c r="A284" s="28">
        <v>39477</v>
      </c>
      <c r="B284" s="18" t="s">
        <v>147</v>
      </c>
      <c r="C284" s="31">
        <v>10003861</v>
      </c>
      <c r="D284" s="6">
        <v>658.92</v>
      </c>
      <c r="E284" s="35" t="s">
        <v>27</v>
      </c>
      <c r="J284" s="6">
        <v>658.92</v>
      </c>
    </row>
    <row r="285" spans="1:16" x14ac:dyDescent="0.2">
      <c r="A285" s="28">
        <v>39478</v>
      </c>
      <c r="B285" s="18" t="s">
        <v>28</v>
      </c>
      <c r="C285" s="31">
        <v>115440</v>
      </c>
      <c r="D285" s="6">
        <v>1118.74</v>
      </c>
      <c r="E285" s="35" t="s">
        <v>27</v>
      </c>
      <c r="F285" s="6">
        <v>1118.74</v>
      </c>
    </row>
    <row r="286" spans="1:16" x14ac:dyDescent="0.2">
      <c r="A286" s="28">
        <v>39479</v>
      </c>
      <c r="B286" s="18" t="s">
        <v>12</v>
      </c>
      <c r="C286" s="31">
        <v>1122439</v>
      </c>
      <c r="D286" s="6">
        <v>110.45</v>
      </c>
      <c r="E286" s="35" t="s">
        <v>27</v>
      </c>
      <c r="F286" s="6">
        <v>110.45</v>
      </c>
    </row>
    <row r="287" spans="1:16" x14ac:dyDescent="0.2">
      <c r="A287" s="28">
        <v>39479</v>
      </c>
      <c r="B287" s="18" t="s">
        <v>13</v>
      </c>
      <c r="C287" s="31">
        <v>12439</v>
      </c>
      <c r="D287" s="6">
        <v>463.95</v>
      </c>
      <c r="E287" s="35" t="s">
        <v>27</v>
      </c>
      <c r="F287" s="6">
        <v>463.95</v>
      </c>
    </row>
    <row r="288" spans="1:16" x14ac:dyDescent="0.2">
      <c r="A288" s="28">
        <v>39479</v>
      </c>
      <c r="B288" s="18" t="s">
        <v>77</v>
      </c>
      <c r="C288" s="31">
        <v>1088824</v>
      </c>
      <c r="D288" s="6">
        <v>206.65</v>
      </c>
      <c r="E288" s="35" t="s">
        <v>27</v>
      </c>
      <c r="F288" s="6">
        <v>206.65</v>
      </c>
    </row>
    <row r="289" spans="1:16" s="8" customFormat="1" ht="10.5" x14ac:dyDescent="0.25">
      <c r="A289" s="60"/>
      <c r="B289" s="17" t="s">
        <v>123</v>
      </c>
      <c r="C289" s="10"/>
      <c r="D289" s="9">
        <f>SUM(D282:D288)</f>
        <v>10518.710000000001</v>
      </c>
      <c r="E289" s="43"/>
      <c r="F289" s="9">
        <f>SUM(F285:F288)</f>
        <v>1899.7900000000002</v>
      </c>
      <c r="G289" s="9">
        <v>2373.7199999999998</v>
      </c>
      <c r="H289" s="9"/>
      <c r="I289" s="9">
        <f>SUM(I282:I288)</f>
        <v>7960</v>
      </c>
      <c r="J289" s="9">
        <v>658.92</v>
      </c>
      <c r="K289" s="9">
        <v>138.44</v>
      </c>
      <c r="L289" s="9">
        <v>275</v>
      </c>
      <c r="M289" s="9">
        <f>SUM(F289:L289)</f>
        <v>13305.87</v>
      </c>
      <c r="N289" s="9">
        <v>6336.77</v>
      </c>
      <c r="O289" s="11">
        <v>-6969.1</v>
      </c>
      <c r="P289" s="11">
        <v>990.9</v>
      </c>
    </row>
    <row r="291" spans="1:16" s="1" customFormat="1" ht="10.5" x14ac:dyDescent="0.25">
      <c r="A291" s="59" t="s">
        <v>0</v>
      </c>
      <c r="B291" s="22" t="s">
        <v>7</v>
      </c>
      <c r="C291" s="3" t="s">
        <v>8</v>
      </c>
      <c r="D291" s="2" t="s">
        <v>9</v>
      </c>
      <c r="E291" s="46"/>
      <c r="F291" s="2" t="s">
        <v>89</v>
      </c>
      <c r="G291" s="2" t="s">
        <v>25</v>
      </c>
      <c r="H291" s="2" t="s">
        <v>90</v>
      </c>
      <c r="I291" s="2" t="s">
        <v>91</v>
      </c>
      <c r="J291" s="2" t="s">
        <v>92</v>
      </c>
      <c r="K291" s="2" t="s">
        <v>37</v>
      </c>
      <c r="L291" s="2" t="s">
        <v>93</v>
      </c>
      <c r="M291" s="2" t="s">
        <v>95</v>
      </c>
      <c r="N291" s="2" t="s">
        <v>58</v>
      </c>
      <c r="O291" s="4" t="s">
        <v>96</v>
      </c>
      <c r="P291" s="4"/>
    </row>
    <row r="292" spans="1:16" x14ac:dyDescent="0.2">
      <c r="A292" s="28">
        <v>39482</v>
      </c>
      <c r="B292" s="18" t="s">
        <v>144</v>
      </c>
      <c r="C292" s="31">
        <v>10801220</v>
      </c>
      <c r="D292" s="6">
        <v>300</v>
      </c>
      <c r="E292" s="35" t="s">
        <v>27</v>
      </c>
      <c r="J292" s="6">
        <v>300</v>
      </c>
    </row>
    <row r="293" spans="1:16" x14ac:dyDescent="0.2">
      <c r="A293" s="28">
        <v>39482</v>
      </c>
      <c r="B293" s="18" t="s">
        <v>6</v>
      </c>
      <c r="C293" s="31">
        <v>454544</v>
      </c>
      <c r="D293" s="6">
        <v>105.61</v>
      </c>
      <c r="E293" s="35" t="s">
        <v>27</v>
      </c>
      <c r="F293" s="6">
        <v>105.61</v>
      </c>
    </row>
    <row r="294" spans="1:16" x14ac:dyDescent="0.2">
      <c r="A294" s="28">
        <v>39482</v>
      </c>
      <c r="B294" s="18" t="s">
        <v>28</v>
      </c>
      <c r="C294" s="31">
        <v>115492</v>
      </c>
      <c r="D294" s="6">
        <v>790.58</v>
      </c>
      <c r="E294" s="35" t="s">
        <v>27</v>
      </c>
    </row>
    <row r="295" spans="1:16" x14ac:dyDescent="0.2">
      <c r="A295" s="28">
        <v>39483</v>
      </c>
      <c r="B295" s="18" t="s">
        <v>19</v>
      </c>
      <c r="C295" s="31">
        <v>149822</v>
      </c>
      <c r="D295" s="6">
        <v>360.55</v>
      </c>
      <c r="E295" s="35" t="s">
        <v>27</v>
      </c>
      <c r="F295" s="6">
        <v>360.55</v>
      </c>
    </row>
    <row r="296" spans="1:16" x14ac:dyDescent="0.2">
      <c r="A296" s="28">
        <v>39484</v>
      </c>
      <c r="B296" s="18" t="s">
        <v>10</v>
      </c>
      <c r="C296" s="31">
        <v>1456407</v>
      </c>
      <c r="D296" s="6">
        <v>122.8</v>
      </c>
      <c r="E296" s="35" t="s">
        <v>27</v>
      </c>
      <c r="F296" s="6">
        <v>122.8</v>
      </c>
    </row>
    <row r="297" spans="1:16" x14ac:dyDescent="0.2">
      <c r="A297" s="28">
        <v>39484</v>
      </c>
      <c r="B297" s="18" t="s">
        <v>28</v>
      </c>
      <c r="C297" s="31">
        <v>115542</v>
      </c>
      <c r="D297" s="6">
        <v>1007.76</v>
      </c>
      <c r="E297" s="35" t="s">
        <v>27</v>
      </c>
      <c r="F297" s="6">
        <v>1007.76</v>
      </c>
    </row>
    <row r="298" spans="1:16" x14ac:dyDescent="0.2">
      <c r="A298" s="28">
        <v>39485</v>
      </c>
      <c r="B298" s="18" t="s">
        <v>11</v>
      </c>
      <c r="D298" s="6">
        <v>34.5</v>
      </c>
      <c r="E298" s="35" t="s">
        <v>27</v>
      </c>
      <c r="J298" s="6">
        <v>34.5</v>
      </c>
    </row>
    <row r="299" spans="1:16" x14ac:dyDescent="0.2">
      <c r="A299" s="28">
        <v>39486</v>
      </c>
      <c r="B299" s="18" t="s">
        <v>12</v>
      </c>
      <c r="C299" s="31">
        <v>1122701</v>
      </c>
      <c r="D299" s="6">
        <v>494.65</v>
      </c>
      <c r="E299" s="35" t="s">
        <v>27</v>
      </c>
      <c r="F299" s="6">
        <v>494.65</v>
      </c>
    </row>
    <row r="300" spans="1:16" x14ac:dyDescent="0.2">
      <c r="A300" s="28">
        <v>39486</v>
      </c>
      <c r="B300" s="18" t="s">
        <v>114</v>
      </c>
      <c r="C300" s="31">
        <v>3810</v>
      </c>
      <c r="D300" s="6">
        <v>716.55</v>
      </c>
      <c r="E300" s="35" t="s">
        <v>27</v>
      </c>
      <c r="F300" s="6">
        <v>716.55</v>
      </c>
    </row>
    <row r="301" spans="1:16" x14ac:dyDescent="0.2">
      <c r="A301" s="28">
        <v>39486</v>
      </c>
      <c r="B301" s="18" t="s">
        <v>6</v>
      </c>
      <c r="C301" s="31">
        <v>455390</v>
      </c>
      <c r="D301" s="6">
        <v>211.18</v>
      </c>
      <c r="E301" s="35" t="s">
        <v>27</v>
      </c>
      <c r="F301" s="6">
        <v>211.18</v>
      </c>
    </row>
    <row r="302" spans="1:16" x14ac:dyDescent="0.2">
      <c r="A302" s="28">
        <v>39486</v>
      </c>
      <c r="B302" s="18" t="s">
        <v>28</v>
      </c>
      <c r="C302" s="31">
        <v>115805</v>
      </c>
      <c r="D302" s="6">
        <v>455.4</v>
      </c>
      <c r="E302" s="35" t="s">
        <v>27</v>
      </c>
      <c r="F302" s="6">
        <v>455.4</v>
      </c>
    </row>
    <row r="303" spans="1:16" ht="20" x14ac:dyDescent="0.2">
      <c r="A303" s="28">
        <v>39487</v>
      </c>
      <c r="B303" s="18" t="s">
        <v>138</v>
      </c>
      <c r="C303" s="31">
        <v>66087</v>
      </c>
      <c r="D303" s="6">
        <v>77.099999999999994</v>
      </c>
      <c r="E303" s="35" t="s">
        <v>27</v>
      </c>
      <c r="F303" s="6">
        <v>77.099999999999994</v>
      </c>
    </row>
    <row r="304" spans="1:16" s="8" customFormat="1" ht="10.5" x14ac:dyDescent="0.25">
      <c r="A304" s="60"/>
      <c r="B304" s="17" t="s">
        <v>163</v>
      </c>
      <c r="C304" s="10"/>
      <c r="D304" s="9">
        <f>SUM(D292:D303)</f>
        <v>4676.68</v>
      </c>
      <c r="E304" s="43"/>
      <c r="F304" s="9">
        <f>SUM(F293:F303)</f>
        <v>3551.6</v>
      </c>
      <c r="G304" s="9">
        <v>2375.02</v>
      </c>
      <c r="H304" s="9"/>
      <c r="I304" s="9"/>
      <c r="J304" s="9">
        <f>SUM(J292:J303)</f>
        <v>334.5</v>
      </c>
      <c r="K304" s="9">
        <v>138.44</v>
      </c>
      <c r="L304" s="9">
        <v>275</v>
      </c>
      <c r="M304" s="9">
        <f>SUM(F304:L304)</f>
        <v>6674.5599999999995</v>
      </c>
      <c r="N304" s="9">
        <v>5396.86</v>
      </c>
      <c r="O304" s="11">
        <v>-1277.7</v>
      </c>
      <c r="P304" s="11">
        <v>-1277.7</v>
      </c>
    </row>
    <row r="306" spans="1:16" s="1" customFormat="1" ht="10.5" x14ac:dyDescent="0.25">
      <c r="A306" s="59" t="s">
        <v>0</v>
      </c>
      <c r="B306" s="22" t="s">
        <v>7</v>
      </c>
      <c r="C306" s="3" t="s">
        <v>8</v>
      </c>
      <c r="D306" s="2" t="s">
        <v>9</v>
      </c>
      <c r="E306" s="46"/>
      <c r="F306" s="2" t="s">
        <v>89</v>
      </c>
      <c r="G306" s="2" t="s">
        <v>25</v>
      </c>
      <c r="H306" s="2" t="s">
        <v>90</v>
      </c>
      <c r="I306" s="2" t="s">
        <v>91</v>
      </c>
      <c r="J306" s="2" t="s">
        <v>92</v>
      </c>
      <c r="K306" s="2" t="s">
        <v>37</v>
      </c>
      <c r="L306" s="2" t="s">
        <v>93</v>
      </c>
      <c r="M306" s="2" t="s">
        <v>95</v>
      </c>
      <c r="N306" s="2" t="s">
        <v>58</v>
      </c>
      <c r="O306" s="4" t="s">
        <v>96</v>
      </c>
      <c r="P306" s="4"/>
    </row>
    <row r="307" spans="1:16" x14ac:dyDescent="0.2">
      <c r="A307" s="28">
        <v>39490</v>
      </c>
      <c r="B307" s="18" t="s">
        <v>146</v>
      </c>
      <c r="C307" s="31">
        <v>66626473</v>
      </c>
      <c r="D307" s="6">
        <v>5.46</v>
      </c>
      <c r="E307" s="35" t="s">
        <v>27</v>
      </c>
      <c r="H307" s="6">
        <v>5.46</v>
      </c>
    </row>
    <row r="308" spans="1:16" x14ac:dyDescent="0.2">
      <c r="A308" s="28">
        <v>39490</v>
      </c>
      <c r="B308" s="18" t="s">
        <v>28</v>
      </c>
      <c r="C308" s="31">
        <v>115857</v>
      </c>
      <c r="D308" s="6">
        <v>1138.32</v>
      </c>
      <c r="E308" s="35" t="s">
        <v>27</v>
      </c>
      <c r="F308" s="6">
        <v>1138.32</v>
      </c>
    </row>
    <row r="309" spans="1:16" x14ac:dyDescent="0.2">
      <c r="A309" s="28">
        <v>39490</v>
      </c>
      <c r="B309" s="18" t="s">
        <v>29</v>
      </c>
      <c r="D309" s="6">
        <v>101.95</v>
      </c>
      <c r="E309" s="35" t="s">
        <v>27</v>
      </c>
      <c r="L309" s="6">
        <v>101.95</v>
      </c>
    </row>
    <row r="310" spans="1:16" x14ac:dyDescent="0.2">
      <c r="A310" s="28">
        <v>39491</v>
      </c>
      <c r="B310" s="18" t="s">
        <v>6</v>
      </c>
      <c r="C310" s="31">
        <v>456076</v>
      </c>
      <c r="D310" s="6">
        <v>111.22</v>
      </c>
      <c r="E310" s="35" t="s">
        <v>27</v>
      </c>
      <c r="F310" s="6">
        <v>111.22</v>
      </c>
    </row>
    <row r="311" spans="1:16" x14ac:dyDescent="0.2">
      <c r="A311" s="28">
        <v>39491</v>
      </c>
      <c r="B311" s="18" t="s">
        <v>20</v>
      </c>
      <c r="C311" s="31" t="s">
        <v>153</v>
      </c>
      <c r="D311" s="6">
        <v>26.73</v>
      </c>
      <c r="E311" s="35" t="s">
        <v>27</v>
      </c>
      <c r="F311" s="6">
        <v>26.73</v>
      </c>
    </row>
    <row r="312" spans="1:16" x14ac:dyDescent="0.2">
      <c r="A312" s="28">
        <v>39492</v>
      </c>
      <c r="B312" s="18" t="s">
        <v>148</v>
      </c>
      <c r="C312" s="31">
        <v>115892</v>
      </c>
      <c r="D312" s="6">
        <v>1142.08</v>
      </c>
      <c r="E312" s="35" t="s">
        <v>27</v>
      </c>
      <c r="F312" s="6">
        <v>1142.08</v>
      </c>
    </row>
    <row r="313" spans="1:16" x14ac:dyDescent="0.2">
      <c r="A313" s="28">
        <v>39493</v>
      </c>
      <c r="B313" s="18" t="s">
        <v>13</v>
      </c>
      <c r="C313" s="31">
        <v>12248</v>
      </c>
      <c r="D313" s="6">
        <v>37.53</v>
      </c>
      <c r="E313" s="35" t="s">
        <v>27</v>
      </c>
      <c r="F313" s="6">
        <v>37.53</v>
      </c>
    </row>
    <row r="314" spans="1:16" x14ac:dyDescent="0.2">
      <c r="A314" s="28">
        <v>39495</v>
      </c>
      <c r="B314" s="18" t="s">
        <v>11</v>
      </c>
      <c r="D314" s="6">
        <v>35.64</v>
      </c>
      <c r="E314" s="35" t="s">
        <v>27</v>
      </c>
      <c r="J314" s="6">
        <v>35.64</v>
      </c>
    </row>
    <row r="315" spans="1:16" s="8" customFormat="1" ht="10.5" x14ac:dyDescent="0.25">
      <c r="A315" s="60"/>
      <c r="B315" s="17" t="s">
        <v>164</v>
      </c>
      <c r="C315" s="10"/>
      <c r="D315" s="9">
        <f>SUM(D307:D314)</f>
        <v>2598.9300000000003</v>
      </c>
      <c r="E315" s="43"/>
      <c r="F315" s="9">
        <f>SUM(F308:F314)</f>
        <v>2455.88</v>
      </c>
      <c r="G315" s="9">
        <v>2375.02</v>
      </c>
      <c r="H315" s="9">
        <v>5.46</v>
      </c>
      <c r="I315" s="9"/>
      <c r="J315" s="9">
        <v>35.64</v>
      </c>
      <c r="K315" s="9">
        <v>138.44</v>
      </c>
      <c r="L315" s="9">
        <v>275</v>
      </c>
      <c r="M315" s="9">
        <f>SUM(F315:L315)</f>
        <v>5285.44</v>
      </c>
      <c r="N315" s="9">
        <v>7384.56</v>
      </c>
      <c r="O315" s="11">
        <v>2099.12</v>
      </c>
      <c r="P315" s="11">
        <v>2099.12</v>
      </c>
    </row>
    <row r="317" spans="1:16" s="1" customFormat="1" ht="10.5" x14ac:dyDescent="0.25">
      <c r="A317" s="59" t="s">
        <v>0</v>
      </c>
      <c r="B317" s="22" t="s">
        <v>7</v>
      </c>
      <c r="C317" s="3" t="s">
        <v>8</v>
      </c>
      <c r="D317" s="2" t="s">
        <v>9</v>
      </c>
      <c r="E317" s="46"/>
      <c r="F317" s="2" t="s">
        <v>89</v>
      </c>
      <c r="G317" s="2" t="s">
        <v>25</v>
      </c>
      <c r="H317" s="2" t="s">
        <v>90</v>
      </c>
      <c r="I317" s="2" t="s">
        <v>91</v>
      </c>
      <c r="J317" s="2" t="s">
        <v>92</v>
      </c>
      <c r="K317" s="2" t="s">
        <v>37</v>
      </c>
      <c r="L317" s="2" t="s">
        <v>93</v>
      </c>
      <c r="M317" s="2" t="s">
        <v>95</v>
      </c>
      <c r="N317" s="2" t="s">
        <v>58</v>
      </c>
      <c r="O317" s="4" t="s">
        <v>96</v>
      </c>
      <c r="P317" s="4"/>
    </row>
    <row r="318" spans="1:16" x14ac:dyDescent="0.2">
      <c r="A318" s="28">
        <v>39496</v>
      </c>
      <c r="B318" s="18" t="s">
        <v>28</v>
      </c>
      <c r="C318" s="31">
        <v>115956</v>
      </c>
      <c r="D318" s="6">
        <v>1214.8599999999999</v>
      </c>
      <c r="E318" s="35" t="s">
        <v>27</v>
      </c>
      <c r="F318" s="6">
        <v>1214.8599999999999</v>
      </c>
    </row>
    <row r="320" spans="1:16" x14ac:dyDescent="0.2">
      <c r="A320" s="28">
        <v>39498</v>
      </c>
      <c r="B320" s="18" t="s">
        <v>136</v>
      </c>
      <c r="C320" s="31">
        <v>116005</v>
      </c>
      <c r="D320" s="6">
        <v>541.79999999999995</v>
      </c>
      <c r="E320" s="35" t="s">
        <v>27</v>
      </c>
      <c r="F320" s="6">
        <v>541.79999999999995</v>
      </c>
    </row>
    <row r="321" spans="1:16" x14ac:dyDescent="0.2">
      <c r="A321" s="28">
        <v>39500</v>
      </c>
      <c r="B321" s="18" t="s">
        <v>28</v>
      </c>
      <c r="C321" s="31">
        <v>116047</v>
      </c>
      <c r="D321" s="6">
        <v>2590.7199999999998</v>
      </c>
      <c r="E321" s="35" t="s">
        <v>27</v>
      </c>
      <c r="F321" s="6">
        <v>2590.7199999999998</v>
      </c>
    </row>
    <row r="322" spans="1:16" x14ac:dyDescent="0.2">
      <c r="A322" s="28">
        <v>39500</v>
      </c>
      <c r="B322" s="18" t="s">
        <v>114</v>
      </c>
      <c r="C322" s="31">
        <v>4653</v>
      </c>
      <c r="D322" s="6">
        <v>556.65</v>
      </c>
      <c r="E322" s="35" t="s">
        <v>27</v>
      </c>
      <c r="F322" s="6">
        <v>556.65</v>
      </c>
    </row>
    <row r="323" spans="1:16" s="8" customFormat="1" ht="10.5" x14ac:dyDescent="0.25">
      <c r="A323" s="60"/>
      <c r="B323" s="17" t="s">
        <v>165</v>
      </c>
      <c r="C323" s="10"/>
      <c r="D323" s="9">
        <f>SUM(D318:D322)</f>
        <v>4904.0299999999988</v>
      </c>
      <c r="E323" s="43"/>
      <c r="F323" s="9">
        <f>SUM(F318:F322)</f>
        <v>4904.0299999999988</v>
      </c>
      <c r="G323" s="9">
        <v>2022.84</v>
      </c>
      <c r="H323" s="9"/>
      <c r="I323" s="9"/>
      <c r="J323" s="9"/>
      <c r="K323" s="9">
        <v>138.44</v>
      </c>
      <c r="L323" s="9">
        <v>275</v>
      </c>
      <c r="M323" s="9">
        <f>SUM(F323:L323)</f>
        <v>7340.3099999999986</v>
      </c>
      <c r="N323" s="9">
        <v>6869.02</v>
      </c>
      <c r="O323" s="11">
        <v>-471.29</v>
      </c>
      <c r="P323" s="11">
        <v>-471.29</v>
      </c>
    </row>
    <row r="325" spans="1:16" s="1" customFormat="1" ht="10.5" x14ac:dyDescent="0.25">
      <c r="A325" s="59"/>
      <c r="B325" s="22"/>
      <c r="C325" s="3"/>
      <c r="D325" s="2"/>
      <c r="E325" s="46"/>
      <c r="F325" s="2"/>
      <c r="G325" s="2"/>
      <c r="H325" s="2"/>
      <c r="I325" s="2"/>
      <c r="J325" s="2"/>
      <c r="K325" s="2"/>
      <c r="L325" s="2"/>
      <c r="M325" s="2"/>
      <c r="N325" s="2"/>
      <c r="O325" s="4"/>
      <c r="P325" s="4"/>
    </row>
    <row r="326" spans="1:16" x14ac:dyDescent="0.2">
      <c r="A326" s="28">
        <v>39503</v>
      </c>
      <c r="B326" s="18" t="s">
        <v>28</v>
      </c>
      <c r="C326" s="31">
        <v>116076</v>
      </c>
      <c r="D326" s="6">
        <v>879.56</v>
      </c>
      <c r="E326" s="35" t="s">
        <v>27</v>
      </c>
      <c r="F326" s="6">
        <v>879.56</v>
      </c>
    </row>
    <row r="327" spans="1:16" x14ac:dyDescent="0.2">
      <c r="A327" s="28">
        <v>39504</v>
      </c>
      <c r="B327" s="18" t="s">
        <v>28</v>
      </c>
      <c r="C327" s="31">
        <v>116097</v>
      </c>
      <c r="D327" s="6">
        <v>394.06</v>
      </c>
      <c r="E327" s="35" t="s">
        <v>27</v>
      </c>
      <c r="F327" s="6">
        <v>394.06</v>
      </c>
    </row>
    <row r="328" spans="1:16" x14ac:dyDescent="0.2">
      <c r="A328" s="28">
        <v>39504</v>
      </c>
      <c r="B328" s="18" t="s">
        <v>13</v>
      </c>
      <c r="C328" s="31">
        <v>12255</v>
      </c>
      <c r="D328" s="6">
        <v>77.069999999999993</v>
      </c>
      <c r="E328" s="35" t="s">
        <v>27</v>
      </c>
      <c r="F328" s="6">
        <v>77.069999999999993</v>
      </c>
    </row>
    <row r="329" spans="1:16" x14ac:dyDescent="0.2">
      <c r="A329" s="28">
        <v>39505</v>
      </c>
      <c r="B329" s="18" t="s">
        <v>146</v>
      </c>
      <c r="C329" s="31">
        <v>66676575</v>
      </c>
      <c r="D329" s="6">
        <v>46.2</v>
      </c>
      <c r="E329" s="35" t="s">
        <v>27</v>
      </c>
      <c r="H329" s="6">
        <v>46.2</v>
      </c>
    </row>
    <row r="330" spans="1:16" x14ac:dyDescent="0.2">
      <c r="A330" s="28">
        <v>39505</v>
      </c>
      <c r="B330" s="18" t="s">
        <v>28</v>
      </c>
      <c r="C330" s="31">
        <v>116120</v>
      </c>
      <c r="D330" s="6">
        <v>1599.08</v>
      </c>
      <c r="E330" s="35" t="s">
        <v>27</v>
      </c>
      <c r="F330" s="6">
        <v>1599.08</v>
      </c>
    </row>
    <row r="331" spans="1:16" x14ac:dyDescent="0.2">
      <c r="A331" s="28">
        <v>39505</v>
      </c>
      <c r="B331" s="18" t="s">
        <v>159</v>
      </c>
      <c r="C331" s="31">
        <v>747</v>
      </c>
      <c r="D331" s="6">
        <v>99</v>
      </c>
      <c r="E331" s="35" t="s">
        <v>27</v>
      </c>
      <c r="J331" s="6">
        <v>99</v>
      </c>
    </row>
    <row r="332" spans="1:16" x14ac:dyDescent="0.2">
      <c r="A332" s="28">
        <v>39507</v>
      </c>
      <c r="B332" s="18" t="s">
        <v>114</v>
      </c>
      <c r="C332" s="31">
        <v>5081</v>
      </c>
      <c r="D332" s="6">
        <v>830.05</v>
      </c>
      <c r="E332" s="35" t="s">
        <v>27</v>
      </c>
      <c r="F332" s="6">
        <v>830.05</v>
      </c>
    </row>
    <row r="333" spans="1:16" x14ac:dyDescent="0.2">
      <c r="A333" s="28">
        <v>39507</v>
      </c>
      <c r="B333" s="18" t="s">
        <v>6</v>
      </c>
      <c r="C333" s="31">
        <v>458945</v>
      </c>
      <c r="D333" s="6">
        <v>211.18</v>
      </c>
      <c r="E333" s="35" t="s">
        <v>27</v>
      </c>
      <c r="F333" s="6">
        <v>211.18</v>
      </c>
    </row>
    <row r="334" spans="1:16" x14ac:dyDescent="0.2">
      <c r="A334" s="28">
        <v>39507</v>
      </c>
      <c r="B334" s="18" t="s">
        <v>28</v>
      </c>
      <c r="C334" s="31">
        <v>116160</v>
      </c>
      <c r="D334" s="6">
        <v>1584.6</v>
      </c>
      <c r="E334" s="35" t="s">
        <v>27</v>
      </c>
      <c r="F334" s="6">
        <v>1584.6</v>
      </c>
    </row>
    <row r="335" spans="1:16" ht="20" x14ac:dyDescent="0.2">
      <c r="A335" s="28">
        <v>39508</v>
      </c>
      <c r="B335" s="18" t="s">
        <v>139</v>
      </c>
      <c r="D335" s="6">
        <v>32.51</v>
      </c>
      <c r="E335" s="35" t="s">
        <v>27</v>
      </c>
      <c r="J335" s="6">
        <v>32.51</v>
      </c>
    </row>
    <row r="336" spans="1:16" x14ac:dyDescent="0.2">
      <c r="A336" s="28">
        <v>39508</v>
      </c>
      <c r="B336" s="18" t="s">
        <v>140</v>
      </c>
      <c r="D336" s="6">
        <v>70.86</v>
      </c>
      <c r="E336" s="35" t="s">
        <v>27</v>
      </c>
      <c r="J336" s="6">
        <v>70.86</v>
      </c>
    </row>
    <row r="337" spans="1:20" s="8" customFormat="1" ht="10.5" x14ac:dyDescent="0.25">
      <c r="A337" s="60"/>
      <c r="B337" s="17" t="s">
        <v>166</v>
      </c>
      <c r="C337" s="10"/>
      <c r="D337" s="9">
        <f>SUM(D326:D336)</f>
        <v>5824.1699999999992</v>
      </c>
      <c r="E337" s="43"/>
      <c r="F337" s="9">
        <f>SUM(F326:F336)</f>
        <v>5575.5999999999995</v>
      </c>
      <c r="G337" s="9">
        <v>2022.84</v>
      </c>
      <c r="H337" s="9">
        <f>SUM(H329:H336)</f>
        <v>46.2</v>
      </c>
      <c r="I337" s="9"/>
      <c r="J337" s="9">
        <f>SUM(J331:J336)</f>
        <v>202.37</v>
      </c>
      <c r="K337" s="9">
        <v>138.44</v>
      </c>
      <c r="L337" s="9">
        <v>275</v>
      </c>
      <c r="M337" s="9">
        <f>SUM(F337:L337)</f>
        <v>8260.4499999999989</v>
      </c>
      <c r="N337" s="9">
        <v>5801.33</v>
      </c>
      <c r="O337" s="11">
        <v>-2459.12</v>
      </c>
      <c r="P337" s="11">
        <v>-2459.12</v>
      </c>
    </row>
    <row r="343" spans="1:20" s="1" customFormat="1" ht="10.5" x14ac:dyDescent="0.25">
      <c r="A343" s="59" t="s">
        <v>0</v>
      </c>
      <c r="B343" s="22" t="s">
        <v>7</v>
      </c>
      <c r="C343" s="3" t="s">
        <v>8</v>
      </c>
      <c r="D343" s="2" t="s">
        <v>9</v>
      </c>
      <c r="E343" s="46"/>
      <c r="F343" s="2" t="s">
        <v>89</v>
      </c>
      <c r="G343" s="2" t="s">
        <v>25</v>
      </c>
      <c r="H343" s="2" t="s">
        <v>90</v>
      </c>
      <c r="I343" s="2" t="s">
        <v>91</v>
      </c>
      <c r="J343" s="2" t="s">
        <v>92</v>
      </c>
      <c r="K343" s="2" t="s">
        <v>37</v>
      </c>
      <c r="L343" s="2" t="s">
        <v>93</v>
      </c>
      <c r="M343" s="2" t="s">
        <v>95</v>
      </c>
      <c r="N343" s="2" t="s">
        <v>58</v>
      </c>
      <c r="O343" s="4" t="s">
        <v>96</v>
      </c>
      <c r="P343" s="4"/>
    </row>
    <row r="344" spans="1:20" s="19" customFormat="1" x14ac:dyDescent="0.2">
      <c r="A344" s="61">
        <v>39509</v>
      </c>
      <c r="B344" s="24" t="s">
        <v>149</v>
      </c>
      <c r="C344" s="32"/>
      <c r="D344" s="20">
        <v>50</v>
      </c>
      <c r="E344" s="47" t="s">
        <v>27</v>
      </c>
      <c r="F344" s="20"/>
      <c r="G344" s="20"/>
      <c r="H344" s="20"/>
      <c r="I344" s="20"/>
      <c r="J344" s="20">
        <v>50</v>
      </c>
      <c r="K344" s="20"/>
      <c r="L344" s="20"/>
      <c r="M344" s="20"/>
      <c r="N344" s="20"/>
      <c r="O344" s="21"/>
      <c r="P344" s="21"/>
    </row>
    <row r="345" spans="1:20" x14ac:dyDescent="0.2">
      <c r="A345" s="28">
        <v>39511</v>
      </c>
      <c r="B345" s="18" t="s">
        <v>19</v>
      </c>
      <c r="C345" s="31">
        <v>150784</v>
      </c>
      <c r="D345" s="6">
        <v>391.4</v>
      </c>
      <c r="E345" s="35" t="s">
        <v>27</v>
      </c>
      <c r="F345" s="6">
        <v>391.4</v>
      </c>
    </row>
    <row r="346" spans="1:20" x14ac:dyDescent="0.2">
      <c r="A346" s="28">
        <v>39512</v>
      </c>
      <c r="B346" s="18" t="s">
        <v>10</v>
      </c>
      <c r="C346" s="31" t="s">
        <v>150</v>
      </c>
      <c r="D346" s="6">
        <v>317.75</v>
      </c>
      <c r="E346" s="35" t="s">
        <v>27</v>
      </c>
      <c r="F346" s="6">
        <v>317.75</v>
      </c>
    </row>
    <row r="347" spans="1:20" x14ac:dyDescent="0.2">
      <c r="A347" s="28">
        <v>39512</v>
      </c>
      <c r="B347" s="18" t="s">
        <v>10</v>
      </c>
      <c r="C347" s="31">
        <v>1468021</v>
      </c>
      <c r="D347" s="6">
        <v>317.75</v>
      </c>
      <c r="E347" s="35" t="s">
        <v>27</v>
      </c>
    </row>
    <row r="348" spans="1:20" x14ac:dyDescent="0.2">
      <c r="A348" s="28">
        <v>39513</v>
      </c>
      <c r="B348" s="18" t="s">
        <v>151</v>
      </c>
      <c r="D348" s="6">
        <v>2550</v>
      </c>
      <c r="E348" s="35" t="s">
        <v>27</v>
      </c>
      <c r="I348" s="6">
        <v>2550</v>
      </c>
    </row>
    <row r="349" spans="1:20" x14ac:dyDescent="0.2">
      <c r="A349" s="28">
        <v>39513</v>
      </c>
      <c r="B349" s="18" t="s">
        <v>28</v>
      </c>
      <c r="C349" s="31">
        <v>116357</v>
      </c>
      <c r="D349" s="6">
        <v>1689.71</v>
      </c>
      <c r="E349" s="35" t="s">
        <v>27</v>
      </c>
      <c r="F349" s="6">
        <v>1689.71</v>
      </c>
    </row>
    <row r="350" spans="1:20" x14ac:dyDescent="0.2">
      <c r="A350" s="28">
        <v>39514</v>
      </c>
      <c r="B350" s="18" t="s">
        <v>114</v>
      </c>
      <c r="C350" s="31">
        <v>5512</v>
      </c>
      <c r="D350" s="6">
        <v>691.6</v>
      </c>
      <c r="E350" s="35" t="s">
        <v>27</v>
      </c>
      <c r="F350" s="6">
        <v>691.6</v>
      </c>
    </row>
    <row r="351" spans="1:20" x14ac:dyDescent="0.2">
      <c r="A351" s="28">
        <v>39514</v>
      </c>
      <c r="B351" s="18" t="s">
        <v>6</v>
      </c>
      <c r="C351" s="31">
        <v>460068</v>
      </c>
      <c r="D351" s="6">
        <v>129.22</v>
      </c>
      <c r="E351" s="35" t="s">
        <v>27</v>
      </c>
      <c r="F351" s="6">
        <v>129.22</v>
      </c>
    </row>
    <row r="352" spans="1:20" s="8" customFormat="1" ht="10.5" x14ac:dyDescent="0.25">
      <c r="A352" s="60"/>
      <c r="B352" s="17" t="s">
        <v>167</v>
      </c>
      <c r="C352" s="10"/>
      <c r="D352" s="9">
        <f>SUM(D344:D351)</f>
        <v>6137.4300000000012</v>
      </c>
      <c r="E352" s="43"/>
      <c r="F352" s="9">
        <f>SUM(F345:F351)</f>
        <v>3219.68</v>
      </c>
      <c r="G352" s="9">
        <v>2261.2199999999998</v>
      </c>
      <c r="H352" s="9"/>
      <c r="I352" s="9">
        <v>2550</v>
      </c>
      <c r="J352" s="9">
        <v>50</v>
      </c>
      <c r="K352" s="9">
        <v>138.44</v>
      </c>
      <c r="L352" s="9">
        <v>275</v>
      </c>
      <c r="M352" s="9">
        <f>SUM(F352:L352)</f>
        <v>8494.34</v>
      </c>
      <c r="N352" s="9">
        <v>7576.1</v>
      </c>
      <c r="O352" s="11">
        <v>-918.24</v>
      </c>
      <c r="P352" s="11">
        <v>1631.76</v>
      </c>
      <c r="T352" s="8">
        <v>988.65</v>
      </c>
    </row>
    <row r="354" spans="1:16" s="1" customFormat="1" ht="10.5" x14ac:dyDescent="0.25">
      <c r="A354" s="59" t="s">
        <v>0</v>
      </c>
      <c r="B354" s="22" t="s">
        <v>7</v>
      </c>
      <c r="C354" s="3" t="s">
        <v>8</v>
      </c>
      <c r="D354" s="2" t="s">
        <v>9</v>
      </c>
      <c r="E354" s="46"/>
      <c r="F354" s="2" t="s">
        <v>89</v>
      </c>
      <c r="G354" s="2" t="s">
        <v>25</v>
      </c>
      <c r="H354" s="2" t="s">
        <v>90</v>
      </c>
      <c r="I354" s="2" t="s">
        <v>91</v>
      </c>
      <c r="J354" s="2" t="s">
        <v>92</v>
      </c>
      <c r="K354" s="2" t="s">
        <v>37</v>
      </c>
      <c r="L354" s="2" t="s">
        <v>93</v>
      </c>
      <c r="M354" s="2" t="s">
        <v>95</v>
      </c>
      <c r="N354" s="2" t="s">
        <v>58</v>
      </c>
      <c r="O354" s="4" t="s">
        <v>96</v>
      </c>
      <c r="P354" s="4"/>
    </row>
    <row r="355" spans="1:16" x14ac:dyDescent="0.2">
      <c r="A355" s="28">
        <v>39517</v>
      </c>
      <c r="B355" s="18" t="s">
        <v>137</v>
      </c>
      <c r="C355" s="31">
        <v>142</v>
      </c>
      <c r="D355" s="6">
        <v>1874.3</v>
      </c>
      <c r="E355" s="35" t="s">
        <v>27</v>
      </c>
      <c r="H355" s="6">
        <v>1874.3</v>
      </c>
    </row>
    <row r="356" spans="1:16" x14ac:dyDescent="0.2">
      <c r="A356" s="28">
        <v>39517</v>
      </c>
      <c r="B356" s="18" t="s">
        <v>6</v>
      </c>
      <c r="C356" s="31">
        <v>460454</v>
      </c>
      <c r="D356" s="6">
        <v>111.22</v>
      </c>
      <c r="E356" s="35" t="s">
        <v>27</v>
      </c>
      <c r="F356" s="6">
        <v>111.22</v>
      </c>
    </row>
    <row r="357" spans="1:16" x14ac:dyDescent="0.2">
      <c r="A357" s="28">
        <v>39518</v>
      </c>
      <c r="B357" s="18" t="s">
        <v>20</v>
      </c>
      <c r="C357" s="31" t="s">
        <v>152</v>
      </c>
      <c r="D357" s="6">
        <v>26.73</v>
      </c>
      <c r="E357" s="35" t="s">
        <v>27</v>
      </c>
      <c r="F357" s="6">
        <v>26.73</v>
      </c>
    </row>
    <row r="358" spans="1:16" x14ac:dyDescent="0.2">
      <c r="A358" s="28">
        <v>39518</v>
      </c>
      <c r="B358" s="18" t="s">
        <v>49</v>
      </c>
      <c r="C358" s="31">
        <v>5801</v>
      </c>
      <c r="D358" s="6">
        <v>1211.21</v>
      </c>
      <c r="E358" s="35" t="s">
        <v>27</v>
      </c>
      <c r="J358" s="6">
        <v>1211.21</v>
      </c>
    </row>
    <row r="359" spans="1:16" x14ac:dyDescent="0.2">
      <c r="A359" s="28">
        <v>39519</v>
      </c>
      <c r="B359" s="18" t="s">
        <v>114</v>
      </c>
      <c r="C359" s="31">
        <v>5772</v>
      </c>
      <c r="D359" s="6">
        <v>491.85</v>
      </c>
      <c r="E359" s="35" t="s">
        <v>27</v>
      </c>
      <c r="F359" s="6">
        <v>491.85</v>
      </c>
    </row>
    <row r="360" spans="1:16" x14ac:dyDescent="0.2">
      <c r="A360" s="28">
        <v>39520</v>
      </c>
      <c r="B360" s="18" t="s">
        <v>19</v>
      </c>
      <c r="C360" s="31">
        <v>151106</v>
      </c>
      <c r="D360" s="6">
        <v>96.75</v>
      </c>
      <c r="E360" s="35" t="s">
        <v>27</v>
      </c>
      <c r="F360" s="6">
        <v>96.75</v>
      </c>
    </row>
    <row r="361" spans="1:16" x14ac:dyDescent="0.2">
      <c r="A361" s="28">
        <v>39521</v>
      </c>
      <c r="B361" s="18" t="s">
        <v>6</v>
      </c>
      <c r="C361" s="31">
        <v>461350</v>
      </c>
      <c r="D361" s="6">
        <v>129.22</v>
      </c>
      <c r="E361" s="35" t="s">
        <v>27</v>
      </c>
      <c r="F361" s="6">
        <v>129.22</v>
      </c>
    </row>
    <row r="362" spans="1:16" x14ac:dyDescent="0.2">
      <c r="A362" s="28">
        <v>39521</v>
      </c>
      <c r="B362" s="18" t="s">
        <v>75</v>
      </c>
      <c r="C362" s="31">
        <v>3220795</v>
      </c>
      <c r="D362" s="6">
        <v>96.8</v>
      </c>
      <c r="E362" s="35" t="s">
        <v>27</v>
      </c>
      <c r="J362" s="6">
        <v>96.8</v>
      </c>
    </row>
    <row r="363" spans="1:16" x14ac:dyDescent="0.2">
      <c r="A363" s="28">
        <v>39521</v>
      </c>
      <c r="B363" s="18" t="s">
        <v>155</v>
      </c>
      <c r="C363" s="31">
        <v>67121</v>
      </c>
      <c r="D363" s="6">
        <v>77.099999999999994</v>
      </c>
      <c r="E363" s="35" t="s">
        <v>27</v>
      </c>
      <c r="F363" s="6">
        <v>77.099999999999994</v>
      </c>
      <c r="G363" s="6" t="s">
        <v>243</v>
      </c>
    </row>
    <row r="364" spans="1:16" x14ac:dyDescent="0.2">
      <c r="A364" s="28">
        <v>39521</v>
      </c>
      <c r="B364" s="18" t="s">
        <v>114</v>
      </c>
      <c r="C364" s="31">
        <v>5944</v>
      </c>
      <c r="D364" s="6">
        <v>674.8</v>
      </c>
      <c r="E364" s="35" t="s">
        <v>27</v>
      </c>
      <c r="F364" s="6">
        <v>674.8</v>
      </c>
    </row>
    <row r="365" spans="1:16" x14ac:dyDescent="0.2">
      <c r="A365" s="28">
        <v>39521</v>
      </c>
      <c r="B365" s="18" t="s">
        <v>28</v>
      </c>
      <c r="C365" s="31">
        <v>166300</v>
      </c>
      <c r="D365" s="6">
        <v>2532.8000000000002</v>
      </c>
      <c r="E365" s="35" t="s">
        <v>27</v>
      </c>
      <c r="F365" s="6">
        <v>2532.8000000000002</v>
      </c>
    </row>
    <row r="366" spans="1:16" s="8" customFormat="1" ht="10.5" x14ac:dyDescent="0.25">
      <c r="A366" s="60"/>
      <c r="B366" s="17" t="s">
        <v>168</v>
      </c>
      <c r="C366" s="10"/>
      <c r="D366" s="9">
        <f>SUM(D355:D365)</f>
        <v>7322.7800000000007</v>
      </c>
      <c r="E366" s="43"/>
      <c r="F366" s="9">
        <f>SUM(F356:F365)</f>
        <v>4140.47</v>
      </c>
      <c r="G366" s="9">
        <v>2261.2199999999998</v>
      </c>
      <c r="H366" s="9">
        <v>1874.3</v>
      </c>
      <c r="I366" s="9"/>
      <c r="J366" s="9">
        <f>SUM(J358:J365)</f>
        <v>1308.01</v>
      </c>
      <c r="K366" s="9">
        <v>138.44</v>
      </c>
      <c r="L366" s="9">
        <v>275</v>
      </c>
      <c r="M366" s="9">
        <f>SUM(F366:L366)</f>
        <v>9997.44</v>
      </c>
      <c r="N366" s="9">
        <v>7710.27</v>
      </c>
      <c r="O366" s="11">
        <v>245.63</v>
      </c>
      <c r="P366" s="11"/>
    </row>
    <row r="368" spans="1:16" s="1" customFormat="1" ht="10.5" x14ac:dyDescent="0.25">
      <c r="A368" s="59" t="s">
        <v>0</v>
      </c>
      <c r="B368" s="22" t="s">
        <v>7</v>
      </c>
      <c r="C368" s="3" t="s">
        <v>8</v>
      </c>
      <c r="D368" s="2" t="s">
        <v>9</v>
      </c>
      <c r="E368" s="46"/>
      <c r="F368" s="2" t="s">
        <v>89</v>
      </c>
      <c r="G368" s="2" t="s">
        <v>25</v>
      </c>
      <c r="H368" s="2" t="s">
        <v>90</v>
      </c>
      <c r="I368" s="2" t="s">
        <v>91</v>
      </c>
      <c r="J368" s="2" t="s">
        <v>92</v>
      </c>
      <c r="K368" s="2" t="s">
        <v>37</v>
      </c>
      <c r="L368" s="2" t="s">
        <v>93</v>
      </c>
      <c r="M368" s="2" t="s">
        <v>95</v>
      </c>
      <c r="N368" s="2" t="s">
        <v>58</v>
      </c>
      <c r="O368" s="4" t="s">
        <v>96</v>
      </c>
      <c r="P368" s="4"/>
    </row>
    <row r="369" spans="1:16" x14ac:dyDescent="0.2">
      <c r="A369" s="28">
        <v>39524</v>
      </c>
      <c r="B369" s="18" t="s">
        <v>19</v>
      </c>
      <c r="C369" s="31">
        <v>151230</v>
      </c>
      <c r="D369" s="6">
        <v>244</v>
      </c>
      <c r="E369" s="35" t="s">
        <v>27</v>
      </c>
      <c r="F369" s="6">
        <v>244</v>
      </c>
    </row>
    <row r="370" spans="1:16" x14ac:dyDescent="0.2">
      <c r="A370" s="28">
        <v>39525</v>
      </c>
      <c r="B370" s="18" t="s">
        <v>154</v>
      </c>
      <c r="D370" s="6">
        <v>674.14</v>
      </c>
      <c r="E370" s="35" t="s">
        <v>27</v>
      </c>
      <c r="F370" s="5"/>
      <c r="L370" s="6">
        <v>674.14</v>
      </c>
    </row>
    <row r="371" spans="1:16" x14ac:dyDescent="0.2">
      <c r="A371" s="28">
        <v>39525</v>
      </c>
      <c r="B371" s="18" t="s">
        <v>387</v>
      </c>
      <c r="C371" s="31" t="s">
        <v>411</v>
      </c>
      <c r="D371" s="6">
        <v>2369.08</v>
      </c>
      <c r="E371" s="35" t="s">
        <v>409</v>
      </c>
      <c r="F371" s="6">
        <v>2396.08</v>
      </c>
    </row>
    <row r="372" spans="1:16" x14ac:dyDescent="0.2">
      <c r="A372" s="28">
        <v>39525</v>
      </c>
      <c r="B372" s="18" t="s">
        <v>156</v>
      </c>
      <c r="D372" s="6">
        <v>99</v>
      </c>
      <c r="E372" s="35" t="s">
        <v>27</v>
      </c>
      <c r="J372" s="6">
        <v>99</v>
      </c>
    </row>
    <row r="373" spans="1:16" x14ac:dyDescent="0.2">
      <c r="A373" s="28">
        <v>39525</v>
      </c>
      <c r="B373" s="18" t="s">
        <v>28</v>
      </c>
      <c r="C373" s="31">
        <v>116451</v>
      </c>
      <c r="D373" s="6">
        <v>100.3</v>
      </c>
      <c r="E373" s="35" t="s">
        <v>27</v>
      </c>
      <c r="F373" s="6">
        <v>100.3</v>
      </c>
    </row>
    <row r="374" spans="1:16" x14ac:dyDescent="0.2">
      <c r="A374" s="28">
        <v>39526</v>
      </c>
      <c r="B374" s="18" t="s">
        <v>114</v>
      </c>
      <c r="C374" s="31">
        <v>6277</v>
      </c>
      <c r="D374" s="6">
        <v>545.45000000000005</v>
      </c>
      <c r="E374" s="35" t="s">
        <v>27</v>
      </c>
      <c r="F374" s="6">
        <v>545.45000000000005</v>
      </c>
    </row>
    <row r="375" spans="1:16" x14ac:dyDescent="0.2">
      <c r="A375" s="28">
        <v>39526</v>
      </c>
      <c r="B375" s="18" t="s">
        <v>28</v>
      </c>
      <c r="C375" s="31">
        <v>116472</v>
      </c>
      <c r="D375" s="6">
        <v>833.25</v>
      </c>
      <c r="E375" s="35" t="s">
        <v>27</v>
      </c>
      <c r="F375" s="6">
        <v>833.25</v>
      </c>
    </row>
    <row r="376" spans="1:16" x14ac:dyDescent="0.2">
      <c r="A376" s="28">
        <v>39527</v>
      </c>
      <c r="B376" s="18" t="s">
        <v>28</v>
      </c>
      <c r="C376" s="31">
        <v>116502</v>
      </c>
      <c r="D376" s="6">
        <v>1552.98</v>
      </c>
      <c r="E376" s="35" t="s">
        <v>27</v>
      </c>
      <c r="F376" s="6">
        <v>1552.98</v>
      </c>
    </row>
    <row r="377" spans="1:16" s="8" customFormat="1" ht="10.5" x14ac:dyDescent="0.25">
      <c r="A377" s="60"/>
      <c r="B377" s="17" t="s">
        <v>169</v>
      </c>
      <c r="C377" s="10"/>
      <c r="D377" s="9">
        <f>SUM(D369:D376)</f>
        <v>6418.2000000000007</v>
      </c>
      <c r="E377" s="43"/>
      <c r="F377" s="9">
        <f>SUM(F369:F376)</f>
        <v>5672.0599999999995</v>
      </c>
      <c r="G377" s="9">
        <v>2095.52</v>
      </c>
      <c r="H377" s="9"/>
      <c r="I377" s="9"/>
      <c r="J377" s="9">
        <v>99</v>
      </c>
      <c r="K377" s="9">
        <v>138.44</v>
      </c>
      <c r="L377" s="9">
        <v>275</v>
      </c>
      <c r="M377" s="9">
        <f>SUM(F377:L377)</f>
        <v>8280.02</v>
      </c>
      <c r="N377" s="9">
        <v>7400.29</v>
      </c>
      <c r="O377" s="11">
        <v>-879.73</v>
      </c>
      <c r="P377" s="11" t="s">
        <v>243</v>
      </c>
    </row>
    <row r="378" spans="1:16" s="1" customFormat="1" ht="10.5" x14ac:dyDescent="0.25">
      <c r="A378" s="59" t="s">
        <v>0</v>
      </c>
      <c r="B378" s="22" t="s">
        <v>7</v>
      </c>
      <c r="C378" s="3" t="s">
        <v>8</v>
      </c>
      <c r="D378" s="2" t="s">
        <v>9</v>
      </c>
      <c r="E378" s="46"/>
      <c r="F378" s="2" t="s">
        <v>89</v>
      </c>
      <c r="G378" s="2" t="s">
        <v>25</v>
      </c>
      <c r="H378" s="2" t="s">
        <v>90</v>
      </c>
      <c r="I378" s="2" t="s">
        <v>91</v>
      </c>
      <c r="J378" s="2" t="s">
        <v>92</v>
      </c>
      <c r="K378" s="2" t="s">
        <v>37</v>
      </c>
      <c r="L378" s="2" t="s">
        <v>93</v>
      </c>
      <c r="M378" s="2" t="s">
        <v>95</v>
      </c>
      <c r="N378" s="2" t="s">
        <v>58</v>
      </c>
      <c r="O378" s="4" t="s">
        <v>96</v>
      </c>
      <c r="P378" s="4"/>
    </row>
    <row r="379" spans="1:16" x14ac:dyDescent="0.2">
      <c r="A379" s="28">
        <v>39531</v>
      </c>
      <c r="B379" s="18" t="s">
        <v>157</v>
      </c>
      <c r="D379" s="6">
        <v>123.75</v>
      </c>
      <c r="E379" s="35" t="s">
        <v>27</v>
      </c>
      <c r="J379" s="6">
        <v>123.75</v>
      </c>
    </row>
    <row r="380" spans="1:16" x14ac:dyDescent="0.2">
      <c r="A380" s="28">
        <v>39532</v>
      </c>
      <c r="B380" s="18" t="s">
        <v>6</v>
      </c>
      <c r="C380" s="31">
        <v>462780</v>
      </c>
      <c r="D380" s="6">
        <v>111.22</v>
      </c>
      <c r="E380" s="35" t="s">
        <v>27</v>
      </c>
      <c r="F380" s="6">
        <v>111.22</v>
      </c>
    </row>
    <row r="381" spans="1:16" x14ac:dyDescent="0.2">
      <c r="A381" s="28">
        <v>39532</v>
      </c>
      <c r="B381" s="18" t="s">
        <v>28</v>
      </c>
      <c r="C381" s="31">
        <v>116515</v>
      </c>
      <c r="D381" s="6">
        <v>1007.39</v>
      </c>
      <c r="E381" s="35" t="s">
        <v>27</v>
      </c>
      <c r="F381" s="6">
        <v>1007.39</v>
      </c>
    </row>
    <row r="382" spans="1:16" x14ac:dyDescent="0.2">
      <c r="A382" s="28">
        <v>39533</v>
      </c>
      <c r="B382" s="18" t="s">
        <v>6</v>
      </c>
      <c r="C382" s="31">
        <v>462997</v>
      </c>
      <c r="D382" s="6">
        <v>111.22</v>
      </c>
      <c r="E382" s="35" t="s">
        <v>27</v>
      </c>
      <c r="F382" s="6">
        <v>111.22</v>
      </c>
    </row>
    <row r="383" spans="1:16" x14ac:dyDescent="0.2">
      <c r="A383" s="28">
        <v>39533</v>
      </c>
      <c r="B383" s="18" t="s">
        <v>28</v>
      </c>
      <c r="C383" s="31">
        <v>116550</v>
      </c>
      <c r="D383" s="6">
        <v>1650.97</v>
      </c>
      <c r="E383" s="35" t="s">
        <v>27</v>
      </c>
      <c r="F383" s="6">
        <v>1650.97</v>
      </c>
    </row>
    <row r="384" spans="1:16" x14ac:dyDescent="0.2">
      <c r="A384" s="28">
        <v>39533</v>
      </c>
      <c r="B384" s="18" t="s">
        <v>159</v>
      </c>
      <c r="D384" s="6">
        <v>130.81</v>
      </c>
      <c r="E384" s="35" t="s">
        <v>27</v>
      </c>
      <c r="J384" s="6">
        <v>130.81</v>
      </c>
    </row>
    <row r="385" spans="1:16" ht="20" x14ac:dyDescent="0.2">
      <c r="A385" s="28">
        <v>39534</v>
      </c>
      <c r="B385" s="18" t="s">
        <v>158</v>
      </c>
      <c r="C385" s="31">
        <v>461</v>
      </c>
      <c r="D385" s="6">
        <v>554.67999999999995</v>
      </c>
      <c r="E385" s="35" t="s">
        <v>27</v>
      </c>
      <c r="H385" s="6">
        <v>554.67999999999995</v>
      </c>
    </row>
    <row r="386" spans="1:16" x14ac:dyDescent="0.2">
      <c r="A386" s="28">
        <v>39535</v>
      </c>
      <c r="B386" s="18" t="s">
        <v>6</v>
      </c>
      <c r="C386" s="31">
        <v>463436</v>
      </c>
      <c r="D386" s="6">
        <v>240.44</v>
      </c>
      <c r="E386" s="35" t="s">
        <v>27</v>
      </c>
      <c r="F386" s="6">
        <v>240.44</v>
      </c>
    </row>
    <row r="387" spans="1:16" x14ac:dyDescent="0.2">
      <c r="A387" s="28">
        <v>39535</v>
      </c>
      <c r="B387" s="18" t="s">
        <v>114</v>
      </c>
      <c r="C387" s="31">
        <v>6720</v>
      </c>
      <c r="D387" s="6">
        <v>1109.8499999999999</v>
      </c>
      <c r="E387" s="35" t="s">
        <v>27</v>
      </c>
      <c r="F387" s="6">
        <v>1109.8499999999999</v>
      </c>
    </row>
    <row r="388" spans="1:16" x14ac:dyDescent="0.2">
      <c r="A388" s="28">
        <v>39534</v>
      </c>
      <c r="B388" s="18" t="s">
        <v>28</v>
      </c>
      <c r="C388" s="31">
        <v>116582</v>
      </c>
      <c r="D388" s="6">
        <v>539.79999999999995</v>
      </c>
      <c r="E388" s="35" t="s">
        <v>27</v>
      </c>
      <c r="F388" s="6">
        <v>539.79999999999995</v>
      </c>
    </row>
    <row r="390" spans="1:16" s="8" customFormat="1" ht="10.5" x14ac:dyDescent="0.25">
      <c r="A390" s="60"/>
      <c r="B390" s="26" t="s">
        <v>170</v>
      </c>
      <c r="C390" s="10"/>
      <c r="D390" s="9">
        <f>SUM(D379:D388)</f>
        <v>5580.13</v>
      </c>
      <c r="E390" s="43"/>
      <c r="F390" s="9">
        <f>SUM(F380:F389)</f>
        <v>4770.8900000000003</v>
      </c>
      <c r="G390" s="9">
        <v>2095.52</v>
      </c>
      <c r="H390" s="9">
        <v>554.67999999999995</v>
      </c>
      <c r="I390" s="9"/>
      <c r="J390" s="9">
        <f>SUM(J379:J389)</f>
        <v>254.56</v>
      </c>
      <c r="K390" s="9">
        <v>138.44</v>
      </c>
      <c r="L390" s="9"/>
      <c r="M390" s="9">
        <f>SUM(F390:L390)</f>
        <v>7814.09</v>
      </c>
      <c r="N390" s="9">
        <v>8831.16</v>
      </c>
      <c r="O390" s="11">
        <v>1017.07</v>
      </c>
      <c r="P390" s="11"/>
    </row>
    <row r="391" spans="1:16" s="8" customFormat="1" ht="10.5" x14ac:dyDescent="0.25">
      <c r="A391" s="60"/>
      <c r="B391" s="26"/>
      <c r="C391" s="10"/>
      <c r="D391" s="9"/>
      <c r="E391" s="43"/>
      <c r="F391" s="9"/>
      <c r="G391" s="9"/>
      <c r="H391" s="9"/>
      <c r="I391" s="9"/>
      <c r="J391" s="9"/>
      <c r="K391" s="9"/>
      <c r="L391" s="9"/>
      <c r="M391" s="9"/>
      <c r="N391" s="9"/>
      <c r="O391" s="11"/>
      <c r="P391" s="11"/>
    </row>
    <row r="392" spans="1:16" s="8" customFormat="1" ht="10.5" x14ac:dyDescent="0.25">
      <c r="A392" s="60"/>
      <c r="B392" s="26"/>
      <c r="C392" s="10"/>
      <c r="D392" s="9"/>
      <c r="E392" s="43"/>
      <c r="F392" s="9"/>
      <c r="G392" s="9"/>
      <c r="H392" s="9"/>
      <c r="I392" s="9"/>
      <c r="J392" s="9"/>
      <c r="K392" s="9"/>
      <c r="L392" s="9"/>
      <c r="M392" s="9"/>
      <c r="N392" s="9"/>
      <c r="O392" s="11"/>
      <c r="P392" s="11"/>
    </row>
    <row r="394" spans="1:16" s="1" customFormat="1" ht="10.5" x14ac:dyDescent="0.25">
      <c r="A394" s="59" t="s">
        <v>0</v>
      </c>
      <c r="B394" s="22" t="s">
        <v>7</v>
      </c>
      <c r="C394" s="3" t="s">
        <v>8</v>
      </c>
      <c r="D394" s="2" t="s">
        <v>9</v>
      </c>
      <c r="E394" s="46"/>
      <c r="F394" s="2" t="s">
        <v>89</v>
      </c>
      <c r="G394" s="2" t="s">
        <v>25</v>
      </c>
      <c r="H394" s="2" t="s">
        <v>90</v>
      </c>
      <c r="I394" s="2" t="s">
        <v>91</v>
      </c>
      <c r="J394" s="2" t="s">
        <v>92</v>
      </c>
      <c r="K394" s="2" t="s">
        <v>37</v>
      </c>
      <c r="L394" s="2" t="s">
        <v>93</v>
      </c>
      <c r="M394" s="2" t="s">
        <v>95</v>
      </c>
      <c r="N394" s="2" t="s">
        <v>58</v>
      </c>
      <c r="O394" s="4" t="s">
        <v>96</v>
      </c>
      <c r="P394" s="4"/>
    </row>
    <row r="395" spans="1:16" s="12" customFormat="1" ht="10.5" x14ac:dyDescent="0.25">
      <c r="A395" s="28">
        <v>39538</v>
      </c>
      <c r="B395" s="18" t="s">
        <v>6</v>
      </c>
      <c r="C395" s="31">
        <v>463751</v>
      </c>
      <c r="D395" s="6">
        <v>211.18</v>
      </c>
      <c r="E395" s="35" t="s">
        <v>27</v>
      </c>
      <c r="F395" s="20">
        <v>211.18</v>
      </c>
      <c r="G395" s="15"/>
      <c r="H395" s="15"/>
      <c r="I395" s="15"/>
      <c r="J395" s="15"/>
      <c r="K395" s="15"/>
      <c r="L395" s="15"/>
      <c r="M395" s="15"/>
      <c r="N395" s="15"/>
      <c r="O395" s="13"/>
      <c r="P395" s="13"/>
    </row>
    <row r="396" spans="1:16" x14ac:dyDescent="0.2">
      <c r="A396" s="28">
        <v>39539</v>
      </c>
      <c r="B396" s="18" t="s">
        <v>19</v>
      </c>
      <c r="C396" s="31">
        <v>151726</v>
      </c>
      <c r="D396" s="6">
        <v>598.6</v>
      </c>
      <c r="E396" s="35" t="s">
        <v>27</v>
      </c>
      <c r="F396" s="6">
        <v>598.6</v>
      </c>
    </row>
    <row r="397" spans="1:16" x14ac:dyDescent="0.2">
      <c r="A397" s="28">
        <v>39539</v>
      </c>
      <c r="B397" s="18" t="s">
        <v>28</v>
      </c>
      <c r="C397" s="31">
        <v>116746</v>
      </c>
      <c r="D397" s="6">
        <v>909.81</v>
      </c>
      <c r="E397" s="35" t="s">
        <v>27</v>
      </c>
      <c r="F397" s="6">
        <v>909.81</v>
      </c>
    </row>
    <row r="398" spans="1:16" x14ac:dyDescent="0.2">
      <c r="A398" s="28">
        <v>39539</v>
      </c>
      <c r="B398" s="18" t="s">
        <v>12</v>
      </c>
      <c r="C398" s="31">
        <v>1124731</v>
      </c>
      <c r="D398" s="6">
        <v>669.05</v>
      </c>
      <c r="E398" s="35" t="s">
        <v>27</v>
      </c>
      <c r="F398" s="6">
        <v>669.05</v>
      </c>
    </row>
    <row r="399" spans="1:16" x14ac:dyDescent="0.2">
      <c r="A399" s="28">
        <v>39540</v>
      </c>
      <c r="B399" s="18" t="s">
        <v>10</v>
      </c>
      <c r="C399" s="31">
        <v>1478744</v>
      </c>
      <c r="D399" s="6">
        <v>142</v>
      </c>
      <c r="E399" s="35" t="s">
        <v>27</v>
      </c>
      <c r="F399" s="6">
        <v>142</v>
      </c>
    </row>
    <row r="400" spans="1:16" x14ac:dyDescent="0.2">
      <c r="A400" s="28">
        <v>39540</v>
      </c>
      <c r="B400" s="18" t="s">
        <v>6</v>
      </c>
      <c r="C400" s="31">
        <v>464165</v>
      </c>
      <c r="D400" s="6">
        <v>129.22</v>
      </c>
      <c r="E400" s="35" t="s">
        <v>27</v>
      </c>
      <c r="F400" s="6">
        <v>129.22</v>
      </c>
    </row>
    <row r="401" spans="1:16" x14ac:dyDescent="0.2">
      <c r="A401" s="28">
        <v>39540</v>
      </c>
      <c r="B401" s="18" t="s">
        <v>28</v>
      </c>
      <c r="C401" s="31">
        <v>116783</v>
      </c>
      <c r="D401" s="6">
        <v>1991.28</v>
      </c>
      <c r="E401" s="35" t="s">
        <v>27</v>
      </c>
      <c r="F401" s="6">
        <v>1991.28</v>
      </c>
    </row>
    <row r="402" spans="1:16" x14ac:dyDescent="0.2">
      <c r="A402" s="28">
        <v>39541</v>
      </c>
      <c r="B402" s="18" t="s">
        <v>203</v>
      </c>
      <c r="C402" s="31">
        <v>91495</v>
      </c>
      <c r="D402" s="6">
        <v>932.6</v>
      </c>
      <c r="E402" s="35" t="s">
        <v>27</v>
      </c>
      <c r="I402" s="6">
        <v>932.6</v>
      </c>
    </row>
    <row r="403" spans="1:16" x14ac:dyDescent="0.2">
      <c r="A403" s="28">
        <v>39541</v>
      </c>
      <c r="B403" s="18" t="s">
        <v>28</v>
      </c>
      <c r="C403" s="31">
        <v>1116815</v>
      </c>
      <c r="D403" s="6">
        <v>475.36</v>
      </c>
      <c r="E403" s="35" t="s">
        <v>27</v>
      </c>
      <c r="F403" s="6">
        <v>475.36</v>
      </c>
    </row>
    <row r="404" spans="1:16" x14ac:dyDescent="0.2">
      <c r="A404" s="28">
        <v>39542</v>
      </c>
      <c r="B404" s="18" t="s">
        <v>6</v>
      </c>
      <c r="C404" s="31">
        <v>464628</v>
      </c>
      <c r="D404" s="6">
        <v>129.22</v>
      </c>
      <c r="E404" s="35" t="s">
        <v>27</v>
      </c>
      <c r="F404" s="6">
        <v>129.22</v>
      </c>
    </row>
    <row r="405" spans="1:16" x14ac:dyDescent="0.2">
      <c r="A405" s="28">
        <v>39542</v>
      </c>
      <c r="B405" s="18" t="s">
        <v>28</v>
      </c>
      <c r="C405" s="31">
        <v>116325</v>
      </c>
      <c r="D405" s="6">
        <v>784.28</v>
      </c>
      <c r="E405" s="35" t="s">
        <v>27</v>
      </c>
      <c r="F405" s="6">
        <v>784.28</v>
      </c>
    </row>
    <row r="406" spans="1:16" x14ac:dyDescent="0.2">
      <c r="A406" s="28">
        <v>39542</v>
      </c>
      <c r="B406" s="18" t="s">
        <v>13</v>
      </c>
      <c r="C406" s="31">
        <v>12486</v>
      </c>
      <c r="D406" s="6">
        <v>88.2</v>
      </c>
      <c r="E406" s="35" t="s">
        <v>27</v>
      </c>
      <c r="F406" s="6">
        <v>88</v>
      </c>
    </row>
    <row r="407" spans="1:16" x14ac:dyDescent="0.2">
      <c r="A407" s="28">
        <v>39542</v>
      </c>
      <c r="B407" s="18" t="s">
        <v>114</v>
      </c>
      <c r="C407" s="31">
        <v>7184</v>
      </c>
      <c r="D407" s="6">
        <v>1288.05</v>
      </c>
      <c r="E407" s="35" t="s">
        <v>27</v>
      </c>
      <c r="F407" s="6">
        <v>1288.05</v>
      </c>
    </row>
    <row r="408" spans="1:16" x14ac:dyDescent="0.2">
      <c r="A408" s="28">
        <v>39542</v>
      </c>
      <c r="B408" s="18" t="s">
        <v>28</v>
      </c>
      <c r="C408" s="31">
        <v>116845</v>
      </c>
      <c r="D408" s="6">
        <v>1626.15</v>
      </c>
      <c r="E408" s="35" t="s">
        <v>27</v>
      </c>
      <c r="F408" s="6">
        <v>1626.15</v>
      </c>
    </row>
    <row r="409" spans="1:16" x14ac:dyDescent="0.2">
      <c r="A409" s="28">
        <v>39542</v>
      </c>
      <c r="B409" s="18" t="s">
        <v>114</v>
      </c>
      <c r="C409" s="31">
        <v>7244</v>
      </c>
      <c r="D409" s="6">
        <v>207.9</v>
      </c>
      <c r="E409" s="35" t="s">
        <v>27</v>
      </c>
      <c r="F409" s="6">
        <v>207.9</v>
      </c>
    </row>
    <row r="410" spans="1:16" x14ac:dyDescent="0.2">
      <c r="A410" s="28">
        <v>39542</v>
      </c>
      <c r="B410" s="18" t="s">
        <v>28</v>
      </c>
      <c r="C410" s="31">
        <v>116829</v>
      </c>
      <c r="D410" s="6">
        <v>794.28</v>
      </c>
      <c r="E410" s="35" t="s">
        <v>27</v>
      </c>
      <c r="F410" s="6">
        <v>794.28</v>
      </c>
    </row>
    <row r="411" spans="1:16" s="8" customFormat="1" ht="10.5" x14ac:dyDescent="0.25">
      <c r="A411" s="60"/>
      <c r="B411" s="26" t="s">
        <v>171</v>
      </c>
      <c r="C411" s="10"/>
      <c r="D411" s="9">
        <f>SUM(D395:D410)</f>
        <v>10977.179999999998</v>
      </c>
      <c r="E411" s="43"/>
      <c r="F411" s="9">
        <f>SUM(F395:F410)</f>
        <v>10044.379999999999</v>
      </c>
      <c r="G411" s="9">
        <v>2211.7800000000002</v>
      </c>
      <c r="H411" s="9"/>
      <c r="I411" s="9">
        <v>932.6</v>
      </c>
      <c r="J411" s="9"/>
      <c r="K411" s="9">
        <v>138.44</v>
      </c>
      <c r="L411" s="9"/>
      <c r="M411" s="9">
        <f>SUM(F411:L411)</f>
        <v>13327.2</v>
      </c>
      <c r="N411" s="9">
        <v>5718.37</v>
      </c>
      <c r="O411" s="11">
        <v>-7608.83</v>
      </c>
      <c r="P411" s="11">
        <v>-6676.23</v>
      </c>
    </row>
    <row r="412" spans="1:16" s="8" customFormat="1" ht="10.5" x14ac:dyDescent="0.25">
      <c r="A412" s="60"/>
      <c r="B412" s="17"/>
      <c r="C412" s="10"/>
      <c r="D412" s="9"/>
      <c r="E412" s="43"/>
      <c r="F412" s="9"/>
      <c r="G412" s="9"/>
      <c r="H412" s="9"/>
      <c r="I412" s="9"/>
      <c r="J412" s="9"/>
      <c r="K412" s="9"/>
      <c r="L412" s="9"/>
      <c r="M412" s="9"/>
      <c r="N412" s="9"/>
      <c r="O412" s="11"/>
      <c r="P412" s="11"/>
    </row>
    <row r="413" spans="1:16" s="1" customFormat="1" ht="10.5" x14ac:dyDescent="0.25">
      <c r="A413" s="59" t="s">
        <v>0</v>
      </c>
      <c r="B413" s="22" t="s">
        <v>7</v>
      </c>
      <c r="C413" s="3" t="s">
        <v>8</v>
      </c>
      <c r="D413" s="2" t="s">
        <v>9</v>
      </c>
      <c r="E413" s="46"/>
      <c r="F413" s="2" t="s">
        <v>89</v>
      </c>
      <c r="G413" s="2" t="s">
        <v>25</v>
      </c>
      <c r="H413" s="2" t="s">
        <v>90</v>
      </c>
      <c r="I413" s="2" t="s">
        <v>91</v>
      </c>
      <c r="J413" s="2" t="s">
        <v>92</v>
      </c>
      <c r="K413" s="2" t="s">
        <v>37</v>
      </c>
      <c r="L413" s="2" t="s">
        <v>93</v>
      </c>
      <c r="M413" s="2" t="s">
        <v>95</v>
      </c>
      <c r="N413" s="2" t="s">
        <v>58</v>
      </c>
      <c r="O413" s="4" t="s">
        <v>96</v>
      </c>
      <c r="P413" s="4"/>
    </row>
    <row r="414" spans="1:16" x14ac:dyDescent="0.2">
      <c r="A414" s="28">
        <v>39545</v>
      </c>
      <c r="B414" s="18" t="s">
        <v>6</v>
      </c>
      <c r="C414" s="31">
        <v>464920</v>
      </c>
      <c r="D414" s="6">
        <v>240.44</v>
      </c>
      <c r="E414" s="35" t="s">
        <v>27</v>
      </c>
      <c r="F414" s="6">
        <v>240.44</v>
      </c>
    </row>
    <row r="415" spans="1:16" x14ac:dyDescent="0.2">
      <c r="A415" s="28">
        <v>39545</v>
      </c>
      <c r="B415" s="18" t="s">
        <v>205</v>
      </c>
      <c r="C415" s="31" t="s">
        <v>206</v>
      </c>
      <c r="D415" s="6">
        <v>113.75</v>
      </c>
      <c r="E415" s="35" t="s">
        <v>27</v>
      </c>
      <c r="J415" s="6">
        <v>113.75</v>
      </c>
    </row>
    <row r="416" spans="1:16" x14ac:dyDescent="0.2">
      <c r="A416" s="28">
        <v>39547</v>
      </c>
      <c r="B416" s="18" t="s">
        <v>155</v>
      </c>
      <c r="C416" s="31">
        <v>67846</v>
      </c>
      <c r="D416" s="6">
        <v>77.099999999999994</v>
      </c>
      <c r="E416" s="35" t="s">
        <v>27</v>
      </c>
      <c r="F416" s="6">
        <v>77.099999999999994</v>
      </c>
    </row>
    <row r="417" spans="1:16" x14ac:dyDescent="0.2">
      <c r="A417" s="28">
        <v>39547</v>
      </c>
      <c r="B417" s="18" t="s">
        <v>28</v>
      </c>
      <c r="C417" s="31">
        <v>31</v>
      </c>
      <c r="D417" s="6">
        <v>2203.5</v>
      </c>
      <c r="E417" s="35" t="s">
        <v>27</v>
      </c>
      <c r="F417" s="6">
        <v>2203.5</v>
      </c>
    </row>
    <row r="418" spans="1:16" x14ac:dyDescent="0.2">
      <c r="A418" s="28">
        <v>39548</v>
      </c>
      <c r="B418" s="18" t="s">
        <v>28</v>
      </c>
      <c r="C418" s="31">
        <v>150</v>
      </c>
      <c r="D418" s="6">
        <v>334.95</v>
      </c>
      <c r="E418" s="35" t="s">
        <v>27</v>
      </c>
      <c r="F418" s="6">
        <v>334.95</v>
      </c>
    </row>
    <row r="419" spans="1:16" x14ac:dyDescent="0.2">
      <c r="A419" s="28">
        <v>39549</v>
      </c>
      <c r="B419" s="18" t="s">
        <v>207</v>
      </c>
      <c r="D419" s="6">
        <v>600</v>
      </c>
      <c r="E419" s="35" t="s">
        <v>27</v>
      </c>
      <c r="J419" s="6">
        <v>600</v>
      </c>
    </row>
    <row r="420" spans="1:16" x14ac:dyDescent="0.2">
      <c r="A420" s="28">
        <v>39549</v>
      </c>
      <c r="B420" s="18" t="s">
        <v>208</v>
      </c>
      <c r="C420" s="31">
        <v>3238848</v>
      </c>
      <c r="D420" s="6">
        <v>146.30000000000001</v>
      </c>
      <c r="E420" s="35" t="s">
        <v>27</v>
      </c>
      <c r="J420" s="6">
        <v>146.30000000000001</v>
      </c>
    </row>
    <row r="421" spans="1:16" x14ac:dyDescent="0.2">
      <c r="A421" s="28">
        <v>39549</v>
      </c>
      <c r="B421" s="18" t="s">
        <v>28</v>
      </c>
      <c r="C421" s="31">
        <v>204</v>
      </c>
      <c r="D421" s="6">
        <v>798.16</v>
      </c>
      <c r="E421" s="35" t="s">
        <v>27</v>
      </c>
      <c r="F421" s="6">
        <v>798.16</v>
      </c>
    </row>
    <row r="422" spans="1:16" ht="10.5" x14ac:dyDescent="0.25">
      <c r="B422" s="26" t="s">
        <v>172</v>
      </c>
      <c r="D422" s="6">
        <f>SUM(D414:D421)</f>
        <v>4514.2</v>
      </c>
      <c r="F422" s="6">
        <f>SUM(F414:F421)</f>
        <v>3654.1499999999996</v>
      </c>
      <c r="G422" s="9">
        <v>2211.7800000000002</v>
      </c>
      <c r="J422" s="6">
        <f>SUM(J415:J421)</f>
        <v>860.05</v>
      </c>
      <c r="K422" s="9">
        <v>138.44</v>
      </c>
      <c r="M422" s="6">
        <f>SUM(F422:L422)</f>
        <v>6864.42</v>
      </c>
      <c r="N422" s="9">
        <v>7577.83</v>
      </c>
      <c r="O422" s="7">
        <v>713.41</v>
      </c>
    </row>
    <row r="425" spans="1:16" s="1" customFormat="1" ht="10.5" x14ac:dyDescent="0.25">
      <c r="A425" s="59" t="s">
        <v>0</v>
      </c>
      <c r="B425" s="22" t="s">
        <v>7</v>
      </c>
      <c r="C425" s="3" t="s">
        <v>8</v>
      </c>
      <c r="D425" s="2" t="s">
        <v>9</v>
      </c>
      <c r="E425" s="46"/>
      <c r="F425" s="2" t="s">
        <v>89</v>
      </c>
      <c r="G425" s="2" t="s">
        <v>25</v>
      </c>
      <c r="H425" s="2" t="s">
        <v>90</v>
      </c>
      <c r="I425" s="2" t="s">
        <v>91</v>
      </c>
      <c r="J425" s="2" t="s">
        <v>92</v>
      </c>
      <c r="K425" s="2" t="s">
        <v>37</v>
      </c>
      <c r="L425" s="2" t="s">
        <v>93</v>
      </c>
      <c r="M425" s="2" t="s">
        <v>95</v>
      </c>
      <c r="N425" s="2" t="s">
        <v>58</v>
      </c>
      <c r="O425" s="4" t="s">
        <v>96</v>
      </c>
      <c r="P425" s="4"/>
    </row>
    <row r="426" spans="1:16" x14ac:dyDescent="0.2">
      <c r="A426" s="28">
        <v>39551</v>
      </c>
      <c r="B426" s="18" t="s">
        <v>137</v>
      </c>
      <c r="C426" s="31">
        <v>143</v>
      </c>
      <c r="D426" s="6">
        <v>4568.5</v>
      </c>
      <c r="E426" s="35" t="s">
        <v>27</v>
      </c>
      <c r="H426" s="6">
        <v>4568.5</v>
      </c>
    </row>
    <row r="427" spans="1:16" x14ac:dyDescent="0.2">
      <c r="A427" s="28">
        <v>39551</v>
      </c>
      <c r="B427" s="18" t="s">
        <v>29</v>
      </c>
      <c r="D427" s="6">
        <v>89.1</v>
      </c>
      <c r="E427" s="35" t="s">
        <v>27</v>
      </c>
      <c r="L427" s="6">
        <v>89.1</v>
      </c>
    </row>
    <row r="428" spans="1:16" x14ac:dyDescent="0.2">
      <c r="A428" s="28">
        <v>39552</v>
      </c>
      <c r="B428" s="18" t="s">
        <v>28</v>
      </c>
      <c r="C428" s="31">
        <v>214</v>
      </c>
      <c r="D428" s="6">
        <v>481.64</v>
      </c>
      <c r="E428" s="35" t="s">
        <v>27</v>
      </c>
      <c r="F428" s="6">
        <v>481.64</v>
      </c>
    </row>
    <row r="429" spans="1:16" x14ac:dyDescent="0.2">
      <c r="A429" s="28">
        <v>39553</v>
      </c>
      <c r="B429" s="18" t="s">
        <v>19</v>
      </c>
      <c r="C429" s="31">
        <v>152218</v>
      </c>
      <c r="D429" s="6">
        <v>474.05</v>
      </c>
      <c r="E429" s="35" t="s">
        <v>27</v>
      </c>
      <c r="F429" s="6">
        <v>474.05</v>
      </c>
    </row>
    <row r="430" spans="1:16" x14ac:dyDescent="0.2">
      <c r="A430" s="28">
        <v>39553</v>
      </c>
      <c r="B430" s="18" t="s">
        <v>162</v>
      </c>
      <c r="C430" s="31">
        <v>668612</v>
      </c>
      <c r="D430" s="6">
        <v>425</v>
      </c>
      <c r="E430" s="35" t="s">
        <v>27</v>
      </c>
      <c r="H430" s="6">
        <v>425</v>
      </c>
    </row>
    <row r="431" spans="1:16" x14ac:dyDescent="0.2">
      <c r="A431" s="28">
        <v>39554</v>
      </c>
      <c r="B431" s="18" t="s">
        <v>114</v>
      </c>
      <c r="C431" s="31">
        <v>7922</v>
      </c>
      <c r="D431" s="6">
        <v>668.55</v>
      </c>
      <c r="E431" s="35" t="s">
        <v>27</v>
      </c>
      <c r="F431" s="6">
        <v>668.55</v>
      </c>
    </row>
    <row r="432" spans="1:16" x14ac:dyDescent="0.2">
      <c r="A432" s="28">
        <v>39554</v>
      </c>
      <c r="B432" s="18" t="s">
        <v>6</v>
      </c>
      <c r="C432" s="31">
        <v>466539</v>
      </c>
      <c r="D432" s="6">
        <v>240.44</v>
      </c>
      <c r="E432" s="35" t="s">
        <v>27</v>
      </c>
      <c r="F432" s="6">
        <v>240.44</v>
      </c>
    </row>
    <row r="433" spans="1:16" x14ac:dyDescent="0.2">
      <c r="A433" s="28">
        <v>39555</v>
      </c>
      <c r="B433" s="18" t="s">
        <v>28</v>
      </c>
      <c r="C433" s="31">
        <v>328</v>
      </c>
      <c r="D433" s="6">
        <v>1498.12</v>
      </c>
      <c r="E433" s="35" t="s">
        <v>27</v>
      </c>
      <c r="F433" s="6">
        <v>1498.12</v>
      </c>
    </row>
    <row r="434" spans="1:16" x14ac:dyDescent="0.2">
      <c r="A434" s="28">
        <v>39556</v>
      </c>
      <c r="B434" s="18" t="s">
        <v>13</v>
      </c>
      <c r="C434" s="31">
        <v>13208</v>
      </c>
      <c r="D434" s="6">
        <v>68.680000000000007</v>
      </c>
      <c r="E434" s="35" t="s">
        <v>27</v>
      </c>
      <c r="F434" s="6">
        <v>68.680000000000007</v>
      </c>
    </row>
    <row r="435" spans="1:16" ht="10.5" x14ac:dyDescent="0.25">
      <c r="B435" s="26" t="s">
        <v>173</v>
      </c>
      <c r="D435" s="6">
        <f>SUM(D426:D434)</f>
        <v>8514.0800000000017</v>
      </c>
      <c r="F435" s="6">
        <f>SUM(F428:F434)</f>
        <v>3431.48</v>
      </c>
      <c r="G435" s="6">
        <v>2233.09</v>
      </c>
      <c r="H435" s="6">
        <f>SUM(H426:H434)</f>
        <v>4993.5</v>
      </c>
      <c r="K435" s="9">
        <v>138.44</v>
      </c>
      <c r="L435" s="6">
        <v>89.1</v>
      </c>
      <c r="M435" s="6">
        <f>SUM(F435:L435)</f>
        <v>10885.61</v>
      </c>
      <c r="N435" s="6">
        <v>7791.97</v>
      </c>
      <c r="O435" s="7">
        <v>-3093.64</v>
      </c>
    </row>
    <row r="438" spans="1:16" s="1" customFormat="1" ht="10.5" x14ac:dyDescent="0.25">
      <c r="A438" s="59" t="s">
        <v>0</v>
      </c>
      <c r="B438" s="22" t="s">
        <v>7</v>
      </c>
      <c r="C438" s="3" t="s">
        <v>8</v>
      </c>
      <c r="D438" s="2" t="s">
        <v>9</v>
      </c>
      <c r="E438" s="46"/>
      <c r="F438" s="2" t="s">
        <v>89</v>
      </c>
      <c r="G438" s="2" t="s">
        <v>25</v>
      </c>
      <c r="H438" s="2" t="s">
        <v>90</v>
      </c>
      <c r="I438" s="2" t="s">
        <v>91</v>
      </c>
      <c r="J438" s="2" t="s">
        <v>92</v>
      </c>
      <c r="K438" s="2" t="s">
        <v>37</v>
      </c>
      <c r="L438" s="2" t="s">
        <v>93</v>
      </c>
      <c r="M438" s="2" t="s">
        <v>95</v>
      </c>
      <c r="N438" s="2" t="s">
        <v>58</v>
      </c>
      <c r="O438" s="4" t="s">
        <v>96</v>
      </c>
      <c r="P438" s="4"/>
    </row>
    <row r="439" spans="1:16" x14ac:dyDescent="0.2">
      <c r="A439" s="28">
        <v>39559</v>
      </c>
      <c r="B439" s="18" t="s">
        <v>63</v>
      </c>
      <c r="C439" s="31">
        <v>25220</v>
      </c>
      <c r="D439" s="6">
        <v>35.200000000000003</v>
      </c>
      <c r="E439" s="35" t="s">
        <v>27</v>
      </c>
      <c r="J439" s="6">
        <v>35.200000000000003</v>
      </c>
    </row>
    <row r="440" spans="1:16" x14ac:dyDescent="0.2">
      <c r="A440" s="28">
        <v>39559</v>
      </c>
      <c r="B440" s="18" t="s">
        <v>28</v>
      </c>
      <c r="C440" s="31">
        <v>418</v>
      </c>
      <c r="D440" s="6">
        <v>535.72</v>
      </c>
      <c r="E440" s="35" t="s">
        <v>27</v>
      </c>
      <c r="F440" s="6">
        <v>535.72</v>
      </c>
    </row>
    <row r="441" spans="1:16" x14ac:dyDescent="0.2">
      <c r="A441" s="28">
        <v>39559</v>
      </c>
      <c r="B441" s="18" t="s">
        <v>6</v>
      </c>
      <c r="C441" s="31">
        <v>467301</v>
      </c>
      <c r="D441" s="6">
        <v>153.21</v>
      </c>
      <c r="E441" s="35" t="s">
        <v>27</v>
      </c>
      <c r="F441" s="6">
        <v>153.21</v>
      </c>
    </row>
    <row r="442" spans="1:16" x14ac:dyDescent="0.2">
      <c r="A442" s="28">
        <v>39560</v>
      </c>
      <c r="B442" s="18" t="s">
        <v>12</v>
      </c>
      <c r="C442" s="31">
        <v>1125578</v>
      </c>
      <c r="D442" s="6">
        <v>467.1</v>
      </c>
      <c r="E442" s="35" t="s">
        <v>27</v>
      </c>
      <c r="F442" s="6">
        <v>467.1</v>
      </c>
    </row>
    <row r="443" spans="1:16" x14ac:dyDescent="0.2">
      <c r="A443" s="28">
        <v>39560</v>
      </c>
      <c r="B443" s="18" t="s">
        <v>159</v>
      </c>
      <c r="C443" s="31">
        <v>935</v>
      </c>
      <c r="D443" s="6">
        <v>123.75</v>
      </c>
      <c r="E443" s="35" t="s">
        <v>27</v>
      </c>
      <c r="J443" s="6">
        <v>123.75</v>
      </c>
    </row>
    <row r="444" spans="1:16" x14ac:dyDescent="0.2">
      <c r="A444" s="28">
        <v>39560</v>
      </c>
      <c r="B444" s="18" t="s">
        <v>20</v>
      </c>
      <c r="C444" s="31" t="s">
        <v>178</v>
      </c>
      <c r="D444" s="6">
        <v>22.04</v>
      </c>
      <c r="E444" s="35" t="s">
        <v>27</v>
      </c>
      <c r="F444" s="6">
        <v>22.04</v>
      </c>
    </row>
    <row r="445" spans="1:16" x14ac:dyDescent="0.2">
      <c r="A445" s="28">
        <v>39560</v>
      </c>
      <c r="B445" s="18" t="s">
        <v>78</v>
      </c>
      <c r="D445" s="6">
        <v>1329.95</v>
      </c>
      <c r="E445" s="35" t="s">
        <v>27</v>
      </c>
      <c r="L445" s="6">
        <v>1329.95</v>
      </c>
    </row>
    <row r="446" spans="1:16" x14ac:dyDescent="0.2">
      <c r="A446" s="28">
        <v>39560</v>
      </c>
      <c r="B446" s="18" t="s">
        <v>28</v>
      </c>
      <c r="C446" s="31">
        <v>437</v>
      </c>
      <c r="D446" s="6">
        <v>2072.06</v>
      </c>
      <c r="E446" s="35" t="s">
        <v>27</v>
      </c>
      <c r="F446" s="6">
        <v>2072.06</v>
      </c>
    </row>
    <row r="447" spans="1:16" x14ac:dyDescent="0.2">
      <c r="A447" s="28">
        <v>39561</v>
      </c>
      <c r="B447" s="18" t="s">
        <v>6</v>
      </c>
      <c r="C447" s="31">
        <v>467760</v>
      </c>
      <c r="D447" s="6">
        <v>220.37</v>
      </c>
      <c r="E447" s="35" t="s">
        <v>27</v>
      </c>
      <c r="F447" s="6">
        <v>220.37</v>
      </c>
    </row>
    <row r="448" spans="1:16" ht="10.5" x14ac:dyDescent="0.25">
      <c r="B448" s="26" t="s">
        <v>174</v>
      </c>
      <c r="D448" s="6">
        <f>SUM(D439:D447)</f>
        <v>4959.4000000000005</v>
      </c>
      <c r="F448" s="9">
        <f>SUM(F440:F447)</f>
        <v>3470.5</v>
      </c>
      <c r="G448" s="6">
        <v>2233.09</v>
      </c>
      <c r="J448" s="9">
        <f>SUM(J439:J447)</f>
        <v>158.94999999999999</v>
      </c>
      <c r="K448" s="9">
        <v>138.44</v>
      </c>
      <c r="L448" s="9">
        <f>SUM(L445:L447)</f>
        <v>1329.95</v>
      </c>
      <c r="M448" s="6">
        <f>SUM(F448:L448)</f>
        <v>7330.9299999999994</v>
      </c>
      <c r="N448" s="9">
        <v>7093.31</v>
      </c>
      <c r="O448" s="7">
        <v>-237.62</v>
      </c>
    </row>
    <row r="450" spans="1:16" s="1" customFormat="1" ht="10.5" x14ac:dyDescent="0.25">
      <c r="A450" s="59" t="s">
        <v>0</v>
      </c>
      <c r="B450" s="22" t="s">
        <v>7</v>
      </c>
      <c r="C450" s="3" t="s">
        <v>8</v>
      </c>
      <c r="D450" s="2" t="s">
        <v>9</v>
      </c>
      <c r="E450" s="46"/>
      <c r="F450" s="2" t="s">
        <v>89</v>
      </c>
      <c r="G450" s="2" t="s">
        <v>25</v>
      </c>
      <c r="H450" s="2" t="s">
        <v>90</v>
      </c>
      <c r="I450" s="2" t="s">
        <v>91</v>
      </c>
      <c r="J450" s="2" t="s">
        <v>92</v>
      </c>
      <c r="K450" s="2" t="s">
        <v>37</v>
      </c>
      <c r="L450" s="2" t="s">
        <v>93</v>
      </c>
      <c r="M450" s="2" t="s">
        <v>95</v>
      </c>
      <c r="N450" s="2" t="s">
        <v>58</v>
      </c>
      <c r="O450" s="4" t="s">
        <v>96</v>
      </c>
      <c r="P450" s="4"/>
    </row>
    <row r="451" spans="1:16" x14ac:dyDescent="0.2">
      <c r="A451" s="28">
        <v>39566</v>
      </c>
      <c r="B451" s="18" t="s">
        <v>6</v>
      </c>
      <c r="C451" s="31">
        <v>468403</v>
      </c>
      <c r="D451" s="6">
        <v>106.5</v>
      </c>
      <c r="E451" s="35" t="s">
        <v>27</v>
      </c>
      <c r="F451" s="6">
        <v>106.5</v>
      </c>
    </row>
    <row r="452" spans="1:16" x14ac:dyDescent="0.2">
      <c r="A452" s="28">
        <v>39567</v>
      </c>
      <c r="B452" s="18" t="s">
        <v>207</v>
      </c>
      <c r="D452" s="6">
        <v>1200</v>
      </c>
      <c r="E452" s="35" t="s">
        <v>27</v>
      </c>
      <c r="J452" s="6">
        <v>1200</v>
      </c>
    </row>
    <row r="453" spans="1:16" x14ac:dyDescent="0.2">
      <c r="A453" s="28">
        <v>39567</v>
      </c>
      <c r="B453" s="18" t="s">
        <v>19</v>
      </c>
      <c r="C453" s="31">
        <v>152734</v>
      </c>
      <c r="D453" s="6">
        <v>188.25</v>
      </c>
      <c r="E453" s="35" t="s">
        <v>27</v>
      </c>
      <c r="F453" s="6">
        <v>188.25</v>
      </c>
    </row>
    <row r="454" spans="1:16" x14ac:dyDescent="0.2">
      <c r="A454" s="28">
        <v>39567</v>
      </c>
      <c r="B454" s="18" t="s">
        <v>28</v>
      </c>
      <c r="C454" s="31">
        <v>578</v>
      </c>
      <c r="D454" s="6">
        <v>1740.97</v>
      </c>
      <c r="E454" s="35" t="s">
        <v>27</v>
      </c>
      <c r="F454" s="6">
        <v>1740.97</v>
      </c>
    </row>
    <row r="455" spans="1:16" x14ac:dyDescent="0.2">
      <c r="A455" s="28">
        <v>39568</v>
      </c>
      <c r="B455" s="18" t="s">
        <v>10</v>
      </c>
      <c r="C455" s="31">
        <v>1489568</v>
      </c>
      <c r="D455" s="6">
        <v>545.70000000000005</v>
      </c>
      <c r="E455" s="35" t="s">
        <v>27</v>
      </c>
      <c r="F455" s="6">
        <v>545.70000000000005</v>
      </c>
    </row>
    <row r="456" spans="1:16" x14ac:dyDescent="0.2">
      <c r="A456" s="28">
        <v>39568</v>
      </c>
      <c r="B456" s="18" t="s">
        <v>28</v>
      </c>
      <c r="C456" s="31">
        <v>590</v>
      </c>
      <c r="D456" s="6">
        <v>1766.39</v>
      </c>
      <c r="E456" s="35" t="s">
        <v>27</v>
      </c>
      <c r="F456" s="6">
        <v>1766.39</v>
      </c>
    </row>
    <row r="457" spans="1:16" x14ac:dyDescent="0.2">
      <c r="A457" s="28">
        <v>39568</v>
      </c>
      <c r="B457" s="18" t="s">
        <v>6</v>
      </c>
      <c r="C457" s="31">
        <v>468906</v>
      </c>
      <c r="D457" s="6">
        <v>259.70999999999998</v>
      </c>
      <c r="E457" s="35" t="s">
        <v>27</v>
      </c>
      <c r="F457" s="6">
        <v>259.70999999999998</v>
      </c>
    </row>
    <row r="458" spans="1:16" x14ac:dyDescent="0.2">
      <c r="A458" s="28">
        <v>39568</v>
      </c>
      <c r="B458" s="18" t="s">
        <v>22</v>
      </c>
      <c r="C458" s="31">
        <v>23745</v>
      </c>
      <c r="D458" s="6">
        <v>176.5</v>
      </c>
      <c r="E458" s="35" t="s">
        <v>27</v>
      </c>
      <c r="H458" s="6">
        <v>176.5</v>
      </c>
    </row>
    <row r="459" spans="1:16" x14ac:dyDescent="0.2">
      <c r="A459" s="28">
        <v>39569</v>
      </c>
      <c r="B459" s="18" t="s">
        <v>12</v>
      </c>
      <c r="C459" s="31">
        <v>1125955</v>
      </c>
      <c r="D459" s="6">
        <v>560.04999999999995</v>
      </c>
      <c r="E459" s="35" t="s">
        <v>27</v>
      </c>
      <c r="F459" s="6">
        <v>560.04999999999995</v>
      </c>
    </row>
    <row r="460" spans="1:16" x14ac:dyDescent="0.2">
      <c r="A460" s="28">
        <v>39569</v>
      </c>
      <c r="B460" s="18" t="s">
        <v>77</v>
      </c>
      <c r="C460" s="31">
        <v>110256</v>
      </c>
      <c r="D460" s="6">
        <v>82.82</v>
      </c>
      <c r="E460" s="35" t="s">
        <v>27</v>
      </c>
      <c r="F460" s="6">
        <v>82.82</v>
      </c>
    </row>
    <row r="461" spans="1:16" x14ac:dyDescent="0.2">
      <c r="A461" s="28">
        <v>39569</v>
      </c>
      <c r="B461" s="18" t="s">
        <v>28</v>
      </c>
      <c r="C461" s="31">
        <v>627</v>
      </c>
      <c r="D461" s="6">
        <v>1228.57</v>
      </c>
      <c r="E461" s="35" t="s">
        <v>27</v>
      </c>
      <c r="F461" s="6">
        <v>1228.57</v>
      </c>
    </row>
    <row r="462" spans="1:16" x14ac:dyDescent="0.2">
      <c r="A462" s="28">
        <v>39569</v>
      </c>
      <c r="B462" s="18" t="s">
        <v>209</v>
      </c>
      <c r="D462" s="6">
        <v>51.13</v>
      </c>
      <c r="E462" s="35" t="s">
        <v>27</v>
      </c>
      <c r="J462" s="6">
        <v>51.13</v>
      </c>
    </row>
    <row r="463" spans="1:16" ht="20" x14ac:dyDescent="0.2">
      <c r="A463" s="28">
        <v>39569</v>
      </c>
      <c r="B463" s="18" t="s">
        <v>210</v>
      </c>
      <c r="D463" s="6">
        <v>34.299999999999997</v>
      </c>
      <c r="E463" s="35" t="s">
        <v>27</v>
      </c>
      <c r="J463" s="6">
        <v>34.299999999999997</v>
      </c>
    </row>
    <row r="464" spans="1:16" x14ac:dyDescent="0.2">
      <c r="A464" s="28">
        <v>39570</v>
      </c>
      <c r="B464" s="18" t="s">
        <v>193</v>
      </c>
      <c r="C464" s="31">
        <v>634</v>
      </c>
      <c r="D464" s="6">
        <v>35.04</v>
      </c>
      <c r="E464" s="35" t="s">
        <v>27</v>
      </c>
      <c r="F464" s="6">
        <v>35.04</v>
      </c>
    </row>
    <row r="465" spans="1:16" x14ac:dyDescent="0.2">
      <c r="A465" s="28">
        <v>39570</v>
      </c>
      <c r="B465" s="18" t="s">
        <v>6</v>
      </c>
      <c r="C465" s="31">
        <v>469309</v>
      </c>
      <c r="D465" s="6">
        <v>124.5</v>
      </c>
      <c r="E465" s="35" t="s">
        <v>27</v>
      </c>
      <c r="F465" s="6">
        <v>124.5</v>
      </c>
    </row>
    <row r="466" spans="1:16" ht="10.5" x14ac:dyDescent="0.25">
      <c r="D466" s="6">
        <f>SUM(D451:D465)</f>
        <v>8100.43</v>
      </c>
      <c r="F466" s="9">
        <f>SUM(F451:F465)</f>
        <v>6638.5</v>
      </c>
      <c r="G466" s="6">
        <v>1828.58</v>
      </c>
      <c r="H466" s="9">
        <v>176.5</v>
      </c>
      <c r="J466" s="9">
        <f>SUM(J452:J465)</f>
        <v>1285.43</v>
      </c>
      <c r="K466" s="9">
        <v>138.44</v>
      </c>
      <c r="M466" s="6">
        <f>SUM(F466:L466)</f>
        <v>10067.450000000001</v>
      </c>
      <c r="N466" s="9">
        <v>6998.46</v>
      </c>
      <c r="O466" s="7">
        <v>-3068.99</v>
      </c>
    </row>
    <row r="468" spans="1:16" s="1" customFormat="1" ht="10.5" x14ac:dyDescent="0.25">
      <c r="A468" s="59" t="s">
        <v>0</v>
      </c>
      <c r="B468" s="22" t="s">
        <v>7</v>
      </c>
      <c r="C468" s="3" t="s">
        <v>8</v>
      </c>
      <c r="D468" s="2" t="s">
        <v>9</v>
      </c>
      <c r="E468" s="46"/>
      <c r="F468" s="2" t="s">
        <v>89</v>
      </c>
      <c r="G468" s="2" t="s">
        <v>25</v>
      </c>
      <c r="H468" s="2" t="s">
        <v>90</v>
      </c>
      <c r="I468" s="2" t="s">
        <v>91</v>
      </c>
      <c r="J468" s="2" t="s">
        <v>92</v>
      </c>
      <c r="K468" s="2" t="s">
        <v>37</v>
      </c>
      <c r="L468" s="2" t="s">
        <v>93</v>
      </c>
      <c r="M468" s="2" t="s">
        <v>95</v>
      </c>
      <c r="N468" s="2" t="s">
        <v>58</v>
      </c>
      <c r="O468" s="4" t="s">
        <v>96</v>
      </c>
      <c r="P468" s="4"/>
    </row>
    <row r="469" spans="1:16" x14ac:dyDescent="0.2">
      <c r="A469" s="28">
        <v>39575</v>
      </c>
      <c r="B469" s="18" t="s">
        <v>155</v>
      </c>
      <c r="C469" s="31">
        <v>68684</v>
      </c>
      <c r="D469" s="6">
        <v>77.099999999999994</v>
      </c>
      <c r="E469" s="35" t="s">
        <v>27</v>
      </c>
      <c r="F469" s="6">
        <v>77.099999999999994</v>
      </c>
    </row>
    <row r="470" spans="1:16" x14ac:dyDescent="0.2">
      <c r="A470" s="28">
        <v>39575</v>
      </c>
      <c r="B470" s="18" t="s">
        <v>12</v>
      </c>
      <c r="C470" s="31">
        <v>1126142</v>
      </c>
      <c r="D470" s="6">
        <v>501</v>
      </c>
      <c r="E470" s="35" t="s">
        <v>27</v>
      </c>
      <c r="F470" s="6">
        <v>501</v>
      </c>
    </row>
    <row r="471" spans="1:16" x14ac:dyDescent="0.2">
      <c r="A471" s="28">
        <v>39576</v>
      </c>
      <c r="B471" s="18" t="s">
        <v>28</v>
      </c>
      <c r="C471" s="31">
        <v>771</v>
      </c>
      <c r="D471" s="6">
        <v>1243.21</v>
      </c>
      <c r="E471" s="35" t="s">
        <v>27</v>
      </c>
      <c r="F471" s="6">
        <v>1243.21</v>
      </c>
    </row>
    <row r="472" spans="1:16" x14ac:dyDescent="0.2">
      <c r="A472" s="28">
        <v>39577</v>
      </c>
      <c r="B472" s="18" t="s">
        <v>114</v>
      </c>
      <c r="C472" s="31">
        <v>9328</v>
      </c>
      <c r="D472" s="6">
        <v>411.95</v>
      </c>
      <c r="E472" s="35" t="s">
        <v>27</v>
      </c>
      <c r="F472" s="6">
        <v>411.95</v>
      </c>
    </row>
    <row r="473" spans="1:16" x14ac:dyDescent="0.2">
      <c r="A473" s="28">
        <v>39577</v>
      </c>
      <c r="B473" s="18" t="s">
        <v>6</v>
      </c>
      <c r="C473" s="31">
        <v>470378</v>
      </c>
      <c r="D473" s="6">
        <v>106.5</v>
      </c>
      <c r="E473" s="35" t="s">
        <v>27</v>
      </c>
      <c r="F473" s="6">
        <v>106.5</v>
      </c>
    </row>
    <row r="474" spans="1:16" ht="10.5" x14ac:dyDescent="0.25">
      <c r="D474" s="6">
        <f>SUM(D469:D473)</f>
        <v>2339.7599999999998</v>
      </c>
      <c r="F474" s="6">
        <f>SUM(F469:F473)</f>
        <v>2339.7599999999998</v>
      </c>
      <c r="G474" s="6">
        <v>1828.58</v>
      </c>
      <c r="K474" s="9">
        <v>138.44</v>
      </c>
      <c r="M474" s="6">
        <f>SUM(F474:L474)</f>
        <v>4306.78</v>
      </c>
      <c r="N474" s="9">
        <v>8123.55</v>
      </c>
      <c r="O474" s="7">
        <v>3818.77</v>
      </c>
    </row>
    <row r="476" spans="1:16" s="1" customFormat="1" ht="10.5" x14ac:dyDescent="0.25">
      <c r="A476" s="59" t="s">
        <v>0</v>
      </c>
      <c r="B476" s="22" t="s">
        <v>7</v>
      </c>
      <c r="C476" s="3" t="s">
        <v>8</v>
      </c>
      <c r="D476" s="2" t="s">
        <v>9</v>
      </c>
      <c r="E476" s="46"/>
      <c r="F476" s="2" t="s">
        <v>89</v>
      </c>
      <c r="G476" s="2" t="s">
        <v>25</v>
      </c>
      <c r="H476" s="2" t="s">
        <v>90</v>
      </c>
      <c r="I476" s="2" t="s">
        <v>91</v>
      </c>
      <c r="J476" s="2" t="s">
        <v>92</v>
      </c>
      <c r="K476" s="2" t="s">
        <v>37</v>
      </c>
      <c r="L476" s="2" t="s">
        <v>93</v>
      </c>
      <c r="M476" s="2" t="s">
        <v>95</v>
      </c>
      <c r="N476" s="2" t="s">
        <v>58</v>
      </c>
      <c r="O476" s="4" t="s">
        <v>96</v>
      </c>
      <c r="P476" s="4"/>
    </row>
    <row r="477" spans="1:16" s="12" customFormat="1" ht="10.5" x14ac:dyDescent="0.25">
      <c r="A477" s="28">
        <v>39580</v>
      </c>
      <c r="B477" s="18" t="s">
        <v>28</v>
      </c>
      <c r="C477" s="31">
        <v>992</v>
      </c>
      <c r="D477" s="6">
        <v>1860</v>
      </c>
      <c r="E477" s="35" t="s">
        <v>27</v>
      </c>
      <c r="F477" s="20">
        <v>1860</v>
      </c>
      <c r="G477" s="15"/>
      <c r="H477" s="15"/>
      <c r="I477" s="15"/>
      <c r="J477" s="15"/>
      <c r="K477" s="15"/>
      <c r="L477" s="15"/>
      <c r="M477" s="15"/>
      <c r="N477" s="15"/>
      <c r="O477" s="13"/>
      <c r="P477" s="13"/>
    </row>
    <row r="478" spans="1:16" s="12" customFormat="1" ht="10.5" x14ac:dyDescent="0.25">
      <c r="A478" s="28">
        <v>39580</v>
      </c>
      <c r="B478" s="18" t="s">
        <v>6</v>
      </c>
      <c r="C478" s="31">
        <v>47096</v>
      </c>
      <c r="D478" s="6">
        <v>220.37</v>
      </c>
      <c r="E478" s="35" t="s">
        <v>27</v>
      </c>
      <c r="F478" s="20">
        <v>220.37</v>
      </c>
      <c r="G478" s="15"/>
      <c r="H478" s="15"/>
      <c r="I478" s="15"/>
      <c r="J478" s="15"/>
      <c r="K478" s="15"/>
      <c r="L478" s="15"/>
      <c r="M478" s="15"/>
      <c r="N478" s="15"/>
      <c r="O478" s="13"/>
      <c r="P478" s="13"/>
    </row>
    <row r="479" spans="1:16" s="12" customFormat="1" ht="10.5" x14ac:dyDescent="0.25">
      <c r="A479" s="28">
        <v>39581</v>
      </c>
      <c r="B479" s="18" t="s">
        <v>19</v>
      </c>
      <c r="C479" s="31">
        <v>153245</v>
      </c>
      <c r="D479" s="6">
        <v>397.1</v>
      </c>
      <c r="E479" s="35" t="s">
        <v>27</v>
      </c>
      <c r="F479" s="20">
        <v>397.1</v>
      </c>
      <c r="G479" s="15"/>
      <c r="H479" s="15"/>
      <c r="I479" s="15"/>
      <c r="J479" s="15"/>
      <c r="K479" s="15"/>
      <c r="L479" s="15"/>
      <c r="M479" s="15"/>
      <c r="N479" s="15"/>
      <c r="O479" s="13"/>
      <c r="P479" s="13"/>
    </row>
    <row r="480" spans="1:16" s="12" customFormat="1" ht="10.5" x14ac:dyDescent="0.25">
      <c r="A480" s="28">
        <v>39581</v>
      </c>
      <c r="B480" s="18" t="s">
        <v>28</v>
      </c>
      <c r="C480" s="31">
        <v>1015</v>
      </c>
      <c r="D480" s="6">
        <v>948</v>
      </c>
      <c r="E480" s="35" t="s">
        <v>27</v>
      </c>
      <c r="F480" s="20">
        <v>948</v>
      </c>
      <c r="G480" s="15"/>
      <c r="H480" s="15"/>
      <c r="I480" s="15"/>
      <c r="J480" s="15"/>
      <c r="K480" s="15"/>
      <c r="L480" s="15"/>
      <c r="M480" s="15"/>
      <c r="N480" s="15"/>
      <c r="O480" s="13"/>
      <c r="P480" s="13"/>
    </row>
    <row r="481" spans="1:16" s="12" customFormat="1" ht="10.5" x14ac:dyDescent="0.25">
      <c r="A481" s="28">
        <v>39582</v>
      </c>
      <c r="B481" s="18" t="s">
        <v>13</v>
      </c>
      <c r="C481" s="31">
        <v>13004</v>
      </c>
      <c r="D481" s="6">
        <v>87.3</v>
      </c>
      <c r="E481" s="35" t="s">
        <v>27</v>
      </c>
      <c r="F481" s="20">
        <v>87.3</v>
      </c>
      <c r="G481" s="15"/>
      <c r="H481" s="15"/>
      <c r="I481" s="15"/>
      <c r="J481" s="15"/>
      <c r="K481" s="15"/>
      <c r="L481" s="15"/>
      <c r="M481" s="15"/>
      <c r="N481" s="15"/>
      <c r="O481" s="13"/>
      <c r="P481" s="13"/>
    </row>
    <row r="482" spans="1:16" s="12" customFormat="1" ht="10.5" x14ac:dyDescent="0.25">
      <c r="A482" s="28">
        <v>39582</v>
      </c>
      <c r="B482" s="18" t="s">
        <v>10</v>
      </c>
      <c r="C482" s="31">
        <v>1495142</v>
      </c>
      <c r="D482" s="6">
        <v>264.67</v>
      </c>
      <c r="E482" s="35" t="s">
        <v>27</v>
      </c>
      <c r="F482" s="20">
        <v>264.67</v>
      </c>
      <c r="G482" s="15"/>
      <c r="H482" s="15"/>
      <c r="I482" s="15"/>
      <c r="J482" s="15"/>
      <c r="K482" s="15"/>
      <c r="L482" s="15"/>
      <c r="M482" s="15"/>
      <c r="N482" s="15"/>
      <c r="O482" s="13"/>
      <c r="P482" s="13"/>
    </row>
    <row r="483" spans="1:16" s="12" customFormat="1" ht="10.5" x14ac:dyDescent="0.25">
      <c r="A483" s="28">
        <v>39582</v>
      </c>
      <c r="B483" s="18" t="s">
        <v>28</v>
      </c>
      <c r="C483" s="31">
        <v>899</v>
      </c>
      <c r="D483" s="6">
        <v>115.92</v>
      </c>
      <c r="E483" s="35" t="s">
        <v>27</v>
      </c>
      <c r="F483" s="20">
        <v>115.92</v>
      </c>
      <c r="G483" s="15"/>
      <c r="H483" s="15"/>
      <c r="I483" s="15"/>
      <c r="J483" s="15"/>
      <c r="K483" s="15"/>
      <c r="L483" s="15"/>
      <c r="M483" s="15"/>
      <c r="N483" s="15"/>
      <c r="O483" s="13"/>
      <c r="P483" s="13"/>
    </row>
    <row r="484" spans="1:16" s="12" customFormat="1" ht="10.5" x14ac:dyDescent="0.25">
      <c r="A484" s="28">
        <v>39582</v>
      </c>
      <c r="B484" s="18" t="s">
        <v>6</v>
      </c>
      <c r="C484" s="31">
        <v>471217</v>
      </c>
      <c r="D484" s="6">
        <v>195.75</v>
      </c>
      <c r="E484" s="35" t="s">
        <v>27</v>
      </c>
      <c r="F484" s="20">
        <v>195.75</v>
      </c>
      <c r="G484" s="15"/>
      <c r="H484" s="15"/>
      <c r="I484" s="15"/>
      <c r="J484" s="15"/>
      <c r="K484" s="15"/>
      <c r="L484" s="15"/>
      <c r="M484" s="15"/>
      <c r="N484" s="15"/>
      <c r="O484" s="13"/>
      <c r="P484" s="13"/>
    </row>
    <row r="485" spans="1:16" x14ac:dyDescent="0.2">
      <c r="A485" s="28">
        <v>39582</v>
      </c>
      <c r="B485" s="18" t="s">
        <v>29</v>
      </c>
      <c r="C485" s="31">
        <v>1098687026</v>
      </c>
      <c r="D485" s="6">
        <v>127.7</v>
      </c>
      <c r="E485" s="35" t="s">
        <v>27</v>
      </c>
      <c r="L485" s="6">
        <v>127.7</v>
      </c>
    </row>
    <row r="486" spans="1:16" ht="20" x14ac:dyDescent="0.2">
      <c r="A486" s="28">
        <v>39583</v>
      </c>
      <c r="B486" s="18" t="s">
        <v>191</v>
      </c>
      <c r="C486" s="31">
        <v>1695777390</v>
      </c>
      <c r="D486" s="6">
        <v>33</v>
      </c>
      <c r="E486" s="35" t="s">
        <v>27</v>
      </c>
      <c r="J486" s="6">
        <v>33</v>
      </c>
    </row>
    <row r="487" spans="1:16" x14ac:dyDescent="0.2">
      <c r="A487" s="28">
        <v>39583</v>
      </c>
      <c r="B487" s="18" t="s">
        <v>77</v>
      </c>
      <c r="C487" s="31">
        <v>110471</v>
      </c>
      <c r="D487" s="7">
        <v>217.97</v>
      </c>
      <c r="E487" s="35" t="s">
        <v>27</v>
      </c>
      <c r="F487" s="6">
        <v>217.97</v>
      </c>
    </row>
    <row r="488" spans="1:16" x14ac:dyDescent="0.2">
      <c r="A488" s="28">
        <v>39583</v>
      </c>
      <c r="B488" s="18" t="s">
        <v>77</v>
      </c>
      <c r="C488" s="31">
        <v>110471</v>
      </c>
      <c r="D488" s="6">
        <v>206.06</v>
      </c>
      <c r="E488" s="35" t="s">
        <v>27</v>
      </c>
      <c r="F488" s="6">
        <v>206.06</v>
      </c>
    </row>
    <row r="489" spans="1:16" x14ac:dyDescent="0.2">
      <c r="A489" s="28">
        <v>39583</v>
      </c>
      <c r="B489" s="18" t="s">
        <v>73</v>
      </c>
      <c r="C489" s="31">
        <v>18999</v>
      </c>
      <c r="D489" s="6">
        <v>325.60000000000002</v>
      </c>
      <c r="E489" s="35" t="s">
        <v>27</v>
      </c>
      <c r="H489" s="6">
        <v>325.60000000000002</v>
      </c>
    </row>
    <row r="490" spans="1:16" x14ac:dyDescent="0.2">
      <c r="A490" s="28">
        <v>39584</v>
      </c>
      <c r="B490" s="18" t="s">
        <v>211</v>
      </c>
      <c r="C490" s="31" t="s">
        <v>212</v>
      </c>
      <c r="D490" s="6">
        <v>984.5</v>
      </c>
      <c r="E490" s="35" t="s">
        <v>27</v>
      </c>
      <c r="F490" s="6">
        <v>984.5</v>
      </c>
    </row>
    <row r="491" spans="1:16" x14ac:dyDescent="0.2">
      <c r="A491" s="28">
        <v>39584</v>
      </c>
      <c r="B491" s="18" t="s">
        <v>13</v>
      </c>
      <c r="C491" s="31">
        <v>13266</v>
      </c>
      <c r="D491" s="6">
        <v>87.4</v>
      </c>
      <c r="E491" s="35" t="s">
        <v>27</v>
      </c>
      <c r="F491" s="6">
        <v>87.4</v>
      </c>
    </row>
    <row r="492" spans="1:16" x14ac:dyDescent="0.2">
      <c r="A492" s="28">
        <v>39584</v>
      </c>
      <c r="B492" s="18" t="s">
        <v>114</v>
      </c>
      <c r="C492" s="31">
        <v>9772</v>
      </c>
      <c r="D492" s="6">
        <v>875.85</v>
      </c>
      <c r="E492" s="35" t="s">
        <v>27</v>
      </c>
      <c r="F492" s="6">
        <v>875.85</v>
      </c>
    </row>
    <row r="493" spans="1:16" ht="20" x14ac:dyDescent="0.2">
      <c r="A493" s="28">
        <v>39584</v>
      </c>
      <c r="B493" s="18" t="s">
        <v>179</v>
      </c>
      <c r="C493" s="31" t="s">
        <v>180</v>
      </c>
      <c r="D493" s="6">
        <v>1111</v>
      </c>
      <c r="E493" s="35" t="s">
        <v>27</v>
      </c>
      <c r="F493" s="6">
        <v>1111</v>
      </c>
    </row>
    <row r="494" spans="1:16" x14ac:dyDescent="0.2">
      <c r="A494" s="28">
        <v>39584</v>
      </c>
      <c r="B494" s="18" t="s">
        <v>28</v>
      </c>
      <c r="C494" s="31">
        <v>940</v>
      </c>
      <c r="D494" s="6">
        <v>421.95</v>
      </c>
      <c r="E494" s="35" t="s">
        <v>27</v>
      </c>
      <c r="F494" s="6">
        <v>421.95</v>
      </c>
    </row>
    <row r="495" spans="1:16" x14ac:dyDescent="0.2">
      <c r="A495" s="28">
        <v>39584</v>
      </c>
      <c r="B495" s="18" t="s">
        <v>6</v>
      </c>
      <c r="C495" s="31">
        <v>471647</v>
      </c>
      <c r="D495" s="6">
        <v>106.5</v>
      </c>
      <c r="E495" s="35" t="s">
        <v>27</v>
      </c>
      <c r="F495" s="6">
        <v>106.5</v>
      </c>
    </row>
    <row r="496" spans="1:16" x14ac:dyDescent="0.2">
      <c r="A496" s="28">
        <v>39585</v>
      </c>
      <c r="B496" s="18" t="s">
        <v>190</v>
      </c>
      <c r="C496" s="31">
        <v>2857</v>
      </c>
      <c r="D496" s="6">
        <v>16.5</v>
      </c>
      <c r="E496" s="35" t="s">
        <v>27</v>
      </c>
      <c r="J496" s="6">
        <v>16.5</v>
      </c>
    </row>
    <row r="497" spans="1:16" ht="10.5" x14ac:dyDescent="0.25">
      <c r="D497" s="6">
        <f>SUM(D477:D496)</f>
        <v>8603.1400000000012</v>
      </c>
      <c r="F497" s="6">
        <f>SUM(F477:F496)</f>
        <v>8100.34</v>
      </c>
      <c r="G497" s="6">
        <v>1944.43</v>
      </c>
      <c r="H497" s="6">
        <f>SUM(H489:H496)</f>
        <v>325.60000000000002</v>
      </c>
      <c r="J497" s="6">
        <f>SUM(J486:J496)</f>
        <v>49.5</v>
      </c>
      <c r="K497" s="9">
        <v>138.44</v>
      </c>
      <c r="L497" s="6">
        <f>SUM(L485:L496)</f>
        <v>127.7</v>
      </c>
      <c r="M497" s="6">
        <f>SUM(F497:L497)</f>
        <v>10686.010000000002</v>
      </c>
      <c r="N497" s="6">
        <v>8120.19</v>
      </c>
      <c r="O497" s="7">
        <v>-2565.8200000000002</v>
      </c>
    </row>
    <row r="499" spans="1:16" s="1" customFormat="1" ht="10.5" x14ac:dyDescent="0.25">
      <c r="A499" s="59" t="s">
        <v>0</v>
      </c>
      <c r="B499" s="22" t="s">
        <v>7</v>
      </c>
      <c r="C499" s="3" t="s">
        <v>8</v>
      </c>
      <c r="D499" s="2" t="s">
        <v>9</v>
      </c>
      <c r="E499" s="46"/>
      <c r="F499" s="2" t="s">
        <v>89</v>
      </c>
      <c r="G499" s="2" t="s">
        <v>25</v>
      </c>
      <c r="H499" s="2" t="s">
        <v>90</v>
      </c>
      <c r="I499" s="2" t="s">
        <v>91</v>
      </c>
      <c r="J499" s="2" t="s">
        <v>92</v>
      </c>
      <c r="K499" s="2" t="s">
        <v>37</v>
      </c>
      <c r="L499" s="2" t="s">
        <v>93</v>
      </c>
      <c r="M499" s="2" t="s">
        <v>95</v>
      </c>
      <c r="N499" s="2" t="s">
        <v>58</v>
      </c>
      <c r="O499" s="4" t="s">
        <v>96</v>
      </c>
      <c r="P499" s="4"/>
    </row>
    <row r="500" spans="1:16" x14ac:dyDescent="0.2">
      <c r="A500" s="28">
        <v>39587</v>
      </c>
      <c r="B500" s="18" t="s">
        <v>28</v>
      </c>
      <c r="C500" s="31">
        <v>1063</v>
      </c>
      <c r="D500" s="6">
        <v>1247.2</v>
      </c>
      <c r="E500" s="35" t="s">
        <v>27</v>
      </c>
      <c r="F500" s="6">
        <v>1247.2</v>
      </c>
    </row>
    <row r="501" spans="1:16" x14ac:dyDescent="0.2">
      <c r="A501" s="28">
        <v>39587</v>
      </c>
      <c r="B501" s="18" t="s">
        <v>6</v>
      </c>
      <c r="C501" s="31">
        <v>471887</v>
      </c>
      <c r="D501" s="6">
        <v>201.88</v>
      </c>
      <c r="E501" s="35" t="s">
        <v>27</v>
      </c>
      <c r="F501" s="6">
        <v>201.88</v>
      </c>
    </row>
    <row r="502" spans="1:16" x14ac:dyDescent="0.2">
      <c r="A502" s="28">
        <v>39588</v>
      </c>
      <c r="B502" s="18" t="s">
        <v>19</v>
      </c>
      <c r="C502" s="31">
        <v>153502</v>
      </c>
      <c r="D502" s="6">
        <v>31.9</v>
      </c>
      <c r="E502" s="35" t="s">
        <v>27</v>
      </c>
      <c r="F502" s="6">
        <v>31.9</v>
      </c>
    </row>
    <row r="503" spans="1:16" x14ac:dyDescent="0.2">
      <c r="A503" s="28">
        <v>39588</v>
      </c>
      <c r="B503" s="18" t="s">
        <v>28</v>
      </c>
      <c r="C503" s="31">
        <v>1087</v>
      </c>
      <c r="D503" s="6">
        <v>266.27999999999997</v>
      </c>
      <c r="E503" s="35" t="s">
        <v>27</v>
      </c>
      <c r="F503" s="6">
        <v>266.27999999999997</v>
      </c>
    </row>
    <row r="504" spans="1:16" x14ac:dyDescent="0.2">
      <c r="A504" s="28">
        <v>39589</v>
      </c>
      <c r="B504" s="18" t="s">
        <v>28</v>
      </c>
      <c r="C504" s="31">
        <v>1101</v>
      </c>
      <c r="D504" s="6">
        <v>1431.84</v>
      </c>
      <c r="E504" s="35" t="s">
        <v>27</v>
      </c>
      <c r="F504" s="6">
        <v>1431.84</v>
      </c>
    </row>
    <row r="505" spans="1:16" x14ac:dyDescent="0.2">
      <c r="A505" s="28">
        <v>39589</v>
      </c>
      <c r="B505" s="18" t="s">
        <v>6</v>
      </c>
      <c r="C505" s="31">
        <v>472381</v>
      </c>
      <c r="D505" s="6">
        <v>159.75</v>
      </c>
      <c r="E505" s="35" t="s">
        <v>27</v>
      </c>
      <c r="F505" s="6">
        <v>159.75</v>
      </c>
    </row>
    <row r="506" spans="1:16" x14ac:dyDescent="0.2">
      <c r="A506" s="28">
        <v>39590</v>
      </c>
      <c r="B506" s="18" t="s">
        <v>77</v>
      </c>
      <c r="C506" s="31">
        <v>110585</v>
      </c>
      <c r="D506" s="6">
        <v>147.9</v>
      </c>
      <c r="E506" s="35" t="s">
        <v>27</v>
      </c>
      <c r="F506" s="6">
        <v>147.9</v>
      </c>
    </row>
    <row r="507" spans="1:16" x14ac:dyDescent="0.2">
      <c r="A507" s="28">
        <v>39591</v>
      </c>
      <c r="B507" s="18" t="s">
        <v>155</v>
      </c>
      <c r="C507" s="31">
        <v>69200</v>
      </c>
      <c r="D507" s="6">
        <v>77.099999999999994</v>
      </c>
      <c r="E507" s="35" t="s">
        <v>27</v>
      </c>
      <c r="F507" s="6">
        <v>77.099999999999994</v>
      </c>
    </row>
    <row r="508" spans="1:16" x14ac:dyDescent="0.2">
      <c r="A508" s="28">
        <v>39591</v>
      </c>
      <c r="B508" s="18" t="s">
        <v>12</v>
      </c>
      <c r="C508" s="31">
        <v>1126852</v>
      </c>
      <c r="D508" s="6">
        <v>781.25</v>
      </c>
      <c r="E508" s="35" t="s">
        <v>27</v>
      </c>
      <c r="F508" s="6">
        <v>781.25</v>
      </c>
    </row>
    <row r="509" spans="1:16" ht="20" x14ac:dyDescent="0.2">
      <c r="A509" s="28">
        <v>39591</v>
      </c>
      <c r="B509" s="18" t="s">
        <v>213</v>
      </c>
      <c r="C509" s="31">
        <v>9339</v>
      </c>
      <c r="D509" s="6">
        <v>485</v>
      </c>
      <c r="E509" s="35" t="s">
        <v>27</v>
      </c>
      <c r="J509" s="6">
        <v>485</v>
      </c>
    </row>
    <row r="510" spans="1:16" ht="10.5" x14ac:dyDescent="0.25">
      <c r="D510" s="6">
        <f>SUM(D500:D509)</f>
        <v>4830.1000000000004</v>
      </c>
      <c r="F510" s="6">
        <f>SUM(F500:F509)</f>
        <v>4345.1000000000004</v>
      </c>
      <c r="G510" s="6">
        <v>1944.43</v>
      </c>
      <c r="J510" s="6">
        <f>SUM(J509)</f>
        <v>485</v>
      </c>
      <c r="K510" s="9">
        <v>138.44</v>
      </c>
      <c r="M510" s="6">
        <f>SUM(F510:L510)</f>
        <v>6912.97</v>
      </c>
      <c r="N510" s="6">
        <v>6643.09</v>
      </c>
      <c r="O510" s="7">
        <v>-269.88</v>
      </c>
    </row>
    <row r="514" spans="1:16" s="1" customFormat="1" ht="10.5" x14ac:dyDescent="0.25">
      <c r="A514" s="59" t="s">
        <v>0</v>
      </c>
      <c r="B514" s="22" t="s">
        <v>7</v>
      </c>
      <c r="C514" s="3" t="s">
        <v>8</v>
      </c>
      <c r="D514" s="2" t="s">
        <v>9</v>
      </c>
      <c r="E514" s="46"/>
      <c r="F514" s="2" t="s">
        <v>89</v>
      </c>
      <c r="G514" s="2" t="s">
        <v>25</v>
      </c>
      <c r="H514" s="2" t="s">
        <v>90</v>
      </c>
      <c r="I514" s="2" t="s">
        <v>91</v>
      </c>
      <c r="J514" s="2" t="s">
        <v>92</v>
      </c>
      <c r="K514" s="2" t="s">
        <v>37</v>
      </c>
      <c r="L514" s="2" t="s">
        <v>93</v>
      </c>
      <c r="M514" s="2" t="s">
        <v>95</v>
      </c>
      <c r="N514" s="2" t="s">
        <v>58</v>
      </c>
      <c r="O514" s="4" t="s">
        <v>96</v>
      </c>
      <c r="P514" s="4"/>
    </row>
    <row r="515" spans="1:16" x14ac:dyDescent="0.2">
      <c r="A515" s="28">
        <v>39594</v>
      </c>
      <c r="B515" s="18" t="s">
        <v>28</v>
      </c>
      <c r="C515" s="31">
        <v>1229</v>
      </c>
      <c r="D515" s="6">
        <v>585.91999999999996</v>
      </c>
      <c r="E515" s="35" t="s">
        <v>27</v>
      </c>
      <c r="F515" s="6">
        <v>585.91999999999996</v>
      </c>
    </row>
    <row r="516" spans="1:16" x14ac:dyDescent="0.2">
      <c r="A516" s="28">
        <v>39594</v>
      </c>
      <c r="B516" s="18" t="s">
        <v>6</v>
      </c>
      <c r="C516" s="31">
        <v>473069</v>
      </c>
      <c r="D516" s="6">
        <v>124.5</v>
      </c>
      <c r="E516" s="35" t="s">
        <v>27</v>
      </c>
      <c r="F516" s="6">
        <v>124.5</v>
      </c>
    </row>
    <row r="517" spans="1:16" x14ac:dyDescent="0.2">
      <c r="A517" s="28">
        <v>39595</v>
      </c>
      <c r="B517" s="18" t="s">
        <v>19</v>
      </c>
      <c r="C517" s="31">
        <v>153733</v>
      </c>
      <c r="D517" s="6">
        <v>296.25</v>
      </c>
      <c r="E517" s="35" t="s">
        <v>27</v>
      </c>
      <c r="F517" s="6">
        <v>296.25</v>
      </c>
    </row>
    <row r="518" spans="1:16" x14ac:dyDescent="0.2">
      <c r="A518" s="28">
        <v>39595</v>
      </c>
      <c r="B518" s="18" t="s">
        <v>78</v>
      </c>
      <c r="D518" s="6">
        <v>768.48</v>
      </c>
      <c r="E518" s="35" t="s">
        <v>27</v>
      </c>
      <c r="L518" s="6">
        <v>768.48</v>
      </c>
    </row>
    <row r="519" spans="1:16" x14ac:dyDescent="0.2">
      <c r="A519" s="28">
        <v>39595</v>
      </c>
      <c r="B519" s="18" t="s">
        <v>28</v>
      </c>
      <c r="C519" s="31">
        <v>1319</v>
      </c>
      <c r="D519" s="6">
        <v>380.16</v>
      </c>
      <c r="E519" s="35" t="s">
        <v>27</v>
      </c>
      <c r="F519" s="6">
        <v>380.16</v>
      </c>
    </row>
    <row r="520" spans="1:16" x14ac:dyDescent="0.2">
      <c r="A520" s="28">
        <v>39596</v>
      </c>
      <c r="B520" s="18" t="s">
        <v>20</v>
      </c>
      <c r="C520" s="31" t="s">
        <v>188</v>
      </c>
      <c r="D520" s="6">
        <v>62.35</v>
      </c>
      <c r="E520" s="35" t="s">
        <v>27</v>
      </c>
      <c r="F520" s="6">
        <v>62.35</v>
      </c>
    </row>
    <row r="521" spans="1:16" x14ac:dyDescent="0.2">
      <c r="A521" s="28">
        <v>39596</v>
      </c>
      <c r="B521" s="18" t="s">
        <v>28</v>
      </c>
      <c r="C521" s="31">
        <v>1243</v>
      </c>
      <c r="D521" s="6">
        <v>403.4</v>
      </c>
      <c r="E521" s="35" t="s">
        <v>27</v>
      </c>
      <c r="F521" s="6">
        <v>403.4</v>
      </c>
    </row>
    <row r="522" spans="1:16" x14ac:dyDescent="0.2">
      <c r="A522" s="28">
        <v>39596</v>
      </c>
      <c r="B522" s="18" t="s">
        <v>6</v>
      </c>
      <c r="C522" s="31">
        <v>473550</v>
      </c>
      <c r="D522" s="6">
        <v>224.46</v>
      </c>
      <c r="E522" s="35" t="s">
        <v>27</v>
      </c>
      <c r="F522" s="6">
        <v>224.46</v>
      </c>
    </row>
    <row r="523" spans="1:16" x14ac:dyDescent="0.2">
      <c r="A523" s="28">
        <v>39599</v>
      </c>
      <c r="B523" s="18" t="s">
        <v>20</v>
      </c>
      <c r="C523" s="31">
        <v>114159</v>
      </c>
      <c r="D523" s="6">
        <v>62.35</v>
      </c>
      <c r="E523" s="35" t="s">
        <v>27</v>
      </c>
      <c r="F523" s="6">
        <v>62.35</v>
      </c>
    </row>
    <row r="524" spans="1:16" ht="10.5" x14ac:dyDescent="0.25">
      <c r="D524" s="6">
        <f>SUM(D515:D523)</f>
        <v>2907.87</v>
      </c>
      <c r="F524" s="6">
        <f>SUM(F515:F523)</f>
        <v>2139.39</v>
      </c>
      <c r="G524" s="6">
        <v>1968.99</v>
      </c>
      <c r="K524" s="9">
        <v>138.44</v>
      </c>
      <c r="L524" s="6">
        <f>SUM(L518:L523)</f>
        <v>768.48</v>
      </c>
      <c r="M524" s="6">
        <f>SUM(F524:L524)</f>
        <v>5015.2999999999993</v>
      </c>
      <c r="N524" s="6">
        <v>8089.82</v>
      </c>
      <c r="O524" s="7">
        <v>3074.52</v>
      </c>
    </row>
    <row r="528" spans="1:16" s="1" customFormat="1" ht="10.5" x14ac:dyDescent="0.25">
      <c r="A528" s="59" t="s">
        <v>0</v>
      </c>
      <c r="B528" s="22" t="s">
        <v>7</v>
      </c>
      <c r="C528" s="3" t="s">
        <v>8</v>
      </c>
      <c r="D528" s="2" t="s">
        <v>9</v>
      </c>
      <c r="E528" s="46"/>
      <c r="F528" s="2" t="s">
        <v>89</v>
      </c>
      <c r="G528" s="2" t="s">
        <v>25</v>
      </c>
      <c r="H528" s="2" t="s">
        <v>90</v>
      </c>
      <c r="I528" s="2" t="s">
        <v>91</v>
      </c>
      <c r="J528" s="2" t="s">
        <v>92</v>
      </c>
      <c r="K528" s="2" t="s">
        <v>37</v>
      </c>
      <c r="L528" s="2" t="s">
        <v>93</v>
      </c>
      <c r="M528" s="2" t="s">
        <v>95</v>
      </c>
      <c r="N528" s="2" t="s">
        <v>58</v>
      </c>
      <c r="O528" s="4" t="s">
        <v>96</v>
      </c>
      <c r="P528" s="4"/>
    </row>
    <row r="529" spans="1:15" x14ac:dyDescent="0.2">
      <c r="A529" s="28">
        <v>39601</v>
      </c>
      <c r="B529" s="18" t="s">
        <v>19</v>
      </c>
      <c r="C529" s="31">
        <v>153971</v>
      </c>
      <c r="D529" s="6">
        <v>54.6</v>
      </c>
      <c r="E529" s="35" t="s">
        <v>27</v>
      </c>
      <c r="F529" s="6">
        <v>54.6</v>
      </c>
    </row>
    <row r="530" spans="1:15" x14ac:dyDescent="0.2">
      <c r="A530" s="28">
        <v>39601</v>
      </c>
      <c r="B530" s="18" t="s">
        <v>28</v>
      </c>
      <c r="C530" s="31">
        <v>1478</v>
      </c>
      <c r="D530" s="6">
        <v>818.55</v>
      </c>
      <c r="E530" s="35" t="s">
        <v>27</v>
      </c>
      <c r="F530" s="6">
        <v>818.55</v>
      </c>
    </row>
    <row r="531" spans="1:15" x14ac:dyDescent="0.2">
      <c r="A531" s="28">
        <v>39601</v>
      </c>
      <c r="B531" s="18" t="s">
        <v>6</v>
      </c>
      <c r="C531" s="31">
        <v>474289</v>
      </c>
      <c r="D531" s="6">
        <v>84.93</v>
      </c>
      <c r="E531" s="35" t="s">
        <v>27</v>
      </c>
      <c r="F531" s="6">
        <v>84.93</v>
      </c>
    </row>
    <row r="532" spans="1:15" x14ac:dyDescent="0.2">
      <c r="A532" s="28">
        <v>39601</v>
      </c>
      <c r="B532" s="18" t="s">
        <v>200</v>
      </c>
      <c r="D532" s="6">
        <v>50</v>
      </c>
      <c r="E532" s="35" t="s">
        <v>27</v>
      </c>
      <c r="J532" s="6">
        <v>50</v>
      </c>
    </row>
    <row r="533" spans="1:15" x14ac:dyDescent="0.2">
      <c r="A533" s="28">
        <v>39602</v>
      </c>
      <c r="B533" s="18" t="s">
        <v>155</v>
      </c>
      <c r="C533" s="31">
        <v>69492</v>
      </c>
      <c r="D533" s="6">
        <v>77.099999999999994</v>
      </c>
      <c r="E533" s="35" t="s">
        <v>27</v>
      </c>
      <c r="F533" s="6">
        <v>77.099999999999994</v>
      </c>
    </row>
    <row r="534" spans="1:15" x14ac:dyDescent="0.2">
      <c r="A534" s="28">
        <v>39602</v>
      </c>
      <c r="B534" s="18" t="s">
        <v>28</v>
      </c>
      <c r="C534" s="31">
        <v>1440</v>
      </c>
      <c r="D534" s="6">
        <v>1596</v>
      </c>
      <c r="E534" s="35" t="s">
        <v>27</v>
      </c>
      <c r="F534" s="6">
        <v>1596</v>
      </c>
    </row>
    <row r="535" spans="1:15" x14ac:dyDescent="0.2">
      <c r="A535" s="28">
        <v>39603</v>
      </c>
      <c r="B535" s="18" t="s">
        <v>114</v>
      </c>
      <c r="C535" s="31">
        <v>10878</v>
      </c>
      <c r="D535" s="6">
        <v>908.25</v>
      </c>
      <c r="E535" s="35" t="s">
        <v>27</v>
      </c>
      <c r="F535" s="6">
        <v>908.25</v>
      </c>
    </row>
    <row r="536" spans="1:15" x14ac:dyDescent="0.2">
      <c r="A536" s="28">
        <v>39603</v>
      </c>
      <c r="B536" s="18" t="s">
        <v>6</v>
      </c>
      <c r="C536" s="31">
        <v>474748</v>
      </c>
      <c r="D536" s="6">
        <v>53.25</v>
      </c>
      <c r="E536" s="35" t="s">
        <v>27</v>
      </c>
      <c r="F536" s="6">
        <v>53.25</v>
      </c>
    </row>
    <row r="537" spans="1:15" x14ac:dyDescent="0.2">
      <c r="A537" s="28">
        <v>39604</v>
      </c>
      <c r="B537" s="18" t="s">
        <v>19</v>
      </c>
      <c r="C537" s="31">
        <v>154103</v>
      </c>
      <c r="D537" s="6">
        <v>119.05</v>
      </c>
      <c r="E537" s="35" t="s">
        <v>27</v>
      </c>
      <c r="F537" s="6">
        <v>119.05</v>
      </c>
    </row>
    <row r="538" spans="1:15" x14ac:dyDescent="0.2">
      <c r="A538" s="28">
        <v>39605</v>
      </c>
      <c r="B538" s="18" t="s">
        <v>28</v>
      </c>
      <c r="C538" s="31">
        <v>1495</v>
      </c>
      <c r="D538" s="6">
        <v>2138.8200000000002</v>
      </c>
      <c r="E538" s="35" t="s">
        <v>27</v>
      </c>
      <c r="F538" s="6">
        <v>2138.8200000000002</v>
      </c>
    </row>
    <row r="539" spans="1:15" ht="10.5" x14ac:dyDescent="0.25">
      <c r="D539" s="6">
        <f>SUM(D529:D538)</f>
        <v>5900.55</v>
      </c>
      <c r="F539" s="6">
        <f>SUM(F529:F538)</f>
        <v>5850.55</v>
      </c>
      <c r="G539" s="6">
        <v>1968.99</v>
      </c>
      <c r="K539" s="9">
        <v>138.44</v>
      </c>
      <c r="M539" s="6">
        <f>SUM(F539:L539)</f>
        <v>7957.98</v>
      </c>
      <c r="N539" s="6">
        <v>7760.97</v>
      </c>
      <c r="O539" s="7">
        <v>-197.01</v>
      </c>
    </row>
    <row r="545" spans="1:16" s="1" customFormat="1" ht="10.5" x14ac:dyDescent="0.25">
      <c r="A545" s="59" t="s">
        <v>0</v>
      </c>
      <c r="B545" s="22" t="s">
        <v>7</v>
      </c>
      <c r="C545" s="3" t="s">
        <v>8</v>
      </c>
      <c r="D545" s="2" t="s">
        <v>9</v>
      </c>
      <c r="E545" s="46"/>
      <c r="F545" s="2" t="s">
        <v>89</v>
      </c>
      <c r="G545" s="2" t="s">
        <v>25</v>
      </c>
      <c r="H545" s="2" t="s">
        <v>90</v>
      </c>
      <c r="I545" s="2" t="s">
        <v>91</v>
      </c>
      <c r="J545" s="2" t="s">
        <v>92</v>
      </c>
      <c r="K545" s="2" t="s">
        <v>37</v>
      </c>
      <c r="L545" s="2" t="s">
        <v>93</v>
      </c>
      <c r="M545" s="2" t="s">
        <v>95</v>
      </c>
      <c r="N545" s="2" t="s">
        <v>58</v>
      </c>
      <c r="O545" s="4" t="s">
        <v>96</v>
      </c>
      <c r="P545" s="4"/>
    </row>
    <row r="546" spans="1:16" x14ac:dyDescent="0.2">
      <c r="A546" s="28">
        <v>39609</v>
      </c>
      <c r="B546" s="18" t="s">
        <v>19</v>
      </c>
      <c r="D546" s="6">
        <v>132</v>
      </c>
      <c r="E546" s="35" t="s">
        <v>27</v>
      </c>
      <c r="F546" s="6">
        <v>132</v>
      </c>
    </row>
    <row r="547" spans="1:16" x14ac:dyDescent="0.2">
      <c r="A547" s="28">
        <v>39609</v>
      </c>
      <c r="B547" s="18" t="s">
        <v>19</v>
      </c>
      <c r="C547" s="31">
        <v>154251</v>
      </c>
      <c r="D547" s="6">
        <v>440.95</v>
      </c>
      <c r="E547" s="35" t="s">
        <v>27</v>
      </c>
      <c r="F547" s="6">
        <v>440.95</v>
      </c>
    </row>
    <row r="548" spans="1:16" x14ac:dyDescent="0.2">
      <c r="A548" s="28">
        <v>39609</v>
      </c>
      <c r="B548" s="18" t="s">
        <v>28</v>
      </c>
      <c r="C548" s="31">
        <v>1621</v>
      </c>
      <c r="D548" s="6">
        <v>461.52</v>
      </c>
      <c r="E548" s="35" t="s">
        <v>27</v>
      </c>
      <c r="F548" s="6">
        <v>461.52</v>
      </c>
    </row>
    <row r="549" spans="1:16" x14ac:dyDescent="0.2">
      <c r="A549" s="28">
        <v>39610</v>
      </c>
      <c r="B549" s="18" t="s">
        <v>10</v>
      </c>
      <c r="C549" s="31">
        <v>1505946</v>
      </c>
      <c r="D549" s="6">
        <v>55.25</v>
      </c>
      <c r="E549" s="35" t="s">
        <v>27</v>
      </c>
      <c r="F549" s="6">
        <v>55.25</v>
      </c>
    </row>
    <row r="550" spans="1:16" x14ac:dyDescent="0.2">
      <c r="A550" s="28">
        <v>39610</v>
      </c>
      <c r="B550" s="18" t="s">
        <v>28</v>
      </c>
      <c r="C550" s="31">
        <v>1638</v>
      </c>
      <c r="D550" s="6">
        <v>252.56</v>
      </c>
      <c r="E550" s="35" t="s">
        <v>27</v>
      </c>
      <c r="F550" s="6">
        <v>252.56</v>
      </c>
    </row>
    <row r="551" spans="1:16" x14ac:dyDescent="0.2">
      <c r="A551" s="28">
        <v>39610</v>
      </c>
      <c r="B551" s="18" t="s">
        <v>6</v>
      </c>
      <c r="C551" s="31">
        <v>475782</v>
      </c>
      <c r="D551" s="6">
        <v>53.25</v>
      </c>
      <c r="E551" s="35" t="s">
        <v>27</v>
      </c>
      <c r="F551" s="6">
        <v>53.25</v>
      </c>
    </row>
    <row r="552" spans="1:16" x14ac:dyDescent="0.2">
      <c r="A552" s="28">
        <v>39611</v>
      </c>
      <c r="B552" s="18" t="s">
        <v>12</v>
      </c>
      <c r="C552" s="31">
        <v>1127623</v>
      </c>
      <c r="D552" s="6">
        <v>524</v>
      </c>
      <c r="E552" s="35" t="s">
        <v>27</v>
      </c>
      <c r="F552" s="6">
        <v>524</v>
      </c>
    </row>
    <row r="553" spans="1:16" x14ac:dyDescent="0.2">
      <c r="A553" s="28">
        <v>39611</v>
      </c>
      <c r="B553" s="18" t="s">
        <v>28</v>
      </c>
      <c r="C553" s="31">
        <v>1587</v>
      </c>
      <c r="D553" s="6">
        <v>1950</v>
      </c>
      <c r="E553" s="35" t="s">
        <v>27</v>
      </c>
      <c r="F553" s="6">
        <v>1950</v>
      </c>
    </row>
    <row r="554" spans="1:16" x14ac:dyDescent="0.2">
      <c r="A554" s="28">
        <v>39612</v>
      </c>
      <c r="B554" s="18" t="s">
        <v>28</v>
      </c>
      <c r="C554" s="31">
        <v>1700</v>
      </c>
      <c r="D554" s="6">
        <v>179.6</v>
      </c>
      <c r="E554" s="35" t="s">
        <v>27</v>
      </c>
      <c r="F554" s="6">
        <v>179.6</v>
      </c>
    </row>
    <row r="555" spans="1:16" x14ac:dyDescent="0.2">
      <c r="A555" s="28">
        <v>39612</v>
      </c>
      <c r="B555" s="18" t="s">
        <v>6</v>
      </c>
      <c r="C555" s="31">
        <v>476292</v>
      </c>
      <c r="D555" s="6">
        <v>106.5</v>
      </c>
      <c r="E555" s="35" t="s">
        <v>27</v>
      </c>
      <c r="F555" s="6">
        <v>106.5</v>
      </c>
    </row>
    <row r="556" spans="1:16" ht="10.5" x14ac:dyDescent="0.25">
      <c r="D556" s="6">
        <f>SUM(D546:D555)</f>
        <v>4155.6299999999992</v>
      </c>
      <c r="F556" s="6">
        <f>SUM(F546:F555)</f>
        <v>4155.6299999999992</v>
      </c>
      <c r="G556" s="6">
        <v>2402.0700000000002</v>
      </c>
      <c r="K556" s="9">
        <v>138.44</v>
      </c>
      <c r="M556" s="6">
        <f>SUM(F556:L556)</f>
        <v>6696.1399999999985</v>
      </c>
      <c r="N556" s="6">
        <v>7386.61</v>
      </c>
      <c r="O556" s="7">
        <v>690.47</v>
      </c>
      <c r="P556" s="7">
        <v>690.47</v>
      </c>
    </row>
    <row r="558" spans="1:16" s="1" customFormat="1" ht="10.5" x14ac:dyDescent="0.25">
      <c r="A558" s="59" t="s">
        <v>0</v>
      </c>
      <c r="B558" s="22" t="s">
        <v>7</v>
      </c>
      <c r="C558" s="3" t="s">
        <v>8</v>
      </c>
      <c r="D558" s="2" t="s">
        <v>9</v>
      </c>
      <c r="E558" s="46"/>
      <c r="F558" s="2" t="s">
        <v>89</v>
      </c>
      <c r="G558" s="2" t="s">
        <v>25</v>
      </c>
      <c r="H558" s="2" t="s">
        <v>90</v>
      </c>
      <c r="I558" s="2" t="s">
        <v>91</v>
      </c>
      <c r="J558" s="2" t="s">
        <v>92</v>
      </c>
      <c r="K558" s="2" t="s">
        <v>37</v>
      </c>
      <c r="L558" s="2" t="s">
        <v>93</v>
      </c>
      <c r="M558" s="2" t="s">
        <v>95</v>
      </c>
      <c r="N558" s="2" t="s">
        <v>58</v>
      </c>
      <c r="O558" s="4" t="s">
        <v>96</v>
      </c>
      <c r="P558" s="4"/>
    </row>
    <row r="559" spans="1:16" x14ac:dyDescent="0.2">
      <c r="A559" s="28">
        <v>39615</v>
      </c>
      <c r="B559" s="18" t="s">
        <v>28</v>
      </c>
      <c r="C559" s="31">
        <v>1800</v>
      </c>
      <c r="D559" s="6">
        <v>614.15</v>
      </c>
      <c r="E559" s="35" t="s">
        <v>27</v>
      </c>
      <c r="F559" s="6">
        <v>614.15</v>
      </c>
    </row>
    <row r="560" spans="1:16" x14ac:dyDescent="0.2">
      <c r="A560" s="28">
        <v>39615</v>
      </c>
      <c r="B560" s="18" t="s">
        <v>6</v>
      </c>
      <c r="C560" s="31">
        <v>476617</v>
      </c>
      <c r="D560" s="6">
        <v>53.26</v>
      </c>
      <c r="E560" s="35" t="s">
        <v>27</v>
      </c>
      <c r="F560" s="6">
        <v>53.26</v>
      </c>
    </row>
    <row r="561" spans="1:16" x14ac:dyDescent="0.2">
      <c r="A561" s="28">
        <v>39615</v>
      </c>
      <c r="B561" s="18" t="s">
        <v>29</v>
      </c>
      <c r="C561" s="31">
        <v>914668129</v>
      </c>
      <c r="D561" s="6">
        <v>85.15</v>
      </c>
      <c r="E561" s="35" t="s">
        <v>27</v>
      </c>
      <c r="L561" s="6">
        <v>85.15</v>
      </c>
    </row>
    <row r="562" spans="1:16" x14ac:dyDescent="0.2">
      <c r="A562" s="28">
        <v>39616</v>
      </c>
      <c r="B562" s="18" t="s">
        <v>194</v>
      </c>
      <c r="C562" s="31">
        <v>37663</v>
      </c>
      <c r="D562" s="6">
        <v>68</v>
      </c>
      <c r="E562" s="35" t="s">
        <v>27</v>
      </c>
      <c r="J562" s="6">
        <v>68</v>
      </c>
    </row>
    <row r="563" spans="1:16" ht="20" x14ac:dyDescent="0.2">
      <c r="A563" s="28">
        <v>39616</v>
      </c>
      <c r="B563" s="18" t="s">
        <v>192</v>
      </c>
      <c r="C563" s="31">
        <v>6707</v>
      </c>
      <c r="D563" s="6">
        <v>216.5</v>
      </c>
      <c r="E563" s="35" t="s">
        <v>27</v>
      </c>
      <c r="J563" s="6">
        <v>216.5</v>
      </c>
    </row>
    <row r="564" spans="1:16" ht="20" x14ac:dyDescent="0.2">
      <c r="A564" s="28">
        <v>39616</v>
      </c>
      <c r="B564" s="18" t="s">
        <v>189</v>
      </c>
      <c r="D564" s="6">
        <v>38.31</v>
      </c>
      <c r="E564" s="35" t="s">
        <v>27</v>
      </c>
      <c r="F564" s="6">
        <v>38.31</v>
      </c>
    </row>
    <row r="565" spans="1:16" x14ac:dyDescent="0.2">
      <c r="A565" s="28">
        <v>39616</v>
      </c>
      <c r="B565" s="18" t="s">
        <v>155</v>
      </c>
      <c r="C565" s="31">
        <v>70011</v>
      </c>
      <c r="D565" s="6">
        <v>38.549999999999997</v>
      </c>
      <c r="E565" s="35" t="s">
        <v>27</v>
      </c>
      <c r="F565" s="6">
        <v>38.549999999999997</v>
      </c>
    </row>
    <row r="566" spans="1:16" x14ac:dyDescent="0.2">
      <c r="A566" s="28">
        <v>39616</v>
      </c>
      <c r="B566" s="18" t="s">
        <v>19</v>
      </c>
      <c r="C566" s="31">
        <v>154570</v>
      </c>
      <c r="D566" s="6">
        <v>322.55</v>
      </c>
      <c r="E566" s="35" t="s">
        <v>27</v>
      </c>
      <c r="F566" s="6">
        <v>322.55</v>
      </c>
    </row>
    <row r="567" spans="1:16" x14ac:dyDescent="0.2">
      <c r="A567" s="28">
        <v>39616</v>
      </c>
      <c r="B567" s="18" t="s">
        <v>28</v>
      </c>
      <c r="C567" s="31">
        <v>1810</v>
      </c>
      <c r="D567" s="6">
        <v>545.74</v>
      </c>
      <c r="E567" s="35" t="s">
        <v>27</v>
      </c>
      <c r="F567" s="6">
        <v>545.74</v>
      </c>
    </row>
    <row r="568" spans="1:16" x14ac:dyDescent="0.2">
      <c r="A568" s="28">
        <v>39617</v>
      </c>
      <c r="B568" s="18" t="s">
        <v>195</v>
      </c>
      <c r="C568" s="31" t="s">
        <v>196</v>
      </c>
      <c r="D568" s="6">
        <v>446.82</v>
      </c>
      <c r="E568" s="35" t="s">
        <v>27</v>
      </c>
      <c r="I568" s="6">
        <v>446.82</v>
      </c>
    </row>
    <row r="569" spans="1:16" x14ac:dyDescent="0.2">
      <c r="A569" s="28">
        <v>39618</v>
      </c>
      <c r="B569" s="18" t="s">
        <v>201</v>
      </c>
      <c r="D569" s="6">
        <v>29.5</v>
      </c>
      <c r="E569" s="35" t="s">
        <v>27</v>
      </c>
      <c r="J569" s="6">
        <v>29.5</v>
      </c>
    </row>
    <row r="570" spans="1:16" x14ac:dyDescent="0.2">
      <c r="A570" s="28">
        <v>39618</v>
      </c>
      <c r="B570" s="18" t="s">
        <v>207</v>
      </c>
      <c r="D570" s="6">
        <v>600</v>
      </c>
      <c r="E570" s="35" t="s">
        <v>27</v>
      </c>
      <c r="J570" s="6">
        <v>600</v>
      </c>
    </row>
    <row r="571" spans="1:16" x14ac:dyDescent="0.2">
      <c r="A571" s="28">
        <v>39618</v>
      </c>
      <c r="B571" s="18" t="s">
        <v>28</v>
      </c>
      <c r="C571" s="31">
        <v>1854</v>
      </c>
      <c r="D571" s="6">
        <v>3068.15</v>
      </c>
      <c r="E571" s="35" t="s">
        <v>27</v>
      </c>
      <c r="F571" s="6">
        <v>3068</v>
      </c>
    </row>
    <row r="572" spans="1:16" x14ac:dyDescent="0.2">
      <c r="A572" s="28">
        <v>39619</v>
      </c>
      <c r="B572" s="18" t="s">
        <v>6</v>
      </c>
      <c r="C572" s="31">
        <v>477518</v>
      </c>
      <c r="D572" s="6">
        <v>220.37</v>
      </c>
      <c r="E572" s="35" t="s">
        <v>27</v>
      </c>
      <c r="F572" s="6">
        <v>220.37</v>
      </c>
    </row>
    <row r="573" spans="1:16" x14ac:dyDescent="0.2">
      <c r="A573" s="28">
        <v>39620</v>
      </c>
      <c r="B573" s="18" t="s">
        <v>186</v>
      </c>
      <c r="C573" s="31" t="s">
        <v>187</v>
      </c>
      <c r="D573" s="6">
        <v>957</v>
      </c>
      <c r="E573" s="35" t="s">
        <v>27</v>
      </c>
      <c r="F573" s="6">
        <v>957</v>
      </c>
    </row>
    <row r="574" spans="1:16" ht="10.5" x14ac:dyDescent="0.25">
      <c r="D574" s="6">
        <f>SUM(D559:D573)</f>
        <v>7304.05</v>
      </c>
      <c r="F574" s="6">
        <f>SUM(F559:F573)</f>
        <v>5857.9299999999994</v>
      </c>
      <c r="G574" s="6">
        <v>2402.0700000000002</v>
      </c>
      <c r="I574" s="6">
        <f>SUM(I568:I573)</f>
        <v>446.82</v>
      </c>
      <c r="J574" s="6">
        <f>SUM(J562:J573)</f>
        <v>914</v>
      </c>
      <c r="K574" s="9">
        <v>138.44</v>
      </c>
      <c r="L574" s="6">
        <v>85.15</v>
      </c>
      <c r="M574" s="6">
        <f>SUM(F574:L574)</f>
        <v>9844.41</v>
      </c>
      <c r="N574" s="6">
        <v>7101.03</v>
      </c>
      <c r="O574" s="7">
        <v>-2743.38</v>
      </c>
      <c r="P574" s="7">
        <v>-2296.56</v>
      </c>
    </row>
    <row r="576" spans="1:16" s="1" customFormat="1" ht="10.5" x14ac:dyDescent="0.25">
      <c r="A576" s="59" t="s">
        <v>0</v>
      </c>
      <c r="B576" s="22" t="s">
        <v>7</v>
      </c>
      <c r="C576" s="3" t="s">
        <v>8</v>
      </c>
      <c r="D576" s="2" t="s">
        <v>9</v>
      </c>
      <c r="E576" s="46"/>
      <c r="F576" s="2" t="s">
        <v>89</v>
      </c>
      <c r="G576" s="2" t="s">
        <v>25</v>
      </c>
      <c r="H576" s="2" t="s">
        <v>90</v>
      </c>
      <c r="I576" s="2" t="s">
        <v>91</v>
      </c>
      <c r="J576" s="2" t="s">
        <v>92</v>
      </c>
      <c r="K576" s="2" t="s">
        <v>37</v>
      </c>
      <c r="L576" s="2" t="s">
        <v>93</v>
      </c>
      <c r="M576" s="2" t="s">
        <v>95</v>
      </c>
      <c r="N576" s="2" t="s">
        <v>58</v>
      </c>
      <c r="O576" s="4" t="s">
        <v>96</v>
      </c>
      <c r="P576" s="4"/>
    </row>
    <row r="577" spans="1:16" x14ac:dyDescent="0.2">
      <c r="A577" s="28">
        <v>39622</v>
      </c>
      <c r="B577" s="18" t="s">
        <v>28</v>
      </c>
      <c r="C577" s="31">
        <v>1947</v>
      </c>
      <c r="D577" s="6">
        <v>778.72</v>
      </c>
      <c r="E577" s="44" t="s">
        <v>27</v>
      </c>
      <c r="F577" s="6">
        <v>778.72</v>
      </c>
    </row>
    <row r="578" spans="1:16" x14ac:dyDescent="0.2">
      <c r="A578" s="28">
        <v>39623</v>
      </c>
      <c r="B578" s="18" t="s">
        <v>19</v>
      </c>
      <c r="C578" s="31">
        <v>154838</v>
      </c>
      <c r="D578" s="6">
        <v>563.6</v>
      </c>
      <c r="E578" s="35" t="s">
        <v>27</v>
      </c>
      <c r="F578" s="6">
        <v>563.6</v>
      </c>
    </row>
    <row r="579" spans="1:16" x14ac:dyDescent="0.2">
      <c r="A579" s="28">
        <v>39623</v>
      </c>
      <c r="B579" s="18" t="s">
        <v>28</v>
      </c>
      <c r="C579" s="31">
        <v>1931</v>
      </c>
      <c r="D579" s="6">
        <v>1075.1300000000001</v>
      </c>
      <c r="E579" s="44" t="s">
        <v>27</v>
      </c>
      <c r="F579" s="6">
        <v>1075.1300000000001</v>
      </c>
    </row>
    <row r="580" spans="1:16" x14ac:dyDescent="0.2">
      <c r="A580" s="28">
        <v>39623</v>
      </c>
      <c r="B580" s="18" t="s">
        <v>181</v>
      </c>
      <c r="C580" s="31">
        <v>734206</v>
      </c>
      <c r="D580" s="6">
        <v>125</v>
      </c>
      <c r="E580" s="35" t="s">
        <v>27</v>
      </c>
      <c r="F580" s="6">
        <v>125</v>
      </c>
    </row>
    <row r="581" spans="1:16" x14ac:dyDescent="0.2">
      <c r="A581" s="28">
        <v>39624</v>
      </c>
      <c r="B581" s="18" t="s">
        <v>10</v>
      </c>
      <c r="C581" s="31">
        <v>1511886</v>
      </c>
      <c r="D581" s="6">
        <v>176.1</v>
      </c>
      <c r="E581" s="35" t="s">
        <v>27</v>
      </c>
      <c r="F581" s="6">
        <v>176.1</v>
      </c>
    </row>
    <row r="582" spans="1:16" x14ac:dyDescent="0.2">
      <c r="A582" s="28">
        <v>39624</v>
      </c>
      <c r="B582" s="18" t="s">
        <v>28</v>
      </c>
      <c r="C582" s="31">
        <v>2056</v>
      </c>
      <c r="D582" s="6">
        <v>1516</v>
      </c>
      <c r="E582" s="35" t="s">
        <v>27</v>
      </c>
      <c r="F582" s="6">
        <v>1516</v>
      </c>
    </row>
    <row r="583" spans="1:16" x14ac:dyDescent="0.2">
      <c r="A583" s="28">
        <v>39625</v>
      </c>
      <c r="B583" s="18" t="s">
        <v>28</v>
      </c>
      <c r="C583" s="31">
        <v>1977</v>
      </c>
      <c r="D583" s="6">
        <v>1055.28</v>
      </c>
      <c r="E583" s="35" t="s">
        <v>27</v>
      </c>
      <c r="F583" s="6">
        <v>1055.28</v>
      </c>
    </row>
    <row r="584" spans="1:16" x14ac:dyDescent="0.2">
      <c r="A584" s="28">
        <v>39626</v>
      </c>
      <c r="B584" s="18" t="s">
        <v>20</v>
      </c>
      <c r="C584" s="31" t="s">
        <v>197</v>
      </c>
      <c r="D584" s="6">
        <v>30.09</v>
      </c>
      <c r="E584" s="35" t="s">
        <v>27</v>
      </c>
      <c r="F584" s="6">
        <v>30.09</v>
      </c>
    </row>
    <row r="585" spans="1:16" x14ac:dyDescent="0.2">
      <c r="A585" s="28">
        <v>39626</v>
      </c>
      <c r="B585" s="18" t="s">
        <v>28</v>
      </c>
      <c r="C585" s="31">
        <v>1983</v>
      </c>
      <c r="D585" s="6">
        <v>262.95999999999998</v>
      </c>
      <c r="E585" s="35" t="s">
        <v>27</v>
      </c>
      <c r="F585" s="6">
        <v>262.95999999999998</v>
      </c>
    </row>
    <row r="586" spans="1:16" x14ac:dyDescent="0.2">
      <c r="A586" s="28">
        <v>39626</v>
      </c>
      <c r="B586" s="18" t="s">
        <v>6</v>
      </c>
      <c r="C586" s="31">
        <v>478719</v>
      </c>
      <c r="D586" s="6">
        <v>213.83</v>
      </c>
      <c r="E586" s="35" t="s">
        <v>27</v>
      </c>
      <c r="F586" s="6">
        <v>213.83</v>
      </c>
    </row>
    <row r="587" spans="1:16" ht="10.5" x14ac:dyDescent="0.25">
      <c r="D587" s="6">
        <f>SUM(D577:D586)</f>
        <v>5796.71</v>
      </c>
      <c r="F587" s="6">
        <f>SUM(F577:F586)</f>
        <v>5796.71</v>
      </c>
      <c r="G587" s="6">
        <v>2303.75</v>
      </c>
      <c r="K587" s="9">
        <v>138.44</v>
      </c>
      <c r="M587" s="6">
        <f>SUM(F587:L587)</f>
        <v>8238.9</v>
      </c>
      <c r="N587" s="6">
        <v>6365.66</v>
      </c>
      <c r="O587" s="7">
        <v>-1873.24</v>
      </c>
      <c r="P587" s="7">
        <v>-1873.24</v>
      </c>
    </row>
    <row r="589" spans="1:16" s="1" customFormat="1" ht="10.5" x14ac:dyDescent="0.25">
      <c r="A589" s="59" t="s">
        <v>0</v>
      </c>
      <c r="B589" s="22" t="s">
        <v>7</v>
      </c>
      <c r="C589" s="3" t="s">
        <v>8</v>
      </c>
      <c r="D589" s="2" t="s">
        <v>9</v>
      </c>
      <c r="E589" s="46"/>
      <c r="F589" s="2" t="s">
        <v>89</v>
      </c>
      <c r="G589" s="2" t="s">
        <v>25</v>
      </c>
      <c r="H589" s="2" t="s">
        <v>90</v>
      </c>
      <c r="I589" s="2" t="s">
        <v>91</v>
      </c>
      <c r="J589" s="2" t="s">
        <v>92</v>
      </c>
      <c r="K589" s="2" t="s">
        <v>37</v>
      </c>
      <c r="L589" s="2" t="s">
        <v>93</v>
      </c>
      <c r="M589" s="2" t="s">
        <v>95</v>
      </c>
      <c r="N589" s="2" t="s">
        <v>58</v>
      </c>
      <c r="O589" s="4" t="s">
        <v>96</v>
      </c>
      <c r="P589" s="4"/>
    </row>
    <row r="590" spans="1:16" x14ac:dyDescent="0.2">
      <c r="A590" s="28">
        <v>39629</v>
      </c>
      <c r="B590" s="18" t="s">
        <v>10</v>
      </c>
      <c r="C590" s="31">
        <v>1513465</v>
      </c>
      <c r="D590" s="6">
        <v>25.3</v>
      </c>
      <c r="E590" s="35" t="s">
        <v>27</v>
      </c>
      <c r="J590" s="6">
        <v>25.3</v>
      </c>
    </row>
    <row r="591" spans="1:16" x14ac:dyDescent="0.2">
      <c r="A591" s="28">
        <v>39629</v>
      </c>
      <c r="B591" s="18" t="s">
        <v>28</v>
      </c>
      <c r="C591" s="31">
        <v>1369</v>
      </c>
      <c r="D591" s="6">
        <v>188.76</v>
      </c>
      <c r="E591" s="35" t="s">
        <v>27</v>
      </c>
      <c r="F591" s="6">
        <v>188.76</v>
      </c>
    </row>
    <row r="592" spans="1:16" x14ac:dyDescent="0.2">
      <c r="A592" s="28">
        <v>39629</v>
      </c>
      <c r="B592" s="18" t="s">
        <v>28</v>
      </c>
      <c r="C592" s="31">
        <v>2171</v>
      </c>
      <c r="D592" s="6">
        <v>973.35</v>
      </c>
      <c r="E592" s="35" t="s">
        <v>27</v>
      </c>
      <c r="F592" s="6">
        <v>973.35</v>
      </c>
    </row>
    <row r="593" spans="1:10" x14ac:dyDescent="0.2">
      <c r="A593" s="28">
        <v>39629</v>
      </c>
      <c r="B593" s="18" t="s">
        <v>6</v>
      </c>
      <c r="C593" s="31">
        <v>479069</v>
      </c>
      <c r="D593" s="6">
        <v>53.25</v>
      </c>
      <c r="E593" s="35" t="s">
        <v>27</v>
      </c>
      <c r="F593" s="6">
        <v>53.25</v>
      </c>
    </row>
    <row r="594" spans="1:10" x14ac:dyDescent="0.2">
      <c r="A594" s="28">
        <v>39629</v>
      </c>
      <c r="B594" s="18" t="s">
        <v>202</v>
      </c>
      <c r="D594" s="6">
        <v>110</v>
      </c>
      <c r="E594" s="35" t="s">
        <v>27</v>
      </c>
      <c r="J594" s="6">
        <v>110</v>
      </c>
    </row>
    <row r="595" spans="1:10" x14ac:dyDescent="0.2">
      <c r="A595" s="28">
        <v>39629</v>
      </c>
      <c r="B595" s="18" t="s">
        <v>214</v>
      </c>
      <c r="D595" s="6">
        <v>22</v>
      </c>
      <c r="E595" s="35" t="s">
        <v>27</v>
      </c>
      <c r="F595" s="6">
        <v>22</v>
      </c>
    </row>
    <row r="596" spans="1:10" x14ac:dyDescent="0.2">
      <c r="A596" s="28">
        <v>39630</v>
      </c>
      <c r="B596" s="18" t="s">
        <v>10</v>
      </c>
      <c r="C596" s="31">
        <v>1513894</v>
      </c>
      <c r="D596" s="6">
        <v>250</v>
      </c>
      <c r="E596" s="35" t="s">
        <v>27</v>
      </c>
      <c r="F596" s="6">
        <v>250</v>
      </c>
    </row>
    <row r="597" spans="1:10" ht="20" x14ac:dyDescent="0.2">
      <c r="A597" s="28">
        <v>39630</v>
      </c>
      <c r="B597" s="18" t="s">
        <v>183</v>
      </c>
      <c r="C597" s="31">
        <v>10750</v>
      </c>
      <c r="D597" s="6">
        <v>400</v>
      </c>
      <c r="E597" s="35" t="s">
        <v>27</v>
      </c>
      <c r="J597" s="6">
        <v>400</v>
      </c>
    </row>
    <row r="598" spans="1:10" x14ac:dyDescent="0.2">
      <c r="A598" s="28">
        <v>39630</v>
      </c>
      <c r="B598" s="18" t="s">
        <v>28</v>
      </c>
      <c r="C598" s="31">
        <v>2102</v>
      </c>
      <c r="D598" s="6">
        <v>1495.59</v>
      </c>
      <c r="E598" s="35" t="s">
        <v>27</v>
      </c>
      <c r="F598" s="6">
        <v>1495.59</v>
      </c>
    </row>
    <row r="599" spans="1:10" ht="20" x14ac:dyDescent="0.2">
      <c r="A599" s="28">
        <v>39630</v>
      </c>
      <c r="B599" s="18" t="s">
        <v>184</v>
      </c>
      <c r="C599" s="31">
        <v>600309074</v>
      </c>
      <c r="D599" s="6">
        <v>630</v>
      </c>
      <c r="E599" s="35" t="s">
        <v>27</v>
      </c>
      <c r="J599" s="6">
        <v>630</v>
      </c>
    </row>
    <row r="600" spans="1:10" x14ac:dyDescent="0.2">
      <c r="A600" s="28">
        <v>39630</v>
      </c>
      <c r="B600" s="18" t="s">
        <v>198</v>
      </c>
      <c r="D600" s="6">
        <v>35.15</v>
      </c>
      <c r="E600" s="35" t="s">
        <v>27</v>
      </c>
      <c r="J600" s="6">
        <v>35.15</v>
      </c>
    </row>
    <row r="601" spans="1:10" ht="20" x14ac:dyDescent="0.2">
      <c r="A601" s="28">
        <v>39630</v>
      </c>
      <c r="B601" s="18" t="s">
        <v>199</v>
      </c>
      <c r="D601" s="6">
        <v>48.66</v>
      </c>
      <c r="E601" s="35" t="s">
        <v>27</v>
      </c>
      <c r="J601" s="6">
        <v>48.66</v>
      </c>
    </row>
    <row r="602" spans="1:10" x14ac:dyDescent="0.2">
      <c r="A602" s="28">
        <v>39630</v>
      </c>
      <c r="B602" s="18" t="s">
        <v>11</v>
      </c>
      <c r="D602" s="6">
        <v>105.88</v>
      </c>
      <c r="E602" s="35" t="s">
        <v>27</v>
      </c>
      <c r="J602" s="6">
        <v>105.88</v>
      </c>
    </row>
    <row r="603" spans="1:10" x14ac:dyDescent="0.2">
      <c r="A603" s="28">
        <v>39631</v>
      </c>
      <c r="B603" s="18" t="s">
        <v>185</v>
      </c>
      <c r="C603" s="31">
        <v>70453</v>
      </c>
      <c r="D603" s="6">
        <v>77.099999999999994</v>
      </c>
      <c r="E603" s="35" t="s">
        <v>27</v>
      </c>
      <c r="F603" s="6">
        <v>77.099999999999994</v>
      </c>
    </row>
    <row r="604" spans="1:10" x14ac:dyDescent="0.2">
      <c r="A604" s="28">
        <v>39631</v>
      </c>
      <c r="B604" s="18" t="s">
        <v>6</v>
      </c>
      <c r="C604" s="31">
        <v>479523</v>
      </c>
      <c r="D604" s="6">
        <v>178.15</v>
      </c>
      <c r="E604" s="35" t="s">
        <v>27</v>
      </c>
      <c r="F604" s="6">
        <v>178.15</v>
      </c>
    </row>
    <row r="605" spans="1:10" x14ac:dyDescent="0.2">
      <c r="A605" s="28">
        <v>39632</v>
      </c>
      <c r="B605" s="18" t="s">
        <v>77</v>
      </c>
      <c r="C605" s="31">
        <v>111260</v>
      </c>
      <c r="D605" s="6">
        <v>1150.57</v>
      </c>
      <c r="E605" s="35" t="s">
        <v>27</v>
      </c>
      <c r="F605" s="6">
        <v>1150.57</v>
      </c>
    </row>
    <row r="606" spans="1:10" x14ac:dyDescent="0.2">
      <c r="A606" s="28">
        <v>39632</v>
      </c>
      <c r="B606" s="18" t="s">
        <v>28</v>
      </c>
      <c r="C606" s="31">
        <v>2142</v>
      </c>
      <c r="D606" s="6">
        <v>687.4</v>
      </c>
      <c r="E606" s="35" t="s">
        <v>27</v>
      </c>
      <c r="F606" s="6">
        <v>687.4</v>
      </c>
    </row>
    <row r="607" spans="1:10" x14ac:dyDescent="0.2">
      <c r="A607" s="28">
        <v>39632</v>
      </c>
      <c r="B607" s="18" t="s">
        <v>231</v>
      </c>
      <c r="C607" s="31">
        <v>209134</v>
      </c>
      <c r="D607" s="6">
        <v>499.4</v>
      </c>
      <c r="E607" s="35" t="s">
        <v>27</v>
      </c>
      <c r="J607" s="6">
        <v>499.4</v>
      </c>
    </row>
    <row r="608" spans="1:10" ht="20" x14ac:dyDescent="0.2">
      <c r="A608" s="28">
        <v>39633</v>
      </c>
      <c r="B608" s="18" t="s">
        <v>220</v>
      </c>
      <c r="D608" s="6">
        <v>41.9</v>
      </c>
      <c r="E608" s="35" t="s">
        <v>27</v>
      </c>
      <c r="F608" s="6">
        <v>41.9</v>
      </c>
    </row>
    <row r="609" spans="1:16" x14ac:dyDescent="0.2">
      <c r="A609" s="28">
        <v>39633</v>
      </c>
      <c r="B609" s="18" t="s">
        <v>6</v>
      </c>
      <c r="C609" s="31">
        <v>479943</v>
      </c>
      <c r="D609" s="6">
        <v>153.21</v>
      </c>
      <c r="E609" s="35" t="s">
        <v>27</v>
      </c>
      <c r="F609" s="6">
        <v>153.21</v>
      </c>
    </row>
    <row r="610" spans="1:16" ht="10.5" x14ac:dyDescent="0.25">
      <c r="D610" s="6">
        <f>SUM(D590:D609)</f>
        <v>7125.6699999999983</v>
      </c>
      <c r="F610" s="6">
        <f>SUM(F591:F609)</f>
        <v>5271.2799999999988</v>
      </c>
      <c r="G610" s="6">
        <v>2303.75</v>
      </c>
      <c r="J610" s="6">
        <f>SUM(J590:J609)</f>
        <v>1854.3900000000003</v>
      </c>
      <c r="K610" s="9">
        <v>138.44</v>
      </c>
      <c r="M610" s="6">
        <f>SUM(F610:L610)</f>
        <v>9567.8599999999988</v>
      </c>
      <c r="N610" s="6">
        <v>7366.56</v>
      </c>
      <c r="O610" s="7">
        <v>-2201.3000000000002</v>
      </c>
      <c r="P610" s="7">
        <v>-2201.3000000000002</v>
      </c>
    </row>
    <row r="613" spans="1:16" s="1" customFormat="1" ht="10.5" x14ac:dyDescent="0.25">
      <c r="A613" s="59" t="s">
        <v>0</v>
      </c>
      <c r="B613" s="22" t="s">
        <v>7</v>
      </c>
      <c r="C613" s="3" t="s">
        <v>8</v>
      </c>
      <c r="D613" s="2" t="s">
        <v>9</v>
      </c>
      <c r="E613" s="46"/>
      <c r="F613" s="2" t="s">
        <v>89</v>
      </c>
      <c r="G613" s="2" t="s">
        <v>25</v>
      </c>
      <c r="H613" s="2" t="s">
        <v>90</v>
      </c>
      <c r="I613" s="2" t="s">
        <v>91</v>
      </c>
      <c r="J613" s="2" t="s">
        <v>92</v>
      </c>
      <c r="K613" s="2" t="s">
        <v>37</v>
      </c>
      <c r="L613" s="2" t="s">
        <v>93</v>
      </c>
      <c r="M613" s="2" t="s">
        <v>95</v>
      </c>
      <c r="N613" s="2" t="s">
        <v>58</v>
      </c>
      <c r="O613" s="4" t="s">
        <v>96</v>
      </c>
      <c r="P613" s="4"/>
    </row>
    <row r="614" spans="1:16" x14ac:dyDescent="0.2">
      <c r="A614" s="28">
        <v>39635</v>
      </c>
      <c r="B614" s="18" t="s">
        <v>200</v>
      </c>
      <c r="D614" s="6">
        <v>50</v>
      </c>
      <c r="E614" s="35" t="s">
        <v>27</v>
      </c>
      <c r="J614" s="6">
        <v>50</v>
      </c>
    </row>
    <row r="615" spans="1:16" x14ac:dyDescent="0.2">
      <c r="A615" s="28">
        <v>39636</v>
      </c>
      <c r="B615" s="18" t="s">
        <v>28</v>
      </c>
      <c r="C615" s="31">
        <v>2277</v>
      </c>
      <c r="D615" s="6">
        <v>809.24</v>
      </c>
      <c r="E615" s="35" t="s">
        <v>27</v>
      </c>
      <c r="F615" s="6">
        <v>809.24</v>
      </c>
    </row>
    <row r="616" spans="1:16" x14ac:dyDescent="0.2">
      <c r="A616" s="28">
        <v>39637</v>
      </c>
      <c r="B616" s="18" t="s">
        <v>19</v>
      </c>
      <c r="C616" s="31">
        <v>155395</v>
      </c>
      <c r="D616" s="6">
        <v>223.1</v>
      </c>
      <c r="E616" s="35" t="s">
        <v>27</v>
      </c>
      <c r="F616" s="6">
        <v>223.1</v>
      </c>
    </row>
    <row r="617" spans="1:16" x14ac:dyDescent="0.2">
      <c r="A617" s="28">
        <v>39637</v>
      </c>
      <c r="B617" s="18" t="s">
        <v>28</v>
      </c>
      <c r="C617" s="31">
        <v>2287</v>
      </c>
      <c r="D617" s="6">
        <v>709.2</v>
      </c>
      <c r="E617" s="35" t="s">
        <v>27</v>
      </c>
      <c r="F617" s="6">
        <v>709.2</v>
      </c>
    </row>
    <row r="618" spans="1:16" x14ac:dyDescent="0.2">
      <c r="A618" s="28">
        <v>39638</v>
      </c>
      <c r="B618" s="18" t="s">
        <v>185</v>
      </c>
      <c r="C618" s="31">
        <v>70680</v>
      </c>
      <c r="D618" s="6">
        <v>192.75</v>
      </c>
      <c r="E618" s="35" t="s">
        <v>27</v>
      </c>
      <c r="F618" s="6">
        <v>192.75</v>
      </c>
    </row>
    <row r="619" spans="1:16" x14ac:dyDescent="0.2">
      <c r="A619" s="28">
        <v>39638</v>
      </c>
      <c r="B619" s="18" t="s">
        <v>19</v>
      </c>
      <c r="C619" s="31">
        <v>155463</v>
      </c>
      <c r="D619" s="6">
        <v>45.4</v>
      </c>
      <c r="E619" s="35" t="s">
        <v>27</v>
      </c>
      <c r="F619" s="6">
        <v>45.4</v>
      </c>
    </row>
    <row r="620" spans="1:16" x14ac:dyDescent="0.2">
      <c r="A620" s="28">
        <v>39638</v>
      </c>
      <c r="B620" s="18" t="s">
        <v>10</v>
      </c>
      <c r="C620" s="31">
        <v>1517557</v>
      </c>
      <c r="D620" s="6">
        <v>208.95</v>
      </c>
      <c r="E620" s="35" t="s">
        <v>27</v>
      </c>
      <c r="F620" s="6">
        <v>208.95</v>
      </c>
    </row>
    <row r="621" spans="1:16" x14ac:dyDescent="0.2">
      <c r="A621" s="28">
        <v>39638</v>
      </c>
      <c r="B621" s="18" t="s">
        <v>6</v>
      </c>
      <c r="C621" s="31">
        <v>480783</v>
      </c>
      <c r="D621" s="6">
        <v>122.77</v>
      </c>
      <c r="E621" s="35" t="s">
        <v>27</v>
      </c>
      <c r="F621" s="6">
        <v>122.77</v>
      </c>
    </row>
    <row r="622" spans="1:16" x14ac:dyDescent="0.2">
      <c r="A622" s="28">
        <v>39639</v>
      </c>
      <c r="B622" s="18" t="s">
        <v>28</v>
      </c>
      <c r="C622" s="31">
        <v>2327</v>
      </c>
      <c r="D622" s="6">
        <v>2649.17</v>
      </c>
      <c r="E622" s="35" t="s">
        <v>27</v>
      </c>
      <c r="F622" s="6">
        <v>2649.17</v>
      </c>
    </row>
    <row r="623" spans="1:16" x14ac:dyDescent="0.2">
      <c r="A623" s="28">
        <v>39640</v>
      </c>
      <c r="B623" s="18" t="s">
        <v>6</v>
      </c>
      <c r="C623" s="31">
        <v>481284</v>
      </c>
      <c r="D623" s="6">
        <v>52.57</v>
      </c>
      <c r="E623" s="35" t="s">
        <v>27</v>
      </c>
      <c r="F623" s="6">
        <v>52.57</v>
      </c>
    </row>
    <row r="624" spans="1:16" ht="10.5" x14ac:dyDescent="0.25">
      <c r="D624" s="6">
        <f>SUM(D614:D623)</f>
        <v>5063.1499999999996</v>
      </c>
      <c r="F624" s="6">
        <f>SUM(F615:F623)</f>
        <v>5013.1499999999996</v>
      </c>
      <c r="G624" s="6">
        <v>2264.8000000000002</v>
      </c>
      <c r="K624" s="9">
        <v>138.44</v>
      </c>
      <c r="M624" s="6">
        <f>SUM(F624:L624)</f>
        <v>7416.3899999999994</v>
      </c>
      <c r="N624" s="6">
        <v>7260.06</v>
      </c>
      <c r="O624" s="7">
        <v>-156.33000000000001</v>
      </c>
      <c r="P624" s="7">
        <v>-156.33000000000001</v>
      </c>
    </row>
    <row r="626" spans="1:16" s="1" customFormat="1" ht="10.5" x14ac:dyDescent="0.25">
      <c r="A626" s="59" t="s">
        <v>0</v>
      </c>
      <c r="B626" s="22" t="s">
        <v>7</v>
      </c>
      <c r="C626" s="3" t="s">
        <v>8</v>
      </c>
      <c r="D626" s="2" t="s">
        <v>9</v>
      </c>
      <c r="E626" s="46"/>
      <c r="F626" s="2" t="s">
        <v>89</v>
      </c>
      <c r="G626" s="2" t="s">
        <v>25</v>
      </c>
      <c r="H626" s="2" t="s">
        <v>90</v>
      </c>
      <c r="I626" s="2" t="s">
        <v>91</v>
      </c>
      <c r="J626" s="2" t="s">
        <v>92</v>
      </c>
      <c r="K626" s="2" t="s">
        <v>37</v>
      </c>
      <c r="L626" s="2" t="s">
        <v>93</v>
      </c>
      <c r="M626" s="2" t="s">
        <v>95</v>
      </c>
      <c r="N626" s="2" t="s">
        <v>58</v>
      </c>
      <c r="O626" s="4" t="s">
        <v>96</v>
      </c>
      <c r="P626" s="4"/>
    </row>
    <row r="627" spans="1:16" ht="20" x14ac:dyDescent="0.2">
      <c r="A627" s="28">
        <v>39643</v>
      </c>
      <c r="B627" s="18" t="s">
        <v>182</v>
      </c>
      <c r="C627" s="31">
        <v>39584</v>
      </c>
      <c r="D627" s="6">
        <v>57.88</v>
      </c>
      <c r="E627" s="35" t="s">
        <v>27</v>
      </c>
      <c r="J627" s="6">
        <v>57.88</v>
      </c>
    </row>
    <row r="628" spans="1:16" x14ac:dyDescent="0.2">
      <c r="A628" s="28">
        <v>39643</v>
      </c>
      <c r="B628" s="18" t="s">
        <v>29</v>
      </c>
      <c r="C628" s="31">
        <v>6486977228</v>
      </c>
      <c r="D628" s="6">
        <v>111.78</v>
      </c>
      <c r="E628" s="35" t="s">
        <v>27</v>
      </c>
      <c r="L628" s="6">
        <v>111.78</v>
      </c>
    </row>
    <row r="629" spans="1:16" x14ac:dyDescent="0.2">
      <c r="A629" s="28">
        <v>39644</v>
      </c>
      <c r="B629" s="18" t="s">
        <v>28</v>
      </c>
      <c r="C629" s="31">
        <v>2466</v>
      </c>
      <c r="D629" s="6">
        <v>1097.52</v>
      </c>
      <c r="E629" s="35" t="s">
        <v>27</v>
      </c>
      <c r="F629" s="6">
        <v>1097.52</v>
      </c>
    </row>
    <row r="630" spans="1:16" x14ac:dyDescent="0.2">
      <c r="A630" s="28">
        <v>39645</v>
      </c>
      <c r="B630" s="18" t="s">
        <v>12</v>
      </c>
      <c r="C630" s="31">
        <v>1129026</v>
      </c>
      <c r="D630" s="6">
        <v>188.95</v>
      </c>
      <c r="E630" s="35" t="s">
        <v>27</v>
      </c>
      <c r="F630" s="6">
        <v>188.95</v>
      </c>
    </row>
    <row r="631" spans="1:16" x14ac:dyDescent="0.2">
      <c r="A631" s="28">
        <v>39645</v>
      </c>
      <c r="B631" s="18" t="s">
        <v>157</v>
      </c>
      <c r="C631" s="31">
        <v>118318</v>
      </c>
      <c r="D631" s="6">
        <v>185.65</v>
      </c>
      <c r="E631" s="35" t="s">
        <v>27</v>
      </c>
      <c r="J631" s="6">
        <v>185.65</v>
      </c>
    </row>
    <row r="632" spans="1:16" x14ac:dyDescent="0.2">
      <c r="A632" s="28">
        <v>39646</v>
      </c>
      <c r="B632" s="18" t="s">
        <v>28</v>
      </c>
      <c r="C632" s="31">
        <v>2488</v>
      </c>
      <c r="D632" s="6">
        <v>2530.2399999999998</v>
      </c>
      <c r="F632" s="6">
        <v>2530.2399999999998</v>
      </c>
    </row>
    <row r="633" spans="1:16" x14ac:dyDescent="0.2">
      <c r="A633" s="28">
        <v>39647</v>
      </c>
      <c r="B633" s="18" t="s">
        <v>215</v>
      </c>
      <c r="C633" s="31">
        <v>1142968</v>
      </c>
      <c r="D633" s="6">
        <v>146.52000000000001</v>
      </c>
      <c r="E633" s="35" t="s">
        <v>27</v>
      </c>
      <c r="J633" s="6">
        <v>146.52000000000001</v>
      </c>
    </row>
    <row r="634" spans="1:16" x14ac:dyDescent="0.2">
      <c r="A634" s="28">
        <v>39647</v>
      </c>
      <c r="B634" s="18" t="s">
        <v>6</v>
      </c>
      <c r="C634" s="31">
        <v>482532</v>
      </c>
      <c r="D634" s="6">
        <v>179.74</v>
      </c>
      <c r="E634" s="35" t="s">
        <v>27</v>
      </c>
      <c r="F634" s="6">
        <v>179.74</v>
      </c>
    </row>
    <row r="635" spans="1:16" x14ac:dyDescent="0.2">
      <c r="F635" s="6">
        <f>SUM(F629:F634)</f>
        <v>3996.45</v>
      </c>
      <c r="G635" s="6">
        <v>2264.8000000000002</v>
      </c>
      <c r="J635" s="6">
        <f>SUM(J627:J634)</f>
        <v>390.05</v>
      </c>
      <c r="K635" s="6">
        <v>138.44</v>
      </c>
      <c r="M635" s="6">
        <f>SUM(F635:L635)</f>
        <v>6789.74</v>
      </c>
      <c r="N635" s="6">
        <v>7981.73</v>
      </c>
      <c r="O635" s="7">
        <v>1191.99</v>
      </c>
      <c r="P635" s="7">
        <v>1191.99</v>
      </c>
    </row>
    <row r="640" spans="1:16" s="1" customFormat="1" ht="10.5" x14ac:dyDescent="0.25">
      <c r="A640" s="59" t="s">
        <v>0</v>
      </c>
      <c r="B640" s="22" t="s">
        <v>7</v>
      </c>
      <c r="C640" s="3" t="s">
        <v>8</v>
      </c>
      <c r="D640" s="2" t="s">
        <v>9</v>
      </c>
      <c r="E640" s="46"/>
      <c r="F640" s="2" t="s">
        <v>89</v>
      </c>
      <c r="G640" s="2" t="s">
        <v>25</v>
      </c>
      <c r="H640" s="2" t="s">
        <v>90</v>
      </c>
      <c r="I640" s="2" t="s">
        <v>91</v>
      </c>
      <c r="J640" s="2" t="s">
        <v>92</v>
      </c>
      <c r="K640" s="2" t="s">
        <v>37</v>
      </c>
      <c r="L640" s="2" t="s">
        <v>93</v>
      </c>
      <c r="M640" s="2" t="s">
        <v>95</v>
      </c>
      <c r="N640" s="2" t="s">
        <v>58</v>
      </c>
      <c r="O640" s="4" t="s">
        <v>96</v>
      </c>
      <c r="P640" s="4"/>
    </row>
    <row r="641" spans="1:16" x14ac:dyDescent="0.2">
      <c r="A641" s="28">
        <v>39651</v>
      </c>
      <c r="B641" s="18" t="s">
        <v>28</v>
      </c>
      <c r="C641" s="31">
        <v>2640</v>
      </c>
      <c r="D641" s="6">
        <v>1572.38</v>
      </c>
      <c r="E641" s="35" t="s">
        <v>27</v>
      </c>
      <c r="F641" s="6">
        <v>1572.38</v>
      </c>
    </row>
    <row r="642" spans="1:16" x14ac:dyDescent="0.2">
      <c r="A642" s="28">
        <v>39651</v>
      </c>
      <c r="B642" s="18" t="s">
        <v>19</v>
      </c>
      <c r="C642" s="31">
        <v>155975</v>
      </c>
      <c r="D642" s="6">
        <v>347.75</v>
      </c>
      <c r="E642" s="35" t="s">
        <v>27</v>
      </c>
      <c r="F642" s="6">
        <v>347.75</v>
      </c>
    </row>
    <row r="643" spans="1:16" x14ac:dyDescent="0.2">
      <c r="A643" s="28">
        <v>39652</v>
      </c>
      <c r="B643" s="18" t="s">
        <v>19</v>
      </c>
      <c r="C643" s="31">
        <v>156019</v>
      </c>
      <c r="D643" s="6">
        <v>51.5</v>
      </c>
      <c r="E643" s="35" t="s">
        <v>27</v>
      </c>
      <c r="F643" s="6">
        <v>51.5</v>
      </c>
    </row>
    <row r="644" spans="1:16" x14ac:dyDescent="0.2">
      <c r="A644" s="28">
        <v>39714</v>
      </c>
      <c r="B644" s="18" t="s">
        <v>13</v>
      </c>
      <c r="C644" s="31">
        <v>13063</v>
      </c>
      <c r="D644" s="6">
        <v>37.53</v>
      </c>
      <c r="F644" s="6">
        <v>37.53</v>
      </c>
    </row>
    <row r="645" spans="1:16" x14ac:dyDescent="0.2">
      <c r="A645" s="28">
        <v>39652</v>
      </c>
      <c r="B645" s="18" t="s">
        <v>10</v>
      </c>
      <c r="C645" s="31">
        <v>1523002</v>
      </c>
      <c r="D645" s="6">
        <v>244.78</v>
      </c>
      <c r="E645" s="35" t="s">
        <v>27</v>
      </c>
      <c r="F645" s="6">
        <v>244.78</v>
      </c>
    </row>
    <row r="646" spans="1:16" x14ac:dyDescent="0.2">
      <c r="A646" s="28">
        <v>39652</v>
      </c>
      <c r="B646" s="18" t="s">
        <v>28</v>
      </c>
      <c r="C646" s="31">
        <v>2659</v>
      </c>
      <c r="D646" s="6">
        <v>2334.36</v>
      </c>
      <c r="E646" s="35" t="s">
        <v>27</v>
      </c>
      <c r="F646" s="6">
        <v>2334.36</v>
      </c>
    </row>
    <row r="647" spans="1:16" x14ac:dyDescent="0.2">
      <c r="A647" s="28">
        <v>39652</v>
      </c>
      <c r="B647" s="18" t="s">
        <v>6</v>
      </c>
      <c r="C647" s="31">
        <v>483293</v>
      </c>
      <c r="D647" s="6">
        <v>232.31</v>
      </c>
      <c r="E647" s="35" t="s">
        <v>27</v>
      </c>
      <c r="F647" s="6">
        <v>232.31</v>
      </c>
    </row>
    <row r="648" spans="1:16" x14ac:dyDescent="0.2">
      <c r="A648" s="28">
        <v>39652</v>
      </c>
      <c r="B648" s="18" t="s">
        <v>112</v>
      </c>
      <c r="C648" s="31">
        <v>3822</v>
      </c>
      <c r="D648" s="6">
        <v>110</v>
      </c>
      <c r="E648" s="35" t="s">
        <v>27</v>
      </c>
      <c r="J648" s="6">
        <v>110</v>
      </c>
    </row>
    <row r="649" spans="1:16" x14ac:dyDescent="0.2">
      <c r="A649" s="28">
        <v>39654</v>
      </c>
      <c r="B649" s="18" t="s">
        <v>28</v>
      </c>
      <c r="C649" s="31">
        <v>2681</v>
      </c>
      <c r="D649" s="6">
        <v>981.21</v>
      </c>
      <c r="E649" s="35" t="s">
        <v>27</v>
      </c>
      <c r="F649" s="6">
        <v>981.21</v>
      </c>
    </row>
    <row r="650" spans="1:16" x14ac:dyDescent="0.2">
      <c r="A650" s="28">
        <v>39654</v>
      </c>
      <c r="B650" s="18" t="s">
        <v>13</v>
      </c>
      <c r="C650" s="31">
        <v>13071</v>
      </c>
      <c r="D650" s="6">
        <v>34.92</v>
      </c>
      <c r="E650" s="35" t="s">
        <v>27</v>
      </c>
      <c r="F650" s="6">
        <v>34.92</v>
      </c>
    </row>
    <row r="651" spans="1:16" ht="10.5" x14ac:dyDescent="0.25">
      <c r="F651" s="6">
        <f>SUM(F641:F650)</f>
        <v>5836.7400000000007</v>
      </c>
      <c r="G651" s="6">
        <v>2424.0700000000002</v>
      </c>
      <c r="J651" s="6">
        <v>110</v>
      </c>
      <c r="K651" s="9">
        <v>138.44</v>
      </c>
      <c r="M651" s="6">
        <f>SUM(F651:L651)</f>
        <v>8509.2500000000018</v>
      </c>
      <c r="N651" s="6">
        <v>6274.89</v>
      </c>
      <c r="O651" s="7">
        <v>-2234.36</v>
      </c>
      <c r="P651" s="7">
        <v>-2234.36</v>
      </c>
    </row>
    <row r="654" spans="1:16" s="1" customFormat="1" ht="10.5" x14ac:dyDescent="0.25">
      <c r="A654" s="59" t="s">
        <v>0</v>
      </c>
      <c r="B654" s="22" t="s">
        <v>7</v>
      </c>
      <c r="C654" s="3" t="s">
        <v>8</v>
      </c>
      <c r="D654" s="2" t="s">
        <v>9</v>
      </c>
      <c r="E654" s="46"/>
      <c r="F654" s="2" t="s">
        <v>89</v>
      </c>
      <c r="G654" s="2" t="s">
        <v>25</v>
      </c>
      <c r="H654" s="2" t="s">
        <v>90</v>
      </c>
      <c r="I654" s="2" t="s">
        <v>91</v>
      </c>
      <c r="J654" s="2" t="s">
        <v>92</v>
      </c>
      <c r="K654" s="2" t="s">
        <v>37</v>
      </c>
      <c r="L654" s="2" t="s">
        <v>93</v>
      </c>
      <c r="M654" s="2" t="s">
        <v>95</v>
      </c>
      <c r="N654" s="2" t="s">
        <v>58</v>
      </c>
      <c r="O654" s="4" t="s">
        <v>96</v>
      </c>
      <c r="P654" s="4"/>
    </row>
    <row r="655" spans="1:16" x14ac:dyDescent="0.2">
      <c r="A655" s="28">
        <v>39659</v>
      </c>
      <c r="B655" s="18" t="s">
        <v>28</v>
      </c>
      <c r="C655" s="31">
        <v>2916</v>
      </c>
      <c r="D655" s="6">
        <v>2414.9</v>
      </c>
      <c r="E655" s="35" t="s">
        <v>27</v>
      </c>
      <c r="F655" s="6">
        <v>2414.9</v>
      </c>
    </row>
    <row r="656" spans="1:16" x14ac:dyDescent="0.2">
      <c r="A656" s="28">
        <v>39659</v>
      </c>
      <c r="B656" s="18" t="s">
        <v>20</v>
      </c>
      <c r="C656" s="31" t="s">
        <v>232</v>
      </c>
      <c r="D656" s="6">
        <v>42</v>
      </c>
      <c r="E656" s="35" t="s">
        <v>27</v>
      </c>
      <c r="F656" s="6">
        <v>42</v>
      </c>
    </row>
    <row r="657" spans="1:16" x14ac:dyDescent="0.2">
      <c r="A657" s="28">
        <v>39659</v>
      </c>
      <c r="B657" s="18" t="s">
        <v>6</v>
      </c>
      <c r="C657" s="31">
        <v>484595</v>
      </c>
      <c r="D657" s="6">
        <v>160.58000000000001</v>
      </c>
      <c r="E657" s="35" t="s">
        <v>27</v>
      </c>
      <c r="F657" s="6">
        <v>160.58000000000001</v>
      </c>
    </row>
    <row r="658" spans="1:16" x14ac:dyDescent="0.2">
      <c r="A658" s="28">
        <v>39660</v>
      </c>
      <c r="B658" s="18" t="s">
        <v>19</v>
      </c>
      <c r="C658" s="31">
        <v>156309</v>
      </c>
      <c r="D658" s="6">
        <v>136.65</v>
      </c>
      <c r="E658" s="35" t="s">
        <v>27</v>
      </c>
      <c r="F658" s="6">
        <v>136.65</v>
      </c>
    </row>
    <row r="659" spans="1:16" x14ac:dyDescent="0.2">
      <c r="A659" s="28">
        <v>39661</v>
      </c>
      <c r="B659" s="18" t="s">
        <v>28</v>
      </c>
      <c r="C659" s="31">
        <v>3005</v>
      </c>
      <c r="D659" s="6">
        <v>33</v>
      </c>
      <c r="F659" s="6">
        <v>33</v>
      </c>
    </row>
    <row r="660" spans="1:16" x14ac:dyDescent="0.2">
      <c r="A660" s="28">
        <v>39661</v>
      </c>
      <c r="B660" s="18" t="s">
        <v>28</v>
      </c>
      <c r="C660" s="31">
        <v>2943</v>
      </c>
      <c r="D660" s="6">
        <v>627.79999999999995</v>
      </c>
      <c r="E660" s="35" t="s">
        <v>27</v>
      </c>
      <c r="F660" s="6">
        <v>627.79999999999995</v>
      </c>
    </row>
    <row r="661" spans="1:16" x14ac:dyDescent="0.2">
      <c r="A661" s="28">
        <v>39661</v>
      </c>
      <c r="B661" s="18" t="s">
        <v>221</v>
      </c>
      <c r="D661" s="6">
        <v>62.43</v>
      </c>
      <c r="E661" s="35" t="s">
        <v>27</v>
      </c>
      <c r="J661" s="6">
        <v>62.43</v>
      </c>
    </row>
    <row r="662" spans="1:16" x14ac:dyDescent="0.2">
      <c r="A662" s="28">
        <v>39661</v>
      </c>
      <c r="B662" s="18" t="s">
        <v>226</v>
      </c>
      <c r="D662" s="6">
        <v>37.979999999999997</v>
      </c>
      <c r="E662" s="35" t="s">
        <v>27</v>
      </c>
      <c r="F662" s="6">
        <v>37.979999999999997</v>
      </c>
    </row>
    <row r="663" spans="1:16" ht="20" x14ac:dyDescent="0.2">
      <c r="A663" s="28">
        <v>39661</v>
      </c>
      <c r="B663" s="18" t="s">
        <v>182</v>
      </c>
      <c r="C663" s="31">
        <v>40916</v>
      </c>
      <c r="D663" s="6">
        <v>67.81</v>
      </c>
      <c r="E663" s="35" t="s">
        <v>27</v>
      </c>
      <c r="J663" s="6">
        <v>67.81</v>
      </c>
    </row>
    <row r="664" spans="1:16" x14ac:dyDescent="0.2">
      <c r="A664" s="28">
        <v>39661</v>
      </c>
      <c r="B664" s="18" t="s">
        <v>6</v>
      </c>
      <c r="C664" s="31">
        <v>484990</v>
      </c>
      <c r="D664" s="6">
        <v>173.81</v>
      </c>
      <c r="E664" s="35" t="s">
        <v>27</v>
      </c>
      <c r="F664" s="6">
        <v>173.81</v>
      </c>
    </row>
    <row r="665" spans="1:16" ht="10.5" x14ac:dyDescent="0.25">
      <c r="D665" s="6">
        <f>SUM(D655:D664)</f>
        <v>3756.96</v>
      </c>
      <c r="F665" s="6">
        <f>SUM(F655:F664)</f>
        <v>3626.7200000000003</v>
      </c>
      <c r="G665" s="6">
        <v>2424.0700000000002</v>
      </c>
      <c r="J665" s="6">
        <f>SUM(J661:J664)</f>
        <v>130.24</v>
      </c>
      <c r="K665" s="9">
        <v>138.44</v>
      </c>
      <c r="M665" s="6">
        <f>SUM(F665:L665)</f>
        <v>6319.47</v>
      </c>
      <c r="N665" s="6">
        <v>9055.76</v>
      </c>
      <c r="O665" s="7">
        <v>2736.29</v>
      </c>
      <c r="P665" s="7">
        <v>2736.29</v>
      </c>
    </row>
    <row r="668" spans="1:16" s="1" customFormat="1" ht="10.5" x14ac:dyDescent="0.25">
      <c r="A668" s="59" t="s">
        <v>0</v>
      </c>
      <c r="B668" s="22" t="s">
        <v>7</v>
      </c>
      <c r="C668" s="3" t="s">
        <v>8</v>
      </c>
      <c r="D668" s="2" t="s">
        <v>9</v>
      </c>
      <c r="E668" s="46"/>
      <c r="F668" s="2" t="s">
        <v>89</v>
      </c>
      <c r="G668" s="2" t="s">
        <v>25</v>
      </c>
      <c r="H668" s="2" t="s">
        <v>90</v>
      </c>
      <c r="I668" s="2" t="s">
        <v>91</v>
      </c>
      <c r="J668" s="2" t="s">
        <v>92</v>
      </c>
      <c r="K668" s="2" t="s">
        <v>37</v>
      </c>
      <c r="L668" s="2" t="s">
        <v>93</v>
      </c>
      <c r="M668" s="2" t="s">
        <v>95</v>
      </c>
      <c r="N668" s="2" t="s">
        <v>58</v>
      </c>
      <c r="O668" s="4" t="s">
        <v>96</v>
      </c>
      <c r="P668" s="4"/>
    </row>
    <row r="669" spans="1:16" x14ac:dyDescent="0.2">
      <c r="A669" s="28">
        <v>39664</v>
      </c>
      <c r="B669" s="18" t="s">
        <v>6</v>
      </c>
      <c r="C669" s="31">
        <v>485338</v>
      </c>
      <c r="D669" s="6">
        <v>99.96</v>
      </c>
      <c r="E669" s="35" t="s">
        <v>27</v>
      </c>
      <c r="F669" s="6">
        <v>99.96</v>
      </c>
    </row>
    <row r="670" spans="1:16" x14ac:dyDescent="0.2">
      <c r="A670" s="28">
        <v>39665</v>
      </c>
      <c r="B670" s="18" t="s">
        <v>10</v>
      </c>
      <c r="C670" s="31" t="s">
        <v>229</v>
      </c>
      <c r="D670" s="6">
        <v>217.75</v>
      </c>
      <c r="E670" s="35" t="s">
        <v>27</v>
      </c>
      <c r="F670" s="6">
        <v>217.75</v>
      </c>
    </row>
    <row r="671" spans="1:16" x14ac:dyDescent="0.2">
      <c r="A671" s="28">
        <v>39665</v>
      </c>
      <c r="B671" s="18" t="s">
        <v>28</v>
      </c>
      <c r="C671" s="31">
        <v>3018</v>
      </c>
      <c r="D671" s="6">
        <v>1295.8399999999999</v>
      </c>
      <c r="E671" s="35" t="s">
        <v>27</v>
      </c>
      <c r="F671" s="6">
        <v>1295.8399999999999</v>
      </c>
    </row>
    <row r="672" spans="1:16" x14ac:dyDescent="0.2">
      <c r="A672" s="28">
        <v>39665</v>
      </c>
      <c r="B672" s="18" t="s">
        <v>19</v>
      </c>
      <c r="C672" s="31">
        <v>156485</v>
      </c>
      <c r="D672" s="6">
        <v>310.95</v>
      </c>
      <c r="E672" s="35" t="s">
        <v>27</v>
      </c>
      <c r="F672" s="6">
        <v>310.95</v>
      </c>
    </row>
    <row r="673" spans="1:16" ht="20" x14ac:dyDescent="0.2">
      <c r="A673" s="28">
        <v>39665</v>
      </c>
      <c r="B673" s="18" t="s">
        <v>238</v>
      </c>
      <c r="C673" s="31">
        <v>14096</v>
      </c>
      <c r="D673" s="6">
        <v>85.5</v>
      </c>
      <c r="E673" s="35" t="s">
        <v>27</v>
      </c>
      <c r="H673" s="6">
        <v>85.5</v>
      </c>
    </row>
    <row r="674" spans="1:16" x14ac:dyDescent="0.2">
      <c r="A674" s="28">
        <v>39666</v>
      </c>
      <c r="B674" s="18" t="s">
        <v>13</v>
      </c>
      <c r="C674" s="31">
        <v>13093</v>
      </c>
      <c r="D674" s="6">
        <v>65.64</v>
      </c>
      <c r="E674" s="35" t="s">
        <v>27</v>
      </c>
      <c r="F674" s="6">
        <v>65.64</v>
      </c>
    </row>
    <row r="675" spans="1:16" x14ac:dyDescent="0.2">
      <c r="A675" s="28">
        <v>39666</v>
      </c>
      <c r="B675" s="18" t="s">
        <v>28</v>
      </c>
      <c r="C675" s="31">
        <v>3047</v>
      </c>
      <c r="D675" s="6">
        <v>908.76</v>
      </c>
      <c r="E675" s="35" t="s">
        <v>27</v>
      </c>
      <c r="F675" s="6">
        <v>908.76</v>
      </c>
    </row>
    <row r="676" spans="1:16" x14ac:dyDescent="0.2">
      <c r="A676" s="28">
        <v>39666</v>
      </c>
      <c r="B676" s="18" t="s">
        <v>157</v>
      </c>
      <c r="D676" s="6">
        <v>211.5</v>
      </c>
      <c r="E676" s="35" t="s">
        <v>27</v>
      </c>
      <c r="F676" s="6">
        <v>211.5</v>
      </c>
    </row>
    <row r="677" spans="1:16" x14ac:dyDescent="0.2">
      <c r="A677" s="28">
        <v>39666</v>
      </c>
      <c r="B677" s="18" t="s">
        <v>6</v>
      </c>
      <c r="C677" s="31">
        <v>485970</v>
      </c>
      <c r="D677" s="6">
        <v>55.38</v>
      </c>
      <c r="E677" s="35" t="s">
        <v>27</v>
      </c>
      <c r="F677" s="6">
        <v>55.38</v>
      </c>
    </row>
    <row r="678" spans="1:16" x14ac:dyDescent="0.2">
      <c r="A678" s="28">
        <v>39667</v>
      </c>
      <c r="B678" s="18" t="s">
        <v>28</v>
      </c>
      <c r="C678" s="31">
        <v>3124</v>
      </c>
      <c r="D678" s="6">
        <v>1072.24</v>
      </c>
      <c r="E678" s="35" t="s">
        <v>27</v>
      </c>
      <c r="F678" s="6">
        <v>1072.24</v>
      </c>
    </row>
    <row r="679" spans="1:16" x14ac:dyDescent="0.2">
      <c r="A679" s="28">
        <v>39668</v>
      </c>
      <c r="B679" s="18" t="s">
        <v>233</v>
      </c>
      <c r="C679" s="31" t="s">
        <v>234</v>
      </c>
      <c r="D679" s="6">
        <v>308</v>
      </c>
      <c r="E679" s="35" t="s">
        <v>27</v>
      </c>
      <c r="I679" s="6">
        <v>308</v>
      </c>
    </row>
    <row r="680" spans="1:16" ht="20" x14ac:dyDescent="0.2">
      <c r="A680" s="28">
        <v>39668</v>
      </c>
      <c r="B680" s="18" t="s">
        <v>220</v>
      </c>
      <c r="D680" s="6">
        <v>46.69</v>
      </c>
      <c r="E680" s="35" t="s">
        <v>27</v>
      </c>
      <c r="F680" s="6">
        <v>46.69</v>
      </c>
    </row>
    <row r="681" spans="1:16" x14ac:dyDescent="0.2">
      <c r="A681" s="28">
        <v>39668</v>
      </c>
      <c r="B681" s="18" t="s">
        <v>6</v>
      </c>
      <c r="C681" s="31">
        <v>486436</v>
      </c>
      <c r="D681" s="6">
        <v>221.3</v>
      </c>
      <c r="E681" s="35" t="s">
        <v>27</v>
      </c>
      <c r="F681" s="6">
        <v>221.3</v>
      </c>
    </row>
    <row r="682" spans="1:16" x14ac:dyDescent="0.2">
      <c r="A682" s="28">
        <v>39668</v>
      </c>
      <c r="B682" s="18" t="s">
        <v>6</v>
      </c>
      <c r="C682" s="31">
        <v>488520</v>
      </c>
      <c r="D682" s="6">
        <v>99.96</v>
      </c>
      <c r="E682" s="35" t="s">
        <v>27</v>
      </c>
      <c r="F682" s="6">
        <v>99.96</v>
      </c>
    </row>
    <row r="683" spans="1:16" ht="10.5" x14ac:dyDescent="0.25">
      <c r="F683" s="6">
        <f>SUM(F669:F682)</f>
        <v>4605.97</v>
      </c>
      <c r="G683" s="6">
        <v>2243.8000000000002</v>
      </c>
      <c r="H683" s="6">
        <f>SUM(H673:H682)</f>
        <v>85.5</v>
      </c>
      <c r="I683" s="6">
        <f>SUM(I679:I682)</f>
        <v>308</v>
      </c>
      <c r="K683" s="9">
        <v>138.44</v>
      </c>
      <c r="M683" s="6">
        <f>SUM(F683:L683)</f>
        <v>7381.71</v>
      </c>
      <c r="N683" s="6">
        <v>6389.43</v>
      </c>
      <c r="O683" s="7">
        <v>-992.28</v>
      </c>
      <c r="P683" s="7">
        <v>-684.28</v>
      </c>
    </row>
    <row r="686" spans="1:16" s="1" customFormat="1" ht="10.5" x14ac:dyDescent="0.25">
      <c r="A686" s="59" t="s">
        <v>0</v>
      </c>
      <c r="B686" s="22" t="s">
        <v>7</v>
      </c>
      <c r="C686" s="3" t="s">
        <v>8</v>
      </c>
      <c r="D686" s="2" t="s">
        <v>9</v>
      </c>
      <c r="E686" s="46"/>
      <c r="F686" s="2" t="s">
        <v>89</v>
      </c>
      <c r="G686" s="2" t="s">
        <v>25</v>
      </c>
      <c r="H686" s="2" t="s">
        <v>90</v>
      </c>
      <c r="I686" s="2" t="s">
        <v>91</v>
      </c>
      <c r="J686" s="2" t="s">
        <v>92</v>
      </c>
      <c r="K686" s="2" t="s">
        <v>37</v>
      </c>
      <c r="L686" s="2" t="s">
        <v>93</v>
      </c>
      <c r="M686" s="2" t="s">
        <v>95</v>
      </c>
      <c r="N686" s="2" t="s">
        <v>58</v>
      </c>
      <c r="O686" s="4" t="s">
        <v>96</v>
      </c>
      <c r="P686" s="4"/>
    </row>
    <row r="687" spans="1:16" x14ac:dyDescent="0.2">
      <c r="A687" s="28">
        <v>39672</v>
      </c>
      <c r="B687" s="18" t="s">
        <v>28</v>
      </c>
      <c r="C687" s="31">
        <v>3177</v>
      </c>
      <c r="D687" s="6">
        <v>441.34</v>
      </c>
      <c r="E687" s="35" t="s">
        <v>27</v>
      </c>
      <c r="F687" s="6">
        <v>441.34</v>
      </c>
    </row>
    <row r="688" spans="1:16" x14ac:dyDescent="0.2">
      <c r="A688" s="28">
        <v>39673</v>
      </c>
      <c r="B688" s="18" t="s">
        <v>29</v>
      </c>
      <c r="D688" s="6">
        <v>148.82</v>
      </c>
      <c r="E688" s="35" t="s">
        <v>27</v>
      </c>
      <c r="L688" s="6">
        <v>148.82</v>
      </c>
    </row>
    <row r="689" spans="1:16" ht="20" x14ac:dyDescent="0.2">
      <c r="A689" s="28">
        <v>39673</v>
      </c>
      <c r="B689" s="18" t="s">
        <v>192</v>
      </c>
      <c r="C689" s="31">
        <v>6766</v>
      </c>
      <c r="D689" s="6">
        <v>94</v>
      </c>
      <c r="E689" s="35" t="s">
        <v>27</v>
      </c>
      <c r="J689" s="6">
        <v>94</v>
      </c>
    </row>
    <row r="690" spans="1:16" x14ac:dyDescent="0.2">
      <c r="A690" s="28">
        <v>39673</v>
      </c>
      <c r="B690" s="18" t="s">
        <v>19</v>
      </c>
      <c r="C690" s="31">
        <v>156770</v>
      </c>
      <c r="D690" s="6">
        <v>42.75</v>
      </c>
      <c r="E690" s="35" t="s">
        <v>27</v>
      </c>
      <c r="F690" s="6">
        <v>42.75</v>
      </c>
    </row>
    <row r="691" spans="1:16" x14ac:dyDescent="0.2">
      <c r="A691" s="28">
        <v>39673</v>
      </c>
      <c r="B691" s="18" t="s">
        <v>28</v>
      </c>
      <c r="C691" s="31">
        <v>3196</v>
      </c>
      <c r="D691" s="6">
        <v>2890.55</v>
      </c>
      <c r="E691" s="35" t="s">
        <v>27</v>
      </c>
      <c r="F691" s="6">
        <v>2890.55</v>
      </c>
    </row>
    <row r="692" spans="1:16" x14ac:dyDescent="0.2">
      <c r="A692" s="28">
        <v>39674</v>
      </c>
      <c r="B692" s="18" t="s">
        <v>28</v>
      </c>
      <c r="C692" s="31">
        <v>3255</v>
      </c>
      <c r="D692" s="6">
        <v>1362.87</v>
      </c>
      <c r="E692" s="35" t="s">
        <v>27</v>
      </c>
      <c r="F692" s="6">
        <v>1362.87</v>
      </c>
    </row>
    <row r="693" spans="1:16" x14ac:dyDescent="0.2">
      <c r="A693" s="28">
        <v>39673</v>
      </c>
      <c r="B693" s="18" t="s">
        <v>6</v>
      </c>
      <c r="C693" s="31">
        <v>487481</v>
      </c>
      <c r="D693" s="6">
        <v>114.57</v>
      </c>
      <c r="E693" s="35" t="s">
        <v>27</v>
      </c>
      <c r="F693" s="6">
        <v>114.57</v>
      </c>
    </row>
    <row r="694" spans="1:16" x14ac:dyDescent="0.2">
      <c r="A694" s="28">
        <v>39674</v>
      </c>
      <c r="B694" s="18" t="s">
        <v>205</v>
      </c>
      <c r="D694" s="6">
        <v>60</v>
      </c>
      <c r="E694" s="35" t="s">
        <v>27</v>
      </c>
      <c r="I694" s="6">
        <v>60</v>
      </c>
    </row>
    <row r="695" spans="1:16" x14ac:dyDescent="0.2">
      <c r="A695" s="28">
        <v>39675</v>
      </c>
      <c r="B695" s="18" t="s">
        <v>6</v>
      </c>
      <c r="C695" s="31">
        <v>488049</v>
      </c>
      <c r="D695" s="6">
        <v>123.99</v>
      </c>
      <c r="E695" s="35" t="s">
        <v>27</v>
      </c>
      <c r="F695" s="6">
        <v>123.75</v>
      </c>
    </row>
    <row r="696" spans="1:16" x14ac:dyDescent="0.2">
      <c r="A696" s="28">
        <v>39675</v>
      </c>
      <c r="B696" s="18" t="s">
        <v>230</v>
      </c>
      <c r="C696" s="31">
        <v>196295</v>
      </c>
      <c r="D696" s="6">
        <v>123.75</v>
      </c>
      <c r="E696" s="35" t="s">
        <v>27</v>
      </c>
      <c r="J696" s="6">
        <v>123.75</v>
      </c>
    </row>
    <row r="697" spans="1:16" x14ac:dyDescent="0.2">
      <c r="A697" s="28">
        <v>39677</v>
      </c>
      <c r="B697" s="18" t="s">
        <v>223</v>
      </c>
      <c r="D697" s="6">
        <v>50</v>
      </c>
      <c r="E697" s="35" t="s">
        <v>27</v>
      </c>
      <c r="J697" s="6">
        <v>50</v>
      </c>
    </row>
    <row r="698" spans="1:16" ht="10.5" x14ac:dyDescent="0.25">
      <c r="D698" s="6">
        <f>SUM(D687:D697)</f>
        <v>5452.6399999999994</v>
      </c>
      <c r="F698" s="6">
        <f>SUM(F687:F697)</f>
        <v>4975.83</v>
      </c>
      <c r="G698" s="6">
        <v>2243.8000000000002</v>
      </c>
      <c r="I698" s="6">
        <f>SUM(I694:I697)</f>
        <v>60</v>
      </c>
      <c r="J698" s="6">
        <f>SUM(J689:J697)</f>
        <v>267.75</v>
      </c>
      <c r="K698" s="9">
        <v>138.44</v>
      </c>
      <c r="L698" s="6">
        <f>SUM(L688:L697)</f>
        <v>148.82</v>
      </c>
      <c r="M698" s="6">
        <f>SUM(F698:L698)</f>
        <v>7834.6399999999994</v>
      </c>
      <c r="N698" s="6">
        <v>9138.83</v>
      </c>
      <c r="O698" s="7">
        <v>1304.19</v>
      </c>
      <c r="P698" s="7">
        <v>1364.19</v>
      </c>
    </row>
    <row r="700" spans="1:16" s="1" customFormat="1" ht="10.5" x14ac:dyDescent="0.25">
      <c r="A700" s="59" t="s">
        <v>0</v>
      </c>
      <c r="B700" s="22" t="s">
        <v>7</v>
      </c>
      <c r="C700" s="3" t="s">
        <v>8</v>
      </c>
      <c r="D700" s="2" t="s">
        <v>9</v>
      </c>
      <c r="E700" s="46"/>
      <c r="F700" s="2" t="s">
        <v>89</v>
      </c>
      <c r="G700" s="2" t="s">
        <v>25</v>
      </c>
      <c r="H700" s="2" t="s">
        <v>90</v>
      </c>
      <c r="I700" s="2" t="s">
        <v>91</v>
      </c>
      <c r="J700" s="2" t="s">
        <v>92</v>
      </c>
      <c r="K700" s="2" t="s">
        <v>37</v>
      </c>
      <c r="L700" s="2" t="s">
        <v>93</v>
      </c>
      <c r="M700" s="2" t="s">
        <v>95</v>
      </c>
      <c r="N700" s="2" t="s">
        <v>58</v>
      </c>
      <c r="O700" s="4" t="s">
        <v>96</v>
      </c>
      <c r="P700" s="4"/>
    </row>
    <row r="701" spans="1:16" x14ac:dyDescent="0.2">
      <c r="A701" s="28">
        <v>39679</v>
      </c>
      <c r="B701" s="18" t="s">
        <v>10</v>
      </c>
      <c r="C701" s="31" t="s">
        <v>227</v>
      </c>
      <c r="D701" s="6">
        <v>125</v>
      </c>
      <c r="E701" s="35" t="s">
        <v>27</v>
      </c>
      <c r="F701" s="6">
        <v>125</v>
      </c>
    </row>
    <row r="702" spans="1:16" x14ac:dyDescent="0.2">
      <c r="A702" s="28">
        <v>39679</v>
      </c>
      <c r="B702" s="18" t="s">
        <v>10</v>
      </c>
      <c r="C702" s="31" t="s">
        <v>228</v>
      </c>
      <c r="D702" s="6">
        <v>31.1</v>
      </c>
      <c r="E702" s="35" t="s">
        <v>27</v>
      </c>
      <c r="F702" s="6">
        <v>31.1</v>
      </c>
    </row>
    <row r="703" spans="1:16" x14ac:dyDescent="0.2">
      <c r="A703" s="28">
        <v>39679</v>
      </c>
      <c r="B703" s="18" t="s">
        <v>28</v>
      </c>
      <c r="C703" s="31">
        <v>3397</v>
      </c>
      <c r="D703" s="6">
        <v>1016.96</v>
      </c>
      <c r="E703" s="35" t="s">
        <v>27</v>
      </c>
      <c r="F703" s="6">
        <v>1016.96</v>
      </c>
    </row>
    <row r="704" spans="1:16" x14ac:dyDescent="0.2">
      <c r="A704" s="28">
        <v>39679</v>
      </c>
      <c r="B704" s="18" t="s">
        <v>19</v>
      </c>
      <c r="C704" s="31">
        <v>156973</v>
      </c>
      <c r="D704" s="6">
        <v>591.9</v>
      </c>
      <c r="E704" s="35" t="s">
        <v>27</v>
      </c>
      <c r="F704" s="6">
        <v>591.9</v>
      </c>
    </row>
    <row r="705" spans="1:16" x14ac:dyDescent="0.2">
      <c r="A705" s="28">
        <v>39680</v>
      </c>
      <c r="B705" s="18" t="s">
        <v>28</v>
      </c>
      <c r="C705" s="31">
        <v>3374</v>
      </c>
      <c r="D705" s="6">
        <v>3266.8</v>
      </c>
      <c r="E705" s="35" t="s">
        <v>27</v>
      </c>
      <c r="F705" s="6">
        <v>3266.8</v>
      </c>
    </row>
    <row r="706" spans="1:16" x14ac:dyDescent="0.2">
      <c r="A706" s="28">
        <v>39681</v>
      </c>
      <c r="B706" s="18" t="s">
        <v>28</v>
      </c>
      <c r="C706" s="31">
        <v>3350</v>
      </c>
      <c r="D706" s="6">
        <v>850.82</v>
      </c>
      <c r="F706" s="6">
        <v>850.82</v>
      </c>
    </row>
    <row r="707" spans="1:16" x14ac:dyDescent="0.2">
      <c r="A707" s="28">
        <v>39680</v>
      </c>
      <c r="B707" s="18" t="s">
        <v>13</v>
      </c>
      <c r="C707" s="31">
        <v>13429</v>
      </c>
      <c r="D707" s="6">
        <v>256.64</v>
      </c>
      <c r="E707" s="35" t="s">
        <v>27</v>
      </c>
      <c r="F707" s="6">
        <v>256.64</v>
      </c>
    </row>
    <row r="708" spans="1:16" x14ac:dyDescent="0.2">
      <c r="A708" s="28">
        <v>39680</v>
      </c>
      <c r="B708" s="18" t="s">
        <v>6</v>
      </c>
      <c r="C708" s="31">
        <v>489184</v>
      </c>
      <c r="D708" s="6">
        <v>376.48</v>
      </c>
      <c r="E708" s="35" t="s">
        <v>27</v>
      </c>
      <c r="F708" s="6">
        <v>376.48</v>
      </c>
    </row>
    <row r="709" spans="1:16" x14ac:dyDescent="0.2">
      <c r="A709" s="28">
        <v>39682</v>
      </c>
      <c r="B709" s="18" t="s">
        <v>6</v>
      </c>
      <c r="C709" s="31">
        <v>489773</v>
      </c>
      <c r="D709" s="6">
        <v>62</v>
      </c>
      <c r="E709" s="35" t="s">
        <v>27</v>
      </c>
      <c r="F709" s="6">
        <v>62</v>
      </c>
    </row>
    <row r="710" spans="1:16" x14ac:dyDescent="0.2">
      <c r="A710" s="28">
        <v>39682</v>
      </c>
      <c r="B710" s="18" t="s">
        <v>13</v>
      </c>
      <c r="C710" s="31">
        <v>13438</v>
      </c>
      <c r="D710" s="6">
        <v>382.5</v>
      </c>
      <c r="E710" s="35" t="s">
        <v>27</v>
      </c>
      <c r="F710" s="6">
        <v>382.5</v>
      </c>
    </row>
    <row r="711" spans="1:16" ht="10.5" x14ac:dyDescent="0.25">
      <c r="D711" s="6">
        <f>SUM(D701:D710)</f>
        <v>6960.2000000000007</v>
      </c>
      <c r="F711" s="6">
        <f>SUM(F701:F710)</f>
        <v>6960.2000000000007</v>
      </c>
      <c r="G711" s="6">
        <v>2347.6999999999998</v>
      </c>
      <c r="K711" s="9">
        <v>138.44</v>
      </c>
      <c r="M711" s="6">
        <f>SUM(F711:L711)</f>
        <v>9446.340000000002</v>
      </c>
      <c r="N711" s="6">
        <v>7555.72</v>
      </c>
      <c r="O711" s="7">
        <v>-1890.62</v>
      </c>
      <c r="P711" s="7">
        <v>-1890.62</v>
      </c>
    </row>
    <row r="715" spans="1:16" s="1" customFormat="1" ht="10.5" x14ac:dyDescent="0.25">
      <c r="A715" s="59" t="s">
        <v>0</v>
      </c>
      <c r="B715" s="22" t="s">
        <v>7</v>
      </c>
      <c r="C715" s="3" t="s">
        <v>8</v>
      </c>
      <c r="D715" s="2" t="s">
        <v>9</v>
      </c>
      <c r="E715" s="46"/>
      <c r="F715" s="2" t="s">
        <v>89</v>
      </c>
      <c r="G715" s="2" t="s">
        <v>25</v>
      </c>
      <c r="H715" s="2" t="s">
        <v>90</v>
      </c>
      <c r="I715" s="2" t="s">
        <v>91</v>
      </c>
      <c r="J715" s="2" t="s">
        <v>92</v>
      </c>
      <c r="K715" s="2" t="s">
        <v>37</v>
      </c>
      <c r="L715" s="2" t="s">
        <v>93</v>
      </c>
      <c r="M715" s="2" t="s">
        <v>95</v>
      </c>
      <c r="N715" s="2" t="s">
        <v>58</v>
      </c>
      <c r="O715" s="4" t="s">
        <v>96</v>
      </c>
      <c r="P715" s="4"/>
    </row>
    <row r="716" spans="1:16" x14ac:dyDescent="0.2">
      <c r="A716" s="28">
        <v>39685</v>
      </c>
      <c r="B716" s="18" t="s">
        <v>6</v>
      </c>
      <c r="C716" s="31">
        <v>490188</v>
      </c>
      <c r="D716" s="6">
        <v>176.56</v>
      </c>
      <c r="E716" s="35" t="s">
        <v>27</v>
      </c>
      <c r="F716" s="6">
        <v>176.56</v>
      </c>
    </row>
    <row r="717" spans="1:16" x14ac:dyDescent="0.2">
      <c r="A717" s="28">
        <v>39686</v>
      </c>
      <c r="B717" s="18" t="s">
        <v>28</v>
      </c>
      <c r="C717" s="31">
        <v>3501</v>
      </c>
      <c r="D717" s="6">
        <v>847.64</v>
      </c>
      <c r="F717" s="6">
        <v>847.64</v>
      </c>
    </row>
    <row r="718" spans="1:16" x14ac:dyDescent="0.2">
      <c r="A718" s="28">
        <v>39687</v>
      </c>
      <c r="B718" s="18" t="s">
        <v>13</v>
      </c>
      <c r="C718" s="31">
        <v>13447</v>
      </c>
      <c r="D718" s="6">
        <v>635.29</v>
      </c>
      <c r="E718" s="35" t="s">
        <v>27</v>
      </c>
      <c r="F718" s="6">
        <v>635.29</v>
      </c>
    </row>
    <row r="719" spans="1:16" x14ac:dyDescent="0.2">
      <c r="A719" s="28">
        <v>39687</v>
      </c>
      <c r="B719" s="18" t="s">
        <v>28</v>
      </c>
      <c r="C719" s="31">
        <v>3544</v>
      </c>
      <c r="D719" s="6">
        <v>2817.87</v>
      </c>
      <c r="F719" s="6">
        <v>2817.87</v>
      </c>
    </row>
    <row r="720" spans="1:16" x14ac:dyDescent="0.2">
      <c r="A720" s="28">
        <v>39688</v>
      </c>
      <c r="B720" s="18" t="s">
        <v>222</v>
      </c>
      <c r="D720" s="6">
        <v>31.64</v>
      </c>
      <c r="E720" s="35" t="s">
        <v>27</v>
      </c>
      <c r="J720" s="6">
        <v>31.64</v>
      </c>
    </row>
    <row r="721" spans="1:16" x14ac:dyDescent="0.2">
      <c r="A721" s="28">
        <v>39688</v>
      </c>
      <c r="B721" s="18" t="s">
        <v>237</v>
      </c>
      <c r="C721" s="31">
        <v>60511</v>
      </c>
      <c r="D721" s="6">
        <v>91.58</v>
      </c>
      <c r="E721" s="35" t="s">
        <v>27</v>
      </c>
      <c r="I721" s="6">
        <v>91.58</v>
      </c>
    </row>
    <row r="722" spans="1:16" ht="20" x14ac:dyDescent="0.2">
      <c r="A722" s="28">
        <v>39688</v>
      </c>
      <c r="B722" s="18" t="s">
        <v>235</v>
      </c>
      <c r="C722" s="31">
        <v>13307</v>
      </c>
      <c r="D722" s="6">
        <v>111.05</v>
      </c>
      <c r="E722" s="35" t="s">
        <v>27</v>
      </c>
      <c r="I722" s="6">
        <v>111.95</v>
      </c>
    </row>
    <row r="723" spans="1:16" x14ac:dyDescent="0.2">
      <c r="A723" s="28">
        <v>39688</v>
      </c>
      <c r="B723" s="18" t="s">
        <v>28</v>
      </c>
      <c r="C723" s="31">
        <v>3535</v>
      </c>
      <c r="D723" s="6">
        <v>895.21</v>
      </c>
      <c r="F723" s="6">
        <v>895.21</v>
      </c>
    </row>
    <row r="724" spans="1:16" x14ac:dyDescent="0.2">
      <c r="A724" s="28">
        <v>39689</v>
      </c>
      <c r="B724" s="18" t="s">
        <v>28</v>
      </c>
      <c r="C724" s="31">
        <v>2820</v>
      </c>
      <c r="D724" s="6">
        <v>2206.59</v>
      </c>
      <c r="E724" s="35" t="s">
        <v>27</v>
      </c>
      <c r="F724" s="6">
        <v>2206.59</v>
      </c>
    </row>
    <row r="725" spans="1:16" x14ac:dyDescent="0.2">
      <c r="A725" s="28">
        <v>39689</v>
      </c>
      <c r="B725" s="18" t="s">
        <v>6</v>
      </c>
      <c r="C725" s="31">
        <v>491450</v>
      </c>
      <c r="D725" s="6">
        <v>123.99</v>
      </c>
      <c r="E725" s="35" t="s">
        <v>27</v>
      </c>
      <c r="F725" s="6">
        <v>123.99</v>
      </c>
    </row>
    <row r="726" spans="1:16" x14ac:dyDescent="0.2">
      <c r="A726" s="28">
        <v>39689</v>
      </c>
      <c r="B726" s="18" t="s">
        <v>13</v>
      </c>
      <c r="C726" s="31">
        <v>1356</v>
      </c>
      <c r="D726" s="6">
        <v>558.45000000000005</v>
      </c>
      <c r="E726" s="35" t="s">
        <v>27</v>
      </c>
      <c r="F726" s="6">
        <v>558.45000000000005</v>
      </c>
    </row>
    <row r="727" spans="1:16" x14ac:dyDescent="0.2">
      <c r="A727" s="28">
        <v>39689</v>
      </c>
      <c r="B727" s="18" t="s">
        <v>291</v>
      </c>
      <c r="C727" s="31">
        <v>630031</v>
      </c>
      <c r="D727" s="6">
        <v>110</v>
      </c>
      <c r="E727" s="35" t="s">
        <v>331</v>
      </c>
    </row>
    <row r="728" spans="1:16" ht="10.5" x14ac:dyDescent="0.25">
      <c r="D728" s="6">
        <f>SUM(D716:D726)</f>
        <v>8495.8700000000008</v>
      </c>
      <c r="F728" s="6">
        <f>SUM(F716:F726)</f>
        <v>8261.6</v>
      </c>
      <c r="G728" s="6">
        <v>2347.6999999999998</v>
      </c>
      <c r="I728" s="6">
        <f>SUM(I721:I726)</f>
        <v>203.53</v>
      </c>
      <c r="J728" s="6">
        <f>SUM(J720:J726)</f>
        <v>31.64</v>
      </c>
      <c r="K728" s="9">
        <v>138.44</v>
      </c>
      <c r="M728" s="6">
        <f>SUM(F728:L728)</f>
        <v>10982.91</v>
      </c>
      <c r="N728" s="6">
        <v>8746.7900000000009</v>
      </c>
      <c r="O728" s="7">
        <v>-2236.12</v>
      </c>
      <c r="P728" s="7">
        <v>-2032.59</v>
      </c>
    </row>
    <row r="730" spans="1:16" s="1" customFormat="1" ht="10.5" x14ac:dyDescent="0.25">
      <c r="A730" s="59" t="s">
        <v>0</v>
      </c>
      <c r="B730" s="22" t="s">
        <v>7</v>
      </c>
      <c r="C730" s="3" t="s">
        <v>8</v>
      </c>
      <c r="D730" s="2" t="s">
        <v>9</v>
      </c>
      <c r="E730" s="46"/>
      <c r="F730" s="2" t="s">
        <v>89</v>
      </c>
      <c r="G730" s="2" t="s">
        <v>25</v>
      </c>
      <c r="H730" s="2" t="s">
        <v>90</v>
      </c>
      <c r="I730" s="2" t="s">
        <v>91</v>
      </c>
      <c r="J730" s="2" t="s">
        <v>92</v>
      </c>
      <c r="K730" s="2" t="s">
        <v>37</v>
      </c>
      <c r="L730" s="2" t="s">
        <v>93</v>
      </c>
      <c r="M730" s="2" t="s">
        <v>95</v>
      </c>
      <c r="N730" s="2" t="s">
        <v>58</v>
      </c>
      <c r="O730" s="4" t="s">
        <v>96</v>
      </c>
      <c r="P730" s="4"/>
    </row>
    <row r="731" spans="1:16" x14ac:dyDescent="0.2">
      <c r="A731" s="28">
        <v>39692</v>
      </c>
      <c r="B731" s="18" t="s">
        <v>209</v>
      </c>
      <c r="D731" s="6">
        <v>70.650000000000006</v>
      </c>
      <c r="E731" s="35" t="s">
        <v>27</v>
      </c>
      <c r="F731" s="14"/>
      <c r="J731" s="6">
        <v>70.650000000000006</v>
      </c>
    </row>
    <row r="732" spans="1:16" x14ac:dyDescent="0.2">
      <c r="A732" s="28">
        <v>39692</v>
      </c>
      <c r="B732" s="18" t="s">
        <v>226</v>
      </c>
      <c r="D732" s="6">
        <v>39.299999999999997</v>
      </c>
      <c r="E732" s="35" t="s">
        <v>27</v>
      </c>
      <c r="F732" s="14"/>
      <c r="J732" s="6">
        <v>39.299999999999997</v>
      </c>
    </row>
    <row r="733" spans="1:16" x14ac:dyDescent="0.2">
      <c r="A733" s="28">
        <v>39693</v>
      </c>
      <c r="B733" s="18" t="s">
        <v>19</v>
      </c>
      <c r="C733" s="31">
        <v>157501</v>
      </c>
      <c r="D733" s="6">
        <v>401.15</v>
      </c>
      <c r="E733" s="35" t="s">
        <v>27</v>
      </c>
      <c r="F733" s="6">
        <v>401.15</v>
      </c>
    </row>
    <row r="734" spans="1:16" x14ac:dyDescent="0.2">
      <c r="A734" s="28">
        <v>39693</v>
      </c>
      <c r="B734" s="18" t="s">
        <v>10</v>
      </c>
      <c r="C734" s="31" t="s">
        <v>225</v>
      </c>
      <c r="D734" s="6">
        <v>284.88</v>
      </c>
      <c r="E734" s="35" t="s">
        <v>224</v>
      </c>
      <c r="F734" s="6">
        <v>284.88</v>
      </c>
    </row>
    <row r="735" spans="1:16" x14ac:dyDescent="0.2">
      <c r="A735" s="28">
        <v>39692</v>
      </c>
      <c r="B735" s="18" t="s">
        <v>10</v>
      </c>
      <c r="C735" s="31">
        <v>4110626</v>
      </c>
      <c r="D735" s="6">
        <v>564.22</v>
      </c>
      <c r="E735" s="35" t="s">
        <v>224</v>
      </c>
      <c r="F735" s="6">
        <v>564.22</v>
      </c>
    </row>
    <row r="736" spans="1:16" x14ac:dyDescent="0.2">
      <c r="A736" s="28">
        <v>39693</v>
      </c>
      <c r="B736" s="18" t="s">
        <v>28</v>
      </c>
      <c r="C736" s="31">
        <v>3689</v>
      </c>
      <c r="D736" s="6">
        <v>921.48</v>
      </c>
      <c r="E736" s="35" t="s">
        <v>224</v>
      </c>
      <c r="F736" s="6">
        <v>921.48</v>
      </c>
    </row>
    <row r="737" spans="1:16" x14ac:dyDescent="0.2">
      <c r="A737" s="28">
        <v>39694</v>
      </c>
      <c r="B737" s="18" t="s">
        <v>28</v>
      </c>
      <c r="C737" s="31">
        <v>3768</v>
      </c>
      <c r="D737" s="6">
        <v>2088.54</v>
      </c>
      <c r="E737" s="35" t="s">
        <v>224</v>
      </c>
      <c r="F737" s="6">
        <v>2088.54</v>
      </c>
    </row>
    <row r="738" spans="1:16" x14ac:dyDescent="0.2">
      <c r="A738" s="28">
        <v>39694</v>
      </c>
      <c r="B738" s="18" t="s">
        <v>13</v>
      </c>
      <c r="C738" s="31">
        <v>13468</v>
      </c>
      <c r="D738" s="6">
        <v>622.71</v>
      </c>
      <c r="E738" s="35" t="s">
        <v>224</v>
      </c>
      <c r="F738" s="6">
        <v>622.71</v>
      </c>
    </row>
    <row r="739" spans="1:16" x14ac:dyDescent="0.2">
      <c r="A739" s="28">
        <v>39694</v>
      </c>
      <c r="B739" s="18" t="s">
        <v>6</v>
      </c>
      <c r="D739" s="6">
        <v>176.56</v>
      </c>
      <c r="E739" s="35" t="s">
        <v>27</v>
      </c>
      <c r="F739" s="6">
        <v>176.56</v>
      </c>
    </row>
    <row r="740" spans="1:16" x14ac:dyDescent="0.2">
      <c r="A740" s="28">
        <v>39696</v>
      </c>
      <c r="B740" s="18" t="s">
        <v>13</v>
      </c>
      <c r="C740" s="31">
        <v>13477</v>
      </c>
      <c r="D740" s="6">
        <v>441.15</v>
      </c>
      <c r="E740" s="35" t="s">
        <v>27</v>
      </c>
      <c r="F740" s="6">
        <v>441.15</v>
      </c>
    </row>
    <row r="741" spans="1:16" x14ac:dyDescent="0.2">
      <c r="A741" s="28">
        <v>39696</v>
      </c>
      <c r="B741" s="18" t="s">
        <v>155</v>
      </c>
      <c r="C741" s="31">
        <v>72393</v>
      </c>
      <c r="D741" s="6">
        <v>208.5</v>
      </c>
      <c r="E741" s="35" t="s">
        <v>27</v>
      </c>
      <c r="F741" s="6">
        <v>208.5</v>
      </c>
    </row>
    <row r="742" spans="1:16" x14ac:dyDescent="0.2">
      <c r="A742" s="28">
        <v>39696</v>
      </c>
      <c r="B742" s="18" t="s">
        <v>6</v>
      </c>
      <c r="C742" s="31">
        <v>492640</v>
      </c>
      <c r="D742" s="6">
        <v>76.38</v>
      </c>
      <c r="E742" s="35" t="s">
        <v>27</v>
      </c>
      <c r="F742" s="6">
        <v>76.38</v>
      </c>
      <c r="G742" s="6">
        <v>2317.73</v>
      </c>
    </row>
    <row r="743" spans="1:16" x14ac:dyDescent="0.2">
      <c r="D743" s="6">
        <f>SUM(D731:D742)</f>
        <v>5895.52</v>
      </c>
    </row>
    <row r="744" spans="1:16" ht="10.5" x14ac:dyDescent="0.25">
      <c r="B744" s="27"/>
      <c r="E744" s="49"/>
      <c r="F744" s="6">
        <f>SUM(F733:F743)</f>
        <v>5785.5700000000006</v>
      </c>
      <c r="G744" s="6">
        <v>2317.73</v>
      </c>
      <c r="K744" s="9">
        <v>138.44</v>
      </c>
      <c r="M744" s="6">
        <f>SUM(F744:L744)</f>
        <v>8241.7400000000016</v>
      </c>
      <c r="N744" s="6">
        <v>6615.4</v>
      </c>
      <c r="O744" s="7">
        <v>-1626.34</v>
      </c>
    </row>
    <row r="745" spans="1:16" s="1" customFormat="1" ht="10.5" x14ac:dyDescent="0.25">
      <c r="A745" s="59" t="s">
        <v>0</v>
      </c>
      <c r="B745" s="22" t="s">
        <v>7</v>
      </c>
      <c r="C745" s="3" t="s">
        <v>8</v>
      </c>
      <c r="D745" s="2" t="s">
        <v>9</v>
      </c>
      <c r="E745" s="46"/>
      <c r="F745" s="2" t="s">
        <v>89</v>
      </c>
      <c r="G745" s="2" t="s">
        <v>25</v>
      </c>
      <c r="H745" s="2" t="s">
        <v>90</v>
      </c>
      <c r="I745" s="2" t="s">
        <v>91</v>
      </c>
      <c r="J745" s="2" t="s">
        <v>92</v>
      </c>
      <c r="K745" s="2" t="s">
        <v>37</v>
      </c>
      <c r="L745" s="2" t="s">
        <v>93</v>
      </c>
      <c r="M745" s="2" t="s">
        <v>95</v>
      </c>
      <c r="N745" s="2" t="s">
        <v>58</v>
      </c>
      <c r="O745" s="4" t="s">
        <v>96</v>
      </c>
      <c r="P745" s="4"/>
    </row>
    <row r="746" spans="1:16" x14ac:dyDescent="0.2">
      <c r="A746" s="28">
        <v>39699</v>
      </c>
      <c r="B746" s="18" t="s">
        <v>6</v>
      </c>
      <c r="C746" s="31">
        <v>493014</v>
      </c>
      <c r="D746" s="6">
        <v>62</v>
      </c>
      <c r="E746" s="35" t="s">
        <v>27</v>
      </c>
      <c r="F746" s="6">
        <v>62</v>
      </c>
    </row>
    <row r="747" spans="1:16" x14ac:dyDescent="0.2">
      <c r="A747" s="28">
        <v>39700</v>
      </c>
      <c r="B747" s="18" t="s">
        <v>239</v>
      </c>
      <c r="C747" s="31" t="s">
        <v>240</v>
      </c>
      <c r="D747" s="6">
        <v>58.14</v>
      </c>
      <c r="E747" s="35" t="s">
        <v>27</v>
      </c>
      <c r="F747" s="6">
        <v>58.14</v>
      </c>
    </row>
    <row r="748" spans="1:16" x14ac:dyDescent="0.2">
      <c r="A748" s="28">
        <v>39700</v>
      </c>
      <c r="B748" s="18" t="s">
        <v>28</v>
      </c>
      <c r="C748" s="31">
        <v>3890</v>
      </c>
      <c r="D748" s="6">
        <v>1223.3599999999999</v>
      </c>
      <c r="E748" s="35" t="s">
        <v>27</v>
      </c>
      <c r="F748" s="6">
        <v>1223.3599999999999</v>
      </c>
    </row>
    <row r="749" spans="1:16" x14ac:dyDescent="0.2">
      <c r="A749" s="28">
        <v>39701</v>
      </c>
      <c r="B749" s="18" t="s">
        <v>28</v>
      </c>
      <c r="C749" s="31">
        <v>1808.56</v>
      </c>
      <c r="D749" s="6">
        <v>1808.56</v>
      </c>
      <c r="E749" s="35" t="s">
        <v>27</v>
      </c>
      <c r="F749" s="6">
        <v>1808.56</v>
      </c>
    </row>
    <row r="750" spans="1:16" x14ac:dyDescent="0.2">
      <c r="A750" s="28">
        <v>39701</v>
      </c>
      <c r="B750" s="18" t="s">
        <v>13</v>
      </c>
      <c r="C750" s="31">
        <v>13487</v>
      </c>
      <c r="D750" s="6">
        <v>629.91</v>
      </c>
      <c r="E750" s="35" t="s">
        <v>27</v>
      </c>
      <c r="F750" s="6">
        <v>629</v>
      </c>
    </row>
    <row r="751" spans="1:16" x14ac:dyDescent="0.2">
      <c r="A751" s="28">
        <v>39703</v>
      </c>
      <c r="B751" s="18" t="s">
        <v>28</v>
      </c>
      <c r="C751" s="31">
        <v>3978</v>
      </c>
      <c r="D751" s="6">
        <v>918.47</v>
      </c>
      <c r="E751" s="35" t="s">
        <v>27</v>
      </c>
      <c r="F751" s="6">
        <v>918.47</v>
      </c>
    </row>
    <row r="752" spans="1:16" x14ac:dyDescent="0.2">
      <c r="A752" s="28">
        <v>39703</v>
      </c>
      <c r="B752" s="18" t="s">
        <v>13</v>
      </c>
      <c r="C752" s="31">
        <v>13490</v>
      </c>
      <c r="D752" s="6">
        <v>364</v>
      </c>
      <c r="E752" s="35" t="s">
        <v>27</v>
      </c>
      <c r="F752" s="6">
        <v>364</v>
      </c>
    </row>
    <row r="753" spans="1:16" x14ac:dyDescent="0.2">
      <c r="A753" s="28">
        <v>39703</v>
      </c>
      <c r="B753" s="18" t="s">
        <v>6</v>
      </c>
      <c r="C753" s="31">
        <v>493973</v>
      </c>
      <c r="D753" s="6">
        <v>123.99</v>
      </c>
      <c r="E753" s="35" t="s">
        <v>27</v>
      </c>
      <c r="F753" s="6">
        <v>123.99</v>
      </c>
      <c r="G753" s="6">
        <v>2317.73</v>
      </c>
    </row>
    <row r="754" spans="1:16" s="8" customFormat="1" ht="10.5" x14ac:dyDescent="0.25">
      <c r="A754" s="60"/>
      <c r="B754" s="17"/>
      <c r="C754" s="10"/>
      <c r="D754" s="9">
        <f>SUM(D746:D753)</f>
        <v>5188.4299999999994</v>
      </c>
      <c r="E754" s="43"/>
      <c r="F754" s="9">
        <f>SUM(F746:F753)</f>
        <v>5187.5199999999995</v>
      </c>
      <c r="G754" s="9">
        <v>2317.73</v>
      </c>
      <c r="H754" s="9"/>
      <c r="I754" s="9"/>
      <c r="J754" s="9"/>
      <c r="K754" s="9">
        <v>138.44</v>
      </c>
      <c r="L754" s="9"/>
      <c r="M754" s="9">
        <f>SUM(F754:L754)</f>
        <v>7643.69</v>
      </c>
      <c r="N754" s="9">
        <v>10091.719999999999</v>
      </c>
      <c r="O754" s="11">
        <v>2448.0300000000002</v>
      </c>
      <c r="P754" s="11"/>
    </row>
    <row r="756" spans="1:16" s="1" customFormat="1" ht="10.5" x14ac:dyDescent="0.25">
      <c r="A756" s="59" t="s">
        <v>0</v>
      </c>
      <c r="B756" s="22" t="s">
        <v>7</v>
      </c>
      <c r="C756" s="3" t="s">
        <v>8</v>
      </c>
      <c r="D756" s="2" t="s">
        <v>9</v>
      </c>
      <c r="E756" s="46"/>
      <c r="F756" s="2" t="s">
        <v>89</v>
      </c>
      <c r="G756" s="2" t="s">
        <v>25</v>
      </c>
      <c r="H756" s="2" t="s">
        <v>90</v>
      </c>
      <c r="I756" s="2" t="s">
        <v>91</v>
      </c>
      <c r="J756" s="2" t="s">
        <v>92</v>
      </c>
      <c r="K756" s="2" t="s">
        <v>37</v>
      </c>
      <c r="L756" s="2" t="s">
        <v>93</v>
      </c>
      <c r="M756" s="2" t="s">
        <v>95</v>
      </c>
      <c r="N756" s="2" t="s">
        <v>58</v>
      </c>
      <c r="O756" s="4" t="s">
        <v>96</v>
      </c>
      <c r="P756" s="4"/>
    </row>
    <row r="757" spans="1:16" x14ac:dyDescent="0.2">
      <c r="A757" s="28">
        <v>39706</v>
      </c>
      <c r="B757" s="18" t="s">
        <v>29</v>
      </c>
      <c r="D757" s="6">
        <v>107.59</v>
      </c>
      <c r="E757" s="35" t="s">
        <v>27</v>
      </c>
      <c r="G757" s="6">
        <v>2375.5100000000002</v>
      </c>
      <c r="K757" s="6">
        <v>150</v>
      </c>
      <c r="L757" s="6">
        <v>107.59</v>
      </c>
    </row>
    <row r="758" spans="1:16" x14ac:dyDescent="0.2">
      <c r="A758" s="28">
        <v>39706</v>
      </c>
      <c r="B758" s="18" t="s">
        <v>28</v>
      </c>
      <c r="D758" s="6">
        <v>957.6</v>
      </c>
      <c r="E758" s="35" t="s">
        <v>27</v>
      </c>
      <c r="F758" s="6">
        <v>957.6</v>
      </c>
    </row>
    <row r="759" spans="1:16" x14ac:dyDescent="0.2">
      <c r="A759" s="28">
        <v>39707</v>
      </c>
      <c r="B759" s="18" t="s">
        <v>78</v>
      </c>
      <c r="C759" s="31">
        <v>75200668228</v>
      </c>
      <c r="D759" s="6">
        <v>589.25</v>
      </c>
      <c r="E759" s="35" t="s">
        <v>27</v>
      </c>
      <c r="L759" s="6">
        <v>589.25</v>
      </c>
    </row>
    <row r="760" spans="1:16" x14ac:dyDescent="0.2">
      <c r="A760" s="28">
        <v>39707</v>
      </c>
      <c r="B760" s="18" t="s">
        <v>10</v>
      </c>
      <c r="C760" s="31" t="s">
        <v>247</v>
      </c>
      <c r="D760" s="6">
        <v>328.6</v>
      </c>
      <c r="E760" s="35" t="s">
        <v>27</v>
      </c>
      <c r="F760" s="6">
        <v>328.6</v>
      </c>
    </row>
    <row r="761" spans="1:16" x14ac:dyDescent="0.2">
      <c r="A761" s="28">
        <v>39707</v>
      </c>
      <c r="B761" s="18" t="s">
        <v>19</v>
      </c>
      <c r="C761" s="31">
        <v>158049</v>
      </c>
      <c r="D761" s="6">
        <v>763.3</v>
      </c>
      <c r="E761" s="35" t="s">
        <v>27</v>
      </c>
      <c r="F761" s="6">
        <v>763.3</v>
      </c>
    </row>
    <row r="762" spans="1:16" x14ac:dyDescent="0.2">
      <c r="A762" s="28">
        <v>39707</v>
      </c>
      <c r="B762" s="18" t="s">
        <v>28</v>
      </c>
      <c r="D762" s="6">
        <v>2605.6799999999998</v>
      </c>
      <c r="E762" s="35" t="s">
        <v>27</v>
      </c>
      <c r="F762" s="6">
        <v>2605.6799999999998</v>
      </c>
    </row>
    <row r="763" spans="1:16" x14ac:dyDescent="0.2">
      <c r="A763" s="28">
        <v>39708</v>
      </c>
      <c r="B763" s="18" t="s">
        <v>6</v>
      </c>
      <c r="C763" s="31">
        <v>494758</v>
      </c>
      <c r="D763" s="6">
        <v>214.53</v>
      </c>
      <c r="E763" s="35" t="s">
        <v>27</v>
      </c>
      <c r="F763" s="6">
        <v>214.53</v>
      </c>
    </row>
    <row r="764" spans="1:16" x14ac:dyDescent="0.2">
      <c r="A764" s="28">
        <v>39708</v>
      </c>
      <c r="B764" s="18" t="s">
        <v>13</v>
      </c>
      <c r="C764" s="31">
        <v>259</v>
      </c>
      <c r="D764" s="6">
        <v>568.54999999999995</v>
      </c>
      <c r="E764" s="35" t="s">
        <v>27</v>
      </c>
      <c r="F764" s="6">
        <v>568.54999999999995</v>
      </c>
    </row>
    <row r="765" spans="1:16" x14ac:dyDescent="0.2">
      <c r="A765" s="28">
        <v>39709</v>
      </c>
      <c r="B765" s="18" t="s">
        <v>10</v>
      </c>
      <c r="C765" s="31" t="s">
        <v>248</v>
      </c>
      <c r="D765" s="6">
        <v>125</v>
      </c>
      <c r="E765" s="35" t="s">
        <v>27</v>
      </c>
      <c r="F765" s="6">
        <v>125</v>
      </c>
    </row>
    <row r="766" spans="1:16" x14ac:dyDescent="0.2">
      <c r="A766" s="28">
        <v>39710</v>
      </c>
      <c r="B766" s="18" t="s">
        <v>6</v>
      </c>
      <c r="C766" s="31">
        <v>495189</v>
      </c>
      <c r="D766" s="6">
        <v>62</v>
      </c>
      <c r="E766" s="35" t="s">
        <v>27</v>
      </c>
      <c r="F766" s="6">
        <v>62</v>
      </c>
    </row>
    <row r="767" spans="1:16" x14ac:dyDescent="0.2">
      <c r="A767" s="28">
        <v>39710</v>
      </c>
      <c r="B767" s="18" t="s">
        <v>13</v>
      </c>
      <c r="C767" s="31">
        <v>270</v>
      </c>
      <c r="D767" s="6">
        <v>498.64</v>
      </c>
      <c r="E767" s="35" t="s">
        <v>27</v>
      </c>
      <c r="F767" s="6">
        <v>498.64</v>
      </c>
    </row>
    <row r="768" spans="1:16" x14ac:dyDescent="0.2">
      <c r="F768" s="6">
        <f>SUM(F758:F767)</f>
        <v>6123.9000000000005</v>
      </c>
      <c r="G768" s="6">
        <f>SUM(G757:G767)</f>
        <v>2375.5100000000002</v>
      </c>
      <c r="K768" s="6">
        <v>150</v>
      </c>
      <c r="L768" s="6">
        <f>SUM(L757:L767)</f>
        <v>696.84</v>
      </c>
      <c r="M768" s="6">
        <f>SUM(F768:L768)</f>
        <v>9346.25</v>
      </c>
      <c r="N768" s="6">
        <v>9218.89</v>
      </c>
      <c r="O768" s="7">
        <v>-127.36</v>
      </c>
    </row>
    <row r="771" spans="1:16" s="1" customFormat="1" ht="10.5" x14ac:dyDescent="0.25">
      <c r="A771" s="59" t="s">
        <v>0</v>
      </c>
      <c r="B771" s="22" t="s">
        <v>7</v>
      </c>
      <c r="C771" s="3" t="s">
        <v>8</v>
      </c>
      <c r="D771" s="2" t="s">
        <v>9</v>
      </c>
      <c r="E771" s="46"/>
      <c r="F771" s="2" t="s">
        <v>89</v>
      </c>
      <c r="G771" s="2" t="s">
        <v>25</v>
      </c>
      <c r="H771" s="2" t="s">
        <v>90</v>
      </c>
      <c r="I771" s="2" t="s">
        <v>91</v>
      </c>
      <c r="J771" s="2" t="s">
        <v>92</v>
      </c>
      <c r="K771" s="2" t="s">
        <v>37</v>
      </c>
      <c r="L771" s="2" t="s">
        <v>93</v>
      </c>
      <c r="M771" s="2" t="s">
        <v>95</v>
      </c>
      <c r="N771" s="2" t="s">
        <v>58</v>
      </c>
      <c r="O771" s="4" t="s">
        <v>96</v>
      </c>
      <c r="P771" s="4"/>
    </row>
    <row r="772" spans="1:16" x14ac:dyDescent="0.2">
      <c r="A772" s="28">
        <v>39714</v>
      </c>
      <c r="B772" s="18" t="s">
        <v>28</v>
      </c>
      <c r="C772" s="31">
        <v>4261</v>
      </c>
      <c r="D772" s="6">
        <v>726.88</v>
      </c>
      <c r="E772" s="44" t="s">
        <v>27</v>
      </c>
      <c r="F772" s="6">
        <v>726.88</v>
      </c>
      <c r="G772" s="6">
        <v>2375.5100000000002</v>
      </c>
      <c r="K772" s="6">
        <v>150</v>
      </c>
    </row>
    <row r="773" spans="1:16" x14ac:dyDescent="0.2">
      <c r="A773" s="28">
        <v>39715</v>
      </c>
      <c r="B773" s="18" t="s">
        <v>6</v>
      </c>
      <c r="C773" s="31">
        <v>495996</v>
      </c>
      <c r="D773" s="6">
        <v>276.52</v>
      </c>
      <c r="E773" s="44" t="s">
        <v>27</v>
      </c>
      <c r="F773" s="6">
        <v>276.52</v>
      </c>
    </row>
    <row r="774" spans="1:16" x14ac:dyDescent="0.2">
      <c r="A774" s="28">
        <v>39715</v>
      </c>
      <c r="B774" s="18" t="s">
        <v>13</v>
      </c>
      <c r="C774" s="31">
        <v>287</v>
      </c>
      <c r="D774" s="6">
        <v>538.04999999999995</v>
      </c>
      <c r="E774" s="44" t="s">
        <v>27</v>
      </c>
      <c r="F774" s="6">
        <v>538.04999999999995</v>
      </c>
    </row>
    <row r="775" spans="1:16" x14ac:dyDescent="0.2">
      <c r="A775" s="28">
        <v>39715</v>
      </c>
      <c r="B775" s="18" t="s">
        <v>28</v>
      </c>
      <c r="C775" s="31">
        <v>4239</v>
      </c>
      <c r="D775" s="6">
        <v>2535.54</v>
      </c>
      <c r="E775" s="44" t="s">
        <v>27</v>
      </c>
      <c r="F775" s="6">
        <v>2535.54</v>
      </c>
    </row>
    <row r="776" spans="1:16" x14ac:dyDescent="0.2">
      <c r="A776" s="28">
        <v>39715</v>
      </c>
      <c r="B776" s="18" t="s">
        <v>19</v>
      </c>
      <c r="C776" s="31">
        <v>158344</v>
      </c>
      <c r="D776" s="6">
        <v>68.45</v>
      </c>
      <c r="E776" s="44" t="s">
        <v>27</v>
      </c>
      <c r="F776" s="6">
        <v>68.45</v>
      </c>
    </row>
    <row r="777" spans="1:16" x14ac:dyDescent="0.2">
      <c r="A777" s="28">
        <v>39716</v>
      </c>
      <c r="B777" s="18" t="s">
        <v>28</v>
      </c>
      <c r="C777" s="31">
        <v>4214</v>
      </c>
      <c r="D777" s="6">
        <v>1117.72</v>
      </c>
      <c r="E777" s="44" t="s">
        <v>27</v>
      </c>
      <c r="F777" s="6">
        <v>1117.72</v>
      </c>
    </row>
    <row r="778" spans="1:16" x14ac:dyDescent="0.2">
      <c r="A778" s="28">
        <v>39716</v>
      </c>
      <c r="B778" s="18" t="s">
        <v>13</v>
      </c>
      <c r="C778" s="31">
        <v>299</v>
      </c>
      <c r="D778" s="6">
        <v>389.13</v>
      </c>
      <c r="E778" s="44" t="s">
        <v>27</v>
      </c>
      <c r="F778" s="6">
        <v>389.13</v>
      </c>
    </row>
    <row r="779" spans="1:16" x14ac:dyDescent="0.2">
      <c r="A779" s="28">
        <v>39716</v>
      </c>
      <c r="B779" s="18" t="s">
        <v>137</v>
      </c>
      <c r="C779" s="31">
        <v>272</v>
      </c>
      <c r="D779" s="6">
        <v>232.2</v>
      </c>
      <c r="E779" s="44" t="s">
        <v>27</v>
      </c>
      <c r="H779" s="6">
        <v>232.2</v>
      </c>
    </row>
    <row r="780" spans="1:16" x14ac:dyDescent="0.2">
      <c r="A780" s="28">
        <v>39717</v>
      </c>
      <c r="B780" s="18" t="s">
        <v>6</v>
      </c>
      <c r="C780" s="31">
        <v>496450</v>
      </c>
      <c r="D780" s="6">
        <v>123.99</v>
      </c>
      <c r="E780" s="44" t="s">
        <v>27</v>
      </c>
      <c r="F780" s="6">
        <v>123.99</v>
      </c>
    </row>
    <row r="781" spans="1:16" x14ac:dyDescent="0.2">
      <c r="A781" s="28">
        <v>39717</v>
      </c>
      <c r="B781" s="18" t="s">
        <v>253</v>
      </c>
      <c r="C781" s="31">
        <v>72996</v>
      </c>
      <c r="D781" s="6">
        <v>164.02</v>
      </c>
      <c r="E781" s="44" t="s">
        <v>27</v>
      </c>
      <c r="F781" s="6">
        <v>164.02</v>
      </c>
    </row>
    <row r="782" spans="1:16" x14ac:dyDescent="0.2">
      <c r="F782" s="6">
        <f>SUM(F772:F781)</f>
        <v>5940.3</v>
      </c>
      <c r="G782" s="6">
        <v>2375.5100000000002</v>
      </c>
      <c r="H782" s="6">
        <f>SUM(H779:H781)</f>
        <v>232.2</v>
      </c>
      <c r="K782" s="6">
        <f>SUM(K772:K781)</f>
        <v>150</v>
      </c>
      <c r="M782" s="6">
        <f>SUM(F782:L782)</f>
        <v>8698.010000000002</v>
      </c>
      <c r="N782" s="6">
        <v>7467.69</v>
      </c>
      <c r="O782" s="7">
        <v>-1230.32</v>
      </c>
    </row>
    <row r="785" spans="1:16" s="1" customFormat="1" ht="10.5" x14ac:dyDescent="0.25">
      <c r="A785" s="59" t="s">
        <v>0</v>
      </c>
      <c r="B785" s="22" t="s">
        <v>7</v>
      </c>
      <c r="C785" s="3" t="s">
        <v>8</v>
      </c>
      <c r="D785" s="2" t="s">
        <v>9</v>
      </c>
      <c r="E785" s="46"/>
      <c r="F785" s="2" t="s">
        <v>89</v>
      </c>
      <c r="G785" s="2" t="s">
        <v>25</v>
      </c>
      <c r="H785" s="2" t="s">
        <v>90</v>
      </c>
      <c r="I785" s="2" t="s">
        <v>91</v>
      </c>
      <c r="J785" s="2" t="s">
        <v>92</v>
      </c>
      <c r="K785" s="2" t="s">
        <v>37</v>
      </c>
      <c r="L785" s="2" t="s">
        <v>93</v>
      </c>
      <c r="M785" s="2" t="s">
        <v>95</v>
      </c>
      <c r="N785" s="2" t="s">
        <v>58</v>
      </c>
      <c r="O785" s="4" t="s">
        <v>96</v>
      </c>
      <c r="P785" s="4"/>
    </row>
    <row r="786" spans="1:16" x14ac:dyDescent="0.2">
      <c r="A786" s="28">
        <v>39721</v>
      </c>
      <c r="B786" s="18" t="s">
        <v>19</v>
      </c>
      <c r="C786" s="31">
        <v>158559</v>
      </c>
      <c r="D786" s="6">
        <v>385.75</v>
      </c>
      <c r="E786" s="44" t="s">
        <v>27</v>
      </c>
      <c r="F786" s="6">
        <v>385.75</v>
      </c>
      <c r="G786" s="6">
        <v>2390.69</v>
      </c>
      <c r="K786" s="6">
        <v>150</v>
      </c>
    </row>
    <row r="787" spans="1:16" x14ac:dyDescent="0.2">
      <c r="A787" s="28">
        <v>39721</v>
      </c>
      <c r="B787" s="18" t="s">
        <v>28</v>
      </c>
      <c r="C787" s="31">
        <v>4379</v>
      </c>
      <c r="D787" s="6">
        <v>994.12</v>
      </c>
      <c r="E787" s="44" t="s">
        <v>27</v>
      </c>
      <c r="F787" s="6">
        <v>994.12</v>
      </c>
    </row>
    <row r="788" spans="1:16" x14ac:dyDescent="0.2">
      <c r="A788" s="28">
        <v>39722</v>
      </c>
      <c r="B788" s="18" t="s">
        <v>6</v>
      </c>
      <c r="C788" s="31">
        <v>497254</v>
      </c>
      <c r="D788" s="6">
        <v>52.57</v>
      </c>
      <c r="E788" s="44" t="s">
        <v>27</v>
      </c>
      <c r="F788" s="6">
        <v>52.57</v>
      </c>
    </row>
    <row r="789" spans="1:16" x14ac:dyDescent="0.2">
      <c r="A789" s="28">
        <v>39722</v>
      </c>
      <c r="B789" s="18" t="s">
        <v>13</v>
      </c>
      <c r="C789" s="31">
        <v>313</v>
      </c>
      <c r="D789" s="6">
        <v>385</v>
      </c>
      <c r="E789" s="44" t="s">
        <v>27</v>
      </c>
      <c r="F789" s="6">
        <v>385</v>
      </c>
    </row>
    <row r="790" spans="1:16" x14ac:dyDescent="0.2">
      <c r="A790" s="28">
        <v>39722</v>
      </c>
      <c r="B790" s="18" t="s">
        <v>28</v>
      </c>
      <c r="C790" s="31">
        <v>4413</v>
      </c>
      <c r="D790" s="6">
        <v>2976.62</v>
      </c>
      <c r="E790" s="44" t="s">
        <v>27</v>
      </c>
      <c r="F790" s="6">
        <v>2976.62</v>
      </c>
    </row>
    <row r="791" spans="1:16" x14ac:dyDescent="0.2">
      <c r="A791" s="28">
        <v>39722</v>
      </c>
      <c r="B791" s="18" t="s">
        <v>10</v>
      </c>
      <c r="C791" s="31" t="s">
        <v>346</v>
      </c>
      <c r="D791" s="6">
        <v>105.73</v>
      </c>
      <c r="E791" s="44" t="s">
        <v>27</v>
      </c>
      <c r="F791" s="6">
        <v>105.73</v>
      </c>
    </row>
    <row r="792" spans="1:16" x14ac:dyDescent="0.2">
      <c r="A792" s="28">
        <v>39724</v>
      </c>
      <c r="B792" s="18" t="s">
        <v>6</v>
      </c>
      <c r="C792" s="31">
        <v>4413</v>
      </c>
      <c r="D792" s="6">
        <v>117.38</v>
      </c>
      <c r="E792" s="44" t="s">
        <v>27</v>
      </c>
      <c r="F792" s="6">
        <v>117.38</v>
      </c>
    </row>
    <row r="793" spans="1:16" x14ac:dyDescent="0.2">
      <c r="A793" s="28">
        <v>39724</v>
      </c>
      <c r="B793" s="18" t="s">
        <v>13</v>
      </c>
      <c r="C793" s="31">
        <v>323</v>
      </c>
      <c r="D793" s="6">
        <v>509.5</v>
      </c>
      <c r="E793" s="44" t="s">
        <v>27</v>
      </c>
      <c r="F793" s="6">
        <v>509.5</v>
      </c>
    </row>
    <row r="794" spans="1:16" x14ac:dyDescent="0.2">
      <c r="F794" s="6">
        <f>SUM(F786:F793)</f>
        <v>5526.6699999999992</v>
      </c>
      <c r="G794" s="6">
        <v>2390.69</v>
      </c>
      <c r="K794" s="6">
        <v>150</v>
      </c>
      <c r="M794" s="6">
        <v>7961.63</v>
      </c>
      <c r="N794" s="6">
        <v>7130</v>
      </c>
      <c r="O794" s="7">
        <v>-831.63</v>
      </c>
    </row>
    <row r="796" spans="1:16" s="1" customFormat="1" ht="10.5" x14ac:dyDescent="0.25">
      <c r="A796" s="59" t="s">
        <v>0</v>
      </c>
      <c r="B796" s="22" t="s">
        <v>7</v>
      </c>
      <c r="C796" s="3" t="s">
        <v>8</v>
      </c>
      <c r="D796" s="2" t="s">
        <v>9</v>
      </c>
      <c r="E796" s="46"/>
      <c r="F796" s="2" t="s">
        <v>89</v>
      </c>
      <c r="G796" s="2" t="s">
        <v>25</v>
      </c>
      <c r="H796" s="2" t="s">
        <v>90</v>
      </c>
      <c r="I796" s="2" t="s">
        <v>91</v>
      </c>
      <c r="J796" s="2" t="s">
        <v>92</v>
      </c>
      <c r="K796" s="2" t="s">
        <v>37</v>
      </c>
      <c r="L796" s="2" t="s">
        <v>93</v>
      </c>
      <c r="M796" s="2" t="s">
        <v>95</v>
      </c>
      <c r="N796" s="2" t="s">
        <v>58</v>
      </c>
      <c r="O796" s="4" t="s">
        <v>96</v>
      </c>
      <c r="P796" s="4"/>
    </row>
    <row r="797" spans="1:16" x14ac:dyDescent="0.2">
      <c r="A797" s="28">
        <v>39728</v>
      </c>
      <c r="B797" s="18" t="s">
        <v>24</v>
      </c>
      <c r="D797" s="6">
        <v>30.14</v>
      </c>
      <c r="E797" s="44" t="s">
        <v>27</v>
      </c>
      <c r="F797" s="6">
        <v>30.14</v>
      </c>
      <c r="G797" s="6">
        <v>2390.69</v>
      </c>
      <c r="K797" s="6">
        <v>150</v>
      </c>
    </row>
    <row r="798" spans="1:16" x14ac:dyDescent="0.2">
      <c r="A798" s="28">
        <v>39728</v>
      </c>
      <c r="B798" s="18" t="s">
        <v>11</v>
      </c>
      <c r="D798" s="6">
        <v>44.94</v>
      </c>
      <c r="E798" s="44" t="s">
        <v>27</v>
      </c>
    </row>
    <row r="799" spans="1:16" x14ac:dyDescent="0.2">
      <c r="A799" s="28">
        <v>39728</v>
      </c>
      <c r="B799" s="18" t="s">
        <v>28</v>
      </c>
      <c r="C799" s="31">
        <v>4630</v>
      </c>
      <c r="D799" s="6">
        <v>3510.82</v>
      </c>
      <c r="E799" s="44" t="s">
        <v>27</v>
      </c>
      <c r="F799" s="6">
        <v>3510.82</v>
      </c>
    </row>
    <row r="800" spans="1:16" x14ac:dyDescent="0.2">
      <c r="A800" s="28">
        <v>39728</v>
      </c>
      <c r="B800" s="18" t="s">
        <v>28</v>
      </c>
      <c r="C800" s="31" t="s">
        <v>343</v>
      </c>
      <c r="D800" s="6">
        <v>3510.82</v>
      </c>
      <c r="E800" s="44" t="s">
        <v>27</v>
      </c>
    </row>
    <row r="801" spans="1:16" x14ac:dyDescent="0.2">
      <c r="A801" s="28">
        <v>39729</v>
      </c>
      <c r="B801" s="18" t="s">
        <v>6</v>
      </c>
      <c r="C801" s="31">
        <v>498422</v>
      </c>
      <c r="D801" s="6">
        <v>114.57</v>
      </c>
      <c r="E801" s="44" t="s">
        <v>27</v>
      </c>
      <c r="F801" s="6">
        <v>114.57</v>
      </c>
      <c r="G801" s="6" t="s">
        <v>258</v>
      </c>
    </row>
    <row r="802" spans="1:16" x14ac:dyDescent="0.2">
      <c r="A802" s="28">
        <v>39730</v>
      </c>
      <c r="B802" s="18" t="s">
        <v>28</v>
      </c>
      <c r="C802" s="31">
        <v>4612</v>
      </c>
      <c r="D802" s="6">
        <v>1008.92</v>
      </c>
      <c r="E802" s="44" t="s">
        <v>27</v>
      </c>
      <c r="F802" s="6">
        <v>1008.92</v>
      </c>
    </row>
    <row r="803" spans="1:16" x14ac:dyDescent="0.2">
      <c r="A803" s="28">
        <v>39731</v>
      </c>
      <c r="B803" s="18" t="s">
        <v>13</v>
      </c>
      <c r="C803" s="31">
        <v>333</v>
      </c>
      <c r="D803" s="6">
        <v>505.5</v>
      </c>
      <c r="E803" s="44" t="s">
        <v>27</v>
      </c>
      <c r="F803" s="6">
        <v>505.5</v>
      </c>
    </row>
    <row r="804" spans="1:16" x14ac:dyDescent="0.2">
      <c r="A804" s="28">
        <v>39731</v>
      </c>
      <c r="B804" s="18" t="s">
        <v>267</v>
      </c>
      <c r="D804" s="6">
        <v>123.6</v>
      </c>
      <c r="E804" s="44" t="s">
        <v>27</v>
      </c>
    </row>
    <row r="805" spans="1:16" x14ac:dyDescent="0.2">
      <c r="A805" s="28">
        <v>39731</v>
      </c>
      <c r="B805" s="18" t="s">
        <v>6</v>
      </c>
      <c r="C805" s="31">
        <v>498785</v>
      </c>
      <c r="D805" s="6">
        <v>117.38</v>
      </c>
      <c r="E805" s="44" t="s">
        <v>27</v>
      </c>
      <c r="F805" s="6">
        <v>117.38</v>
      </c>
    </row>
    <row r="806" spans="1:16" x14ac:dyDescent="0.2">
      <c r="A806" s="28">
        <v>39733</v>
      </c>
      <c r="B806" s="18" t="s">
        <v>13</v>
      </c>
      <c r="C806" s="31">
        <v>368</v>
      </c>
      <c r="D806" s="6">
        <v>312</v>
      </c>
      <c r="E806" s="44" t="s">
        <v>27</v>
      </c>
      <c r="F806" s="6">
        <v>312</v>
      </c>
    </row>
    <row r="807" spans="1:16" x14ac:dyDescent="0.2">
      <c r="F807" s="6">
        <f>SUM(F797:F806)</f>
        <v>5599.33</v>
      </c>
      <c r="G807" s="6">
        <v>2390.69</v>
      </c>
      <c r="K807" s="6">
        <v>150</v>
      </c>
      <c r="M807" s="6">
        <f>SUM(F807:L807)</f>
        <v>8140.02</v>
      </c>
      <c r="N807" s="6">
        <v>8570.52</v>
      </c>
      <c r="O807" s="7">
        <v>430.5</v>
      </c>
    </row>
    <row r="809" spans="1:16" s="1" customFormat="1" ht="10.5" x14ac:dyDescent="0.25">
      <c r="A809" s="59" t="s">
        <v>0</v>
      </c>
      <c r="B809" s="22" t="s">
        <v>7</v>
      </c>
      <c r="C809" s="3" t="s">
        <v>8</v>
      </c>
      <c r="D809" s="2" t="s">
        <v>9</v>
      </c>
      <c r="E809" s="46"/>
      <c r="F809" s="2" t="s">
        <v>89</v>
      </c>
      <c r="G809" s="2" t="s">
        <v>25</v>
      </c>
      <c r="H809" s="2" t="s">
        <v>90</v>
      </c>
      <c r="I809" s="2" t="s">
        <v>91</v>
      </c>
      <c r="J809" s="2" t="s">
        <v>92</v>
      </c>
      <c r="K809" s="2" t="s">
        <v>37</v>
      </c>
      <c r="L809" s="2" t="s">
        <v>93</v>
      </c>
      <c r="M809" s="2" t="s">
        <v>95</v>
      </c>
      <c r="N809" s="2" t="s">
        <v>58</v>
      </c>
      <c r="O809" s="4" t="s">
        <v>96</v>
      </c>
      <c r="P809" s="4"/>
    </row>
    <row r="810" spans="1:16" x14ac:dyDescent="0.2">
      <c r="A810" s="28">
        <v>39735</v>
      </c>
      <c r="B810" s="18" t="s">
        <v>19</v>
      </c>
      <c r="C810" s="31">
        <v>159108</v>
      </c>
      <c r="D810" s="6">
        <v>994.7</v>
      </c>
      <c r="E810" s="44" t="s">
        <v>27</v>
      </c>
      <c r="F810" s="6">
        <v>994.7</v>
      </c>
      <c r="G810" s="6">
        <v>2378.9499999999998</v>
      </c>
      <c r="K810" s="6">
        <v>150</v>
      </c>
    </row>
    <row r="811" spans="1:16" x14ac:dyDescent="0.2">
      <c r="A811" s="28">
        <v>39735</v>
      </c>
      <c r="B811" s="18" t="s">
        <v>28</v>
      </c>
      <c r="C811" s="31" t="s">
        <v>340</v>
      </c>
      <c r="D811" s="6">
        <v>3645.22</v>
      </c>
      <c r="E811" s="44" t="s">
        <v>27</v>
      </c>
      <c r="F811" s="6">
        <v>3645.22</v>
      </c>
    </row>
    <row r="812" spans="1:16" x14ac:dyDescent="0.2">
      <c r="A812" s="28">
        <v>39736</v>
      </c>
      <c r="B812" s="18" t="s">
        <v>13</v>
      </c>
      <c r="C812" s="31">
        <v>340</v>
      </c>
      <c r="D812" s="6">
        <v>469</v>
      </c>
      <c r="E812" s="44" t="s">
        <v>27</v>
      </c>
      <c r="F812" s="6">
        <v>469</v>
      </c>
    </row>
    <row r="813" spans="1:16" x14ac:dyDescent="0.2">
      <c r="A813" s="28">
        <v>39736</v>
      </c>
      <c r="B813" s="18" t="s">
        <v>6</v>
      </c>
      <c r="C813" s="31">
        <v>499633</v>
      </c>
      <c r="D813" s="6">
        <v>152.75</v>
      </c>
      <c r="E813" s="44" t="s">
        <v>27</v>
      </c>
      <c r="F813" s="6">
        <v>152.75</v>
      </c>
    </row>
    <row r="814" spans="1:16" x14ac:dyDescent="0.2">
      <c r="A814" s="28">
        <v>39736</v>
      </c>
      <c r="B814" s="18" t="s">
        <v>10</v>
      </c>
      <c r="C814" s="31" t="s">
        <v>273</v>
      </c>
      <c r="D814" s="6">
        <v>217.5</v>
      </c>
      <c r="E814" s="44" t="s">
        <v>27</v>
      </c>
      <c r="F814" s="6">
        <v>217.5</v>
      </c>
    </row>
    <row r="815" spans="1:16" x14ac:dyDescent="0.2">
      <c r="A815" s="28">
        <v>39737</v>
      </c>
      <c r="B815" s="18" t="s">
        <v>75</v>
      </c>
      <c r="C815" s="31">
        <v>3254087</v>
      </c>
      <c r="D815" s="6">
        <v>72.599999999999994</v>
      </c>
      <c r="E815" s="44" t="s">
        <v>27</v>
      </c>
      <c r="J815" s="6">
        <v>72.599999999999994</v>
      </c>
    </row>
    <row r="816" spans="1:16" x14ac:dyDescent="0.2">
      <c r="A816" s="28">
        <v>39738</v>
      </c>
      <c r="B816" s="18" t="s">
        <v>6</v>
      </c>
      <c r="C816" s="31">
        <v>500102</v>
      </c>
      <c r="D816" s="6">
        <v>179.37</v>
      </c>
      <c r="E816" s="44" t="s">
        <v>27</v>
      </c>
      <c r="F816" s="6">
        <v>179.37</v>
      </c>
    </row>
    <row r="817" spans="1:16" x14ac:dyDescent="0.2">
      <c r="F817" s="6">
        <f>SUM(F810:F816)</f>
        <v>5658.54</v>
      </c>
      <c r="G817" s="6">
        <v>2378.9499999999998</v>
      </c>
      <c r="J817" s="6">
        <v>72.599999999999994</v>
      </c>
      <c r="K817" s="6">
        <v>150</v>
      </c>
      <c r="M817" s="6">
        <f>SUM(F817:L817)</f>
        <v>8260.09</v>
      </c>
      <c r="N817" s="6">
        <v>6589.92</v>
      </c>
      <c r="O817" s="7">
        <f>N817-M817</f>
        <v>-1670.17</v>
      </c>
    </row>
    <row r="821" spans="1:16" s="1" customFormat="1" ht="10.5" x14ac:dyDescent="0.25">
      <c r="A821" s="59" t="s">
        <v>0</v>
      </c>
      <c r="B821" s="22" t="s">
        <v>7</v>
      </c>
      <c r="C821" s="3" t="s">
        <v>8</v>
      </c>
      <c r="D821" s="2" t="s">
        <v>9</v>
      </c>
      <c r="E821" s="46"/>
      <c r="F821" s="2" t="s">
        <v>89</v>
      </c>
      <c r="G821" s="2" t="s">
        <v>25</v>
      </c>
      <c r="H821" s="2" t="s">
        <v>90</v>
      </c>
      <c r="I821" s="2" t="s">
        <v>91</v>
      </c>
      <c r="J821" s="2" t="s">
        <v>92</v>
      </c>
      <c r="K821" s="2" t="s">
        <v>37</v>
      </c>
      <c r="L821" s="2" t="s">
        <v>93</v>
      </c>
      <c r="M821" s="2" t="s">
        <v>95</v>
      </c>
      <c r="N821" s="2" t="s">
        <v>58</v>
      </c>
      <c r="O821" s="4" t="s">
        <v>96</v>
      </c>
      <c r="P821" s="4"/>
    </row>
    <row r="822" spans="1:16" x14ac:dyDescent="0.2">
      <c r="A822" s="28">
        <v>39742</v>
      </c>
      <c r="B822" s="18" t="s">
        <v>28</v>
      </c>
      <c r="C822" s="31" t="s">
        <v>341</v>
      </c>
      <c r="D822" s="6">
        <v>1024.5999999999999</v>
      </c>
      <c r="E822" s="44" t="s">
        <v>27</v>
      </c>
      <c r="F822" s="6">
        <v>1024.5999999999999</v>
      </c>
      <c r="G822" s="6">
        <v>2378.9499999999998</v>
      </c>
      <c r="K822" s="6">
        <v>150</v>
      </c>
    </row>
    <row r="823" spans="1:16" x14ac:dyDescent="0.2">
      <c r="A823" s="28">
        <v>39743</v>
      </c>
      <c r="B823" s="18" t="s">
        <v>6</v>
      </c>
      <c r="C823" s="31">
        <v>500898</v>
      </c>
      <c r="D823" s="6">
        <v>114.57</v>
      </c>
      <c r="E823" s="44" t="s">
        <v>27</v>
      </c>
      <c r="F823" s="6">
        <v>114.57</v>
      </c>
    </row>
    <row r="824" spans="1:16" x14ac:dyDescent="0.2">
      <c r="A824" s="28">
        <v>39743</v>
      </c>
      <c r="B824" s="18" t="s">
        <v>13</v>
      </c>
      <c r="C824" s="31">
        <v>410</v>
      </c>
      <c r="D824" s="6">
        <v>560.61</v>
      </c>
      <c r="E824" s="44" t="s">
        <v>27</v>
      </c>
      <c r="F824" s="6">
        <v>560.61</v>
      </c>
    </row>
    <row r="825" spans="1:16" x14ac:dyDescent="0.2">
      <c r="A825" s="28">
        <v>39744</v>
      </c>
      <c r="B825" s="18" t="s">
        <v>13</v>
      </c>
      <c r="C825" s="31">
        <v>418</v>
      </c>
      <c r="D825" s="6">
        <v>297.51</v>
      </c>
      <c r="E825" s="44" t="s">
        <v>27</v>
      </c>
      <c r="F825" s="6">
        <v>297.51</v>
      </c>
    </row>
    <row r="826" spans="1:16" x14ac:dyDescent="0.2">
      <c r="A826" s="28">
        <v>39744</v>
      </c>
      <c r="B826" s="18" t="s">
        <v>28</v>
      </c>
      <c r="C826" s="31" t="s">
        <v>342</v>
      </c>
      <c r="D826" s="6">
        <v>1679.63</v>
      </c>
      <c r="E826" s="44" t="s">
        <v>27</v>
      </c>
      <c r="F826" s="6">
        <v>1679.63</v>
      </c>
    </row>
    <row r="827" spans="1:16" x14ac:dyDescent="0.2">
      <c r="A827" s="28">
        <v>39745</v>
      </c>
      <c r="B827" s="18" t="s">
        <v>6</v>
      </c>
      <c r="C827" s="31">
        <v>501393</v>
      </c>
      <c r="D827" s="6">
        <v>231.94</v>
      </c>
      <c r="E827" s="44" t="s">
        <v>27</v>
      </c>
      <c r="F827" s="6">
        <v>231.94</v>
      </c>
    </row>
    <row r="828" spans="1:16" x14ac:dyDescent="0.2">
      <c r="A828" s="28">
        <v>39745</v>
      </c>
      <c r="B828" s="18" t="s">
        <v>13</v>
      </c>
      <c r="C828" s="31">
        <v>418</v>
      </c>
      <c r="D828" s="6">
        <v>297.51</v>
      </c>
      <c r="E828" s="44" t="s">
        <v>27</v>
      </c>
      <c r="F828" s="6">
        <v>297.51</v>
      </c>
    </row>
    <row r="829" spans="1:16" x14ac:dyDescent="0.2">
      <c r="F829" s="6">
        <f>SUM(F822:F828)</f>
        <v>4206.37</v>
      </c>
      <c r="G829" s="6">
        <v>2378.9499999999998</v>
      </c>
      <c r="K829" s="6">
        <v>150</v>
      </c>
      <c r="M829" s="6">
        <f>SUM(F829:L829)</f>
        <v>6735.32</v>
      </c>
      <c r="N829" s="6">
        <v>8425.16</v>
      </c>
      <c r="O829" s="7">
        <f>N829-M829</f>
        <v>1689.8400000000001</v>
      </c>
    </row>
    <row r="831" spans="1:16" s="1" customFormat="1" ht="10.5" x14ac:dyDescent="0.25">
      <c r="A831" s="59" t="s">
        <v>0</v>
      </c>
      <c r="B831" s="22" t="s">
        <v>7</v>
      </c>
      <c r="C831" s="3" t="s">
        <v>8</v>
      </c>
      <c r="D831" s="2" t="s">
        <v>9</v>
      </c>
      <c r="E831" s="46"/>
      <c r="F831" s="2" t="s">
        <v>89</v>
      </c>
      <c r="G831" s="2" t="s">
        <v>25</v>
      </c>
      <c r="H831" s="2" t="s">
        <v>90</v>
      </c>
      <c r="I831" s="2" t="s">
        <v>91</v>
      </c>
      <c r="J831" s="2" t="s">
        <v>92</v>
      </c>
      <c r="K831" s="2" t="s">
        <v>37</v>
      </c>
      <c r="L831" s="2" t="s">
        <v>93</v>
      </c>
      <c r="M831" s="2" t="s">
        <v>95</v>
      </c>
      <c r="N831" s="2" t="s">
        <v>58</v>
      </c>
      <c r="O831" s="4" t="s">
        <v>96</v>
      </c>
      <c r="P831" s="4"/>
    </row>
    <row r="832" spans="1:16" x14ac:dyDescent="0.2">
      <c r="A832" s="28">
        <v>39748</v>
      </c>
      <c r="B832" s="18" t="s">
        <v>6</v>
      </c>
      <c r="C832" s="31">
        <v>501590</v>
      </c>
      <c r="D832" s="6">
        <v>55.38</v>
      </c>
      <c r="E832" s="44" t="s">
        <v>27</v>
      </c>
      <c r="F832" s="6">
        <v>55.38</v>
      </c>
      <c r="G832" s="6">
        <v>2366.2800000000002</v>
      </c>
    </row>
    <row r="833" spans="1:16" x14ac:dyDescent="0.2">
      <c r="A833" s="28">
        <v>39749</v>
      </c>
      <c r="B833" s="18" t="s">
        <v>19</v>
      </c>
      <c r="C833" s="31">
        <v>159674</v>
      </c>
      <c r="D833" s="6">
        <v>359.6</v>
      </c>
      <c r="E833" s="44" t="s">
        <v>27</v>
      </c>
      <c r="F833" s="6">
        <v>359.6</v>
      </c>
    </row>
    <row r="834" spans="1:16" x14ac:dyDescent="0.2">
      <c r="A834" s="28">
        <v>39749</v>
      </c>
      <c r="B834" s="18" t="s">
        <v>28</v>
      </c>
      <c r="C834" s="31" t="s">
        <v>272</v>
      </c>
      <c r="D834" s="6">
        <v>3831.06</v>
      </c>
      <c r="E834" s="44" t="s">
        <v>27</v>
      </c>
      <c r="F834" s="6">
        <v>3381.06</v>
      </c>
    </row>
    <row r="835" spans="1:16" x14ac:dyDescent="0.2">
      <c r="A835" s="28">
        <v>39750</v>
      </c>
      <c r="B835" s="18" t="s">
        <v>13</v>
      </c>
      <c r="C835" s="31">
        <v>430</v>
      </c>
      <c r="D835" s="6">
        <v>605.28</v>
      </c>
      <c r="E835" s="44" t="s">
        <v>27</v>
      </c>
      <c r="F835" s="6">
        <v>605.28</v>
      </c>
    </row>
    <row r="836" spans="1:16" x14ac:dyDescent="0.2">
      <c r="A836" s="28">
        <v>39750</v>
      </c>
      <c r="B836" s="18" t="s">
        <v>10</v>
      </c>
      <c r="C836" s="31" t="s">
        <v>270</v>
      </c>
      <c r="D836" s="6">
        <v>387.3</v>
      </c>
      <c r="E836" s="44" t="s">
        <v>27</v>
      </c>
      <c r="F836" s="6">
        <v>387.3</v>
      </c>
    </row>
    <row r="837" spans="1:16" ht="20" x14ac:dyDescent="0.2">
      <c r="A837" s="28">
        <v>39750</v>
      </c>
      <c r="B837" s="18" t="s">
        <v>265</v>
      </c>
      <c r="D837" s="6">
        <v>1383.9</v>
      </c>
      <c r="E837" s="44" t="s">
        <v>27</v>
      </c>
      <c r="J837" s="6">
        <v>1383.9</v>
      </c>
    </row>
    <row r="838" spans="1:16" x14ac:dyDescent="0.2">
      <c r="A838" s="28">
        <v>39750</v>
      </c>
      <c r="B838" s="18" t="s">
        <v>6</v>
      </c>
      <c r="C838" s="31">
        <v>502100</v>
      </c>
      <c r="D838" s="6">
        <v>114.57</v>
      </c>
      <c r="E838" s="44" t="s">
        <v>27</v>
      </c>
      <c r="F838" s="6">
        <v>114.57</v>
      </c>
    </row>
    <row r="839" spans="1:16" x14ac:dyDescent="0.2">
      <c r="A839" s="28">
        <v>39751</v>
      </c>
      <c r="B839" s="18" t="s">
        <v>13</v>
      </c>
      <c r="C839" s="31">
        <v>380</v>
      </c>
      <c r="D839" s="6">
        <v>343.23</v>
      </c>
      <c r="E839" s="44" t="s">
        <v>27</v>
      </c>
      <c r="F839" s="6">
        <v>343.23</v>
      </c>
    </row>
    <row r="840" spans="1:16" x14ac:dyDescent="0.2">
      <c r="A840" s="28">
        <v>39751</v>
      </c>
      <c r="B840" s="18" t="s">
        <v>28</v>
      </c>
      <c r="C840" s="31" t="s">
        <v>271</v>
      </c>
      <c r="D840" s="6">
        <v>1096.29</v>
      </c>
      <c r="E840" s="44" t="s">
        <v>27</v>
      </c>
      <c r="F840" s="6">
        <v>1096.29</v>
      </c>
    </row>
    <row r="841" spans="1:16" x14ac:dyDescent="0.2">
      <c r="A841" s="28">
        <v>39752</v>
      </c>
      <c r="B841" s="18" t="s">
        <v>155</v>
      </c>
      <c r="C841" s="31">
        <v>73897</v>
      </c>
      <c r="D841" s="6">
        <v>122.32</v>
      </c>
      <c r="E841" s="44" t="s">
        <v>27</v>
      </c>
      <c r="F841" s="6">
        <v>122.32</v>
      </c>
    </row>
    <row r="842" spans="1:16" x14ac:dyDescent="0.2">
      <c r="A842" s="28">
        <v>39752</v>
      </c>
      <c r="B842" s="18" t="s">
        <v>6</v>
      </c>
      <c r="C842" s="31">
        <v>502680</v>
      </c>
      <c r="D842" s="6">
        <v>62</v>
      </c>
      <c r="E842" s="44" t="s">
        <v>27</v>
      </c>
      <c r="F842" s="6">
        <v>62</v>
      </c>
    </row>
    <row r="843" spans="1:16" x14ac:dyDescent="0.2">
      <c r="A843" s="28">
        <v>39753</v>
      </c>
      <c r="B843" s="18" t="s">
        <v>325</v>
      </c>
      <c r="D843" s="6">
        <v>73.19</v>
      </c>
      <c r="E843" s="44" t="s">
        <v>27</v>
      </c>
      <c r="J843" s="6">
        <v>73.19</v>
      </c>
    </row>
    <row r="844" spans="1:16" ht="20" x14ac:dyDescent="0.2">
      <c r="A844" s="28">
        <v>39753</v>
      </c>
      <c r="B844" s="18" t="s">
        <v>324</v>
      </c>
      <c r="D844" s="6">
        <v>36.61</v>
      </c>
      <c r="E844" s="44" t="s">
        <v>27</v>
      </c>
      <c r="J844" s="6">
        <v>36.61</v>
      </c>
    </row>
    <row r="845" spans="1:16" x14ac:dyDescent="0.2">
      <c r="F845" s="6">
        <f>SUM(F832:F844)</f>
        <v>6527.03</v>
      </c>
      <c r="G845" s="6">
        <v>2366.2800000000002</v>
      </c>
      <c r="J845" s="6">
        <f>SUM(J837:J844)</f>
        <v>1493.7</v>
      </c>
      <c r="K845" s="6">
        <v>150</v>
      </c>
      <c r="M845" s="6">
        <f>SUM(F845:L845)</f>
        <v>10537.01</v>
      </c>
      <c r="N845" s="6">
        <v>8415.4599999999991</v>
      </c>
      <c r="O845" s="7">
        <f>N845-M845</f>
        <v>-2121.5500000000011</v>
      </c>
    </row>
    <row r="847" spans="1:16" s="1" customFormat="1" ht="10.5" x14ac:dyDescent="0.25">
      <c r="A847" s="59" t="s">
        <v>0</v>
      </c>
      <c r="B847" s="22" t="s">
        <v>7</v>
      </c>
      <c r="C847" s="3" t="s">
        <v>8</v>
      </c>
      <c r="D847" s="2" t="s">
        <v>9</v>
      </c>
      <c r="E847" s="46"/>
      <c r="F847" s="2" t="s">
        <v>89</v>
      </c>
      <c r="G847" s="2" t="s">
        <v>25</v>
      </c>
      <c r="H847" s="2" t="s">
        <v>90</v>
      </c>
      <c r="I847" s="2" t="s">
        <v>91</v>
      </c>
      <c r="J847" s="2" t="s">
        <v>92</v>
      </c>
      <c r="K847" s="2" t="s">
        <v>37</v>
      </c>
      <c r="L847" s="2" t="s">
        <v>93</v>
      </c>
      <c r="M847" s="2" t="s">
        <v>95</v>
      </c>
      <c r="N847" s="2" t="s">
        <v>58</v>
      </c>
      <c r="O847" s="4" t="s">
        <v>96</v>
      </c>
      <c r="P847" s="4"/>
    </row>
    <row r="848" spans="1:16" x14ac:dyDescent="0.2">
      <c r="A848" s="28">
        <v>39755</v>
      </c>
      <c r="B848" s="18" t="s">
        <v>6</v>
      </c>
      <c r="C848" s="31">
        <v>502913</v>
      </c>
      <c r="D848" s="6">
        <v>169.95</v>
      </c>
      <c r="E848" s="44" t="s">
        <v>27</v>
      </c>
      <c r="F848" s="6">
        <v>169</v>
      </c>
      <c r="G848" s="6">
        <v>2366.2800000000002</v>
      </c>
      <c r="K848" s="6">
        <v>150</v>
      </c>
    </row>
    <row r="849" spans="1:16" x14ac:dyDescent="0.2">
      <c r="A849" s="28">
        <v>39755</v>
      </c>
      <c r="B849" s="18" t="s">
        <v>14</v>
      </c>
      <c r="D849" s="6">
        <v>33.549999999999997</v>
      </c>
      <c r="E849" s="44" t="s">
        <v>27</v>
      </c>
      <c r="H849" s="6">
        <v>33.549999999999997</v>
      </c>
    </row>
    <row r="850" spans="1:16" x14ac:dyDescent="0.2">
      <c r="A850" s="28">
        <v>39755</v>
      </c>
      <c r="B850" s="18" t="s">
        <v>28</v>
      </c>
      <c r="C850" s="31" t="s">
        <v>269</v>
      </c>
      <c r="D850" s="6">
        <v>466.36</v>
      </c>
      <c r="E850" s="44" t="s">
        <v>27</v>
      </c>
      <c r="F850" s="6">
        <v>466.36</v>
      </c>
    </row>
    <row r="851" spans="1:16" x14ac:dyDescent="0.2">
      <c r="A851" s="28">
        <v>39756</v>
      </c>
      <c r="B851" s="18" t="s">
        <v>28</v>
      </c>
      <c r="C851" s="31" t="s">
        <v>268</v>
      </c>
      <c r="D851" s="6">
        <v>4241.8599999999997</v>
      </c>
      <c r="E851" s="44" t="s">
        <v>27</v>
      </c>
      <c r="F851" s="6">
        <v>4241.8599999999997</v>
      </c>
    </row>
    <row r="852" spans="1:16" x14ac:dyDescent="0.2">
      <c r="A852" s="28">
        <v>39757</v>
      </c>
      <c r="B852" s="18" t="s">
        <v>13</v>
      </c>
      <c r="C852" s="31">
        <v>389</v>
      </c>
      <c r="D852" s="6">
        <v>698.45</v>
      </c>
      <c r="E852" s="44" t="s">
        <v>27</v>
      </c>
      <c r="F852" s="6">
        <v>698.45</v>
      </c>
    </row>
    <row r="853" spans="1:16" x14ac:dyDescent="0.2">
      <c r="A853" s="28">
        <v>39757</v>
      </c>
      <c r="B853" s="18" t="s">
        <v>6</v>
      </c>
      <c r="C853" s="31">
        <v>503404</v>
      </c>
      <c r="D853" s="6">
        <v>52.57</v>
      </c>
      <c r="E853" s="44" t="s">
        <v>27</v>
      </c>
      <c r="F853" s="6">
        <v>52.57</v>
      </c>
    </row>
    <row r="854" spans="1:16" x14ac:dyDescent="0.2">
      <c r="A854" s="28">
        <v>39759</v>
      </c>
      <c r="B854" s="18" t="s">
        <v>6</v>
      </c>
      <c r="C854" s="31">
        <v>503820</v>
      </c>
      <c r="D854" s="6">
        <v>52.27</v>
      </c>
      <c r="E854" s="44" t="s">
        <v>27</v>
      </c>
      <c r="F854" s="6">
        <v>52.57</v>
      </c>
    </row>
    <row r="855" spans="1:16" x14ac:dyDescent="0.2">
      <c r="A855" s="28">
        <v>39759</v>
      </c>
      <c r="B855" s="18" t="s">
        <v>19</v>
      </c>
      <c r="C855" s="31">
        <v>160104</v>
      </c>
      <c r="D855" s="6">
        <v>28.9</v>
      </c>
      <c r="E855" s="44" t="s">
        <v>27</v>
      </c>
      <c r="F855" s="6">
        <v>28.9</v>
      </c>
    </row>
    <row r="856" spans="1:16" x14ac:dyDescent="0.2">
      <c r="A856" s="28">
        <v>39761</v>
      </c>
      <c r="B856" s="18" t="s">
        <v>338</v>
      </c>
      <c r="D856" s="6">
        <v>31.12</v>
      </c>
      <c r="E856" s="44" t="s">
        <v>27</v>
      </c>
      <c r="F856" s="6">
        <v>31.12</v>
      </c>
    </row>
    <row r="857" spans="1:16" x14ac:dyDescent="0.2">
      <c r="F857" s="6">
        <f>SUM(F848:F856)</f>
        <v>5740.8299999999981</v>
      </c>
      <c r="G857" s="6">
        <f>SUM(G848:G856)</f>
        <v>2366.2800000000002</v>
      </c>
      <c r="H857" s="6">
        <v>33.35</v>
      </c>
      <c r="K857" s="6">
        <v>150</v>
      </c>
      <c r="M857" s="6">
        <f>SUM(F857:L857)</f>
        <v>8290.4599999999991</v>
      </c>
      <c r="N857" s="6">
        <v>7920.2</v>
      </c>
      <c r="O857" s="7">
        <f>N857-M857</f>
        <v>-370.25999999999931</v>
      </c>
    </row>
    <row r="860" spans="1:16" s="1" customFormat="1" ht="10.5" x14ac:dyDescent="0.25">
      <c r="A860" s="59" t="s">
        <v>0</v>
      </c>
      <c r="B860" s="22" t="s">
        <v>7</v>
      </c>
      <c r="C860" s="3" t="s">
        <v>8</v>
      </c>
      <c r="D860" s="2" t="s">
        <v>9</v>
      </c>
      <c r="E860" s="46"/>
      <c r="F860" s="2" t="s">
        <v>89</v>
      </c>
      <c r="G860" s="2" t="s">
        <v>25</v>
      </c>
      <c r="H860" s="2" t="s">
        <v>90</v>
      </c>
      <c r="I860" s="2" t="s">
        <v>91</v>
      </c>
      <c r="J860" s="2" t="s">
        <v>92</v>
      </c>
      <c r="K860" s="2" t="s">
        <v>37</v>
      </c>
      <c r="L860" s="2" t="s">
        <v>93</v>
      </c>
      <c r="M860" s="2" t="s">
        <v>95</v>
      </c>
      <c r="N860" s="2" t="s">
        <v>58</v>
      </c>
      <c r="O860" s="4" t="s">
        <v>96</v>
      </c>
      <c r="P860" s="4"/>
    </row>
    <row r="861" spans="1:16" x14ac:dyDescent="0.2">
      <c r="A861" s="28">
        <v>39762</v>
      </c>
      <c r="B861" s="18" t="s">
        <v>6</v>
      </c>
      <c r="C861" s="31">
        <v>504183</v>
      </c>
      <c r="D861" s="6">
        <v>55.38</v>
      </c>
      <c r="E861" s="44" t="s">
        <v>27</v>
      </c>
      <c r="F861" s="6">
        <v>55.38</v>
      </c>
      <c r="G861" s="6">
        <v>2491.14</v>
      </c>
      <c r="K861" s="6">
        <v>150</v>
      </c>
    </row>
    <row r="862" spans="1:16" x14ac:dyDescent="0.2">
      <c r="A862" s="28">
        <v>39762</v>
      </c>
      <c r="B862" s="18" t="s">
        <v>6</v>
      </c>
      <c r="C862" s="31">
        <v>504184</v>
      </c>
      <c r="D862" s="6">
        <v>52.57</v>
      </c>
      <c r="E862" s="44" t="s">
        <v>27</v>
      </c>
      <c r="F862" s="6">
        <v>52.57</v>
      </c>
    </row>
    <row r="863" spans="1:16" x14ac:dyDescent="0.2">
      <c r="A863" s="28">
        <v>39763</v>
      </c>
      <c r="B863" s="18" t="s">
        <v>28</v>
      </c>
      <c r="C863" s="31" t="s">
        <v>329</v>
      </c>
      <c r="D863" s="6">
        <v>2074.2199999999998</v>
      </c>
      <c r="E863" s="44" t="s">
        <v>27</v>
      </c>
      <c r="F863" s="6">
        <v>2074.2199999999998</v>
      </c>
    </row>
    <row r="864" spans="1:16" x14ac:dyDescent="0.2">
      <c r="A864" s="28">
        <v>39763</v>
      </c>
      <c r="B864" s="18" t="s">
        <v>301</v>
      </c>
      <c r="C864" s="31">
        <v>1027863</v>
      </c>
      <c r="D864" s="6">
        <v>488.4</v>
      </c>
      <c r="E864" s="44" t="s">
        <v>27</v>
      </c>
      <c r="I864" s="6">
        <v>488.4</v>
      </c>
    </row>
    <row r="865" spans="1:16" x14ac:dyDescent="0.2">
      <c r="A865" s="28">
        <v>39763</v>
      </c>
      <c r="B865" s="18" t="s">
        <v>19</v>
      </c>
      <c r="C865" s="31">
        <v>160202</v>
      </c>
      <c r="D865" s="6">
        <v>356.35</v>
      </c>
      <c r="E865" s="44" t="s">
        <v>27</v>
      </c>
      <c r="F865" s="6">
        <v>356.35</v>
      </c>
    </row>
    <row r="866" spans="1:16" x14ac:dyDescent="0.2">
      <c r="A866" s="28">
        <v>39764</v>
      </c>
      <c r="B866" s="18" t="s">
        <v>13</v>
      </c>
      <c r="C866" s="31">
        <v>458</v>
      </c>
      <c r="D866" s="6">
        <v>728.56</v>
      </c>
      <c r="E866" s="44" t="s">
        <v>27</v>
      </c>
      <c r="F866" s="6">
        <v>728.56</v>
      </c>
    </row>
    <row r="867" spans="1:16" ht="20" x14ac:dyDescent="0.2">
      <c r="A867" s="28">
        <v>39764</v>
      </c>
      <c r="B867" s="18" t="s">
        <v>328</v>
      </c>
      <c r="C867" s="31">
        <v>26</v>
      </c>
      <c r="D867" s="6">
        <v>15145</v>
      </c>
      <c r="E867" s="44" t="s">
        <v>27</v>
      </c>
      <c r="H867" s="6">
        <v>15145</v>
      </c>
    </row>
    <row r="868" spans="1:16" x14ac:dyDescent="0.2">
      <c r="A868" s="28">
        <v>39764</v>
      </c>
      <c r="B868" s="18" t="s">
        <v>10</v>
      </c>
      <c r="C868" s="31" t="s">
        <v>339</v>
      </c>
      <c r="D868" s="6">
        <v>64.349999999999994</v>
      </c>
      <c r="E868" s="44" t="s">
        <v>27</v>
      </c>
      <c r="F868" s="6">
        <v>64.349999999999994</v>
      </c>
    </row>
    <row r="869" spans="1:16" x14ac:dyDescent="0.2">
      <c r="A869" s="28">
        <v>39765</v>
      </c>
      <c r="B869" s="18" t="s">
        <v>326</v>
      </c>
      <c r="C869" s="31">
        <v>841352</v>
      </c>
      <c r="D869" s="6">
        <v>2553.6</v>
      </c>
      <c r="E869" s="44" t="s">
        <v>27</v>
      </c>
      <c r="F869" s="6">
        <v>2553.6</v>
      </c>
    </row>
    <row r="870" spans="1:16" x14ac:dyDescent="0.2">
      <c r="A870" s="28">
        <v>39765</v>
      </c>
      <c r="B870" s="18" t="s">
        <v>29</v>
      </c>
      <c r="D870" s="6">
        <v>96.79</v>
      </c>
      <c r="E870" s="44" t="s">
        <v>27</v>
      </c>
      <c r="L870" s="6">
        <v>96.79</v>
      </c>
    </row>
    <row r="871" spans="1:16" x14ac:dyDescent="0.2">
      <c r="A871" s="28">
        <v>39766</v>
      </c>
      <c r="B871" s="18" t="s">
        <v>10</v>
      </c>
      <c r="C871" s="31" t="s">
        <v>273</v>
      </c>
      <c r="D871" s="6">
        <v>217.5</v>
      </c>
      <c r="E871" s="44" t="s">
        <v>27</v>
      </c>
      <c r="F871" s="6">
        <v>217.5</v>
      </c>
    </row>
    <row r="872" spans="1:16" x14ac:dyDescent="0.2">
      <c r="A872" s="28">
        <v>39766</v>
      </c>
      <c r="B872" s="18" t="s">
        <v>13</v>
      </c>
      <c r="C872" s="31">
        <v>473</v>
      </c>
      <c r="D872" s="6">
        <v>306.72000000000003</v>
      </c>
      <c r="E872" s="44" t="s">
        <v>27</v>
      </c>
      <c r="F872" s="6">
        <v>306.72000000000003</v>
      </c>
    </row>
    <row r="873" spans="1:16" x14ac:dyDescent="0.2">
      <c r="A873" s="28">
        <v>39766</v>
      </c>
      <c r="B873" s="18" t="s">
        <v>6</v>
      </c>
      <c r="C873" s="31">
        <v>505028</v>
      </c>
      <c r="D873" s="6">
        <v>100.18</v>
      </c>
      <c r="E873" s="44" t="s">
        <v>27</v>
      </c>
      <c r="F873" s="6">
        <v>100.18</v>
      </c>
    </row>
    <row r="874" spans="1:16" x14ac:dyDescent="0.2">
      <c r="F874" s="6">
        <f>SUM(F861:F873)</f>
        <v>6509.4299999999994</v>
      </c>
      <c r="G874" s="6">
        <f>SUM(G861:G873)</f>
        <v>2491.14</v>
      </c>
      <c r="I874" s="6">
        <f>SUM(I864:I873)</f>
        <v>488.4</v>
      </c>
      <c r="K874" s="6">
        <v>150</v>
      </c>
      <c r="L874" s="6">
        <v>96.79</v>
      </c>
      <c r="M874" s="6">
        <f>SUM(F874:L874)</f>
        <v>9735.76</v>
      </c>
      <c r="N874" s="6">
        <v>8687.84</v>
      </c>
      <c r="O874" s="7">
        <f>N874-M874</f>
        <v>-1047.92</v>
      </c>
    </row>
    <row r="875" spans="1:16" s="1" customFormat="1" ht="10.5" x14ac:dyDescent="0.25">
      <c r="A875" s="59" t="s">
        <v>0</v>
      </c>
      <c r="B875" s="22" t="s">
        <v>7</v>
      </c>
      <c r="C875" s="3" t="s">
        <v>8</v>
      </c>
      <c r="D875" s="2" t="s">
        <v>9</v>
      </c>
      <c r="E875" s="46"/>
      <c r="F875" s="2" t="s">
        <v>89</v>
      </c>
      <c r="G875" s="2" t="s">
        <v>25</v>
      </c>
      <c r="H875" s="2" t="s">
        <v>90</v>
      </c>
      <c r="I875" s="2" t="s">
        <v>244</v>
      </c>
      <c r="J875" s="2" t="s">
        <v>92</v>
      </c>
      <c r="K875" s="2" t="s">
        <v>37</v>
      </c>
      <c r="L875" s="2" t="s">
        <v>93</v>
      </c>
      <c r="M875" s="2" t="s">
        <v>95</v>
      </c>
      <c r="N875" s="2" t="s">
        <v>58</v>
      </c>
      <c r="O875" s="4" t="s">
        <v>96</v>
      </c>
      <c r="P875" s="4"/>
    </row>
    <row r="876" spans="1:16" s="12" customFormat="1" ht="10.5" x14ac:dyDescent="0.25">
      <c r="A876" s="62"/>
      <c r="B876" s="25"/>
      <c r="C876" s="33"/>
      <c r="D876" s="15"/>
      <c r="E876" s="48"/>
      <c r="F876" s="15"/>
      <c r="G876" s="15"/>
      <c r="H876" s="15"/>
      <c r="I876" s="15"/>
      <c r="J876" s="15"/>
      <c r="K876" s="15"/>
      <c r="L876" s="15"/>
      <c r="M876" s="15"/>
      <c r="N876" s="15"/>
      <c r="O876" s="13"/>
      <c r="P876" s="13"/>
    </row>
    <row r="877" spans="1:16" x14ac:dyDescent="0.2">
      <c r="A877" s="28">
        <v>39769</v>
      </c>
      <c r="B877" s="18" t="s">
        <v>318</v>
      </c>
      <c r="D877" s="6">
        <v>15.99</v>
      </c>
      <c r="E877" s="44" t="s">
        <v>27</v>
      </c>
      <c r="F877" s="6">
        <v>15.99</v>
      </c>
      <c r="G877" s="6">
        <v>2491.14</v>
      </c>
      <c r="K877" s="6">
        <v>150</v>
      </c>
    </row>
    <row r="878" spans="1:16" x14ac:dyDescent="0.2">
      <c r="A878" s="28">
        <v>39799</v>
      </c>
      <c r="B878" s="18" t="s">
        <v>319</v>
      </c>
      <c r="C878" s="31">
        <v>51</v>
      </c>
      <c r="D878" s="6">
        <v>105.77</v>
      </c>
      <c r="E878" s="44" t="s">
        <v>27</v>
      </c>
      <c r="J878" s="6">
        <v>105.77</v>
      </c>
    </row>
    <row r="879" spans="1:16" x14ac:dyDescent="0.2">
      <c r="A879" s="28">
        <v>39769</v>
      </c>
      <c r="B879" s="18" t="s">
        <v>78</v>
      </c>
      <c r="D879" s="6">
        <v>740.4</v>
      </c>
      <c r="E879" s="44" t="s">
        <v>27</v>
      </c>
      <c r="L879" s="6">
        <v>740.4</v>
      </c>
    </row>
    <row r="880" spans="1:16" x14ac:dyDescent="0.2">
      <c r="A880" s="28">
        <v>39769</v>
      </c>
      <c r="B880" s="18" t="s">
        <v>6</v>
      </c>
      <c r="C880" s="31">
        <v>505401</v>
      </c>
      <c r="D880" s="6">
        <v>62</v>
      </c>
      <c r="E880" s="44" t="s">
        <v>27</v>
      </c>
      <c r="F880" s="6">
        <v>62</v>
      </c>
    </row>
    <row r="881" spans="1:15" ht="20" x14ac:dyDescent="0.2">
      <c r="A881" s="28">
        <v>39769</v>
      </c>
      <c r="B881" s="18" t="s">
        <v>189</v>
      </c>
      <c r="C881" s="31">
        <v>51741</v>
      </c>
      <c r="D881" s="6">
        <v>102.13</v>
      </c>
      <c r="E881" s="44" t="s">
        <v>27</v>
      </c>
      <c r="F881" s="6">
        <v>102.13</v>
      </c>
    </row>
    <row r="882" spans="1:15" x14ac:dyDescent="0.2">
      <c r="A882" s="28">
        <v>39770</v>
      </c>
      <c r="B882" s="18" t="s">
        <v>28</v>
      </c>
      <c r="C882" s="31" t="s">
        <v>321</v>
      </c>
      <c r="D882" s="6">
        <v>1989.09</v>
      </c>
      <c r="E882" s="44" t="s">
        <v>27</v>
      </c>
      <c r="F882" s="6">
        <v>1989.09</v>
      </c>
    </row>
    <row r="883" spans="1:15" x14ac:dyDescent="0.2">
      <c r="A883" s="28">
        <v>39770</v>
      </c>
      <c r="B883" s="18" t="s">
        <v>330</v>
      </c>
      <c r="C883" s="31">
        <v>105365129</v>
      </c>
      <c r="D883" s="6">
        <v>33</v>
      </c>
      <c r="E883" s="44" t="s">
        <v>27</v>
      </c>
      <c r="J883" s="6">
        <v>33</v>
      </c>
    </row>
    <row r="884" spans="1:15" x14ac:dyDescent="0.2">
      <c r="A884" s="28">
        <v>39771</v>
      </c>
      <c r="B884" s="18" t="s">
        <v>13</v>
      </c>
      <c r="C884" s="31">
        <v>485</v>
      </c>
      <c r="D884" s="6">
        <v>632.17999999999995</v>
      </c>
      <c r="E884" s="44" t="s">
        <v>27</v>
      </c>
      <c r="F884" s="6">
        <v>632.17999999999995</v>
      </c>
    </row>
    <row r="885" spans="1:15" x14ac:dyDescent="0.2">
      <c r="A885" s="28">
        <v>39771</v>
      </c>
      <c r="B885" s="18" t="s">
        <v>6</v>
      </c>
      <c r="C885" s="31">
        <v>505874</v>
      </c>
      <c r="D885" s="6">
        <v>169.95</v>
      </c>
      <c r="E885" s="44" t="s">
        <v>27</v>
      </c>
      <c r="F885" s="6">
        <v>169.95</v>
      </c>
    </row>
    <row r="886" spans="1:15" x14ac:dyDescent="0.2">
      <c r="A886" s="28">
        <v>39771</v>
      </c>
      <c r="B886" s="18" t="s">
        <v>19</v>
      </c>
      <c r="C886" s="31">
        <v>160579</v>
      </c>
      <c r="D886" s="6">
        <v>34.65</v>
      </c>
      <c r="E886" s="44" t="s">
        <v>27</v>
      </c>
      <c r="F886" s="6">
        <v>34.65</v>
      </c>
    </row>
    <row r="887" spans="1:15" x14ac:dyDescent="0.2">
      <c r="A887" s="28">
        <v>39771</v>
      </c>
      <c r="B887" s="18" t="s">
        <v>344</v>
      </c>
      <c r="D887" s="6">
        <v>43.21</v>
      </c>
      <c r="E887" s="44" t="s">
        <v>27</v>
      </c>
      <c r="J887" s="6">
        <v>43.21</v>
      </c>
    </row>
    <row r="888" spans="1:15" x14ac:dyDescent="0.2">
      <c r="A888" s="28">
        <v>39772</v>
      </c>
      <c r="B888" s="18" t="s">
        <v>334</v>
      </c>
      <c r="C888" s="31">
        <v>84677</v>
      </c>
      <c r="D888" s="6">
        <v>160.94999999999999</v>
      </c>
      <c r="E888" s="44" t="s">
        <v>27</v>
      </c>
      <c r="I888" s="6">
        <v>160.94999999999999</v>
      </c>
    </row>
    <row r="889" spans="1:15" x14ac:dyDescent="0.2">
      <c r="A889" s="28">
        <v>39773</v>
      </c>
      <c r="B889" s="18" t="s">
        <v>314</v>
      </c>
      <c r="C889" s="31">
        <v>36251</v>
      </c>
      <c r="D889" s="6">
        <v>41.29</v>
      </c>
      <c r="E889" s="44" t="s">
        <v>27</v>
      </c>
      <c r="J889" s="6">
        <v>41.29</v>
      </c>
    </row>
    <row r="890" spans="1:15" x14ac:dyDescent="0.2">
      <c r="A890" s="28">
        <v>39773</v>
      </c>
      <c r="B890" s="18" t="s">
        <v>13</v>
      </c>
      <c r="C890" s="31">
        <v>497</v>
      </c>
      <c r="D890" s="6">
        <v>285.60000000000002</v>
      </c>
      <c r="E890" s="44" t="s">
        <v>27</v>
      </c>
      <c r="F890" s="6">
        <v>285.60000000000002</v>
      </c>
    </row>
    <row r="891" spans="1:15" x14ac:dyDescent="0.2">
      <c r="A891" s="28">
        <v>39773</v>
      </c>
      <c r="B891" s="18" t="s">
        <v>6</v>
      </c>
      <c r="C891" s="31">
        <v>506299</v>
      </c>
      <c r="D891" s="6">
        <v>114.57</v>
      </c>
      <c r="E891" s="44" t="s">
        <v>27</v>
      </c>
      <c r="F891" s="6">
        <v>114.57</v>
      </c>
    </row>
    <row r="892" spans="1:15" x14ac:dyDescent="0.2">
      <c r="A892" s="28">
        <v>39773</v>
      </c>
      <c r="B892" s="18" t="s">
        <v>313</v>
      </c>
      <c r="C892" s="31">
        <v>44795</v>
      </c>
      <c r="D892" s="6">
        <v>103.5</v>
      </c>
      <c r="E892" s="44" t="s">
        <v>27</v>
      </c>
      <c r="I892" s="6">
        <v>103.5</v>
      </c>
    </row>
    <row r="893" spans="1:15" x14ac:dyDescent="0.2">
      <c r="A893" s="28">
        <v>39773</v>
      </c>
      <c r="B893" s="18" t="s">
        <v>327</v>
      </c>
      <c r="C893" s="31">
        <v>31948</v>
      </c>
      <c r="D893" s="6">
        <v>165</v>
      </c>
      <c r="E893" s="44" t="s">
        <v>27</v>
      </c>
      <c r="H893" s="6">
        <v>165</v>
      </c>
    </row>
    <row r="894" spans="1:15" x14ac:dyDescent="0.2">
      <c r="A894" s="28">
        <v>39773</v>
      </c>
      <c r="B894" s="18" t="s">
        <v>28</v>
      </c>
      <c r="C894" s="31" t="s">
        <v>336</v>
      </c>
      <c r="D894" s="6">
        <v>867.5</v>
      </c>
      <c r="E894" s="44" t="s">
        <v>27</v>
      </c>
      <c r="F894" s="6">
        <v>867.5</v>
      </c>
    </row>
    <row r="895" spans="1:15" x14ac:dyDescent="0.2">
      <c r="A895" s="28">
        <v>39774</v>
      </c>
      <c r="B895" s="18" t="s">
        <v>323</v>
      </c>
      <c r="C895" s="31">
        <v>9236</v>
      </c>
      <c r="D895" s="6">
        <v>90</v>
      </c>
      <c r="E895" s="44" t="s">
        <v>27</v>
      </c>
      <c r="J895" s="6">
        <v>90</v>
      </c>
    </row>
    <row r="896" spans="1:15" x14ac:dyDescent="0.2">
      <c r="F896" s="6">
        <f>SUM(F877:F895)</f>
        <v>4273.66</v>
      </c>
      <c r="G896" s="6">
        <f>SUM(G877:G895)</f>
        <v>2491.14</v>
      </c>
      <c r="H896" s="6">
        <f>SUM(H893:H895)</f>
        <v>165</v>
      </c>
      <c r="I896" s="6">
        <f>SUM(I888:I895)</f>
        <v>264.45</v>
      </c>
      <c r="J896" s="6">
        <f>SUM(J878:J895)</f>
        <v>313.27</v>
      </c>
      <c r="K896" s="6">
        <v>150</v>
      </c>
      <c r="L896" s="6">
        <v>740.4</v>
      </c>
      <c r="M896" s="6">
        <f>SUM(F896:L896)</f>
        <v>8397.9199999999983</v>
      </c>
      <c r="N896" s="6">
        <v>9208.83</v>
      </c>
      <c r="O896" s="7">
        <f>N896-M896</f>
        <v>810.91000000000167</v>
      </c>
    </row>
    <row r="898" spans="1:16" s="1" customFormat="1" ht="10.5" x14ac:dyDescent="0.25">
      <c r="A898" s="59" t="s">
        <v>0</v>
      </c>
      <c r="B898" s="22" t="s">
        <v>7</v>
      </c>
      <c r="C898" s="3" t="s">
        <v>8</v>
      </c>
      <c r="D898" s="2" t="s">
        <v>9</v>
      </c>
      <c r="E898" s="46"/>
      <c r="F898" s="2" t="s">
        <v>89</v>
      </c>
      <c r="G898" s="2" t="s">
        <v>25</v>
      </c>
      <c r="H898" s="2" t="s">
        <v>90</v>
      </c>
      <c r="I898" s="2" t="s">
        <v>244</v>
      </c>
      <c r="J898" s="2" t="s">
        <v>92</v>
      </c>
      <c r="K898" s="2" t="s">
        <v>37</v>
      </c>
      <c r="L898" s="2" t="s">
        <v>93</v>
      </c>
      <c r="M898" s="2" t="s">
        <v>95</v>
      </c>
      <c r="N898" s="2" t="s">
        <v>58</v>
      </c>
      <c r="O898" s="4" t="s">
        <v>96</v>
      </c>
      <c r="P898" s="4"/>
    </row>
    <row r="899" spans="1:16" x14ac:dyDescent="0.2">
      <c r="A899" s="28">
        <v>39776</v>
      </c>
      <c r="B899" s="18" t="s">
        <v>6</v>
      </c>
      <c r="C899" s="31">
        <v>506636</v>
      </c>
      <c r="D899" s="6">
        <v>55.38</v>
      </c>
      <c r="E899" s="35" t="s">
        <v>27</v>
      </c>
      <c r="F899" s="6">
        <v>55.83</v>
      </c>
      <c r="G899" s="6">
        <v>2430.23</v>
      </c>
      <c r="K899" s="6">
        <v>150</v>
      </c>
    </row>
    <row r="900" spans="1:16" ht="20" x14ac:dyDescent="0.2">
      <c r="A900" s="28">
        <v>39776</v>
      </c>
      <c r="B900" s="18" t="s">
        <v>189</v>
      </c>
      <c r="C900" s="31">
        <v>53595</v>
      </c>
      <c r="D900" s="6">
        <v>99.39</v>
      </c>
      <c r="E900" s="35" t="s">
        <v>27</v>
      </c>
      <c r="F900" s="6">
        <v>99.39</v>
      </c>
    </row>
    <row r="901" spans="1:16" x14ac:dyDescent="0.2">
      <c r="A901" s="28">
        <v>39777</v>
      </c>
      <c r="B901" s="18" t="s">
        <v>28</v>
      </c>
      <c r="C901" s="31" t="s">
        <v>312</v>
      </c>
      <c r="D901" s="6">
        <v>5373.42</v>
      </c>
      <c r="E901" s="35" t="s">
        <v>27</v>
      </c>
      <c r="F901" s="6">
        <v>5373.42</v>
      </c>
    </row>
    <row r="902" spans="1:16" x14ac:dyDescent="0.2">
      <c r="A902" s="28">
        <v>39777</v>
      </c>
      <c r="B902" s="18" t="s">
        <v>19</v>
      </c>
      <c r="C902" s="31">
        <v>160785</v>
      </c>
      <c r="D902" s="6">
        <v>739.2</v>
      </c>
      <c r="E902" s="35" t="s">
        <v>27</v>
      </c>
      <c r="F902" s="6">
        <v>739.2</v>
      </c>
    </row>
    <row r="903" spans="1:16" x14ac:dyDescent="0.2">
      <c r="A903" s="28">
        <v>39777</v>
      </c>
      <c r="B903" s="18" t="s">
        <v>45</v>
      </c>
      <c r="D903" s="6">
        <v>15.99</v>
      </c>
      <c r="E903" s="35" t="s">
        <v>27</v>
      </c>
      <c r="J903" s="6">
        <v>15.99</v>
      </c>
    </row>
    <row r="904" spans="1:16" x14ac:dyDescent="0.2">
      <c r="A904" s="28">
        <v>39777</v>
      </c>
      <c r="B904" s="18" t="s">
        <v>335</v>
      </c>
      <c r="D904" s="6">
        <v>44.82</v>
      </c>
      <c r="E904" s="35" t="s">
        <v>27</v>
      </c>
      <c r="J904" s="6">
        <v>44.82</v>
      </c>
    </row>
    <row r="905" spans="1:16" x14ac:dyDescent="0.2">
      <c r="A905" s="28">
        <v>39778</v>
      </c>
      <c r="B905" s="18" t="s">
        <v>10</v>
      </c>
      <c r="C905" s="31" t="s">
        <v>305</v>
      </c>
      <c r="D905" s="6">
        <v>270.95999999999998</v>
      </c>
      <c r="E905" s="35" t="s">
        <v>27</v>
      </c>
    </row>
    <row r="906" spans="1:16" x14ac:dyDescent="0.2">
      <c r="A906" s="28">
        <v>39778</v>
      </c>
      <c r="B906" s="18" t="s">
        <v>10</v>
      </c>
      <c r="C906" s="31" t="s">
        <v>306</v>
      </c>
      <c r="D906" s="6">
        <v>408.5</v>
      </c>
      <c r="E906" s="35" t="s">
        <v>27</v>
      </c>
      <c r="F906" s="6">
        <v>408.5</v>
      </c>
    </row>
    <row r="907" spans="1:16" x14ac:dyDescent="0.2">
      <c r="A907" s="28">
        <v>39778</v>
      </c>
      <c r="B907" s="18" t="s">
        <v>13</v>
      </c>
      <c r="C907" s="31">
        <v>11</v>
      </c>
      <c r="D907" s="6">
        <v>544.79999999999995</v>
      </c>
      <c r="E907" s="35" t="s">
        <v>27</v>
      </c>
      <c r="F907" s="6">
        <v>544.79999999999995</v>
      </c>
    </row>
    <row r="908" spans="1:16" x14ac:dyDescent="0.2">
      <c r="A908" s="28">
        <v>39778</v>
      </c>
      <c r="B908" s="18" t="s">
        <v>6</v>
      </c>
      <c r="C908" s="31">
        <v>507106</v>
      </c>
      <c r="D908" s="6">
        <v>114.57</v>
      </c>
      <c r="E908" s="35" t="s">
        <v>27</v>
      </c>
      <c r="F908" s="6">
        <v>114.57</v>
      </c>
    </row>
    <row r="909" spans="1:16" x14ac:dyDescent="0.2">
      <c r="A909" s="28">
        <v>39779</v>
      </c>
      <c r="B909" s="18" t="s">
        <v>10</v>
      </c>
      <c r="C909" s="31" t="s">
        <v>304</v>
      </c>
      <c r="D909" s="6">
        <v>146.30000000000001</v>
      </c>
      <c r="E909" s="35" t="s">
        <v>27</v>
      </c>
      <c r="F909" s="6">
        <v>146.30000000000001</v>
      </c>
    </row>
    <row r="910" spans="1:16" x14ac:dyDescent="0.2">
      <c r="A910" s="28">
        <v>39779</v>
      </c>
      <c r="B910" s="18" t="s">
        <v>313</v>
      </c>
      <c r="C910" s="31">
        <v>44805</v>
      </c>
      <c r="D910" s="6">
        <v>69</v>
      </c>
      <c r="E910" s="35" t="s">
        <v>27</v>
      </c>
      <c r="I910" s="6">
        <v>69</v>
      </c>
    </row>
    <row r="911" spans="1:16" ht="20" x14ac:dyDescent="0.2">
      <c r="A911" s="28">
        <v>39779</v>
      </c>
      <c r="B911" s="18" t="s">
        <v>322</v>
      </c>
      <c r="C911" s="31">
        <v>846</v>
      </c>
      <c r="D911" s="6">
        <v>2123</v>
      </c>
      <c r="E911" s="35" t="s">
        <v>27</v>
      </c>
      <c r="H911" s="6">
        <v>2123</v>
      </c>
    </row>
    <row r="912" spans="1:16" x14ac:dyDescent="0.2">
      <c r="A912" s="28">
        <v>39780</v>
      </c>
      <c r="B912" s="18" t="s">
        <v>6</v>
      </c>
      <c r="C912" s="31">
        <v>507500</v>
      </c>
      <c r="D912" s="6">
        <v>135.57</v>
      </c>
      <c r="E912" s="35" t="s">
        <v>27</v>
      </c>
      <c r="F912" s="6">
        <v>133.57</v>
      </c>
    </row>
    <row r="913" spans="1:16" x14ac:dyDescent="0.2">
      <c r="A913" s="28">
        <v>39780</v>
      </c>
      <c r="B913" s="18" t="s">
        <v>18</v>
      </c>
      <c r="C913" s="31" t="s">
        <v>333</v>
      </c>
      <c r="D913" s="6">
        <v>109</v>
      </c>
      <c r="E913" s="35" t="s">
        <v>27</v>
      </c>
      <c r="I913" s="6">
        <v>109</v>
      </c>
    </row>
    <row r="914" spans="1:16" x14ac:dyDescent="0.2">
      <c r="A914" s="28">
        <v>39780</v>
      </c>
      <c r="B914" s="18" t="s">
        <v>28</v>
      </c>
      <c r="C914" s="31" t="s">
        <v>337</v>
      </c>
      <c r="D914" s="6">
        <v>821.2</v>
      </c>
      <c r="E914" s="35" t="s">
        <v>27</v>
      </c>
      <c r="F914" s="6">
        <v>821.2</v>
      </c>
    </row>
    <row r="915" spans="1:16" x14ac:dyDescent="0.2">
      <c r="F915" s="6">
        <f>SUM(F899:F914)</f>
        <v>8436.7800000000007</v>
      </c>
      <c r="G915" s="6">
        <f>SUM(G899:G914)</f>
        <v>2430.23</v>
      </c>
      <c r="H915" s="6">
        <f>SUM(H911:H914)</f>
        <v>2123</v>
      </c>
      <c r="I915" s="6">
        <f>SUM(I910:I914)</f>
        <v>178</v>
      </c>
      <c r="J915" s="6">
        <f>SUM(J903:J914)</f>
        <v>60.81</v>
      </c>
      <c r="K915" s="6">
        <v>150</v>
      </c>
      <c r="M915" s="6">
        <f>SUM(F915:L915)</f>
        <v>13378.82</v>
      </c>
      <c r="N915" s="6">
        <v>7908.12</v>
      </c>
      <c r="O915" s="7">
        <f>N915-M915</f>
        <v>-5470.7</v>
      </c>
    </row>
    <row r="917" spans="1:16" s="1" customFormat="1" ht="10.5" x14ac:dyDescent="0.25">
      <c r="A917" s="59" t="s">
        <v>0</v>
      </c>
      <c r="B917" s="22" t="s">
        <v>7</v>
      </c>
      <c r="C917" s="3" t="s">
        <v>8</v>
      </c>
      <c r="D917" s="2" t="s">
        <v>9</v>
      </c>
      <c r="E917" s="46"/>
      <c r="F917" s="2" t="s">
        <v>89</v>
      </c>
      <c r="G917" s="2" t="s">
        <v>25</v>
      </c>
      <c r="H917" s="2" t="s">
        <v>90</v>
      </c>
      <c r="I917" s="2" t="s">
        <v>244</v>
      </c>
      <c r="J917" s="2" t="s">
        <v>92</v>
      </c>
      <c r="K917" s="2" t="s">
        <v>37</v>
      </c>
      <c r="L917" s="2" t="s">
        <v>93</v>
      </c>
      <c r="M917" s="2" t="s">
        <v>95</v>
      </c>
      <c r="N917" s="2" t="s">
        <v>58</v>
      </c>
      <c r="O917" s="4" t="s">
        <v>96</v>
      </c>
      <c r="P917" s="4"/>
    </row>
    <row r="918" spans="1:16" x14ac:dyDescent="0.2">
      <c r="A918" s="28">
        <v>39783</v>
      </c>
      <c r="B918" s="18" t="s">
        <v>289</v>
      </c>
      <c r="C918" s="31">
        <v>668631</v>
      </c>
      <c r="D918" s="6">
        <v>650</v>
      </c>
      <c r="E918" s="35" t="s">
        <v>27</v>
      </c>
      <c r="G918" s="6">
        <v>2430.23</v>
      </c>
      <c r="H918" s="6">
        <v>650</v>
      </c>
      <c r="K918" s="6">
        <v>150</v>
      </c>
    </row>
    <row r="919" spans="1:16" x14ac:dyDescent="0.2">
      <c r="A919" s="28">
        <v>39783</v>
      </c>
      <c r="B919" s="18" t="s">
        <v>6</v>
      </c>
      <c r="C919" s="31">
        <v>507916</v>
      </c>
      <c r="D919" s="6">
        <v>55.38</v>
      </c>
      <c r="E919" s="35" t="s">
        <v>27</v>
      </c>
      <c r="F919" s="6">
        <v>55.38</v>
      </c>
    </row>
    <row r="920" spans="1:16" ht="20" x14ac:dyDescent="0.2">
      <c r="A920" s="28">
        <v>39783</v>
      </c>
      <c r="B920" s="18" t="s">
        <v>324</v>
      </c>
      <c r="D920" s="6">
        <v>38.61</v>
      </c>
      <c r="E920" s="35" t="s">
        <v>27</v>
      </c>
      <c r="J920" s="6">
        <v>38.61</v>
      </c>
    </row>
    <row r="921" spans="1:16" x14ac:dyDescent="0.2">
      <c r="A921" s="28">
        <v>39784</v>
      </c>
      <c r="B921" s="18" t="s">
        <v>28</v>
      </c>
      <c r="C921" s="31" t="s">
        <v>311</v>
      </c>
      <c r="D921" s="6">
        <v>1842.5</v>
      </c>
      <c r="E921" s="35" t="s">
        <v>27</v>
      </c>
      <c r="F921" s="6">
        <v>1842.5</v>
      </c>
    </row>
    <row r="922" spans="1:16" x14ac:dyDescent="0.2">
      <c r="A922" s="28">
        <v>39785</v>
      </c>
      <c r="B922" s="18" t="s">
        <v>290</v>
      </c>
      <c r="C922" s="31">
        <v>21130</v>
      </c>
      <c r="D922" s="6">
        <v>75.900000000000006</v>
      </c>
      <c r="E922" s="35" t="s">
        <v>27</v>
      </c>
      <c r="J922" s="6">
        <v>75.599999999999994</v>
      </c>
    </row>
    <row r="923" spans="1:16" x14ac:dyDescent="0.2">
      <c r="A923" s="28">
        <v>39785</v>
      </c>
      <c r="B923" s="18" t="s">
        <v>13</v>
      </c>
      <c r="C923" s="31">
        <v>31</v>
      </c>
      <c r="D923" s="6">
        <v>559.67999999999995</v>
      </c>
      <c r="E923" s="35" t="s">
        <v>27</v>
      </c>
      <c r="F923" s="6">
        <v>559.67999999999995</v>
      </c>
    </row>
    <row r="924" spans="1:16" x14ac:dyDescent="0.2">
      <c r="A924" s="28">
        <v>39785</v>
      </c>
      <c r="B924" s="18" t="s">
        <v>6</v>
      </c>
      <c r="C924" s="31">
        <v>508340</v>
      </c>
      <c r="D924" s="6">
        <v>114.57</v>
      </c>
      <c r="E924" s="35" t="s">
        <v>27</v>
      </c>
      <c r="F924" s="6">
        <v>114.57</v>
      </c>
    </row>
    <row r="925" spans="1:16" x14ac:dyDescent="0.2">
      <c r="A925" s="28">
        <v>39787</v>
      </c>
      <c r="B925" s="18" t="s">
        <v>28</v>
      </c>
      <c r="C925" s="31" t="s">
        <v>309</v>
      </c>
      <c r="D925" s="6">
        <v>3183.64</v>
      </c>
      <c r="E925" s="35" t="s">
        <v>27</v>
      </c>
      <c r="F925" s="6">
        <v>3183.64</v>
      </c>
    </row>
    <row r="926" spans="1:16" x14ac:dyDescent="0.2">
      <c r="A926" s="28">
        <v>39787</v>
      </c>
      <c r="B926" s="18" t="s">
        <v>13</v>
      </c>
      <c r="C926" s="31">
        <v>43</v>
      </c>
      <c r="D926" s="6">
        <v>300</v>
      </c>
      <c r="E926" s="35" t="s">
        <v>27</v>
      </c>
      <c r="F926" s="6">
        <v>300</v>
      </c>
    </row>
    <row r="927" spans="1:16" x14ac:dyDescent="0.2">
      <c r="A927" s="28">
        <v>39787</v>
      </c>
      <c r="B927" s="18" t="s">
        <v>6</v>
      </c>
      <c r="C927" s="31">
        <v>508808</v>
      </c>
      <c r="D927" s="6">
        <v>248.8</v>
      </c>
      <c r="E927" s="35" t="s">
        <v>27</v>
      </c>
      <c r="F927" s="6">
        <v>248.8</v>
      </c>
    </row>
    <row r="928" spans="1:16" x14ac:dyDescent="0.2">
      <c r="F928" s="6">
        <f>SUM(F919:F927)</f>
        <v>6304.5700000000006</v>
      </c>
      <c r="G928" s="6">
        <f>SUM(G918:G927)</f>
        <v>2430.23</v>
      </c>
      <c r="H928" s="6">
        <f>SUM(H918:H927)</f>
        <v>650</v>
      </c>
      <c r="J928" s="6">
        <f>SUM(J919:J927)</f>
        <v>114.21</v>
      </c>
      <c r="K928" s="6">
        <f>SUM(K918:K927)</f>
        <v>150</v>
      </c>
      <c r="M928" s="6">
        <f>SUM(F928:L928)</f>
        <v>9649.01</v>
      </c>
      <c r="N928" s="6">
        <v>9139.2900000000009</v>
      </c>
      <c r="O928" s="7">
        <v>-509.72</v>
      </c>
    </row>
    <row r="930" spans="1:16" s="1" customFormat="1" ht="10.5" x14ac:dyDescent="0.25">
      <c r="A930" s="59" t="s">
        <v>0</v>
      </c>
      <c r="B930" s="22" t="s">
        <v>7</v>
      </c>
      <c r="C930" s="3" t="s">
        <v>8</v>
      </c>
      <c r="D930" s="2" t="s">
        <v>9</v>
      </c>
      <c r="E930" s="46"/>
      <c r="F930" s="2" t="s">
        <v>89</v>
      </c>
      <c r="G930" s="2" t="s">
        <v>25</v>
      </c>
      <c r="H930" s="2" t="s">
        <v>90</v>
      </c>
      <c r="I930" s="2" t="s">
        <v>244</v>
      </c>
      <c r="J930" s="2" t="s">
        <v>92</v>
      </c>
      <c r="K930" s="2" t="s">
        <v>37</v>
      </c>
      <c r="L930" s="2" t="s">
        <v>93</v>
      </c>
      <c r="M930" s="2" t="s">
        <v>95</v>
      </c>
      <c r="N930" s="2" t="s">
        <v>58</v>
      </c>
      <c r="O930" s="4" t="s">
        <v>96</v>
      </c>
      <c r="P930" s="4"/>
    </row>
    <row r="931" spans="1:16" x14ac:dyDescent="0.2">
      <c r="A931" s="28">
        <v>39790</v>
      </c>
      <c r="B931" s="18" t="s">
        <v>6</v>
      </c>
      <c r="C931" s="31">
        <v>509123</v>
      </c>
      <c r="D931" s="6">
        <v>117.38</v>
      </c>
      <c r="E931" s="35" t="s">
        <v>27</v>
      </c>
      <c r="F931" s="6">
        <v>117.38</v>
      </c>
      <c r="G931" s="6">
        <v>2555.62</v>
      </c>
      <c r="K931" s="6">
        <v>150</v>
      </c>
    </row>
    <row r="932" spans="1:16" ht="20" x14ac:dyDescent="0.2">
      <c r="A932" s="28">
        <v>39790</v>
      </c>
      <c r="B932" s="18" t="s">
        <v>332</v>
      </c>
      <c r="C932" s="31">
        <v>48846</v>
      </c>
      <c r="D932" s="6">
        <v>80.63</v>
      </c>
      <c r="E932" s="44" t="s">
        <v>27</v>
      </c>
      <c r="J932" s="6">
        <v>80.63</v>
      </c>
    </row>
    <row r="933" spans="1:16" x14ac:dyDescent="0.2">
      <c r="A933" s="28">
        <v>39791</v>
      </c>
      <c r="B933" s="18" t="s">
        <v>28</v>
      </c>
      <c r="C933" s="31" t="s">
        <v>302</v>
      </c>
      <c r="D933" s="6">
        <v>2561</v>
      </c>
      <c r="E933" s="35" t="s">
        <v>27</v>
      </c>
      <c r="F933" s="6">
        <v>2561</v>
      </c>
    </row>
    <row r="934" spans="1:16" x14ac:dyDescent="0.2">
      <c r="A934" s="28">
        <v>39791</v>
      </c>
      <c r="B934" s="18" t="s">
        <v>156</v>
      </c>
      <c r="C934" s="31">
        <v>16508</v>
      </c>
      <c r="D934" s="6">
        <v>99</v>
      </c>
      <c r="E934" s="35" t="s">
        <v>27</v>
      </c>
      <c r="J934" s="6">
        <v>99</v>
      </c>
    </row>
    <row r="935" spans="1:16" x14ac:dyDescent="0.2">
      <c r="A935" s="28">
        <v>39791</v>
      </c>
      <c r="B935" s="18" t="s">
        <v>19</v>
      </c>
      <c r="C935" s="31">
        <v>161337</v>
      </c>
      <c r="D935" s="6">
        <v>315.7</v>
      </c>
      <c r="E935" s="35" t="s">
        <v>27</v>
      </c>
      <c r="F935" s="6">
        <v>315.7</v>
      </c>
    </row>
    <row r="936" spans="1:16" x14ac:dyDescent="0.2">
      <c r="A936" s="28">
        <v>39791</v>
      </c>
      <c r="B936" s="18" t="s">
        <v>10</v>
      </c>
      <c r="C936" s="31" t="s">
        <v>349</v>
      </c>
      <c r="D936" s="6">
        <v>281.83</v>
      </c>
    </row>
    <row r="937" spans="1:16" x14ac:dyDescent="0.2">
      <c r="A937" s="28">
        <v>39791</v>
      </c>
      <c r="B937" s="18" t="s">
        <v>320</v>
      </c>
      <c r="C937" s="31">
        <v>5674</v>
      </c>
      <c r="D937" s="6">
        <v>1787.5</v>
      </c>
      <c r="E937" s="35" t="s">
        <v>27</v>
      </c>
      <c r="H937" s="6">
        <v>1787.5</v>
      </c>
    </row>
    <row r="938" spans="1:16" x14ac:dyDescent="0.2">
      <c r="A938" s="28">
        <v>39792</v>
      </c>
      <c r="B938" s="18" t="s">
        <v>13</v>
      </c>
      <c r="C938" s="31">
        <v>66</v>
      </c>
      <c r="D938" s="6">
        <v>568.79999999999995</v>
      </c>
      <c r="E938" s="35" t="s">
        <v>27</v>
      </c>
      <c r="F938" s="6">
        <v>568.79999999999995</v>
      </c>
    </row>
    <row r="939" spans="1:16" x14ac:dyDescent="0.2">
      <c r="A939" s="28">
        <v>39794</v>
      </c>
      <c r="B939" s="18" t="s">
        <v>28</v>
      </c>
      <c r="C939" s="31" t="s">
        <v>300</v>
      </c>
      <c r="D939" s="6">
        <v>2661.58</v>
      </c>
      <c r="E939" s="35" t="s">
        <v>27</v>
      </c>
      <c r="F939" s="6">
        <v>2661.58</v>
      </c>
    </row>
    <row r="940" spans="1:16" x14ac:dyDescent="0.2">
      <c r="A940" s="28">
        <v>39794</v>
      </c>
      <c r="B940" s="18" t="s">
        <v>13</v>
      </c>
      <c r="C940" s="31">
        <v>77</v>
      </c>
      <c r="D940" s="6">
        <v>276</v>
      </c>
      <c r="E940" s="35" t="s">
        <v>27</v>
      </c>
      <c r="F940" s="6">
        <v>276</v>
      </c>
    </row>
    <row r="941" spans="1:16" x14ac:dyDescent="0.2">
      <c r="A941" s="28">
        <v>39794</v>
      </c>
      <c r="B941" s="18" t="s">
        <v>6</v>
      </c>
      <c r="C941" s="31">
        <v>510042</v>
      </c>
      <c r="D941" s="6">
        <v>346.52</v>
      </c>
      <c r="E941" s="35" t="s">
        <v>27</v>
      </c>
      <c r="F941" s="6">
        <v>346.52</v>
      </c>
    </row>
    <row r="942" spans="1:16" x14ac:dyDescent="0.2">
      <c r="A942" s="28">
        <v>39794</v>
      </c>
      <c r="B942" s="18" t="s">
        <v>10</v>
      </c>
      <c r="C942" s="31" t="s">
        <v>347</v>
      </c>
      <c r="D942" s="6">
        <v>328.97</v>
      </c>
      <c r="E942" s="44" t="s">
        <v>27</v>
      </c>
    </row>
    <row r="943" spans="1:16" x14ac:dyDescent="0.2">
      <c r="A943" s="28">
        <v>39796</v>
      </c>
      <c r="B943" s="18" t="s">
        <v>137</v>
      </c>
      <c r="C943" s="31">
        <v>329</v>
      </c>
      <c r="D943" s="6">
        <v>510</v>
      </c>
      <c r="E943" s="35" t="s">
        <v>27</v>
      </c>
      <c r="H943" s="6">
        <v>510</v>
      </c>
    </row>
    <row r="944" spans="1:16" x14ac:dyDescent="0.2">
      <c r="F944" s="6">
        <f>SUM(F931:F943)</f>
        <v>6846.98</v>
      </c>
      <c r="G944" s="6">
        <f>SUM(G931:G943)</f>
        <v>2555.62</v>
      </c>
      <c r="H944" s="6">
        <f>SUM(H931:H943)</f>
        <v>2297.5</v>
      </c>
      <c r="J944" s="6">
        <f>SUM(J931:J943)</f>
        <v>179.63</v>
      </c>
      <c r="K944" s="6">
        <f>SUM(K931:K943)</f>
        <v>150</v>
      </c>
      <c r="M944" s="6">
        <f>SUM(F944:L944)</f>
        <v>12029.729999999998</v>
      </c>
      <c r="N944" s="6">
        <v>8275.81</v>
      </c>
      <c r="O944" s="7">
        <v>-3753.92</v>
      </c>
    </row>
    <row r="945" spans="1:16" s="1" customFormat="1" ht="10.5" x14ac:dyDescent="0.25">
      <c r="A945" s="59" t="s">
        <v>0</v>
      </c>
      <c r="B945" s="22" t="s">
        <v>7</v>
      </c>
      <c r="C945" s="3" t="s">
        <v>8</v>
      </c>
      <c r="D945" s="2" t="s">
        <v>9</v>
      </c>
      <c r="E945" s="46"/>
      <c r="F945" s="2" t="s">
        <v>89</v>
      </c>
      <c r="G945" s="2" t="s">
        <v>25</v>
      </c>
      <c r="H945" s="2" t="s">
        <v>90</v>
      </c>
      <c r="I945" s="2" t="s">
        <v>244</v>
      </c>
      <c r="J945" s="2" t="s">
        <v>92</v>
      </c>
      <c r="K945" s="2" t="s">
        <v>37</v>
      </c>
      <c r="L945" s="2" t="s">
        <v>93</v>
      </c>
      <c r="M945" s="2" t="s">
        <v>95</v>
      </c>
      <c r="N945" s="2" t="s">
        <v>58</v>
      </c>
      <c r="O945" s="4" t="s">
        <v>96</v>
      </c>
      <c r="P945" s="4"/>
    </row>
    <row r="946" spans="1:16" x14ac:dyDescent="0.2">
      <c r="A946" s="28">
        <v>39798</v>
      </c>
      <c r="B946" s="18" t="s">
        <v>28</v>
      </c>
      <c r="C946" s="31" t="s">
        <v>307</v>
      </c>
      <c r="D946" s="6">
        <v>4010.73</v>
      </c>
      <c r="E946" s="35" t="s">
        <v>27</v>
      </c>
      <c r="F946" s="6">
        <v>4010.73</v>
      </c>
      <c r="G946" s="6">
        <v>2555.62</v>
      </c>
      <c r="K946" s="6">
        <v>150</v>
      </c>
    </row>
    <row r="947" spans="1:16" x14ac:dyDescent="0.2">
      <c r="A947" s="28">
        <v>39798</v>
      </c>
      <c r="B947" s="18" t="s">
        <v>19</v>
      </c>
      <c r="C947" s="31">
        <v>161691</v>
      </c>
      <c r="D947" s="6">
        <v>80.2</v>
      </c>
      <c r="E947" s="35" t="s">
        <v>27</v>
      </c>
      <c r="F947" s="6">
        <v>80.2</v>
      </c>
    </row>
    <row r="948" spans="1:16" x14ac:dyDescent="0.2">
      <c r="A948" s="28">
        <v>39798</v>
      </c>
      <c r="B948" s="18" t="s">
        <v>345</v>
      </c>
      <c r="D948" s="6">
        <v>110.16</v>
      </c>
      <c r="E948" s="35" t="s">
        <v>27</v>
      </c>
      <c r="L948" s="6">
        <v>110.16</v>
      </c>
    </row>
    <row r="949" spans="1:16" x14ac:dyDescent="0.2">
      <c r="B949" s="18" t="s">
        <v>78</v>
      </c>
      <c r="D949" s="6">
        <v>802.1</v>
      </c>
      <c r="E949" s="35" t="s">
        <v>27</v>
      </c>
      <c r="L949" s="6">
        <v>802.1</v>
      </c>
    </row>
    <row r="950" spans="1:16" x14ac:dyDescent="0.2">
      <c r="A950" s="28">
        <v>39799</v>
      </c>
      <c r="B950" s="18" t="s">
        <v>319</v>
      </c>
      <c r="C950" s="31">
        <v>51</v>
      </c>
      <c r="D950" s="6">
        <v>105.77</v>
      </c>
      <c r="E950" s="35" t="s">
        <v>27</v>
      </c>
      <c r="J950" s="6">
        <v>105.77</v>
      </c>
    </row>
    <row r="951" spans="1:16" x14ac:dyDescent="0.2">
      <c r="A951" s="28">
        <v>39799</v>
      </c>
      <c r="B951" s="18" t="s">
        <v>6</v>
      </c>
      <c r="C951" s="31">
        <v>5108884</v>
      </c>
      <c r="D951" s="6">
        <v>208.13</v>
      </c>
      <c r="E951" s="35" t="s">
        <v>27</v>
      </c>
      <c r="F951" s="6">
        <v>208.13</v>
      </c>
    </row>
    <row r="952" spans="1:16" x14ac:dyDescent="0.2">
      <c r="A952" s="28" t="s">
        <v>310</v>
      </c>
      <c r="B952" s="18" t="s">
        <v>13</v>
      </c>
      <c r="C952" s="31">
        <v>152</v>
      </c>
      <c r="D952" s="6">
        <v>450.24</v>
      </c>
      <c r="E952" s="35" t="s">
        <v>27</v>
      </c>
      <c r="F952" s="6">
        <v>450.24</v>
      </c>
    </row>
    <row r="953" spans="1:16" x14ac:dyDescent="0.2">
      <c r="A953" s="28">
        <v>39799</v>
      </c>
      <c r="B953" s="18" t="s">
        <v>301</v>
      </c>
      <c r="C953" s="31">
        <v>1028171</v>
      </c>
      <c r="D953" s="6">
        <v>29.7</v>
      </c>
      <c r="E953" s="35" t="s">
        <v>27</v>
      </c>
      <c r="J953" s="6">
        <v>29.7</v>
      </c>
    </row>
    <row r="954" spans="1:16" x14ac:dyDescent="0.2">
      <c r="A954" s="28">
        <v>39799</v>
      </c>
      <c r="B954" s="18" t="s">
        <v>19</v>
      </c>
      <c r="C954" s="31">
        <v>161755</v>
      </c>
      <c r="D954" s="6">
        <v>162.15</v>
      </c>
      <c r="E954" s="35" t="s">
        <v>27</v>
      </c>
      <c r="F954" s="6">
        <v>162.15</v>
      </c>
    </row>
    <row r="955" spans="1:16" x14ac:dyDescent="0.2">
      <c r="A955" s="28">
        <v>39800</v>
      </c>
      <c r="B955" s="18" t="s">
        <v>6</v>
      </c>
      <c r="C955" s="31">
        <v>511162</v>
      </c>
      <c r="D955" s="6">
        <v>218.41</v>
      </c>
      <c r="E955" s="35" t="s">
        <v>27</v>
      </c>
      <c r="F955" s="6">
        <v>218.41</v>
      </c>
    </row>
    <row r="956" spans="1:16" x14ac:dyDescent="0.2">
      <c r="A956" s="28">
        <v>39801</v>
      </c>
      <c r="B956" s="18" t="s">
        <v>13</v>
      </c>
      <c r="C956" s="31">
        <v>161</v>
      </c>
      <c r="D956" s="6">
        <v>348.04</v>
      </c>
      <c r="E956" s="35" t="s">
        <v>27</v>
      </c>
      <c r="F956" s="6">
        <v>348.04</v>
      </c>
    </row>
    <row r="957" spans="1:16" x14ac:dyDescent="0.2">
      <c r="A957" s="28">
        <v>39801</v>
      </c>
      <c r="B957" s="18" t="s">
        <v>6</v>
      </c>
      <c r="C957" s="31">
        <v>511258</v>
      </c>
      <c r="D957" s="6">
        <v>169.95</v>
      </c>
      <c r="E957" s="35" t="s">
        <v>27</v>
      </c>
      <c r="F957" s="6">
        <v>169.95</v>
      </c>
    </row>
    <row r="958" spans="1:16" x14ac:dyDescent="0.2">
      <c r="F958" s="6">
        <f>SUM(F946:F957)</f>
        <v>5647.8499999999985</v>
      </c>
      <c r="G958" s="6">
        <f>SUM(G946:G957)</f>
        <v>2555.62</v>
      </c>
      <c r="J958" s="6">
        <f>SUM(J950:J957)</f>
        <v>135.47</v>
      </c>
      <c r="K958" s="6">
        <v>150</v>
      </c>
      <c r="L958" s="6">
        <f>SUM(L948:L957)</f>
        <v>912.26</v>
      </c>
      <c r="M958" s="6">
        <f>SUM(F958:L958)</f>
        <v>9401.1999999999971</v>
      </c>
      <c r="N958" s="6">
        <v>13005.8</v>
      </c>
      <c r="O958" s="7">
        <v>3604.6</v>
      </c>
    </row>
    <row r="960" spans="1:16" s="1" customFormat="1" ht="10.5" x14ac:dyDescent="0.25">
      <c r="A960" s="59" t="s">
        <v>0</v>
      </c>
      <c r="B960" s="22" t="s">
        <v>7</v>
      </c>
      <c r="C960" s="3" t="s">
        <v>8</v>
      </c>
      <c r="D960" s="2" t="s">
        <v>9</v>
      </c>
      <c r="E960" s="46"/>
      <c r="F960" s="2" t="s">
        <v>89</v>
      </c>
      <c r="G960" s="2" t="s">
        <v>25</v>
      </c>
      <c r="H960" s="2" t="s">
        <v>90</v>
      </c>
      <c r="I960" s="2" t="s">
        <v>244</v>
      </c>
      <c r="J960" s="2" t="s">
        <v>92</v>
      </c>
      <c r="K960" s="2" t="s">
        <v>37</v>
      </c>
      <c r="L960" s="2" t="s">
        <v>93</v>
      </c>
      <c r="M960" s="2" t="s">
        <v>95</v>
      </c>
      <c r="N960" s="2" t="s">
        <v>58</v>
      </c>
      <c r="O960" s="4" t="s">
        <v>96</v>
      </c>
      <c r="P960" s="4"/>
    </row>
    <row r="961" spans="1:16" x14ac:dyDescent="0.2">
      <c r="A961" s="28">
        <v>39804</v>
      </c>
      <c r="B961" s="18" t="s">
        <v>6</v>
      </c>
      <c r="C961" s="31">
        <v>511701</v>
      </c>
      <c r="D961" s="6">
        <v>114.57</v>
      </c>
      <c r="E961" s="35" t="s">
        <v>27</v>
      </c>
      <c r="F961" s="6">
        <v>114.57</v>
      </c>
      <c r="G961" s="6">
        <v>2442.0100000000002</v>
      </c>
      <c r="K961" s="6">
        <v>150</v>
      </c>
    </row>
    <row r="962" spans="1:16" x14ac:dyDescent="0.2">
      <c r="A962" s="28">
        <v>39805</v>
      </c>
      <c r="B962" s="18" t="s">
        <v>28</v>
      </c>
      <c r="C962" s="31" t="s">
        <v>303</v>
      </c>
      <c r="D962" s="6">
        <v>864.38</v>
      </c>
      <c r="E962" s="35" t="s">
        <v>27</v>
      </c>
      <c r="F962" s="6">
        <v>864.38</v>
      </c>
      <c r="K962" s="6">
        <v>20</v>
      </c>
    </row>
    <row r="963" spans="1:16" x14ac:dyDescent="0.2">
      <c r="A963" s="28">
        <v>39805</v>
      </c>
      <c r="B963" s="18" t="s">
        <v>13</v>
      </c>
      <c r="C963" s="31">
        <v>168</v>
      </c>
      <c r="D963" s="6">
        <v>452.16</v>
      </c>
      <c r="E963" s="35" t="s">
        <v>27</v>
      </c>
    </row>
    <row r="964" spans="1:16" x14ac:dyDescent="0.2">
      <c r="A964" s="28">
        <v>39805</v>
      </c>
      <c r="B964" s="18" t="s">
        <v>6</v>
      </c>
      <c r="C964" s="31">
        <v>511824</v>
      </c>
      <c r="D964" s="6">
        <v>52.27</v>
      </c>
      <c r="E964" s="35" t="s">
        <v>27</v>
      </c>
      <c r="F964" s="6">
        <v>52.27</v>
      </c>
      <c r="K964" s="6">
        <v>25</v>
      </c>
    </row>
    <row r="965" spans="1:16" x14ac:dyDescent="0.2">
      <c r="A965" s="28">
        <v>39805</v>
      </c>
      <c r="B965" s="18" t="s">
        <v>28</v>
      </c>
      <c r="C965" s="31">
        <v>2617</v>
      </c>
      <c r="D965" s="6">
        <v>793.36</v>
      </c>
      <c r="E965" s="35" t="s">
        <v>27</v>
      </c>
    </row>
    <row r="966" spans="1:16" x14ac:dyDescent="0.2">
      <c r="A966" s="28">
        <v>39806</v>
      </c>
      <c r="B966" s="18" t="s">
        <v>28</v>
      </c>
      <c r="C966" s="31" t="s">
        <v>297</v>
      </c>
      <c r="D966" s="6">
        <v>4660.32</v>
      </c>
      <c r="E966" s="35" t="s">
        <v>27</v>
      </c>
      <c r="F966" s="6">
        <v>4660.32</v>
      </c>
    </row>
    <row r="967" spans="1:16" x14ac:dyDescent="0.2">
      <c r="A967" s="28">
        <v>39806</v>
      </c>
      <c r="B967" s="18" t="s">
        <v>6</v>
      </c>
      <c r="C967" s="31">
        <v>512161</v>
      </c>
      <c r="D967" s="6">
        <v>114.57</v>
      </c>
      <c r="E967" s="35" t="s">
        <v>27</v>
      </c>
      <c r="F967" s="6">
        <v>114.57</v>
      </c>
    </row>
    <row r="969" spans="1:16" x14ac:dyDescent="0.2">
      <c r="F969" s="6">
        <f>SUM(F961:F967)</f>
        <v>5806.11</v>
      </c>
      <c r="G969" s="6">
        <v>2442.0100000000002</v>
      </c>
      <c r="K969" s="6">
        <v>195</v>
      </c>
      <c r="M969" s="6">
        <f>SUM(F969:L969)</f>
        <v>8443.119999999999</v>
      </c>
      <c r="N969" s="6">
        <v>13817.63</v>
      </c>
      <c r="O969" s="7">
        <v>5374.51</v>
      </c>
      <c r="P969" s="7" t="s">
        <v>361</v>
      </c>
    </row>
    <row r="971" spans="1:16" s="1" customFormat="1" ht="10.5" x14ac:dyDescent="0.25">
      <c r="A971" s="59" t="s">
        <v>0</v>
      </c>
      <c r="B971" s="22" t="s">
        <v>7</v>
      </c>
      <c r="C971" s="3" t="s">
        <v>8</v>
      </c>
      <c r="D971" s="2" t="s">
        <v>9</v>
      </c>
      <c r="E971" s="46"/>
      <c r="F971" s="2" t="s">
        <v>89</v>
      </c>
      <c r="G971" s="2" t="s">
        <v>25</v>
      </c>
      <c r="H971" s="2" t="s">
        <v>90</v>
      </c>
      <c r="I971" s="2" t="s">
        <v>244</v>
      </c>
      <c r="J971" s="2" t="s">
        <v>92</v>
      </c>
      <c r="K971" s="2" t="s">
        <v>37</v>
      </c>
      <c r="L971" s="2" t="s">
        <v>93</v>
      </c>
      <c r="M971" s="2" t="s">
        <v>95</v>
      </c>
      <c r="N971" s="2" t="s">
        <v>58</v>
      </c>
      <c r="O971" s="4" t="s">
        <v>96</v>
      </c>
      <c r="P971" s="4"/>
    </row>
    <row r="972" spans="1:16" s="19" customFormat="1" x14ac:dyDescent="0.2">
      <c r="A972" s="61">
        <v>39811</v>
      </c>
      <c r="B972" s="24" t="s">
        <v>13</v>
      </c>
      <c r="C972" s="32">
        <v>173</v>
      </c>
      <c r="D972" s="20">
        <v>388.22</v>
      </c>
      <c r="E972" s="50" t="s">
        <v>27</v>
      </c>
      <c r="F972" s="20"/>
      <c r="G972" s="20"/>
      <c r="H972" s="20"/>
      <c r="I972" s="20"/>
      <c r="J972" s="20"/>
      <c r="K972" s="20"/>
      <c r="L972" s="20"/>
      <c r="M972" s="20"/>
      <c r="N972" s="20"/>
      <c r="O972" s="21"/>
      <c r="P972" s="21"/>
    </row>
    <row r="973" spans="1:16" x14ac:dyDescent="0.2">
      <c r="A973" s="28">
        <v>39812</v>
      </c>
      <c r="B973" s="18" t="s">
        <v>28</v>
      </c>
      <c r="C973" s="31" t="s">
        <v>308</v>
      </c>
      <c r="D973" s="6">
        <v>745.68</v>
      </c>
      <c r="E973" s="35" t="s">
        <v>27</v>
      </c>
      <c r="F973" s="6">
        <v>745.68</v>
      </c>
      <c r="G973" s="6">
        <v>2442.0100000000002</v>
      </c>
      <c r="K973" s="6">
        <v>150</v>
      </c>
    </row>
    <row r="974" spans="1:16" x14ac:dyDescent="0.2">
      <c r="A974" s="28">
        <v>39813</v>
      </c>
      <c r="B974" s="18" t="s">
        <v>157</v>
      </c>
      <c r="D974" s="6">
        <v>373.35</v>
      </c>
      <c r="E974" s="35" t="s">
        <v>27</v>
      </c>
      <c r="K974" s="6">
        <v>20</v>
      </c>
    </row>
    <row r="975" spans="1:16" x14ac:dyDescent="0.2">
      <c r="A975" s="28">
        <v>39813</v>
      </c>
      <c r="B975" s="18" t="s">
        <v>157</v>
      </c>
      <c r="D975" s="6">
        <v>210</v>
      </c>
      <c r="E975" s="35" t="s">
        <v>298</v>
      </c>
      <c r="K975" s="6">
        <v>25</v>
      </c>
    </row>
    <row r="976" spans="1:16" x14ac:dyDescent="0.2">
      <c r="A976" s="28">
        <v>39813</v>
      </c>
      <c r="B976" s="18" t="s">
        <v>6</v>
      </c>
      <c r="C976" s="31">
        <v>512578</v>
      </c>
      <c r="D976" s="6">
        <v>160.53</v>
      </c>
      <c r="E976" s="35" t="s">
        <v>27</v>
      </c>
      <c r="F976" s="6">
        <v>160.53</v>
      </c>
    </row>
    <row r="977" spans="1:16" x14ac:dyDescent="0.2">
      <c r="A977" s="28">
        <v>39815</v>
      </c>
      <c r="B977" s="18" t="s">
        <v>13</v>
      </c>
      <c r="C977" s="31">
        <v>122</v>
      </c>
      <c r="D977" s="6">
        <v>266.88</v>
      </c>
      <c r="E977" s="35" t="s">
        <v>27</v>
      </c>
      <c r="F977" s="6">
        <v>266.88</v>
      </c>
    </row>
    <row r="978" spans="1:16" x14ac:dyDescent="0.2">
      <c r="F978" s="6">
        <f>SUM(F973:F977)</f>
        <v>1173.0899999999999</v>
      </c>
      <c r="G978" s="6">
        <f>SUM(G973:G977)</f>
        <v>2442.0100000000002</v>
      </c>
      <c r="K978" s="6">
        <f>SUM(K973:K977)</f>
        <v>195</v>
      </c>
      <c r="M978" s="6">
        <f>SUM(F978:L978)</f>
        <v>3810.1000000000004</v>
      </c>
      <c r="N978" s="6">
        <v>5935.67</v>
      </c>
      <c r="O978" s="7">
        <v>2125.5700000000002</v>
      </c>
    </row>
    <row r="980" spans="1:16" s="1" customFormat="1" ht="10.5" x14ac:dyDescent="0.25">
      <c r="A980" s="59" t="s">
        <v>0</v>
      </c>
      <c r="B980" s="22" t="s">
        <v>7</v>
      </c>
      <c r="C980" s="3" t="s">
        <v>8</v>
      </c>
      <c r="D980" s="2" t="s">
        <v>9</v>
      </c>
      <c r="E980" s="46"/>
      <c r="F980" s="2" t="s">
        <v>89</v>
      </c>
      <c r="G980" s="2" t="s">
        <v>25</v>
      </c>
      <c r="H980" s="2" t="s">
        <v>90</v>
      </c>
      <c r="I980" s="2" t="s">
        <v>244</v>
      </c>
      <c r="J980" s="2" t="s">
        <v>92</v>
      </c>
      <c r="K980" s="2" t="s">
        <v>37</v>
      </c>
      <c r="L980" s="2" t="s">
        <v>93</v>
      </c>
      <c r="M980" s="2" t="s">
        <v>95</v>
      </c>
      <c r="N980" s="2" t="s">
        <v>58</v>
      </c>
      <c r="O980" s="4" t="s">
        <v>96</v>
      </c>
      <c r="P980" s="4"/>
    </row>
    <row r="981" spans="1:16" x14ac:dyDescent="0.2">
      <c r="A981" s="28">
        <v>39818</v>
      </c>
      <c r="B981" s="18" t="s">
        <v>6</v>
      </c>
      <c r="C981" s="31">
        <v>513281</v>
      </c>
      <c r="D981" s="6">
        <v>169.95</v>
      </c>
      <c r="E981" s="35" t="s">
        <v>27</v>
      </c>
      <c r="F981" s="6">
        <v>169.95</v>
      </c>
      <c r="G981" s="6">
        <v>2344.4899999999998</v>
      </c>
      <c r="K981" s="6">
        <v>150</v>
      </c>
      <c r="L981" s="6">
        <v>225</v>
      </c>
    </row>
    <row r="982" spans="1:16" x14ac:dyDescent="0.2">
      <c r="A982" s="28">
        <v>39818</v>
      </c>
      <c r="B982" s="18" t="s">
        <v>28</v>
      </c>
      <c r="C982" s="31" t="s">
        <v>351</v>
      </c>
      <c r="D982" s="6">
        <v>944.52</v>
      </c>
      <c r="E982" s="35" t="s">
        <v>27</v>
      </c>
    </row>
    <row r="983" spans="1:16" x14ac:dyDescent="0.2">
      <c r="A983" s="28">
        <v>39819</v>
      </c>
      <c r="B983" s="18" t="s">
        <v>19</v>
      </c>
      <c r="C983" s="31">
        <v>162085</v>
      </c>
      <c r="D983" s="6">
        <v>366.8</v>
      </c>
      <c r="E983" s="35" t="s">
        <v>27</v>
      </c>
      <c r="F983" s="6">
        <v>366.8</v>
      </c>
      <c r="K983" s="6">
        <v>20</v>
      </c>
    </row>
    <row r="984" spans="1:16" x14ac:dyDescent="0.2">
      <c r="A984" s="28">
        <v>39819</v>
      </c>
      <c r="B984" s="18" t="s">
        <v>10</v>
      </c>
      <c r="C984" s="31" t="s">
        <v>348</v>
      </c>
      <c r="D984" s="6">
        <v>281.83</v>
      </c>
      <c r="E984" s="35" t="s">
        <v>27</v>
      </c>
    </row>
    <row r="985" spans="1:16" x14ac:dyDescent="0.2">
      <c r="A985" s="28">
        <v>39820</v>
      </c>
      <c r="B985" s="18" t="s">
        <v>387</v>
      </c>
      <c r="C985" s="31">
        <v>6822</v>
      </c>
      <c r="D985" s="6">
        <v>1946.88</v>
      </c>
      <c r="E985" s="35" t="s">
        <v>27</v>
      </c>
      <c r="F985" s="6">
        <v>1946.88</v>
      </c>
    </row>
    <row r="986" spans="1:16" x14ac:dyDescent="0.2">
      <c r="A986" s="28">
        <v>39820</v>
      </c>
      <c r="B986" s="18" t="s">
        <v>13</v>
      </c>
      <c r="C986" s="31">
        <v>133</v>
      </c>
      <c r="D986" s="6">
        <v>945.31</v>
      </c>
      <c r="E986" s="35" t="s">
        <v>27</v>
      </c>
      <c r="F986" s="6">
        <v>945.31</v>
      </c>
      <c r="K986" s="6">
        <v>25</v>
      </c>
    </row>
    <row r="987" spans="1:16" x14ac:dyDescent="0.2">
      <c r="A987" s="28">
        <v>39820</v>
      </c>
      <c r="B987" s="18" t="s">
        <v>301</v>
      </c>
      <c r="C987" s="31">
        <v>1028236</v>
      </c>
      <c r="D987" s="6">
        <v>243.1</v>
      </c>
      <c r="E987" s="35" t="s">
        <v>27</v>
      </c>
      <c r="I987" s="6">
        <v>243.1</v>
      </c>
    </row>
    <row r="988" spans="1:16" x14ac:dyDescent="0.2">
      <c r="A988" s="28">
        <v>39820</v>
      </c>
      <c r="B988" s="18" t="s">
        <v>6</v>
      </c>
      <c r="C988" s="31">
        <v>513708</v>
      </c>
      <c r="D988" s="6">
        <v>114.57</v>
      </c>
      <c r="E988" s="35" t="s">
        <v>27</v>
      </c>
      <c r="F988" s="6">
        <v>114.57</v>
      </c>
    </row>
    <row r="989" spans="1:16" x14ac:dyDescent="0.2">
      <c r="A989" s="28">
        <v>39820</v>
      </c>
      <c r="B989" s="18" t="s">
        <v>155</v>
      </c>
      <c r="C989" s="31">
        <v>76080</v>
      </c>
      <c r="D989" s="6">
        <v>40.65</v>
      </c>
      <c r="E989" s="35" t="s">
        <v>27</v>
      </c>
      <c r="F989" s="6">
        <v>40.64</v>
      </c>
    </row>
    <row r="990" spans="1:16" x14ac:dyDescent="0.2">
      <c r="A990" s="28">
        <v>39821</v>
      </c>
      <c r="B990" s="18" t="s">
        <v>19</v>
      </c>
      <c r="C990" s="31">
        <v>162210</v>
      </c>
      <c r="D990" s="6">
        <v>55.6</v>
      </c>
      <c r="E990" s="35" t="s">
        <v>27</v>
      </c>
      <c r="F990" s="6">
        <v>55.6</v>
      </c>
    </row>
    <row r="991" spans="1:16" x14ac:dyDescent="0.2">
      <c r="A991" s="28">
        <v>39822</v>
      </c>
      <c r="B991" s="18" t="s">
        <v>13</v>
      </c>
      <c r="C991" s="31">
        <v>182</v>
      </c>
      <c r="D991" s="6">
        <v>332.62</v>
      </c>
      <c r="E991" s="35" t="s">
        <v>27</v>
      </c>
      <c r="F991" s="6">
        <v>332.62</v>
      </c>
    </row>
    <row r="992" spans="1:16" x14ac:dyDescent="0.2">
      <c r="A992" s="28">
        <v>39822</v>
      </c>
      <c r="B992" s="18" t="s">
        <v>6</v>
      </c>
      <c r="C992" s="31">
        <v>514068</v>
      </c>
      <c r="D992" s="6">
        <v>52.27</v>
      </c>
      <c r="E992" s="35" t="s">
        <v>27</v>
      </c>
      <c r="F992" s="6">
        <v>52.27</v>
      </c>
    </row>
    <row r="993" spans="1:16" x14ac:dyDescent="0.2">
      <c r="A993" s="28">
        <v>40186</v>
      </c>
      <c r="B993" s="18" t="s">
        <v>685</v>
      </c>
      <c r="D993" s="6">
        <v>48.36</v>
      </c>
      <c r="E993" s="35" t="s">
        <v>27</v>
      </c>
    </row>
    <row r="994" spans="1:16" x14ac:dyDescent="0.2">
      <c r="D994" s="6">
        <f>SUM(D981:D993)</f>
        <v>5542.46</v>
      </c>
      <c r="F994" s="6">
        <f>SUM(F981:F992)</f>
        <v>4024.64</v>
      </c>
      <c r="G994" s="6">
        <f>SUM(G981:G992)</f>
        <v>2344.4899999999998</v>
      </c>
      <c r="I994" s="6">
        <f>SUM(I987:I992)</f>
        <v>243.1</v>
      </c>
      <c r="K994" s="6">
        <f>SUM(K981:K992)</f>
        <v>195</v>
      </c>
      <c r="L994" s="6">
        <v>225</v>
      </c>
      <c r="M994" s="6">
        <f>SUM(F994:L994)</f>
        <v>7032.23</v>
      </c>
      <c r="N994" s="6">
        <v>7623.52</v>
      </c>
      <c r="O994" s="7">
        <v>591.29</v>
      </c>
    </row>
    <row r="996" spans="1:16" s="1" customFormat="1" ht="10.5" x14ac:dyDescent="0.25">
      <c r="A996" s="59" t="s">
        <v>0</v>
      </c>
      <c r="B996" s="22" t="s">
        <v>7</v>
      </c>
      <c r="C996" s="3" t="s">
        <v>8</v>
      </c>
      <c r="D996" s="2" t="s">
        <v>9</v>
      </c>
      <c r="E996" s="46"/>
      <c r="F996" s="2" t="s">
        <v>89</v>
      </c>
      <c r="G996" s="2" t="s">
        <v>25</v>
      </c>
      <c r="H996" s="2" t="s">
        <v>90</v>
      </c>
      <c r="I996" s="2" t="s">
        <v>244</v>
      </c>
      <c r="J996" s="2" t="s">
        <v>92</v>
      </c>
      <c r="K996" s="2" t="s">
        <v>37</v>
      </c>
      <c r="L996" s="2" t="s">
        <v>93</v>
      </c>
      <c r="M996" s="2" t="s">
        <v>95</v>
      </c>
      <c r="N996" s="2" t="s">
        <v>58</v>
      </c>
      <c r="O996" s="4" t="s">
        <v>96</v>
      </c>
      <c r="P996" s="4"/>
    </row>
    <row r="997" spans="1:16" s="1" customFormat="1" ht="10.5" x14ac:dyDescent="0.25">
      <c r="A997" s="59"/>
      <c r="B997" s="22"/>
      <c r="C997" s="3"/>
      <c r="D997" s="2"/>
      <c r="E997" s="46"/>
      <c r="F997" s="2"/>
      <c r="G997" s="2"/>
      <c r="H997" s="2"/>
      <c r="I997" s="2"/>
      <c r="J997" s="2"/>
      <c r="K997" s="2"/>
      <c r="L997" s="2"/>
      <c r="M997" s="2"/>
      <c r="N997" s="2"/>
      <c r="O997" s="4"/>
      <c r="P997" s="4"/>
    </row>
    <row r="998" spans="1:16" s="19" customFormat="1" x14ac:dyDescent="0.2">
      <c r="A998" s="61">
        <v>39825</v>
      </c>
      <c r="B998" s="24" t="s">
        <v>6</v>
      </c>
      <c r="C998" s="32">
        <v>514366</v>
      </c>
      <c r="D998" s="20">
        <v>222.53</v>
      </c>
      <c r="E998" s="50" t="s">
        <v>27</v>
      </c>
      <c r="F998" s="20">
        <v>222.53</v>
      </c>
      <c r="G998" s="20"/>
      <c r="H998" s="20"/>
      <c r="I998" s="20"/>
      <c r="J998" s="20"/>
      <c r="K998" s="20"/>
      <c r="L998" s="20">
        <v>225</v>
      </c>
      <c r="M998" s="20"/>
      <c r="N998" s="20"/>
      <c r="O998" s="21"/>
      <c r="P998" s="21"/>
    </row>
    <row r="999" spans="1:16" s="19" customFormat="1" x14ac:dyDescent="0.2">
      <c r="A999" s="61">
        <v>39825</v>
      </c>
      <c r="B999" s="24" t="s">
        <v>352</v>
      </c>
      <c r="C999" s="32"/>
      <c r="D999" s="20">
        <v>131</v>
      </c>
      <c r="E999" s="50" t="s">
        <v>27</v>
      </c>
      <c r="F999" s="20"/>
      <c r="G999" s="20"/>
      <c r="H999" s="20"/>
      <c r="I999" s="20"/>
      <c r="J999" s="20">
        <v>131</v>
      </c>
      <c r="K999" s="20"/>
      <c r="L999" s="20"/>
      <c r="M999" s="20"/>
      <c r="N999" s="20"/>
      <c r="O999" s="21"/>
      <c r="P999" s="21"/>
    </row>
    <row r="1000" spans="1:16" s="19" customFormat="1" x14ac:dyDescent="0.2">
      <c r="A1000" s="61">
        <v>39825</v>
      </c>
      <c r="B1000" s="24" t="s">
        <v>28</v>
      </c>
      <c r="C1000" s="32" t="s">
        <v>350</v>
      </c>
      <c r="D1000" s="20">
        <v>1339.52</v>
      </c>
      <c r="E1000" s="50" t="s">
        <v>27</v>
      </c>
      <c r="F1000" s="20">
        <v>1339.52</v>
      </c>
      <c r="G1000" s="20"/>
      <c r="H1000" s="20"/>
      <c r="I1000" s="20"/>
      <c r="J1000" s="20"/>
      <c r="K1000" s="20"/>
      <c r="L1000" s="20"/>
      <c r="M1000" s="20"/>
      <c r="N1000" s="20"/>
      <c r="O1000" s="21"/>
      <c r="P1000" s="21"/>
    </row>
    <row r="1001" spans="1:16" x14ac:dyDescent="0.2">
      <c r="A1001" s="28">
        <v>39827</v>
      </c>
      <c r="B1001" s="18" t="s">
        <v>29</v>
      </c>
      <c r="D1001" s="6">
        <v>118.93</v>
      </c>
      <c r="E1001" s="50" t="s">
        <v>27</v>
      </c>
      <c r="G1001" s="6">
        <v>2344.4899999999998</v>
      </c>
      <c r="K1001" s="6">
        <v>150</v>
      </c>
    </row>
    <row r="1002" spans="1:16" x14ac:dyDescent="0.2">
      <c r="A1002" s="28">
        <v>39827</v>
      </c>
      <c r="B1002" s="18" t="s">
        <v>13</v>
      </c>
      <c r="C1002" s="31">
        <v>6025</v>
      </c>
      <c r="D1002" s="6">
        <v>255.75</v>
      </c>
      <c r="E1002" s="50" t="s">
        <v>27</v>
      </c>
      <c r="F1002" s="6">
        <v>255.75</v>
      </c>
    </row>
    <row r="1003" spans="1:16" x14ac:dyDescent="0.2">
      <c r="A1003" s="28">
        <v>39827</v>
      </c>
      <c r="B1003" s="18" t="s">
        <v>13</v>
      </c>
      <c r="C1003" s="31">
        <v>145</v>
      </c>
      <c r="D1003" s="6">
        <v>588.70000000000005</v>
      </c>
      <c r="E1003" s="50" t="s">
        <v>27</v>
      </c>
      <c r="F1003" s="6">
        <v>588.70000000000005</v>
      </c>
    </row>
    <row r="1004" spans="1:16" x14ac:dyDescent="0.2">
      <c r="A1004" s="28">
        <v>39461</v>
      </c>
      <c r="B1004" s="18" t="s">
        <v>6</v>
      </c>
      <c r="C1004" s="31">
        <v>514797</v>
      </c>
      <c r="D1004" s="6">
        <v>180.15</v>
      </c>
      <c r="E1004" s="50" t="s">
        <v>27</v>
      </c>
      <c r="F1004" s="6">
        <v>180.15</v>
      </c>
    </row>
    <row r="1005" spans="1:16" x14ac:dyDescent="0.2">
      <c r="A1005" s="28">
        <v>39828</v>
      </c>
      <c r="B1005" s="18" t="s">
        <v>28</v>
      </c>
      <c r="C1005" s="31" t="s">
        <v>315</v>
      </c>
      <c r="D1005" s="6">
        <v>902.83</v>
      </c>
      <c r="E1005" s="50" t="s">
        <v>27</v>
      </c>
      <c r="F1005" s="6">
        <v>902.83</v>
      </c>
      <c r="K1005" s="6">
        <v>20</v>
      </c>
    </row>
    <row r="1006" spans="1:16" x14ac:dyDescent="0.2">
      <c r="A1006" s="28">
        <v>39829</v>
      </c>
      <c r="B1006" s="18" t="s">
        <v>299</v>
      </c>
      <c r="D1006" s="6">
        <v>619.20000000000005</v>
      </c>
      <c r="E1006" s="50" t="s">
        <v>27</v>
      </c>
      <c r="K1006" s="6">
        <v>25</v>
      </c>
    </row>
    <row r="1007" spans="1:16" x14ac:dyDescent="0.2">
      <c r="A1007" s="28">
        <v>39829</v>
      </c>
      <c r="B1007" s="18" t="s">
        <v>6</v>
      </c>
      <c r="C1007" s="31">
        <v>515.23500000000001</v>
      </c>
      <c r="D1007" s="6">
        <v>120.55</v>
      </c>
      <c r="E1007" s="50" t="s">
        <v>27</v>
      </c>
      <c r="F1007" s="6">
        <v>120.55</v>
      </c>
    </row>
    <row r="1008" spans="1:16" x14ac:dyDescent="0.2">
      <c r="A1008" s="28">
        <v>39829</v>
      </c>
      <c r="B1008" s="18" t="s">
        <v>13</v>
      </c>
      <c r="C1008" s="31">
        <v>189</v>
      </c>
      <c r="D1008" s="6">
        <v>282.93</v>
      </c>
      <c r="E1008" s="50" t="s">
        <v>27</v>
      </c>
      <c r="F1008" s="6">
        <v>282.93</v>
      </c>
    </row>
    <row r="1009" spans="1:16" x14ac:dyDescent="0.2">
      <c r="A1009" s="28">
        <v>39828</v>
      </c>
      <c r="B1009" s="18" t="s">
        <v>19</v>
      </c>
      <c r="C1009" s="31">
        <v>162492</v>
      </c>
      <c r="D1009" s="6">
        <v>47.3</v>
      </c>
      <c r="E1009" s="50" t="s">
        <v>27</v>
      </c>
      <c r="F1009" s="6">
        <v>47.3</v>
      </c>
    </row>
    <row r="1010" spans="1:16" x14ac:dyDescent="0.2">
      <c r="A1010" s="28">
        <v>39829</v>
      </c>
      <c r="B1010" s="18" t="s">
        <v>6</v>
      </c>
      <c r="C1010" s="31">
        <v>515315</v>
      </c>
      <c r="D1010" s="6">
        <v>110.76</v>
      </c>
      <c r="E1010" s="50" t="s">
        <v>27</v>
      </c>
      <c r="F1010" s="6">
        <v>110.76</v>
      </c>
    </row>
    <row r="1011" spans="1:16" x14ac:dyDescent="0.2">
      <c r="D1011" s="6">
        <f>SUM(D998:D1010)</f>
        <v>4920.1500000000015</v>
      </c>
      <c r="F1011" s="6">
        <f>SUM(F998:F1010)</f>
        <v>4051.0200000000004</v>
      </c>
      <c r="G1011" s="6">
        <f>SUM(G1001:G1010)</f>
        <v>2344.4899999999998</v>
      </c>
      <c r="J1011" s="6">
        <f>SUM(J999:J1010)</f>
        <v>131</v>
      </c>
      <c r="K1011" s="6">
        <f>SUM(K1001:K1010)</f>
        <v>195</v>
      </c>
      <c r="L1011" s="6">
        <f>SUM(L998:L1010)</f>
        <v>225</v>
      </c>
      <c r="M1011" s="6">
        <f>SUM(F1011:L1011)</f>
        <v>6946.51</v>
      </c>
      <c r="N1011" s="6">
        <v>8428.31</v>
      </c>
      <c r="O1011" s="7">
        <v>1482</v>
      </c>
    </row>
    <row r="1014" spans="1:16" s="1" customFormat="1" ht="10.5" x14ac:dyDescent="0.25">
      <c r="A1014" s="59" t="s">
        <v>0</v>
      </c>
      <c r="B1014" s="22" t="s">
        <v>7</v>
      </c>
      <c r="C1014" s="3" t="s">
        <v>8</v>
      </c>
      <c r="D1014" s="2" t="s">
        <v>9</v>
      </c>
      <c r="E1014" s="46"/>
      <c r="F1014" s="2" t="s">
        <v>89</v>
      </c>
      <c r="G1014" s="2" t="s">
        <v>25</v>
      </c>
      <c r="H1014" s="2" t="s">
        <v>90</v>
      </c>
      <c r="I1014" s="2" t="s">
        <v>244</v>
      </c>
      <c r="J1014" s="2" t="s">
        <v>92</v>
      </c>
      <c r="K1014" s="2" t="s">
        <v>37</v>
      </c>
      <c r="L1014" s="2" t="s">
        <v>93</v>
      </c>
      <c r="M1014" s="2" t="s">
        <v>95</v>
      </c>
      <c r="N1014" s="2" t="s">
        <v>58</v>
      </c>
      <c r="O1014" s="4" t="s">
        <v>96</v>
      </c>
      <c r="P1014" s="4"/>
    </row>
    <row r="1015" spans="1:16" x14ac:dyDescent="0.2">
      <c r="A1015" s="28">
        <v>39832</v>
      </c>
      <c r="B1015" s="18" t="s">
        <v>78</v>
      </c>
      <c r="D1015" s="6">
        <v>966</v>
      </c>
      <c r="E1015" s="44" t="s">
        <v>835</v>
      </c>
      <c r="F1015" s="6">
        <v>966</v>
      </c>
      <c r="G1015" s="6">
        <v>2308.6999999999998</v>
      </c>
      <c r="K1015" s="6">
        <v>150</v>
      </c>
      <c r="L1015" s="6">
        <v>225</v>
      </c>
    </row>
    <row r="1016" spans="1:16" x14ac:dyDescent="0.2">
      <c r="A1016" s="28">
        <v>39833</v>
      </c>
      <c r="B1016" s="18" t="s">
        <v>28</v>
      </c>
      <c r="C1016" s="31" t="s">
        <v>316</v>
      </c>
      <c r="D1016" s="6">
        <v>3077.3</v>
      </c>
      <c r="E1016" s="44" t="s">
        <v>835</v>
      </c>
      <c r="F1016" s="6">
        <v>3077.3</v>
      </c>
      <c r="K1016" s="6">
        <v>20</v>
      </c>
    </row>
    <row r="1017" spans="1:16" x14ac:dyDescent="0.2">
      <c r="A1017" s="28">
        <v>39833</v>
      </c>
      <c r="B1017" s="18" t="s">
        <v>19</v>
      </c>
      <c r="C1017" s="31">
        <v>162654</v>
      </c>
      <c r="D1017" s="6">
        <v>375.5</v>
      </c>
      <c r="E1017" s="44" t="s">
        <v>835</v>
      </c>
      <c r="F1017" s="6">
        <v>375.5</v>
      </c>
      <c r="K1017" s="6">
        <v>25</v>
      </c>
    </row>
    <row r="1018" spans="1:16" x14ac:dyDescent="0.2">
      <c r="A1018" s="28">
        <v>39834</v>
      </c>
      <c r="B1018" s="18" t="s">
        <v>13</v>
      </c>
      <c r="C1018" s="31">
        <v>198</v>
      </c>
      <c r="D1018" s="6">
        <v>605.16</v>
      </c>
      <c r="E1018" s="44" t="s">
        <v>835</v>
      </c>
      <c r="F1018" s="6">
        <v>605.16</v>
      </c>
    </row>
    <row r="1019" spans="1:16" x14ac:dyDescent="0.2">
      <c r="A1019" s="28">
        <v>39834</v>
      </c>
      <c r="B1019" s="18" t="s">
        <v>6</v>
      </c>
      <c r="C1019" s="31">
        <v>515936</v>
      </c>
      <c r="D1019" s="6">
        <v>229.14</v>
      </c>
      <c r="E1019" s="44" t="s">
        <v>835</v>
      </c>
      <c r="F1019" s="6">
        <v>229.14</v>
      </c>
    </row>
    <row r="1020" spans="1:16" x14ac:dyDescent="0.2">
      <c r="A1020" s="28">
        <v>39835</v>
      </c>
      <c r="B1020" s="18" t="s">
        <v>28</v>
      </c>
      <c r="C1020" s="31" t="s">
        <v>317</v>
      </c>
      <c r="D1020" s="6">
        <v>892.62</v>
      </c>
      <c r="E1020" s="44" t="s">
        <v>835</v>
      </c>
      <c r="F1020" s="6">
        <v>892.62</v>
      </c>
    </row>
    <row r="1021" spans="1:16" x14ac:dyDescent="0.2">
      <c r="A1021" s="28">
        <v>39835</v>
      </c>
      <c r="B1021" s="18" t="s">
        <v>10</v>
      </c>
      <c r="C1021" s="31" t="s">
        <v>360</v>
      </c>
      <c r="D1021" s="6">
        <v>80.849999999999994</v>
      </c>
      <c r="E1021" s="44" t="s">
        <v>835</v>
      </c>
      <c r="F1021" s="6">
        <v>80.849999999999994</v>
      </c>
    </row>
    <row r="1022" spans="1:16" x14ac:dyDescent="0.2">
      <c r="A1022" s="28">
        <v>39836</v>
      </c>
      <c r="B1022" s="18" t="s">
        <v>13</v>
      </c>
      <c r="C1022" s="31">
        <v>207</v>
      </c>
      <c r="D1022" s="6">
        <v>529.54</v>
      </c>
      <c r="E1022" s="44" t="s">
        <v>835</v>
      </c>
      <c r="F1022" s="6">
        <v>529.54</v>
      </c>
    </row>
    <row r="1023" spans="1:16" x14ac:dyDescent="0.2">
      <c r="A1023" s="28">
        <v>39836</v>
      </c>
      <c r="B1023" s="18" t="s">
        <v>6</v>
      </c>
      <c r="C1023" s="31">
        <v>516367</v>
      </c>
      <c r="D1023" s="6">
        <v>114.57</v>
      </c>
      <c r="E1023" s="44" t="s">
        <v>835</v>
      </c>
      <c r="F1023" s="6">
        <v>114.57</v>
      </c>
    </row>
    <row r="1024" spans="1:16" x14ac:dyDescent="0.2">
      <c r="F1024" s="6">
        <f>SUM(F1015:F1023)</f>
        <v>6870.68</v>
      </c>
      <c r="G1024" s="6">
        <f>SUM(G1015:G1023)</f>
        <v>2308.6999999999998</v>
      </c>
      <c r="K1024" s="6">
        <f>SUM(K1015:K1023)</f>
        <v>195</v>
      </c>
      <c r="L1024" s="6">
        <f>SUM(L1015:L1023)</f>
        <v>225</v>
      </c>
      <c r="M1024" s="6">
        <f>SUM(F1024:L1024)</f>
        <v>9599.380000000001</v>
      </c>
      <c r="N1024" s="6">
        <v>9585.09</v>
      </c>
      <c r="O1024" s="7">
        <v>-14.29</v>
      </c>
    </row>
    <row r="1027" spans="1:16" s="1" customFormat="1" ht="10.5" x14ac:dyDescent="0.25">
      <c r="A1027" s="59" t="s">
        <v>0</v>
      </c>
      <c r="B1027" s="22" t="s">
        <v>7</v>
      </c>
      <c r="C1027" s="3" t="s">
        <v>8</v>
      </c>
      <c r="D1027" s="2" t="s">
        <v>9</v>
      </c>
      <c r="E1027" s="46"/>
      <c r="F1027" s="2" t="s">
        <v>89</v>
      </c>
      <c r="G1027" s="2" t="s">
        <v>25</v>
      </c>
      <c r="H1027" s="2" t="s">
        <v>90</v>
      </c>
      <c r="I1027" s="2" t="s">
        <v>244</v>
      </c>
      <c r="J1027" s="2" t="s">
        <v>92</v>
      </c>
      <c r="K1027" s="2" t="s">
        <v>37</v>
      </c>
      <c r="L1027" s="2" t="s">
        <v>93</v>
      </c>
      <c r="M1027" s="2" t="s">
        <v>95</v>
      </c>
      <c r="N1027" s="2" t="s">
        <v>58</v>
      </c>
      <c r="O1027" s="4" t="s">
        <v>96</v>
      </c>
      <c r="P1027" s="4"/>
    </row>
    <row r="1028" spans="1:16" x14ac:dyDescent="0.2">
      <c r="A1028" s="28">
        <v>39840</v>
      </c>
      <c r="B1028" s="18" t="s">
        <v>6</v>
      </c>
      <c r="C1028" s="31">
        <v>516802</v>
      </c>
      <c r="D1028" s="6">
        <v>222.53</v>
      </c>
      <c r="E1028" s="44" t="s">
        <v>835</v>
      </c>
      <c r="F1028" s="6">
        <v>222.53</v>
      </c>
      <c r="G1028" s="6">
        <v>2289.8000000000002</v>
      </c>
      <c r="K1028" s="6">
        <v>195</v>
      </c>
      <c r="L1028" s="6">
        <v>275</v>
      </c>
    </row>
    <row r="1029" spans="1:16" x14ac:dyDescent="0.2">
      <c r="A1029" s="28">
        <v>39841</v>
      </c>
      <c r="B1029" s="18" t="s">
        <v>28</v>
      </c>
      <c r="C1029" s="31" t="s">
        <v>354</v>
      </c>
      <c r="D1029" s="6">
        <v>3853.85</v>
      </c>
      <c r="E1029" s="44" t="s">
        <v>835</v>
      </c>
      <c r="F1029" s="6">
        <v>3853.85</v>
      </c>
    </row>
    <row r="1030" spans="1:16" x14ac:dyDescent="0.2">
      <c r="A1030" s="28">
        <v>39841</v>
      </c>
      <c r="B1030" s="18" t="s">
        <v>13</v>
      </c>
      <c r="C1030" s="31">
        <v>13129</v>
      </c>
      <c r="D1030" s="6">
        <v>888.56</v>
      </c>
      <c r="E1030" s="44" t="s">
        <v>835</v>
      </c>
      <c r="F1030" s="6">
        <v>888.56</v>
      </c>
    </row>
    <row r="1031" spans="1:16" x14ac:dyDescent="0.2">
      <c r="A1031" s="28">
        <v>39841</v>
      </c>
      <c r="B1031" s="18" t="s">
        <v>155</v>
      </c>
      <c r="C1031" s="31">
        <v>76801</v>
      </c>
      <c r="D1031" s="6">
        <v>41.7</v>
      </c>
      <c r="E1031" s="44" t="s">
        <v>835</v>
      </c>
      <c r="F1031" s="6">
        <v>41.7</v>
      </c>
    </row>
    <row r="1032" spans="1:16" x14ac:dyDescent="0.2">
      <c r="A1032" s="28">
        <v>39843</v>
      </c>
      <c r="B1032" s="18" t="s">
        <v>28</v>
      </c>
      <c r="C1032" s="31" t="s">
        <v>355</v>
      </c>
      <c r="D1032" s="6">
        <v>319.02999999999997</v>
      </c>
      <c r="E1032" s="44" t="s">
        <v>835</v>
      </c>
      <c r="F1032" s="6">
        <v>319.02999999999997</v>
      </c>
    </row>
    <row r="1033" spans="1:16" x14ac:dyDescent="0.2">
      <c r="A1033" s="28">
        <v>39843</v>
      </c>
      <c r="B1033" s="18" t="s">
        <v>13</v>
      </c>
      <c r="C1033" s="31">
        <v>121.69</v>
      </c>
      <c r="D1033" s="6">
        <v>718.61</v>
      </c>
      <c r="E1033" s="44" t="s">
        <v>835</v>
      </c>
      <c r="F1033" s="6">
        <v>718.61</v>
      </c>
    </row>
    <row r="1034" spans="1:16" x14ac:dyDescent="0.2">
      <c r="A1034" s="28">
        <v>39843</v>
      </c>
      <c r="B1034" s="18" t="s">
        <v>6</v>
      </c>
      <c r="C1034" s="31">
        <v>517472</v>
      </c>
      <c r="D1034" s="6">
        <v>117.38</v>
      </c>
      <c r="E1034" s="44" t="s">
        <v>835</v>
      </c>
      <c r="F1034" s="6">
        <v>117.38</v>
      </c>
    </row>
    <row r="1036" spans="1:16" x14ac:dyDescent="0.2">
      <c r="F1036" s="6">
        <f>SUM(F1028:F1034)</f>
        <v>6161.66</v>
      </c>
      <c r="G1036" s="6">
        <f>SUM(G1028:G1034)</f>
        <v>2289.8000000000002</v>
      </c>
      <c r="K1036" s="6">
        <f>SUM(K1028:K1034)</f>
        <v>195</v>
      </c>
      <c r="L1036" s="6">
        <f>SUM(L1028:L1034)</f>
        <v>275</v>
      </c>
      <c r="M1036" s="6">
        <f>SUM(F1036:L1036)</f>
        <v>8921.4599999999991</v>
      </c>
      <c r="N1036" s="6">
        <v>7381.87</v>
      </c>
      <c r="O1036" s="7">
        <v>-1539.59</v>
      </c>
      <c r="P1036" s="7" t="s">
        <v>435</v>
      </c>
    </row>
    <row r="1040" spans="1:16" s="1" customFormat="1" ht="10.5" x14ac:dyDescent="0.25">
      <c r="A1040" s="59" t="s">
        <v>0</v>
      </c>
      <c r="B1040" s="22" t="s">
        <v>7</v>
      </c>
      <c r="C1040" s="3" t="s">
        <v>8</v>
      </c>
      <c r="D1040" s="2" t="s">
        <v>9</v>
      </c>
      <c r="E1040" s="46"/>
      <c r="F1040" s="2" t="s">
        <v>89</v>
      </c>
      <c r="G1040" s="2" t="s">
        <v>25</v>
      </c>
      <c r="H1040" s="2" t="s">
        <v>90</v>
      </c>
      <c r="I1040" s="2" t="s">
        <v>91</v>
      </c>
      <c r="J1040" s="2" t="s">
        <v>92</v>
      </c>
      <c r="K1040" s="2" t="s">
        <v>37</v>
      </c>
      <c r="L1040" s="2" t="s">
        <v>93</v>
      </c>
      <c r="M1040" s="2" t="s">
        <v>95</v>
      </c>
      <c r="N1040" s="2" t="s">
        <v>58</v>
      </c>
      <c r="O1040" s="4" t="s">
        <v>96</v>
      </c>
      <c r="P1040" s="4"/>
    </row>
    <row r="1041" spans="1:16" x14ac:dyDescent="0.2">
      <c r="G1041" s="6">
        <v>2363.2199999999998</v>
      </c>
    </row>
    <row r="1042" spans="1:16" x14ac:dyDescent="0.2">
      <c r="A1042" s="28">
        <v>39846</v>
      </c>
      <c r="B1042" s="18" t="s">
        <v>38</v>
      </c>
      <c r="D1042" s="6">
        <v>797</v>
      </c>
      <c r="E1042" s="44" t="s">
        <v>27</v>
      </c>
      <c r="J1042" s="6">
        <v>797</v>
      </c>
      <c r="K1042" s="6">
        <v>195</v>
      </c>
      <c r="L1042" s="6">
        <v>211</v>
      </c>
    </row>
    <row r="1043" spans="1:16" x14ac:dyDescent="0.2">
      <c r="A1043" s="28">
        <v>39846</v>
      </c>
      <c r="B1043" s="18" t="s">
        <v>6</v>
      </c>
      <c r="C1043" s="31">
        <v>517796</v>
      </c>
      <c r="D1043" s="6">
        <v>263.51</v>
      </c>
      <c r="E1043" s="44" t="s">
        <v>27</v>
      </c>
      <c r="F1043" s="6">
        <v>263.51</v>
      </c>
    </row>
    <row r="1044" spans="1:16" ht="20" x14ac:dyDescent="0.2">
      <c r="A1044" s="28">
        <v>39847</v>
      </c>
      <c r="B1044" s="18" t="s">
        <v>359</v>
      </c>
      <c r="C1044" s="31">
        <v>70168</v>
      </c>
      <c r="D1044" s="6">
        <v>250</v>
      </c>
      <c r="E1044" s="44" t="s">
        <v>27</v>
      </c>
      <c r="J1044" s="6">
        <v>250</v>
      </c>
    </row>
    <row r="1045" spans="1:16" x14ac:dyDescent="0.2">
      <c r="A1045" s="28">
        <v>39847</v>
      </c>
      <c r="B1045" s="18" t="s">
        <v>28</v>
      </c>
      <c r="C1045" s="31">
        <v>7467</v>
      </c>
      <c r="D1045" s="6">
        <v>4645.91</v>
      </c>
      <c r="E1045" s="44" t="s">
        <v>27</v>
      </c>
      <c r="F1045" s="6">
        <v>4645.91</v>
      </c>
    </row>
    <row r="1046" spans="1:16" x14ac:dyDescent="0.2">
      <c r="A1046" s="28">
        <v>39847</v>
      </c>
      <c r="B1046" s="18" t="s">
        <v>19</v>
      </c>
      <c r="C1046" s="31">
        <v>163180</v>
      </c>
      <c r="D1046" s="6">
        <v>357.05</v>
      </c>
      <c r="E1046" s="44" t="s">
        <v>27</v>
      </c>
      <c r="F1046" s="6">
        <v>357.05</v>
      </c>
    </row>
    <row r="1047" spans="1:16" x14ac:dyDescent="0.2">
      <c r="A1047" s="28">
        <v>39848</v>
      </c>
      <c r="B1047" s="18" t="s">
        <v>13</v>
      </c>
      <c r="C1047" s="31">
        <v>12180</v>
      </c>
      <c r="D1047" s="6">
        <v>744.36</v>
      </c>
      <c r="E1047" s="44" t="s">
        <v>27</v>
      </c>
      <c r="F1047" s="6">
        <v>744.36</v>
      </c>
    </row>
    <row r="1048" spans="1:16" x14ac:dyDescent="0.2">
      <c r="A1048" s="28">
        <v>39849</v>
      </c>
      <c r="B1048" s="18" t="s">
        <v>24</v>
      </c>
      <c r="C1048" s="31">
        <v>73451</v>
      </c>
      <c r="D1048" s="6">
        <v>50.15</v>
      </c>
      <c r="E1048" s="44" t="s">
        <v>27</v>
      </c>
      <c r="F1048" s="6">
        <v>50.15</v>
      </c>
    </row>
    <row r="1049" spans="1:16" x14ac:dyDescent="0.2">
      <c r="A1049" s="28">
        <v>39850</v>
      </c>
      <c r="B1049" s="18" t="s">
        <v>13</v>
      </c>
      <c r="C1049" s="31">
        <v>13137</v>
      </c>
      <c r="D1049" s="6">
        <v>585.37</v>
      </c>
      <c r="E1049" s="44" t="s">
        <v>27</v>
      </c>
      <c r="F1049" s="6">
        <v>585.37</v>
      </c>
    </row>
    <row r="1050" spans="1:16" x14ac:dyDescent="0.2">
      <c r="A1050" s="28">
        <v>39850</v>
      </c>
      <c r="B1050" s="18" t="s">
        <v>28</v>
      </c>
      <c r="C1050" s="31">
        <v>7557</v>
      </c>
      <c r="D1050" s="6">
        <v>498.71</v>
      </c>
      <c r="E1050" s="44" t="s">
        <v>27</v>
      </c>
      <c r="F1050" s="6">
        <v>498.71</v>
      </c>
    </row>
    <row r="1051" spans="1:16" x14ac:dyDescent="0.2">
      <c r="A1051" s="28">
        <v>39850</v>
      </c>
      <c r="B1051" s="18" t="s">
        <v>6</v>
      </c>
      <c r="C1051" s="31">
        <v>518702</v>
      </c>
      <c r="D1051" s="6">
        <v>197.21</v>
      </c>
      <c r="E1051" s="44" t="s">
        <v>27</v>
      </c>
      <c r="F1051" s="6">
        <v>197.21</v>
      </c>
    </row>
    <row r="1052" spans="1:16" x14ac:dyDescent="0.2">
      <c r="A1052" s="28">
        <v>39850</v>
      </c>
      <c r="B1052" s="18" t="s">
        <v>155</v>
      </c>
      <c r="C1052" s="31">
        <v>77113</v>
      </c>
      <c r="D1052" s="6">
        <v>40.65</v>
      </c>
      <c r="E1052" s="44" t="s">
        <v>27</v>
      </c>
      <c r="F1052" s="6">
        <v>40.65</v>
      </c>
    </row>
    <row r="1053" spans="1:16" x14ac:dyDescent="0.2">
      <c r="A1053" s="28">
        <v>39850</v>
      </c>
      <c r="B1053" s="18" t="s">
        <v>13</v>
      </c>
      <c r="C1053" s="31">
        <v>12189</v>
      </c>
      <c r="D1053" s="6">
        <v>66.8</v>
      </c>
      <c r="E1053" s="44" t="s">
        <v>27</v>
      </c>
      <c r="F1053" s="6">
        <v>66.8</v>
      </c>
    </row>
    <row r="1054" spans="1:16" x14ac:dyDescent="0.2">
      <c r="A1054" s="28">
        <v>39850</v>
      </c>
      <c r="B1054" s="18" t="s">
        <v>19</v>
      </c>
      <c r="C1054" s="31">
        <v>163371</v>
      </c>
      <c r="D1054" s="6">
        <v>43.8</v>
      </c>
      <c r="E1054" s="44" t="s">
        <v>27</v>
      </c>
      <c r="F1054" s="6">
        <v>43.8</v>
      </c>
    </row>
    <row r="1055" spans="1:16" x14ac:dyDescent="0.2">
      <c r="F1055" s="6">
        <f>SUM(F1043:F1054)</f>
        <v>7493.5199999999995</v>
      </c>
      <c r="G1055" s="6">
        <f>SUM(G1041:G1054)</f>
        <v>2363.2199999999998</v>
      </c>
      <c r="J1055" s="6">
        <f>SUM(J1042:J1054)</f>
        <v>1047</v>
      </c>
      <c r="K1055" s="6">
        <f>SUM(K1042:K1054)</f>
        <v>195</v>
      </c>
      <c r="L1055" s="6">
        <v>211</v>
      </c>
      <c r="M1055" s="6">
        <f>SUM(F1055:L1055)</f>
        <v>11309.74</v>
      </c>
      <c r="N1055" s="6">
        <v>9310.69</v>
      </c>
      <c r="O1055" s="7">
        <v>-1999.05</v>
      </c>
      <c r="P1055" s="7">
        <v>-952.05</v>
      </c>
    </row>
    <row r="1057" spans="1:16" s="1" customFormat="1" ht="10.5" x14ac:dyDescent="0.25">
      <c r="A1057" s="59" t="s">
        <v>0</v>
      </c>
      <c r="B1057" s="22" t="s">
        <v>7</v>
      </c>
      <c r="C1057" s="3" t="s">
        <v>8</v>
      </c>
      <c r="D1057" s="2" t="s">
        <v>9</v>
      </c>
      <c r="E1057" s="46"/>
      <c r="F1057" s="2" t="s">
        <v>89</v>
      </c>
      <c r="G1057" s="2" t="s">
        <v>25</v>
      </c>
      <c r="H1057" s="2" t="s">
        <v>90</v>
      </c>
      <c r="I1057" s="2" t="s">
        <v>91</v>
      </c>
      <c r="J1057" s="2" t="s">
        <v>92</v>
      </c>
      <c r="K1057" s="2" t="s">
        <v>37</v>
      </c>
      <c r="L1057" s="2" t="s">
        <v>93</v>
      </c>
      <c r="M1057" s="2" t="s">
        <v>95</v>
      </c>
      <c r="N1057" s="2" t="s">
        <v>58</v>
      </c>
      <c r="O1057" s="4" t="s">
        <v>96</v>
      </c>
      <c r="P1057" s="4"/>
    </row>
    <row r="1058" spans="1:16" x14ac:dyDescent="0.2">
      <c r="G1058" s="6">
        <v>2363.2199999999998</v>
      </c>
      <c r="K1058" s="6">
        <v>195</v>
      </c>
      <c r="L1058" s="6">
        <v>225</v>
      </c>
    </row>
    <row r="1059" spans="1:16" x14ac:dyDescent="0.2">
      <c r="A1059" s="28">
        <v>39852</v>
      </c>
      <c r="B1059" s="18" t="s">
        <v>13</v>
      </c>
      <c r="C1059" s="31">
        <v>225</v>
      </c>
      <c r="D1059" s="6">
        <v>973.6</v>
      </c>
      <c r="E1059" s="44" t="s">
        <v>27</v>
      </c>
      <c r="F1059" s="6">
        <v>973.6</v>
      </c>
    </row>
    <row r="1060" spans="1:16" x14ac:dyDescent="0.2">
      <c r="A1060" s="28">
        <v>39853</v>
      </c>
      <c r="B1060" s="18" t="s">
        <v>6</v>
      </c>
      <c r="C1060" s="31">
        <v>518988</v>
      </c>
      <c r="D1060" s="6">
        <v>502.23</v>
      </c>
      <c r="E1060" s="44" t="s">
        <v>27</v>
      </c>
      <c r="F1060" s="6">
        <v>502.23</v>
      </c>
    </row>
    <row r="1061" spans="1:16" x14ac:dyDescent="0.2">
      <c r="A1061" s="28">
        <v>39853</v>
      </c>
      <c r="B1061" s="18" t="s">
        <v>10</v>
      </c>
      <c r="C1061" s="31" t="s">
        <v>397</v>
      </c>
      <c r="D1061" s="6">
        <v>441.74</v>
      </c>
      <c r="E1061" s="44" t="s">
        <v>27</v>
      </c>
      <c r="F1061" s="6">
        <v>441.74</v>
      </c>
    </row>
    <row r="1062" spans="1:16" x14ac:dyDescent="0.2">
      <c r="A1062" s="28">
        <v>39854</v>
      </c>
      <c r="B1062" s="18" t="s">
        <v>387</v>
      </c>
      <c r="C1062" s="31" t="s">
        <v>399</v>
      </c>
      <c r="D1062" s="6">
        <v>4014.95</v>
      </c>
      <c r="E1062" s="44" t="s">
        <v>27</v>
      </c>
      <c r="F1062" s="6">
        <v>4014.95</v>
      </c>
    </row>
    <row r="1063" spans="1:16" x14ac:dyDescent="0.2">
      <c r="A1063" s="28">
        <v>39855</v>
      </c>
      <c r="B1063" s="18" t="s">
        <v>6</v>
      </c>
      <c r="C1063" s="31">
        <v>519439</v>
      </c>
      <c r="D1063" s="6">
        <v>114.57</v>
      </c>
      <c r="E1063" s="44" t="s">
        <v>27</v>
      </c>
      <c r="F1063" s="6">
        <v>114.57</v>
      </c>
    </row>
    <row r="1064" spans="1:16" x14ac:dyDescent="0.2">
      <c r="A1064" s="28">
        <v>39855</v>
      </c>
      <c r="B1064" s="18" t="s">
        <v>13</v>
      </c>
      <c r="C1064" s="31">
        <v>13739</v>
      </c>
      <c r="D1064" s="6">
        <v>1016.8</v>
      </c>
      <c r="E1064" s="44" t="s">
        <v>27</v>
      </c>
      <c r="F1064" s="6">
        <v>1016.8</v>
      </c>
    </row>
    <row r="1065" spans="1:16" x14ac:dyDescent="0.2">
      <c r="A1065" s="28">
        <v>39855</v>
      </c>
      <c r="B1065" s="18" t="s">
        <v>19</v>
      </c>
      <c r="C1065" s="31">
        <v>163494</v>
      </c>
      <c r="D1065" s="6">
        <v>47.03</v>
      </c>
      <c r="E1065" s="44" t="s">
        <v>27</v>
      </c>
      <c r="F1065" s="6">
        <v>47.03</v>
      </c>
    </row>
    <row r="1066" spans="1:16" x14ac:dyDescent="0.2">
      <c r="A1066" s="28">
        <v>39856</v>
      </c>
      <c r="B1066" s="18" t="s">
        <v>29</v>
      </c>
      <c r="D1066" s="6">
        <v>101</v>
      </c>
      <c r="E1066" s="44" t="s">
        <v>27</v>
      </c>
    </row>
    <row r="1067" spans="1:16" x14ac:dyDescent="0.2">
      <c r="A1067" s="28">
        <v>39856</v>
      </c>
      <c r="B1067" s="18" t="s">
        <v>77</v>
      </c>
      <c r="D1067" s="6">
        <v>176.04</v>
      </c>
      <c r="E1067" s="44" t="s">
        <v>27</v>
      </c>
      <c r="F1067" s="6">
        <v>176.04</v>
      </c>
    </row>
    <row r="1068" spans="1:16" x14ac:dyDescent="0.2">
      <c r="A1068" s="28">
        <v>39857</v>
      </c>
      <c r="B1068" s="18" t="s">
        <v>6</v>
      </c>
      <c r="C1068" s="31">
        <v>519870</v>
      </c>
      <c r="D1068" s="6">
        <v>62</v>
      </c>
      <c r="E1068" s="44" t="s">
        <v>27</v>
      </c>
      <c r="F1068" s="6">
        <v>62</v>
      </c>
    </row>
    <row r="1069" spans="1:16" x14ac:dyDescent="0.2">
      <c r="A1069" s="28">
        <v>39857</v>
      </c>
      <c r="B1069" s="18" t="s">
        <v>13</v>
      </c>
      <c r="C1069" s="31">
        <v>13664</v>
      </c>
      <c r="D1069" s="6">
        <v>305.76</v>
      </c>
      <c r="E1069" s="44" t="s">
        <v>27</v>
      </c>
      <c r="F1069" s="6">
        <v>305.76</v>
      </c>
    </row>
    <row r="1070" spans="1:16" x14ac:dyDescent="0.2">
      <c r="A1070" s="28">
        <v>39857</v>
      </c>
      <c r="B1070" s="18" t="s">
        <v>387</v>
      </c>
      <c r="C1070" s="31" t="s">
        <v>400</v>
      </c>
      <c r="D1070" s="6">
        <v>299.44</v>
      </c>
      <c r="E1070" s="44" t="s">
        <v>27</v>
      </c>
      <c r="F1070" s="6">
        <v>299.44</v>
      </c>
    </row>
    <row r="1071" spans="1:16" x14ac:dyDescent="0.2">
      <c r="F1071" s="6">
        <f>SUM(F1059:F1070)</f>
        <v>7954.1599999999989</v>
      </c>
      <c r="G1071" s="6">
        <f>SUM(G1058:G1070)</f>
        <v>2363.2199999999998</v>
      </c>
      <c r="K1071" s="6">
        <v>195</v>
      </c>
      <c r="L1071" s="6">
        <v>225</v>
      </c>
      <c r="M1071" s="6">
        <f>SUM(F1071:L1071)</f>
        <v>10737.38</v>
      </c>
      <c r="N1071" s="6">
        <v>10431.15</v>
      </c>
      <c r="O1071" s="7">
        <v>-306.23</v>
      </c>
    </row>
    <row r="1074" spans="1:16" s="1" customFormat="1" ht="10.5" x14ac:dyDescent="0.25">
      <c r="A1074" s="59" t="s">
        <v>0</v>
      </c>
      <c r="B1074" s="22" t="s">
        <v>7</v>
      </c>
      <c r="C1074" s="3" t="s">
        <v>8</v>
      </c>
      <c r="D1074" s="2" t="s">
        <v>9</v>
      </c>
      <c r="E1074" s="46"/>
      <c r="F1074" s="2" t="s">
        <v>89</v>
      </c>
      <c r="G1074" s="2" t="s">
        <v>25</v>
      </c>
      <c r="H1074" s="2" t="s">
        <v>90</v>
      </c>
      <c r="I1074" s="2" t="s">
        <v>91</v>
      </c>
      <c r="J1074" s="2" t="s">
        <v>92</v>
      </c>
      <c r="K1074" s="2" t="s">
        <v>37</v>
      </c>
      <c r="L1074" s="2" t="s">
        <v>93</v>
      </c>
      <c r="M1074" s="2" t="s">
        <v>95</v>
      </c>
      <c r="N1074" s="2" t="s">
        <v>58</v>
      </c>
      <c r="O1074" s="4" t="s">
        <v>96</v>
      </c>
      <c r="P1074" s="4"/>
    </row>
    <row r="1075" spans="1:16" x14ac:dyDescent="0.2">
      <c r="A1075" s="28">
        <v>39860</v>
      </c>
      <c r="B1075" s="18" t="s">
        <v>6</v>
      </c>
      <c r="C1075" s="31">
        <v>520193</v>
      </c>
      <c r="D1075" s="6">
        <v>114.57</v>
      </c>
      <c r="E1075" s="44" t="s">
        <v>835</v>
      </c>
      <c r="F1075" s="6">
        <v>114.57</v>
      </c>
      <c r="G1075" s="6">
        <v>2495.1999999999998</v>
      </c>
      <c r="K1075" s="6">
        <v>195</v>
      </c>
      <c r="L1075" s="6">
        <v>225</v>
      </c>
    </row>
    <row r="1076" spans="1:16" x14ac:dyDescent="0.2">
      <c r="A1076" s="28">
        <v>39861</v>
      </c>
      <c r="B1076" s="18" t="s">
        <v>19</v>
      </c>
      <c r="C1076" s="31">
        <v>163742</v>
      </c>
      <c r="D1076" s="6">
        <v>484.2</v>
      </c>
      <c r="E1076" s="44" t="s">
        <v>835</v>
      </c>
      <c r="F1076" s="6">
        <v>484.2</v>
      </c>
    </row>
    <row r="1077" spans="1:16" x14ac:dyDescent="0.2">
      <c r="A1077" s="28">
        <v>39861</v>
      </c>
      <c r="B1077" s="18" t="s">
        <v>387</v>
      </c>
      <c r="C1077" s="31" t="s">
        <v>394</v>
      </c>
      <c r="D1077" s="6">
        <v>1444.56</v>
      </c>
      <c r="E1077" s="44" t="s">
        <v>835</v>
      </c>
      <c r="F1077" s="6">
        <v>1444.56</v>
      </c>
    </row>
    <row r="1078" spans="1:16" x14ac:dyDescent="0.2">
      <c r="A1078" s="28">
        <v>39862</v>
      </c>
      <c r="B1078" s="18" t="s">
        <v>19</v>
      </c>
      <c r="C1078" s="31">
        <v>163782</v>
      </c>
      <c r="D1078" s="6">
        <v>36.200000000000003</v>
      </c>
      <c r="E1078" s="44" t="s">
        <v>835</v>
      </c>
      <c r="F1078" s="6">
        <v>36.200000000000003</v>
      </c>
    </row>
    <row r="1079" spans="1:16" x14ac:dyDescent="0.2">
      <c r="A1079" s="28">
        <v>39862</v>
      </c>
      <c r="B1079" s="18" t="s">
        <v>6</v>
      </c>
      <c r="C1079" s="31">
        <v>520644</v>
      </c>
      <c r="D1079" s="6">
        <v>110.76</v>
      </c>
      <c r="E1079" s="44" t="s">
        <v>835</v>
      </c>
      <c r="F1079" s="6">
        <v>110.76</v>
      </c>
    </row>
    <row r="1080" spans="1:16" x14ac:dyDescent="0.2">
      <c r="A1080" s="28">
        <v>39862</v>
      </c>
      <c r="B1080" s="18" t="s">
        <v>13</v>
      </c>
      <c r="C1080" s="31">
        <v>13556</v>
      </c>
      <c r="D1080" s="6">
        <v>935.1</v>
      </c>
      <c r="E1080" s="44" t="s">
        <v>835</v>
      </c>
      <c r="F1080" s="6">
        <v>935.1</v>
      </c>
    </row>
    <row r="1081" spans="1:16" x14ac:dyDescent="0.2">
      <c r="A1081" s="28">
        <v>39863</v>
      </c>
      <c r="B1081" s="18" t="s">
        <v>387</v>
      </c>
      <c r="C1081" s="31" t="s">
        <v>403</v>
      </c>
      <c r="D1081" s="6">
        <v>3027.11</v>
      </c>
      <c r="E1081" s="44" t="s">
        <v>835</v>
      </c>
      <c r="F1081" s="6">
        <v>3027.11</v>
      </c>
    </row>
    <row r="1082" spans="1:16" x14ac:dyDescent="0.2">
      <c r="A1082" s="28">
        <v>39863</v>
      </c>
      <c r="B1082" s="18" t="s">
        <v>404</v>
      </c>
      <c r="D1082" s="6">
        <v>250</v>
      </c>
      <c r="E1082" s="44" t="s">
        <v>835</v>
      </c>
      <c r="J1082" s="6">
        <v>250</v>
      </c>
    </row>
    <row r="1083" spans="1:16" x14ac:dyDescent="0.2">
      <c r="A1083" s="28">
        <v>39864</v>
      </c>
      <c r="B1083" s="18" t="s">
        <v>78</v>
      </c>
      <c r="D1083" s="6">
        <v>804.85</v>
      </c>
      <c r="E1083" s="44" t="s">
        <v>835</v>
      </c>
    </row>
    <row r="1084" spans="1:16" x14ac:dyDescent="0.2">
      <c r="A1084" s="28">
        <v>39864</v>
      </c>
      <c r="B1084" s="18" t="s">
        <v>6</v>
      </c>
      <c r="C1084" s="31">
        <v>521082</v>
      </c>
      <c r="D1084" s="6">
        <v>228.14</v>
      </c>
      <c r="E1084" s="44" t="s">
        <v>835</v>
      </c>
      <c r="F1084" s="6">
        <v>228.14</v>
      </c>
    </row>
    <row r="1085" spans="1:16" x14ac:dyDescent="0.2">
      <c r="A1085" s="28">
        <v>39864</v>
      </c>
      <c r="B1085" s="18" t="s">
        <v>19</v>
      </c>
      <c r="C1085" s="31">
        <v>163904</v>
      </c>
      <c r="D1085" s="6">
        <v>70.55</v>
      </c>
      <c r="E1085" s="44" t="s">
        <v>835</v>
      </c>
      <c r="F1085" s="6">
        <v>70.55</v>
      </c>
    </row>
    <row r="1086" spans="1:16" x14ac:dyDescent="0.2">
      <c r="A1086" s="28">
        <v>39864</v>
      </c>
      <c r="B1086" s="18" t="s">
        <v>13</v>
      </c>
      <c r="C1086" s="31">
        <v>503</v>
      </c>
      <c r="D1086" s="6">
        <v>480.2</v>
      </c>
      <c r="E1086" s="44" t="s">
        <v>835</v>
      </c>
      <c r="F1086" s="6">
        <v>480.2</v>
      </c>
    </row>
    <row r="1087" spans="1:16" x14ac:dyDescent="0.2">
      <c r="F1087" s="6">
        <f>SUM(F1075:F1086)</f>
        <v>6931.39</v>
      </c>
      <c r="G1087" s="6">
        <f>SUM(G1075:G1086)</f>
        <v>2495.1999999999998</v>
      </c>
      <c r="J1087" s="6">
        <f>SUM(J1082:J1086)</f>
        <v>250</v>
      </c>
      <c r="K1087" s="6">
        <v>195</v>
      </c>
      <c r="L1087" s="6">
        <f>SUM(L1075:L1086)</f>
        <v>225</v>
      </c>
      <c r="M1087" s="6">
        <f>SUM(F1087:L1087)</f>
        <v>10096.59</v>
      </c>
      <c r="N1087" s="6">
        <v>10057.950000000001</v>
      </c>
      <c r="O1087" s="7">
        <v>-38.64</v>
      </c>
    </row>
    <row r="1089" spans="1:16" s="1" customFormat="1" ht="10.5" x14ac:dyDescent="0.25">
      <c r="A1089" s="59" t="s">
        <v>0</v>
      </c>
      <c r="B1089" s="22" t="s">
        <v>7</v>
      </c>
      <c r="C1089" s="3" t="s">
        <v>8</v>
      </c>
      <c r="D1089" s="2" t="s">
        <v>9</v>
      </c>
      <c r="E1089" s="46"/>
      <c r="F1089" s="2" t="s">
        <v>89</v>
      </c>
      <c r="G1089" s="2" t="s">
        <v>25</v>
      </c>
      <c r="H1089" s="2" t="s">
        <v>90</v>
      </c>
      <c r="I1089" s="2" t="s">
        <v>91</v>
      </c>
      <c r="J1089" s="2" t="s">
        <v>92</v>
      </c>
      <c r="K1089" s="2" t="s">
        <v>37</v>
      </c>
      <c r="L1089" s="2" t="s">
        <v>93</v>
      </c>
      <c r="M1089" s="2" t="s">
        <v>95</v>
      </c>
      <c r="N1089" s="2" t="s">
        <v>58</v>
      </c>
      <c r="O1089" s="4" t="s">
        <v>96</v>
      </c>
      <c r="P1089" s="4"/>
    </row>
    <row r="1090" spans="1:16" x14ac:dyDescent="0.2">
      <c r="A1090" s="28">
        <v>39867</v>
      </c>
      <c r="B1090" s="18" t="s">
        <v>6</v>
      </c>
      <c r="C1090" s="31">
        <v>521415</v>
      </c>
      <c r="D1090" s="6">
        <v>169.95</v>
      </c>
      <c r="E1090" s="44" t="s">
        <v>835</v>
      </c>
      <c r="F1090" s="6">
        <v>169.95</v>
      </c>
      <c r="G1090" s="6">
        <v>2495.1999999999998</v>
      </c>
      <c r="K1090" s="6">
        <v>195</v>
      </c>
      <c r="L1090" s="6">
        <v>225</v>
      </c>
    </row>
    <row r="1091" spans="1:16" x14ac:dyDescent="0.2">
      <c r="A1091" s="28">
        <v>39867</v>
      </c>
      <c r="B1091" s="18" t="s">
        <v>10</v>
      </c>
      <c r="C1091" s="31" t="s">
        <v>401</v>
      </c>
      <c r="D1091" s="6">
        <v>515.96</v>
      </c>
      <c r="E1091" s="44" t="s">
        <v>835</v>
      </c>
      <c r="F1091" s="6">
        <v>515.96</v>
      </c>
    </row>
    <row r="1092" spans="1:16" x14ac:dyDescent="0.2">
      <c r="A1092" s="28">
        <v>39868</v>
      </c>
      <c r="B1092" s="18" t="s">
        <v>398</v>
      </c>
      <c r="D1092" s="6">
        <v>477.13</v>
      </c>
      <c r="E1092" s="44" t="s">
        <v>835</v>
      </c>
      <c r="J1092" s="6">
        <v>477.13</v>
      </c>
    </row>
    <row r="1093" spans="1:16" x14ac:dyDescent="0.2">
      <c r="A1093" s="28">
        <v>39868</v>
      </c>
      <c r="B1093" s="18" t="s">
        <v>387</v>
      </c>
      <c r="C1093" s="31" t="s">
        <v>405</v>
      </c>
      <c r="D1093" s="6">
        <v>1963.95</v>
      </c>
      <c r="E1093" s="44" t="s">
        <v>835</v>
      </c>
      <c r="F1093" s="6">
        <v>1963.95</v>
      </c>
    </row>
    <row r="1094" spans="1:16" x14ac:dyDescent="0.2">
      <c r="A1094" s="28">
        <v>39869</v>
      </c>
      <c r="B1094" s="18" t="s">
        <v>6</v>
      </c>
      <c r="C1094" s="31">
        <v>521877</v>
      </c>
      <c r="D1094" s="6">
        <v>276.89999999999998</v>
      </c>
      <c r="E1094" s="44" t="s">
        <v>835</v>
      </c>
      <c r="F1094" s="6">
        <v>276.89999999999998</v>
      </c>
    </row>
    <row r="1095" spans="1:16" x14ac:dyDescent="0.2">
      <c r="A1095" s="28">
        <v>39869</v>
      </c>
      <c r="B1095" s="18" t="s">
        <v>13</v>
      </c>
      <c r="C1095" s="31">
        <v>509</v>
      </c>
      <c r="D1095" s="6">
        <v>938.7</v>
      </c>
      <c r="E1095" s="44" t="s">
        <v>835</v>
      </c>
      <c r="F1095" s="6">
        <v>939.7</v>
      </c>
    </row>
    <row r="1096" spans="1:16" x14ac:dyDescent="0.2">
      <c r="A1096" s="28">
        <v>39870</v>
      </c>
      <c r="B1096" s="18" t="s">
        <v>460</v>
      </c>
      <c r="C1096" s="31">
        <v>1718</v>
      </c>
      <c r="D1096" s="6">
        <v>111.87</v>
      </c>
      <c r="E1096" s="44" t="s">
        <v>835</v>
      </c>
      <c r="I1096" s="6">
        <v>111.87</v>
      </c>
    </row>
    <row r="1097" spans="1:16" x14ac:dyDescent="0.2">
      <c r="A1097" s="28">
        <v>39871</v>
      </c>
      <c r="B1097" s="18" t="s">
        <v>6</v>
      </c>
      <c r="C1097" s="31">
        <v>522317</v>
      </c>
      <c r="D1097" s="6">
        <v>114.57</v>
      </c>
      <c r="E1097" s="44" t="s">
        <v>835</v>
      </c>
      <c r="F1097" s="6">
        <v>114.57</v>
      </c>
    </row>
    <row r="1098" spans="1:16" x14ac:dyDescent="0.2">
      <c r="A1098" s="28">
        <v>39871</v>
      </c>
      <c r="B1098" s="18" t="s">
        <v>13</v>
      </c>
      <c r="C1098" s="31">
        <v>518</v>
      </c>
      <c r="D1098" s="6">
        <v>624.51</v>
      </c>
      <c r="E1098" s="44" t="s">
        <v>835</v>
      </c>
      <c r="F1098" s="6">
        <v>624.51</v>
      </c>
    </row>
    <row r="1099" spans="1:16" x14ac:dyDescent="0.2">
      <c r="A1099" s="28">
        <v>39871</v>
      </c>
      <c r="B1099" s="18" t="s">
        <v>11</v>
      </c>
      <c r="D1099" s="6">
        <v>38.520000000000003</v>
      </c>
      <c r="E1099" s="44" t="s">
        <v>835</v>
      </c>
      <c r="J1099" s="6">
        <v>38.520000000000003</v>
      </c>
    </row>
    <row r="1100" spans="1:16" x14ac:dyDescent="0.2">
      <c r="F1100" s="6">
        <f>SUM(F1090:F1099)</f>
        <v>4605.54</v>
      </c>
      <c r="G1100" s="6">
        <f>SUM(G1090:G1099)</f>
        <v>2495.1999999999998</v>
      </c>
      <c r="I1100" s="6">
        <v>111.87</v>
      </c>
      <c r="J1100" s="6">
        <f>SUM(J1092:J1099)</f>
        <v>515.65</v>
      </c>
      <c r="K1100" s="6">
        <f>SUM(K1090:K1099)</f>
        <v>195</v>
      </c>
      <c r="L1100" s="6">
        <f>SUM(L1090:L1099)</f>
        <v>225</v>
      </c>
      <c r="M1100" s="6">
        <f>SUM(F1100:L1100)</f>
        <v>8148.2599999999993</v>
      </c>
      <c r="N1100" s="6">
        <v>9494.9</v>
      </c>
      <c r="O1100" s="7">
        <f>N1100-M1100</f>
        <v>1346.6400000000003</v>
      </c>
      <c r="P1100" s="7" t="s">
        <v>436</v>
      </c>
    </row>
    <row r="1102" spans="1:16" s="1" customFormat="1" ht="10.5" x14ac:dyDescent="0.25">
      <c r="A1102" s="59" t="s">
        <v>0</v>
      </c>
      <c r="B1102" s="22" t="s">
        <v>7</v>
      </c>
      <c r="C1102" s="3" t="s">
        <v>8</v>
      </c>
      <c r="D1102" s="2" t="s">
        <v>9</v>
      </c>
      <c r="E1102" s="46"/>
      <c r="F1102" s="2" t="s">
        <v>89</v>
      </c>
      <c r="G1102" s="2" t="s">
        <v>25</v>
      </c>
      <c r="H1102" s="2" t="s">
        <v>90</v>
      </c>
      <c r="I1102" s="2" t="s">
        <v>91</v>
      </c>
      <c r="J1102" s="2" t="s">
        <v>92</v>
      </c>
      <c r="K1102" s="2" t="s">
        <v>37</v>
      </c>
      <c r="L1102" s="2" t="s">
        <v>93</v>
      </c>
      <c r="M1102" s="2" t="s">
        <v>95</v>
      </c>
      <c r="N1102" s="2" t="s">
        <v>58</v>
      </c>
      <c r="O1102" s="4" t="s">
        <v>96</v>
      </c>
      <c r="P1102" s="4"/>
    </row>
    <row r="1103" spans="1:16" x14ac:dyDescent="0.2">
      <c r="A1103" s="28">
        <v>39873</v>
      </c>
      <c r="B1103" s="18" t="s">
        <v>392</v>
      </c>
      <c r="D1103" s="6">
        <v>44.35</v>
      </c>
      <c r="E1103" s="44" t="s">
        <v>27</v>
      </c>
      <c r="G1103" s="6">
        <v>2437.84</v>
      </c>
      <c r="J1103" s="6">
        <v>44.35</v>
      </c>
      <c r="K1103" s="6">
        <v>195</v>
      </c>
      <c r="L1103" s="6">
        <v>225</v>
      </c>
    </row>
    <row r="1104" spans="1:16" x14ac:dyDescent="0.2">
      <c r="A1104" s="28">
        <v>39873</v>
      </c>
      <c r="B1104" s="18" t="s">
        <v>393</v>
      </c>
      <c r="D1104" s="6">
        <v>96.76</v>
      </c>
      <c r="E1104" s="44" t="s">
        <v>27</v>
      </c>
      <c r="J1104" s="6">
        <v>96.76</v>
      </c>
    </row>
    <row r="1105" spans="1:16" x14ac:dyDescent="0.2">
      <c r="A1105" s="28">
        <v>39874</v>
      </c>
      <c r="B1105" s="18" t="s">
        <v>19</v>
      </c>
      <c r="C1105" s="31">
        <v>164239</v>
      </c>
      <c r="D1105" s="6">
        <v>243.8</v>
      </c>
      <c r="E1105" s="44" t="s">
        <v>27</v>
      </c>
      <c r="F1105" s="6">
        <v>243.8</v>
      </c>
    </row>
    <row r="1106" spans="1:16" x14ac:dyDescent="0.2">
      <c r="A1106" s="28">
        <v>39874</v>
      </c>
      <c r="B1106" s="18" t="s">
        <v>6</v>
      </c>
      <c r="C1106" s="31">
        <v>522631</v>
      </c>
      <c r="D1106" s="6">
        <v>117.38</v>
      </c>
      <c r="E1106" s="44" t="s">
        <v>27</v>
      </c>
      <c r="F1106" s="6">
        <v>117.38</v>
      </c>
    </row>
    <row r="1107" spans="1:16" x14ac:dyDescent="0.2">
      <c r="A1107" s="28">
        <v>39875</v>
      </c>
      <c r="B1107" s="18" t="s">
        <v>185</v>
      </c>
      <c r="C1107" s="31">
        <v>77841</v>
      </c>
      <c r="D1107" s="6">
        <v>41.7</v>
      </c>
      <c r="E1107" s="44" t="s">
        <v>27</v>
      </c>
      <c r="F1107" s="6">
        <v>41.7</v>
      </c>
    </row>
    <row r="1108" spans="1:16" x14ac:dyDescent="0.2">
      <c r="A1108" s="28">
        <v>39875</v>
      </c>
      <c r="B1108" s="18" t="s">
        <v>387</v>
      </c>
      <c r="C1108" s="31">
        <v>8204</v>
      </c>
      <c r="D1108" s="6">
        <v>961.52</v>
      </c>
      <c r="E1108" s="44" t="s">
        <v>27</v>
      </c>
      <c r="F1108" s="6">
        <v>961.52</v>
      </c>
    </row>
    <row r="1109" spans="1:16" x14ac:dyDescent="0.2">
      <c r="A1109" s="28">
        <v>39876</v>
      </c>
      <c r="B1109" s="18" t="s">
        <v>6</v>
      </c>
      <c r="C1109" s="31">
        <v>523145</v>
      </c>
      <c r="D1109" s="6">
        <v>114.57</v>
      </c>
      <c r="E1109" s="44" t="s">
        <v>27</v>
      </c>
      <c r="F1109" s="6">
        <v>114.57</v>
      </c>
    </row>
    <row r="1110" spans="1:16" x14ac:dyDescent="0.2">
      <c r="A1110" s="28">
        <v>39876</v>
      </c>
      <c r="B1110" s="18" t="s">
        <v>13</v>
      </c>
      <c r="C1110" s="31">
        <v>525</v>
      </c>
      <c r="D1110" s="6">
        <v>638.65</v>
      </c>
      <c r="E1110" s="44" t="s">
        <v>27</v>
      </c>
      <c r="F1110" s="6">
        <v>638.65</v>
      </c>
    </row>
    <row r="1111" spans="1:16" x14ac:dyDescent="0.2">
      <c r="A1111" s="28">
        <v>39877</v>
      </c>
      <c r="B1111" s="18" t="s">
        <v>395</v>
      </c>
      <c r="D1111" s="6">
        <v>12</v>
      </c>
      <c r="E1111" s="44" t="s">
        <v>27</v>
      </c>
      <c r="J1111" s="6">
        <v>12</v>
      </c>
    </row>
    <row r="1112" spans="1:16" x14ac:dyDescent="0.2">
      <c r="A1112" s="28">
        <v>39877</v>
      </c>
      <c r="B1112" s="18" t="s">
        <v>387</v>
      </c>
      <c r="C1112" s="31" t="s">
        <v>416</v>
      </c>
      <c r="D1112" s="6">
        <v>2702.28</v>
      </c>
      <c r="E1112" s="44" t="s">
        <v>27</v>
      </c>
      <c r="F1112" s="6">
        <v>2702.28</v>
      </c>
    </row>
    <row r="1113" spans="1:16" x14ac:dyDescent="0.2">
      <c r="A1113" s="28">
        <v>39877</v>
      </c>
      <c r="B1113" s="18" t="s">
        <v>10</v>
      </c>
      <c r="C1113" s="31" t="s">
        <v>426</v>
      </c>
      <c r="D1113" s="6">
        <v>264.17</v>
      </c>
      <c r="E1113" s="44" t="s">
        <v>27</v>
      </c>
      <c r="F1113" s="6">
        <v>264.17</v>
      </c>
    </row>
    <row r="1114" spans="1:16" x14ac:dyDescent="0.2">
      <c r="A1114" s="28">
        <v>39878</v>
      </c>
      <c r="B1114" s="18" t="s">
        <v>6</v>
      </c>
      <c r="C1114" s="31">
        <v>523647</v>
      </c>
      <c r="D1114" s="6">
        <v>179.3</v>
      </c>
      <c r="E1114" s="44" t="s">
        <v>27</v>
      </c>
      <c r="F1114" s="6">
        <v>179.3</v>
      </c>
    </row>
    <row r="1115" spans="1:16" x14ac:dyDescent="0.2">
      <c r="A1115" s="28">
        <v>39878</v>
      </c>
      <c r="B1115" s="18" t="s">
        <v>13</v>
      </c>
      <c r="C1115" s="31">
        <v>537</v>
      </c>
      <c r="D1115" s="6">
        <v>593.04999999999995</v>
      </c>
      <c r="E1115" s="44" t="s">
        <v>27</v>
      </c>
      <c r="F1115" s="6">
        <v>593.04999999999995</v>
      </c>
    </row>
    <row r="1116" spans="1:16" x14ac:dyDescent="0.2">
      <c r="F1116" s="6">
        <f>SUM(F1105:F1115)</f>
        <v>5856.42</v>
      </c>
      <c r="G1116" s="6">
        <f>SUM(G1103:G1115)</f>
        <v>2437.84</v>
      </c>
      <c r="J1116" s="6">
        <f>SUM(J1103:J1115)</f>
        <v>153.11000000000001</v>
      </c>
      <c r="K1116" s="6">
        <v>195</v>
      </c>
      <c r="L1116" s="6">
        <f>SUM(L1103:L1115)</f>
        <v>225</v>
      </c>
      <c r="M1116" s="6">
        <f>SUM(F1116:L1116)</f>
        <v>8867.3700000000008</v>
      </c>
      <c r="N1116" s="6">
        <v>8020.07</v>
      </c>
      <c r="O1116" s="7">
        <v>-647.29999999999995</v>
      </c>
    </row>
    <row r="1117" spans="1:16" s="1" customFormat="1" ht="10.5" x14ac:dyDescent="0.25">
      <c r="A1117" s="59" t="s">
        <v>0</v>
      </c>
      <c r="B1117" s="22" t="s">
        <v>7</v>
      </c>
      <c r="C1117" s="3" t="s">
        <v>8</v>
      </c>
      <c r="D1117" s="2" t="s">
        <v>9</v>
      </c>
      <c r="E1117" s="46"/>
      <c r="F1117" s="2" t="s">
        <v>89</v>
      </c>
      <c r="G1117" s="2" t="s">
        <v>25</v>
      </c>
      <c r="H1117" s="2" t="s">
        <v>90</v>
      </c>
      <c r="I1117" s="2" t="s">
        <v>91</v>
      </c>
      <c r="J1117" s="2" t="s">
        <v>92</v>
      </c>
      <c r="K1117" s="2" t="s">
        <v>37</v>
      </c>
      <c r="L1117" s="2" t="s">
        <v>93</v>
      </c>
      <c r="M1117" s="2" t="s">
        <v>95</v>
      </c>
      <c r="N1117" s="2" t="s">
        <v>58</v>
      </c>
      <c r="O1117" s="4" t="s">
        <v>96</v>
      </c>
      <c r="P1117" s="4"/>
    </row>
    <row r="1118" spans="1:16" x14ac:dyDescent="0.2">
      <c r="A1118" s="28">
        <v>39881</v>
      </c>
      <c r="B1118" s="18" t="s">
        <v>6</v>
      </c>
      <c r="C1118" s="31">
        <v>523886</v>
      </c>
      <c r="D1118" s="6">
        <v>169.95</v>
      </c>
      <c r="E1118" s="44" t="s">
        <v>27</v>
      </c>
      <c r="F1118" s="6">
        <v>169.95</v>
      </c>
      <c r="G1118" s="6">
        <v>2437.84</v>
      </c>
      <c r="K1118" s="6">
        <v>195</v>
      </c>
      <c r="L1118" s="6">
        <v>225</v>
      </c>
    </row>
    <row r="1119" spans="1:16" x14ac:dyDescent="0.2">
      <c r="A1119" s="28">
        <v>39882</v>
      </c>
      <c r="B1119" s="18" t="s">
        <v>387</v>
      </c>
      <c r="C1119" s="31" t="s">
        <v>407</v>
      </c>
      <c r="D1119" s="6">
        <v>1331.13</v>
      </c>
      <c r="E1119" s="44" t="s">
        <v>27</v>
      </c>
      <c r="F1119" s="6">
        <v>1331.13</v>
      </c>
    </row>
    <row r="1120" spans="1:16" x14ac:dyDescent="0.2">
      <c r="A1120" s="28">
        <v>39883</v>
      </c>
      <c r="B1120" s="18" t="s">
        <v>6</v>
      </c>
      <c r="C1120" s="31">
        <v>524371</v>
      </c>
      <c r="D1120" s="6">
        <v>114.57</v>
      </c>
      <c r="E1120" s="44" t="s">
        <v>27</v>
      </c>
      <c r="F1120" s="6">
        <v>114.57</v>
      </c>
    </row>
    <row r="1121" spans="1:16" x14ac:dyDescent="0.2">
      <c r="A1121" s="28">
        <v>39883</v>
      </c>
      <c r="B1121" s="18" t="s">
        <v>13</v>
      </c>
      <c r="C1121" s="31">
        <v>546</v>
      </c>
      <c r="D1121" s="6">
        <v>647.75</v>
      </c>
      <c r="E1121" s="44" t="s">
        <v>27</v>
      </c>
      <c r="F1121" s="6">
        <v>647.75</v>
      </c>
    </row>
    <row r="1122" spans="1:16" x14ac:dyDescent="0.2">
      <c r="A1122" s="28">
        <v>39884</v>
      </c>
      <c r="B1122" s="18" t="s">
        <v>396</v>
      </c>
      <c r="D1122" s="6">
        <v>3564</v>
      </c>
      <c r="E1122" s="44" t="s">
        <v>27</v>
      </c>
      <c r="F1122" s="6">
        <v>3564</v>
      </c>
    </row>
    <row r="1123" spans="1:16" x14ac:dyDescent="0.2">
      <c r="A1123" s="28">
        <v>39885</v>
      </c>
      <c r="B1123" s="18" t="s">
        <v>6</v>
      </c>
      <c r="C1123" s="31">
        <v>524798</v>
      </c>
      <c r="D1123" s="6">
        <v>146.76</v>
      </c>
      <c r="E1123" s="44" t="s">
        <v>27</v>
      </c>
      <c r="F1123" s="6">
        <v>146.76</v>
      </c>
    </row>
    <row r="1124" spans="1:16" x14ac:dyDescent="0.2">
      <c r="A1124" s="28">
        <v>39885</v>
      </c>
      <c r="B1124" s="18" t="s">
        <v>13</v>
      </c>
      <c r="C1124" s="31">
        <v>555</v>
      </c>
      <c r="D1124" s="6">
        <v>569.15</v>
      </c>
      <c r="E1124" s="44" t="s">
        <v>27</v>
      </c>
      <c r="F1124" s="6">
        <v>589.15</v>
      </c>
    </row>
    <row r="1125" spans="1:16" x14ac:dyDescent="0.2">
      <c r="A1125" s="28">
        <v>39885</v>
      </c>
      <c r="B1125" s="18" t="s">
        <v>157</v>
      </c>
      <c r="D1125" s="6">
        <v>556.9</v>
      </c>
      <c r="E1125" s="44" t="s">
        <v>27</v>
      </c>
      <c r="J1125" s="6">
        <v>556.9</v>
      </c>
    </row>
    <row r="1126" spans="1:16" x14ac:dyDescent="0.2">
      <c r="A1126" s="28">
        <v>39887</v>
      </c>
      <c r="B1126" s="18" t="s">
        <v>45</v>
      </c>
      <c r="D1126" s="6">
        <v>21.98</v>
      </c>
      <c r="E1126" s="44" t="s">
        <v>27</v>
      </c>
      <c r="J1126" s="6">
        <v>21.98</v>
      </c>
    </row>
    <row r="1127" spans="1:16" x14ac:dyDescent="0.2">
      <c r="F1127" s="6">
        <f>SUM(F1118:F1126)</f>
        <v>6563.3099999999995</v>
      </c>
      <c r="G1127" s="6">
        <f>SUM(G1118:G1126)</f>
        <v>2437.84</v>
      </c>
      <c r="J1127" s="6">
        <f>SUM(J1125:J1126)</f>
        <v>578.88</v>
      </c>
      <c r="K1127" s="6">
        <f>SUM(K1118:K1126)</f>
        <v>195</v>
      </c>
      <c r="L1127" s="6">
        <f>SUM(L1118:L1126)</f>
        <v>225</v>
      </c>
      <c r="M1127" s="6">
        <f>SUM(F1127:L1127)</f>
        <v>10000.029999999999</v>
      </c>
      <c r="N1127" s="6">
        <v>8662.69</v>
      </c>
      <c r="O1127" s="7">
        <v>-1337.34</v>
      </c>
    </row>
    <row r="1128" spans="1:16" s="1" customFormat="1" ht="10.5" x14ac:dyDescent="0.25">
      <c r="A1128" s="59" t="s">
        <v>0</v>
      </c>
      <c r="B1128" s="22" t="s">
        <v>7</v>
      </c>
      <c r="C1128" s="3" t="s">
        <v>8</v>
      </c>
      <c r="D1128" s="2" t="s">
        <v>9</v>
      </c>
      <c r="E1128" s="46"/>
      <c r="F1128" s="2" t="s">
        <v>89</v>
      </c>
      <c r="G1128" s="2" t="s">
        <v>25</v>
      </c>
      <c r="H1128" s="2" t="s">
        <v>90</v>
      </c>
      <c r="I1128" s="2" t="s">
        <v>91</v>
      </c>
      <c r="J1128" s="2" t="s">
        <v>92</v>
      </c>
      <c r="K1128" s="2" t="s">
        <v>37</v>
      </c>
      <c r="L1128" s="2" t="s">
        <v>93</v>
      </c>
      <c r="M1128" s="2" t="s">
        <v>95</v>
      </c>
      <c r="N1128" s="2" t="s">
        <v>58</v>
      </c>
      <c r="O1128" s="4" t="s">
        <v>96</v>
      </c>
      <c r="P1128" s="4"/>
    </row>
    <row r="1129" spans="1:16" x14ac:dyDescent="0.2">
      <c r="A1129" s="28">
        <v>39888</v>
      </c>
      <c r="B1129" s="18" t="s">
        <v>29</v>
      </c>
      <c r="D1129" s="6">
        <v>108.2</v>
      </c>
      <c r="E1129" s="44" t="s">
        <v>27</v>
      </c>
      <c r="G1129" s="6">
        <v>2527.33</v>
      </c>
      <c r="K1129" s="6">
        <v>195</v>
      </c>
      <c r="L1129" s="6">
        <v>215</v>
      </c>
    </row>
    <row r="1130" spans="1:16" x14ac:dyDescent="0.2">
      <c r="A1130" s="28">
        <v>39888</v>
      </c>
      <c r="B1130" s="18" t="s">
        <v>6</v>
      </c>
      <c r="C1130" s="31">
        <v>525097</v>
      </c>
      <c r="D1130" s="6">
        <v>114.57</v>
      </c>
      <c r="E1130" s="44" t="s">
        <v>27</v>
      </c>
      <c r="F1130" s="6">
        <v>114.57</v>
      </c>
      <c r="K1130" s="6">
        <v>56.8</v>
      </c>
    </row>
    <row r="1131" spans="1:16" x14ac:dyDescent="0.2">
      <c r="A1131" s="28">
        <v>39889</v>
      </c>
      <c r="B1131" s="18" t="s">
        <v>24</v>
      </c>
      <c r="C1131" s="31">
        <v>85333</v>
      </c>
      <c r="D1131" s="6">
        <v>40.69</v>
      </c>
      <c r="E1131" s="44" t="s">
        <v>27</v>
      </c>
      <c r="F1131" s="6">
        <v>40.69</v>
      </c>
    </row>
    <row r="1132" spans="1:16" x14ac:dyDescent="0.2">
      <c r="A1132" s="28">
        <v>39889</v>
      </c>
      <c r="B1132" s="18" t="s">
        <v>78</v>
      </c>
      <c r="D1132" s="6">
        <v>795.2</v>
      </c>
      <c r="E1132" s="44" t="s">
        <v>27</v>
      </c>
    </row>
    <row r="1133" spans="1:16" x14ac:dyDescent="0.2">
      <c r="A1133" s="28">
        <v>39889</v>
      </c>
      <c r="B1133" s="18" t="s">
        <v>19</v>
      </c>
      <c r="C1133" s="31">
        <v>164879</v>
      </c>
      <c r="D1133" s="6">
        <v>401.7</v>
      </c>
      <c r="E1133" s="44" t="s">
        <v>27</v>
      </c>
      <c r="F1133" s="6">
        <v>401.7</v>
      </c>
    </row>
    <row r="1134" spans="1:16" x14ac:dyDescent="0.2">
      <c r="A1134" s="28">
        <v>39890</v>
      </c>
      <c r="B1134" s="18" t="s">
        <v>6</v>
      </c>
      <c r="C1134" s="31">
        <v>525544</v>
      </c>
      <c r="D1134" s="6">
        <v>172.76</v>
      </c>
      <c r="E1134" s="44" t="s">
        <v>27</v>
      </c>
      <c r="F1134" s="6">
        <v>172.76</v>
      </c>
    </row>
    <row r="1135" spans="1:16" x14ac:dyDescent="0.2">
      <c r="A1135" s="28">
        <v>39890</v>
      </c>
      <c r="B1135" s="18" t="s">
        <v>387</v>
      </c>
      <c r="C1135" s="31" t="s">
        <v>411</v>
      </c>
      <c r="D1135" s="6">
        <v>2369.08</v>
      </c>
      <c r="E1135" s="44" t="s">
        <v>27</v>
      </c>
      <c r="F1135" s="6">
        <v>2369.08</v>
      </c>
    </row>
    <row r="1136" spans="1:16" x14ac:dyDescent="0.2">
      <c r="A1136" s="28">
        <v>39890</v>
      </c>
      <c r="B1136" s="18" t="s">
        <v>13</v>
      </c>
      <c r="C1136" s="31">
        <v>568</v>
      </c>
      <c r="D1136" s="6">
        <v>526.9</v>
      </c>
      <c r="E1136" s="44" t="s">
        <v>27</v>
      </c>
      <c r="F1136" s="6">
        <v>526.9</v>
      </c>
    </row>
    <row r="1137" spans="1:16" x14ac:dyDescent="0.2">
      <c r="A1137" s="28">
        <v>39891</v>
      </c>
      <c r="B1137" s="18" t="s">
        <v>402</v>
      </c>
      <c r="D1137" s="6">
        <v>127.5</v>
      </c>
      <c r="E1137" s="44" t="s">
        <v>27</v>
      </c>
      <c r="J1137" s="6">
        <v>127.5</v>
      </c>
    </row>
    <row r="1138" spans="1:16" x14ac:dyDescent="0.2">
      <c r="A1138" s="28">
        <v>39891</v>
      </c>
      <c r="B1138" s="18" t="s">
        <v>10</v>
      </c>
      <c r="C1138" s="31" t="s">
        <v>406</v>
      </c>
      <c r="D1138" s="6">
        <v>21.89</v>
      </c>
      <c r="E1138" s="44" t="s">
        <v>27</v>
      </c>
      <c r="F1138" s="6">
        <v>21.89</v>
      </c>
    </row>
    <row r="1139" spans="1:16" x14ac:dyDescent="0.2">
      <c r="A1139" s="28">
        <v>39891</v>
      </c>
      <c r="B1139" s="18" t="s">
        <v>19</v>
      </c>
      <c r="C1139" s="31">
        <v>165016</v>
      </c>
      <c r="D1139" s="6">
        <v>17.899999999999999</v>
      </c>
      <c r="E1139" s="44" t="s">
        <v>27</v>
      </c>
      <c r="F1139" s="6">
        <v>17.899999999999999</v>
      </c>
    </row>
    <row r="1140" spans="1:16" x14ac:dyDescent="0.2">
      <c r="A1140" s="28">
        <v>39892</v>
      </c>
      <c r="B1140" s="18" t="s">
        <v>185</v>
      </c>
      <c r="C1140" s="31">
        <v>78410</v>
      </c>
      <c r="D1140" s="6">
        <v>41.7</v>
      </c>
      <c r="E1140" s="44" t="s">
        <v>27</v>
      </c>
      <c r="F1140" s="6">
        <v>41.7</v>
      </c>
    </row>
    <row r="1141" spans="1:16" x14ac:dyDescent="0.2">
      <c r="A1141" s="28">
        <v>39892</v>
      </c>
      <c r="B1141" s="18" t="s">
        <v>6</v>
      </c>
      <c r="C1141" s="31">
        <v>525926</v>
      </c>
      <c r="D1141" s="6">
        <v>105.15</v>
      </c>
      <c r="E1141" s="44" t="s">
        <v>27</v>
      </c>
      <c r="F1141" s="6">
        <v>105.15</v>
      </c>
    </row>
    <row r="1142" spans="1:16" x14ac:dyDescent="0.2">
      <c r="A1142" s="28">
        <v>39892</v>
      </c>
      <c r="B1142" s="18" t="s">
        <v>387</v>
      </c>
      <c r="C1142" s="31" t="s">
        <v>424</v>
      </c>
      <c r="D1142" s="6">
        <v>2697.54</v>
      </c>
      <c r="E1142" s="44" t="s">
        <v>27</v>
      </c>
      <c r="F1142" s="6">
        <v>2697.54</v>
      </c>
    </row>
    <row r="1143" spans="1:16" x14ac:dyDescent="0.2">
      <c r="A1143" s="28">
        <v>39892</v>
      </c>
      <c r="B1143" s="18" t="s">
        <v>13</v>
      </c>
      <c r="C1143" s="31">
        <v>574</v>
      </c>
      <c r="D1143" s="6">
        <v>358.6</v>
      </c>
      <c r="E1143" s="44" t="s">
        <v>27</v>
      </c>
      <c r="F1143" s="6">
        <v>358.6</v>
      </c>
    </row>
    <row r="1144" spans="1:16" x14ac:dyDescent="0.2">
      <c r="A1144" s="28">
        <v>39894</v>
      </c>
      <c r="B1144" s="18" t="s">
        <v>22</v>
      </c>
      <c r="D1144" s="6">
        <v>50</v>
      </c>
      <c r="E1144" s="44" t="s">
        <v>27</v>
      </c>
      <c r="H1144" s="6">
        <v>50</v>
      </c>
    </row>
    <row r="1145" spans="1:16" ht="20" x14ac:dyDescent="0.2">
      <c r="A1145" s="28">
        <v>39894</v>
      </c>
      <c r="B1145" s="18" t="s">
        <v>419</v>
      </c>
      <c r="C1145" s="34"/>
      <c r="D1145" s="6">
        <v>1478.45</v>
      </c>
      <c r="E1145" s="44" t="s">
        <v>27</v>
      </c>
    </row>
    <row r="1146" spans="1:16" x14ac:dyDescent="0.2">
      <c r="C1146" s="34"/>
      <c r="F1146" s="6">
        <f>SUM(F1130:F1145)</f>
        <v>6868.4800000000005</v>
      </c>
      <c r="G1146" s="6">
        <f>SUM(G1129:G1145)</f>
        <v>2527.33</v>
      </c>
      <c r="H1146" s="6">
        <f>SUM(H1144:H1145)</f>
        <v>50</v>
      </c>
      <c r="J1146" s="6">
        <f>SUM(J1137:J1145)</f>
        <v>127.5</v>
      </c>
      <c r="K1146" s="6">
        <f>SUM(K1129:K1145)</f>
        <v>251.8</v>
      </c>
      <c r="L1146" s="6">
        <f>SUM(L1129:L1145)</f>
        <v>215</v>
      </c>
      <c r="M1146" s="6">
        <f>SUM(F1146:L1146)</f>
        <v>10040.11</v>
      </c>
      <c r="N1146" s="6">
        <v>9987.52</v>
      </c>
      <c r="O1146" s="7">
        <f>N1146-M1146</f>
        <v>-52.590000000000146</v>
      </c>
    </row>
    <row r="1147" spans="1:16" s="1" customFormat="1" ht="10.5" x14ac:dyDescent="0.25">
      <c r="A1147" s="59" t="s">
        <v>0</v>
      </c>
      <c r="B1147" s="22" t="s">
        <v>7</v>
      </c>
      <c r="C1147" s="3" t="s">
        <v>8</v>
      </c>
      <c r="D1147" s="2" t="s">
        <v>9</v>
      </c>
      <c r="E1147" s="46"/>
      <c r="F1147" s="2" t="s">
        <v>89</v>
      </c>
      <c r="G1147" s="2" t="s">
        <v>25</v>
      </c>
      <c r="H1147" s="2" t="s">
        <v>90</v>
      </c>
      <c r="I1147" s="2" t="s">
        <v>91</v>
      </c>
      <c r="J1147" s="2" t="s">
        <v>92</v>
      </c>
      <c r="K1147" s="2" t="s">
        <v>37</v>
      </c>
      <c r="L1147" s="2" t="s">
        <v>93</v>
      </c>
      <c r="M1147" s="2" t="s">
        <v>95</v>
      </c>
      <c r="N1147" s="2" t="s">
        <v>58</v>
      </c>
      <c r="O1147" s="4" t="s">
        <v>96</v>
      </c>
      <c r="P1147" s="4"/>
    </row>
    <row r="1148" spans="1:16" x14ac:dyDescent="0.2">
      <c r="A1148" s="28">
        <v>39895</v>
      </c>
      <c r="B1148" s="18" t="s">
        <v>6</v>
      </c>
      <c r="C1148" s="31">
        <v>526416</v>
      </c>
      <c r="D1148" s="6">
        <v>117.38</v>
      </c>
      <c r="E1148" s="44" t="s">
        <v>27</v>
      </c>
      <c r="F1148" s="6">
        <v>117.38</v>
      </c>
      <c r="G1148" s="6">
        <v>2527.33</v>
      </c>
      <c r="K1148" s="6">
        <v>195</v>
      </c>
      <c r="L1148" s="6">
        <v>215</v>
      </c>
    </row>
    <row r="1149" spans="1:16" x14ac:dyDescent="0.2">
      <c r="A1149" s="28">
        <v>39896</v>
      </c>
      <c r="B1149" s="18" t="s">
        <v>391</v>
      </c>
      <c r="C1149" s="31">
        <v>54529</v>
      </c>
      <c r="D1149" s="6">
        <v>81.849999999999994</v>
      </c>
      <c r="E1149" s="44" t="s">
        <v>27</v>
      </c>
      <c r="J1149" s="6">
        <v>81.849999999999994</v>
      </c>
      <c r="K1149" s="6">
        <v>56.8</v>
      </c>
    </row>
    <row r="1150" spans="1:16" x14ac:dyDescent="0.2">
      <c r="A1150" s="28">
        <v>39897</v>
      </c>
      <c r="B1150" s="18" t="s">
        <v>19</v>
      </c>
      <c r="C1150" s="31">
        <v>165192</v>
      </c>
      <c r="D1150" s="6">
        <v>12.05</v>
      </c>
      <c r="E1150" s="44" t="s">
        <v>27</v>
      </c>
      <c r="F1150" s="6">
        <v>12.05</v>
      </c>
    </row>
    <row r="1151" spans="1:16" x14ac:dyDescent="0.2">
      <c r="A1151" s="28">
        <v>39897</v>
      </c>
      <c r="B1151" s="18" t="s">
        <v>387</v>
      </c>
      <c r="C1151" s="31" t="s">
        <v>425</v>
      </c>
      <c r="D1151" s="6">
        <v>1765.8</v>
      </c>
      <c r="E1151" s="44" t="s">
        <v>27</v>
      </c>
      <c r="F1151" s="6">
        <v>1765.8</v>
      </c>
    </row>
    <row r="1152" spans="1:16" x14ac:dyDescent="0.2">
      <c r="A1152" s="28">
        <v>39897</v>
      </c>
      <c r="B1152" s="18" t="s">
        <v>10</v>
      </c>
      <c r="C1152" s="31" t="s">
        <v>462</v>
      </c>
      <c r="D1152" s="6">
        <v>10.45</v>
      </c>
      <c r="E1152" s="44" t="s">
        <v>27</v>
      </c>
      <c r="F1152" s="6">
        <v>10.45</v>
      </c>
    </row>
    <row r="1153" spans="1:16" x14ac:dyDescent="0.2">
      <c r="A1153" s="28">
        <v>39897</v>
      </c>
      <c r="B1153" s="18" t="s">
        <v>6</v>
      </c>
      <c r="C1153" s="31">
        <v>526831</v>
      </c>
      <c r="D1153" s="6">
        <v>114.57</v>
      </c>
      <c r="E1153" s="44" t="s">
        <v>27</v>
      </c>
      <c r="F1153" s="6">
        <v>114.57</v>
      </c>
    </row>
    <row r="1154" spans="1:16" x14ac:dyDescent="0.2">
      <c r="A1154" s="28">
        <v>39897</v>
      </c>
      <c r="B1154" s="18" t="s">
        <v>13</v>
      </c>
      <c r="C1154" s="31">
        <v>584</v>
      </c>
      <c r="D1154" s="6">
        <v>618.75</v>
      </c>
      <c r="E1154" s="44" t="s">
        <v>27</v>
      </c>
      <c r="F1154" s="6">
        <v>618.75</v>
      </c>
    </row>
    <row r="1155" spans="1:16" x14ac:dyDescent="0.2">
      <c r="A1155" s="28">
        <v>39899</v>
      </c>
      <c r="B1155" s="18" t="s">
        <v>13</v>
      </c>
      <c r="C1155" s="31">
        <v>595</v>
      </c>
      <c r="D1155" s="6">
        <v>415.05</v>
      </c>
      <c r="E1155" s="44" t="s">
        <v>27</v>
      </c>
      <c r="F1155" s="6">
        <v>415.05</v>
      </c>
    </row>
    <row r="1156" spans="1:16" x14ac:dyDescent="0.2">
      <c r="A1156" s="28">
        <v>39898</v>
      </c>
      <c r="B1156" s="18" t="s">
        <v>387</v>
      </c>
      <c r="C1156" s="31" t="s">
        <v>408</v>
      </c>
      <c r="D1156" s="6">
        <v>2614.5</v>
      </c>
      <c r="E1156" s="44" t="s">
        <v>27</v>
      </c>
      <c r="F1156" s="6">
        <v>2614.5</v>
      </c>
    </row>
    <row r="1157" spans="1:16" x14ac:dyDescent="0.2">
      <c r="A1157" s="28">
        <v>39898</v>
      </c>
      <c r="B1157" s="18" t="s">
        <v>387</v>
      </c>
      <c r="C1157" s="31">
        <v>8860</v>
      </c>
      <c r="D1157" s="6">
        <v>3602.76</v>
      </c>
      <c r="E1157" s="44" t="s">
        <v>27</v>
      </c>
      <c r="F1157" s="6">
        <v>3602.76</v>
      </c>
    </row>
    <row r="1158" spans="1:16" x14ac:dyDescent="0.2">
      <c r="A1158" s="28">
        <v>39899</v>
      </c>
      <c r="B1158" s="18" t="s">
        <v>6</v>
      </c>
      <c r="C1158" s="31">
        <v>527307</v>
      </c>
      <c r="D1158" s="6">
        <v>222.53</v>
      </c>
      <c r="E1158" s="44" t="s">
        <v>27</v>
      </c>
      <c r="F1158" s="6">
        <v>222.53</v>
      </c>
    </row>
    <row r="1159" spans="1:16" x14ac:dyDescent="0.2">
      <c r="F1159" s="6">
        <f>SUM(F1148:F1158)</f>
        <v>9493.840000000002</v>
      </c>
      <c r="G1159" s="6">
        <f>SUM(G1148:G1158)</f>
        <v>2527.33</v>
      </c>
      <c r="J1159" s="6">
        <f>SUM(J1149:J1158)</f>
        <v>81.849999999999994</v>
      </c>
      <c r="K1159" s="6">
        <f>SUM(K1148:K1158)</f>
        <v>251.8</v>
      </c>
      <c r="L1159" s="6">
        <f>SUM(L1148:L1158)</f>
        <v>215</v>
      </c>
      <c r="M1159" s="6">
        <f>SUM(F1159:L1159)</f>
        <v>12569.820000000002</v>
      </c>
      <c r="N1159" s="6">
        <v>11260.15</v>
      </c>
      <c r="O1159" s="7">
        <f>N1159-M1159</f>
        <v>-1309.6700000000019</v>
      </c>
    </row>
    <row r="1160" spans="1:16" s="1" customFormat="1" ht="10.5" x14ac:dyDescent="0.25">
      <c r="A1160" s="59" t="s">
        <v>0</v>
      </c>
      <c r="B1160" s="22" t="s">
        <v>7</v>
      </c>
      <c r="C1160" s="3" t="s">
        <v>8</v>
      </c>
      <c r="D1160" s="2" t="s">
        <v>9</v>
      </c>
      <c r="E1160" s="46"/>
      <c r="F1160" s="2" t="s">
        <v>89</v>
      </c>
      <c r="G1160" s="2" t="s">
        <v>25</v>
      </c>
      <c r="H1160" s="2" t="s">
        <v>90</v>
      </c>
      <c r="I1160" s="2" t="s">
        <v>91</v>
      </c>
      <c r="J1160" s="2" t="s">
        <v>92</v>
      </c>
      <c r="K1160" s="2" t="s">
        <v>37</v>
      </c>
      <c r="L1160" s="2" t="s">
        <v>93</v>
      </c>
      <c r="M1160" s="2" t="s">
        <v>95</v>
      </c>
      <c r="N1160" s="2" t="s">
        <v>58</v>
      </c>
      <c r="O1160" s="4" t="s">
        <v>96</v>
      </c>
      <c r="P1160" s="4"/>
    </row>
    <row r="1161" spans="1:16" x14ac:dyDescent="0.2">
      <c r="A1161" s="28">
        <v>39902</v>
      </c>
      <c r="B1161" s="18" t="s">
        <v>6</v>
      </c>
      <c r="C1161" s="31">
        <v>527562</v>
      </c>
      <c r="D1161" s="6">
        <v>496.62</v>
      </c>
      <c r="E1161" s="44" t="s">
        <v>27</v>
      </c>
      <c r="F1161" s="6">
        <v>496.62</v>
      </c>
      <c r="G1161" s="6">
        <v>2614.0100000000002</v>
      </c>
      <c r="K1161" s="6">
        <v>195</v>
      </c>
      <c r="L1161" s="6">
        <v>210</v>
      </c>
    </row>
    <row r="1162" spans="1:16" x14ac:dyDescent="0.2">
      <c r="A1162" s="28">
        <v>39903</v>
      </c>
      <c r="B1162" s="18" t="s">
        <v>19</v>
      </c>
      <c r="C1162" s="31">
        <v>165430</v>
      </c>
      <c r="D1162" s="6">
        <v>401.85</v>
      </c>
      <c r="E1162" s="44" t="s">
        <v>27</v>
      </c>
      <c r="F1162" s="6">
        <v>401.85</v>
      </c>
      <c r="K1162" s="6">
        <v>56.8</v>
      </c>
    </row>
    <row r="1163" spans="1:16" x14ac:dyDescent="0.2">
      <c r="A1163" s="28">
        <v>39903</v>
      </c>
      <c r="B1163" s="18" t="s">
        <v>428</v>
      </c>
      <c r="D1163" s="6">
        <v>434.5</v>
      </c>
      <c r="E1163" s="44" t="s">
        <v>27</v>
      </c>
      <c r="J1163" s="6">
        <v>434.5</v>
      </c>
    </row>
    <row r="1164" spans="1:16" x14ac:dyDescent="0.2">
      <c r="A1164" s="28">
        <v>39903</v>
      </c>
      <c r="B1164" s="18" t="s">
        <v>460</v>
      </c>
      <c r="C1164" s="31">
        <v>1858</v>
      </c>
      <c r="D1164" s="6">
        <v>121.1</v>
      </c>
      <c r="E1164" s="44" t="s">
        <v>27</v>
      </c>
      <c r="I1164" s="6">
        <v>121.1</v>
      </c>
    </row>
    <row r="1165" spans="1:16" x14ac:dyDescent="0.2">
      <c r="A1165" s="28">
        <v>39904</v>
      </c>
      <c r="B1165" s="18" t="s">
        <v>387</v>
      </c>
      <c r="C1165" s="31" t="s">
        <v>415</v>
      </c>
      <c r="D1165" s="6">
        <v>2035.39</v>
      </c>
      <c r="E1165" s="44" t="s">
        <v>27</v>
      </c>
      <c r="F1165" s="6">
        <v>2035.39</v>
      </c>
      <c r="P1165" s="7" t="s">
        <v>630</v>
      </c>
    </row>
    <row r="1166" spans="1:16" x14ac:dyDescent="0.2">
      <c r="A1166" s="28">
        <v>39904</v>
      </c>
      <c r="B1166" s="18" t="s">
        <v>13</v>
      </c>
      <c r="C1166" s="31">
        <v>653</v>
      </c>
      <c r="D1166" s="6">
        <v>734.8</v>
      </c>
      <c r="E1166" s="44" t="s">
        <v>27</v>
      </c>
      <c r="F1166" s="6">
        <v>734.8</v>
      </c>
    </row>
    <row r="1167" spans="1:16" x14ac:dyDescent="0.2">
      <c r="A1167" s="28" t="s">
        <v>434</v>
      </c>
      <c r="B1167" s="18" t="s">
        <v>387</v>
      </c>
      <c r="C1167" s="31" t="s">
        <v>431</v>
      </c>
      <c r="D1167" s="6">
        <v>2741.76</v>
      </c>
      <c r="E1167" s="44" t="s">
        <v>27</v>
      </c>
      <c r="F1167" s="6">
        <v>2741.76</v>
      </c>
    </row>
    <row r="1168" spans="1:16" x14ac:dyDescent="0.2">
      <c r="A1168" s="28">
        <v>39904</v>
      </c>
      <c r="B1168" s="18" t="s">
        <v>6</v>
      </c>
      <c r="C1168" s="31">
        <v>528028</v>
      </c>
      <c r="D1168" s="6">
        <v>53</v>
      </c>
      <c r="E1168" s="44" t="s">
        <v>27</v>
      </c>
      <c r="F1168" s="6">
        <v>53</v>
      </c>
    </row>
    <row r="1169" spans="1:18" x14ac:dyDescent="0.2">
      <c r="A1169" s="28">
        <v>39904</v>
      </c>
      <c r="B1169" s="18" t="s">
        <v>422</v>
      </c>
      <c r="D1169" s="6">
        <v>60.46</v>
      </c>
      <c r="E1169" s="44" t="s">
        <v>27</v>
      </c>
      <c r="J1169" s="6">
        <v>60.46</v>
      </c>
    </row>
    <row r="1170" spans="1:18" x14ac:dyDescent="0.2">
      <c r="A1170" s="28">
        <v>39904</v>
      </c>
      <c r="B1170" s="18" t="s">
        <v>423</v>
      </c>
      <c r="D1170" s="6">
        <v>55.95</v>
      </c>
      <c r="E1170" s="44" t="s">
        <v>27</v>
      </c>
      <c r="J1170" s="6">
        <v>55.95</v>
      </c>
    </row>
    <row r="1171" spans="1:18" x14ac:dyDescent="0.2">
      <c r="A1171" s="28">
        <v>39905</v>
      </c>
      <c r="B1171" s="18" t="s">
        <v>10</v>
      </c>
      <c r="C1171" s="31" t="s">
        <v>412</v>
      </c>
      <c r="D1171" s="6">
        <v>144.5</v>
      </c>
      <c r="E1171" s="44" t="s">
        <v>27</v>
      </c>
      <c r="F1171" s="6">
        <v>144.5</v>
      </c>
    </row>
    <row r="1172" spans="1:18" x14ac:dyDescent="0.2">
      <c r="A1172" s="28">
        <v>39905</v>
      </c>
      <c r="B1172" s="18" t="s">
        <v>418</v>
      </c>
      <c r="C1172" s="31">
        <v>6867067</v>
      </c>
      <c r="D1172" s="6">
        <v>13.81</v>
      </c>
      <c r="E1172" s="44" t="s">
        <v>27</v>
      </c>
      <c r="J1172" s="6">
        <v>13.81</v>
      </c>
    </row>
    <row r="1173" spans="1:18" x14ac:dyDescent="0.2">
      <c r="A1173" s="28">
        <v>39905</v>
      </c>
      <c r="B1173" s="18" t="s">
        <v>24</v>
      </c>
      <c r="C1173" s="31">
        <v>58</v>
      </c>
      <c r="D1173" s="6">
        <v>47.77</v>
      </c>
      <c r="E1173" s="44" t="s">
        <v>27</v>
      </c>
      <c r="F1173" s="6">
        <v>47.77</v>
      </c>
    </row>
    <row r="1174" spans="1:18" x14ac:dyDescent="0.2">
      <c r="A1174" s="28">
        <v>39905</v>
      </c>
      <c r="B1174" s="18" t="s">
        <v>387</v>
      </c>
      <c r="C1174" s="31" t="s">
        <v>431</v>
      </c>
      <c r="D1174" s="6">
        <v>2741.76</v>
      </c>
      <c r="E1174" s="44" t="s">
        <v>27</v>
      </c>
      <c r="F1174" s="6">
        <v>2741.76</v>
      </c>
    </row>
    <row r="1175" spans="1:18" x14ac:dyDescent="0.2">
      <c r="A1175" s="28">
        <v>39906</v>
      </c>
      <c r="B1175" s="18" t="s">
        <v>157</v>
      </c>
      <c r="D1175" s="6">
        <v>123.75</v>
      </c>
      <c r="E1175" s="44" t="s">
        <v>27</v>
      </c>
      <c r="J1175" s="6">
        <v>123.75</v>
      </c>
    </row>
    <row r="1176" spans="1:18" x14ac:dyDescent="0.2">
      <c r="A1176" s="28">
        <v>39906</v>
      </c>
      <c r="B1176" s="18" t="s">
        <v>6</v>
      </c>
      <c r="C1176" s="31">
        <v>528573</v>
      </c>
      <c r="D1176" s="6">
        <v>89.26</v>
      </c>
      <c r="E1176" s="44" t="s">
        <v>27</v>
      </c>
      <c r="F1176" s="6">
        <v>89.26</v>
      </c>
    </row>
    <row r="1177" spans="1:18" x14ac:dyDescent="0.2">
      <c r="A1177" s="28">
        <v>39906</v>
      </c>
      <c r="B1177" s="18" t="s">
        <v>452</v>
      </c>
      <c r="C1177" s="31">
        <v>609</v>
      </c>
      <c r="D1177" s="6">
        <v>558.25</v>
      </c>
      <c r="E1177" s="44" t="s">
        <v>27</v>
      </c>
      <c r="F1177" s="6">
        <v>558.25</v>
      </c>
    </row>
    <row r="1178" spans="1:18" x14ac:dyDescent="0.2">
      <c r="F1178" s="6">
        <f>SUM(F1161:F1177)</f>
        <v>10044.960000000001</v>
      </c>
      <c r="G1178" s="6">
        <f>SUM(G1161:G1176)</f>
        <v>2614.0100000000002</v>
      </c>
      <c r="J1178" s="6">
        <f>SUM(J1163:J1176)</f>
        <v>688.46999999999991</v>
      </c>
      <c r="K1178" s="6">
        <f>SUM(K1161:K1176)</f>
        <v>251.8</v>
      </c>
      <c r="L1178" s="6">
        <f>SUM(L1161:L1176)</f>
        <v>210</v>
      </c>
      <c r="M1178" s="6">
        <f>SUM(F1178:L1178)</f>
        <v>13809.24</v>
      </c>
      <c r="N1178" s="6">
        <v>10572.48</v>
      </c>
      <c r="O1178" s="7">
        <f>N1178-M1178</f>
        <v>-3236.76</v>
      </c>
    </row>
    <row r="1180" spans="1:18" ht="10.5" x14ac:dyDescent="0.25">
      <c r="A1180" s="59" t="s">
        <v>0</v>
      </c>
      <c r="B1180" s="22" t="s">
        <v>7</v>
      </c>
      <c r="C1180" s="3" t="s">
        <v>8</v>
      </c>
      <c r="D1180" s="2" t="s">
        <v>9</v>
      </c>
      <c r="E1180" s="46"/>
      <c r="F1180" s="2" t="s">
        <v>89</v>
      </c>
      <c r="G1180" s="2" t="s">
        <v>25</v>
      </c>
      <c r="H1180" s="2" t="s">
        <v>90</v>
      </c>
      <c r="I1180" s="2" t="s">
        <v>91</v>
      </c>
      <c r="J1180" s="2" t="s">
        <v>92</v>
      </c>
      <c r="K1180" s="2" t="s">
        <v>37</v>
      </c>
      <c r="L1180" s="2" t="s">
        <v>93</v>
      </c>
      <c r="M1180" s="2" t="s">
        <v>95</v>
      </c>
      <c r="N1180" s="2" t="s">
        <v>58</v>
      </c>
      <c r="O1180" s="4" t="s">
        <v>96</v>
      </c>
      <c r="P1180" s="4"/>
      <c r="Q1180" s="1"/>
      <c r="R1180" s="1"/>
    </row>
    <row r="1181" spans="1:18" x14ac:dyDescent="0.2">
      <c r="A1181" s="28">
        <v>39909</v>
      </c>
      <c r="B1181" s="18" t="s">
        <v>6</v>
      </c>
      <c r="C1181" s="31">
        <v>528838</v>
      </c>
      <c r="D1181" s="6">
        <v>80.260000000000005</v>
      </c>
      <c r="E1181" s="44" t="s">
        <v>27</v>
      </c>
      <c r="F1181" s="6">
        <v>80.260000000000005</v>
      </c>
      <c r="G1181" s="6">
        <v>2614.0100000000002</v>
      </c>
      <c r="K1181" s="6">
        <v>195</v>
      </c>
      <c r="L1181" s="6">
        <v>210</v>
      </c>
    </row>
    <row r="1182" spans="1:18" x14ac:dyDescent="0.2">
      <c r="A1182" s="28">
        <v>39909</v>
      </c>
      <c r="B1182" s="18" t="s">
        <v>421</v>
      </c>
      <c r="D1182" s="6">
        <v>75.8</v>
      </c>
      <c r="E1182" s="44" t="s">
        <v>27</v>
      </c>
      <c r="K1182" s="6">
        <v>56.8</v>
      </c>
    </row>
    <row r="1183" spans="1:18" x14ac:dyDescent="0.2">
      <c r="A1183" s="28">
        <v>39909</v>
      </c>
      <c r="B1183" s="18" t="s">
        <v>10</v>
      </c>
      <c r="C1183" s="31" t="s">
        <v>451</v>
      </c>
      <c r="D1183" s="6">
        <v>61.99</v>
      </c>
      <c r="E1183" s="44" t="s">
        <v>27</v>
      </c>
      <c r="F1183" s="6">
        <v>61.99</v>
      </c>
    </row>
    <row r="1184" spans="1:18" x14ac:dyDescent="0.2">
      <c r="A1184" s="28">
        <v>39910</v>
      </c>
      <c r="B1184" s="18" t="s">
        <v>10</v>
      </c>
      <c r="C1184" s="31" t="s">
        <v>413</v>
      </c>
      <c r="D1184" s="6">
        <v>58.18</v>
      </c>
      <c r="E1184" s="44" t="s">
        <v>27</v>
      </c>
      <c r="F1184" s="6">
        <v>58.18</v>
      </c>
      <c r="J1184" s="6">
        <v>75.8</v>
      </c>
    </row>
    <row r="1185" spans="1:18" x14ac:dyDescent="0.2">
      <c r="A1185" s="28">
        <v>39910</v>
      </c>
      <c r="B1185" s="18" t="s">
        <v>10</v>
      </c>
      <c r="C1185" s="31" t="s">
        <v>454</v>
      </c>
      <c r="D1185" s="6">
        <v>14.01</v>
      </c>
      <c r="E1185" s="44" t="s">
        <v>27</v>
      </c>
      <c r="F1185" s="6">
        <v>14.01</v>
      </c>
    </row>
    <row r="1186" spans="1:18" x14ac:dyDescent="0.2">
      <c r="A1186" s="28">
        <v>39910</v>
      </c>
      <c r="B1186" s="18" t="s">
        <v>420</v>
      </c>
      <c r="D1186" s="6">
        <v>8.35</v>
      </c>
      <c r="E1186" s="44" t="s">
        <v>27</v>
      </c>
      <c r="F1186" s="6">
        <v>8.35</v>
      </c>
    </row>
    <row r="1187" spans="1:18" x14ac:dyDescent="0.2">
      <c r="A1187" s="28">
        <v>39911</v>
      </c>
      <c r="B1187" s="18" t="s">
        <v>387</v>
      </c>
      <c r="C1187" s="31" t="s">
        <v>410</v>
      </c>
      <c r="D1187" s="6">
        <v>2166.3200000000002</v>
      </c>
      <c r="E1187" s="44" t="s">
        <v>27</v>
      </c>
      <c r="F1187" s="6">
        <v>2166.3200000000002</v>
      </c>
    </row>
    <row r="1188" spans="1:18" x14ac:dyDescent="0.2">
      <c r="A1188" s="28">
        <v>39911</v>
      </c>
      <c r="B1188" s="18" t="s">
        <v>6</v>
      </c>
      <c r="C1188" s="31">
        <v>529383</v>
      </c>
      <c r="D1188" s="6">
        <v>282.14</v>
      </c>
      <c r="E1188" s="44" t="s">
        <v>27</v>
      </c>
      <c r="F1188" s="6">
        <v>282.14</v>
      </c>
    </row>
    <row r="1189" spans="1:18" x14ac:dyDescent="0.2">
      <c r="A1189" s="28">
        <v>39911</v>
      </c>
      <c r="B1189" s="18" t="s">
        <v>19</v>
      </c>
      <c r="C1189" s="31">
        <v>165793</v>
      </c>
      <c r="D1189" s="6">
        <v>102.45</v>
      </c>
      <c r="E1189" s="44" t="s">
        <v>27</v>
      </c>
      <c r="F1189" s="6">
        <v>102.45</v>
      </c>
    </row>
    <row r="1190" spans="1:18" x14ac:dyDescent="0.2">
      <c r="A1190" s="28">
        <v>39911</v>
      </c>
      <c r="B1190" s="18" t="s">
        <v>450</v>
      </c>
      <c r="D1190" s="6">
        <v>24.5</v>
      </c>
      <c r="E1190" s="44" t="s">
        <v>27</v>
      </c>
      <c r="J1190" s="6">
        <v>24.5</v>
      </c>
    </row>
    <row r="1191" spans="1:18" x14ac:dyDescent="0.2">
      <c r="A1191" s="28">
        <v>39911</v>
      </c>
      <c r="B1191" s="18" t="s">
        <v>421</v>
      </c>
      <c r="D1191" s="6">
        <v>45.28</v>
      </c>
      <c r="E1191" s="44" t="s">
        <v>27</v>
      </c>
      <c r="J1191" s="6">
        <v>45.28</v>
      </c>
    </row>
    <row r="1192" spans="1:18" x14ac:dyDescent="0.2">
      <c r="A1192" s="28">
        <v>39912</v>
      </c>
      <c r="B1192" s="18" t="s">
        <v>6</v>
      </c>
      <c r="C1192" s="31">
        <v>529625</v>
      </c>
      <c r="D1192" s="6">
        <v>138.06</v>
      </c>
      <c r="E1192" s="44" t="s">
        <v>27</v>
      </c>
      <c r="F1192" s="6">
        <v>138.06</v>
      </c>
    </row>
    <row r="1193" spans="1:18" x14ac:dyDescent="0.2">
      <c r="A1193" s="28">
        <v>39912</v>
      </c>
      <c r="B1193" s="18" t="s">
        <v>387</v>
      </c>
      <c r="C1193" s="31" t="s">
        <v>455</v>
      </c>
      <c r="D1193" s="6">
        <v>2877.18</v>
      </c>
      <c r="E1193" s="44" t="s">
        <v>27</v>
      </c>
      <c r="F1193" s="6">
        <v>2877.18</v>
      </c>
    </row>
    <row r="1194" spans="1:18" x14ac:dyDescent="0.2">
      <c r="A1194" s="28">
        <v>39913</v>
      </c>
      <c r="B1194" s="18" t="s">
        <v>390</v>
      </c>
      <c r="C1194" s="31">
        <v>69784</v>
      </c>
      <c r="D1194" s="6">
        <v>124.3</v>
      </c>
      <c r="E1194" s="44" t="s">
        <v>27</v>
      </c>
      <c r="J1194" s="6">
        <v>124.3</v>
      </c>
    </row>
    <row r="1195" spans="1:18" x14ac:dyDescent="0.2">
      <c r="A1195" s="28">
        <v>39914</v>
      </c>
      <c r="B1195" s="18" t="s">
        <v>13</v>
      </c>
      <c r="C1195" s="31">
        <v>618</v>
      </c>
      <c r="D1195" s="6">
        <v>422.13</v>
      </c>
      <c r="E1195" s="44" t="s">
        <v>27</v>
      </c>
      <c r="F1195" s="6">
        <v>422.13</v>
      </c>
    </row>
    <row r="1196" spans="1:18" x14ac:dyDescent="0.2">
      <c r="A1196" s="28">
        <v>39915</v>
      </c>
      <c r="B1196" s="18" t="s">
        <v>387</v>
      </c>
      <c r="C1196" s="31" t="s">
        <v>427</v>
      </c>
      <c r="D1196" s="6">
        <v>3757.56</v>
      </c>
      <c r="E1196" s="44" t="s">
        <v>27</v>
      </c>
      <c r="F1196" s="6">
        <v>3757.56</v>
      </c>
    </row>
    <row r="1197" spans="1:18" x14ac:dyDescent="0.2">
      <c r="F1197" s="6">
        <f>SUM(F1181:F1196)</f>
        <v>9968.6299999999992</v>
      </c>
      <c r="G1197" s="6">
        <f>SUM(G1181:G1196)</f>
        <v>2614.0100000000002</v>
      </c>
      <c r="J1197" s="6">
        <f>SUM(J1181:J1196)</f>
        <v>269.88</v>
      </c>
      <c r="K1197" s="6">
        <f>SUM(K1181:K1196)</f>
        <v>251.8</v>
      </c>
      <c r="L1197" s="6">
        <f>SUM(L1181:L1196)</f>
        <v>210</v>
      </c>
      <c r="M1197" s="6">
        <f>SUM(F1197:L1197)</f>
        <v>13314.319999999998</v>
      </c>
      <c r="N1197" s="6">
        <v>11707.63</v>
      </c>
      <c r="O1197" s="7">
        <f>N1197-M1197</f>
        <v>-1606.6899999999987</v>
      </c>
    </row>
    <row r="1198" spans="1:18" ht="10.5" x14ac:dyDescent="0.25">
      <c r="A1198" s="59" t="s">
        <v>0</v>
      </c>
      <c r="B1198" s="22" t="s">
        <v>7</v>
      </c>
      <c r="C1198" s="3" t="s">
        <v>8</v>
      </c>
      <c r="D1198" s="2" t="s">
        <v>9</v>
      </c>
      <c r="E1198" s="46"/>
      <c r="F1198" s="2" t="s">
        <v>89</v>
      </c>
      <c r="G1198" s="2" t="s">
        <v>25</v>
      </c>
      <c r="H1198" s="2" t="s">
        <v>90</v>
      </c>
      <c r="I1198" s="2" t="s">
        <v>91</v>
      </c>
      <c r="J1198" s="2" t="s">
        <v>92</v>
      </c>
      <c r="K1198" s="2" t="s">
        <v>37</v>
      </c>
      <c r="L1198" s="2" t="s">
        <v>93</v>
      </c>
      <c r="M1198" s="2" t="s">
        <v>95</v>
      </c>
      <c r="N1198" s="2" t="s">
        <v>58</v>
      </c>
      <c r="O1198" s="4" t="s">
        <v>96</v>
      </c>
      <c r="P1198" s="4"/>
      <c r="Q1198" s="1"/>
      <c r="R1198" s="1"/>
    </row>
    <row r="1199" spans="1:18" x14ac:dyDescent="0.2">
      <c r="A1199" s="28">
        <v>39917</v>
      </c>
      <c r="B1199" s="18" t="s">
        <v>417</v>
      </c>
      <c r="D1199" s="6">
        <v>53</v>
      </c>
      <c r="E1199" s="44" t="s">
        <v>27</v>
      </c>
      <c r="G1199" s="6">
        <v>2808.12</v>
      </c>
      <c r="J1199" s="6">
        <v>53</v>
      </c>
      <c r="K1199" s="6">
        <v>195</v>
      </c>
      <c r="L1199" s="6">
        <v>210</v>
      </c>
    </row>
    <row r="1200" spans="1:18" x14ac:dyDescent="0.2">
      <c r="A1200" s="28">
        <v>39917</v>
      </c>
      <c r="B1200" s="18" t="s">
        <v>29</v>
      </c>
      <c r="D1200" s="6">
        <v>112.25</v>
      </c>
      <c r="E1200" s="44" t="s">
        <v>27</v>
      </c>
      <c r="K1200" s="6">
        <v>56.8</v>
      </c>
    </row>
    <row r="1201" spans="1:18" x14ac:dyDescent="0.2">
      <c r="A1201" s="28">
        <v>39917</v>
      </c>
      <c r="B1201" s="18" t="s">
        <v>19</v>
      </c>
      <c r="C1201" s="31">
        <v>165906</v>
      </c>
      <c r="D1201" s="6">
        <v>642.75</v>
      </c>
      <c r="E1201" s="44" t="s">
        <v>27</v>
      </c>
      <c r="F1201" s="6">
        <v>642.75</v>
      </c>
    </row>
    <row r="1202" spans="1:18" x14ac:dyDescent="0.2">
      <c r="A1202" s="28">
        <v>39918</v>
      </c>
      <c r="B1202" s="18" t="s">
        <v>6</v>
      </c>
      <c r="C1202" s="31">
        <v>530193</v>
      </c>
      <c r="D1202" s="6">
        <v>214.3</v>
      </c>
      <c r="E1202" s="44" t="s">
        <v>27</v>
      </c>
      <c r="F1202" s="6">
        <v>214.3</v>
      </c>
    </row>
    <row r="1203" spans="1:18" x14ac:dyDescent="0.2">
      <c r="A1203" s="28">
        <v>39918</v>
      </c>
      <c r="B1203" s="18" t="s">
        <v>387</v>
      </c>
      <c r="D1203" s="6">
        <v>2269.46</v>
      </c>
      <c r="E1203" s="44" t="s">
        <v>27</v>
      </c>
      <c r="F1203" s="6">
        <v>2269.46</v>
      </c>
    </row>
    <row r="1204" spans="1:18" x14ac:dyDescent="0.2">
      <c r="A1204" s="28">
        <v>39918</v>
      </c>
      <c r="B1204" s="18" t="s">
        <v>13</v>
      </c>
      <c r="C1204" s="31">
        <v>625</v>
      </c>
      <c r="D1204" s="6">
        <v>563.75</v>
      </c>
      <c r="E1204" s="44" t="s">
        <v>27</v>
      </c>
      <c r="F1204" s="6">
        <v>563.75</v>
      </c>
    </row>
    <row r="1205" spans="1:18" x14ac:dyDescent="0.2">
      <c r="A1205" s="28">
        <v>39919</v>
      </c>
      <c r="B1205" s="18" t="s">
        <v>387</v>
      </c>
      <c r="D1205" s="6">
        <v>3566.64</v>
      </c>
      <c r="E1205" s="44" t="s">
        <v>27</v>
      </c>
      <c r="F1205" s="6">
        <v>3566.64</v>
      </c>
    </row>
    <row r="1206" spans="1:18" x14ac:dyDescent="0.2">
      <c r="A1206" s="28">
        <v>39919</v>
      </c>
      <c r="B1206" s="18" t="s">
        <v>78</v>
      </c>
      <c r="D1206" s="6">
        <v>748.9</v>
      </c>
      <c r="E1206" s="44" t="s">
        <v>27</v>
      </c>
    </row>
    <row r="1207" spans="1:18" x14ac:dyDescent="0.2">
      <c r="A1207" s="28">
        <v>39920</v>
      </c>
      <c r="B1207" s="18" t="s">
        <v>13</v>
      </c>
      <c r="C1207" s="31">
        <v>233</v>
      </c>
      <c r="D1207" s="6">
        <v>488.39</v>
      </c>
      <c r="E1207" s="44" t="s">
        <v>27</v>
      </c>
      <c r="F1207" s="6">
        <v>488.39</v>
      </c>
    </row>
    <row r="1208" spans="1:18" x14ac:dyDescent="0.2">
      <c r="A1208" s="28">
        <v>39920</v>
      </c>
      <c r="B1208" s="18" t="s">
        <v>157</v>
      </c>
      <c r="D1208" s="6">
        <v>309.39999999999998</v>
      </c>
      <c r="E1208" s="44" t="s">
        <v>27</v>
      </c>
      <c r="J1208" s="6">
        <v>309.39999999999998</v>
      </c>
    </row>
    <row r="1209" spans="1:18" x14ac:dyDescent="0.2">
      <c r="A1209" s="28">
        <v>39920</v>
      </c>
      <c r="B1209" s="18" t="s">
        <v>6</v>
      </c>
      <c r="C1209" s="31">
        <v>530706</v>
      </c>
      <c r="D1209" s="6">
        <v>62</v>
      </c>
      <c r="E1209" s="44" t="s">
        <v>27</v>
      </c>
      <c r="F1209" s="6">
        <v>62</v>
      </c>
    </row>
    <row r="1210" spans="1:18" x14ac:dyDescent="0.2">
      <c r="A1210" s="28">
        <v>39920</v>
      </c>
      <c r="B1210" s="18" t="s">
        <v>155</v>
      </c>
      <c r="C1210" s="31">
        <v>79266</v>
      </c>
      <c r="D1210" s="6">
        <v>41.7</v>
      </c>
      <c r="E1210" s="44" t="s">
        <v>27</v>
      </c>
      <c r="F1210" s="6">
        <v>41.7</v>
      </c>
    </row>
    <row r="1211" spans="1:18" x14ac:dyDescent="0.2">
      <c r="A1211" s="28">
        <v>39920</v>
      </c>
      <c r="B1211" s="18" t="s">
        <v>10</v>
      </c>
      <c r="C1211" s="31" t="s">
        <v>453</v>
      </c>
      <c r="D1211" s="6">
        <v>426.37</v>
      </c>
      <c r="E1211" s="44" t="s">
        <v>27</v>
      </c>
      <c r="F1211" s="6">
        <v>426.37</v>
      </c>
    </row>
    <row r="1212" spans="1:18" x14ac:dyDescent="0.2">
      <c r="D1212" s="6">
        <f>SUM(D1199:D1211)</f>
        <v>9498.91</v>
      </c>
      <c r="F1212" s="6">
        <f>SUM(F1201:F1211)</f>
        <v>8275.36</v>
      </c>
      <c r="G1212" s="6">
        <f>SUM(G1199:G1210)</f>
        <v>2808.12</v>
      </c>
      <c r="J1212" s="6">
        <f>SUM(J1199:J1210)</f>
        <v>362.4</v>
      </c>
      <c r="K1212" s="6">
        <f>SUM(K1199:K1210)</f>
        <v>251.8</v>
      </c>
      <c r="L1212" s="6">
        <f>SUM(L1199:L1210)</f>
        <v>210</v>
      </c>
      <c r="M1212" s="6">
        <f>SUM(F1212:L1212)</f>
        <v>11907.679999999998</v>
      </c>
      <c r="N1212" s="6">
        <v>9679.6200000000008</v>
      </c>
      <c r="O1212" s="7">
        <f>N1212-M1212</f>
        <v>-2228.0599999999977</v>
      </c>
    </row>
    <row r="1213" spans="1:18" ht="10.5" x14ac:dyDescent="0.25">
      <c r="A1213" s="59" t="s">
        <v>0</v>
      </c>
      <c r="B1213" s="22" t="s">
        <v>7</v>
      </c>
      <c r="C1213" s="3" t="s">
        <v>8</v>
      </c>
      <c r="D1213" s="2" t="s">
        <v>9</v>
      </c>
      <c r="E1213" s="46"/>
      <c r="F1213" s="2" t="s">
        <v>89</v>
      </c>
      <c r="G1213" s="2" t="s">
        <v>25</v>
      </c>
      <c r="H1213" s="2" t="s">
        <v>90</v>
      </c>
      <c r="I1213" s="2" t="s">
        <v>91</v>
      </c>
      <c r="J1213" s="2" t="s">
        <v>92</v>
      </c>
      <c r="K1213" s="2" t="s">
        <v>37</v>
      </c>
      <c r="L1213" s="2" t="s">
        <v>93</v>
      </c>
      <c r="M1213" s="2" t="s">
        <v>95</v>
      </c>
      <c r="N1213" s="2" t="s">
        <v>58</v>
      </c>
      <c r="O1213" s="4" t="s">
        <v>96</v>
      </c>
      <c r="P1213" s="4"/>
      <c r="Q1213" s="1"/>
      <c r="R1213" s="1"/>
    </row>
    <row r="1214" spans="1:18" x14ac:dyDescent="0.2">
      <c r="A1214" s="28">
        <v>39923</v>
      </c>
      <c r="B1214" s="18" t="s">
        <v>391</v>
      </c>
      <c r="C1214" s="31">
        <v>55897</v>
      </c>
      <c r="D1214" s="6">
        <v>10.88</v>
      </c>
      <c r="E1214" s="44" t="s">
        <v>27</v>
      </c>
      <c r="G1214" s="6">
        <v>2808.12</v>
      </c>
      <c r="J1214" s="6">
        <v>10.88</v>
      </c>
      <c r="K1214" s="6">
        <v>195</v>
      </c>
      <c r="L1214" s="6">
        <v>210</v>
      </c>
    </row>
    <row r="1215" spans="1:18" x14ac:dyDescent="0.2">
      <c r="A1215" s="28">
        <v>39923</v>
      </c>
      <c r="B1215" s="18" t="s">
        <v>6</v>
      </c>
      <c r="C1215" s="31">
        <v>530963</v>
      </c>
      <c r="D1215" s="6">
        <v>220.15</v>
      </c>
      <c r="E1215" s="44" t="s">
        <v>27</v>
      </c>
      <c r="F1215" s="6">
        <v>220.15</v>
      </c>
      <c r="K1215" s="6">
        <v>56.8</v>
      </c>
    </row>
    <row r="1216" spans="1:18" x14ac:dyDescent="0.2">
      <c r="A1216" s="28">
        <v>39953</v>
      </c>
      <c r="B1216" s="18" t="s">
        <v>24</v>
      </c>
      <c r="C1216" s="31">
        <v>4600</v>
      </c>
      <c r="D1216" s="6">
        <v>40.69</v>
      </c>
      <c r="E1216" s="44" t="s">
        <v>27</v>
      </c>
      <c r="F1216" s="6">
        <v>40.69</v>
      </c>
    </row>
    <row r="1217" spans="1:18" x14ac:dyDescent="0.2">
      <c r="A1217" s="28">
        <v>39924</v>
      </c>
      <c r="B1217" s="18" t="s">
        <v>75</v>
      </c>
      <c r="C1217" s="31">
        <v>3282559</v>
      </c>
      <c r="D1217" s="6">
        <v>96.8</v>
      </c>
      <c r="E1217" s="44" t="s">
        <v>27</v>
      </c>
    </row>
    <row r="1218" spans="1:18" x14ac:dyDescent="0.2">
      <c r="A1218" s="28">
        <v>39924</v>
      </c>
      <c r="B1218" s="18" t="s">
        <v>24</v>
      </c>
      <c r="D1218" s="6">
        <v>105.08</v>
      </c>
      <c r="E1218" s="44" t="s">
        <v>27</v>
      </c>
      <c r="F1218" s="6">
        <v>105.08</v>
      </c>
    </row>
    <row r="1219" spans="1:18" x14ac:dyDescent="0.2">
      <c r="A1219" s="28">
        <v>39925</v>
      </c>
      <c r="B1219" s="18" t="s">
        <v>6</v>
      </c>
      <c r="C1219" s="31">
        <v>531463</v>
      </c>
      <c r="D1219" s="6">
        <v>311.33</v>
      </c>
      <c r="E1219" s="44" t="s">
        <v>27</v>
      </c>
      <c r="F1219" s="6">
        <v>311.33</v>
      </c>
    </row>
    <row r="1220" spans="1:18" x14ac:dyDescent="0.2">
      <c r="A1220" s="28">
        <v>39925</v>
      </c>
      <c r="B1220" s="18" t="s">
        <v>387</v>
      </c>
      <c r="C1220" s="31">
        <v>9545</v>
      </c>
      <c r="D1220" s="6">
        <v>4290.72</v>
      </c>
      <c r="E1220" s="44" t="s">
        <v>27</v>
      </c>
      <c r="F1220" s="6">
        <v>4290.72</v>
      </c>
    </row>
    <row r="1221" spans="1:18" x14ac:dyDescent="0.2">
      <c r="A1221" s="28">
        <v>39925</v>
      </c>
      <c r="B1221" s="18" t="s">
        <v>13</v>
      </c>
      <c r="C1221" s="31">
        <v>636</v>
      </c>
      <c r="D1221" s="6">
        <v>338.85</v>
      </c>
      <c r="E1221" s="44" t="s">
        <v>27</v>
      </c>
      <c r="F1221" s="6">
        <v>333.85</v>
      </c>
    </row>
    <row r="1222" spans="1:18" x14ac:dyDescent="0.2">
      <c r="A1222" s="28">
        <v>39927</v>
      </c>
      <c r="B1222" s="18" t="s">
        <v>13</v>
      </c>
      <c r="C1222" s="31">
        <v>662</v>
      </c>
      <c r="D1222" s="6">
        <v>414.96</v>
      </c>
      <c r="E1222" s="44" t="s">
        <v>27</v>
      </c>
      <c r="F1222" s="6">
        <v>414.96</v>
      </c>
    </row>
    <row r="1223" spans="1:18" x14ac:dyDescent="0.2">
      <c r="A1223" s="28">
        <v>39927</v>
      </c>
      <c r="B1223" s="18" t="s">
        <v>6</v>
      </c>
      <c r="C1223" s="31">
        <v>531958</v>
      </c>
      <c r="D1223" s="6">
        <v>167.57</v>
      </c>
      <c r="E1223" s="44" t="s">
        <v>27</v>
      </c>
      <c r="F1223" s="6">
        <v>167.57</v>
      </c>
    </row>
    <row r="1224" spans="1:18" x14ac:dyDescent="0.2">
      <c r="A1224" s="28">
        <v>39927</v>
      </c>
      <c r="B1224" s="18" t="s">
        <v>414</v>
      </c>
      <c r="D1224" s="6">
        <v>15</v>
      </c>
      <c r="E1224" s="44" t="s">
        <v>27</v>
      </c>
      <c r="J1224" s="6">
        <v>15</v>
      </c>
    </row>
    <row r="1225" spans="1:18" x14ac:dyDescent="0.2">
      <c r="F1225" s="6">
        <f>SUM(F1214:F1224)</f>
        <v>5884.35</v>
      </c>
      <c r="G1225" s="6">
        <f>SUM(G1214:G1224)</f>
        <v>2808.12</v>
      </c>
      <c r="J1225" s="6">
        <f>SUM(J1214:J1224)</f>
        <v>25.880000000000003</v>
      </c>
      <c r="K1225" s="6">
        <f>SUM(K1214:K1224)</f>
        <v>251.8</v>
      </c>
      <c r="L1225" s="6">
        <f>SUM(L1214:L1224)</f>
        <v>210</v>
      </c>
      <c r="M1225" s="6">
        <f>SUM(F1225:L1225)</f>
        <v>9180.15</v>
      </c>
      <c r="N1225" s="6">
        <v>8358.7199999999993</v>
      </c>
      <c r="O1225" s="7">
        <f>N1225-M1225</f>
        <v>-821.43000000000029</v>
      </c>
      <c r="P1225" s="7">
        <v>326.33</v>
      </c>
    </row>
    <row r="1228" spans="1:18" ht="10.5" x14ac:dyDescent="0.25">
      <c r="A1228" s="59" t="s">
        <v>0</v>
      </c>
      <c r="B1228" s="22" t="s">
        <v>7</v>
      </c>
      <c r="C1228" s="3" t="s">
        <v>8</v>
      </c>
      <c r="D1228" s="2" t="s">
        <v>9</v>
      </c>
      <c r="E1228" s="46"/>
      <c r="F1228" s="2" t="s">
        <v>89</v>
      </c>
      <c r="G1228" s="2" t="s">
        <v>25</v>
      </c>
      <c r="H1228" s="2" t="s">
        <v>90</v>
      </c>
      <c r="I1228" s="2" t="s">
        <v>91</v>
      </c>
      <c r="J1228" s="2" t="s">
        <v>92</v>
      </c>
      <c r="K1228" s="2" t="s">
        <v>37</v>
      </c>
      <c r="L1228" s="2" t="s">
        <v>93</v>
      </c>
      <c r="M1228" s="2" t="s">
        <v>95</v>
      </c>
      <c r="N1228" s="2" t="s">
        <v>58</v>
      </c>
      <c r="O1228" s="4" t="s">
        <v>96</v>
      </c>
      <c r="P1228" s="4"/>
      <c r="Q1228" s="1"/>
      <c r="R1228" s="1"/>
    </row>
    <row r="1229" spans="1:18" x14ac:dyDescent="0.2">
      <c r="A1229" s="28">
        <v>39930</v>
      </c>
      <c r="B1229" s="18" t="s">
        <v>6</v>
      </c>
      <c r="C1229" s="31">
        <v>532173</v>
      </c>
      <c r="D1229" s="6">
        <v>167.57</v>
      </c>
      <c r="E1229" s="44" t="s">
        <v>27</v>
      </c>
      <c r="F1229" s="6">
        <v>167.57</v>
      </c>
      <c r="G1229" s="6">
        <v>3285.81</v>
      </c>
      <c r="K1229" s="6">
        <v>195</v>
      </c>
      <c r="L1229" s="6">
        <v>210</v>
      </c>
    </row>
    <row r="1230" spans="1:18" x14ac:dyDescent="0.2">
      <c r="A1230" s="28">
        <v>39930</v>
      </c>
      <c r="B1230" s="18" t="s">
        <v>458</v>
      </c>
      <c r="D1230" s="6">
        <v>200</v>
      </c>
      <c r="E1230" s="44" t="s">
        <v>27</v>
      </c>
      <c r="H1230" s="6">
        <v>200</v>
      </c>
    </row>
    <row r="1231" spans="1:18" x14ac:dyDescent="0.2">
      <c r="A1231" s="28">
        <v>39931</v>
      </c>
      <c r="B1231" s="18" t="s">
        <v>387</v>
      </c>
      <c r="C1231" s="31" t="s">
        <v>429</v>
      </c>
      <c r="D1231" s="6">
        <v>2187.2199999999998</v>
      </c>
      <c r="E1231" s="44" t="s">
        <v>27</v>
      </c>
      <c r="F1231" s="6">
        <v>2187.2199999999998</v>
      </c>
      <c r="K1231" s="6">
        <v>56.8</v>
      </c>
    </row>
    <row r="1232" spans="1:18" x14ac:dyDescent="0.2">
      <c r="A1232" s="28">
        <v>39931</v>
      </c>
      <c r="B1232" s="18" t="s">
        <v>19</v>
      </c>
      <c r="C1232" s="31">
        <v>166472</v>
      </c>
      <c r="D1232" s="6">
        <v>718.85</v>
      </c>
      <c r="E1232" s="44" t="s">
        <v>27</v>
      </c>
      <c r="F1232" s="6">
        <v>718.85</v>
      </c>
    </row>
    <row r="1233" spans="1:18" x14ac:dyDescent="0.2">
      <c r="A1233" s="28">
        <v>39932</v>
      </c>
      <c r="B1233" s="18" t="s">
        <v>6</v>
      </c>
      <c r="C1233" s="31">
        <v>532649</v>
      </c>
      <c r="D1233" s="6">
        <v>415.4</v>
      </c>
      <c r="E1233" s="44" t="s">
        <v>27</v>
      </c>
      <c r="F1233" s="6">
        <v>415.4</v>
      </c>
    </row>
    <row r="1234" spans="1:18" x14ac:dyDescent="0.2">
      <c r="A1234" s="28">
        <v>39932</v>
      </c>
      <c r="B1234" s="18" t="s">
        <v>13</v>
      </c>
      <c r="C1234" s="31">
        <v>669</v>
      </c>
      <c r="D1234" s="6">
        <v>667.11</v>
      </c>
      <c r="E1234" s="44" t="s">
        <v>27</v>
      </c>
      <c r="F1234" s="6">
        <v>667.11</v>
      </c>
    </row>
    <row r="1235" spans="1:18" x14ac:dyDescent="0.2">
      <c r="A1235" s="28">
        <v>39933</v>
      </c>
      <c r="B1235" s="18" t="s">
        <v>387</v>
      </c>
      <c r="C1235" s="31" t="s">
        <v>430</v>
      </c>
      <c r="D1235" s="6">
        <v>3905.4</v>
      </c>
      <c r="E1235" s="44" t="s">
        <v>27</v>
      </c>
      <c r="F1235" s="6">
        <v>3905.4</v>
      </c>
    </row>
    <row r="1236" spans="1:18" x14ac:dyDescent="0.2">
      <c r="A1236" s="28">
        <v>39934</v>
      </c>
      <c r="B1236" s="18" t="s">
        <v>6</v>
      </c>
      <c r="C1236" s="31">
        <v>533076</v>
      </c>
      <c r="D1236" s="6">
        <v>105.15</v>
      </c>
      <c r="E1236" s="44" t="s">
        <v>27</v>
      </c>
      <c r="F1236" s="6">
        <v>105.15</v>
      </c>
    </row>
    <row r="1237" spans="1:18" x14ac:dyDescent="0.2">
      <c r="A1237" s="28">
        <v>39934</v>
      </c>
      <c r="B1237" s="18" t="s">
        <v>13</v>
      </c>
      <c r="C1237" s="31">
        <v>680</v>
      </c>
      <c r="D1237" s="6">
        <v>486.75</v>
      </c>
      <c r="E1237" s="44" t="s">
        <v>27</v>
      </c>
      <c r="F1237" s="6">
        <v>486.75</v>
      </c>
    </row>
    <row r="1238" spans="1:18" x14ac:dyDescent="0.2">
      <c r="A1238" s="28">
        <v>39934</v>
      </c>
      <c r="B1238" s="18" t="s">
        <v>10</v>
      </c>
      <c r="C1238" s="31" t="s">
        <v>465</v>
      </c>
      <c r="D1238" s="6">
        <v>75.95</v>
      </c>
      <c r="E1238" s="44" t="s">
        <v>27</v>
      </c>
      <c r="F1238" s="6">
        <v>75.95</v>
      </c>
    </row>
    <row r="1239" spans="1:18" x14ac:dyDescent="0.2">
      <c r="A1239" s="28">
        <v>39934</v>
      </c>
      <c r="B1239" s="18" t="s">
        <v>6</v>
      </c>
      <c r="C1239" s="31">
        <v>533076</v>
      </c>
      <c r="D1239" s="6">
        <v>105.15</v>
      </c>
      <c r="E1239" s="44" t="s">
        <v>27</v>
      </c>
      <c r="F1239" s="6">
        <v>105.15</v>
      </c>
    </row>
    <row r="1240" spans="1:18" x14ac:dyDescent="0.2">
      <c r="F1240" s="6">
        <f>SUM(F1229:F1239)</f>
        <v>8834.5499999999993</v>
      </c>
      <c r="G1240" s="6">
        <f>SUM(G1229:G1239)</f>
        <v>3285.81</v>
      </c>
      <c r="H1240" s="6">
        <v>200</v>
      </c>
      <c r="K1240" s="6">
        <f>SUM(K1229:K1239)</f>
        <v>251.8</v>
      </c>
      <c r="L1240" s="6">
        <f>SUM(L1229:L1239)</f>
        <v>210</v>
      </c>
      <c r="M1240" s="6">
        <f>SUM(F1240:L1240)</f>
        <v>12782.159999999998</v>
      </c>
      <c r="N1240" s="6">
        <v>12942.58</v>
      </c>
      <c r="O1240" s="7">
        <f>N1240-M1240</f>
        <v>160.42000000000189</v>
      </c>
    </row>
    <row r="1243" spans="1:18" ht="10.5" x14ac:dyDescent="0.25">
      <c r="A1243" s="59" t="s">
        <v>0</v>
      </c>
      <c r="B1243" s="22" t="s">
        <v>7</v>
      </c>
      <c r="C1243" s="3" t="s">
        <v>8</v>
      </c>
      <c r="D1243" s="2" t="s">
        <v>9</v>
      </c>
      <c r="E1243" s="46"/>
      <c r="F1243" s="2" t="s">
        <v>89</v>
      </c>
      <c r="G1243" s="2" t="s">
        <v>25</v>
      </c>
      <c r="H1243" s="2" t="s">
        <v>90</v>
      </c>
      <c r="I1243" s="2" t="s">
        <v>91</v>
      </c>
      <c r="J1243" s="2" t="s">
        <v>92</v>
      </c>
      <c r="K1243" s="2" t="s">
        <v>37</v>
      </c>
      <c r="L1243" s="2" t="s">
        <v>93</v>
      </c>
      <c r="M1243" s="2" t="s">
        <v>95</v>
      </c>
      <c r="N1243" s="2" t="s">
        <v>58</v>
      </c>
      <c r="O1243" s="4" t="s">
        <v>96</v>
      </c>
      <c r="P1243" s="4"/>
      <c r="Q1243" s="1"/>
      <c r="R1243" s="1"/>
    </row>
    <row r="1244" spans="1:18" s="19" customFormat="1" x14ac:dyDescent="0.2">
      <c r="A1244" s="61">
        <v>39937</v>
      </c>
      <c r="B1244" s="24" t="s">
        <v>387</v>
      </c>
      <c r="C1244" s="32" t="s">
        <v>485</v>
      </c>
      <c r="D1244" s="20">
        <v>3281.31</v>
      </c>
      <c r="E1244" s="50" t="s">
        <v>27</v>
      </c>
      <c r="F1244" s="20">
        <v>3281.31</v>
      </c>
      <c r="G1244" s="20"/>
      <c r="H1244" s="20"/>
      <c r="I1244" s="20"/>
      <c r="J1244" s="20"/>
      <c r="K1244" s="20"/>
      <c r="L1244" s="20"/>
      <c r="M1244" s="20"/>
      <c r="N1244" s="20"/>
      <c r="O1244" s="21"/>
      <c r="P1244" s="21"/>
    </row>
    <row r="1245" spans="1:18" x14ac:dyDescent="0.2">
      <c r="A1245" s="28">
        <v>39938</v>
      </c>
      <c r="B1245" s="18" t="s">
        <v>6</v>
      </c>
      <c r="C1245" s="31">
        <v>533536</v>
      </c>
      <c r="D1245" s="6">
        <v>167.15</v>
      </c>
      <c r="E1245" s="50" t="s">
        <v>27</v>
      </c>
      <c r="F1245" s="6">
        <v>167.15</v>
      </c>
      <c r="G1245" s="6">
        <v>3285.81</v>
      </c>
      <c r="K1245" s="6">
        <v>195</v>
      </c>
      <c r="L1245" s="6">
        <v>210</v>
      </c>
    </row>
    <row r="1246" spans="1:18" x14ac:dyDescent="0.2">
      <c r="A1246" s="28">
        <v>39938</v>
      </c>
      <c r="B1246" s="18" t="s">
        <v>463</v>
      </c>
      <c r="C1246" s="31">
        <v>56777</v>
      </c>
      <c r="D1246" s="6">
        <v>43.96</v>
      </c>
      <c r="E1246" s="50" t="s">
        <v>27</v>
      </c>
      <c r="F1246" s="6">
        <v>43.96</v>
      </c>
    </row>
    <row r="1247" spans="1:18" x14ac:dyDescent="0.2">
      <c r="A1247" s="28">
        <v>39938</v>
      </c>
      <c r="B1247" s="18" t="s">
        <v>24</v>
      </c>
      <c r="C1247" s="31">
        <v>9162</v>
      </c>
      <c r="D1247" s="6">
        <v>78.349999999999994</v>
      </c>
      <c r="E1247" s="50" t="s">
        <v>27</v>
      </c>
      <c r="F1247" s="6">
        <v>78.349999999999994</v>
      </c>
    </row>
    <row r="1248" spans="1:18" x14ac:dyDescent="0.2">
      <c r="A1248" s="28">
        <v>39939</v>
      </c>
      <c r="B1248" s="18" t="s">
        <v>6</v>
      </c>
      <c r="C1248" s="31">
        <v>533865</v>
      </c>
      <c r="D1248" s="6">
        <v>388.14</v>
      </c>
      <c r="E1248" s="50" t="s">
        <v>27</v>
      </c>
      <c r="F1248" s="6">
        <v>399.14</v>
      </c>
    </row>
    <row r="1249" spans="1:18" x14ac:dyDescent="0.2">
      <c r="A1249" s="28">
        <v>39939</v>
      </c>
      <c r="B1249" s="18" t="s">
        <v>13</v>
      </c>
      <c r="C1249" s="31">
        <v>687</v>
      </c>
      <c r="D1249" s="6">
        <v>1159.56</v>
      </c>
      <c r="E1249" s="50" t="s">
        <v>27</v>
      </c>
      <c r="F1249" s="6">
        <v>1159.56</v>
      </c>
    </row>
    <row r="1250" spans="1:18" x14ac:dyDescent="0.2">
      <c r="A1250" s="28">
        <v>39939</v>
      </c>
      <c r="B1250" s="18" t="s">
        <v>387</v>
      </c>
      <c r="C1250" s="31" t="s">
        <v>457</v>
      </c>
      <c r="D1250" s="6">
        <v>3335.69</v>
      </c>
      <c r="E1250" s="50" t="s">
        <v>27</v>
      </c>
      <c r="F1250" s="6">
        <v>3335.69</v>
      </c>
    </row>
    <row r="1251" spans="1:18" x14ac:dyDescent="0.2">
      <c r="A1251" s="28">
        <v>39940</v>
      </c>
      <c r="B1251" s="18" t="s">
        <v>390</v>
      </c>
      <c r="C1251" s="31">
        <v>70812</v>
      </c>
      <c r="D1251" s="6">
        <v>140.25</v>
      </c>
      <c r="E1251" s="50" t="s">
        <v>27</v>
      </c>
      <c r="J1251" s="6">
        <v>140.25</v>
      </c>
    </row>
    <row r="1252" spans="1:18" x14ac:dyDescent="0.2">
      <c r="A1252" s="28">
        <v>39940</v>
      </c>
      <c r="B1252" s="18" t="s">
        <v>387</v>
      </c>
      <c r="C1252" s="31">
        <v>9954</v>
      </c>
      <c r="D1252" s="6">
        <v>3694.2</v>
      </c>
      <c r="E1252" s="50" t="s">
        <v>27</v>
      </c>
      <c r="F1252" s="6">
        <v>3694.2</v>
      </c>
    </row>
    <row r="1253" spans="1:18" x14ac:dyDescent="0.2">
      <c r="A1253" s="28">
        <v>39941</v>
      </c>
      <c r="B1253" s="18" t="s">
        <v>13</v>
      </c>
      <c r="C1253" s="31">
        <v>694</v>
      </c>
      <c r="D1253" s="6">
        <v>955.66</v>
      </c>
      <c r="E1253" s="50" t="s">
        <v>27</v>
      </c>
      <c r="F1253" s="6">
        <v>955.66</v>
      </c>
    </row>
    <row r="1254" spans="1:18" x14ac:dyDescent="0.2">
      <c r="A1254" s="28">
        <v>39941</v>
      </c>
      <c r="B1254" s="18" t="s">
        <v>460</v>
      </c>
      <c r="C1254" s="31">
        <v>2027</v>
      </c>
      <c r="D1254" s="6">
        <v>347.53</v>
      </c>
      <c r="E1254" s="50" t="s">
        <v>27</v>
      </c>
      <c r="I1254" s="6">
        <v>347.53</v>
      </c>
    </row>
    <row r="1255" spans="1:18" x14ac:dyDescent="0.2">
      <c r="A1255" s="28">
        <v>39941</v>
      </c>
      <c r="B1255" s="18" t="s">
        <v>6</v>
      </c>
      <c r="C1255" s="31">
        <v>534261</v>
      </c>
      <c r="D1255" s="6">
        <v>291.14</v>
      </c>
      <c r="E1255" s="50" t="s">
        <v>27</v>
      </c>
      <c r="F1255" s="6">
        <v>291.14</v>
      </c>
    </row>
    <row r="1256" spans="1:18" x14ac:dyDescent="0.2">
      <c r="F1256" s="6">
        <f>SUM(F1244:F1255)</f>
        <v>13406.16</v>
      </c>
      <c r="G1256" s="6">
        <f>SUM(G1245:G1255)</f>
        <v>3285.81</v>
      </c>
      <c r="I1256" s="6">
        <f>SUM(I1254:I1255)</f>
        <v>347.53</v>
      </c>
      <c r="J1256" s="6">
        <f>SUM(J1251:J1255)</f>
        <v>140.25</v>
      </c>
      <c r="K1256" s="6">
        <f>SUM(K1245:K1255)</f>
        <v>195</v>
      </c>
      <c r="L1256" s="6">
        <f>SUM(L1245:L1255)</f>
        <v>210</v>
      </c>
      <c r="M1256" s="6">
        <f>SUM(F1256:L1256)</f>
        <v>17584.75</v>
      </c>
      <c r="N1256" s="6">
        <v>10365.780000000001</v>
      </c>
      <c r="O1256" s="7">
        <f>N1256-M1256</f>
        <v>-7218.9699999999993</v>
      </c>
    </row>
    <row r="1258" spans="1:18" ht="10.5" x14ac:dyDescent="0.25">
      <c r="A1258" s="59" t="s">
        <v>0</v>
      </c>
      <c r="B1258" s="22" t="s">
        <v>7</v>
      </c>
      <c r="C1258" s="3" t="s">
        <v>8</v>
      </c>
      <c r="D1258" s="2" t="s">
        <v>9</v>
      </c>
      <c r="E1258" s="46"/>
      <c r="F1258" s="2" t="s">
        <v>89</v>
      </c>
      <c r="G1258" s="2" t="s">
        <v>25</v>
      </c>
      <c r="H1258" s="2" t="s">
        <v>90</v>
      </c>
      <c r="I1258" s="2" t="s">
        <v>91</v>
      </c>
      <c r="J1258" s="2" t="s">
        <v>92</v>
      </c>
      <c r="K1258" s="2" t="s">
        <v>37</v>
      </c>
      <c r="L1258" s="2" t="s">
        <v>93</v>
      </c>
      <c r="M1258" s="2" t="s">
        <v>95</v>
      </c>
      <c r="N1258" s="2" t="s">
        <v>58</v>
      </c>
      <c r="O1258" s="4" t="s">
        <v>96</v>
      </c>
      <c r="P1258" s="4"/>
      <c r="Q1258" s="1"/>
      <c r="R1258" s="1"/>
    </row>
    <row r="1259" spans="1:18" x14ac:dyDescent="0.2">
      <c r="A1259" s="28">
        <v>39945</v>
      </c>
      <c r="B1259" s="18" t="s">
        <v>19</v>
      </c>
      <c r="C1259" s="31">
        <v>167018</v>
      </c>
      <c r="D1259" s="6">
        <v>628.5</v>
      </c>
      <c r="E1259" s="44" t="s">
        <v>27</v>
      </c>
      <c r="F1259" s="6">
        <v>628.5</v>
      </c>
      <c r="G1259" s="6">
        <v>3257.31</v>
      </c>
      <c r="K1259" s="6">
        <v>195</v>
      </c>
      <c r="L1259" s="6">
        <v>225</v>
      </c>
    </row>
    <row r="1260" spans="1:18" x14ac:dyDescent="0.2">
      <c r="A1260" s="28">
        <v>39945</v>
      </c>
      <c r="B1260" s="18" t="s">
        <v>387</v>
      </c>
      <c r="C1260" s="31">
        <v>10038</v>
      </c>
      <c r="D1260" s="6">
        <v>1029.31</v>
      </c>
      <c r="E1260" s="44" t="s">
        <v>27</v>
      </c>
      <c r="F1260" s="6">
        <v>1029.31</v>
      </c>
    </row>
    <row r="1261" spans="1:18" x14ac:dyDescent="0.2">
      <c r="A1261" s="28">
        <v>39946</v>
      </c>
      <c r="B1261" s="18" t="s">
        <v>29</v>
      </c>
      <c r="D1261" s="6">
        <v>103.5</v>
      </c>
      <c r="E1261" s="44" t="s">
        <v>27</v>
      </c>
      <c r="F1261" s="6">
        <v>103.5</v>
      </c>
    </row>
    <row r="1262" spans="1:18" x14ac:dyDescent="0.2">
      <c r="A1262" s="28">
        <v>39946</v>
      </c>
      <c r="B1262" s="18" t="s">
        <v>6</v>
      </c>
      <c r="C1262" s="31">
        <v>535222</v>
      </c>
      <c r="D1262" s="6">
        <v>320.32</v>
      </c>
      <c r="E1262" s="44" t="s">
        <v>27</v>
      </c>
      <c r="F1262" s="6">
        <v>320.32</v>
      </c>
    </row>
    <row r="1263" spans="1:18" x14ac:dyDescent="0.2">
      <c r="A1263" s="28">
        <v>39946</v>
      </c>
      <c r="B1263" s="18" t="s">
        <v>13</v>
      </c>
      <c r="C1263" s="31">
        <v>649</v>
      </c>
      <c r="D1263" s="6">
        <v>985.8</v>
      </c>
      <c r="E1263" s="44" t="s">
        <v>27</v>
      </c>
      <c r="F1263" s="6">
        <v>985.8</v>
      </c>
    </row>
    <row r="1264" spans="1:18" x14ac:dyDescent="0.2">
      <c r="A1264" s="28">
        <v>39947</v>
      </c>
      <c r="B1264" s="18" t="s">
        <v>78</v>
      </c>
      <c r="D1264" s="6">
        <v>739.55</v>
      </c>
      <c r="E1264" s="44" t="s">
        <v>27</v>
      </c>
    </row>
    <row r="1265" spans="1:18" x14ac:dyDescent="0.2">
      <c r="A1265" s="28">
        <v>39948</v>
      </c>
      <c r="B1265" s="18" t="s">
        <v>456</v>
      </c>
      <c r="D1265" s="6">
        <v>944.9</v>
      </c>
      <c r="E1265" s="44" t="s">
        <v>27</v>
      </c>
      <c r="J1265" s="6">
        <v>944.9</v>
      </c>
    </row>
    <row r="1266" spans="1:18" x14ac:dyDescent="0.2">
      <c r="A1266" s="28">
        <v>39948</v>
      </c>
      <c r="B1266" s="18" t="s">
        <v>13</v>
      </c>
      <c r="C1266" s="31">
        <v>704</v>
      </c>
      <c r="D1266" s="6">
        <v>314.16000000000003</v>
      </c>
      <c r="E1266" s="44" t="s">
        <v>27</v>
      </c>
      <c r="F1266" s="6">
        <v>314.16000000000003</v>
      </c>
    </row>
    <row r="1267" spans="1:18" x14ac:dyDescent="0.2">
      <c r="F1267" s="6">
        <f>SUM(F1259:F1266)</f>
        <v>3381.59</v>
      </c>
      <c r="G1267" s="6">
        <f>SUM(G1259:G1266)</f>
        <v>3257.31</v>
      </c>
      <c r="J1267" s="6">
        <f>SUM(J1265:J1266)</f>
        <v>944.9</v>
      </c>
      <c r="K1267" s="6">
        <f>SUM(K1259:K1266)</f>
        <v>195</v>
      </c>
      <c r="L1267" s="6">
        <f>SUM(L1259:L1266)</f>
        <v>225</v>
      </c>
      <c r="M1267" s="6">
        <f>SUM(F1267:L1267)</f>
        <v>8003.7999999999993</v>
      </c>
      <c r="N1267" s="6">
        <v>12935.58</v>
      </c>
      <c r="O1267" s="7">
        <f>N1267-M1267</f>
        <v>4931.7800000000007</v>
      </c>
    </row>
    <row r="1269" spans="1:18" ht="10.5" x14ac:dyDescent="0.25">
      <c r="A1269" s="59" t="s">
        <v>0</v>
      </c>
      <c r="B1269" s="22" t="s">
        <v>7</v>
      </c>
      <c r="C1269" s="3" t="s">
        <v>8</v>
      </c>
      <c r="D1269" s="2" t="s">
        <v>9</v>
      </c>
      <c r="E1269" s="46"/>
      <c r="F1269" s="2" t="s">
        <v>89</v>
      </c>
      <c r="G1269" s="2" t="s">
        <v>25</v>
      </c>
      <c r="H1269" s="2" t="s">
        <v>90</v>
      </c>
      <c r="I1269" s="2" t="s">
        <v>91</v>
      </c>
      <c r="J1269" s="2" t="s">
        <v>92</v>
      </c>
      <c r="K1269" s="2" t="s">
        <v>37</v>
      </c>
      <c r="L1269" s="2" t="s">
        <v>93</v>
      </c>
      <c r="M1269" s="2" t="s">
        <v>95</v>
      </c>
      <c r="N1269" s="2" t="s">
        <v>58</v>
      </c>
      <c r="O1269" s="4" t="s">
        <v>96</v>
      </c>
      <c r="P1269" s="4"/>
      <c r="Q1269" s="1"/>
      <c r="R1269" s="1"/>
    </row>
    <row r="1270" spans="1:18" x14ac:dyDescent="0.2">
      <c r="A1270" s="28">
        <v>39951</v>
      </c>
      <c r="B1270" s="18" t="s">
        <v>432</v>
      </c>
      <c r="D1270" s="6">
        <v>441</v>
      </c>
      <c r="E1270" s="35" t="s">
        <v>27</v>
      </c>
      <c r="G1270" s="6">
        <v>3257.31</v>
      </c>
      <c r="K1270" s="6">
        <v>195</v>
      </c>
      <c r="L1270" s="6">
        <v>225</v>
      </c>
    </row>
    <row r="1271" spans="1:18" x14ac:dyDescent="0.2">
      <c r="A1271" s="28">
        <v>39951</v>
      </c>
      <c r="B1271" s="18" t="s">
        <v>10</v>
      </c>
      <c r="C1271" s="31" t="s">
        <v>461</v>
      </c>
      <c r="D1271" s="6">
        <v>48.18</v>
      </c>
      <c r="E1271" s="35" t="s">
        <v>27</v>
      </c>
      <c r="F1271" s="6">
        <v>48.18</v>
      </c>
    </row>
    <row r="1272" spans="1:18" x14ac:dyDescent="0.2">
      <c r="A1272" s="28">
        <v>39951</v>
      </c>
      <c r="B1272" s="18" t="s">
        <v>6</v>
      </c>
      <c r="C1272" s="31">
        <v>535995</v>
      </c>
      <c r="D1272" s="6">
        <v>53</v>
      </c>
      <c r="E1272" s="35" t="s">
        <v>27</v>
      </c>
      <c r="F1272" s="6">
        <v>53</v>
      </c>
    </row>
    <row r="1273" spans="1:18" x14ac:dyDescent="0.2">
      <c r="A1273" s="28">
        <v>39952</v>
      </c>
      <c r="B1273" s="18" t="s">
        <v>387</v>
      </c>
      <c r="C1273" s="31">
        <v>10255</v>
      </c>
      <c r="D1273" s="6">
        <v>2751.62</v>
      </c>
      <c r="E1273" s="35" t="s">
        <v>27</v>
      </c>
      <c r="F1273" s="6">
        <v>2751.62</v>
      </c>
    </row>
    <row r="1274" spans="1:18" x14ac:dyDescent="0.2">
      <c r="A1274" s="28">
        <v>39953</v>
      </c>
      <c r="B1274" s="18" t="s">
        <v>387</v>
      </c>
      <c r="C1274" s="31" t="s">
        <v>486</v>
      </c>
      <c r="D1274" s="6">
        <v>3701.19</v>
      </c>
      <c r="E1274" s="35" t="s">
        <v>27</v>
      </c>
      <c r="F1274" s="6">
        <v>3701.19</v>
      </c>
    </row>
    <row r="1275" spans="1:18" x14ac:dyDescent="0.2">
      <c r="A1275" s="28">
        <v>39953</v>
      </c>
      <c r="B1275" s="18" t="s">
        <v>6</v>
      </c>
      <c r="C1275" s="31">
        <v>536511</v>
      </c>
      <c r="D1275" s="6">
        <v>291.14</v>
      </c>
      <c r="E1275" s="35" t="s">
        <v>27</v>
      </c>
      <c r="F1275" s="6">
        <v>291.14</v>
      </c>
    </row>
    <row r="1276" spans="1:18" x14ac:dyDescent="0.2">
      <c r="A1276" s="28">
        <v>39953</v>
      </c>
      <c r="B1276" s="18" t="s">
        <v>13</v>
      </c>
      <c r="C1276" s="31">
        <v>716</v>
      </c>
      <c r="D1276" s="6">
        <v>914.85</v>
      </c>
      <c r="E1276" s="35" t="s">
        <v>27</v>
      </c>
    </row>
    <row r="1277" spans="1:18" x14ac:dyDescent="0.2">
      <c r="A1277" s="28">
        <v>39954</v>
      </c>
      <c r="B1277" s="18" t="s">
        <v>459</v>
      </c>
      <c r="C1277" s="31">
        <v>1521</v>
      </c>
      <c r="D1277" s="6">
        <v>27.5</v>
      </c>
      <c r="E1277" s="35" t="s">
        <v>27</v>
      </c>
      <c r="F1277" s="6">
        <v>27.5</v>
      </c>
    </row>
    <row r="1278" spans="1:18" x14ac:dyDescent="0.2">
      <c r="A1278" s="28">
        <v>39955</v>
      </c>
      <c r="B1278" s="18" t="s">
        <v>13</v>
      </c>
      <c r="C1278" s="31">
        <v>723</v>
      </c>
      <c r="D1278" s="6">
        <v>499.17</v>
      </c>
      <c r="E1278" s="35" t="s">
        <v>27</v>
      </c>
      <c r="F1278" s="6">
        <v>499.17</v>
      </c>
    </row>
    <row r="1279" spans="1:18" x14ac:dyDescent="0.2">
      <c r="A1279" s="28">
        <v>39955</v>
      </c>
      <c r="B1279" s="18" t="s">
        <v>155</v>
      </c>
      <c r="C1279" s="31">
        <v>80381</v>
      </c>
      <c r="D1279" s="6">
        <v>41.7</v>
      </c>
      <c r="E1279" s="35" t="s">
        <v>27</v>
      </c>
      <c r="F1279" s="6">
        <v>41.7</v>
      </c>
    </row>
    <row r="1280" spans="1:18" x14ac:dyDescent="0.2">
      <c r="A1280" s="28">
        <v>39957</v>
      </c>
      <c r="B1280" s="18" t="s">
        <v>137</v>
      </c>
      <c r="C1280" s="31">
        <v>438</v>
      </c>
      <c r="D1280" s="6">
        <v>280.89999999999998</v>
      </c>
      <c r="E1280" s="35" t="s">
        <v>27</v>
      </c>
      <c r="H1280" s="6">
        <v>280.89999999999998</v>
      </c>
    </row>
    <row r="1281" spans="1:18" x14ac:dyDescent="0.2">
      <c r="F1281" s="6">
        <f>SUM(F1271:F1280)</f>
        <v>7413.5</v>
      </c>
      <c r="G1281" s="6">
        <f>SUM(G1270:G1280)</f>
        <v>3257.31</v>
      </c>
      <c r="H1281" s="6">
        <f>SUM(H1280)</f>
        <v>280.89999999999998</v>
      </c>
      <c r="K1281" s="6">
        <f>SUM(K1270:K1280)</f>
        <v>195</v>
      </c>
      <c r="L1281" s="6">
        <f>SUM(L1270:L1280)</f>
        <v>225</v>
      </c>
      <c r="M1281" s="6">
        <f>SUM(F1281:L1281)</f>
        <v>11371.71</v>
      </c>
      <c r="N1281" s="6">
        <v>10190.870000000001</v>
      </c>
      <c r="O1281" s="7">
        <f>N1281-M1281</f>
        <v>-1180.8399999999983</v>
      </c>
    </row>
    <row r="1283" spans="1:18" ht="10.5" x14ac:dyDescent="0.25">
      <c r="A1283" s="59" t="s">
        <v>0</v>
      </c>
      <c r="B1283" s="22" t="s">
        <v>7</v>
      </c>
      <c r="C1283" s="3" t="s">
        <v>8</v>
      </c>
      <c r="D1283" s="2" t="s">
        <v>9</v>
      </c>
      <c r="E1283" s="46"/>
      <c r="F1283" s="2" t="s">
        <v>89</v>
      </c>
      <c r="G1283" s="2" t="s">
        <v>25</v>
      </c>
      <c r="H1283" s="2" t="s">
        <v>90</v>
      </c>
      <c r="I1283" s="2" t="s">
        <v>91</v>
      </c>
      <c r="J1283" s="2" t="s">
        <v>92</v>
      </c>
      <c r="K1283" s="2" t="s">
        <v>37</v>
      </c>
      <c r="L1283" s="2" t="s">
        <v>93</v>
      </c>
      <c r="M1283" s="2" t="s">
        <v>95</v>
      </c>
      <c r="N1283" s="2" t="s">
        <v>58</v>
      </c>
      <c r="O1283" s="4" t="s">
        <v>96</v>
      </c>
      <c r="P1283" s="4"/>
      <c r="Q1283" s="1"/>
      <c r="R1283" s="1"/>
    </row>
    <row r="1284" spans="1:18" x14ac:dyDescent="0.2">
      <c r="A1284" s="28">
        <v>39958</v>
      </c>
      <c r="B1284" s="18" t="s">
        <v>6</v>
      </c>
      <c r="C1284" s="31">
        <v>537244</v>
      </c>
      <c r="D1284" s="6">
        <v>239.96</v>
      </c>
      <c r="E1284" s="44" t="s">
        <v>27</v>
      </c>
      <c r="F1284" s="6">
        <v>239.96</v>
      </c>
      <c r="G1284" s="6">
        <v>3395.64</v>
      </c>
      <c r="K1284" s="6">
        <v>195</v>
      </c>
      <c r="L1284" s="6">
        <v>225</v>
      </c>
    </row>
    <row r="1285" spans="1:18" x14ac:dyDescent="0.2">
      <c r="A1285" s="28">
        <v>39959</v>
      </c>
      <c r="B1285" s="18" t="s">
        <v>28</v>
      </c>
      <c r="C1285" s="31" t="s">
        <v>443</v>
      </c>
      <c r="D1285" s="6">
        <v>1465.52</v>
      </c>
      <c r="E1285" s="44" t="s">
        <v>27</v>
      </c>
      <c r="F1285" s="6">
        <v>1465.52</v>
      </c>
    </row>
    <row r="1286" spans="1:18" x14ac:dyDescent="0.2">
      <c r="A1286" s="28">
        <v>39959</v>
      </c>
      <c r="B1286" s="18" t="s">
        <v>24</v>
      </c>
      <c r="C1286" s="31">
        <v>15364</v>
      </c>
      <c r="D1286" s="6">
        <v>73.08</v>
      </c>
      <c r="E1286" s="44" t="s">
        <v>27</v>
      </c>
      <c r="F1286" s="6">
        <v>73.08</v>
      </c>
    </row>
    <row r="1287" spans="1:18" x14ac:dyDescent="0.2">
      <c r="A1287" s="28">
        <v>39959</v>
      </c>
      <c r="B1287" s="18" t="s">
        <v>387</v>
      </c>
      <c r="C1287" s="31">
        <v>10455</v>
      </c>
      <c r="D1287" s="6">
        <v>1465.52</v>
      </c>
      <c r="E1287" s="44" t="s">
        <v>27</v>
      </c>
      <c r="F1287" s="6">
        <v>1465.52</v>
      </c>
    </row>
    <row r="1288" spans="1:18" x14ac:dyDescent="0.2">
      <c r="A1288" s="28">
        <v>39959</v>
      </c>
      <c r="B1288" s="18" t="s">
        <v>19</v>
      </c>
      <c r="C1288" s="31">
        <v>167551</v>
      </c>
      <c r="D1288" s="6">
        <v>565.5</v>
      </c>
      <c r="E1288" s="44" t="s">
        <v>27</v>
      </c>
      <c r="F1288" s="6">
        <v>565.5</v>
      </c>
    </row>
    <row r="1289" spans="1:18" x14ac:dyDescent="0.2">
      <c r="A1289" s="28">
        <v>39960</v>
      </c>
      <c r="B1289" s="18" t="s">
        <v>13</v>
      </c>
      <c r="C1289" s="31">
        <v>738</v>
      </c>
      <c r="D1289" s="6">
        <v>574.52</v>
      </c>
      <c r="E1289" s="44" t="s">
        <v>27</v>
      </c>
      <c r="F1289" s="6">
        <v>574.52</v>
      </c>
    </row>
    <row r="1290" spans="1:18" x14ac:dyDescent="0.2">
      <c r="A1290" s="28">
        <v>39960</v>
      </c>
      <c r="B1290" s="18" t="s">
        <v>387</v>
      </c>
      <c r="C1290" s="31">
        <v>10482</v>
      </c>
      <c r="D1290" s="6">
        <v>2896.32</v>
      </c>
      <c r="E1290" s="44" t="s">
        <v>27</v>
      </c>
      <c r="F1290" s="6">
        <v>2896.32</v>
      </c>
    </row>
    <row r="1291" spans="1:18" x14ac:dyDescent="0.2">
      <c r="A1291" s="28">
        <v>39960</v>
      </c>
      <c r="B1291" s="18" t="s">
        <v>6</v>
      </c>
      <c r="C1291" s="31">
        <v>537705</v>
      </c>
      <c r="D1291" s="6">
        <v>202.62</v>
      </c>
      <c r="E1291" s="44" t="s">
        <v>27</v>
      </c>
      <c r="F1291" s="6">
        <v>202.62</v>
      </c>
    </row>
    <row r="1292" spans="1:18" x14ac:dyDescent="0.2">
      <c r="A1292" s="28">
        <v>39961</v>
      </c>
      <c r="B1292" s="18" t="s">
        <v>468</v>
      </c>
      <c r="C1292" s="31">
        <v>20666</v>
      </c>
      <c r="D1292" s="6">
        <v>141.9</v>
      </c>
      <c r="E1292" s="44" t="s">
        <v>27</v>
      </c>
      <c r="H1292" s="6">
        <v>141.9</v>
      </c>
    </row>
    <row r="1293" spans="1:18" x14ac:dyDescent="0.2">
      <c r="A1293" s="28">
        <v>39962</v>
      </c>
      <c r="B1293" s="18" t="s">
        <v>6</v>
      </c>
      <c r="C1293" s="31">
        <v>538259</v>
      </c>
      <c r="D1293" s="6">
        <v>62.18</v>
      </c>
      <c r="E1293" s="44" t="s">
        <v>27</v>
      </c>
      <c r="F1293" s="6">
        <v>62.18</v>
      </c>
    </row>
    <row r="1294" spans="1:18" x14ac:dyDescent="0.2">
      <c r="A1294" s="28">
        <v>39962</v>
      </c>
      <c r="B1294" s="18" t="s">
        <v>13</v>
      </c>
      <c r="C1294" s="31">
        <v>755</v>
      </c>
      <c r="D1294" s="6">
        <v>842.06</v>
      </c>
      <c r="E1294" s="44" t="s">
        <v>27</v>
      </c>
      <c r="F1294" s="6">
        <v>842.06</v>
      </c>
    </row>
    <row r="1295" spans="1:18" x14ac:dyDescent="0.2">
      <c r="A1295" s="28">
        <v>39962</v>
      </c>
      <c r="B1295" s="18" t="s">
        <v>387</v>
      </c>
      <c r="C1295" s="31">
        <v>10523</v>
      </c>
      <c r="D1295" s="6">
        <v>911.54</v>
      </c>
      <c r="E1295" s="44" t="s">
        <v>27</v>
      </c>
      <c r="F1295" s="6">
        <v>911.54</v>
      </c>
    </row>
    <row r="1296" spans="1:18" x14ac:dyDescent="0.2">
      <c r="F1296" s="6">
        <f>SUM(F1284:F1295)</f>
        <v>9298.82</v>
      </c>
      <c r="G1296" s="6">
        <f>SUM(G1284:G1295)</f>
        <v>3395.64</v>
      </c>
      <c r="H1296" s="6">
        <f>SUM(H1292:H1295)</f>
        <v>141.9</v>
      </c>
      <c r="K1296" s="6">
        <f>SUM(K1284:K1295)</f>
        <v>195</v>
      </c>
      <c r="L1296" s="6">
        <f>SUM(L1284:L1295)</f>
        <v>225</v>
      </c>
      <c r="M1296" s="6">
        <f>SUM(F1296:L1296)</f>
        <v>13256.359999999999</v>
      </c>
      <c r="N1296" s="6">
        <v>11111.63</v>
      </c>
      <c r="O1296" s="7">
        <f>N1296-M1296</f>
        <v>-2144.7299999999996</v>
      </c>
    </row>
    <row r="1298" spans="1:18" ht="10.5" x14ac:dyDescent="0.25">
      <c r="A1298" s="59" t="s">
        <v>0</v>
      </c>
      <c r="B1298" s="22" t="s">
        <v>7</v>
      </c>
      <c r="C1298" s="3" t="s">
        <v>8</v>
      </c>
      <c r="D1298" s="2" t="s">
        <v>9</v>
      </c>
      <c r="E1298" s="46"/>
      <c r="F1298" s="2" t="s">
        <v>89</v>
      </c>
      <c r="G1298" s="2" t="s">
        <v>25</v>
      </c>
      <c r="H1298" s="2" t="s">
        <v>90</v>
      </c>
      <c r="I1298" s="2" t="s">
        <v>91</v>
      </c>
      <c r="J1298" s="2" t="s">
        <v>92</v>
      </c>
      <c r="K1298" s="2" t="s">
        <v>37</v>
      </c>
      <c r="L1298" s="2" t="s">
        <v>93</v>
      </c>
      <c r="M1298" s="2" t="s">
        <v>95</v>
      </c>
      <c r="N1298" s="2" t="s">
        <v>58</v>
      </c>
      <c r="O1298" s="4" t="s">
        <v>96</v>
      </c>
      <c r="P1298" s="4"/>
      <c r="Q1298" s="1"/>
      <c r="R1298" s="1"/>
    </row>
    <row r="1299" spans="1:18" x14ac:dyDescent="0.2">
      <c r="A1299" s="28">
        <v>39965</v>
      </c>
      <c r="B1299" s="18" t="s">
        <v>6</v>
      </c>
      <c r="C1299" s="31">
        <v>538499</v>
      </c>
      <c r="D1299" s="6">
        <v>38.18</v>
      </c>
      <c r="E1299" s="44" t="s">
        <v>27</v>
      </c>
      <c r="F1299" s="6">
        <v>38.18</v>
      </c>
      <c r="G1299" s="6">
        <v>3395.64</v>
      </c>
      <c r="K1299" s="6">
        <v>195</v>
      </c>
      <c r="L1299" s="6">
        <v>225</v>
      </c>
    </row>
    <row r="1300" spans="1:18" x14ac:dyDescent="0.2">
      <c r="A1300" s="28">
        <v>39965</v>
      </c>
      <c r="B1300" s="18" t="s">
        <v>464</v>
      </c>
      <c r="C1300" s="31">
        <v>83139185</v>
      </c>
      <c r="D1300" s="6">
        <v>33</v>
      </c>
      <c r="E1300" s="44" t="s">
        <v>27</v>
      </c>
      <c r="J1300" s="6">
        <v>33</v>
      </c>
    </row>
    <row r="1301" spans="1:18" x14ac:dyDescent="0.2">
      <c r="A1301" s="28">
        <v>39965</v>
      </c>
      <c r="B1301" s="18" t="s">
        <v>6</v>
      </c>
      <c r="C1301" s="31">
        <v>538509</v>
      </c>
      <c r="D1301" s="6">
        <v>177.78</v>
      </c>
      <c r="E1301" s="44" t="s">
        <v>27</v>
      </c>
      <c r="F1301" s="6">
        <v>177.78</v>
      </c>
    </row>
    <row r="1302" spans="1:18" x14ac:dyDescent="0.2">
      <c r="A1302" s="28">
        <v>39966</v>
      </c>
      <c r="B1302" s="18" t="s">
        <v>10</v>
      </c>
      <c r="C1302" s="31" t="s">
        <v>467</v>
      </c>
      <c r="D1302" s="6">
        <v>22.28</v>
      </c>
      <c r="E1302" s="44" t="s">
        <v>27</v>
      </c>
      <c r="F1302" s="6">
        <v>22.28</v>
      </c>
    </row>
    <row r="1303" spans="1:18" x14ac:dyDescent="0.2">
      <c r="A1303" s="28">
        <v>39966</v>
      </c>
      <c r="B1303" s="18" t="s">
        <v>387</v>
      </c>
      <c r="C1303" s="31" t="s">
        <v>483</v>
      </c>
      <c r="D1303" s="6">
        <v>1553.52</v>
      </c>
      <c r="E1303" s="44" t="s">
        <v>27</v>
      </c>
      <c r="F1303" s="6">
        <v>1553.52</v>
      </c>
    </row>
    <row r="1304" spans="1:18" x14ac:dyDescent="0.2">
      <c r="A1304" s="28">
        <v>39967</v>
      </c>
      <c r="B1304" s="18" t="s">
        <v>387</v>
      </c>
      <c r="C1304" s="31" t="s">
        <v>484</v>
      </c>
      <c r="D1304" s="6">
        <v>3281.31</v>
      </c>
      <c r="E1304" s="44" t="s">
        <v>27</v>
      </c>
      <c r="F1304" s="6">
        <v>3281.31</v>
      </c>
    </row>
    <row r="1305" spans="1:18" x14ac:dyDescent="0.2">
      <c r="A1305" s="28">
        <v>39967</v>
      </c>
      <c r="B1305" s="18" t="s">
        <v>6</v>
      </c>
      <c r="C1305" s="31">
        <v>539003</v>
      </c>
      <c r="D1305" s="6">
        <v>55.38</v>
      </c>
      <c r="E1305" s="44" t="s">
        <v>27</v>
      </c>
      <c r="F1305" s="6">
        <v>55.38</v>
      </c>
    </row>
    <row r="1306" spans="1:18" x14ac:dyDescent="0.2">
      <c r="A1306" s="28">
        <v>39967</v>
      </c>
      <c r="B1306" s="18" t="s">
        <v>13</v>
      </c>
      <c r="C1306" s="31">
        <v>773</v>
      </c>
      <c r="D1306" s="6">
        <v>449.5</v>
      </c>
      <c r="E1306" s="44" t="s">
        <v>27</v>
      </c>
      <c r="F1306" s="6">
        <v>449.5</v>
      </c>
    </row>
    <row r="1307" spans="1:18" x14ac:dyDescent="0.2">
      <c r="A1307" s="28">
        <v>39968</v>
      </c>
      <c r="B1307" s="18" t="s">
        <v>13</v>
      </c>
      <c r="C1307" s="31">
        <v>778</v>
      </c>
      <c r="D1307" s="6">
        <v>596.82000000000005</v>
      </c>
      <c r="E1307" s="44" t="s">
        <v>27</v>
      </c>
      <c r="F1307" s="6">
        <v>596.82000000000005</v>
      </c>
    </row>
    <row r="1308" spans="1:18" x14ac:dyDescent="0.2">
      <c r="A1308" s="28">
        <v>39969</v>
      </c>
      <c r="B1308" s="18" t="s">
        <v>6</v>
      </c>
      <c r="C1308" s="31">
        <v>539531</v>
      </c>
      <c r="D1308" s="6">
        <v>237.54</v>
      </c>
      <c r="E1308" s="44" t="s">
        <v>27</v>
      </c>
      <c r="F1308" s="6">
        <v>237.54</v>
      </c>
    </row>
    <row r="1309" spans="1:18" x14ac:dyDescent="0.2">
      <c r="A1309" s="28">
        <v>39969</v>
      </c>
      <c r="B1309" s="18" t="s">
        <v>13</v>
      </c>
      <c r="C1309" s="31">
        <v>808</v>
      </c>
      <c r="D1309" s="6">
        <v>513.77</v>
      </c>
      <c r="E1309" s="44" t="s">
        <v>27</v>
      </c>
      <c r="F1309" s="6">
        <v>513.77</v>
      </c>
    </row>
    <row r="1310" spans="1:18" x14ac:dyDescent="0.2">
      <c r="F1310" s="6">
        <f>SUM(F1299:F1309)</f>
        <v>6926.08</v>
      </c>
      <c r="G1310" s="6">
        <f>SUM(G1299:G1309)</f>
        <v>3395.64</v>
      </c>
      <c r="J1310" s="6">
        <f>SUM(J1300:J1309)</f>
        <v>33</v>
      </c>
      <c r="K1310" s="6">
        <f>SUM(K1299:K1309)</f>
        <v>195</v>
      </c>
      <c r="L1310" s="6">
        <f>SUM(L1299:L1309)</f>
        <v>225</v>
      </c>
      <c r="M1310" s="6">
        <f>SUM(F1310:L1310)</f>
        <v>10774.72</v>
      </c>
      <c r="N1310" s="6">
        <v>11433.61</v>
      </c>
      <c r="O1310" s="7">
        <f>N1310-M1310</f>
        <v>658.89000000000124</v>
      </c>
    </row>
    <row r="1312" spans="1:18" ht="10.5" x14ac:dyDescent="0.25">
      <c r="A1312" s="59" t="s">
        <v>0</v>
      </c>
      <c r="B1312" s="22" t="s">
        <v>7</v>
      </c>
      <c r="C1312" s="3" t="s">
        <v>8</v>
      </c>
      <c r="D1312" s="2" t="s">
        <v>9</v>
      </c>
      <c r="E1312" s="46"/>
      <c r="F1312" s="2" t="s">
        <v>89</v>
      </c>
      <c r="G1312" s="2" t="s">
        <v>25</v>
      </c>
      <c r="H1312" s="2" t="s">
        <v>90</v>
      </c>
      <c r="I1312" s="2" t="s">
        <v>91</v>
      </c>
      <c r="J1312" s="2" t="s">
        <v>92</v>
      </c>
      <c r="K1312" s="2" t="s">
        <v>37</v>
      </c>
      <c r="L1312" s="2" t="s">
        <v>93</v>
      </c>
      <c r="M1312" s="2" t="s">
        <v>95</v>
      </c>
      <c r="N1312" s="2" t="s">
        <v>58</v>
      </c>
      <c r="O1312" s="4" t="s">
        <v>96</v>
      </c>
      <c r="P1312" s="4"/>
      <c r="Q1312" s="1"/>
      <c r="R1312" s="1"/>
    </row>
    <row r="1313" spans="1:18" x14ac:dyDescent="0.2">
      <c r="A1313" s="28">
        <v>39973</v>
      </c>
      <c r="B1313" s="18" t="s">
        <v>6</v>
      </c>
      <c r="C1313" s="31">
        <v>539889</v>
      </c>
      <c r="D1313" s="6">
        <v>55.38</v>
      </c>
      <c r="E1313" s="44" t="s">
        <v>27</v>
      </c>
      <c r="F1313" s="6">
        <v>55.38</v>
      </c>
      <c r="G1313" s="6">
        <v>3285.21</v>
      </c>
      <c r="K1313" s="6">
        <v>195</v>
      </c>
      <c r="L1313" s="6">
        <v>250</v>
      </c>
    </row>
    <row r="1314" spans="1:18" x14ac:dyDescent="0.2">
      <c r="A1314" s="28">
        <v>39973</v>
      </c>
      <c r="B1314" s="18" t="s">
        <v>19</v>
      </c>
      <c r="C1314" s="31">
        <v>168109</v>
      </c>
      <c r="D1314" s="6">
        <v>802.05</v>
      </c>
      <c r="E1314" s="44" t="s">
        <v>27</v>
      </c>
      <c r="F1314" s="6">
        <v>802.05</v>
      </c>
    </row>
    <row r="1315" spans="1:18" x14ac:dyDescent="0.2">
      <c r="A1315" s="28">
        <v>39974</v>
      </c>
      <c r="B1315" s="18" t="s">
        <v>6</v>
      </c>
      <c r="C1315" s="31">
        <v>540110</v>
      </c>
      <c r="D1315" s="6">
        <v>301.58999999999997</v>
      </c>
      <c r="E1315" s="44" t="s">
        <v>27</v>
      </c>
      <c r="F1315" s="6">
        <v>301.58999999999997</v>
      </c>
    </row>
    <row r="1316" spans="1:18" x14ac:dyDescent="0.2">
      <c r="A1316" s="28">
        <v>39974</v>
      </c>
      <c r="B1316" s="18" t="s">
        <v>387</v>
      </c>
      <c r="C1316" s="31" t="s">
        <v>473</v>
      </c>
      <c r="D1316" s="6">
        <v>2538.56</v>
      </c>
      <c r="E1316" s="44" t="s">
        <v>27</v>
      </c>
      <c r="F1316" s="6">
        <v>2538.56</v>
      </c>
    </row>
    <row r="1317" spans="1:18" x14ac:dyDescent="0.2">
      <c r="A1317" s="28">
        <v>39974</v>
      </c>
      <c r="B1317" s="18" t="s">
        <v>13</v>
      </c>
      <c r="C1317" s="31">
        <v>816</v>
      </c>
      <c r="D1317" s="6">
        <v>684.4</v>
      </c>
      <c r="E1317" s="44" t="s">
        <v>27</v>
      </c>
      <c r="F1317" s="6">
        <v>684.4</v>
      </c>
    </row>
    <row r="1318" spans="1:18" x14ac:dyDescent="0.2">
      <c r="A1318" s="28">
        <v>39975</v>
      </c>
      <c r="B1318" s="18" t="s">
        <v>10</v>
      </c>
      <c r="C1318" s="31" t="s">
        <v>472</v>
      </c>
      <c r="D1318" s="6">
        <v>468.93</v>
      </c>
      <c r="E1318" s="44" t="s">
        <v>27</v>
      </c>
      <c r="F1318" s="6">
        <v>486.93</v>
      </c>
    </row>
    <row r="1319" spans="1:18" x14ac:dyDescent="0.2">
      <c r="A1319" s="28">
        <v>39976</v>
      </c>
      <c r="B1319" s="18" t="s">
        <v>6</v>
      </c>
      <c r="C1319" s="31">
        <v>540488</v>
      </c>
      <c r="D1319" s="6">
        <v>181.79</v>
      </c>
      <c r="E1319" s="44" t="s">
        <v>27</v>
      </c>
      <c r="F1319" s="6">
        <v>181.79</v>
      </c>
    </row>
    <row r="1320" spans="1:18" x14ac:dyDescent="0.2">
      <c r="A1320" s="28">
        <v>39976</v>
      </c>
      <c r="B1320" s="18" t="s">
        <v>387</v>
      </c>
      <c r="C1320" s="31" t="s">
        <v>474</v>
      </c>
      <c r="D1320" s="6">
        <v>2094.8200000000002</v>
      </c>
      <c r="E1320" s="44" t="s">
        <v>27</v>
      </c>
      <c r="F1320" s="6">
        <v>2094.8200000000002</v>
      </c>
    </row>
    <row r="1321" spans="1:18" x14ac:dyDescent="0.2">
      <c r="F1321" s="6">
        <f>SUM(F1313:F1320)</f>
        <v>7145.52</v>
      </c>
      <c r="G1321" s="6">
        <f>SUM(G1313:G1320)</f>
        <v>3285.21</v>
      </c>
      <c r="K1321" s="6">
        <f>SUM(K1313:K1320)</f>
        <v>195</v>
      </c>
      <c r="L1321" s="6">
        <f>SUM(L1313:L1320)</f>
        <v>250</v>
      </c>
      <c r="M1321" s="6">
        <f>SUM(F1321:L1321)</f>
        <v>10875.73</v>
      </c>
      <c r="N1321" s="6">
        <v>12246.86</v>
      </c>
      <c r="O1321" s="7">
        <f>N1321-M1321</f>
        <v>1371.130000000001</v>
      </c>
    </row>
    <row r="1323" spans="1:18" ht="10.5" x14ac:dyDescent="0.25">
      <c r="A1323" s="59" t="s">
        <v>0</v>
      </c>
      <c r="B1323" s="22" t="s">
        <v>7</v>
      </c>
      <c r="C1323" s="3" t="s">
        <v>8</v>
      </c>
      <c r="D1323" s="2" t="s">
        <v>9</v>
      </c>
      <c r="E1323" s="46"/>
      <c r="F1323" s="2" t="s">
        <v>89</v>
      </c>
      <c r="G1323" s="2" t="s">
        <v>25</v>
      </c>
      <c r="H1323" s="2" t="s">
        <v>90</v>
      </c>
      <c r="I1323" s="2" t="s">
        <v>91</v>
      </c>
      <c r="J1323" s="2" t="s">
        <v>92</v>
      </c>
      <c r="K1323" s="2" t="s">
        <v>37</v>
      </c>
      <c r="L1323" s="2" t="s">
        <v>93</v>
      </c>
      <c r="M1323" s="2" t="s">
        <v>95</v>
      </c>
      <c r="N1323" s="2" t="s">
        <v>58</v>
      </c>
      <c r="O1323" s="4" t="s">
        <v>96</v>
      </c>
      <c r="P1323" s="4"/>
      <c r="Q1323" s="1"/>
      <c r="R1323" s="1"/>
    </row>
    <row r="1324" spans="1:18" x14ac:dyDescent="0.2">
      <c r="A1324" s="28">
        <v>39979</v>
      </c>
      <c r="B1324" s="18" t="s">
        <v>6</v>
      </c>
      <c r="C1324" s="31">
        <v>540863</v>
      </c>
      <c r="D1324" s="6">
        <v>237.17</v>
      </c>
      <c r="E1324" s="44" t="s">
        <v>835</v>
      </c>
      <c r="F1324" s="6">
        <v>237.17</v>
      </c>
      <c r="G1324" s="6">
        <v>3285.21</v>
      </c>
      <c r="K1324" s="6">
        <v>195</v>
      </c>
      <c r="L1324" s="6">
        <v>250</v>
      </c>
    </row>
    <row r="1325" spans="1:18" x14ac:dyDescent="0.2">
      <c r="A1325" s="28">
        <v>39980</v>
      </c>
      <c r="B1325" s="18" t="s">
        <v>155</v>
      </c>
      <c r="C1325" s="31">
        <v>81029</v>
      </c>
      <c r="D1325" s="6">
        <v>41.7</v>
      </c>
      <c r="E1325" s="44" t="s">
        <v>835</v>
      </c>
      <c r="F1325" s="6">
        <v>41.7</v>
      </c>
    </row>
    <row r="1326" spans="1:18" x14ac:dyDescent="0.2">
      <c r="A1326" s="28">
        <v>39980</v>
      </c>
      <c r="B1326" s="18" t="s">
        <v>387</v>
      </c>
      <c r="C1326" s="31" t="s">
        <v>475</v>
      </c>
      <c r="D1326" s="6">
        <v>5228.3999999999996</v>
      </c>
      <c r="E1326" s="44" t="s">
        <v>835</v>
      </c>
      <c r="F1326" s="6">
        <v>5228.3999999999996</v>
      </c>
    </row>
    <row r="1327" spans="1:18" x14ac:dyDescent="0.2">
      <c r="A1327" s="28">
        <v>39981</v>
      </c>
      <c r="B1327" s="18" t="s">
        <v>29</v>
      </c>
      <c r="D1327" s="6">
        <v>423.32</v>
      </c>
      <c r="E1327" s="44" t="s">
        <v>835</v>
      </c>
      <c r="F1327" s="6">
        <v>423.32</v>
      </c>
    </row>
    <row r="1328" spans="1:18" x14ac:dyDescent="0.2">
      <c r="A1328" s="28">
        <v>39981</v>
      </c>
      <c r="B1328" s="18" t="s">
        <v>6</v>
      </c>
      <c r="C1328" s="31">
        <v>541332</v>
      </c>
      <c r="D1328" s="6">
        <v>239.59</v>
      </c>
      <c r="E1328" s="44" t="s">
        <v>835</v>
      </c>
      <c r="F1328" s="6">
        <v>239.59</v>
      </c>
    </row>
    <row r="1329" spans="1:18" x14ac:dyDescent="0.2">
      <c r="A1329" s="28">
        <v>39982</v>
      </c>
      <c r="B1329" s="18" t="s">
        <v>466</v>
      </c>
      <c r="D1329" s="6">
        <v>53</v>
      </c>
      <c r="E1329" s="44" t="s">
        <v>835</v>
      </c>
      <c r="H1329" s="6">
        <v>53</v>
      </c>
    </row>
    <row r="1330" spans="1:18" x14ac:dyDescent="0.2">
      <c r="A1330" s="28">
        <v>39982</v>
      </c>
      <c r="B1330" s="18" t="s">
        <v>78</v>
      </c>
      <c r="D1330" s="6">
        <v>679.55</v>
      </c>
      <c r="E1330" s="44" t="s">
        <v>835</v>
      </c>
    </row>
    <row r="1331" spans="1:18" x14ac:dyDescent="0.2">
      <c r="A1331" s="28">
        <v>39982</v>
      </c>
      <c r="B1331" s="18" t="s">
        <v>19</v>
      </c>
      <c r="C1331" s="31">
        <v>168508</v>
      </c>
      <c r="D1331" s="6">
        <v>53.45</v>
      </c>
      <c r="E1331" s="44" t="s">
        <v>835</v>
      </c>
      <c r="F1331" s="6">
        <v>53.45</v>
      </c>
    </row>
    <row r="1332" spans="1:18" x14ac:dyDescent="0.2">
      <c r="A1332" s="28">
        <v>39982</v>
      </c>
      <c r="B1332" s="18" t="s">
        <v>387</v>
      </c>
      <c r="C1332" s="31" t="s">
        <v>476</v>
      </c>
      <c r="D1332" s="6">
        <v>1658.58</v>
      </c>
      <c r="E1332" s="44" t="s">
        <v>835</v>
      </c>
      <c r="F1332" s="6">
        <v>1658.58</v>
      </c>
    </row>
    <row r="1333" spans="1:18" x14ac:dyDescent="0.2">
      <c r="A1333" s="28">
        <v>39983</v>
      </c>
      <c r="B1333" s="18" t="s">
        <v>6</v>
      </c>
      <c r="C1333" s="31">
        <v>541683</v>
      </c>
      <c r="D1333" s="6">
        <v>62</v>
      </c>
      <c r="E1333" s="44" t="s">
        <v>835</v>
      </c>
      <c r="F1333" s="6">
        <v>62</v>
      </c>
    </row>
    <row r="1334" spans="1:18" x14ac:dyDescent="0.2">
      <c r="A1334" s="28">
        <v>39983</v>
      </c>
      <c r="B1334" s="18" t="s">
        <v>13</v>
      </c>
      <c r="C1334" s="31">
        <v>832</v>
      </c>
      <c r="D1334" s="6">
        <v>457.64</v>
      </c>
      <c r="E1334" s="44" t="s">
        <v>835</v>
      </c>
      <c r="F1334" s="6">
        <v>457.64</v>
      </c>
    </row>
    <row r="1335" spans="1:18" x14ac:dyDescent="0.2">
      <c r="F1335" s="6">
        <f>SUM(F1324:F1334)</f>
        <v>8401.8499999999985</v>
      </c>
      <c r="G1335" s="6">
        <f>SUM(G1324:G1334)</f>
        <v>3285.21</v>
      </c>
      <c r="H1335" s="6">
        <f>SUM(H1329:H1334)</f>
        <v>53</v>
      </c>
      <c r="K1335" s="6">
        <f>SUM(K1324:K1334)</f>
        <v>195</v>
      </c>
      <c r="L1335" s="6">
        <f>SUM(L1324:L1334)</f>
        <v>250</v>
      </c>
      <c r="M1335" s="6">
        <f>SUM(F1335:L1335)</f>
        <v>12185.059999999998</v>
      </c>
      <c r="N1335" s="6">
        <v>10507.32</v>
      </c>
      <c r="O1335" s="7">
        <f>N1335-M1335</f>
        <v>-1677.739999999998</v>
      </c>
    </row>
    <row r="1337" spans="1:18" ht="10.5" x14ac:dyDescent="0.25">
      <c r="A1337" s="59" t="s">
        <v>0</v>
      </c>
      <c r="B1337" s="22" t="s">
        <v>7</v>
      </c>
      <c r="C1337" s="3" t="s">
        <v>8</v>
      </c>
      <c r="D1337" s="2" t="s">
        <v>9</v>
      </c>
      <c r="E1337" s="46"/>
      <c r="F1337" s="2" t="s">
        <v>89</v>
      </c>
      <c r="G1337" s="2" t="s">
        <v>25</v>
      </c>
      <c r="H1337" s="2" t="s">
        <v>90</v>
      </c>
      <c r="I1337" s="2" t="s">
        <v>91</v>
      </c>
      <c r="J1337" s="2" t="s">
        <v>92</v>
      </c>
      <c r="K1337" s="2" t="s">
        <v>37</v>
      </c>
      <c r="L1337" s="2" t="s">
        <v>93</v>
      </c>
      <c r="M1337" s="2" t="s">
        <v>95</v>
      </c>
      <c r="N1337" s="2" t="s">
        <v>58</v>
      </c>
      <c r="O1337" s="4" t="s">
        <v>96</v>
      </c>
      <c r="P1337" s="4"/>
      <c r="Q1337" s="1"/>
      <c r="R1337" s="1"/>
    </row>
    <row r="1338" spans="1:18" x14ac:dyDescent="0.2">
      <c r="A1338" s="28">
        <v>39986</v>
      </c>
      <c r="B1338" s="18" t="s">
        <v>6</v>
      </c>
      <c r="C1338" s="31">
        <v>542033</v>
      </c>
      <c r="D1338" s="6">
        <v>123.99</v>
      </c>
      <c r="E1338" s="44" t="s">
        <v>27</v>
      </c>
      <c r="F1338" s="6">
        <v>123.99</v>
      </c>
      <c r="G1338" s="6">
        <v>3605.09</v>
      </c>
      <c r="K1338" s="6">
        <v>195</v>
      </c>
      <c r="L1338" s="6">
        <v>250</v>
      </c>
    </row>
    <row r="1339" spans="1:18" x14ac:dyDescent="0.2">
      <c r="A1339" s="28">
        <v>39987</v>
      </c>
      <c r="B1339" s="18" t="s">
        <v>387</v>
      </c>
      <c r="C1339" s="31" t="s">
        <v>470</v>
      </c>
      <c r="D1339" s="6">
        <v>2608.1999999999998</v>
      </c>
      <c r="E1339" s="44" t="s">
        <v>27</v>
      </c>
      <c r="F1339" s="6">
        <v>2608.1999999999998</v>
      </c>
    </row>
    <row r="1340" spans="1:18" x14ac:dyDescent="0.2">
      <c r="A1340" s="28">
        <v>39987</v>
      </c>
      <c r="B1340" s="18" t="s">
        <v>19</v>
      </c>
      <c r="C1340" s="31">
        <v>168676</v>
      </c>
      <c r="D1340" s="6">
        <v>228.8</v>
      </c>
      <c r="E1340" s="44" t="s">
        <v>27</v>
      </c>
      <c r="F1340" s="6">
        <v>228.8</v>
      </c>
    </row>
    <row r="1341" spans="1:18" x14ac:dyDescent="0.2">
      <c r="A1341" s="28">
        <v>39988</v>
      </c>
      <c r="B1341" s="18" t="s">
        <v>6</v>
      </c>
      <c r="C1341" s="31">
        <v>542428</v>
      </c>
      <c r="D1341" s="6">
        <v>237.54</v>
      </c>
      <c r="E1341" s="44" t="s">
        <v>27</v>
      </c>
      <c r="F1341" s="6">
        <v>237.54</v>
      </c>
    </row>
    <row r="1342" spans="1:18" x14ac:dyDescent="0.2">
      <c r="A1342" s="28">
        <v>39989</v>
      </c>
      <c r="B1342" s="18" t="s">
        <v>387</v>
      </c>
      <c r="C1342" s="31" t="s">
        <v>471</v>
      </c>
      <c r="D1342" s="6">
        <v>2500.6799999999998</v>
      </c>
      <c r="E1342" s="44" t="s">
        <v>27</v>
      </c>
      <c r="F1342" s="6">
        <v>2500.6799999999998</v>
      </c>
    </row>
    <row r="1343" spans="1:18" x14ac:dyDescent="0.2">
      <c r="A1343" s="28">
        <v>39989</v>
      </c>
      <c r="B1343" s="18" t="s">
        <v>10</v>
      </c>
      <c r="C1343" s="31" t="s">
        <v>480</v>
      </c>
      <c r="D1343" s="6">
        <v>401.45</v>
      </c>
      <c r="E1343" s="44" t="s">
        <v>27</v>
      </c>
      <c r="F1343" s="6">
        <v>401.45</v>
      </c>
    </row>
    <row r="1344" spans="1:18" x14ac:dyDescent="0.2">
      <c r="A1344" s="28">
        <v>39990</v>
      </c>
      <c r="B1344" s="18" t="s">
        <v>469</v>
      </c>
      <c r="C1344" s="31">
        <v>542958</v>
      </c>
      <c r="D1344" s="6">
        <v>271.60000000000002</v>
      </c>
      <c r="E1344" s="44" t="s">
        <v>27</v>
      </c>
      <c r="F1344" s="6">
        <v>271.60000000000002</v>
      </c>
    </row>
    <row r="1345" spans="1:18" x14ac:dyDescent="0.2">
      <c r="A1345" s="28">
        <v>39990</v>
      </c>
      <c r="B1345" s="18" t="s">
        <v>13</v>
      </c>
      <c r="C1345" s="31">
        <v>790</v>
      </c>
      <c r="D1345" s="6">
        <v>342.39</v>
      </c>
      <c r="E1345" s="44" t="s">
        <v>27</v>
      </c>
      <c r="F1345" s="6">
        <v>342.39</v>
      </c>
    </row>
    <row r="1346" spans="1:18" x14ac:dyDescent="0.2">
      <c r="A1346" s="28">
        <v>39990</v>
      </c>
      <c r="B1346" s="18" t="s">
        <v>19</v>
      </c>
      <c r="C1346" s="31">
        <v>168828</v>
      </c>
      <c r="D1346" s="6">
        <v>54.45</v>
      </c>
      <c r="E1346" s="44" t="s">
        <v>27</v>
      </c>
      <c r="F1346" s="6">
        <v>54.45</v>
      </c>
    </row>
    <row r="1347" spans="1:18" x14ac:dyDescent="0.2">
      <c r="F1347" s="6">
        <f>SUM(F1338:F1346)</f>
        <v>6769.0999999999995</v>
      </c>
      <c r="G1347" s="6">
        <f>SUM(G1338:G1346)</f>
        <v>3605.09</v>
      </c>
      <c r="K1347" s="6">
        <f>SUM(K1338:K1346)</f>
        <v>195</v>
      </c>
      <c r="L1347" s="6">
        <f>SUM(L1338:L1346)</f>
        <v>250</v>
      </c>
      <c r="M1347" s="6">
        <f>SUM(F1347:L1347)</f>
        <v>10819.189999999999</v>
      </c>
      <c r="N1347" s="6">
        <v>11694.86</v>
      </c>
      <c r="O1347" s="7">
        <f>N1347-M1347</f>
        <v>875.67000000000189</v>
      </c>
    </row>
    <row r="1349" spans="1:18" ht="10.5" x14ac:dyDescent="0.25">
      <c r="A1349" s="59" t="s">
        <v>0</v>
      </c>
      <c r="B1349" s="22" t="s">
        <v>7</v>
      </c>
      <c r="C1349" s="3" t="s">
        <v>8</v>
      </c>
      <c r="D1349" s="2" t="s">
        <v>9</v>
      </c>
      <c r="E1349" s="46"/>
      <c r="F1349" s="2" t="s">
        <v>89</v>
      </c>
      <c r="G1349" s="2" t="s">
        <v>25</v>
      </c>
      <c r="H1349" s="2" t="s">
        <v>90</v>
      </c>
      <c r="I1349" s="2" t="s">
        <v>91</v>
      </c>
      <c r="J1349" s="2" t="s">
        <v>92</v>
      </c>
      <c r="K1349" s="2" t="s">
        <v>37</v>
      </c>
      <c r="L1349" s="2" t="s">
        <v>93</v>
      </c>
      <c r="M1349" s="2" t="s">
        <v>95</v>
      </c>
      <c r="N1349" s="2" t="s">
        <v>58</v>
      </c>
      <c r="O1349" s="4" t="s">
        <v>96</v>
      </c>
      <c r="P1349" s="4"/>
      <c r="Q1349" s="1"/>
      <c r="R1349" s="1"/>
    </row>
    <row r="1350" spans="1:18" x14ac:dyDescent="0.2">
      <c r="A1350" s="28">
        <v>39993</v>
      </c>
      <c r="B1350" s="18" t="s">
        <v>6</v>
      </c>
      <c r="C1350" s="31">
        <v>543205</v>
      </c>
      <c r="D1350" s="6">
        <v>119.98</v>
      </c>
      <c r="E1350" s="44" t="s">
        <v>27</v>
      </c>
      <c r="F1350" s="6">
        <v>119.98</v>
      </c>
      <c r="G1350" s="6">
        <v>3605.09</v>
      </c>
      <c r="K1350" s="6">
        <v>195</v>
      </c>
      <c r="L1350" s="6">
        <v>250</v>
      </c>
    </row>
    <row r="1351" spans="1:18" x14ac:dyDescent="0.2">
      <c r="A1351" s="28">
        <v>39994</v>
      </c>
      <c r="B1351" s="18" t="s">
        <v>387</v>
      </c>
      <c r="C1351" s="31" t="s">
        <v>481</v>
      </c>
      <c r="D1351" s="6">
        <v>4350.66</v>
      </c>
      <c r="E1351" s="44" t="s">
        <v>27</v>
      </c>
      <c r="F1351" s="6">
        <v>4350.66</v>
      </c>
    </row>
    <row r="1352" spans="1:18" x14ac:dyDescent="0.2">
      <c r="A1352" s="28">
        <v>39995</v>
      </c>
      <c r="B1352" s="18" t="s">
        <v>13</v>
      </c>
      <c r="C1352" s="31">
        <v>800</v>
      </c>
      <c r="D1352" s="6">
        <v>573.84</v>
      </c>
      <c r="E1352" s="44" t="s">
        <v>27</v>
      </c>
      <c r="F1352" s="6">
        <v>573.84</v>
      </c>
    </row>
    <row r="1353" spans="1:18" x14ac:dyDescent="0.2">
      <c r="A1353" s="28">
        <v>39995</v>
      </c>
      <c r="B1353" s="18" t="s">
        <v>387</v>
      </c>
      <c r="C1353" s="31" t="s">
        <v>482</v>
      </c>
      <c r="D1353" s="6">
        <v>3510.45</v>
      </c>
      <c r="E1353" s="44" t="s">
        <v>27</v>
      </c>
      <c r="F1353" s="6">
        <v>3510.45</v>
      </c>
    </row>
    <row r="1354" spans="1:18" x14ac:dyDescent="0.2">
      <c r="A1354" s="28">
        <v>39995</v>
      </c>
      <c r="B1354" s="18" t="s">
        <v>6</v>
      </c>
      <c r="C1354" s="31">
        <v>543648</v>
      </c>
      <c r="D1354" s="6">
        <v>181.79</v>
      </c>
      <c r="E1354" s="44" t="s">
        <v>27</v>
      </c>
      <c r="F1354" s="6">
        <v>181.79</v>
      </c>
    </row>
    <row r="1355" spans="1:18" x14ac:dyDescent="0.2">
      <c r="A1355" s="28">
        <v>39996</v>
      </c>
      <c r="B1355" s="18" t="s">
        <v>459</v>
      </c>
      <c r="C1355" s="31">
        <v>2502</v>
      </c>
      <c r="D1355" s="6">
        <v>143.55000000000001</v>
      </c>
      <c r="E1355" s="44" t="s">
        <v>27</v>
      </c>
      <c r="F1355" s="6">
        <v>143.55000000000001</v>
      </c>
    </row>
    <row r="1356" spans="1:18" x14ac:dyDescent="0.2">
      <c r="A1356" s="28">
        <v>39997</v>
      </c>
      <c r="B1356" s="18" t="s">
        <v>6</v>
      </c>
      <c r="C1356" s="31">
        <v>544031</v>
      </c>
      <c r="D1356" s="6">
        <v>207</v>
      </c>
      <c r="E1356" s="44" t="s">
        <v>27</v>
      </c>
      <c r="F1356" s="6">
        <v>207</v>
      </c>
    </row>
    <row r="1357" spans="1:18" x14ac:dyDescent="0.2">
      <c r="A1357" s="28">
        <v>39997</v>
      </c>
      <c r="B1357" s="18" t="s">
        <v>6</v>
      </c>
      <c r="C1357" s="31">
        <v>544030</v>
      </c>
      <c r="D1357" s="6">
        <v>72.47</v>
      </c>
      <c r="E1357" s="44" t="s">
        <v>27</v>
      </c>
      <c r="F1357" s="6">
        <v>72.47</v>
      </c>
    </row>
    <row r="1358" spans="1:18" x14ac:dyDescent="0.2">
      <c r="A1358" s="28">
        <v>39997</v>
      </c>
      <c r="B1358" s="18" t="s">
        <v>13</v>
      </c>
      <c r="C1358" s="31">
        <v>853</v>
      </c>
      <c r="D1358" s="6">
        <v>776.74</v>
      </c>
      <c r="E1358" s="44" t="s">
        <v>27</v>
      </c>
      <c r="F1358" s="6">
        <v>776.74</v>
      </c>
    </row>
    <row r="1359" spans="1:18" x14ac:dyDescent="0.2">
      <c r="F1359" s="6">
        <f>SUM(F1350:F1358)</f>
        <v>9936.48</v>
      </c>
      <c r="G1359" s="6">
        <f>SUM(G1350:G1358)</f>
        <v>3605.09</v>
      </c>
      <c r="K1359" s="6">
        <f>SUM(K1350:K1358)</f>
        <v>195</v>
      </c>
      <c r="L1359" s="6">
        <f>SUM(L1350:L1358)</f>
        <v>250</v>
      </c>
      <c r="M1359" s="6">
        <f>SUM(F1359:L1359)</f>
        <v>13986.57</v>
      </c>
      <c r="N1359" s="6">
        <v>11579.08</v>
      </c>
      <c r="O1359" s="7">
        <f>N1359-M1359</f>
        <v>-2407.4899999999998</v>
      </c>
    </row>
    <row r="1362" spans="1:18" ht="10.5" x14ac:dyDescent="0.25">
      <c r="A1362" s="59" t="s">
        <v>0</v>
      </c>
      <c r="B1362" s="22" t="s">
        <v>7</v>
      </c>
      <c r="C1362" s="3" t="s">
        <v>8</v>
      </c>
      <c r="D1362" s="2" t="s">
        <v>9</v>
      </c>
      <c r="E1362" s="46"/>
      <c r="F1362" s="2" t="s">
        <v>89</v>
      </c>
      <c r="G1362" s="2" t="s">
        <v>25</v>
      </c>
      <c r="H1362" s="2" t="s">
        <v>90</v>
      </c>
      <c r="I1362" s="2" t="s">
        <v>91</v>
      </c>
      <c r="J1362" s="2" t="s">
        <v>92</v>
      </c>
      <c r="K1362" s="2" t="s">
        <v>37</v>
      </c>
      <c r="L1362" s="2" t="s">
        <v>93</v>
      </c>
      <c r="M1362" s="2" t="s">
        <v>95</v>
      </c>
      <c r="N1362" s="2" t="s">
        <v>58</v>
      </c>
      <c r="O1362" s="4" t="s">
        <v>96</v>
      </c>
      <c r="P1362" s="4"/>
      <c r="Q1362" s="1"/>
      <c r="R1362" s="1"/>
    </row>
    <row r="1363" spans="1:18" x14ac:dyDescent="0.2">
      <c r="A1363" s="28">
        <v>40000</v>
      </c>
      <c r="B1363" s="18" t="s">
        <v>6</v>
      </c>
      <c r="C1363" s="31">
        <v>544429</v>
      </c>
      <c r="D1363" s="6">
        <v>179.74</v>
      </c>
      <c r="E1363" s="44" t="s">
        <v>27</v>
      </c>
      <c r="G1363" s="6">
        <v>3325</v>
      </c>
      <c r="K1363" s="6">
        <v>195</v>
      </c>
      <c r="L1363" s="6">
        <v>250</v>
      </c>
    </row>
    <row r="1364" spans="1:18" x14ac:dyDescent="0.2">
      <c r="A1364" s="28">
        <v>40001</v>
      </c>
      <c r="B1364" s="18" t="s">
        <v>387</v>
      </c>
      <c r="C1364" s="31" t="s">
        <v>487</v>
      </c>
      <c r="D1364" s="6">
        <v>2441.25</v>
      </c>
      <c r="E1364" s="44" t="s">
        <v>27</v>
      </c>
    </row>
    <row r="1365" spans="1:18" x14ac:dyDescent="0.2">
      <c r="A1365" s="28">
        <v>40002</v>
      </c>
      <c r="B1365" s="18" t="s">
        <v>6</v>
      </c>
      <c r="C1365" s="31">
        <v>544916</v>
      </c>
      <c r="D1365" s="6">
        <v>244.34</v>
      </c>
      <c r="E1365" s="44" t="s">
        <v>27</v>
      </c>
    </row>
    <row r="1366" spans="1:18" x14ac:dyDescent="0.2">
      <c r="A1366" s="28">
        <v>40002</v>
      </c>
      <c r="B1366" s="18" t="s">
        <v>491</v>
      </c>
      <c r="C1366" s="31">
        <v>191691</v>
      </c>
      <c r="D1366" s="6">
        <v>36.6</v>
      </c>
      <c r="E1366" s="44" t="s">
        <v>27</v>
      </c>
    </row>
    <row r="1367" spans="1:18" x14ac:dyDescent="0.2">
      <c r="A1367" s="28">
        <v>40002</v>
      </c>
      <c r="B1367" s="18" t="s">
        <v>13</v>
      </c>
      <c r="C1367" s="31">
        <v>860</v>
      </c>
      <c r="D1367" s="6">
        <v>598.4</v>
      </c>
      <c r="E1367" s="44" t="s">
        <v>27</v>
      </c>
    </row>
    <row r="1368" spans="1:18" x14ac:dyDescent="0.2">
      <c r="A1368" s="28">
        <v>40003</v>
      </c>
      <c r="B1368" s="18" t="s">
        <v>387</v>
      </c>
      <c r="C1368" s="31" t="s">
        <v>488</v>
      </c>
      <c r="D1368" s="6">
        <v>4096.09</v>
      </c>
      <c r="E1368" s="44" t="s">
        <v>27</v>
      </c>
    </row>
    <row r="1369" spans="1:18" x14ac:dyDescent="0.2">
      <c r="A1369" s="28">
        <v>40004</v>
      </c>
      <c r="B1369" s="18" t="s">
        <v>6</v>
      </c>
      <c r="C1369" s="31">
        <v>545401</v>
      </c>
      <c r="D1369" s="6">
        <v>237.17</v>
      </c>
      <c r="E1369" s="44" t="s">
        <v>27</v>
      </c>
    </row>
    <row r="1370" spans="1:18" x14ac:dyDescent="0.2">
      <c r="A1370" s="28">
        <v>40004</v>
      </c>
      <c r="B1370" s="18" t="s">
        <v>13</v>
      </c>
      <c r="C1370" s="31">
        <v>865</v>
      </c>
      <c r="D1370" s="6">
        <v>480.64</v>
      </c>
      <c r="E1370" s="44" t="s">
        <v>27</v>
      </c>
    </row>
    <row r="1371" spans="1:18" x14ac:dyDescent="0.2">
      <c r="D1371" s="6">
        <f>SUM(D1363:D1370)</f>
        <v>8314.23</v>
      </c>
      <c r="E1371" s="44"/>
      <c r="G1371" s="6">
        <v>3325</v>
      </c>
      <c r="K1371" s="6">
        <f>SUM(K1363:K1370)</f>
        <v>195</v>
      </c>
      <c r="L1371" s="6">
        <f>SUM(L1363:L1370)</f>
        <v>250</v>
      </c>
      <c r="M1371" s="6">
        <f>SUM(D1371:L1371)</f>
        <v>12084.23</v>
      </c>
      <c r="N1371" s="6">
        <v>10898.24</v>
      </c>
      <c r="O1371" s="36">
        <f>N1371-M1371</f>
        <v>-1185.9899999999998</v>
      </c>
    </row>
    <row r="1375" spans="1:18" ht="10.5" x14ac:dyDescent="0.25">
      <c r="A1375" s="59" t="s">
        <v>0</v>
      </c>
      <c r="B1375" s="22" t="s">
        <v>7</v>
      </c>
      <c r="C1375" s="3" t="s">
        <v>8</v>
      </c>
      <c r="D1375" s="2" t="s">
        <v>9</v>
      </c>
      <c r="E1375" s="46"/>
      <c r="F1375" s="2" t="s">
        <v>89</v>
      </c>
      <c r="G1375" s="2" t="s">
        <v>25</v>
      </c>
      <c r="H1375" s="2" t="s">
        <v>90</v>
      </c>
      <c r="I1375" s="2" t="s">
        <v>91</v>
      </c>
      <c r="J1375" s="2" t="s">
        <v>92</v>
      </c>
      <c r="K1375" s="2" t="s">
        <v>37</v>
      </c>
      <c r="L1375" s="2" t="s">
        <v>93</v>
      </c>
      <c r="M1375" s="2" t="s">
        <v>95</v>
      </c>
      <c r="N1375" s="2" t="s">
        <v>58</v>
      </c>
      <c r="O1375" s="4" t="s">
        <v>96</v>
      </c>
      <c r="P1375" s="4"/>
      <c r="Q1375" s="1"/>
      <c r="R1375" s="1"/>
    </row>
    <row r="1376" spans="1:18" x14ac:dyDescent="0.2">
      <c r="A1376" s="28">
        <v>39998</v>
      </c>
      <c r="B1376" s="18" t="s">
        <v>495</v>
      </c>
      <c r="D1376" s="6">
        <v>512.6</v>
      </c>
      <c r="E1376" s="44" t="s">
        <v>835</v>
      </c>
      <c r="G1376" s="6">
        <v>3475.7</v>
      </c>
      <c r="J1376" s="6">
        <v>10</v>
      </c>
      <c r="K1376" s="6">
        <v>195</v>
      </c>
      <c r="L1376" s="6">
        <v>200</v>
      </c>
    </row>
    <row r="1377" spans="1:18" x14ac:dyDescent="0.2">
      <c r="A1377" s="28">
        <v>40007</v>
      </c>
      <c r="B1377" s="18" t="s">
        <v>6</v>
      </c>
      <c r="C1377" s="31">
        <v>545685</v>
      </c>
      <c r="D1377" s="6">
        <v>237.17</v>
      </c>
      <c r="E1377" s="44" t="s">
        <v>835</v>
      </c>
    </row>
    <row r="1378" spans="1:18" x14ac:dyDescent="0.2">
      <c r="A1378" s="28">
        <v>40007</v>
      </c>
      <c r="B1378" s="18" t="s">
        <v>387</v>
      </c>
      <c r="C1378" s="31" t="s">
        <v>492</v>
      </c>
      <c r="D1378" s="6">
        <v>2132.4</v>
      </c>
      <c r="E1378" s="44" t="s">
        <v>835</v>
      </c>
    </row>
    <row r="1379" spans="1:18" x14ac:dyDescent="0.2">
      <c r="A1379" s="28">
        <v>40007</v>
      </c>
      <c r="B1379" s="18" t="s">
        <v>10</v>
      </c>
      <c r="C1379" s="31" t="s">
        <v>493</v>
      </c>
      <c r="D1379" s="6">
        <v>298.58</v>
      </c>
      <c r="E1379" s="44" t="s">
        <v>835</v>
      </c>
    </row>
    <row r="1380" spans="1:18" x14ac:dyDescent="0.2">
      <c r="A1380" s="28">
        <v>40009</v>
      </c>
      <c r="B1380" s="18" t="s">
        <v>6</v>
      </c>
      <c r="C1380" s="31">
        <v>546208</v>
      </c>
      <c r="D1380" s="6">
        <v>57.8</v>
      </c>
      <c r="E1380" s="44" t="s">
        <v>835</v>
      </c>
    </row>
    <row r="1381" spans="1:18" x14ac:dyDescent="0.2">
      <c r="A1381" s="28">
        <v>40009</v>
      </c>
      <c r="B1381" s="18" t="s">
        <v>13</v>
      </c>
      <c r="C1381" s="31">
        <v>885</v>
      </c>
      <c r="D1381" s="6">
        <v>413.48</v>
      </c>
      <c r="E1381" s="44" t="s">
        <v>835</v>
      </c>
    </row>
    <row r="1382" spans="1:18" x14ac:dyDescent="0.2">
      <c r="A1382" s="28">
        <v>40009</v>
      </c>
      <c r="B1382" s="18" t="s">
        <v>13</v>
      </c>
      <c r="C1382" s="31">
        <v>875</v>
      </c>
      <c r="D1382" s="6">
        <v>520.11</v>
      </c>
      <c r="E1382" s="44" t="s">
        <v>835</v>
      </c>
    </row>
    <row r="1383" spans="1:18" x14ac:dyDescent="0.2">
      <c r="A1383" s="28">
        <v>40010</v>
      </c>
      <c r="B1383" s="18" t="s">
        <v>459</v>
      </c>
      <c r="C1383" s="31">
        <v>2793</v>
      </c>
      <c r="D1383" s="6">
        <v>99.99</v>
      </c>
      <c r="E1383" s="44" t="s">
        <v>835</v>
      </c>
    </row>
    <row r="1384" spans="1:18" x14ac:dyDescent="0.2">
      <c r="A1384" s="28">
        <v>40010</v>
      </c>
      <c r="B1384" s="18" t="s">
        <v>387</v>
      </c>
      <c r="C1384" s="31" t="s">
        <v>494</v>
      </c>
      <c r="D1384" s="6">
        <v>3285.48</v>
      </c>
      <c r="E1384" s="44" t="s">
        <v>835</v>
      </c>
    </row>
    <row r="1385" spans="1:18" x14ac:dyDescent="0.2">
      <c r="A1385" s="28">
        <v>40011</v>
      </c>
      <c r="B1385" s="18" t="s">
        <v>6</v>
      </c>
      <c r="C1385" s="31">
        <v>546701</v>
      </c>
      <c r="D1385" s="6">
        <v>123.99</v>
      </c>
      <c r="E1385" s="44" t="s">
        <v>835</v>
      </c>
    </row>
    <row r="1386" spans="1:18" x14ac:dyDescent="0.2">
      <c r="D1386" s="6">
        <f>SUM(D1376:D1385)</f>
        <v>7681.6</v>
      </c>
      <c r="E1386" s="44"/>
      <c r="G1386" s="6">
        <f>SUM(G1376:G1385)</f>
        <v>3475.7</v>
      </c>
      <c r="J1386" s="6">
        <v>10</v>
      </c>
      <c r="K1386" s="6">
        <f>SUM(K1376:K1385)</f>
        <v>195</v>
      </c>
      <c r="L1386" s="6">
        <f>SUM(L1376:L1385)</f>
        <v>200</v>
      </c>
      <c r="M1386" s="6">
        <f>SUM(D1386:L1386)</f>
        <v>11562.3</v>
      </c>
      <c r="N1386" s="6">
        <v>12414.26</v>
      </c>
      <c r="O1386" s="7">
        <f>N1386-M1386</f>
        <v>851.96000000000095</v>
      </c>
    </row>
    <row r="1391" spans="1:18" ht="10.5" x14ac:dyDescent="0.25">
      <c r="A1391" s="59" t="s">
        <v>0</v>
      </c>
      <c r="B1391" s="22" t="s">
        <v>7</v>
      </c>
      <c r="C1391" s="3" t="s">
        <v>8</v>
      </c>
      <c r="D1391" s="2" t="s">
        <v>9</v>
      </c>
      <c r="E1391" s="46"/>
      <c r="F1391" s="2" t="s">
        <v>89</v>
      </c>
      <c r="G1391" s="2" t="s">
        <v>25</v>
      </c>
      <c r="H1391" s="2" t="s">
        <v>90</v>
      </c>
      <c r="I1391" s="2" t="s">
        <v>91</v>
      </c>
      <c r="J1391" s="2" t="s">
        <v>92</v>
      </c>
      <c r="K1391" s="2" t="s">
        <v>37</v>
      </c>
      <c r="L1391" s="2" t="s">
        <v>93</v>
      </c>
      <c r="M1391" s="2" t="s">
        <v>95</v>
      </c>
      <c r="N1391" s="2" t="s">
        <v>58</v>
      </c>
      <c r="O1391" s="4" t="s">
        <v>96</v>
      </c>
      <c r="P1391" s="4"/>
      <c r="Q1391" s="1"/>
      <c r="R1391" s="1"/>
    </row>
    <row r="1392" spans="1:18" x14ac:dyDescent="0.2">
      <c r="A1392" s="28">
        <v>40014</v>
      </c>
      <c r="B1392" s="18" t="s">
        <v>387</v>
      </c>
      <c r="C1392" s="31" t="s">
        <v>498</v>
      </c>
      <c r="D1392" s="6">
        <v>2858.6</v>
      </c>
      <c r="E1392" s="44" t="s">
        <v>27</v>
      </c>
      <c r="G1392" s="6">
        <v>3381.5</v>
      </c>
      <c r="J1392" s="6">
        <v>10</v>
      </c>
      <c r="K1392" s="6">
        <v>195</v>
      </c>
      <c r="L1392" s="6">
        <v>200</v>
      </c>
    </row>
    <row r="1393" spans="1:18" x14ac:dyDescent="0.2">
      <c r="A1393" s="28">
        <v>40015</v>
      </c>
      <c r="B1393" s="18" t="s">
        <v>19</v>
      </c>
      <c r="C1393" s="31">
        <v>169804</v>
      </c>
      <c r="D1393" s="6">
        <v>421.18</v>
      </c>
      <c r="E1393" s="44" t="s">
        <v>27</v>
      </c>
    </row>
    <row r="1394" spans="1:18" x14ac:dyDescent="0.2">
      <c r="A1394" s="28">
        <v>40015</v>
      </c>
      <c r="B1394" s="18" t="s">
        <v>19</v>
      </c>
      <c r="C1394" s="31">
        <v>169822</v>
      </c>
      <c r="D1394" s="6">
        <v>20</v>
      </c>
      <c r="E1394" s="44" t="s">
        <v>27</v>
      </c>
    </row>
    <row r="1395" spans="1:18" x14ac:dyDescent="0.2">
      <c r="A1395" s="28">
        <v>40016</v>
      </c>
      <c r="B1395" s="18" t="s">
        <v>6</v>
      </c>
      <c r="C1395" s="31">
        <v>547468</v>
      </c>
      <c r="D1395" s="6">
        <v>237.17</v>
      </c>
      <c r="E1395" s="44" t="s">
        <v>27</v>
      </c>
    </row>
    <row r="1396" spans="1:18" x14ac:dyDescent="0.2">
      <c r="A1396" s="28">
        <v>40016</v>
      </c>
      <c r="B1396" s="18" t="s">
        <v>13</v>
      </c>
      <c r="C1396" s="31">
        <v>910</v>
      </c>
      <c r="D1396" s="6">
        <v>803.11</v>
      </c>
      <c r="E1396" s="44" t="s">
        <v>27</v>
      </c>
    </row>
    <row r="1397" spans="1:18" x14ac:dyDescent="0.2">
      <c r="A1397" s="28">
        <v>40016</v>
      </c>
      <c r="B1397" s="18" t="s">
        <v>387</v>
      </c>
      <c r="C1397" s="31" t="s">
        <v>499</v>
      </c>
      <c r="D1397" s="6">
        <v>3662.05</v>
      </c>
      <c r="E1397" s="44" t="s">
        <v>27</v>
      </c>
    </row>
    <row r="1398" spans="1:18" x14ac:dyDescent="0.2">
      <c r="A1398" s="28">
        <v>40018</v>
      </c>
      <c r="B1398" s="18" t="s">
        <v>6</v>
      </c>
      <c r="C1398" s="31">
        <v>547801</v>
      </c>
      <c r="D1398" s="6">
        <v>123.99</v>
      </c>
      <c r="E1398" s="44" t="s">
        <v>27</v>
      </c>
    </row>
    <row r="1399" spans="1:18" x14ac:dyDescent="0.2">
      <c r="D1399" s="6">
        <f>SUM(D1392:D1398)</f>
        <v>8126.0999999999995</v>
      </c>
      <c r="E1399" s="44"/>
      <c r="G1399" s="6">
        <f>SUM(G1392:G1398)</f>
        <v>3381.5</v>
      </c>
      <c r="J1399" s="6">
        <f>SUM(J1392:J1398)</f>
        <v>10</v>
      </c>
      <c r="K1399" s="6">
        <f>SUM(K1392:K1398)</f>
        <v>195</v>
      </c>
      <c r="L1399" s="6">
        <f>SUM(L1392:L1398)</f>
        <v>200</v>
      </c>
      <c r="M1399" s="6">
        <f>SUM(D1399:L1399)</f>
        <v>11912.599999999999</v>
      </c>
      <c r="N1399" s="6">
        <v>12069.52</v>
      </c>
      <c r="O1399" s="7">
        <f>N1399-M1399</f>
        <v>156.92000000000189</v>
      </c>
    </row>
    <row r="1403" spans="1:18" ht="10.5" x14ac:dyDescent="0.25">
      <c r="A1403" s="59" t="s">
        <v>0</v>
      </c>
      <c r="B1403" s="22" t="s">
        <v>7</v>
      </c>
      <c r="C1403" s="3" t="s">
        <v>8</v>
      </c>
      <c r="D1403" s="2" t="s">
        <v>9</v>
      </c>
      <c r="E1403" s="46"/>
      <c r="F1403" s="2" t="s">
        <v>89</v>
      </c>
      <c r="G1403" s="2" t="s">
        <v>25</v>
      </c>
      <c r="H1403" s="2" t="s">
        <v>90</v>
      </c>
      <c r="I1403" s="2" t="s">
        <v>91</v>
      </c>
      <c r="J1403" s="2" t="s">
        <v>92</v>
      </c>
      <c r="K1403" s="2" t="s">
        <v>37</v>
      </c>
      <c r="L1403" s="2" t="s">
        <v>93</v>
      </c>
      <c r="M1403" s="2" t="s">
        <v>95</v>
      </c>
      <c r="N1403" s="2" t="s">
        <v>58</v>
      </c>
      <c r="O1403" s="4" t="s">
        <v>96</v>
      </c>
      <c r="P1403" s="4"/>
      <c r="Q1403" s="1"/>
      <c r="R1403" s="1"/>
    </row>
    <row r="1404" spans="1:18" x14ac:dyDescent="0.2">
      <c r="A1404" s="28">
        <v>40021</v>
      </c>
      <c r="B1404" s="18" t="s">
        <v>13</v>
      </c>
      <c r="C1404" s="31">
        <v>893</v>
      </c>
      <c r="D1404" s="6">
        <v>357.12</v>
      </c>
      <c r="E1404" s="44" t="s">
        <v>27</v>
      </c>
      <c r="J1404" s="6">
        <v>10</v>
      </c>
      <c r="K1404" s="6">
        <v>195</v>
      </c>
      <c r="L1404" s="6">
        <v>200</v>
      </c>
    </row>
    <row r="1405" spans="1:18" x14ac:dyDescent="0.2">
      <c r="A1405" s="28">
        <v>40021</v>
      </c>
      <c r="B1405" s="18" t="s">
        <v>387</v>
      </c>
      <c r="C1405" s="31" t="s">
        <v>500</v>
      </c>
      <c r="D1405" s="6">
        <v>2597.67</v>
      </c>
      <c r="E1405" s="44" t="s">
        <v>27</v>
      </c>
    </row>
    <row r="1406" spans="1:18" x14ac:dyDescent="0.2">
      <c r="A1406" s="28">
        <v>40022</v>
      </c>
      <c r="B1406" s="18" t="s">
        <v>459</v>
      </c>
      <c r="C1406" s="31">
        <v>3016</v>
      </c>
      <c r="D1406" s="6">
        <v>113</v>
      </c>
      <c r="E1406" s="44" t="s">
        <v>27</v>
      </c>
    </row>
    <row r="1407" spans="1:18" x14ac:dyDescent="0.2">
      <c r="A1407" s="28">
        <v>40024</v>
      </c>
      <c r="B1407" s="18" t="s">
        <v>459</v>
      </c>
      <c r="C1407" s="31">
        <v>3106</v>
      </c>
      <c r="D1407" s="6">
        <v>285.61</v>
      </c>
      <c r="E1407" s="44" t="s">
        <v>27</v>
      </c>
    </row>
    <row r="1408" spans="1:18" x14ac:dyDescent="0.2">
      <c r="A1408" s="28">
        <v>40021</v>
      </c>
      <c r="B1408" s="18" t="s">
        <v>501</v>
      </c>
      <c r="C1408" s="31">
        <v>548215</v>
      </c>
      <c r="D1408" s="6">
        <v>292.55</v>
      </c>
      <c r="E1408" s="44" t="s">
        <v>27</v>
      </c>
    </row>
    <row r="1409" spans="1:18" x14ac:dyDescent="0.2">
      <c r="A1409" s="28">
        <v>40023</v>
      </c>
      <c r="B1409" s="18" t="s">
        <v>13</v>
      </c>
      <c r="C1409" s="31">
        <v>925</v>
      </c>
      <c r="D1409" s="6">
        <v>731.63</v>
      </c>
      <c r="E1409" s="44" t="s">
        <v>27</v>
      </c>
    </row>
    <row r="1410" spans="1:18" x14ac:dyDescent="0.2">
      <c r="A1410" s="28">
        <v>40023</v>
      </c>
      <c r="B1410" s="18" t="s">
        <v>501</v>
      </c>
      <c r="C1410" s="31">
        <v>648648</v>
      </c>
      <c r="D1410" s="6">
        <v>123.99</v>
      </c>
      <c r="E1410" s="44" t="s">
        <v>27</v>
      </c>
    </row>
    <row r="1411" spans="1:18" x14ac:dyDescent="0.2">
      <c r="A1411" s="28">
        <v>40023</v>
      </c>
      <c r="B1411" s="18" t="s">
        <v>387</v>
      </c>
      <c r="C1411" s="31" t="s">
        <v>502</v>
      </c>
      <c r="D1411" s="6">
        <v>3106.56</v>
      </c>
      <c r="E1411" s="44" t="s">
        <v>27</v>
      </c>
    </row>
    <row r="1412" spans="1:18" x14ac:dyDescent="0.2">
      <c r="A1412" s="28">
        <v>40025</v>
      </c>
      <c r="B1412" s="18" t="s">
        <v>501</v>
      </c>
      <c r="C1412" s="31">
        <v>549062</v>
      </c>
      <c r="D1412" s="6">
        <v>239.59</v>
      </c>
      <c r="E1412" s="44" t="s">
        <v>27</v>
      </c>
    </row>
    <row r="1413" spans="1:18" x14ac:dyDescent="0.2">
      <c r="D1413" s="6">
        <f>SUM(D1404:D1412)</f>
        <v>7847.7199999999993</v>
      </c>
      <c r="G1413" s="6">
        <v>3347.72</v>
      </c>
      <c r="J1413" s="6">
        <v>10</v>
      </c>
      <c r="K1413" s="6">
        <v>195</v>
      </c>
      <c r="L1413" s="6">
        <v>200</v>
      </c>
      <c r="M1413" s="6">
        <f>SUM(D1413:L1413)</f>
        <v>11600.439999999999</v>
      </c>
      <c r="N1413" s="6">
        <v>9996.85</v>
      </c>
      <c r="O1413" s="7">
        <f>N1413-M1413</f>
        <v>-1603.5899999999983</v>
      </c>
    </row>
    <row r="1417" spans="1:18" ht="10.5" x14ac:dyDescent="0.25">
      <c r="A1417" s="59" t="s">
        <v>0</v>
      </c>
      <c r="B1417" s="22" t="s">
        <v>7</v>
      </c>
      <c r="C1417" s="3" t="s">
        <v>8</v>
      </c>
      <c r="D1417" s="2" t="s">
        <v>9</v>
      </c>
      <c r="E1417" s="46"/>
      <c r="F1417" s="2" t="s">
        <v>89</v>
      </c>
      <c r="G1417" s="2" t="s">
        <v>25</v>
      </c>
      <c r="H1417" s="2" t="s">
        <v>90</v>
      </c>
      <c r="I1417" s="2" t="s">
        <v>91</v>
      </c>
      <c r="J1417" s="2" t="s">
        <v>92</v>
      </c>
      <c r="K1417" s="2" t="s">
        <v>37</v>
      </c>
      <c r="L1417" s="2" t="s">
        <v>93</v>
      </c>
      <c r="M1417" s="2" t="s">
        <v>95</v>
      </c>
      <c r="N1417" s="2" t="s">
        <v>58</v>
      </c>
      <c r="O1417" s="4" t="s">
        <v>96</v>
      </c>
      <c r="P1417" s="4"/>
      <c r="Q1417" s="1"/>
      <c r="R1417" s="1"/>
    </row>
    <row r="1418" spans="1:18" x14ac:dyDescent="0.2">
      <c r="J1418" s="6">
        <v>10</v>
      </c>
      <c r="K1418" s="6">
        <v>195</v>
      </c>
      <c r="L1418" s="6">
        <v>200</v>
      </c>
    </row>
    <row r="1419" spans="1:18" x14ac:dyDescent="0.2">
      <c r="A1419" s="28">
        <v>40030</v>
      </c>
      <c r="B1419" s="18" t="s">
        <v>387</v>
      </c>
      <c r="C1419" s="31" t="s">
        <v>506</v>
      </c>
      <c r="D1419" s="6">
        <v>1724.96</v>
      </c>
      <c r="E1419" s="44" t="s">
        <v>27</v>
      </c>
      <c r="F1419" s="30">
        <v>1724.96</v>
      </c>
      <c r="G1419" s="6">
        <v>3347.72</v>
      </c>
    </row>
    <row r="1420" spans="1:18" x14ac:dyDescent="0.2">
      <c r="A1420" s="28">
        <v>40030</v>
      </c>
      <c r="B1420" s="18" t="s">
        <v>6</v>
      </c>
      <c r="C1420" s="31">
        <v>549956</v>
      </c>
      <c r="D1420" s="6">
        <v>119.8</v>
      </c>
      <c r="E1420" s="44" t="s">
        <v>27</v>
      </c>
      <c r="F1420" s="30">
        <v>119.8</v>
      </c>
    </row>
    <row r="1421" spans="1:18" x14ac:dyDescent="0.2">
      <c r="A1421" s="28">
        <v>40030</v>
      </c>
      <c r="B1421" s="18" t="s">
        <v>13</v>
      </c>
      <c r="C1421" s="31">
        <v>898</v>
      </c>
      <c r="D1421" s="6">
        <v>640.46</v>
      </c>
      <c r="E1421" s="44" t="s">
        <v>27</v>
      </c>
      <c r="F1421" s="30">
        <v>640.46</v>
      </c>
    </row>
    <row r="1422" spans="1:18" x14ac:dyDescent="0.2">
      <c r="A1422" s="28">
        <v>40028</v>
      </c>
      <c r="B1422" s="18" t="s">
        <v>387</v>
      </c>
      <c r="C1422" s="31" t="s">
        <v>507</v>
      </c>
      <c r="D1422" s="6">
        <v>1736.37</v>
      </c>
      <c r="E1422" s="44" t="s">
        <v>27</v>
      </c>
      <c r="F1422" s="30">
        <v>1736.37</v>
      </c>
    </row>
    <row r="1423" spans="1:18" x14ac:dyDescent="0.2">
      <c r="A1423" s="28">
        <v>40028</v>
      </c>
      <c r="B1423" s="18" t="s">
        <v>6</v>
      </c>
      <c r="C1423" s="31">
        <v>549468</v>
      </c>
      <c r="D1423" s="6">
        <v>179.37</v>
      </c>
      <c r="E1423" s="44" t="s">
        <v>27</v>
      </c>
      <c r="F1423" s="30">
        <v>179.37</v>
      </c>
    </row>
    <row r="1424" spans="1:18" x14ac:dyDescent="0.2">
      <c r="A1424" s="28">
        <v>39988</v>
      </c>
      <c r="B1424" s="18" t="s">
        <v>508</v>
      </c>
      <c r="D1424" s="6">
        <v>582.78</v>
      </c>
      <c r="E1424" s="44" t="s">
        <v>27</v>
      </c>
      <c r="F1424" s="30"/>
      <c r="H1424" s="6">
        <v>582.78</v>
      </c>
    </row>
    <row r="1425" spans="1:18" x14ac:dyDescent="0.2">
      <c r="A1425" s="28">
        <v>40029</v>
      </c>
      <c r="B1425" s="18" t="s">
        <v>19</v>
      </c>
      <c r="C1425" s="31">
        <v>170352</v>
      </c>
      <c r="D1425" s="6">
        <v>669.05</v>
      </c>
      <c r="E1425" s="44" t="s">
        <v>27</v>
      </c>
      <c r="F1425" s="30">
        <v>669.05</v>
      </c>
    </row>
    <row r="1426" spans="1:18" x14ac:dyDescent="0.2">
      <c r="A1426" s="28">
        <v>40008</v>
      </c>
      <c r="B1426" s="18" t="s">
        <v>509</v>
      </c>
      <c r="C1426" s="31">
        <v>2411</v>
      </c>
      <c r="D1426" s="6">
        <v>86.9</v>
      </c>
      <c r="E1426" s="44" t="s">
        <v>27</v>
      </c>
      <c r="F1426" s="30"/>
    </row>
    <row r="1427" spans="1:18" x14ac:dyDescent="0.2">
      <c r="F1427" s="6">
        <f>SUM(F1419:F1426)</f>
        <v>5070.01</v>
      </c>
      <c r="G1427" s="6">
        <f>SUM(G1419:G1426)</f>
        <v>3347.72</v>
      </c>
      <c r="H1427" s="6">
        <v>582.78</v>
      </c>
      <c r="J1427" s="6">
        <f>SUM(J1418:J1426)</f>
        <v>10</v>
      </c>
      <c r="K1427" s="6">
        <f>SUM(K1418:K1426)</f>
        <v>195</v>
      </c>
      <c r="L1427" s="6">
        <f>SUM(L1418:L1426)</f>
        <v>200</v>
      </c>
      <c r="M1427" s="6">
        <f>SUM(F1427:L1427)</f>
        <v>9405.51</v>
      </c>
      <c r="N1427" s="6">
        <v>10565.15</v>
      </c>
      <c r="O1427" s="7">
        <f>N1427-M1427</f>
        <v>1159.6399999999994</v>
      </c>
    </row>
    <row r="1429" spans="1:18" ht="10.5" x14ac:dyDescent="0.25">
      <c r="A1429" s="59" t="s">
        <v>0</v>
      </c>
      <c r="B1429" s="22" t="s">
        <v>7</v>
      </c>
      <c r="C1429" s="3" t="s">
        <v>8</v>
      </c>
      <c r="D1429" s="2" t="s">
        <v>9</v>
      </c>
      <c r="E1429" s="46"/>
      <c r="F1429" s="2" t="s">
        <v>89</v>
      </c>
      <c r="G1429" s="2" t="s">
        <v>25</v>
      </c>
      <c r="H1429" s="2" t="s">
        <v>90</v>
      </c>
      <c r="I1429" s="2" t="s">
        <v>91</v>
      </c>
      <c r="J1429" s="2" t="s">
        <v>92</v>
      </c>
      <c r="K1429" s="2" t="s">
        <v>37</v>
      </c>
      <c r="L1429" s="2" t="s">
        <v>93</v>
      </c>
      <c r="M1429" s="2" t="s">
        <v>95</v>
      </c>
      <c r="N1429" s="2" t="s">
        <v>58</v>
      </c>
      <c r="O1429" s="4" t="s">
        <v>96</v>
      </c>
      <c r="P1429" s="4"/>
      <c r="Q1429" s="1"/>
      <c r="R1429" s="1"/>
    </row>
    <row r="1430" spans="1:18" x14ac:dyDescent="0.2">
      <c r="J1430" s="6">
        <v>10</v>
      </c>
      <c r="K1430" s="6">
        <v>195</v>
      </c>
      <c r="L1430" s="6">
        <v>200</v>
      </c>
    </row>
    <row r="1431" spans="1:18" x14ac:dyDescent="0.2">
      <c r="A1431" s="28">
        <v>40036</v>
      </c>
      <c r="B1431" s="18" t="s">
        <v>387</v>
      </c>
      <c r="C1431" s="31" t="s">
        <v>515</v>
      </c>
      <c r="D1431" s="6">
        <v>3327.59</v>
      </c>
      <c r="E1431" s="44" t="s">
        <v>27</v>
      </c>
      <c r="F1431" s="6">
        <v>3327.59</v>
      </c>
      <c r="G1431" s="6">
        <v>3208</v>
      </c>
    </row>
    <row r="1432" spans="1:18" x14ac:dyDescent="0.2">
      <c r="A1432" s="28">
        <v>40037</v>
      </c>
      <c r="B1432" s="18" t="s">
        <v>13</v>
      </c>
      <c r="C1432" s="31">
        <v>941</v>
      </c>
      <c r="D1432" s="6">
        <v>989.25</v>
      </c>
      <c r="E1432" s="44" t="s">
        <v>27</v>
      </c>
      <c r="F1432" s="6">
        <v>989.25</v>
      </c>
    </row>
    <row r="1433" spans="1:18" x14ac:dyDescent="0.2">
      <c r="A1433" s="28">
        <v>40037</v>
      </c>
      <c r="B1433" s="18" t="s">
        <v>6</v>
      </c>
      <c r="C1433" s="31">
        <v>551203</v>
      </c>
      <c r="D1433" s="6">
        <v>170.88</v>
      </c>
      <c r="E1433" s="44" t="s">
        <v>27</v>
      </c>
      <c r="F1433" s="6">
        <v>170.88</v>
      </c>
    </row>
    <row r="1434" spans="1:18" x14ac:dyDescent="0.2">
      <c r="A1434" s="28">
        <v>40037</v>
      </c>
      <c r="B1434" s="18" t="s">
        <v>6</v>
      </c>
      <c r="C1434" s="31">
        <v>551204</v>
      </c>
      <c r="D1434" s="6">
        <v>185.99</v>
      </c>
      <c r="E1434" s="44" t="s">
        <v>27</v>
      </c>
      <c r="F1434" s="6">
        <v>185.99</v>
      </c>
    </row>
    <row r="1435" spans="1:18" x14ac:dyDescent="0.2">
      <c r="A1435" s="28">
        <v>40037</v>
      </c>
      <c r="B1435" s="18" t="s">
        <v>155</v>
      </c>
      <c r="C1435" s="31">
        <v>82718</v>
      </c>
      <c r="D1435" s="6">
        <v>41.7</v>
      </c>
      <c r="E1435" s="44" t="s">
        <v>27</v>
      </c>
      <c r="F1435" s="6">
        <v>41.7</v>
      </c>
    </row>
    <row r="1436" spans="1:18" x14ac:dyDescent="0.2">
      <c r="A1436" s="28">
        <v>40038</v>
      </c>
      <c r="B1436" s="18" t="s">
        <v>387</v>
      </c>
      <c r="C1436" s="31" t="s">
        <v>516</v>
      </c>
      <c r="D1436" s="6">
        <v>3495.3</v>
      </c>
      <c r="E1436" s="44" t="s">
        <v>27</v>
      </c>
      <c r="F1436" s="6">
        <v>3495.3</v>
      </c>
    </row>
    <row r="1437" spans="1:18" x14ac:dyDescent="0.2">
      <c r="A1437" s="28">
        <v>40038</v>
      </c>
      <c r="B1437" s="18" t="s">
        <v>459</v>
      </c>
      <c r="C1437" s="31">
        <v>3394</v>
      </c>
      <c r="D1437" s="6">
        <v>368.82</v>
      </c>
      <c r="E1437" s="44" t="s">
        <v>27</v>
      </c>
      <c r="F1437" s="6">
        <v>368.82</v>
      </c>
    </row>
    <row r="1438" spans="1:18" x14ac:dyDescent="0.2">
      <c r="D1438" s="6">
        <f>SUM(D1431:D1437)</f>
        <v>8579.5299999999988</v>
      </c>
      <c r="F1438" s="6">
        <f>SUM(F1431:F1437)</f>
        <v>8579.5299999999988</v>
      </c>
      <c r="G1438" s="6">
        <f>SUM(G1431:G1437)</f>
        <v>3208</v>
      </c>
      <c r="J1438" s="6">
        <f>SUM(J1430:J1437)</f>
        <v>10</v>
      </c>
      <c r="K1438" s="6">
        <f>SUM(K1430:K1437)</f>
        <v>195</v>
      </c>
      <c r="L1438" s="6">
        <f>SUM(L1430:L1437)</f>
        <v>200</v>
      </c>
      <c r="M1438" s="6">
        <f>SUM(F1438:L1438)</f>
        <v>12192.529999999999</v>
      </c>
      <c r="N1438" s="6">
        <v>9181.7999999999993</v>
      </c>
      <c r="O1438" s="7">
        <f>N1438-M1438</f>
        <v>-3010.7299999999996</v>
      </c>
    </row>
    <row r="1442" spans="1:18" ht="10.5" x14ac:dyDescent="0.25">
      <c r="A1442" s="59" t="s">
        <v>0</v>
      </c>
      <c r="B1442" s="22" t="s">
        <v>7</v>
      </c>
      <c r="C1442" s="3" t="s">
        <v>8</v>
      </c>
      <c r="D1442" s="2" t="s">
        <v>9</v>
      </c>
      <c r="E1442" s="46"/>
      <c r="F1442" s="2" t="s">
        <v>89</v>
      </c>
      <c r="G1442" s="2" t="s">
        <v>25</v>
      </c>
      <c r="H1442" s="2" t="s">
        <v>90</v>
      </c>
      <c r="I1442" s="2" t="s">
        <v>91</v>
      </c>
      <c r="J1442" s="2" t="s">
        <v>92</v>
      </c>
      <c r="K1442" s="2" t="s">
        <v>37</v>
      </c>
      <c r="L1442" s="2" t="s">
        <v>93</v>
      </c>
      <c r="M1442" s="2" t="s">
        <v>95</v>
      </c>
      <c r="N1442" s="2" t="s">
        <v>58</v>
      </c>
      <c r="O1442" s="4" t="s">
        <v>96</v>
      </c>
      <c r="P1442" s="4"/>
      <c r="Q1442" s="1"/>
      <c r="R1442" s="1"/>
    </row>
    <row r="1443" spans="1:18" x14ac:dyDescent="0.2">
      <c r="J1443" s="6">
        <v>10</v>
      </c>
      <c r="K1443" s="6">
        <v>195</v>
      </c>
      <c r="L1443" s="6">
        <v>200</v>
      </c>
    </row>
    <row r="1444" spans="1:18" x14ac:dyDescent="0.2">
      <c r="A1444" s="28">
        <v>40042</v>
      </c>
      <c r="B1444" s="18" t="s">
        <v>6</v>
      </c>
      <c r="C1444" s="31">
        <v>551952</v>
      </c>
      <c r="D1444" s="6">
        <v>123.99</v>
      </c>
      <c r="E1444" s="44" t="s">
        <v>27</v>
      </c>
      <c r="F1444" s="6">
        <v>123.99</v>
      </c>
      <c r="G1444" s="6">
        <v>3208</v>
      </c>
    </row>
    <row r="1445" spans="1:18" x14ac:dyDescent="0.2">
      <c r="A1445" s="28">
        <v>40043</v>
      </c>
      <c r="B1445" s="18" t="s">
        <v>19</v>
      </c>
      <c r="C1445" s="31">
        <v>170893</v>
      </c>
      <c r="D1445" s="6">
        <v>628.70000000000005</v>
      </c>
      <c r="E1445" s="44" t="s">
        <v>27</v>
      </c>
      <c r="F1445" s="6">
        <v>628.70000000000005</v>
      </c>
    </row>
    <row r="1446" spans="1:18" x14ac:dyDescent="0.2">
      <c r="A1446" s="28">
        <v>40043</v>
      </c>
      <c r="B1446" s="18" t="s">
        <v>10</v>
      </c>
      <c r="C1446" s="31" t="s">
        <v>511</v>
      </c>
      <c r="D1446" s="6">
        <v>103.16</v>
      </c>
      <c r="E1446" s="44" t="s">
        <v>27</v>
      </c>
      <c r="F1446" s="6">
        <v>103.16</v>
      </c>
    </row>
    <row r="1447" spans="1:18" x14ac:dyDescent="0.2">
      <c r="A1447" s="28">
        <v>40042</v>
      </c>
      <c r="B1447" s="18" t="s">
        <v>13</v>
      </c>
      <c r="C1447" s="31">
        <v>957</v>
      </c>
      <c r="D1447" s="6">
        <v>1018.9</v>
      </c>
      <c r="E1447" s="44" t="s">
        <v>27</v>
      </c>
      <c r="F1447" s="6">
        <v>1018.9</v>
      </c>
    </row>
    <row r="1448" spans="1:18" x14ac:dyDescent="0.2">
      <c r="A1448" s="28">
        <v>40042</v>
      </c>
      <c r="B1448" s="18" t="s">
        <v>387</v>
      </c>
      <c r="C1448" s="31" t="s">
        <v>512</v>
      </c>
      <c r="D1448" s="6">
        <v>2901.41</v>
      </c>
      <c r="E1448" s="44" t="s">
        <v>27</v>
      </c>
      <c r="F1448" s="6">
        <v>2901.41</v>
      </c>
    </row>
    <row r="1449" spans="1:18" x14ac:dyDescent="0.2">
      <c r="A1449" s="28">
        <v>40044</v>
      </c>
      <c r="B1449" s="18" t="s">
        <v>6</v>
      </c>
      <c r="C1449" s="31">
        <v>552407</v>
      </c>
      <c r="D1449" s="6">
        <v>55.38</v>
      </c>
      <c r="E1449" s="44" t="s">
        <v>27</v>
      </c>
      <c r="F1449" s="6">
        <v>55.38</v>
      </c>
    </row>
    <row r="1450" spans="1:18" x14ac:dyDescent="0.2">
      <c r="A1450" s="28">
        <v>40045</v>
      </c>
      <c r="B1450" s="18" t="s">
        <v>387</v>
      </c>
      <c r="C1450" s="31" t="s">
        <v>513</v>
      </c>
      <c r="D1450" s="6">
        <v>1139.04</v>
      </c>
      <c r="E1450" s="44" t="s">
        <v>27</v>
      </c>
      <c r="F1450" s="6">
        <v>1139.04</v>
      </c>
    </row>
    <row r="1451" spans="1:18" x14ac:dyDescent="0.2">
      <c r="A1451" s="28">
        <v>40046</v>
      </c>
      <c r="B1451" s="18" t="s">
        <v>6</v>
      </c>
      <c r="C1451" s="31">
        <v>552993</v>
      </c>
      <c r="D1451" s="6">
        <v>423.39</v>
      </c>
      <c r="E1451" s="44" t="s">
        <v>27</v>
      </c>
      <c r="F1451" s="6">
        <v>423.39</v>
      </c>
    </row>
    <row r="1452" spans="1:18" x14ac:dyDescent="0.2">
      <c r="A1452" s="28">
        <v>40046</v>
      </c>
      <c r="B1452" s="18" t="s">
        <v>387</v>
      </c>
      <c r="C1452" s="31" t="s">
        <v>521</v>
      </c>
      <c r="D1452" s="6">
        <v>1099.5999999999999</v>
      </c>
      <c r="F1452" s="6">
        <v>1099.5999999999999</v>
      </c>
    </row>
    <row r="1453" spans="1:18" x14ac:dyDescent="0.2">
      <c r="F1453" s="6">
        <f>SUM(F1444:F1452)</f>
        <v>7493.57</v>
      </c>
      <c r="G1453" s="6">
        <f>SUM(G1444:G1452)</f>
        <v>3208</v>
      </c>
      <c r="J1453" s="6">
        <f>SUM(J1443:J1452)</f>
        <v>10</v>
      </c>
      <c r="K1453" s="6">
        <f>SUM(K1443:K1452)</f>
        <v>195</v>
      </c>
      <c r="L1453" s="6">
        <f>SUM(L1443:L1452)</f>
        <v>200</v>
      </c>
      <c r="M1453" s="6">
        <f>SUM(F1453:L1453)</f>
        <v>11106.57</v>
      </c>
      <c r="N1453" s="6">
        <v>12681.14</v>
      </c>
      <c r="O1453" s="7">
        <f>N1453-M1453</f>
        <v>1574.5699999999997</v>
      </c>
    </row>
    <row r="1456" spans="1:18" ht="10.5" x14ac:dyDescent="0.25">
      <c r="A1456" s="59" t="s">
        <v>0</v>
      </c>
      <c r="B1456" s="22" t="s">
        <v>7</v>
      </c>
      <c r="C1456" s="3" t="s">
        <v>8</v>
      </c>
      <c r="D1456" s="2" t="s">
        <v>9</v>
      </c>
      <c r="E1456" s="46"/>
      <c r="F1456" s="2" t="s">
        <v>89</v>
      </c>
      <c r="G1456" s="2" t="s">
        <v>25</v>
      </c>
      <c r="H1456" s="2" t="s">
        <v>90</v>
      </c>
      <c r="I1456" s="2" t="s">
        <v>91</v>
      </c>
      <c r="J1456" s="2" t="s">
        <v>92</v>
      </c>
      <c r="K1456" s="2" t="s">
        <v>37</v>
      </c>
      <c r="L1456" s="2" t="s">
        <v>93</v>
      </c>
      <c r="M1456" s="2" t="s">
        <v>95</v>
      </c>
      <c r="N1456" s="2" t="s">
        <v>58</v>
      </c>
      <c r="O1456" s="4" t="s">
        <v>96</v>
      </c>
      <c r="P1456" s="4"/>
      <c r="Q1456" s="1"/>
      <c r="R1456" s="1"/>
    </row>
    <row r="1457" spans="1:18" x14ac:dyDescent="0.2">
      <c r="A1457" s="28">
        <v>40049</v>
      </c>
      <c r="B1457" s="18" t="s">
        <v>6</v>
      </c>
      <c r="C1457" s="31">
        <v>553240</v>
      </c>
      <c r="D1457" s="6">
        <v>62</v>
      </c>
      <c r="E1457" s="44" t="s">
        <v>27</v>
      </c>
      <c r="F1457" s="6">
        <v>62</v>
      </c>
      <c r="G1457" s="6">
        <v>3335</v>
      </c>
      <c r="J1457" s="6">
        <v>10</v>
      </c>
      <c r="K1457" s="6">
        <v>195</v>
      </c>
      <c r="L1457" s="6">
        <v>200</v>
      </c>
    </row>
    <row r="1458" spans="1:18" x14ac:dyDescent="0.2">
      <c r="A1458" s="28">
        <v>40049</v>
      </c>
      <c r="B1458" s="18" t="s">
        <v>387</v>
      </c>
      <c r="C1458" s="31" t="s">
        <v>520</v>
      </c>
      <c r="D1458" s="6">
        <v>4667.22</v>
      </c>
      <c r="E1458" s="44" t="s">
        <v>27</v>
      </c>
      <c r="F1458" s="6">
        <v>4667.22</v>
      </c>
    </row>
    <row r="1459" spans="1:18" x14ac:dyDescent="0.2">
      <c r="A1459" s="28">
        <v>40051</v>
      </c>
      <c r="B1459" s="18" t="s">
        <v>6</v>
      </c>
      <c r="C1459" s="31">
        <v>553688</v>
      </c>
      <c r="D1459" s="6">
        <v>175.18</v>
      </c>
      <c r="E1459" s="44" t="s">
        <v>27</v>
      </c>
      <c r="F1459" s="6">
        <v>175.18</v>
      </c>
    </row>
    <row r="1460" spans="1:18" x14ac:dyDescent="0.2">
      <c r="A1460" s="28">
        <v>40052</v>
      </c>
      <c r="B1460" s="18" t="s">
        <v>459</v>
      </c>
      <c r="C1460" s="31">
        <v>3643</v>
      </c>
      <c r="D1460" s="6">
        <v>169.49</v>
      </c>
      <c r="E1460" s="44" t="s">
        <v>27</v>
      </c>
      <c r="F1460" s="6">
        <v>169.49</v>
      </c>
    </row>
    <row r="1461" spans="1:18" x14ac:dyDescent="0.2">
      <c r="A1461" s="28">
        <v>40052</v>
      </c>
      <c r="B1461" s="18" t="s">
        <v>387</v>
      </c>
      <c r="C1461" s="31" t="s">
        <v>522</v>
      </c>
      <c r="D1461" s="6">
        <v>1363.23</v>
      </c>
      <c r="E1461" s="44" t="s">
        <v>27</v>
      </c>
      <c r="F1461" s="6">
        <v>1363.23</v>
      </c>
    </row>
    <row r="1462" spans="1:18" x14ac:dyDescent="0.2">
      <c r="A1462" s="28">
        <v>40053</v>
      </c>
      <c r="B1462" s="18" t="s">
        <v>6</v>
      </c>
      <c r="C1462" s="31">
        <v>554119</v>
      </c>
      <c r="D1462" s="6">
        <v>347.93</v>
      </c>
      <c r="E1462" s="44" t="s">
        <v>27</v>
      </c>
      <c r="F1462" s="6">
        <v>347.93</v>
      </c>
    </row>
    <row r="1463" spans="1:18" x14ac:dyDescent="0.2">
      <c r="F1463" s="6">
        <f>SUM(F1457:F1462)</f>
        <v>6785.0500000000011</v>
      </c>
      <c r="G1463" s="6">
        <f>SUM(G1457:G1462)</f>
        <v>3335</v>
      </c>
      <c r="J1463" s="6">
        <f>SUM(J1457:J1462)</f>
        <v>10</v>
      </c>
      <c r="K1463" s="6">
        <f>SUM(K1457:K1462)</f>
        <v>195</v>
      </c>
      <c r="L1463" s="6">
        <f>SUM(L1457:L1462)</f>
        <v>200</v>
      </c>
      <c r="M1463" s="6">
        <f>SUM(F1463:L1463)</f>
        <v>10525.050000000001</v>
      </c>
      <c r="N1463" s="6">
        <v>10786.33</v>
      </c>
      <c r="O1463" s="7">
        <f>N1463-M1463</f>
        <v>261.27999999999884</v>
      </c>
    </row>
    <row r="1465" spans="1:18" x14ac:dyDescent="0.2">
      <c r="D1465" s="6">
        <f>SUM(D1457:D1462)</f>
        <v>6785.0500000000011</v>
      </c>
    </row>
    <row r="1466" spans="1:18" ht="10.5" x14ac:dyDescent="0.25">
      <c r="A1466" s="59" t="s">
        <v>0</v>
      </c>
      <c r="B1466" s="22" t="s">
        <v>7</v>
      </c>
      <c r="C1466" s="3" t="s">
        <v>8</v>
      </c>
      <c r="D1466" s="2" t="s">
        <v>9</v>
      </c>
      <c r="E1466" s="46"/>
      <c r="F1466" s="2" t="s">
        <v>89</v>
      </c>
      <c r="G1466" s="2" t="s">
        <v>25</v>
      </c>
      <c r="H1466" s="2" t="s">
        <v>90</v>
      </c>
      <c r="I1466" s="2" t="s">
        <v>91</v>
      </c>
      <c r="J1466" s="2" t="s">
        <v>92</v>
      </c>
      <c r="K1466" s="2" t="s">
        <v>37</v>
      </c>
      <c r="L1466" s="2" t="s">
        <v>93</v>
      </c>
      <c r="M1466" s="2" t="s">
        <v>95</v>
      </c>
      <c r="N1466" s="2" t="s">
        <v>58</v>
      </c>
      <c r="O1466" s="4" t="s">
        <v>96</v>
      </c>
      <c r="P1466" s="4"/>
      <c r="Q1466" s="1"/>
      <c r="R1466" s="1"/>
    </row>
    <row r="1467" spans="1:18" x14ac:dyDescent="0.2">
      <c r="A1467" s="28">
        <v>40056</v>
      </c>
      <c r="B1467" s="18" t="s">
        <v>6</v>
      </c>
      <c r="C1467" s="31">
        <v>554495</v>
      </c>
      <c r="D1467" s="6">
        <v>123.25</v>
      </c>
      <c r="E1467" s="44" t="s">
        <v>27</v>
      </c>
      <c r="F1467" s="6">
        <v>123.25</v>
      </c>
      <c r="G1467" s="6">
        <v>3335</v>
      </c>
      <c r="J1467" s="6">
        <v>10</v>
      </c>
      <c r="K1467" s="6">
        <v>195</v>
      </c>
      <c r="L1467" s="6">
        <v>200</v>
      </c>
    </row>
    <row r="1468" spans="1:18" x14ac:dyDescent="0.2">
      <c r="A1468" s="28">
        <v>40056</v>
      </c>
      <c r="B1468" s="18" t="s">
        <v>387</v>
      </c>
      <c r="C1468" s="31" t="s">
        <v>524</v>
      </c>
      <c r="D1468" s="6">
        <v>2760.58</v>
      </c>
      <c r="E1468" s="44" t="s">
        <v>27</v>
      </c>
      <c r="F1468" s="6">
        <v>2760.58</v>
      </c>
    </row>
    <row r="1469" spans="1:18" x14ac:dyDescent="0.2">
      <c r="A1469" s="28">
        <v>40057</v>
      </c>
      <c r="B1469" s="18" t="s">
        <v>459</v>
      </c>
      <c r="C1469" s="31">
        <v>213720</v>
      </c>
      <c r="D1469" s="6">
        <v>712.95</v>
      </c>
      <c r="E1469" s="44" t="s">
        <v>27</v>
      </c>
      <c r="F1469" s="6">
        <v>712.95</v>
      </c>
    </row>
    <row r="1470" spans="1:18" x14ac:dyDescent="0.2">
      <c r="A1470" s="28">
        <v>40057</v>
      </c>
      <c r="B1470" s="18" t="s">
        <v>19</v>
      </c>
      <c r="C1470" s="31">
        <v>171459</v>
      </c>
      <c r="D1470" s="6">
        <v>578.85</v>
      </c>
      <c r="E1470" s="44" t="s">
        <v>27</v>
      </c>
      <c r="F1470" s="6">
        <v>578.85</v>
      </c>
    </row>
    <row r="1471" spans="1:18" x14ac:dyDescent="0.2">
      <c r="A1471" s="28">
        <v>40058</v>
      </c>
      <c r="B1471" s="18" t="s">
        <v>387</v>
      </c>
      <c r="C1471" s="31" t="s">
        <v>523</v>
      </c>
      <c r="D1471" s="6">
        <v>3632.38</v>
      </c>
      <c r="E1471" s="44" t="s">
        <v>27</v>
      </c>
      <c r="F1471" s="6">
        <v>3632.38</v>
      </c>
    </row>
    <row r="1472" spans="1:18" x14ac:dyDescent="0.2">
      <c r="A1472" s="28">
        <v>40058</v>
      </c>
      <c r="B1472" s="18" t="s">
        <v>6</v>
      </c>
      <c r="C1472" s="31">
        <v>555054</v>
      </c>
      <c r="D1472" s="6">
        <v>181.79</v>
      </c>
      <c r="E1472" s="44" t="s">
        <v>27</v>
      </c>
      <c r="F1472" s="6">
        <v>181.79</v>
      </c>
    </row>
    <row r="1473" spans="1:18" x14ac:dyDescent="0.2">
      <c r="A1473" s="28">
        <v>40058</v>
      </c>
      <c r="B1473" s="18" t="s">
        <v>185</v>
      </c>
      <c r="C1473" s="31">
        <v>83294</v>
      </c>
      <c r="D1473" s="6">
        <v>41.7</v>
      </c>
      <c r="E1473" s="44" t="s">
        <v>27</v>
      </c>
      <c r="F1473" s="6">
        <v>41.7</v>
      </c>
    </row>
    <row r="1474" spans="1:18" x14ac:dyDescent="0.2">
      <c r="A1474" s="28">
        <v>40060</v>
      </c>
      <c r="B1474" s="18" t="s">
        <v>13</v>
      </c>
      <c r="C1474" s="31">
        <v>995</v>
      </c>
      <c r="D1474" s="6">
        <v>577.20000000000005</v>
      </c>
      <c r="E1474" s="44" t="s">
        <v>27</v>
      </c>
      <c r="F1474" s="6">
        <v>577.20000000000005</v>
      </c>
    </row>
    <row r="1475" spans="1:18" x14ac:dyDescent="0.2">
      <c r="A1475" s="28">
        <v>40060</v>
      </c>
      <c r="B1475" s="18" t="s">
        <v>6</v>
      </c>
      <c r="C1475" s="31">
        <v>555391</v>
      </c>
      <c r="D1475" s="6">
        <v>166.14</v>
      </c>
      <c r="E1475" s="44" t="s">
        <v>27</v>
      </c>
      <c r="F1475" s="6">
        <v>166.14</v>
      </c>
    </row>
    <row r="1476" spans="1:18" x14ac:dyDescent="0.2">
      <c r="A1476" s="28">
        <v>40060</v>
      </c>
      <c r="B1476" s="18" t="s">
        <v>13</v>
      </c>
      <c r="C1476" s="31">
        <v>986</v>
      </c>
      <c r="D1476" s="6">
        <v>858.01</v>
      </c>
      <c r="E1476" s="44" t="s">
        <v>27</v>
      </c>
      <c r="F1476" s="6">
        <v>858.01</v>
      </c>
    </row>
    <row r="1477" spans="1:18" x14ac:dyDescent="0.2">
      <c r="D1477" s="6">
        <f>SUM(D1467:D1476)</f>
        <v>9632.85</v>
      </c>
      <c r="F1477" s="6">
        <f>SUM(F1467:F1476)</f>
        <v>9632.85</v>
      </c>
      <c r="G1477" s="6">
        <f>SUM(G1467:G1476)</f>
        <v>3335</v>
      </c>
      <c r="J1477" s="6">
        <f>SUM(J1467:J1476)</f>
        <v>10</v>
      </c>
      <c r="K1477" s="6">
        <f>SUM(K1467:K1476)</f>
        <v>195</v>
      </c>
      <c r="L1477" s="6">
        <f>SUM(L1467:L1476)</f>
        <v>200</v>
      </c>
      <c r="M1477" s="6">
        <f>SUM(F1477:L1477)</f>
        <v>13372.85</v>
      </c>
      <c r="N1477" s="6">
        <v>11662.97</v>
      </c>
      <c r="O1477" s="7">
        <f>N1477-M1477</f>
        <v>-1709.880000000001</v>
      </c>
    </row>
    <row r="1480" spans="1:18" ht="10.5" x14ac:dyDescent="0.25">
      <c r="A1480" s="59" t="s">
        <v>0</v>
      </c>
      <c r="B1480" s="22" t="s">
        <v>7</v>
      </c>
      <c r="C1480" s="3" t="s">
        <v>8</v>
      </c>
      <c r="D1480" s="2" t="s">
        <v>9</v>
      </c>
      <c r="E1480" s="46"/>
      <c r="F1480" s="2" t="s">
        <v>89</v>
      </c>
      <c r="G1480" s="2" t="s">
        <v>25</v>
      </c>
      <c r="H1480" s="2" t="s">
        <v>90</v>
      </c>
      <c r="I1480" s="2" t="s">
        <v>91</v>
      </c>
      <c r="J1480" s="2" t="s">
        <v>92</v>
      </c>
      <c r="K1480" s="2" t="s">
        <v>37</v>
      </c>
      <c r="L1480" s="2" t="s">
        <v>93</v>
      </c>
      <c r="M1480" s="2" t="s">
        <v>95</v>
      </c>
      <c r="N1480" s="2" t="s">
        <v>58</v>
      </c>
      <c r="O1480" s="4" t="s">
        <v>96</v>
      </c>
      <c r="P1480" s="4"/>
      <c r="Q1480" s="1"/>
      <c r="R1480" s="1"/>
    </row>
    <row r="1481" spans="1:18" x14ac:dyDescent="0.2">
      <c r="A1481" s="28">
        <v>40063</v>
      </c>
      <c r="B1481" s="18" t="s">
        <v>6</v>
      </c>
      <c r="C1481" s="31">
        <v>555839</v>
      </c>
      <c r="D1481" s="6">
        <v>179.37</v>
      </c>
      <c r="E1481" s="44" t="s">
        <v>835</v>
      </c>
      <c r="F1481" s="6">
        <v>179.37</v>
      </c>
      <c r="G1481" s="6">
        <v>3326</v>
      </c>
      <c r="J1481" s="6">
        <v>10</v>
      </c>
      <c r="K1481" s="6">
        <v>195</v>
      </c>
      <c r="L1481" s="6">
        <v>200</v>
      </c>
    </row>
    <row r="1482" spans="1:18" x14ac:dyDescent="0.2">
      <c r="A1482" s="28">
        <v>40063</v>
      </c>
      <c r="B1482" s="18" t="s">
        <v>387</v>
      </c>
      <c r="C1482" s="31" t="s">
        <v>525</v>
      </c>
      <c r="D1482" s="6">
        <v>3488.11</v>
      </c>
      <c r="E1482" s="44" t="s">
        <v>835</v>
      </c>
      <c r="F1482" s="6">
        <v>3488.11</v>
      </c>
    </row>
    <row r="1483" spans="1:18" x14ac:dyDescent="0.2">
      <c r="A1483" s="28">
        <v>40064</v>
      </c>
      <c r="B1483" s="18" t="s">
        <v>387</v>
      </c>
      <c r="C1483" s="31" t="s">
        <v>526</v>
      </c>
      <c r="D1483" s="6">
        <v>2902.38</v>
      </c>
      <c r="E1483" s="44" t="s">
        <v>835</v>
      </c>
      <c r="F1483" s="6">
        <v>2902.38</v>
      </c>
    </row>
    <row r="1484" spans="1:18" x14ac:dyDescent="0.2">
      <c r="A1484" s="28">
        <v>40065</v>
      </c>
      <c r="B1484" s="18" t="s">
        <v>19</v>
      </c>
      <c r="C1484" s="31">
        <v>171832</v>
      </c>
      <c r="D1484" s="6">
        <v>56.1</v>
      </c>
      <c r="E1484" s="44" t="s">
        <v>835</v>
      </c>
      <c r="F1484" s="6">
        <v>56.1</v>
      </c>
    </row>
    <row r="1485" spans="1:18" x14ac:dyDescent="0.2">
      <c r="A1485" s="28">
        <v>40065</v>
      </c>
      <c r="B1485" s="18" t="s">
        <v>6</v>
      </c>
      <c r="C1485" s="31">
        <v>556302</v>
      </c>
      <c r="D1485" s="6">
        <v>244.13</v>
      </c>
      <c r="E1485" s="44" t="s">
        <v>835</v>
      </c>
      <c r="F1485" s="6">
        <v>244.13</v>
      </c>
    </row>
    <row r="1486" spans="1:18" x14ac:dyDescent="0.2">
      <c r="A1486" s="28">
        <v>40065</v>
      </c>
      <c r="B1486" s="18" t="s">
        <v>13</v>
      </c>
      <c r="C1486" s="31">
        <v>1005</v>
      </c>
      <c r="D1486" s="6">
        <v>529.83000000000004</v>
      </c>
      <c r="E1486" s="44" t="s">
        <v>835</v>
      </c>
      <c r="F1486" s="6">
        <v>529.83000000000004</v>
      </c>
    </row>
    <row r="1487" spans="1:18" x14ac:dyDescent="0.2">
      <c r="A1487" s="28">
        <v>40066</v>
      </c>
      <c r="B1487" s="18" t="s">
        <v>459</v>
      </c>
      <c r="C1487" s="31">
        <v>3887</v>
      </c>
      <c r="D1487" s="6">
        <v>250</v>
      </c>
      <c r="E1487" s="44" t="s">
        <v>835</v>
      </c>
      <c r="F1487" s="6">
        <v>250</v>
      </c>
    </row>
    <row r="1488" spans="1:18" x14ac:dyDescent="0.2">
      <c r="A1488" s="28">
        <v>40066</v>
      </c>
      <c r="B1488" s="18" t="s">
        <v>387</v>
      </c>
      <c r="C1488" s="31" t="s">
        <v>527</v>
      </c>
      <c r="D1488" s="6">
        <v>1739.54</v>
      </c>
      <c r="E1488" s="44" t="s">
        <v>835</v>
      </c>
      <c r="F1488" s="6">
        <v>1739.54</v>
      </c>
    </row>
    <row r="1489" spans="1:18" x14ac:dyDescent="0.2">
      <c r="A1489" s="28">
        <v>40067</v>
      </c>
      <c r="B1489" s="18" t="s">
        <v>13</v>
      </c>
      <c r="C1489" s="31">
        <v>1016</v>
      </c>
      <c r="D1489" s="6">
        <v>494.74</v>
      </c>
      <c r="E1489" s="44" t="s">
        <v>835</v>
      </c>
      <c r="F1489" s="6">
        <v>494.74</v>
      </c>
    </row>
    <row r="1490" spans="1:18" x14ac:dyDescent="0.2">
      <c r="D1490" s="6">
        <f>SUM(D1481:D1489)</f>
        <v>9884.2000000000007</v>
      </c>
      <c r="F1490" s="6">
        <f>SUM(F1481:F1489)</f>
        <v>9884.2000000000007</v>
      </c>
      <c r="G1490" s="6">
        <f>SUM(G1481:G1489)</f>
        <v>3326</v>
      </c>
      <c r="J1490" s="6">
        <f>SUM(J1481:J1489)</f>
        <v>10</v>
      </c>
      <c r="K1490" s="6">
        <f>SUM(K1481:K1489)</f>
        <v>195</v>
      </c>
      <c r="L1490" s="6">
        <f>SUM(L1481:L1489)</f>
        <v>200</v>
      </c>
      <c r="M1490" s="6">
        <f>SUM(F1490:L1490)</f>
        <v>13615.2</v>
      </c>
      <c r="N1490" s="6">
        <v>12232.54</v>
      </c>
      <c r="O1490" s="7">
        <f>N1490-M1490</f>
        <v>-1382.6599999999999</v>
      </c>
    </row>
    <row r="1493" spans="1:18" ht="10.5" x14ac:dyDescent="0.25">
      <c r="A1493" s="59" t="s">
        <v>0</v>
      </c>
      <c r="B1493" s="22" t="s">
        <v>7</v>
      </c>
      <c r="C1493" s="3" t="s">
        <v>8</v>
      </c>
      <c r="D1493" s="2" t="s">
        <v>9</v>
      </c>
      <c r="E1493" s="46"/>
      <c r="F1493" s="2" t="s">
        <v>89</v>
      </c>
      <c r="G1493" s="2" t="s">
        <v>25</v>
      </c>
      <c r="H1493" s="2" t="s">
        <v>90</v>
      </c>
      <c r="I1493" s="2" t="s">
        <v>91</v>
      </c>
      <c r="J1493" s="2" t="s">
        <v>92</v>
      </c>
      <c r="K1493" s="2" t="s">
        <v>37</v>
      </c>
      <c r="L1493" s="2" t="s">
        <v>93</v>
      </c>
      <c r="M1493" s="2" t="s">
        <v>95</v>
      </c>
      <c r="N1493" s="2" t="s">
        <v>58</v>
      </c>
      <c r="O1493" s="4" t="s">
        <v>96</v>
      </c>
      <c r="P1493" s="4"/>
      <c r="Q1493" s="1"/>
      <c r="R1493" s="1"/>
    </row>
    <row r="1494" spans="1:18" x14ac:dyDescent="0.2">
      <c r="A1494" s="28">
        <v>40071</v>
      </c>
      <c r="B1494" s="18" t="s">
        <v>19</v>
      </c>
      <c r="C1494" s="31">
        <v>172076</v>
      </c>
      <c r="D1494" s="6">
        <v>670.95</v>
      </c>
      <c r="E1494" s="44" t="s">
        <v>27</v>
      </c>
      <c r="F1494" s="6">
        <v>670.95</v>
      </c>
      <c r="G1494" s="6">
        <v>3326</v>
      </c>
      <c r="J1494" s="6">
        <v>10</v>
      </c>
      <c r="K1494" s="6">
        <v>195</v>
      </c>
      <c r="L1494" s="6">
        <v>200</v>
      </c>
    </row>
    <row r="1495" spans="1:18" x14ac:dyDescent="0.2">
      <c r="A1495" s="28">
        <v>40071</v>
      </c>
      <c r="B1495" s="18" t="s">
        <v>387</v>
      </c>
      <c r="C1495" s="31" t="s">
        <v>529</v>
      </c>
      <c r="D1495" s="6">
        <v>3073.32</v>
      </c>
      <c r="E1495" s="44" t="s">
        <v>27</v>
      </c>
      <c r="F1495" s="6">
        <v>3073.32</v>
      </c>
    </row>
    <row r="1496" spans="1:18" x14ac:dyDescent="0.2">
      <c r="A1496" s="28">
        <v>40072</v>
      </c>
      <c r="B1496" s="18" t="s">
        <v>6</v>
      </c>
      <c r="C1496" s="31">
        <v>557555</v>
      </c>
      <c r="D1496" s="6">
        <v>115.6</v>
      </c>
      <c r="E1496" s="44" t="s">
        <v>27</v>
      </c>
      <c r="F1496" s="6">
        <v>115.6</v>
      </c>
    </row>
    <row r="1497" spans="1:18" x14ac:dyDescent="0.2">
      <c r="A1497" s="28">
        <v>40070</v>
      </c>
      <c r="B1497" s="18" t="s">
        <v>6</v>
      </c>
      <c r="C1497" s="31">
        <v>557119</v>
      </c>
      <c r="D1497" s="6">
        <v>271.05</v>
      </c>
      <c r="E1497" s="44" t="s">
        <v>27</v>
      </c>
      <c r="F1497" s="6">
        <v>271.05</v>
      </c>
    </row>
    <row r="1498" spans="1:18" x14ac:dyDescent="0.2">
      <c r="A1498" s="28">
        <v>40070</v>
      </c>
      <c r="B1498" s="18" t="s">
        <v>387</v>
      </c>
      <c r="C1498" s="31" t="s">
        <v>530</v>
      </c>
      <c r="D1498" s="6">
        <v>1804.5</v>
      </c>
      <c r="E1498" s="44" t="s">
        <v>27</v>
      </c>
      <c r="F1498" s="6">
        <v>1804.5</v>
      </c>
    </row>
    <row r="1499" spans="1:18" x14ac:dyDescent="0.2">
      <c r="A1499" s="28">
        <v>40072</v>
      </c>
      <c r="B1499" s="18" t="s">
        <v>13</v>
      </c>
      <c r="C1499" s="35">
        <v>1053</v>
      </c>
      <c r="D1499" s="6">
        <v>529.42999999999995</v>
      </c>
      <c r="E1499" s="44" t="s">
        <v>27</v>
      </c>
      <c r="F1499" s="6">
        <v>529.42999999999995</v>
      </c>
    </row>
    <row r="1500" spans="1:18" x14ac:dyDescent="0.2">
      <c r="A1500" s="28">
        <v>40074</v>
      </c>
      <c r="B1500" s="18" t="s">
        <v>6</v>
      </c>
      <c r="C1500" s="31">
        <v>558100</v>
      </c>
      <c r="D1500" s="6">
        <v>418.97</v>
      </c>
      <c r="E1500" s="44" t="s">
        <v>27</v>
      </c>
      <c r="F1500" s="6">
        <v>418.97</v>
      </c>
    </row>
    <row r="1501" spans="1:18" x14ac:dyDescent="0.2">
      <c r="D1501" s="6">
        <f>SUM(D1494:D1500)</f>
        <v>6883.8200000000006</v>
      </c>
      <c r="F1501" s="6">
        <f>SUM(F1494:F1500)</f>
        <v>6883.8200000000006</v>
      </c>
      <c r="G1501" s="6">
        <f>SUM(G1494:G1500)</f>
        <v>3326</v>
      </c>
      <c r="J1501" s="6">
        <f>SUM(J1494:J1500)</f>
        <v>10</v>
      </c>
      <c r="K1501" s="6">
        <f>SUM(K1494:K1500)</f>
        <v>195</v>
      </c>
      <c r="L1501" s="6">
        <f>SUM(L1494:L1500)</f>
        <v>200</v>
      </c>
      <c r="M1501" s="6">
        <f>SUM(F1501:L1501)</f>
        <v>10614.82</v>
      </c>
      <c r="N1501" s="6">
        <v>12332.94</v>
      </c>
      <c r="O1501" s="7">
        <f>N1501-M1501</f>
        <v>1718.1200000000008</v>
      </c>
    </row>
    <row r="1505" spans="1:18" ht="10.5" x14ac:dyDescent="0.25">
      <c r="A1505" s="59" t="s">
        <v>0</v>
      </c>
      <c r="B1505" s="22" t="s">
        <v>7</v>
      </c>
      <c r="C1505" s="3" t="s">
        <v>8</v>
      </c>
      <c r="D1505" s="2" t="s">
        <v>9</v>
      </c>
      <c r="E1505" s="46"/>
      <c r="F1505" s="2" t="s">
        <v>89</v>
      </c>
      <c r="G1505" s="2" t="s">
        <v>25</v>
      </c>
      <c r="H1505" s="2" t="s">
        <v>90</v>
      </c>
      <c r="I1505" s="2" t="s">
        <v>91</v>
      </c>
      <c r="J1505" s="2" t="s">
        <v>92</v>
      </c>
      <c r="K1505" s="2" t="s">
        <v>37</v>
      </c>
      <c r="L1505" s="2" t="s">
        <v>93</v>
      </c>
      <c r="M1505" s="2" t="s">
        <v>95</v>
      </c>
      <c r="N1505" s="2" t="s">
        <v>58</v>
      </c>
      <c r="O1505" s="4" t="s">
        <v>96</v>
      </c>
      <c r="P1505" s="4"/>
      <c r="Q1505" s="1"/>
      <c r="R1505" s="1"/>
    </row>
    <row r="1506" spans="1:18" x14ac:dyDescent="0.2">
      <c r="A1506" s="28">
        <v>40077</v>
      </c>
      <c r="B1506" s="18" t="s">
        <v>387</v>
      </c>
      <c r="C1506" s="31" t="s">
        <v>532</v>
      </c>
      <c r="D1506" s="6">
        <v>3386.43</v>
      </c>
      <c r="E1506" s="44" t="s">
        <v>835</v>
      </c>
      <c r="F1506" s="6">
        <v>3386.43</v>
      </c>
      <c r="G1506" s="6">
        <v>3371</v>
      </c>
      <c r="J1506" s="6">
        <v>10</v>
      </c>
      <c r="K1506" s="6">
        <v>195</v>
      </c>
      <c r="L1506" s="6">
        <v>200</v>
      </c>
    </row>
    <row r="1507" spans="1:18" x14ac:dyDescent="0.2">
      <c r="A1507" s="28">
        <v>40079</v>
      </c>
      <c r="B1507" s="18" t="s">
        <v>6</v>
      </c>
      <c r="C1507" s="31">
        <v>558870</v>
      </c>
      <c r="D1507" s="6">
        <v>356.97</v>
      </c>
      <c r="E1507" s="44" t="s">
        <v>835</v>
      </c>
      <c r="F1507" s="6">
        <v>356.97</v>
      </c>
    </row>
    <row r="1508" spans="1:18" x14ac:dyDescent="0.2">
      <c r="A1508" s="28">
        <v>40079</v>
      </c>
      <c r="B1508" s="18" t="s">
        <v>13</v>
      </c>
      <c r="C1508" s="31">
        <v>1064</v>
      </c>
      <c r="D1508" s="6">
        <v>491.33</v>
      </c>
      <c r="E1508" s="44" t="s">
        <v>835</v>
      </c>
      <c r="F1508" s="6">
        <v>491.33</v>
      </c>
    </row>
    <row r="1509" spans="1:18" x14ac:dyDescent="0.2">
      <c r="A1509" s="28">
        <v>40079</v>
      </c>
      <c r="B1509" s="18" t="s">
        <v>387</v>
      </c>
      <c r="C1509" s="31" t="s">
        <v>533</v>
      </c>
      <c r="D1509" s="6">
        <v>2710.34</v>
      </c>
      <c r="E1509" s="44" t="s">
        <v>835</v>
      </c>
      <c r="F1509" s="6">
        <v>2710.34</v>
      </c>
    </row>
    <row r="1510" spans="1:18" x14ac:dyDescent="0.2">
      <c r="A1510" s="28">
        <v>40081</v>
      </c>
      <c r="B1510" s="18" t="s">
        <v>6</v>
      </c>
      <c r="C1510" s="31">
        <v>559248</v>
      </c>
      <c r="D1510" s="6">
        <v>123.99</v>
      </c>
      <c r="E1510" s="44" t="s">
        <v>835</v>
      </c>
      <c r="F1510" s="6">
        <v>123.99</v>
      </c>
    </row>
    <row r="1511" spans="1:18" x14ac:dyDescent="0.2">
      <c r="A1511" s="28">
        <v>40080</v>
      </c>
      <c r="B1511" s="18" t="s">
        <v>459</v>
      </c>
      <c r="C1511" s="31">
        <v>4147</v>
      </c>
      <c r="D1511" s="6">
        <v>254.43</v>
      </c>
      <c r="E1511" s="44" t="s">
        <v>835</v>
      </c>
      <c r="F1511" s="6">
        <v>254.43</v>
      </c>
    </row>
    <row r="1512" spans="1:18" x14ac:dyDescent="0.2">
      <c r="F1512" s="6">
        <f>SUM(F1506:F1511)</f>
        <v>7323.49</v>
      </c>
      <c r="G1512" s="6">
        <v>3371</v>
      </c>
      <c r="J1512" s="6">
        <f>SUM(J1506:J1511)</f>
        <v>10</v>
      </c>
      <c r="K1512" s="6">
        <f>SUM(K1506:K1511)</f>
        <v>195</v>
      </c>
      <c r="L1512" s="6">
        <f>SUM(L1506:L1511)</f>
        <v>200</v>
      </c>
      <c r="M1512" s="6">
        <f>SUM(F1512:L1512)</f>
        <v>11099.49</v>
      </c>
      <c r="N1512" s="6">
        <v>10301.36</v>
      </c>
      <c r="O1512" s="7">
        <f>N1512-M1512</f>
        <v>-798.1299999999992</v>
      </c>
    </row>
    <row r="1516" spans="1:18" ht="10.5" x14ac:dyDescent="0.25">
      <c r="A1516" s="59" t="s">
        <v>0</v>
      </c>
      <c r="B1516" s="22" t="s">
        <v>7</v>
      </c>
      <c r="C1516" s="3" t="s">
        <v>8</v>
      </c>
      <c r="D1516" s="2" t="s">
        <v>9</v>
      </c>
      <c r="E1516" s="46"/>
      <c r="F1516" s="2" t="s">
        <v>89</v>
      </c>
      <c r="G1516" s="2" t="s">
        <v>25</v>
      </c>
      <c r="H1516" s="2" t="s">
        <v>90</v>
      </c>
      <c r="I1516" s="2" t="s">
        <v>91</v>
      </c>
      <c r="J1516" s="2" t="s">
        <v>92</v>
      </c>
      <c r="K1516" s="2" t="s">
        <v>37</v>
      </c>
      <c r="L1516" s="2" t="s">
        <v>93</v>
      </c>
      <c r="M1516" s="2" t="s">
        <v>95</v>
      </c>
      <c r="N1516" s="2" t="s">
        <v>58</v>
      </c>
      <c r="O1516" s="4" t="s">
        <v>96</v>
      </c>
      <c r="P1516" s="4"/>
      <c r="Q1516" s="1"/>
      <c r="R1516" s="1"/>
    </row>
    <row r="1517" spans="1:18" x14ac:dyDescent="0.2">
      <c r="A1517" s="28">
        <v>40085</v>
      </c>
      <c r="B1517" s="18" t="s">
        <v>19</v>
      </c>
      <c r="C1517" s="31">
        <v>172623</v>
      </c>
      <c r="D1517" s="6">
        <v>562.95000000000005</v>
      </c>
      <c r="E1517" s="44" t="s">
        <v>27</v>
      </c>
      <c r="F1517" s="6">
        <v>562.95000000000005</v>
      </c>
      <c r="G1517" s="6">
        <v>3371</v>
      </c>
      <c r="J1517" s="6">
        <v>10</v>
      </c>
      <c r="K1517" s="6">
        <v>195</v>
      </c>
      <c r="L1517" s="6">
        <v>200</v>
      </c>
    </row>
    <row r="1518" spans="1:18" x14ac:dyDescent="0.2">
      <c r="A1518" s="28">
        <v>40086</v>
      </c>
      <c r="B1518" s="18" t="s">
        <v>155</v>
      </c>
      <c r="C1518" s="31">
        <v>84117</v>
      </c>
      <c r="D1518" s="6">
        <v>41.7</v>
      </c>
      <c r="E1518" s="44" t="s">
        <v>27</v>
      </c>
      <c r="F1518" s="6">
        <v>41.7</v>
      </c>
    </row>
    <row r="1519" spans="1:18" x14ac:dyDescent="0.2">
      <c r="A1519" s="28">
        <v>40084</v>
      </c>
      <c r="B1519" s="18" t="s">
        <v>537</v>
      </c>
      <c r="C1519" s="31">
        <v>559615</v>
      </c>
      <c r="D1519" s="6">
        <v>115.6</v>
      </c>
      <c r="E1519" s="44" t="s">
        <v>27</v>
      </c>
      <c r="F1519" s="6">
        <v>115.6</v>
      </c>
    </row>
    <row r="1520" spans="1:18" x14ac:dyDescent="0.2">
      <c r="A1520" s="28">
        <v>40084</v>
      </c>
      <c r="B1520" s="18" t="s">
        <v>387</v>
      </c>
      <c r="C1520" s="31" t="s">
        <v>538</v>
      </c>
      <c r="D1520" s="6">
        <v>2838.84</v>
      </c>
      <c r="E1520" s="44" t="s">
        <v>27</v>
      </c>
      <c r="F1520" s="6">
        <v>2838.84</v>
      </c>
    </row>
    <row r="1521" spans="1:18" x14ac:dyDescent="0.2">
      <c r="A1521" s="28">
        <v>40086</v>
      </c>
      <c r="B1521" s="18" t="s">
        <v>387</v>
      </c>
      <c r="C1521" s="31" t="s">
        <v>539</v>
      </c>
      <c r="D1521" s="6">
        <v>2985.78</v>
      </c>
      <c r="E1521" s="44" t="s">
        <v>27</v>
      </c>
      <c r="F1521" s="6">
        <v>2985.78</v>
      </c>
    </row>
    <row r="1522" spans="1:18" x14ac:dyDescent="0.2">
      <c r="A1522" s="28">
        <v>40086</v>
      </c>
      <c r="B1522" s="18" t="s">
        <v>13</v>
      </c>
      <c r="C1522" s="31">
        <v>1025</v>
      </c>
      <c r="D1522" s="6">
        <v>700.37</v>
      </c>
      <c r="E1522" s="44" t="s">
        <v>27</v>
      </c>
      <c r="F1522" s="6">
        <v>700.37</v>
      </c>
    </row>
    <row r="1523" spans="1:18" x14ac:dyDescent="0.2">
      <c r="A1523" s="28">
        <v>40086</v>
      </c>
      <c r="B1523" s="18" t="s">
        <v>537</v>
      </c>
      <c r="C1523" s="31">
        <v>560089</v>
      </c>
      <c r="D1523" s="6">
        <v>273.49</v>
      </c>
      <c r="E1523" s="44" t="s">
        <v>27</v>
      </c>
      <c r="F1523" s="6">
        <v>273.49</v>
      </c>
    </row>
    <row r="1524" spans="1:18" x14ac:dyDescent="0.2">
      <c r="A1524" s="28">
        <v>40088</v>
      </c>
      <c r="B1524" s="18" t="s">
        <v>537</v>
      </c>
      <c r="C1524" s="31">
        <v>560423</v>
      </c>
      <c r="D1524" s="6">
        <v>123.99</v>
      </c>
      <c r="E1524" s="44" t="s">
        <v>27</v>
      </c>
      <c r="F1524" s="6">
        <v>123.99</v>
      </c>
    </row>
    <row r="1525" spans="1:18" x14ac:dyDescent="0.2">
      <c r="A1525" s="28">
        <v>40088</v>
      </c>
      <c r="B1525" s="18" t="s">
        <v>13</v>
      </c>
      <c r="C1525" s="31">
        <v>1036</v>
      </c>
      <c r="D1525" s="6">
        <v>414.62</v>
      </c>
      <c r="E1525" s="44" t="s">
        <v>27</v>
      </c>
      <c r="F1525" s="6">
        <v>414.62</v>
      </c>
    </row>
    <row r="1526" spans="1:18" x14ac:dyDescent="0.2">
      <c r="A1526" s="28">
        <v>40087</v>
      </c>
      <c r="B1526" s="18" t="s">
        <v>10</v>
      </c>
      <c r="C1526" s="31" t="s">
        <v>555</v>
      </c>
      <c r="D1526" s="6">
        <v>329.58</v>
      </c>
      <c r="E1526" s="44" t="s">
        <v>27</v>
      </c>
    </row>
    <row r="1527" spans="1:18" x14ac:dyDescent="0.2">
      <c r="D1527" s="6">
        <f>SUM(D1517:D1526)</f>
        <v>8386.92</v>
      </c>
      <c r="G1527" s="6">
        <v>3371</v>
      </c>
      <c r="J1527" s="6">
        <v>10</v>
      </c>
      <c r="K1527" s="6">
        <v>195</v>
      </c>
      <c r="L1527" s="6">
        <v>200</v>
      </c>
      <c r="M1527" s="6">
        <f>SUM(D1527:L1527)</f>
        <v>12162.92</v>
      </c>
      <c r="N1527" s="6">
        <v>10720.34</v>
      </c>
      <c r="O1527" s="7">
        <f>N1527-M1527</f>
        <v>-1442.58</v>
      </c>
    </row>
    <row r="1529" spans="1:18" ht="10.5" x14ac:dyDescent="0.25">
      <c r="A1529" s="59" t="s">
        <v>0</v>
      </c>
      <c r="B1529" s="22" t="s">
        <v>7</v>
      </c>
      <c r="C1529" s="3" t="s">
        <v>8</v>
      </c>
      <c r="D1529" s="2" t="s">
        <v>9</v>
      </c>
      <c r="E1529" s="46"/>
      <c r="F1529" s="2" t="s">
        <v>89</v>
      </c>
      <c r="G1529" s="2" t="s">
        <v>25</v>
      </c>
      <c r="H1529" s="2" t="s">
        <v>90</v>
      </c>
      <c r="I1529" s="2" t="s">
        <v>91</v>
      </c>
      <c r="J1529" s="2" t="s">
        <v>92</v>
      </c>
      <c r="K1529" s="2" t="s">
        <v>37</v>
      </c>
      <c r="L1529" s="2" t="s">
        <v>93</v>
      </c>
      <c r="M1529" s="2" t="s">
        <v>95</v>
      </c>
      <c r="N1529" s="2" t="s">
        <v>58</v>
      </c>
      <c r="O1529" s="4" t="s">
        <v>96</v>
      </c>
      <c r="P1529" s="4"/>
      <c r="Q1529" s="1"/>
      <c r="R1529" s="1"/>
    </row>
    <row r="1530" spans="1:18" x14ac:dyDescent="0.2">
      <c r="A1530" s="28">
        <v>40091</v>
      </c>
      <c r="B1530" s="18" t="s">
        <v>6</v>
      </c>
      <c r="C1530" s="31">
        <v>560821</v>
      </c>
      <c r="D1530" s="6">
        <v>175.18</v>
      </c>
      <c r="E1530" s="44" t="s">
        <v>27</v>
      </c>
      <c r="G1530" s="6">
        <v>3560</v>
      </c>
      <c r="J1530" s="6">
        <v>10</v>
      </c>
      <c r="K1530" s="6">
        <v>195</v>
      </c>
      <c r="L1530" s="6">
        <v>200</v>
      </c>
    </row>
    <row r="1531" spans="1:18" x14ac:dyDescent="0.2">
      <c r="A1531" s="28">
        <v>40091</v>
      </c>
      <c r="B1531" s="18" t="s">
        <v>387</v>
      </c>
      <c r="C1531" s="31" t="s">
        <v>553</v>
      </c>
      <c r="D1531" s="6">
        <v>4162.01</v>
      </c>
      <c r="E1531" s="44" t="s">
        <v>27</v>
      </c>
    </row>
    <row r="1532" spans="1:18" x14ac:dyDescent="0.2">
      <c r="A1532" s="28">
        <v>40093</v>
      </c>
      <c r="B1532" s="18" t="s">
        <v>387</v>
      </c>
      <c r="C1532" s="31" t="s">
        <v>552</v>
      </c>
      <c r="D1532" s="6">
        <v>2650.44</v>
      </c>
      <c r="E1532" s="44" t="s">
        <v>27</v>
      </c>
    </row>
    <row r="1533" spans="1:18" x14ac:dyDescent="0.2">
      <c r="A1533" s="28">
        <v>40093</v>
      </c>
      <c r="B1533" s="18" t="s">
        <v>13</v>
      </c>
      <c r="C1533" s="31">
        <v>1040</v>
      </c>
      <c r="D1533" s="6">
        <v>817.09</v>
      </c>
      <c r="E1533" s="44" t="s">
        <v>27</v>
      </c>
    </row>
    <row r="1534" spans="1:18" x14ac:dyDescent="0.2">
      <c r="A1534" s="28">
        <v>40093</v>
      </c>
      <c r="B1534" s="18" t="s">
        <v>6</v>
      </c>
      <c r="C1534" s="31">
        <v>561371</v>
      </c>
      <c r="D1534" s="6">
        <v>185.99</v>
      </c>
      <c r="E1534" s="44" t="s">
        <v>27</v>
      </c>
    </row>
    <row r="1535" spans="1:18" x14ac:dyDescent="0.2">
      <c r="A1535" s="28">
        <v>40094</v>
      </c>
      <c r="B1535" s="18" t="s">
        <v>459</v>
      </c>
      <c r="C1535" s="31">
        <v>4411</v>
      </c>
      <c r="D1535" s="6">
        <v>229.77</v>
      </c>
      <c r="E1535" s="44" t="s">
        <v>27</v>
      </c>
    </row>
    <row r="1536" spans="1:18" x14ac:dyDescent="0.2">
      <c r="A1536" s="28">
        <v>40094</v>
      </c>
      <c r="B1536" s="18" t="s">
        <v>551</v>
      </c>
      <c r="C1536" s="31">
        <v>97952</v>
      </c>
      <c r="D1536" s="6">
        <v>634.66999999999996</v>
      </c>
      <c r="E1536" s="44" t="s">
        <v>27</v>
      </c>
    </row>
    <row r="1537" spans="1:18" x14ac:dyDescent="0.2">
      <c r="A1537" s="28">
        <v>40095</v>
      </c>
      <c r="B1537" s="18" t="s">
        <v>6</v>
      </c>
      <c r="C1537" s="31">
        <v>561850</v>
      </c>
      <c r="D1537" s="6">
        <v>147.06</v>
      </c>
      <c r="E1537" s="44" t="s">
        <v>27</v>
      </c>
    </row>
    <row r="1538" spans="1:18" x14ac:dyDescent="0.2">
      <c r="A1538" s="28">
        <v>40095</v>
      </c>
      <c r="B1538" s="18" t="s">
        <v>13</v>
      </c>
      <c r="C1538" s="31">
        <v>1045</v>
      </c>
      <c r="D1538" s="6">
        <v>364.46</v>
      </c>
      <c r="E1538" s="44" t="s">
        <v>27</v>
      </c>
    </row>
    <row r="1539" spans="1:18" x14ac:dyDescent="0.2">
      <c r="D1539" s="6">
        <f>SUM(D1530:D1538)</f>
        <v>9366.67</v>
      </c>
      <c r="G1539" s="6">
        <v>3560</v>
      </c>
      <c r="J1539" s="6">
        <v>10</v>
      </c>
      <c r="K1539" s="6">
        <v>195</v>
      </c>
      <c r="L1539" s="6">
        <v>200</v>
      </c>
      <c r="M1539" s="6">
        <f>SUM(D1539:L1539)</f>
        <v>13331.67</v>
      </c>
      <c r="N1539" s="6">
        <v>10769.44</v>
      </c>
      <c r="O1539" s="7">
        <f>N1539-M1539</f>
        <v>-2562.2299999999996</v>
      </c>
    </row>
    <row r="1541" spans="1:18" ht="10.5" x14ac:dyDescent="0.25">
      <c r="A1541" s="59" t="s">
        <v>0</v>
      </c>
      <c r="B1541" s="22" t="s">
        <v>7</v>
      </c>
      <c r="C1541" s="3" t="s">
        <v>8</v>
      </c>
      <c r="D1541" s="2" t="s">
        <v>9</v>
      </c>
      <c r="E1541" s="46"/>
      <c r="F1541" s="2" t="s">
        <v>89</v>
      </c>
      <c r="G1541" s="2" t="s">
        <v>25</v>
      </c>
      <c r="H1541" s="2" t="s">
        <v>90</v>
      </c>
      <c r="I1541" s="2" t="s">
        <v>91</v>
      </c>
      <c r="J1541" s="2" t="s">
        <v>92</v>
      </c>
      <c r="K1541" s="2" t="s">
        <v>37</v>
      </c>
      <c r="L1541" s="2" t="s">
        <v>93</v>
      </c>
      <c r="M1541" s="2" t="s">
        <v>95</v>
      </c>
      <c r="N1541" s="2" t="s">
        <v>58</v>
      </c>
      <c r="O1541" s="4" t="s">
        <v>96</v>
      </c>
      <c r="P1541" s="4"/>
      <c r="Q1541" s="1"/>
      <c r="R1541" s="1"/>
    </row>
    <row r="1542" spans="1:18" x14ac:dyDescent="0.2">
      <c r="A1542" s="28">
        <v>40098</v>
      </c>
      <c r="B1542" s="18" t="s">
        <v>387</v>
      </c>
      <c r="C1542" s="31" t="s">
        <v>549</v>
      </c>
      <c r="D1542" s="6" t="s">
        <v>243</v>
      </c>
      <c r="E1542" s="44" t="s">
        <v>27</v>
      </c>
      <c r="G1542" s="6">
        <v>3560</v>
      </c>
      <c r="J1542" s="6">
        <v>10</v>
      </c>
      <c r="K1542" s="6">
        <v>195</v>
      </c>
      <c r="L1542" s="6">
        <v>200</v>
      </c>
    </row>
    <row r="1543" spans="1:18" x14ac:dyDescent="0.2">
      <c r="A1543" s="28">
        <v>40098</v>
      </c>
      <c r="B1543" s="18" t="s">
        <v>6</v>
      </c>
      <c r="C1543" s="31">
        <v>562160</v>
      </c>
      <c r="D1543" s="6">
        <v>62</v>
      </c>
      <c r="E1543" s="44" t="s">
        <v>27</v>
      </c>
    </row>
    <row r="1544" spans="1:18" x14ac:dyDescent="0.2">
      <c r="A1544" s="28">
        <v>40099</v>
      </c>
      <c r="B1544" s="18" t="s">
        <v>19</v>
      </c>
      <c r="C1544" s="31">
        <v>173191</v>
      </c>
      <c r="D1544" s="6">
        <v>273.55</v>
      </c>
      <c r="E1544" s="44" t="s">
        <v>27</v>
      </c>
    </row>
    <row r="1545" spans="1:18" x14ac:dyDescent="0.2">
      <c r="A1545" s="28">
        <v>40100</v>
      </c>
      <c r="B1545" s="18" t="s">
        <v>13</v>
      </c>
      <c r="C1545" s="31">
        <v>1079</v>
      </c>
      <c r="D1545" s="6">
        <v>634.23</v>
      </c>
      <c r="E1545" s="44" t="s">
        <v>27</v>
      </c>
    </row>
    <row r="1546" spans="1:18" x14ac:dyDescent="0.2">
      <c r="A1546" s="28">
        <v>40100</v>
      </c>
      <c r="B1546" s="18" t="s">
        <v>6</v>
      </c>
      <c r="C1546" s="31">
        <v>562650</v>
      </c>
      <c r="D1546" s="6">
        <v>181.79</v>
      </c>
      <c r="E1546" s="44" t="s">
        <v>27</v>
      </c>
    </row>
    <row r="1547" spans="1:18" x14ac:dyDescent="0.2">
      <c r="A1547" s="28">
        <v>40100</v>
      </c>
      <c r="B1547" s="18" t="s">
        <v>387</v>
      </c>
      <c r="C1547" s="31" t="s">
        <v>550</v>
      </c>
      <c r="D1547" s="6">
        <v>1995.72</v>
      </c>
      <c r="E1547" s="44" t="s">
        <v>27</v>
      </c>
    </row>
    <row r="1548" spans="1:18" x14ac:dyDescent="0.2">
      <c r="A1548" s="28">
        <v>40102</v>
      </c>
      <c r="B1548" s="18" t="s">
        <v>6</v>
      </c>
      <c r="C1548" s="31">
        <v>563118</v>
      </c>
      <c r="D1548" s="6">
        <v>61.99</v>
      </c>
      <c r="E1548" s="44" t="s">
        <v>27</v>
      </c>
    </row>
    <row r="1549" spans="1:18" x14ac:dyDescent="0.2">
      <c r="A1549" s="28">
        <v>40102</v>
      </c>
      <c r="B1549" s="18" t="s">
        <v>10</v>
      </c>
      <c r="C1549" s="31" t="s">
        <v>554</v>
      </c>
      <c r="D1549" s="6">
        <v>17.149999999999999</v>
      </c>
      <c r="E1549" s="44" t="s">
        <v>27</v>
      </c>
    </row>
    <row r="1550" spans="1:18" x14ac:dyDescent="0.2">
      <c r="D1550" s="6">
        <f>SUM(D1543:D1549)</f>
        <v>3226.43</v>
      </c>
      <c r="G1550" s="6">
        <v>3560</v>
      </c>
      <c r="J1550" s="6">
        <v>10</v>
      </c>
      <c r="K1550" s="6">
        <v>195</v>
      </c>
      <c r="L1550" s="6">
        <v>200</v>
      </c>
      <c r="M1550" s="6">
        <f>SUM(D1550:L1550)</f>
        <v>7191.43</v>
      </c>
      <c r="N1550" s="6">
        <v>9723.8700000000008</v>
      </c>
      <c r="O1550" s="7">
        <f>N1550-M1550</f>
        <v>2532.4400000000005</v>
      </c>
    </row>
    <row r="1553" spans="1:18" ht="10.5" x14ac:dyDescent="0.25">
      <c r="A1553" s="59" t="s">
        <v>0</v>
      </c>
      <c r="B1553" s="22" t="s">
        <v>7</v>
      </c>
      <c r="C1553" s="3" t="s">
        <v>8</v>
      </c>
      <c r="D1553" s="2" t="s">
        <v>9</v>
      </c>
      <c r="E1553" s="46"/>
      <c r="F1553" s="2" t="s">
        <v>89</v>
      </c>
      <c r="G1553" s="2" t="s">
        <v>25</v>
      </c>
      <c r="H1553" s="2" t="s">
        <v>90</v>
      </c>
      <c r="I1553" s="2" t="s">
        <v>91</v>
      </c>
      <c r="J1553" s="2" t="s">
        <v>92</v>
      </c>
      <c r="K1553" s="2" t="s">
        <v>37</v>
      </c>
      <c r="L1553" s="2" t="s">
        <v>93</v>
      </c>
      <c r="M1553" s="2" t="s">
        <v>95</v>
      </c>
      <c r="N1553" s="2" t="s">
        <v>58</v>
      </c>
      <c r="O1553" s="4" t="s">
        <v>96</v>
      </c>
      <c r="P1553" s="4"/>
      <c r="Q1553" s="1"/>
      <c r="R1553" s="1"/>
    </row>
    <row r="1554" spans="1:18" x14ac:dyDescent="0.2">
      <c r="A1554" s="28">
        <v>40107</v>
      </c>
      <c r="B1554" s="18" t="s">
        <v>387</v>
      </c>
      <c r="C1554" s="31" t="s">
        <v>556</v>
      </c>
      <c r="D1554" s="6">
        <v>3907.21</v>
      </c>
      <c r="E1554" s="44" t="s">
        <v>27</v>
      </c>
      <c r="G1554" s="6">
        <v>3393</v>
      </c>
      <c r="J1554" s="6">
        <v>10</v>
      </c>
      <c r="K1554" s="6">
        <v>195</v>
      </c>
      <c r="L1554" s="6">
        <v>200</v>
      </c>
    </row>
    <row r="1555" spans="1:18" x14ac:dyDescent="0.2">
      <c r="A1555" s="28">
        <v>40105</v>
      </c>
      <c r="B1555" s="18" t="s">
        <v>387</v>
      </c>
      <c r="C1555" s="31" t="s">
        <v>557</v>
      </c>
      <c r="D1555" s="6">
        <v>2506.44</v>
      </c>
      <c r="E1555" s="44" t="s">
        <v>27</v>
      </c>
    </row>
    <row r="1556" spans="1:18" x14ac:dyDescent="0.2">
      <c r="A1556" s="28">
        <v>40109</v>
      </c>
      <c r="B1556" s="18" t="s">
        <v>6</v>
      </c>
      <c r="C1556" s="31">
        <v>564344</v>
      </c>
      <c r="D1556" s="6">
        <v>181.79</v>
      </c>
      <c r="E1556" s="44" t="s">
        <v>27</v>
      </c>
    </row>
    <row r="1557" spans="1:18" x14ac:dyDescent="0.2">
      <c r="A1557" s="28">
        <v>40107</v>
      </c>
      <c r="B1557" s="18" t="s">
        <v>6</v>
      </c>
      <c r="C1557" s="31">
        <v>563997</v>
      </c>
      <c r="D1557" s="6">
        <v>119.8</v>
      </c>
      <c r="E1557" s="44" t="s">
        <v>27</v>
      </c>
    </row>
    <row r="1558" spans="1:18" x14ac:dyDescent="0.2">
      <c r="D1558" s="6">
        <f>SUM(D1554:D1557)</f>
        <v>6715.24</v>
      </c>
      <c r="G1558" s="6">
        <v>3393</v>
      </c>
      <c r="J1558" s="6">
        <v>10</v>
      </c>
      <c r="K1558" s="6">
        <v>195</v>
      </c>
      <c r="L1558" s="6">
        <v>200</v>
      </c>
      <c r="M1558" s="6">
        <f>SUM(D1558:L1558)</f>
        <v>10513.24</v>
      </c>
      <c r="N1558" s="6">
        <v>10039.81</v>
      </c>
      <c r="O1558" s="7">
        <f>N1558-M1558</f>
        <v>-473.43000000000029</v>
      </c>
    </row>
    <row r="1561" spans="1:18" ht="10.5" x14ac:dyDescent="0.25">
      <c r="A1561" s="59" t="s">
        <v>0</v>
      </c>
      <c r="B1561" s="22" t="s">
        <v>7</v>
      </c>
      <c r="C1561" s="3" t="s">
        <v>8</v>
      </c>
      <c r="D1561" s="2" t="s">
        <v>9</v>
      </c>
      <c r="E1561" s="46"/>
      <c r="F1561" s="2" t="s">
        <v>89</v>
      </c>
      <c r="G1561" s="2" t="s">
        <v>25</v>
      </c>
      <c r="H1561" s="2" t="s">
        <v>90</v>
      </c>
      <c r="I1561" s="2" t="s">
        <v>91</v>
      </c>
      <c r="J1561" s="2" t="s">
        <v>92</v>
      </c>
      <c r="K1561" s="2" t="s">
        <v>37</v>
      </c>
      <c r="L1561" s="2" t="s">
        <v>93</v>
      </c>
      <c r="M1561" s="2" t="s">
        <v>95</v>
      </c>
      <c r="N1561" s="2" t="s">
        <v>58</v>
      </c>
      <c r="O1561" s="4" t="s">
        <v>96</v>
      </c>
      <c r="P1561" s="4"/>
      <c r="Q1561" s="1"/>
      <c r="R1561" s="1"/>
    </row>
    <row r="1562" spans="1:18" x14ac:dyDescent="0.2">
      <c r="A1562" s="28">
        <v>40113</v>
      </c>
      <c r="B1562" s="18" t="s">
        <v>19</v>
      </c>
      <c r="C1562" s="31">
        <v>173753</v>
      </c>
      <c r="D1562" s="6">
        <v>628.15</v>
      </c>
      <c r="E1562" s="44" t="s">
        <v>27</v>
      </c>
      <c r="G1562" s="6">
        <v>3393</v>
      </c>
      <c r="J1562" s="6">
        <v>10</v>
      </c>
      <c r="K1562" s="6">
        <v>195</v>
      </c>
      <c r="L1562" s="6">
        <v>200</v>
      </c>
    </row>
    <row r="1563" spans="1:18" x14ac:dyDescent="0.2">
      <c r="A1563" s="28">
        <v>40116</v>
      </c>
      <c r="B1563" s="18" t="s">
        <v>501</v>
      </c>
      <c r="C1563" s="31">
        <v>565727</v>
      </c>
      <c r="D1563" s="6">
        <v>179.37</v>
      </c>
      <c r="E1563" s="44" t="s">
        <v>27</v>
      </c>
    </row>
    <row r="1564" spans="1:18" x14ac:dyDescent="0.2">
      <c r="A1564" s="28">
        <v>40112</v>
      </c>
      <c r="B1564" s="18" t="s">
        <v>387</v>
      </c>
      <c r="C1564" s="31" t="s">
        <v>562</v>
      </c>
      <c r="D1564" s="6">
        <v>2575.16</v>
      </c>
      <c r="E1564" s="44" t="s">
        <v>27</v>
      </c>
    </row>
    <row r="1565" spans="1:18" x14ac:dyDescent="0.2">
      <c r="A1565" s="28">
        <v>40113</v>
      </c>
      <c r="B1565" s="18" t="s">
        <v>12</v>
      </c>
      <c r="C1565" s="31">
        <v>1150669</v>
      </c>
      <c r="D1565" s="6">
        <v>876.55</v>
      </c>
      <c r="E1565" s="44" t="s">
        <v>27</v>
      </c>
    </row>
    <row r="1566" spans="1:18" x14ac:dyDescent="0.2">
      <c r="A1566" s="28">
        <v>40112</v>
      </c>
      <c r="B1566" s="18" t="s">
        <v>501</v>
      </c>
      <c r="C1566" s="31">
        <v>564776</v>
      </c>
      <c r="D1566" s="6">
        <v>175.18</v>
      </c>
      <c r="E1566" s="44" t="s">
        <v>27</v>
      </c>
    </row>
    <row r="1567" spans="1:18" x14ac:dyDescent="0.2">
      <c r="A1567" s="28">
        <v>40114</v>
      </c>
      <c r="B1567" s="18" t="s">
        <v>459</v>
      </c>
      <c r="C1567" s="31">
        <v>2174888</v>
      </c>
      <c r="D1567" s="6">
        <v>1210.0999999999999</v>
      </c>
      <c r="E1567" s="44" t="s">
        <v>27</v>
      </c>
    </row>
    <row r="1568" spans="1:18" x14ac:dyDescent="0.2">
      <c r="A1568" s="28">
        <v>40114</v>
      </c>
      <c r="B1568" s="18" t="s">
        <v>501</v>
      </c>
      <c r="C1568" s="31">
        <v>565326</v>
      </c>
      <c r="D1568" s="6">
        <v>245.79</v>
      </c>
      <c r="E1568" s="44" t="s">
        <v>27</v>
      </c>
    </row>
    <row r="1569" spans="1:18" x14ac:dyDescent="0.2">
      <c r="A1569" s="28">
        <v>40114</v>
      </c>
      <c r="B1569" s="18" t="s">
        <v>387</v>
      </c>
      <c r="C1569" s="31" t="s">
        <v>563</v>
      </c>
      <c r="D1569" s="6">
        <v>2807.68</v>
      </c>
      <c r="E1569" s="44" t="s">
        <v>27</v>
      </c>
    </row>
    <row r="1570" spans="1:18" x14ac:dyDescent="0.2">
      <c r="D1570" s="6">
        <f>SUM(D1562:D1569)</f>
        <v>8697.98</v>
      </c>
      <c r="G1570" s="6">
        <v>3393</v>
      </c>
      <c r="J1570" s="6">
        <v>10</v>
      </c>
      <c r="K1570" s="6">
        <v>195</v>
      </c>
      <c r="L1570" s="6">
        <v>200</v>
      </c>
      <c r="M1570" s="6">
        <f>SUM(D1570:L1570)</f>
        <v>12495.98</v>
      </c>
      <c r="N1570" s="6">
        <v>11700.31</v>
      </c>
      <c r="O1570" s="7">
        <f>N1570-M1570</f>
        <v>-795.67000000000007</v>
      </c>
      <c r="P1570" s="7" t="s">
        <v>624</v>
      </c>
    </row>
    <row r="1576" spans="1:18" ht="10.5" x14ac:dyDescent="0.25">
      <c r="A1576" s="59" t="s">
        <v>0</v>
      </c>
      <c r="B1576" s="22" t="s">
        <v>7</v>
      </c>
      <c r="C1576" s="3" t="s">
        <v>8</v>
      </c>
      <c r="D1576" s="2" t="s">
        <v>9</v>
      </c>
      <c r="E1576" s="46"/>
      <c r="F1576" s="2" t="s">
        <v>89</v>
      </c>
      <c r="G1576" s="2" t="s">
        <v>25</v>
      </c>
      <c r="H1576" s="2" t="s">
        <v>90</v>
      </c>
      <c r="I1576" s="2" t="s">
        <v>91</v>
      </c>
      <c r="J1576" s="2" t="s">
        <v>92</v>
      </c>
      <c r="K1576" s="2" t="s">
        <v>37</v>
      </c>
      <c r="L1576" s="2" t="s">
        <v>93</v>
      </c>
      <c r="M1576" s="2" t="s">
        <v>95</v>
      </c>
      <c r="N1576" s="2" t="s">
        <v>58</v>
      </c>
      <c r="O1576" s="4" t="s">
        <v>96</v>
      </c>
      <c r="P1576" s="4"/>
      <c r="Q1576" s="1"/>
      <c r="R1576" s="1"/>
    </row>
    <row r="1577" spans="1:18" x14ac:dyDescent="0.2">
      <c r="A1577" s="28">
        <v>40119</v>
      </c>
      <c r="B1577" s="18" t="s">
        <v>10</v>
      </c>
      <c r="C1577" s="31" t="s">
        <v>566</v>
      </c>
      <c r="D1577" s="6">
        <v>381.16</v>
      </c>
      <c r="E1577" s="44" t="s">
        <v>27</v>
      </c>
      <c r="G1577" s="6">
        <v>3312.56</v>
      </c>
      <c r="J1577" s="6">
        <v>10</v>
      </c>
      <c r="K1577" s="6">
        <v>195</v>
      </c>
      <c r="L1577" s="6">
        <v>200</v>
      </c>
    </row>
    <row r="1578" spans="1:18" x14ac:dyDescent="0.2">
      <c r="A1578" s="28">
        <v>40123</v>
      </c>
      <c r="B1578" s="18" t="s">
        <v>155</v>
      </c>
      <c r="C1578" s="31">
        <v>85219</v>
      </c>
      <c r="D1578" s="6">
        <v>41.7</v>
      </c>
      <c r="E1578" s="44" t="s">
        <v>27</v>
      </c>
    </row>
    <row r="1579" spans="1:18" x14ac:dyDescent="0.2">
      <c r="A1579" s="28">
        <v>40119</v>
      </c>
      <c r="B1579" s="18" t="s">
        <v>387</v>
      </c>
      <c r="C1579" s="31" t="s">
        <v>567</v>
      </c>
      <c r="D1579" s="6">
        <v>2203.4</v>
      </c>
      <c r="E1579" s="44" t="s">
        <v>27</v>
      </c>
    </row>
    <row r="1580" spans="1:18" x14ac:dyDescent="0.2">
      <c r="A1580" s="28">
        <v>40119</v>
      </c>
      <c r="B1580" s="18" t="s">
        <v>6</v>
      </c>
      <c r="C1580" s="31">
        <v>566139</v>
      </c>
      <c r="D1580" s="6">
        <v>57.8</v>
      </c>
      <c r="E1580" s="44" t="s">
        <v>27</v>
      </c>
    </row>
    <row r="1581" spans="1:18" x14ac:dyDescent="0.2">
      <c r="A1581" s="28">
        <v>40119</v>
      </c>
      <c r="B1581" s="18" t="s">
        <v>6</v>
      </c>
      <c r="C1581" s="31">
        <v>566138</v>
      </c>
      <c r="D1581" s="6">
        <v>62</v>
      </c>
      <c r="E1581" s="44" t="s">
        <v>27</v>
      </c>
    </row>
    <row r="1582" spans="1:18" x14ac:dyDescent="0.2">
      <c r="A1582" s="28">
        <v>40121</v>
      </c>
      <c r="B1582" s="18" t="s">
        <v>6</v>
      </c>
      <c r="C1582" s="31">
        <v>566688</v>
      </c>
      <c r="D1582" s="6">
        <v>243.79</v>
      </c>
      <c r="E1582" s="44" t="s">
        <v>27</v>
      </c>
    </row>
    <row r="1583" spans="1:18" x14ac:dyDescent="0.2">
      <c r="A1583" s="28">
        <v>40122</v>
      </c>
      <c r="B1583" s="18" t="s">
        <v>387</v>
      </c>
      <c r="C1583" s="31" t="s">
        <v>568</v>
      </c>
      <c r="D1583" s="6">
        <v>603.76</v>
      </c>
      <c r="E1583" s="44" t="s">
        <v>27</v>
      </c>
    </row>
    <row r="1584" spans="1:18" x14ac:dyDescent="0.2">
      <c r="A1584" s="28">
        <v>40122</v>
      </c>
      <c r="B1584" s="18" t="s">
        <v>459</v>
      </c>
      <c r="C1584" s="31">
        <v>4899</v>
      </c>
      <c r="D1584" s="6">
        <v>133.71</v>
      </c>
      <c r="E1584" s="44" t="s">
        <v>27</v>
      </c>
    </row>
    <row r="1585" spans="1:18" x14ac:dyDescent="0.2">
      <c r="A1585" s="28">
        <v>40123</v>
      </c>
      <c r="B1585" s="18" t="s">
        <v>6</v>
      </c>
      <c r="C1585" s="31">
        <v>567104</v>
      </c>
      <c r="D1585" s="6">
        <v>44.4</v>
      </c>
      <c r="E1585" s="44" t="s">
        <v>27</v>
      </c>
    </row>
    <row r="1586" spans="1:18" x14ac:dyDescent="0.2">
      <c r="D1586" s="6">
        <f>SUM(D1577:D1585)</f>
        <v>3771.7200000000007</v>
      </c>
      <c r="G1586" s="6">
        <f>SUM(G1577:G1585)</f>
        <v>3312.56</v>
      </c>
      <c r="J1586" s="6">
        <v>10</v>
      </c>
      <c r="K1586" s="6">
        <v>195</v>
      </c>
      <c r="L1586" s="6">
        <v>200</v>
      </c>
      <c r="M1586" s="6">
        <f>SUM(D1586:L1586)</f>
        <v>7489.2800000000007</v>
      </c>
      <c r="N1586" s="6">
        <v>9733.51</v>
      </c>
      <c r="O1586" s="7">
        <f>N1586-M1586</f>
        <v>2244.2299999999996</v>
      </c>
    </row>
    <row r="1590" spans="1:18" ht="10.5" x14ac:dyDescent="0.25">
      <c r="A1590" s="59" t="s">
        <v>0</v>
      </c>
      <c r="B1590" s="22" t="s">
        <v>7</v>
      </c>
      <c r="C1590" s="3" t="s">
        <v>8</v>
      </c>
      <c r="D1590" s="2" t="s">
        <v>9</v>
      </c>
      <c r="E1590" s="46"/>
      <c r="F1590" s="2" t="s">
        <v>89</v>
      </c>
      <c r="G1590" s="2" t="s">
        <v>25</v>
      </c>
      <c r="H1590" s="2" t="s">
        <v>90</v>
      </c>
      <c r="I1590" s="2" t="s">
        <v>91</v>
      </c>
      <c r="J1590" s="2" t="s">
        <v>92</v>
      </c>
      <c r="K1590" s="2" t="s">
        <v>37</v>
      </c>
      <c r="L1590" s="2" t="s">
        <v>93</v>
      </c>
      <c r="M1590" s="2" t="s">
        <v>95</v>
      </c>
      <c r="N1590" s="2" t="s">
        <v>58</v>
      </c>
      <c r="O1590" s="4" t="s">
        <v>96</v>
      </c>
      <c r="P1590" s="4"/>
      <c r="Q1590" s="1"/>
      <c r="R1590" s="1"/>
    </row>
    <row r="1591" spans="1:18" x14ac:dyDescent="0.2">
      <c r="A1591" s="28">
        <v>40127</v>
      </c>
      <c r="B1591" s="18" t="s">
        <v>19</v>
      </c>
      <c r="C1591" s="31">
        <v>174286</v>
      </c>
      <c r="D1591" s="6">
        <v>817.15</v>
      </c>
      <c r="E1591" s="44" t="s">
        <v>27</v>
      </c>
      <c r="G1591" s="6">
        <v>3271.98</v>
      </c>
      <c r="J1591" s="6">
        <v>10</v>
      </c>
      <c r="K1591" s="6">
        <v>195</v>
      </c>
      <c r="L1591" s="6">
        <v>230</v>
      </c>
    </row>
    <row r="1592" spans="1:18" x14ac:dyDescent="0.2">
      <c r="E1592" s="44" t="s">
        <v>27</v>
      </c>
    </row>
    <row r="1593" spans="1:18" x14ac:dyDescent="0.2">
      <c r="A1593" s="28">
        <v>36839</v>
      </c>
      <c r="B1593" s="18" t="s">
        <v>6</v>
      </c>
      <c r="C1593" s="31">
        <v>567492</v>
      </c>
      <c r="D1593" s="6">
        <v>239.59</v>
      </c>
      <c r="E1593" s="44" t="s">
        <v>27</v>
      </c>
    </row>
    <row r="1594" spans="1:18" x14ac:dyDescent="0.2">
      <c r="A1594" s="28">
        <v>40126</v>
      </c>
      <c r="B1594" s="18" t="s">
        <v>387</v>
      </c>
      <c r="C1594" s="31" t="s">
        <v>569</v>
      </c>
      <c r="D1594" s="6">
        <v>3634.24</v>
      </c>
      <c r="E1594" s="44" t="s">
        <v>27</v>
      </c>
    </row>
    <row r="1595" spans="1:18" x14ac:dyDescent="0.2">
      <c r="A1595" s="28">
        <v>40128</v>
      </c>
      <c r="B1595" s="18" t="s">
        <v>387</v>
      </c>
      <c r="C1595" s="31" t="s">
        <v>570</v>
      </c>
      <c r="D1595" s="6">
        <v>1216.3599999999999</v>
      </c>
      <c r="E1595" s="44" t="s">
        <v>27</v>
      </c>
    </row>
    <row r="1596" spans="1:18" x14ac:dyDescent="0.2">
      <c r="A1596" s="28">
        <v>40129</v>
      </c>
      <c r="B1596" s="18" t="s">
        <v>387</v>
      </c>
      <c r="C1596" s="31" t="s">
        <v>571</v>
      </c>
      <c r="D1596" s="6">
        <v>3196.72</v>
      </c>
      <c r="E1596" s="44" t="s">
        <v>27</v>
      </c>
    </row>
    <row r="1597" spans="1:18" x14ac:dyDescent="0.2">
      <c r="A1597" s="28">
        <v>40128</v>
      </c>
      <c r="B1597" s="18" t="s">
        <v>6</v>
      </c>
      <c r="C1597" s="31">
        <v>567992</v>
      </c>
      <c r="D1597" s="6">
        <v>299.17</v>
      </c>
      <c r="E1597" s="44" t="s">
        <v>27</v>
      </c>
    </row>
    <row r="1598" spans="1:18" x14ac:dyDescent="0.2">
      <c r="A1598" s="28">
        <v>40130</v>
      </c>
      <c r="B1598" s="18" t="s">
        <v>6</v>
      </c>
      <c r="C1598" s="31">
        <v>568500</v>
      </c>
      <c r="D1598" s="6">
        <v>123.99</v>
      </c>
      <c r="E1598" s="44" t="s">
        <v>27</v>
      </c>
    </row>
    <row r="1599" spans="1:18" x14ac:dyDescent="0.2">
      <c r="A1599" s="28">
        <v>40130</v>
      </c>
      <c r="B1599" s="18" t="s">
        <v>10</v>
      </c>
      <c r="C1599" s="31" t="s">
        <v>578</v>
      </c>
      <c r="D1599" s="6">
        <v>42.99</v>
      </c>
      <c r="E1599" s="44" t="s">
        <v>27</v>
      </c>
    </row>
    <row r="1600" spans="1:18" x14ac:dyDescent="0.2">
      <c r="D1600" s="6">
        <f>SUM(D1591:D1598)</f>
        <v>9527.2199999999993</v>
      </c>
      <c r="G1600" s="6">
        <v>3271.98</v>
      </c>
      <c r="J1600" s="6">
        <v>10</v>
      </c>
      <c r="K1600" s="6">
        <v>195</v>
      </c>
      <c r="L1600" s="6">
        <v>230</v>
      </c>
      <c r="M1600" s="6">
        <f>SUM(D1600:L1600)</f>
        <v>13234.199999999999</v>
      </c>
      <c r="N1600" s="6">
        <v>10367.1</v>
      </c>
      <c r="O1600" s="7">
        <f>N1600-M1600</f>
        <v>-2867.0999999999985</v>
      </c>
    </row>
    <row r="1604" spans="1:18" ht="10.5" x14ac:dyDescent="0.25">
      <c r="A1604" s="59" t="s">
        <v>0</v>
      </c>
      <c r="B1604" s="22" t="s">
        <v>7</v>
      </c>
      <c r="C1604" s="3" t="s">
        <v>8</v>
      </c>
      <c r="D1604" s="2" t="s">
        <v>9</v>
      </c>
      <c r="E1604" s="46"/>
      <c r="F1604" s="2" t="s">
        <v>89</v>
      </c>
      <c r="G1604" s="2" t="s">
        <v>25</v>
      </c>
      <c r="H1604" s="2" t="s">
        <v>90</v>
      </c>
      <c r="I1604" s="2" t="s">
        <v>91</v>
      </c>
      <c r="J1604" s="2" t="s">
        <v>92</v>
      </c>
      <c r="K1604" s="2" t="s">
        <v>37</v>
      </c>
      <c r="L1604" s="2" t="s">
        <v>93</v>
      </c>
      <c r="M1604" s="2" t="s">
        <v>95</v>
      </c>
      <c r="N1604" s="2" t="s">
        <v>58</v>
      </c>
      <c r="O1604" s="4" t="s">
        <v>96</v>
      </c>
      <c r="P1604" s="4"/>
      <c r="Q1604" s="1"/>
      <c r="R1604" s="1"/>
    </row>
    <row r="1605" spans="1:18" x14ac:dyDescent="0.2">
      <c r="A1605" s="28">
        <v>40133</v>
      </c>
      <c r="B1605" s="18" t="s">
        <v>387</v>
      </c>
      <c r="C1605" s="31" t="s">
        <v>576</v>
      </c>
      <c r="D1605" s="6">
        <v>1932.64</v>
      </c>
      <c r="E1605" s="44" t="s">
        <v>27</v>
      </c>
      <c r="G1605" s="6">
        <v>3259.52</v>
      </c>
      <c r="J1605" s="6">
        <v>10</v>
      </c>
      <c r="K1605" s="6">
        <v>195</v>
      </c>
      <c r="L1605" s="6">
        <v>230</v>
      </c>
    </row>
    <row r="1606" spans="1:18" x14ac:dyDescent="0.2">
      <c r="A1606" s="28">
        <v>40133</v>
      </c>
      <c r="B1606" s="18" t="s">
        <v>10</v>
      </c>
      <c r="C1606" s="31" t="s">
        <v>577</v>
      </c>
      <c r="D1606" s="6">
        <v>420.65</v>
      </c>
      <c r="E1606" s="44" t="s">
        <v>27</v>
      </c>
    </row>
    <row r="1607" spans="1:18" x14ac:dyDescent="0.2">
      <c r="A1607" s="28">
        <v>40133</v>
      </c>
      <c r="B1607" s="18" t="s">
        <v>10</v>
      </c>
      <c r="C1607" s="31" t="s">
        <v>578</v>
      </c>
      <c r="D1607" s="6">
        <v>42.99</v>
      </c>
      <c r="E1607" s="44" t="s">
        <v>27</v>
      </c>
    </row>
    <row r="1608" spans="1:18" x14ac:dyDescent="0.2">
      <c r="A1608" s="28">
        <v>40134</v>
      </c>
      <c r="B1608" s="18" t="s">
        <v>12</v>
      </c>
      <c r="C1608" s="31">
        <v>1151788</v>
      </c>
      <c r="D1608" s="6">
        <v>947.3</v>
      </c>
      <c r="E1608" s="44" t="s">
        <v>27</v>
      </c>
    </row>
    <row r="1609" spans="1:18" x14ac:dyDescent="0.2">
      <c r="A1609" s="28">
        <v>40134</v>
      </c>
      <c r="B1609" s="18" t="s">
        <v>551</v>
      </c>
      <c r="C1609" s="31">
        <v>98617</v>
      </c>
      <c r="D1609" s="6">
        <v>271.22000000000003</v>
      </c>
      <c r="E1609" s="44" t="s">
        <v>27</v>
      </c>
    </row>
    <row r="1610" spans="1:18" x14ac:dyDescent="0.2">
      <c r="A1610" s="28">
        <v>40135</v>
      </c>
      <c r="B1610" s="18" t="s">
        <v>6</v>
      </c>
      <c r="C1610" s="31">
        <v>569182</v>
      </c>
      <c r="D1610" s="6">
        <v>179.37</v>
      </c>
      <c r="E1610" s="44" t="s">
        <v>27</v>
      </c>
    </row>
    <row r="1611" spans="1:18" x14ac:dyDescent="0.2">
      <c r="A1611" s="28">
        <v>40135</v>
      </c>
      <c r="B1611" s="18" t="s">
        <v>387</v>
      </c>
      <c r="C1611" s="31" t="s">
        <v>575</v>
      </c>
      <c r="D1611" s="6">
        <v>3283.15</v>
      </c>
      <c r="E1611" s="44" t="s">
        <v>27</v>
      </c>
    </row>
    <row r="1612" spans="1:18" x14ac:dyDescent="0.2">
      <c r="A1612" s="28">
        <v>40136</v>
      </c>
      <c r="B1612" s="18" t="s">
        <v>459</v>
      </c>
      <c r="C1612" s="31">
        <v>5152</v>
      </c>
      <c r="D1612" s="6">
        <v>377.42</v>
      </c>
      <c r="E1612" s="44" t="s">
        <v>27</v>
      </c>
    </row>
    <row r="1613" spans="1:18" x14ac:dyDescent="0.2">
      <c r="A1613" s="28">
        <v>40137</v>
      </c>
      <c r="B1613" s="18" t="s">
        <v>6</v>
      </c>
      <c r="C1613" s="31">
        <v>569646</v>
      </c>
      <c r="D1613" s="6">
        <v>177.6</v>
      </c>
      <c r="E1613" s="44" t="s">
        <v>27</v>
      </c>
    </row>
    <row r="1614" spans="1:18" x14ac:dyDescent="0.2">
      <c r="D1614" s="6">
        <f>SUM(D1605:D1613)</f>
        <v>7632.34</v>
      </c>
      <c r="G1614" s="6">
        <f>SUM(G1605:G1613)</f>
        <v>3259.52</v>
      </c>
      <c r="J1614" s="6">
        <f>SUM(J1605:J1613)</f>
        <v>10</v>
      </c>
      <c r="K1614" s="6">
        <f>SUM(K1605:K1613)</f>
        <v>195</v>
      </c>
      <c r="L1614" s="6">
        <f>SUM(L1605:L1613)</f>
        <v>230</v>
      </c>
      <c r="M1614" s="6">
        <f>SUM(D1614:L1614)</f>
        <v>11326.86</v>
      </c>
      <c r="N1614" s="6">
        <v>9233.59</v>
      </c>
      <c r="O1614" s="7">
        <f>N1614-M1614</f>
        <v>-2093.2700000000004</v>
      </c>
    </row>
    <row r="1616" spans="1:18" ht="10.5" x14ac:dyDescent="0.25">
      <c r="A1616" s="59" t="s">
        <v>0</v>
      </c>
      <c r="B1616" s="22" t="s">
        <v>7</v>
      </c>
      <c r="C1616" s="3" t="s">
        <v>8</v>
      </c>
      <c r="D1616" s="2" t="s">
        <v>9</v>
      </c>
      <c r="E1616" s="46"/>
      <c r="F1616" s="2" t="s">
        <v>89</v>
      </c>
      <c r="G1616" s="2" t="s">
        <v>25</v>
      </c>
      <c r="H1616" s="2" t="s">
        <v>90</v>
      </c>
      <c r="I1616" s="2" t="s">
        <v>91</v>
      </c>
      <c r="J1616" s="2" t="s">
        <v>92</v>
      </c>
      <c r="K1616" s="2" t="s">
        <v>37</v>
      </c>
      <c r="L1616" s="2" t="s">
        <v>93</v>
      </c>
      <c r="M1616" s="2" t="s">
        <v>95</v>
      </c>
      <c r="N1616" s="2" t="s">
        <v>58</v>
      </c>
      <c r="O1616" s="4" t="s">
        <v>96</v>
      </c>
      <c r="P1616" s="4"/>
      <c r="Q1616" s="1"/>
      <c r="R1616" s="1"/>
    </row>
    <row r="1617" spans="1:18" x14ac:dyDescent="0.2">
      <c r="A1617" s="28">
        <v>40140</v>
      </c>
      <c r="B1617" s="18" t="s">
        <v>6</v>
      </c>
      <c r="C1617" s="31">
        <v>570006</v>
      </c>
      <c r="D1617" s="6">
        <v>237.17</v>
      </c>
      <c r="E1617" s="44" t="s">
        <v>27</v>
      </c>
      <c r="G1617" s="6">
        <v>3178.79</v>
      </c>
      <c r="J1617" s="6">
        <v>10</v>
      </c>
      <c r="K1617" s="6">
        <v>195</v>
      </c>
      <c r="L1617" s="6">
        <v>230</v>
      </c>
    </row>
    <row r="1618" spans="1:18" x14ac:dyDescent="0.2">
      <c r="A1618" s="28">
        <v>40140</v>
      </c>
      <c r="B1618" s="18" t="s">
        <v>387</v>
      </c>
      <c r="C1618" s="31" t="s">
        <v>585</v>
      </c>
      <c r="D1618" s="6">
        <v>2368.6</v>
      </c>
      <c r="E1618" s="44" t="s">
        <v>27</v>
      </c>
    </row>
    <row r="1619" spans="1:18" x14ac:dyDescent="0.2">
      <c r="A1619" s="28">
        <v>40141</v>
      </c>
      <c r="B1619" s="18" t="s">
        <v>464</v>
      </c>
      <c r="C1619" s="31">
        <v>1784100917</v>
      </c>
      <c r="D1619" s="6">
        <v>33</v>
      </c>
      <c r="E1619" s="44" t="s">
        <v>27</v>
      </c>
    </row>
    <row r="1620" spans="1:18" x14ac:dyDescent="0.2">
      <c r="A1620" s="28">
        <v>40141</v>
      </c>
      <c r="B1620" s="18" t="s">
        <v>19</v>
      </c>
      <c r="C1620" s="31">
        <v>174871</v>
      </c>
      <c r="D1620" s="6">
        <v>528.5</v>
      </c>
      <c r="E1620" s="44" t="s">
        <v>27</v>
      </c>
    </row>
    <row r="1621" spans="1:18" x14ac:dyDescent="0.2">
      <c r="A1621" s="28">
        <v>40142</v>
      </c>
      <c r="B1621" s="18" t="s">
        <v>6</v>
      </c>
      <c r="C1621" s="31">
        <v>570486</v>
      </c>
      <c r="D1621" s="6">
        <v>147.49</v>
      </c>
      <c r="E1621" s="44" t="s">
        <v>27</v>
      </c>
    </row>
    <row r="1622" spans="1:18" x14ac:dyDescent="0.2">
      <c r="A1622" s="28">
        <v>40142</v>
      </c>
      <c r="B1622" s="18" t="s">
        <v>12</v>
      </c>
      <c r="C1622" s="31">
        <v>1152229</v>
      </c>
      <c r="D1622" s="6">
        <v>1720.95</v>
      </c>
      <c r="E1622" s="44" t="s">
        <v>27</v>
      </c>
    </row>
    <row r="1623" spans="1:18" x14ac:dyDescent="0.2">
      <c r="A1623" s="28">
        <v>40143</v>
      </c>
      <c r="B1623" s="18" t="s">
        <v>387</v>
      </c>
      <c r="C1623" s="31" t="s">
        <v>586</v>
      </c>
      <c r="D1623" s="6">
        <v>2328.6</v>
      </c>
      <c r="E1623" s="44" t="s">
        <v>27</v>
      </c>
    </row>
    <row r="1624" spans="1:18" x14ac:dyDescent="0.2">
      <c r="A1624" s="28">
        <v>40144</v>
      </c>
      <c r="B1624" s="18" t="s">
        <v>75</v>
      </c>
      <c r="C1624" s="31">
        <v>3319195</v>
      </c>
      <c r="D1624" s="6">
        <v>96.8</v>
      </c>
      <c r="E1624" s="44" t="s">
        <v>27</v>
      </c>
    </row>
    <row r="1625" spans="1:18" x14ac:dyDescent="0.2">
      <c r="A1625" s="28">
        <v>40144</v>
      </c>
      <c r="B1625" s="18" t="s">
        <v>10</v>
      </c>
      <c r="C1625" s="31" t="s">
        <v>584</v>
      </c>
      <c r="D1625" s="6">
        <v>278</v>
      </c>
      <c r="E1625" s="44" t="s">
        <v>27</v>
      </c>
    </row>
    <row r="1626" spans="1:18" x14ac:dyDescent="0.2">
      <c r="A1626" s="28">
        <v>40144</v>
      </c>
      <c r="B1626" s="18" t="s">
        <v>19</v>
      </c>
      <c r="C1626" s="31">
        <v>175013</v>
      </c>
      <c r="D1626" s="6">
        <v>82.5</v>
      </c>
      <c r="E1626" s="44" t="s">
        <v>27</v>
      </c>
    </row>
    <row r="1627" spans="1:18" x14ac:dyDescent="0.2">
      <c r="A1627" s="28">
        <v>40144</v>
      </c>
      <c r="B1627" s="18" t="s">
        <v>19</v>
      </c>
      <c r="C1627" s="31">
        <v>175038</v>
      </c>
      <c r="D1627" s="6">
        <v>12</v>
      </c>
      <c r="E1627" s="44" t="s">
        <v>27</v>
      </c>
    </row>
    <row r="1628" spans="1:18" x14ac:dyDescent="0.2">
      <c r="A1628" s="28">
        <v>40144</v>
      </c>
      <c r="B1628" s="18" t="s">
        <v>6</v>
      </c>
      <c r="C1628" s="31">
        <v>570955</v>
      </c>
      <c r="D1628" s="6">
        <v>123.99</v>
      </c>
      <c r="E1628" s="44" t="s">
        <v>27</v>
      </c>
    </row>
    <row r="1629" spans="1:18" x14ac:dyDescent="0.2">
      <c r="D1629" s="6">
        <f>SUM(D1617:D1628)</f>
        <v>7957.5999999999995</v>
      </c>
      <c r="G1629" s="6">
        <f>SUM(G1617:G1628)</f>
        <v>3178.79</v>
      </c>
      <c r="J1629" s="6">
        <f>SUM(J1617:J1628)</f>
        <v>10</v>
      </c>
      <c r="K1629" s="6">
        <f>SUM(K1617:K1628)</f>
        <v>195</v>
      </c>
      <c r="L1629" s="6">
        <f>SUM(L1617:L1628)</f>
        <v>230</v>
      </c>
      <c r="M1629" s="6">
        <f>SUM(D1629:L1629)</f>
        <v>11571.39</v>
      </c>
      <c r="N1629" s="6">
        <v>9676.17</v>
      </c>
      <c r="O1629" s="7">
        <f>N1629-M1629</f>
        <v>-1895.2199999999993</v>
      </c>
      <c r="P1629" s="7" t="s">
        <v>622</v>
      </c>
    </row>
    <row r="1631" spans="1:18" ht="10.5" x14ac:dyDescent="0.25">
      <c r="A1631" s="59" t="s">
        <v>0</v>
      </c>
      <c r="B1631" s="22" t="s">
        <v>7</v>
      </c>
      <c r="C1631" s="3" t="s">
        <v>8</v>
      </c>
      <c r="D1631" s="2" t="s">
        <v>9</v>
      </c>
      <c r="E1631" s="46"/>
      <c r="F1631" s="2" t="s">
        <v>89</v>
      </c>
      <c r="G1631" s="2" t="s">
        <v>25</v>
      </c>
      <c r="H1631" s="2" t="s">
        <v>90</v>
      </c>
      <c r="I1631" s="2" t="s">
        <v>91</v>
      </c>
      <c r="J1631" s="2" t="s">
        <v>92</v>
      </c>
      <c r="K1631" s="2" t="s">
        <v>37</v>
      </c>
      <c r="L1631" s="2" t="s">
        <v>93</v>
      </c>
      <c r="M1631" s="2" t="s">
        <v>95</v>
      </c>
      <c r="N1631" s="2" t="s">
        <v>58</v>
      </c>
      <c r="O1631" s="4" t="s">
        <v>96</v>
      </c>
      <c r="P1631" s="4"/>
      <c r="Q1631" s="1"/>
      <c r="R1631" s="1"/>
    </row>
    <row r="1632" spans="1:18" x14ac:dyDescent="0.2">
      <c r="A1632" s="28">
        <v>40147</v>
      </c>
      <c r="B1632" s="18" t="s">
        <v>6</v>
      </c>
      <c r="C1632" s="31">
        <v>571294</v>
      </c>
      <c r="D1632" s="6">
        <v>179.37</v>
      </c>
      <c r="E1632" s="44" t="s">
        <v>27</v>
      </c>
      <c r="G1632" s="6">
        <v>3328.16</v>
      </c>
      <c r="J1632" s="6">
        <v>10</v>
      </c>
      <c r="K1632" s="6">
        <v>195</v>
      </c>
      <c r="L1632" s="6">
        <v>300</v>
      </c>
    </row>
    <row r="1633" spans="1:18" x14ac:dyDescent="0.2">
      <c r="A1633" s="28">
        <v>40148</v>
      </c>
      <c r="B1633" s="18" t="s">
        <v>387</v>
      </c>
      <c r="C1633" s="31" t="s">
        <v>581</v>
      </c>
      <c r="D1633" s="6">
        <v>3474.13</v>
      </c>
      <c r="E1633" s="44" t="s">
        <v>27</v>
      </c>
    </row>
    <row r="1634" spans="1:18" ht="20" x14ac:dyDescent="0.2">
      <c r="A1634" s="28">
        <v>40148</v>
      </c>
      <c r="B1634" s="18" t="s">
        <v>582</v>
      </c>
      <c r="C1634" s="31">
        <v>51780</v>
      </c>
      <c r="D1634" s="6">
        <v>1345.08</v>
      </c>
      <c r="E1634" s="44" t="s">
        <v>27</v>
      </c>
    </row>
    <row r="1635" spans="1:18" x14ac:dyDescent="0.2">
      <c r="A1635" s="28">
        <v>40149</v>
      </c>
      <c r="B1635" s="18" t="s">
        <v>12</v>
      </c>
      <c r="C1635" s="31">
        <v>1152670</v>
      </c>
      <c r="D1635" s="6">
        <v>821.6</v>
      </c>
      <c r="E1635" s="44" t="s">
        <v>27</v>
      </c>
    </row>
    <row r="1636" spans="1:18" x14ac:dyDescent="0.2">
      <c r="A1636" s="28">
        <v>40150</v>
      </c>
      <c r="B1636" s="18" t="s">
        <v>387</v>
      </c>
      <c r="C1636" s="31" t="s">
        <v>583</v>
      </c>
      <c r="D1636" s="6">
        <v>2882.2</v>
      </c>
      <c r="E1636" s="44" t="s">
        <v>27</v>
      </c>
    </row>
    <row r="1637" spans="1:18" x14ac:dyDescent="0.2">
      <c r="A1637" s="28">
        <v>40150</v>
      </c>
      <c r="B1637" s="18" t="s">
        <v>459</v>
      </c>
      <c r="C1637" s="31">
        <v>5433</v>
      </c>
      <c r="D1637" s="6">
        <v>276.39</v>
      </c>
      <c r="E1637" s="44" t="s">
        <v>27</v>
      </c>
    </row>
    <row r="1638" spans="1:18" x14ac:dyDescent="0.2">
      <c r="A1638" s="28">
        <v>40151</v>
      </c>
      <c r="B1638" s="18" t="s">
        <v>6</v>
      </c>
      <c r="C1638" s="31">
        <v>572247</v>
      </c>
      <c r="D1638" s="6">
        <v>543.77</v>
      </c>
      <c r="E1638" s="44" t="s">
        <v>27</v>
      </c>
    </row>
    <row r="1639" spans="1:18" x14ac:dyDescent="0.2">
      <c r="A1639" s="28">
        <v>40151</v>
      </c>
      <c r="B1639" s="18" t="s">
        <v>459</v>
      </c>
      <c r="C1639" s="31">
        <v>5474</v>
      </c>
      <c r="D1639" s="6">
        <v>-47.5</v>
      </c>
      <c r="E1639" s="44" t="s">
        <v>27</v>
      </c>
    </row>
    <row r="1640" spans="1:18" x14ac:dyDescent="0.2">
      <c r="D1640" s="6">
        <f>SUM(D1632:D1639)</f>
        <v>9475.0400000000009</v>
      </c>
      <c r="G1640" s="6">
        <f>SUM(G1632:G1639)</f>
        <v>3328.16</v>
      </c>
      <c r="J1640" s="6">
        <f>SUM(J1632:J1639)</f>
        <v>10</v>
      </c>
      <c r="K1640" s="6">
        <f>SUM(K1632:K1639)</f>
        <v>195</v>
      </c>
      <c r="L1640" s="6">
        <f>SUM(L1632:L1639)</f>
        <v>300</v>
      </c>
      <c r="M1640" s="6">
        <f>SUM(D1640:L1640)</f>
        <v>13308.2</v>
      </c>
      <c r="N1640" s="6">
        <v>13273.15</v>
      </c>
      <c r="O1640" s="7">
        <f>N1640-M1640</f>
        <v>-35.050000000001091</v>
      </c>
    </row>
    <row r="1643" spans="1:18" ht="10.5" x14ac:dyDescent="0.25">
      <c r="A1643" s="59" t="s">
        <v>0</v>
      </c>
      <c r="B1643" s="22" t="s">
        <v>7</v>
      </c>
      <c r="C1643" s="3" t="s">
        <v>8</v>
      </c>
      <c r="D1643" s="2" t="s">
        <v>9</v>
      </c>
      <c r="E1643" s="46"/>
      <c r="F1643" s="2" t="s">
        <v>89</v>
      </c>
      <c r="G1643" s="2" t="s">
        <v>25</v>
      </c>
      <c r="H1643" s="2" t="s">
        <v>90</v>
      </c>
      <c r="I1643" s="2" t="s">
        <v>91</v>
      </c>
      <c r="J1643" s="2" t="s">
        <v>92</v>
      </c>
      <c r="K1643" s="2" t="s">
        <v>37</v>
      </c>
      <c r="L1643" s="2" t="s">
        <v>93</v>
      </c>
      <c r="M1643" s="2" t="s">
        <v>95</v>
      </c>
      <c r="N1643" s="2" t="s">
        <v>58</v>
      </c>
      <c r="O1643" s="4" t="s">
        <v>96</v>
      </c>
      <c r="P1643" s="4"/>
      <c r="Q1643" s="1"/>
      <c r="R1643" s="1"/>
    </row>
    <row r="1644" spans="1:18" x14ac:dyDescent="0.2">
      <c r="A1644" s="28">
        <v>40154</v>
      </c>
      <c r="B1644" s="18" t="s">
        <v>6</v>
      </c>
      <c r="C1644" s="31">
        <v>572639</v>
      </c>
      <c r="D1644" s="6">
        <v>106.4</v>
      </c>
      <c r="E1644" s="44" t="s">
        <v>27</v>
      </c>
      <c r="G1644" s="6">
        <v>3460.72</v>
      </c>
      <c r="J1644" s="6">
        <v>10</v>
      </c>
      <c r="K1644" s="6">
        <v>195</v>
      </c>
      <c r="L1644" s="6">
        <v>300</v>
      </c>
    </row>
    <row r="1645" spans="1:18" x14ac:dyDescent="0.2">
      <c r="A1645" s="28">
        <v>40154</v>
      </c>
      <c r="B1645" s="18" t="s">
        <v>6</v>
      </c>
      <c r="C1645" s="31">
        <v>572639</v>
      </c>
      <c r="D1645" s="6">
        <v>106.4</v>
      </c>
      <c r="E1645" s="44" t="s">
        <v>27</v>
      </c>
    </row>
    <row r="1646" spans="1:18" x14ac:dyDescent="0.2">
      <c r="A1646" s="28">
        <v>40155</v>
      </c>
      <c r="B1646" s="18" t="s">
        <v>387</v>
      </c>
      <c r="C1646" s="31" t="s">
        <v>587</v>
      </c>
      <c r="D1646" s="6">
        <v>714.42</v>
      </c>
      <c r="E1646" s="44" t="s">
        <v>27</v>
      </c>
    </row>
    <row r="1647" spans="1:18" x14ac:dyDescent="0.2">
      <c r="A1647" s="28">
        <v>40155</v>
      </c>
      <c r="B1647" s="18" t="s">
        <v>589</v>
      </c>
      <c r="C1647" s="31">
        <v>51935</v>
      </c>
      <c r="D1647" s="6">
        <v>509.35</v>
      </c>
      <c r="E1647" s="44" t="s">
        <v>27</v>
      </c>
    </row>
    <row r="1648" spans="1:18" x14ac:dyDescent="0.2">
      <c r="A1648" s="28">
        <v>40155</v>
      </c>
      <c r="B1648" s="18" t="s">
        <v>19</v>
      </c>
      <c r="C1648" s="31">
        <v>175470</v>
      </c>
      <c r="D1648" s="6">
        <v>914.2</v>
      </c>
      <c r="E1648" s="44" t="s">
        <v>27</v>
      </c>
    </row>
    <row r="1649" spans="1:18" x14ac:dyDescent="0.2">
      <c r="A1649" s="28">
        <v>40156</v>
      </c>
      <c r="B1649" s="18" t="s">
        <v>19</v>
      </c>
      <c r="C1649" s="31">
        <v>175495</v>
      </c>
      <c r="D1649" s="6">
        <v>10.85</v>
      </c>
      <c r="E1649" s="44" t="s">
        <v>27</v>
      </c>
    </row>
    <row r="1650" spans="1:18" x14ac:dyDescent="0.2">
      <c r="A1650" s="28">
        <v>40156</v>
      </c>
      <c r="B1650" s="18" t="s">
        <v>589</v>
      </c>
      <c r="C1650" s="31">
        <v>51991</v>
      </c>
      <c r="D1650" s="6">
        <v>128.31</v>
      </c>
      <c r="E1650" s="44" t="s">
        <v>27</v>
      </c>
    </row>
    <row r="1651" spans="1:18" x14ac:dyDescent="0.2">
      <c r="A1651" s="28">
        <v>40156</v>
      </c>
      <c r="B1651" s="18" t="s">
        <v>6</v>
      </c>
      <c r="C1651" s="31">
        <v>573165</v>
      </c>
      <c r="D1651" s="6">
        <v>301.58999999999997</v>
      </c>
      <c r="E1651" s="44" t="s">
        <v>27</v>
      </c>
    </row>
    <row r="1652" spans="1:18" x14ac:dyDescent="0.2">
      <c r="A1652" s="28">
        <v>40157</v>
      </c>
      <c r="B1652" s="18" t="s">
        <v>459</v>
      </c>
      <c r="C1652" s="31">
        <v>5588</v>
      </c>
      <c r="D1652" s="6">
        <v>40.43</v>
      </c>
      <c r="E1652" s="44" t="s">
        <v>27</v>
      </c>
    </row>
    <row r="1653" spans="1:18" x14ac:dyDescent="0.2">
      <c r="A1653" s="28">
        <v>40157</v>
      </c>
      <c r="B1653" s="18" t="s">
        <v>387</v>
      </c>
      <c r="C1653" s="31" t="s">
        <v>588</v>
      </c>
      <c r="D1653" s="6">
        <v>4477.6400000000003</v>
      </c>
      <c r="E1653" s="44" t="s">
        <v>27</v>
      </c>
    </row>
    <row r="1654" spans="1:18" x14ac:dyDescent="0.2">
      <c r="A1654" s="28">
        <v>40157</v>
      </c>
      <c r="B1654" s="18" t="s">
        <v>12</v>
      </c>
      <c r="C1654" s="31">
        <v>1153137</v>
      </c>
      <c r="D1654" s="6">
        <v>781.2</v>
      </c>
      <c r="E1654" s="44" t="s">
        <v>27</v>
      </c>
    </row>
    <row r="1655" spans="1:18" x14ac:dyDescent="0.2">
      <c r="A1655" s="28">
        <v>40158</v>
      </c>
      <c r="B1655" s="18" t="s">
        <v>6</v>
      </c>
      <c r="C1655" s="31">
        <v>573590</v>
      </c>
      <c r="D1655" s="6">
        <v>170.98</v>
      </c>
      <c r="E1655" s="44" t="s">
        <v>27</v>
      </c>
    </row>
    <row r="1656" spans="1:18" x14ac:dyDescent="0.2">
      <c r="D1656" s="6">
        <f>SUM(D1644:D1655)</f>
        <v>8261.77</v>
      </c>
      <c r="G1656" s="6">
        <f>SUM(G1644:G1655)</f>
        <v>3460.72</v>
      </c>
      <c r="J1656" s="6">
        <f>SUM(J1644:J1655)</f>
        <v>10</v>
      </c>
      <c r="K1656" s="6">
        <f>SUM(K1644:K1655)</f>
        <v>195</v>
      </c>
      <c r="L1656" s="6">
        <f>SUM(L1644:L1655)</f>
        <v>300</v>
      </c>
      <c r="M1656" s="6">
        <f>SUM(D1656:L1656)</f>
        <v>12227.49</v>
      </c>
      <c r="N1656" s="6">
        <v>10372.790000000001</v>
      </c>
      <c r="O1656" s="7">
        <f>N1656-M1656</f>
        <v>-1854.6999999999989</v>
      </c>
    </row>
    <row r="1658" spans="1:18" ht="10.5" x14ac:dyDescent="0.25">
      <c r="A1658" s="59" t="s">
        <v>0</v>
      </c>
      <c r="B1658" s="22" t="s">
        <v>7</v>
      </c>
      <c r="C1658" s="3" t="s">
        <v>8</v>
      </c>
      <c r="D1658" s="2" t="s">
        <v>9</v>
      </c>
      <c r="E1658" s="46"/>
      <c r="F1658" s="2" t="s">
        <v>89</v>
      </c>
      <c r="G1658" s="2" t="s">
        <v>25</v>
      </c>
      <c r="H1658" s="2" t="s">
        <v>90</v>
      </c>
      <c r="I1658" s="2" t="s">
        <v>91</v>
      </c>
      <c r="J1658" s="2" t="s">
        <v>92</v>
      </c>
      <c r="K1658" s="2" t="s">
        <v>37</v>
      </c>
      <c r="L1658" s="2" t="s">
        <v>93</v>
      </c>
      <c r="M1658" s="2" t="s">
        <v>95</v>
      </c>
      <c r="N1658" s="2" t="s">
        <v>58</v>
      </c>
      <c r="O1658" s="4" t="s">
        <v>96</v>
      </c>
      <c r="P1658" s="4"/>
      <c r="Q1658" s="1"/>
      <c r="R1658" s="1"/>
    </row>
    <row r="1659" spans="1:18" x14ac:dyDescent="0.2">
      <c r="A1659" s="28">
        <v>40161</v>
      </c>
      <c r="B1659" s="18" t="s">
        <v>10</v>
      </c>
      <c r="C1659" s="31" t="s">
        <v>593</v>
      </c>
      <c r="D1659" s="6">
        <v>466.32</v>
      </c>
      <c r="E1659" s="44" t="s">
        <v>27</v>
      </c>
      <c r="G1659" s="6">
        <v>3461.8</v>
      </c>
      <c r="J1659" s="6">
        <v>10</v>
      </c>
      <c r="K1659" s="6">
        <v>195</v>
      </c>
      <c r="L1659" s="6">
        <v>300</v>
      </c>
    </row>
    <row r="1660" spans="1:18" x14ac:dyDescent="0.2">
      <c r="A1660" s="28">
        <v>40161</v>
      </c>
      <c r="B1660" s="18" t="s">
        <v>6</v>
      </c>
      <c r="C1660" s="31">
        <v>573941</v>
      </c>
      <c r="D1660" s="6">
        <v>297.39</v>
      </c>
      <c r="E1660" s="44" t="s">
        <v>27</v>
      </c>
    </row>
    <row r="1661" spans="1:18" x14ac:dyDescent="0.2">
      <c r="A1661" s="28">
        <v>40162</v>
      </c>
      <c r="B1661" s="18" t="s">
        <v>387</v>
      </c>
      <c r="C1661" s="31" t="s">
        <v>592</v>
      </c>
      <c r="D1661" s="6">
        <v>2630.25</v>
      </c>
      <c r="E1661" s="44" t="s">
        <v>27</v>
      </c>
    </row>
    <row r="1662" spans="1:18" x14ac:dyDescent="0.2">
      <c r="A1662" s="28">
        <v>40163</v>
      </c>
      <c r="B1662" s="18" t="s">
        <v>6</v>
      </c>
      <c r="C1662" s="31">
        <v>574.50900000000001</v>
      </c>
      <c r="D1662" s="6">
        <v>32</v>
      </c>
      <c r="E1662" s="44" t="s">
        <v>27</v>
      </c>
    </row>
    <row r="1663" spans="1:18" x14ac:dyDescent="0.2">
      <c r="A1663" s="28">
        <v>40163</v>
      </c>
      <c r="B1663" s="18" t="s">
        <v>6</v>
      </c>
      <c r="C1663" s="31">
        <v>574508</v>
      </c>
      <c r="D1663" s="6">
        <v>185.99</v>
      </c>
      <c r="E1663" s="44" t="s">
        <v>27</v>
      </c>
    </row>
    <row r="1664" spans="1:18" x14ac:dyDescent="0.2">
      <c r="A1664" s="28">
        <v>40163</v>
      </c>
      <c r="B1664" s="18" t="s">
        <v>6</v>
      </c>
      <c r="C1664" s="31">
        <v>574487</v>
      </c>
      <c r="D1664" s="6">
        <v>220.46</v>
      </c>
      <c r="E1664" s="44" t="s">
        <v>27</v>
      </c>
    </row>
    <row r="1665" spans="1:18" x14ac:dyDescent="0.2">
      <c r="A1665" s="28">
        <v>40164</v>
      </c>
      <c r="B1665" s="18" t="s">
        <v>19</v>
      </c>
      <c r="C1665" s="31">
        <v>175891</v>
      </c>
      <c r="D1665" s="6">
        <v>56.05</v>
      </c>
      <c r="E1665" s="44" t="s">
        <v>27</v>
      </c>
    </row>
    <row r="1666" spans="1:18" x14ac:dyDescent="0.2">
      <c r="A1666" s="28">
        <v>40165</v>
      </c>
      <c r="B1666" s="18" t="s">
        <v>601</v>
      </c>
      <c r="C1666" s="31">
        <v>1153766</v>
      </c>
      <c r="D1666" s="6">
        <v>671.6</v>
      </c>
      <c r="E1666" s="44" t="s">
        <v>27</v>
      </c>
    </row>
    <row r="1667" spans="1:18" x14ac:dyDescent="0.2">
      <c r="A1667" s="28">
        <v>40165</v>
      </c>
      <c r="B1667" s="18" t="s">
        <v>6</v>
      </c>
      <c r="C1667" s="31">
        <v>574962</v>
      </c>
      <c r="D1667" s="6">
        <v>123.99</v>
      </c>
      <c r="E1667" s="44" t="s">
        <v>27</v>
      </c>
    </row>
    <row r="1668" spans="1:18" x14ac:dyDescent="0.2">
      <c r="A1668" s="28">
        <v>40165</v>
      </c>
      <c r="B1668" s="18" t="s">
        <v>6</v>
      </c>
      <c r="C1668" s="31">
        <v>574963</v>
      </c>
      <c r="D1668" s="6">
        <v>62.18</v>
      </c>
      <c r="E1668" s="44" t="s">
        <v>27</v>
      </c>
    </row>
    <row r="1669" spans="1:18" x14ac:dyDescent="0.2">
      <c r="A1669" s="28">
        <v>40165</v>
      </c>
      <c r="B1669" s="18" t="s">
        <v>602</v>
      </c>
      <c r="C1669" s="31">
        <v>52193</v>
      </c>
      <c r="D1669" s="6">
        <v>560.28</v>
      </c>
      <c r="E1669" s="44" t="s">
        <v>27</v>
      </c>
    </row>
    <row r="1670" spans="1:18" x14ac:dyDescent="0.2">
      <c r="A1670" s="28">
        <v>40165</v>
      </c>
      <c r="B1670" s="18" t="s">
        <v>19</v>
      </c>
      <c r="C1670" s="31">
        <v>175981</v>
      </c>
      <c r="D1670" s="6">
        <v>299.64999999999998</v>
      </c>
      <c r="E1670" s="44" t="s">
        <v>27</v>
      </c>
    </row>
    <row r="1671" spans="1:18" x14ac:dyDescent="0.2">
      <c r="A1671" s="28">
        <v>40164</v>
      </c>
      <c r="B1671" s="18" t="s">
        <v>459</v>
      </c>
      <c r="C1671" s="31">
        <v>5731</v>
      </c>
      <c r="D1671" s="6">
        <v>265.07</v>
      </c>
      <c r="E1671" s="44" t="s">
        <v>27</v>
      </c>
    </row>
    <row r="1672" spans="1:18" x14ac:dyDescent="0.2">
      <c r="A1672" s="28">
        <v>40163</v>
      </c>
      <c r="B1672" s="18" t="s">
        <v>387</v>
      </c>
      <c r="C1672" s="31" t="s">
        <v>603</v>
      </c>
      <c r="D1672" s="6">
        <v>1429.07</v>
      </c>
      <c r="E1672" s="44" t="s">
        <v>27</v>
      </c>
    </row>
    <row r="1673" spans="1:18" x14ac:dyDescent="0.2">
      <c r="D1673" s="6">
        <f>SUM(D1659:D1672)</f>
        <v>7300.2999999999993</v>
      </c>
      <c r="G1673" s="6">
        <f>SUM(G1659:G1672)</f>
        <v>3461.8</v>
      </c>
      <c r="J1673" s="6">
        <f>SUM(J1659:J1672)</f>
        <v>10</v>
      </c>
      <c r="K1673" s="6">
        <f>SUM(K1659:K1672)</f>
        <v>195</v>
      </c>
      <c r="L1673" s="6">
        <f>SUM(L1659:L1672)</f>
        <v>300</v>
      </c>
      <c r="M1673" s="6">
        <f>SUM(D1673:L1673)</f>
        <v>11267.099999999999</v>
      </c>
      <c r="N1673" s="6">
        <v>16132.09</v>
      </c>
      <c r="O1673" s="7">
        <f>N1673-M1673</f>
        <v>4864.9900000000016</v>
      </c>
    </row>
    <row r="1674" spans="1:18" ht="10.5" x14ac:dyDescent="0.25">
      <c r="A1674" s="59" t="s">
        <v>0</v>
      </c>
      <c r="B1674" s="22" t="s">
        <v>7</v>
      </c>
      <c r="C1674" s="3" t="s">
        <v>8</v>
      </c>
      <c r="D1674" s="2" t="s">
        <v>9</v>
      </c>
      <c r="E1674" s="46"/>
      <c r="F1674" s="2" t="s">
        <v>89</v>
      </c>
      <c r="G1674" s="2" t="s">
        <v>25</v>
      </c>
      <c r="H1674" s="2" t="s">
        <v>90</v>
      </c>
      <c r="I1674" s="2" t="s">
        <v>91</v>
      </c>
      <c r="J1674" s="2" t="s">
        <v>92</v>
      </c>
      <c r="K1674" s="2" t="s">
        <v>37</v>
      </c>
      <c r="L1674" s="2" t="s">
        <v>93</v>
      </c>
      <c r="M1674" s="2" t="s">
        <v>95</v>
      </c>
      <c r="N1674" s="2" t="s">
        <v>58</v>
      </c>
      <c r="O1674" s="4" t="s">
        <v>96</v>
      </c>
      <c r="P1674" s="4"/>
      <c r="Q1674" s="1"/>
      <c r="R1674" s="1"/>
    </row>
    <row r="1675" spans="1:18" x14ac:dyDescent="0.2">
      <c r="A1675" s="28">
        <v>40168</v>
      </c>
      <c r="B1675" s="18" t="s">
        <v>460</v>
      </c>
      <c r="C1675" s="31">
        <v>2096</v>
      </c>
      <c r="D1675" s="6">
        <v>56.5</v>
      </c>
      <c r="E1675" s="44" t="s">
        <v>27</v>
      </c>
      <c r="G1675" s="6">
        <v>3169.47</v>
      </c>
      <c r="J1675" s="6">
        <v>10</v>
      </c>
      <c r="K1675" s="6">
        <v>195</v>
      </c>
      <c r="L1675" s="6">
        <v>300</v>
      </c>
    </row>
    <row r="1676" spans="1:18" x14ac:dyDescent="0.2">
      <c r="A1676" s="28">
        <v>40167</v>
      </c>
      <c r="B1676" s="18" t="s">
        <v>6</v>
      </c>
      <c r="C1676" s="31">
        <v>575276</v>
      </c>
      <c r="D1676" s="6">
        <v>30.5</v>
      </c>
      <c r="E1676" s="44" t="s">
        <v>27</v>
      </c>
    </row>
    <row r="1677" spans="1:18" x14ac:dyDescent="0.2">
      <c r="A1677" s="28">
        <v>40170</v>
      </c>
      <c r="B1677" s="18" t="s">
        <v>6</v>
      </c>
      <c r="C1677" s="31">
        <v>575899</v>
      </c>
      <c r="D1677" s="6">
        <v>669.33</v>
      </c>
      <c r="E1677" s="44" t="s">
        <v>27</v>
      </c>
    </row>
    <row r="1678" spans="1:18" x14ac:dyDescent="0.2">
      <c r="A1678" s="28">
        <v>40169</v>
      </c>
      <c r="B1678" s="18" t="s">
        <v>459</v>
      </c>
      <c r="C1678" s="31">
        <v>221075</v>
      </c>
      <c r="D1678" s="6">
        <v>579.9</v>
      </c>
      <c r="E1678" s="44" t="s">
        <v>27</v>
      </c>
    </row>
    <row r="1679" spans="1:18" x14ac:dyDescent="0.2">
      <c r="A1679" s="28">
        <v>40169</v>
      </c>
      <c r="B1679" s="18" t="s">
        <v>602</v>
      </c>
      <c r="C1679" s="31">
        <v>52259</v>
      </c>
      <c r="D1679" s="6">
        <v>869.22</v>
      </c>
      <c r="E1679" s="44" t="s">
        <v>27</v>
      </c>
    </row>
    <row r="1680" spans="1:18" x14ac:dyDescent="0.2">
      <c r="A1680" s="28">
        <v>40169</v>
      </c>
      <c r="B1680" s="18" t="s">
        <v>387</v>
      </c>
      <c r="C1680" s="31" t="s">
        <v>604</v>
      </c>
      <c r="D1680" s="6">
        <v>2711.02</v>
      </c>
      <c r="E1680" s="44" t="s">
        <v>27</v>
      </c>
    </row>
    <row r="1681" spans="1:18" x14ac:dyDescent="0.2">
      <c r="A1681" s="28">
        <v>40170</v>
      </c>
      <c r="B1681" s="18" t="s">
        <v>155</v>
      </c>
      <c r="C1681" s="31">
        <v>86492</v>
      </c>
      <c r="D1681" s="6">
        <v>41.7</v>
      </c>
      <c r="E1681" s="44" t="s">
        <v>27</v>
      </c>
    </row>
    <row r="1682" spans="1:18" x14ac:dyDescent="0.2">
      <c r="A1682" s="28">
        <v>40171</v>
      </c>
      <c r="B1682" s="18" t="s">
        <v>387</v>
      </c>
      <c r="C1682" s="31" t="s">
        <v>605</v>
      </c>
      <c r="D1682" s="6">
        <v>881.72</v>
      </c>
      <c r="E1682" s="44" t="s">
        <v>27</v>
      </c>
    </row>
    <row r="1683" spans="1:18" x14ac:dyDescent="0.2">
      <c r="D1683" s="6">
        <f>SUM(D1675:D1682)</f>
        <v>5839.8899999999994</v>
      </c>
      <c r="G1683" s="6">
        <f>SUM(G1675:G1682)</f>
        <v>3169.47</v>
      </c>
      <c r="J1683" s="6">
        <f>SUM(J1675:J1682)</f>
        <v>10</v>
      </c>
      <c r="K1683" s="6">
        <f>SUM(K1675:K1682)</f>
        <v>195</v>
      </c>
      <c r="L1683" s="6">
        <f>SUM(L1675:L1682)</f>
        <v>300</v>
      </c>
      <c r="M1683" s="6">
        <f>SUM(D1683:L1683)</f>
        <v>9514.3599999999988</v>
      </c>
      <c r="N1683" s="6">
        <v>22040.14</v>
      </c>
      <c r="O1683" s="7">
        <f>N1683-M1683</f>
        <v>12525.78</v>
      </c>
    </row>
    <row r="1686" spans="1:18" ht="10.5" x14ac:dyDescent="0.25">
      <c r="A1686" s="59" t="s">
        <v>0</v>
      </c>
      <c r="B1686" s="22" t="s">
        <v>7</v>
      </c>
      <c r="C1686" s="3" t="s">
        <v>8</v>
      </c>
      <c r="D1686" s="2" t="s">
        <v>9</v>
      </c>
      <c r="E1686" s="46"/>
      <c r="F1686" s="2" t="s">
        <v>89</v>
      </c>
      <c r="G1686" s="2" t="s">
        <v>25</v>
      </c>
      <c r="H1686" s="2" t="s">
        <v>90</v>
      </c>
      <c r="I1686" s="2" t="s">
        <v>91</v>
      </c>
      <c r="J1686" s="2" t="s">
        <v>92</v>
      </c>
      <c r="K1686" s="2" t="s">
        <v>37</v>
      </c>
      <c r="L1686" s="2" t="s">
        <v>93</v>
      </c>
      <c r="M1686" s="2" t="s">
        <v>95</v>
      </c>
      <c r="N1686" s="2" t="s">
        <v>58</v>
      </c>
      <c r="O1686" s="4" t="s">
        <v>96</v>
      </c>
      <c r="P1686" s="4"/>
      <c r="Q1686" s="1"/>
      <c r="R1686" s="1"/>
    </row>
    <row r="1687" spans="1:18" x14ac:dyDescent="0.2">
      <c r="A1687" s="28">
        <v>40176</v>
      </c>
      <c r="B1687" s="18" t="s">
        <v>6</v>
      </c>
      <c r="C1687" s="31">
        <v>576407</v>
      </c>
      <c r="D1687" s="6">
        <v>60.62</v>
      </c>
      <c r="E1687" s="44" t="s">
        <v>27</v>
      </c>
      <c r="G1687" s="6">
        <v>2979.79</v>
      </c>
      <c r="J1687" s="6">
        <v>10</v>
      </c>
      <c r="K1687" s="6">
        <v>195</v>
      </c>
      <c r="L1687" s="6">
        <v>300</v>
      </c>
    </row>
    <row r="1688" spans="1:18" x14ac:dyDescent="0.2">
      <c r="A1688" s="28">
        <v>40177</v>
      </c>
      <c r="B1688" s="18" t="s">
        <v>12</v>
      </c>
      <c r="C1688" s="31">
        <v>1154273</v>
      </c>
      <c r="D1688" s="6">
        <v>1042.8</v>
      </c>
      <c r="E1688" s="44" t="s">
        <v>27</v>
      </c>
    </row>
    <row r="1689" spans="1:18" x14ac:dyDescent="0.2">
      <c r="A1689" s="28">
        <v>40177</v>
      </c>
      <c r="B1689" s="18" t="s">
        <v>606</v>
      </c>
      <c r="C1689" s="31">
        <v>52343</v>
      </c>
      <c r="D1689" s="6">
        <v>411.84</v>
      </c>
      <c r="E1689" s="44" t="s">
        <v>27</v>
      </c>
    </row>
    <row r="1690" spans="1:18" x14ac:dyDescent="0.2">
      <c r="A1690" s="28">
        <v>40177</v>
      </c>
      <c r="B1690" s="18" t="s">
        <v>387</v>
      </c>
      <c r="C1690" s="31" t="s">
        <v>609</v>
      </c>
      <c r="D1690" s="6">
        <v>1262.32</v>
      </c>
      <c r="E1690" s="44" t="s">
        <v>27</v>
      </c>
    </row>
    <row r="1691" spans="1:18" x14ac:dyDescent="0.2">
      <c r="A1691" s="28">
        <v>40178</v>
      </c>
      <c r="B1691" s="18" t="s">
        <v>6</v>
      </c>
      <c r="C1691" s="31">
        <v>576918</v>
      </c>
      <c r="D1691" s="6">
        <v>197.21</v>
      </c>
      <c r="E1691" s="44" t="s">
        <v>27</v>
      </c>
    </row>
    <row r="1692" spans="1:18" x14ac:dyDescent="0.2">
      <c r="D1692" s="6">
        <f>SUM(D1687:D1691)</f>
        <v>2974.79</v>
      </c>
      <c r="G1692" s="6">
        <f>SUM(G1687:G1691)</f>
        <v>2979.79</v>
      </c>
      <c r="J1692" s="6">
        <f>SUM(J1687:J1691)</f>
        <v>10</v>
      </c>
      <c r="K1692" s="6">
        <f>SUM(K1687:K1691)</f>
        <v>195</v>
      </c>
      <c r="L1692" s="6">
        <f>SUM(L1687:L1691)</f>
        <v>300</v>
      </c>
      <c r="M1692" s="6">
        <f>SUM(D1692:L1692)</f>
        <v>6459.58</v>
      </c>
      <c r="N1692" s="6">
        <v>6364.06</v>
      </c>
      <c r="O1692" s="7">
        <f>N1692-M1692</f>
        <v>-95.519999999999527</v>
      </c>
      <c r="P1692" s="7" t="s">
        <v>621</v>
      </c>
    </row>
    <row r="1694" spans="1:18" ht="10.5" x14ac:dyDescent="0.25">
      <c r="A1694" s="59" t="s">
        <v>0</v>
      </c>
      <c r="B1694" s="22" t="s">
        <v>7</v>
      </c>
      <c r="C1694" s="3" t="s">
        <v>8</v>
      </c>
      <c r="D1694" s="2" t="s">
        <v>9</v>
      </c>
      <c r="E1694" s="46"/>
      <c r="F1694" s="2" t="s">
        <v>89</v>
      </c>
      <c r="G1694" s="2" t="s">
        <v>25</v>
      </c>
      <c r="H1694" s="2" t="s">
        <v>90</v>
      </c>
      <c r="I1694" s="2" t="s">
        <v>91</v>
      </c>
      <c r="J1694" s="2" t="s">
        <v>92</v>
      </c>
      <c r="K1694" s="2" t="s">
        <v>37</v>
      </c>
      <c r="L1694" s="2" t="s">
        <v>93</v>
      </c>
      <c r="M1694" s="2" t="s">
        <v>95</v>
      </c>
      <c r="N1694" s="2" t="s">
        <v>58</v>
      </c>
      <c r="O1694" s="4" t="s">
        <v>96</v>
      </c>
      <c r="P1694" s="4"/>
      <c r="Q1694" s="1"/>
      <c r="R1694" s="1"/>
    </row>
    <row r="1695" spans="1:18" x14ac:dyDescent="0.2">
      <c r="A1695" s="28">
        <v>40182</v>
      </c>
      <c r="B1695" s="18" t="s">
        <v>6</v>
      </c>
      <c r="C1695" s="31">
        <v>577203</v>
      </c>
      <c r="D1695" s="6">
        <v>115.6</v>
      </c>
      <c r="E1695" s="44" t="s">
        <v>27</v>
      </c>
      <c r="G1695" s="6">
        <v>3405.89</v>
      </c>
      <c r="J1695" s="6">
        <v>10</v>
      </c>
      <c r="K1695" s="6">
        <v>195</v>
      </c>
      <c r="L1695" s="6">
        <v>300</v>
      </c>
    </row>
    <row r="1696" spans="1:18" x14ac:dyDescent="0.2">
      <c r="A1696" s="28">
        <v>40183</v>
      </c>
      <c r="B1696" s="18" t="s">
        <v>19</v>
      </c>
      <c r="C1696" s="31">
        <v>176238</v>
      </c>
      <c r="D1696" s="6">
        <v>318.05</v>
      </c>
      <c r="E1696" s="44" t="s">
        <v>27</v>
      </c>
    </row>
    <row r="1697" spans="1:18" x14ac:dyDescent="0.2">
      <c r="A1697" s="28">
        <v>40183</v>
      </c>
      <c r="B1697" s="18" t="s">
        <v>387</v>
      </c>
      <c r="C1697" s="31" t="s">
        <v>608</v>
      </c>
      <c r="D1697" s="6">
        <v>1145.08</v>
      </c>
      <c r="E1697" s="44" t="s">
        <v>27</v>
      </c>
    </row>
    <row r="1698" spans="1:18" x14ac:dyDescent="0.2">
      <c r="A1698" s="28">
        <v>40184</v>
      </c>
      <c r="B1698" s="18" t="s">
        <v>606</v>
      </c>
      <c r="C1698" s="31">
        <v>52503</v>
      </c>
      <c r="D1698" s="6">
        <v>794.85</v>
      </c>
      <c r="E1698" s="44" t="s">
        <v>27</v>
      </c>
    </row>
    <row r="1699" spans="1:18" x14ac:dyDescent="0.2">
      <c r="A1699" s="28">
        <v>40185</v>
      </c>
      <c r="B1699" s="18" t="s">
        <v>12</v>
      </c>
      <c r="C1699" s="31">
        <v>1154684</v>
      </c>
      <c r="D1699" s="6">
        <v>769.4</v>
      </c>
      <c r="E1699" s="44" t="s">
        <v>27</v>
      </c>
    </row>
    <row r="1700" spans="1:18" x14ac:dyDescent="0.2">
      <c r="A1700" s="28">
        <v>40185</v>
      </c>
      <c r="B1700" s="18" t="s">
        <v>387</v>
      </c>
      <c r="C1700" s="31" t="s">
        <v>607</v>
      </c>
      <c r="D1700" s="6">
        <v>928.2</v>
      </c>
      <c r="E1700" s="44" t="s">
        <v>27</v>
      </c>
    </row>
    <row r="1701" spans="1:18" x14ac:dyDescent="0.2">
      <c r="A1701" s="28">
        <v>40186</v>
      </c>
      <c r="B1701" s="18" t="s">
        <v>606</v>
      </c>
      <c r="C1701" s="31">
        <v>52525</v>
      </c>
      <c r="D1701" s="6">
        <v>485.4</v>
      </c>
      <c r="E1701" s="44" t="s">
        <v>27</v>
      </c>
    </row>
    <row r="1702" spans="1:18" x14ac:dyDescent="0.2">
      <c r="A1702" s="28">
        <v>40186</v>
      </c>
      <c r="B1702" s="18" t="s">
        <v>6</v>
      </c>
      <c r="C1702" s="31">
        <v>578137</v>
      </c>
      <c r="D1702" s="6">
        <v>185.99</v>
      </c>
      <c r="E1702" s="44" t="s">
        <v>27</v>
      </c>
    </row>
    <row r="1703" spans="1:18" x14ac:dyDescent="0.2">
      <c r="A1703" s="28">
        <v>40186</v>
      </c>
      <c r="B1703" s="18" t="s">
        <v>6</v>
      </c>
      <c r="C1703" s="31">
        <v>578136</v>
      </c>
      <c r="D1703" s="6">
        <v>55.38</v>
      </c>
      <c r="E1703" s="44" t="s">
        <v>27</v>
      </c>
    </row>
    <row r="1704" spans="1:18" x14ac:dyDescent="0.2">
      <c r="D1704" s="6">
        <f>SUM(D1695:D1703)</f>
        <v>4797.95</v>
      </c>
      <c r="G1704" s="6">
        <f>SUM(G1695:G1703)</f>
        <v>3405.89</v>
      </c>
      <c r="J1704" s="6">
        <f>SUM(J1695:J1703)</f>
        <v>10</v>
      </c>
      <c r="K1704" s="6">
        <f>SUM(K1695:K1703)</f>
        <v>195</v>
      </c>
      <c r="L1704" s="6">
        <f>SUM(L1695:L1703)</f>
        <v>300</v>
      </c>
      <c r="M1704" s="6">
        <f>SUM(D1704:L1704)</f>
        <v>8708.84</v>
      </c>
      <c r="N1704" s="6">
        <v>11458.42</v>
      </c>
      <c r="O1704" s="7">
        <f>N1704-M1704</f>
        <v>2749.58</v>
      </c>
    </row>
    <row r="1707" spans="1:18" ht="10.5" x14ac:dyDescent="0.25">
      <c r="A1707" s="59" t="s">
        <v>0</v>
      </c>
      <c r="B1707" s="22" t="s">
        <v>7</v>
      </c>
      <c r="C1707" s="3" t="s">
        <v>8</v>
      </c>
      <c r="D1707" s="2" t="s">
        <v>9</v>
      </c>
      <c r="E1707" s="46"/>
      <c r="F1707" s="2" t="s">
        <v>89</v>
      </c>
      <c r="G1707" s="2" t="s">
        <v>25</v>
      </c>
      <c r="H1707" s="2" t="s">
        <v>90</v>
      </c>
      <c r="I1707" s="2" t="s">
        <v>91</v>
      </c>
      <c r="J1707" s="2" t="s">
        <v>92</v>
      </c>
      <c r="K1707" s="2" t="s">
        <v>37</v>
      </c>
      <c r="L1707" s="2" t="s">
        <v>93</v>
      </c>
      <c r="M1707" s="2" t="s">
        <v>95</v>
      </c>
      <c r="N1707" s="2" t="s">
        <v>58</v>
      </c>
      <c r="O1707" s="4" t="s">
        <v>96</v>
      </c>
      <c r="P1707" s="4"/>
      <c r="Q1707" s="1"/>
      <c r="R1707" s="1"/>
    </row>
    <row r="1708" spans="1:18" x14ac:dyDescent="0.2">
      <c r="A1708" s="28">
        <v>40189</v>
      </c>
      <c r="B1708" s="18" t="s">
        <v>6</v>
      </c>
      <c r="C1708" s="31">
        <v>578446</v>
      </c>
      <c r="D1708" s="6">
        <v>60.62</v>
      </c>
      <c r="E1708" s="44" t="s">
        <v>27</v>
      </c>
      <c r="G1708" s="6">
        <v>3258.34</v>
      </c>
      <c r="J1708" s="6">
        <v>10</v>
      </c>
      <c r="K1708" s="6">
        <v>195</v>
      </c>
      <c r="L1708" s="6">
        <v>250</v>
      </c>
    </row>
    <row r="1709" spans="1:18" x14ac:dyDescent="0.2">
      <c r="A1709" s="28">
        <v>40189</v>
      </c>
      <c r="B1709" s="18" t="s">
        <v>12</v>
      </c>
      <c r="C1709" s="31">
        <v>1154863</v>
      </c>
      <c r="D1709" s="6">
        <v>1327.8</v>
      </c>
      <c r="E1709" s="44" t="s">
        <v>27</v>
      </c>
    </row>
    <row r="1710" spans="1:18" x14ac:dyDescent="0.2">
      <c r="A1710" s="28">
        <v>40190</v>
      </c>
      <c r="B1710" s="18" t="s">
        <v>387</v>
      </c>
      <c r="C1710" s="31" t="s">
        <v>613</v>
      </c>
      <c r="D1710" s="6">
        <v>2821.6</v>
      </c>
      <c r="E1710" s="44" t="s">
        <v>27</v>
      </c>
    </row>
    <row r="1711" spans="1:18" x14ac:dyDescent="0.2">
      <c r="A1711" s="28">
        <v>40191</v>
      </c>
      <c r="B1711" s="18" t="s">
        <v>387</v>
      </c>
      <c r="C1711" s="31" t="s">
        <v>614</v>
      </c>
      <c r="D1711" s="6">
        <v>2143.1</v>
      </c>
      <c r="E1711" s="44" t="s">
        <v>27</v>
      </c>
    </row>
    <row r="1712" spans="1:18" x14ac:dyDescent="0.2">
      <c r="A1712" s="28">
        <v>40191</v>
      </c>
      <c r="B1712" s="18" t="s">
        <v>589</v>
      </c>
      <c r="C1712" s="31">
        <v>52637</v>
      </c>
      <c r="D1712" s="6">
        <v>803.09</v>
      </c>
      <c r="E1712" s="44" t="s">
        <v>27</v>
      </c>
    </row>
    <row r="1713" spans="1:18" x14ac:dyDescent="0.2">
      <c r="A1713" s="28">
        <v>40191</v>
      </c>
      <c r="B1713" s="18" t="s">
        <v>6</v>
      </c>
      <c r="C1713" s="31">
        <v>578879</v>
      </c>
      <c r="D1713" s="6">
        <v>382.89</v>
      </c>
      <c r="E1713" s="44" t="s">
        <v>27</v>
      </c>
    </row>
    <row r="1714" spans="1:18" x14ac:dyDescent="0.2">
      <c r="A1714" s="28">
        <v>40192</v>
      </c>
      <c r="B1714" s="18" t="s">
        <v>459</v>
      </c>
      <c r="C1714" s="31">
        <v>222286</v>
      </c>
      <c r="D1714" s="6">
        <v>656.4</v>
      </c>
      <c r="E1714" s="44" t="s">
        <v>27</v>
      </c>
    </row>
    <row r="1715" spans="1:18" x14ac:dyDescent="0.2">
      <c r="A1715" s="28">
        <v>40192</v>
      </c>
      <c r="B1715" s="18" t="s">
        <v>12</v>
      </c>
      <c r="C1715" s="31">
        <v>1155086</v>
      </c>
      <c r="D1715" s="6">
        <v>471.6</v>
      </c>
      <c r="E1715" s="44" t="s">
        <v>27</v>
      </c>
    </row>
    <row r="1716" spans="1:18" x14ac:dyDescent="0.2">
      <c r="A1716" s="28">
        <v>40192</v>
      </c>
      <c r="B1716" s="18" t="s">
        <v>459</v>
      </c>
      <c r="C1716" s="31">
        <v>6099</v>
      </c>
      <c r="D1716" s="6">
        <v>257.93</v>
      </c>
      <c r="E1716" s="44" t="s">
        <v>27</v>
      </c>
    </row>
    <row r="1717" spans="1:18" x14ac:dyDescent="0.2">
      <c r="A1717" s="28">
        <v>40193</v>
      </c>
      <c r="B1717" s="18" t="s">
        <v>6</v>
      </c>
      <c r="C1717" s="31">
        <v>579345</v>
      </c>
      <c r="D1717" s="6">
        <v>130</v>
      </c>
      <c r="E1717" s="44" t="s">
        <v>27</v>
      </c>
    </row>
    <row r="1718" spans="1:18" x14ac:dyDescent="0.2">
      <c r="A1718" s="28">
        <v>40193</v>
      </c>
      <c r="B1718" s="18" t="s">
        <v>6</v>
      </c>
      <c r="C1718" s="31">
        <v>579366</v>
      </c>
      <c r="D1718" s="6">
        <v>57.8</v>
      </c>
      <c r="E1718" s="44" t="s">
        <v>27</v>
      </c>
    </row>
    <row r="1719" spans="1:18" x14ac:dyDescent="0.2">
      <c r="D1719" s="6">
        <f>SUM(D1708:D1718)</f>
        <v>9112.83</v>
      </c>
      <c r="G1719" s="6">
        <f>SUM(G1708:G1718)</f>
        <v>3258.34</v>
      </c>
      <c r="J1719" s="6">
        <f>SUM(J1708:J1718)</f>
        <v>10</v>
      </c>
      <c r="K1719" s="6">
        <f>SUM(K1708:K1718)</f>
        <v>195</v>
      </c>
      <c r="L1719" s="6">
        <f>SUM(L1708:L1718)</f>
        <v>250</v>
      </c>
      <c r="M1719" s="6">
        <f>SUM(D1719:L1719)</f>
        <v>12826.17</v>
      </c>
      <c r="N1719" s="6">
        <v>9399.1</v>
      </c>
      <c r="O1719" s="7">
        <f>N1719-M1719</f>
        <v>-3427.0699999999997</v>
      </c>
    </row>
    <row r="1721" spans="1:18" ht="10.5" x14ac:dyDescent="0.25">
      <c r="A1721" s="59" t="s">
        <v>0</v>
      </c>
      <c r="B1721" s="22" t="s">
        <v>7</v>
      </c>
      <c r="C1721" s="3" t="s">
        <v>8</v>
      </c>
      <c r="D1721" s="2" t="s">
        <v>9</v>
      </c>
      <c r="E1721" s="46"/>
      <c r="F1721" s="2" t="s">
        <v>89</v>
      </c>
      <c r="G1721" s="2" t="s">
        <v>25</v>
      </c>
      <c r="H1721" s="2" t="s">
        <v>90</v>
      </c>
      <c r="I1721" s="2" t="s">
        <v>91</v>
      </c>
      <c r="J1721" s="2" t="s">
        <v>92</v>
      </c>
      <c r="K1721" s="2" t="s">
        <v>37</v>
      </c>
      <c r="L1721" s="2" t="s">
        <v>93</v>
      </c>
      <c r="M1721" s="2" t="s">
        <v>95</v>
      </c>
      <c r="N1721" s="2" t="s">
        <v>58</v>
      </c>
      <c r="O1721" s="4" t="s">
        <v>96</v>
      </c>
      <c r="P1721" s="4"/>
      <c r="Q1721" s="1"/>
      <c r="R1721" s="1"/>
    </row>
    <row r="1722" spans="1:18" x14ac:dyDescent="0.2">
      <c r="A1722" s="28">
        <v>40196</v>
      </c>
      <c r="B1722" s="18" t="s">
        <v>387</v>
      </c>
      <c r="C1722" s="31" t="s">
        <v>610</v>
      </c>
      <c r="D1722" s="6">
        <v>4051.64</v>
      </c>
      <c r="E1722" s="44" t="s">
        <v>27</v>
      </c>
      <c r="G1722" s="6">
        <v>3221.79</v>
      </c>
      <c r="J1722" s="6">
        <v>10</v>
      </c>
      <c r="K1722" s="6">
        <v>195</v>
      </c>
      <c r="L1722" s="6">
        <v>250</v>
      </c>
    </row>
    <row r="1723" spans="1:18" x14ac:dyDescent="0.2">
      <c r="A1723" s="28">
        <v>40196</v>
      </c>
      <c r="B1723" s="18" t="s">
        <v>6</v>
      </c>
      <c r="C1723" s="31">
        <v>579613</v>
      </c>
      <c r="D1723" s="6">
        <v>264.98</v>
      </c>
      <c r="E1723" s="44" t="s">
        <v>27</v>
      </c>
    </row>
    <row r="1724" spans="1:18" x14ac:dyDescent="0.2">
      <c r="A1724" s="28">
        <v>40197</v>
      </c>
      <c r="B1724" s="18" t="s">
        <v>387</v>
      </c>
      <c r="C1724" s="31" t="s">
        <v>611</v>
      </c>
      <c r="D1724" s="6">
        <v>1323</v>
      </c>
      <c r="E1724" s="44" t="s">
        <v>27</v>
      </c>
    </row>
    <row r="1725" spans="1:18" x14ac:dyDescent="0.2">
      <c r="A1725" s="28">
        <v>40197</v>
      </c>
      <c r="B1725" s="18" t="s">
        <v>612</v>
      </c>
      <c r="C1725" s="31">
        <v>52721</v>
      </c>
      <c r="D1725" s="6">
        <v>986.58</v>
      </c>
      <c r="E1725" s="44" t="s">
        <v>27</v>
      </c>
    </row>
    <row r="1726" spans="1:18" x14ac:dyDescent="0.2">
      <c r="A1726" s="28">
        <v>40197</v>
      </c>
      <c r="B1726" s="18" t="s">
        <v>19</v>
      </c>
      <c r="C1726" s="31">
        <v>176819</v>
      </c>
      <c r="D1726" s="6">
        <v>494.95</v>
      </c>
      <c r="E1726" s="44" t="s">
        <v>27</v>
      </c>
    </row>
    <row r="1727" spans="1:18" x14ac:dyDescent="0.2">
      <c r="A1727" s="28">
        <v>40198</v>
      </c>
      <c r="B1727" s="18" t="s">
        <v>6</v>
      </c>
      <c r="C1727" s="31">
        <v>580097</v>
      </c>
      <c r="D1727" s="6">
        <v>123.99</v>
      </c>
      <c r="E1727" s="44" t="s">
        <v>27</v>
      </c>
    </row>
    <row r="1728" spans="1:18" x14ac:dyDescent="0.2">
      <c r="A1728" s="28">
        <v>40199</v>
      </c>
      <c r="B1728" s="18" t="s">
        <v>12</v>
      </c>
      <c r="C1728" s="31">
        <v>1155483</v>
      </c>
      <c r="D1728" s="6">
        <v>997.1</v>
      </c>
      <c r="E1728" s="44" t="s">
        <v>27</v>
      </c>
    </row>
    <row r="1729" spans="1:18" x14ac:dyDescent="0.2">
      <c r="A1729" s="28">
        <v>40200</v>
      </c>
      <c r="B1729" s="18" t="s">
        <v>6</v>
      </c>
      <c r="C1729" s="31">
        <v>580517</v>
      </c>
      <c r="D1729" s="6">
        <v>55.38</v>
      </c>
      <c r="E1729" s="44" t="s">
        <v>27</v>
      </c>
    </row>
    <row r="1730" spans="1:18" x14ac:dyDescent="0.2">
      <c r="A1730" s="28">
        <v>40200</v>
      </c>
      <c r="B1730" s="18" t="s">
        <v>6</v>
      </c>
      <c r="C1730" s="31">
        <v>580518</v>
      </c>
      <c r="D1730" s="6">
        <v>119.8</v>
      </c>
      <c r="E1730" s="44" t="s">
        <v>27</v>
      </c>
    </row>
    <row r="1731" spans="1:18" x14ac:dyDescent="0.2">
      <c r="A1731" s="28">
        <v>40200</v>
      </c>
      <c r="B1731" s="18" t="s">
        <v>612</v>
      </c>
      <c r="C1731" s="31">
        <v>52817</v>
      </c>
      <c r="D1731" s="6">
        <v>843.07</v>
      </c>
      <c r="E1731" s="44" t="s">
        <v>27</v>
      </c>
    </row>
    <row r="1732" spans="1:18" x14ac:dyDescent="0.2">
      <c r="D1732" s="6">
        <f>SUM(D1722:D1731)</f>
        <v>9260.489999999998</v>
      </c>
      <c r="G1732" s="6">
        <f>SUM(G1722:G1731)</f>
        <v>3221.79</v>
      </c>
      <c r="J1732" s="6">
        <f>SUM(J1722:J1731)</f>
        <v>10</v>
      </c>
      <c r="K1732" s="6">
        <f>SUM(K1722:K1731)</f>
        <v>195</v>
      </c>
      <c r="L1732" s="6">
        <f>SUM(L1722:L1731)</f>
        <v>250</v>
      </c>
      <c r="M1732" s="6">
        <f>SUM(D1732:L1732)</f>
        <v>12937.279999999999</v>
      </c>
      <c r="N1732" s="6">
        <v>11498.45</v>
      </c>
      <c r="O1732" s="7">
        <f>N1732-M1732</f>
        <v>-1438.8299999999981</v>
      </c>
    </row>
    <row r="1733" spans="1:18" ht="10.5" x14ac:dyDescent="0.25">
      <c r="A1733" s="59" t="s">
        <v>0</v>
      </c>
      <c r="B1733" s="22" t="s">
        <v>7</v>
      </c>
      <c r="C1733" s="3" t="s">
        <v>8</v>
      </c>
      <c r="D1733" s="2" t="s">
        <v>9</v>
      </c>
      <c r="E1733" s="46"/>
      <c r="F1733" s="2" t="s">
        <v>89</v>
      </c>
      <c r="G1733" s="2" t="s">
        <v>25</v>
      </c>
      <c r="H1733" s="2" t="s">
        <v>90</v>
      </c>
      <c r="I1733" s="2" t="s">
        <v>91</v>
      </c>
      <c r="J1733" s="2" t="s">
        <v>92</v>
      </c>
      <c r="K1733" s="2" t="s">
        <v>37</v>
      </c>
      <c r="L1733" s="2" t="s">
        <v>93</v>
      </c>
      <c r="M1733" s="2" t="s">
        <v>95</v>
      </c>
      <c r="N1733" s="2" t="s">
        <v>58</v>
      </c>
      <c r="O1733" s="4" t="s">
        <v>96</v>
      </c>
      <c r="P1733" s="4"/>
      <c r="Q1733" s="1"/>
      <c r="R1733" s="1"/>
    </row>
    <row r="1734" spans="1:18" x14ac:dyDescent="0.2">
      <c r="A1734" s="28">
        <v>40203</v>
      </c>
      <c r="B1734" s="18" t="s">
        <v>387</v>
      </c>
      <c r="C1734" s="31" t="s">
        <v>615</v>
      </c>
      <c r="D1734" s="6">
        <v>1061.6400000000001</v>
      </c>
      <c r="E1734" s="44" t="s">
        <v>27</v>
      </c>
      <c r="G1734" s="6">
        <v>3164.25</v>
      </c>
      <c r="J1734" s="6">
        <v>10</v>
      </c>
      <c r="K1734" s="6">
        <v>195</v>
      </c>
      <c r="L1734" s="6">
        <v>250</v>
      </c>
    </row>
    <row r="1735" spans="1:18" x14ac:dyDescent="0.2">
      <c r="A1735" s="28">
        <v>40203</v>
      </c>
      <c r="B1735" s="18" t="s">
        <v>6</v>
      </c>
      <c r="C1735" s="31">
        <v>580859</v>
      </c>
      <c r="D1735" s="6">
        <v>198.74</v>
      </c>
      <c r="E1735" s="44" t="s">
        <v>27</v>
      </c>
    </row>
    <row r="1736" spans="1:18" x14ac:dyDescent="0.2">
      <c r="A1736" s="28">
        <v>40203</v>
      </c>
      <c r="B1736" s="18" t="s">
        <v>6</v>
      </c>
      <c r="C1736" s="31">
        <v>580860</v>
      </c>
      <c r="D1736" s="6">
        <v>55.38</v>
      </c>
      <c r="E1736" s="44" t="s">
        <v>27</v>
      </c>
    </row>
    <row r="1737" spans="1:18" x14ac:dyDescent="0.2">
      <c r="A1737" s="28">
        <v>40203</v>
      </c>
      <c r="B1737" s="18" t="s">
        <v>12</v>
      </c>
      <c r="C1737" s="31">
        <v>1155690</v>
      </c>
      <c r="D1737" s="6">
        <v>1058</v>
      </c>
      <c r="E1737" s="44" t="s">
        <v>27</v>
      </c>
    </row>
    <row r="1738" spans="1:18" x14ac:dyDescent="0.2">
      <c r="A1738" s="28">
        <v>40203</v>
      </c>
      <c r="B1738" s="18" t="s">
        <v>620</v>
      </c>
      <c r="D1738" s="6">
        <v>455</v>
      </c>
      <c r="E1738" s="44" t="s">
        <v>27</v>
      </c>
    </row>
    <row r="1739" spans="1:18" x14ac:dyDescent="0.2">
      <c r="A1739" s="28">
        <v>40204</v>
      </c>
      <c r="B1739" s="18" t="s">
        <v>387</v>
      </c>
      <c r="C1739" s="31" t="s">
        <v>616</v>
      </c>
      <c r="D1739" s="6">
        <v>2571.0300000000002</v>
      </c>
      <c r="E1739" s="44" t="s">
        <v>27</v>
      </c>
    </row>
    <row r="1740" spans="1:18" x14ac:dyDescent="0.2">
      <c r="A1740" s="28">
        <v>40205</v>
      </c>
      <c r="B1740" s="18" t="s">
        <v>6</v>
      </c>
      <c r="C1740" s="31">
        <v>581207</v>
      </c>
      <c r="D1740" s="6">
        <v>61.99</v>
      </c>
      <c r="E1740" s="44" t="s">
        <v>27</v>
      </c>
    </row>
    <row r="1741" spans="1:18" ht="20" x14ac:dyDescent="0.2">
      <c r="A1741" s="28">
        <v>40205</v>
      </c>
      <c r="B1741" s="18" t="s">
        <v>618</v>
      </c>
      <c r="C1741" s="31">
        <v>19398</v>
      </c>
      <c r="D1741" s="6">
        <v>85.24</v>
      </c>
      <c r="E1741" s="44" t="s">
        <v>27</v>
      </c>
    </row>
    <row r="1742" spans="1:18" x14ac:dyDescent="0.2">
      <c r="A1742" s="28">
        <v>40206</v>
      </c>
      <c r="B1742" s="18" t="s">
        <v>12</v>
      </c>
      <c r="C1742" s="31">
        <v>1155829</v>
      </c>
      <c r="D1742" s="6">
        <v>500.45</v>
      </c>
      <c r="E1742" s="44" t="s">
        <v>27</v>
      </c>
    </row>
    <row r="1743" spans="1:18" x14ac:dyDescent="0.2">
      <c r="A1743" s="28">
        <v>40206</v>
      </c>
      <c r="B1743" s="18" t="s">
        <v>617</v>
      </c>
      <c r="C1743" s="31">
        <v>52938</v>
      </c>
      <c r="D1743" s="6">
        <v>330.41</v>
      </c>
      <c r="E1743" s="44" t="s">
        <v>27</v>
      </c>
    </row>
    <row r="1744" spans="1:18" x14ac:dyDescent="0.2">
      <c r="A1744" s="28">
        <v>40206</v>
      </c>
      <c r="B1744" s="18" t="s">
        <v>459</v>
      </c>
      <c r="C1744" s="31">
        <v>6321</v>
      </c>
      <c r="D1744" s="6">
        <v>213.78</v>
      </c>
      <c r="E1744" s="44" t="s">
        <v>27</v>
      </c>
    </row>
    <row r="1745" spans="1:16" x14ac:dyDescent="0.2">
      <c r="A1745" s="28">
        <v>40207</v>
      </c>
      <c r="B1745" s="18" t="s">
        <v>6</v>
      </c>
      <c r="C1745" s="31">
        <v>581747</v>
      </c>
      <c r="D1745" s="6">
        <v>183.31</v>
      </c>
      <c r="E1745" s="44" t="s">
        <v>27</v>
      </c>
    </row>
    <row r="1746" spans="1:16" x14ac:dyDescent="0.2">
      <c r="A1746" s="28">
        <v>40207</v>
      </c>
      <c r="B1746" s="18" t="s">
        <v>387</v>
      </c>
      <c r="C1746" s="31" t="s">
        <v>619</v>
      </c>
      <c r="D1746" s="6">
        <v>1030.7</v>
      </c>
      <c r="E1746" s="44" t="s">
        <v>27</v>
      </c>
    </row>
    <row r="1747" spans="1:16" x14ac:dyDescent="0.2">
      <c r="D1747" s="6">
        <f>SUM(D1734:D1746)</f>
        <v>7805.67</v>
      </c>
      <c r="G1747" s="6">
        <f>SUM(G1734:G1746)</f>
        <v>3164.25</v>
      </c>
      <c r="J1747" s="6">
        <f>SUM(J1734:J1746)</f>
        <v>10</v>
      </c>
      <c r="K1747" s="6">
        <f>SUM(K1734:K1746)</f>
        <v>195</v>
      </c>
      <c r="L1747" s="6">
        <f>SUM(L1734:L1746)</f>
        <v>250</v>
      </c>
      <c r="M1747" s="6">
        <f>SUM(D1747:L1747)</f>
        <v>11424.92</v>
      </c>
      <c r="N1747" s="6">
        <v>12157.32</v>
      </c>
      <c r="O1747" s="7">
        <f>N1747-M1747</f>
        <v>732.39999999999964</v>
      </c>
      <c r="P1747" s="7" t="s">
        <v>623</v>
      </c>
    </row>
    <row r="1748" spans="1:16" ht="10.5" x14ac:dyDescent="0.25">
      <c r="A1748" s="59" t="s">
        <v>0</v>
      </c>
      <c r="B1748" s="22" t="s">
        <v>7</v>
      </c>
      <c r="C1748" s="3" t="s">
        <v>8</v>
      </c>
      <c r="D1748" s="2" t="s">
        <v>9</v>
      </c>
      <c r="E1748" s="46"/>
      <c r="F1748" s="2" t="s">
        <v>89</v>
      </c>
      <c r="G1748" s="2" t="s">
        <v>25</v>
      </c>
      <c r="H1748" s="2" t="s">
        <v>90</v>
      </c>
      <c r="I1748" s="2" t="s">
        <v>91</v>
      </c>
      <c r="J1748" s="2" t="s">
        <v>92</v>
      </c>
      <c r="K1748" s="2" t="s">
        <v>37</v>
      </c>
      <c r="L1748" s="2" t="s">
        <v>93</v>
      </c>
      <c r="M1748" s="2" t="s">
        <v>95</v>
      </c>
      <c r="N1748" s="2" t="s">
        <v>58</v>
      </c>
      <c r="O1748" s="4" t="s">
        <v>96</v>
      </c>
    </row>
    <row r="1749" spans="1:16" x14ac:dyDescent="0.2">
      <c r="A1749" s="28">
        <v>40210</v>
      </c>
      <c r="B1749" s="18" t="s">
        <v>6</v>
      </c>
      <c r="C1749" s="31">
        <v>582054</v>
      </c>
      <c r="D1749" s="6">
        <v>110.76</v>
      </c>
      <c r="E1749" s="44" t="s">
        <v>27</v>
      </c>
    </row>
    <row r="1750" spans="1:16" x14ac:dyDescent="0.2">
      <c r="A1750" s="28">
        <v>40210</v>
      </c>
      <c r="B1750" s="18" t="s">
        <v>387</v>
      </c>
      <c r="C1750" s="31" t="s">
        <v>627</v>
      </c>
      <c r="D1750" s="6">
        <v>1612.1</v>
      </c>
      <c r="E1750" s="44" t="s">
        <v>27</v>
      </c>
    </row>
    <row r="1751" spans="1:16" x14ac:dyDescent="0.2">
      <c r="A1751" s="28">
        <v>40211</v>
      </c>
      <c r="B1751" s="18" t="s">
        <v>19</v>
      </c>
      <c r="C1751" s="31">
        <v>177314</v>
      </c>
      <c r="D1751" s="6">
        <v>301.64999999999998</v>
      </c>
      <c r="E1751" s="44" t="s">
        <v>27</v>
      </c>
    </row>
    <row r="1752" spans="1:16" x14ac:dyDescent="0.2">
      <c r="A1752" s="28">
        <v>40211</v>
      </c>
      <c r="B1752" s="18" t="s">
        <v>12</v>
      </c>
      <c r="C1752" s="31">
        <v>1156125</v>
      </c>
      <c r="D1752" s="6">
        <v>1408.25</v>
      </c>
      <c r="E1752" s="44" t="s">
        <v>27</v>
      </c>
    </row>
    <row r="1753" spans="1:16" x14ac:dyDescent="0.2">
      <c r="A1753" s="28">
        <v>40212</v>
      </c>
      <c r="B1753" s="18" t="s">
        <v>459</v>
      </c>
      <c r="C1753" s="31">
        <v>6433</v>
      </c>
      <c r="D1753" s="6">
        <v>38.5</v>
      </c>
      <c r="E1753" s="44" t="s">
        <v>27</v>
      </c>
    </row>
    <row r="1754" spans="1:16" x14ac:dyDescent="0.2">
      <c r="A1754" s="28">
        <v>40212</v>
      </c>
      <c r="B1754" s="18" t="s">
        <v>6</v>
      </c>
      <c r="C1754" s="31">
        <v>582546</v>
      </c>
      <c r="D1754" s="6">
        <v>16</v>
      </c>
      <c r="E1754" s="44" t="s">
        <v>27</v>
      </c>
    </row>
    <row r="1755" spans="1:16" x14ac:dyDescent="0.2">
      <c r="A1755" s="28">
        <v>40212</v>
      </c>
      <c r="B1755" s="18" t="s">
        <v>6</v>
      </c>
      <c r="C1755" s="31">
        <v>582547</v>
      </c>
      <c r="D1755" s="6">
        <v>478.99</v>
      </c>
      <c r="E1755" s="44" t="s">
        <v>27</v>
      </c>
    </row>
    <row r="1756" spans="1:16" x14ac:dyDescent="0.2">
      <c r="A1756" s="28">
        <v>40212</v>
      </c>
      <c r="B1756" s="18" t="s">
        <v>387</v>
      </c>
      <c r="C1756" s="31" t="s">
        <v>628</v>
      </c>
      <c r="D1756" s="6">
        <v>2264.87</v>
      </c>
      <c r="E1756" s="44" t="s">
        <v>27</v>
      </c>
    </row>
    <row r="1757" spans="1:16" x14ac:dyDescent="0.2">
      <c r="A1757" s="28">
        <v>40213</v>
      </c>
      <c r="B1757" s="18" t="s">
        <v>387</v>
      </c>
      <c r="C1757" s="31" t="s">
        <v>629</v>
      </c>
      <c r="D1757" s="6">
        <v>2669.2</v>
      </c>
      <c r="E1757" s="44" t="s">
        <v>27</v>
      </c>
    </row>
    <row r="1758" spans="1:16" x14ac:dyDescent="0.2">
      <c r="A1758" s="28">
        <v>40214</v>
      </c>
      <c r="B1758" s="18" t="s">
        <v>6</v>
      </c>
      <c r="C1758" s="31">
        <v>583140</v>
      </c>
      <c r="D1758" s="6">
        <v>62</v>
      </c>
      <c r="E1758" s="44" t="s">
        <v>27</v>
      </c>
    </row>
    <row r="1759" spans="1:16" x14ac:dyDescent="0.2">
      <c r="D1759" s="6">
        <f>SUM(D1749:D1758)</f>
        <v>8962.32</v>
      </c>
      <c r="G1759" s="6">
        <v>3164</v>
      </c>
      <c r="J1759" s="6">
        <f>SUM(J1745:J1758)</f>
        <v>10</v>
      </c>
      <c r="K1759" s="6">
        <f>SUM(K1745:K1758)</f>
        <v>195</v>
      </c>
      <c r="L1759" s="6">
        <f>SUM(L1745:L1758)</f>
        <v>250</v>
      </c>
      <c r="M1759" s="6">
        <f>SUM(D1759:L1759)</f>
        <v>12581.32</v>
      </c>
      <c r="N1759" s="6">
        <v>10528.65</v>
      </c>
      <c r="O1759" s="7">
        <f>N1759-M1759</f>
        <v>-2052.67</v>
      </c>
    </row>
    <row r="1760" spans="1:16" ht="10.5" x14ac:dyDescent="0.25">
      <c r="A1760" s="59" t="s">
        <v>0</v>
      </c>
      <c r="B1760" s="22" t="s">
        <v>7</v>
      </c>
      <c r="C1760" s="3" t="s">
        <v>8</v>
      </c>
      <c r="D1760" s="2" t="s">
        <v>9</v>
      </c>
      <c r="E1760" s="46"/>
      <c r="F1760" s="2" t="s">
        <v>89</v>
      </c>
      <c r="G1760" s="2" t="s">
        <v>25</v>
      </c>
      <c r="H1760" s="2" t="s">
        <v>90</v>
      </c>
      <c r="I1760" s="2" t="s">
        <v>91</v>
      </c>
      <c r="J1760" s="2" t="s">
        <v>92</v>
      </c>
      <c r="K1760" s="2" t="s">
        <v>37</v>
      </c>
      <c r="L1760" s="2" t="s">
        <v>93</v>
      </c>
      <c r="M1760" s="2" t="s">
        <v>95</v>
      </c>
      <c r="N1760" s="2" t="s">
        <v>58</v>
      </c>
      <c r="O1760" s="4" t="s">
        <v>96</v>
      </c>
    </row>
    <row r="1761" spans="1:15" x14ac:dyDescent="0.2">
      <c r="A1761" s="28">
        <v>40217</v>
      </c>
      <c r="B1761" s="18" t="s">
        <v>12</v>
      </c>
      <c r="C1761" s="31">
        <v>1156393</v>
      </c>
      <c r="D1761" s="6">
        <v>1724.06</v>
      </c>
      <c r="E1761" s="44" t="s">
        <v>27</v>
      </c>
      <c r="G1761" s="6">
        <v>3149</v>
      </c>
    </row>
    <row r="1762" spans="1:15" x14ac:dyDescent="0.2">
      <c r="A1762" s="28">
        <v>40219</v>
      </c>
      <c r="B1762" s="18" t="s">
        <v>589</v>
      </c>
      <c r="C1762" s="31">
        <v>53186</v>
      </c>
      <c r="D1762" s="6">
        <v>1181.9000000000001</v>
      </c>
      <c r="E1762" s="44" t="s">
        <v>27</v>
      </c>
    </row>
    <row r="1763" spans="1:15" x14ac:dyDescent="0.2">
      <c r="A1763" s="28">
        <v>40220</v>
      </c>
      <c r="B1763" s="18" t="s">
        <v>459</v>
      </c>
      <c r="C1763" s="31">
        <v>66332</v>
      </c>
      <c r="D1763" s="6">
        <v>138.78</v>
      </c>
      <c r="E1763" s="44" t="s">
        <v>27</v>
      </c>
    </row>
    <row r="1764" spans="1:15" x14ac:dyDescent="0.2">
      <c r="A1764" s="28">
        <v>40220</v>
      </c>
      <c r="B1764" s="18" t="s">
        <v>19</v>
      </c>
      <c r="C1764" s="31">
        <v>177699</v>
      </c>
      <c r="D1764" s="6">
        <v>49.5</v>
      </c>
      <c r="E1764" s="44" t="s">
        <v>27</v>
      </c>
    </row>
    <row r="1765" spans="1:15" x14ac:dyDescent="0.2">
      <c r="A1765" s="28">
        <v>40221</v>
      </c>
      <c r="B1765" s="18" t="s">
        <v>12</v>
      </c>
      <c r="C1765" s="31">
        <v>1156777</v>
      </c>
      <c r="D1765" s="6">
        <v>2020.2</v>
      </c>
      <c r="E1765" s="44" t="s">
        <v>27</v>
      </c>
    </row>
    <row r="1766" spans="1:15" x14ac:dyDescent="0.2">
      <c r="A1766" s="28">
        <v>40221</v>
      </c>
      <c r="B1766" s="18" t="s">
        <v>6</v>
      </c>
      <c r="C1766" s="31">
        <v>584300</v>
      </c>
      <c r="D1766" s="6">
        <v>181.79</v>
      </c>
      <c r="E1766" s="44" t="s">
        <v>27</v>
      </c>
    </row>
    <row r="1767" spans="1:15" x14ac:dyDescent="0.2">
      <c r="A1767" s="28">
        <v>40221</v>
      </c>
      <c r="B1767" s="18" t="s">
        <v>6</v>
      </c>
      <c r="C1767" s="31">
        <v>585138</v>
      </c>
      <c r="D1767" s="6">
        <v>151.80000000000001</v>
      </c>
      <c r="E1767" s="44" t="s">
        <v>27</v>
      </c>
    </row>
    <row r="1768" spans="1:15" x14ac:dyDescent="0.2">
      <c r="A1768" s="28">
        <v>40221</v>
      </c>
      <c r="B1768" s="18" t="s">
        <v>589</v>
      </c>
      <c r="C1768" s="31">
        <v>53228</v>
      </c>
      <c r="D1768" s="6">
        <v>641.34</v>
      </c>
      <c r="E1768" s="44" t="s">
        <v>27</v>
      </c>
    </row>
    <row r="1769" spans="1:15" x14ac:dyDescent="0.2">
      <c r="D1769" s="6">
        <f>SUM(D1761:D1768)</f>
        <v>6089.3700000000008</v>
      </c>
      <c r="G1769" s="6">
        <v>3149</v>
      </c>
      <c r="J1769" s="6">
        <f>SUM(J1755:J1768)</f>
        <v>10</v>
      </c>
      <c r="K1769" s="6">
        <f>SUM(K1755:K1768)</f>
        <v>195</v>
      </c>
      <c r="L1769" s="6">
        <f>SUM(L1755:L1768)</f>
        <v>250</v>
      </c>
      <c r="M1769" s="6">
        <f>SUM(D1769:L1769)</f>
        <v>9693.3700000000008</v>
      </c>
      <c r="N1769" s="6">
        <v>11258.97</v>
      </c>
      <c r="O1769" s="7">
        <f>N1769-M1769</f>
        <v>1565.5999999999985</v>
      </c>
    </row>
    <row r="1770" spans="1:15" ht="10.5" x14ac:dyDescent="0.25">
      <c r="A1770" s="59" t="s">
        <v>0</v>
      </c>
      <c r="B1770" s="22" t="s">
        <v>7</v>
      </c>
      <c r="C1770" s="3" t="s">
        <v>8</v>
      </c>
      <c r="D1770" s="2" t="s">
        <v>9</v>
      </c>
      <c r="E1770" s="46"/>
      <c r="F1770" s="2" t="s">
        <v>89</v>
      </c>
      <c r="G1770" s="2" t="s">
        <v>25</v>
      </c>
      <c r="H1770" s="2" t="s">
        <v>90</v>
      </c>
      <c r="I1770" s="2" t="s">
        <v>91</v>
      </c>
      <c r="J1770" s="2" t="s">
        <v>92</v>
      </c>
      <c r="K1770" s="2" t="s">
        <v>37</v>
      </c>
      <c r="L1770" s="2" t="s">
        <v>93</v>
      </c>
      <c r="M1770" s="2" t="s">
        <v>95</v>
      </c>
      <c r="N1770" s="2" t="s">
        <v>58</v>
      </c>
      <c r="O1770" s="4" t="s">
        <v>96</v>
      </c>
    </row>
    <row r="1771" spans="1:15" x14ac:dyDescent="0.2">
      <c r="A1771" s="28">
        <v>40224</v>
      </c>
      <c r="B1771" s="18" t="s">
        <v>12</v>
      </c>
      <c r="C1771" s="31">
        <v>1156875</v>
      </c>
      <c r="D1771" s="6">
        <v>446.32</v>
      </c>
      <c r="E1771" s="44" t="s">
        <v>27</v>
      </c>
      <c r="G1771" s="6">
        <v>3149</v>
      </c>
    </row>
    <row r="1772" spans="1:15" x14ac:dyDescent="0.2">
      <c r="A1772" s="28">
        <v>40225</v>
      </c>
      <c r="B1772" s="18" t="s">
        <v>19</v>
      </c>
      <c r="C1772" s="31">
        <v>177835</v>
      </c>
      <c r="D1772" s="6">
        <v>449.55</v>
      </c>
      <c r="E1772" s="44" t="s">
        <v>27</v>
      </c>
    </row>
    <row r="1773" spans="1:15" x14ac:dyDescent="0.2">
      <c r="A1773" s="28">
        <v>40226</v>
      </c>
      <c r="B1773" s="18" t="s">
        <v>12</v>
      </c>
      <c r="C1773" s="31">
        <v>1157001</v>
      </c>
      <c r="D1773" s="6">
        <v>3108.75</v>
      </c>
      <c r="E1773" s="44" t="s">
        <v>27</v>
      </c>
    </row>
    <row r="1774" spans="1:15" x14ac:dyDescent="0.2">
      <c r="A1774" s="28">
        <v>40226</v>
      </c>
      <c r="B1774" s="18" t="s">
        <v>635</v>
      </c>
      <c r="C1774" s="31">
        <v>166341</v>
      </c>
      <c r="D1774" s="6">
        <v>1202.8800000000001</v>
      </c>
      <c r="E1774" s="44" t="s">
        <v>27</v>
      </c>
    </row>
    <row r="1775" spans="1:15" x14ac:dyDescent="0.2">
      <c r="A1775" s="28">
        <v>40227</v>
      </c>
      <c r="B1775" s="18" t="s">
        <v>19</v>
      </c>
      <c r="C1775" s="31">
        <v>177956</v>
      </c>
      <c r="D1775" s="6">
        <v>23.75</v>
      </c>
      <c r="E1775" s="44" t="s">
        <v>27</v>
      </c>
    </row>
    <row r="1776" spans="1:15" x14ac:dyDescent="0.2">
      <c r="A1776" s="28">
        <v>40227</v>
      </c>
      <c r="B1776" s="18" t="s">
        <v>10</v>
      </c>
      <c r="C1776" s="31" t="s">
        <v>686</v>
      </c>
      <c r="D1776" s="6">
        <v>311.48</v>
      </c>
      <c r="E1776" s="44" t="s">
        <v>27</v>
      </c>
    </row>
    <row r="1777" spans="1:15" x14ac:dyDescent="0.2">
      <c r="A1777" s="28">
        <v>40228</v>
      </c>
      <c r="B1777" s="18" t="s">
        <v>6</v>
      </c>
      <c r="C1777" s="31">
        <v>585583</v>
      </c>
      <c r="D1777" s="6">
        <v>117.38</v>
      </c>
      <c r="E1777" s="44" t="s">
        <v>27</v>
      </c>
    </row>
    <row r="1778" spans="1:15" x14ac:dyDescent="0.2">
      <c r="A1778" s="28">
        <v>40228</v>
      </c>
      <c r="B1778" s="18" t="s">
        <v>589</v>
      </c>
      <c r="C1778" s="31">
        <v>53368</v>
      </c>
      <c r="D1778" s="6">
        <v>199.98</v>
      </c>
      <c r="E1778" s="44" t="s">
        <v>27</v>
      </c>
    </row>
    <row r="1779" spans="1:15" x14ac:dyDescent="0.2">
      <c r="A1779" s="28">
        <v>40229</v>
      </c>
      <c r="B1779" s="18" t="s">
        <v>420</v>
      </c>
      <c r="D1779" s="6">
        <v>23.88</v>
      </c>
      <c r="E1779" s="44" t="s">
        <v>27</v>
      </c>
    </row>
    <row r="1780" spans="1:15" x14ac:dyDescent="0.2">
      <c r="D1780" s="6">
        <f>SUM(D1771:D1779)</f>
        <v>5883.9699999999993</v>
      </c>
      <c r="G1780" s="6">
        <v>3149</v>
      </c>
      <c r="J1780" s="6">
        <f>SUM(J1766:J1779)</f>
        <v>10</v>
      </c>
      <c r="K1780" s="6">
        <f>SUM(K1766:K1779)</f>
        <v>195</v>
      </c>
      <c r="L1780" s="6">
        <f>SUM(L1766:L1779)</f>
        <v>250</v>
      </c>
      <c r="M1780" s="6">
        <f>SUM(D1780:L1780)</f>
        <v>9487.9699999999993</v>
      </c>
      <c r="N1780" s="6">
        <v>11961.19</v>
      </c>
      <c r="O1780" s="7">
        <f>N1780-M1780</f>
        <v>2473.2200000000012</v>
      </c>
    </row>
    <row r="1781" spans="1:15" ht="10.5" x14ac:dyDescent="0.25">
      <c r="A1781" s="59" t="s">
        <v>0</v>
      </c>
      <c r="B1781" s="22" t="s">
        <v>7</v>
      </c>
      <c r="C1781" s="3" t="s">
        <v>8</v>
      </c>
      <c r="D1781" s="2" t="s">
        <v>9</v>
      </c>
      <c r="E1781" s="46"/>
      <c r="F1781" s="2" t="s">
        <v>89</v>
      </c>
      <c r="G1781" s="2" t="s">
        <v>25</v>
      </c>
      <c r="H1781" s="2" t="s">
        <v>90</v>
      </c>
      <c r="I1781" s="2" t="s">
        <v>91</v>
      </c>
      <c r="J1781" s="2" t="s">
        <v>92</v>
      </c>
      <c r="K1781" s="2" t="s">
        <v>37</v>
      </c>
      <c r="L1781" s="2" t="s">
        <v>93</v>
      </c>
      <c r="M1781" s="2" t="s">
        <v>95</v>
      </c>
      <c r="N1781" s="2" t="s">
        <v>58</v>
      </c>
      <c r="O1781" s="4" t="s">
        <v>96</v>
      </c>
    </row>
    <row r="1782" spans="1:15" x14ac:dyDescent="0.2">
      <c r="A1782" s="28">
        <v>40231</v>
      </c>
      <c r="B1782" s="18" t="s">
        <v>6</v>
      </c>
      <c r="C1782" s="31">
        <v>585919</v>
      </c>
      <c r="D1782" s="6">
        <v>301.58999999999997</v>
      </c>
      <c r="E1782" s="44" t="s">
        <v>27</v>
      </c>
      <c r="G1782" s="6">
        <v>3175</v>
      </c>
    </row>
    <row r="1783" spans="1:15" x14ac:dyDescent="0.2">
      <c r="A1783" s="28">
        <v>40232</v>
      </c>
      <c r="B1783" s="18" t="s">
        <v>635</v>
      </c>
      <c r="C1783" s="31">
        <v>166602</v>
      </c>
      <c r="D1783" s="6">
        <v>1079.4000000000001</v>
      </c>
      <c r="E1783" s="44" t="s">
        <v>27</v>
      </c>
    </row>
    <row r="1784" spans="1:15" x14ac:dyDescent="0.2">
      <c r="A1784" s="28">
        <v>40233</v>
      </c>
      <c r="B1784" s="18" t="s">
        <v>635</v>
      </c>
      <c r="C1784" s="31">
        <v>16646</v>
      </c>
      <c r="D1784" s="6">
        <v>702.68</v>
      </c>
      <c r="E1784" s="44" t="s">
        <v>27</v>
      </c>
    </row>
    <row r="1785" spans="1:15" x14ac:dyDescent="0.2">
      <c r="A1785" s="28">
        <v>40233</v>
      </c>
      <c r="B1785" s="18" t="s">
        <v>6</v>
      </c>
      <c r="C1785" s="31">
        <v>586482</v>
      </c>
      <c r="D1785" s="6">
        <v>55.5</v>
      </c>
      <c r="E1785" s="44" t="s">
        <v>27</v>
      </c>
    </row>
    <row r="1786" spans="1:15" x14ac:dyDescent="0.2">
      <c r="A1786" s="28">
        <v>40234</v>
      </c>
      <c r="B1786" s="18" t="s">
        <v>12</v>
      </c>
      <c r="C1786" s="31">
        <v>1157451</v>
      </c>
      <c r="D1786" s="6">
        <v>2063.1999999999998</v>
      </c>
      <c r="E1786" s="44" t="s">
        <v>27</v>
      </c>
    </row>
    <row r="1787" spans="1:15" x14ac:dyDescent="0.2">
      <c r="A1787" s="28">
        <v>40234</v>
      </c>
      <c r="B1787" s="18" t="s">
        <v>635</v>
      </c>
      <c r="C1787" s="31">
        <v>166740</v>
      </c>
      <c r="D1787" s="6">
        <v>731.66</v>
      </c>
      <c r="E1787" s="44" t="s">
        <v>27</v>
      </c>
    </row>
    <row r="1788" spans="1:15" x14ac:dyDescent="0.2">
      <c r="A1788" s="28">
        <v>40235</v>
      </c>
      <c r="B1788" s="18" t="s">
        <v>11</v>
      </c>
      <c r="D1788" s="6">
        <v>39.950000000000003</v>
      </c>
      <c r="E1788" s="44" t="s">
        <v>27</v>
      </c>
    </row>
    <row r="1789" spans="1:15" x14ac:dyDescent="0.2">
      <c r="A1789" s="28">
        <v>40235</v>
      </c>
      <c r="B1789" s="18" t="s">
        <v>6</v>
      </c>
      <c r="C1789" s="31">
        <v>586862</v>
      </c>
      <c r="D1789" s="6">
        <v>283.94</v>
      </c>
      <c r="E1789" s="44" t="s">
        <v>27</v>
      </c>
    </row>
    <row r="1790" spans="1:15" x14ac:dyDescent="0.2">
      <c r="D1790" s="6">
        <f>SUM(D1782:D1789)</f>
        <v>5257.9199999999992</v>
      </c>
      <c r="G1790" s="6">
        <v>3175</v>
      </c>
      <c r="J1790" s="6">
        <f>SUM(J1776:J1789)</f>
        <v>10</v>
      </c>
      <c r="K1790" s="6">
        <f>SUM(K1776:K1789)</f>
        <v>195</v>
      </c>
      <c r="L1790" s="6">
        <f>SUM(L1776:L1789)</f>
        <v>250</v>
      </c>
      <c r="M1790" s="6">
        <f>SUM(D1790:L1790)</f>
        <v>8887.9199999999983</v>
      </c>
      <c r="N1790" s="6">
        <v>10188.74</v>
      </c>
      <c r="O1790" s="7">
        <f>N1790-M1790</f>
        <v>1300.8200000000015</v>
      </c>
    </row>
    <row r="1791" spans="1:15" ht="10.5" x14ac:dyDescent="0.25">
      <c r="A1791" s="59" t="s">
        <v>0</v>
      </c>
      <c r="B1791" s="22" t="s">
        <v>7</v>
      </c>
      <c r="C1791" s="3" t="s">
        <v>8</v>
      </c>
      <c r="D1791" s="2" t="s">
        <v>9</v>
      </c>
      <c r="E1791" s="46"/>
      <c r="F1791" s="2" t="s">
        <v>89</v>
      </c>
      <c r="G1791" s="2" t="s">
        <v>25</v>
      </c>
      <c r="H1791" s="2" t="s">
        <v>90</v>
      </c>
      <c r="I1791" s="2" t="s">
        <v>91</v>
      </c>
      <c r="J1791" s="2" t="s">
        <v>92</v>
      </c>
      <c r="K1791" s="2" t="s">
        <v>37</v>
      </c>
      <c r="L1791" s="2" t="s">
        <v>93</v>
      </c>
      <c r="M1791" s="2" t="s">
        <v>95</v>
      </c>
      <c r="N1791" s="2" t="s">
        <v>58</v>
      </c>
      <c r="O1791" s="4" t="s">
        <v>96</v>
      </c>
    </row>
    <row r="1792" spans="1:15" x14ac:dyDescent="0.2">
      <c r="A1792" s="28">
        <v>40238</v>
      </c>
      <c r="B1792" s="18" t="s">
        <v>6</v>
      </c>
      <c r="C1792" s="31">
        <v>587221</v>
      </c>
      <c r="D1792" s="6">
        <v>119.8</v>
      </c>
      <c r="E1792" s="44" t="s">
        <v>27</v>
      </c>
      <c r="G1792" s="6">
        <v>3175</v>
      </c>
      <c r="J1792" s="6">
        <v>10</v>
      </c>
      <c r="K1792" s="6">
        <v>195</v>
      </c>
      <c r="L1792" s="6">
        <v>250</v>
      </c>
    </row>
    <row r="1793" spans="1:15" ht="20" x14ac:dyDescent="0.2">
      <c r="A1793" s="28">
        <v>40238</v>
      </c>
      <c r="B1793" s="18" t="s">
        <v>641</v>
      </c>
      <c r="C1793" s="31">
        <v>53746</v>
      </c>
      <c r="D1793" s="6">
        <v>882.28</v>
      </c>
      <c r="E1793" s="44" t="s">
        <v>27</v>
      </c>
    </row>
    <row r="1794" spans="1:15" x14ac:dyDescent="0.2">
      <c r="A1794" s="28">
        <v>40239</v>
      </c>
      <c r="B1794" s="18" t="s">
        <v>19</v>
      </c>
      <c r="C1794" s="31">
        <v>178359</v>
      </c>
      <c r="D1794" s="6">
        <v>407.15</v>
      </c>
      <c r="E1794" s="44" t="s">
        <v>27</v>
      </c>
    </row>
    <row r="1795" spans="1:15" x14ac:dyDescent="0.2">
      <c r="A1795" s="28">
        <v>40239</v>
      </c>
      <c r="B1795" s="18" t="s">
        <v>634</v>
      </c>
      <c r="C1795" s="31">
        <v>1157691</v>
      </c>
      <c r="D1795" s="6">
        <v>655.35</v>
      </c>
      <c r="E1795" s="44" t="s">
        <v>27</v>
      </c>
    </row>
    <row r="1796" spans="1:15" x14ac:dyDescent="0.2">
      <c r="A1796" s="28">
        <v>40239</v>
      </c>
      <c r="B1796" s="18" t="s">
        <v>635</v>
      </c>
      <c r="C1796" s="31">
        <v>166954</v>
      </c>
      <c r="D1796" s="6">
        <v>1853.5</v>
      </c>
      <c r="E1796" s="44" t="s">
        <v>27</v>
      </c>
    </row>
    <row r="1797" spans="1:15" x14ac:dyDescent="0.2">
      <c r="A1797" s="28">
        <v>40239</v>
      </c>
      <c r="B1797" s="18" t="s">
        <v>459</v>
      </c>
      <c r="C1797" s="31">
        <v>224923</v>
      </c>
      <c r="D1797" s="6">
        <v>2703.45</v>
      </c>
      <c r="E1797" s="44" t="s">
        <v>27</v>
      </c>
    </row>
    <row r="1798" spans="1:15" x14ac:dyDescent="0.2">
      <c r="A1798" s="28">
        <v>40240</v>
      </c>
      <c r="B1798" s="18" t="s">
        <v>6</v>
      </c>
      <c r="C1798" s="31">
        <v>587683</v>
      </c>
      <c r="D1798" s="6">
        <v>207.18</v>
      </c>
      <c r="E1798" s="44" t="s">
        <v>27</v>
      </c>
    </row>
    <row r="1799" spans="1:15" x14ac:dyDescent="0.2">
      <c r="A1799" s="28">
        <v>40241</v>
      </c>
      <c r="B1799" s="18" t="s">
        <v>459</v>
      </c>
      <c r="C1799" s="31">
        <v>225097</v>
      </c>
      <c r="D1799" s="6">
        <v>1663.8</v>
      </c>
      <c r="E1799" s="44" t="s">
        <v>27</v>
      </c>
    </row>
    <row r="1800" spans="1:15" x14ac:dyDescent="0.2">
      <c r="A1800" s="28">
        <v>40241</v>
      </c>
      <c r="B1800" s="18" t="s">
        <v>635</v>
      </c>
      <c r="C1800" s="31">
        <v>167074</v>
      </c>
      <c r="D1800" s="6">
        <v>667.42</v>
      </c>
      <c r="E1800" s="44" t="s">
        <v>27</v>
      </c>
    </row>
    <row r="1801" spans="1:15" x14ac:dyDescent="0.2">
      <c r="A1801" s="28">
        <v>40242</v>
      </c>
      <c r="B1801" s="18" t="s">
        <v>6</v>
      </c>
      <c r="C1801" s="31">
        <v>588178</v>
      </c>
      <c r="D1801" s="6">
        <v>123.99</v>
      </c>
      <c r="E1801" s="44" t="s">
        <v>27</v>
      </c>
    </row>
    <row r="1802" spans="1:15" x14ac:dyDescent="0.2">
      <c r="D1802" s="6">
        <f>SUM(D1792:D1801)</f>
        <v>9283.92</v>
      </c>
      <c r="G1802" s="6">
        <v>3175</v>
      </c>
      <c r="J1802" s="6">
        <v>10</v>
      </c>
      <c r="K1802" s="6">
        <v>195</v>
      </c>
      <c r="L1802" s="6">
        <v>250</v>
      </c>
      <c r="M1802" s="6">
        <f>SUM(D1802:L1802)</f>
        <v>12913.92</v>
      </c>
      <c r="N1802" s="6">
        <v>9980.64</v>
      </c>
      <c r="O1802" s="7">
        <f>N1802-M1802</f>
        <v>-2933.2800000000007</v>
      </c>
    </row>
    <row r="1803" spans="1:15" ht="10.5" x14ac:dyDescent="0.25">
      <c r="A1803" s="59" t="s">
        <v>0</v>
      </c>
      <c r="B1803" s="22" t="s">
        <v>7</v>
      </c>
      <c r="C1803" s="3" t="s">
        <v>8</v>
      </c>
      <c r="D1803" s="2" t="s">
        <v>9</v>
      </c>
      <c r="E1803" s="46"/>
      <c r="F1803" s="2" t="s">
        <v>89</v>
      </c>
      <c r="G1803" s="2" t="s">
        <v>25</v>
      </c>
      <c r="H1803" s="2" t="s">
        <v>90</v>
      </c>
      <c r="I1803" s="2" t="s">
        <v>91</v>
      </c>
      <c r="J1803" s="2" t="s">
        <v>92</v>
      </c>
      <c r="K1803" s="2" t="s">
        <v>37</v>
      </c>
      <c r="L1803" s="2" t="s">
        <v>93</v>
      </c>
      <c r="M1803" s="2" t="s">
        <v>95</v>
      </c>
      <c r="N1803" s="2" t="s">
        <v>58</v>
      </c>
      <c r="O1803" s="4" t="s">
        <v>96</v>
      </c>
    </row>
    <row r="1804" spans="1:15" x14ac:dyDescent="0.2">
      <c r="A1804" s="28">
        <v>40245</v>
      </c>
      <c r="B1804" s="18" t="s">
        <v>635</v>
      </c>
      <c r="C1804" s="31">
        <v>167236</v>
      </c>
      <c r="D1804" s="6">
        <v>1991.86</v>
      </c>
      <c r="E1804" s="44" t="s">
        <v>27</v>
      </c>
      <c r="G1804" s="6">
        <v>3219</v>
      </c>
      <c r="J1804" s="6">
        <v>10</v>
      </c>
      <c r="K1804" s="6">
        <v>195</v>
      </c>
      <c r="L1804" s="6">
        <v>250</v>
      </c>
    </row>
    <row r="1805" spans="1:15" x14ac:dyDescent="0.2">
      <c r="A1805" s="28">
        <v>40246</v>
      </c>
      <c r="B1805" s="18" t="s">
        <v>635</v>
      </c>
      <c r="C1805" s="31">
        <v>167277</v>
      </c>
      <c r="D1805" s="6">
        <v>22.8</v>
      </c>
      <c r="E1805" s="44" t="s">
        <v>27</v>
      </c>
    </row>
    <row r="1806" spans="1:15" x14ac:dyDescent="0.2">
      <c r="A1806" s="28">
        <v>40246</v>
      </c>
      <c r="B1806" s="18" t="s">
        <v>634</v>
      </c>
      <c r="C1806" s="31">
        <v>1158130</v>
      </c>
      <c r="D1806" s="6">
        <v>525.79999999999995</v>
      </c>
      <c r="E1806" s="44" t="s">
        <v>27</v>
      </c>
    </row>
    <row r="1807" spans="1:15" x14ac:dyDescent="0.2">
      <c r="A1807" s="28">
        <v>40246</v>
      </c>
      <c r="B1807" s="18" t="s">
        <v>635</v>
      </c>
      <c r="C1807" s="31">
        <v>167276</v>
      </c>
      <c r="D1807" s="6">
        <v>1138.19</v>
      </c>
      <c r="E1807" s="44" t="s">
        <v>27</v>
      </c>
    </row>
    <row r="1808" spans="1:15" x14ac:dyDescent="0.2">
      <c r="A1808" s="28">
        <v>40247</v>
      </c>
      <c r="B1808" s="18" t="s">
        <v>459</v>
      </c>
      <c r="C1808" s="31">
        <v>225509</v>
      </c>
      <c r="D1808" s="6">
        <v>3002</v>
      </c>
      <c r="E1808" s="44" t="s">
        <v>27</v>
      </c>
    </row>
    <row r="1809" spans="1:18" x14ac:dyDescent="0.2">
      <c r="A1809" s="28">
        <v>40247</v>
      </c>
      <c r="B1809" s="18" t="s">
        <v>459</v>
      </c>
      <c r="C1809" s="31">
        <v>255510</v>
      </c>
      <c r="D1809" s="6">
        <v>1597.15</v>
      </c>
      <c r="E1809" s="44" t="s">
        <v>27</v>
      </c>
    </row>
    <row r="1810" spans="1:18" x14ac:dyDescent="0.2">
      <c r="A1810" s="28">
        <v>40247</v>
      </c>
      <c r="B1810" s="18" t="s">
        <v>6</v>
      </c>
      <c r="C1810" s="31">
        <v>589016</v>
      </c>
      <c r="D1810" s="6">
        <v>119.8</v>
      </c>
      <c r="E1810" s="44" t="s">
        <v>27</v>
      </c>
    </row>
    <row r="1811" spans="1:18" x14ac:dyDescent="0.2">
      <c r="A1811" s="28">
        <v>40248</v>
      </c>
      <c r="B1811" s="18" t="s">
        <v>635</v>
      </c>
      <c r="C1811" s="31">
        <v>167411</v>
      </c>
      <c r="D1811" s="6">
        <v>1007.13</v>
      </c>
      <c r="E1811" s="44" t="s">
        <v>27</v>
      </c>
    </row>
    <row r="1812" spans="1:18" x14ac:dyDescent="0.2">
      <c r="A1812" s="28">
        <v>40249</v>
      </c>
      <c r="B1812" s="18" t="s">
        <v>6</v>
      </c>
      <c r="C1812" s="31">
        <v>589440</v>
      </c>
      <c r="D1812" s="6">
        <v>62</v>
      </c>
      <c r="E1812" s="44" t="s">
        <v>27</v>
      </c>
      <c r="P1812" s="6"/>
      <c r="Q1812" s="6"/>
      <c r="R1812" s="6"/>
    </row>
    <row r="1813" spans="1:18" x14ac:dyDescent="0.2">
      <c r="A1813" s="28">
        <v>40249</v>
      </c>
      <c r="B1813" s="18" t="s">
        <v>642</v>
      </c>
      <c r="C1813" s="31">
        <v>7143</v>
      </c>
      <c r="D1813" s="6">
        <v>260.64999999999998</v>
      </c>
      <c r="E1813" s="44" t="s">
        <v>27</v>
      </c>
    </row>
    <row r="1814" spans="1:18" x14ac:dyDescent="0.2">
      <c r="A1814" s="28">
        <v>40249</v>
      </c>
      <c r="B1814" s="18" t="s">
        <v>6</v>
      </c>
      <c r="C1814" s="31">
        <v>589420</v>
      </c>
      <c r="D1814" s="6">
        <v>91.99</v>
      </c>
      <c r="E1814" s="44" t="s">
        <v>27</v>
      </c>
    </row>
    <row r="1815" spans="1:18" x14ac:dyDescent="0.2">
      <c r="A1815" s="28">
        <v>40249</v>
      </c>
      <c r="B1815" s="18" t="s">
        <v>640</v>
      </c>
      <c r="C1815" s="31">
        <v>20842</v>
      </c>
      <c r="D1815" s="6">
        <v>94.65</v>
      </c>
      <c r="E1815" s="44" t="s">
        <v>27</v>
      </c>
    </row>
    <row r="1816" spans="1:18" x14ac:dyDescent="0.2">
      <c r="D1816" s="6">
        <f>SUM(D1804:D1815)</f>
        <v>9914.0199999999968</v>
      </c>
      <c r="G1816" s="6">
        <v>3219</v>
      </c>
      <c r="J1816" s="6">
        <v>10</v>
      </c>
      <c r="K1816" s="6">
        <v>195</v>
      </c>
      <c r="L1816" s="6">
        <v>250</v>
      </c>
      <c r="M1816" s="6">
        <f>SUM(D1816:L1816)</f>
        <v>13588.019999999997</v>
      </c>
      <c r="N1816" s="6">
        <v>9678.1299999999992</v>
      </c>
      <c r="O1816" s="7">
        <f>N1816-M1816</f>
        <v>-3909.8899999999976</v>
      </c>
    </row>
    <row r="1819" spans="1:18" ht="10.5" x14ac:dyDescent="0.25">
      <c r="A1819" s="59" t="s">
        <v>0</v>
      </c>
      <c r="B1819" s="22" t="s">
        <v>7</v>
      </c>
      <c r="C1819" s="3" t="s">
        <v>8</v>
      </c>
      <c r="D1819" s="2" t="s">
        <v>9</v>
      </c>
      <c r="E1819" s="46"/>
      <c r="F1819" s="2" t="s">
        <v>89</v>
      </c>
      <c r="G1819" s="2" t="s">
        <v>25</v>
      </c>
      <c r="H1819" s="2" t="s">
        <v>90</v>
      </c>
      <c r="I1819" s="2" t="s">
        <v>91</v>
      </c>
      <c r="J1819" s="2" t="s">
        <v>92</v>
      </c>
      <c r="K1819" s="2" t="s">
        <v>37</v>
      </c>
      <c r="L1819" s="2" t="s">
        <v>93</v>
      </c>
      <c r="M1819" s="2" t="s">
        <v>95</v>
      </c>
      <c r="N1819" s="2" t="s">
        <v>58</v>
      </c>
      <c r="O1819" s="4" t="s">
        <v>96</v>
      </c>
    </row>
    <row r="1820" spans="1:18" x14ac:dyDescent="0.2">
      <c r="A1820" s="28">
        <v>40251</v>
      </c>
      <c r="B1820" s="18" t="s">
        <v>635</v>
      </c>
      <c r="C1820" s="31">
        <v>167555</v>
      </c>
      <c r="D1820" s="6">
        <v>608.75</v>
      </c>
      <c r="E1820" s="44" t="s">
        <v>27</v>
      </c>
      <c r="G1820" s="6">
        <v>3219</v>
      </c>
      <c r="J1820" s="6">
        <v>10</v>
      </c>
      <c r="K1820" s="6">
        <v>195</v>
      </c>
      <c r="L1820" s="6">
        <v>250</v>
      </c>
    </row>
    <row r="1821" spans="1:18" x14ac:dyDescent="0.2">
      <c r="A1821" s="28">
        <v>40252</v>
      </c>
      <c r="B1821" s="18" t="s">
        <v>6</v>
      </c>
      <c r="C1821" s="31">
        <v>589756</v>
      </c>
      <c r="D1821" s="6">
        <v>232.98</v>
      </c>
      <c r="E1821" s="44" t="s">
        <v>27</v>
      </c>
    </row>
    <row r="1822" spans="1:18" x14ac:dyDescent="0.2">
      <c r="A1822" s="28">
        <v>40253</v>
      </c>
      <c r="B1822" s="18" t="s">
        <v>19</v>
      </c>
      <c r="C1822" s="31">
        <v>178913</v>
      </c>
      <c r="D1822" s="6">
        <v>432.55</v>
      </c>
      <c r="E1822" s="44" t="s">
        <v>27</v>
      </c>
    </row>
    <row r="1823" spans="1:18" x14ac:dyDescent="0.2">
      <c r="A1823" s="28">
        <v>40253</v>
      </c>
      <c r="B1823" s="18" t="s">
        <v>459</v>
      </c>
      <c r="C1823" s="31">
        <v>225841</v>
      </c>
      <c r="D1823" s="6">
        <v>804.1</v>
      </c>
      <c r="E1823" s="44" t="s">
        <v>27</v>
      </c>
    </row>
    <row r="1824" spans="1:18" x14ac:dyDescent="0.2">
      <c r="A1824" s="28">
        <v>40253</v>
      </c>
      <c r="B1824" s="18" t="s">
        <v>19</v>
      </c>
      <c r="C1824" s="31">
        <v>178913</v>
      </c>
      <c r="D1824" s="6">
        <v>432.54300000000001</v>
      </c>
      <c r="E1824" s="44" t="s">
        <v>27</v>
      </c>
    </row>
    <row r="1825" spans="1:15" x14ac:dyDescent="0.2">
      <c r="A1825" s="28">
        <v>40254</v>
      </c>
      <c r="B1825" s="18" t="s">
        <v>6</v>
      </c>
      <c r="C1825" s="31">
        <v>590298</v>
      </c>
      <c r="D1825" s="6">
        <v>237.17</v>
      </c>
      <c r="E1825" s="44" t="s">
        <v>27</v>
      </c>
    </row>
    <row r="1826" spans="1:15" x14ac:dyDescent="0.2">
      <c r="A1826" s="28">
        <v>40254</v>
      </c>
      <c r="B1826" s="18" t="s">
        <v>639</v>
      </c>
      <c r="C1826" s="31">
        <v>5428</v>
      </c>
      <c r="D1826" s="6">
        <v>640.28</v>
      </c>
      <c r="E1826" s="44" t="s">
        <v>27</v>
      </c>
    </row>
    <row r="1827" spans="1:15" x14ac:dyDescent="0.2">
      <c r="A1827" s="28">
        <v>40254</v>
      </c>
      <c r="B1827" s="18" t="s">
        <v>639</v>
      </c>
      <c r="C1827" s="31">
        <v>5428</v>
      </c>
      <c r="D1827" s="6">
        <v>640.28</v>
      </c>
      <c r="E1827" s="44" t="s">
        <v>27</v>
      </c>
    </row>
    <row r="1828" spans="1:15" x14ac:dyDescent="0.2">
      <c r="A1828" s="28">
        <v>40255</v>
      </c>
      <c r="B1828" s="18" t="s">
        <v>606</v>
      </c>
      <c r="C1828" s="31">
        <v>53886</v>
      </c>
      <c r="D1828" s="6">
        <v>1642.27</v>
      </c>
      <c r="E1828" s="44" t="s">
        <v>27</v>
      </c>
    </row>
    <row r="1829" spans="1:15" x14ac:dyDescent="0.2">
      <c r="A1829" s="28">
        <v>40256</v>
      </c>
      <c r="B1829" s="18" t="s">
        <v>459</v>
      </c>
      <c r="C1829" s="31">
        <v>226110</v>
      </c>
      <c r="D1829" s="6">
        <v>2252</v>
      </c>
      <c r="E1829" s="44" t="s">
        <v>27</v>
      </c>
    </row>
    <row r="1830" spans="1:15" x14ac:dyDescent="0.2">
      <c r="A1830" s="28">
        <v>40256</v>
      </c>
      <c r="B1830" s="18" t="s">
        <v>6</v>
      </c>
      <c r="C1830" s="31">
        <v>590669</v>
      </c>
      <c r="D1830" s="6">
        <v>32</v>
      </c>
      <c r="E1830" s="44" t="s">
        <v>27</v>
      </c>
    </row>
    <row r="1831" spans="1:15" x14ac:dyDescent="0.2">
      <c r="A1831" s="28">
        <v>40256</v>
      </c>
      <c r="B1831" s="18" t="s">
        <v>6</v>
      </c>
      <c r="C1831" s="31">
        <v>590668</v>
      </c>
      <c r="D1831" s="6">
        <v>113.18</v>
      </c>
      <c r="E1831" s="44" t="s">
        <v>27</v>
      </c>
    </row>
    <row r="1832" spans="1:15" x14ac:dyDescent="0.2">
      <c r="A1832" s="28">
        <v>40256</v>
      </c>
      <c r="B1832" s="18" t="s">
        <v>459</v>
      </c>
      <c r="C1832" s="31">
        <v>7159</v>
      </c>
      <c r="D1832" s="6">
        <v>27.5</v>
      </c>
      <c r="E1832" s="44" t="s">
        <v>27</v>
      </c>
    </row>
    <row r="1833" spans="1:15" x14ac:dyDescent="0.2">
      <c r="D1833" s="6">
        <f>SUM(D1820:D1832)</f>
        <v>8095.603000000001</v>
      </c>
      <c r="G1833" s="6">
        <v>3219</v>
      </c>
      <c r="J1833" s="6">
        <v>10</v>
      </c>
      <c r="K1833" s="6">
        <v>195</v>
      </c>
      <c r="L1833" s="6">
        <v>250</v>
      </c>
      <c r="M1833" s="6">
        <f>SUM(D1833:L1833)</f>
        <v>11769.603000000001</v>
      </c>
      <c r="N1833" s="6">
        <v>11879.82</v>
      </c>
      <c r="O1833" s="7">
        <f>N1833-M1833</f>
        <v>110.21699999999873</v>
      </c>
    </row>
    <row r="1835" spans="1:15" ht="10.5" x14ac:dyDescent="0.25">
      <c r="A1835" s="59" t="s">
        <v>0</v>
      </c>
      <c r="B1835" s="22" t="s">
        <v>7</v>
      </c>
      <c r="C1835" s="3" t="s">
        <v>8</v>
      </c>
      <c r="D1835" s="2" t="s">
        <v>9</v>
      </c>
      <c r="E1835" s="46"/>
      <c r="F1835" s="2" t="s">
        <v>89</v>
      </c>
      <c r="G1835" s="2" t="s">
        <v>25</v>
      </c>
      <c r="H1835" s="2" t="s">
        <v>90</v>
      </c>
      <c r="I1835" s="2" t="s">
        <v>91</v>
      </c>
      <c r="J1835" s="2" t="s">
        <v>92</v>
      </c>
      <c r="K1835" s="2" t="s">
        <v>37</v>
      </c>
      <c r="L1835" s="2" t="s">
        <v>93</v>
      </c>
      <c r="M1835" s="2" t="s">
        <v>95</v>
      </c>
      <c r="N1835" s="2" t="s">
        <v>58</v>
      </c>
      <c r="O1835" s="4" t="s">
        <v>96</v>
      </c>
    </row>
    <row r="1836" spans="1:15" x14ac:dyDescent="0.2">
      <c r="A1836" s="28">
        <v>40259</v>
      </c>
      <c r="B1836" s="18" t="s">
        <v>635</v>
      </c>
      <c r="C1836" s="31">
        <v>167896</v>
      </c>
      <c r="D1836" s="6">
        <v>2374.96</v>
      </c>
      <c r="E1836" s="44" t="s">
        <v>27</v>
      </c>
      <c r="G1836" s="6">
        <v>3183</v>
      </c>
      <c r="J1836" s="6">
        <v>10</v>
      </c>
      <c r="K1836" s="6">
        <v>195</v>
      </c>
      <c r="L1836" s="6">
        <v>300</v>
      </c>
    </row>
    <row r="1837" spans="1:15" x14ac:dyDescent="0.2">
      <c r="A1837" s="28">
        <v>40260</v>
      </c>
      <c r="B1837" s="18" t="s">
        <v>459</v>
      </c>
      <c r="C1837" s="31">
        <v>226258</v>
      </c>
      <c r="D1837" s="6">
        <v>2231.0500000000002</v>
      </c>
      <c r="E1837" s="44" t="s">
        <v>27</v>
      </c>
    </row>
    <row r="1838" spans="1:15" x14ac:dyDescent="0.2">
      <c r="A1838" s="28">
        <v>40260</v>
      </c>
      <c r="B1838" s="18" t="s">
        <v>12</v>
      </c>
      <c r="C1838" s="31">
        <v>1158897</v>
      </c>
      <c r="D1838" s="6">
        <v>2141.9</v>
      </c>
      <c r="E1838" s="44" t="s">
        <v>27</v>
      </c>
    </row>
    <row r="1839" spans="1:15" x14ac:dyDescent="0.2">
      <c r="A1839" s="28">
        <v>40260</v>
      </c>
      <c r="B1839" s="18" t="s">
        <v>635</v>
      </c>
      <c r="C1839" s="31">
        <v>167934</v>
      </c>
      <c r="D1839" s="6">
        <v>1217.57</v>
      </c>
      <c r="E1839" s="44" t="s">
        <v>27</v>
      </c>
    </row>
    <row r="1840" spans="1:15" x14ac:dyDescent="0.2">
      <c r="A1840" s="28">
        <v>40261</v>
      </c>
      <c r="B1840" s="18" t="s">
        <v>459</v>
      </c>
      <c r="C1840" s="31">
        <v>226361</v>
      </c>
      <c r="D1840" s="6">
        <v>904.1</v>
      </c>
      <c r="E1840" s="44" t="s">
        <v>27</v>
      </c>
    </row>
    <row r="1841" spans="1:15" x14ac:dyDescent="0.2">
      <c r="A1841" s="28">
        <v>40261</v>
      </c>
      <c r="B1841" s="18" t="s">
        <v>6</v>
      </c>
      <c r="C1841" s="31">
        <v>591482</v>
      </c>
      <c r="D1841" s="6">
        <v>123.99</v>
      </c>
      <c r="E1841" s="44" t="s">
        <v>27</v>
      </c>
    </row>
    <row r="1842" spans="1:15" x14ac:dyDescent="0.2">
      <c r="A1842" s="28">
        <v>40262</v>
      </c>
      <c r="B1842" s="18" t="s">
        <v>459</v>
      </c>
      <c r="C1842" s="31">
        <v>7394</v>
      </c>
      <c r="D1842" s="6">
        <v>304.99</v>
      </c>
      <c r="E1842" s="44" t="s">
        <v>27</v>
      </c>
    </row>
    <row r="1843" spans="1:15" x14ac:dyDescent="0.2">
      <c r="A1843" s="28">
        <v>40262</v>
      </c>
      <c r="B1843" s="18" t="s">
        <v>395</v>
      </c>
      <c r="D1843" s="6">
        <v>51.95</v>
      </c>
      <c r="E1843" s="44" t="s">
        <v>27</v>
      </c>
    </row>
    <row r="1844" spans="1:15" x14ac:dyDescent="0.2">
      <c r="A1844" s="28">
        <v>40262</v>
      </c>
      <c r="B1844" s="18" t="s">
        <v>635</v>
      </c>
      <c r="C1844" s="31">
        <v>168072</v>
      </c>
      <c r="D1844" s="6">
        <v>1040.52</v>
      </c>
      <c r="E1844" s="44" t="s">
        <v>27</v>
      </c>
    </row>
    <row r="1845" spans="1:15" x14ac:dyDescent="0.2">
      <c r="D1845" s="6">
        <f>SUM(D1836:D1844)</f>
        <v>10391.030000000001</v>
      </c>
      <c r="G1845" s="6">
        <v>3183</v>
      </c>
      <c r="J1845" s="6">
        <v>10</v>
      </c>
      <c r="K1845" s="6">
        <v>195</v>
      </c>
      <c r="L1845" s="6">
        <v>300</v>
      </c>
      <c r="M1845" s="6">
        <f>SUM(D1845:L1845)</f>
        <v>14079.03</v>
      </c>
      <c r="N1845" s="6">
        <v>11717.03</v>
      </c>
      <c r="O1845" s="7">
        <f>N1845-M1845</f>
        <v>-2362</v>
      </c>
    </row>
    <row r="1847" spans="1:15" ht="10.5" x14ac:dyDescent="0.25">
      <c r="A1847" s="59" t="s">
        <v>0</v>
      </c>
      <c r="B1847" s="22" t="s">
        <v>7</v>
      </c>
      <c r="C1847" s="3" t="s">
        <v>8</v>
      </c>
      <c r="D1847" s="2" t="s">
        <v>9</v>
      </c>
      <c r="E1847" s="46"/>
      <c r="F1847" s="2" t="s">
        <v>89</v>
      </c>
      <c r="G1847" s="2" t="s">
        <v>25</v>
      </c>
      <c r="H1847" s="2" t="s">
        <v>90</v>
      </c>
      <c r="I1847" s="2" t="s">
        <v>91</v>
      </c>
      <c r="J1847" s="2" t="s">
        <v>92</v>
      </c>
      <c r="K1847" s="2" t="s">
        <v>37</v>
      </c>
      <c r="L1847" s="2" t="s">
        <v>93</v>
      </c>
      <c r="M1847" s="2" t="s">
        <v>95</v>
      </c>
      <c r="N1847" s="2" t="s">
        <v>58</v>
      </c>
      <c r="O1847" s="4" t="s">
        <v>96</v>
      </c>
    </row>
    <row r="1848" spans="1:15" x14ac:dyDescent="0.2">
      <c r="A1848" s="28">
        <v>40265</v>
      </c>
      <c r="B1848" s="18" t="s">
        <v>635</v>
      </c>
      <c r="C1848" s="31">
        <v>168218</v>
      </c>
      <c r="D1848" s="6">
        <v>1539.72</v>
      </c>
      <c r="E1848" s="44" t="s">
        <v>27</v>
      </c>
      <c r="G1848" s="6">
        <v>3183</v>
      </c>
      <c r="J1848" s="6">
        <v>10</v>
      </c>
      <c r="K1848" s="6">
        <v>195</v>
      </c>
      <c r="L1848" s="6">
        <v>300</v>
      </c>
    </row>
    <row r="1849" spans="1:15" x14ac:dyDescent="0.2">
      <c r="A1849" s="28">
        <v>40266</v>
      </c>
      <c r="B1849" s="18" t="s">
        <v>19</v>
      </c>
      <c r="C1849" s="31">
        <v>179417</v>
      </c>
      <c r="D1849" s="6">
        <v>400.2</v>
      </c>
      <c r="E1849" s="44" t="s">
        <v>27</v>
      </c>
    </row>
    <row r="1850" spans="1:15" x14ac:dyDescent="0.2">
      <c r="A1850" s="28">
        <v>40266</v>
      </c>
      <c r="B1850" s="18" t="s">
        <v>6</v>
      </c>
      <c r="C1850" s="31">
        <v>592251</v>
      </c>
      <c r="D1850" s="6">
        <v>145.18</v>
      </c>
      <c r="E1850" s="44" t="s">
        <v>27</v>
      </c>
    </row>
    <row r="1851" spans="1:15" x14ac:dyDescent="0.2">
      <c r="A1851" s="28">
        <v>40267</v>
      </c>
      <c r="B1851" s="18" t="s">
        <v>459</v>
      </c>
      <c r="C1851" s="31">
        <v>226772</v>
      </c>
      <c r="D1851" s="6">
        <v>1728.55</v>
      </c>
      <c r="E1851" s="44" t="s">
        <v>27</v>
      </c>
    </row>
    <row r="1852" spans="1:15" x14ac:dyDescent="0.2">
      <c r="A1852" s="28">
        <v>40267</v>
      </c>
      <c r="B1852" s="18" t="s">
        <v>635</v>
      </c>
      <c r="C1852" s="31">
        <v>168289</v>
      </c>
      <c r="D1852" s="6">
        <v>186.22</v>
      </c>
      <c r="E1852" s="44" t="s">
        <v>27</v>
      </c>
    </row>
    <row r="1853" spans="1:15" x14ac:dyDescent="0.2">
      <c r="A1853" s="28">
        <v>40268</v>
      </c>
      <c r="B1853" s="18" t="s">
        <v>687</v>
      </c>
      <c r="C1853" s="31">
        <v>89188</v>
      </c>
      <c r="D1853" s="6">
        <v>41.7</v>
      </c>
      <c r="E1853" s="44" t="s">
        <v>27</v>
      </c>
    </row>
    <row r="1854" spans="1:15" x14ac:dyDescent="0.2">
      <c r="A1854" s="28">
        <v>40268</v>
      </c>
      <c r="B1854" s="37" t="s">
        <v>6</v>
      </c>
      <c r="C1854" s="31">
        <v>592871</v>
      </c>
      <c r="D1854" s="6">
        <v>114.51</v>
      </c>
      <c r="E1854" s="44" t="s">
        <v>27</v>
      </c>
    </row>
    <row r="1855" spans="1:15" x14ac:dyDescent="0.2">
      <c r="A1855" s="28">
        <v>40270</v>
      </c>
      <c r="B1855" s="18" t="s">
        <v>10</v>
      </c>
      <c r="C1855" s="31" t="s">
        <v>647</v>
      </c>
      <c r="D1855" s="6">
        <v>181.53</v>
      </c>
      <c r="E1855" s="44" t="s">
        <v>27</v>
      </c>
    </row>
    <row r="1856" spans="1:15" ht="10.5" x14ac:dyDescent="0.25">
      <c r="D1856" s="9">
        <f>SUM(D1848:D1855)</f>
        <v>4337.6099999999988</v>
      </c>
      <c r="G1856" s="6">
        <v>3183</v>
      </c>
      <c r="J1856" s="6">
        <v>10</v>
      </c>
      <c r="K1856" s="6">
        <v>195</v>
      </c>
      <c r="L1856" s="6">
        <v>300</v>
      </c>
      <c r="M1856" s="6">
        <f>SUM(D1856:L1856)</f>
        <v>8025.6099999999988</v>
      </c>
      <c r="N1856" s="6">
        <v>9556.2900000000009</v>
      </c>
      <c r="O1856" s="7">
        <f>N1856-M1856</f>
        <v>1530.6800000000021</v>
      </c>
    </row>
    <row r="1860" spans="1:15" ht="10.5" x14ac:dyDescent="0.25">
      <c r="A1860" s="59" t="s">
        <v>0</v>
      </c>
      <c r="B1860" s="22" t="s">
        <v>7</v>
      </c>
      <c r="C1860" s="3" t="s">
        <v>8</v>
      </c>
      <c r="D1860" s="2" t="s">
        <v>9</v>
      </c>
      <c r="E1860" s="46"/>
      <c r="F1860" s="2" t="s">
        <v>89</v>
      </c>
      <c r="G1860" s="2" t="s">
        <v>25</v>
      </c>
      <c r="H1860" s="2" t="s">
        <v>90</v>
      </c>
      <c r="I1860" s="2" t="s">
        <v>91</v>
      </c>
      <c r="J1860" s="2" t="s">
        <v>92</v>
      </c>
      <c r="K1860" s="2" t="s">
        <v>37</v>
      </c>
      <c r="L1860" s="2" t="s">
        <v>93</v>
      </c>
      <c r="M1860" s="2" t="s">
        <v>95</v>
      </c>
      <c r="N1860" s="2" t="s">
        <v>58</v>
      </c>
      <c r="O1860" s="4" t="s">
        <v>96</v>
      </c>
    </row>
    <row r="1861" spans="1:15" x14ac:dyDescent="0.2">
      <c r="G1861" s="6">
        <v>3039</v>
      </c>
      <c r="J1861" s="6">
        <v>10</v>
      </c>
      <c r="K1861" s="6">
        <v>195</v>
      </c>
      <c r="L1861" s="6">
        <v>300</v>
      </c>
    </row>
    <row r="1862" spans="1:15" x14ac:dyDescent="0.2">
      <c r="A1862" s="28">
        <v>40273</v>
      </c>
      <c r="B1862" s="18" t="s">
        <v>646</v>
      </c>
      <c r="C1862" s="31">
        <v>168530</v>
      </c>
      <c r="D1862" s="6">
        <v>2308.36</v>
      </c>
      <c r="E1862" s="44" t="s">
        <v>27</v>
      </c>
    </row>
    <row r="1863" spans="1:15" x14ac:dyDescent="0.2">
      <c r="A1863" s="28">
        <v>40274</v>
      </c>
      <c r="B1863" s="18" t="s">
        <v>6</v>
      </c>
      <c r="C1863" s="31">
        <v>593451</v>
      </c>
      <c r="D1863" s="6">
        <v>121.13</v>
      </c>
      <c r="E1863" s="44" t="s">
        <v>27</v>
      </c>
    </row>
    <row r="1864" spans="1:15" x14ac:dyDescent="0.2">
      <c r="A1864" s="28">
        <v>40274</v>
      </c>
      <c r="B1864" s="18" t="s">
        <v>459</v>
      </c>
      <c r="C1864" s="31">
        <v>7583</v>
      </c>
      <c r="D1864" s="6">
        <v>144</v>
      </c>
      <c r="E1864" s="44" t="s">
        <v>27</v>
      </c>
    </row>
    <row r="1865" spans="1:15" x14ac:dyDescent="0.2">
      <c r="A1865" s="28">
        <v>40276</v>
      </c>
      <c r="B1865" s="18" t="s">
        <v>459</v>
      </c>
      <c r="C1865" s="31">
        <v>227225</v>
      </c>
      <c r="D1865" s="6">
        <v>1060.8</v>
      </c>
      <c r="E1865" s="44" t="s">
        <v>27</v>
      </c>
    </row>
    <row r="1866" spans="1:15" x14ac:dyDescent="0.2">
      <c r="A1866" s="28">
        <v>40276</v>
      </c>
      <c r="B1866" s="18" t="s">
        <v>639</v>
      </c>
      <c r="C1866" s="31">
        <v>5723</v>
      </c>
      <c r="D1866" s="6">
        <v>1319.44</v>
      </c>
      <c r="E1866" s="44" t="s">
        <v>27</v>
      </c>
    </row>
    <row r="1867" spans="1:15" x14ac:dyDescent="0.2">
      <c r="A1867" s="28">
        <v>40277</v>
      </c>
      <c r="B1867" s="18" t="s">
        <v>6</v>
      </c>
      <c r="C1867" s="31">
        <v>594207</v>
      </c>
      <c r="D1867" s="6">
        <v>179.37</v>
      </c>
      <c r="E1867" s="44" t="s">
        <v>27</v>
      </c>
    </row>
    <row r="1868" spans="1:15" x14ac:dyDescent="0.2">
      <c r="A1868" s="28">
        <v>40277</v>
      </c>
      <c r="B1868" s="18" t="s">
        <v>646</v>
      </c>
      <c r="C1868" s="31">
        <v>168740</v>
      </c>
      <c r="D1868" s="6">
        <v>164.75</v>
      </c>
      <c r="E1868" s="44" t="s">
        <v>27</v>
      </c>
    </row>
    <row r="1869" spans="1:15" x14ac:dyDescent="0.2">
      <c r="A1869" s="28">
        <v>40277</v>
      </c>
      <c r="B1869" s="18" t="s">
        <v>459</v>
      </c>
      <c r="C1869" s="31">
        <v>227297</v>
      </c>
      <c r="D1869" s="6">
        <v>915.15</v>
      </c>
      <c r="E1869" s="44" t="s">
        <v>27</v>
      </c>
    </row>
    <row r="1870" spans="1:15" x14ac:dyDescent="0.2">
      <c r="A1870" s="28">
        <v>40277</v>
      </c>
      <c r="B1870" s="18" t="s">
        <v>685</v>
      </c>
      <c r="D1870" s="6">
        <v>48.36</v>
      </c>
      <c r="E1870" s="44" t="s">
        <v>27</v>
      </c>
    </row>
    <row r="1871" spans="1:15" x14ac:dyDescent="0.2">
      <c r="D1871" s="6">
        <f>SUM(D1862:D1870)</f>
        <v>6261.3599999999988</v>
      </c>
      <c r="G1871" s="6">
        <v>3039</v>
      </c>
      <c r="J1871" s="6">
        <v>10</v>
      </c>
      <c r="K1871" s="6">
        <v>195</v>
      </c>
      <c r="L1871" s="6">
        <v>300</v>
      </c>
      <c r="M1871" s="6">
        <f>SUM(D1871:L1871)</f>
        <v>9805.3599999999988</v>
      </c>
      <c r="N1871" s="6">
        <v>8146.66</v>
      </c>
      <c r="O1871" s="7">
        <f>N1871-M1871</f>
        <v>-1658.6999999999989</v>
      </c>
    </row>
    <row r="1873" spans="1:15" ht="10.5" x14ac:dyDescent="0.25">
      <c r="A1873" s="59" t="s">
        <v>0</v>
      </c>
      <c r="B1873" s="22" t="s">
        <v>7</v>
      </c>
      <c r="C1873" s="3" t="s">
        <v>8</v>
      </c>
      <c r="D1873" s="2" t="s">
        <v>9</v>
      </c>
      <c r="E1873" s="46"/>
      <c r="F1873" s="2" t="s">
        <v>89</v>
      </c>
      <c r="G1873" s="2" t="s">
        <v>25</v>
      </c>
      <c r="H1873" s="2" t="s">
        <v>90</v>
      </c>
      <c r="I1873" s="2" t="s">
        <v>91</v>
      </c>
      <c r="J1873" s="2" t="s">
        <v>92</v>
      </c>
      <c r="K1873" s="2" t="s">
        <v>37</v>
      </c>
      <c r="L1873" s="2" t="s">
        <v>93</v>
      </c>
      <c r="M1873" s="2" t="s">
        <v>95</v>
      </c>
      <c r="N1873" s="2" t="s">
        <v>58</v>
      </c>
      <c r="O1873" s="4" t="s">
        <v>96</v>
      </c>
    </row>
    <row r="1874" spans="1:15" x14ac:dyDescent="0.2">
      <c r="A1874" s="28">
        <v>40279</v>
      </c>
      <c r="B1874" s="18" t="s">
        <v>646</v>
      </c>
      <c r="C1874" s="31">
        <v>168833</v>
      </c>
      <c r="D1874" s="6">
        <v>2148.1</v>
      </c>
      <c r="E1874" s="44" t="s">
        <v>27</v>
      </c>
      <c r="G1874" s="6">
        <v>3039</v>
      </c>
      <c r="J1874" s="6">
        <v>10</v>
      </c>
      <c r="K1874" s="6">
        <v>195</v>
      </c>
      <c r="L1874" s="6">
        <v>300</v>
      </c>
    </row>
    <row r="1875" spans="1:15" x14ac:dyDescent="0.2">
      <c r="A1875" s="28">
        <v>40280</v>
      </c>
      <c r="B1875" s="18" t="s">
        <v>12</v>
      </c>
      <c r="C1875" s="31">
        <v>1159835</v>
      </c>
      <c r="D1875" s="6">
        <v>1684.95</v>
      </c>
      <c r="E1875" s="44" t="s">
        <v>27</v>
      </c>
    </row>
    <row r="1876" spans="1:15" x14ac:dyDescent="0.2">
      <c r="A1876" s="28">
        <v>40281</v>
      </c>
      <c r="B1876" s="18" t="s">
        <v>19</v>
      </c>
      <c r="C1876" s="31">
        <v>179933</v>
      </c>
      <c r="D1876" s="6">
        <v>240.95</v>
      </c>
      <c r="E1876" s="44" t="s">
        <v>27</v>
      </c>
    </row>
    <row r="1877" spans="1:15" x14ac:dyDescent="0.2">
      <c r="A1877" s="28">
        <v>40281</v>
      </c>
      <c r="B1877" s="18" t="s">
        <v>646</v>
      </c>
      <c r="C1877" s="31">
        <v>168886</v>
      </c>
      <c r="D1877" s="6">
        <v>152.52000000000001</v>
      </c>
      <c r="E1877" s="44" t="s">
        <v>27</v>
      </c>
    </row>
    <row r="1878" spans="1:15" x14ac:dyDescent="0.2">
      <c r="A1878" s="28">
        <v>40281</v>
      </c>
      <c r="B1878" s="18" t="s">
        <v>646</v>
      </c>
      <c r="C1878" s="31">
        <v>168891</v>
      </c>
      <c r="D1878" s="6">
        <v>112.05</v>
      </c>
      <c r="E1878" s="44" t="s">
        <v>27</v>
      </c>
    </row>
    <row r="1879" spans="1:15" x14ac:dyDescent="0.2">
      <c r="A1879" s="28">
        <v>40282</v>
      </c>
      <c r="B1879" s="18" t="s">
        <v>6</v>
      </c>
      <c r="C1879" s="31">
        <v>595164</v>
      </c>
      <c r="D1879" s="6">
        <v>334.33</v>
      </c>
      <c r="E1879" s="44" t="s">
        <v>27</v>
      </c>
    </row>
    <row r="1880" spans="1:15" x14ac:dyDescent="0.2">
      <c r="A1880" s="28">
        <v>40282</v>
      </c>
      <c r="B1880" s="18" t="s">
        <v>6</v>
      </c>
      <c r="C1880" s="31">
        <v>595063</v>
      </c>
      <c r="D1880" s="6">
        <v>343.6</v>
      </c>
      <c r="E1880" s="44" t="s">
        <v>27</v>
      </c>
    </row>
    <row r="1881" spans="1:15" x14ac:dyDescent="0.2">
      <c r="A1881" s="28">
        <v>40284</v>
      </c>
      <c r="B1881" s="18" t="s">
        <v>646</v>
      </c>
      <c r="C1881" s="31">
        <v>169090</v>
      </c>
      <c r="D1881" s="6">
        <v>72</v>
      </c>
      <c r="E1881" s="44" t="s">
        <v>27</v>
      </c>
    </row>
    <row r="1882" spans="1:15" x14ac:dyDescent="0.2">
      <c r="A1882" s="28">
        <v>40284</v>
      </c>
      <c r="B1882" s="18" t="s">
        <v>646</v>
      </c>
      <c r="C1882" s="31">
        <v>169089</v>
      </c>
      <c r="D1882" s="6">
        <v>967.67</v>
      </c>
      <c r="E1882" s="44" t="s">
        <v>27</v>
      </c>
    </row>
    <row r="1883" spans="1:15" x14ac:dyDescent="0.2">
      <c r="A1883" s="28">
        <v>40284</v>
      </c>
      <c r="B1883" s="18" t="s">
        <v>6</v>
      </c>
      <c r="C1883" s="31">
        <v>595451</v>
      </c>
      <c r="D1883" s="6">
        <v>94</v>
      </c>
      <c r="E1883" s="44" t="s">
        <v>27</v>
      </c>
    </row>
    <row r="1884" spans="1:15" x14ac:dyDescent="0.2">
      <c r="D1884" s="6">
        <f>SUM(D1874:D1883)</f>
        <v>6150.170000000001</v>
      </c>
      <c r="G1884" s="6">
        <v>3039</v>
      </c>
      <c r="J1884" s="6">
        <v>10</v>
      </c>
      <c r="K1884" s="6">
        <v>195</v>
      </c>
      <c r="L1884" s="6">
        <v>300</v>
      </c>
      <c r="M1884" s="6">
        <f>SUM(D1884:L1884)</f>
        <v>9694.1700000000019</v>
      </c>
      <c r="N1884" s="6">
        <v>11176.84</v>
      </c>
      <c r="O1884" s="7">
        <f>N1884-M1884</f>
        <v>1482.6699999999983</v>
      </c>
    </row>
    <row r="1886" spans="1:15" ht="10.5" x14ac:dyDescent="0.25">
      <c r="A1886" s="59" t="s">
        <v>0</v>
      </c>
      <c r="B1886" s="22" t="s">
        <v>7</v>
      </c>
      <c r="C1886" s="3" t="s">
        <v>8</v>
      </c>
      <c r="D1886" s="2" t="s">
        <v>9</v>
      </c>
      <c r="E1886" s="46"/>
      <c r="F1886" s="2" t="s">
        <v>89</v>
      </c>
      <c r="G1886" s="2" t="s">
        <v>25</v>
      </c>
      <c r="H1886" s="2" t="s">
        <v>90</v>
      </c>
      <c r="I1886" s="2" t="s">
        <v>91</v>
      </c>
      <c r="J1886" s="2" t="s">
        <v>92</v>
      </c>
      <c r="K1886" s="2" t="s">
        <v>37</v>
      </c>
      <c r="L1886" s="2" t="s">
        <v>93</v>
      </c>
      <c r="M1886" s="2" t="s">
        <v>95</v>
      </c>
      <c r="N1886" s="2" t="s">
        <v>58</v>
      </c>
      <c r="O1886" s="4" t="s">
        <v>96</v>
      </c>
    </row>
    <row r="1887" spans="1:15" x14ac:dyDescent="0.2">
      <c r="A1887" s="28">
        <v>40287</v>
      </c>
      <c r="B1887" s="18" t="s">
        <v>639</v>
      </c>
      <c r="C1887" s="31">
        <v>5923</v>
      </c>
      <c r="D1887" s="6">
        <v>1118.72</v>
      </c>
      <c r="E1887" s="44" t="s">
        <v>27</v>
      </c>
      <c r="G1887" s="6">
        <v>3286</v>
      </c>
      <c r="J1887" s="6">
        <v>10</v>
      </c>
      <c r="K1887" s="6">
        <v>195</v>
      </c>
      <c r="L1887" s="6">
        <v>300</v>
      </c>
    </row>
    <row r="1888" spans="1:15" x14ac:dyDescent="0.2">
      <c r="A1888" s="28">
        <v>40287</v>
      </c>
      <c r="B1888" s="18" t="s">
        <v>10</v>
      </c>
      <c r="C1888" s="31" t="s">
        <v>688</v>
      </c>
      <c r="D1888" s="6">
        <v>129.94999999999999</v>
      </c>
      <c r="E1888" s="44" t="s">
        <v>27</v>
      </c>
    </row>
    <row r="1889" spans="1:15" x14ac:dyDescent="0.2">
      <c r="A1889" s="28">
        <v>40287</v>
      </c>
      <c r="B1889" s="18" t="s">
        <v>646</v>
      </c>
      <c r="C1889" s="31">
        <v>169246</v>
      </c>
      <c r="D1889" s="6">
        <v>2155.34</v>
      </c>
      <c r="E1889" s="44" t="s">
        <v>27</v>
      </c>
    </row>
    <row r="1890" spans="1:15" x14ac:dyDescent="0.2">
      <c r="A1890" s="28">
        <v>40287</v>
      </c>
      <c r="B1890" s="18" t="s">
        <v>6</v>
      </c>
      <c r="D1890" s="6">
        <v>113.18</v>
      </c>
      <c r="E1890" s="44" t="s">
        <v>27</v>
      </c>
    </row>
    <row r="1891" spans="1:15" x14ac:dyDescent="0.2">
      <c r="A1891" s="28">
        <v>40289</v>
      </c>
      <c r="B1891" s="18" t="s">
        <v>646</v>
      </c>
      <c r="C1891" s="31">
        <v>169289</v>
      </c>
      <c r="D1891" s="6">
        <v>632.05999999999995</v>
      </c>
      <c r="E1891" s="44" t="s">
        <v>27</v>
      </c>
    </row>
    <row r="1892" spans="1:15" x14ac:dyDescent="0.2">
      <c r="A1892" s="28">
        <v>40289</v>
      </c>
      <c r="B1892" s="18" t="s">
        <v>6</v>
      </c>
      <c r="C1892" s="31">
        <v>596276</v>
      </c>
      <c r="D1892" s="6">
        <v>59.13</v>
      </c>
      <c r="E1892" s="44" t="s">
        <v>27</v>
      </c>
    </row>
    <row r="1893" spans="1:15" x14ac:dyDescent="0.2">
      <c r="A1893" s="28">
        <v>40289</v>
      </c>
      <c r="B1893" s="18" t="s">
        <v>13</v>
      </c>
      <c r="C1893" s="31">
        <v>6684</v>
      </c>
      <c r="D1893" s="6">
        <v>264</v>
      </c>
      <c r="E1893" s="44" t="s">
        <v>27</v>
      </c>
    </row>
    <row r="1894" spans="1:15" x14ac:dyDescent="0.2">
      <c r="A1894" s="28">
        <v>40290</v>
      </c>
      <c r="B1894" s="18" t="s">
        <v>589</v>
      </c>
      <c r="C1894" s="31">
        <v>54542</v>
      </c>
      <c r="D1894" s="6">
        <v>649.16999999999996</v>
      </c>
      <c r="E1894" s="44" t="s">
        <v>27</v>
      </c>
    </row>
    <row r="1895" spans="1:15" x14ac:dyDescent="0.2">
      <c r="A1895" s="28">
        <v>40291</v>
      </c>
      <c r="B1895" s="18" t="s">
        <v>646</v>
      </c>
      <c r="C1895" s="31">
        <v>169461</v>
      </c>
      <c r="D1895" s="6">
        <v>573.29999999999995</v>
      </c>
      <c r="E1895" s="44" t="s">
        <v>27</v>
      </c>
    </row>
    <row r="1896" spans="1:15" x14ac:dyDescent="0.2">
      <c r="A1896" s="28">
        <v>40291</v>
      </c>
      <c r="B1896" s="18" t="s">
        <v>6</v>
      </c>
      <c r="C1896" s="18">
        <v>40596748</v>
      </c>
      <c r="D1896" s="39">
        <v>151.80000000000001</v>
      </c>
      <c r="E1896" s="44" t="s">
        <v>27</v>
      </c>
    </row>
    <row r="1897" spans="1:15" x14ac:dyDescent="0.2">
      <c r="C1897" s="18"/>
      <c r="D1897" s="38">
        <f>SUM(D1887:D1896)</f>
        <v>5846.6500000000005</v>
      </c>
      <c r="G1897" s="6">
        <v>3286</v>
      </c>
      <c r="J1897" s="6">
        <v>10</v>
      </c>
      <c r="K1897" s="6">
        <v>195</v>
      </c>
      <c r="L1897" s="6">
        <v>300</v>
      </c>
      <c r="M1897" s="6">
        <f>SUM(D1897:L1897)</f>
        <v>9637.6500000000015</v>
      </c>
      <c r="N1897" s="6">
        <v>12001.33</v>
      </c>
      <c r="O1897" s="7">
        <f>N1897-M1897</f>
        <v>2363.6799999999985</v>
      </c>
    </row>
    <row r="1898" spans="1:15" x14ac:dyDescent="0.2">
      <c r="C1898" s="18"/>
      <c r="D1898" s="38"/>
    </row>
    <row r="1899" spans="1:15" ht="10.5" x14ac:dyDescent="0.25">
      <c r="A1899" s="59" t="s">
        <v>0</v>
      </c>
      <c r="B1899" s="22" t="s">
        <v>7</v>
      </c>
      <c r="C1899" s="3" t="s">
        <v>8</v>
      </c>
      <c r="D1899" s="2" t="s">
        <v>9</v>
      </c>
      <c r="E1899" s="46"/>
      <c r="F1899" s="2" t="s">
        <v>89</v>
      </c>
      <c r="G1899" s="2" t="s">
        <v>25</v>
      </c>
      <c r="H1899" s="2" t="s">
        <v>90</v>
      </c>
      <c r="I1899" s="2" t="s">
        <v>91</v>
      </c>
      <c r="J1899" s="2" t="s">
        <v>92</v>
      </c>
      <c r="K1899" s="2" t="s">
        <v>37</v>
      </c>
      <c r="L1899" s="2" t="s">
        <v>93</v>
      </c>
      <c r="M1899" s="2" t="s">
        <v>95</v>
      </c>
      <c r="N1899" s="2" t="s">
        <v>58</v>
      </c>
      <c r="O1899" s="4" t="s">
        <v>96</v>
      </c>
    </row>
    <row r="1900" spans="1:15" x14ac:dyDescent="0.2">
      <c r="A1900" s="28">
        <v>40294</v>
      </c>
      <c r="B1900" s="18" t="s">
        <v>635</v>
      </c>
      <c r="C1900" s="31">
        <v>169561</v>
      </c>
      <c r="D1900" s="6">
        <v>816.8</v>
      </c>
      <c r="E1900" s="44" t="s">
        <v>27</v>
      </c>
      <c r="G1900" s="6">
        <v>3286</v>
      </c>
      <c r="J1900" s="6">
        <v>10</v>
      </c>
      <c r="K1900" s="6">
        <v>195</v>
      </c>
      <c r="L1900" s="6">
        <v>300</v>
      </c>
    </row>
    <row r="1901" spans="1:15" x14ac:dyDescent="0.2">
      <c r="A1901" s="28">
        <v>40295</v>
      </c>
      <c r="B1901" s="18" t="s">
        <v>19</v>
      </c>
      <c r="C1901" s="31">
        <v>180425</v>
      </c>
      <c r="D1901" s="6">
        <v>100.5</v>
      </c>
      <c r="E1901" s="44" t="s">
        <v>27</v>
      </c>
    </row>
    <row r="1902" spans="1:15" x14ac:dyDescent="0.2">
      <c r="A1902" s="28">
        <v>40296</v>
      </c>
      <c r="B1902" s="18" t="s">
        <v>6</v>
      </c>
      <c r="C1902" s="31">
        <v>40597403</v>
      </c>
      <c r="D1902" s="6">
        <v>176.51</v>
      </c>
      <c r="E1902" s="44" t="s">
        <v>27</v>
      </c>
    </row>
    <row r="1903" spans="1:15" x14ac:dyDescent="0.2">
      <c r="A1903" s="28">
        <v>40296</v>
      </c>
      <c r="B1903" s="18" t="s">
        <v>6</v>
      </c>
      <c r="C1903" s="31">
        <v>40597403</v>
      </c>
      <c r="D1903" s="6">
        <v>176.51</v>
      </c>
      <c r="E1903" s="44" t="s">
        <v>27</v>
      </c>
    </row>
    <row r="1904" spans="1:15" x14ac:dyDescent="0.2">
      <c r="A1904" s="28">
        <v>40296</v>
      </c>
      <c r="B1904" s="18" t="s">
        <v>12</v>
      </c>
      <c r="C1904" s="31">
        <v>1160804</v>
      </c>
      <c r="D1904" s="6">
        <v>1026.7</v>
      </c>
      <c r="E1904" s="44" t="s">
        <v>27</v>
      </c>
    </row>
    <row r="1905" spans="1:15" x14ac:dyDescent="0.2">
      <c r="A1905" s="28">
        <v>40296</v>
      </c>
      <c r="B1905" s="18" t="s">
        <v>12</v>
      </c>
      <c r="C1905" s="31">
        <v>1160807</v>
      </c>
      <c r="D1905" s="6">
        <v>272.55</v>
      </c>
      <c r="E1905" s="44" t="s">
        <v>27</v>
      </c>
    </row>
    <row r="1906" spans="1:15" ht="20" x14ac:dyDescent="0.2">
      <c r="A1906" s="28">
        <v>40296</v>
      </c>
      <c r="B1906" s="18" t="s">
        <v>651</v>
      </c>
      <c r="C1906" s="31">
        <v>228374</v>
      </c>
      <c r="D1906" s="6">
        <v>1376.15</v>
      </c>
      <c r="E1906" s="44" t="s">
        <v>27</v>
      </c>
    </row>
    <row r="1907" spans="1:15" x14ac:dyDescent="0.2">
      <c r="A1907" s="28">
        <v>40297</v>
      </c>
      <c r="B1907" s="18" t="s">
        <v>650</v>
      </c>
      <c r="C1907" s="31">
        <v>6091</v>
      </c>
      <c r="D1907" s="6">
        <v>1118.71</v>
      </c>
      <c r="E1907" s="44" t="s">
        <v>27</v>
      </c>
    </row>
    <row r="1908" spans="1:15" x14ac:dyDescent="0.2">
      <c r="A1908" s="28">
        <v>40297</v>
      </c>
      <c r="B1908" s="18" t="s">
        <v>635</v>
      </c>
      <c r="C1908" s="31">
        <v>169699</v>
      </c>
      <c r="D1908" s="6">
        <v>971.04</v>
      </c>
      <c r="E1908" s="44" t="s">
        <v>27</v>
      </c>
    </row>
    <row r="1909" spans="1:15" x14ac:dyDescent="0.2">
      <c r="A1909" s="28">
        <v>40298</v>
      </c>
      <c r="B1909" s="18" t="s">
        <v>6</v>
      </c>
      <c r="C1909" s="31">
        <v>597989</v>
      </c>
      <c r="D1909" s="6">
        <v>124</v>
      </c>
      <c r="E1909" s="44" t="s">
        <v>27</v>
      </c>
    </row>
    <row r="1910" spans="1:15" x14ac:dyDescent="0.2">
      <c r="A1910" s="28">
        <v>40298</v>
      </c>
      <c r="B1910" s="18" t="s">
        <v>6</v>
      </c>
      <c r="C1910" s="31">
        <v>40597989</v>
      </c>
      <c r="D1910" s="6">
        <v>124</v>
      </c>
      <c r="E1910" s="44" t="s">
        <v>27</v>
      </c>
    </row>
    <row r="1911" spans="1:15" x14ac:dyDescent="0.2">
      <c r="D1911" s="6">
        <f>SUM(D1902:D1910)</f>
        <v>5366.17</v>
      </c>
      <c r="G1911" s="6">
        <v>3286</v>
      </c>
      <c r="J1911" s="6">
        <v>10</v>
      </c>
      <c r="K1911" s="6">
        <v>195</v>
      </c>
      <c r="L1911" s="6">
        <v>300</v>
      </c>
      <c r="M1911" s="6">
        <f>SUM(D1911:L1911)</f>
        <v>9157.17</v>
      </c>
      <c r="N1911" s="6">
        <v>10082.799999999999</v>
      </c>
      <c r="O1911" s="7">
        <f>N1911-M1911</f>
        <v>925.6299999999992</v>
      </c>
    </row>
    <row r="1914" spans="1:15" ht="10.5" x14ac:dyDescent="0.25">
      <c r="A1914" s="59" t="s">
        <v>0</v>
      </c>
      <c r="B1914" s="22" t="s">
        <v>7</v>
      </c>
      <c r="C1914" s="3" t="s">
        <v>8</v>
      </c>
      <c r="D1914" s="2" t="s">
        <v>9</v>
      </c>
      <c r="E1914" s="46"/>
      <c r="F1914" s="2" t="s">
        <v>89</v>
      </c>
      <c r="G1914" s="2" t="s">
        <v>25</v>
      </c>
      <c r="H1914" s="2" t="s">
        <v>90</v>
      </c>
      <c r="I1914" s="2" t="s">
        <v>91</v>
      </c>
      <c r="J1914" s="2" t="s">
        <v>92</v>
      </c>
      <c r="K1914" s="2" t="s">
        <v>37</v>
      </c>
      <c r="L1914" s="2" t="s">
        <v>93</v>
      </c>
      <c r="M1914" s="2" t="s">
        <v>95</v>
      </c>
      <c r="N1914" s="2" t="s">
        <v>58</v>
      </c>
      <c r="O1914" s="4" t="s">
        <v>96</v>
      </c>
    </row>
    <row r="1915" spans="1:15" x14ac:dyDescent="0.2">
      <c r="A1915" s="28">
        <v>40302</v>
      </c>
      <c r="B1915" s="18" t="s">
        <v>12</v>
      </c>
      <c r="C1915" s="31">
        <v>1161087</v>
      </c>
      <c r="D1915" s="6">
        <v>1251.3</v>
      </c>
      <c r="E1915" s="44" t="s">
        <v>27</v>
      </c>
      <c r="G1915" s="6">
        <v>3161</v>
      </c>
      <c r="J1915" s="6">
        <v>10</v>
      </c>
      <c r="K1915" s="6">
        <v>195</v>
      </c>
      <c r="L1915" s="6">
        <v>300</v>
      </c>
    </row>
    <row r="1916" spans="1:15" x14ac:dyDescent="0.2">
      <c r="A1916" s="28">
        <v>40302</v>
      </c>
      <c r="B1916" s="18" t="s">
        <v>693</v>
      </c>
      <c r="D1916" s="6">
        <v>342.69</v>
      </c>
      <c r="E1916" s="44" t="s">
        <v>27</v>
      </c>
    </row>
    <row r="1917" spans="1:15" x14ac:dyDescent="0.2">
      <c r="A1917" s="28">
        <v>40302</v>
      </c>
      <c r="B1917" s="18" t="s">
        <v>694</v>
      </c>
      <c r="C1917" s="31">
        <v>169867</v>
      </c>
      <c r="D1917" s="6">
        <v>1644.12</v>
      </c>
      <c r="E1917" s="44" t="s">
        <v>27</v>
      </c>
    </row>
    <row r="1918" spans="1:15" x14ac:dyDescent="0.2">
      <c r="A1918" s="28">
        <v>40302</v>
      </c>
      <c r="B1918" s="18" t="s">
        <v>157</v>
      </c>
      <c r="C1918" s="31">
        <v>614114</v>
      </c>
      <c r="D1918" s="6">
        <v>495</v>
      </c>
      <c r="E1918" s="44" t="s">
        <v>27</v>
      </c>
    </row>
    <row r="1919" spans="1:15" x14ac:dyDescent="0.2">
      <c r="A1919" s="28">
        <v>40302</v>
      </c>
      <c r="B1919" s="18" t="s">
        <v>157</v>
      </c>
      <c r="C1919" s="31">
        <v>614115</v>
      </c>
      <c r="D1919" s="6">
        <v>123.75</v>
      </c>
      <c r="E1919" s="44" t="s">
        <v>27</v>
      </c>
    </row>
    <row r="1920" spans="1:15" x14ac:dyDescent="0.2">
      <c r="A1920" s="28">
        <v>40303</v>
      </c>
      <c r="B1920" s="18" t="s">
        <v>459</v>
      </c>
      <c r="C1920" s="31">
        <v>228789</v>
      </c>
      <c r="D1920" s="6">
        <v>2281.8000000000002</v>
      </c>
      <c r="E1920" s="44" t="s">
        <v>27</v>
      </c>
    </row>
    <row r="1921" spans="1:15" x14ac:dyDescent="0.2">
      <c r="A1921" s="28">
        <v>40303</v>
      </c>
      <c r="B1921" s="18" t="s">
        <v>6</v>
      </c>
      <c r="C1921" s="31">
        <v>40598694</v>
      </c>
      <c r="D1921" s="6">
        <v>321.69</v>
      </c>
      <c r="E1921" s="44" t="s">
        <v>27</v>
      </c>
    </row>
    <row r="1922" spans="1:15" x14ac:dyDescent="0.2">
      <c r="A1922" s="28">
        <v>40304</v>
      </c>
      <c r="B1922" s="18" t="s">
        <v>694</v>
      </c>
      <c r="C1922" s="31">
        <v>170008</v>
      </c>
      <c r="D1922" s="6">
        <v>1742.99</v>
      </c>
      <c r="E1922" s="44" t="s">
        <v>27</v>
      </c>
    </row>
    <row r="1923" spans="1:15" x14ac:dyDescent="0.2">
      <c r="A1923" s="28">
        <v>40305</v>
      </c>
      <c r="B1923" s="18" t="s">
        <v>19</v>
      </c>
      <c r="C1923" s="31">
        <v>180847</v>
      </c>
      <c r="D1923" s="6">
        <v>77.650000000000006</v>
      </c>
      <c r="E1923" s="44" t="s">
        <v>27</v>
      </c>
    </row>
    <row r="1924" spans="1:15" x14ac:dyDescent="0.2">
      <c r="A1924" s="28">
        <v>40305</v>
      </c>
      <c r="B1924" s="18" t="s">
        <v>694</v>
      </c>
      <c r="C1924" s="31">
        <v>170099</v>
      </c>
      <c r="D1924" s="6">
        <v>25</v>
      </c>
      <c r="E1924" s="44" t="s">
        <v>27</v>
      </c>
    </row>
    <row r="1925" spans="1:15" x14ac:dyDescent="0.2">
      <c r="A1925" s="28">
        <v>40305</v>
      </c>
      <c r="B1925" s="18" t="s">
        <v>694</v>
      </c>
      <c r="C1925" s="31">
        <v>170069</v>
      </c>
      <c r="D1925" s="6">
        <v>360.8</v>
      </c>
      <c r="E1925" s="44" t="s">
        <v>27</v>
      </c>
    </row>
    <row r="1926" spans="1:15" x14ac:dyDescent="0.2">
      <c r="A1926" s="28">
        <v>40305</v>
      </c>
      <c r="B1926" s="18" t="s">
        <v>6</v>
      </c>
      <c r="C1926" s="31">
        <v>40599242</v>
      </c>
      <c r="D1926" s="6">
        <v>251.64</v>
      </c>
      <c r="E1926" s="44" t="s">
        <v>27</v>
      </c>
    </row>
    <row r="1927" spans="1:15" x14ac:dyDescent="0.2">
      <c r="D1927" s="6">
        <f>SUM(D1915:D1926)</f>
        <v>8918.4299999999985</v>
      </c>
      <c r="G1927" s="6">
        <v>3161</v>
      </c>
      <c r="J1927" s="6">
        <v>10</v>
      </c>
      <c r="K1927" s="6">
        <v>195</v>
      </c>
      <c r="L1927" s="6">
        <v>300</v>
      </c>
      <c r="M1927" s="6">
        <f>SUM(D1927:L1927)</f>
        <v>12584.429999999998</v>
      </c>
      <c r="N1927" s="6">
        <v>10102.66</v>
      </c>
      <c r="O1927" s="7">
        <f>N1927-M1927</f>
        <v>-2481.7699999999986</v>
      </c>
    </row>
    <row r="1928" spans="1:15" ht="10.5" x14ac:dyDescent="0.25">
      <c r="A1928" s="59" t="s">
        <v>0</v>
      </c>
      <c r="B1928" s="22" t="s">
        <v>7</v>
      </c>
      <c r="C1928" s="3" t="s">
        <v>8</v>
      </c>
      <c r="D1928" s="2" t="s">
        <v>9</v>
      </c>
      <c r="E1928" s="46"/>
      <c r="F1928" s="2" t="s">
        <v>89</v>
      </c>
      <c r="G1928" s="2" t="s">
        <v>25</v>
      </c>
      <c r="H1928" s="2" t="s">
        <v>90</v>
      </c>
      <c r="I1928" s="2" t="s">
        <v>91</v>
      </c>
      <c r="J1928" s="2" t="s">
        <v>92</v>
      </c>
      <c r="K1928" s="2" t="s">
        <v>37</v>
      </c>
      <c r="L1928" s="2" t="s">
        <v>93</v>
      </c>
      <c r="M1928" s="2" t="s">
        <v>95</v>
      </c>
      <c r="N1928" s="2" t="s">
        <v>58</v>
      </c>
      <c r="O1928" s="4" t="s">
        <v>96</v>
      </c>
    </row>
    <row r="1929" spans="1:15" x14ac:dyDescent="0.2">
      <c r="A1929" s="28">
        <v>40307</v>
      </c>
      <c r="B1929" s="18" t="s">
        <v>635</v>
      </c>
      <c r="C1929" s="31">
        <v>170176</v>
      </c>
      <c r="D1929" s="6">
        <v>1502.48</v>
      </c>
      <c r="E1929" s="44" t="s">
        <v>27</v>
      </c>
      <c r="G1929" s="6">
        <v>3161</v>
      </c>
      <c r="J1929" s="6">
        <v>10</v>
      </c>
      <c r="K1929" s="6">
        <v>195</v>
      </c>
      <c r="L1929" s="6">
        <v>300</v>
      </c>
    </row>
    <row r="1930" spans="1:15" x14ac:dyDescent="0.2">
      <c r="A1930" s="28">
        <v>40308</v>
      </c>
      <c r="B1930" s="18" t="s">
        <v>6</v>
      </c>
      <c r="C1930" s="31">
        <v>40599559</v>
      </c>
      <c r="D1930" s="6">
        <v>121.13</v>
      </c>
      <c r="E1930" s="44" t="s">
        <v>27</v>
      </c>
    </row>
    <row r="1931" spans="1:15" x14ac:dyDescent="0.2">
      <c r="A1931" s="28">
        <v>40309</v>
      </c>
      <c r="B1931" s="18" t="s">
        <v>635</v>
      </c>
      <c r="C1931" s="31">
        <v>170246</v>
      </c>
      <c r="D1931" s="6">
        <v>588.41999999999996</v>
      </c>
      <c r="E1931" s="44" t="s">
        <v>27</v>
      </c>
    </row>
    <row r="1932" spans="1:15" x14ac:dyDescent="0.2">
      <c r="A1932" s="28">
        <v>40309</v>
      </c>
      <c r="B1932" s="18" t="s">
        <v>19</v>
      </c>
      <c r="C1932" s="31">
        <v>180981</v>
      </c>
      <c r="D1932" s="6">
        <v>152.4</v>
      </c>
      <c r="E1932" s="44" t="s">
        <v>27</v>
      </c>
    </row>
    <row r="1933" spans="1:15" x14ac:dyDescent="0.2">
      <c r="A1933" s="28">
        <v>40310</v>
      </c>
      <c r="B1933" s="18" t="s">
        <v>10</v>
      </c>
      <c r="C1933" s="31" t="s">
        <v>690</v>
      </c>
      <c r="D1933" s="6">
        <v>51.58</v>
      </c>
      <c r="E1933" s="44" t="s">
        <v>27</v>
      </c>
    </row>
    <row r="1934" spans="1:15" x14ac:dyDescent="0.2">
      <c r="A1934" s="28">
        <v>40310</v>
      </c>
      <c r="B1934" s="18" t="s">
        <v>459</v>
      </c>
      <c r="C1934" s="31">
        <v>229147</v>
      </c>
      <c r="D1934" s="6">
        <v>1706.65</v>
      </c>
      <c r="E1934" s="44" t="s">
        <v>27</v>
      </c>
    </row>
    <row r="1935" spans="1:15" x14ac:dyDescent="0.2">
      <c r="A1935" s="28">
        <v>40310</v>
      </c>
      <c r="B1935" s="18" t="s">
        <v>6</v>
      </c>
      <c r="C1935" s="31">
        <v>40600035</v>
      </c>
      <c r="D1935" s="6">
        <v>62</v>
      </c>
      <c r="E1935" s="44" t="s">
        <v>27</v>
      </c>
    </row>
    <row r="1936" spans="1:15" x14ac:dyDescent="0.2">
      <c r="A1936" s="28">
        <v>40310</v>
      </c>
      <c r="B1936" s="18" t="s">
        <v>12</v>
      </c>
      <c r="C1936" s="31">
        <v>1161551</v>
      </c>
      <c r="D1936" s="6">
        <v>2313.5</v>
      </c>
      <c r="E1936" s="44" t="s">
        <v>27</v>
      </c>
    </row>
    <row r="1937" spans="1:15" x14ac:dyDescent="0.2">
      <c r="A1937" s="28">
        <v>40311</v>
      </c>
      <c r="B1937" s="18" t="s">
        <v>635</v>
      </c>
      <c r="C1937" s="31">
        <v>170392</v>
      </c>
      <c r="D1937" s="6">
        <v>638.12</v>
      </c>
      <c r="E1937" s="44" t="s">
        <v>27</v>
      </c>
    </row>
    <row r="1938" spans="1:15" x14ac:dyDescent="0.2">
      <c r="A1938" s="28">
        <v>40313</v>
      </c>
      <c r="B1938" s="18" t="s">
        <v>6</v>
      </c>
      <c r="C1938" s="31">
        <v>40600401</v>
      </c>
      <c r="D1938" s="6">
        <v>151.80000000000001</v>
      </c>
      <c r="E1938" s="44" t="s">
        <v>27</v>
      </c>
    </row>
    <row r="1939" spans="1:15" x14ac:dyDescent="0.2">
      <c r="D1939" s="6">
        <f>SUM(D1929:D1938)</f>
        <v>7288.08</v>
      </c>
      <c r="G1939" s="6">
        <v>3161</v>
      </c>
      <c r="J1939" s="6">
        <v>10</v>
      </c>
      <c r="K1939" s="6">
        <v>195</v>
      </c>
      <c r="L1939" s="6">
        <v>300</v>
      </c>
      <c r="M1939" s="6">
        <f>SUM(D1939:L1939)</f>
        <v>10954.08</v>
      </c>
      <c r="N1939" s="6">
        <v>9970.06</v>
      </c>
      <c r="O1939" s="7">
        <f>N1939-M1939</f>
        <v>-984.02000000000044</v>
      </c>
    </row>
    <row r="1941" spans="1:15" ht="10.5" x14ac:dyDescent="0.25">
      <c r="A1941" s="59" t="s">
        <v>0</v>
      </c>
      <c r="B1941" s="22" t="s">
        <v>7</v>
      </c>
      <c r="C1941" s="3" t="s">
        <v>8</v>
      </c>
      <c r="D1941" s="2" t="s">
        <v>9</v>
      </c>
      <c r="E1941" s="46"/>
      <c r="F1941" s="2" t="s">
        <v>89</v>
      </c>
      <c r="G1941" s="2" t="s">
        <v>25</v>
      </c>
      <c r="H1941" s="2" t="s">
        <v>90</v>
      </c>
      <c r="I1941" s="2" t="s">
        <v>91</v>
      </c>
      <c r="J1941" s="2" t="s">
        <v>92</v>
      </c>
      <c r="K1941" s="2" t="s">
        <v>37</v>
      </c>
      <c r="L1941" s="2" t="s">
        <v>93</v>
      </c>
      <c r="M1941" s="2" t="s">
        <v>95</v>
      </c>
      <c r="N1941" s="2" t="s">
        <v>58</v>
      </c>
      <c r="O1941" s="4" t="s">
        <v>96</v>
      </c>
    </row>
    <row r="1942" spans="1:15" x14ac:dyDescent="0.2">
      <c r="A1942" s="28">
        <v>40315</v>
      </c>
      <c r="B1942" s="18" t="s">
        <v>10</v>
      </c>
      <c r="C1942" s="31" t="s">
        <v>692</v>
      </c>
      <c r="D1942" s="6">
        <v>157.97999999999999</v>
      </c>
      <c r="E1942" s="44" t="s">
        <v>27</v>
      </c>
      <c r="G1942" s="6">
        <v>3144</v>
      </c>
      <c r="J1942" s="6">
        <v>10</v>
      </c>
      <c r="K1942" s="6">
        <v>195</v>
      </c>
      <c r="L1942" s="6">
        <v>300</v>
      </c>
    </row>
    <row r="1943" spans="1:15" x14ac:dyDescent="0.2">
      <c r="A1943" s="28">
        <v>40315</v>
      </c>
      <c r="B1943" s="18" t="s">
        <v>694</v>
      </c>
      <c r="C1943" s="31">
        <v>170542</v>
      </c>
      <c r="D1943" s="6">
        <v>2081.36</v>
      </c>
      <c r="E1943" s="44" t="s">
        <v>27</v>
      </c>
    </row>
    <row r="1944" spans="1:15" x14ac:dyDescent="0.2">
      <c r="A1944" s="28">
        <v>40315</v>
      </c>
      <c r="B1944" s="18" t="s">
        <v>6</v>
      </c>
      <c r="C1944" s="31">
        <v>40600798</v>
      </c>
      <c r="D1944" s="6">
        <v>55.38</v>
      </c>
      <c r="E1944" s="44" t="s">
        <v>27</v>
      </c>
    </row>
    <row r="1945" spans="1:15" x14ac:dyDescent="0.2">
      <c r="A1945" s="28">
        <v>40316</v>
      </c>
      <c r="B1945" s="18" t="s">
        <v>459</v>
      </c>
      <c r="C1945" s="31">
        <v>229492</v>
      </c>
      <c r="D1945" s="6">
        <v>1367.75</v>
      </c>
      <c r="E1945" s="44" t="s">
        <v>27</v>
      </c>
    </row>
    <row r="1946" spans="1:15" x14ac:dyDescent="0.2">
      <c r="A1946" s="28">
        <v>40316</v>
      </c>
      <c r="B1946" s="37" t="s">
        <v>19</v>
      </c>
      <c r="C1946" s="31">
        <v>181230</v>
      </c>
      <c r="D1946" s="6">
        <v>55.4</v>
      </c>
      <c r="E1946" s="44" t="s">
        <v>27</v>
      </c>
    </row>
    <row r="1947" spans="1:15" x14ac:dyDescent="0.2">
      <c r="A1947" s="28">
        <v>40316</v>
      </c>
      <c r="B1947" s="18" t="s">
        <v>689</v>
      </c>
      <c r="C1947" s="31">
        <v>6440</v>
      </c>
      <c r="D1947" s="6">
        <v>2208.7600000000002</v>
      </c>
      <c r="E1947" s="44" t="s">
        <v>27</v>
      </c>
    </row>
    <row r="1948" spans="1:15" x14ac:dyDescent="0.2">
      <c r="A1948" s="28">
        <v>40317</v>
      </c>
      <c r="B1948" s="18" t="s">
        <v>330</v>
      </c>
      <c r="C1948" s="31">
        <v>91061</v>
      </c>
      <c r="D1948" s="6">
        <v>33</v>
      </c>
      <c r="E1948" s="44" t="s">
        <v>27</v>
      </c>
    </row>
    <row r="1949" spans="1:15" x14ac:dyDescent="0.2">
      <c r="A1949" s="28">
        <v>40317</v>
      </c>
      <c r="B1949" s="18" t="s">
        <v>6</v>
      </c>
      <c r="C1949" s="31">
        <v>40601278</v>
      </c>
      <c r="D1949" s="6">
        <v>240.93</v>
      </c>
      <c r="E1949" s="44" t="s">
        <v>27</v>
      </c>
    </row>
    <row r="1950" spans="1:15" x14ac:dyDescent="0.2">
      <c r="A1950" s="28">
        <v>40318</v>
      </c>
      <c r="B1950" s="18" t="s">
        <v>459</v>
      </c>
      <c r="C1950" s="31">
        <v>229147</v>
      </c>
      <c r="D1950" s="6">
        <v>1706.65</v>
      </c>
      <c r="E1950" s="44" t="s">
        <v>27</v>
      </c>
    </row>
    <row r="1951" spans="1:15" x14ac:dyDescent="0.2">
      <c r="A1951" s="28">
        <v>40318</v>
      </c>
      <c r="B1951" s="18" t="s">
        <v>12</v>
      </c>
      <c r="C1951" s="31">
        <v>1162000</v>
      </c>
      <c r="D1951" s="6">
        <v>1856.3</v>
      </c>
      <c r="E1951" s="44" t="s">
        <v>27</v>
      </c>
    </row>
    <row r="1952" spans="1:15" x14ac:dyDescent="0.2">
      <c r="A1952" s="28">
        <v>40319</v>
      </c>
      <c r="B1952" s="18" t="s">
        <v>635</v>
      </c>
      <c r="C1952" s="31">
        <v>170804</v>
      </c>
      <c r="D1952" s="6">
        <v>506.66</v>
      </c>
      <c r="E1952" s="44" t="s">
        <v>27</v>
      </c>
    </row>
    <row r="1953" spans="1:15" x14ac:dyDescent="0.2">
      <c r="A1953" s="28">
        <v>40319</v>
      </c>
      <c r="B1953" s="18" t="s">
        <v>6</v>
      </c>
      <c r="C1953" s="31">
        <v>40601661</v>
      </c>
      <c r="D1953" s="6">
        <v>452.08</v>
      </c>
      <c r="E1953" s="44" t="s">
        <v>27</v>
      </c>
    </row>
    <row r="1954" spans="1:15" x14ac:dyDescent="0.2">
      <c r="D1954" s="6">
        <f>SUM(D1942:D1953)</f>
        <v>10722.25</v>
      </c>
      <c r="G1954" s="6">
        <v>3144</v>
      </c>
      <c r="J1954" s="6">
        <v>10</v>
      </c>
      <c r="K1954" s="6">
        <v>195</v>
      </c>
      <c r="L1954" s="6">
        <v>300</v>
      </c>
      <c r="M1954" s="6">
        <f>SUM(D1954:L1954)</f>
        <v>14371.25</v>
      </c>
      <c r="N1954" s="6">
        <v>11030.54</v>
      </c>
      <c r="O1954" s="7">
        <f>N1954-M1954</f>
        <v>-3340.7099999999991</v>
      </c>
    </row>
    <row r="1956" spans="1:15" ht="10.5" x14ac:dyDescent="0.25">
      <c r="A1956" s="59" t="s">
        <v>0</v>
      </c>
      <c r="B1956" s="22" t="s">
        <v>7</v>
      </c>
      <c r="C1956" s="3" t="s">
        <v>8</v>
      </c>
      <c r="D1956" s="2" t="s">
        <v>9</v>
      </c>
      <c r="E1956" s="46"/>
      <c r="F1956" s="2" t="s">
        <v>89</v>
      </c>
      <c r="G1956" s="2" t="s">
        <v>25</v>
      </c>
      <c r="H1956" s="2" t="s">
        <v>90</v>
      </c>
      <c r="I1956" s="2" t="s">
        <v>91</v>
      </c>
      <c r="J1956" s="2" t="s">
        <v>92</v>
      </c>
      <c r="K1956" s="2" t="s">
        <v>37</v>
      </c>
      <c r="L1956" s="2" t="s">
        <v>93</v>
      </c>
      <c r="M1956" s="2" t="s">
        <v>95</v>
      </c>
      <c r="N1956" s="2" t="s">
        <v>58</v>
      </c>
      <c r="O1956" s="4" t="s">
        <v>96</v>
      </c>
    </row>
    <row r="1957" spans="1:15" x14ac:dyDescent="0.2">
      <c r="A1957" s="28">
        <v>40321</v>
      </c>
      <c r="B1957" s="18" t="s">
        <v>635</v>
      </c>
      <c r="C1957" s="31">
        <v>170891</v>
      </c>
      <c r="D1957" s="6">
        <v>1759.12</v>
      </c>
      <c r="E1957" s="44" t="s">
        <v>27</v>
      </c>
      <c r="G1957" s="6">
        <v>3144</v>
      </c>
      <c r="J1957" s="6">
        <v>10</v>
      </c>
      <c r="K1957" s="6">
        <v>195</v>
      </c>
      <c r="L1957" s="6">
        <v>300</v>
      </c>
    </row>
    <row r="1958" spans="1:15" x14ac:dyDescent="0.2">
      <c r="A1958" s="28">
        <v>40323</v>
      </c>
      <c r="B1958" s="18" t="s">
        <v>19</v>
      </c>
      <c r="C1958" s="31">
        <v>181521</v>
      </c>
      <c r="D1958" s="6">
        <v>396.7</v>
      </c>
      <c r="E1958" s="44" t="s">
        <v>27</v>
      </c>
    </row>
    <row r="1959" spans="1:15" x14ac:dyDescent="0.2">
      <c r="A1959" s="28">
        <v>40323</v>
      </c>
      <c r="B1959" s="18" t="s">
        <v>684</v>
      </c>
      <c r="D1959" s="6">
        <v>550.35</v>
      </c>
      <c r="E1959" s="44" t="s">
        <v>27</v>
      </c>
    </row>
    <row r="1960" spans="1:15" x14ac:dyDescent="0.2">
      <c r="A1960" s="28">
        <v>40324</v>
      </c>
      <c r="B1960" s="18" t="s">
        <v>694</v>
      </c>
      <c r="C1960" s="31">
        <v>170961</v>
      </c>
      <c r="D1960" s="6">
        <v>1258.9100000000001</v>
      </c>
      <c r="E1960" s="44" t="s">
        <v>27</v>
      </c>
    </row>
    <row r="1961" spans="1:15" x14ac:dyDescent="0.2">
      <c r="A1961" s="28">
        <v>40324</v>
      </c>
      <c r="B1961" s="18" t="s">
        <v>6</v>
      </c>
      <c r="C1961" s="31">
        <v>40602578</v>
      </c>
      <c r="D1961" s="6">
        <v>285.94</v>
      </c>
      <c r="E1961" s="44" t="s">
        <v>27</v>
      </c>
    </row>
    <row r="1962" spans="1:15" x14ac:dyDescent="0.2">
      <c r="A1962" s="28">
        <v>40325</v>
      </c>
      <c r="B1962" s="18" t="s">
        <v>10</v>
      </c>
      <c r="C1962" s="31" t="s">
        <v>691</v>
      </c>
      <c r="D1962" s="6">
        <v>209.91</v>
      </c>
      <c r="E1962" s="44" t="s">
        <v>27</v>
      </c>
    </row>
    <row r="1963" spans="1:15" x14ac:dyDescent="0.2">
      <c r="A1963" s="28">
        <v>40325</v>
      </c>
      <c r="B1963" s="18" t="s">
        <v>695</v>
      </c>
      <c r="C1963" s="31" t="s">
        <v>696</v>
      </c>
      <c r="D1963" s="6">
        <v>332.65</v>
      </c>
      <c r="E1963" s="44" t="s">
        <v>27</v>
      </c>
    </row>
    <row r="1964" spans="1:15" x14ac:dyDescent="0.2">
      <c r="A1964" s="28">
        <v>40326</v>
      </c>
      <c r="B1964" s="18" t="s">
        <v>6</v>
      </c>
      <c r="C1964" s="31">
        <v>40603012</v>
      </c>
      <c r="D1964" s="6">
        <v>121.13</v>
      </c>
      <c r="E1964" s="44" t="s">
        <v>27</v>
      </c>
    </row>
    <row r="1965" spans="1:15" x14ac:dyDescent="0.2">
      <c r="D1965" s="6">
        <f>SUM(D1957:D1964)</f>
        <v>4914.7099999999991</v>
      </c>
      <c r="G1965" s="6">
        <v>3144</v>
      </c>
      <c r="J1965" s="6">
        <v>10</v>
      </c>
      <c r="K1965" s="6">
        <v>195</v>
      </c>
      <c r="L1965" s="6">
        <v>300</v>
      </c>
      <c r="M1965" s="6">
        <f>SUM(D1965:L1965)</f>
        <v>8563.7099999999991</v>
      </c>
      <c r="N1965" s="6">
        <v>9700.0300000000007</v>
      </c>
      <c r="O1965" s="7">
        <f>N1965-M1965</f>
        <v>1136.3200000000015</v>
      </c>
    </row>
    <row r="1967" spans="1:15" ht="10.5" x14ac:dyDescent="0.25">
      <c r="A1967" s="59" t="s">
        <v>0</v>
      </c>
      <c r="B1967" s="22" t="s">
        <v>7</v>
      </c>
      <c r="C1967" s="3" t="s">
        <v>8</v>
      </c>
      <c r="D1967" s="2" t="s">
        <v>9</v>
      </c>
      <c r="E1967" s="46"/>
      <c r="F1967" s="2" t="s">
        <v>89</v>
      </c>
      <c r="G1967" s="2" t="s">
        <v>25</v>
      </c>
      <c r="H1967" s="2" t="s">
        <v>90</v>
      </c>
      <c r="I1967" s="2" t="s">
        <v>91</v>
      </c>
      <c r="J1967" s="2" t="s">
        <v>92</v>
      </c>
      <c r="K1967" s="2" t="s">
        <v>37</v>
      </c>
      <c r="L1967" s="2" t="s">
        <v>93</v>
      </c>
      <c r="M1967" s="2" t="s">
        <v>95</v>
      </c>
      <c r="N1967" s="2" t="s">
        <v>58</v>
      </c>
      <c r="O1967" s="4" t="s">
        <v>96</v>
      </c>
    </row>
    <row r="1968" spans="1:15" x14ac:dyDescent="0.2">
      <c r="A1968" s="28">
        <v>40328</v>
      </c>
      <c r="B1968" s="18" t="s">
        <v>635</v>
      </c>
      <c r="C1968" s="31">
        <v>171241</v>
      </c>
      <c r="D1968" s="6">
        <v>2774.87</v>
      </c>
      <c r="E1968" s="44" t="s">
        <v>27</v>
      </c>
      <c r="G1968" s="6">
        <v>3086</v>
      </c>
      <c r="J1968" s="6">
        <v>10</v>
      </c>
      <c r="K1968" s="6">
        <v>195</v>
      </c>
      <c r="L1968" s="6">
        <v>300</v>
      </c>
    </row>
    <row r="1969" spans="1:15" x14ac:dyDescent="0.2">
      <c r="A1969" s="28">
        <v>40329</v>
      </c>
      <c r="B1969" s="18" t="s">
        <v>6</v>
      </c>
      <c r="C1969" s="31">
        <v>40603316</v>
      </c>
      <c r="D1969" s="6">
        <v>221.52</v>
      </c>
      <c r="E1969" s="44" t="s">
        <v>27</v>
      </c>
    </row>
    <row r="1970" spans="1:15" x14ac:dyDescent="0.2">
      <c r="A1970" s="28">
        <v>40332</v>
      </c>
      <c r="B1970" s="18" t="s">
        <v>660</v>
      </c>
      <c r="C1970" s="31">
        <v>171434</v>
      </c>
      <c r="D1970" s="6">
        <v>522.22</v>
      </c>
      <c r="E1970" s="44" t="s">
        <v>27</v>
      </c>
    </row>
    <row r="1971" spans="1:15" x14ac:dyDescent="0.2">
      <c r="A1971" s="28">
        <v>40333</v>
      </c>
      <c r="B1971" s="18" t="s">
        <v>6</v>
      </c>
      <c r="C1971" s="31">
        <v>40604220</v>
      </c>
      <c r="D1971" s="6">
        <v>124</v>
      </c>
      <c r="E1971" s="44" t="s">
        <v>27</v>
      </c>
    </row>
    <row r="1972" spans="1:15" x14ac:dyDescent="0.2">
      <c r="A1972" s="28">
        <v>40333</v>
      </c>
      <c r="B1972" s="18" t="s">
        <v>12</v>
      </c>
      <c r="D1972" s="6">
        <v>1566</v>
      </c>
      <c r="E1972" s="44" t="s">
        <v>27</v>
      </c>
    </row>
    <row r="1973" spans="1:15" x14ac:dyDescent="0.2">
      <c r="D1973" s="6">
        <f>SUM(D1968:D1972)</f>
        <v>5208.6099999999997</v>
      </c>
      <c r="E1973" s="44" t="s">
        <v>27</v>
      </c>
      <c r="G1973" s="6">
        <v>3086</v>
      </c>
      <c r="J1973" s="6">
        <v>10</v>
      </c>
      <c r="K1973" s="6">
        <v>195</v>
      </c>
      <c r="L1973" s="6">
        <v>300</v>
      </c>
      <c r="M1973" s="6">
        <f>SUM(D1973:L1973)</f>
        <v>8799.61</v>
      </c>
      <c r="N1973" s="6">
        <v>10979.73</v>
      </c>
      <c r="O1973" s="7">
        <f>N1973-M1973</f>
        <v>2180.119999999999</v>
      </c>
    </row>
    <row r="1976" spans="1:15" ht="10.5" x14ac:dyDescent="0.25">
      <c r="A1976" s="59" t="s">
        <v>0</v>
      </c>
      <c r="B1976" s="22" t="s">
        <v>7</v>
      </c>
      <c r="C1976" s="3" t="s">
        <v>8</v>
      </c>
      <c r="D1976" s="2" t="s">
        <v>9</v>
      </c>
      <c r="E1976" s="46"/>
      <c r="F1976" s="2" t="s">
        <v>89</v>
      </c>
      <c r="G1976" s="2" t="s">
        <v>25</v>
      </c>
      <c r="H1976" s="2" t="s">
        <v>90</v>
      </c>
      <c r="I1976" s="2" t="s">
        <v>91</v>
      </c>
      <c r="J1976" s="2" t="s">
        <v>92</v>
      </c>
      <c r="K1976" s="2" t="s">
        <v>37</v>
      </c>
      <c r="L1976" s="2" t="s">
        <v>93</v>
      </c>
      <c r="M1976" s="2" t="s">
        <v>95</v>
      </c>
      <c r="N1976" s="2" t="s">
        <v>58</v>
      </c>
      <c r="O1976" s="4" t="s">
        <v>96</v>
      </c>
    </row>
    <row r="1977" spans="1:15" x14ac:dyDescent="0.2">
      <c r="A1977" s="28">
        <v>40335</v>
      </c>
      <c r="B1977" s="18" t="s">
        <v>660</v>
      </c>
      <c r="C1977" s="31">
        <v>171610</v>
      </c>
      <c r="D1977" s="6">
        <v>1258.48</v>
      </c>
      <c r="E1977" s="44" t="s">
        <v>27</v>
      </c>
      <c r="G1977" s="6">
        <v>3086</v>
      </c>
      <c r="J1977" s="6">
        <v>10</v>
      </c>
      <c r="K1977" s="6">
        <v>195</v>
      </c>
      <c r="L1977" s="6">
        <v>300</v>
      </c>
    </row>
    <row r="1978" spans="1:15" x14ac:dyDescent="0.2">
      <c r="A1978" s="28">
        <v>40337</v>
      </c>
      <c r="B1978" s="18" t="s">
        <v>19</v>
      </c>
      <c r="C1978" s="31">
        <v>182069</v>
      </c>
      <c r="D1978" s="6">
        <v>332.9</v>
      </c>
      <c r="E1978" s="44" t="s">
        <v>27</v>
      </c>
    </row>
    <row r="1979" spans="1:15" x14ac:dyDescent="0.2">
      <c r="A1979" s="28">
        <v>40338</v>
      </c>
      <c r="B1979" s="18" t="s">
        <v>10</v>
      </c>
      <c r="C1979" s="31" t="s">
        <v>697</v>
      </c>
      <c r="D1979" s="6">
        <v>51.58</v>
      </c>
      <c r="E1979" s="44" t="s">
        <v>27</v>
      </c>
    </row>
    <row r="1980" spans="1:15" x14ac:dyDescent="0.2">
      <c r="A1980" s="28">
        <v>40338</v>
      </c>
      <c r="B1980" s="18" t="s">
        <v>6</v>
      </c>
      <c r="C1980" s="31">
        <v>40605210</v>
      </c>
      <c r="D1980" s="6">
        <v>180.26</v>
      </c>
      <c r="E1980" s="44" t="s">
        <v>27</v>
      </c>
    </row>
    <row r="1981" spans="1:15" x14ac:dyDescent="0.2">
      <c r="A1981" s="28">
        <v>40340</v>
      </c>
      <c r="B1981" s="18" t="s">
        <v>12</v>
      </c>
      <c r="C1981" s="31">
        <v>1163288</v>
      </c>
      <c r="D1981" s="6">
        <v>1495.8</v>
      </c>
      <c r="E1981" s="44" t="s">
        <v>27</v>
      </c>
    </row>
    <row r="1982" spans="1:15" x14ac:dyDescent="0.2">
      <c r="A1982" s="28">
        <v>40340</v>
      </c>
      <c r="B1982" s="18" t="s">
        <v>660</v>
      </c>
      <c r="C1982" s="31">
        <v>171880</v>
      </c>
      <c r="D1982" s="6">
        <v>585.03</v>
      </c>
      <c r="E1982" s="44" t="s">
        <v>27</v>
      </c>
    </row>
    <row r="1983" spans="1:15" x14ac:dyDescent="0.2">
      <c r="A1983" s="28">
        <v>40340</v>
      </c>
      <c r="B1983" s="18" t="s">
        <v>660</v>
      </c>
      <c r="C1983" s="31">
        <v>170599</v>
      </c>
      <c r="D1983" s="6">
        <v>814.03</v>
      </c>
      <c r="E1983" s="44" t="s">
        <v>27</v>
      </c>
    </row>
    <row r="1984" spans="1:15" x14ac:dyDescent="0.2">
      <c r="A1984" s="28">
        <v>40340</v>
      </c>
      <c r="B1984" s="18" t="s">
        <v>6</v>
      </c>
      <c r="C1984" s="31">
        <v>40605611</v>
      </c>
      <c r="D1984" s="6">
        <v>108.6</v>
      </c>
      <c r="E1984" s="44" t="s">
        <v>27</v>
      </c>
    </row>
    <row r="1985" spans="1:15" x14ac:dyDescent="0.2">
      <c r="D1985" s="6">
        <f>SUM(D1977:D1984)</f>
        <v>4826.68</v>
      </c>
      <c r="G1985" s="6">
        <v>3086</v>
      </c>
      <c r="J1985" s="6">
        <v>10</v>
      </c>
      <c r="K1985" s="6">
        <v>195</v>
      </c>
      <c r="L1985" s="6">
        <v>300</v>
      </c>
      <c r="M1985" s="6">
        <f>SUM(D1985:L1985)</f>
        <v>8417.68</v>
      </c>
      <c r="N1985" s="6">
        <v>9100.68</v>
      </c>
      <c r="O1985" s="7">
        <f>N1985-M1985</f>
        <v>683</v>
      </c>
    </row>
    <row r="1986" spans="1:15" ht="10.5" x14ac:dyDescent="0.25">
      <c r="A1986" s="59" t="s">
        <v>0</v>
      </c>
      <c r="B1986" s="22" t="s">
        <v>7</v>
      </c>
      <c r="C1986" s="3" t="s">
        <v>8</v>
      </c>
      <c r="D1986" s="2" t="s">
        <v>9</v>
      </c>
      <c r="E1986" s="46"/>
      <c r="F1986" s="2" t="s">
        <v>89</v>
      </c>
      <c r="G1986" s="2" t="s">
        <v>25</v>
      </c>
      <c r="H1986" s="2" t="s">
        <v>90</v>
      </c>
      <c r="I1986" s="2" t="s">
        <v>91</v>
      </c>
      <c r="J1986" s="2" t="s">
        <v>92</v>
      </c>
      <c r="K1986" s="2" t="s">
        <v>37</v>
      </c>
      <c r="L1986" s="2" t="s">
        <v>93</v>
      </c>
      <c r="M1986" s="2" t="s">
        <v>95</v>
      </c>
      <c r="N1986" s="2" t="s">
        <v>58</v>
      </c>
      <c r="O1986" s="4" t="s">
        <v>96</v>
      </c>
    </row>
    <row r="1987" spans="1:15" x14ac:dyDescent="0.2">
      <c r="A1987" s="28">
        <v>40343</v>
      </c>
      <c r="B1987" s="18" t="s">
        <v>660</v>
      </c>
      <c r="C1987" s="31">
        <v>171971</v>
      </c>
      <c r="D1987" s="6">
        <v>1987.94</v>
      </c>
      <c r="E1987" s="44" t="s">
        <v>27</v>
      </c>
      <c r="G1987" s="6">
        <v>3318</v>
      </c>
      <c r="J1987" s="6">
        <v>10</v>
      </c>
      <c r="K1987" s="6">
        <v>195</v>
      </c>
      <c r="L1987" s="6">
        <v>300</v>
      </c>
    </row>
    <row r="1988" spans="1:15" x14ac:dyDescent="0.2">
      <c r="A1988" s="28">
        <v>40345</v>
      </c>
      <c r="B1988" s="18" t="s">
        <v>6</v>
      </c>
      <c r="C1988" s="31" t="s">
        <v>659</v>
      </c>
      <c r="D1988" s="41" t="s">
        <v>698</v>
      </c>
      <c r="E1988" s="44" t="s">
        <v>27</v>
      </c>
    </row>
    <row r="1989" spans="1:15" x14ac:dyDescent="0.2">
      <c r="A1989" s="28">
        <v>40346</v>
      </c>
      <c r="B1989" s="18" t="s">
        <v>660</v>
      </c>
      <c r="C1989" s="31">
        <v>172106</v>
      </c>
      <c r="D1989" s="6">
        <v>710.5</v>
      </c>
      <c r="E1989" s="44" t="s">
        <v>27</v>
      </c>
    </row>
    <row r="1990" spans="1:15" x14ac:dyDescent="0.2">
      <c r="A1990" s="28">
        <v>40346</v>
      </c>
      <c r="B1990" s="18" t="s">
        <v>459</v>
      </c>
      <c r="C1990" s="31">
        <v>231088</v>
      </c>
      <c r="D1990" s="6">
        <v>858.4</v>
      </c>
      <c r="E1990" s="44" t="s">
        <v>27</v>
      </c>
    </row>
    <row r="1991" spans="1:15" x14ac:dyDescent="0.2">
      <c r="A1991" s="28">
        <v>40346</v>
      </c>
      <c r="B1991" s="18" t="s">
        <v>12</v>
      </c>
      <c r="C1991" s="31">
        <v>1163553</v>
      </c>
      <c r="D1991" s="6">
        <v>1314.5</v>
      </c>
      <c r="E1991" s="44" t="s">
        <v>27</v>
      </c>
    </row>
    <row r="1992" spans="1:15" x14ac:dyDescent="0.2">
      <c r="A1992" s="28">
        <v>40347</v>
      </c>
      <c r="B1992" s="18" t="s">
        <v>6</v>
      </c>
      <c r="C1992" s="31">
        <v>40606842</v>
      </c>
      <c r="D1992" s="6">
        <v>260.26</v>
      </c>
      <c r="E1992" s="44" t="s">
        <v>27</v>
      </c>
    </row>
    <row r="1993" spans="1:15" x14ac:dyDescent="0.2">
      <c r="A1993" s="28">
        <v>40347</v>
      </c>
      <c r="B1993" s="18" t="s">
        <v>11</v>
      </c>
      <c r="D1993" s="6">
        <v>140.59</v>
      </c>
      <c r="E1993" s="44" t="s">
        <v>27</v>
      </c>
    </row>
    <row r="1994" spans="1:15" x14ac:dyDescent="0.2">
      <c r="D1994" s="6">
        <f>SUM(D1987:D1993)</f>
        <v>5272.1900000000005</v>
      </c>
      <c r="G1994" s="6">
        <v>3318</v>
      </c>
      <c r="J1994" s="6">
        <v>10</v>
      </c>
      <c r="K1994" s="6">
        <v>195</v>
      </c>
      <c r="L1994" s="6">
        <v>300</v>
      </c>
      <c r="M1994" s="6">
        <f>SUM(D1994:L1994)</f>
        <v>9095.19</v>
      </c>
      <c r="N1994" s="6">
        <v>8678.51</v>
      </c>
      <c r="O1994" s="7">
        <f>N1994-M1994</f>
        <v>-416.68000000000029</v>
      </c>
    </row>
    <row r="1999" spans="1:15" ht="10.5" x14ac:dyDescent="0.25">
      <c r="A1999" s="59" t="s">
        <v>0</v>
      </c>
      <c r="B1999" s="22" t="s">
        <v>7</v>
      </c>
      <c r="C1999" s="3" t="s">
        <v>8</v>
      </c>
      <c r="D1999" s="2" t="s">
        <v>9</v>
      </c>
      <c r="E1999" s="46"/>
      <c r="F1999" s="2" t="s">
        <v>89</v>
      </c>
      <c r="G1999" s="2" t="s">
        <v>25</v>
      </c>
      <c r="H1999" s="2" t="s">
        <v>90</v>
      </c>
      <c r="I1999" s="2" t="s">
        <v>91</v>
      </c>
      <c r="J1999" s="2" t="s">
        <v>92</v>
      </c>
      <c r="K1999" s="2" t="s">
        <v>37</v>
      </c>
      <c r="L1999" s="2" t="s">
        <v>93</v>
      </c>
      <c r="M1999" s="2" t="s">
        <v>95</v>
      </c>
      <c r="N1999" s="2" t="s">
        <v>58</v>
      </c>
      <c r="O1999" s="4" t="s">
        <v>96</v>
      </c>
    </row>
    <row r="2000" spans="1:15" x14ac:dyDescent="0.2">
      <c r="A2000" s="28">
        <v>40350</v>
      </c>
      <c r="B2000" s="18" t="s">
        <v>635</v>
      </c>
      <c r="C2000" s="31">
        <v>172257</v>
      </c>
      <c r="D2000" s="6">
        <v>446.28</v>
      </c>
      <c r="E2000" s="44" t="s">
        <v>27</v>
      </c>
      <c r="G2000" s="6">
        <v>3318</v>
      </c>
      <c r="J2000" s="6">
        <v>10</v>
      </c>
      <c r="K2000" s="6">
        <v>195</v>
      </c>
      <c r="L2000" s="6">
        <v>300</v>
      </c>
    </row>
    <row r="2001" spans="1:15" x14ac:dyDescent="0.2">
      <c r="A2001" s="28">
        <v>40350</v>
      </c>
      <c r="B2001" s="18" t="s">
        <v>6</v>
      </c>
      <c r="C2001" s="31">
        <v>40607186</v>
      </c>
      <c r="D2001" s="6">
        <v>176.51</v>
      </c>
      <c r="E2001" s="44" t="s">
        <v>27</v>
      </c>
    </row>
    <row r="2002" spans="1:15" x14ac:dyDescent="0.2">
      <c r="A2002" s="28">
        <v>40351</v>
      </c>
      <c r="B2002" s="18" t="s">
        <v>459</v>
      </c>
      <c r="C2002" s="31">
        <v>231325</v>
      </c>
      <c r="D2002" s="6">
        <v>3204.35</v>
      </c>
      <c r="E2002" s="44" t="s">
        <v>27</v>
      </c>
    </row>
    <row r="2003" spans="1:15" x14ac:dyDescent="0.2">
      <c r="A2003" s="28">
        <v>40352</v>
      </c>
      <c r="B2003" s="18" t="s">
        <v>6</v>
      </c>
      <c r="C2003" s="31">
        <v>40607739</v>
      </c>
      <c r="D2003" s="6">
        <v>270.51</v>
      </c>
      <c r="E2003" s="44" t="s">
        <v>27</v>
      </c>
    </row>
    <row r="2004" spans="1:15" x14ac:dyDescent="0.2">
      <c r="A2004" s="28">
        <v>40353</v>
      </c>
      <c r="B2004" s="18" t="s">
        <v>635</v>
      </c>
      <c r="C2004" s="31">
        <v>172475</v>
      </c>
      <c r="D2004" s="6">
        <v>1208.4000000000001</v>
      </c>
      <c r="E2004" s="44" t="s">
        <v>27</v>
      </c>
    </row>
    <row r="2005" spans="1:15" x14ac:dyDescent="0.2">
      <c r="A2005" s="28">
        <v>40354</v>
      </c>
      <c r="B2005" s="18" t="s">
        <v>459</v>
      </c>
      <c r="C2005" s="31">
        <v>231549</v>
      </c>
      <c r="D2005" s="6">
        <v>1249.75</v>
      </c>
      <c r="E2005" s="44" t="s">
        <v>27</v>
      </c>
    </row>
    <row r="2006" spans="1:15" x14ac:dyDescent="0.2">
      <c r="A2006" s="28">
        <v>40351</v>
      </c>
      <c r="B2006" s="18" t="s">
        <v>19</v>
      </c>
      <c r="C2006" s="31">
        <v>182602</v>
      </c>
      <c r="D2006" s="6">
        <v>368.85</v>
      </c>
      <c r="E2006" s="44" t="s">
        <v>27</v>
      </c>
    </row>
    <row r="2007" spans="1:15" x14ac:dyDescent="0.2">
      <c r="D2007" s="6">
        <f>SUM(D2000:D2006)</f>
        <v>6924.65</v>
      </c>
      <c r="G2007" s="6">
        <v>3318</v>
      </c>
      <c r="J2007" s="6">
        <v>10</v>
      </c>
      <c r="K2007" s="6">
        <v>195</v>
      </c>
      <c r="L2007" s="6">
        <v>300</v>
      </c>
      <c r="M2007" s="6">
        <f>SUM(D2007:L2007)</f>
        <v>10747.65</v>
      </c>
      <c r="N2007" s="6">
        <v>10086.379999999999</v>
      </c>
      <c r="O2007" s="7">
        <f>N2007-M2007</f>
        <v>-661.27000000000044</v>
      </c>
    </row>
    <row r="2009" spans="1:15" ht="10.5" x14ac:dyDescent="0.25">
      <c r="A2009" s="59" t="s">
        <v>0</v>
      </c>
      <c r="B2009" s="22" t="s">
        <v>7</v>
      </c>
      <c r="C2009" s="3" t="s">
        <v>8</v>
      </c>
      <c r="D2009" s="2" t="s">
        <v>9</v>
      </c>
      <c r="E2009" s="46"/>
      <c r="F2009" s="2" t="s">
        <v>89</v>
      </c>
      <c r="G2009" s="2" t="s">
        <v>25</v>
      </c>
      <c r="H2009" s="2" t="s">
        <v>90</v>
      </c>
      <c r="I2009" s="2" t="s">
        <v>91</v>
      </c>
      <c r="J2009" s="2" t="s">
        <v>92</v>
      </c>
      <c r="K2009" s="2" t="s">
        <v>37</v>
      </c>
      <c r="L2009" s="2" t="s">
        <v>93</v>
      </c>
      <c r="M2009" s="2" t="s">
        <v>95</v>
      </c>
      <c r="N2009" s="2" t="s">
        <v>58</v>
      </c>
      <c r="O2009" s="4" t="s">
        <v>96</v>
      </c>
    </row>
    <row r="2010" spans="1:15" x14ac:dyDescent="0.2">
      <c r="A2010" s="28">
        <v>40357</v>
      </c>
      <c r="B2010" s="18" t="s">
        <v>6</v>
      </c>
      <c r="C2010" s="31">
        <v>40608426</v>
      </c>
      <c r="D2010" s="6">
        <v>62</v>
      </c>
      <c r="E2010" s="44" t="s">
        <v>27</v>
      </c>
      <c r="G2010" s="6">
        <v>3335</v>
      </c>
      <c r="J2010" s="6">
        <v>10</v>
      </c>
      <c r="K2010" s="6">
        <v>195</v>
      </c>
      <c r="L2010" s="6">
        <v>250</v>
      </c>
    </row>
    <row r="2011" spans="1:15" x14ac:dyDescent="0.2">
      <c r="A2011" s="28">
        <v>40357</v>
      </c>
      <c r="B2011" s="18" t="s">
        <v>635</v>
      </c>
      <c r="C2011" s="31">
        <v>172623</v>
      </c>
      <c r="D2011" s="6">
        <v>872.18</v>
      </c>
      <c r="E2011" s="44" t="s">
        <v>27</v>
      </c>
    </row>
    <row r="2012" spans="1:15" x14ac:dyDescent="0.2">
      <c r="A2012" s="28">
        <v>40358</v>
      </c>
      <c r="B2012" s="18" t="s">
        <v>12</v>
      </c>
      <c r="C2012" s="31">
        <v>1164213</v>
      </c>
      <c r="D2012" s="6">
        <v>1614.1</v>
      </c>
      <c r="E2012" s="44" t="s">
        <v>27</v>
      </c>
    </row>
    <row r="2013" spans="1:15" x14ac:dyDescent="0.2">
      <c r="A2013" s="28">
        <v>40358</v>
      </c>
      <c r="B2013" s="18" t="s">
        <v>459</v>
      </c>
      <c r="C2013" s="31">
        <v>231665</v>
      </c>
      <c r="D2013" s="6">
        <v>784.45</v>
      </c>
      <c r="E2013" s="44" t="s">
        <v>27</v>
      </c>
    </row>
    <row r="2014" spans="1:15" x14ac:dyDescent="0.2">
      <c r="A2014" s="28">
        <v>40358</v>
      </c>
      <c r="B2014" s="18" t="s">
        <v>459</v>
      </c>
      <c r="C2014" s="31">
        <v>9614</v>
      </c>
      <c r="D2014" s="6">
        <v>49.23</v>
      </c>
      <c r="E2014" s="44" t="s">
        <v>27</v>
      </c>
    </row>
    <row r="2015" spans="1:15" x14ac:dyDescent="0.2">
      <c r="A2015" s="28">
        <v>40358</v>
      </c>
      <c r="B2015" s="18" t="s">
        <v>459</v>
      </c>
      <c r="C2015" s="31">
        <v>231701</v>
      </c>
      <c r="D2015" s="6">
        <v>811.5</v>
      </c>
      <c r="E2015" s="44" t="s">
        <v>27</v>
      </c>
    </row>
    <row r="2016" spans="1:15" x14ac:dyDescent="0.2">
      <c r="A2016" s="28">
        <v>40359</v>
      </c>
      <c r="B2016" s="18" t="s">
        <v>6</v>
      </c>
      <c r="C2016" s="31">
        <v>40608875</v>
      </c>
      <c r="D2016" s="6">
        <v>86</v>
      </c>
      <c r="E2016" s="44" t="s">
        <v>27</v>
      </c>
    </row>
    <row r="2017" spans="1:15" x14ac:dyDescent="0.2">
      <c r="A2017" s="28">
        <v>40359</v>
      </c>
      <c r="B2017" s="18" t="s">
        <v>6</v>
      </c>
      <c r="C2017" s="31">
        <v>40608894</v>
      </c>
      <c r="D2017" s="6">
        <v>113.18</v>
      </c>
      <c r="E2017" s="44" t="s">
        <v>27</v>
      </c>
    </row>
    <row r="2018" spans="1:15" x14ac:dyDescent="0.2">
      <c r="A2018" s="28">
        <v>40359</v>
      </c>
      <c r="B2018" s="18" t="s">
        <v>635</v>
      </c>
      <c r="C2018" s="31">
        <v>172734</v>
      </c>
      <c r="D2018" s="6">
        <v>1166.48</v>
      </c>
      <c r="E2018" s="44" t="s">
        <v>27</v>
      </c>
    </row>
    <row r="2019" spans="1:15" x14ac:dyDescent="0.2">
      <c r="A2019" s="28">
        <v>40359</v>
      </c>
      <c r="B2019" s="18" t="s">
        <v>635</v>
      </c>
      <c r="C2019" s="31">
        <v>172739</v>
      </c>
      <c r="D2019" s="6">
        <v>234.18</v>
      </c>
      <c r="E2019" s="44" t="s">
        <v>27</v>
      </c>
    </row>
    <row r="2020" spans="1:15" x14ac:dyDescent="0.2">
      <c r="A2020" s="28">
        <v>40360</v>
      </c>
      <c r="B2020" s="18" t="s">
        <v>635</v>
      </c>
      <c r="C2020" s="31">
        <v>172820</v>
      </c>
      <c r="D2020" s="6">
        <v>59.2</v>
      </c>
      <c r="E2020" s="44" t="s">
        <v>27</v>
      </c>
    </row>
    <row r="2021" spans="1:15" x14ac:dyDescent="0.2">
      <c r="A2021" s="28">
        <v>40361</v>
      </c>
      <c r="B2021" s="18" t="s">
        <v>6</v>
      </c>
      <c r="C2021" s="31">
        <v>40609300</v>
      </c>
      <c r="D2021" s="6">
        <v>62</v>
      </c>
      <c r="E2021" s="44" t="s">
        <v>27</v>
      </c>
    </row>
    <row r="2022" spans="1:15" x14ac:dyDescent="0.2">
      <c r="A2022" s="28">
        <v>40360</v>
      </c>
      <c r="B2022" s="18" t="s">
        <v>642</v>
      </c>
      <c r="C2022" s="31">
        <v>9681</v>
      </c>
      <c r="D2022" s="6">
        <v>148.84</v>
      </c>
      <c r="E2022" s="44" t="s">
        <v>27</v>
      </c>
    </row>
    <row r="2023" spans="1:15" ht="10.5" x14ac:dyDescent="0.25">
      <c r="D2023" s="9">
        <f>SUM(D2010:D2022)</f>
        <v>6063.3399999999992</v>
      </c>
      <c r="G2023" s="6">
        <v>3335</v>
      </c>
      <c r="J2023" s="6">
        <v>10</v>
      </c>
      <c r="K2023" s="6">
        <v>195</v>
      </c>
      <c r="L2023" s="6">
        <v>300</v>
      </c>
      <c r="M2023" s="6">
        <f>SUM(D2023:L2023)</f>
        <v>9903.34</v>
      </c>
      <c r="N2023" s="6">
        <v>8058.77</v>
      </c>
      <c r="O2023" s="7">
        <f>N2023-M2023</f>
        <v>-1844.5699999999997</v>
      </c>
    </row>
    <row r="2025" spans="1:15" ht="10.5" x14ac:dyDescent="0.25">
      <c r="A2025" s="59" t="s">
        <v>0</v>
      </c>
      <c r="B2025" s="22" t="s">
        <v>7</v>
      </c>
      <c r="C2025" s="3" t="s">
        <v>8</v>
      </c>
      <c r="D2025" s="2" t="s">
        <v>9</v>
      </c>
      <c r="E2025" s="46"/>
      <c r="F2025" s="2" t="s">
        <v>89</v>
      </c>
      <c r="G2025" s="2" t="s">
        <v>25</v>
      </c>
      <c r="H2025" s="2" t="s">
        <v>90</v>
      </c>
      <c r="I2025" s="2" t="s">
        <v>91</v>
      </c>
      <c r="J2025" s="2" t="s">
        <v>92</v>
      </c>
      <c r="K2025" s="2" t="s">
        <v>37</v>
      </c>
      <c r="L2025" s="2" t="s">
        <v>93</v>
      </c>
      <c r="M2025" s="2" t="s">
        <v>95</v>
      </c>
      <c r="N2025" s="2" t="s">
        <v>58</v>
      </c>
      <c r="O2025" s="4" t="s">
        <v>96</v>
      </c>
    </row>
    <row r="2026" spans="1:15" x14ac:dyDescent="0.2">
      <c r="A2026" s="28">
        <v>40363</v>
      </c>
      <c r="B2026" s="18" t="s">
        <v>635</v>
      </c>
      <c r="C2026" s="31">
        <v>172982</v>
      </c>
      <c r="D2026" s="6">
        <v>929.02</v>
      </c>
      <c r="E2026" s="44" t="s">
        <v>27</v>
      </c>
      <c r="G2026" s="6">
        <v>3335</v>
      </c>
      <c r="J2026" s="6">
        <v>10</v>
      </c>
      <c r="K2026" s="6">
        <v>195</v>
      </c>
      <c r="L2026" s="6">
        <v>250</v>
      </c>
    </row>
    <row r="2027" spans="1:15" x14ac:dyDescent="0.2">
      <c r="A2027" s="28">
        <v>40365</v>
      </c>
      <c r="B2027" s="18" t="s">
        <v>635</v>
      </c>
      <c r="C2027" s="31">
        <v>173039</v>
      </c>
      <c r="D2027" s="6">
        <v>769.96</v>
      </c>
      <c r="E2027" s="44" t="s">
        <v>27</v>
      </c>
      <c r="F2027" s="28"/>
    </row>
    <row r="2028" spans="1:15" x14ac:dyDescent="0.2">
      <c r="A2028" s="28">
        <v>40366</v>
      </c>
      <c r="B2028" s="18" t="s">
        <v>6</v>
      </c>
      <c r="C2028" s="31">
        <v>40610254</v>
      </c>
      <c r="D2028" s="6">
        <v>59.13</v>
      </c>
      <c r="E2028" s="44" t="s">
        <v>27</v>
      </c>
    </row>
    <row r="2029" spans="1:15" x14ac:dyDescent="0.2">
      <c r="A2029" s="28">
        <v>40365</v>
      </c>
      <c r="B2029" s="18" t="s">
        <v>12</v>
      </c>
      <c r="C2029" s="31">
        <v>1164587</v>
      </c>
      <c r="D2029" s="6">
        <v>1899.1</v>
      </c>
      <c r="E2029" s="44" t="s">
        <v>27</v>
      </c>
    </row>
    <row r="2030" spans="1:15" x14ac:dyDescent="0.2">
      <c r="A2030" s="28">
        <v>40367</v>
      </c>
      <c r="B2030" s="18" t="s">
        <v>635</v>
      </c>
      <c r="C2030" s="31">
        <v>173170</v>
      </c>
      <c r="D2030" s="6">
        <v>491.65</v>
      </c>
      <c r="E2030" s="44" t="s">
        <v>27</v>
      </c>
    </row>
    <row r="2031" spans="1:15" x14ac:dyDescent="0.2">
      <c r="A2031" s="28">
        <v>40368</v>
      </c>
      <c r="B2031" s="18" t="s">
        <v>6</v>
      </c>
      <c r="C2031" s="31">
        <v>40610640</v>
      </c>
      <c r="D2031" s="6">
        <v>62</v>
      </c>
      <c r="E2031" s="44" t="s">
        <v>27</v>
      </c>
    </row>
    <row r="2032" spans="1:15" x14ac:dyDescent="0.2">
      <c r="A2032" s="28">
        <v>40367</v>
      </c>
      <c r="B2032" s="18" t="s">
        <v>459</v>
      </c>
      <c r="C2032" s="31">
        <v>232192</v>
      </c>
      <c r="D2032" s="6">
        <v>1087.5</v>
      </c>
      <c r="E2032" s="44" t="s">
        <v>27</v>
      </c>
    </row>
    <row r="2033" spans="1:15" ht="20" x14ac:dyDescent="0.2">
      <c r="A2033" s="28">
        <v>40368</v>
      </c>
      <c r="B2033" s="18" t="s">
        <v>618</v>
      </c>
      <c r="C2033" s="31">
        <v>24534</v>
      </c>
      <c r="D2033" s="6">
        <v>234.26</v>
      </c>
      <c r="E2033" s="44" t="s">
        <v>27</v>
      </c>
    </row>
    <row r="2034" spans="1:15" x14ac:dyDescent="0.2">
      <c r="A2034" s="28">
        <v>40368</v>
      </c>
      <c r="B2034" s="18" t="s">
        <v>635</v>
      </c>
      <c r="C2034" s="31">
        <v>173245</v>
      </c>
      <c r="D2034" s="6">
        <v>728.2</v>
      </c>
      <c r="E2034" s="44" t="s">
        <v>27</v>
      </c>
    </row>
    <row r="2035" spans="1:15" x14ac:dyDescent="0.2">
      <c r="A2035" s="28">
        <v>40366</v>
      </c>
      <c r="B2035" s="18" t="s">
        <v>155</v>
      </c>
      <c r="C2035" s="31">
        <v>92011</v>
      </c>
      <c r="D2035" s="6">
        <v>41.7</v>
      </c>
      <c r="E2035" s="44" t="s">
        <v>27</v>
      </c>
    </row>
    <row r="2036" spans="1:15" x14ac:dyDescent="0.2">
      <c r="A2036" s="28">
        <v>40365</v>
      </c>
      <c r="B2036" s="18" t="s">
        <v>19</v>
      </c>
      <c r="C2036" s="31">
        <v>183163</v>
      </c>
      <c r="D2036" s="6">
        <v>325.14999999999998</v>
      </c>
      <c r="E2036" s="44" t="s">
        <v>27</v>
      </c>
    </row>
    <row r="2037" spans="1:15" x14ac:dyDescent="0.2">
      <c r="A2037" s="28">
        <v>40367</v>
      </c>
      <c r="B2037" s="18" t="s">
        <v>666</v>
      </c>
      <c r="C2037" s="31" t="s">
        <v>667</v>
      </c>
      <c r="D2037" s="6">
        <v>181.55</v>
      </c>
      <c r="E2037" s="44" t="s">
        <v>27</v>
      </c>
    </row>
    <row r="2038" spans="1:15" ht="10.5" x14ac:dyDescent="0.25">
      <c r="D2038" s="9">
        <f>SUM(D2026:D2037)</f>
        <v>6809.2199999999993</v>
      </c>
      <c r="G2038" s="6">
        <v>3335</v>
      </c>
      <c r="J2038" s="6">
        <v>10</v>
      </c>
      <c r="K2038" s="6">
        <v>195</v>
      </c>
      <c r="L2038" s="6">
        <v>300</v>
      </c>
      <c r="M2038" s="6">
        <f>SUM(D2038:L2038)</f>
        <v>10649.22</v>
      </c>
      <c r="N2038" s="6">
        <v>10924.99</v>
      </c>
      <c r="O2038" s="7">
        <f>N2038-M2038</f>
        <v>275.77000000000044</v>
      </c>
    </row>
    <row r="2039" spans="1:15" x14ac:dyDescent="0.2">
      <c r="A2039" s="28" t="s">
        <v>668</v>
      </c>
    </row>
    <row r="2040" spans="1:15" ht="10.5" x14ac:dyDescent="0.25">
      <c r="A2040" s="59" t="s">
        <v>0</v>
      </c>
      <c r="B2040" s="22" t="s">
        <v>7</v>
      </c>
      <c r="C2040" s="3" t="s">
        <v>8</v>
      </c>
      <c r="D2040" s="2" t="s">
        <v>9</v>
      </c>
      <c r="E2040" s="46"/>
      <c r="F2040" s="2" t="s">
        <v>89</v>
      </c>
      <c r="G2040" s="2" t="s">
        <v>25</v>
      </c>
      <c r="H2040" s="2" t="s">
        <v>90</v>
      </c>
      <c r="I2040" s="2" t="s">
        <v>91</v>
      </c>
      <c r="J2040" s="2" t="s">
        <v>92</v>
      </c>
      <c r="K2040" s="2" t="s">
        <v>37</v>
      </c>
      <c r="L2040" s="2" t="s">
        <v>93</v>
      </c>
      <c r="M2040" s="2" t="s">
        <v>95</v>
      </c>
      <c r="N2040" s="2" t="s">
        <v>58</v>
      </c>
      <c r="O2040" s="4" t="s">
        <v>96</v>
      </c>
    </row>
    <row r="2041" spans="1:15" x14ac:dyDescent="0.2">
      <c r="A2041" s="28">
        <v>40371</v>
      </c>
      <c r="B2041" s="18" t="s">
        <v>635</v>
      </c>
      <c r="C2041" s="31">
        <v>173344</v>
      </c>
      <c r="D2041" s="6">
        <v>942.48</v>
      </c>
      <c r="E2041" s="44" t="s">
        <v>27</v>
      </c>
      <c r="G2041" s="6">
        <v>3336</v>
      </c>
      <c r="J2041" s="6">
        <v>10</v>
      </c>
      <c r="K2041" s="6">
        <v>195</v>
      </c>
      <c r="L2041" s="6">
        <v>250</v>
      </c>
    </row>
    <row r="2042" spans="1:15" x14ac:dyDescent="0.2">
      <c r="A2042" s="28">
        <v>40371</v>
      </c>
      <c r="B2042" s="18" t="s">
        <v>6</v>
      </c>
      <c r="C2042" s="31">
        <v>40610974</v>
      </c>
      <c r="D2042" s="6">
        <v>55.38</v>
      </c>
      <c r="E2042" s="44" t="s">
        <v>27</v>
      </c>
    </row>
    <row r="2043" spans="1:15" ht="20" x14ac:dyDescent="0.2">
      <c r="A2043" s="28">
        <v>40372</v>
      </c>
      <c r="B2043" s="18" t="s">
        <v>651</v>
      </c>
      <c r="C2043" s="31">
        <v>232421</v>
      </c>
      <c r="D2043" s="6">
        <v>1713.6</v>
      </c>
      <c r="E2043" s="44" t="s">
        <v>27</v>
      </c>
    </row>
    <row r="2044" spans="1:15" x14ac:dyDescent="0.2">
      <c r="A2044" s="28">
        <v>40372</v>
      </c>
      <c r="B2044" s="18" t="s">
        <v>12</v>
      </c>
      <c r="C2044" s="31">
        <v>1165022</v>
      </c>
      <c r="D2044" s="6">
        <v>1380</v>
      </c>
      <c r="E2044" s="44" t="s">
        <v>27</v>
      </c>
    </row>
    <row r="2045" spans="1:15" x14ac:dyDescent="0.2">
      <c r="A2045" s="28">
        <v>40373</v>
      </c>
      <c r="B2045" s="18" t="s">
        <v>6</v>
      </c>
      <c r="C2045" s="31">
        <v>40611473</v>
      </c>
      <c r="D2045" s="6">
        <v>183.13</v>
      </c>
      <c r="E2045" s="44" t="s">
        <v>27</v>
      </c>
    </row>
    <row r="2046" spans="1:15" ht="20" x14ac:dyDescent="0.2">
      <c r="A2046" s="28">
        <v>40374</v>
      </c>
      <c r="B2046" s="18" t="s">
        <v>618</v>
      </c>
      <c r="C2046" s="31">
        <v>24901</v>
      </c>
      <c r="D2046" s="6">
        <v>70.84</v>
      </c>
      <c r="E2046" s="44" t="s">
        <v>27</v>
      </c>
    </row>
    <row r="2047" spans="1:15" x14ac:dyDescent="0.2">
      <c r="A2047" s="28">
        <v>40375</v>
      </c>
      <c r="B2047" s="18" t="s">
        <v>155</v>
      </c>
      <c r="C2047" s="31">
        <v>92269</v>
      </c>
      <c r="D2047" s="6">
        <v>41.7</v>
      </c>
      <c r="E2047" s="44" t="s">
        <v>27</v>
      </c>
    </row>
    <row r="2048" spans="1:15" x14ac:dyDescent="0.2">
      <c r="A2048" s="28">
        <v>40374</v>
      </c>
      <c r="B2048" s="18" t="s">
        <v>459</v>
      </c>
      <c r="C2048" s="31">
        <v>9997</v>
      </c>
      <c r="D2048" s="6">
        <v>298.76</v>
      </c>
      <c r="E2048" s="44" t="s">
        <v>27</v>
      </c>
    </row>
    <row r="2049" spans="1:15" x14ac:dyDescent="0.2">
      <c r="A2049" s="28">
        <v>40373</v>
      </c>
      <c r="B2049" s="18" t="s">
        <v>669</v>
      </c>
      <c r="C2049" s="31">
        <v>1407</v>
      </c>
      <c r="D2049" s="6">
        <v>247.06</v>
      </c>
      <c r="E2049" s="44" t="s">
        <v>27</v>
      </c>
    </row>
    <row r="2050" spans="1:15" x14ac:dyDescent="0.2">
      <c r="B2050" s="18" t="s">
        <v>670</v>
      </c>
      <c r="D2050" s="6">
        <v>1210.52</v>
      </c>
      <c r="E2050" s="44" t="s">
        <v>27</v>
      </c>
    </row>
    <row r="2051" spans="1:15" ht="10.5" x14ac:dyDescent="0.25">
      <c r="D2051" s="9">
        <f>SUM(D2041:D2050)</f>
        <v>6143.4700000000012</v>
      </c>
      <c r="G2051" s="6">
        <v>3336</v>
      </c>
      <c r="J2051" s="6">
        <v>10</v>
      </c>
      <c r="K2051" s="6">
        <v>195</v>
      </c>
      <c r="L2051" s="6">
        <v>300</v>
      </c>
      <c r="M2051" s="6">
        <f>SUM(D2051:L2051)</f>
        <v>9984.4700000000012</v>
      </c>
      <c r="N2051" s="6">
        <v>10739.48</v>
      </c>
      <c r="O2051" s="7">
        <f>N2051-M2051</f>
        <v>755.0099999999984</v>
      </c>
    </row>
    <row r="2053" spans="1:15" ht="10.5" x14ac:dyDescent="0.25">
      <c r="A2053" s="59" t="s">
        <v>0</v>
      </c>
      <c r="B2053" s="22" t="s">
        <v>7</v>
      </c>
      <c r="C2053" s="3" t="s">
        <v>8</v>
      </c>
      <c r="D2053" s="2" t="s">
        <v>9</v>
      </c>
      <c r="E2053" s="46"/>
      <c r="F2053" s="2" t="s">
        <v>89</v>
      </c>
      <c r="G2053" s="2" t="s">
        <v>25</v>
      </c>
      <c r="H2053" s="2" t="s">
        <v>90</v>
      </c>
      <c r="I2053" s="2" t="s">
        <v>91</v>
      </c>
      <c r="J2053" s="2" t="s">
        <v>92</v>
      </c>
      <c r="K2053" s="2" t="s">
        <v>37</v>
      </c>
      <c r="L2053" s="2" t="s">
        <v>93</v>
      </c>
      <c r="M2053" s="2" t="s">
        <v>95</v>
      </c>
      <c r="N2053" s="2" t="s">
        <v>58</v>
      </c>
      <c r="O2053" s="4" t="s">
        <v>96</v>
      </c>
    </row>
    <row r="2054" spans="1:15" x14ac:dyDescent="0.2">
      <c r="A2054" s="28">
        <v>40379</v>
      </c>
      <c r="B2054" s="18" t="s">
        <v>19</v>
      </c>
      <c r="C2054" s="31">
        <v>183754</v>
      </c>
      <c r="D2054" s="6">
        <v>320.2</v>
      </c>
      <c r="E2054" s="44" t="s">
        <v>27</v>
      </c>
      <c r="G2054" s="6">
        <v>3336</v>
      </c>
      <c r="J2054" s="6">
        <v>10</v>
      </c>
      <c r="K2054" s="6">
        <v>195</v>
      </c>
      <c r="L2054" s="6">
        <v>250</v>
      </c>
    </row>
    <row r="2055" spans="1:15" x14ac:dyDescent="0.2">
      <c r="A2055" s="28">
        <v>40378</v>
      </c>
      <c r="B2055" s="18" t="s">
        <v>12</v>
      </c>
      <c r="C2055" s="31">
        <v>1165407</v>
      </c>
      <c r="D2055" s="6">
        <v>1449.45</v>
      </c>
      <c r="E2055" s="44" t="s">
        <v>27</v>
      </c>
    </row>
    <row r="2056" spans="1:15" x14ac:dyDescent="0.2">
      <c r="A2056" s="28">
        <v>40378</v>
      </c>
      <c r="B2056" s="18" t="s">
        <v>459</v>
      </c>
      <c r="C2056" s="31">
        <v>232692</v>
      </c>
      <c r="D2056" s="6">
        <v>2556</v>
      </c>
      <c r="E2056" s="44" t="s">
        <v>27</v>
      </c>
    </row>
    <row r="2057" spans="1:15" x14ac:dyDescent="0.2">
      <c r="A2057" s="28">
        <v>40378</v>
      </c>
      <c r="B2057" s="18" t="s">
        <v>660</v>
      </c>
      <c r="C2057" s="31">
        <v>173696</v>
      </c>
      <c r="D2057" s="6">
        <v>2398.09</v>
      </c>
      <c r="E2057" s="44" t="s">
        <v>27</v>
      </c>
    </row>
    <row r="2058" spans="1:15" x14ac:dyDescent="0.2">
      <c r="A2058" s="28">
        <v>40378</v>
      </c>
      <c r="B2058" s="18" t="s">
        <v>6</v>
      </c>
      <c r="C2058" s="31">
        <v>40612277</v>
      </c>
      <c r="D2058" s="6">
        <v>117.38</v>
      </c>
      <c r="E2058" s="44" t="s">
        <v>27</v>
      </c>
    </row>
    <row r="2059" spans="1:15" x14ac:dyDescent="0.2">
      <c r="A2059" s="28">
        <v>40380</v>
      </c>
      <c r="B2059" s="18" t="s">
        <v>13</v>
      </c>
      <c r="C2059" s="31">
        <v>1376</v>
      </c>
      <c r="D2059" s="6">
        <v>333.4</v>
      </c>
      <c r="E2059" s="44" t="s">
        <v>27</v>
      </c>
    </row>
    <row r="2060" spans="1:15" x14ac:dyDescent="0.2">
      <c r="A2060" s="28">
        <v>40380</v>
      </c>
      <c r="B2060" s="18" t="s">
        <v>6</v>
      </c>
      <c r="C2060" s="31">
        <v>40612711</v>
      </c>
      <c r="D2060" s="6">
        <v>109.28</v>
      </c>
      <c r="E2060" s="44" t="s">
        <v>27</v>
      </c>
    </row>
    <row r="2061" spans="1:15" x14ac:dyDescent="0.2">
      <c r="A2061" s="28">
        <v>40381</v>
      </c>
      <c r="B2061" s="18" t="s">
        <v>660</v>
      </c>
      <c r="C2061" s="31">
        <v>173864</v>
      </c>
      <c r="D2061" s="6">
        <v>861.71</v>
      </c>
      <c r="E2061" s="44" t="s">
        <v>27</v>
      </c>
    </row>
    <row r="2062" spans="1:15" x14ac:dyDescent="0.2">
      <c r="A2062" s="28">
        <v>40382</v>
      </c>
      <c r="B2062" s="18" t="s">
        <v>6</v>
      </c>
      <c r="C2062" s="31">
        <v>40613153</v>
      </c>
      <c r="D2062" s="6">
        <v>124</v>
      </c>
      <c r="E2062" s="44" t="s">
        <v>27</v>
      </c>
    </row>
    <row r="2063" spans="1:15" ht="20" x14ac:dyDescent="0.2">
      <c r="B2063" s="18" t="s">
        <v>673</v>
      </c>
      <c r="D2063" s="6">
        <v>1836.98</v>
      </c>
      <c r="E2063" s="44" t="s">
        <v>27</v>
      </c>
    </row>
    <row r="2064" spans="1:15" x14ac:dyDescent="0.2">
      <c r="A2064" s="28">
        <v>40381</v>
      </c>
      <c r="B2064" s="18" t="s">
        <v>10</v>
      </c>
      <c r="C2064" s="31" t="s">
        <v>676</v>
      </c>
      <c r="D2064" s="6">
        <v>216.2</v>
      </c>
      <c r="E2064" s="44" t="s">
        <v>27</v>
      </c>
    </row>
    <row r="2065" spans="1:15" x14ac:dyDescent="0.2">
      <c r="D2065" s="6">
        <f>SUM(D2054:D2064)</f>
        <v>10322.689999999999</v>
      </c>
      <c r="G2065" s="6">
        <v>3336</v>
      </c>
      <c r="J2065" s="6">
        <v>10</v>
      </c>
      <c r="K2065" s="6">
        <v>195</v>
      </c>
      <c r="L2065" s="6">
        <v>300</v>
      </c>
      <c r="M2065" s="6">
        <f>SUM(D2065:L2065)</f>
        <v>14163.689999999999</v>
      </c>
      <c r="N2065" s="6">
        <v>11113.13</v>
      </c>
      <c r="O2065" s="7">
        <f>N2065-M2065</f>
        <v>-3050.5599999999995</v>
      </c>
    </row>
    <row r="2066" spans="1:15" ht="10.5" x14ac:dyDescent="0.25">
      <c r="A2066" s="59" t="s">
        <v>0</v>
      </c>
      <c r="B2066" s="22" t="s">
        <v>7</v>
      </c>
      <c r="C2066" s="3" t="s">
        <v>8</v>
      </c>
      <c r="D2066" s="2" t="s">
        <v>9</v>
      </c>
      <c r="E2066" s="46"/>
      <c r="F2066" s="2" t="s">
        <v>89</v>
      </c>
      <c r="G2066" s="2" t="s">
        <v>25</v>
      </c>
      <c r="H2066" s="2" t="s">
        <v>90</v>
      </c>
      <c r="I2066" s="2" t="s">
        <v>91</v>
      </c>
      <c r="J2066" s="2" t="s">
        <v>92</v>
      </c>
      <c r="K2066" s="2" t="s">
        <v>37</v>
      </c>
      <c r="L2066" s="2" t="s">
        <v>93</v>
      </c>
      <c r="M2066" s="2" t="s">
        <v>95</v>
      </c>
      <c r="N2066" s="2" t="s">
        <v>58</v>
      </c>
      <c r="O2066" s="4" t="s">
        <v>96</v>
      </c>
    </row>
    <row r="2067" spans="1:15" x14ac:dyDescent="0.2">
      <c r="A2067" s="28">
        <v>40385</v>
      </c>
      <c r="B2067" s="18" t="s">
        <v>635</v>
      </c>
      <c r="C2067" s="31">
        <v>174016</v>
      </c>
      <c r="D2067" s="6">
        <v>1920.15</v>
      </c>
      <c r="E2067" s="44" t="s">
        <v>27</v>
      </c>
      <c r="G2067" s="6">
        <v>3188</v>
      </c>
      <c r="J2067" s="6">
        <v>10</v>
      </c>
      <c r="K2067" s="6">
        <v>195</v>
      </c>
      <c r="L2067" s="6">
        <v>300</v>
      </c>
    </row>
    <row r="2068" spans="1:15" x14ac:dyDescent="0.2">
      <c r="A2068" s="28">
        <v>40385</v>
      </c>
      <c r="B2068" s="18" t="s">
        <v>459</v>
      </c>
      <c r="C2068" s="31">
        <v>233057</v>
      </c>
      <c r="D2068" s="6">
        <v>2427.0500000000002</v>
      </c>
      <c r="E2068" s="44" t="s">
        <v>27</v>
      </c>
    </row>
    <row r="2069" spans="1:15" x14ac:dyDescent="0.2">
      <c r="A2069" s="28">
        <v>40385</v>
      </c>
      <c r="B2069" s="18" t="s">
        <v>12</v>
      </c>
      <c r="C2069" s="31">
        <v>1165781</v>
      </c>
      <c r="D2069" s="6">
        <v>590.20000000000005</v>
      </c>
      <c r="E2069" s="44" t="s">
        <v>27</v>
      </c>
    </row>
    <row r="2070" spans="1:15" x14ac:dyDescent="0.2">
      <c r="A2070" s="28">
        <v>40385</v>
      </c>
      <c r="B2070" s="18" t="s">
        <v>6</v>
      </c>
      <c r="C2070" s="31">
        <v>40613515</v>
      </c>
      <c r="D2070" s="6">
        <v>59.13</v>
      </c>
      <c r="E2070" s="44" t="s">
        <v>27</v>
      </c>
    </row>
    <row r="2071" spans="1:15" x14ac:dyDescent="0.2">
      <c r="A2071" s="28">
        <v>40386</v>
      </c>
      <c r="B2071" s="18" t="s">
        <v>12</v>
      </c>
      <c r="C2071" s="31">
        <v>1165879</v>
      </c>
      <c r="D2071" s="6">
        <v>729.55</v>
      </c>
      <c r="E2071" s="44" t="s">
        <v>27</v>
      </c>
    </row>
    <row r="2072" spans="1:15" x14ac:dyDescent="0.2">
      <c r="A2072" s="28">
        <v>40387</v>
      </c>
      <c r="B2072" s="18" t="s">
        <v>13</v>
      </c>
      <c r="C2072" s="31">
        <v>1381</v>
      </c>
      <c r="D2072" s="6">
        <v>229.6</v>
      </c>
      <c r="E2072" s="44" t="s">
        <v>27</v>
      </c>
    </row>
    <row r="2073" spans="1:15" x14ac:dyDescent="0.2">
      <c r="A2073" s="28">
        <v>40357</v>
      </c>
      <c r="B2073" s="18" t="s">
        <v>674</v>
      </c>
      <c r="D2073" s="6">
        <v>1146.92</v>
      </c>
      <c r="E2073" s="44" t="s">
        <v>27</v>
      </c>
    </row>
    <row r="2074" spans="1:15" x14ac:dyDescent="0.2">
      <c r="A2074" s="28">
        <v>40387</v>
      </c>
      <c r="B2074" s="18" t="s">
        <v>675</v>
      </c>
      <c r="C2074" s="31">
        <v>142389</v>
      </c>
      <c r="D2074" s="6">
        <v>425.65</v>
      </c>
      <c r="E2074" s="44" t="s">
        <v>27</v>
      </c>
    </row>
    <row r="2075" spans="1:15" x14ac:dyDescent="0.2">
      <c r="A2075" s="28">
        <v>40387</v>
      </c>
      <c r="B2075" s="18" t="s">
        <v>6</v>
      </c>
      <c r="C2075" s="31">
        <v>40614045</v>
      </c>
      <c r="D2075" s="6">
        <v>170.51</v>
      </c>
      <c r="E2075" s="44" t="s">
        <v>27</v>
      </c>
    </row>
    <row r="2076" spans="1:15" x14ac:dyDescent="0.2">
      <c r="A2076" s="28">
        <v>40389</v>
      </c>
      <c r="B2076" s="18" t="s">
        <v>12</v>
      </c>
      <c r="C2076" s="31">
        <v>116618</v>
      </c>
      <c r="D2076" s="6">
        <v>1110.9000000000001</v>
      </c>
      <c r="E2076" s="44" t="s">
        <v>27</v>
      </c>
    </row>
    <row r="2077" spans="1:15" x14ac:dyDescent="0.2">
      <c r="A2077" s="28">
        <v>40388</v>
      </c>
      <c r="B2077" s="18" t="s">
        <v>459</v>
      </c>
      <c r="C2077" s="31">
        <v>10373</v>
      </c>
      <c r="D2077" s="6">
        <v>224.52</v>
      </c>
      <c r="E2077" s="44" t="s">
        <v>27</v>
      </c>
    </row>
    <row r="2078" spans="1:15" ht="10.5" x14ac:dyDescent="0.25">
      <c r="D2078" s="9">
        <f>SUM(D2067:D2076)</f>
        <v>8809.6600000000017</v>
      </c>
      <c r="G2078" s="6">
        <v>3188</v>
      </c>
      <c r="J2078" s="6">
        <v>10</v>
      </c>
      <c r="K2078" s="6">
        <v>195</v>
      </c>
      <c r="L2078" s="6">
        <v>300</v>
      </c>
      <c r="M2078" s="6">
        <f>SUM(D2078:L2078)</f>
        <v>12502.660000000002</v>
      </c>
      <c r="N2078" s="6">
        <v>9941.2199999999993</v>
      </c>
      <c r="O2078" s="7">
        <f>N2078-M2078</f>
        <v>-2561.4400000000023</v>
      </c>
    </row>
    <row r="2079" spans="1:15" ht="10.5" x14ac:dyDescent="0.25">
      <c r="A2079" s="59" t="s">
        <v>0</v>
      </c>
      <c r="B2079" s="22" t="s">
        <v>7</v>
      </c>
      <c r="C2079" s="3" t="s">
        <v>8</v>
      </c>
      <c r="D2079" s="2" t="s">
        <v>9</v>
      </c>
      <c r="E2079" s="46"/>
      <c r="F2079" s="2" t="s">
        <v>89</v>
      </c>
      <c r="G2079" s="2" t="s">
        <v>25</v>
      </c>
      <c r="H2079" s="2" t="s">
        <v>90</v>
      </c>
      <c r="I2079" s="2" t="s">
        <v>91</v>
      </c>
      <c r="J2079" s="2" t="s">
        <v>92</v>
      </c>
      <c r="K2079" s="2" t="s">
        <v>37</v>
      </c>
      <c r="L2079" s="2" t="s">
        <v>93</v>
      </c>
      <c r="M2079" s="2" t="s">
        <v>95</v>
      </c>
      <c r="N2079" s="2" t="s">
        <v>58</v>
      </c>
      <c r="O2079" s="4" t="s">
        <v>96</v>
      </c>
    </row>
    <row r="2080" spans="1:15" x14ac:dyDescent="0.2">
      <c r="A2080" s="28">
        <v>40391</v>
      </c>
      <c r="B2080" s="18" t="s">
        <v>635</v>
      </c>
      <c r="C2080" s="31">
        <v>174388</v>
      </c>
      <c r="D2080" s="6">
        <v>1000.9</v>
      </c>
      <c r="E2080" s="44" t="s">
        <v>27</v>
      </c>
      <c r="G2080" s="6">
        <v>3188</v>
      </c>
      <c r="J2080" s="6">
        <v>10</v>
      </c>
      <c r="K2080" s="6">
        <v>195</v>
      </c>
      <c r="L2080" s="6">
        <v>300</v>
      </c>
    </row>
    <row r="2081" spans="1:15" x14ac:dyDescent="0.2">
      <c r="A2081" s="28">
        <v>40392</v>
      </c>
      <c r="B2081" s="18" t="s">
        <v>6</v>
      </c>
      <c r="C2081" s="31">
        <v>40614862</v>
      </c>
      <c r="D2081" s="6">
        <v>62</v>
      </c>
      <c r="E2081" s="44" t="s">
        <v>27</v>
      </c>
    </row>
    <row r="2082" spans="1:15" x14ac:dyDescent="0.2">
      <c r="A2082" s="28">
        <v>40392</v>
      </c>
      <c r="B2082" s="18" t="s">
        <v>6</v>
      </c>
      <c r="C2082" s="31">
        <v>40614861</v>
      </c>
      <c r="D2082" s="6">
        <v>127</v>
      </c>
      <c r="E2082" s="44" t="s">
        <v>27</v>
      </c>
    </row>
    <row r="2083" spans="1:15" x14ac:dyDescent="0.2">
      <c r="A2083" s="28">
        <v>40392</v>
      </c>
      <c r="B2083" s="18" t="s">
        <v>459</v>
      </c>
      <c r="C2083" s="31">
        <v>233385</v>
      </c>
      <c r="D2083" s="6">
        <v>1190.5</v>
      </c>
      <c r="E2083" s="44" t="s">
        <v>27</v>
      </c>
    </row>
    <row r="2084" spans="1:15" x14ac:dyDescent="0.2">
      <c r="A2084" s="28">
        <v>40393</v>
      </c>
      <c r="B2084" s="18" t="s">
        <v>19</v>
      </c>
      <c r="C2084" s="31">
        <v>184284</v>
      </c>
      <c r="D2084" s="6">
        <v>232.2</v>
      </c>
      <c r="E2084" s="44" t="s">
        <v>27</v>
      </c>
    </row>
    <row r="2085" spans="1:15" x14ac:dyDescent="0.2">
      <c r="A2085" s="28">
        <v>40393</v>
      </c>
      <c r="B2085" s="18" t="s">
        <v>19</v>
      </c>
      <c r="C2085" s="31">
        <v>184224</v>
      </c>
      <c r="D2085" s="6">
        <v>42.65</v>
      </c>
      <c r="E2085" s="44" t="s">
        <v>27</v>
      </c>
    </row>
    <row r="2086" spans="1:15" x14ac:dyDescent="0.2">
      <c r="A2086" s="28">
        <v>40394</v>
      </c>
      <c r="B2086" s="18" t="s">
        <v>13</v>
      </c>
      <c r="C2086" s="31">
        <v>1388</v>
      </c>
      <c r="D2086" s="6">
        <v>229.6</v>
      </c>
      <c r="E2086" s="44" t="s">
        <v>27</v>
      </c>
    </row>
    <row r="2087" spans="1:15" x14ac:dyDescent="0.2">
      <c r="A2087" s="28">
        <v>40394</v>
      </c>
      <c r="B2087" s="18" t="s">
        <v>12</v>
      </c>
      <c r="C2087" s="31">
        <v>1166344</v>
      </c>
      <c r="D2087" s="6">
        <v>2314.9499999999998</v>
      </c>
      <c r="E2087" s="44" t="s">
        <v>27</v>
      </c>
    </row>
    <row r="2088" spans="1:15" x14ac:dyDescent="0.2">
      <c r="A2088" s="28">
        <v>40394</v>
      </c>
      <c r="B2088" s="18" t="s">
        <v>6</v>
      </c>
      <c r="C2088" s="31">
        <v>40615366</v>
      </c>
      <c r="D2088" s="6">
        <v>240.93</v>
      </c>
      <c r="E2088" s="44" t="s">
        <v>27</v>
      </c>
    </row>
    <row r="2089" spans="1:15" x14ac:dyDescent="0.2">
      <c r="A2089" s="28">
        <v>40394</v>
      </c>
      <c r="B2089" s="18" t="s">
        <v>674</v>
      </c>
      <c r="D2089" s="6">
        <v>1087.03</v>
      </c>
      <c r="E2089" s="44" t="s">
        <v>27</v>
      </c>
    </row>
    <row r="2090" spans="1:15" x14ac:dyDescent="0.2">
      <c r="A2090" s="28">
        <v>40395</v>
      </c>
      <c r="B2090" s="18" t="s">
        <v>679</v>
      </c>
      <c r="C2090" s="31" t="s">
        <v>680</v>
      </c>
      <c r="D2090" s="6">
        <v>215.09</v>
      </c>
      <c r="E2090" s="44" t="s">
        <v>27</v>
      </c>
    </row>
    <row r="2091" spans="1:15" x14ac:dyDescent="0.2">
      <c r="A2091" s="28">
        <v>40396</v>
      </c>
      <c r="B2091" s="18" t="s">
        <v>12</v>
      </c>
      <c r="C2091" s="31">
        <v>1166523</v>
      </c>
      <c r="D2091" s="6">
        <v>1236.8</v>
      </c>
      <c r="E2091" s="44" t="s">
        <v>27</v>
      </c>
    </row>
    <row r="2092" spans="1:15" x14ac:dyDescent="0.2">
      <c r="A2092" s="28">
        <v>40396</v>
      </c>
      <c r="B2092" s="18" t="s">
        <v>6</v>
      </c>
      <c r="C2092" s="31">
        <v>40615860</v>
      </c>
      <c r="D2092" s="6">
        <v>113.18</v>
      </c>
      <c r="E2092" s="44" t="s">
        <v>27</v>
      </c>
    </row>
    <row r="2093" spans="1:15" x14ac:dyDescent="0.2">
      <c r="A2093" s="28">
        <v>40396</v>
      </c>
      <c r="B2093" s="18" t="s">
        <v>155</v>
      </c>
      <c r="C2093" s="31">
        <v>92898</v>
      </c>
      <c r="D2093" s="6">
        <v>41.7</v>
      </c>
      <c r="E2093" s="44" t="s">
        <v>27</v>
      </c>
    </row>
    <row r="2094" spans="1:15" x14ac:dyDescent="0.2">
      <c r="D2094" s="6">
        <f>SUM(D2080:D2093)</f>
        <v>8134.53</v>
      </c>
      <c r="G2094" s="6">
        <v>3188</v>
      </c>
      <c r="J2094" s="6">
        <v>10</v>
      </c>
      <c r="K2094" s="6">
        <v>195</v>
      </c>
      <c r="L2094" s="6">
        <v>300</v>
      </c>
      <c r="M2094" s="6">
        <f>SUM(D2094:L2094)</f>
        <v>11827.529999999999</v>
      </c>
      <c r="N2094" s="6">
        <v>8793.1</v>
      </c>
      <c r="O2094" s="7">
        <f>N2094-M2094</f>
        <v>-3034.4299999999985</v>
      </c>
    </row>
    <row r="2096" spans="1:15" ht="10.5" x14ac:dyDescent="0.25">
      <c r="A2096" s="59" t="s">
        <v>0</v>
      </c>
      <c r="B2096" s="22" t="s">
        <v>7</v>
      </c>
      <c r="C2096" s="3" t="s">
        <v>8</v>
      </c>
      <c r="D2096" s="2" t="s">
        <v>9</v>
      </c>
      <c r="E2096" s="46"/>
      <c r="F2096" s="2" t="s">
        <v>89</v>
      </c>
      <c r="G2096" s="2" t="s">
        <v>25</v>
      </c>
      <c r="H2096" s="2" t="s">
        <v>90</v>
      </c>
      <c r="I2096" s="2" t="s">
        <v>91</v>
      </c>
      <c r="J2096" s="2" t="s">
        <v>92</v>
      </c>
      <c r="K2096" s="2" t="s">
        <v>37</v>
      </c>
      <c r="L2096" s="2" t="s">
        <v>93</v>
      </c>
      <c r="M2096" s="2" t="s">
        <v>95</v>
      </c>
      <c r="N2096" s="2" t="s">
        <v>58</v>
      </c>
      <c r="O2096" s="4" t="s">
        <v>96</v>
      </c>
    </row>
    <row r="2097" spans="1:15" x14ac:dyDescent="0.2">
      <c r="A2097" s="28">
        <v>40400</v>
      </c>
      <c r="B2097" s="18" t="s">
        <v>635</v>
      </c>
      <c r="C2097" s="31">
        <v>174812</v>
      </c>
      <c r="D2097" s="6">
        <v>1583.16</v>
      </c>
      <c r="E2097" s="44" t="s">
        <v>27</v>
      </c>
      <c r="G2097" s="6">
        <v>3318.15</v>
      </c>
      <c r="J2097" s="6">
        <v>10</v>
      </c>
      <c r="K2097" s="6">
        <v>195</v>
      </c>
      <c r="L2097" s="6">
        <v>300</v>
      </c>
    </row>
    <row r="2098" spans="1:15" x14ac:dyDescent="0.2">
      <c r="A2098" s="28">
        <v>40401</v>
      </c>
      <c r="B2098" s="18" t="s">
        <v>501</v>
      </c>
      <c r="C2098" s="31">
        <v>40616608</v>
      </c>
      <c r="D2098" s="6">
        <v>183.13</v>
      </c>
      <c r="E2098" s="44" t="s">
        <v>27</v>
      </c>
    </row>
    <row r="2099" spans="1:15" x14ac:dyDescent="0.2">
      <c r="A2099" s="28">
        <v>40401</v>
      </c>
      <c r="B2099" s="18" t="s">
        <v>459</v>
      </c>
      <c r="C2099" s="31">
        <v>10674</v>
      </c>
      <c r="D2099" s="6">
        <v>144</v>
      </c>
      <c r="E2099" s="44" t="s">
        <v>27</v>
      </c>
    </row>
    <row r="2100" spans="1:15" x14ac:dyDescent="0.2">
      <c r="A2100" s="28">
        <v>40401</v>
      </c>
      <c r="B2100" s="18" t="s">
        <v>674</v>
      </c>
      <c r="C2100" s="31">
        <v>171715</v>
      </c>
      <c r="D2100" s="6">
        <v>1087.03</v>
      </c>
      <c r="E2100" s="44" t="s">
        <v>27</v>
      </c>
    </row>
    <row r="2101" spans="1:15" x14ac:dyDescent="0.2">
      <c r="A2101" s="28">
        <v>40402</v>
      </c>
      <c r="B2101" s="18" t="s">
        <v>12</v>
      </c>
      <c r="C2101" s="31">
        <v>1166801</v>
      </c>
      <c r="D2101" s="6">
        <v>1536.65</v>
      </c>
      <c r="E2101" s="44" t="s">
        <v>27</v>
      </c>
    </row>
    <row r="2102" spans="1:15" x14ac:dyDescent="0.2">
      <c r="A2102" s="28">
        <v>40402</v>
      </c>
      <c r="B2102" s="18" t="s">
        <v>459</v>
      </c>
      <c r="C2102" s="31">
        <v>10694</v>
      </c>
      <c r="D2102" s="6">
        <v>191.67</v>
      </c>
      <c r="E2102" s="44" t="s">
        <v>27</v>
      </c>
    </row>
    <row r="2103" spans="1:15" x14ac:dyDescent="0.2">
      <c r="A2103" s="28">
        <v>40402</v>
      </c>
      <c r="B2103" s="18" t="s">
        <v>681</v>
      </c>
      <c r="C2103" s="31">
        <v>13164</v>
      </c>
      <c r="D2103" s="6">
        <v>56.8</v>
      </c>
      <c r="E2103" s="44" t="s">
        <v>27</v>
      </c>
    </row>
    <row r="2104" spans="1:15" x14ac:dyDescent="0.2">
      <c r="A2104" s="28">
        <v>40403</v>
      </c>
      <c r="B2104" s="18" t="s">
        <v>459</v>
      </c>
      <c r="C2104" s="31">
        <v>234059</v>
      </c>
      <c r="D2104" s="6">
        <v>1228.55</v>
      </c>
      <c r="E2104" s="44" t="s">
        <v>27</v>
      </c>
    </row>
    <row r="2105" spans="1:15" x14ac:dyDescent="0.2">
      <c r="A2105" s="28">
        <v>40403</v>
      </c>
      <c r="B2105" s="18" t="s">
        <v>12</v>
      </c>
      <c r="C2105" s="31">
        <v>1166891</v>
      </c>
      <c r="D2105" s="6">
        <v>1475.15</v>
      </c>
      <c r="E2105" s="44" t="s">
        <v>27</v>
      </c>
    </row>
    <row r="2106" spans="1:15" x14ac:dyDescent="0.2">
      <c r="A2106" s="28">
        <v>40403</v>
      </c>
      <c r="B2106" s="18" t="s">
        <v>501</v>
      </c>
      <c r="C2106" s="31">
        <v>40617137</v>
      </c>
      <c r="D2106" s="6">
        <v>106</v>
      </c>
      <c r="E2106" s="44" t="s">
        <v>27</v>
      </c>
    </row>
    <row r="2107" spans="1:15" ht="10.5" x14ac:dyDescent="0.25">
      <c r="D2107" s="9">
        <f>SUM(D2097:D2106)</f>
        <v>7592.1399999999994</v>
      </c>
      <c r="E2107" s="43"/>
      <c r="F2107" s="9"/>
      <c r="G2107" s="9">
        <v>3318.15</v>
      </c>
      <c r="H2107" s="9"/>
      <c r="I2107" s="9"/>
      <c r="J2107" s="9">
        <v>10</v>
      </c>
      <c r="K2107" s="9">
        <v>195</v>
      </c>
      <c r="L2107" s="9">
        <v>250</v>
      </c>
      <c r="M2107" s="9">
        <f>SUM(D2107:L2107)</f>
        <v>11365.289999999999</v>
      </c>
      <c r="N2107" s="9">
        <v>9578.7199999999993</v>
      </c>
      <c r="O2107" s="11">
        <f>N2107-M2107</f>
        <v>-1786.5699999999997</v>
      </c>
    </row>
    <row r="2108" spans="1:15" x14ac:dyDescent="0.2">
      <c r="I2108" s="6" t="s">
        <v>243</v>
      </c>
    </row>
    <row r="2109" spans="1:15" ht="10.5" x14ac:dyDescent="0.25">
      <c r="A2109" s="59" t="s">
        <v>0</v>
      </c>
      <c r="B2109" s="22" t="s">
        <v>7</v>
      </c>
      <c r="C2109" s="3" t="s">
        <v>8</v>
      </c>
      <c r="D2109" s="2" t="s">
        <v>9</v>
      </c>
      <c r="E2109" s="46"/>
      <c r="F2109" s="2" t="s">
        <v>89</v>
      </c>
      <c r="G2109" s="2" t="s">
        <v>25</v>
      </c>
      <c r="H2109" s="2" t="s">
        <v>90</v>
      </c>
      <c r="I2109" s="2" t="s">
        <v>91</v>
      </c>
      <c r="J2109" s="2" t="s">
        <v>92</v>
      </c>
      <c r="K2109" s="2" t="s">
        <v>37</v>
      </c>
      <c r="L2109" s="2" t="s">
        <v>93</v>
      </c>
      <c r="M2109" s="2" t="s">
        <v>95</v>
      </c>
      <c r="N2109" s="2" t="s">
        <v>58</v>
      </c>
      <c r="O2109" s="4" t="s">
        <v>96</v>
      </c>
    </row>
    <row r="2110" spans="1:15" x14ac:dyDescent="0.2">
      <c r="A2110" s="28">
        <v>40405</v>
      </c>
      <c r="B2110" s="18" t="s">
        <v>660</v>
      </c>
      <c r="C2110" s="31">
        <v>175098</v>
      </c>
      <c r="D2110" s="6">
        <v>955.32</v>
      </c>
      <c r="E2110" s="44" t="s">
        <v>27</v>
      </c>
      <c r="J2110" s="6">
        <v>10</v>
      </c>
      <c r="K2110" s="6">
        <v>195</v>
      </c>
      <c r="L2110" s="6">
        <v>250</v>
      </c>
    </row>
    <row r="2111" spans="1:15" x14ac:dyDescent="0.2">
      <c r="A2111" s="28">
        <v>40405</v>
      </c>
      <c r="B2111" s="18" t="s">
        <v>674</v>
      </c>
      <c r="C2111" s="31">
        <v>171716</v>
      </c>
      <c r="D2111" s="6">
        <v>1057.8800000000001</v>
      </c>
      <c r="E2111" s="44" t="s">
        <v>27</v>
      </c>
    </row>
    <row r="2112" spans="1:15" x14ac:dyDescent="0.2">
      <c r="A2112" s="28">
        <v>40406</v>
      </c>
      <c r="B2112" s="18" t="s">
        <v>6</v>
      </c>
      <c r="C2112" s="31">
        <v>40617366</v>
      </c>
      <c r="D2112" s="6">
        <v>53</v>
      </c>
      <c r="E2112" s="44" t="s">
        <v>27</v>
      </c>
    </row>
    <row r="2113" spans="1:15" x14ac:dyDescent="0.2">
      <c r="A2113" s="28">
        <v>40407</v>
      </c>
      <c r="B2113" s="18" t="s">
        <v>19</v>
      </c>
      <c r="C2113" s="31">
        <v>184782</v>
      </c>
      <c r="D2113" s="6">
        <v>388.55</v>
      </c>
      <c r="E2113" s="44" t="s">
        <v>27</v>
      </c>
    </row>
    <row r="2114" spans="1:15" x14ac:dyDescent="0.2">
      <c r="A2114" s="28">
        <v>40408</v>
      </c>
      <c r="B2114" s="18" t="s">
        <v>13</v>
      </c>
      <c r="C2114" s="31">
        <v>1412</v>
      </c>
      <c r="D2114" s="6">
        <v>229.6</v>
      </c>
      <c r="E2114" s="44" t="s">
        <v>27</v>
      </c>
    </row>
    <row r="2115" spans="1:15" x14ac:dyDescent="0.2">
      <c r="A2115" s="28">
        <v>40408</v>
      </c>
      <c r="B2115" s="18" t="s">
        <v>6</v>
      </c>
      <c r="C2115" s="31">
        <v>40617919</v>
      </c>
      <c r="D2115" s="6">
        <v>366.26</v>
      </c>
      <c r="E2115" s="44" t="s">
        <v>27</v>
      </c>
    </row>
    <row r="2116" spans="1:15" x14ac:dyDescent="0.2">
      <c r="A2116" s="28">
        <v>40409</v>
      </c>
      <c r="B2116" s="18" t="s">
        <v>12</v>
      </c>
      <c r="C2116" s="31">
        <v>1167269</v>
      </c>
      <c r="D2116" s="6">
        <v>1731.7</v>
      </c>
      <c r="E2116" s="44" t="s">
        <v>27</v>
      </c>
    </row>
    <row r="2117" spans="1:15" x14ac:dyDescent="0.2">
      <c r="A2117" s="28">
        <v>40410</v>
      </c>
      <c r="B2117" s="18" t="s">
        <v>6</v>
      </c>
      <c r="C2117" s="31">
        <v>40618425</v>
      </c>
      <c r="D2117" s="6">
        <v>91.13</v>
      </c>
      <c r="E2117" s="44" t="s">
        <v>27</v>
      </c>
    </row>
    <row r="2118" spans="1:15" ht="10.5" x14ac:dyDescent="0.25">
      <c r="D2118" s="9">
        <f>SUM(D2110:D2117)</f>
        <v>4873.4400000000005</v>
      </c>
      <c r="E2118" s="43"/>
      <c r="F2118" s="9"/>
      <c r="G2118" s="9">
        <v>3318.15</v>
      </c>
      <c r="H2118" s="9"/>
      <c r="I2118" s="9"/>
      <c r="J2118" s="9">
        <v>10</v>
      </c>
      <c r="K2118" s="9">
        <v>195</v>
      </c>
      <c r="L2118" s="9">
        <v>250</v>
      </c>
      <c r="M2118" s="9">
        <f>SUM(D2118:L2118)</f>
        <v>8646.59</v>
      </c>
      <c r="N2118" s="9">
        <v>10576.78</v>
      </c>
      <c r="O2118" s="11">
        <f>N2118-M2118</f>
        <v>1930.1900000000005</v>
      </c>
    </row>
    <row r="2123" spans="1:15" ht="10.5" x14ac:dyDescent="0.25">
      <c r="A2123" s="59" t="s">
        <v>0</v>
      </c>
      <c r="B2123" s="22" t="s">
        <v>7</v>
      </c>
      <c r="C2123" s="3" t="s">
        <v>8</v>
      </c>
      <c r="D2123" s="2" t="s">
        <v>9</v>
      </c>
      <c r="E2123" s="46"/>
      <c r="F2123" s="2" t="s">
        <v>89</v>
      </c>
      <c r="G2123" s="2" t="s">
        <v>25</v>
      </c>
      <c r="H2123" s="2" t="s">
        <v>90</v>
      </c>
      <c r="I2123" s="2" t="s">
        <v>91</v>
      </c>
      <c r="J2123" s="2" t="s">
        <v>92</v>
      </c>
      <c r="K2123" s="2" t="s">
        <v>37</v>
      </c>
      <c r="L2123" s="2" t="s">
        <v>93</v>
      </c>
      <c r="M2123" s="2" t="s">
        <v>95</v>
      </c>
      <c r="N2123" s="2" t="s">
        <v>58</v>
      </c>
      <c r="O2123" s="4" t="s">
        <v>96</v>
      </c>
    </row>
    <row r="2124" spans="1:15" x14ac:dyDescent="0.2">
      <c r="A2124" s="28">
        <v>40412</v>
      </c>
      <c r="B2124" s="18" t="s">
        <v>699</v>
      </c>
      <c r="D2124" s="6">
        <v>1441.07</v>
      </c>
      <c r="E2124" s="44" t="s">
        <v>27</v>
      </c>
      <c r="J2124" s="6">
        <v>10</v>
      </c>
      <c r="K2124" s="6">
        <v>195</v>
      </c>
      <c r="L2124" s="6">
        <v>250</v>
      </c>
    </row>
    <row r="2125" spans="1:15" x14ac:dyDescent="0.2">
      <c r="A2125" s="28">
        <v>40415</v>
      </c>
      <c r="B2125" s="18" t="s">
        <v>13</v>
      </c>
      <c r="C2125" s="31">
        <v>1416</v>
      </c>
      <c r="D2125" s="6">
        <v>281.98</v>
      </c>
      <c r="E2125" s="44" t="s">
        <v>27</v>
      </c>
    </row>
    <row r="2126" spans="1:15" x14ac:dyDescent="0.2">
      <c r="A2126" s="28">
        <v>40417</v>
      </c>
      <c r="B2126" s="18" t="s">
        <v>6</v>
      </c>
      <c r="C2126" s="31">
        <v>40619755</v>
      </c>
      <c r="D2126" s="6">
        <v>100.28</v>
      </c>
      <c r="E2126" s="44" t="s">
        <v>27</v>
      </c>
    </row>
    <row r="2127" spans="1:15" x14ac:dyDescent="0.2">
      <c r="A2127" s="28">
        <v>40412</v>
      </c>
      <c r="B2127" s="18" t="s">
        <v>660</v>
      </c>
      <c r="C2127" s="31">
        <v>175463</v>
      </c>
      <c r="D2127" s="6">
        <v>1632.94</v>
      </c>
      <c r="E2127" s="44" t="s">
        <v>27</v>
      </c>
    </row>
    <row r="2128" spans="1:15" x14ac:dyDescent="0.2">
      <c r="A2128" s="28">
        <v>40413</v>
      </c>
      <c r="B2128" s="18" t="s">
        <v>6</v>
      </c>
      <c r="C2128" s="31">
        <v>40618727</v>
      </c>
      <c r="D2128" s="6">
        <v>186</v>
      </c>
      <c r="E2128" s="44" t="s">
        <v>27</v>
      </c>
    </row>
    <row r="2129" spans="1:15" ht="12.75" customHeight="1" x14ac:dyDescent="0.2">
      <c r="A2129" s="28">
        <v>40414</v>
      </c>
      <c r="B2129" s="18" t="s">
        <v>700</v>
      </c>
      <c r="C2129" s="31">
        <v>234571</v>
      </c>
      <c r="D2129" s="6">
        <v>1035.3</v>
      </c>
      <c r="E2129" s="44" t="s">
        <v>27</v>
      </c>
    </row>
    <row r="2130" spans="1:15" x14ac:dyDescent="0.2">
      <c r="A2130" s="28">
        <v>40414</v>
      </c>
      <c r="B2130" s="18" t="s">
        <v>12</v>
      </c>
      <c r="C2130" s="31">
        <v>1167482</v>
      </c>
      <c r="D2130" s="6">
        <v>1973.8</v>
      </c>
      <c r="E2130" s="44" t="s">
        <v>27</v>
      </c>
    </row>
    <row r="2131" spans="1:15" x14ac:dyDescent="0.2">
      <c r="A2131" s="28">
        <v>40415</v>
      </c>
      <c r="B2131" s="18" t="s">
        <v>6</v>
      </c>
      <c r="C2131" s="31">
        <v>40619215</v>
      </c>
      <c r="D2131" s="6">
        <v>369.13</v>
      </c>
      <c r="E2131" s="44" t="s">
        <v>27</v>
      </c>
    </row>
    <row r="2132" spans="1:15" ht="13.5" customHeight="1" x14ac:dyDescent="0.2">
      <c r="A2132" s="28">
        <v>40415</v>
      </c>
      <c r="B2132" s="18" t="s">
        <v>700</v>
      </c>
      <c r="C2132" s="31">
        <v>234664</v>
      </c>
      <c r="D2132" s="6">
        <v>1525.1</v>
      </c>
      <c r="E2132" s="44" t="s">
        <v>27</v>
      </c>
    </row>
    <row r="2133" spans="1:15" x14ac:dyDescent="0.2">
      <c r="A2133" s="28">
        <v>40417</v>
      </c>
      <c r="B2133" s="18" t="s">
        <v>155</v>
      </c>
      <c r="C2133" s="31">
        <v>93507</v>
      </c>
      <c r="D2133" s="6">
        <v>41.7</v>
      </c>
      <c r="E2133" s="44" t="s">
        <v>27</v>
      </c>
    </row>
    <row r="2134" spans="1:15" x14ac:dyDescent="0.2">
      <c r="A2134" s="28">
        <v>40417</v>
      </c>
      <c r="B2134" s="18" t="s">
        <v>12</v>
      </c>
      <c r="C2134" s="31">
        <v>1167743</v>
      </c>
      <c r="D2134" s="6">
        <v>791.45</v>
      </c>
      <c r="E2134" s="44" t="s">
        <v>27</v>
      </c>
    </row>
    <row r="2135" spans="1:15" ht="10.5" x14ac:dyDescent="0.25">
      <c r="D2135" s="9">
        <f>SUM(D2124:D2134)</f>
        <v>9378.7500000000018</v>
      </c>
      <c r="G2135" s="6">
        <v>3300</v>
      </c>
      <c r="J2135" s="6">
        <v>10</v>
      </c>
      <c r="K2135" s="6">
        <v>195</v>
      </c>
      <c r="L2135" s="6">
        <v>250</v>
      </c>
      <c r="M2135" s="6">
        <f>SUM(D2135:L2135)</f>
        <v>13133.750000000002</v>
      </c>
      <c r="N2135" s="6">
        <v>12626.21</v>
      </c>
      <c r="O2135" s="7">
        <f>N2135-M2135</f>
        <v>-507.54000000000269</v>
      </c>
    </row>
    <row r="2141" spans="1:15" ht="10.5" x14ac:dyDescent="0.25">
      <c r="A2141" s="59" t="s">
        <v>0</v>
      </c>
      <c r="B2141" s="22" t="s">
        <v>7</v>
      </c>
      <c r="C2141" s="3" t="s">
        <v>8</v>
      </c>
      <c r="D2141" s="2" t="s">
        <v>9</v>
      </c>
      <c r="E2141" s="46"/>
      <c r="F2141" s="2" t="s">
        <v>89</v>
      </c>
      <c r="G2141" s="2" t="s">
        <v>25</v>
      </c>
      <c r="H2141" s="2" t="s">
        <v>90</v>
      </c>
      <c r="I2141" s="2" t="s">
        <v>91</v>
      </c>
      <c r="J2141" s="2" t="s">
        <v>92</v>
      </c>
      <c r="K2141" s="2" t="s">
        <v>37</v>
      </c>
      <c r="L2141" s="2" t="s">
        <v>93</v>
      </c>
      <c r="M2141" s="2" t="s">
        <v>95</v>
      </c>
      <c r="N2141" s="2" t="s">
        <v>58</v>
      </c>
      <c r="O2141" s="4" t="s">
        <v>96</v>
      </c>
    </row>
    <row r="2142" spans="1:15" x14ac:dyDescent="0.2">
      <c r="A2142" s="28">
        <v>40419</v>
      </c>
      <c r="B2142" s="18" t="s">
        <v>660</v>
      </c>
      <c r="C2142" s="31">
        <v>175782</v>
      </c>
      <c r="D2142" s="6">
        <v>2188.37</v>
      </c>
      <c r="E2142" s="44" t="s">
        <v>27</v>
      </c>
      <c r="J2142" s="6">
        <v>10</v>
      </c>
      <c r="K2142" s="6">
        <v>200</v>
      </c>
      <c r="L2142" s="6">
        <v>250</v>
      </c>
    </row>
    <row r="2143" spans="1:15" x14ac:dyDescent="0.2">
      <c r="A2143" s="28">
        <v>40420</v>
      </c>
      <c r="B2143" s="18" t="s">
        <v>6</v>
      </c>
      <c r="C2143" s="31">
        <v>40620009</v>
      </c>
      <c r="D2143" s="6">
        <v>106</v>
      </c>
      <c r="E2143" s="44" t="s">
        <v>27</v>
      </c>
    </row>
    <row r="2144" spans="1:15" x14ac:dyDescent="0.2">
      <c r="A2144" s="28">
        <v>40420</v>
      </c>
      <c r="B2144" s="18" t="s">
        <v>6</v>
      </c>
      <c r="C2144" s="31">
        <v>40620037</v>
      </c>
      <c r="D2144" s="6">
        <v>25.81</v>
      </c>
      <c r="E2144" s="44" t="s">
        <v>27</v>
      </c>
    </row>
    <row r="2145" spans="1:15" x14ac:dyDescent="0.2">
      <c r="A2145" s="28">
        <v>40421</v>
      </c>
      <c r="B2145" s="18" t="s">
        <v>459</v>
      </c>
      <c r="C2145" s="31">
        <v>235019</v>
      </c>
      <c r="D2145" s="6">
        <v>1597.55</v>
      </c>
      <c r="E2145" s="44" t="s">
        <v>27</v>
      </c>
    </row>
    <row r="2146" spans="1:15" x14ac:dyDescent="0.2">
      <c r="A2146" s="28">
        <v>40422</v>
      </c>
      <c r="B2146" s="18" t="s">
        <v>12</v>
      </c>
      <c r="C2146" s="31">
        <v>1167971</v>
      </c>
      <c r="D2146" s="6">
        <v>1432.5</v>
      </c>
      <c r="E2146" s="44" t="s">
        <v>27</v>
      </c>
    </row>
    <row r="2147" spans="1:15" x14ac:dyDescent="0.2">
      <c r="B2147" s="18" t="s">
        <v>674</v>
      </c>
      <c r="C2147" s="31">
        <v>171718</v>
      </c>
      <c r="D2147" s="6">
        <v>640.24</v>
      </c>
      <c r="E2147" s="44" t="s">
        <v>27</v>
      </c>
    </row>
    <row r="2148" spans="1:15" x14ac:dyDescent="0.2">
      <c r="A2148" s="28">
        <v>40422</v>
      </c>
      <c r="B2148" s="18" t="s">
        <v>13</v>
      </c>
      <c r="C2148" s="31">
        <v>1421</v>
      </c>
      <c r="D2148" s="6">
        <v>386.74</v>
      </c>
      <c r="E2148" s="44" t="s">
        <v>27</v>
      </c>
    </row>
    <row r="2149" spans="1:15" x14ac:dyDescent="0.2">
      <c r="A2149" s="28">
        <v>40422</v>
      </c>
      <c r="B2149" s="18" t="s">
        <v>6</v>
      </c>
      <c r="C2149" s="31">
        <v>40620586</v>
      </c>
      <c r="D2149" s="6">
        <v>177</v>
      </c>
      <c r="E2149" s="44" t="s">
        <v>27</v>
      </c>
    </row>
    <row r="2150" spans="1:15" x14ac:dyDescent="0.2">
      <c r="A2150" s="28">
        <v>40423</v>
      </c>
      <c r="B2150" s="18" t="s">
        <v>6</v>
      </c>
      <c r="C2150" s="31">
        <v>40620848</v>
      </c>
      <c r="D2150" s="6">
        <v>59.13</v>
      </c>
      <c r="E2150" s="44" t="s">
        <v>27</v>
      </c>
    </row>
    <row r="2151" spans="1:15" x14ac:dyDescent="0.2">
      <c r="A2151" s="28">
        <v>40424</v>
      </c>
      <c r="B2151" s="18" t="s">
        <v>6</v>
      </c>
      <c r="C2151" s="31">
        <v>40621009</v>
      </c>
      <c r="D2151" s="6">
        <v>62</v>
      </c>
      <c r="E2151" s="44" t="s">
        <v>27</v>
      </c>
    </row>
    <row r="2152" spans="1:15" x14ac:dyDescent="0.2">
      <c r="A2152" s="28">
        <v>40421</v>
      </c>
      <c r="B2152" s="18" t="s">
        <v>19</v>
      </c>
      <c r="C2152" s="31">
        <v>185283</v>
      </c>
      <c r="D2152" s="6">
        <v>307.3</v>
      </c>
      <c r="E2152" s="44" t="s">
        <v>27</v>
      </c>
    </row>
    <row r="2153" spans="1:15" x14ac:dyDescent="0.2">
      <c r="D2153" s="6">
        <f>SUM(D2142:D2152)</f>
        <v>6982.6399999999994</v>
      </c>
      <c r="G2153" s="6">
        <v>3300</v>
      </c>
      <c r="J2153" s="6">
        <v>10</v>
      </c>
      <c r="K2153" s="6">
        <v>200</v>
      </c>
      <c r="L2153" s="6">
        <v>250</v>
      </c>
      <c r="M2153" s="6">
        <f>SUM(D2153:L2153)</f>
        <v>10742.64</v>
      </c>
      <c r="N2153" s="6">
        <v>9897.7900000000009</v>
      </c>
      <c r="O2153" s="7">
        <f>N2153-M2153</f>
        <v>-844.84999999999854</v>
      </c>
    </row>
    <row r="2156" spans="1:15" ht="10.5" x14ac:dyDescent="0.25">
      <c r="A2156" s="59" t="s">
        <v>0</v>
      </c>
      <c r="B2156" s="22" t="s">
        <v>7</v>
      </c>
      <c r="C2156" s="3" t="s">
        <v>8</v>
      </c>
      <c r="D2156" s="2" t="s">
        <v>9</v>
      </c>
      <c r="E2156" s="46"/>
      <c r="F2156" s="2" t="s">
        <v>89</v>
      </c>
      <c r="G2156" s="2" t="s">
        <v>25</v>
      </c>
      <c r="H2156" s="2" t="s">
        <v>90</v>
      </c>
      <c r="I2156" s="2" t="s">
        <v>91</v>
      </c>
      <c r="J2156" s="2" t="s">
        <v>92</v>
      </c>
      <c r="K2156" s="2" t="s">
        <v>37</v>
      </c>
      <c r="L2156" s="2" t="s">
        <v>93</v>
      </c>
      <c r="M2156" s="2" t="s">
        <v>95</v>
      </c>
      <c r="N2156" s="2" t="s">
        <v>58</v>
      </c>
      <c r="O2156" s="4" t="s">
        <v>96</v>
      </c>
    </row>
    <row r="2157" spans="1:15" x14ac:dyDescent="0.2">
      <c r="A2157" s="28">
        <v>40427</v>
      </c>
      <c r="B2157" s="18" t="s">
        <v>6</v>
      </c>
      <c r="C2157" s="31">
        <v>40621420</v>
      </c>
      <c r="D2157" s="6">
        <v>53</v>
      </c>
      <c r="E2157" s="44" t="s">
        <v>27</v>
      </c>
    </row>
    <row r="2158" spans="1:15" x14ac:dyDescent="0.2">
      <c r="A2158" s="28">
        <v>40427</v>
      </c>
      <c r="B2158" s="18" t="s">
        <v>6</v>
      </c>
      <c r="C2158" s="31">
        <v>40621410</v>
      </c>
      <c r="D2158" s="6">
        <v>112.13</v>
      </c>
      <c r="E2158" s="44" t="s">
        <v>27</v>
      </c>
    </row>
    <row r="2159" spans="1:15" x14ac:dyDescent="0.2">
      <c r="A2159" s="28">
        <v>40427</v>
      </c>
      <c r="B2159" s="18" t="s">
        <v>12</v>
      </c>
      <c r="C2159" s="31">
        <v>1168222</v>
      </c>
      <c r="D2159" s="6">
        <v>1963</v>
      </c>
      <c r="E2159" s="44" t="s">
        <v>27</v>
      </c>
    </row>
    <row r="2160" spans="1:15" x14ac:dyDescent="0.2">
      <c r="A2160" s="28">
        <v>40428</v>
      </c>
      <c r="B2160" s="18" t="s">
        <v>19</v>
      </c>
      <c r="C2160" s="31">
        <v>185543</v>
      </c>
      <c r="D2160" s="6">
        <v>88.65</v>
      </c>
      <c r="E2160" s="44" t="s">
        <v>27</v>
      </c>
    </row>
    <row r="2161" spans="1:15" x14ac:dyDescent="0.2">
      <c r="A2161" s="28">
        <v>40429</v>
      </c>
      <c r="B2161" s="18" t="s">
        <v>6</v>
      </c>
      <c r="C2161" s="31">
        <v>40621926</v>
      </c>
      <c r="D2161" s="6">
        <v>62</v>
      </c>
      <c r="E2161" s="44" t="s">
        <v>27</v>
      </c>
    </row>
    <row r="2162" spans="1:15" x14ac:dyDescent="0.2">
      <c r="A2162" s="28">
        <v>40429</v>
      </c>
      <c r="B2162" s="18" t="s">
        <v>459</v>
      </c>
      <c r="C2162" s="31">
        <v>235534</v>
      </c>
      <c r="D2162" s="6">
        <v>1402.3</v>
      </c>
      <c r="E2162" s="44" t="s">
        <v>27</v>
      </c>
    </row>
    <row r="2163" spans="1:15" x14ac:dyDescent="0.2">
      <c r="A2163" s="28">
        <v>40429</v>
      </c>
      <c r="B2163" s="18" t="s">
        <v>10</v>
      </c>
      <c r="C2163" s="31" t="s">
        <v>705</v>
      </c>
      <c r="D2163" s="6">
        <v>98</v>
      </c>
      <c r="E2163" s="44" t="s">
        <v>27</v>
      </c>
    </row>
    <row r="2164" spans="1:15" x14ac:dyDescent="0.2">
      <c r="A2164" s="28">
        <v>40430</v>
      </c>
      <c r="B2164" s="18" t="s">
        <v>459</v>
      </c>
      <c r="C2164" s="31">
        <v>11268</v>
      </c>
      <c r="D2164" s="6">
        <v>64.349999999999994</v>
      </c>
      <c r="E2164" s="44" t="s">
        <v>27</v>
      </c>
    </row>
    <row r="2165" spans="1:15" x14ac:dyDescent="0.2">
      <c r="A2165" s="28">
        <v>40430</v>
      </c>
      <c r="B2165" s="18" t="s">
        <v>704</v>
      </c>
      <c r="C2165" s="31">
        <v>1168492</v>
      </c>
      <c r="D2165" s="6">
        <v>2117.5</v>
      </c>
      <c r="E2165" s="44" t="s">
        <v>27</v>
      </c>
    </row>
    <row r="2166" spans="1:15" x14ac:dyDescent="0.2">
      <c r="A2166" s="28">
        <v>40431</v>
      </c>
      <c r="B2166" s="18" t="s">
        <v>635</v>
      </c>
      <c r="C2166" s="31">
        <v>176385</v>
      </c>
      <c r="D2166" s="6">
        <v>801.96</v>
      </c>
      <c r="E2166" s="44" t="s">
        <v>27</v>
      </c>
    </row>
    <row r="2167" spans="1:15" x14ac:dyDescent="0.2">
      <c r="A2167" s="28">
        <v>40431</v>
      </c>
      <c r="B2167" s="18" t="s">
        <v>6</v>
      </c>
      <c r="C2167" s="31">
        <v>40622284</v>
      </c>
      <c r="D2167" s="6">
        <v>124</v>
      </c>
      <c r="E2167" s="44" t="s">
        <v>27</v>
      </c>
    </row>
    <row r="2168" spans="1:15" x14ac:dyDescent="0.2">
      <c r="D2168" s="6">
        <f>SUM(D2157:D2167)</f>
        <v>6886.89</v>
      </c>
      <c r="G2168" s="6">
        <v>3300</v>
      </c>
      <c r="J2168" s="6">
        <v>10</v>
      </c>
      <c r="K2168" s="6">
        <v>200</v>
      </c>
      <c r="L2168" s="6">
        <v>250</v>
      </c>
      <c r="M2168" s="6">
        <f>SUM(D2168:L2168)</f>
        <v>10646.89</v>
      </c>
      <c r="N2168" s="6">
        <v>10897.46</v>
      </c>
      <c r="O2168" s="7">
        <f>N2168-M2168</f>
        <v>250.56999999999971</v>
      </c>
    </row>
    <row r="2171" spans="1:15" ht="10.5" x14ac:dyDescent="0.25">
      <c r="A2171" s="59" t="s">
        <v>0</v>
      </c>
      <c r="B2171" s="22" t="s">
        <v>7</v>
      </c>
      <c r="C2171" s="3" t="s">
        <v>8</v>
      </c>
      <c r="D2171" s="2" t="s">
        <v>9</v>
      </c>
      <c r="E2171" s="46"/>
      <c r="F2171" s="2" t="s">
        <v>89</v>
      </c>
      <c r="G2171" s="2" t="s">
        <v>25</v>
      </c>
      <c r="H2171" s="2" t="s">
        <v>90</v>
      </c>
      <c r="I2171" s="2" t="s">
        <v>91</v>
      </c>
      <c r="J2171" s="2" t="s">
        <v>92</v>
      </c>
      <c r="K2171" s="2" t="s">
        <v>37</v>
      </c>
      <c r="L2171" s="2" t="s">
        <v>93</v>
      </c>
      <c r="M2171" s="2" t="s">
        <v>95</v>
      </c>
      <c r="N2171" s="2" t="s">
        <v>58</v>
      </c>
      <c r="O2171" s="4" t="s">
        <v>96</v>
      </c>
    </row>
    <row r="2172" spans="1:15" x14ac:dyDescent="0.2">
      <c r="A2172" s="28">
        <v>40434</v>
      </c>
      <c r="B2172" s="18" t="s">
        <v>6</v>
      </c>
      <c r="C2172" s="31">
        <v>40622658</v>
      </c>
      <c r="D2172" s="6">
        <v>100.28</v>
      </c>
      <c r="E2172" s="44" t="s">
        <v>27</v>
      </c>
    </row>
    <row r="2173" spans="1:15" x14ac:dyDescent="0.2">
      <c r="A2173" s="28">
        <v>40434</v>
      </c>
      <c r="B2173" s="18" t="s">
        <v>635</v>
      </c>
      <c r="C2173" s="31">
        <v>176482</v>
      </c>
      <c r="D2173" s="6">
        <v>2785</v>
      </c>
      <c r="E2173" s="44" t="s">
        <v>27</v>
      </c>
    </row>
    <row r="2174" spans="1:15" x14ac:dyDescent="0.2">
      <c r="A2174" s="28">
        <v>40435</v>
      </c>
      <c r="B2174" s="18" t="s">
        <v>19</v>
      </c>
      <c r="C2174" s="31">
        <v>185813</v>
      </c>
      <c r="D2174" s="6">
        <v>666.5</v>
      </c>
      <c r="E2174" s="44" t="s">
        <v>27</v>
      </c>
    </row>
    <row r="2175" spans="1:15" x14ac:dyDescent="0.2">
      <c r="A2175" s="28">
        <v>40435</v>
      </c>
      <c r="B2175" s="18" t="s">
        <v>459</v>
      </c>
      <c r="C2175" s="31">
        <v>235885</v>
      </c>
      <c r="D2175" s="6">
        <v>2072.9499999999998</v>
      </c>
      <c r="E2175" s="44" t="s">
        <v>27</v>
      </c>
    </row>
    <row r="2176" spans="1:15" x14ac:dyDescent="0.2">
      <c r="A2176" s="28">
        <v>40436</v>
      </c>
      <c r="B2176" s="18" t="s">
        <v>12</v>
      </c>
      <c r="C2176" s="31">
        <v>116839</v>
      </c>
      <c r="D2176" s="6">
        <v>958.5</v>
      </c>
      <c r="E2176" s="44" t="s">
        <v>27</v>
      </c>
    </row>
    <row r="2177" spans="1:15" x14ac:dyDescent="0.2">
      <c r="A2177" s="28">
        <v>40436</v>
      </c>
      <c r="B2177" s="18" t="s">
        <v>6</v>
      </c>
      <c r="C2177" s="31">
        <v>40623173</v>
      </c>
      <c r="D2177" s="6">
        <v>62</v>
      </c>
      <c r="E2177" s="44" t="s">
        <v>27</v>
      </c>
    </row>
    <row r="2178" spans="1:15" x14ac:dyDescent="0.2">
      <c r="A2178" s="28">
        <v>40437</v>
      </c>
      <c r="B2178" s="18" t="s">
        <v>635</v>
      </c>
      <c r="C2178" s="31">
        <v>176670</v>
      </c>
      <c r="D2178" s="6">
        <v>559.24</v>
      </c>
      <c r="E2178" s="44" t="s">
        <v>27</v>
      </c>
    </row>
    <row r="2179" spans="1:15" x14ac:dyDescent="0.2">
      <c r="A2179" s="28">
        <v>40437</v>
      </c>
      <c r="B2179" s="18" t="s">
        <v>10</v>
      </c>
      <c r="C2179" s="31" t="s">
        <v>708</v>
      </c>
      <c r="D2179" s="6">
        <v>209.93</v>
      </c>
      <c r="E2179" s="44" t="s">
        <v>27</v>
      </c>
    </row>
    <row r="2180" spans="1:15" x14ac:dyDescent="0.2">
      <c r="A2180" s="28">
        <v>40438</v>
      </c>
      <c r="B2180" s="18" t="s">
        <v>6</v>
      </c>
      <c r="C2180" s="31">
        <v>40623724</v>
      </c>
      <c r="D2180" s="6">
        <v>384.93</v>
      </c>
      <c r="E2180" s="44" t="s">
        <v>27</v>
      </c>
    </row>
    <row r="2181" spans="1:15" x14ac:dyDescent="0.2">
      <c r="A2181" s="28">
        <v>40440</v>
      </c>
      <c r="B2181" s="18" t="s">
        <v>635</v>
      </c>
      <c r="C2181" s="31">
        <v>176832</v>
      </c>
      <c r="D2181" s="6">
        <v>2152.56</v>
      </c>
      <c r="E2181" s="44" t="s">
        <v>27</v>
      </c>
    </row>
    <row r="2182" spans="1:15" x14ac:dyDescent="0.2">
      <c r="D2182" s="6">
        <f>SUM(D2172:D2181)</f>
        <v>9951.89</v>
      </c>
      <c r="G2182" s="6">
        <v>3300</v>
      </c>
      <c r="J2182" s="6">
        <v>10</v>
      </c>
      <c r="K2182" s="6">
        <v>200</v>
      </c>
      <c r="L2182" s="6">
        <v>250</v>
      </c>
      <c r="M2182" s="6">
        <f>SUM(D2182:L2182)</f>
        <v>13711.89</v>
      </c>
      <c r="N2182" s="6">
        <v>12422.36</v>
      </c>
      <c r="O2182" s="7">
        <f>N2182-M2182</f>
        <v>-1289.5299999999988</v>
      </c>
    </row>
    <row r="2186" spans="1:15" ht="10.5" x14ac:dyDescent="0.25">
      <c r="A2186" s="59" t="s">
        <v>0</v>
      </c>
      <c r="B2186" s="22" t="s">
        <v>7</v>
      </c>
      <c r="C2186" s="3" t="s">
        <v>8</v>
      </c>
      <c r="D2186" s="2" t="s">
        <v>9</v>
      </c>
      <c r="E2186" s="46"/>
      <c r="F2186" s="2" t="s">
        <v>89</v>
      </c>
      <c r="G2186" s="2" t="s">
        <v>25</v>
      </c>
      <c r="H2186" s="2" t="s">
        <v>90</v>
      </c>
      <c r="I2186" s="2" t="s">
        <v>91</v>
      </c>
      <c r="J2186" s="2" t="s">
        <v>92</v>
      </c>
      <c r="K2186" s="2" t="s">
        <v>37</v>
      </c>
      <c r="L2186" s="2" t="s">
        <v>93</v>
      </c>
      <c r="M2186" s="2" t="s">
        <v>95</v>
      </c>
      <c r="N2186" s="2" t="s">
        <v>58</v>
      </c>
      <c r="O2186" s="4" t="s">
        <v>96</v>
      </c>
    </row>
    <row r="2187" spans="1:15" x14ac:dyDescent="0.2">
      <c r="A2187" s="28">
        <v>40441</v>
      </c>
      <c r="B2187" s="18" t="s">
        <v>12</v>
      </c>
      <c r="C2187" s="31">
        <v>1169129</v>
      </c>
      <c r="D2187" s="6">
        <v>1761.35</v>
      </c>
      <c r="E2187" s="44" t="s">
        <v>27</v>
      </c>
    </row>
    <row r="2188" spans="1:15" x14ac:dyDescent="0.2">
      <c r="A2188" s="28">
        <v>40442</v>
      </c>
      <c r="B2188" s="18" t="s">
        <v>459</v>
      </c>
      <c r="C2188" s="31">
        <v>236304</v>
      </c>
      <c r="D2188" s="6">
        <v>1941.85</v>
      </c>
      <c r="E2188" s="44" t="s">
        <v>27</v>
      </c>
    </row>
    <row r="2189" spans="1:15" x14ac:dyDescent="0.2">
      <c r="A2189" s="28">
        <v>40443</v>
      </c>
      <c r="B2189" s="18" t="s">
        <v>6</v>
      </c>
      <c r="C2189" s="31">
        <v>40624409</v>
      </c>
      <c r="D2189" s="6">
        <v>236.13</v>
      </c>
      <c r="E2189" s="44" t="s">
        <v>27</v>
      </c>
    </row>
    <row r="2190" spans="1:15" ht="20" x14ac:dyDescent="0.2">
      <c r="A2190" s="28">
        <v>40444</v>
      </c>
      <c r="B2190" s="18" t="s">
        <v>709</v>
      </c>
      <c r="C2190" s="31">
        <v>1</v>
      </c>
      <c r="D2190" s="6">
        <v>583.44000000000005</v>
      </c>
      <c r="E2190" s="44" t="s">
        <v>27</v>
      </c>
    </row>
    <row r="2191" spans="1:15" x14ac:dyDescent="0.2">
      <c r="A2191" s="28">
        <v>40444</v>
      </c>
      <c r="B2191" s="18" t="s">
        <v>10</v>
      </c>
      <c r="C2191" s="31" t="s">
        <v>710</v>
      </c>
      <c r="D2191" s="6">
        <v>115.5</v>
      </c>
      <c r="E2191" s="44" t="s">
        <v>27</v>
      </c>
    </row>
    <row r="2192" spans="1:15" x14ac:dyDescent="0.2">
      <c r="D2192" s="6">
        <f>SUM(D2187:D2191)</f>
        <v>4638.2700000000004</v>
      </c>
      <c r="G2192" s="6">
        <v>3300</v>
      </c>
      <c r="J2192" s="6">
        <v>10</v>
      </c>
      <c r="K2192" s="6">
        <v>200</v>
      </c>
      <c r="L2192" s="6">
        <v>250</v>
      </c>
      <c r="M2192" s="6">
        <f>SUM(D2192:L2192)</f>
        <v>8398.27</v>
      </c>
      <c r="N2192" s="6">
        <v>11429.51</v>
      </c>
      <c r="O2192" s="7">
        <f>N2192-M2192</f>
        <v>3031.24</v>
      </c>
    </row>
    <row r="2197" spans="1:15" ht="10.5" x14ac:dyDescent="0.25">
      <c r="A2197" s="59" t="s">
        <v>0</v>
      </c>
      <c r="B2197" s="22" t="s">
        <v>7</v>
      </c>
      <c r="C2197" s="3" t="s">
        <v>8</v>
      </c>
      <c r="D2197" s="2" t="s">
        <v>9</v>
      </c>
      <c r="E2197" s="46"/>
      <c r="F2197" s="2" t="s">
        <v>89</v>
      </c>
      <c r="G2197" s="2" t="s">
        <v>25</v>
      </c>
      <c r="H2197" s="2" t="s">
        <v>90</v>
      </c>
      <c r="I2197" s="2" t="s">
        <v>91</v>
      </c>
      <c r="J2197" s="2" t="s">
        <v>92</v>
      </c>
      <c r="K2197" s="2" t="s">
        <v>37</v>
      </c>
      <c r="L2197" s="2" t="s">
        <v>93</v>
      </c>
      <c r="M2197" s="2" t="s">
        <v>95</v>
      </c>
      <c r="N2197" s="2" t="s">
        <v>58</v>
      </c>
      <c r="O2197" s="4" t="s">
        <v>96</v>
      </c>
    </row>
    <row r="2198" spans="1:15" x14ac:dyDescent="0.2">
      <c r="A2198" s="28">
        <v>40449</v>
      </c>
      <c r="B2198" s="18" t="s">
        <v>19</v>
      </c>
      <c r="C2198" s="31">
        <v>186356</v>
      </c>
      <c r="D2198" s="6">
        <v>713.95</v>
      </c>
      <c r="E2198" s="44" t="s">
        <v>27</v>
      </c>
      <c r="G2198" s="6">
        <v>3300</v>
      </c>
      <c r="J2198" s="6">
        <v>10</v>
      </c>
      <c r="K2198" s="6">
        <v>200</v>
      </c>
      <c r="L2198" s="6">
        <v>25</v>
      </c>
    </row>
    <row r="2199" spans="1:15" x14ac:dyDescent="0.2">
      <c r="A2199" s="28">
        <v>40450</v>
      </c>
      <c r="B2199" s="18" t="s">
        <v>155</v>
      </c>
      <c r="C2199" s="31">
        <v>94417</v>
      </c>
      <c r="D2199" s="6">
        <v>41.7</v>
      </c>
      <c r="E2199" s="44" t="s">
        <v>27</v>
      </c>
    </row>
    <row r="2200" spans="1:15" x14ac:dyDescent="0.2">
      <c r="A2200" s="28">
        <v>40447</v>
      </c>
      <c r="B2200" s="18" t="s">
        <v>660</v>
      </c>
      <c r="C2200" s="31">
        <v>177141</v>
      </c>
      <c r="D2200" s="6">
        <v>2435</v>
      </c>
      <c r="E2200" s="44" t="s">
        <v>27</v>
      </c>
    </row>
    <row r="2201" spans="1:15" ht="20" x14ac:dyDescent="0.2">
      <c r="A2201" s="28">
        <v>40448</v>
      </c>
      <c r="B2201" s="18" t="s">
        <v>651</v>
      </c>
      <c r="C2201" s="31">
        <v>236646</v>
      </c>
      <c r="D2201" s="6">
        <v>1786.15</v>
      </c>
      <c r="E2201" s="44" t="s">
        <v>27</v>
      </c>
    </row>
    <row r="2202" spans="1:15" x14ac:dyDescent="0.2">
      <c r="A2202" s="28">
        <v>40448</v>
      </c>
      <c r="B2202" s="18" t="s">
        <v>6</v>
      </c>
      <c r="C2202" s="31">
        <v>40625222</v>
      </c>
      <c r="D2202" s="6">
        <v>62</v>
      </c>
      <c r="E2202" s="44" t="s">
        <v>27</v>
      </c>
    </row>
    <row r="2203" spans="1:15" ht="20" x14ac:dyDescent="0.2">
      <c r="A2203" s="28">
        <v>40449</v>
      </c>
      <c r="B2203" s="18" t="s">
        <v>582</v>
      </c>
      <c r="C2203" s="31">
        <v>58211</v>
      </c>
      <c r="D2203" s="6">
        <v>660.8</v>
      </c>
      <c r="E2203" s="44" t="s">
        <v>27</v>
      </c>
    </row>
    <row r="2204" spans="1:15" x14ac:dyDescent="0.2">
      <c r="A2204" s="28">
        <v>40449</v>
      </c>
      <c r="B2204" s="18" t="s">
        <v>711</v>
      </c>
      <c r="C2204" s="31">
        <v>1169593</v>
      </c>
      <c r="D2204" s="6">
        <v>1830.2</v>
      </c>
      <c r="E2204" s="44" t="s">
        <v>27</v>
      </c>
    </row>
    <row r="2205" spans="1:15" x14ac:dyDescent="0.2">
      <c r="A2205" s="28">
        <v>40450</v>
      </c>
      <c r="B2205" s="18" t="s">
        <v>6</v>
      </c>
      <c r="C2205" s="31">
        <v>40625729</v>
      </c>
      <c r="D2205" s="6">
        <v>181.88</v>
      </c>
      <c r="E2205" s="44" t="s">
        <v>27</v>
      </c>
    </row>
    <row r="2206" spans="1:15" ht="20" x14ac:dyDescent="0.2">
      <c r="A2206" s="28">
        <v>40451</v>
      </c>
      <c r="B2206" s="18" t="s">
        <v>651</v>
      </c>
      <c r="C2206" s="31">
        <v>236962</v>
      </c>
      <c r="D2206" s="6">
        <v>885.65</v>
      </c>
      <c r="E2206" s="44" t="s">
        <v>27</v>
      </c>
    </row>
    <row r="2207" spans="1:15" x14ac:dyDescent="0.2">
      <c r="A2207" s="28">
        <v>40452</v>
      </c>
      <c r="B2207" s="18" t="s">
        <v>6</v>
      </c>
      <c r="C2207" s="31">
        <v>40626194</v>
      </c>
      <c r="D2207" s="6">
        <v>112.13</v>
      </c>
      <c r="E2207" s="44" t="s">
        <v>27</v>
      </c>
    </row>
    <row r="2208" spans="1:15" x14ac:dyDescent="0.2">
      <c r="A2208" s="28">
        <v>40452</v>
      </c>
      <c r="B2208" s="18" t="s">
        <v>711</v>
      </c>
      <c r="C2208" s="31">
        <v>1169854</v>
      </c>
      <c r="D2208" s="6">
        <v>1326.15</v>
      </c>
      <c r="E2208" s="44" t="s">
        <v>27</v>
      </c>
    </row>
    <row r="2209" spans="1:16" x14ac:dyDescent="0.2">
      <c r="D2209" s="6">
        <f>SUM(D2198:D2208)</f>
        <v>10035.609999999999</v>
      </c>
      <c r="G2209" s="6">
        <v>3300</v>
      </c>
      <c r="J2209" s="6">
        <v>10</v>
      </c>
      <c r="K2209" s="6">
        <v>200</v>
      </c>
      <c r="L2209" s="6">
        <v>250</v>
      </c>
      <c r="M2209" s="6">
        <f>SUM(D2209:L2209)</f>
        <v>13795.609999999999</v>
      </c>
      <c r="N2209" s="6">
        <v>10859.84</v>
      </c>
      <c r="O2209" s="7">
        <f>N2209-M2209</f>
        <v>-2935.7699999999986</v>
      </c>
    </row>
    <row r="2210" spans="1:16" x14ac:dyDescent="0.2">
      <c r="O2210" s="7">
        <f>SUM(O2157:O2209)</f>
        <v>-943.48999999999796</v>
      </c>
      <c r="P2210" s="7">
        <v>-943.49</v>
      </c>
    </row>
    <row r="2219" spans="1:16" ht="10.5" x14ac:dyDescent="0.25">
      <c r="A2219" s="59" t="s">
        <v>0</v>
      </c>
      <c r="B2219" s="22" t="s">
        <v>7</v>
      </c>
      <c r="C2219" s="3" t="s">
        <v>8</v>
      </c>
      <c r="D2219" s="2" t="s">
        <v>9</v>
      </c>
      <c r="E2219" s="46"/>
      <c r="F2219" s="2" t="s">
        <v>89</v>
      </c>
      <c r="G2219" s="2" t="s">
        <v>25</v>
      </c>
      <c r="H2219" s="2" t="s">
        <v>90</v>
      </c>
      <c r="I2219" s="2" t="s">
        <v>91</v>
      </c>
      <c r="J2219" s="2" t="s">
        <v>92</v>
      </c>
      <c r="K2219" s="2" t="s">
        <v>37</v>
      </c>
      <c r="L2219" s="2" t="s">
        <v>93</v>
      </c>
      <c r="M2219" s="2" t="s">
        <v>95</v>
      </c>
      <c r="N2219" s="2" t="s">
        <v>58</v>
      </c>
      <c r="O2219" s="4" t="s">
        <v>96</v>
      </c>
    </row>
    <row r="2220" spans="1:16" x14ac:dyDescent="0.2">
      <c r="A2220" s="28">
        <v>40462</v>
      </c>
      <c r="B2220" s="18" t="s">
        <v>6</v>
      </c>
      <c r="C2220" s="31">
        <v>40627720</v>
      </c>
      <c r="D2220" s="6">
        <v>53</v>
      </c>
      <c r="E2220" s="44" t="s">
        <v>27</v>
      </c>
      <c r="G2220" s="6">
        <v>3300</v>
      </c>
      <c r="J2220" s="6">
        <v>10</v>
      </c>
      <c r="K2220" s="6">
        <v>200</v>
      </c>
      <c r="L2220" s="6">
        <v>250</v>
      </c>
    </row>
    <row r="2221" spans="1:16" x14ac:dyDescent="0.2">
      <c r="A2221" s="28">
        <v>40462</v>
      </c>
      <c r="B2221" s="18" t="s">
        <v>589</v>
      </c>
      <c r="C2221" s="31">
        <v>58465</v>
      </c>
      <c r="D2221" s="6">
        <v>1355.46</v>
      </c>
      <c r="E2221" s="44" t="s">
        <v>27</v>
      </c>
    </row>
    <row r="2222" spans="1:16" x14ac:dyDescent="0.2">
      <c r="A2222" s="28">
        <v>40464</v>
      </c>
      <c r="B2222" s="18" t="s">
        <v>459</v>
      </c>
      <c r="C2222" s="31">
        <v>237774</v>
      </c>
      <c r="D2222" s="6">
        <v>920.45399999999995</v>
      </c>
      <c r="E2222" s="44" t="s">
        <v>27</v>
      </c>
    </row>
    <row r="2223" spans="1:16" x14ac:dyDescent="0.2">
      <c r="A2223" s="28">
        <v>40464</v>
      </c>
      <c r="B2223" s="18" t="s">
        <v>12</v>
      </c>
      <c r="C2223" s="31">
        <v>1170481</v>
      </c>
      <c r="D2223" s="6">
        <v>1132.3</v>
      </c>
      <c r="E2223" s="44" t="s">
        <v>27</v>
      </c>
    </row>
    <row r="2224" spans="1:16" x14ac:dyDescent="0.2">
      <c r="A2224" s="28">
        <v>40464</v>
      </c>
      <c r="B2224" s="18" t="s">
        <v>6</v>
      </c>
      <c r="C2224" s="31">
        <v>40628236</v>
      </c>
      <c r="D2224" s="6">
        <v>121.13</v>
      </c>
      <c r="E2224" s="44" t="s">
        <v>27</v>
      </c>
    </row>
    <row r="2225" spans="1:15" x14ac:dyDescent="0.2">
      <c r="A2225" s="28">
        <v>40464</v>
      </c>
      <c r="B2225" s="18" t="s">
        <v>589</v>
      </c>
      <c r="C2225" s="31">
        <v>58555</v>
      </c>
      <c r="D2225" s="6">
        <v>690.1</v>
      </c>
      <c r="E2225" s="44" t="s">
        <v>27</v>
      </c>
    </row>
    <row r="2226" spans="1:15" x14ac:dyDescent="0.2">
      <c r="A2226" s="28">
        <v>40465</v>
      </c>
      <c r="B2226" s="18" t="s">
        <v>12</v>
      </c>
      <c r="C2226" s="31">
        <v>1170620</v>
      </c>
      <c r="D2226" s="6">
        <v>937.4</v>
      </c>
      <c r="E2226" s="44" t="s">
        <v>27</v>
      </c>
    </row>
    <row r="2227" spans="1:15" x14ac:dyDescent="0.2">
      <c r="A2227" s="28">
        <v>40466</v>
      </c>
      <c r="B2227" s="18" t="s">
        <v>6</v>
      </c>
      <c r="C2227" s="31">
        <v>40628688</v>
      </c>
      <c r="D2227" s="6">
        <v>59.13</v>
      </c>
      <c r="E2227" s="44" t="s">
        <v>27</v>
      </c>
    </row>
    <row r="2228" spans="1:15" x14ac:dyDescent="0.2">
      <c r="A2228" s="28">
        <v>40464</v>
      </c>
      <c r="B2228" s="18" t="s">
        <v>715</v>
      </c>
      <c r="C2228" s="31" t="s">
        <v>716</v>
      </c>
      <c r="D2228" s="6">
        <v>286.33999999999997</v>
      </c>
      <c r="E2228" s="44" t="s">
        <v>27</v>
      </c>
    </row>
    <row r="2229" spans="1:15" x14ac:dyDescent="0.2">
      <c r="A2229" s="28">
        <v>40466</v>
      </c>
      <c r="B2229" s="18" t="s">
        <v>6</v>
      </c>
      <c r="C2229" s="31">
        <v>40628676</v>
      </c>
      <c r="D2229" s="6">
        <v>62</v>
      </c>
      <c r="E2229" s="44" t="s">
        <v>27</v>
      </c>
    </row>
    <row r="2230" spans="1:15" x14ac:dyDescent="0.2">
      <c r="A2230" s="28">
        <v>40466</v>
      </c>
      <c r="B2230" s="18" t="s">
        <v>635</v>
      </c>
      <c r="C2230" s="31">
        <v>178045</v>
      </c>
      <c r="D2230" s="6">
        <v>392.28</v>
      </c>
      <c r="E2230" s="44" t="s">
        <v>27</v>
      </c>
    </row>
    <row r="2231" spans="1:15" x14ac:dyDescent="0.2">
      <c r="A2231" s="28">
        <v>40463</v>
      </c>
      <c r="B2231" s="18" t="s">
        <v>19</v>
      </c>
      <c r="C2231" s="31">
        <v>186893</v>
      </c>
      <c r="D2231" s="6">
        <v>544.79999999999995</v>
      </c>
      <c r="E2231" s="44" t="s">
        <v>27</v>
      </c>
    </row>
    <row r="2232" spans="1:15" x14ac:dyDescent="0.2">
      <c r="D2232" s="6">
        <f>SUM(D2220:D2231)</f>
        <v>6554.3940000000002</v>
      </c>
      <c r="G2232" s="6">
        <v>3300</v>
      </c>
      <c r="J2232" s="6">
        <v>10</v>
      </c>
      <c r="K2232" s="6">
        <v>200</v>
      </c>
      <c r="L2232" s="6">
        <v>250</v>
      </c>
      <c r="M2232" s="6">
        <f>SUM(D2232:L2232)</f>
        <v>10314.394</v>
      </c>
      <c r="N2232" s="6">
        <v>9352.1200000000008</v>
      </c>
      <c r="O2232" s="7">
        <f>N2232-M2232</f>
        <v>-962.27399999999943</v>
      </c>
    </row>
    <row r="2236" spans="1:15" ht="10.5" x14ac:dyDescent="0.25">
      <c r="A2236" s="59" t="s">
        <v>0</v>
      </c>
      <c r="B2236" s="22" t="s">
        <v>7</v>
      </c>
      <c r="C2236" s="3" t="s">
        <v>8</v>
      </c>
      <c r="D2236" s="2" t="s">
        <v>9</v>
      </c>
      <c r="E2236" s="46"/>
      <c r="F2236" s="2" t="s">
        <v>89</v>
      </c>
      <c r="G2236" s="2" t="s">
        <v>25</v>
      </c>
      <c r="H2236" s="2" t="s">
        <v>90</v>
      </c>
      <c r="I2236" s="2" t="s">
        <v>91</v>
      </c>
      <c r="J2236" s="2" t="s">
        <v>92</v>
      </c>
      <c r="K2236" s="2" t="s">
        <v>37</v>
      </c>
      <c r="L2236" s="2" t="s">
        <v>93</v>
      </c>
      <c r="M2236" s="2" t="s">
        <v>95</v>
      </c>
      <c r="N2236" s="2" t="s">
        <v>58</v>
      </c>
      <c r="O2236" s="4" t="s">
        <v>96</v>
      </c>
    </row>
    <row r="2237" spans="1:15" ht="20" x14ac:dyDescent="0.2">
      <c r="A2237" s="28">
        <v>40471</v>
      </c>
      <c r="B2237" s="18" t="s">
        <v>709</v>
      </c>
      <c r="C2237" s="31">
        <v>595</v>
      </c>
      <c r="D2237" s="6">
        <v>54.95</v>
      </c>
      <c r="E2237" s="44" t="s">
        <v>27</v>
      </c>
    </row>
    <row r="2238" spans="1:15" ht="20" x14ac:dyDescent="0.2">
      <c r="A2238" s="28">
        <v>40471</v>
      </c>
      <c r="B2238" s="18" t="s">
        <v>709</v>
      </c>
      <c r="C2238" s="31">
        <v>581</v>
      </c>
      <c r="D2238" s="6">
        <v>51.59</v>
      </c>
      <c r="E2238" s="44" t="s">
        <v>27</v>
      </c>
    </row>
    <row r="2239" spans="1:15" ht="20" x14ac:dyDescent="0.2">
      <c r="A2239" s="28">
        <v>40472</v>
      </c>
      <c r="B2239" s="18" t="s">
        <v>709</v>
      </c>
      <c r="C2239" s="31">
        <v>616</v>
      </c>
      <c r="D2239" s="6">
        <v>184.74</v>
      </c>
      <c r="E2239" s="44" t="s">
        <v>27</v>
      </c>
    </row>
    <row r="2240" spans="1:15" x14ac:dyDescent="0.2">
      <c r="A2240" s="28">
        <v>40469</v>
      </c>
      <c r="B2240" s="18" t="s">
        <v>12</v>
      </c>
      <c r="C2240" s="31">
        <v>1170715</v>
      </c>
      <c r="D2240" s="6">
        <v>2217.9499999999998</v>
      </c>
      <c r="E2240" s="44" t="s">
        <v>27</v>
      </c>
    </row>
    <row r="2241" spans="1:15" x14ac:dyDescent="0.2">
      <c r="A2241" s="28">
        <v>40469</v>
      </c>
      <c r="B2241" s="18" t="s">
        <v>718</v>
      </c>
      <c r="C2241" s="31">
        <v>58615</v>
      </c>
      <c r="D2241" s="6">
        <v>1350.4</v>
      </c>
      <c r="E2241" s="44" t="s">
        <v>27</v>
      </c>
    </row>
    <row r="2242" spans="1:15" x14ac:dyDescent="0.2">
      <c r="A2242" s="28">
        <v>40469</v>
      </c>
      <c r="B2242" s="18" t="s">
        <v>6</v>
      </c>
      <c r="C2242" s="31">
        <v>40628946</v>
      </c>
      <c r="D2242" s="6">
        <v>44.35</v>
      </c>
      <c r="E2242" s="44" t="s">
        <v>27</v>
      </c>
    </row>
    <row r="2243" spans="1:15" x14ac:dyDescent="0.2">
      <c r="A2243" s="28">
        <v>40470</v>
      </c>
      <c r="B2243" s="18" t="s">
        <v>718</v>
      </c>
      <c r="C2243" s="31">
        <v>58699</v>
      </c>
      <c r="D2243" s="6">
        <v>806.3</v>
      </c>
      <c r="E2243" s="44" t="s">
        <v>27</v>
      </c>
    </row>
    <row r="2244" spans="1:15" x14ac:dyDescent="0.2">
      <c r="A2244" s="28">
        <v>40471</v>
      </c>
      <c r="B2244" s="18" t="s">
        <v>6</v>
      </c>
      <c r="C2244" s="31">
        <v>40629504</v>
      </c>
      <c r="D2244" s="6">
        <v>62</v>
      </c>
      <c r="E2244" s="44" t="s">
        <v>27</v>
      </c>
    </row>
    <row r="2245" spans="1:15" x14ac:dyDescent="0.2">
      <c r="A2245" s="28">
        <v>40471</v>
      </c>
      <c r="B2245" s="18" t="s">
        <v>689</v>
      </c>
      <c r="C2245" s="31">
        <v>9257</v>
      </c>
      <c r="D2245" s="6">
        <v>2124.42</v>
      </c>
      <c r="E2245" s="44" t="s">
        <v>27</v>
      </c>
    </row>
    <row r="2246" spans="1:15" x14ac:dyDescent="0.2">
      <c r="A2246" s="28">
        <v>40472</v>
      </c>
      <c r="B2246" s="18" t="s">
        <v>635</v>
      </c>
      <c r="C2246" s="31">
        <v>178320</v>
      </c>
      <c r="D2246" s="6">
        <v>1109.04</v>
      </c>
      <c r="E2246" s="44" t="s">
        <v>27</v>
      </c>
    </row>
    <row r="2247" spans="1:15" x14ac:dyDescent="0.2">
      <c r="A2247" s="28">
        <v>40473</v>
      </c>
      <c r="B2247" s="18" t="s">
        <v>6</v>
      </c>
      <c r="C2247" s="31">
        <v>40629998</v>
      </c>
      <c r="D2247" s="6">
        <v>174.13</v>
      </c>
      <c r="E2247" s="44" t="s">
        <v>27</v>
      </c>
    </row>
    <row r="2248" spans="1:15" x14ac:dyDescent="0.2">
      <c r="A2248" s="28">
        <v>40473</v>
      </c>
      <c r="B2248" s="18" t="s">
        <v>12</v>
      </c>
      <c r="C2248" s="31">
        <v>1171090</v>
      </c>
      <c r="D2248" s="6">
        <v>1014.8</v>
      </c>
      <c r="E2248" s="44" t="s">
        <v>27</v>
      </c>
      <c r="G2248" s="6">
        <v>3300</v>
      </c>
      <c r="J2248" s="6">
        <v>10</v>
      </c>
      <c r="K2248" s="6">
        <v>200</v>
      </c>
      <c r="L2248" s="6">
        <v>250</v>
      </c>
    </row>
    <row r="2249" spans="1:15" x14ac:dyDescent="0.2">
      <c r="D2249" s="6">
        <f>SUM(D2237:D2248)</f>
        <v>9194.67</v>
      </c>
      <c r="G2249" s="6">
        <v>3300</v>
      </c>
      <c r="J2249" s="6">
        <v>10</v>
      </c>
      <c r="K2249" s="6">
        <v>200</v>
      </c>
      <c r="L2249" s="6">
        <v>250</v>
      </c>
      <c r="M2249" s="6">
        <f>SUM(D2249:L2249)</f>
        <v>12954.67</v>
      </c>
      <c r="N2249" s="6">
        <v>9472.85</v>
      </c>
      <c r="O2249" s="7">
        <f>N2249-M2249</f>
        <v>-3481.8199999999997</v>
      </c>
    </row>
    <row r="2253" spans="1:15" ht="10.5" x14ac:dyDescent="0.25">
      <c r="A2253" s="59" t="s">
        <v>0</v>
      </c>
      <c r="B2253" s="22" t="s">
        <v>7</v>
      </c>
      <c r="C2253" s="3" t="s">
        <v>8</v>
      </c>
      <c r="D2253" s="2" t="s">
        <v>9</v>
      </c>
      <c r="E2253" s="46"/>
      <c r="F2253" s="2" t="s">
        <v>89</v>
      </c>
      <c r="G2253" s="2" t="s">
        <v>25</v>
      </c>
      <c r="H2253" s="2" t="s">
        <v>90</v>
      </c>
      <c r="I2253" s="2" t="s">
        <v>91</v>
      </c>
      <c r="J2253" s="2" t="s">
        <v>92</v>
      </c>
      <c r="K2253" s="2" t="s">
        <v>37</v>
      </c>
      <c r="L2253" s="2" t="s">
        <v>93</v>
      </c>
      <c r="M2253" s="2" t="s">
        <v>95</v>
      </c>
      <c r="N2253" s="2" t="s">
        <v>58</v>
      </c>
      <c r="O2253" s="4" t="s">
        <v>96</v>
      </c>
    </row>
    <row r="2254" spans="1:15" x14ac:dyDescent="0.2">
      <c r="A2254" s="28">
        <v>40476</v>
      </c>
      <c r="B2254" s="18" t="s">
        <v>589</v>
      </c>
      <c r="C2254" s="31">
        <v>58827</v>
      </c>
      <c r="D2254" s="6">
        <v>1033.2</v>
      </c>
      <c r="E2254" s="44" t="s">
        <v>27</v>
      </c>
      <c r="G2254" s="6">
        <v>3300</v>
      </c>
      <c r="J2254" s="6">
        <v>10</v>
      </c>
      <c r="K2254" s="6">
        <v>200</v>
      </c>
      <c r="L2254" s="6">
        <v>250</v>
      </c>
    </row>
    <row r="2255" spans="1:15" x14ac:dyDescent="0.2">
      <c r="A2255" s="28">
        <v>40477</v>
      </c>
      <c r="B2255" s="18" t="s">
        <v>589</v>
      </c>
      <c r="C2255" s="31">
        <v>58893</v>
      </c>
      <c r="D2255" s="6">
        <v>841.22</v>
      </c>
      <c r="E2255" s="44" t="s">
        <v>27</v>
      </c>
    </row>
    <row r="2256" spans="1:15" x14ac:dyDescent="0.2">
      <c r="A2256" s="28">
        <v>40453</v>
      </c>
      <c r="B2256" s="18" t="s">
        <v>12</v>
      </c>
      <c r="C2256" s="31">
        <v>1171337</v>
      </c>
      <c r="D2256" s="6">
        <v>1584.7</v>
      </c>
      <c r="E2256" s="44" t="s">
        <v>27</v>
      </c>
    </row>
    <row r="2257" spans="1:15" x14ac:dyDescent="0.2">
      <c r="A2257" s="28">
        <v>40478</v>
      </c>
      <c r="B2257" s="18" t="s">
        <v>6</v>
      </c>
      <c r="C2257" s="31">
        <v>40630822</v>
      </c>
      <c r="D2257" s="6">
        <v>121.13</v>
      </c>
      <c r="E2257" s="44" t="s">
        <v>27</v>
      </c>
    </row>
    <row r="2258" spans="1:15" x14ac:dyDescent="0.2">
      <c r="A2258" s="28">
        <v>40480</v>
      </c>
      <c r="B2258" s="18" t="s">
        <v>635</v>
      </c>
      <c r="C2258" s="31">
        <v>178691</v>
      </c>
      <c r="D2258" s="6">
        <v>936.02</v>
      </c>
      <c r="E2258" s="44" t="s">
        <v>27</v>
      </c>
    </row>
    <row r="2259" spans="1:15" x14ac:dyDescent="0.2">
      <c r="A2259" s="28">
        <v>40480</v>
      </c>
      <c r="B2259" s="18" t="s">
        <v>589</v>
      </c>
      <c r="C2259" s="31">
        <v>58955</v>
      </c>
      <c r="D2259" s="6">
        <v>613.79999999999995</v>
      </c>
      <c r="E2259" s="44" t="s">
        <v>27</v>
      </c>
    </row>
    <row r="2260" spans="1:15" x14ac:dyDescent="0.2">
      <c r="A2260" s="28">
        <v>40480</v>
      </c>
      <c r="B2260" s="18" t="s">
        <v>6</v>
      </c>
      <c r="C2260" s="31">
        <v>40631201</v>
      </c>
      <c r="D2260" s="6">
        <v>228.75</v>
      </c>
      <c r="E2260" s="44" t="s">
        <v>27</v>
      </c>
    </row>
    <row r="2261" spans="1:15" x14ac:dyDescent="0.2">
      <c r="A2261" s="28">
        <v>40477</v>
      </c>
      <c r="B2261" s="18" t="s">
        <v>19</v>
      </c>
      <c r="C2261" s="31">
        <v>187466</v>
      </c>
      <c r="D2261" s="6">
        <v>654.04999999999995</v>
      </c>
      <c r="E2261" s="44" t="s">
        <v>27</v>
      </c>
    </row>
    <row r="2262" spans="1:15" x14ac:dyDescent="0.2">
      <c r="A2262" s="28">
        <v>40478</v>
      </c>
      <c r="B2262" s="18" t="s">
        <v>155</v>
      </c>
      <c r="C2262" s="31">
        <v>95221</v>
      </c>
      <c r="D2262" s="6">
        <v>61.65</v>
      </c>
      <c r="E2262" s="44" t="s">
        <v>27</v>
      </c>
    </row>
    <row r="2263" spans="1:15" x14ac:dyDescent="0.2">
      <c r="D2263" s="6">
        <f>SUM(D2254:D2262)</f>
        <v>6074.52</v>
      </c>
      <c r="G2263" s="6">
        <v>3300</v>
      </c>
      <c r="J2263" s="6">
        <v>10</v>
      </c>
      <c r="K2263" s="6">
        <v>200</v>
      </c>
      <c r="L2263" s="6">
        <v>250</v>
      </c>
      <c r="M2263" s="6">
        <f>SUM(D2263:L2263)</f>
        <v>9834.52</v>
      </c>
      <c r="N2263" s="6">
        <v>11001.48</v>
      </c>
      <c r="O2263" s="7">
        <f>N2263-M2263</f>
        <v>1166.9599999999991</v>
      </c>
    </row>
    <row r="2265" spans="1:15" ht="10.5" x14ac:dyDescent="0.25">
      <c r="A2265" s="59" t="s">
        <v>0</v>
      </c>
      <c r="B2265" s="22" t="s">
        <v>7</v>
      </c>
      <c r="C2265" s="3" t="s">
        <v>8</v>
      </c>
      <c r="D2265" s="2" t="s">
        <v>9</v>
      </c>
      <c r="E2265" s="46"/>
      <c r="F2265" s="2" t="s">
        <v>89</v>
      </c>
      <c r="G2265" s="2" t="s">
        <v>25</v>
      </c>
      <c r="H2265" s="2" t="s">
        <v>90</v>
      </c>
      <c r="I2265" s="2" t="s">
        <v>91</v>
      </c>
      <c r="J2265" s="2" t="s">
        <v>92</v>
      </c>
      <c r="K2265" s="2" t="s">
        <v>37</v>
      </c>
      <c r="L2265" s="2" t="s">
        <v>93</v>
      </c>
      <c r="M2265" s="2" t="s">
        <v>95</v>
      </c>
      <c r="N2265" s="2" t="s">
        <v>58</v>
      </c>
      <c r="O2265" s="4" t="s">
        <v>96</v>
      </c>
    </row>
    <row r="2266" spans="1:15" x14ac:dyDescent="0.2">
      <c r="A2266" s="28">
        <v>40506</v>
      </c>
      <c r="B2266" s="18" t="s">
        <v>715</v>
      </c>
      <c r="C2266" s="31" t="s">
        <v>724</v>
      </c>
      <c r="D2266" s="6">
        <v>200.15</v>
      </c>
      <c r="E2266" s="44" t="s">
        <v>27</v>
      </c>
    </row>
    <row r="2267" spans="1:15" x14ac:dyDescent="0.2">
      <c r="A2267" s="28">
        <v>40505</v>
      </c>
      <c r="B2267" s="18" t="s">
        <v>19</v>
      </c>
      <c r="C2267" s="31">
        <v>188629</v>
      </c>
      <c r="D2267" s="6">
        <v>177.6</v>
      </c>
      <c r="E2267" s="44" t="s">
        <v>27</v>
      </c>
    </row>
    <row r="2268" spans="1:15" x14ac:dyDescent="0.2">
      <c r="A2268" s="28">
        <v>40505</v>
      </c>
      <c r="B2268" s="18" t="s">
        <v>19</v>
      </c>
      <c r="C2268" s="31">
        <v>188612</v>
      </c>
      <c r="D2268" s="6">
        <v>296.10000000000002</v>
      </c>
      <c r="E2268" s="44" t="s">
        <v>27</v>
      </c>
    </row>
    <row r="2269" spans="1:15" x14ac:dyDescent="0.2">
      <c r="A2269" s="28">
        <v>40504</v>
      </c>
      <c r="B2269" s="18" t="s">
        <v>634</v>
      </c>
      <c r="C2269" s="31">
        <v>1172878</v>
      </c>
      <c r="D2269" s="6">
        <v>1436.15</v>
      </c>
      <c r="E2269" s="44" t="s">
        <v>27</v>
      </c>
    </row>
    <row r="2270" spans="1:15" x14ac:dyDescent="0.2">
      <c r="A2270" s="28">
        <v>40504</v>
      </c>
      <c r="B2270" s="18" t="s">
        <v>6</v>
      </c>
      <c r="C2270" s="31">
        <v>40635468</v>
      </c>
      <c r="D2270" s="6">
        <v>59.13</v>
      </c>
      <c r="E2270" s="44" t="s">
        <v>27</v>
      </c>
    </row>
    <row r="2271" spans="1:15" x14ac:dyDescent="0.2">
      <c r="A2271" s="28">
        <v>40504</v>
      </c>
      <c r="B2271" s="18" t="s">
        <v>718</v>
      </c>
      <c r="C2271" s="31">
        <v>59501</v>
      </c>
      <c r="D2271" s="6">
        <v>1366.68</v>
      </c>
      <c r="E2271" s="44" t="s">
        <v>27</v>
      </c>
    </row>
    <row r="2272" spans="1:15" x14ac:dyDescent="0.2">
      <c r="A2272" s="28">
        <v>40506</v>
      </c>
      <c r="B2272" s="18" t="s">
        <v>718</v>
      </c>
      <c r="C2272" s="31">
        <v>59572</v>
      </c>
      <c r="D2272" s="6">
        <v>989.69</v>
      </c>
      <c r="E2272" s="44" t="s">
        <v>27</v>
      </c>
    </row>
    <row r="2273" spans="1:15" x14ac:dyDescent="0.2">
      <c r="A2273" s="28">
        <v>40506</v>
      </c>
      <c r="B2273" s="18" t="s">
        <v>689</v>
      </c>
      <c r="C2273" s="31">
        <v>9909</v>
      </c>
      <c r="D2273" s="6">
        <v>1932.2</v>
      </c>
      <c r="E2273" s="44" t="s">
        <v>27</v>
      </c>
    </row>
    <row r="2274" spans="1:15" x14ac:dyDescent="0.2">
      <c r="A2274" s="28">
        <v>40506</v>
      </c>
      <c r="B2274" s="18" t="s">
        <v>6</v>
      </c>
      <c r="C2274" s="31">
        <v>40635942</v>
      </c>
      <c r="D2274" s="6">
        <v>183.13</v>
      </c>
      <c r="E2274" s="44" t="s">
        <v>27</v>
      </c>
    </row>
    <row r="2275" spans="1:15" x14ac:dyDescent="0.2">
      <c r="A2275" s="28">
        <v>40508</v>
      </c>
      <c r="B2275" s="18" t="s">
        <v>634</v>
      </c>
      <c r="C2275" s="31">
        <v>1173233</v>
      </c>
      <c r="D2275" s="6">
        <v>1958.1</v>
      </c>
      <c r="E2275" s="44" t="s">
        <v>27</v>
      </c>
      <c r="F2275" s="6" t="s">
        <v>258</v>
      </c>
    </row>
    <row r="2276" spans="1:15" x14ac:dyDescent="0.2">
      <c r="D2276" s="6">
        <f>SUM(D2266:D2275)</f>
        <v>8598.93</v>
      </c>
      <c r="G2276" s="6">
        <v>3300</v>
      </c>
      <c r="J2276" s="6">
        <v>10</v>
      </c>
      <c r="K2276" s="6">
        <v>200</v>
      </c>
      <c r="L2276" s="6">
        <v>250</v>
      </c>
      <c r="M2276" s="6">
        <f>SUM(D2276:L2276)</f>
        <v>12358.93</v>
      </c>
      <c r="N2276" s="6">
        <v>10391.41</v>
      </c>
      <c r="O2276" s="7">
        <f>N2276-M2276</f>
        <v>-1967.5200000000004</v>
      </c>
    </row>
    <row r="2278" spans="1:15" ht="10.5" x14ac:dyDescent="0.25">
      <c r="A2278" s="59" t="s">
        <v>0</v>
      </c>
      <c r="B2278" s="22" t="s">
        <v>7</v>
      </c>
      <c r="C2278" s="3" t="s">
        <v>8</v>
      </c>
      <c r="D2278" s="2" t="s">
        <v>9</v>
      </c>
      <c r="E2278" s="46"/>
      <c r="F2278" s="2" t="s">
        <v>89</v>
      </c>
      <c r="G2278" s="2" t="s">
        <v>25</v>
      </c>
      <c r="H2278" s="2" t="s">
        <v>90</v>
      </c>
      <c r="I2278" s="2" t="s">
        <v>91</v>
      </c>
      <c r="J2278" s="2" t="s">
        <v>92</v>
      </c>
      <c r="K2278" s="2" t="s">
        <v>37</v>
      </c>
      <c r="L2278" s="2" t="s">
        <v>93</v>
      </c>
      <c r="M2278" s="2" t="s">
        <v>95</v>
      </c>
      <c r="N2278" s="2" t="s">
        <v>58</v>
      </c>
      <c r="O2278" s="4" t="s">
        <v>96</v>
      </c>
    </row>
    <row r="2279" spans="1:15" x14ac:dyDescent="0.2">
      <c r="A2279" s="28">
        <v>40511</v>
      </c>
      <c r="B2279" s="18" t="s">
        <v>6</v>
      </c>
      <c r="C2279" s="31">
        <v>40636795</v>
      </c>
      <c r="D2279" s="6">
        <v>62</v>
      </c>
      <c r="E2279" s="44" t="s">
        <v>27</v>
      </c>
      <c r="G2279" s="6">
        <v>3300</v>
      </c>
      <c r="J2279" s="6">
        <v>10</v>
      </c>
      <c r="K2279" s="6">
        <v>330</v>
      </c>
      <c r="L2279" s="6">
        <v>350</v>
      </c>
    </row>
    <row r="2280" spans="1:15" x14ac:dyDescent="0.2">
      <c r="A2280" s="28">
        <v>40512</v>
      </c>
      <c r="B2280" s="18" t="s">
        <v>589</v>
      </c>
      <c r="C2280" s="31">
        <v>59720</v>
      </c>
      <c r="D2280" s="6">
        <v>1073.52</v>
      </c>
      <c r="E2280" s="44" t="s">
        <v>27</v>
      </c>
    </row>
    <row r="2281" spans="1:15" x14ac:dyDescent="0.2">
      <c r="A2281" s="28">
        <v>40512</v>
      </c>
      <c r="B2281" s="18" t="s">
        <v>459</v>
      </c>
      <c r="C2281" s="31">
        <v>240865</v>
      </c>
      <c r="D2281" s="6">
        <v>1077.3</v>
      </c>
      <c r="E2281" s="44" t="s">
        <v>27</v>
      </c>
    </row>
    <row r="2282" spans="1:15" x14ac:dyDescent="0.2">
      <c r="A2282" s="28">
        <v>40513</v>
      </c>
      <c r="B2282" s="18" t="s">
        <v>6</v>
      </c>
      <c r="C2282" s="31">
        <v>40637260</v>
      </c>
      <c r="D2282" s="6">
        <v>112.13</v>
      </c>
      <c r="E2282" s="44" t="s">
        <v>27</v>
      </c>
    </row>
    <row r="2283" spans="1:15" x14ac:dyDescent="0.2">
      <c r="A2283" s="28">
        <v>40513</v>
      </c>
      <c r="B2283" s="18" t="s">
        <v>589</v>
      </c>
      <c r="C2283" s="31">
        <v>59747</v>
      </c>
      <c r="D2283" s="6">
        <v>913.26</v>
      </c>
      <c r="E2283" s="44" t="s">
        <v>27</v>
      </c>
    </row>
    <row r="2284" spans="1:15" ht="20" x14ac:dyDescent="0.2">
      <c r="A2284" s="28">
        <v>40514</v>
      </c>
      <c r="B2284" s="18" t="s">
        <v>709</v>
      </c>
      <c r="C2284" s="31">
        <v>1484</v>
      </c>
      <c r="D2284" s="6">
        <v>512.86</v>
      </c>
      <c r="E2284" s="44" t="s">
        <v>27</v>
      </c>
    </row>
    <row r="2285" spans="1:15" x14ac:dyDescent="0.2">
      <c r="A2285" s="28">
        <v>40515</v>
      </c>
      <c r="B2285" s="18" t="s">
        <v>6</v>
      </c>
      <c r="C2285" s="31">
        <v>40637906</v>
      </c>
      <c r="D2285" s="6">
        <v>418.08</v>
      </c>
      <c r="E2285" s="44" t="s">
        <v>27</v>
      </c>
    </row>
    <row r="2286" spans="1:15" x14ac:dyDescent="0.2">
      <c r="A2286" s="28">
        <v>40515</v>
      </c>
      <c r="B2286" s="18" t="s">
        <v>12</v>
      </c>
      <c r="C2286" s="31">
        <v>1173637</v>
      </c>
      <c r="D2286" s="6">
        <v>743.05</v>
      </c>
      <c r="E2286" s="44" t="s">
        <v>27</v>
      </c>
    </row>
    <row r="2287" spans="1:15" x14ac:dyDescent="0.2">
      <c r="D2287" s="6">
        <f>SUM(D2279:D2285)</f>
        <v>4169.1500000000005</v>
      </c>
      <c r="G2287" s="6">
        <v>3300</v>
      </c>
      <c r="J2287" s="6">
        <v>10</v>
      </c>
      <c r="K2287" s="6">
        <v>330</v>
      </c>
      <c r="L2287" s="6">
        <v>350</v>
      </c>
      <c r="M2287" s="6">
        <f>SUM(D2287:L2287)</f>
        <v>8159.1500000000005</v>
      </c>
      <c r="N2287" s="6">
        <v>11499.19</v>
      </c>
      <c r="O2287" s="7">
        <f>N2287-M2287</f>
        <v>3340.04</v>
      </c>
    </row>
    <row r="2291" spans="1:15" ht="10.5" x14ac:dyDescent="0.25">
      <c r="A2291" s="59" t="s">
        <v>0</v>
      </c>
      <c r="B2291" s="22" t="s">
        <v>7</v>
      </c>
      <c r="C2291" s="3" t="s">
        <v>8</v>
      </c>
      <c r="D2291" s="2" t="s">
        <v>9</v>
      </c>
      <c r="E2291" s="46"/>
      <c r="F2291" s="2" t="s">
        <v>89</v>
      </c>
      <c r="G2291" s="2" t="s">
        <v>25</v>
      </c>
      <c r="H2291" s="2" t="s">
        <v>90</v>
      </c>
      <c r="I2291" s="2" t="s">
        <v>91</v>
      </c>
      <c r="J2291" s="2" t="s">
        <v>92</v>
      </c>
      <c r="K2291" s="2" t="s">
        <v>37</v>
      </c>
      <c r="L2291" s="2" t="s">
        <v>93</v>
      </c>
      <c r="M2291" s="2" t="s">
        <v>95</v>
      </c>
      <c r="N2291" s="2" t="s">
        <v>58</v>
      </c>
      <c r="O2291" s="4" t="s">
        <v>96</v>
      </c>
    </row>
    <row r="2292" spans="1:15" x14ac:dyDescent="0.2">
      <c r="A2292" s="28">
        <v>40518</v>
      </c>
      <c r="B2292" s="18" t="s">
        <v>718</v>
      </c>
      <c r="C2292" s="31">
        <v>59812</v>
      </c>
      <c r="D2292" s="6">
        <v>2265.67</v>
      </c>
      <c r="E2292" s="44" t="s">
        <v>27</v>
      </c>
      <c r="J2292" s="6">
        <v>10</v>
      </c>
      <c r="K2292" s="6">
        <v>330</v>
      </c>
      <c r="L2292" s="6">
        <v>400</v>
      </c>
    </row>
    <row r="2293" spans="1:15" x14ac:dyDescent="0.2">
      <c r="A2293" s="28">
        <v>40518</v>
      </c>
      <c r="B2293" s="18" t="s">
        <v>459</v>
      </c>
      <c r="C2293" s="31">
        <v>241206</v>
      </c>
      <c r="D2293" s="6">
        <v>2110.1</v>
      </c>
      <c r="E2293" s="44" t="s">
        <v>27</v>
      </c>
    </row>
    <row r="2294" spans="1:15" x14ac:dyDescent="0.2">
      <c r="A2294" s="28">
        <v>40520</v>
      </c>
      <c r="B2294" s="18" t="s">
        <v>6</v>
      </c>
      <c r="C2294" s="31">
        <v>40638631</v>
      </c>
      <c r="D2294" s="6">
        <v>177</v>
      </c>
      <c r="E2294" s="44" t="s">
        <v>27</v>
      </c>
    </row>
    <row r="2295" spans="1:15" x14ac:dyDescent="0.2">
      <c r="A2295" s="28">
        <v>40520</v>
      </c>
      <c r="B2295" s="18" t="s">
        <v>718</v>
      </c>
      <c r="C2295" s="31">
        <v>59920</v>
      </c>
      <c r="D2295" s="6">
        <v>872.12</v>
      </c>
      <c r="E2295" s="44" t="s">
        <v>27</v>
      </c>
    </row>
    <row r="2296" spans="1:15" x14ac:dyDescent="0.2">
      <c r="A2296" s="28">
        <v>40519</v>
      </c>
      <c r="B2296" s="18" t="s">
        <v>19</v>
      </c>
      <c r="C2296" s="31">
        <v>189165</v>
      </c>
      <c r="D2296" s="6">
        <v>899.65</v>
      </c>
      <c r="E2296" s="44" t="s">
        <v>27</v>
      </c>
    </row>
    <row r="2297" spans="1:15" x14ac:dyDescent="0.2">
      <c r="A2297" s="28">
        <v>40520</v>
      </c>
      <c r="B2297" s="18" t="s">
        <v>19</v>
      </c>
      <c r="C2297" s="31">
        <v>189222</v>
      </c>
      <c r="D2297" s="6">
        <v>54.25</v>
      </c>
      <c r="E2297" s="44" t="s">
        <v>27</v>
      </c>
    </row>
    <row r="2298" spans="1:15" x14ac:dyDescent="0.2">
      <c r="A2298" s="28">
        <v>40521</v>
      </c>
      <c r="B2298" s="18" t="s">
        <v>689</v>
      </c>
      <c r="C2298" s="31">
        <v>10215</v>
      </c>
      <c r="D2298" s="6">
        <v>1907.16</v>
      </c>
      <c r="E2298" s="44" t="s">
        <v>27</v>
      </c>
    </row>
    <row r="2299" spans="1:15" x14ac:dyDescent="0.2">
      <c r="A2299" s="28">
        <v>40522</v>
      </c>
      <c r="B2299" s="18" t="s">
        <v>689</v>
      </c>
      <c r="C2299" s="31">
        <v>10259</v>
      </c>
      <c r="D2299" s="6">
        <v>1765.37</v>
      </c>
      <c r="E2299" s="44" t="s">
        <v>27</v>
      </c>
    </row>
    <row r="2300" spans="1:15" x14ac:dyDescent="0.2">
      <c r="A2300" s="28">
        <v>40520</v>
      </c>
      <c r="B2300" s="18" t="s">
        <v>715</v>
      </c>
      <c r="C2300" s="31" t="s">
        <v>731</v>
      </c>
      <c r="D2300" s="6">
        <v>259.89999999999998</v>
      </c>
      <c r="E2300" s="44" t="s">
        <v>27</v>
      </c>
    </row>
    <row r="2301" spans="1:15" x14ac:dyDescent="0.2">
      <c r="D2301" s="6">
        <f>SUM(D2292:D2300)</f>
        <v>10311.219999999999</v>
      </c>
      <c r="J2301" s="6">
        <v>10</v>
      </c>
      <c r="K2301" s="6">
        <v>200</v>
      </c>
      <c r="L2301" s="6">
        <v>400</v>
      </c>
    </row>
    <row r="2304" spans="1:15" ht="10.5" x14ac:dyDescent="0.25">
      <c r="A2304" s="59" t="s">
        <v>0</v>
      </c>
      <c r="B2304" s="22" t="s">
        <v>7</v>
      </c>
      <c r="C2304" s="3" t="s">
        <v>8</v>
      </c>
      <c r="D2304" s="2" t="s">
        <v>9</v>
      </c>
      <c r="E2304" s="46"/>
      <c r="F2304" s="2" t="s">
        <v>89</v>
      </c>
      <c r="G2304" s="2" t="s">
        <v>25</v>
      </c>
      <c r="H2304" s="2" t="s">
        <v>90</v>
      </c>
      <c r="I2304" s="2" t="s">
        <v>91</v>
      </c>
      <c r="J2304" s="2" t="s">
        <v>92</v>
      </c>
      <c r="K2304" s="2" t="s">
        <v>37</v>
      </c>
      <c r="L2304" s="2" t="s">
        <v>93</v>
      </c>
      <c r="M2304" s="2" t="s">
        <v>95</v>
      </c>
      <c r="N2304" s="2" t="s">
        <v>58</v>
      </c>
      <c r="O2304" s="4" t="s">
        <v>96</v>
      </c>
    </row>
    <row r="2305" spans="1:12" x14ac:dyDescent="0.2">
      <c r="A2305" s="28">
        <v>40525</v>
      </c>
      <c r="B2305" s="18" t="s">
        <v>730</v>
      </c>
      <c r="C2305" s="34">
        <v>40533</v>
      </c>
      <c r="D2305" s="6">
        <v>116.8</v>
      </c>
      <c r="E2305" s="35" t="s">
        <v>27</v>
      </c>
      <c r="J2305" s="6">
        <v>10</v>
      </c>
      <c r="K2305" s="6">
        <v>330</v>
      </c>
      <c r="L2305" s="6">
        <v>400</v>
      </c>
    </row>
    <row r="2306" spans="1:12" x14ac:dyDescent="0.2">
      <c r="A2306" s="28">
        <v>40525</v>
      </c>
      <c r="B2306" s="18" t="s">
        <v>6</v>
      </c>
      <c r="C2306" s="31">
        <v>40639358</v>
      </c>
      <c r="D2306" s="6">
        <v>44.35</v>
      </c>
      <c r="E2306" s="35" t="s">
        <v>27</v>
      </c>
    </row>
    <row r="2307" spans="1:12" x14ac:dyDescent="0.2">
      <c r="A2307" s="28">
        <v>40525</v>
      </c>
      <c r="B2307" s="18" t="s">
        <v>459</v>
      </c>
      <c r="C2307" s="31">
        <v>241658</v>
      </c>
      <c r="D2307" s="6">
        <v>1483.95</v>
      </c>
      <c r="E2307" s="35" t="s">
        <v>27</v>
      </c>
    </row>
    <row r="2308" spans="1:12" x14ac:dyDescent="0.2">
      <c r="A2308" s="28">
        <v>40525</v>
      </c>
      <c r="B2308" s="18" t="s">
        <v>728</v>
      </c>
      <c r="C2308" s="31">
        <v>59987</v>
      </c>
      <c r="D2308" s="6">
        <v>1715.12</v>
      </c>
      <c r="E2308" s="35" t="s">
        <v>27</v>
      </c>
    </row>
    <row r="2309" spans="1:12" x14ac:dyDescent="0.2">
      <c r="A2309" s="28">
        <v>40526</v>
      </c>
      <c r="B2309" s="18" t="s">
        <v>728</v>
      </c>
      <c r="C2309" s="31">
        <v>60043</v>
      </c>
      <c r="D2309" s="6">
        <v>703.54</v>
      </c>
      <c r="E2309" s="35" t="s">
        <v>27</v>
      </c>
    </row>
    <row r="2310" spans="1:12" x14ac:dyDescent="0.2">
      <c r="A2310" s="28">
        <v>40527</v>
      </c>
      <c r="B2310" s="18" t="s">
        <v>729</v>
      </c>
      <c r="C2310" s="31">
        <v>148512</v>
      </c>
      <c r="D2310" s="6">
        <v>186.36</v>
      </c>
      <c r="E2310" s="35" t="s">
        <v>27</v>
      </c>
    </row>
    <row r="2311" spans="1:12" ht="20" x14ac:dyDescent="0.2">
      <c r="A2311" s="28">
        <v>40527</v>
      </c>
      <c r="B2311" s="18" t="s">
        <v>709</v>
      </c>
      <c r="C2311" s="31">
        <v>1490</v>
      </c>
      <c r="D2311" s="6">
        <v>34.5</v>
      </c>
      <c r="E2311" s="35" t="s">
        <v>27</v>
      </c>
    </row>
    <row r="2312" spans="1:12" x14ac:dyDescent="0.2">
      <c r="A2312" s="28">
        <v>40527</v>
      </c>
      <c r="B2312" s="18" t="s">
        <v>6</v>
      </c>
      <c r="C2312" s="31">
        <v>40639830</v>
      </c>
      <c r="D2312" s="6">
        <v>235.12</v>
      </c>
      <c r="E2312" s="35" t="s">
        <v>27</v>
      </c>
    </row>
    <row r="2313" spans="1:12" x14ac:dyDescent="0.2">
      <c r="A2313" s="28">
        <v>40527</v>
      </c>
      <c r="B2313" s="18" t="s">
        <v>6</v>
      </c>
      <c r="C2313" s="31">
        <v>40639885</v>
      </c>
      <c r="D2313" s="6">
        <v>37.49</v>
      </c>
      <c r="E2313" s="35" t="s">
        <v>27</v>
      </c>
    </row>
    <row r="2314" spans="1:12" ht="20" x14ac:dyDescent="0.2">
      <c r="A2314" s="28">
        <v>40528</v>
      </c>
      <c r="B2314" s="18" t="s">
        <v>709</v>
      </c>
      <c r="C2314" s="31">
        <v>1805</v>
      </c>
      <c r="D2314" s="6">
        <v>130.9</v>
      </c>
      <c r="E2314" s="35" t="s">
        <v>27</v>
      </c>
    </row>
    <row r="2315" spans="1:12" x14ac:dyDescent="0.2">
      <c r="A2315" s="28">
        <v>40529</v>
      </c>
      <c r="B2315" s="18" t="s">
        <v>12</v>
      </c>
      <c r="C2315" s="31">
        <v>1174561</v>
      </c>
      <c r="D2315" s="6">
        <v>2054.1999999999998</v>
      </c>
      <c r="E2315" s="35" t="s">
        <v>27</v>
      </c>
    </row>
    <row r="2316" spans="1:12" x14ac:dyDescent="0.2">
      <c r="A2316" s="28">
        <v>40529</v>
      </c>
      <c r="B2316" s="18" t="s">
        <v>728</v>
      </c>
      <c r="C2316" s="31">
        <v>60115</v>
      </c>
      <c r="D2316" s="6">
        <v>1477.5</v>
      </c>
      <c r="E2316" s="35" t="s">
        <v>27</v>
      </c>
    </row>
    <row r="2317" spans="1:12" x14ac:dyDescent="0.2">
      <c r="A2317" s="28">
        <v>40529</v>
      </c>
      <c r="B2317" s="18" t="s">
        <v>6</v>
      </c>
      <c r="C2317" s="31">
        <v>40640409</v>
      </c>
      <c r="D2317" s="6">
        <v>118.26</v>
      </c>
      <c r="E2317" s="35" t="s">
        <v>27</v>
      </c>
    </row>
    <row r="2318" spans="1:12" ht="10.5" x14ac:dyDescent="0.25">
      <c r="D2318" s="9">
        <f>SUM(D2305:D2317)</f>
        <v>8338.0899999999983</v>
      </c>
    </row>
    <row r="2326" spans="1:15" ht="10.5" x14ac:dyDescent="0.25">
      <c r="A2326" s="59" t="s">
        <v>0</v>
      </c>
      <c r="B2326" s="22" t="s">
        <v>7</v>
      </c>
      <c r="C2326" s="3" t="s">
        <v>8</v>
      </c>
      <c r="D2326" s="2" t="s">
        <v>9</v>
      </c>
      <c r="E2326" s="46"/>
      <c r="F2326" s="2" t="s">
        <v>89</v>
      </c>
      <c r="G2326" s="2" t="s">
        <v>25</v>
      </c>
      <c r="H2326" s="2" t="s">
        <v>90</v>
      </c>
      <c r="I2326" s="2" t="s">
        <v>91</v>
      </c>
      <c r="J2326" s="2" t="s">
        <v>92</v>
      </c>
      <c r="K2326" s="2" t="s">
        <v>37</v>
      </c>
      <c r="L2326" s="2" t="s">
        <v>93</v>
      </c>
      <c r="M2326" s="2" t="s">
        <v>95</v>
      </c>
      <c r="N2326" s="2" t="s">
        <v>58</v>
      </c>
      <c r="O2326" s="4" t="s">
        <v>96</v>
      </c>
    </row>
    <row r="2327" spans="1:15" x14ac:dyDescent="0.2">
      <c r="A2327" s="28">
        <v>40548</v>
      </c>
      <c r="B2327" s="18" t="s">
        <v>718</v>
      </c>
      <c r="C2327" s="31">
        <v>60410</v>
      </c>
      <c r="D2327" s="6">
        <v>913.47</v>
      </c>
      <c r="E2327" s="44" t="s">
        <v>27</v>
      </c>
      <c r="J2327" s="6">
        <v>10</v>
      </c>
      <c r="K2327" s="6">
        <v>330</v>
      </c>
      <c r="L2327" s="6">
        <v>400</v>
      </c>
    </row>
    <row r="2328" spans="1:15" x14ac:dyDescent="0.2">
      <c r="A2328" s="28">
        <v>40548</v>
      </c>
      <c r="B2328" s="18" t="s">
        <v>718</v>
      </c>
      <c r="C2328" s="31">
        <v>60372</v>
      </c>
      <c r="D2328" s="6">
        <v>2191.2800000000002</v>
      </c>
      <c r="E2328" s="44" t="s">
        <v>27</v>
      </c>
    </row>
    <row r="2329" spans="1:15" x14ac:dyDescent="0.2">
      <c r="A2329" s="28">
        <v>40548</v>
      </c>
      <c r="B2329" s="18" t="s">
        <v>732</v>
      </c>
      <c r="C2329" s="31">
        <v>40642770</v>
      </c>
      <c r="D2329" s="6">
        <v>401.45</v>
      </c>
      <c r="E2329" s="44" t="s">
        <v>27</v>
      </c>
    </row>
    <row r="2330" spans="1:15" x14ac:dyDescent="0.2">
      <c r="A2330" s="28">
        <v>40548</v>
      </c>
      <c r="B2330" s="18" t="s">
        <v>732</v>
      </c>
      <c r="C2330" s="31">
        <v>40642817</v>
      </c>
      <c r="D2330" s="6">
        <v>59.32</v>
      </c>
      <c r="E2330" s="44" t="s">
        <v>27</v>
      </c>
    </row>
    <row r="2331" spans="1:15" x14ac:dyDescent="0.2">
      <c r="A2331" s="28">
        <v>40548</v>
      </c>
      <c r="B2331" s="18" t="s">
        <v>19</v>
      </c>
      <c r="C2331" s="31">
        <v>189957</v>
      </c>
      <c r="D2331" s="6">
        <v>584.1</v>
      </c>
      <c r="E2331" s="44" t="s">
        <v>27</v>
      </c>
    </row>
    <row r="2332" spans="1:15" x14ac:dyDescent="0.2">
      <c r="A2332" s="28">
        <v>40549</v>
      </c>
      <c r="B2332" s="18" t="s">
        <v>12</v>
      </c>
      <c r="C2332" s="31">
        <v>1175672</v>
      </c>
      <c r="D2332" s="6">
        <v>2995.85</v>
      </c>
      <c r="E2332" s="44" t="s">
        <v>27</v>
      </c>
    </row>
    <row r="2333" spans="1:15" x14ac:dyDescent="0.2">
      <c r="A2333" s="28">
        <v>40550</v>
      </c>
      <c r="B2333" s="18" t="s">
        <v>718</v>
      </c>
      <c r="C2333" s="31">
        <v>60450</v>
      </c>
      <c r="D2333" s="6">
        <v>719.22</v>
      </c>
      <c r="E2333" s="44" t="s">
        <v>27</v>
      </c>
    </row>
    <row r="2334" spans="1:15" x14ac:dyDescent="0.2">
      <c r="A2334" s="28">
        <v>40550</v>
      </c>
      <c r="B2334" s="18" t="s">
        <v>732</v>
      </c>
      <c r="C2334" s="31">
        <v>40643109</v>
      </c>
      <c r="D2334" s="6">
        <v>155.5</v>
      </c>
      <c r="E2334" s="44" t="s">
        <v>27</v>
      </c>
    </row>
    <row r="2335" spans="1:15" ht="10.5" x14ac:dyDescent="0.25">
      <c r="D2335" s="9">
        <f>SUM(D2327:D2334)</f>
        <v>8020.19</v>
      </c>
      <c r="F2335" s="6">
        <v>8020.19</v>
      </c>
      <c r="J2335" s="6">
        <v>10</v>
      </c>
      <c r="K2335" s="6">
        <v>330</v>
      </c>
      <c r="L2335" s="6">
        <v>400</v>
      </c>
    </row>
    <row r="2338" spans="1:15" ht="10.5" x14ac:dyDescent="0.25">
      <c r="A2338" s="59" t="s">
        <v>0</v>
      </c>
      <c r="B2338" s="22" t="s">
        <v>7</v>
      </c>
      <c r="C2338" s="3" t="s">
        <v>8</v>
      </c>
      <c r="D2338" s="2" t="s">
        <v>9</v>
      </c>
      <c r="E2338" s="46"/>
      <c r="F2338" s="2" t="s">
        <v>89</v>
      </c>
      <c r="G2338" s="2" t="s">
        <v>25</v>
      </c>
      <c r="H2338" s="2" t="s">
        <v>90</v>
      </c>
      <c r="I2338" s="2" t="s">
        <v>91</v>
      </c>
      <c r="J2338" s="2" t="s">
        <v>92</v>
      </c>
      <c r="K2338" s="2" t="s">
        <v>37</v>
      </c>
      <c r="L2338" s="2" t="s">
        <v>93</v>
      </c>
      <c r="M2338" s="2" t="s">
        <v>95</v>
      </c>
      <c r="N2338" s="2" t="s">
        <v>58</v>
      </c>
      <c r="O2338" s="4" t="s">
        <v>96</v>
      </c>
    </row>
    <row r="2339" spans="1:15" x14ac:dyDescent="0.2">
      <c r="A2339" s="28">
        <v>40554</v>
      </c>
      <c r="B2339" s="18" t="s">
        <v>459</v>
      </c>
      <c r="C2339" s="31">
        <v>243498</v>
      </c>
      <c r="D2339" s="6">
        <v>1569.7</v>
      </c>
      <c r="E2339" s="44" t="s">
        <v>27</v>
      </c>
      <c r="J2339" s="6">
        <v>10</v>
      </c>
      <c r="K2339" s="6">
        <v>330</v>
      </c>
      <c r="L2339" s="6">
        <v>400</v>
      </c>
    </row>
    <row r="2340" spans="1:15" x14ac:dyDescent="0.2">
      <c r="A2340" s="28">
        <v>40556</v>
      </c>
      <c r="B2340" s="18" t="s">
        <v>736</v>
      </c>
      <c r="C2340" s="31">
        <v>176099</v>
      </c>
      <c r="D2340" s="6">
        <v>1557.1</v>
      </c>
      <c r="E2340" s="44" t="s">
        <v>27</v>
      </c>
    </row>
    <row r="2341" spans="1:15" x14ac:dyDescent="0.2">
      <c r="A2341" s="28">
        <v>40557</v>
      </c>
      <c r="B2341" s="18" t="s">
        <v>736</v>
      </c>
      <c r="C2341" s="31">
        <v>1176115</v>
      </c>
      <c r="D2341" s="6">
        <v>1922.15</v>
      </c>
      <c r="E2341" s="44" t="s">
        <v>27</v>
      </c>
    </row>
    <row r="2342" spans="1:15" x14ac:dyDescent="0.2">
      <c r="A2342" s="28">
        <v>40557</v>
      </c>
      <c r="B2342" s="18" t="s">
        <v>718</v>
      </c>
      <c r="C2342" s="31">
        <v>60580</v>
      </c>
      <c r="D2342" s="6">
        <v>2000.62</v>
      </c>
      <c r="E2342" s="44" t="s">
        <v>27</v>
      </c>
    </row>
    <row r="2343" spans="1:15" x14ac:dyDescent="0.2">
      <c r="A2343" s="28">
        <v>40557</v>
      </c>
      <c r="B2343" s="18" t="s">
        <v>459</v>
      </c>
      <c r="C2343" s="31">
        <v>243685</v>
      </c>
      <c r="D2343" s="6">
        <v>556.45000000000005</v>
      </c>
      <c r="E2343" s="44" t="s">
        <v>27</v>
      </c>
    </row>
    <row r="2344" spans="1:15" x14ac:dyDescent="0.2">
      <c r="A2344" s="28">
        <v>40552</v>
      </c>
      <c r="B2344" s="18" t="s">
        <v>674</v>
      </c>
      <c r="C2344" s="31">
        <v>9</v>
      </c>
      <c r="D2344" s="6">
        <v>762.43</v>
      </c>
      <c r="E2344" s="44" t="s">
        <v>27</v>
      </c>
    </row>
    <row r="2345" spans="1:15" x14ac:dyDescent="0.2">
      <c r="D2345" s="6">
        <f>SUM(D2339:D2344)</f>
        <v>8368.4500000000007</v>
      </c>
      <c r="J2345" s="6">
        <v>10</v>
      </c>
      <c r="K2345" s="6">
        <v>330</v>
      </c>
      <c r="L2345" s="6">
        <v>400</v>
      </c>
    </row>
    <row r="2347" spans="1:15" ht="10.5" x14ac:dyDescent="0.25">
      <c r="A2347" s="59" t="s">
        <v>0</v>
      </c>
      <c r="B2347" s="22" t="s">
        <v>7</v>
      </c>
      <c r="C2347" s="3" t="s">
        <v>8</v>
      </c>
      <c r="D2347" s="2" t="s">
        <v>9</v>
      </c>
      <c r="E2347" s="46"/>
      <c r="F2347" s="2" t="s">
        <v>89</v>
      </c>
      <c r="G2347" s="2" t="s">
        <v>25</v>
      </c>
      <c r="H2347" s="2" t="s">
        <v>90</v>
      </c>
      <c r="I2347" s="2" t="s">
        <v>91</v>
      </c>
      <c r="J2347" s="2" t="s">
        <v>92</v>
      </c>
      <c r="K2347" s="2" t="s">
        <v>37</v>
      </c>
      <c r="L2347" s="2" t="s">
        <v>93</v>
      </c>
      <c r="M2347" s="2" t="s">
        <v>95</v>
      </c>
      <c r="N2347" s="2" t="s">
        <v>58</v>
      </c>
      <c r="O2347" s="4" t="s">
        <v>96</v>
      </c>
    </row>
    <row r="2348" spans="1:15" x14ac:dyDescent="0.2">
      <c r="J2348" s="6">
        <v>10</v>
      </c>
      <c r="K2348" s="6">
        <v>330</v>
      </c>
      <c r="L2348" s="6">
        <v>350</v>
      </c>
    </row>
    <row r="2349" spans="1:15" x14ac:dyDescent="0.2">
      <c r="A2349" s="28">
        <v>40562</v>
      </c>
      <c r="B2349" s="18" t="s">
        <v>6</v>
      </c>
      <c r="C2349" s="31">
        <v>40644871</v>
      </c>
      <c r="D2349" s="6">
        <v>183.13</v>
      </c>
      <c r="E2349" s="44" t="s">
        <v>27</v>
      </c>
    </row>
    <row r="2350" spans="1:15" x14ac:dyDescent="0.2">
      <c r="A2350" s="28">
        <v>40562</v>
      </c>
      <c r="B2350" s="18" t="s">
        <v>718</v>
      </c>
      <c r="C2350" s="31">
        <v>60686</v>
      </c>
      <c r="D2350" s="6">
        <v>1225.8</v>
      </c>
      <c r="E2350" s="44" t="s">
        <v>27</v>
      </c>
    </row>
    <row r="2351" spans="1:15" x14ac:dyDescent="0.2">
      <c r="A2351" s="28">
        <v>40560</v>
      </c>
      <c r="B2351" s="18" t="s">
        <v>689</v>
      </c>
      <c r="C2351" s="31">
        <v>10658</v>
      </c>
      <c r="D2351" s="6">
        <v>2413.81</v>
      </c>
      <c r="E2351" s="44" t="s">
        <v>27</v>
      </c>
    </row>
    <row r="2352" spans="1:15" ht="10.5" x14ac:dyDescent="0.25">
      <c r="D2352" s="9">
        <f>SUM(D2349:D2351)</f>
        <v>3822.74</v>
      </c>
      <c r="J2352" s="6">
        <v>10</v>
      </c>
      <c r="K2352" s="6">
        <v>330</v>
      </c>
      <c r="L2352" s="6">
        <v>350</v>
      </c>
      <c r="N2352" s="6">
        <v>8801.9500000000007</v>
      </c>
    </row>
    <row r="2355" spans="1:15" ht="10.5" x14ac:dyDescent="0.25">
      <c r="A2355" s="59" t="s">
        <v>0</v>
      </c>
      <c r="B2355" s="22" t="s">
        <v>7</v>
      </c>
      <c r="C2355" s="3" t="s">
        <v>8</v>
      </c>
      <c r="D2355" s="2" t="s">
        <v>9</v>
      </c>
      <c r="E2355" s="46"/>
      <c r="F2355" s="2" t="s">
        <v>89</v>
      </c>
      <c r="G2355" s="2" t="s">
        <v>25</v>
      </c>
      <c r="H2355" s="2" t="s">
        <v>90</v>
      </c>
      <c r="I2355" s="2" t="s">
        <v>91</v>
      </c>
      <c r="J2355" s="2" t="s">
        <v>92</v>
      </c>
      <c r="K2355" s="2" t="s">
        <v>37</v>
      </c>
      <c r="L2355" s="2" t="s">
        <v>93</v>
      </c>
      <c r="M2355" s="2" t="s">
        <v>95</v>
      </c>
      <c r="N2355" s="2" t="s">
        <v>58</v>
      </c>
      <c r="O2355" s="4" t="s">
        <v>96</v>
      </c>
    </row>
    <row r="2356" spans="1:15" x14ac:dyDescent="0.2">
      <c r="J2356" s="6">
        <v>10</v>
      </c>
      <c r="K2356" s="6">
        <v>330</v>
      </c>
      <c r="L2356" s="6">
        <v>350</v>
      </c>
    </row>
    <row r="2357" spans="1:15" x14ac:dyDescent="0.2">
      <c r="A2357" s="28">
        <v>40567</v>
      </c>
      <c r="B2357" s="18" t="s">
        <v>736</v>
      </c>
      <c r="C2357" s="31">
        <v>1176589</v>
      </c>
      <c r="D2357" s="6">
        <v>1603.1</v>
      </c>
    </row>
    <row r="2366" spans="1:15" ht="10.5" x14ac:dyDescent="0.25">
      <c r="A2366" s="59" t="s">
        <v>0</v>
      </c>
      <c r="B2366" s="22" t="s">
        <v>7</v>
      </c>
      <c r="C2366" s="3" t="s">
        <v>8</v>
      </c>
      <c r="D2366" s="2" t="s">
        <v>9</v>
      </c>
      <c r="E2366" s="46"/>
      <c r="F2366" s="2" t="s">
        <v>89</v>
      </c>
      <c r="G2366" s="2" t="s">
        <v>25</v>
      </c>
      <c r="H2366" s="2" t="s">
        <v>90</v>
      </c>
      <c r="I2366" s="2" t="s">
        <v>91</v>
      </c>
      <c r="J2366" s="2" t="s">
        <v>92</v>
      </c>
      <c r="K2366" s="2" t="s">
        <v>37</v>
      </c>
      <c r="L2366" s="2" t="s">
        <v>93</v>
      </c>
      <c r="M2366" s="2" t="s">
        <v>95</v>
      </c>
      <c r="N2366" s="2" t="s">
        <v>58</v>
      </c>
      <c r="O2366" s="4" t="s">
        <v>96</v>
      </c>
    </row>
    <row r="2367" spans="1:15" x14ac:dyDescent="0.2">
      <c r="A2367" s="28">
        <v>40574</v>
      </c>
      <c r="B2367" s="18" t="s">
        <v>6</v>
      </c>
      <c r="C2367" s="31">
        <v>40646690</v>
      </c>
      <c r="D2367" s="6">
        <v>53</v>
      </c>
      <c r="E2367" s="44" t="s">
        <v>27</v>
      </c>
      <c r="J2367" s="6">
        <v>10</v>
      </c>
      <c r="K2367" s="6">
        <v>330</v>
      </c>
      <c r="L2367" s="6">
        <v>350</v>
      </c>
    </row>
    <row r="2368" spans="1:15" x14ac:dyDescent="0.2">
      <c r="A2368" s="28">
        <v>40574</v>
      </c>
      <c r="B2368" s="18" t="s">
        <v>612</v>
      </c>
      <c r="C2368" s="31">
        <v>60920</v>
      </c>
      <c r="D2368" s="6">
        <v>1596.87</v>
      </c>
      <c r="E2368" s="44" t="s">
        <v>27</v>
      </c>
    </row>
    <row r="2369" spans="1:256" x14ac:dyDescent="0.2">
      <c r="A2369" s="28">
        <v>40576</v>
      </c>
      <c r="B2369" s="18" t="s">
        <v>6</v>
      </c>
      <c r="C2369" s="31">
        <v>40647158</v>
      </c>
      <c r="D2369" s="6">
        <v>236.13</v>
      </c>
      <c r="E2369" s="44" t="s">
        <v>27</v>
      </c>
    </row>
    <row r="2370" spans="1:256" x14ac:dyDescent="0.2">
      <c r="A2370" s="28">
        <v>40577</v>
      </c>
      <c r="B2370" s="18" t="s">
        <v>736</v>
      </c>
      <c r="C2370" s="31">
        <v>1177240</v>
      </c>
      <c r="D2370" s="6">
        <v>1601.7</v>
      </c>
      <c r="E2370" s="44" t="s">
        <v>27</v>
      </c>
    </row>
    <row r="2371" spans="1:256" x14ac:dyDescent="0.2">
      <c r="A2371" s="28">
        <v>40576</v>
      </c>
      <c r="B2371" s="18" t="s">
        <v>674</v>
      </c>
      <c r="C2371" s="31">
        <v>11</v>
      </c>
      <c r="D2371" s="6">
        <v>1145.0999999999999</v>
      </c>
      <c r="E2371" s="44" t="s">
        <v>27</v>
      </c>
      <c r="F2371" s="18"/>
      <c r="G2371" s="31"/>
      <c r="I2371" s="29"/>
      <c r="J2371" s="18"/>
      <c r="K2371" s="31"/>
      <c r="M2371" s="29"/>
      <c r="N2371" s="18"/>
      <c r="O2371" s="31"/>
      <c r="P2371" s="6"/>
      <c r="Q2371" s="29"/>
      <c r="R2371" s="18"/>
      <c r="S2371" s="31"/>
      <c r="T2371" s="6"/>
      <c r="U2371" s="29"/>
      <c r="V2371" s="18"/>
      <c r="W2371" s="31"/>
      <c r="X2371" s="6"/>
      <c r="Y2371" s="29"/>
      <c r="Z2371" s="18"/>
      <c r="AA2371" s="31"/>
      <c r="AB2371" s="6"/>
      <c r="AC2371" s="29"/>
      <c r="AD2371" s="18"/>
      <c r="AE2371" s="31"/>
      <c r="AF2371" s="6"/>
      <c r="AG2371" s="29"/>
      <c r="AH2371" s="18"/>
      <c r="AI2371" s="31"/>
      <c r="AJ2371" s="6"/>
      <c r="AK2371" s="29"/>
      <c r="AL2371" s="18"/>
      <c r="AM2371" s="31"/>
      <c r="AN2371" s="6"/>
      <c r="AO2371" s="29"/>
      <c r="AP2371" s="18"/>
      <c r="AQ2371" s="31"/>
      <c r="AR2371" s="6"/>
      <c r="AS2371" s="29"/>
      <c r="AT2371" s="18"/>
      <c r="AU2371" s="31"/>
      <c r="AV2371" s="6"/>
      <c r="AW2371" s="29"/>
      <c r="AX2371" s="18"/>
      <c r="AY2371" s="31"/>
      <c r="AZ2371" s="6"/>
      <c r="BA2371" s="29"/>
      <c r="BB2371" s="18"/>
      <c r="BC2371" s="31"/>
      <c r="BD2371" s="6"/>
      <c r="BE2371" s="29"/>
      <c r="BF2371" s="18"/>
      <c r="BG2371" s="31"/>
      <c r="BH2371" s="6"/>
      <c r="BI2371" s="29"/>
      <c r="BJ2371" s="18"/>
      <c r="BK2371" s="31"/>
      <c r="BL2371" s="6"/>
      <c r="BM2371" s="29"/>
      <c r="BN2371" s="18"/>
      <c r="BO2371" s="31"/>
      <c r="BP2371" s="6"/>
      <c r="BQ2371" s="29"/>
      <c r="BR2371" s="18"/>
      <c r="BS2371" s="31"/>
      <c r="BT2371" s="6"/>
      <c r="BU2371" s="29"/>
      <c r="BV2371" s="18"/>
      <c r="BW2371" s="31"/>
      <c r="BX2371" s="6"/>
      <c r="BY2371" s="29"/>
      <c r="BZ2371" s="18"/>
      <c r="CA2371" s="31"/>
      <c r="CB2371" s="6"/>
      <c r="CC2371" s="29"/>
      <c r="CD2371" s="18"/>
      <c r="CE2371" s="31"/>
      <c r="CF2371" s="6"/>
      <c r="CG2371" s="29"/>
      <c r="CH2371" s="18"/>
      <c r="CI2371" s="31"/>
      <c r="CJ2371" s="6"/>
      <c r="CK2371" s="29"/>
      <c r="CL2371" s="18"/>
      <c r="CM2371" s="31"/>
      <c r="CN2371" s="6"/>
      <c r="CO2371" s="29"/>
      <c r="CP2371" s="18"/>
      <c r="CQ2371" s="31"/>
      <c r="CR2371" s="6"/>
      <c r="CS2371" s="29"/>
      <c r="CT2371" s="18"/>
      <c r="CU2371" s="31"/>
      <c r="CV2371" s="6"/>
      <c r="CW2371" s="29"/>
      <c r="CX2371" s="18"/>
      <c r="CY2371" s="31"/>
      <c r="CZ2371" s="6"/>
      <c r="DA2371" s="29"/>
      <c r="DB2371" s="18"/>
      <c r="DC2371" s="31"/>
      <c r="DD2371" s="6"/>
      <c r="DE2371" s="29"/>
      <c r="DF2371" s="18"/>
      <c r="DG2371" s="31"/>
      <c r="DH2371" s="6"/>
      <c r="DI2371" s="29"/>
      <c r="DJ2371" s="18"/>
      <c r="DK2371" s="31"/>
      <c r="DL2371" s="6"/>
      <c r="DM2371" s="29"/>
      <c r="DN2371" s="18"/>
      <c r="DO2371" s="31"/>
      <c r="DP2371" s="6"/>
      <c r="DQ2371" s="29"/>
      <c r="DR2371" s="18"/>
      <c r="DS2371" s="31"/>
      <c r="DT2371" s="6"/>
      <c r="DU2371" s="29"/>
      <c r="DV2371" s="18"/>
      <c r="DW2371" s="31"/>
      <c r="DX2371" s="6"/>
      <c r="DY2371" s="29"/>
      <c r="DZ2371" s="18"/>
      <c r="EA2371" s="31"/>
      <c r="EB2371" s="6"/>
      <c r="EC2371" s="29"/>
      <c r="ED2371" s="18"/>
      <c r="EE2371" s="31"/>
      <c r="EF2371" s="6"/>
      <c r="EG2371" s="29"/>
      <c r="EH2371" s="18"/>
      <c r="EI2371" s="31"/>
      <c r="EJ2371" s="6"/>
      <c r="EK2371" s="29"/>
      <c r="EL2371" s="18"/>
      <c r="EM2371" s="31"/>
      <c r="EN2371" s="6"/>
      <c r="EO2371" s="29"/>
      <c r="EP2371" s="18"/>
      <c r="EQ2371" s="31"/>
      <c r="ER2371" s="6"/>
      <c r="ES2371" s="29"/>
      <c r="ET2371" s="18"/>
      <c r="EU2371" s="31"/>
      <c r="EV2371" s="6"/>
      <c r="EW2371" s="29"/>
      <c r="EX2371" s="18"/>
      <c r="EY2371" s="31"/>
      <c r="EZ2371" s="6"/>
      <c r="FA2371" s="29"/>
      <c r="FB2371" s="18"/>
      <c r="FC2371" s="31"/>
      <c r="FD2371" s="6"/>
      <c r="FE2371" s="29"/>
      <c r="FF2371" s="18"/>
      <c r="FG2371" s="31"/>
      <c r="FH2371" s="6"/>
      <c r="FI2371" s="29"/>
      <c r="FJ2371" s="18"/>
      <c r="FK2371" s="31"/>
      <c r="FL2371" s="6"/>
      <c r="FM2371" s="29"/>
      <c r="FN2371" s="18"/>
      <c r="FO2371" s="31"/>
      <c r="FP2371" s="6"/>
      <c r="FQ2371" s="29"/>
      <c r="FR2371" s="18"/>
      <c r="FS2371" s="31"/>
      <c r="FT2371" s="6"/>
      <c r="FU2371" s="29"/>
      <c r="FV2371" s="18"/>
      <c r="FW2371" s="31"/>
      <c r="FX2371" s="6"/>
      <c r="FY2371" s="29"/>
      <c r="FZ2371" s="18"/>
      <c r="GA2371" s="31"/>
      <c r="GB2371" s="6"/>
      <c r="GC2371" s="29"/>
      <c r="GD2371" s="18"/>
      <c r="GE2371" s="31"/>
      <c r="GF2371" s="6"/>
      <c r="GG2371" s="29"/>
      <c r="GH2371" s="18"/>
      <c r="GI2371" s="31"/>
      <c r="GJ2371" s="6"/>
      <c r="GK2371" s="29"/>
      <c r="GL2371" s="18"/>
      <c r="GM2371" s="31"/>
      <c r="GN2371" s="6"/>
      <c r="GO2371" s="29"/>
      <c r="GP2371" s="18"/>
      <c r="GQ2371" s="31"/>
      <c r="GR2371" s="6"/>
      <c r="GS2371" s="29"/>
      <c r="GT2371" s="18"/>
      <c r="GU2371" s="31"/>
      <c r="GV2371" s="6"/>
      <c r="GW2371" s="29"/>
      <c r="GX2371" s="18"/>
      <c r="GY2371" s="31"/>
      <c r="GZ2371" s="6"/>
      <c r="HA2371" s="29"/>
      <c r="HB2371" s="18"/>
      <c r="HC2371" s="31"/>
      <c r="HD2371" s="6"/>
      <c r="HE2371" s="29"/>
      <c r="HF2371" s="18"/>
      <c r="HG2371" s="31"/>
      <c r="HH2371" s="6"/>
      <c r="HI2371" s="29"/>
      <c r="HJ2371" s="18"/>
      <c r="HK2371" s="31"/>
      <c r="HL2371" s="6"/>
      <c r="HM2371" s="29"/>
      <c r="HN2371" s="18"/>
      <c r="HO2371" s="31"/>
      <c r="HP2371" s="6"/>
      <c r="HQ2371" s="29"/>
      <c r="HR2371" s="18"/>
      <c r="HS2371" s="31"/>
      <c r="HT2371" s="6"/>
      <c r="HU2371" s="29"/>
      <c r="HV2371" s="18"/>
      <c r="HW2371" s="31"/>
      <c r="HX2371" s="6"/>
      <c r="HY2371" s="29"/>
      <c r="HZ2371" s="18"/>
      <c r="IA2371" s="31"/>
      <c r="IB2371" s="6"/>
      <c r="IC2371" s="29"/>
      <c r="ID2371" s="18"/>
      <c r="IE2371" s="31"/>
      <c r="IF2371" s="6"/>
      <c r="IG2371" s="29"/>
      <c r="IH2371" s="18"/>
      <c r="II2371" s="31"/>
      <c r="IJ2371" s="6"/>
      <c r="IK2371" s="29"/>
      <c r="IL2371" s="18"/>
      <c r="IM2371" s="31"/>
      <c r="IN2371" s="6"/>
      <c r="IO2371" s="29"/>
      <c r="IP2371" s="18"/>
      <c r="IQ2371" s="31"/>
      <c r="IR2371" s="6"/>
      <c r="IS2371" s="29"/>
      <c r="IT2371" s="18"/>
      <c r="IU2371" s="31"/>
      <c r="IV2371" s="6"/>
    </row>
    <row r="2372" spans="1:256" x14ac:dyDescent="0.2">
      <c r="A2372" s="28">
        <v>40578</v>
      </c>
      <c r="B2372" s="18" t="s">
        <v>736</v>
      </c>
      <c r="C2372" s="31">
        <v>1177323</v>
      </c>
      <c r="D2372" s="6">
        <v>673.2</v>
      </c>
      <c r="E2372" s="44" t="s">
        <v>27</v>
      </c>
    </row>
    <row r="2373" spans="1:256" x14ac:dyDescent="0.2">
      <c r="A2373" s="28">
        <v>40578</v>
      </c>
      <c r="B2373" s="18" t="s">
        <v>6</v>
      </c>
      <c r="C2373" s="31">
        <v>40647697</v>
      </c>
      <c r="D2373" s="6">
        <v>250.18</v>
      </c>
      <c r="E2373" s="44" t="s">
        <v>27</v>
      </c>
    </row>
    <row r="2374" spans="1:256" x14ac:dyDescent="0.2">
      <c r="A2374" s="28">
        <v>40575</v>
      </c>
      <c r="B2374" s="18" t="s">
        <v>715</v>
      </c>
      <c r="C2374" s="31" t="s">
        <v>739</v>
      </c>
      <c r="D2374" s="6">
        <v>316.67</v>
      </c>
      <c r="E2374" s="44" t="s">
        <v>27</v>
      </c>
    </row>
    <row r="2375" spans="1:256" x14ac:dyDescent="0.2">
      <c r="A2375" s="28">
        <v>40575</v>
      </c>
      <c r="B2375" s="18" t="s">
        <v>19</v>
      </c>
      <c r="C2375" s="31">
        <v>190970</v>
      </c>
      <c r="D2375" s="6">
        <v>584.04999999999995</v>
      </c>
      <c r="E2375" s="44" t="s">
        <v>27</v>
      </c>
    </row>
    <row r="2376" spans="1:256" x14ac:dyDescent="0.2">
      <c r="A2376" s="28">
        <v>40575</v>
      </c>
      <c r="B2376" s="18" t="s">
        <v>19</v>
      </c>
      <c r="C2376" s="31">
        <v>190968</v>
      </c>
      <c r="D2376" s="6">
        <v>49.3</v>
      </c>
      <c r="E2376" s="44" t="s">
        <v>27</v>
      </c>
    </row>
    <row r="2377" spans="1:256" ht="10.5" x14ac:dyDescent="0.25">
      <c r="D2377" s="9">
        <f>SUM(D2367:D2376)</f>
        <v>6506.2</v>
      </c>
      <c r="J2377" s="6">
        <v>10</v>
      </c>
      <c r="K2377" s="6">
        <v>330</v>
      </c>
      <c r="L2377" s="6">
        <v>350</v>
      </c>
      <c r="N2377" s="6">
        <v>10291</v>
      </c>
    </row>
    <row r="2381" spans="1:256" ht="10.5" x14ac:dyDescent="0.25">
      <c r="A2381" s="59" t="s">
        <v>0</v>
      </c>
      <c r="B2381" s="22" t="s">
        <v>7</v>
      </c>
      <c r="C2381" s="3" t="s">
        <v>8</v>
      </c>
      <c r="D2381" s="2" t="s">
        <v>9</v>
      </c>
      <c r="E2381" s="46"/>
      <c r="F2381" s="2" t="s">
        <v>89</v>
      </c>
      <c r="G2381" s="2" t="s">
        <v>25</v>
      </c>
      <c r="H2381" s="2" t="s">
        <v>90</v>
      </c>
      <c r="I2381" s="2" t="s">
        <v>91</v>
      </c>
      <c r="J2381" s="2" t="s">
        <v>92</v>
      </c>
      <c r="K2381" s="2" t="s">
        <v>37</v>
      </c>
      <c r="L2381" s="2" t="s">
        <v>93</v>
      </c>
      <c r="M2381" s="2" t="s">
        <v>95</v>
      </c>
      <c r="N2381" s="2" t="s">
        <v>58</v>
      </c>
      <c r="O2381" s="4" t="s">
        <v>96</v>
      </c>
    </row>
    <row r="2382" spans="1:256" x14ac:dyDescent="0.2">
      <c r="A2382" s="28">
        <v>40581</v>
      </c>
      <c r="B2382" s="18" t="s">
        <v>589</v>
      </c>
      <c r="C2382" s="31">
        <v>61050</v>
      </c>
      <c r="D2382" s="6">
        <v>824.58</v>
      </c>
      <c r="E2382" s="44" t="s">
        <v>27</v>
      </c>
      <c r="J2382" s="6">
        <v>10</v>
      </c>
      <c r="K2382" s="6">
        <v>330</v>
      </c>
      <c r="L2382" s="6">
        <v>350</v>
      </c>
    </row>
    <row r="2383" spans="1:256" x14ac:dyDescent="0.2">
      <c r="A2383" s="28">
        <v>40582</v>
      </c>
      <c r="B2383" s="18" t="s">
        <v>12</v>
      </c>
      <c r="C2383" s="31">
        <v>1177473</v>
      </c>
      <c r="D2383" s="6">
        <v>2204.4499999999998</v>
      </c>
      <c r="E2383" s="44" t="s">
        <v>27</v>
      </c>
    </row>
    <row r="2384" spans="1:256" x14ac:dyDescent="0.2">
      <c r="A2384" s="28">
        <v>40583</v>
      </c>
      <c r="B2384" s="18" t="s">
        <v>6</v>
      </c>
      <c r="C2384" s="31">
        <v>40648530</v>
      </c>
      <c r="D2384" s="6">
        <v>225.75</v>
      </c>
      <c r="E2384" s="44" t="s">
        <v>27</v>
      </c>
    </row>
    <row r="2385" spans="1:15" ht="20" x14ac:dyDescent="0.2">
      <c r="A2385" s="28">
        <v>40584</v>
      </c>
      <c r="B2385" s="18" t="s">
        <v>742</v>
      </c>
      <c r="C2385" s="31">
        <v>2691</v>
      </c>
      <c r="D2385" s="6">
        <v>93.64</v>
      </c>
      <c r="E2385" s="44" t="s">
        <v>27</v>
      </c>
    </row>
    <row r="2386" spans="1:15" x14ac:dyDescent="0.2">
      <c r="A2386" s="28">
        <v>40584</v>
      </c>
      <c r="B2386" s="18" t="s">
        <v>459</v>
      </c>
      <c r="C2386" s="31">
        <v>245334</v>
      </c>
      <c r="D2386" s="6">
        <v>2023.8</v>
      </c>
      <c r="E2386" s="44" t="s">
        <v>27</v>
      </c>
    </row>
    <row r="2387" spans="1:15" x14ac:dyDescent="0.2">
      <c r="A2387" s="28">
        <v>40585</v>
      </c>
      <c r="B2387" s="18" t="s">
        <v>6</v>
      </c>
      <c r="C2387" s="31">
        <v>40648974</v>
      </c>
      <c r="D2387" s="6">
        <v>124</v>
      </c>
      <c r="E2387" s="44" t="s">
        <v>27</v>
      </c>
    </row>
    <row r="2388" spans="1:15" ht="10.5" x14ac:dyDescent="0.25">
      <c r="D2388" s="9">
        <f>SUM(D2382:D2387)</f>
        <v>5496.2199999999993</v>
      </c>
      <c r="J2388" s="6">
        <v>10</v>
      </c>
      <c r="K2388" s="6">
        <v>330</v>
      </c>
      <c r="L2388" s="6">
        <v>350</v>
      </c>
      <c r="M2388" s="6">
        <v>9440.8799999999992</v>
      </c>
    </row>
    <row r="2389" spans="1:15" ht="10.5" x14ac:dyDescent="0.25">
      <c r="D2389" s="9"/>
    </row>
    <row r="2392" spans="1:15" ht="10.5" x14ac:dyDescent="0.25">
      <c r="A2392" s="59" t="s">
        <v>0</v>
      </c>
      <c r="B2392" s="22" t="s">
        <v>7</v>
      </c>
      <c r="C2392" s="3" t="s">
        <v>8</v>
      </c>
      <c r="D2392" s="2" t="s">
        <v>9</v>
      </c>
      <c r="E2392" s="46"/>
      <c r="F2392" s="2" t="s">
        <v>89</v>
      </c>
      <c r="G2392" s="2" t="s">
        <v>25</v>
      </c>
      <c r="H2392" s="2" t="s">
        <v>90</v>
      </c>
      <c r="I2392" s="2" t="s">
        <v>91</v>
      </c>
      <c r="J2392" s="2" t="s">
        <v>92</v>
      </c>
      <c r="K2392" s="2" t="s">
        <v>37</v>
      </c>
      <c r="L2392" s="2" t="s">
        <v>93</v>
      </c>
      <c r="M2392" s="2" t="s">
        <v>95</v>
      </c>
      <c r="N2392" s="2" t="s">
        <v>58</v>
      </c>
      <c r="O2392" s="4" t="s">
        <v>96</v>
      </c>
    </row>
    <row r="2393" spans="1:15" x14ac:dyDescent="0.2">
      <c r="A2393" s="28">
        <v>40588</v>
      </c>
      <c r="B2393" s="18" t="s">
        <v>718</v>
      </c>
      <c r="C2393" s="31">
        <v>61190</v>
      </c>
      <c r="D2393" s="6">
        <v>1975.26</v>
      </c>
      <c r="E2393" s="44" t="s">
        <v>27</v>
      </c>
      <c r="J2393" s="6">
        <v>10</v>
      </c>
      <c r="K2393" s="6">
        <v>330</v>
      </c>
      <c r="L2393" s="6">
        <v>350</v>
      </c>
    </row>
    <row r="2394" spans="1:15" x14ac:dyDescent="0.2">
      <c r="A2394" s="28">
        <v>40588</v>
      </c>
      <c r="B2394" s="18" t="s">
        <v>6</v>
      </c>
      <c r="C2394" s="31">
        <v>40649382</v>
      </c>
      <c r="D2394" s="6">
        <v>118.64</v>
      </c>
      <c r="E2394" s="44" t="s">
        <v>27</v>
      </c>
    </row>
    <row r="2395" spans="1:15" x14ac:dyDescent="0.2">
      <c r="A2395" s="28">
        <v>40588</v>
      </c>
      <c r="B2395" s="18" t="s">
        <v>13</v>
      </c>
      <c r="C2395" s="31">
        <v>35171</v>
      </c>
      <c r="D2395" s="6">
        <v>212.14</v>
      </c>
      <c r="E2395" s="44" t="s">
        <v>27</v>
      </c>
    </row>
    <row r="2396" spans="1:15" x14ac:dyDescent="0.2">
      <c r="A2396" s="28">
        <v>40589</v>
      </c>
      <c r="B2396" s="18" t="s">
        <v>459</v>
      </c>
      <c r="C2396" s="31">
        <v>245544</v>
      </c>
      <c r="D2396" s="6">
        <v>2567.4</v>
      </c>
      <c r="E2396" s="44" t="s">
        <v>27</v>
      </c>
    </row>
    <row r="2397" spans="1:15" x14ac:dyDescent="0.2">
      <c r="A2397" s="28">
        <v>40590</v>
      </c>
      <c r="B2397" s="18" t="s">
        <v>6</v>
      </c>
      <c r="C2397" s="31">
        <v>40649863</v>
      </c>
      <c r="D2397" s="6">
        <v>121.13</v>
      </c>
      <c r="E2397" s="44" t="s">
        <v>27</v>
      </c>
    </row>
    <row r="2398" spans="1:15" x14ac:dyDescent="0.2">
      <c r="A2398" s="28">
        <v>40590</v>
      </c>
      <c r="B2398" s="18" t="s">
        <v>674</v>
      </c>
      <c r="C2398" s="31">
        <v>13</v>
      </c>
      <c r="D2398" s="6">
        <v>1056.57</v>
      </c>
      <c r="E2398" s="44" t="s">
        <v>27</v>
      </c>
    </row>
    <row r="2399" spans="1:15" x14ac:dyDescent="0.2">
      <c r="A2399" s="28">
        <v>40591</v>
      </c>
      <c r="B2399" s="18" t="s">
        <v>736</v>
      </c>
      <c r="C2399" s="31">
        <v>1177998</v>
      </c>
      <c r="D2399" s="6">
        <v>2014.2</v>
      </c>
      <c r="E2399" s="44" t="s">
        <v>27</v>
      </c>
    </row>
    <row r="2400" spans="1:15" x14ac:dyDescent="0.2">
      <c r="A2400" s="28">
        <v>40592</v>
      </c>
      <c r="B2400" s="18" t="s">
        <v>6</v>
      </c>
      <c r="C2400" s="31">
        <v>40650284</v>
      </c>
      <c r="D2400" s="6">
        <v>177</v>
      </c>
      <c r="E2400" s="44" t="s">
        <v>27</v>
      </c>
    </row>
    <row r="2401" spans="1:15" ht="10.5" x14ac:dyDescent="0.25">
      <c r="D2401" s="9">
        <f>SUM(D2393:D2400)</f>
        <v>8242.34</v>
      </c>
      <c r="J2401" s="6">
        <v>10</v>
      </c>
      <c r="K2401" s="6">
        <v>330</v>
      </c>
      <c r="L2401" s="6">
        <v>350</v>
      </c>
      <c r="N2401" s="6">
        <v>9669.39</v>
      </c>
    </row>
    <row r="2404" spans="1:15" ht="10.5" x14ac:dyDescent="0.25">
      <c r="A2404" s="59" t="s">
        <v>0</v>
      </c>
      <c r="B2404" s="22" t="s">
        <v>7</v>
      </c>
      <c r="C2404" s="3" t="s">
        <v>8</v>
      </c>
      <c r="D2404" s="2" t="s">
        <v>9</v>
      </c>
      <c r="E2404" s="46"/>
      <c r="F2404" s="2" t="s">
        <v>89</v>
      </c>
      <c r="G2404" s="2" t="s">
        <v>25</v>
      </c>
      <c r="H2404" s="2" t="s">
        <v>90</v>
      </c>
      <c r="I2404" s="2" t="s">
        <v>91</v>
      </c>
      <c r="J2404" s="2" t="s">
        <v>92</v>
      </c>
      <c r="K2404" s="2" t="s">
        <v>37</v>
      </c>
      <c r="L2404" s="2" t="s">
        <v>93</v>
      </c>
      <c r="M2404" s="2" t="s">
        <v>95</v>
      </c>
      <c r="N2404" s="2" t="s">
        <v>58</v>
      </c>
      <c r="O2404" s="4" t="s">
        <v>96</v>
      </c>
    </row>
    <row r="2405" spans="1:15" x14ac:dyDescent="0.2">
      <c r="A2405" s="28">
        <v>40595</v>
      </c>
      <c r="B2405" s="18" t="s">
        <v>718</v>
      </c>
      <c r="C2405" s="31">
        <v>61319</v>
      </c>
      <c r="D2405" s="6">
        <v>2651.02</v>
      </c>
      <c r="E2405" s="44" t="s">
        <v>27</v>
      </c>
      <c r="J2405" s="6">
        <v>10</v>
      </c>
      <c r="K2405" s="6">
        <v>330</v>
      </c>
      <c r="L2405" s="6">
        <v>400</v>
      </c>
    </row>
    <row r="2406" spans="1:15" x14ac:dyDescent="0.2">
      <c r="A2406" s="28">
        <v>40596</v>
      </c>
      <c r="B2406" s="18" t="s">
        <v>718</v>
      </c>
      <c r="C2406" s="31">
        <v>61378</v>
      </c>
      <c r="D2406" s="6">
        <v>679.82</v>
      </c>
      <c r="E2406" s="44" t="s">
        <v>27</v>
      </c>
    </row>
    <row r="2407" spans="1:15" x14ac:dyDescent="0.2">
      <c r="A2407" s="28">
        <v>40597</v>
      </c>
      <c r="B2407" s="18" t="s">
        <v>459</v>
      </c>
      <c r="C2407" s="31">
        <v>246073</v>
      </c>
      <c r="D2407" s="6">
        <v>3614.8</v>
      </c>
      <c r="E2407" s="44" t="s">
        <v>27</v>
      </c>
    </row>
    <row r="2408" spans="1:15" x14ac:dyDescent="0.2">
      <c r="A2408" s="28">
        <v>40597</v>
      </c>
      <c r="B2408" s="18" t="s">
        <v>6</v>
      </c>
      <c r="C2408" s="31">
        <v>40651163</v>
      </c>
      <c r="D2408" s="6">
        <v>235.26</v>
      </c>
      <c r="E2408" s="44" t="s">
        <v>27</v>
      </c>
    </row>
    <row r="2409" spans="1:15" ht="20" x14ac:dyDescent="0.2">
      <c r="A2409" s="28">
        <v>40598</v>
      </c>
      <c r="B2409" s="18" t="s">
        <v>709</v>
      </c>
      <c r="C2409" s="31">
        <v>2997</v>
      </c>
      <c r="D2409" s="6">
        <v>19</v>
      </c>
      <c r="E2409" s="44" t="s">
        <v>27</v>
      </c>
    </row>
    <row r="2410" spans="1:15" x14ac:dyDescent="0.2">
      <c r="A2410" s="28">
        <v>40598</v>
      </c>
      <c r="B2410" s="18" t="s">
        <v>718</v>
      </c>
      <c r="C2410" s="31">
        <v>6411</v>
      </c>
      <c r="D2410" s="6">
        <v>1722.66</v>
      </c>
      <c r="E2410" s="44" t="s">
        <v>27</v>
      </c>
    </row>
    <row r="2411" spans="1:15" x14ac:dyDescent="0.2">
      <c r="A2411" s="28">
        <v>40599</v>
      </c>
      <c r="B2411" s="18" t="s">
        <v>6</v>
      </c>
      <c r="C2411" s="31">
        <v>40651656</v>
      </c>
      <c r="D2411" s="6">
        <v>62</v>
      </c>
      <c r="E2411" s="44" t="s">
        <v>27</v>
      </c>
    </row>
    <row r="2412" spans="1:15" x14ac:dyDescent="0.2">
      <c r="A2412" s="28">
        <v>40599</v>
      </c>
      <c r="B2412" s="18" t="s">
        <v>6</v>
      </c>
      <c r="C2412" s="31">
        <v>40651662</v>
      </c>
      <c r="D2412" s="6">
        <v>246.19</v>
      </c>
      <c r="E2412" s="44" t="s">
        <v>27</v>
      </c>
    </row>
    <row r="2413" spans="1:15" ht="10.5" x14ac:dyDescent="0.25">
      <c r="D2413" s="9">
        <f>SUM(D2405:D2412)</f>
        <v>9230.7500000000018</v>
      </c>
    </row>
    <row r="2414" spans="1:15" ht="10.5" x14ac:dyDescent="0.25">
      <c r="A2414" s="28" t="s">
        <v>258</v>
      </c>
      <c r="D2414" s="9"/>
    </row>
    <row r="2418" spans="1:15" ht="10.5" x14ac:dyDescent="0.25">
      <c r="A2418" s="59" t="s">
        <v>0</v>
      </c>
      <c r="B2418" s="22" t="s">
        <v>7</v>
      </c>
      <c r="C2418" s="3" t="s">
        <v>8</v>
      </c>
      <c r="D2418" s="2" t="s">
        <v>9</v>
      </c>
      <c r="E2418" s="46"/>
      <c r="F2418" s="2" t="s">
        <v>89</v>
      </c>
      <c r="G2418" s="2" t="s">
        <v>25</v>
      </c>
      <c r="H2418" s="2" t="s">
        <v>90</v>
      </c>
      <c r="I2418" s="2" t="s">
        <v>91</v>
      </c>
      <c r="J2418" s="2" t="s">
        <v>92</v>
      </c>
      <c r="K2418" s="2" t="s">
        <v>37</v>
      </c>
      <c r="L2418" s="2" t="s">
        <v>93</v>
      </c>
      <c r="M2418" s="2" t="s">
        <v>95</v>
      </c>
      <c r="N2418" s="2" t="s">
        <v>58</v>
      </c>
      <c r="O2418" s="4" t="s">
        <v>96</v>
      </c>
    </row>
    <row r="2419" spans="1:15" x14ac:dyDescent="0.2">
      <c r="A2419" s="28">
        <v>40602</v>
      </c>
      <c r="B2419" s="18" t="s">
        <v>6</v>
      </c>
      <c r="C2419" s="31">
        <v>40651984</v>
      </c>
      <c r="D2419" s="6">
        <v>186.64</v>
      </c>
      <c r="E2419" s="44" t="s">
        <v>27</v>
      </c>
      <c r="J2419" s="6">
        <v>10</v>
      </c>
      <c r="K2419" s="6">
        <v>330</v>
      </c>
      <c r="L2419" s="6">
        <v>350</v>
      </c>
    </row>
    <row r="2420" spans="1:15" x14ac:dyDescent="0.2">
      <c r="A2420" s="28">
        <v>40602</v>
      </c>
      <c r="B2420" s="18" t="s">
        <v>459</v>
      </c>
      <c r="C2420" s="31">
        <v>246292</v>
      </c>
      <c r="D2420" s="6">
        <v>2693.85</v>
      </c>
      <c r="E2420" s="44" t="s">
        <v>27</v>
      </c>
    </row>
    <row r="2421" spans="1:15" x14ac:dyDescent="0.2">
      <c r="A2421" s="28">
        <v>40602</v>
      </c>
      <c r="B2421" s="18" t="s">
        <v>747</v>
      </c>
      <c r="C2421" s="31">
        <v>61447</v>
      </c>
      <c r="D2421" s="6">
        <v>2305.65</v>
      </c>
      <c r="E2421" s="44" t="s">
        <v>27</v>
      </c>
    </row>
    <row r="2422" spans="1:15" x14ac:dyDescent="0.2">
      <c r="A2422" s="28">
        <v>40602</v>
      </c>
      <c r="B2422" s="18" t="s">
        <v>747</v>
      </c>
      <c r="C2422" s="31">
        <v>61476</v>
      </c>
      <c r="D2422" s="6">
        <v>28.82</v>
      </c>
      <c r="E2422" s="44" t="s">
        <v>27</v>
      </c>
    </row>
    <row r="2423" spans="1:15" x14ac:dyDescent="0.2">
      <c r="A2423" s="28">
        <v>40603</v>
      </c>
      <c r="B2423" s="18" t="s">
        <v>747</v>
      </c>
      <c r="C2423" s="31">
        <v>61478</v>
      </c>
      <c r="D2423" s="6">
        <v>799.55</v>
      </c>
      <c r="E2423" s="44" t="s">
        <v>27</v>
      </c>
    </row>
    <row r="2424" spans="1:15" x14ac:dyDescent="0.2">
      <c r="A2424" s="28">
        <v>40603</v>
      </c>
      <c r="B2424" s="18" t="s">
        <v>19</v>
      </c>
      <c r="C2424" s="31">
        <v>192058</v>
      </c>
      <c r="D2424" s="6">
        <v>213.4</v>
      </c>
      <c r="E2424" s="44" t="s">
        <v>27</v>
      </c>
    </row>
    <row r="2425" spans="1:15" x14ac:dyDescent="0.2">
      <c r="A2425" s="28">
        <v>40604</v>
      </c>
      <c r="B2425" s="18" t="s">
        <v>6</v>
      </c>
      <c r="C2425" s="31">
        <v>40652455</v>
      </c>
      <c r="D2425" s="6">
        <v>174.13</v>
      </c>
      <c r="E2425" s="44" t="s">
        <v>27</v>
      </c>
    </row>
    <row r="2426" spans="1:15" x14ac:dyDescent="0.2">
      <c r="A2426" s="28">
        <v>40604</v>
      </c>
      <c r="B2426" s="18" t="s">
        <v>736</v>
      </c>
      <c r="C2426" s="31">
        <v>1178756</v>
      </c>
      <c r="D2426" s="6">
        <v>978.1</v>
      </c>
      <c r="E2426" s="44" t="s">
        <v>27</v>
      </c>
    </row>
    <row r="2427" spans="1:15" x14ac:dyDescent="0.2">
      <c r="A2427" s="28">
        <v>40606</v>
      </c>
      <c r="B2427" s="18" t="s">
        <v>155</v>
      </c>
      <c r="C2427" s="31">
        <v>98610</v>
      </c>
      <c r="D2427" s="6">
        <v>57.9</v>
      </c>
      <c r="E2427" s="44" t="s">
        <v>27</v>
      </c>
    </row>
    <row r="2428" spans="1:15" x14ac:dyDescent="0.2">
      <c r="A2428" s="28">
        <v>40606</v>
      </c>
      <c r="B2428" s="18" t="s">
        <v>6</v>
      </c>
      <c r="C2428" s="31">
        <v>40652872</v>
      </c>
      <c r="D2428" s="6">
        <v>53</v>
      </c>
      <c r="E2428" s="44" t="s">
        <v>27</v>
      </c>
    </row>
    <row r="2429" spans="1:15" ht="10.5" x14ac:dyDescent="0.25">
      <c r="D2429" s="9">
        <f>SUM(D2419:D2428)</f>
        <v>7491.0399999999991</v>
      </c>
      <c r="J2429" s="6">
        <v>10</v>
      </c>
      <c r="K2429" s="6">
        <v>330</v>
      </c>
      <c r="L2429" s="6">
        <v>350</v>
      </c>
    </row>
    <row r="2431" spans="1:15" ht="10.5" x14ac:dyDescent="0.25">
      <c r="A2431" s="59" t="s">
        <v>0</v>
      </c>
      <c r="B2431" s="22" t="s">
        <v>7</v>
      </c>
      <c r="C2431" s="3" t="s">
        <v>8</v>
      </c>
      <c r="D2431" s="2" t="s">
        <v>9</v>
      </c>
      <c r="E2431" s="46"/>
      <c r="F2431" s="2" t="s">
        <v>89</v>
      </c>
      <c r="G2431" s="2" t="s">
        <v>25</v>
      </c>
      <c r="H2431" s="2" t="s">
        <v>90</v>
      </c>
      <c r="I2431" s="2" t="s">
        <v>91</v>
      </c>
      <c r="J2431" s="2" t="s">
        <v>92</v>
      </c>
      <c r="K2431" s="2" t="s">
        <v>37</v>
      </c>
      <c r="L2431" s="2" t="s">
        <v>93</v>
      </c>
      <c r="M2431" s="2" t="s">
        <v>95</v>
      </c>
      <c r="N2431" s="2" t="s">
        <v>58</v>
      </c>
      <c r="O2431" s="4" t="s">
        <v>96</v>
      </c>
    </row>
    <row r="2432" spans="1:15" x14ac:dyDescent="0.2">
      <c r="A2432" s="28">
        <v>40609</v>
      </c>
      <c r="B2432" s="18" t="s">
        <v>589</v>
      </c>
      <c r="C2432" s="31">
        <v>61587</v>
      </c>
      <c r="D2432" s="6">
        <v>1691.36</v>
      </c>
      <c r="E2432" s="44" t="s">
        <v>27</v>
      </c>
      <c r="J2432" s="6">
        <v>10</v>
      </c>
      <c r="K2432" s="6">
        <v>330</v>
      </c>
      <c r="L2432" s="6">
        <v>350</v>
      </c>
    </row>
    <row r="2433" spans="1:15" ht="20" x14ac:dyDescent="0.2">
      <c r="A2433" s="28">
        <v>40609</v>
      </c>
      <c r="B2433" s="18" t="s">
        <v>749</v>
      </c>
      <c r="C2433" s="31">
        <v>355</v>
      </c>
      <c r="D2433" s="6">
        <v>853.92</v>
      </c>
      <c r="E2433" s="44" t="s">
        <v>27</v>
      </c>
    </row>
    <row r="2434" spans="1:15" x14ac:dyDescent="0.2">
      <c r="A2434" s="28">
        <v>40609</v>
      </c>
      <c r="B2434" s="18" t="s">
        <v>715</v>
      </c>
      <c r="C2434" s="31" t="s">
        <v>750</v>
      </c>
      <c r="D2434" s="6">
        <v>320.97000000000003</v>
      </c>
      <c r="E2434" s="44" t="s">
        <v>27</v>
      </c>
    </row>
    <row r="2435" spans="1:15" x14ac:dyDescent="0.2">
      <c r="A2435" s="28">
        <v>40610</v>
      </c>
      <c r="B2435" s="18" t="s">
        <v>459</v>
      </c>
      <c r="C2435" s="31">
        <v>246763</v>
      </c>
      <c r="D2435" s="6">
        <v>1754.45</v>
      </c>
      <c r="E2435" s="44" t="s">
        <v>27</v>
      </c>
    </row>
    <row r="2436" spans="1:15" x14ac:dyDescent="0.2">
      <c r="A2436" s="28">
        <v>40611</v>
      </c>
      <c r="B2436" s="18" t="s">
        <v>6</v>
      </c>
      <c r="C2436" s="31">
        <v>40653766</v>
      </c>
      <c r="D2436" s="6">
        <v>510.13</v>
      </c>
      <c r="E2436" s="44" t="s">
        <v>27</v>
      </c>
    </row>
    <row r="2437" spans="1:15" x14ac:dyDescent="0.2">
      <c r="A2437" s="28">
        <v>40611</v>
      </c>
      <c r="B2437" s="18" t="s">
        <v>6</v>
      </c>
      <c r="C2437" s="31">
        <v>40653767</v>
      </c>
      <c r="D2437" s="6">
        <v>59.13</v>
      </c>
      <c r="E2437" s="44" t="s">
        <v>27</v>
      </c>
    </row>
    <row r="2438" spans="1:15" x14ac:dyDescent="0.2">
      <c r="A2438" s="28">
        <v>40611</v>
      </c>
      <c r="B2438" s="18" t="s">
        <v>589</v>
      </c>
      <c r="C2438" s="31">
        <v>61660</v>
      </c>
      <c r="D2438" s="6">
        <v>1087.1500000000001</v>
      </c>
      <c r="E2438" s="44" t="s">
        <v>27</v>
      </c>
    </row>
    <row r="2439" spans="1:15" x14ac:dyDescent="0.2">
      <c r="A2439" s="28">
        <v>40613</v>
      </c>
      <c r="B2439" s="18" t="s">
        <v>748</v>
      </c>
      <c r="C2439" s="31">
        <v>3280</v>
      </c>
      <c r="D2439" s="6">
        <v>384.75</v>
      </c>
      <c r="E2439" s="44" t="s">
        <v>27</v>
      </c>
    </row>
    <row r="2440" spans="1:15" x14ac:dyDescent="0.2">
      <c r="A2440" s="28">
        <v>40627</v>
      </c>
      <c r="B2440" s="40" t="s">
        <v>758</v>
      </c>
      <c r="D2440" s="6">
        <v>240.63</v>
      </c>
      <c r="E2440" s="44" t="s">
        <v>27</v>
      </c>
    </row>
    <row r="2441" spans="1:15" ht="10.5" x14ac:dyDescent="0.25">
      <c r="D2441" s="9">
        <f>SUM(D2432:D2440)</f>
        <v>6902.4900000000007</v>
      </c>
    </row>
    <row r="2443" spans="1:15" ht="10.5" x14ac:dyDescent="0.25">
      <c r="A2443" s="59" t="s">
        <v>0</v>
      </c>
      <c r="B2443" s="22" t="s">
        <v>7</v>
      </c>
      <c r="C2443" s="3" t="s">
        <v>8</v>
      </c>
      <c r="D2443" s="2" t="s">
        <v>9</v>
      </c>
      <c r="E2443" s="46"/>
      <c r="F2443" s="2" t="s">
        <v>89</v>
      </c>
      <c r="G2443" s="2" t="s">
        <v>25</v>
      </c>
      <c r="H2443" s="2" t="s">
        <v>90</v>
      </c>
      <c r="I2443" s="2" t="s">
        <v>91</v>
      </c>
      <c r="J2443" s="2" t="s">
        <v>92</v>
      </c>
      <c r="K2443" s="2" t="s">
        <v>37</v>
      </c>
      <c r="L2443" s="2" t="s">
        <v>93</v>
      </c>
      <c r="M2443" s="2" t="s">
        <v>95</v>
      </c>
      <c r="N2443" s="2" t="s">
        <v>58</v>
      </c>
      <c r="O2443" s="4" t="s">
        <v>96</v>
      </c>
    </row>
    <row r="2444" spans="1:15" x14ac:dyDescent="0.2">
      <c r="A2444" s="28">
        <v>40630</v>
      </c>
      <c r="B2444" s="18" t="s">
        <v>752</v>
      </c>
      <c r="C2444" s="31">
        <v>668</v>
      </c>
      <c r="D2444" s="6">
        <v>1193.26</v>
      </c>
      <c r="E2444" s="44" t="s">
        <v>27</v>
      </c>
      <c r="J2444" s="6">
        <v>10</v>
      </c>
      <c r="K2444" s="6">
        <v>330</v>
      </c>
      <c r="L2444" s="6">
        <v>350</v>
      </c>
    </row>
    <row r="2445" spans="1:15" x14ac:dyDescent="0.2">
      <c r="A2445" s="28">
        <v>40630</v>
      </c>
      <c r="B2445" s="18" t="s">
        <v>6</v>
      </c>
      <c r="C2445" s="31">
        <v>40657273</v>
      </c>
      <c r="D2445" s="6">
        <v>53</v>
      </c>
      <c r="E2445" s="44" t="s">
        <v>27</v>
      </c>
    </row>
    <row r="2446" spans="1:15" x14ac:dyDescent="0.2">
      <c r="A2446" s="28">
        <v>40631</v>
      </c>
      <c r="B2446" s="18" t="s">
        <v>19</v>
      </c>
      <c r="C2446" s="31">
        <v>193151</v>
      </c>
      <c r="D2446" s="6">
        <v>589.15</v>
      </c>
      <c r="E2446" s="44" t="s">
        <v>27</v>
      </c>
    </row>
    <row r="2447" spans="1:15" x14ac:dyDescent="0.2">
      <c r="A2447" s="28">
        <v>40631</v>
      </c>
      <c r="B2447" s="18" t="s">
        <v>718</v>
      </c>
      <c r="C2447" s="31">
        <v>61981</v>
      </c>
      <c r="D2447" s="6">
        <v>942.66</v>
      </c>
      <c r="E2447" s="44" t="s">
        <v>27</v>
      </c>
    </row>
    <row r="2448" spans="1:15" x14ac:dyDescent="0.2">
      <c r="A2448" s="28">
        <v>40631</v>
      </c>
      <c r="B2448" s="18" t="s">
        <v>13</v>
      </c>
      <c r="C2448" s="31">
        <v>34755</v>
      </c>
      <c r="D2448" s="6">
        <v>335.8</v>
      </c>
      <c r="E2448" s="44" t="s">
        <v>27</v>
      </c>
    </row>
    <row r="2449" spans="1:15" x14ac:dyDescent="0.2">
      <c r="A2449" s="28">
        <v>40632</v>
      </c>
      <c r="B2449" s="18" t="s">
        <v>6</v>
      </c>
      <c r="C2449" s="31">
        <v>40657841</v>
      </c>
      <c r="D2449" s="6">
        <v>404.13</v>
      </c>
      <c r="E2449" s="44" t="s">
        <v>27</v>
      </c>
    </row>
    <row r="2450" spans="1:15" x14ac:dyDescent="0.2">
      <c r="A2450" s="28">
        <v>40632</v>
      </c>
      <c r="B2450" s="18" t="s">
        <v>6</v>
      </c>
      <c r="C2450" s="31">
        <v>40657848</v>
      </c>
      <c r="D2450" s="6">
        <v>15.2</v>
      </c>
      <c r="E2450" s="44" t="s">
        <v>27</v>
      </c>
    </row>
    <row r="2451" spans="1:15" x14ac:dyDescent="0.2">
      <c r="A2451" s="28">
        <v>40632</v>
      </c>
      <c r="B2451" s="18" t="s">
        <v>459</v>
      </c>
      <c r="C2451" s="31">
        <v>248001</v>
      </c>
      <c r="D2451" s="6">
        <v>1761.1</v>
      </c>
      <c r="E2451" s="44" t="s">
        <v>27</v>
      </c>
    </row>
    <row r="2452" spans="1:15" x14ac:dyDescent="0.2">
      <c r="A2452" s="28">
        <v>40634</v>
      </c>
      <c r="B2452" s="18" t="s">
        <v>459</v>
      </c>
      <c r="C2452" s="31">
        <v>248175</v>
      </c>
      <c r="D2452" s="6">
        <v>2599.9499999999998</v>
      </c>
      <c r="E2452" s="44" t="s">
        <v>27</v>
      </c>
    </row>
    <row r="2453" spans="1:15" x14ac:dyDescent="0.2">
      <c r="A2453" s="28">
        <v>40634</v>
      </c>
      <c r="B2453" s="18" t="s">
        <v>718</v>
      </c>
      <c r="C2453" s="31">
        <v>62065</v>
      </c>
      <c r="D2453" s="6">
        <v>2474.3200000000002</v>
      </c>
      <c r="E2453" s="44" t="s">
        <v>27</v>
      </c>
    </row>
    <row r="2454" spans="1:15" x14ac:dyDescent="0.2">
      <c r="A2454" s="28">
        <v>40634</v>
      </c>
      <c r="B2454" s="18" t="s">
        <v>6</v>
      </c>
      <c r="C2454" s="31">
        <v>40658150</v>
      </c>
      <c r="D2454" s="6">
        <v>100.18</v>
      </c>
      <c r="E2454" s="44" t="s">
        <v>27</v>
      </c>
    </row>
    <row r="2455" spans="1:15" ht="10.5" x14ac:dyDescent="0.25">
      <c r="A2455" s="28" t="s">
        <v>243</v>
      </c>
      <c r="D2455" s="9">
        <f>SUM(D2444:D2454)</f>
        <v>10468.75</v>
      </c>
      <c r="J2455" s="6">
        <v>10</v>
      </c>
      <c r="K2455" s="6">
        <v>330</v>
      </c>
      <c r="L2455" s="6">
        <v>350</v>
      </c>
    </row>
    <row r="2460" spans="1:15" ht="10.5" x14ac:dyDescent="0.25">
      <c r="A2460" s="59" t="s">
        <v>0</v>
      </c>
      <c r="B2460" s="22" t="s">
        <v>7</v>
      </c>
      <c r="C2460" s="3" t="s">
        <v>8</v>
      </c>
      <c r="D2460" s="2" t="s">
        <v>9</v>
      </c>
      <c r="E2460" s="46"/>
      <c r="F2460" s="2" t="s">
        <v>89</v>
      </c>
      <c r="G2460" s="2" t="s">
        <v>25</v>
      </c>
      <c r="H2460" s="2" t="s">
        <v>90</v>
      </c>
      <c r="I2460" s="2" t="s">
        <v>91</v>
      </c>
      <c r="J2460" s="2" t="s">
        <v>92</v>
      </c>
      <c r="K2460" s="2" t="s">
        <v>37</v>
      </c>
      <c r="L2460" s="2" t="s">
        <v>93</v>
      </c>
      <c r="M2460" s="2" t="s">
        <v>95</v>
      </c>
      <c r="N2460" s="2" t="s">
        <v>58</v>
      </c>
      <c r="O2460" s="4" t="s">
        <v>96</v>
      </c>
    </row>
    <row r="2461" spans="1:15" x14ac:dyDescent="0.2">
      <c r="A2461" s="28">
        <v>40637</v>
      </c>
      <c r="B2461" s="18" t="s">
        <v>718</v>
      </c>
      <c r="C2461" s="31">
        <v>62071</v>
      </c>
      <c r="D2461" s="6">
        <v>1564.13</v>
      </c>
      <c r="E2461" s="44" t="s">
        <v>27</v>
      </c>
      <c r="J2461" s="6">
        <v>10</v>
      </c>
      <c r="K2461" s="6">
        <v>330</v>
      </c>
      <c r="L2461" s="6">
        <v>350</v>
      </c>
    </row>
    <row r="2462" spans="1:15" x14ac:dyDescent="0.2">
      <c r="A2462" s="28">
        <v>40639</v>
      </c>
      <c r="B2462" s="18" t="s">
        <v>6</v>
      </c>
      <c r="C2462" s="31">
        <v>4065913</v>
      </c>
      <c r="D2462" s="6">
        <v>410.26</v>
      </c>
      <c r="E2462" s="44" t="s">
        <v>27</v>
      </c>
    </row>
    <row r="2463" spans="1:15" x14ac:dyDescent="0.2">
      <c r="A2463" s="28">
        <v>40638</v>
      </c>
      <c r="B2463" s="18" t="s">
        <v>19</v>
      </c>
      <c r="C2463" s="31">
        <v>193390</v>
      </c>
      <c r="D2463" s="6">
        <v>49.85</v>
      </c>
      <c r="E2463" s="44" t="s">
        <v>27</v>
      </c>
    </row>
    <row r="2464" spans="1:15" x14ac:dyDescent="0.2">
      <c r="A2464" s="28">
        <v>40638</v>
      </c>
      <c r="B2464" s="18" t="s">
        <v>19</v>
      </c>
      <c r="C2464" s="31">
        <v>193382</v>
      </c>
      <c r="D2464" s="6">
        <v>30.2</v>
      </c>
      <c r="E2464" s="44" t="s">
        <v>27</v>
      </c>
    </row>
    <row r="2465" spans="1:15" ht="20" x14ac:dyDescent="0.2">
      <c r="A2465" s="28">
        <v>40639</v>
      </c>
      <c r="B2465" s="18" t="s">
        <v>709</v>
      </c>
      <c r="C2465" s="35" t="s">
        <v>754</v>
      </c>
      <c r="D2465" s="6">
        <v>155.19999999999999</v>
      </c>
      <c r="E2465" s="44" t="s">
        <v>27</v>
      </c>
    </row>
    <row r="2466" spans="1:15" ht="20" x14ac:dyDescent="0.2">
      <c r="A2466" s="28">
        <v>40640</v>
      </c>
      <c r="B2466" s="18" t="s">
        <v>709</v>
      </c>
      <c r="C2466" s="31">
        <v>3883</v>
      </c>
      <c r="D2466" s="6">
        <v>199.49</v>
      </c>
      <c r="E2466" s="44" t="s">
        <v>27</v>
      </c>
    </row>
    <row r="2467" spans="1:15" x14ac:dyDescent="0.2">
      <c r="A2467" s="28">
        <v>40640</v>
      </c>
      <c r="B2467" s="18" t="s">
        <v>674</v>
      </c>
      <c r="C2467" s="31">
        <v>14</v>
      </c>
      <c r="D2467" s="6">
        <v>1083.02</v>
      </c>
      <c r="E2467" s="44" t="s">
        <v>27</v>
      </c>
    </row>
    <row r="2468" spans="1:15" x14ac:dyDescent="0.2">
      <c r="A2468" s="28">
        <v>40640</v>
      </c>
      <c r="B2468" s="40" t="s">
        <v>13</v>
      </c>
      <c r="C2468" s="31">
        <v>1574</v>
      </c>
      <c r="D2468" s="6">
        <v>464.57</v>
      </c>
      <c r="E2468" s="44" t="s">
        <v>27</v>
      </c>
    </row>
    <row r="2469" spans="1:15" ht="10.5" x14ac:dyDescent="0.25">
      <c r="D2469" s="9">
        <f>SUM(D2461:D2468)</f>
        <v>3956.7200000000003</v>
      </c>
      <c r="G2469" s="6">
        <v>2997</v>
      </c>
      <c r="J2469" s="6">
        <v>10</v>
      </c>
      <c r="K2469" s="6">
        <v>330</v>
      </c>
      <c r="L2469" s="6">
        <v>350</v>
      </c>
      <c r="M2469" s="6">
        <f>SUM(D2469:L2469)</f>
        <v>7643.72</v>
      </c>
    </row>
    <row r="2471" spans="1:15" ht="10.5" x14ac:dyDescent="0.25">
      <c r="A2471" s="59" t="s">
        <v>0</v>
      </c>
      <c r="B2471" s="22" t="s">
        <v>7</v>
      </c>
      <c r="C2471" s="3" t="s">
        <v>8</v>
      </c>
      <c r="D2471" s="2" t="s">
        <v>9</v>
      </c>
      <c r="E2471" s="46"/>
      <c r="F2471" s="2" t="s">
        <v>89</v>
      </c>
      <c r="G2471" s="2" t="s">
        <v>25</v>
      </c>
      <c r="H2471" s="2" t="s">
        <v>90</v>
      </c>
      <c r="I2471" s="2" t="s">
        <v>91</v>
      </c>
      <c r="J2471" s="2" t="s">
        <v>92</v>
      </c>
      <c r="K2471" s="2" t="s">
        <v>37</v>
      </c>
      <c r="L2471" s="2" t="s">
        <v>93</v>
      </c>
      <c r="M2471" s="2" t="s">
        <v>95</v>
      </c>
      <c r="N2471" s="2" t="s">
        <v>58</v>
      </c>
      <c r="O2471" s="4" t="s">
        <v>96</v>
      </c>
    </row>
    <row r="2472" spans="1:15" x14ac:dyDescent="0.2">
      <c r="A2472" s="28">
        <v>40644</v>
      </c>
      <c r="B2472" s="40" t="s">
        <v>13</v>
      </c>
      <c r="C2472" s="31">
        <v>1581</v>
      </c>
      <c r="D2472" s="6">
        <v>177.22</v>
      </c>
      <c r="E2472" s="44" t="s">
        <v>27</v>
      </c>
      <c r="J2472" s="6">
        <v>10</v>
      </c>
      <c r="K2472" s="6">
        <v>330</v>
      </c>
      <c r="L2472" s="6">
        <v>350</v>
      </c>
    </row>
    <row r="2473" spans="1:15" x14ac:dyDescent="0.2">
      <c r="A2473" s="28">
        <v>40644</v>
      </c>
      <c r="B2473" s="40" t="s">
        <v>736</v>
      </c>
      <c r="C2473" s="31">
        <v>1180963</v>
      </c>
      <c r="D2473" s="6">
        <v>1375.6</v>
      </c>
      <c r="E2473" s="44" t="s">
        <v>27</v>
      </c>
    </row>
    <row r="2474" spans="1:15" x14ac:dyDescent="0.2">
      <c r="A2474" s="28">
        <v>40644</v>
      </c>
      <c r="B2474" s="40" t="s">
        <v>718</v>
      </c>
      <c r="C2474" s="31">
        <v>62185</v>
      </c>
      <c r="D2474" s="6">
        <v>1650</v>
      </c>
      <c r="E2474" s="44" t="s">
        <v>27</v>
      </c>
    </row>
    <row r="2475" spans="1:15" x14ac:dyDescent="0.2">
      <c r="A2475" s="28">
        <v>40645</v>
      </c>
      <c r="B2475" s="40" t="s">
        <v>19</v>
      </c>
      <c r="C2475" s="31">
        <v>193693</v>
      </c>
      <c r="D2475" s="6">
        <v>725.9</v>
      </c>
      <c r="E2475" s="44" t="s">
        <v>27</v>
      </c>
    </row>
    <row r="2476" spans="1:15" x14ac:dyDescent="0.2">
      <c r="A2476" s="28">
        <v>40645</v>
      </c>
      <c r="B2476" s="40" t="s">
        <v>459</v>
      </c>
      <c r="C2476" s="31">
        <v>248697</v>
      </c>
      <c r="D2476" s="6">
        <v>1831.9</v>
      </c>
      <c r="E2476" s="44" t="s">
        <v>27</v>
      </c>
    </row>
    <row r="2477" spans="1:15" x14ac:dyDescent="0.2">
      <c r="A2477" s="28">
        <v>40646</v>
      </c>
      <c r="B2477" s="40" t="s">
        <v>759</v>
      </c>
      <c r="C2477" s="31">
        <v>99729</v>
      </c>
      <c r="D2477" s="6">
        <v>57.9</v>
      </c>
      <c r="E2477" s="44" t="s">
        <v>27</v>
      </c>
    </row>
    <row r="2478" spans="1:15" x14ac:dyDescent="0.2">
      <c r="A2478" s="28">
        <v>40646</v>
      </c>
      <c r="B2478" s="40" t="s">
        <v>6</v>
      </c>
      <c r="C2478" s="31">
        <v>40660483</v>
      </c>
      <c r="D2478" s="6">
        <v>410.26</v>
      </c>
      <c r="E2478" s="44" t="s">
        <v>27</v>
      </c>
    </row>
    <row r="2479" spans="1:15" x14ac:dyDescent="0.2">
      <c r="A2479" s="28">
        <v>40648</v>
      </c>
      <c r="B2479" s="40" t="s">
        <v>674</v>
      </c>
      <c r="C2479" s="31">
        <v>15</v>
      </c>
      <c r="D2479" s="6">
        <v>937.75</v>
      </c>
      <c r="E2479" s="44" t="s">
        <v>27</v>
      </c>
    </row>
    <row r="2480" spans="1:15" x14ac:dyDescent="0.2">
      <c r="A2480" s="28">
        <v>40648</v>
      </c>
      <c r="B2480" s="40" t="s">
        <v>736</v>
      </c>
      <c r="C2480" s="31">
        <v>1181252</v>
      </c>
      <c r="D2480" s="6">
        <v>1000</v>
      </c>
      <c r="E2480" s="44" t="s">
        <v>27</v>
      </c>
    </row>
    <row r="2481" spans="1:15" ht="10.5" x14ac:dyDescent="0.25">
      <c r="B2481" s="40"/>
      <c r="D2481" s="9">
        <f>SUM(D2472:D2480)</f>
        <v>8166.53</v>
      </c>
      <c r="G2481" s="6">
        <v>2997</v>
      </c>
      <c r="J2481" s="6">
        <v>10</v>
      </c>
      <c r="K2481" s="6">
        <v>330</v>
      </c>
      <c r="L2481" s="6">
        <v>350</v>
      </c>
      <c r="M2481" s="6">
        <f>SUM(D2481:L2481)</f>
        <v>11853.529999999999</v>
      </c>
      <c r="N2481" s="6">
        <v>12446.65</v>
      </c>
      <c r="O2481" s="7">
        <f>N2481-M2481</f>
        <v>593.1200000000008</v>
      </c>
    </row>
    <row r="2482" spans="1:15" ht="10.5" x14ac:dyDescent="0.25">
      <c r="D2482" s="9"/>
    </row>
    <row r="2486" spans="1:15" ht="10.5" x14ac:dyDescent="0.25">
      <c r="A2486" s="59" t="s">
        <v>0</v>
      </c>
      <c r="B2486" s="22" t="s">
        <v>7</v>
      </c>
      <c r="C2486" s="3" t="s">
        <v>8</v>
      </c>
      <c r="D2486" s="2" t="s">
        <v>9</v>
      </c>
      <c r="E2486" s="46"/>
      <c r="F2486" s="2" t="s">
        <v>89</v>
      </c>
      <c r="G2486" s="2" t="s">
        <v>25</v>
      </c>
      <c r="H2486" s="2" t="s">
        <v>90</v>
      </c>
      <c r="I2486" s="2" t="s">
        <v>91</v>
      </c>
      <c r="J2486" s="2" t="s">
        <v>92</v>
      </c>
      <c r="K2486" s="2" t="s">
        <v>37</v>
      </c>
      <c r="L2486" s="2" t="s">
        <v>93</v>
      </c>
      <c r="M2486" s="2" t="s">
        <v>95</v>
      </c>
      <c r="N2486" s="2" t="s">
        <v>58</v>
      </c>
      <c r="O2486" s="4" t="s">
        <v>96</v>
      </c>
    </row>
    <row r="2487" spans="1:15" x14ac:dyDescent="0.2">
      <c r="A2487" s="28">
        <v>40651</v>
      </c>
      <c r="B2487" s="40" t="s">
        <v>19</v>
      </c>
      <c r="C2487" s="31">
        <v>193932</v>
      </c>
      <c r="D2487" s="6">
        <v>51.85</v>
      </c>
      <c r="E2487" s="44" t="s">
        <v>27</v>
      </c>
      <c r="J2487" s="6">
        <v>10</v>
      </c>
      <c r="K2487" s="6">
        <v>330</v>
      </c>
      <c r="L2487" s="6">
        <v>350</v>
      </c>
    </row>
    <row r="2488" spans="1:15" x14ac:dyDescent="0.2">
      <c r="A2488" s="28">
        <v>40651</v>
      </c>
      <c r="B2488" s="40" t="s">
        <v>459</v>
      </c>
      <c r="C2488" s="31">
        <v>249020</v>
      </c>
      <c r="D2488" s="6">
        <v>1728.8</v>
      </c>
      <c r="E2488" s="44" t="s">
        <v>27</v>
      </c>
    </row>
    <row r="2489" spans="1:15" x14ac:dyDescent="0.2">
      <c r="A2489" s="28">
        <v>40651</v>
      </c>
      <c r="B2489" s="40" t="s">
        <v>761</v>
      </c>
      <c r="C2489" s="31">
        <v>1023</v>
      </c>
      <c r="D2489" s="6">
        <v>1302.42</v>
      </c>
      <c r="E2489" s="44" t="s">
        <v>27</v>
      </c>
    </row>
    <row r="2490" spans="1:15" x14ac:dyDescent="0.2">
      <c r="A2490" s="28">
        <v>40651</v>
      </c>
      <c r="B2490" s="40" t="s">
        <v>6</v>
      </c>
      <c r="C2490" s="31">
        <v>40661381</v>
      </c>
      <c r="D2490" s="6">
        <v>118.26</v>
      </c>
      <c r="E2490" s="44" t="s">
        <v>27</v>
      </c>
    </row>
    <row r="2491" spans="1:15" x14ac:dyDescent="0.2">
      <c r="A2491" s="28">
        <v>40652</v>
      </c>
      <c r="B2491" s="40" t="s">
        <v>748</v>
      </c>
      <c r="C2491" s="31">
        <v>4118</v>
      </c>
      <c r="D2491" s="6">
        <v>68</v>
      </c>
      <c r="E2491" s="44" t="s">
        <v>27</v>
      </c>
    </row>
    <row r="2492" spans="1:15" x14ac:dyDescent="0.2">
      <c r="A2492" s="28">
        <v>40652</v>
      </c>
      <c r="B2492" s="40" t="s">
        <v>748</v>
      </c>
      <c r="C2492" s="31">
        <v>2386</v>
      </c>
      <c r="D2492" s="6">
        <v>45.23</v>
      </c>
      <c r="E2492" s="44" t="s">
        <v>27</v>
      </c>
    </row>
    <row r="2493" spans="1:15" x14ac:dyDescent="0.2">
      <c r="A2493" s="28">
        <v>40652</v>
      </c>
      <c r="B2493" s="40" t="s">
        <v>761</v>
      </c>
      <c r="C2493" s="31">
        <v>1082</v>
      </c>
      <c r="D2493" s="6">
        <v>1077.72</v>
      </c>
      <c r="E2493" s="44" t="s">
        <v>27</v>
      </c>
    </row>
    <row r="2494" spans="1:15" x14ac:dyDescent="0.2">
      <c r="A2494" s="28">
        <v>40653</v>
      </c>
      <c r="B2494" s="40" t="s">
        <v>634</v>
      </c>
      <c r="C2494" s="31">
        <v>1181513</v>
      </c>
      <c r="D2494" s="6">
        <v>1181.7</v>
      </c>
      <c r="E2494" s="44" t="s">
        <v>27</v>
      </c>
    </row>
    <row r="2495" spans="1:15" x14ac:dyDescent="0.2">
      <c r="A2495" s="28">
        <v>40653</v>
      </c>
      <c r="B2495" s="40" t="s">
        <v>459</v>
      </c>
      <c r="C2495" s="31">
        <v>249255</v>
      </c>
      <c r="D2495" s="6">
        <v>689.3</v>
      </c>
      <c r="E2495" s="44" t="s">
        <v>27</v>
      </c>
    </row>
    <row r="2496" spans="1:15" x14ac:dyDescent="0.2">
      <c r="A2496" s="28">
        <v>40654</v>
      </c>
      <c r="B2496" s="40" t="s">
        <v>660</v>
      </c>
      <c r="C2496" s="31">
        <v>1033</v>
      </c>
      <c r="D2496" s="6">
        <v>3712.98</v>
      </c>
      <c r="E2496" s="44" t="s">
        <v>27</v>
      </c>
    </row>
    <row r="2497" spans="1:15" ht="10.5" x14ac:dyDescent="0.25">
      <c r="D2497" s="9">
        <f>SUM(D2487:D2496)</f>
        <v>9976.26</v>
      </c>
      <c r="G2497" s="6">
        <v>2774.37</v>
      </c>
      <c r="J2497" s="6">
        <v>10</v>
      </c>
      <c r="K2497" s="6">
        <v>330</v>
      </c>
      <c r="L2497" s="6">
        <v>350</v>
      </c>
      <c r="M2497" s="6">
        <f>SUM(D2497:L2497)</f>
        <v>13440.630000000001</v>
      </c>
      <c r="N2497" s="6">
        <v>13771.62</v>
      </c>
      <c r="O2497" s="7">
        <f>N2497-M2497</f>
        <v>330.98999999999978</v>
      </c>
    </row>
    <row r="2502" spans="1:15" ht="10.5" x14ac:dyDescent="0.25">
      <c r="A2502" s="59" t="s">
        <v>0</v>
      </c>
      <c r="B2502" s="22" t="s">
        <v>7</v>
      </c>
      <c r="C2502" s="3" t="s">
        <v>8</v>
      </c>
      <c r="D2502" s="2" t="s">
        <v>9</v>
      </c>
      <c r="E2502" s="46"/>
      <c r="F2502" s="2" t="s">
        <v>89</v>
      </c>
      <c r="G2502" s="2" t="s">
        <v>25</v>
      </c>
      <c r="H2502" s="2" t="s">
        <v>90</v>
      </c>
      <c r="I2502" s="2" t="s">
        <v>91</v>
      </c>
      <c r="J2502" s="2" t="s">
        <v>92</v>
      </c>
      <c r="K2502" s="2" t="s">
        <v>37</v>
      </c>
      <c r="L2502" s="2" t="s">
        <v>93</v>
      </c>
      <c r="M2502" s="2" t="s">
        <v>95</v>
      </c>
      <c r="N2502" s="2" t="s">
        <v>58</v>
      </c>
      <c r="O2502" s="4" t="s">
        <v>96</v>
      </c>
    </row>
    <row r="2503" spans="1:15" x14ac:dyDescent="0.2">
      <c r="A2503" s="28">
        <v>40660</v>
      </c>
      <c r="B2503" s="40" t="s">
        <v>761</v>
      </c>
      <c r="C2503" s="31">
        <v>1193</v>
      </c>
      <c r="D2503" s="6">
        <v>1168.8</v>
      </c>
      <c r="E2503" s="44" t="s">
        <v>27</v>
      </c>
      <c r="J2503" s="6">
        <v>10</v>
      </c>
      <c r="K2503" s="6">
        <v>330</v>
      </c>
      <c r="L2503" s="6">
        <v>350</v>
      </c>
    </row>
    <row r="2504" spans="1:15" x14ac:dyDescent="0.2">
      <c r="A2504" s="28">
        <v>40661</v>
      </c>
      <c r="B2504" s="40" t="s">
        <v>761</v>
      </c>
      <c r="C2504" s="31">
        <v>1229</v>
      </c>
      <c r="D2504" s="6">
        <v>6</v>
      </c>
      <c r="E2504" s="44" t="s">
        <v>27</v>
      </c>
    </row>
    <row r="2505" spans="1:15" x14ac:dyDescent="0.2">
      <c r="A2505" s="28">
        <v>40661</v>
      </c>
      <c r="B2505" s="40" t="s">
        <v>459</v>
      </c>
      <c r="C2505" s="31">
        <v>249542</v>
      </c>
      <c r="D2505" s="6">
        <v>2915.3</v>
      </c>
      <c r="E2505" s="44" t="s">
        <v>27</v>
      </c>
    </row>
    <row r="2506" spans="1:15" x14ac:dyDescent="0.2">
      <c r="A2506" s="28">
        <v>40662</v>
      </c>
      <c r="B2506" s="40" t="s">
        <v>634</v>
      </c>
      <c r="C2506" s="31">
        <v>1181889</v>
      </c>
      <c r="D2506" s="6">
        <v>2521.8000000000002</v>
      </c>
      <c r="E2506" s="44" t="s">
        <v>27</v>
      </c>
    </row>
    <row r="2507" spans="1:15" x14ac:dyDescent="0.2">
      <c r="A2507" s="28">
        <v>40662</v>
      </c>
      <c r="B2507" s="40" t="s">
        <v>6</v>
      </c>
      <c r="C2507" s="31">
        <v>40663368</v>
      </c>
      <c r="D2507" s="6">
        <v>59.13</v>
      </c>
      <c r="E2507" s="44" t="s">
        <v>27</v>
      </c>
    </row>
    <row r="2508" spans="1:15" x14ac:dyDescent="0.2">
      <c r="A2508" s="28">
        <v>40662</v>
      </c>
      <c r="B2508" s="40" t="s">
        <v>19</v>
      </c>
      <c r="C2508" s="31">
        <v>194345</v>
      </c>
      <c r="D2508" s="6">
        <v>704.5</v>
      </c>
      <c r="E2508" s="44" t="s">
        <v>27</v>
      </c>
    </row>
    <row r="2509" spans="1:15" ht="10.5" x14ac:dyDescent="0.25">
      <c r="D2509" s="9">
        <f>SUM(D2503:D2508)</f>
        <v>7375.5300000000007</v>
      </c>
      <c r="G2509" s="6">
        <v>2774.37</v>
      </c>
      <c r="J2509" s="6">
        <v>10</v>
      </c>
      <c r="K2509" s="6">
        <v>330</v>
      </c>
      <c r="L2509" s="6">
        <v>350</v>
      </c>
      <c r="M2509" s="6">
        <f>SUM(D2509:L2509)</f>
        <v>10839.900000000001</v>
      </c>
      <c r="N2509" s="6">
        <v>7838.4</v>
      </c>
      <c r="O2509" s="7">
        <f>N2509-M2509</f>
        <v>-3001.5000000000018</v>
      </c>
    </row>
    <row r="2513" spans="1:15" ht="10.5" x14ac:dyDescent="0.25">
      <c r="A2513" s="59" t="s">
        <v>0</v>
      </c>
      <c r="B2513" s="22" t="s">
        <v>7</v>
      </c>
      <c r="C2513" s="3" t="s">
        <v>8</v>
      </c>
      <c r="D2513" s="2" t="s">
        <v>9</v>
      </c>
      <c r="E2513" s="46"/>
      <c r="F2513" s="2" t="s">
        <v>89</v>
      </c>
      <c r="G2513" s="2" t="s">
        <v>25</v>
      </c>
      <c r="H2513" s="2" t="s">
        <v>90</v>
      </c>
      <c r="I2513" s="2" t="s">
        <v>91</v>
      </c>
      <c r="J2513" s="2" t="s">
        <v>92</v>
      </c>
      <c r="K2513" s="2" t="s">
        <v>37</v>
      </c>
      <c r="L2513" s="2" t="s">
        <v>93</v>
      </c>
      <c r="M2513" s="2" t="s">
        <v>95</v>
      </c>
      <c r="N2513" s="2" t="s">
        <v>58</v>
      </c>
      <c r="O2513" s="4" t="s">
        <v>96</v>
      </c>
    </row>
    <row r="2514" spans="1:15" x14ac:dyDescent="0.2">
      <c r="A2514" s="28">
        <v>40668</v>
      </c>
      <c r="B2514" s="40" t="s">
        <v>761</v>
      </c>
      <c r="C2514" s="31">
        <v>1347</v>
      </c>
      <c r="D2514" s="6">
        <v>1034.26</v>
      </c>
      <c r="E2514" s="44" t="s">
        <v>27</v>
      </c>
      <c r="J2514" s="6">
        <v>10</v>
      </c>
      <c r="K2514" s="6">
        <v>330</v>
      </c>
      <c r="L2514" s="6">
        <v>350</v>
      </c>
    </row>
    <row r="2515" spans="1:15" x14ac:dyDescent="0.2">
      <c r="A2515" s="28">
        <v>40667</v>
      </c>
      <c r="B2515" s="40" t="s">
        <v>459</v>
      </c>
      <c r="C2515" s="31">
        <v>249861</v>
      </c>
      <c r="D2515" s="6">
        <v>3706.05</v>
      </c>
      <c r="E2515" s="44" t="s">
        <v>27</v>
      </c>
    </row>
    <row r="2516" spans="1:15" x14ac:dyDescent="0.2">
      <c r="A2516" s="28">
        <v>40667</v>
      </c>
      <c r="B2516" s="40" t="s">
        <v>6</v>
      </c>
      <c r="C2516" s="31">
        <v>40664057</v>
      </c>
      <c r="D2516" s="6">
        <v>289.13</v>
      </c>
      <c r="E2516" s="44" t="s">
        <v>27</v>
      </c>
    </row>
    <row r="2517" spans="1:15" x14ac:dyDescent="0.2">
      <c r="A2517" s="28">
        <v>40669</v>
      </c>
      <c r="B2517" s="40" t="s">
        <v>6</v>
      </c>
      <c r="C2517" s="31">
        <v>40664633</v>
      </c>
      <c r="D2517" s="6">
        <v>62</v>
      </c>
      <c r="E2517" s="44" t="s">
        <v>27</v>
      </c>
    </row>
    <row r="2518" spans="1:15" x14ac:dyDescent="0.2">
      <c r="A2518" s="28">
        <v>40668</v>
      </c>
      <c r="B2518" s="40" t="s">
        <v>748</v>
      </c>
      <c r="C2518" s="31">
        <v>4427</v>
      </c>
      <c r="D2518" s="6">
        <v>473.49</v>
      </c>
      <c r="E2518" s="44" t="s">
        <v>27</v>
      </c>
    </row>
    <row r="2519" spans="1:15" x14ac:dyDescent="0.2">
      <c r="A2519" s="28">
        <v>40669</v>
      </c>
      <c r="B2519" s="40" t="s">
        <v>736</v>
      </c>
      <c r="C2519" s="31">
        <v>1182261</v>
      </c>
      <c r="D2519" s="6">
        <v>938.7</v>
      </c>
      <c r="E2519" s="44" t="s">
        <v>27</v>
      </c>
    </row>
    <row r="2520" spans="1:15" x14ac:dyDescent="0.2">
      <c r="A2520" s="28">
        <v>40666</v>
      </c>
      <c r="B2520" s="40" t="s">
        <v>728</v>
      </c>
      <c r="C2520" s="31">
        <v>62486</v>
      </c>
      <c r="D2520" s="31">
        <v>1394.83</v>
      </c>
      <c r="E2520" s="44" t="s">
        <v>27</v>
      </c>
    </row>
    <row r="2521" spans="1:15" x14ac:dyDescent="0.2">
      <c r="A2521" s="28">
        <v>40666</v>
      </c>
      <c r="B2521" s="40" t="s">
        <v>761</v>
      </c>
      <c r="C2521" s="31">
        <v>1268</v>
      </c>
      <c r="D2521" s="6">
        <v>833.98</v>
      </c>
      <c r="E2521" s="44" t="s">
        <v>27</v>
      </c>
    </row>
    <row r="2522" spans="1:15" ht="10.5" x14ac:dyDescent="0.25">
      <c r="D2522" s="9">
        <f>SUM(D2514:D2521)</f>
        <v>8732.44</v>
      </c>
      <c r="G2522" s="6">
        <v>2811</v>
      </c>
      <c r="J2522" s="6">
        <v>10</v>
      </c>
      <c r="K2522" s="6">
        <v>330</v>
      </c>
      <c r="L2522" s="6">
        <v>350</v>
      </c>
      <c r="M2522" s="6">
        <f>SUM(D2522:L2522)</f>
        <v>12233.44</v>
      </c>
      <c r="N2522" s="6">
        <v>9744.7000000000007</v>
      </c>
      <c r="O2522" s="7">
        <f>N2522-M2522</f>
        <v>-2488.7399999999998</v>
      </c>
    </row>
    <row r="2524" spans="1:15" ht="10.5" x14ac:dyDescent="0.25">
      <c r="A2524" s="59" t="s">
        <v>0</v>
      </c>
      <c r="B2524" s="22" t="s">
        <v>7</v>
      </c>
      <c r="C2524" s="3" t="s">
        <v>8</v>
      </c>
      <c r="D2524" s="2" t="s">
        <v>9</v>
      </c>
      <c r="E2524" s="46"/>
      <c r="F2524" s="2" t="s">
        <v>89</v>
      </c>
      <c r="G2524" s="2" t="s">
        <v>25</v>
      </c>
      <c r="H2524" s="2" t="s">
        <v>90</v>
      </c>
      <c r="I2524" s="2" t="s">
        <v>91</v>
      </c>
      <c r="J2524" s="2" t="s">
        <v>92</v>
      </c>
      <c r="K2524" s="2" t="s">
        <v>37</v>
      </c>
      <c r="L2524" s="2" t="s">
        <v>93</v>
      </c>
      <c r="M2524" s="2" t="s">
        <v>95</v>
      </c>
      <c r="N2524" s="2" t="s">
        <v>58</v>
      </c>
      <c r="O2524" s="4" t="s">
        <v>96</v>
      </c>
    </row>
    <row r="2525" spans="1:15" x14ac:dyDescent="0.2">
      <c r="A2525" s="28">
        <v>40672</v>
      </c>
      <c r="B2525" s="40" t="s">
        <v>6</v>
      </c>
      <c r="C2525" s="31">
        <v>40664954</v>
      </c>
      <c r="D2525" s="6">
        <v>115</v>
      </c>
      <c r="E2525" s="44" t="s">
        <v>27</v>
      </c>
      <c r="J2525" s="6">
        <v>10</v>
      </c>
      <c r="K2525" s="6">
        <v>330</v>
      </c>
      <c r="L2525" s="6">
        <v>350</v>
      </c>
    </row>
    <row r="2526" spans="1:15" x14ac:dyDescent="0.2">
      <c r="A2526" s="28">
        <v>40672</v>
      </c>
      <c r="B2526" s="40" t="s">
        <v>728</v>
      </c>
      <c r="C2526" s="31">
        <v>62596</v>
      </c>
      <c r="D2526" s="6">
        <v>1229.3599999999999</v>
      </c>
      <c r="E2526" s="44" t="s">
        <v>27</v>
      </c>
    </row>
    <row r="2527" spans="1:15" x14ac:dyDescent="0.2">
      <c r="A2527" s="63" t="s">
        <v>243</v>
      </c>
      <c r="B2527" s="40" t="s">
        <v>459</v>
      </c>
      <c r="C2527" s="31">
        <v>252210</v>
      </c>
      <c r="D2527" s="6">
        <v>1456.15</v>
      </c>
      <c r="E2527" s="44" t="s">
        <v>27</v>
      </c>
    </row>
    <row r="2528" spans="1:15" x14ac:dyDescent="0.2">
      <c r="A2528" s="28">
        <v>40674</v>
      </c>
      <c r="B2528" s="40" t="s">
        <v>6</v>
      </c>
      <c r="C2528" s="31">
        <v>40665552</v>
      </c>
      <c r="D2528" s="6">
        <v>410.45</v>
      </c>
      <c r="E2528" s="44" t="s">
        <v>27</v>
      </c>
    </row>
    <row r="2529" spans="1:15" x14ac:dyDescent="0.2">
      <c r="A2529" s="28">
        <v>40675</v>
      </c>
      <c r="B2529" s="40" t="s">
        <v>660</v>
      </c>
      <c r="C2529" s="31">
        <v>1873</v>
      </c>
      <c r="D2529" s="6">
        <v>2081.1799999999998</v>
      </c>
      <c r="E2529" s="44" t="s">
        <v>27</v>
      </c>
    </row>
    <row r="2530" spans="1:15" x14ac:dyDescent="0.2">
      <c r="A2530" s="28">
        <v>40676</v>
      </c>
      <c r="B2530" s="40" t="s">
        <v>6</v>
      </c>
      <c r="C2530" s="31">
        <v>40666065</v>
      </c>
      <c r="D2530" s="6">
        <v>180.52</v>
      </c>
      <c r="E2530" s="44" t="s">
        <v>27</v>
      </c>
    </row>
    <row r="2531" spans="1:15" ht="10.5" x14ac:dyDescent="0.25">
      <c r="D2531" s="9">
        <f>SUM(D2525:D2530)</f>
        <v>5472.66</v>
      </c>
      <c r="G2531" s="6">
        <v>2811</v>
      </c>
      <c r="J2531" s="6">
        <v>10</v>
      </c>
      <c r="K2531" s="6">
        <v>330</v>
      </c>
      <c r="L2531" s="6">
        <v>300</v>
      </c>
      <c r="M2531" s="6">
        <f>SUM(D2531:L2531)</f>
        <v>8923.66</v>
      </c>
      <c r="N2531" s="6">
        <v>9691.2900000000009</v>
      </c>
      <c r="O2531" s="7">
        <f>N2531-M2531</f>
        <v>767.63000000000102</v>
      </c>
    </row>
    <row r="2534" spans="1:15" ht="10.5" x14ac:dyDescent="0.25">
      <c r="A2534" s="59" t="s">
        <v>0</v>
      </c>
      <c r="B2534" s="22" t="s">
        <v>7</v>
      </c>
      <c r="C2534" s="3" t="s">
        <v>8</v>
      </c>
      <c r="D2534" s="2" t="s">
        <v>9</v>
      </c>
      <c r="E2534" s="46"/>
      <c r="F2534" s="2" t="s">
        <v>89</v>
      </c>
      <c r="G2534" s="2" t="s">
        <v>25</v>
      </c>
      <c r="H2534" s="2" t="s">
        <v>90</v>
      </c>
      <c r="I2534" s="2" t="s">
        <v>91</v>
      </c>
      <c r="J2534" s="2" t="s">
        <v>92</v>
      </c>
      <c r="K2534" s="2" t="s">
        <v>37</v>
      </c>
      <c r="L2534" s="2" t="s">
        <v>93</v>
      </c>
      <c r="M2534" s="2" t="s">
        <v>95</v>
      </c>
      <c r="N2534" s="2" t="s">
        <v>58</v>
      </c>
      <c r="O2534" s="4" t="s">
        <v>96</v>
      </c>
    </row>
    <row r="2535" spans="1:15" x14ac:dyDescent="0.2">
      <c r="A2535" s="28">
        <v>40681</v>
      </c>
      <c r="B2535" s="40" t="s">
        <v>6</v>
      </c>
      <c r="C2535" s="31">
        <v>40666881</v>
      </c>
      <c r="D2535" s="6">
        <v>301.77</v>
      </c>
      <c r="E2535" s="44" t="s">
        <v>27</v>
      </c>
      <c r="J2535" s="6">
        <v>10</v>
      </c>
      <c r="K2535" s="6">
        <v>330</v>
      </c>
      <c r="L2535" s="6">
        <v>300</v>
      </c>
    </row>
    <row r="2536" spans="1:15" x14ac:dyDescent="0.2">
      <c r="A2536" s="28">
        <v>40681</v>
      </c>
      <c r="B2536" s="40" t="s">
        <v>459</v>
      </c>
      <c r="C2536" s="31">
        <v>250719</v>
      </c>
      <c r="D2536" s="6">
        <v>1553.3</v>
      </c>
      <c r="E2536" s="44" t="s">
        <v>27</v>
      </c>
    </row>
    <row r="2537" spans="1:15" x14ac:dyDescent="0.2">
      <c r="A2537" s="28">
        <v>40679</v>
      </c>
      <c r="B2537" s="40" t="s">
        <v>6</v>
      </c>
      <c r="C2537" s="31">
        <v>40666309</v>
      </c>
      <c r="D2537" s="6">
        <v>53</v>
      </c>
      <c r="E2537" s="44" t="s">
        <v>27</v>
      </c>
    </row>
    <row r="2538" spans="1:15" x14ac:dyDescent="0.2">
      <c r="A2538" s="28">
        <v>40679</v>
      </c>
      <c r="B2538" s="40" t="s">
        <v>718</v>
      </c>
      <c r="C2538" s="31">
        <v>62696</v>
      </c>
      <c r="D2538" s="6">
        <v>1634.91</v>
      </c>
      <c r="E2538" s="44" t="s">
        <v>27</v>
      </c>
    </row>
    <row r="2539" spans="1:15" x14ac:dyDescent="0.2">
      <c r="A2539" s="28">
        <v>40680</v>
      </c>
      <c r="B2539" s="40" t="s">
        <v>459</v>
      </c>
      <c r="C2539" s="31">
        <v>250626</v>
      </c>
      <c r="D2539" s="6">
        <v>2759.3</v>
      </c>
      <c r="E2539" s="44" t="s">
        <v>27</v>
      </c>
    </row>
    <row r="2540" spans="1:15" x14ac:dyDescent="0.2">
      <c r="A2540" s="28">
        <v>40680</v>
      </c>
      <c r="B2540" s="40" t="s">
        <v>19</v>
      </c>
      <c r="C2540" s="31">
        <v>195000</v>
      </c>
      <c r="D2540" s="6">
        <v>740.45</v>
      </c>
      <c r="E2540" s="44" t="s">
        <v>27</v>
      </c>
    </row>
    <row r="2541" spans="1:15" x14ac:dyDescent="0.2">
      <c r="A2541" s="28">
        <v>40680</v>
      </c>
      <c r="B2541" s="40" t="s">
        <v>635</v>
      </c>
      <c r="C2541" s="31">
        <v>2092</v>
      </c>
      <c r="D2541" s="6">
        <v>1175.02</v>
      </c>
      <c r="E2541" s="44" t="s">
        <v>27</v>
      </c>
    </row>
    <row r="2542" spans="1:15" x14ac:dyDescent="0.2">
      <c r="A2542" s="28">
        <v>40681</v>
      </c>
      <c r="B2542" s="40" t="s">
        <v>635</v>
      </c>
      <c r="C2542" s="31">
        <v>2135</v>
      </c>
      <c r="D2542" s="6">
        <v>238.42</v>
      </c>
      <c r="E2542" s="44" t="s">
        <v>27</v>
      </c>
    </row>
    <row r="2543" spans="1:15" x14ac:dyDescent="0.2">
      <c r="A2543" s="28">
        <v>40682</v>
      </c>
      <c r="B2543" s="40" t="s">
        <v>635</v>
      </c>
      <c r="C2543" s="31">
        <v>2224</v>
      </c>
      <c r="D2543" s="6">
        <v>514.5</v>
      </c>
      <c r="E2543" s="44" t="s">
        <v>27</v>
      </c>
    </row>
    <row r="2544" spans="1:15" x14ac:dyDescent="0.2">
      <c r="A2544" s="28">
        <v>40682</v>
      </c>
      <c r="B2544" s="40" t="s">
        <v>748</v>
      </c>
      <c r="C2544" s="31">
        <v>4779</v>
      </c>
      <c r="D2544" s="6">
        <v>147.55000000000001</v>
      </c>
      <c r="E2544" s="44" t="s">
        <v>27</v>
      </c>
    </row>
    <row r="2545" spans="1:15" x14ac:dyDescent="0.2">
      <c r="A2545" s="28">
        <v>40683</v>
      </c>
      <c r="B2545" s="40" t="s">
        <v>6</v>
      </c>
      <c r="C2545" s="31">
        <v>40667320</v>
      </c>
      <c r="D2545" s="6">
        <v>292.95999999999998</v>
      </c>
      <c r="E2545" s="44" t="s">
        <v>27</v>
      </c>
    </row>
    <row r="2546" spans="1:15" x14ac:dyDescent="0.2">
      <c r="A2546" s="28">
        <v>40683</v>
      </c>
      <c r="B2546" s="40" t="s">
        <v>674</v>
      </c>
      <c r="C2546" s="31">
        <v>16</v>
      </c>
      <c r="D2546" s="6">
        <v>1205.82</v>
      </c>
      <c r="E2546" s="44" t="s">
        <v>27</v>
      </c>
    </row>
    <row r="2547" spans="1:15" x14ac:dyDescent="0.2">
      <c r="A2547" s="28">
        <v>40683</v>
      </c>
      <c r="B2547" s="40" t="s">
        <v>13</v>
      </c>
      <c r="C2547" s="31">
        <v>1680</v>
      </c>
      <c r="D2547" s="6">
        <v>524.12</v>
      </c>
      <c r="E2547" s="44" t="s">
        <v>27</v>
      </c>
      <c r="F2547" s="41" t="s">
        <v>243</v>
      </c>
    </row>
    <row r="2548" spans="1:15" ht="10.5" x14ac:dyDescent="0.25">
      <c r="D2548" s="9">
        <f>SUM(D2535:D2547)</f>
        <v>11141.119999999999</v>
      </c>
      <c r="G2548" s="6">
        <v>2917.45</v>
      </c>
      <c r="J2548" s="6">
        <v>10</v>
      </c>
      <c r="K2548" s="6">
        <v>330</v>
      </c>
      <c r="L2548" s="6">
        <v>300</v>
      </c>
      <c r="M2548" s="6">
        <f>SUM(D2548:L2548)</f>
        <v>14698.57</v>
      </c>
      <c r="N2548" s="6">
        <v>11981.45</v>
      </c>
      <c r="O2548" s="7">
        <f>N2548-M2548</f>
        <v>-2717.119999999999</v>
      </c>
    </row>
    <row r="2551" spans="1:15" ht="10.5" x14ac:dyDescent="0.25">
      <c r="A2551" s="59" t="s">
        <v>0</v>
      </c>
      <c r="B2551" s="22" t="s">
        <v>7</v>
      </c>
      <c r="C2551" s="3" t="s">
        <v>8</v>
      </c>
      <c r="D2551" s="2" t="s">
        <v>9</v>
      </c>
      <c r="E2551" s="46"/>
      <c r="F2551" s="2" t="s">
        <v>89</v>
      </c>
      <c r="G2551" s="2" t="s">
        <v>25</v>
      </c>
      <c r="H2551" s="2" t="s">
        <v>90</v>
      </c>
      <c r="I2551" s="2" t="s">
        <v>91</v>
      </c>
      <c r="J2551" s="2" t="s">
        <v>92</v>
      </c>
      <c r="K2551" s="2" t="s">
        <v>37</v>
      </c>
      <c r="L2551" s="2" t="s">
        <v>93</v>
      </c>
      <c r="M2551" s="2" t="s">
        <v>95</v>
      </c>
      <c r="N2551" s="2" t="s">
        <v>58</v>
      </c>
      <c r="O2551" s="4" t="s">
        <v>96</v>
      </c>
    </row>
    <row r="2552" spans="1:15" x14ac:dyDescent="0.2">
      <c r="A2552" s="28">
        <v>40688</v>
      </c>
      <c r="B2552" s="40" t="s">
        <v>6</v>
      </c>
      <c r="C2552" s="31">
        <v>40668255</v>
      </c>
      <c r="D2552" s="41">
        <v>58.13</v>
      </c>
      <c r="E2552" s="44" t="s">
        <v>27</v>
      </c>
      <c r="J2552" s="6">
        <v>100</v>
      </c>
      <c r="K2552" s="6">
        <v>330</v>
      </c>
      <c r="L2552" s="6">
        <v>300</v>
      </c>
    </row>
    <row r="2553" spans="1:15" x14ac:dyDescent="0.2">
      <c r="A2553" s="28">
        <v>40686</v>
      </c>
      <c r="B2553" s="40" t="s">
        <v>6</v>
      </c>
      <c r="C2553" s="31">
        <v>40667721</v>
      </c>
      <c r="D2553" s="6">
        <v>171.64</v>
      </c>
      <c r="E2553" s="44" t="s">
        <v>27</v>
      </c>
    </row>
    <row r="2554" spans="1:15" x14ac:dyDescent="0.2">
      <c r="A2554" s="28">
        <v>40686</v>
      </c>
      <c r="B2554" s="40" t="s">
        <v>718</v>
      </c>
      <c r="C2554" s="31">
        <v>62802</v>
      </c>
      <c r="D2554" s="6">
        <v>1813.98</v>
      </c>
      <c r="E2554" s="44" t="s">
        <v>27</v>
      </c>
    </row>
    <row r="2555" spans="1:15" x14ac:dyDescent="0.2">
      <c r="A2555" s="28">
        <v>40686</v>
      </c>
      <c r="B2555" s="40" t="s">
        <v>13</v>
      </c>
      <c r="C2555" s="31">
        <v>1704</v>
      </c>
      <c r="D2555" s="6">
        <v>247.06</v>
      </c>
      <c r="E2555" s="44" t="s">
        <v>27</v>
      </c>
    </row>
    <row r="2556" spans="1:15" x14ac:dyDescent="0.2">
      <c r="A2556" s="63">
        <v>40690</v>
      </c>
      <c r="B2556" s="40" t="s">
        <v>635</v>
      </c>
      <c r="C2556" s="31">
        <v>2619</v>
      </c>
      <c r="D2556" s="6">
        <v>1715.54</v>
      </c>
      <c r="E2556" s="44" t="s">
        <v>27</v>
      </c>
    </row>
    <row r="2557" spans="1:15" x14ac:dyDescent="0.2">
      <c r="A2557" s="28">
        <v>40690</v>
      </c>
      <c r="B2557" s="40" t="s">
        <v>6</v>
      </c>
      <c r="C2557" s="31">
        <v>40668730</v>
      </c>
      <c r="D2557" s="6">
        <v>177</v>
      </c>
      <c r="E2557" s="44" t="s">
        <v>27</v>
      </c>
    </row>
    <row r="2558" spans="1:15" x14ac:dyDescent="0.2">
      <c r="A2558" s="28">
        <v>40689</v>
      </c>
      <c r="B2558" s="40" t="s">
        <v>635</v>
      </c>
      <c r="C2558" s="31">
        <v>2561</v>
      </c>
      <c r="D2558" s="6">
        <v>1450.9</v>
      </c>
      <c r="E2558" s="44" t="s">
        <v>27</v>
      </c>
    </row>
    <row r="2559" spans="1:15" x14ac:dyDescent="0.2">
      <c r="A2559" s="28">
        <v>40689</v>
      </c>
      <c r="B2559" s="40" t="s">
        <v>459</v>
      </c>
      <c r="C2559" s="31">
        <v>251222</v>
      </c>
      <c r="D2559" s="6">
        <v>2324.4</v>
      </c>
      <c r="E2559" s="44" t="s">
        <v>27</v>
      </c>
    </row>
    <row r="2560" spans="1:15" ht="10.5" x14ac:dyDescent="0.25">
      <c r="D2560" s="9">
        <f>SUM(D2552:D2559)</f>
        <v>7958.65</v>
      </c>
      <c r="G2560" s="6">
        <v>2917.45</v>
      </c>
      <c r="J2560" s="6">
        <v>100</v>
      </c>
      <c r="K2560" s="6">
        <v>330</v>
      </c>
      <c r="L2560" s="6">
        <v>300</v>
      </c>
      <c r="M2560" s="6">
        <f>SUM(D2560:L2560)</f>
        <v>11606.099999999999</v>
      </c>
      <c r="N2560" s="6">
        <v>11657.64</v>
      </c>
      <c r="O2560" s="7">
        <f>N2560-M2560</f>
        <v>51.540000000000873</v>
      </c>
    </row>
    <row r="2564" spans="1:15" ht="10.5" x14ac:dyDescent="0.25">
      <c r="A2564" s="59" t="s">
        <v>0</v>
      </c>
      <c r="B2564" s="22" t="s">
        <v>7</v>
      </c>
      <c r="C2564" s="3" t="s">
        <v>8</v>
      </c>
      <c r="D2564" s="2" t="s">
        <v>9</v>
      </c>
      <c r="E2564" s="46"/>
      <c r="F2564" s="2" t="s">
        <v>89</v>
      </c>
      <c r="G2564" s="2" t="s">
        <v>25</v>
      </c>
      <c r="H2564" s="2" t="s">
        <v>90</v>
      </c>
      <c r="I2564" s="2" t="s">
        <v>91</v>
      </c>
      <c r="J2564" s="2" t="s">
        <v>92</v>
      </c>
      <c r="K2564" s="2" t="s">
        <v>37</v>
      </c>
      <c r="L2564" s="2" t="s">
        <v>93</v>
      </c>
      <c r="M2564" s="2" t="s">
        <v>95</v>
      </c>
      <c r="N2564" s="2" t="s">
        <v>58</v>
      </c>
      <c r="O2564" s="4" t="s">
        <v>96</v>
      </c>
    </row>
    <row r="2578" spans="1:15" ht="10.5" x14ac:dyDescent="0.25">
      <c r="A2578" s="59" t="s">
        <v>0</v>
      </c>
      <c r="B2578" s="22" t="s">
        <v>7</v>
      </c>
      <c r="C2578" s="3" t="s">
        <v>8</v>
      </c>
      <c r="D2578" s="2" t="s">
        <v>9</v>
      </c>
      <c r="E2578" s="46"/>
      <c r="F2578" s="2" t="s">
        <v>89</v>
      </c>
      <c r="G2578" s="2" t="s">
        <v>25</v>
      </c>
      <c r="H2578" s="2" t="s">
        <v>90</v>
      </c>
      <c r="I2578" s="2" t="s">
        <v>91</v>
      </c>
      <c r="J2578" s="2" t="s">
        <v>92</v>
      </c>
      <c r="K2578" s="2" t="s">
        <v>37</v>
      </c>
      <c r="L2578" s="2" t="s">
        <v>93</v>
      </c>
      <c r="M2578" s="2" t="s">
        <v>95</v>
      </c>
      <c r="N2578" s="2" t="s">
        <v>58</v>
      </c>
      <c r="O2578" s="4" t="s">
        <v>96</v>
      </c>
    </row>
    <row r="2579" spans="1:15" x14ac:dyDescent="0.2">
      <c r="A2579" s="28">
        <v>40817</v>
      </c>
      <c r="B2579" s="40" t="s">
        <v>769</v>
      </c>
      <c r="D2579" s="6">
        <v>51.8</v>
      </c>
      <c r="E2579" s="44" t="s">
        <v>27</v>
      </c>
      <c r="J2579" s="6">
        <v>100</v>
      </c>
      <c r="K2579" s="6">
        <v>330</v>
      </c>
      <c r="L2579" s="6">
        <v>300</v>
      </c>
    </row>
    <row r="2580" spans="1:15" x14ac:dyDescent="0.2">
      <c r="A2580" s="28">
        <v>40818</v>
      </c>
      <c r="B2580" s="40" t="s">
        <v>635</v>
      </c>
      <c r="C2580" s="31">
        <v>8970</v>
      </c>
      <c r="D2580" s="6">
        <v>675.88</v>
      </c>
      <c r="E2580" s="44" t="s">
        <v>27</v>
      </c>
    </row>
    <row r="2581" spans="1:15" x14ac:dyDescent="0.2">
      <c r="A2581" s="28">
        <v>40819</v>
      </c>
      <c r="B2581" s="40" t="s">
        <v>761</v>
      </c>
      <c r="C2581" s="31">
        <v>3942</v>
      </c>
      <c r="D2581" s="6">
        <v>1400</v>
      </c>
      <c r="E2581" s="44" t="s">
        <v>27</v>
      </c>
    </row>
    <row r="2582" spans="1:15" x14ac:dyDescent="0.2">
      <c r="A2582" s="28">
        <v>40819</v>
      </c>
      <c r="B2582" s="40" t="s">
        <v>6</v>
      </c>
      <c r="C2582" s="31">
        <v>40695087</v>
      </c>
      <c r="D2582" s="6">
        <v>59.13</v>
      </c>
      <c r="E2582" s="44" t="s">
        <v>27</v>
      </c>
    </row>
    <row r="2583" spans="1:15" x14ac:dyDescent="0.2">
      <c r="A2583" s="28">
        <v>40820</v>
      </c>
      <c r="B2583" s="40" t="s">
        <v>770</v>
      </c>
      <c r="C2583" s="31">
        <v>200648</v>
      </c>
      <c r="D2583" s="6">
        <v>529.4</v>
      </c>
      <c r="E2583" s="44" t="s">
        <v>27</v>
      </c>
    </row>
    <row r="2584" spans="1:15" x14ac:dyDescent="0.2">
      <c r="A2584" s="28">
        <v>40821</v>
      </c>
      <c r="B2584" s="40" t="s">
        <v>459</v>
      </c>
      <c r="C2584" s="31">
        <v>265357</v>
      </c>
      <c r="D2584" s="41">
        <v>3223.89</v>
      </c>
      <c r="E2584" s="44" t="s">
        <v>27</v>
      </c>
    </row>
    <row r="2585" spans="1:15" x14ac:dyDescent="0.2">
      <c r="A2585" s="28">
        <v>40821</v>
      </c>
      <c r="B2585" s="40" t="s">
        <v>748</v>
      </c>
      <c r="C2585" s="31">
        <v>8236</v>
      </c>
      <c r="D2585" s="6">
        <v>259.14999999999998</v>
      </c>
      <c r="E2585" s="44" t="s">
        <v>27</v>
      </c>
    </row>
    <row r="2586" spans="1:15" x14ac:dyDescent="0.2">
      <c r="A2586" s="28">
        <v>40822</v>
      </c>
      <c r="B2586" s="40" t="s">
        <v>635</v>
      </c>
      <c r="C2586" s="31">
        <v>9170</v>
      </c>
      <c r="D2586" s="6">
        <v>712.18</v>
      </c>
      <c r="E2586" s="44" t="s">
        <v>27</v>
      </c>
    </row>
    <row r="2587" spans="1:15" x14ac:dyDescent="0.2">
      <c r="A2587" s="28">
        <v>40823</v>
      </c>
      <c r="B2587" s="40" t="s">
        <v>6</v>
      </c>
      <c r="C2587" s="31">
        <v>40696166</v>
      </c>
      <c r="D2587" s="6">
        <v>121.13</v>
      </c>
      <c r="E2587" s="44" t="s">
        <v>27</v>
      </c>
    </row>
    <row r="2588" spans="1:15" x14ac:dyDescent="0.2">
      <c r="A2588" s="28">
        <v>40823</v>
      </c>
      <c r="B2588" s="40" t="s">
        <v>748</v>
      </c>
      <c r="C2588" s="31">
        <v>8266</v>
      </c>
      <c r="D2588" s="6">
        <v>299.57</v>
      </c>
      <c r="E2588" s="44" t="s">
        <v>27</v>
      </c>
    </row>
    <row r="2589" spans="1:15" ht="10.5" x14ac:dyDescent="0.25">
      <c r="D2589" s="9">
        <f>SUM(D2579:D2588)</f>
        <v>7332.13</v>
      </c>
      <c r="G2589" s="6">
        <v>3115</v>
      </c>
      <c r="J2589" s="6">
        <v>100</v>
      </c>
      <c r="K2589" s="6">
        <v>330</v>
      </c>
      <c r="L2589" s="6">
        <v>300</v>
      </c>
      <c r="M2589" s="6">
        <f>SUM(D2589:L2589)</f>
        <v>11177.130000000001</v>
      </c>
      <c r="N2589" s="6">
        <v>11652.54</v>
      </c>
      <c r="O2589" s="7">
        <f>N2589-M2589</f>
        <v>475.40999999999985</v>
      </c>
    </row>
    <row r="2593" spans="1:15" ht="10.5" x14ac:dyDescent="0.25">
      <c r="A2593" s="59" t="s">
        <v>0</v>
      </c>
      <c r="B2593" s="22" t="s">
        <v>7</v>
      </c>
      <c r="C2593" s="3" t="s">
        <v>8</v>
      </c>
      <c r="D2593" s="2" t="s">
        <v>9</v>
      </c>
      <c r="E2593" s="46"/>
      <c r="F2593" s="2" t="s">
        <v>89</v>
      </c>
      <c r="G2593" s="2" t="s">
        <v>25</v>
      </c>
      <c r="H2593" s="2" t="s">
        <v>90</v>
      </c>
      <c r="I2593" s="2" t="s">
        <v>91</v>
      </c>
      <c r="J2593" s="2" t="s">
        <v>92</v>
      </c>
      <c r="K2593" s="2" t="s">
        <v>37</v>
      </c>
      <c r="L2593" s="2" t="s">
        <v>93</v>
      </c>
      <c r="M2593" s="2" t="s">
        <v>95</v>
      </c>
      <c r="N2593" s="2" t="s">
        <v>58</v>
      </c>
      <c r="O2593" s="4" t="s">
        <v>96</v>
      </c>
    </row>
    <row r="2594" spans="1:15" x14ac:dyDescent="0.2">
      <c r="A2594" s="28">
        <v>40829</v>
      </c>
      <c r="B2594" s="40" t="s">
        <v>771</v>
      </c>
      <c r="C2594" s="31">
        <v>160356</v>
      </c>
      <c r="D2594" s="6">
        <v>370.17</v>
      </c>
      <c r="E2594" s="44" t="s">
        <v>27</v>
      </c>
      <c r="J2594" s="6">
        <v>100</v>
      </c>
      <c r="K2594" s="6">
        <v>330</v>
      </c>
      <c r="L2594" s="6">
        <v>300</v>
      </c>
    </row>
    <row r="2595" spans="1:15" x14ac:dyDescent="0.2">
      <c r="A2595" s="28">
        <v>40826</v>
      </c>
      <c r="B2595" s="40" t="s">
        <v>761</v>
      </c>
      <c r="C2595" s="31">
        <v>4087</v>
      </c>
      <c r="D2595" s="6">
        <v>1024.3800000000001</v>
      </c>
      <c r="E2595" s="44" t="s">
        <v>27</v>
      </c>
    </row>
    <row r="2596" spans="1:15" x14ac:dyDescent="0.2">
      <c r="A2596" s="28">
        <v>40826</v>
      </c>
      <c r="B2596" s="40" t="s">
        <v>459</v>
      </c>
      <c r="C2596" s="31">
        <v>265561</v>
      </c>
      <c r="D2596" s="6">
        <v>541.11</v>
      </c>
      <c r="E2596" s="44" t="s">
        <v>27</v>
      </c>
    </row>
    <row r="2597" spans="1:15" x14ac:dyDescent="0.2">
      <c r="A2597" s="28">
        <v>40827</v>
      </c>
      <c r="B2597" s="40" t="s">
        <v>459</v>
      </c>
      <c r="C2597" s="31">
        <v>265701</v>
      </c>
      <c r="D2597" s="6">
        <v>3446.54</v>
      </c>
      <c r="E2597" s="44" t="s">
        <v>27</v>
      </c>
    </row>
    <row r="2598" spans="1:15" x14ac:dyDescent="0.2">
      <c r="A2598" s="28">
        <v>40828</v>
      </c>
      <c r="B2598" s="40" t="s">
        <v>6</v>
      </c>
      <c r="C2598" s="34">
        <v>40828</v>
      </c>
      <c r="D2598" s="6">
        <v>233.26</v>
      </c>
      <c r="E2598" s="44" t="s">
        <v>27</v>
      </c>
    </row>
    <row r="2599" spans="1:15" x14ac:dyDescent="0.2">
      <c r="A2599" s="28">
        <v>40829</v>
      </c>
      <c r="B2599" s="40" t="s">
        <v>660</v>
      </c>
      <c r="C2599" s="31">
        <v>9518</v>
      </c>
      <c r="D2599" s="6">
        <v>790.02</v>
      </c>
      <c r="E2599" s="44" t="s">
        <v>27</v>
      </c>
    </row>
    <row r="2600" spans="1:15" x14ac:dyDescent="0.2">
      <c r="A2600" s="28">
        <v>40829</v>
      </c>
      <c r="B2600" s="40" t="s">
        <v>660</v>
      </c>
      <c r="C2600" s="31">
        <v>9594</v>
      </c>
      <c r="D2600" s="6">
        <v>112.5</v>
      </c>
      <c r="E2600" s="44" t="s">
        <v>27</v>
      </c>
    </row>
    <row r="2601" spans="1:15" x14ac:dyDescent="0.2">
      <c r="A2601" s="28">
        <v>40830</v>
      </c>
      <c r="B2601" s="40" t="s">
        <v>459</v>
      </c>
      <c r="C2601" s="31">
        <v>265956</v>
      </c>
      <c r="D2601" s="6">
        <v>876.09</v>
      </c>
      <c r="E2601" s="44" t="s">
        <v>27</v>
      </c>
    </row>
    <row r="2602" spans="1:15" x14ac:dyDescent="0.2">
      <c r="A2602" s="28">
        <v>40830</v>
      </c>
      <c r="B2602" s="40" t="s">
        <v>459</v>
      </c>
      <c r="C2602" s="31">
        <v>265927</v>
      </c>
      <c r="D2602" s="6">
        <v>841.47</v>
      </c>
      <c r="E2602" s="44" t="s">
        <v>27</v>
      </c>
    </row>
    <row r="2603" spans="1:15" x14ac:dyDescent="0.2">
      <c r="A2603" s="28">
        <v>40828</v>
      </c>
      <c r="B2603" s="40" t="s">
        <v>748</v>
      </c>
      <c r="C2603" s="31">
        <v>8319</v>
      </c>
      <c r="D2603" s="6">
        <v>183.65</v>
      </c>
      <c r="E2603" s="44" t="s">
        <v>27</v>
      </c>
    </row>
    <row r="2604" spans="1:15" ht="10.5" x14ac:dyDescent="0.25">
      <c r="D2604" s="9">
        <f>SUM(D2594:D2603)</f>
        <v>8419.19</v>
      </c>
      <c r="G2604" s="6">
        <v>3115</v>
      </c>
      <c r="J2604" s="6">
        <v>100</v>
      </c>
      <c r="K2604" s="6">
        <v>330</v>
      </c>
      <c r="L2604" s="6">
        <v>300</v>
      </c>
      <c r="M2604" s="6">
        <f>SUM(D2604:L2604)</f>
        <v>12264.19</v>
      </c>
      <c r="N2604" s="6">
        <v>11573.96</v>
      </c>
      <c r="O2604" s="7">
        <f>N2604-M2604</f>
        <v>-690.23000000000138</v>
      </c>
    </row>
    <row r="2609" spans="1:15" ht="10.5" x14ac:dyDescent="0.25">
      <c r="A2609" s="59" t="s">
        <v>0</v>
      </c>
      <c r="B2609" s="22" t="s">
        <v>7</v>
      </c>
      <c r="C2609" s="3" t="s">
        <v>8</v>
      </c>
      <c r="D2609" s="2" t="s">
        <v>9</v>
      </c>
      <c r="E2609" s="46"/>
      <c r="F2609" s="2" t="s">
        <v>89</v>
      </c>
      <c r="G2609" s="2" t="s">
        <v>25</v>
      </c>
      <c r="H2609" s="2" t="s">
        <v>90</v>
      </c>
      <c r="I2609" s="2" t="s">
        <v>91</v>
      </c>
      <c r="J2609" s="2" t="s">
        <v>92</v>
      </c>
      <c r="K2609" s="2" t="s">
        <v>37</v>
      </c>
      <c r="L2609" s="2" t="s">
        <v>93</v>
      </c>
      <c r="M2609" s="2" t="s">
        <v>95</v>
      </c>
      <c r="N2609" s="2" t="s">
        <v>58</v>
      </c>
      <c r="O2609" s="4" t="s">
        <v>96</v>
      </c>
    </row>
    <row r="2610" spans="1:15" x14ac:dyDescent="0.2">
      <c r="A2610" s="28">
        <v>40832</v>
      </c>
      <c r="B2610" s="40" t="s">
        <v>660</v>
      </c>
      <c r="C2610" s="31">
        <v>9689</v>
      </c>
      <c r="D2610" s="6">
        <v>604.22</v>
      </c>
      <c r="E2610" s="44" t="s">
        <v>27</v>
      </c>
      <c r="J2610" s="6">
        <v>100</v>
      </c>
      <c r="K2610" s="6">
        <v>330</v>
      </c>
      <c r="L2610" s="6">
        <v>300</v>
      </c>
    </row>
    <row r="2611" spans="1:15" x14ac:dyDescent="0.2">
      <c r="A2611" s="28">
        <v>40834</v>
      </c>
      <c r="B2611" s="40" t="s">
        <v>459</v>
      </c>
      <c r="C2611" s="31">
        <v>266119</v>
      </c>
      <c r="D2611" s="6">
        <v>1022.91</v>
      </c>
      <c r="E2611" s="44" t="s">
        <v>27</v>
      </c>
    </row>
    <row r="2612" spans="1:15" x14ac:dyDescent="0.2">
      <c r="A2612" s="28">
        <v>40835</v>
      </c>
      <c r="B2612" s="40" t="s">
        <v>660</v>
      </c>
      <c r="C2612" s="31">
        <v>9801</v>
      </c>
      <c r="D2612" s="6">
        <v>1223.22</v>
      </c>
      <c r="E2612" s="44" t="s">
        <v>27</v>
      </c>
    </row>
    <row r="2613" spans="1:15" x14ac:dyDescent="0.2">
      <c r="A2613" s="28">
        <v>40835</v>
      </c>
      <c r="B2613" s="40" t="s">
        <v>772</v>
      </c>
      <c r="C2613" s="31">
        <v>40698632</v>
      </c>
      <c r="D2613" s="6">
        <v>59.13</v>
      </c>
      <c r="E2613" s="44" t="s">
        <v>27</v>
      </c>
    </row>
    <row r="2614" spans="1:15" x14ac:dyDescent="0.2">
      <c r="A2614" s="28">
        <v>40835</v>
      </c>
      <c r="B2614" s="40" t="s">
        <v>748</v>
      </c>
      <c r="C2614" s="31">
        <v>8554</v>
      </c>
      <c r="D2614" s="6">
        <v>351.55</v>
      </c>
      <c r="E2614" s="44" t="s">
        <v>27</v>
      </c>
    </row>
    <row r="2615" spans="1:15" x14ac:dyDescent="0.2">
      <c r="A2615" s="28">
        <v>40836</v>
      </c>
      <c r="B2615" s="40" t="s">
        <v>19</v>
      </c>
      <c r="C2615" s="31">
        <v>201389</v>
      </c>
      <c r="D2615" s="6">
        <v>8.9499999999999993</v>
      </c>
      <c r="E2615" s="44" t="s">
        <v>27</v>
      </c>
    </row>
    <row r="2616" spans="1:15" x14ac:dyDescent="0.2">
      <c r="A2616" s="28">
        <v>40834</v>
      </c>
      <c r="B2616" s="40" t="s">
        <v>19</v>
      </c>
      <c r="C2616" s="31">
        <v>201279</v>
      </c>
      <c r="D2616" s="6">
        <v>795.2</v>
      </c>
      <c r="E2616" s="44" t="s">
        <v>27</v>
      </c>
    </row>
    <row r="2617" spans="1:15" x14ac:dyDescent="0.2">
      <c r="A2617" s="28">
        <v>40835</v>
      </c>
      <c r="B2617" s="40" t="s">
        <v>773</v>
      </c>
      <c r="C2617" s="31">
        <v>10985</v>
      </c>
      <c r="D2617" s="6">
        <v>1708.25</v>
      </c>
      <c r="E2617" s="44" t="s">
        <v>27</v>
      </c>
    </row>
    <row r="2618" spans="1:15" ht="10.5" x14ac:dyDescent="0.25">
      <c r="D2618" s="9">
        <f>SUM(D2610:D2617)</f>
        <v>5773.43</v>
      </c>
      <c r="G2618" s="6">
        <v>3115</v>
      </c>
      <c r="J2618" s="6">
        <v>100</v>
      </c>
      <c r="K2618" s="6">
        <v>330</v>
      </c>
      <c r="L2618" s="6">
        <v>300</v>
      </c>
      <c r="M2618" s="6">
        <f>SUM(D2618:L2618)</f>
        <v>9618.43</v>
      </c>
      <c r="N2618" s="6">
        <v>9831.94</v>
      </c>
      <c r="O2618" s="7">
        <f>N2618-M2618</f>
        <v>213.51000000000022</v>
      </c>
    </row>
    <row r="2621" spans="1:15" ht="10.5" x14ac:dyDescent="0.25">
      <c r="A2621" s="59" t="s">
        <v>0</v>
      </c>
      <c r="B2621" s="22" t="s">
        <v>7</v>
      </c>
      <c r="C2621" s="3" t="s">
        <v>8</v>
      </c>
      <c r="D2621" s="2" t="s">
        <v>9</v>
      </c>
      <c r="E2621" s="46"/>
      <c r="F2621" s="2" t="s">
        <v>89</v>
      </c>
      <c r="G2621" s="2" t="s">
        <v>25</v>
      </c>
      <c r="H2621" s="2" t="s">
        <v>90</v>
      </c>
      <c r="I2621" s="2" t="s">
        <v>91</v>
      </c>
      <c r="J2621" s="2" t="s">
        <v>92</v>
      </c>
      <c r="K2621" s="2" t="s">
        <v>37</v>
      </c>
      <c r="L2621" s="2" t="s">
        <v>93</v>
      </c>
      <c r="M2621" s="2" t="s">
        <v>95</v>
      </c>
      <c r="N2621" s="2" t="s">
        <v>58</v>
      </c>
      <c r="O2621" s="4" t="s">
        <v>96</v>
      </c>
    </row>
    <row r="2622" spans="1:15" x14ac:dyDescent="0.2">
      <c r="A2622" s="28">
        <v>40839</v>
      </c>
      <c r="B2622" s="40" t="s">
        <v>635</v>
      </c>
      <c r="C2622" s="31">
        <v>10029</v>
      </c>
      <c r="D2622" s="6">
        <v>1173.18</v>
      </c>
      <c r="E2622" s="44" t="s">
        <v>27</v>
      </c>
    </row>
    <row r="2623" spans="1:15" x14ac:dyDescent="0.2">
      <c r="A2623" s="28">
        <v>40840</v>
      </c>
      <c r="B2623" s="40" t="s">
        <v>635</v>
      </c>
      <c r="C2623" s="31">
        <v>10045</v>
      </c>
      <c r="D2623" s="6">
        <v>5</v>
      </c>
      <c r="E2623" s="44" t="s">
        <v>27</v>
      </c>
    </row>
    <row r="2624" spans="1:15" x14ac:dyDescent="0.2">
      <c r="A2624" s="28">
        <v>40842</v>
      </c>
      <c r="B2624" s="40" t="s">
        <v>459</v>
      </c>
      <c r="C2624" s="31">
        <v>266604</v>
      </c>
      <c r="D2624" s="6">
        <v>3887.57</v>
      </c>
      <c r="E2624" s="44" t="s">
        <v>27</v>
      </c>
    </row>
    <row r="2625" spans="1:15" x14ac:dyDescent="0.2">
      <c r="A2625" s="28">
        <v>40842</v>
      </c>
      <c r="B2625" s="40" t="s">
        <v>6</v>
      </c>
      <c r="C2625" s="31">
        <v>40700137</v>
      </c>
      <c r="D2625" s="6">
        <v>121.13</v>
      </c>
      <c r="E2625" s="44" t="s">
        <v>27</v>
      </c>
    </row>
    <row r="2626" spans="1:15" x14ac:dyDescent="0.2">
      <c r="A2626" s="28">
        <v>40843</v>
      </c>
      <c r="B2626" s="40" t="s">
        <v>660</v>
      </c>
      <c r="C2626" s="31">
        <v>10226</v>
      </c>
      <c r="D2626" s="6">
        <v>299.60000000000002</v>
      </c>
      <c r="E2626" s="44" t="s">
        <v>27</v>
      </c>
    </row>
    <row r="2627" spans="1:15" x14ac:dyDescent="0.2">
      <c r="A2627" s="28">
        <v>40845</v>
      </c>
      <c r="B2627" s="40" t="s">
        <v>774</v>
      </c>
      <c r="C2627" s="31">
        <v>10557394</v>
      </c>
      <c r="D2627" s="6">
        <v>16.04</v>
      </c>
      <c r="E2627" s="44" t="s">
        <v>27</v>
      </c>
    </row>
    <row r="2628" spans="1:15" x14ac:dyDescent="0.2">
      <c r="D2628" s="6">
        <f>SUM(D2622:D2627)</f>
        <v>5502.52</v>
      </c>
      <c r="G2628" s="6">
        <v>3115</v>
      </c>
      <c r="J2628" s="6">
        <v>100</v>
      </c>
      <c r="K2628" s="6">
        <v>330</v>
      </c>
      <c r="L2628" s="6">
        <v>300</v>
      </c>
      <c r="M2628" s="6">
        <f>SUM(D2628:L2628)</f>
        <v>9347.52</v>
      </c>
      <c r="N2628" s="6">
        <v>11224.68</v>
      </c>
      <c r="O2628" s="7">
        <f>N2628-M2628</f>
        <v>1877.1599999999999</v>
      </c>
    </row>
    <row r="2630" spans="1:15" x14ac:dyDescent="0.2">
      <c r="D2630" s="41" t="s">
        <v>243</v>
      </c>
    </row>
    <row r="2633" spans="1:15" ht="10.5" x14ac:dyDescent="0.25">
      <c r="A2633" s="59" t="s">
        <v>0</v>
      </c>
      <c r="B2633" s="22" t="s">
        <v>7</v>
      </c>
      <c r="C2633" s="3" t="s">
        <v>8</v>
      </c>
      <c r="D2633" s="2" t="s">
        <v>9</v>
      </c>
      <c r="E2633" s="46"/>
      <c r="F2633" s="2" t="s">
        <v>89</v>
      </c>
      <c r="G2633" s="2" t="s">
        <v>25</v>
      </c>
      <c r="H2633" s="2" t="s">
        <v>90</v>
      </c>
      <c r="I2633" s="2" t="s">
        <v>91</v>
      </c>
      <c r="J2633" s="2" t="s">
        <v>92</v>
      </c>
      <c r="K2633" s="2" t="s">
        <v>37</v>
      </c>
      <c r="L2633" s="2" t="s">
        <v>93</v>
      </c>
      <c r="M2633" s="2" t="s">
        <v>95</v>
      </c>
      <c r="N2633" s="2" t="s">
        <v>58</v>
      </c>
      <c r="O2633" s="4" t="s">
        <v>96</v>
      </c>
    </row>
    <row r="2634" spans="1:15" x14ac:dyDescent="0.2">
      <c r="A2634" s="28">
        <v>40849</v>
      </c>
      <c r="B2634" s="40" t="s">
        <v>684</v>
      </c>
      <c r="C2634" s="31">
        <v>1243</v>
      </c>
      <c r="D2634" s="6">
        <v>307.29000000000002</v>
      </c>
      <c r="E2634" s="44" t="s">
        <v>27</v>
      </c>
    </row>
    <row r="2635" spans="1:15" x14ac:dyDescent="0.2">
      <c r="A2635" s="28">
        <v>40848</v>
      </c>
      <c r="B2635" s="40" t="s">
        <v>19</v>
      </c>
      <c r="C2635" s="31">
        <v>201854</v>
      </c>
      <c r="D2635" s="6">
        <v>736.6</v>
      </c>
      <c r="E2635" s="44" t="s">
        <v>27</v>
      </c>
    </row>
    <row r="2636" spans="1:15" x14ac:dyDescent="0.2">
      <c r="A2636" s="28">
        <v>40849</v>
      </c>
      <c r="B2636" s="40" t="s">
        <v>459</v>
      </c>
      <c r="C2636" s="31">
        <v>267047</v>
      </c>
      <c r="D2636" s="6">
        <v>3355.88</v>
      </c>
      <c r="E2636" s="44" t="s">
        <v>27</v>
      </c>
    </row>
    <row r="2637" spans="1:15" x14ac:dyDescent="0.2">
      <c r="A2637" s="28">
        <v>40849</v>
      </c>
      <c r="B2637" s="40" t="s">
        <v>459</v>
      </c>
      <c r="C2637" s="31">
        <v>267048</v>
      </c>
      <c r="D2637" s="6">
        <v>522.83000000000004</v>
      </c>
      <c r="E2637" s="44" t="s">
        <v>27</v>
      </c>
    </row>
    <row r="2638" spans="1:15" x14ac:dyDescent="0.2">
      <c r="A2638" s="28">
        <v>40849</v>
      </c>
      <c r="B2638" s="40" t="s">
        <v>748</v>
      </c>
      <c r="C2638" s="31">
        <v>8847</v>
      </c>
      <c r="D2638" s="6">
        <v>335.1</v>
      </c>
      <c r="E2638" s="44" t="s">
        <v>27</v>
      </c>
    </row>
    <row r="2639" spans="1:15" x14ac:dyDescent="0.2">
      <c r="A2639" s="28">
        <v>40849</v>
      </c>
      <c r="B2639" s="40" t="s">
        <v>635</v>
      </c>
      <c r="C2639" s="31">
        <v>10479</v>
      </c>
      <c r="D2639" s="6">
        <v>133.16</v>
      </c>
      <c r="E2639" s="44" t="s">
        <v>27</v>
      </c>
    </row>
    <row r="2640" spans="1:15" x14ac:dyDescent="0.2">
      <c r="A2640" s="28">
        <v>40847</v>
      </c>
      <c r="B2640" s="40" t="s">
        <v>775</v>
      </c>
      <c r="C2640" s="31">
        <v>40701066</v>
      </c>
      <c r="D2640" s="6">
        <v>121.13</v>
      </c>
      <c r="E2640" s="44" t="s">
        <v>27</v>
      </c>
    </row>
    <row r="2641" spans="1:15" x14ac:dyDescent="0.2">
      <c r="A2641" s="28">
        <v>40846</v>
      </c>
      <c r="B2641" s="40" t="s">
        <v>635</v>
      </c>
      <c r="C2641" s="31">
        <v>10307</v>
      </c>
      <c r="D2641" s="6">
        <v>1548.83</v>
      </c>
      <c r="E2641" s="44" t="s">
        <v>27</v>
      </c>
    </row>
    <row r="2642" spans="1:15" x14ac:dyDescent="0.2">
      <c r="A2642" s="28">
        <v>40851</v>
      </c>
      <c r="B2642" s="40" t="s">
        <v>6</v>
      </c>
      <c r="C2642" s="31">
        <v>40702196</v>
      </c>
      <c r="D2642" s="6">
        <v>59.13</v>
      </c>
      <c r="E2642" s="44" t="s">
        <v>27</v>
      </c>
    </row>
    <row r="2643" spans="1:15" x14ac:dyDescent="0.2">
      <c r="A2643" s="28">
        <v>40850</v>
      </c>
      <c r="B2643" s="40" t="s">
        <v>19</v>
      </c>
      <c r="C2643" s="31">
        <v>201962</v>
      </c>
      <c r="D2643" s="6">
        <v>44.75</v>
      </c>
      <c r="E2643" s="44" t="s">
        <v>27</v>
      </c>
    </row>
    <row r="2644" spans="1:15" x14ac:dyDescent="0.2">
      <c r="A2644" s="28">
        <v>40851</v>
      </c>
      <c r="B2644" s="40" t="s">
        <v>635</v>
      </c>
      <c r="C2644" s="31">
        <v>10607</v>
      </c>
      <c r="D2644" s="6">
        <v>362</v>
      </c>
      <c r="E2644" s="44" t="s">
        <v>27</v>
      </c>
    </row>
    <row r="2645" spans="1:15" x14ac:dyDescent="0.2">
      <c r="A2645" s="28">
        <v>40849</v>
      </c>
      <c r="B2645" s="40" t="s">
        <v>773</v>
      </c>
      <c r="C2645" s="31">
        <v>11106</v>
      </c>
      <c r="D2645" s="6">
        <v>1720.86</v>
      </c>
      <c r="E2645" s="44" t="s">
        <v>27</v>
      </c>
    </row>
    <row r="2646" spans="1:15" ht="10.5" x14ac:dyDescent="0.25">
      <c r="D2646" s="9">
        <f>SUM(D2634:D2645)</f>
        <v>9247.5600000000013</v>
      </c>
      <c r="G2646" s="6">
        <v>3000</v>
      </c>
      <c r="J2646" s="6">
        <v>100</v>
      </c>
      <c r="K2646" s="6">
        <v>330</v>
      </c>
      <c r="L2646" s="6">
        <v>300</v>
      </c>
      <c r="M2646" s="6">
        <f>SUM(D2646:L2646)</f>
        <v>12977.560000000001</v>
      </c>
      <c r="N2646" s="6">
        <v>10762.92</v>
      </c>
      <c r="O2646" s="7">
        <f>N2646-M2646</f>
        <v>-2214.6400000000012</v>
      </c>
    </row>
    <row r="2651" spans="1:15" ht="10.5" x14ac:dyDescent="0.25">
      <c r="A2651" s="59" t="s">
        <v>0</v>
      </c>
      <c r="B2651" s="22" t="s">
        <v>7</v>
      </c>
      <c r="C2651" s="3" t="s">
        <v>8</v>
      </c>
      <c r="D2651" s="2" t="s">
        <v>9</v>
      </c>
      <c r="E2651" s="46"/>
      <c r="F2651" s="2" t="s">
        <v>89</v>
      </c>
      <c r="G2651" s="2" t="s">
        <v>25</v>
      </c>
      <c r="H2651" s="2" t="s">
        <v>90</v>
      </c>
      <c r="I2651" s="2" t="s">
        <v>91</v>
      </c>
      <c r="J2651" s="2" t="s">
        <v>92</v>
      </c>
      <c r="K2651" s="2" t="s">
        <v>37</v>
      </c>
      <c r="L2651" s="2" t="s">
        <v>93</v>
      </c>
      <c r="M2651" s="2" t="s">
        <v>95</v>
      </c>
      <c r="N2651" s="2" t="s">
        <v>58</v>
      </c>
      <c r="O2651" s="4" t="s">
        <v>96</v>
      </c>
    </row>
    <row r="2652" spans="1:15" x14ac:dyDescent="0.2">
      <c r="A2652" s="28">
        <v>40856</v>
      </c>
      <c r="B2652" s="40" t="s">
        <v>6</v>
      </c>
      <c r="C2652" s="31">
        <v>40703108</v>
      </c>
      <c r="D2652" s="6">
        <v>59.13</v>
      </c>
      <c r="E2652" s="44" t="s">
        <v>27</v>
      </c>
    </row>
    <row r="2653" spans="1:15" x14ac:dyDescent="0.2">
      <c r="A2653" s="28">
        <v>40854</v>
      </c>
      <c r="B2653" s="40" t="s">
        <v>6</v>
      </c>
      <c r="C2653" s="31">
        <v>40702466</v>
      </c>
      <c r="D2653" s="6">
        <v>115</v>
      </c>
      <c r="E2653" s="44" t="s">
        <v>27</v>
      </c>
    </row>
    <row r="2654" spans="1:15" x14ac:dyDescent="0.2">
      <c r="A2654" s="28">
        <v>40853</v>
      </c>
      <c r="B2654" s="40" t="s">
        <v>660</v>
      </c>
      <c r="C2654" s="31">
        <v>10705</v>
      </c>
      <c r="D2654" s="6">
        <v>818.06</v>
      </c>
      <c r="E2654" s="44" t="s">
        <v>27</v>
      </c>
    </row>
    <row r="2655" spans="1:15" x14ac:dyDescent="0.2">
      <c r="A2655" s="28">
        <v>40856</v>
      </c>
      <c r="B2655" s="40" t="s">
        <v>660</v>
      </c>
      <c r="C2655" s="31">
        <v>10815</v>
      </c>
      <c r="D2655" s="6">
        <v>596.45000000000005</v>
      </c>
      <c r="E2655" s="44" t="s">
        <v>27</v>
      </c>
    </row>
    <row r="2656" spans="1:15" x14ac:dyDescent="0.2">
      <c r="A2656" s="28">
        <v>40855</v>
      </c>
      <c r="B2656" s="40" t="s">
        <v>773</v>
      </c>
      <c r="C2656" s="31">
        <v>11173</v>
      </c>
      <c r="D2656" s="6">
        <v>1549.91</v>
      </c>
      <c r="E2656" s="44" t="s">
        <v>27</v>
      </c>
    </row>
    <row r="2657" spans="1:15" x14ac:dyDescent="0.2">
      <c r="A2657" s="28">
        <v>40858</v>
      </c>
      <c r="B2657" s="40" t="s">
        <v>660</v>
      </c>
      <c r="C2657" s="31">
        <v>10921</v>
      </c>
      <c r="D2657" s="6">
        <v>864.69</v>
      </c>
      <c r="E2657" s="44" t="s">
        <v>27</v>
      </c>
    </row>
    <row r="2658" spans="1:15" x14ac:dyDescent="0.2">
      <c r="A2658" s="28">
        <v>40856</v>
      </c>
      <c r="B2658" s="40" t="s">
        <v>459</v>
      </c>
      <c r="C2658" s="31">
        <v>267485</v>
      </c>
      <c r="D2658" s="6">
        <v>3071.47</v>
      </c>
      <c r="E2658" s="44" t="s">
        <v>27</v>
      </c>
    </row>
    <row r="2659" spans="1:15" ht="10.5" x14ac:dyDescent="0.25">
      <c r="D2659" s="9">
        <f>SUM(D2652:D2658)</f>
        <v>7074.71</v>
      </c>
      <c r="G2659" s="6">
        <v>3000</v>
      </c>
      <c r="J2659" s="6">
        <v>100</v>
      </c>
      <c r="K2659" s="6">
        <v>330</v>
      </c>
      <c r="L2659" s="6">
        <v>300</v>
      </c>
      <c r="M2659" s="6">
        <f>SUM(D2659:L2659)</f>
        <v>10804.71</v>
      </c>
      <c r="N2659" s="6">
        <v>8647.4599999999991</v>
      </c>
      <c r="O2659" s="7">
        <f>N2659-M2659</f>
        <v>-2157.25</v>
      </c>
    </row>
    <row r="2663" spans="1:15" ht="10.5" x14ac:dyDescent="0.25">
      <c r="A2663" s="59" t="s">
        <v>0</v>
      </c>
      <c r="B2663" s="22" t="s">
        <v>7</v>
      </c>
      <c r="C2663" s="3" t="s">
        <v>8</v>
      </c>
      <c r="D2663" s="2" t="s">
        <v>9</v>
      </c>
      <c r="E2663" s="46"/>
      <c r="F2663" s="2" t="s">
        <v>89</v>
      </c>
      <c r="G2663" s="2" t="s">
        <v>25</v>
      </c>
      <c r="H2663" s="2" t="s">
        <v>90</v>
      </c>
      <c r="I2663" s="2" t="s">
        <v>91</v>
      </c>
      <c r="J2663" s="2" t="s">
        <v>92</v>
      </c>
      <c r="K2663" s="2" t="s">
        <v>37</v>
      </c>
      <c r="L2663" s="2" t="s">
        <v>93</v>
      </c>
      <c r="M2663" s="2" t="s">
        <v>95</v>
      </c>
      <c r="N2663" s="2" t="s">
        <v>58</v>
      </c>
      <c r="O2663" s="4" t="s">
        <v>96</v>
      </c>
    </row>
    <row r="2664" spans="1:15" x14ac:dyDescent="0.2">
      <c r="A2664" s="28">
        <v>40865</v>
      </c>
      <c r="B2664" s="40" t="s">
        <v>459</v>
      </c>
      <c r="C2664" s="31">
        <v>268051</v>
      </c>
      <c r="D2664" s="6">
        <v>2085.69</v>
      </c>
      <c r="E2664" s="44" t="s">
        <v>27</v>
      </c>
      <c r="J2664" s="6">
        <v>100</v>
      </c>
      <c r="K2664" s="6">
        <v>330</v>
      </c>
      <c r="L2664" s="6">
        <v>300</v>
      </c>
    </row>
    <row r="2665" spans="1:15" x14ac:dyDescent="0.2">
      <c r="A2665" s="28">
        <v>40865</v>
      </c>
      <c r="B2665" s="40" t="s">
        <v>6</v>
      </c>
      <c r="C2665" s="31">
        <v>40705172</v>
      </c>
      <c r="D2665" s="6">
        <v>59.13</v>
      </c>
      <c r="E2665" s="44" t="s">
        <v>27</v>
      </c>
    </row>
    <row r="2666" spans="1:15" x14ac:dyDescent="0.2">
      <c r="A2666" s="28">
        <v>40863</v>
      </c>
      <c r="B2666" s="40" t="s">
        <v>748</v>
      </c>
      <c r="C2666" s="31">
        <v>9138</v>
      </c>
      <c r="D2666" s="6">
        <v>386.92</v>
      </c>
      <c r="E2666" s="44" t="s">
        <v>27</v>
      </c>
    </row>
    <row r="2667" spans="1:15" x14ac:dyDescent="0.2">
      <c r="A2667" s="28">
        <v>40863</v>
      </c>
      <c r="B2667" s="40" t="s">
        <v>773</v>
      </c>
      <c r="C2667" s="31">
        <v>11236</v>
      </c>
      <c r="D2667" s="6">
        <v>1854.41</v>
      </c>
      <c r="E2667" s="44" t="s">
        <v>27</v>
      </c>
    </row>
    <row r="2668" spans="1:15" x14ac:dyDescent="0.2">
      <c r="A2668" s="28">
        <v>40861</v>
      </c>
      <c r="B2668" s="40" t="s">
        <v>6</v>
      </c>
      <c r="C2668" s="31">
        <v>40703983</v>
      </c>
      <c r="D2668" s="6">
        <v>121.13</v>
      </c>
      <c r="E2668" s="44" t="s">
        <v>27</v>
      </c>
    </row>
    <row r="2669" spans="1:15" x14ac:dyDescent="0.2">
      <c r="A2669" s="28">
        <v>40860</v>
      </c>
      <c r="B2669" s="40" t="s">
        <v>660</v>
      </c>
      <c r="C2669" s="31">
        <v>11006</v>
      </c>
      <c r="D2669" s="6">
        <v>657.04</v>
      </c>
      <c r="E2669" s="44" t="s">
        <v>27</v>
      </c>
    </row>
    <row r="2670" spans="1:15" x14ac:dyDescent="0.2">
      <c r="A2670" s="28">
        <v>40865</v>
      </c>
      <c r="B2670" s="40" t="s">
        <v>660</v>
      </c>
      <c r="C2670" s="31">
        <v>11280</v>
      </c>
      <c r="D2670" s="6">
        <v>1752.78</v>
      </c>
      <c r="E2670" s="44" t="s">
        <v>27</v>
      </c>
    </row>
    <row r="2671" spans="1:15" x14ac:dyDescent="0.2">
      <c r="A2671" s="28">
        <v>40862</v>
      </c>
      <c r="B2671" s="40" t="s">
        <v>19</v>
      </c>
      <c r="C2671" s="31">
        <v>202476</v>
      </c>
      <c r="D2671" s="6">
        <v>452.85</v>
      </c>
      <c r="E2671" s="44" t="s">
        <v>27</v>
      </c>
    </row>
    <row r="2672" spans="1:15" x14ac:dyDescent="0.2">
      <c r="D2672" s="6">
        <f>SUM(D2664:D2671)</f>
        <v>7369.9500000000007</v>
      </c>
      <c r="G2672" s="6">
        <v>3000</v>
      </c>
      <c r="J2672" s="6">
        <v>100</v>
      </c>
      <c r="K2672" s="6">
        <v>330</v>
      </c>
      <c r="L2672" s="6">
        <v>300</v>
      </c>
      <c r="M2672" s="6">
        <f>SUM(D2672:L2672)</f>
        <v>11099.95</v>
      </c>
    </row>
    <row r="2675" spans="1:15" ht="10.5" x14ac:dyDescent="0.25">
      <c r="A2675" s="59" t="s">
        <v>0</v>
      </c>
      <c r="B2675" s="22" t="s">
        <v>7</v>
      </c>
      <c r="C2675" s="3" t="s">
        <v>8</v>
      </c>
      <c r="D2675" s="2" t="s">
        <v>9</v>
      </c>
      <c r="E2675" s="46"/>
      <c r="F2675" s="2" t="s">
        <v>89</v>
      </c>
      <c r="G2675" s="2" t="s">
        <v>25</v>
      </c>
      <c r="H2675" s="2" t="s">
        <v>90</v>
      </c>
      <c r="I2675" s="2" t="s">
        <v>91</v>
      </c>
      <c r="J2675" s="2" t="s">
        <v>92</v>
      </c>
      <c r="K2675" s="2" t="s">
        <v>37</v>
      </c>
      <c r="L2675" s="2" t="s">
        <v>93</v>
      </c>
      <c r="M2675" s="2" t="s">
        <v>95</v>
      </c>
      <c r="N2675" s="2" t="s">
        <v>58</v>
      </c>
      <c r="O2675" s="4" t="s">
        <v>96</v>
      </c>
    </row>
    <row r="2676" spans="1:15" x14ac:dyDescent="0.2">
      <c r="A2676" s="63">
        <v>40921</v>
      </c>
      <c r="B2676" s="40" t="s">
        <v>660</v>
      </c>
      <c r="C2676" s="31">
        <v>14031</v>
      </c>
      <c r="D2676" s="6">
        <v>559.44000000000005</v>
      </c>
      <c r="E2676" s="44" t="s">
        <v>27</v>
      </c>
      <c r="J2676" s="6">
        <v>100</v>
      </c>
      <c r="K2676" s="6">
        <v>330</v>
      </c>
      <c r="L2676" s="6">
        <v>300</v>
      </c>
    </row>
    <row r="2677" spans="1:15" x14ac:dyDescent="0.2">
      <c r="A2677" s="28">
        <v>40921</v>
      </c>
      <c r="B2677" s="40" t="s">
        <v>6</v>
      </c>
      <c r="C2677" s="31">
        <v>40716057</v>
      </c>
      <c r="D2677" s="6">
        <v>62</v>
      </c>
      <c r="E2677" s="44" t="s">
        <v>27</v>
      </c>
    </row>
    <row r="2678" spans="1:15" x14ac:dyDescent="0.2">
      <c r="A2678" s="28">
        <v>40920</v>
      </c>
      <c r="B2678" s="40" t="s">
        <v>459</v>
      </c>
      <c r="C2678" s="31">
        <v>271612</v>
      </c>
      <c r="D2678" s="6">
        <v>1282.3</v>
      </c>
      <c r="E2678" s="44" t="s">
        <v>27</v>
      </c>
    </row>
    <row r="2679" spans="1:15" x14ac:dyDescent="0.2">
      <c r="A2679" s="28">
        <v>40919</v>
      </c>
      <c r="B2679" s="40" t="s">
        <v>773</v>
      </c>
      <c r="C2679" s="42" t="s">
        <v>776</v>
      </c>
      <c r="D2679" s="6">
        <v>1695.63</v>
      </c>
      <c r="E2679" s="44" t="s">
        <v>27</v>
      </c>
    </row>
    <row r="2680" spans="1:15" x14ac:dyDescent="0.2">
      <c r="A2680" s="28">
        <v>40919</v>
      </c>
      <c r="B2680" s="40" t="s">
        <v>777</v>
      </c>
      <c r="C2680" s="42" t="s">
        <v>778</v>
      </c>
      <c r="D2680" s="6">
        <v>3252.17</v>
      </c>
      <c r="E2680" s="44" t="s">
        <v>27</v>
      </c>
    </row>
    <row r="2681" spans="1:15" x14ac:dyDescent="0.2">
      <c r="A2681" s="28">
        <v>40919</v>
      </c>
      <c r="B2681" s="40" t="s">
        <v>6</v>
      </c>
      <c r="C2681" s="31">
        <v>40715585</v>
      </c>
      <c r="D2681" s="6">
        <v>165.13</v>
      </c>
      <c r="E2681" s="44" t="s">
        <v>27</v>
      </c>
    </row>
    <row r="2682" spans="1:15" x14ac:dyDescent="0.2">
      <c r="A2682" s="28">
        <v>40918</v>
      </c>
      <c r="B2682" s="40" t="s">
        <v>660</v>
      </c>
      <c r="C2682" s="31">
        <v>13849</v>
      </c>
      <c r="D2682" s="6">
        <v>678.02</v>
      </c>
      <c r="E2682" s="44" t="s">
        <v>27</v>
      </c>
    </row>
    <row r="2683" spans="1:15" ht="20" x14ac:dyDescent="0.2">
      <c r="A2683" s="28">
        <v>40918</v>
      </c>
      <c r="B2683" s="40" t="s">
        <v>779</v>
      </c>
      <c r="C2683" s="31">
        <v>10166</v>
      </c>
      <c r="D2683" s="6">
        <v>109.05</v>
      </c>
      <c r="E2683" s="44" t="s">
        <v>27</v>
      </c>
    </row>
    <row r="2684" spans="1:15" ht="20" x14ac:dyDescent="0.2">
      <c r="A2684" s="28">
        <v>40920</v>
      </c>
      <c r="B2684" s="40" t="s">
        <v>779</v>
      </c>
      <c r="C2684" s="31">
        <v>10228</v>
      </c>
      <c r="D2684" s="6">
        <v>399.18</v>
      </c>
      <c r="E2684" s="44" t="s">
        <v>27</v>
      </c>
    </row>
    <row r="2685" spans="1:15" x14ac:dyDescent="0.2">
      <c r="D2685" s="6">
        <f>SUM(D2676:D2684)</f>
        <v>8202.92</v>
      </c>
      <c r="J2685" s="6">
        <v>100</v>
      </c>
      <c r="K2685" s="6">
        <v>330</v>
      </c>
      <c r="L2685" s="6">
        <v>300</v>
      </c>
    </row>
    <row r="2688" spans="1:15" ht="10.5" x14ac:dyDescent="0.25">
      <c r="A2688" s="59" t="s">
        <v>0</v>
      </c>
      <c r="B2688" s="22" t="s">
        <v>7</v>
      </c>
      <c r="C2688" s="3" t="s">
        <v>8</v>
      </c>
      <c r="D2688" s="2" t="s">
        <v>9</v>
      </c>
      <c r="E2688" s="46"/>
      <c r="F2688" s="2" t="s">
        <v>89</v>
      </c>
      <c r="G2688" s="2" t="s">
        <v>25</v>
      </c>
      <c r="H2688" s="2" t="s">
        <v>90</v>
      </c>
      <c r="I2688" s="2" t="s">
        <v>91</v>
      </c>
      <c r="J2688" s="2" t="s">
        <v>92</v>
      </c>
      <c r="K2688" s="2" t="s">
        <v>37</v>
      </c>
      <c r="L2688" s="2" t="s">
        <v>93</v>
      </c>
      <c r="M2688" s="2" t="s">
        <v>95</v>
      </c>
      <c r="N2688" s="2" t="s">
        <v>58</v>
      </c>
      <c r="O2688" s="4" t="s">
        <v>96</v>
      </c>
    </row>
    <row r="2689" spans="1:15" x14ac:dyDescent="0.2">
      <c r="A2689" s="28">
        <v>40926</v>
      </c>
      <c r="B2689" s="40" t="s">
        <v>773</v>
      </c>
      <c r="C2689" s="42" t="s">
        <v>780</v>
      </c>
      <c r="D2689" s="41">
        <v>1253.43</v>
      </c>
      <c r="E2689" s="44" t="s">
        <v>27</v>
      </c>
      <c r="J2689" s="6">
        <v>100</v>
      </c>
      <c r="K2689" s="6">
        <v>330</v>
      </c>
      <c r="L2689" s="6">
        <v>300</v>
      </c>
    </row>
    <row r="2690" spans="1:15" x14ac:dyDescent="0.2">
      <c r="A2690" s="28">
        <v>40928</v>
      </c>
      <c r="B2690" s="40" t="s">
        <v>6</v>
      </c>
      <c r="C2690" s="31">
        <v>40717517</v>
      </c>
      <c r="D2690" s="6">
        <v>121.13</v>
      </c>
      <c r="E2690" s="44" t="s">
        <v>27</v>
      </c>
    </row>
    <row r="2691" spans="1:15" x14ac:dyDescent="0.2">
      <c r="A2691" s="28">
        <v>40927</v>
      </c>
      <c r="B2691" s="40" t="s">
        <v>660</v>
      </c>
      <c r="C2691" s="31">
        <v>14331</v>
      </c>
      <c r="D2691" s="6">
        <v>1038.7</v>
      </c>
      <c r="E2691" s="44" t="s">
        <v>27</v>
      </c>
    </row>
    <row r="2692" spans="1:15" x14ac:dyDescent="0.2">
      <c r="A2692" s="28">
        <v>40926</v>
      </c>
      <c r="B2692" s="40" t="s">
        <v>6</v>
      </c>
      <c r="C2692" s="31">
        <v>40716930</v>
      </c>
      <c r="D2692" s="6">
        <v>174.13</v>
      </c>
      <c r="E2692" s="44" t="s">
        <v>27</v>
      </c>
    </row>
    <row r="2693" spans="1:15" x14ac:dyDescent="0.2">
      <c r="A2693" s="28">
        <v>40927</v>
      </c>
      <c r="B2693" s="40" t="s">
        <v>781</v>
      </c>
      <c r="C2693" s="42" t="s">
        <v>782</v>
      </c>
      <c r="D2693" s="6">
        <v>958.18</v>
      </c>
      <c r="E2693" s="44" t="s">
        <v>27</v>
      </c>
    </row>
    <row r="2694" spans="1:15" x14ac:dyDescent="0.2">
      <c r="A2694" s="28">
        <v>40925</v>
      </c>
      <c r="B2694" s="40" t="s">
        <v>19</v>
      </c>
      <c r="C2694" s="31">
        <v>205041</v>
      </c>
      <c r="D2694" s="6">
        <v>467.5</v>
      </c>
      <c r="E2694" s="44" t="s">
        <v>27</v>
      </c>
    </row>
    <row r="2695" spans="1:15" x14ac:dyDescent="0.2">
      <c r="A2695" s="28">
        <v>40925</v>
      </c>
      <c r="B2695" s="40" t="s">
        <v>459</v>
      </c>
      <c r="C2695" s="31">
        <v>27812</v>
      </c>
      <c r="D2695" s="6">
        <v>1301.45</v>
      </c>
      <c r="E2695" s="44" t="s">
        <v>27</v>
      </c>
    </row>
    <row r="2696" spans="1:15" x14ac:dyDescent="0.2">
      <c r="A2696" s="28">
        <v>40926</v>
      </c>
      <c r="B2696" s="40" t="s">
        <v>748</v>
      </c>
      <c r="C2696" s="31">
        <v>102228</v>
      </c>
      <c r="D2696" s="6">
        <v>279.85000000000002</v>
      </c>
      <c r="E2696" s="44" t="s">
        <v>27</v>
      </c>
    </row>
    <row r="2697" spans="1:15" x14ac:dyDescent="0.2">
      <c r="D2697" s="6">
        <f>SUM(D2689:D2696)</f>
        <v>5594.3700000000008</v>
      </c>
      <c r="G2697" s="6">
        <v>3000</v>
      </c>
      <c r="J2697" s="6">
        <v>100</v>
      </c>
      <c r="K2697" s="6">
        <v>330</v>
      </c>
      <c r="L2697" s="6">
        <v>300</v>
      </c>
      <c r="M2697" s="6">
        <f>SUM(D2697:L2697)</f>
        <v>9324.3700000000008</v>
      </c>
      <c r="N2697" s="6">
        <v>9057.83</v>
      </c>
      <c r="O2697" s="7">
        <f>N2697-M2697</f>
        <v>-266.54000000000087</v>
      </c>
    </row>
    <row r="2703" spans="1:15" x14ac:dyDescent="0.2">
      <c r="C2703" s="42" t="s">
        <v>243</v>
      </c>
    </row>
    <row r="2704" spans="1:15" ht="10.5" x14ac:dyDescent="0.25">
      <c r="A2704" s="59" t="s">
        <v>0</v>
      </c>
      <c r="B2704" s="22" t="s">
        <v>7</v>
      </c>
      <c r="C2704" s="3" t="s">
        <v>8</v>
      </c>
      <c r="D2704" s="2" t="s">
        <v>9</v>
      </c>
      <c r="E2704" s="46"/>
      <c r="F2704" s="2" t="s">
        <v>89</v>
      </c>
      <c r="G2704" s="2" t="s">
        <v>25</v>
      </c>
      <c r="H2704" s="2" t="s">
        <v>90</v>
      </c>
      <c r="I2704" s="2" t="s">
        <v>91</v>
      </c>
      <c r="J2704" s="2" t="s">
        <v>92</v>
      </c>
      <c r="K2704" s="2" t="s">
        <v>37</v>
      </c>
      <c r="L2704" s="2" t="s">
        <v>93</v>
      </c>
      <c r="M2704" s="2" t="s">
        <v>95</v>
      </c>
      <c r="N2704" s="2" t="s">
        <v>58</v>
      </c>
      <c r="O2704" s="4" t="s">
        <v>96</v>
      </c>
    </row>
    <row r="2705" spans="1:15" x14ac:dyDescent="0.2">
      <c r="A2705" s="28">
        <v>40931</v>
      </c>
      <c r="B2705" s="40" t="s">
        <v>459</v>
      </c>
      <c r="C2705" s="31">
        <v>272246</v>
      </c>
      <c r="D2705" s="6">
        <v>2392.71</v>
      </c>
      <c r="E2705" s="44" t="s">
        <v>27</v>
      </c>
      <c r="J2705" s="6">
        <v>100</v>
      </c>
      <c r="K2705" s="6">
        <v>330</v>
      </c>
      <c r="L2705" s="6">
        <v>300</v>
      </c>
    </row>
    <row r="2706" spans="1:15" x14ac:dyDescent="0.2">
      <c r="A2706" s="28">
        <v>40933</v>
      </c>
      <c r="B2706" s="40" t="s">
        <v>6</v>
      </c>
      <c r="C2706" s="31">
        <v>40718403</v>
      </c>
      <c r="D2706" s="6">
        <v>59.13</v>
      </c>
      <c r="E2706" s="44" t="s">
        <v>27</v>
      </c>
    </row>
    <row r="2707" spans="1:15" x14ac:dyDescent="0.2">
      <c r="A2707" s="28">
        <v>40933</v>
      </c>
      <c r="B2707" s="40" t="s">
        <v>773</v>
      </c>
      <c r="C2707" s="42" t="s">
        <v>783</v>
      </c>
      <c r="D2707" s="6">
        <v>1394.18</v>
      </c>
      <c r="E2707" s="44" t="s">
        <v>27</v>
      </c>
    </row>
    <row r="2708" spans="1:15" x14ac:dyDescent="0.2">
      <c r="A2708" s="28">
        <v>40933</v>
      </c>
      <c r="B2708" s="40" t="s">
        <v>635</v>
      </c>
      <c r="C2708" s="31">
        <v>14637</v>
      </c>
      <c r="D2708" s="6">
        <v>857.6</v>
      </c>
      <c r="E2708" s="44" t="s">
        <v>27</v>
      </c>
    </row>
    <row r="2709" spans="1:15" x14ac:dyDescent="0.2">
      <c r="A2709" s="28">
        <v>40935</v>
      </c>
      <c r="B2709" s="40" t="s">
        <v>635</v>
      </c>
      <c r="C2709" s="31">
        <v>14728</v>
      </c>
      <c r="D2709" s="6">
        <v>388</v>
      </c>
      <c r="E2709" s="44" t="s">
        <v>27</v>
      </c>
    </row>
    <row r="2710" spans="1:15" x14ac:dyDescent="0.2">
      <c r="A2710" s="28">
        <v>40935</v>
      </c>
      <c r="B2710" s="40" t="s">
        <v>6</v>
      </c>
      <c r="C2710" s="31">
        <v>40718793</v>
      </c>
      <c r="D2710" s="6">
        <v>121.13</v>
      </c>
      <c r="E2710" s="44" t="s">
        <v>27</v>
      </c>
    </row>
    <row r="2711" spans="1:15" x14ac:dyDescent="0.2">
      <c r="A2711" s="28">
        <v>40931</v>
      </c>
      <c r="B2711" s="40" t="s">
        <v>19</v>
      </c>
      <c r="C2711" s="31">
        <v>205271</v>
      </c>
      <c r="D2711" s="6">
        <v>52.85</v>
      </c>
      <c r="E2711" s="44" t="s">
        <v>27</v>
      </c>
    </row>
    <row r="2712" spans="1:15" x14ac:dyDescent="0.2">
      <c r="D2712" s="6">
        <f>SUM(D2705:D2711)</f>
        <v>5265.6000000000013</v>
      </c>
      <c r="G2712" s="6">
        <v>3000</v>
      </c>
      <c r="J2712" s="6">
        <v>100</v>
      </c>
      <c r="K2712" s="6">
        <v>330</v>
      </c>
      <c r="L2712" s="6">
        <v>300</v>
      </c>
      <c r="M2712" s="6">
        <f>SUM(D2712:L2712)</f>
        <v>8995.6000000000022</v>
      </c>
      <c r="N2712" s="6">
        <v>9604</v>
      </c>
      <c r="O2712" s="7">
        <f>N2712-M2712</f>
        <v>608.39999999999782</v>
      </c>
    </row>
    <row r="2716" spans="1:15" ht="10.5" x14ac:dyDescent="0.25">
      <c r="A2716" s="59" t="s">
        <v>0</v>
      </c>
      <c r="B2716" s="22" t="s">
        <v>7</v>
      </c>
      <c r="C2716" s="3" t="s">
        <v>8</v>
      </c>
      <c r="D2716" s="2" t="s">
        <v>9</v>
      </c>
      <c r="E2716" s="46"/>
      <c r="F2716" s="2" t="s">
        <v>89</v>
      </c>
      <c r="G2716" s="2" t="s">
        <v>25</v>
      </c>
      <c r="H2716" s="2" t="s">
        <v>90</v>
      </c>
      <c r="I2716" s="2" t="s">
        <v>91</v>
      </c>
      <c r="J2716" s="2" t="s">
        <v>92</v>
      </c>
      <c r="K2716" s="2" t="s">
        <v>37</v>
      </c>
      <c r="L2716" s="2" t="s">
        <v>93</v>
      </c>
      <c r="M2716" s="2" t="s">
        <v>95</v>
      </c>
      <c r="N2716" s="2" t="s">
        <v>58</v>
      </c>
      <c r="O2716" s="4" t="s">
        <v>96</v>
      </c>
    </row>
    <row r="2717" spans="1:15" x14ac:dyDescent="0.2">
      <c r="A2717" s="28">
        <v>40935</v>
      </c>
      <c r="B2717" s="40" t="s">
        <v>781</v>
      </c>
      <c r="C2717" s="42" t="s">
        <v>784</v>
      </c>
      <c r="D2717" s="6">
        <v>2763.33</v>
      </c>
      <c r="E2717" s="44" t="s">
        <v>27</v>
      </c>
    </row>
    <row r="2718" spans="1:15" x14ac:dyDescent="0.2">
      <c r="A2718" s="28">
        <v>40939</v>
      </c>
      <c r="B2718" s="40" t="s">
        <v>19</v>
      </c>
      <c r="C2718" s="31">
        <v>205564</v>
      </c>
      <c r="D2718" s="6">
        <v>675</v>
      </c>
      <c r="E2718" s="44" t="s">
        <v>27</v>
      </c>
    </row>
    <row r="2719" spans="1:15" x14ac:dyDescent="0.2">
      <c r="A2719" s="28">
        <v>40937</v>
      </c>
      <c r="B2719" s="40" t="s">
        <v>635</v>
      </c>
      <c r="C2719" s="31">
        <v>14855</v>
      </c>
      <c r="D2719" s="6">
        <v>744.08</v>
      </c>
      <c r="E2719" s="44" t="s">
        <v>27</v>
      </c>
    </row>
    <row r="2720" spans="1:15" x14ac:dyDescent="0.2">
      <c r="A2720" s="28">
        <v>40939</v>
      </c>
      <c r="B2720" s="40" t="s">
        <v>459</v>
      </c>
      <c r="C2720" s="31">
        <v>272626</v>
      </c>
      <c r="D2720" s="6">
        <v>1433.5</v>
      </c>
      <c r="E2720" s="44" t="s">
        <v>27</v>
      </c>
    </row>
    <row r="2721" spans="1:15" x14ac:dyDescent="0.2">
      <c r="A2721" s="28">
        <v>40940</v>
      </c>
      <c r="B2721" s="40" t="s">
        <v>773</v>
      </c>
      <c r="C2721" s="42" t="s">
        <v>785</v>
      </c>
      <c r="D2721" s="6">
        <v>1377.21</v>
      </c>
      <c r="E2721" s="44" t="s">
        <v>27</v>
      </c>
    </row>
    <row r="2722" spans="1:15" x14ac:dyDescent="0.2">
      <c r="A2722" s="28">
        <v>40940</v>
      </c>
      <c r="B2722" s="40" t="s">
        <v>6</v>
      </c>
      <c r="C2722" s="31">
        <v>40719623</v>
      </c>
      <c r="D2722" s="6">
        <v>77.2</v>
      </c>
      <c r="E2722" s="44" t="s">
        <v>27</v>
      </c>
    </row>
    <row r="2723" spans="1:15" x14ac:dyDescent="0.2">
      <c r="A2723" s="28">
        <v>40941</v>
      </c>
      <c r="B2723" s="40" t="s">
        <v>781</v>
      </c>
      <c r="C2723" s="42" t="s">
        <v>786</v>
      </c>
      <c r="D2723" s="6">
        <v>2476.29</v>
      </c>
      <c r="E2723" s="44" t="s">
        <v>27</v>
      </c>
    </row>
    <row r="2724" spans="1:15" x14ac:dyDescent="0.2">
      <c r="A2724" s="28">
        <v>40940</v>
      </c>
      <c r="B2724" s="40" t="s">
        <v>6</v>
      </c>
      <c r="C2724" s="31">
        <v>40719558</v>
      </c>
      <c r="D2724" s="6">
        <v>35.4</v>
      </c>
      <c r="E2724" s="44" t="s">
        <v>27</v>
      </c>
    </row>
    <row r="2725" spans="1:15" x14ac:dyDescent="0.2">
      <c r="A2725" s="28">
        <v>40942</v>
      </c>
      <c r="B2725" s="40" t="s">
        <v>6</v>
      </c>
      <c r="C2725" s="31">
        <v>40720221</v>
      </c>
      <c r="D2725" s="6">
        <v>53</v>
      </c>
      <c r="E2725" s="44" t="s">
        <v>27</v>
      </c>
    </row>
    <row r="2726" spans="1:15" x14ac:dyDescent="0.2">
      <c r="D2726" s="6">
        <f>SUM(D2717:D2725)</f>
        <v>9635.01</v>
      </c>
      <c r="G2726" s="6">
        <v>3000</v>
      </c>
      <c r="J2726" s="6">
        <v>100</v>
      </c>
      <c r="K2726" s="6">
        <v>330</v>
      </c>
      <c r="L2726" s="6">
        <v>300</v>
      </c>
      <c r="M2726" s="6">
        <f>SUM(D2726:L2726)</f>
        <v>13365.01</v>
      </c>
      <c r="N2726" s="6">
        <v>8981.44</v>
      </c>
      <c r="O2726" s="7">
        <f>N2726-M2726</f>
        <v>-4383.57</v>
      </c>
    </row>
    <row r="2730" spans="1:15" ht="10.5" x14ac:dyDescent="0.25">
      <c r="A2730" s="59" t="s">
        <v>0</v>
      </c>
      <c r="B2730" s="22" t="s">
        <v>7</v>
      </c>
      <c r="C2730" s="3" t="s">
        <v>8</v>
      </c>
      <c r="D2730" s="2" t="s">
        <v>9</v>
      </c>
      <c r="E2730" s="46"/>
      <c r="F2730" s="2" t="s">
        <v>89</v>
      </c>
      <c r="G2730" s="2" t="s">
        <v>25</v>
      </c>
      <c r="H2730" s="2" t="s">
        <v>90</v>
      </c>
      <c r="I2730" s="2" t="s">
        <v>91</v>
      </c>
      <c r="J2730" s="2" t="s">
        <v>92</v>
      </c>
      <c r="K2730" s="2" t="s">
        <v>37</v>
      </c>
      <c r="L2730" s="2" t="s">
        <v>93</v>
      </c>
      <c r="M2730" s="2" t="s">
        <v>95</v>
      </c>
      <c r="N2730" s="2" t="s">
        <v>58</v>
      </c>
      <c r="O2730" s="4" t="s">
        <v>96</v>
      </c>
    </row>
    <row r="2731" spans="1:15" x14ac:dyDescent="0.2">
      <c r="A2731" s="28">
        <v>40945</v>
      </c>
      <c r="B2731" s="40" t="s">
        <v>6</v>
      </c>
      <c r="C2731" s="31">
        <v>40720449</v>
      </c>
      <c r="D2731" s="6">
        <v>59.13</v>
      </c>
      <c r="E2731" s="44" t="s">
        <v>27</v>
      </c>
    </row>
    <row r="2732" spans="1:15" x14ac:dyDescent="0.2">
      <c r="A2732" s="28">
        <v>40947</v>
      </c>
      <c r="B2732" s="40" t="s">
        <v>773</v>
      </c>
      <c r="C2732" s="42" t="s">
        <v>787</v>
      </c>
      <c r="D2732" s="6">
        <v>1464.21</v>
      </c>
      <c r="E2732" s="44" t="s">
        <v>27</v>
      </c>
    </row>
    <row r="2733" spans="1:15" x14ac:dyDescent="0.2">
      <c r="A2733" s="28">
        <v>40946</v>
      </c>
      <c r="B2733" s="40" t="s">
        <v>459</v>
      </c>
      <c r="C2733" s="31">
        <v>273076</v>
      </c>
      <c r="D2733" s="6">
        <v>1516.86</v>
      </c>
      <c r="E2733" s="44" t="s">
        <v>27</v>
      </c>
    </row>
    <row r="2734" spans="1:15" x14ac:dyDescent="0.2">
      <c r="A2734" s="28">
        <v>40947</v>
      </c>
      <c r="B2734" s="40" t="s">
        <v>6</v>
      </c>
      <c r="C2734" s="31">
        <v>40721047</v>
      </c>
      <c r="D2734" s="6">
        <v>59.13</v>
      </c>
      <c r="E2734" s="44" t="s">
        <v>27</v>
      </c>
    </row>
    <row r="2735" spans="1:15" x14ac:dyDescent="0.2">
      <c r="A2735" s="28">
        <v>40947</v>
      </c>
      <c r="B2735" s="40" t="s">
        <v>13</v>
      </c>
      <c r="C2735" s="31">
        <v>2385</v>
      </c>
      <c r="D2735" s="6">
        <v>276.95999999999998</v>
      </c>
      <c r="E2735" s="44" t="s">
        <v>27</v>
      </c>
    </row>
    <row r="2736" spans="1:15" x14ac:dyDescent="0.2">
      <c r="A2736" s="28">
        <v>40948</v>
      </c>
      <c r="B2736" s="40" t="s">
        <v>635</v>
      </c>
      <c r="C2736" s="31">
        <v>15405</v>
      </c>
      <c r="D2736" s="6">
        <v>25</v>
      </c>
      <c r="E2736" s="44" t="s">
        <v>27</v>
      </c>
    </row>
    <row r="2737" spans="1:15" x14ac:dyDescent="0.2">
      <c r="A2737" s="28">
        <v>40949</v>
      </c>
      <c r="B2737" s="40" t="s">
        <v>6</v>
      </c>
      <c r="C2737" s="31">
        <v>40721560</v>
      </c>
      <c r="D2737" s="6">
        <v>62</v>
      </c>
      <c r="E2737" s="44" t="s">
        <v>27</v>
      </c>
    </row>
    <row r="2738" spans="1:15" x14ac:dyDescent="0.2">
      <c r="A2738" s="28">
        <v>40949</v>
      </c>
      <c r="B2738" s="40" t="s">
        <v>777</v>
      </c>
      <c r="C2738" s="42" t="s">
        <v>788</v>
      </c>
      <c r="D2738" s="6">
        <v>1429.1</v>
      </c>
      <c r="E2738" s="44" t="s">
        <v>27</v>
      </c>
    </row>
    <row r="2739" spans="1:15" x14ac:dyDescent="0.2">
      <c r="D2739" s="6">
        <v>400</v>
      </c>
      <c r="E2739" s="44" t="s">
        <v>27</v>
      </c>
    </row>
    <row r="2740" spans="1:15" x14ac:dyDescent="0.2">
      <c r="D2740" s="6">
        <f>SUM(D2731:D2739)</f>
        <v>5292.3899999999994</v>
      </c>
      <c r="G2740" s="6">
        <v>3000</v>
      </c>
      <c r="J2740" s="6">
        <v>100</v>
      </c>
      <c r="K2740" s="6">
        <v>330</v>
      </c>
      <c r="L2740" s="6">
        <v>300</v>
      </c>
      <c r="M2740" s="6">
        <f>SUM(D2740:L2740)</f>
        <v>9022.39</v>
      </c>
      <c r="N2740" s="6">
        <v>8327.2099999999991</v>
      </c>
      <c r="O2740" s="7">
        <f>N2740-M2740</f>
        <v>-695.18000000000029</v>
      </c>
    </row>
    <row r="2744" spans="1:15" ht="10.5" x14ac:dyDescent="0.25">
      <c r="A2744" s="59" t="s">
        <v>0</v>
      </c>
      <c r="B2744" s="22" t="s">
        <v>7</v>
      </c>
      <c r="C2744" s="3" t="s">
        <v>8</v>
      </c>
      <c r="D2744" s="2" t="s">
        <v>9</v>
      </c>
      <c r="E2744" s="46"/>
      <c r="F2744" s="2" t="s">
        <v>89</v>
      </c>
      <c r="G2744" s="2" t="s">
        <v>25</v>
      </c>
      <c r="H2744" s="2" t="s">
        <v>90</v>
      </c>
      <c r="I2744" s="2" t="s">
        <v>91</v>
      </c>
      <c r="J2744" s="2" t="s">
        <v>92</v>
      </c>
      <c r="K2744" s="2" t="s">
        <v>37</v>
      </c>
      <c r="L2744" s="2" t="s">
        <v>93</v>
      </c>
      <c r="M2744" s="2" t="s">
        <v>95</v>
      </c>
      <c r="N2744" s="2" t="s">
        <v>58</v>
      </c>
      <c r="O2744" s="4" t="s">
        <v>96</v>
      </c>
    </row>
    <row r="2745" spans="1:15" x14ac:dyDescent="0.2">
      <c r="A2745" s="28">
        <v>40953</v>
      </c>
      <c r="B2745" s="40" t="s">
        <v>19</v>
      </c>
      <c r="C2745" s="31">
        <v>206213</v>
      </c>
      <c r="D2745" s="6">
        <v>478.95</v>
      </c>
      <c r="E2745" s="44" t="s">
        <v>27</v>
      </c>
    </row>
    <row r="2746" spans="1:15" x14ac:dyDescent="0.2">
      <c r="A2746" s="28">
        <v>40952</v>
      </c>
      <c r="B2746" s="40" t="s">
        <v>789</v>
      </c>
      <c r="C2746" s="31">
        <v>25</v>
      </c>
      <c r="D2746" s="6">
        <v>1263.24</v>
      </c>
      <c r="E2746" s="44" t="s">
        <v>27</v>
      </c>
    </row>
    <row r="2747" spans="1:15" x14ac:dyDescent="0.2">
      <c r="A2747" s="28">
        <v>40953</v>
      </c>
      <c r="B2747" s="40" t="s">
        <v>459</v>
      </c>
      <c r="C2747" s="31">
        <v>273648</v>
      </c>
      <c r="D2747" s="6">
        <v>978.08</v>
      </c>
      <c r="E2747" s="44" t="s">
        <v>27</v>
      </c>
    </row>
    <row r="2748" spans="1:15" x14ac:dyDescent="0.2">
      <c r="A2748" s="28">
        <v>40953</v>
      </c>
      <c r="B2748" s="40" t="s">
        <v>790</v>
      </c>
      <c r="C2748" s="31">
        <v>273639</v>
      </c>
      <c r="D2748" s="6">
        <v>1074.6400000000001</v>
      </c>
      <c r="E2748" s="44" t="s">
        <v>27</v>
      </c>
    </row>
    <row r="2749" spans="1:15" x14ac:dyDescent="0.2">
      <c r="A2749" s="28">
        <v>40954</v>
      </c>
      <c r="B2749" s="40" t="s">
        <v>6</v>
      </c>
      <c r="C2749" s="31">
        <v>40722521</v>
      </c>
      <c r="D2749" s="6">
        <v>174.13</v>
      </c>
      <c r="E2749" s="44" t="s">
        <v>27</v>
      </c>
    </row>
    <row r="2750" spans="1:15" x14ac:dyDescent="0.2">
      <c r="A2750" s="28">
        <v>40955</v>
      </c>
      <c r="B2750" s="40" t="s">
        <v>660</v>
      </c>
      <c r="C2750" s="31">
        <v>15786</v>
      </c>
      <c r="D2750" s="6">
        <v>73.599999999999994</v>
      </c>
      <c r="E2750" s="44" t="s">
        <v>27</v>
      </c>
    </row>
    <row r="2751" spans="1:15" x14ac:dyDescent="0.2">
      <c r="A2751" s="28">
        <v>40954</v>
      </c>
      <c r="B2751" s="40" t="s">
        <v>773</v>
      </c>
      <c r="C2751" s="42" t="s">
        <v>791</v>
      </c>
      <c r="D2751" s="6">
        <v>1415.06</v>
      </c>
      <c r="E2751" s="44" t="s">
        <v>27</v>
      </c>
    </row>
    <row r="2752" spans="1:15" x14ac:dyDescent="0.2">
      <c r="D2752" s="6">
        <f>SUM(D2745:D2751)</f>
        <v>5457.7</v>
      </c>
      <c r="G2752" s="6">
        <v>3000</v>
      </c>
      <c r="J2752" s="6">
        <v>100</v>
      </c>
      <c r="K2752" s="6">
        <v>330</v>
      </c>
      <c r="L2752" s="6">
        <v>300</v>
      </c>
      <c r="M2752" s="6">
        <f>SUM(D2752:L2752)</f>
        <v>9187.7000000000007</v>
      </c>
      <c r="O2752" s="7">
        <f>N2753-M2752</f>
        <v>-147.70000000000073</v>
      </c>
    </row>
    <row r="2753" spans="1:15" x14ac:dyDescent="0.2">
      <c r="N2753" s="6">
        <v>9040</v>
      </c>
    </row>
    <row r="2755" spans="1:15" ht="10.5" x14ac:dyDescent="0.25">
      <c r="A2755" s="59" t="s">
        <v>0</v>
      </c>
      <c r="B2755" s="22" t="s">
        <v>7</v>
      </c>
      <c r="C2755" s="3" t="s">
        <v>8</v>
      </c>
      <c r="D2755" s="2" t="s">
        <v>9</v>
      </c>
      <c r="E2755" s="46"/>
      <c r="F2755" s="2" t="s">
        <v>89</v>
      </c>
      <c r="G2755" s="2" t="s">
        <v>25</v>
      </c>
      <c r="H2755" s="2" t="s">
        <v>90</v>
      </c>
      <c r="I2755" s="2" t="s">
        <v>91</v>
      </c>
      <c r="J2755" s="2" t="s">
        <v>92</v>
      </c>
      <c r="K2755" s="2" t="s">
        <v>37</v>
      </c>
      <c r="L2755" s="2" t="s">
        <v>93</v>
      </c>
      <c r="M2755" s="2" t="s">
        <v>95</v>
      </c>
      <c r="N2755" s="2" t="s">
        <v>58</v>
      </c>
      <c r="O2755" s="4" t="s">
        <v>96</v>
      </c>
    </row>
    <row r="2756" spans="1:15" x14ac:dyDescent="0.2">
      <c r="A2756" s="28">
        <v>40961</v>
      </c>
      <c r="B2756" s="40" t="s">
        <v>748</v>
      </c>
      <c r="C2756" s="31">
        <v>10996</v>
      </c>
      <c r="D2756" s="6">
        <v>225.7</v>
      </c>
      <c r="E2756" s="44" t="s">
        <v>224</v>
      </c>
    </row>
    <row r="2757" spans="1:15" x14ac:dyDescent="0.2">
      <c r="A2757" s="28">
        <v>40958</v>
      </c>
      <c r="B2757" s="40" t="s">
        <v>660</v>
      </c>
      <c r="C2757" s="31">
        <v>15957</v>
      </c>
      <c r="D2757" s="6">
        <v>927.58</v>
      </c>
      <c r="E2757" s="44" t="s">
        <v>224</v>
      </c>
    </row>
    <row r="2758" spans="1:15" x14ac:dyDescent="0.2">
      <c r="A2758" s="28">
        <v>40961</v>
      </c>
      <c r="B2758" s="40" t="s">
        <v>6</v>
      </c>
      <c r="C2758" s="31">
        <v>40724051</v>
      </c>
      <c r="D2758" s="6">
        <v>174.13</v>
      </c>
      <c r="E2758" s="44" t="s">
        <v>224</v>
      </c>
    </row>
    <row r="2759" spans="1:15" x14ac:dyDescent="0.2">
      <c r="A2759" s="28">
        <v>40960</v>
      </c>
      <c r="B2759" s="40" t="s">
        <v>459</v>
      </c>
      <c r="C2759" s="31">
        <v>274019</v>
      </c>
      <c r="D2759" s="6">
        <v>1909.04</v>
      </c>
      <c r="E2759" s="44" t="s">
        <v>224</v>
      </c>
    </row>
    <row r="2760" spans="1:15" x14ac:dyDescent="0.2">
      <c r="A2760" s="28">
        <v>40961</v>
      </c>
      <c r="B2760" s="40" t="s">
        <v>6</v>
      </c>
      <c r="C2760" s="31">
        <v>40723996</v>
      </c>
      <c r="D2760" s="6">
        <v>15.2</v>
      </c>
      <c r="E2760" s="44" t="s">
        <v>224</v>
      </c>
    </row>
    <row r="2761" spans="1:15" x14ac:dyDescent="0.2">
      <c r="A2761" s="28">
        <v>40961</v>
      </c>
      <c r="B2761" s="40" t="s">
        <v>773</v>
      </c>
      <c r="C2761" s="42" t="s">
        <v>792</v>
      </c>
      <c r="D2761" s="6">
        <v>1452.47</v>
      </c>
      <c r="E2761" s="44" t="s">
        <v>224</v>
      </c>
    </row>
    <row r="2762" spans="1:15" x14ac:dyDescent="0.2">
      <c r="A2762" s="28">
        <v>40962</v>
      </c>
      <c r="B2762" s="40" t="s">
        <v>660</v>
      </c>
      <c r="C2762" s="31">
        <v>16158</v>
      </c>
      <c r="D2762" s="6">
        <v>1011.48</v>
      </c>
      <c r="E2762" s="44" t="s">
        <v>224</v>
      </c>
    </row>
    <row r="2763" spans="1:15" x14ac:dyDescent="0.2">
      <c r="A2763" s="28">
        <v>40962</v>
      </c>
      <c r="B2763" s="40" t="s">
        <v>459</v>
      </c>
      <c r="C2763" s="31">
        <v>274272</v>
      </c>
      <c r="D2763" s="6">
        <v>1545.61</v>
      </c>
      <c r="E2763" s="44" t="s">
        <v>224</v>
      </c>
    </row>
    <row r="2764" spans="1:15" x14ac:dyDescent="0.2">
      <c r="A2764" s="28">
        <v>40963</v>
      </c>
      <c r="B2764" s="40" t="s">
        <v>781</v>
      </c>
      <c r="C2764" s="42" t="s">
        <v>793</v>
      </c>
      <c r="D2764" s="6">
        <v>2141.94</v>
      </c>
      <c r="E2764" s="44" t="s">
        <v>224</v>
      </c>
    </row>
    <row r="2765" spans="1:15" x14ac:dyDescent="0.2">
      <c r="A2765" s="28">
        <v>40963</v>
      </c>
      <c r="B2765" s="40" t="s">
        <v>6</v>
      </c>
      <c r="C2765" s="31">
        <v>40724575</v>
      </c>
      <c r="D2765" s="6">
        <v>142.53</v>
      </c>
      <c r="E2765" s="44" t="s">
        <v>224</v>
      </c>
    </row>
    <row r="2766" spans="1:15" ht="10.5" x14ac:dyDescent="0.25">
      <c r="D2766" s="9">
        <f>SUM(D2756:D2765)</f>
        <v>9545.68</v>
      </c>
      <c r="G2766" s="6">
        <v>3000</v>
      </c>
      <c r="J2766" s="6">
        <v>100</v>
      </c>
      <c r="K2766" s="6">
        <v>330</v>
      </c>
      <c r="L2766" s="6">
        <v>300</v>
      </c>
      <c r="M2766" s="6">
        <f>SUM(D2766:L2766)</f>
        <v>13275.68</v>
      </c>
      <c r="N2766" s="6">
        <v>10130.39</v>
      </c>
      <c r="O2766" s="7">
        <f>N2766-M2766</f>
        <v>-3145.2900000000009</v>
      </c>
    </row>
    <row r="2771" spans="1:15" ht="10.5" x14ac:dyDescent="0.25">
      <c r="A2771" s="59" t="s">
        <v>0</v>
      </c>
      <c r="B2771" s="22" t="s">
        <v>7</v>
      </c>
      <c r="C2771" s="3" t="s">
        <v>8</v>
      </c>
      <c r="D2771" s="2" t="s">
        <v>9</v>
      </c>
      <c r="E2771" s="46"/>
      <c r="F2771" s="2" t="s">
        <v>89</v>
      </c>
      <c r="G2771" s="2" t="s">
        <v>25</v>
      </c>
      <c r="H2771" s="2" t="s">
        <v>90</v>
      </c>
      <c r="I2771" s="2" t="s">
        <v>91</v>
      </c>
      <c r="J2771" s="2" t="s">
        <v>92</v>
      </c>
      <c r="K2771" s="2" t="s">
        <v>37</v>
      </c>
      <c r="L2771" s="2" t="s">
        <v>93</v>
      </c>
      <c r="M2771" s="2" t="s">
        <v>95</v>
      </c>
      <c r="N2771" s="2" t="s">
        <v>58</v>
      </c>
      <c r="O2771" s="4" t="s">
        <v>96</v>
      </c>
    </row>
    <row r="2772" spans="1:15" x14ac:dyDescent="0.2">
      <c r="A2772" s="28">
        <v>40961</v>
      </c>
      <c r="B2772" s="40" t="s">
        <v>730</v>
      </c>
      <c r="C2772" s="42" t="s">
        <v>794</v>
      </c>
      <c r="D2772" s="6">
        <v>103</v>
      </c>
      <c r="E2772" s="44" t="s">
        <v>27</v>
      </c>
    </row>
    <row r="2773" spans="1:15" x14ac:dyDescent="0.2">
      <c r="B2773" s="40" t="s">
        <v>773</v>
      </c>
      <c r="D2773" s="6">
        <v>1339.8</v>
      </c>
      <c r="E2773" s="44" t="s">
        <v>27</v>
      </c>
    </row>
    <row r="2774" spans="1:15" x14ac:dyDescent="0.2">
      <c r="A2774" s="28">
        <v>40968</v>
      </c>
      <c r="B2774" s="40" t="s">
        <v>773</v>
      </c>
      <c r="C2774" s="42" t="s">
        <v>795</v>
      </c>
      <c r="D2774" s="6">
        <v>297.11</v>
      </c>
      <c r="E2774" s="44" t="s">
        <v>27</v>
      </c>
    </row>
    <row r="2775" spans="1:15" x14ac:dyDescent="0.2">
      <c r="A2775" s="28">
        <v>40969</v>
      </c>
      <c r="B2775" s="40" t="s">
        <v>660</v>
      </c>
      <c r="C2775" s="31">
        <v>16513</v>
      </c>
      <c r="D2775" s="6">
        <v>1440.4</v>
      </c>
      <c r="E2775" s="44" t="s">
        <v>27</v>
      </c>
    </row>
    <row r="2776" spans="1:15" x14ac:dyDescent="0.2">
      <c r="A2776" s="28">
        <v>40968</v>
      </c>
      <c r="B2776" s="40" t="s">
        <v>6</v>
      </c>
      <c r="C2776" s="31">
        <v>40725486</v>
      </c>
      <c r="D2776" s="6">
        <v>121.13</v>
      </c>
      <c r="E2776" s="44" t="s">
        <v>27</v>
      </c>
    </row>
    <row r="2777" spans="1:15" x14ac:dyDescent="0.2">
      <c r="A2777" s="28">
        <v>40967</v>
      </c>
      <c r="B2777" s="40" t="s">
        <v>459</v>
      </c>
      <c r="C2777" s="31">
        <v>274460</v>
      </c>
      <c r="D2777" s="6">
        <v>2899.57</v>
      </c>
      <c r="E2777" s="44" t="s">
        <v>27</v>
      </c>
    </row>
    <row r="2778" spans="1:15" x14ac:dyDescent="0.2">
      <c r="A2778" s="28">
        <v>40967</v>
      </c>
      <c r="B2778" s="40" t="s">
        <v>770</v>
      </c>
      <c r="C2778" s="31">
        <v>206863</v>
      </c>
      <c r="D2778" s="6">
        <v>182</v>
      </c>
      <c r="E2778" s="44" t="s">
        <v>27</v>
      </c>
    </row>
    <row r="2779" spans="1:15" x14ac:dyDescent="0.2">
      <c r="A2779" s="28">
        <v>40968</v>
      </c>
      <c r="B2779" s="40" t="s">
        <v>770</v>
      </c>
      <c r="C2779" s="31">
        <v>206919</v>
      </c>
      <c r="D2779" s="6">
        <v>102</v>
      </c>
      <c r="E2779" s="44" t="s">
        <v>27</v>
      </c>
    </row>
    <row r="2780" spans="1:15" x14ac:dyDescent="0.2">
      <c r="A2780" s="63" t="s">
        <v>796</v>
      </c>
      <c r="B2780" s="40" t="s">
        <v>6</v>
      </c>
      <c r="C2780" s="31">
        <v>40726111</v>
      </c>
      <c r="D2780" s="6">
        <v>53</v>
      </c>
      <c r="E2780" s="44" t="s">
        <v>27</v>
      </c>
    </row>
    <row r="2781" spans="1:15" x14ac:dyDescent="0.2">
      <c r="D2781" s="6">
        <f>SUM(D2772:D2780)</f>
        <v>6538.01</v>
      </c>
      <c r="G2781" s="6">
        <v>3000</v>
      </c>
      <c r="J2781" s="6">
        <v>100</v>
      </c>
      <c r="K2781" s="6">
        <v>330</v>
      </c>
      <c r="L2781" s="6">
        <v>300</v>
      </c>
      <c r="M2781" s="6">
        <f>SUM(D2781:L2781)</f>
        <v>10268.01</v>
      </c>
      <c r="N2781" s="6">
        <v>10021.620000000001</v>
      </c>
      <c r="O2781" s="7">
        <f>N2781-M2781</f>
        <v>-246.38999999999942</v>
      </c>
    </row>
    <row r="2785" spans="1:15" ht="10.5" x14ac:dyDescent="0.25">
      <c r="A2785" s="59" t="s">
        <v>0</v>
      </c>
      <c r="B2785" s="22" t="s">
        <v>7</v>
      </c>
      <c r="C2785" s="3" t="s">
        <v>8</v>
      </c>
      <c r="D2785" s="2" t="s">
        <v>9</v>
      </c>
      <c r="E2785" s="46"/>
      <c r="F2785" s="2" t="s">
        <v>89</v>
      </c>
      <c r="G2785" s="2" t="s">
        <v>25</v>
      </c>
      <c r="H2785" s="2" t="s">
        <v>90</v>
      </c>
      <c r="I2785" s="2" t="s">
        <v>91</v>
      </c>
      <c r="J2785" s="2" t="s">
        <v>92</v>
      </c>
      <c r="K2785" s="2" t="s">
        <v>37</v>
      </c>
      <c r="L2785" s="2" t="s">
        <v>93</v>
      </c>
      <c r="M2785" s="2" t="s">
        <v>95</v>
      </c>
      <c r="N2785" s="2" t="s">
        <v>58</v>
      </c>
      <c r="O2785" s="4" t="s">
        <v>96</v>
      </c>
    </row>
    <row r="2786" spans="1:15" x14ac:dyDescent="0.2">
      <c r="A2786" s="28">
        <v>40975</v>
      </c>
      <c r="B2786" s="40" t="s">
        <v>777</v>
      </c>
      <c r="C2786" s="42" t="s">
        <v>797</v>
      </c>
      <c r="D2786" s="6">
        <v>1459.34</v>
      </c>
      <c r="E2786" s="44" t="s">
        <v>27</v>
      </c>
    </row>
    <row r="2787" spans="1:15" x14ac:dyDescent="0.2">
      <c r="A2787" s="28">
        <v>40975</v>
      </c>
      <c r="B2787" s="40" t="s">
        <v>185</v>
      </c>
      <c r="C2787" s="31">
        <v>108783</v>
      </c>
      <c r="D2787" s="6">
        <v>57.9</v>
      </c>
      <c r="E2787" s="44" t="s">
        <v>27</v>
      </c>
    </row>
    <row r="2788" spans="1:15" x14ac:dyDescent="0.2">
      <c r="A2788" s="28">
        <v>40975</v>
      </c>
      <c r="B2788" s="40" t="s">
        <v>748</v>
      </c>
      <c r="C2788" s="31">
        <v>11282</v>
      </c>
      <c r="D2788" s="6">
        <v>249.35</v>
      </c>
      <c r="E2788" s="44" t="s">
        <v>27</v>
      </c>
    </row>
    <row r="2789" spans="1:15" x14ac:dyDescent="0.2">
      <c r="A2789" s="28">
        <v>40975</v>
      </c>
      <c r="B2789" s="40" t="s">
        <v>748</v>
      </c>
      <c r="C2789" s="31">
        <v>10997</v>
      </c>
      <c r="D2789" s="6">
        <v>8.9499999999999993</v>
      </c>
      <c r="E2789" s="44" t="s">
        <v>27</v>
      </c>
    </row>
    <row r="2790" spans="1:15" x14ac:dyDescent="0.2">
      <c r="A2790" s="28">
        <v>40975</v>
      </c>
      <c r="B2790" s="40" t="s">
        <v>6</v>
      </c>
      <c r="C2790" s="31">
        <v>1600666</v>
      </c>
      <c r="D2790" s="6">
        <v>189.33</v>
      </c>
      <c r="E2790" s="44" t="s">
        <v>27</v>
      </c>
    </row>
    <row r="2791" spans="1:15" x14ac:dyDescent="0.2">
      <c r="A2791" s="28">
        <v>40976</v>
      </c>
      <c r="B2791" s="40" t="s">
        <v>660</v>
      </c>
      <c r="C2791" s="31">
        <v>16920</v>
      </c>
      <c r="D2791" s="6">
        <v>109.88</v>
      </c>
      <c r="E2791" s="44" t="s">
        <v>27</v>
      </c>
    </row>
    <row r="2792" spans="1:15" x14ac:dyDescent="0.2">
      <c r="A2792" s="28">
        <v>40977</v>
      </c>
      <c r="B2792" s="40" t="s">
        <v>459</v>
      </c>
      <c r="C2792" s="31">
        <v>275212</v>
      </c>
      <c r="D2792" s="6">
        <v>2255.33</v>
      </c>
      <c r="E2792" s="44" t="s">
        <v>27</v>
      </c>
    </row>
    <row r="2793" spans="1:15" x14ac:dyDescent="0.2">
      <c r="A2793" s="28">
        <v>40977</v>
      </c>
      <c r="B2793" s="40" t="s">
        <v>660</v>
      </c>
      <c r="C2793" s="31">
        <v>17005</v>
      </c>
      <c r="D2793" s="6">
        <v>436.98</v>
      </c>
      <c r="E2793" s="44" t="s">
        <v>27</v>
      </c>
    </row>
    <row r="2794" spans="1:15" x14ac:dyDescent="0.2">
      <c r="A2794" s="28">
        <v>40975</v>
      </c>
      <c r="B2794" s="40" t="s">
        <v>773</v>
      </c>
      <c r="C2794" s="42" t="s">
        <v>798</v>
      </c>
      <c r="D2794" s="6">
        <v>1428.11</v>
      </c>
      <c r="E2794" s="44" t="s">
        <v>27</v>
      </c>
    </row>
    <row r="2795" spans="1:15" x14ac:dyDescent="0.2">
      <c r="A2795" s="28">
        <v>40974</v>
      </c>
      <c r="B2795" s="40" t="s">
        <v>777</v>
      </c>
      <c r="C2795" s="42" t="s">
        <v>799</v>
      </c>
      <c r="D2795" s="6">
        <v>3170.2</v>
      </c>
      <c r="E2795" s="44" t="s">
        <v>27</v>
      </c>
    </row>
    <row r="2796" spans="1:15" x14ac:dyDescent="0.2">
      <c r="D2796" s="6">
        <f>SUM(D2786:D2795)</f>
        <v>9365.369999999999</v>
      </c>
      <c r="J2796" s="6">
        <v>100</v>
      </c>
      <c r="K2796" s="6">
        <v>330</v>
      </c>
      <c r="L2796" s="6">
        <v>300</v>
      </c>
    </row>
    <row r="2798" spans="1:15" ht="10.5" x14ac:dyDescent="0.25">
      <c r="A2798" s="59" t="s">
        <v>0</v>
      </c>
      <c r="B2798" s="22" t="s">
        <v>7</v>
      </c>
      <c r="C2798" s="3" t="s">
        <v>8</v>
      </c>
      <c r="D2798" s="2" t="s">
        <v>9</v>
      </c>
      <c r="E2798" s="46"/>
      <c r="F2798" s="2" t="s">
        <v>89</v>
      </c>
      <c r="G2798" s="2" t="s">
        <v>25</v>
      </c>
      <c r="H2798" s="2" t="s">
        <v>90</v>
      </c>
      <c r="I2798" s="2" t="s">
        <v>91</v>
      </c>
      <c r="J2798" s="2" t="s">
        <v>92</v>
      </c>
      <c r="K2798" s="2" t="s">
        <v>37</v>
      </c>
      <c r="L2798" s="2" t="s">
        <v>93</v>
      </c>
      <c r="M2798" s="2" t="s">
        <v>95</v>
      </c>
      <c r="N2798" s="2" t="s">
        <v>58</v>
      </c>
      <c r="O2798" s="4" t="s">
        <v>96</v>
      </c>
    </row>
    <row r="2812" spans="1:15" ht="10.5" x14ac:dyDescent="0.25">
      <c r="A2812" s="59" t="s">
        <v>0</v>
      </c>
      <c r="B2812" s="22" t="s">
        <v>7</v>
      </c>
      <c r="C2812" s="3" t="s">
        <v>8</v>
      </c>
      <c r="D2812" s="2" t="s">
        <v>9</v>
      </c>
      <c r="E2812" s="46"/>
      <c r="F2812" s="2" t="s">
        <v>89</v>
      </c>
      <c r="G2812" s="2" t="s">
        <v>25</v>
      </c>
      <c r="H2812" s="2" t="s">
        <v>90</v>
      </c>
      <c r="I2812" s="2" t="s">
        <v>91</v>
      </c>
      <c r="J2812" s="2" t="s">
        <v>92</v>
      </c>
      <c r="K2812" s="2" t="s">
        <v>37</v>
      </c>
      <c r="L2812" s="2" t="s">
        <v>93</v>
      </c>
      <c r="M2812" s="2" t="s">
        <v>95</v>
      </c>
      <c r="N2812" s="2" t="s">
        <v>58</v>
      </c>
      <c r="O2812" s="4" t="s">
        <v>96</v>
      </c>
    </row>
    <row r="2813" spans="1:15" x14ac:dyDescent="0.2">
      <c r="A2813" s="28">
        <v>40988</v>
      </c>
      <c r="B2813" s="40" t="s">
        <v>13</v>
      </c>
      <c r="C2813" s="31">
        <v>2511</v>
      </c>
      <c r="D2813" s="6">
        <v>307.19</v>
      </c>
      <c r="E2813" s="44" t="s">
        <v>27</v>
      </c>
    </row>
    <row r="2814" spans="1:15" x14ac:dyDescent="0.2">
      <c r="A2814" s="28">
        <v>40989</v>
      </c>
      <c r="B2814" s="40" t="s">
        <v>748</v>
      </c>
      <c r="C2814" s="31">
        <v>11599</v>
      </c>
      <c r="D2814" s="6">
        <v>473.45</v>
      </c>
      <c r="E2814" s="44" t="s">
        <v>27</v>
      </c>
    </row>
    <row r="2815" spans="1:15" x14ac:dyDescent="0.2">
      <c r="A2815" s="28">
        <v>40989</v>
      </c>
      <c r="B2815" s="40" t="s">
        <v>748</v>
      </c>
      <c r="C2815" s="31">
        <v>11524</v>
      </c>
      <c r="D2815" s="6">
        <v>228.4</v>
      </c>
      <c r="E2815" s="44" t="s">
        <v>27</v>
      </c>
    </row>
    <row r="2816" spans="1:15" x14ac:dyDescent="0.2">
      <c r="A2816" s="28">
        <v>36971</v>
      </c>
      <c r="B2816" s="40" t="s">
        <v>773</v>
      </c>
      <c r="C2816" s="42" t="s">
        <v>800</v>
      </c>
      <c r="D2816" s="6">
        <v>1380.69</v>
      </c>
      <c r="E2816" s="44" t="s">
        <v>27</v>
      </c>
    </row>
    <row r="2817" spans="1:15" x14ac:dyDescent="0.2">
      <c r="A2817" s="28">
        <v>40988</v>
      </c>
      <c r="B2817" s="40" t="s">
        <v>459</v>
      </c>
      <c r="C2817" s="31">
        <v>275810</v>
      </c>
      <c r="D2817" s="6">
        <v>2264.2800000000002</v>
      </c>
      <c r="E2817" s="44" t="s">
        <v>27</v>
      </c>
    </row>
    <row r="2818" spans="1:15" x14ac:dyDescent="0.2">
      <c r="A2818" s="28">
        <v>40988</v>
      </c>
      <c r="B2818" s="40" t="s">
        <v>459</v>
      </c>
      <c r="C2818" s="31">
        <v>27580</v>
      </c>
      <c r="D2818" s="6">
        <v>289.68</v>
      </c>
      <c r="E2818" s="44" t="s">
        <v>27</v>
      </c>
    </row>
    <row r="2819" spans="1:15" x14ac:dyDescent="0.2">
      <c r="A2819" s="28">
        <v>40989</v>
      </c>
      <c r="B2819" s="40" t="s">
        <v>6</v>
      </c>
      <c r="C2819" s="31">
        <v>1603511</v>
      </c>
      <c r="D2819" s="6">
        <v>74.33</v>
      </c>
      <c r="E2819" s="44" t="s">
        <v>27</v>
      </c>
    </row>
    <row r="2820" spans="1:15" x14ac:dyDescent="0.2">
      <c r="A2820" s="28">
        <v>40988</v>
      </c>
      <c r="B2820" s="40" t="s">
        <v>777</v>
      </c>
      <c r="C2820" s="42" t="s">
        <v>801</v>
      </c>
      <c r="D2820" s="6">
        <v>3409.7</v>
      </c>
      <c r="E2820" s="44" t="s">
        <v>27</v>
      </c>
    </row>
    <row r="2821" spans="1:15" x14ac:dyDescent="0.2">
      <c r="D2821" s="6">
        <f>SUM(D2813:D2820)</f>
        <v>8427.7200000000012</v>
      </c>
      <c r="J2821" s="6">
        <v>100</v>
      </c>
      <c r="K2821" s="6">
        <v>330</v>
      </c>
      <c r="L2821" s="6">
        <v>400</v>
      </c>
    </row>
    <row r="2824" spans="1:15" ht="10.5" x14ac:dyDescent="0.25">
      <c r="A2824" s="59" t="s">
        <v>0</v>
      </c>
      <c r="B2824" s="22" t="s">
        <v>7</v>
      </c>
      <c r="C2824" s="3" t="s">
        <v>8</v>
      </c>
      <c r="D2824" s="2" t="s">
        <v>9</v>
      </c>
      <c r="E2824" s="46"/>
      <c r="F2824" s="2" t="s">
        <v>89</v>
      </c>
      <c r="G2824" s="2" t="s">
        <v>25</v>
      </c>
      <c r="H2824" s="2" t="s">
        <v>90</v>
      </c>
      <c r="I2824" s="2" t="s">
        <v>91</v>
      </c>
      <c r="J2824" s="2" t="s">
        <v>92</v>
      </c>
      <c r="K2824" s="2" t="s">
        <v>37</v>
      </c>
      <c r="L2824" s="2" t="s">
        <v>93</v>
      </c>
      <c r="M2824" s="2" t="s">
        <v>95</v>
      </c>
      <c r="N2824" s="2" t="s">
        <v>58</v>
      </c>
      <c r="O2824" s="4" t="s">
        <v>96</v>
      </c>
    </row>
    <row r="2825" spans="1:15" x14ac:dyDescent="0.2">
      <c r="A2825" s="28">
        <v>41001</v>
      </c>
      <c r="B2825" s="40" t="s">
        <v>6</v>
      </c>
      <c r="C2825" s="31">
        <v>1605667</v>
      </c>
      <c r="D2825" s="6">
        <v>59.13</v>
      </c>
      <c r="E2825" s="44" t="s">
        <v>27</v>
      </c>
    </row>
    <row r="2826" spans="1:15" x14ac:dyDescent="0.2">
      <c r="A2826" s="28">
        <v>41002</v>
      </c>
      <c r="B2826" s="40" t="s">
        <v>748</v>
      </c>
      <c r="C2826" s="31">
        <v>11913</v>
      </c>
      <c r="D2826" s="6">
        <v>135.19999999999999</v>
      </c>
      <c r="E2826" s="44" t="s">
        <v>27</v>
      </c>
    </row>
    <row r="2827" spans="1:15" x14ac:dyDescent="0.2">
      <c r="A2827" s="28">
        <v>41003</v>
      </c>
      <c r="B2827" s="40" t="s">
        <v>459</v>
      </c>
      <c r="C2827" s="31">
        <v>276803</v>
      </c>
      <c r="D2827" s="6">
        <v>1185.57</v>
      </c>
      <c r="E2827" s="44" t="s">
        <v>27</v>
      </c>
    </row>
    <row r="2828" spans="1:15" x14ac:dyDescent="0.2">
      <c r="A2828" s="28">
        <v>41003</v>
      </c>
      <c r="B2828" s="40" t="s">
        <v>777</v>
      </c>
      <c r="C2828" s="42" t="s">
        <v>802</v>
      </c>
      <c r="D2828" s="6">
        <v>2239.67</v>
      </c>
      <c r="E2828" s="44" t="s">
        <v>27</v>
      </c>
    </row>
    <row r="2829" spans="1:15" x14ac:dyDescent="0.2">
      <c r="A2829" s="28">
        <v>41003</v>
      </c>
      <c r="B2829" s="40" t="s">
        <v>773</v>
      </c>
      <c r="C2829" s="42" t="s">
        <v>803</v>
      </c>
      <c r="D2829" s="6">
        <v>1439.85</v>
      </c>
      <c r="E2829" s="44" t="s">
        <v>27</v>
      </c>
    </row>
    <row r="2830" spans="1:15" x14ac:dyDescent="0.2">
      <c r="D2830" s="6">
        <f>SUM(D2825:D2829)</f>
        <v>5059.42</v>
      </c>
      <c r="J2830" s="6">
        <v>100</v>
      </c>
      <c r="K2830" s="6">
        <v>330</v>
      </c>
      <c r="L2830" s="6">
        <v>400</v>
      </c>
    </row>
    <row r="2833" spans="1:15" ht="10.5" x14ac:dyDescent="0.25">
      <c r="A2833" s="59" t="s">
        <v>0</v>
      </c>
      <c r="B2833" s="22" t="s">
        <v>7</v>
      </c>
      <c r="C2833" s="3" t="s">
        <v>8</v>
      </c>
      <c r="D2833" s="2" t="s">
        <v>9</v>
      </c>
      <c r="E2833" s="46"/>
      <c r="F2833" s="2" t="s">
        <v>89</v>
      </c>
      <c r="G2833" s="2" t="s">
        <v>25</v>
      </c>
      <c r="H2833" s="2" t="s">
        <v>90</v>
      </c>
      <c r="I2833" s="2" t="s">
        <v>91</v>
      </c>
      <c r="J2833" s="2" t="s">
        <v>92</v>
      </c>
      <c r="K2833" s="2" t="s">
        <v>37</v>
      </c>
      <c r="L2833" s="2" t="s">
        <v>93</v>
      </c>
      <c r="M2833" s="2" t="s">
        <v>95</v>
      </c>
      <c r="N2833" s="2" t="s">
        <v>58</v>
      </c>
      <c r="O2833" s="4" t="s">
        <v>96</v>
      </c>
    </row>
    <row r="2834" spans="1:15" x14ac:dyDescent="0.2">
      <c r="A2834" s="28">
        <v>41009</v>
      </c>
      <c r="B2834" s="40" t="s">
        <v>777</v>
      </c>
      <c r="C2834" s="42" t="s">
        <v>804</v>
      </c>
      <c r="D2834" s="6">
        <v>1812.54</v>
      </c>
      <c r="E2834" s="44" t="s">
        <v>27</v>
      </c>
    </row>
    <row r="2835" spans="1:15" x14ac:dyDescent="0.2">
      <c r="A2835" s="28">
        <v>41010</v>
      </c>
      <c r="B2835" s="40" t="s">
        <v>772</v>
      </c>
      <c r="C2835" s="31">
        <v>1607273</v>
      </c>
      <c r="D2835" s="6">
        <v>59.13</v>
      </c>
      <c r="E2835" s="44" t="s">
        <v>27</v>
      </c>
    </row>
    <row r="2836" spans="1:15" x14ac:dyDescent="0.2">
      <c r="A2836" s="28">
        <v>41010</v>
      </c>
      <c r="B2836" s="40" t="s">
        <v>772</v>
      </c>
      <c r="C2836" s="31">
        <v>1607274</v>
      </c>
      <c r="D2836" s="6">
        <v>30.4</v>
      </c>
      <c r="E2836" s="44" t="s">
        <v>27</v>
      </c>
    </row>
    <row r="2837" spans="1:15" x14ac:dyDescent="0.2">
      <c r="A2837" s="28">
        <v>41010</v>
      </c>
      <c r="B2837" s="40" t="s">
        <v>773</v>
      </c>
      <c r="C2837" s="42" t="s">
        <v>805</v>
      </c>
      <c r="D2837" s="6">
        <v>1362.86</v>
      </c>
      <c r="E2837" s="44" t="s">
        <v>27</v>
      </c>
    </row>
    <row r="2838" spans="1:15" x14ac:dyDescent="0.2">
      <c r="A2838" s="28">
        <v>41010</v>
      </c>
      <c r="B2838" s="40" t="s">
        <v>459</v>
      </c>
      <c r="C2838" s="31">
        <v>277192</v>
      </c>
      <c r="D2838" s="6">
        <v>430.29</v>
      </c>
      <c r="E2838" s="44" t="s">
        <v>27</v>
      </c>
    </row>
    <row r="2839" spans="1:15" x14ac:dyDescent="0.2">
      <c r="A2839" s="28">
        <v>41010</v>
      </c>
      <c r="B2839" s="40" t="s">
        <v>459</v>
      </c>
      <c r="C2839" s="31">
        <v>277101</v>
      </c>
      <c r="D2839" s="6">
        <v>1070.07</v>
      </c>
      <c r="E2839" s="44" t="s">
        <v>27</v>
      </c>
    </row>
    <row r="2840" spans="1:15" x14ac:dyDescent="0.2">
      <c r="A2840" s="28">
        <v>41009</v>
      </c>
      <c r="B2840" s="40" t="s">
        <v>19</v>
      </c>
      <c r="C2840" s="31">
        <v>208581</v>
      </c>
      <c r="D2840" s="6">
        <v>606.5</v>
      </c>
      <c r="E2840" s="44" t="s">
        <v>27</v>
      </c>
    </row>
    <row r="2841" spans="1:15" x14ac:dyDescent="0.2">
      <c r="D2841" s="6">
        <f>SUM(D2834:D2840)</f>
        <v>5371.79</v>
      </c>
      <c r="J2841" s="6">
        <v>100</v>
      </c>
      <c r="K2841" s="6">
        <v>330</v>
      </c>
      <c r="L2841" s="6">
        <v>400</v>
      </c>
    </row>
    <row r="2844" spans="1:15" ht="10.5" x14ac:dyDescent="0.25">
      <c r="A2844" s="59" t="s">
        <v>0</v>
      </c>
      <c r="B2844" s="22" t="s">
        <v>7</v>
      </c>
      <c r="C2844" s="3" t="s">
        <v>8</v>
      </c>
      <c r="D2844" s="2" t="s">
        <v>9</v>
      </c>
      <c r="E2844" s="46"/>
      <c r="F2844" s="2" t="s">
        <v>89</v>
      </c>
      <c r="G2844" s="2" t="s">
        <v>25</v>
      </c>
      <c r="H2844" s="2" t="s">
        <v>90</v>
      </c>
      <c r="I2844" s="2" t="s">
        <v>91</v>
      </c>
      <c r="J2844" s="2" t="s">
        <v>92</v>
      </c>
      <c r="K2844" s="2" t="s">
        <v>37</v>
      </c>
      <c r="L2844" s="2" t="s">
        <v>93</v>
      </c>
      <c r="M2844" s="2" t="s">
        <v>95</v>
      </c>
      <c r="N2844" s="2" t="s">
        <v>58</v>
      </c>
      <c r="O2844" s="4" t="s">
        <v>96</v>
      </c>
    </row>
    <row r="2845" spans="1:15" x14ac:dyDescent="0.2">
      <c r="A2845" s="28">
        <v>41017</v>
      </c>
      <c r="B2845" s="40" t="s">
        <v>748</v>
      </c>
      <c r="C2845" s="31">
        <v>12205</v>
      </c>
      <c r="D2845" s="6">
        <v>143.5</v>
      </c>
      <c r="E2845" s="44" t="s">
        <v>27</v>
      </c>
    </row>
    <row r="2846" spans="1:15" x14ac:dyDescent="0.2">
      <c r="A2846" s="28">
        <v>41017</v>
      </c>
      <c r="B2846" s="40" t="s">
        <v>748</v>
      </c>
      <c r="C2846" s="31">
        <v>12191</v>
      </c>
      <c r="D2846" s="6">
        <v>219.65</v>
      </c>
      <c r="E2846" s="44" t="s">
        <v>27</v>
      </c>
    </row>
    <row r="2847" spans="1:15" x14ac:dyDescent="0.2">
      <c r="A2847" s="28">
        <v>41015</v>
      </c>
      <c r="B2847" s="40" t="s">
        <v>459</v>
      </c>
      <c r="C2847" s="31">
        <v>277352</v>
      </c>
      <c r="D2847" s="6">
        <v>1510.27</v>
      </c>
      <c r="E2847" s="44" t="s">
        <v>27</v>
      </c>
    </row>
    <row r="2848" spans="1:15" x14ac:dyDescent="0.2">
      <c r="A2848" s="28">
        <v>41017</v>
      </c>
      <c r="B2848" s="40" t="s">
        <v>773</v>
      </c>
      <c r="C2848" s="42" t="s">
        <v>806</v>
      </c>
      <c r="D2848" s="6">
        <v>1415.49</v>
      </c>
      <c r="E2848" s="44" t="s">
        <v>27</v>
      </c>
    </row>
    <row r="2849" spans="1:15" x14ac:dyDescent="0.2">
      <c r="A2849" s="28">
        <v>41017</v>
      </c>
      <c r="B2849" s="40" t="s">
        <v>459</v>
      </c>
      <c r="C2849" s="31">
        <v>277551</v>
      </c>
      <c r="D2849" s="6">
        <v>1778.21</v>
      </c>
      <c r="E2849" s="44" t="s">
        <v>27</v>
      </c>
    </row>
    <row r="2850" spans="1:15" x14ac:dyDescent="0.2">
      <c r="A2850" s="28">
        <v>41017</v>
      </c>
      <c r="B2850" s="40" t="s">
        <v>781</v>
      </c>
      <c r="C2850" s="42" t="s">
        <v>807</v>
      </c>
      <c r="D2850" s="6">
        <v>1170.8599999999999</v>
      </c>
      <c r="E2850" s="44" t="s">
        <v>27</v>
      </c>
    </row>
    <row r="2851" spans="1:15" x14ac:dyDescent="0.2">
      <c r="A2851" s="28">
        <v>41017</v>
      </c>
      <c r="B2851" s="40" t="s">
        <v>781</v>
      </c>
      <c r="C2851" s="42" t="s">
        <v>808</v>
      </c>
      <c r="D2851" s="6">
        <v>53.78</v>
      </c>
      <c r="E2851" s="44" t="s">
        <v>27</v>
      </c>
    </row>
    <row r="2852" spans="1:15" x14ac:dyDescent="0.2">
      <c r="A2852" s="63">
        <v>41017</v>
      </c>
      <c r="B2852" s="40" t="s">
        <v>781</v>
      </c>
      <c r="C2852" s="42" t="s">
        <v>809</v>
      </c>
      <c r="D2852" s="6">
        <v>2407.75</v>
      </c>
      <c r="E2852" s="44" t="s">
        <v>27</v>
      </c>
    </row>
    <row r="2853" spans="1:15" x14ac:dyDescent="0.2">
      <c r="A2853" s="28">
        <v>41017</v>
      </c>
      <c r="B2853" s="40" t="s">
        <v>459</v>
      </c>
      <c r="C2853" s="31">
        <v>277554</v>
      </c>
      <c r="D2853" s="6">
        <v>102</v>
      </c>
      <c r="E2853" s="44" t="s">
        <v>27</v>
      </c>
    </row>
    <row r="2854" spans="1:15" x14ac:dyDescent="0.2">
      <c r="A2854" s="28">
        <v>41019</v>
      </c>
      <c r="B2854" s="40" t="s">
        <v>459</v>
      </c>
      <c r="C2854" s="31">
        <v>277698</v>
      </c>
      <c r="D2854" s="6">
        <v>1218</v>
      </c>
      <c r="E2854" s="44" t="s">
        <v>27</v>
      </c>
    </row>
    <row r="2855" spans="1:15" x14ac:dyDescent="0.2">
      <c r="A2855" s="28">
        <v>41019</v>
      </c>
      <c r="B2855" s="40" t="s">
        <v>459</v>
      </c>
      <c r="C2855" s="31">
        <v>277699</v>
      </c>
      <c r="D2855" s="6">
        <v>76.19</v>
      </c>
      <c r="E2855" s="44" t="s">
        <v>27</v>
      </c>
    </row>
    <row r="2856" spans="1:15" x14ac:dyDescent="0.2">
      <c r="A2856" s="28">
        <v>41019</v>
      </c>
      <c r="B2856" s="40" t="s">
        <v>6</v>
      </c>
      <c r="C2856" s="31">
        <v>1609282</v>
      </c>
      <c r="D2856" s="6">
        <v>59.13</v>
      </c>
      <c r="E2856" s="44" t="s">
        <v>27</v>
      </c>
    </row>
    <row r="2857" spans="1:15" x14ac:dyDescent="0.2">
      <c r="A2857" s="28">
        <v>41019</v>
      </c>
      <c r="B2857" s="40" t="s">
        <v>6</v>
      </c>
      <c r="C2857" s="31">
        <v>1609280</v>
      </c>
      <c r="D2857" s="6">
        <v>30.4</v>
      </c>
      <c r="E2857" s="44" t="s">
        <v>27</v>
      </c>
    </row>
    <row r="2858" spans="1:15" ht="10.5" x14ac:dyDescent="0.25">
      <c r="D2858" s="9">
        <f>SUM(D2845:D2857)</f>
        <v>10185.229999999998</v>
      </c>
      <c r="J2858" s="6">
        <v>100</v>
      </c>
      <c r="K2858" s="6">
        <v>330</v>
      </c>
      <c r="L2858" s="6">
        <v>400</v>
      </c>
      <c r="N2858" s="6">
        <v>11099.96</v>
      </c>
    </row>
    <row r="2862" spans="1:15" ht="10.5" x14ac:dyDescent="0.25">
      <c r="A2862" s="59" t="s">
        <v>0</v>
      </c>
      <c r="B2862" s="22" t="s">
        <v>7</v>
      </c>
      <c r="C2862" s="3" t="s">
        <v>8</v>
      </c>
      <c r="D2862" s="2" t="s">
        <v>9</v>
      </c>
      <c r="E2862" s="46"/>
      <c r="F2862" s="2" t="s">
        <v>89</v>
      </c>
      <c r="G2862" s="2" t="s">
        <v>25</v>
      </c>
      <c r="H2862" s="2" t="s">
        <v>90</v>
      </c>
      <c r="I2862" s="2" t="s">
        <v>91</v>
      </c>
      <c r="J2862" s="2" t="s">
        <v>92</v>
      </c>
      <c r="K2862" s="2" t="s">
        <v>37</v>
      </c>
      <c r="L2862" s="2" t="s">
        <v>93</v>
      </c>
      <c r="M2862" s="2" t="s">
        <v>95</v>
      </c>
      <c r="N2862" s="2" t="s">
        <v>58</v>
      </c>
      <c r="O2862" s="4" t="s">
        <v>96</v>
      </c>
    </row>
    <row r="2863" spans="1:15" x14ac:dyDescent="0.2">
      <c r="A2863" s="28">
        <v>41022</v>
      </c>
      <c r="B2863" s="40" t="s">
        <v>6</v>
      </c>
      <c r="C2863" s="31">
        <v>1609636</v>
      </c>
      <c r="D2863" s="6">
        <v>59.13</v>
      </c>
      <c r="E2863" s="44" t="s">
        <v>27</v>
      </c>
    </row>
    <row r="2864" spans="1:15" x14ac:dyDescent="0.2">
      <c r="A2864" s="28">
        <v>41022</v>
      </c>
      <c r="B2864" s="40" t="s">
        <v>6</v>
      </c>
      <c r="C2864" s="31">
        <v>1609665</v>
      </c>
      <c r="D2864" s="6">
        <v>53.1</v>
      </c>
      <c r="E2864" s="44" t="s">
        <v>27</v>
      </c>
    </row>
    <row r="2865" spans="1:15" x14ac:dyDescent="0.2">
      <c r="A2865" s="28">
        <v>41023</v>
      </c>
      <c r="B2865" s="40" t="s">
        <v>773</v>
      </c>
      <c r="C2865" s="42" t="s">
        <v>810</v>
      </c>
      <c r="D2865" s="6">
        <v>1355.46</v>
      </c>
      <c r="E2865" s="44" t="s">
        <v>27</v>
      </c>
    </row>
    <row r="2866" spans="1:15" x14ac:dyDescent="0.2">
      <c r="A2866" s="28">
        <v>41022</v>
      </c>
      <c r="B2866" s="40" t="s">
        <v>781</v>
      </c>
      <c r="C2866" s="42" t="s">
        <v>811</v>
      </c>
      <c r="D2866" s="6">
        <v>978.9</v>
      </c>
      <c r="E2866" s="44" t="s">
        <v>27</v>
      </c>
    </row>
    <row r="2867" spans="1:15" x14ac:dyDescent="0.2">
      <c r="A2867" s="28">
        <v>41022</v>
      </c>
      <c r="B2867" s="40" t="s">
        <v>19</v>
      </c>
      <c r="C2867" s="31">
        <v>209148</v>
      </c>
      <c r="D2867" s="6">
        <v>170.6</v>
      </c>
      <c r="E2867" s="44" t="s">
        <v>27</v>
      </c>
    </row>
    <row r="2868" spans="1:15" x14ac:dyDescent="0.2">
      <c r="A2868" s="28">
        <v>41025</v>
      </c>
      <c r="B2868" s="40" t="s">
        <v>459</v>
      </c>
      <c r="C2868" s="31">
        <v>277979</v>
      </c>
      <c r="D2868" s="6">
        <v>3237.6</v>
      </c>
      <c r="E2868" s="44" t="s">
        <v>27</v>
      </c>
    </row>
    <row r="2869" spans="1:15" x14ac:dyDescent="0.2">
      <c r="A2869" s="28">
        <v>41026</v>
      </c>
      <c r="B2869" s="40" t="s">
        <v>459</v>
      </c>
      <c r="C2869" s="31">
        <v>278048</v>
      </c>
      <c r="D2869" s="6">
        <v>727.52</v>
      </c>
      <c r="E2869" s="44" t="s">
        <v>27</v>
      </c>
    </row>
    <row r="2870" spans="1:15" x14ac:dyDescent="0.2">
      <c r="A2870" s="28">
        <v>41026</v>
      </c>
      <c r="B2870" s="40" t="s">
        <v>12</v>
      </c>
      <c r="C2870" s="31">
        <v>1202978</v>
      </c>
      <c r="D2870" s="6">
        <v>1161.1099999999999</v>
      </c>
      <c r="E2870" s="44" t="s">
        <v>27</v>
      </c>
    </row>
    <row r="2871" spans="1:15" ht="10.5" x14ac:dyDescent="0.25">
      <c r="D2871" s="9">
        <v>7743.42</v>
      </c>
      <c r="J2871" s="6">
        <v>100</v>
      </c>
      <c r="K2871" s="6">
        <v>330</v>
      </c>
      <c r="L2871" s="6">
        <v>400</v>
      </c>
      <c r="N2871" s="6">
        <v>10445.99</v>
      </c>
    </row>
    <row r="2873" spans="1:15" ht="10.5" x14ac:dyDescent="0.25">
      <c r="A2873" s="59" t="s">
        <v>0</v>
      </c>
      <c r="B2873" s="22" t="s">
        <v>7</v>
      </c>
      <c r="C2873" s="3" t="s">
        <v>8</v>
      </c>
      <c r="D2873" s="2" t="s">
        <v>9</v>
      </c>
      <c r="E2873" s="46"/>
      <c r="F2873" s="2" t="s">
        <v>89</v>
      </c>
      <c r="G2873" s="2" t="s">
        <v>25</v>
      </c>
      <c r="H2873" s="2" t="s">
        <v>90</v>
      </c>
      <c r="I2873" s="2" t="s">
        <v>91</v>
      </c>
      <c r="J2873" s="2" t="s">
        <v>92</v>
      </c>
      <c r="K2873" s="2" t="s">
        <v>37</v>
      </c>
      <c r="L2873" s="2" t="s">
        <v>93</v>
      </c>
      <c r="M2873" s="2" t="s">
        <v>95</v>
      </c>
      <c r="N2873" s="2" t="s">
        <v>58</v>
      </c>
      <c r="O2873" s="4" t="s">
        <v>96</v>
      </c>
    </row>
    <row r="2874" spans="1:15" x14ac:dyDescent="0.2">
      <c r="A2874" s="28">
        <v>41030</v>
      </c>
      <c r="B2874" s="40" t="s">
        <v>459</v>
      </c>
      <c r="C2874" s="31">
        <v>278289</v>
      </c>
      <c r="D2874" s="6">
        <v>1076.06</v>
      </c>
      <c r="E2874" s="44" t="s">
        <v>27</v>
      </c>
    </row>
    <row r="2875" spans="1:15" x14ac:dyDescent="0.2">
      <c r="A2875" s="28">
        <v>41031</v>
      </c>
      <c r="B2875" s="40" t="s">
        <v>773</v>
      </c>
      <c r="C2875" s="42" t="s">
        <v>812</v>
      </c>
      <c r="D2875" s="6">
        <v>1541.6</v>
      </c>
      <c r="E2875" s="44" t="s">
        <v>27</v>
      </c>
    </row>
    <row r="2876" spans="1:15" x14ac:dyDescent="0.2">
      <c r="A2876" s="28">
        <v>41031</v>
      </c>
      <c r="B2876" s="40" t="s">
        <v>155</v>
      </c>
      <c r="C2876" s="31">
        <v>11047</v>
      </c>
      <c r="D2876" s="6">
        <v>57.9</v>
      </c>
      <c r="E2876" s="44" t="s">
        <v>27</v>
      </c>
    </row>
    <row r="2877" spans="1:15" x14ac:dyDescent="0.2">
      <c r="A2877" s="28">
        <v>41031</v>
      </c>
      <c r="B2877" s="40" t="s">
        <v>6</v>
      </c>
      <c r="C2877" s="31">
        <v>1611582</v>
      </c>
      <c r="D2877" s="6">
        <v>74.33</v>
      </c>
      <c r="E2877" s="44" t="s">
        <v>27</v>
      </c>
    </row>
    <row r="2878" spans="1:15" x14ac:dyDescent="0.2">
      <c r="A2878" s="28">
        <v>41032</v>
      </c>
      <c r="B2878" s="40" t="s">
        <v>459</v>
      </c>
      <c r="C2878" s="31">
        <v>278451</v>
      </c>
      <c r="D2878" s="6">
        <v>1101.5</v>
      </c>
      <c r="E2878" s="44" t="s">
        <v>27</v>
      </c>
    </row>
    <row r="2879" spans="1:15" x14ac:dyDescent="0.2">
      <c r="A2879" s="28">
        <v>41032</v>
      </c>
      <c r="B2879" s="40" t="s">
        <v>748</v>
      </c>
      <c r="C2879" s="31">
        <v>12490</v>
      </c>
      <c r="D2879" s="6">
        <v>292.14999999999998</v>
      </c>
      <c r="E2879" s="44" t="s">
        <v>27</v>
      </c>
    </row>
    <row r="2880" spans="1:15" x14ac:dyDescent="0.2">
      <c r="A2880" s="28">
        <v>41033</v>
      </c>
      <c r="B2880" s="40" t="s">
        <v>781</v>
      </c>
      <c r="C2880" s="42" t="s">
        <v>813</v>
      </c>
      <c r="D2880" s="6">
        <v>1669.37</v>
      </c>
      <c r="E2880" s="44" t="s">
        <v>27</v>
      </c>
    </row>
    <row r="2881" spans="1:15" x14ac:dyDescent="0.2">
      <c r="A2881" s="28">
        <v>41033</v>
      </c>
      <c r="B2881" s="40" t="s">
        <v>781</v>
      </c>
      <c r="C2881" s="42" t="s">
        <v>814</v>
      </c>
      <c r="D2881" s="6">
        <v>1025.17</v>
      </c>
      <c r="E2881" s="44" t="s">
        <v>27</v>
      </c>
    </row>
    <row r="2882" spans="1:15" x14ac:dyDescent="0.2">
      <c r="D2882" s="6">
        <f>SUM(D2874:D2881)</f>
        <v>6838.08</v>
      </c>
      <c r="J2882" s="6">
        <v>100</v>
      </c>
      <c r="K2882" s="6">
        <v>330</v>
      </c>
      <c r="L2882" s="6">
        <v>400</v>
      </c>
      <c r="N2882" s="6">
        <v>12185.89</v>
      </c>
    </row>
    <row r="2884" spans="1:15" ht="10.5" x14ac:dyDescent="0.25">
      <c r="A2884" s="59" t="s">
        <v>0</v>
      </c>
      <c r="B2884" s="22" t="s">
        <v>7</v>
      </c>
      <c r="C2884" s="3" t="s">
        <v>8</v>
      </c>
      <c r="D2884" s="2" t="s">
        <v>9</v>
      </c>
      <c r="E2884" s="46"/>
      <c r="F2884" s="2" t="s">
        <v>89</v>
      </c>
      <c r="G2884" s="2" t="s">
        <v>25</v>
      </c>
      <c r="H2884" s="2" t="s">
        <v>90</v>
      </c>
      <c r="I2884" s="2" t="s">
        <v>91</v>
      </c>
      <c r="J2884" s="2" t="s">
        <v>92</v>
      </c>
      <c r="K2884" s="2" t="s">
        <v>37</v>
      </c>
      <c r="L2884" s="2" t="s">
        <v>93</v>
      </c>
      <c r="M2884" s="2" t="s">
        <v>95</v>
      </c>
      <c r="N2884" s="2" t="s">
        <v>58</v>
      </c>
      <c r="O2884" s="4" t="s">
        <v>96</v>
      </c>
    </row>
    <row r="2885" spans="1:15" x14ac:dyDescent="0.2">
      <c r="A2885" s="28">
        <v>41037</v>
      </c>
      <c r="B2885" s="40" t="s">
        <v>736</v>
      </c>
      <c r="C2885" s="31">
        <v>1203459</v>
      </c>
      <c r="D2885" s="6">
        <v>1656.13</v>
      </c>
      <c r="E2885" s="44" t="s">
        <v>27</v>
      </c>
    </row>
    <row r="2886" spans="1:15" x14ac:dyDescent="0.2">
      <c r="A2886" s="28">
        <v>41038</v>
      </c>
      <c r="B2886" s="40" t="s">
        <v>773</v>
      </c>
      <c r="C2886" s="42" t="s">
        <v>815</v>
      </c>
      <c r="D2886" s="6">
        <v>1400.27</v>
      </c>
      <c r="E2886" s="44" t="s">
        <v>27</v>
      </c>
    </row>
    <row r="2887" spans="1:15" x14ac:dyDescent="0.2">
      <c r="A2887" s="28">
        <v>41039</v>
      </c>
      <c r="B2887" s="40" t="s">
        <v>459</v>
      </c>
      <c r="C2887" s="31">
        <v>278816</v>
      </c>
      <c r="D2887" s="6">
        <v>94.96</v>
      </c>
      <c r="E2887" s="44" t="s">
        <v>27</v>
      </c>
    </row>
    <row r="2888" spans="1:15" x14ac:dyDescent="0.2">
      <c r="A2888" s="28">
        <v>41039</v>
      </c>
      <c r="B2888" s="40" t="s">
        <v>459</v>
      </c>
      <c r="C2888" s="31">
        <v>278815</v>
      </c>
      <c r="D2888" s="6">
        <v>2197.7399999999998</v>
      </c>
      <c r="E2888" s="44" t="s">
        <v>27</v>
      </c>
    </row>
    <row r="2889" spans="1:15" x14ac:dyDescent="0.2">
      <c r="A2889" s="28">
        <v>41040</v>
      </c>
      <c r="B2889" s="40" t="s">
        <v>459</v>
      </c>
      <c r="C2889" s="31">
        <v>278939</v>
      </c>
      <c r="D2889" s="6">
        <v>782.72</v>
      </c>
      <c r="E2889" s="44" t="s">
        <v>27</v>
      </c>
    </row>
    <row r="2890" spans="1:15" x14ac:dyDescent="0.2">
      <c r="A2890" s="28">
        <v>41040</v>
      </c>
      <c r="B2890" s="40" t="s">
        <v>777</v>
      </c>
      <c r="C2890" s="42" t="s">
        <v>816</v>
      </c>
      <c r="D2890" s="6">
        <v>1857.58</v>
      </c>
      <c r="E2890" s="44" t="s">
        <v>27</v>
      </c>
    </row>
    <row r="2891" spans="1:15" x14ac:dyDescent="0.2">
      <c r="A2891" s="28">
        <v>41040</v>
      </c>
      <c r="B2891" s="40" t="s">
        <v>6</v>
      </c>
      <c r="C2891" s="31">
        <v>1613563</v>
      </c>
      <c r="D2891" s="6">
        <v>23.75</v>
      </c>
      <c r="E2891" s="44" t="s">
        <v>27</v>
      </c>
    </row>
    <row r="2892" spans="1:15" x14ac:dyDescent="0.2">
      <c r="A2892" s="28">
        <v>41040</v>
      </c>
      <c r="B2892" s="40" t="s">
        <v>6</v>
      </c>
      <c r="C2892" s="31">
        <v>1613564</v>
      </c>
      <c r="D2892" s="6">
        <v>59.13</v>
      </c>
      <c r="E2892" s="44" t="s">
        <v>27</v>
      </c>
    </row>
    <row r="2893" spans="1:15" x14ac:dyDescent="0.2">
      <c r="A2893" s="28">
        <v>41040</v>
      </c>
      <c r="B2893" s="40" t="s">
        <v>6</v>
      </c>
      <c r="C2893" s="31">
        <v>1613567</v>
      </c>
      <c r="D2893" s="6">
        <v>15.2</v>
      </c>
      <c r="E2893" s="44" t="s">
        <v>27</v>
      </c>
    </row>
    <row r="2894" spans="1:15" x14ac:dyDescent="0.2">
      <c r="A2894" s="28">
        <v>41037</v>
      </c>
      <c r="B2894" s="40" t="s">
        <v>19</v>
      </c>
      <c r="C2894" s="31">
        <v>14792</v>
      </c>
      <c r="D2894" s="6">
        <v>-32.549999999999997</v>
      </c>
      <c r="E2894" s="44" t="s">
        <v>27</v>
      </c>
    </row>
    <row r="2895" spans="1:15" x14ac:dyDescent="0.2">
      <c r="A2895" s="28">
        <v>41037</v>
      </c>
      <c r="B2895" s="40" t="s">
        <v>19</v>
      </c>
      <c r="C2895" s="31">
        <v>209720</v>
      </c>
      <c r="D2895" s="6">
        <v>175.05</v>
      </c>
      <c r="E2895" s="44" t="s">
        <v>27</v>
      </c>
    </row>
    <row r="2896" spans="1:15" x14ac:dyDescent="0.2">
      <c r="A2896" s="28">
        <v>41038</v>
      </c>
      <c r="B2896" s="40" t="s">
        <v>748</v>
      </c>
      <c r="C2896" s="31">
        <v>12575</v>
      </c>
      <c r="D2896" s="6">
        <v>170</v>
      </c>
      <c r="E2896" s="44" t="s">
        <v>27</v>
      </c>
    </row>
    <row r="2897" spans="1:15" x14ac:dyDescent="0.2">
      <c r="D2897" s="6">
        <f>SUM(D2885:D2896)</f>
        <v>8399.98</v>
      </c>
      <c r="J2897" s="6">
        <v>100</v>
      </c>
      <c r="K2897" s="6">
        <v>330</v>
      </c>
      <c r="L2897" s="6">
        <v>400</v>
      </c>
      <c r="N2897" s="6">
        <v>9344.92</v>
      </c>
    </row>
    <row r="2899" spans="1:15" ht="10.5" x14ac:dyDescent="0.25">
      <c r="A2899" s="59" t="s">
        <v>0</v>
      </c>
      <c r="B2899" s="22" t="s">
        <v>7</v>
      </c>
      <c r="C2899" s="3" t="s">
        <v>8</v>
      </c>
      <c r="D2899" s="2" t="s">
        <v>9</v>
      </c>
      <c r="E2899" s="46"/>
      <c r="F2899" s="2" t="s">
        <v>89</v>
      </c>
      <c r="G2899" s="2" t="s">
        <v>25</v>
      </c>
      <c r="H2899" s="2" t="s">
        <v>90</v>
      </c>
      <c r="I2899" s="2" t="s">
        <v>91</v>
      </c>
      <c r="J2899" s="2" t="s">
        <v>92</v>
      </c>
      <c r="K2899" s="2" t="s">
        <v>37</v>
      </c>
      <c r="L2899" s="2" t="s">
        <v>93</v>
      </c>
      <c r="M2899" s="2" t="s">
        <v>95</v>
      </c>
      <c r="N2899" s="2" t="s">
        <v>58</v>
      </c>
      <c r="O2899" s="4" t="s">
        <v>96</v>
      </c>
    </row>
    <row r="2900" spans="1:15" x14ac:dyDescent="0.2">
      <c r="A2900" s="28">
        <v>41045</v>
      </c>
      <c r="B2900" s="40" t="s">
        <v>773</v>
      </c>
      <c r="C2900" s="42" t="s">
        <v>817</v>
      </c>
      <c r="D2900" s="6">
        <v>1403.75</v>
      </c>
      <c r="E2900" s="44" t="s">
        <v>27</v>
      </c>
    </row>
    <row r="2901" spans="1:15" x14ac:dyDescent="0.2">
      <c r="A2901" s="28">
        <v>41044</v>
      </c>
      <c r="B2901" s="40" t="s">
        <v>459</v>
      </c>
      <c r="C2901" s="42">
        <v>279079</v>
      </c>
      <c r="D2901" s="6">
        <v>1284.3800000000001</v>
      </c>
      <c r="E2901" s="44" t="s">
        <v>27</v>
      </c>
    </row>
    <row r="2902" spans="1:15" x14ac:dyDescent="0.2">
      <c r="A2902" s="28">
        <v>41044</v>
      </c>
      <c r="B2902" s="40" t="s">
        <v>459</v>
      </c>
      <c r="C2902" s="31">
        <v>279123</v>
      </c>
      <c r="D2902" s="6">
        <v>167.05</v>
      </c>
      <c r="E2902" s="44" t="s">
        <v>27</v>
      </c>
    </row>
    <row r="2903" spans="1:15" x14ac:dyDescent="0.2">
      <c r="A2903" s="28">
        <v>41044</v>
      </c>
      <c r="B2903" s="40" t="s">
        <v>777</v>
      </c>
      <c r="C2903" s="42" t="s">
        <v>818</v>
      </c>
      <c r="D2903" s="6">
        <v>1375.59</v>
      </c>
      <c r="E2903" s="44" t="s">
        <v>27</v>
      </c>
    </row>
    <row r="2904" spans="1:15" x14ac:dyDescent="0.2">
      <c r="A2904" s="28">
        <v>41045</v>
      </c>
      <c r="B2904" s="40" t="s">
        <v>6</v>
      </c>
      <c r="C2904" s="31">
        <v>1614496</v>
      </c>
      <c r="D2904" s="6">
        <v>59.13</v>
      </c>
      <c r="E2904" s="44" t="s">
        <v>27</v>
      </c>
    </row>
    <row r="2905" spans="1:15" x14ac:dyDescent="0.2">
      <c r="A2905" s="28">
        <v>41045</v>
      </c>
      <c r="B2905" s="40" t="s">
        <v>777</v>
      </c>
      <c r="C2905" s="42" t="s">
        <v>819</v>
      </c>
      <c r="D2905" s="6">
        <v>1597.8</v>
      </c>
      <c r="E2905" s="44" t="s">
        <v>27</v>
      </c>
    </row>
    <row r="2906" spans="1:15" x14ac:dyDescent="0.2">
      <c r="A2906" s="28">
        <v>41045</v>
      </c>
      <c r="B2906" s="40" t="s">
        <v>748</v>
      </c>
      <c r="C2906" s="31">
        <v>12753</v>
      </c>
      <c r="D2906" s="6">
        <v>740.42</v>
      </c>
      <c r="E2906" s="44" t="s">
        <v>27</v>
      </c>
    </row>
    <row r="2907" spans="1:15" x14ac:dyDescent="0.2">
      <c r="A2907" s="28">
        <v>41045</v>
      </c>
      <c r="B2907" s="40" t="s">
        <v>748</v>
      </c>
      <c r="C2907" s="31">
        <v>12757</v>
      </c>
      <c r="D2907" s="6">
        <v>105.6</v>
      </c>
      <c r="E2907" s="44" t="s">
        <v>27</v>
      </c>
    </row>
    <row r="2908" spans="1:15" x14ac:dyDescent="0.2">
      <c r="A2908" s="28">
        <v>41047</v>
      </c>
      <c r="B2908" s="40" t="s">
        <v>459</v>
      </c>
      <c r="C2908" s="31">
        <v>279348</v>
      </c>
      <c r="D2908" s="6">
        <v>1038.81</v>
      </c>
      <c r="E2908" s="44" t="s">
        <v>27</v>
      </c>
    </row>
    <row r="2909" spans="1:15" ht="10.5" x14ac:dyDescent="0.25">
      <c r="D2909" s="9">
        <v>7772.53</v>
      </c>
      <c r="G2909" s="6">
        <v>3172.86</v>
      </c>
      <c r="J2909" s="6">
        <v>100</v>
      </c>
      <c r="K2909" s="6">
        <v>330</v>
      </c>
      <c r="L2909" s="6">
        <v>400</v>
      </c>
      <c r="M2909" s="6">
        <f>SUM(D2909:L2909)</f>
        <v>11775.39</v>
      </c>
      <c r="N2909" s="6">
        <v>11107.63</v>
      </c>
      <c r="O2909" s="7">
        <f>N2909-M2909</f>
        <v>-667.76000000000022</v>
      </c>
    </row>
    <row r="2911" spans="1:15" ht="10.5" x14ac:dyDescent="0.25">
      <c r="A2911" s="59" t="s">
        <v>0</v>
      </c>
      <c r="B2911" s="22" t="s">
        <v>7</v>
      </c>
      <c r="C2911" s="3" t="s">
        <v>8</v>
      </c>
      <c r="D2911" s="2" t="s">
        <v>9</v>
      </c>
      <c r="E2911" s="46"/>
      <c r="F2911" s="2" t="s">
        <v>89</v>
      </c>
      <c r="G2911" s="2" t="s">
        <v>25</v>
      </c>
      <c r="H2911" s="2" t="s">
        <v>90</v>
      </c>
      <c r="I2911" s="2" t="s">
        <v>91</v>
      </c>
      <c r="J2911" s="2" t="s">
        <v>92</v>
      </c>
      <c r="K2911" s="2" t="s">
        <v>37</v>
      </c>
      <c r="L2911" s="2" t="s">
        <v>93</v>
      </c>
      <c r="M2911" s="2" t="s">
        <v>95</v>
      </c>
      <c r="N2911" s="2" t="s">
        <v>58</v>
      </c>
      <c r="O2911" s="4" t="s">
        <v>96</v>
      </c>
    </row>
    <row r="2912" spans="1:15" x14ac:dyDescent="0.2">
      <c r="A2912" s="28">
        <v>41054</v>
      </c>
      <c r="B2912" s="40" t="s">
        <v>6</v>
      </c>
      <c r="C2912" s="31">
        <v>1616661</v>
      </c>
      <c r="D2912" s="41">
        <v>16.649999999999999</v>
      </c>
      <c r="E2912" s="44" t="s">
        <v>27</v>
      </c>
    </row>
    <row r="2913" spans="1:15" x14ac:dyDescent="0.2">
      <c r="A2913" s="28">
        <v>41054</v>
      </c>
      <c r="B2913" s="40" t="s">
        <v>6</v>
      </c>
      <c r="C2913" s="31">
        <v>1616662</v>
      </c>
      <c r="D2913" s="41">
        <v>67.400000000000006</v>
      </c>
      <c r="E2913" s="44" t="s">
        <v>27</v>
      </c>
    </row>
    <row r="2914" spans="1:15" x14ac:dyDescent="0.2">
      <c r="A2914" s="28">
        <v>41052</v>
      </c>
      <c r="B2914" s="40" t="s">
        <v>777</v>
      </c>
      <c r="C2914" s="42" t="s">
        <v>820</v>
      </c>
      <c r="D2914" s="41">
        <v>1622.05</v>
      </c>
      <c r="E2914" s="44" t="s">
        <v>27</v>
      </c>
    </row>
    <row r="2915" spans="1:15" x14ac:dyDescent="0.2">
      <c r="A2915" s="28">
        <v>41051</v>
      </c>
      <c r="B2915" s="40" t="s">
        <v>19</v>
      </c>
      <c r="C2915" s="31">
        <v>2100296</v>
      </c>
      <c r="D2915" s="41">
        <v>443</v>
      </c>
      <c r="E2915" s="44" t="s">
        <v>27</v>
      </c>
    </row>
    <row r="2916" spans="1:15" x14ac:dyDescent="0.2">
      <c r="A2916" s="28">
        <v>41052</v>
      </c>
      <c r="B2916" s="40" t="s">
        <v>459</v>
      </c>
      <c r="C2916" s="31">
        <v>279671</v>
      </c>
      <c r="D2916" s="41">
        <v>1588.37</v>
      </c>
      <c r="E2916" s="44" t="s">
        <v>27</v>
      </c>
    </row>
    <row r="2917" spans="1:15" x14ac:dyDescent="0.2">
      <c r="A2917" s="28">
        <v>41052</v>
      </c>
      <c r="B2917" s="40" t="s">
        <v>773</v>
      </c>
      <c r="C2917" s="42" t="s">
        <v>821</v>
      </c>
      <c r="D2917" s="41">
        <v>1388.96</v>
      </c>
      <c r="E2917" s="44" t="s">
        <v>27</v>
      </c>
    </row>
    <row r="2918" spans="1:15" ht="10.5" x14ac:dyDescent="0.25">
      <c r="D2918" s="9">
        <f>SUM(D2912:D2917)</f>
        <v>5126.43</v>
      </c>
      <c r="G2918" s="6">
        <v>3172.86</v>
      </c>
      <c r="J2918" s="6">
        <v>100</v>
      </c>
      <c r="K2918" s="6">
        <v>330</v>
      </c>
      <c r="L2918" s="6">
        <v>400</v>
      </c>
      <c r="M2918" s="6">
        <f>SUM(D2918:L2918)</f>
        <v>9129.2900000000009</v>
      </c>
      <c r="N2918" s="6">
        <v>9522.5400000000009</v>
      </c>
      <c r="O2918" s="7">
        <f>N2918-M2918</f>
        <v>393.25</v>
      </c>
    </row>
    <row r="2919" spans="1:15" ht="10.5" x14ac:dyDescent="0.25">
      <c r="A2919" s="59" t="s">
        <v>0</v>
      </c>
      <c r="B2919" s="22" t="s">
        <v>7</v>
      </c>
      <c r="C2919" s="3" t="s">
        <v>8</v>
      </c>
      <c r="D2919" s="2" t="s">
        <v>9</v>
      </c>
      <c r="E2919" s="46"/>
      <c r="F2919" s="2" t="s">
        <v>89</v>
      </c>
      <c r="G2919" s="2" t="s">
        <v>25</v>
      </c>
      <c r="H2919" s="2" t="s">
        <v>90</v>
      </c>
      <c r="I2919" s="2" t="s">
        <v>91</v>
      </c>
      <c r="J2919" s="2" t="s">
        <v>92</v>
      </c>
      <c r="K2919" s="2" t="s">
        <v>37</v>
      </c>
      <c r="L2919" s="2" t="s">
        <v>93</v>
      </c>
      <c r="M2919" s="2" t="s">
        <v>95</v>
      </c>
      <c r="N2919" s="2" t="s">
        <v>58</v>
      </c>
      <c r="O2919" s="4" t="s">
        <v>96</v>
      </c>
    </row>
    <row r="2920" spans="1:15" x14ac:dyDescent="0.2">
      <c r="A2920" s="28">
        <v>41061</v>
      </c>
      <c r="B2920" s="40" t="s">
        <v>6</v>
      </c>
      <c r="C2920" s="31">
        <v>1618052</v>
      </c>
      <c r="D2920" s="6">
        <v>98.67</v>
      </c>
      <c r="E2920" s="44" t="s">
        <v>27</v>
      </c>
    </row>
    <row r="2921" spans="1:15" x14ac:dyDescent="0.2">
      <c r="A2921" s="28">
        <v>41061</v>
      </c>
      <c r="B2921" s="40" t="s">
        <v>6</v>
      </c>
      <c r="C2921" s="31">
        <v>1618051</v>
      </c>
      <c r="D2921" s="6">
        <v>16.559999999999999</v>
      </c>
      <c r="E2921" s="44" t="s">
        <v>27</v>
      </c>
    </row>
    <row r="2922" spans="1:15" x14ac:dyDescent="0.2">
      <c r="A2922" s="28">
        <v>41060</v>
      </c>
      <c r="B2922" s="40" t="s">
        <v>781</v>
      </c>
      <c r="C2922" s="42" t="s">
        <v>822</v>
      </c>
      <c r="D2922" s="6">
        <v>635.4</v>
      </c>
      <c r="E2922" s="44" t="s">
        <v>27</v>
      </c>
    </row>
    <row r="2923" spans="1:15" x14ac:dyDescent="0.2">
      <c r="A2923" s="28">
        <v>41059</v>
      </c>
      <c r="B2923" s="40" t="s">
        <v>6</v>
      </c>
      <c r="C2923" s="31">
        <v>1617547</v>
      </c>
      <c r="D2923" s="6">
        <v>157.93</v>
      </c>
      <c r="E2923" s="44" t="s">
        <v>27</v>
      </c>
    </row>
    <row r="2924" spans="1:15" x14ac:dyDescent="0.2">
      <c r="A2924" s="28">
        <v>41059</v>
      </c>
      <c r="B2924" s="40" t="s">
        <v>459</v>
      </c>
      <c r="C2924" s="31">
        <v>280003</v>
      </c>
      <c r="D2924" s="6">
        <v>2496.29</v>
      </c>
      <c r="E2924" s="44" t="s">
        <v>224</v>
      </c>
    </row>
    <row r="2925" spans="1:15" x14ac:dyDescent="0.2">
      <c r="A2925" s="28">
        <v>41059</v>
      </c>
      <c r="B2925" s="40" t="s">
        <v>781</v>
      </c>
      <c r="C2925" s="42" t="s">
        <v>823</v>
      </c>
      <c r="D2925" s="6">
        <v>259.01</v>
      </c>
      <c r="E2925" s="44" t="s">
        <v>27</v>
      </c>
    </row>
    <row r="2926" spans="1:15" x14ac:dyDescent="0.2">
      <c r="A2926" s="28">
        <v>41059</v>
      </c>
      <c r="B2926" s="40" t="s">
        <v>781</v>
      </c>
      <c r="C2926" s="42" t="s">
        <v>824</v>
      </c>
      <c r="D2926" s="6">
        <v>2972.06</v>
      </c>
      <c r="E2926" s="44" t="s">
        <v>27</v>
      </c>
    </row>
    <row r="2927" spans="1:15" x14ac:dyDescent="0.2">
      <c r="A2927" s="28">
        <v>41060</v>
      </c>
      <c r="B2927" s="40" t="s">
        <v>781</v>
      </c>
      <c r="C2927" s="42" t="s">
        <v>825</v>
      </c>
      <c r="D2927" s="6">
        <v>783.76</v>
      </c>
      <c r="E2927" s="44" t="s">
        <v>27</v>
      </c>
      <c r="F2927" s="41"/>
    </row>
    <row r="2928" spans="1:15" x14ac:dyDescent="0.2">
      <c r="A2928" s="28">
        <v>41059</v>
      </c>
      <c r="B2928" s="40" t="s">
        <v>773</v>
      </c>
      <c r="C2928" s="42" t="s">
        <v>826</v>
      </c>
      <c r="D2928" s="6">
        <v>1427.24</v>
      </c>
      <c r="E2928" s="44" t="s">
        <v>27</v>
      </c>
    </row>
    <row r="2929" spans="1:15" x14ac:dyDescent="0.2">
      <c r="A2929" s="28">
        <v>41059</v>
      </c>
      <c r="B2929" s="40" t="s">
        <v>748</v>
      </c>
      <c r="C2929" s="31">
        <v>13061</v>
      </c>
      <c r="D2929" s="6">
        <v>90.45</v>
      </c>
      <c r="E2929" s="44" t="s">
        <v>27</v>
      </c>
    </row>
    <row r="2930" spans="1:15" ht="11.15" customHeight="1" x14ac:dyDescent="0.25">
      <c r="D2930" s="9">
        <f>SUM(D2920:D2929)</f>
        <v>8937.3700000000008</v>
      </c>
      <c r="G2930" s="6">
        <v>3100</v>
      </c>
      <c r="J2930" s="6">
        <v>100</v>
      </c>
      <c r="K2930" s="6">
        <v>330</v>
      </c>
      <c r="L2930" s="6">
        <v>400</v>
      </c>
      <c r="M2930" s="6">
        <f>SUM(D2930:L2930)</f>
        <v>12867.37</v>
      </c>
      <c r="N2930" s="6">
        <v>11284.89</v>
      </c>
      <c r="O2930" s="7">
        <f>N2930-M2930</f>
        <v>-1582.4800000000014</v>
      </c>
    </row>
    <row r="2931" spans="1:15" ht="10.5" x14ac:dyDescent="0.25">
      <c r="A2931" s="59" t="s">
        <v>0</v>
      </c>
      <c r="B2931" s="22" t="s">
        <v>7</v>
      </c>
      <c r="C2931" s="3" t="s">
        <v>8</v>
      </c>
      <c r="D2931" s="2" t="s">
        <v>9</v>
      </c>
      <c r="E2931" s="46"/>
      <c r="F2931" s="2" t="s">
        <v>89</v>
      </c>
      <c r="G2931" s="2" t="s">
        <v>25</v>
      </c>
      <c r="H2931" s="2" t="s">
        <v>90</v>
      </c>
      <c r="I2931" s="2" t="s">
        <v>91</v>
      </c>
      <c r="J2931" s="2" t="s">
        <v>92</v>
      </c>
      <c r="K2931" s="2" t="s">
        <v>37</v>
      </c>
      <c r="L2931" s="2" t="s">
        <v>93</v>
      </c>
      <c r="M2931" s="2" t="s">
        <v>95</v>
      </c>
      <c r="N2931" s="2" t="s">
        <v>58</v>
      </c>
      <c r="O2931" s="4" t="s">
        <v>96</v>
      </c>
    </row>
    <row r="2932" spans="1:15" x14ac:dyDescent="0.2">
      <c r="A2932" s="28">
        <v>41066</v>
      </c>
      <c r="B2932" s="40" t="s">
        <v>773</v>
      </c>
      <c r="C2932" s="42" t="s">
        <v>828</v>
      </c>
      <c r="D2932" s="6">
        <v>1415.49</v>
      </c>
      <c r="E2932" s="44" t="s">
        <v>27</v>
      </c>
    </row>
    <row r="2933" spans="1:15" x14ac:dyDescent="0.2">
      <c r="A2933" s="28">
        <v>41066</v>
      </c>
      <c r="B2933" s="40" t="s">
        <v>829</v>
      </c>
      <c r="C2933" s="31">
        <v>111112</v>
      </c>
      <c r="D2933" s="6">
        <v>57.9</v>
      </c>
      <c r="E2933" s="44" t="s">
        <v>27</v>
      </c>
    </row>
    <row r="2934" spans="1:15" x14ac:dyDescent="0.2">
      <c r="A2934" s="28">
        <v>41066</v>
      </c>
      <c r="B2934" s="40" t="s">
        <v>6</v>
      </c>
      <c r="C2934" s="31">
        <v>1619066</v>
      </c>
      <c r="D2934" s="6">
        <v>67.400000000000006</v>
      </c>
      <c r="E2934" s="44" t="s">
        <v>27</v>
      </c>
    </row>
    <row r="2935" spans="1:15" x14ac:dyDescent="0.2">
      <c r="A2935" s="28">
        <v>41066</v>
      </c>
      <c r="B2935" s="40" t="s">
        <v>777</v>
      </c>
      <c r="C2935" s="42" t="s">
        <v>830</v>
      </c>
      <c r="D2935" s="6">
        <v>862.83</v>
      </c>
      <c r="E2935" s="44" t="s">
        <v>27</v>
      </c>
      <c r="F2935" s="41"/>
    </row>
    <row r="2936" spans="1:15" x14ac:dyDescent="0.2">
      <c r="A2936" s="28">
        <v>41065</v>
      </c>
      <c r="B2936" s="40" t="s">
        <v>459</v>
      </c>
      <c r="C2936" s="31">
        <v>280374</v>
      </c>
      <c r="D2936" s="6">
        <v>2340.66</v>
      </c>
      <c r="E2936" s="44" t="s">
        <v>224</v>
      </c>
    </row>
    <row r="2937" spans="1:15" x14ac:dyDescent="0.2">
      <c r="A2937" s="28">
        <v>41065</v>
      </c>
      <c r="B2937" s="40" t="s">
        <v>19</v>
      </c>
      <c r="C2937" s="31">
        <v>210854</v>
      </c>
      <c r="D2937" s="6">
        <v>291.7</v>
      </c>
      <c r="E2937" s="44" t="s">
        <v>27</v>
      </c>
    </row>
    <row r="2938" spans="1:15" x14ac:dyDescent="0.2">
      <c r="A2938" s="28">
        <v>41068</v>
      </c>
      <c r="B2938" s="40" t="s">
        <v>13</v>
      </c>
      <c r="C2938" s="31">
        <v>2725</v>
      </c>
      <c r="D2938" s="6">
        <v>488.6</v>
      </c>
      <c r="E2938" s="44" t="s">
        <v>27</v>
      </c>
    </row>
    <row r="2939" spans="1:15" ht="10.5" x14ac:dyDescent="0.25">
      <c r="B2939" s="40"/>
      <c r="D2939" s="9">
        <f>SUM(D2932:D2938)</f>
        <v>5524.5800000000008</v>
      </c>
      <c r="G2939" s="6">
        <v>3100</v>
      </c>
      <c r="J2939" s="6">
        <v>100</v>
      </c>
      <c r="K2939" s="6">
        <v>330</v>
      </c>
      <c r="L2939" s="6">
        <v>400</v>
      </c>
      <c r="M2939" s="6">
        <f>SUM(D2939:L2939)</f>
        <v>9454.5800000000017</v>
      </c>
      <c r="N2939" s="6">
        <v>8557.3700000000008</v>
      </c>
      <c r="O2939" s="7">
        <f>N2939-M2939</f>
        <v>-897.21000000000095</v>
      </c>
    </row>
    <row r="2940" spans="1:15" ht="10.5" x14ac:dyDescent="0.25">
      <c r="A2940" s="59" t="s">
        <v>0</v>
      </c>
      <c r="B2940" s="22" t="s">
        <v>7</v>
      </c>
      <c r="C2940" s="3" t="s">
        <v>8</v>
      </c>
      <c r="D2940" s="2" t="s">
        <v>9</v>
      </c>
      <c r="E2940" s="46"/>
      <c r="F2940" s="2" t="s">
        <v>89</v>
      </c>
      <c r="G2940" s="2" t="s">
        <v>25</v>
      </c>
      <c r="H2940" s="2" t="s">
        <v>90</v>
      </c>
      <c r="I2940" s="2" t="s">
        <v>91</v>
      </c>
      <c r="J2940" s="2" t="s">
        <v>92</v>
      </c>
      <c r="K2940" s="2" t="s">
        <v>37</v>
      </c>
      <c r="L2940" s="2" t="s">
        <v>93</v>
      </c>
      <c r="M2940" s="2" t="s">
        <v>95</v>
      </c>
      <c r="N2940" s="2" t="s">
        <v>58</v>
      </c>
      <c r="O2940" s="4" t="s">
        <v>96</v>
      </c>
    </row>
    <row r="2941" spans="1:15" x14ac:dyDescent="0.2">
      <c r="A2941" s="28">
        <v>41072</v>
      </c>
      <c r="B2941" s="40" t="s">
        <v>718</v>
      </c>
      <c r="C2941" s="31">
        <v>68184</v>
      </c>
      <c r="D2941" s="6">
        <v>873.48</v>
      </c>
      <c r="E2941" s="44" t="s">
        <v>27</v>
      </c>
    </row>
    <row r="2942" spans="1:15" x14ac:dyDescent="0.2">
      <c r="A2942" s="28">
        <v>41074</v>
      </c>
      <c r="B2942" s="40" t="s">
        <v>748</v>
      </c>
      <c r="C2942" s="31">
        <v>13107</v>
      </c>
      <c r="D2942" s="6">
        <v>29.81</v>
      </c>
      <c r="E2942" s="44" t="s">
        <v>27</v>
      </c>
    </row>
    <row r="2943" spans="1:15" x14ac:dyDescent="0.2">
      <c r="A2943" s="28">
        <v>41072</v>
      </c>
      <c r="B2943" s="40" t="s">
        <v>459</v>
      </c>
      <c r="C2943" s="31">
        <v>280808</v>
      </c>
      <c r="D2943" s="6">
        <v>3100.81</v>
      </c>
      <c r="E2943" s="44" t="s">
        <v>27</v>
      </c>
    </row>
    <row r="2944" spans="1:15" x14ac:dyDescent="0.2">
      <c r="A2944" s="28">
        <v>41073</v>
      </c>
      <c r="B2944" s="40" t="s">
        <v>748</v>
      </c>
      <c r="C2944" s="31">
        <v>13612</v>
      </c>
      <c r="D2944" s="6">
        <v>83.95</v>
      </c>
      <c r="E2944" s="44" t="s">
        <v>27</v>
      </c>
    </row>
    <row r="2945" spans="1:15" x14ac:dyDescent="0.2">
      <c r="A2945" s="28">
        <v>41073</v>
      </c>
      <c r="B2945" s="40" t="s">
        <v>773</v>
      </c>
      <c r="C2945" s="42" t="s">
        <v>827</v>
      </c>
      <c r="D2945" s="6">
        <v>1424.63</v>
      </c>
      <c r="E2945" s="44" t="s">
        <v>27</v>
      </c>
    </row>
    <row r="2946" spans="1:15" x14ac:dyDescent="0.2">
      <c r="A2946" s="28">
        <v>41075</v>
      </c>
      <c r="B2946" s="40" t="s">
        <v>6</v>
      </c>
      <c r="C2946" s="31">
        <v>1620814</v>
      </c>
      <c r="D2946" s="6">
        <v>157.93</v>
      </c>
      <c r="E2946" s="44" t="s">
        <v>27</v>
      </c>
    </row>
    <row r="2947" spans="1:15" x14ac:dyDescent="0.2">
      <c r="A2947" s="28">
        <v>41076</v>
      </c>
      <c r="B2947" s="40" t="s">
        <v>728</v>
      </c>
      <c r="C2947" s="31">
        <v>68265</v>
      </c>
      <c r="D2947" s="6">
        <v>1238.53</v>
      </c>
      <c r="E2947" s="44" t="s">
        <v>224</v>
      </c>
    </row>
    <row r="2948" spans="1:15" ht="10.5" x14ac:dyDescent="0.25">
      <c r="D2948" s="9">
        <f>SUM(D2941:D2947)</f>
        <v>6909.14</v>
      </c>
      <c r="G2948" s="6">
        <v>3100</v>
      </c>
      <c r="J2948" s="6">
        <v>100</v>
      </c>
      <c r="K2948" s="6">
        <v>330</v>
      </c>
      <c r="L2948" s="6">
        <v>400</v>
      </c>
      <c r="M2948" s="6">
        <f>SUM(D2948:L2948)</f>
        <v>10839.14</v>
      </c>
      <c r="N2948" s="6">
        <v>7686.55</v>
      </c>
      <c r="O2948" s="7">
        <f>N2948-M2948</f>
        <v>-3152.5899999999992</v>
      </c>
    </row>
    <row r="2950" spans="1:15" ht="10.5" x14ac:dyDescent="0.25">
      <c r="A2950" s="59" t="s">
        <v>0</v>
      </c>
      <c r="B2950" s="22" t="s">
        <v>7</v>
      </c>
      <c r="C2950" s="3" t="s">
        <v>8</v>
      </c>
      <c r="D2950" s="2" t="s">
        <v>9</v>
      </c>
      <c r="E2950" s="46"/>
      <c r="F2950" s="2" t="s">
        <v>89</v>
      </c>
      <c r="G2950" s="2" t="s">
        <v>25</v>
      </c>
      <c r="H2950" s="2" t="s">
        <v>90</v>
      </c>
      <c r="I2950" s="2" t="s">
        <v>91</v>
      </c>
      <c r="J2950" s="2" t="s">
        <v>92</v>
      </c>
      <c r="K2950" s="2" t="s">
        <v>37</v>
      </c>
      <c r="L2950" s="2" t="s">
        <v>93</v>
      </c>
      <c r="M2950" s="2" t="s">
        <v>95</v>
      </c>
      <c r="N2950" s="2" t="s">
        <v>58</v>
      </c>
      <c r="O2950" s="4" t="s">
        <v>96</v>
      </c>
    </row>
    <row r="2951" spans="1:15" ht="10.5" x14ac:dyDescent="0.25">
      <c r="A2951" s="59"/>
      <c r="B2951" s="22"/>
      <c r="C2951" s="3"/>
      <c r="D2951" s="2"/>
      <c r="E2951" s="46"/>
      <c r="F2951" s="2"/>
      <c r="G2951" s="2"/>
      <c r="H2951" s="2"/>
      <c r="I2951" s="2"/>
      <c r="J2951" s="2"/>
      <c r="K2951" s="2"/>
      <c r="L2951" s="2"/>
      <c r="M2951" s="2"/>
      <c r="N2951" s="2"/>
      <c r="O2951" s="4"/>
    </row>
    <row r="2952" spans="1:15" x14ac:dyDescent="0.2">
      <c r="A2952" s="28">
        <v>41079</v>
      </c>
      <c r="B2952" s="40" t="s">
        <v>459</v>
      </c>
      <c r="C2952" s="31">
        <v>281280</v>
      </c>
      <c r="D2952" s="6">
        <v>1205.75</v>
      </c>
      <c r="E2952" s="44" t="s">
        <v>27</v>
      </c>
    </row>
    <row r="2953" spans="1:15" x14ac:dyDescent="0.2">
      <c r="A2953" s="28">
        <v>41079</v>
      </c>
      <c r="B2953" s="40" t="s">
        <v>19</v>
      </c>
      <c r="C2953" s="31">
        <v>211344</v>
      </c>
      <c r="D2953" s="6">
        <v>396.45</v>
      </c>
      <c r="E2953" s="44" t="s">
        <v>27</v>
      </c>
    </row>
    <row r="2954" spans="1:15" x14ac:dyDescent="0.2">
      <c r="A2954" s="28">
        <v>41080</v>
      </c>
      <c r="B2954" s="40" t="s">
        <v>777</v>
      </c>
      <c r="C2954" s="42" t="s">
        <v>833</v>
      </c>
      <c r="D2954" s="41">
        <v>1287.21</v>
      </c>
      <c r="E2954" s="44" t="s">
        <v>27</v>
      </c>
    </row>
    <row r="2955" spans="1:15" x14ac:dyDescent="0.2">
      <c r="A2955" s="28">
        <v>41080</v>
      </c>
      <c r="B2955" s="40" t="s">
        <v>773</v>
      </c>
      <c r="C2955" s="42" t="s">
        <v>834</v>
      </c>
      <c r="D2955" s="6">
        <v>1453.77</v>
      </c>
      <c r="E2955" s="44" t="s">
        <v>224</v>
      </c>
    </row>
    <row r="2956" spans="1:15" x14ac:dyDescent="0.2">
      <c r="A2956" s="28">
        <v>41082</v>
      </c>
      <c r="B2956" s="40" t="s">
        <v>6</v>
      </c>
      <c r="C2956" s="31">
        <v>1622269</v>
      </c>
      <c r="D2956" s="6">
        <v>90.53</v>
      </c>
      <c r="E2956" s="44" t="s">
        <v>27</v>
      </c>
    </row>
    <row r="2957" spans="1:15" x14ac:dyDescent="0.2">
      <c r="A2957" s="28">
        <v>41082</v>
      </c>
      <c r="B2957" s="40" t="s">
        <v>718</v>
      </c>
      <c r="C2957" s="31">
        <v>68350</v>
      </c>
      <c r="D2957" s="6">
        <v>1124.95</v>
      </c>
      <c r="E2957" s="44" t="s">
        <v>27</v>
      </c>
    </row>
    <row r="2958" spans="1:15" x14ac:dyDescent="0.2">
      <c r="B2958" s="40" t="s">
        <v>836</v>
      </c>
      <c r="D2958" s="6">
        <v>38.340000000000003</v>
      </c>
      <c r="E2958" s="44" t="s">
        <v>27</v>
      </c>
    </row>
    <row r="2959" spans="1:15" ht="10.5" x14ac:dyDescent="0.25">
      <c r="D2959" s="9">
        <f>SUM(D2952:D2958)</f>
        <v>5597</v>
      </c>
      <c r="G2959" s="6">
        <v>3319.23</v>
      </c>
      <c r="J2959" s="6">
        <v>100</v>
      </c>
      <c r="K2959" s="6">
        <v>330</v>
      </c>
      <c r="L2959" s="6">
        <v>400</v>
      </c>
      <c r="M2959" s="6">
        <f>SUM(D2959:L2959)</f>
        <v>9746.23</v>
      </c>
      <c r="N2959" s="6">
        <v>10465.02</v>
      </c>
      <c r="O2959" s="7">
        <f>N2959-M2959</f>
        <v>718.79000000000087</v>
      </c>
    </row>
    <row r="2963" spans="1:15" ht="10.5" x14ac:dyDescent="0.25">
      <c r="A2963" s="59" t="s">
        <v>0</v>
      </c>
      <c r="B2963" s="22" t="s">
        <v>7</v>
      </c>
      <c r="C2963" s="3" t="s">
        <v>8</v>
      </c>
      <c r="D2963" s="2" t="s">
        <v>9</v>
      </c>
      <c r="E2963" s="46"/>
      <c r="F2963" s="2" t="s">
        <v>89</v>
      </c>
      <c r="G2963" s="2" t="s">
        <v>25</v>
      </c>
      <c r="H2963" s="2" t="s">
        <v>90</v>
      </c>
      <c r="I2963" s="2" t="s">
        <v>91</v>
      </c>
      <c r="J2963" s="2" t="s">
        <v>92</v>
      </c>
      <c r="K2963" s="2" t="s">
        <v>37</v>
      </c>
      <c r="L2963" s="2" t="s">
        <v>93</v>
      </c>
      <c r="M2963" s="2" t="s">
        <v>95</v>
      </c>
      <c r="N2963" s="2" t="s">
        <v>58</v>
      </c>
      <c r="O2963" s="4" t="s">
        <v>96</v>
      </c>
    </row>
    <row r="2964" spans="1:15" x14ac:dyDescent="0.2">
      <c r="A2964" s="28">
        <v>41086</v>
      </c>
      <c r="B2964" s="40" t="s">
        <v>468</v>
      </c>
      <c r="C2964" s="31">
        <v>25364</v>
      </c>
      <c r="D2964" s="6">
        <v>188.1</v>
      </c>
      <c r="E2964" s="44" t="s">
        <v>27</v>
      </c>
      <c r="H2964" s="6">
        <v>188.1</v>
      </c>
    </row>
    <row r="2965" spans="1:15" x14ac:dyDescent="0.2">
      <c r="A2965" s="28">
        <v>41087</v>
      </c>
      <c r="B2965" s="40" t="s">
        <v>6</v>
      </c>
      <c r="C2965" s="31">
        <v>1623154</v>
      </c>
      <c r="D2965" s="6">
        <v>75.680000000000007</v>
      </c>
      <c r="E2965" s="44" t="s">
        <v>27</v>
      </c>
    </row>
    <row r="2966" spans="1:15" x14ac:dyDescent="0.2">
      <c r="A2966" s="28">
        <v>41087</v>
      </c>
      <c r="B2966" s="40" t="s">
        <v>748</v>
      </c>
      <c r="C2966" s="31">
        <v>13638</v>
      </c>
      <c r="D2966" s="6">
        <v>18.25</v>
      </c>
      <c r="E2966" s="44" t="s">
        <v>27</v>
      </c>
    </row>
    <row r="2967" spans="1:15" x14ac:dyDescent="0.2">
      <c r="A2967" s="28">
        <v>41087</v>
      </c>
      <c r="B2967" s="40" t="s">
        <v>748</v>
      </c>
      <c r="C2967" s="31">
        <v>13976</v>
      </c>
      <c r="D2967" s="6">
        <v>119.4</v>
      </c>
      <c r="E2967" s="44" t="s">
        <v>27</v>
      </c>
    </row>
    <row r="2968" spans="1:15" x14ac:dyDescent="0.2">
      <c r="A2968" s="28">
        <v>41086</v>
      </c>
      <c r="B2968" s="40" t="s">
        <v>459</v>
      </c>
      <c r="C2968" s="31">
        <v>281672</v>
      </c>
      <c r="D2968" s="6">
        <v>2972.4</v>
      </c>
      <c r="E2968" s="44" t="s">
        <v>27</v>
      </c>
    </row>
    <row r="2969" spans="1:15" x14ac:dyDescent="0.2">
      <c r="A2969" s="28">
        <v>41086</v>
      </c>
      <c r="B2969" s="40" t="s">
        <v>777</v>
      </c>
      <c r="C2969" s="42" t="s">
        <v>831</v>
      </c>
      <c r="D2969" s="6">
        <v>1732.58</v>
      </c>
      <c r="E2969" s="44" t="s">
        <v>27</v>
      </c>
    </row>
    <row r="2970" spans="1:15" x14ac:dyDescent="0.2">
      <c r="B2970" s="40" t="s">
        <v>837</v>
      </c>
      <c r="C2970" s="42"/>
      <c r="D2970" s="6">
        <v>38.340000000000003</v>
      </c>
      <c r="E2970" s="44" t="s">
        <v>27</v>
      </c>
    </row>
    <row r="2971" spans="1:15" x14ac:dyDescent="0.2">
      <c r="A2971" s="28">
        <v>41087</v>
      </c>
      <c r="B2971" s="40" t="s">
        <v>773</v>
      </c>
      <c r="C2971" s="42" t="s">
        <v>832</v>
      </c>
      <c r="D2971" s="6">
        <v>1402.44</v>
      </c>
      <c r="E2971" s="44" t="s">
        <v>27</v>
      </c>
    </row>
    <row r="2972" spans="1:15" ht="10.5" x14ac:dyDescent="0.25">
      <c r="D2972" s="9">
        <f>SUM(D2964:D2971)</f>
        <v>6547.1900000000005</v>
      </c>
      <c r="G2972" s="6">
        <v>3319.23</v>
      </c>
      <c r="H2972" s="6">
        <v>188.1</v>
      </c>
      <c r="J2972" s="6">
        <v>100</v>
      </c>
      <c r="K2972" s="6">
        <v>330</v>
      </c>
      <c r="L2972" s="6">
        <v>400</v>
      </c>
      <c r="M2972" s="6">
        <f>SUM(D2972:L2972)</f>
        <v>10884.52</v>
      </c>
      <c r="N2972" s="6">
        <v>9536.11</v>
      </c>
      <c r="O2972" s="7">
        <f>N2972-M2972</f>
        <v>-1348.4099999999999</v>
      </c>
    </row>
    <row r="2978" spans="1:15" ht="10.5" x14ac:dyDescent="0.25">
      <c r="A2978" s="59" t="s">
        <v>0</v>
      </c>
      <c r="B2978" s="22" t="s">
        <v>7</v>
      </c>
      <c r="C2978" s="3" t="s">
        <v>8</v>
      </c>
      <c r="D2978" s="2" t="s">
        <v>9</v>
      </c>
      <c r="E2978" s="46"/>
      <c r="F2978" s="2" t="s">
        <v>89</v>
      </c>
      <c r="G2978" s="2" t="s">
        <v>25</v>
      </c>
      <c r="H2978" s="2" t="s">
        <v>90</v>
      </c>
      <c r="I2978" s="2" t="s">
        <v>91</v>
      </c>
      <c r="J2978" s="2" t="s">
        <v>92</v>
      </c>
      <c r="K2978" s="2" t="s">
        <v>37</v>
      </c>
      <c r="L2978" s="2" t="s">
        <v>93</v>
      </c>
      <c r="M2978" s="2" t="s">
        <v>95</v>
      </c>
      <c r="N2978" s="2" t="s">
        <v>58</v>
      </c>
      <c r="O2978" s="4" t="s">
        <v>96</v>
      </c>
    </row>
    <row r="2979" spans="1:15" x14ac:dyDescent="0.2">
      <c r="A2979" s="28">
        <v>41087</v>
      </c>
      <c r="B2979" s="40" t="s">
        <v>838</v>
      </c>
      <c r="C2979" s="31">
        <v>40462</v>
      </c>
      <c r="D2979" s="6">
        <v>38.340000000000003</v>
      </c>
      <c r="E2979" s="44" t="s">
        <v>27</v>
      </c>
    </row>
    <row r="2980" spans="1:15" x14ac:dyDescent="0.2">
      <c r="A2980" s="28">
        <v>41093</v>
      </c>
      <c r="B2980" s="40" t="s">
        <v>728</v>
      </c>
      <c r="C2980" s="31">
        <v>68508</v>
      </c>
      <c r="D2980" s="6">
        <v>1352.87</v>
      </c>
      <c r="E2980" s="44" t="s">
        <v>27</v>
      </c>
    </row>
    <row r="2981" spans="1:15" x14ac:dyDescent="0.2">
      <c r="A2981" s="28">
        <v>41093</v>
      </c>
      <c r="B2981" s="40" t="s">
        <v>19</v>
      </c>
      <c r="C2981" s="31">
        <v>211917</v>
      </c>
      <c r="D2981" s="6">
        <v>47.4</v>
      </c>
      <c r="E2981" s="44" t="s">
        <v>27</v>
      </c>
    </row>
    <row r="2982" spans="1:15" x14ac:dyDescent="0.2">
      <c r="A2982" s="28">
        <v>41093</v>
      </c>
      <c r="B2982" s="40" t="s">
        <v>19</v>
      </c>
      <c r="C2982" s="31">
        <v>211906</v>
      </c>
      <c r="D2982" s="6">
        <v>640.6</v>
      </c>
      <c r="E2982" s="44" t="s">
        <v>27</v>
      </c>
    </row>
    <row r="2983" spans="1:15" x14ac:dyDescent="0.2">
      <c r="A2983" s="28">
        <v>41094</v>
      </c>
      <c r="B2983" s="40" t="s">
        <v>781</v>
      </c>
      <c r="C2983" s="42" t="s">
        <v>839</v>
      </c>
      <c r="D2983" s="6">
        <v>94.9</v>
      </c>
      <c r="E2983" s="44" t="s">
        <v>27</v>
      </c>
    </row>
    <row r="2984" spans="1:15" x14ac:dyDescent="0.2">
      <c r="A2984" s="28">
        <v>41094</v>
      </c>
      <c r="B2984" s="40" t="s">
        <v>6</v>
      </c>
      <c r="C2984" s="31">
        <v>1624574</v>
      </c>
      <c r="D2984" s="6">
        <v>75.680000000000007</v>
      </c>
      <c r="E2984" s="44" t="s">
        <v>27</v>
      </c>
    </row>
    <row r="2985" spans="1:15" x14ac:dyDescent="0.2">
      <c r="A2985" s="28">
        <v>41093</v>
      </c>
      <c r="B2985" s="40" t="s">
        <v>459</v>
      </c>
      <c r="C2985" s="31">
        <v>282162</v>
      </c>
      <c r="D2985" s="6">
        <v>2086.0700000000002</v>
      </c>
      <c r="E2985" s="44" t="s">
        <v>27</v>
      </c>
    </row>
    <row r="2986" spans="1:15" x14ac:dyDescent="0.2">
      <c r="A2986" s="28">
        <v>41094</v>
      </c>
      <c r="B2986" s="40" t="s">
        <v>773</v>
      </c>
      <c r="C2986" s="42" t="s">
        <v>840</v>
      </c>
      <c r="D2986" s="6">
        <v>1354.16</v>
      </c>
      <c r="E2986" s="44" t="s">
        <v>27</v>
      </c>
    </row>
    <row r="2987" spans="1:15" x14ac:dyDescent="0.2">
      <c r="A2987" s="28">
        <v>41094</v>
      </c>
      <c r="B2987" s="40" t="s">
        <v>781</v>
      </c>
      <c r="C2987" s="42" t="s">
        <v>841</v>
      </c>
      <c r="D2987" s="6">
        <v>2381.3200000000002</v>
      </c>
      <c r="E2987" s="44" t="s">
        <v>27</v>
      </c>
    </row>
    <row r="2988" spans="1:15" ht="10.5" x14ac:dyDescent="0.25">
      <c r="D2988" s="9">
        <f>SUM(D2979:D2987)</f>
        <v>8071.34</v>
      </c>
      <c r="G2988" s="6">
        <v>3057.09</v>
      </c>
      <c r="J2988" s="6">
        <v>100</v>
      </c>
      <c r="K2988" s="6">
        <v>330</v>
      </c>
      <c r="L2988" s="6">
        <v>400</v>
      </c>
      <c r="M2988" s="6">
        <f>SUM(D2988:L2988)</f>
        <v>11958.43</v>
      </c>
      <c r="N2988" s="41">
        <v>12245.57</v>
      </c>
      <c r="O2988" s="7">
        <f>N2988-M2988</f>
        <v>287.13999999999942</v>
      </c>
    </row>
    <row r="2992" spans="1:15" ht="10.5" x14ac:dyDescent="0.25">
      <c r="A2992" s="59" t="s">
        <v>0</v>
      </c>
      <c r="B2992" s="22" t="s">
        <v>7</v>
      </c>
      <c r="C2992" s="3" t="s">
        <v>8</v>
      </c>
      <c r="D2992" s="2" t="s">
        <v>9</v>
      </c>
      <c r="E2992" s="46"/>
      <c r="F2992" s="2" t="s">
        <v>89</v>
      </c>
      <c r="G2992" s="2" t="s">
        <v>25</v>
      </c>
      <c r="H2992" s="2" t="s">
        <v>90</v>
      </c>
      <c r="I2992" s="2" t="s">
        <v>91</v>
      </c>
      <c r="J2992" s="2" t="s">
        <v>92</v>
      </c>
      <c r="K2992" s="2" t="s">
        <v>37</v>
      </c>
      <c r="L2992" s="2" t="s">
        <v>93</v>
      </c>
      <c r="M2992" s="2" t="s">
        <v>95</v>
      </c>
      <c r="N2992" s="2" t="s">
        <v>58</v>
      </c>
      <c r="O2992" s="4" t="s">
        <v>96</v>
      </c>
    </row>
    <row r="2993" spans="1:15" x14ac:dyDescent="0.2">
      <c r="A2993" s="28">
        <v>41094</v>
      </c>
      <c r="B2993" s="40" t="s">
        <v>846</v>
      </c>
      <c r="C2993" s="31">
        <v>40653</v>
      </c>
      <c r="D2993" s="41">
        <v>38.840000000000003</v>
      </c>
      <c r="E2993" s="44" t="s">
        <v>27</v>
      </c>
    </row>
    <row r="2994" spans="1:15" x14ac:dyDescent="0.2">
      <c r="A2994" s="28">
        <v>41099</v>
      </c>
      <c r="B2994" s="40" t="s">
        <v>13</v>
      </c>
      <c r="C2994" s="31">
        <v>2811</v>
      </c>
      <c r="D2994" s="41">
        <v>403.99</v>
      </c>
      <c r="E2994" s="44" t="s">
        <v>27</v>
      </c>
    </row>
    <row r="2995" spans="1:15" x14ac:dyDescent="0.2">
      <c r="A2995" s="28">
        <v>41099</v>
      </c>
      <c r="B2995" s="40" t="s">
        <v>12</v>
      </c>
      <c r="C2995" s="31">
        <v>1206427</v>
      </c>
      <c r="D2995" s="41">
        <v>1525.66</v>
      </c>
      <c r="E2995" s="44" t="s">
        <v>27</v>
      </c>
    </row>
    <row r="2996" spans="1:15" x14ac:dyDescent="0.2">
      <c r="A2996" s="28">
        <v>41100</v>
      </c>
      <c r="B2996" s="40" t="s">
        <v>459</v>
      </c>
      <c r="C2996" s="31">
        <v>282565</v>
      </c>
      <c r="D2996" s="41">
        <v>72</v>
      </c>
      <c r="E2996" s="44" t="s">
        <v>27</v>
      </c>
    </row>
    <row r="2997" spans="1:15" x14ac:dyDescent="0.2">
      <c r="A2997" s="28">
        <v>41100</v>
      </c>
      <c r="B2997" s="40" t="s">
        <v>459</v>
      </c>
      <c r="C2997" s="31">
        <v>282545</v>
      </c>
      <c r="D2997" s="41">
        <v>1246.22</v>
      </c>
      <c r="E2997" s="44" t="s">
        <v>27</v>
      </c>
    </row>
    <row r="2998" spans="1:15" x14ac:dyDescent="0.2">
      <c r="A2998" s="28">
        <v>41101</v>
      </c>
      <c r="B2998" s="40" t="s">
        <v>6</v>
      </c>
      <c r="C2998" s="31">
        <v>1625937</v>
      </c>
      <c r="D2998" s="41">
        <v>67.400000000000006</v>
      </c>
      <c r="E2998" s="44" t="s">
        <v>27</v>
      </c>
    </row>
    <row r="2999" spans="1:15" x14ac:dyDescent="0.2">
      <c r="A2999" s="28">
        <v>41101</v>
      </c>
      <c r="B2999" s="40" t="s">
        <v>777</v>
      </c>
      <c r="C2999" s="42" t="s">
        <v>842</v>
      </c>
      <c r="D2999" s="41">
        <v>64.959999999999994</v>
      </c>
      <c r="E2999" s="44" t="s">
        <v>27</v>
      </c>
    </row>
    <row r="3000" spans="1:15" x14ac:dyDescent="0.2">
      <c r="A3000" s="28">
        <v>41101</v>
      </c>
      <c r="B3000" s="40" t="s">
        <v>185</v>
      </c>
      <c r="C3000" s="31">
        <v>111980</v>
      </c>
      <c r="D3000" s="41">
        <v>57.9</v>
      </c>
      <c r="E3000" s="44" t="s">
        <v>27</v>
      </c>
    </row>
    <row r="3001" spans="1:15" x14ac:dyDescent="0.2">
      <c r="A3001" s="28">
        <v>41101</v>
      </c>
      <c r="B3001" s="40" t="s">
        <v>459</v>
      </c>
      <c r="C3001" s="31">
        <v>282718</v>
      </c>
      <c r="D3001" s="41">
        <v>1429.13</v>
      </c>
      <c r="E3001" s="44" t="s">
        <v>27</v>
      </c>
    </row>
    <row r="3002" spans="1:15" x14ac:dyDescent="0.2">
      <c r="A3002" s="28">
        <v>41101</v>
      </c>
      <c r="B3002" s="40" t="s">
        <v>748</v>
      </c>
      <c r="C3002" s="31">
        <v>14395</v>
      </c>
      <c r="D3002" s="41">
        <v>487.36</v>
      </c>
      <c r="E3002" s="44" t="s">
        <v>27</v>
      </c>
    </row>
    <row r="3003" spans="1:15" x14ac:dyDescent="0.2">
      <c r="A3003" s="28">
        <v>41101</v>
      </c>
      <c r="B3003" s="40" t="s">
        <v>846</v>
      </c>
      <c r="C3003" s="31">
        <v>40817</v>
      </c>
      <c r="D3003" s="41">
        <v>38.840000000000003</v>
      </c>
      <c r="E3003" s="44" t="s">
        <v>27</v>
      </c>
    </row>
    <row r="3004" spans="1:15" x14ac:dyDescent="0.2">
      <c r="A3004" s="28">
        <v>41101</v>
      </c>
      <c r="B3004" s="40" t="s">
        <v>777</v>
      </c>
      <c r="C3004" s="42" t="s">
        <v>844</v>
      </c>
      <c r="D3004" s="41">
        <v>1370.41</v>
      </c>
      <c r="E3004" s="44" t="s">
        <v>27</v>
      </c>
    </row>
    <row r="3005" spans="1:15" x14ac:dyDescent="0.2">
      <c r="A3005" s="28">
        <v>41101</v>
      </c>
      <c r="B3005" s="40" t="s">
        <v>773</v>
      </c>
      <c r="C3005" s="42" t="s">
        <v>845</v>
      </c>
      <c r="D3005" s="41">
        <v>1454.64</v>
      </c>
      <c r="E3005" s="44" t="s">
        <v>27</v>
      </c>
    </row>
    <row r="3006" spans="1:15" x14ac:dyDescent="0.2">
      <c r="A3006" s="28">
        <v>41102</v>
      </c>
      <c r="B3006" s="40" t="s">
        <v>843</v>
      </c>
      <c r="C3006" s="31">
        <v>30</v>
      </c>
      <c r="D3006" s="41">
        <v>916.3</v>
      </c>
      <c r="E3006" s="44" t="s">
        <v>27</v>
      </c>
    </row>
    <row r="3007" spans="1:15" x14ac:dyDescent="0.2">
      <c r="A3007" s="28">
        <v>41103</v>
      </c>
      <c r="B3007" s="40" t="s">
        <v>6</v>
      </c>
      <c r="C3007" s="31">
        <v>1626532</v>
      </c>
      <c r="D3007" s="41">
        <v>67.400000000000006</v>
      </c>
      <c r="E3007" s="44" t="s">
        <v>27</v>
      </c>
    </row>
    <row r="3008" spans="1:15" ht="10.5" x14ac:dyDescent="0.25">
      <c r="D3008" s="9">
        <f>SUM(D2993:D3007)</f>
        <v>9241.0499999999993</v>
      </c>
      <c r="G3008" s="6">
        <v>3057.09</v>
      </c>
      <c r="J3008" s="6">
        <v>100</v>
      </c>
      <c r="K3008" s="6">
        <v>330</v>
      </c>
      <c r="L3008" s="6">
        <v>400</v>
      </c>
      <c r="M3008" s="6">
        <f>SUM(D3008:L3008)</f>
        <v>13128.14</v>
      </c>
      <c r="N3008" s="6">
        <v>9163.5499999999993</v>
      </c>
      <c r="O3008" s="7">
        <f>N3008-M3008</f>
        <v>-3964.59</v>
      </c>
    </row>
    <row r="3012" spans="1:15" ht="10.5" x14ac:dyDescent="0.25">
      <c r="A3012" s="59" t="s">
        <v>0</v>
      </c>
      <c r="B3012" s="22" t="s">
        <v>7</v>
      </c>
      <c r="C3012" s="3" t="s">
        <v>8</v>
      </c>
      <c r="D3012" s="2" t="s">
        <v>9</v>
      </c>
      <c r="E3012" s="46"/>
      <c r="F3012" s="2" t="s">
        <v>89</v>
      </c>
      <c r="G3012" s="2" t="s">
        <v>25</v>
      </c>
      <c r="H3012" s="2" t="s">
        <v>90</v>
      </c>
      <c r="I3012" s="2" t="s">
        <v>91</v>
      </c>
      <c r="J3012" s="2" t="s">
        <v>92</v>
      </c>
      <c r="K3012" s="2" t="s">
        <v>37</v>
      </c>
      <c r="L3012" s="2" t="s">
        <v>93</v>
      </c>
      <c r="M3012" s="2" t="s">
        <v>95</v>
      </c>
      <c r="N3012" s="2" t="s">
        <v>58</v>
      </c>
      <c r="O3012" s="4" t="s">
        <v>96</v>
      </c>
    </row>
    <row r="3013" spans="1:15" x14ac:dyDescent="0.2">
      <c r="A3013" s="28">
        <v>41108</v>
      </c>
      <c r="B3013" s="40" t="s">
        <v>847</v>
      </c>
      <c r="C3013" s="31">
        <v>40949</v>
      </c>
      <c r="D3013" s="6">
        <v>38.340000000000003</v>
      </c>
      <c r="E3013" s="44" t="s">
        <v>27</v>
      </c>
    </row>
    <row r="3014" spans="1:15" x14ac:dyDescent="0.2">
      <c r="A3014" s="28">
        <v>41107</v>
      </c>
      <c r="B3014" s="40" t="s">
        <v>19</v>
      </c>
      <c r="C3014" s="31">
        <v>212496</v>
      </c>
      <c r="D3014" s="6">
        <v>417.45</v>
      </c>
      <c r="E3014" s="44" t="s">
        <v>27</v>
      </c>
    </row>
    <row r="3015" spans="1:15" x14ac:dyDescent="0.2">
      <c r="A3015" s="28">
        <v>41108</v>
      </c>
      <c r="B3015" s="40" t="s">
        <v>459</v>
      </c>
      <c r="C3015" s="31">
        <v>283083</v>
      </c>
      <c r="D3015" s="6">
        <v>223.16</v>
      </c>
      <c r="E3015" s="44" t="s">
        <v>27</v>
      </c>
    </row>
    <row r="3016" spans="1:15" x14ac:dyDescent="0.2">
      <c r="A3016" s="28">
        <v>41108</v>
      </c>
      <c r="B3016" s="40" t="s">
        <v>777</v>
      </c>
      <c r="C3016" s="42" t="s">
        <v>848</v>
      </c>
      <c r="D3016" s="6">
        <v>1766.96</v>
      </c>
      <c r="E3016" s="44" t="s">
        <v>27</v>
      </c>
    </row>
    <row r="3017" spans="1:15" x14ac:dyDescent="0.2">
      <c r="A3017" s="28">
        <v>41108</v>
      </c>
      <c r="B3017" s="40" t="s">
        <v>773</v>
      </c>
      <c r="C3017" s="42" t="s">
        <v>849</v>
      </c>
      <c r="D3017" s="6">
        <v>1518.59</v>
      </c>
      <c r="E3017" s="44" t="s">
        <v>27</v>
      </c>
    </row>
    <row r="3018" spans="1:15" x14ac:dyDescent="0.2">
      <c r="A3018" s="28">
        <v>41108</v>
      </c>
      <c r="B3018" s="40" t="s">
        <v>459</v>
      </c>
      <c r="C3018" s="31">
        <v>283073</v>
      </c>
      <c r="D3018" s="6">
        <v>2097.1799999999998</v>
      </c>
      <c r="E3018" s="44" t="s">
        <v>27</v>
      </c>
    </row>
    <row r="3019" spans="1:15" x14ac:dyDescent="0.2">
      <c r="A3019" s="28">
        <v>41110</v>
      </c>
      <c r="B3019" s="40" t="s">
        <v>6</v>
      </c>
      <c r="C3019" s="31">
        <v>1627887</v>
      </c>
      <c r="D3019" s="6">
        <v>67.400000000000006</v>
      </c>
      <c r="E3019" s="44" t="s">
        <v>27</v>
      </c>
    </row>
    <row r="3020" spans="1:15" x14ac:dyDescent="0.2">
      <c r="B3020" s="40" t="s">
        <v>838</v>
      </c>
      <c r="D3020" s="6">
        <v>38.840000000000003</v>
      </c>
      <c r="E3020" s="44" t="s">
        <v>27</v>
      </c>
    </row>
    <row r="3021" spans="1:15" x14ac:dyDescent="0.2">
      <c r="A3021" s="28">
        <v>41103</v>
      </c>
      <c r="B3021" s="40" t="s">
        <v>850</v>
      </c>
      <c r="C3021" s="31">
        <v>629</v>
      </c>
      <c r="D3021" s="6">
        <v>140</v>
      </c>
      <c r="E3021" s="44" t="s">
        <v>27</v>
      </c>
    </row>
    <row r="3022" spans="1:15" ht="10.5" x14ac:dyDescent="0.25">
      <c r="D3022" s="9">
        <f>SUM(D3013:D3021)</f>
        <v>6307.92</v>
      </c>
      <c r="G3022" s="6">
        <v>2940.78</v>
      </c>
      <c r="J3022" s="6">
        <v>100</v>
      </c>
      <c r="K3022" s="6">
        <v>330</v>
      </c>
      <c r="L3022" s="6">
        <v>400</v>
      </c>
      <c r="M3022" s="6">
        <f>SUM(D3022:L3022)</f>
        <v>10078.700000000001</v>
      </c>
      <c r="N3022" s="6">
        <v>10687.09</v>
      </c>
      <c r="O3022" s="7">
        <f>N3022-M3022</f>
        <v>608.38999999999942</v>
      </c>
    </row>
    <row r="3025" spans="1:15" ht="10.5" x14ac:dyDescent="0.25">
      <c r="A3025" s="59" t="s">
        <v>0</v>
      </c>
      <c r="B3025" s="22" t="s">
        <v>7</v>
      </c>
      <c r="C3025" s="3" t="s">
        <v>8</v>
      </c>
      <c r="D3025" s="2" t="s">
        <v>9</v>
      </c>
      <c r="E3025" s="46"/>
      <c r="F3025" s="2" t="s">
        <v>89</v>
      </c>
      <c r="G3025" s="2" t="s">
        <v>25</v>
      </c>
      <c r="H3025" s="2" t="s">
        <v>90</v>
      </c>
      <c r="I3025" s="2" t="s">
        <v>91</v>
      </c>
      <c r="J3025" s="2" t="s">
        <v>92</v>
      </c>
      <c r="K3025" s="2" t="s">
        <v>37</v>
      </c>
      <c r="L3025" s="2" t="s">
        <v>93</v>
      </c>
      <c r="M3025" s="2" t="s">
        <v>95</v>
      </c>
      <c r="N3025" s="2" t="s">
        <v>58</v>
      </c>
      <c r="O3025" s="4" t="s">
        <v>96</v>
      </c>
    </row>
    <row r="3026" spans="1:15" x14ac:dyDescent="0.2">
      <c r="A3026" s="28">
        <v>41115</v>
      </c>
      <c r="B3026" s="40" t="s">
        <v>748</v>
      </c>
      <c r="C3026" s="31">
        <v>14700</v>
      </c>
      <c r="D3026" s="6">
        <v>144.65</v>
      </c>
      <c r="E3026" s="44" t="s">
        <v>27</v>
      </c>
    </row>
    <row r="3027" spans="1:15" x14ac:dyDescent="0.2">
      <c r="A3027" s="28">
        <v>41115</v>
      </c>
      <c r="B3027" s="40" t="s">
        <v>773</v>
      </c>
      <c r="C3027" s="42" t="s">
        <v>851</v>
      </c>
      <c r="D3027" s="6">
        <v>1405.92</v>
      </c>
      <c r="E3027" s="44" t="s">
        <v>27</v>
      </c>
    </row>
    <row r="3028" spans="1:15" x14ac:dyDescent="0.2">
      <c r="A3028" s="28">
        <v>41113</v>
      </c>
      <c r="B3028" s="40" t="s">
        <v>13</v>
      </c>
      <c r="C3028" s="31">
        <v>2842</v>
      </c>
      <c r="D3028" s="6">
        <v>442.17</v>
      </c>
      <c r="E3028" s="44" t="s">
        <v>27</v>
      </c>
    </row>
    <row r="3029" spans="1:15" x14ac:dyDescent="0.2">
      <c r="A3029" s="28">
        <v>41113</v>
      </c>
      <c r="B3029" s="40" t="s">
        <v>6</v>
      </c>
      <c r="C3029" s="31">
        <v>1628237</v>
      </c>
      <c r="D3029" s="6">
        <v>49.68</v>
      </c>
      <c r="E3029" s="44" t="s">
        <v>27</v>
      </c>
    </row>
    <row r="3030" spans="1:15" x14ac:dyDescent="0.2">
      <c r="A3030" s="28">
        <v>41113</v>
      </c>
      <c r="B3030" s="40" t="s">
        <v>12</v>
      </c>
      <c r="C3030" s="31">
        <v>1207156</v>
      </c>
      <c r="D3030" s="6">
        <v>995.17</v>
      </c>
      <c r="E3030" s="44" t="s">
        <v>27</v>
      </c>
    </row>
    <row r="3031" spans="1:15" x14ac:dyDescent="0.2">
      <c r="A3031" s="28">
        <v>41115</v>
      </c>
      <c r="B3031" s="40" t="s">
        <v>6</v>
      </c>
      <c r="C3031" s="31">
        <v>1628771</v>
      </c>
      <c r="D3031" s="6">
        <v>67.400000000000006</v>
      </c>
      <c r="E3031" s="44" t="s">
        <v>27</v>
      </c>
    </row>
    <row r="3032" spans="1:15" x14ac:dyDescent="0.2">
      <c r="A3032" s="28">
        <v>41113</v>
      </c>
      <c r="B3032" s="40" t="s">
        <v>718</v>
      </c>
      <c r="C3032" s="31">
        <v>68718</v>
      </c>
      <c r="D3032" s="6">
        <v>614.4</v>
      </c>
      <c r="E3032" s="44" t="s">
        <v>27</v>
      </c>
    </row>
    <row r="3033" spans="1:15" x14ac:dyDescent="0.2">
      <c r="A3033" s="28">
        <v>41115</v>
      </c>
      <c r="B3033" s="40" t="s">
        <v>459</v>
      </c>
      <c r="C3033" s="31">
        <v>283515</v>
      </c>
      <c r="D3033" s="6">
        <v>1009.61</v>
      </c>
      <c r="E3033" s="44" t="s">
        <v>27</v>
      </c>
    </row>
    <row r="3034" spans="1:15" x14ac:dyDescent="0.2">
      <c r="A3034" s="28">
        <v>41115</v>
      </c>
      <c r="B3034" s="40" t="s">
        <v>459</v>
      </c>
      <c r="C3034" s="31">
        <v>283534</v>
      </c>
      <c r="D3034" s="6">
        <v>85.83</v>
      </c>
      <c r="E3034" s="44" t="s">
        <v>27</v>
      </c>
    </row>
    <row r="3035" spans="1:15" x14ac:dyDescent="0.2">
      <c r="A3035" s="28">
        <v>41114</v>
      </c>
      <c r="B3035" s="40" t="s">
        <v>853</v>
      </c>
      <c r="C3035" s="31">
        <v>41118</v>
      </c>
      <c r="D3035" s="6">
        <v>38.840000000000003</v>
      </c>
      <c r="E3035" s="44" t="s">
        <v>27</v>
      </c>
    </row>
    <row r="3036" spans="1:15" x14ac:dyDescent="0.2">
      <c r="A3036" s="28">
        <v>41117</v>
      </c>
      <c r="B3036" s="40" t="s">
        <v>843</v>
      </c>
      <c r="C3036" s="31">
        <v>32</v>
      </c>
      <c r="D3036" s="6">
        <v>963.05</v>
      </c>
      <c r="E3036" s="44" t="s">
        <v>27</v>
      </c>
    </row>
    <row r="3037" spans="1:15" ht="9.65" customHeight="1" x14ac:dyDescent="0.2">
      <c r="A3037" s="28">
        <v>41115</v>
      </c>
      <c r="B3037" s="40" t="s">
        <v>852</v>
      </c>
      <c r="D3037" s="6">
        <v>175</v>
      </c>
      <c r="E3037" s="44" t="s">
        <v>27</v>
      </c>
    </row>
    <row r="3038" spans="1:15" x14ac:dyDescent="0.2">
      <c r="D3038" s="6">
        <f>SUM(D3026:D3037)</f>
        <v>5991.72</v>
      </c>
      <c r="G3038" s="6">
        <v>2940.78</v>
      </c>
      <c r="I3038" s="6">
        <v>194.5</v>
      </c>
      <c r="J3038" s="6">
        <v>100</v>
      </c>
      <c r="K3038" s="6">
        <v>330</v>
      </c>
      <c r="L3038" s="6">
        <v>400</v>
      </c>
      <c r="M3038" s="6">
        <f>SUM(D3038:L3038)</f>
        <v>9957</v>
      </c>
      <c r="N3038" s="6">
        <v>12915.45</v>
      </c>
      <c r="O3038" s="7">
        <f>N3038-M3038</f>
        <v>2958.4500000000007</v>
      </c>
    </row>
    <row r="3040" spans="1:15" ht="10.5" x14ac:dyDescent="0.25">
      <c r="A3040" s="59" t="s">
        <v>0</v>
      </c>
      <c r="B3040" s="22" t="s">
        <v>7</v>
      </c>
      <c r="C3040" s="3" t="s">
        <v>8</v>
      </c>
      <c r="D3040" s="2" t="s">
        <v>9</v>
      </c>
      <c r="E3040" s="46"/>
      <c r="F3040" s="2" t="s">
        <v>89</v>
      </c>
      <c r="G3040" s="2" t="s">
        <v>25</v>
      </c>
      <c r="H3040" s="2" t="s">
        <v>90</v>
      </c>
      <c r="I3040" s="2" t="s">
        <v>91</v>
      </c>
      <c r="J3040" s="2" t="s">
        <v>92</v>
      </c>
      <c r="K3040" s="2" t="s">
        <v>37</v>
      </c>
      <c r="L3040" s="2" t="s">
        <v>93</v>
      </c>
      <c r="M3040" s="2" t="s">
        <v>95</v>
      </c>
      <c r="N3040" s="2" t="s">
        <v>58</v>
      </c>
      <c r="O3040" s="4" t="s">
        <v>96</v>
      </c>
    </row>
    <row r="3041" spans="1:15" x14ac:dyDescent="0.2">
      <c r="A3041" s="28">
        <v>41121</v>
      </c>
      <c r="B3041" s="40" t="s">
        <v>19</v>
      </c>
      <c r="C3041" s="31">
        <v>213048</v>
      </c>
      <c r="D3041" s="41">
        <v>554.79999999999995</v>
      </c>
      <c r="E3041" s="44" t="s">
        <v>27</v>
      </c>
    </row>
    <row r="3042" spans="1:15" x14ac:dyDescent="0.2">
      <c r="A3042" s="28">
        <v>41122</v>
      </c>
      <c r="B3042" s="40" t="s">
        <v>736</v>
      </c>
      <c r="C3042" s="31">
        <v>1207602</v>
      </c>
      <c r="D3042" s="6">
        <v>2311.4499999999998</v>
      </c>
      <c r="E3042" s="44" t="s">
        <v>27</v>
      </c>
    </row>
    <row r="3043" spans="1:15" x14ac:dyDescent="0.2">
      <c r="A3043" s="28">
        <v>41120</v>
      </c>
      <c r="B3043" s="40" t="s">
        <v>13</v>
      </c>
      <c r="C3043" s="31">
        <v>2868</v>
      </c>
      <c r="D3043" s="6">
        <v>176.55</v>
      </c>
      <c r="E3043" s="44" t="s">
        <v>27</v>
      </c>
    </row>
    <row r="3044" spans="1:15" x14ac:dyDescent="0.2">
      <c r="A3044" s="28">
        <v>41122</v>
      </c>
      <c r="B3044" s="40" t="s">
        <v>777</v>
      </c>
      <c r="C3044" s="42" t="s">
        <v>854</v>
      </c>
      <c r="D3044" s="6">
        <v>1530.78</v>
      </c>
      <c r="E3044" s="44" t="s">
        <v>27</v>
      </c>
    </row>
    <row r="3045" spans="1:15" x14ac:dyDescent="0.2">
      <c r="A3045" s="28">
        <v>41122</v>
      </c>
      <c r="B3045" s="40" t="s">
        <v>459</v>
      </c>
      <c r="C3045" s="31">
        <v>283964</v>
      </c>
      <c r="D3045" s="6">
        <v>2339.67</v>
      </c>
      <c r="E3045" s="44" t="s">
        <v>27</v>
      </c>
    </row>
    <row r="3046" spans="1:15" x14ac:dyDescent="0.2">
      <c r="A3046" s="28">
        <v>41121</v>
      </c>
      <c r="B3046" s="40" t="s">
        <v>777</v>
      </c>
      <c r="C3046" s="42" t="s">
        <v>855</v>
      </c>
      <c r="D3046" s="6">
        <v>8.1199999999999992</v>
      </c>
      <c r="E3046" s="44" t="s">
        <v>27</v>
      </c>
    </row>
    <row r="3047" spans="1:15" x14ac:dyDescent="0.2">
      <c r="A3047" s="28">
        <v>41120</v>
      </c>
      <c r="B3047" s="40" t="s">
        <v>6</v>
      </c>
      <c r="C3047" s="31">
        <v>1629716</v>
      </c>
      <c r="D3047" s="6">
        <v>67.400000000000006</v>
      </c>
      <c r="E3047" s="44" t="s">
        <v>27</v>
      </c>
    </row>
    <row r="3048" spans="1:15" x14ac:dyDescent="0.2">
      <c r="A3048" s="28">
        <v>41122</v>
      </c>
      <c r="B3048" s="40" t="s">
        <v>773</v>
      </c>
      <c r="C3048" s="42" t="s">
        <v>856</v>
      </c>
      <c r="D3048" s="6">
        <v>1412.01</v>
      </c>
      <c r="E3048" s="44" t="s">
        <v>27</v>
      </c>
    </row>
    <row r="3049" spans="1:15" x14ac:dyDescent="0.2">
      <c r="A3049" s="28">
        <v>41124</v>
      </c>
      <c r="B3049" s="40" t="s">
        <v>857</v>
      </c>
      <c r="C3049" s="31">
        <v>68867</v>
      </c>
      <c r="D3049" s="6">
        <v>631.89</v>
      </c>
      <c r="E3049" s="44" t="s">
        <v>27</v>
      </c>
    </row>
    <row r="3050" spans="1:15" x14ac:dyDescent="0.2">
      <c r="A3050" s="28">
        <v>41124</v>
      </c>
      <c r="B3050" s="40" t="s">
        <v>858</v>
      </c>
      <c r="C3050" s="31">
        <v>41260</v>
      </c>
      <c r="D3050" s="6">
        <v>38.840000000000003</v>
      </c>
      <c r="E3050" s="44" t="s">
        <v>27</v>
      </c>
      <c r="F3050" s="41" t="s">
        <v>243</v>
      </c>
    </row>
    <row r="3051" spans="1:15" x14ac:dyDescent="0.2">
      <c r="D3051" s="6">
        <f>SUM(D3041:D3050)</f>
        <v>9071.5099999999984</v>
      </c>
      <c r="G3051" s="6">
        <v>3000</v>
      </c>
      <c r="I3051" s="6">
        <v>40</v>
      </c>
      <c r="J3051" s="6">
        <v>100</v>
      </c>
      <c r="K3051" s="6">
        <v>330</v>
      </c>
      <c r="L3051" s="6">
        <v>400</v>
      </c>
      <c r="M3051" s="6">
        <f>SUM(D3051:L3051)</f>
        <v>12941.509999999998</v>
      </c>
      <c r="N3051" s="6">
        <v>12003.8</v>
      </c>
      <c r="O3051" s="7">
        <f>N3051-M3051</f>
        <v>-937.70999999999913</v>
      </c>
    </row>
    <row r="3055" spans="1:15" ht="10.5" x14ac:dyDescent="0.25">
      <c r="A3055" s="59" t="s">
        <v>0</v>
      </c>
      <c r="B3055" s="22" t="s">
        <v>7</v>
      </c>
      <c r="C3055" s="3" t="s">
        <v>8</v>
      </c>
      <c r="D3055" s="2" t="s">
        <v>9</v>
      </c>
      <c r="E3055" s="46"/>
      <c r="F3055" s="2" t="s">
        <v>89</v>
      </c>
      <c r="G3055" s="2" t="s">
        <v>25</v>
      </c>
      <c r="H3055" s="2" t="s">
        <v>90</v>
      </c>
      <c r="I3055" s="2" t="s">
        <v>91</v>
      </c>
      <c r="J3055" s="2" t="s">
        <v>92</v>
      </c>
      <c r="K3055" s="2" t="s">
        <v>37</v>
      </c>
      <c r="L3055" s="2" t="s">
        <v>93</v>
      </c>
      <c r="M3055" s="2" t="s">
        <v>95</v>
      </c>
      <c r="N3055" s="2" t="s">
        <v>58</v>
      </c>
      <c r="O3055" s="4" t="s">
        <v>96</v>
      </c>
    </row>
    <row r="3056" spans="1:15" x14ac:dyDescent="0.2">
      <c r="A3056" s="28">
        <v>41131</v>
      </c>
      <c r="B3056" s="40" t="s">
        <v>838</v>
      </c>
      <c r="D3056" s="6">
        <v>38.840000000000003</v>
      </c>
      <c r="E3056" s="44" t="s">
        <v>27</v>
      </c>
    </row>
    <row r="3057" spans="1:15" x14ac:dyDescent="0.2">
      <c r="A3057" s="63" t="s">
        <v>859</v>
      </c>
      <c r="B3057" s="40" t="s">
        <v>777</v>
      </c>
      <c r="C3057" s="42" t="s">
        <v>860</v>
      </c>
      <c r="D3057" s="6">
        <v>1353.35</v>
      </c>
      <c r="E3057" s="44" t="s">
        <v>27</v>
      </c>
    </row>
    <row r="3058" spans="1:15" x14ac:dyDescent="0.2">
      <c r="A3058" s="28">
        <v>41129</v>
      </c>
      <c r="B3058" s="40" t="s">
        <v>748</v>
      </c>
      <c r="C3058" s="31">
        <v>15074</v>
      </c>
      <c r="D3058" s="6">
        <v>242.45</v>
      </c>
      <c r="E3058" s="44" t="s">
        <v>27</v>
      </c>
    </row>
    <row r="3059" spans="1:15" x14ac:dyDescent="0.2">
      <c r="A3059" s="28">
        <v>41129</v>
      </c>
      <c r="B3059" s="40" t="s">
        <v>459</v>
      </c>
      <c r="C3059" s="31">
        <v>284434</v>
      </c>
      <c r="D3059" s="6">
        <v>2416.62</v>
      </c>
      <c r="E3059" s="44" t="s">
        <v>27</v>
      </c>
    </row>
    <row r="3060" spans="1:15" x14ac:dyDescent="0.2">
      <c r="A3060" s="28">
        <v>41129</v>
      </c>
      <c r="B3060" s="40" t="s">
        <v>13</v>
      </c>
      <c r="C3060" s="31">
        <v>2885</v>
      </c>
      <c r="D3060" s="6">
        <v>247.72</v>
      </c>
      <c r="E3060" s="44" t="s">
        <v>27</v>
      </c>
    </row>
    <row r="3061" spans="1:15" x14ac:dyDescent="0.2">
      <c r="A3061" s="28">
        <v>41129</v>
      </c>
      <c r="B3061" s="40" t="s">
        <v>772</v>
      </c>
      <c r="C3061" s="31">
        <v>1631873</v>
      </c>
      <c r="D3061" s="6">
        <v>67.400000000000006</v>
      </c>
      <c r="E3061" s="44" t="s">
        <v>27</v>
      </c>
    </row>
    <row r="3062" spans="1:15" x14ac:dyDescent="0.2">
      <c r="A3062" s="28">
        <v>41129</v>
      </c>
      <c r="B3062" s="40" t="s">
        <v>773</v>
      </c>
      <c r="C3062" s="42" t="s">
        <v>861</v>
      </c>
      <c r="D3062" s="6">
        <v>1435.07</v>
      </c>
      <c r="E3062" s="44" t="s">
        <v>27</v>
      </c>
    </row>
    <row r="3063" spans="1:15" x14ac:dyDescent="0.2">
      <c r="A3063" s="28">
        <v>41129</v>
      </c>
      <c r="B3063" s="40" t="s">
        <v>718</v>
      </c>
      <c r="C3063" s="31">
        <v>68940</v>
      </c>
      <c r="D3063" s="6">
        <v>682.22</v>
      </c>
      <c r="E3063" s="44" t="s">
        <v>27</v>
      </c>
    </row>
    <row r="3064" spans="1:15" x14ac:dyDescent="0.2">
      <c r="A3064" s="28">
        <v>41131</v>
      </c>
      <c r="B3064" s="40" t="s">
        <v>772</v>
      </c>
      <c r="C3064" s="31">
        <v>16324442</v>
      </c>
      <c r="D3064" s="6">
        <v>85.42</v>
      </c>
      <c r="E3064" s="44" t="s">
        <v>27</v>
      </c>
    </row>
    <row r="3065" spans="1:15" x14ac:dyDescent="0.2">
      <c r="A3065" s="28">
        <v>41131</v>
      </c>
      <c r="B3065" s="40" t="s">
        <v>459</v>
      </c>
      <c r="C3065" s="31">
        <v>284602</v>
      </c>
      <c r="D3065" s="6">
        <v>777.5</v>
      </c>
      <c r="E3065" s="44" t="s">
        <v>27</v>
      </c>
    </row>
    <row r="3066" spans="1:15" ht="10.5" x14ac:dyDescent="0.25">
      <c r="D3066" s="9">
        <f>SUM(D3056:D3065)</f>
        <v>7346.5899999999992</v>
      </c>
      <c r="G3066" s="6">
        <v>3000</v>
      </c>
      <c r="I3066" s="6">
        <v>212.15</v>
      </c>
      <c r="J3066" s="6">
        <v>100</v>
      </c>
      <c r="K3066" s="6">
        <v>330</v>
      </c>
      <c r="L3066" s="6">
        <v>400</v>
      </c>
      <c r="M3066" s="6">
        <f>SUM(D3066:L3066)</f>
        <v>11388.74</v>
      </c>
      <c r="N3066" s="6">
        <v>10598.49</v>
      </c>
      <c r="O3066" s="7">
        <f>N3066-M3066</f>
        <v>-790.25</v>
      </c>
    </row>
    <row r="3069" spans="1:15" ht="10.5" x14ac:dyDescent="0.25">
      <c r="A3069" s="59" t="s">
        <v>0</v>
      </c>
      <c r="B3069" s="22" t="s">
        <v>7</v>
      </c>
      <c r="C3069" s="3" t="s">
        <v>8</v>
      </c>
      <c r="D3069" s="2" t="s">
        <v>9</v>
      </c>
      <c r="E3069" s="46"/>
      <c r="F3069" s="2" t="s">
        <v>89</v>
      </c>
      <c r="G3069" s="2" t="s">
        <v>25</v>
      </c>
      <c r="H3069" s="2" t="s">
        <v>90</v>
      </c>
      <c r="I3069" s="2" t="s">
        <v>91</v>
      </c>
      <c r="J3069" s="2" t="s">
        <v>92</v>
      </c>
      <c r="K3069" s="2" t="s">
        <v>37</v>
      </c>
      <c r="L3069" s="2" t="s">
        <v>93</v>
      </c>
      <c r="M3069" s="2" t="s">
        <v>95</v>
      </c>
      <c r="N3069" s="2" t="s">
        <v>58</v>
      </c>
      <c r="O3069" s="4" t="s">
        <v>96</v>
      </c>
    </row>
    <row r="3070" spans="1:15" x14ac:dyDescent="0.2">
      <c r="A3070" s="28">
        <v>41136</v>
      </c>
      <c r="B3070" s="40" t="s">
        <v>773</v>
      </c>
      <c r="C3070" s="42" t="s">
        <v>862</v>
      </c>
      <c r="D3070" s="6">
        <v>1453.77</v>
      </c>
      <c r="E3070" s="44" t="s">
        <v>27</v>
      </c>
    </row>
    <row r="3071" spans="1:15" x14ac:dyDescent="0.2">
      <c r="A3071" s="28">
        <v>41135</v>
      </c>
      <c r="B3071" s="40" t="s">
        <v>674</v>
      </c>
      <c r="C3071" s="31">
        <v>34</v>
      </c>
      <c r="D3071" s="6">
        <v>818.5</v>
      </c>
      <c r="E3071" s="44" t="s">
        <v>27</v>
      </c>
    </row>
    <row r="3072" spans="1:15" x14ac:dyDescent="0.2">
      <c r="A3072" s="28">
        <v>41135</v>
      </c>
      <c r="B3072" s="40" t="s">
        <v>19</v>
      </c>
      <c r="C3072" s="31">
        <v>213637</v>
      </c>
      <c r="D3072" s="6">
        <v>150.25</v>
      </c>
      <c r="E3072" s="44" t="s">
        <v>27</v>
      </c>
    </row>
    <row r="3073" spans="1:15" x14ac:dyDescent="0.2">
      <c r="A3073" s="28">
        <v>41137</v>
      </c>
      <c r="B3073" s="40" t="s">
        <v>777</v>
      </c>
      <c r="C3073" s="42" t="s">
        <v>863</v>
      </c>
      <c r="D3073" s="6">
        <v>1033.05</v>
      </c>
      <c r="E3073" s="44" t="s">
        <v>27</v>
      </c>
    </row>
    <row r="3074" spans="1:15" x14ac:dyDescent="0.2">
      <c r="A3074" s="28">
        <v>41137</v>
      </c>
      <c r="B3074" s="40" t="s">
        <v>459</v>
      </c>
      <c r="C3074" s="31">
        <v>284921</v>
      </c>
      <c r="D3074" s="6">
        <v>722.91</v>
      </c>
      <c r="E3074" s="44" t="s">
        <v>27</v>
      </c>
    </row>
    <row r="3075" spans="1:15" x14ac:dyDescent="0.2">
      <c r="A3075" s="28">
        <v>41138</v>
      </c>
      <c r="B3075" s="40" t="s">
        <v>838</v>
      </c>
      <c r="C3075" s="31">
        <v>41588</v>
      </c>
      <c r="D3075" s="6">
        <v>22</v>
      </c>
      <c r="E3075" s="44" t="s">
        <v>27</v>
      </c>
    </row>
    <row r="3076" spans="1:15" x14ac:dyDescent="0.2">
      <c r="A3076" s="28">
        <v>41137</v>
      </c>
      <c r="B3076" s="40" t="s">
        <v>634</v>
      </c>
      <c r="C3076" s="31">
        <v>1208298</v>
      </c>
      <c r="D3076" s="6">
        <v>3655.58</v>
      </c>
      <c r="E3076" s="44" t="s">
        <v>27</v>
      </c>
    </row>
    <row r="3077" spans="1:15" x14ac:dyDescent="0.2">
      <c r="A3077" s="28">
        <v>41138</v>
      </c>
      <c r="B3077" s="40" t="s">
        <v>6</v>
      </c>
      <c r="C3077" s="31">
        <v>1633963</v>
      </c>
      <c r="D3077" s="6">
        <v>67.400000000000006</v>
      </c>
      <c r="E3077" s="44" t="s">
        <v>27</v>
      </c>
    </row>
    <row r="3078" spans="1:15" x14ac:dyDescent="0.2">
      <c r="A3078" s="28">
        <v>41138</v>
      </c>
      <c r="B3078" s="40" t="s">
        <v>777</v>
      </c>
      <c r="C3078" s="42" t="s">
        <v>864</v>
      </c>
      <c r="D3078" s="6">
        <v>1048.55</v>
      </c>
      <c r="E3078" s="44" t="s">
        <v>27</v>
      </c>
    </row>
    <row r="3079" spans="1:15" ht="10.5" x14ac:dyDescent="0.25">
      <c r="D3079" s="9">
        <f>SUM(D3070:D3078)</f>
        <v>8972.0099999999984</v>
      </c>
      <c r="G3079" s="6">
        <v>3000</v>
      </c>
      <c r="I3079" s="6">
        <v>142.345</v>
      </c>
      <c r="J3079" s="6">
        <v>100</v>
      </c>
      <c r="K3079" s="6">
        <v>330</v>
      </c>
      <c r="L3079" s="6">
        <v>400</v>
      </c>
      <c r="M3079" s="6">
        <f>SUM(D3079:L3079)</f>
        <v>12944.354999999998</v>
      </c>
      <c r="N3079" s="6">
        <v>9864.5400000000009</v>
      </c>
      <c r="O3079" s="7">
        <f>N3079-M3079</f>
        <v>-3079.8149999999969</v>
      </c>
    </row>
    <row r="3082" spans="1:15" ht="10.5" x14ac:dyDescent="0.25">
      <c r="A3082" s="59" t="s">
        <v>0</v>
      </c>
      <c r="B3082" s="22" t="s">
        <v>7</v>
      </c>
      <c r="C3082" s="3" t="s">
        <v>8</v>
      </c>
      <c r="D3082" s="2" t="s">
        <v>9</v>
      </c>
      <c r="E3082" s="46"/>
      <c r="F3082" s="2" t="s">
        <v>89</v>
      </c>
      <c r="G3082" s="2" t="s">
        <v>25</v>
      </c>
      <c r="H3082" s="2" t="s">
        <v>90</v>
      </c>
      <c r="I3082" s="2" t="s">
        <v>877</v>
      </c>
      <c r="J3082" s="2" t="s">
        <v>92</v>
      </c>
      <c r="K3082" s="2" t="s">
        <v>37</v>
      </c>
      <c r="L3082" s="2" t="s">
        <v>93</v>
      </c>
      <c r="M3082" s="2" t="s">
        <v>95</v>
      </c>
      <c r="N3082" s="2" t="s">
        <v>58</v>
      </c>
      <c r="O3082" s="4" t="s">
        <v>96</v>
      </c>
    </row>
    <row r="3083" spans="1:15" x14ac:dyDescent="0.2">
      <c r="A3083" s="28">
        <v>41141</v>
      </c>
      <c r="B3083" s="40" t="s">
        <v>6</v>
      </c>
      <c r="C3083" s="31">
        <v>1634248</v>
      </c>
      <c r="D3083" s="6">
        <v>49.68</v>
      </c>
      <c r="E3083" s="44" t="s">
        <v>27</v>
      </c>
    </row>
    <row r="3084" spans="1:15" x14ac:dyDescent="0.2">
      <c r="A3084" s="28">
        <v>41143</v>
      </c>
      <c r="B3084" s="40" t="s">
        <v>838</v>
      </c>
      <c r="C3084" s="31">
        <v>41643</v>
      </c>
      <c r="D3084" s="6">
        <v>38.840000000000003</v>
      </c>
      <c r="E3084" s="44" t="s">
        <v>27</v>
      </c>
    </row>
    <row r="3085" spans="1:15" x14ac:dyDescent="0.2">
      <c r="A3085" s="28">
        <v>41143</v>
      </c>
      <c r="B3085" s="51" t="s">
        <v>459</v>
      </c>
      <c r="C3085" s="31">
        <v>285270</v>
      </c>
      <c r="D3085" s="6">
        <v>1402.41</v>
      </c>
      <c r="E3085" s="44" t="s">
        <v>27</v>
      </c>
    </row>
    <row r="3086" spans="1:15" x14ac:dyDescent="0.2">
      <c r="A3086" s="28">
        <v>41143</v>
      </c>
      <c r="B3086" s="40" t="s">
        <v>459</v>
      </c>
      <c r="C3086" s="31">
        <v>285278</v>
      </c>
      <c r="D3086" s="6">
        <v>378.04</v>
      </c>
      <c r="E3086" s="44" t="s">
        <v>27</v>
      </c>
    </row>
    <row r="3087" spans="1:15" x14ac:dyDescent="0.2">
      <c r="A3087" s="28">
        <v>41143</v>
      </c>
      <c r="B3087" s="40" t="s">
        <v>6</v>
      </c>
      <c r="C3087" s="31">
        <v>1634794</v>
      </c>
      <c r="D3087" s="6">
        <v>67.400000000000006</v>
      </c>
      <c r="E3087" s="44" t="s">
        <v>27</v>
      </c>
    </row>
    <row r="3088" spans="1:15" x14ac:dyDescent="0.2">
      <c r="A3088" s="28">
        <v>41143</v>
      </c>
      <c r="B3088" s="40" t="s">
        <v>718</v>
      </c>
      <c r="C3088" s="31">
        <v>69109</v>
      </c>
      <c r="D3088" s="6">
        <v>1074.06</v>
      </c>
      <c r="E3088" s="44" t="s">
        <v>27</v>
      </c>
    </row>
    <row r="3089" spans="1:15" x14ac:dyDescent="0.2">
      <c r="A3089" s="28">
        <v>41143</v>
      </c>
      <c r="B3089" s="40" t="s">
        <v>748</v>
      </c>
      <c r="C3089" s="31">
        <v>15380</v>
      </c>
      <c r="D3089" s="6">
        <v>507.37</v>
      </c>
      <c r="E3089" s="44" t="s">
        <v>27</v>
      </c>
    </row>
    <row r="3090" spans="1:15" x14ac:dyDescent="0.2">
      <c r="A3090" s="28">
        <v>41143</v>
      </c>
      <c r="B3090" s="40" t="s">
        <v>773</v>
      </c>
      <c r="C3090" s="42" t="s">
        <v>865</v>
      </c>
      <c r="D3090" s="6">
        <v>1385.04</v>
      </c>
      <c r="E3090" s="44" t="s">
        <v>27</v>
      </c>
    </row>
    <row r="3091" spans="1:15" x14ac:dyDescent="0.2">
      <c r="A3091" s="28">
        <v>41144</v>
      </c>
      <c r="B3091" s="40" t="s">
        <v>634</v>
      </c>
      <c r="C3091" s="31">
        <v>1208647</v>
      </c>
      <c r="D3091" s="6">
        <v>1254.55</v>
      </c>
      <c r="E3091" s="44" t="s">
        <v>27</v>
      </c>
    </row>
    <row r="3092" spans="1:15" x14ac:dyDescent="0.2">
      <c r="A3092" s="28">
        <v>41145</v>
      </c>
      <c r="B3092" s="40" t="s">
        <v>6</v>
      </c>
      <c r="C3092" s="31">
        <v>1635346</v>
      </c>
      <c r="D3092" s="6">
        <v>68.86</v>
      </c>
      <c r="E3092" s="44" t="s">
        <v>27</v>
      </c>
    </row>
    <row r="3093" spans="1:15" x14ac:dyDescent="0.2">
      <c r="D3093" s="6">
        <f>SUM(D3083:D3092)</f>
        <v>6226.25</v>
      </c>
      <c r="G3093" s="6">
        <v>3000</v>
      </c>
      <c r="I3093" s="6">
        <v>67.680000000000007</v>
      </c>
      <c r="J3093" s="6">
        <v>100</v>
      </c>
      <c r="K3093" s="6">
        <v>330</v>
      </c>
      <c r="L3093" s="6">
        <v>400</v>
      </c>
      <c r="M3093" s="6">
        <f>SUM(D3093:L3093)</f>
        <v>10123.93</v>
      </c>
      <c r="N3093" s="6">
        <v>11357.22</v>
      </c>
      <c r="O3093" s="7">
        <f>N3093-M3093</f>
        <v>1233.2899999999991</v>
      </c>
    </row>
    <row r="3095" spans="1:15" ht="10.5" x14ac:dyDescent="0.25">
      <c r="A3095" s="59" t="s">
        <v>0</v>
      </c>
      <c r="B3095" s="22" t="s">
        <v>7</v>
      </c>
      <c r="C3095" s="3" t="s">
        <v>8</v>
      </c>
      <c r="D3095" s="2" t="s">
        <v>9</v>
      </c>
      <c r="E3095" s="46"/>
      <c r="F3095" s="2" t="s">
        <v>89</v>
      </c>
      <c r="G3095" s="2" t="s">
        <v>25</v>
      </c>
      <c r="H3095" s="2" t="s">
        <v>90</v>
      </c>
      <c r="I3095" s="2" t="s">
        <v>877</v>
      </c>
      <c r="J3095" s="2" t="s">
        <v>92</v>
      </c>
      <c r="K3095" s="2" t="s">
        <v>37</v>
      </c>
      <c r="L3095" s="2" t="s">
        <v>93</v>
      </c>
      <c r="M3095" s="2" t="s">
        <v>95</v>
      </c>
      <c r="N3095" s="2" t="s">
        <v>58</v>
      </c>
      <c r="O3095" s="4" t="s">
        <v>96</v>
      </c>
    </row>
    <row r="3096" spans="1:15" x14ac:dyDescent="0.2">
      <c r="A3096" s="28">
        <v>41148</v>
      </c>
      <c r="B3096" s="40" t="s">
        <v>13</v>
      </c>
      <c r="C3096" s="31">
        <v>2938</v>
      </c>
      <c r="D3096" s="6">
        <v>639.59</v>
      </c>
      <c r="E3096" s="44" t="s">
        <v>27</v>
      </c>
    </row>
    <row r="3097" spans="1:15" x14ac:dyDescent="0.2">
      <c r="A3097" s="28">
        <v>41149</v>
      </c>
      <c r="B3097" s="40" t="s">
        <v>19</v>
      </c>
      <c r="C3097" s="31">
        <v>214202</v>
      </c>
      <c r="D3097" s="6">
        <v>652.35</v>
      </c>
      <c r="E3097" s="44" t="s">
        <v>27</v>
      </c>
    </row>
    <row r="3098" spans="1:15" x14ac:dyDescent="0.2">
      <c r="A3098" s="28">
        <v>41150</v>
      </c>
      <c r="B3098" s="40" t="s">
        <v>6</v>
      </c>
      <c r="C3098" s="31">
        <v>1636328</v>
      </c>
      <c r="D3098" s="6">
        <v>100.52</v>
      </c>
      <c r="E3098" s="44" t="s">
        <v>27</v>
      </c>
    </row>
    <row r="3099" spans="1:15" x14ac:dyDescent="0.2">
      <c r="A3099" s="28">
        <v>41150</v>
      </c>
      <c r="B3099" s="40" t="s">
        <v>12</v>
      </c>
      <c r="C3099" s="31">
        <v>1208921</v>
      </c>
      <c r="D3099" s="6">
        <v>1953.69</v>
      </c>
      <c r="E3099" s="44" t="s">
        <v>27</v>
      </c>
    </row>
    <row r="3100" spans="1:15" x14ac:dyDescent="0.2">
      <c r="A3100" s="28">
        <v>41150</v>
      </c>
      <c r="B3100" s="40" t="s">
        <v>459</v>
      </c>
      <c r="C3100" s="31">
        <v>285763</v>
      </c>
      <c r="D3100" s="6">
        <v>1027.6099999999999</v>
      </c>
      <c r="E3100" s="44" t="s">
        <v>27</v>
      </c>
    </row>
    <row r="3101" spans="1:15" x14ac:dyDescent="0.2">
      <c r="A3101" s="28">
        <v>41150</v>
      </c>
      <c r="B3101" s="40" t="s">
        <v>773</v>
      </c>
      <c r="C3101" s="42" t="s">
        <v>879</v>
      </c>
      <c r="D3101" s="6">
        <v>1413.75</v>
      </c>
      <c r="E3101" s="44" t="s">
        <v>27</v>
      </c>
    </row>
    <row r="3102" spans="1:15" x14ac:dyDescent="0.2">
      <c r="A3102" s="28">
        <v>41151</v>
      </c>
      <c r="B3102" s="40" t="s">
        <v>781</v>
      </c>
      <c r="C3102" s="42" t="s">
        <v>878</v>
      </c>
      <c r="D3102" s="6">
        <v>2025.37</v>
      </c>
      <c r="E3102" s="44" t="s">
        <v>27</v>
      </c>
    </row>
    <row r="3103" spans="1:15" x14ac:dyDescent="0.2">
      <c r="A3103" s="28">
        <v>41152</v>
      </c>
      <c r="B3103" s="40" t="s">
        <v>6</v>
      </c>
      <c r="C3103" s="31">
        <v>1636898</v>
      </c>
      <c r="D3103" s="6">
        <v>136.26</v>
      </c>
      <c r="E3103" s="44" t="s">
        <v>27</v>
      </c>
    </row>
    <row r="3104" spans="1:15" x14ac:dyDescent="0.2">
      <c r="B3104" s="40" t="s">
        <v>838</v>
      </c>
      <c r="D3104" s="6">
        <v>38.840000000000003</v>
      </c>
      <c r="E3104" s="44" t="s">
        <v>27</v>
      </c>
    </row>
    <row r="3105" spans="1:15" x14ac:dyDescent="0.2">
      <c r="D3105" s="6">
        <f>SUM(D3096:D3104)</f>
        <v>7987.9800000000005</v>
      </c>
      <c r="G3105" s="6">
        <v>3000</v>
      </c>
      <c r="I3105" s="6">
        <v>125.48</v>
      </c>
      <c r="J3105" s="6">
        <v>100</v>
      </c>
      <c r="K3105" s="6">
        <v>330</v>
      </c>
      <c r="L3105" s="6">
        <v>400</v>
      </c>
      <c r="M3105" s="6">
        <f>SUM(D3105:L3105)</f>
        <v>11943.46</v>
      </c>
      <c r="N3105" s="6">
        <v>11603.33</v>
      </c>
      <c r="O3105" s="7">
        <f>N3105-M3105</f>
        <v>-340.1299999999992</v>
      </c>
    </row>
    <row r="3108" spans="1:15" ht="10.5" x14ac:dyDescent="0.25">
      <c r="A3108" s="59" t="s">
        <v>0</v>
      </c>
      <c r="B3108" s="22" t="s">
        <v>7</v>
      </c>
      <c r="C3108" s="3" t="s">
        <v>8</v>
      </c>
      <c r="D3108" s="2" t="s">
        <v>9</v>
      </c>
      <c r="E3108" s="46"/>
      <c r="F3108" s="2" t="s">
        <v>89</v>
      </c>
      <c r="G3108" s="2" t="s">
        <v>25</v>
      </c>
      <c r="H3108" s="2" t="s">
        <v>90</v>
      </c>
      <c r="I3108" s="2" t="s">
        <v>877</v>
      </c>
      <c r="J3108" s="2" t="s">
        <v>92</v>
      </c>
      <c r="K3108" s="2" t="s">
        <v>37</v>
      </c>
      <c r="L3108" s="2" t="s">
        <v>93</v>
      </c>
      <c r="M3108" s="2" t="s">
        <v>95</v>
      </c>
      <c r="N3108" s="2" t="s">
        <v>58</v>
      </c>
      <c r="O3108" s="4" t="s">
        <v>96</v>
      </c>
    </row>
    <row r="3109" spans="1:15" x14ac:dyDescent="0.2">
      <c r="A3109" s="28">
        <v>41158</v>
      </c>
      <c r="B3109" s="40" t="s">
        <v>459</v>
      </c>
      <c r="C3109" s="31">
        <v>286293</v>
      </c>
      <c r="D3109" s="6">
        <v>1153.98</v>
      </c>
      <c r="E3109" s="44" t="s">
        <v>27</v>
      </c>
    </row>
    <row r="3110" spans="1:15" x14ac:dyDescent="0.2">
      <c r="A3110" s="28">
        <v>41158</v>
      </c>
      <c r="B3110" s="40" t="s">
        <v>634</v>
      </c>
      <c r="C3110" s="31">
        <v>1209282</v>
      </c>
      <c r="D3110" s="6">
        <v>1858.91</v>
      </c>
      <c r="E3110" s="44" t="s">
        <v>27</v>
      </c>
    </row>
    <row r="3111" spans="1:15" x14ac:dyDescent="0.2">
      <c r="A3111" s="28">
        <v>41157</v>
      </c>
      <c r="B3111" s="40" t="s">
        <v>773</v>
      </c>
      <c r="C3111" s="42" t="s">
        <v>888</v>
      </c>
      <c r="D3111" s="6">
        <v>1437.68</v>
      </c>
      <c r="E3111" s="44" t="s">
        <v>27</v>
      </c>
    </row>
    <row r="3112" spans="1:15" x14ac:dyDescent="0.2">
      <c r="A3112" s="28">
        <v>41157</v>
      </c>
      <c r="B3112" s="40" t="s">
        <v>748</v>
      </c>
      <c r="C3112" s="31">
        <v>15680</v>
      </c>
      <c r="D3112" s="6">
        <v>475.83</v>
      </c>
      <c r="E3112" s="44" t="s">
        <v>27</v>
      </c>
    </row>
    <row r="3113" spans="1:15" x14ac:dyDescent="0.2">
      <c r="A3113" s="28">
        <v>41157</v>
      </c>
      <c r="B3113" s="40" t="s">
        <v>6</v>
      </c>
      <c r="C3113" s="31">
        <v>1637814</v>
      </c>
      <c r="D3113" s="6">
        <v>153.94999999999999</v>
      </c>
      <c r="E3113" s="44" t="s">
        <v>27</v>
      </c>
    </row>
    <row r="3114" spans="1:15" x14ac:dyDescent="0.2">
      <c r="A3114" s="28">
        <v>41155</v>
      </c>
      <c r="B3114" s="40" t="s">
        <v>674</v>
      </c>
      <c r="C3114" s="31">
        <v>35</v>
      </c>
      <c r="D3114" s="6">
        <v>1372.25</v>
      </c>
      <c r="E3114" s="44" t="s">
        <v>27</v>
      </c>
    </row>
    <row r="3115" spans="1:15" x14ac:dyDescent="0.2">
      <c r="A3115" s="28">
        <v>41157</v>
      </c>
      <c r="B3115" s="40" t="s">
        <v>838</v>
      </c>
      <c r="C3115" s="31">
        <v>42014</v>
      </c>
      <c r="D3115" s="6">
        <v>39.020000000000003</v>
      </c>
      <c r="E3115" s="44" t="s">
        <v>27</v>
      </c>
    </row>
    <row r="3116" spans="1:15" x14ac:dyDescent="0.2">
      <c r="A3116" s="28">
        <v>41159</v>
      </c>
      <c r="B3116" s="40" t="s">
        <v>898</v>
      </c>
      <c r="C3116" s="31">
        <v>190</v>
      </c>
      <c r="D3116" s="6">
        <v>50</v>
      </c>
      <c r="E3116" s="44" t="s">
        <v>27</v>
      </c>
    </row>
    <row r="3117" spans="1:15" x14ac:dyDescent="0.2">
      <c r="D3117" s="6">
        <f>SUM(D3109:D3116)</f>
        <v>6541.6200000000008</v>
      </c>
    </row>
    <row r="3118" spans="1:15" x14ac:dyDescent="0.2">
      <c r="G3118" s="6">
        <v>2900.92</v>
      </c>
      <c r="J3118" s="6">
        <v>100</v>
      </c>
      <c r="K3118" s="6">
        <v>330</v>
      </c>
      <c r="L3118" s="6">
        <v>400</v>
      </c>
    </row>
    <row r="3123" spans="1:15" ht="10.5" x14ac:dyDescent="0.25">
      <c r="A3123" s="59" t="s">
        <v>0</v>
      </c>
      <c r="B3123" s="22" t="s">
        <v>7</v>
      </c>
      <c r="C3123" s="3" t="s">
        <v>8</v>
      </c>
      <c r="D3123" s="2" t="s">
        <v>9</v>
      </c>
      <c r="E3123" s="46"/>
      <c r="F3123" s="2" t="s">
        <v>89</v>
      </c>
      <c r="G3123" s="2" t="s">
        <v>25</v>
      </c>
      <c r="H3123" s="2" t="s">
        <v>90</v>
      </c>
      <c r="I3123" s="2" t="s">
        <v>877</v>
      </c>
      <c r="J3123" s="2" t="s">
        <v>92</v>
      </c>
      <c r="K3123" s="2" t="s">
        <v>37</v>
      </c>
      <c r="L3123" s="2" t="s">
        <v>93</v>
      </c>
      <c r="M3123" s="2" t="s">
        <v>95</v>
      </c>
      <c r="N3123" s="2" t="s">
        <v>58</v>
      </c>
      <c r="O3123" s="4" t="s">
        <v>96</v>
      </c>
    </row>
    <row r="3124" spans="1:15" x14ac:dyDescent="0.2">
      <c r="A3124" s="28">
        <v>41162</v>
      </c>
      <c r="B3124" s="40" t="s">
        <v>459</v>
      </c>
      <c r="C3124" s="31">
        <v>286506</v>
      </c>
      <c r="D3124" s="6">
        <v>1002.98</v>
      </c>
      <c r="E3124" s="44" t="s">
        <v>27</v>
      </c>
      <c r="G3124" s="6">
        <v>2900.92</v>
      </c>
      <c r="I3124" s="6">
        <v>38.049999999999997</v>
      </c>
    </row>
    <row r="3125" spans="1:15" x14ac:dyDescent="0.2">
      <c r="A3125" s="28">
        <v>41163</v>
      </c>
      <c r="B3125" s="40" t="s">
        <v>19</v>
      </c>
      <c r="C3125" s="31">
        <v>214785</v>
      </c>
      <c r="D3125" s="6">
        <v>324.35000000000002</v>
      </c>
      <c r="E3125" s="44" t="s">
        <v>27</v>
      </c>
    </row>
    <row r="3126" spans="1:15" x14ac:dyDescent="0.2">
      <c r="A3126" s="28">
        <v>41164</v>
      </c>
      <c r="B3126" s="40" t="s">
        <v>718</v>
      </c>
      <c r="C3126" s="31">
        <v>69403</v>
      </c>
      <c r="D3126" s="6">
        <v>789.38</v>
      </c>
      <c r="E3126" s="44" t="s">
        <v>27</v>
      </c>
    </row>
    <row r="3127" spans="1:15" x14ac:dyDescent="0.2">
      <c r="A3127" s="28">
        <v>41164</v>
      </c>
      <c r="B3127" s="40" t="s">
        <v>838</v>
      </c>
      <c r="C3127" s="31">
        <v>42170</v>
      </c>
      <c r="D3127" s="6">
        <v>39.020000000000003</v>
      </c>
      <c r="E3127" s="44" t="s">
        <v>27</v>
      </c>
    </row>
    <row r="3128" spans="1:15" x14ac:dyDescent="0.2">
      <c r="A3128" s="28">
        <v>41164</v>
      </c>
      <c r="B3128" s="40" t="s">
        <v>777</v>
      </c>
      <c r="C3128" s="42" t="s">
        <v>889</v>
      </c>
      <c r="D3128" s="6">
        <v>1385.62</v>
      </c>
      <c r="E3128" s="44" t="s">
        <v>27</v>
      </c>
    </row>
    <row r="3129" spans="1:15" x14ac:dyDescent="0.2">
      <c r="A3129" s="28">
        <v>41164</v>
      </c>
      <c r="B3129" s="40" t="s">
        <v>6</v>
      </c>
      <c r="C3129" s="31">
        <v>1639268</v>
      </c>
      <c r="D3129" s="6">
        <v>90.14</v>
      </c>
      <c r="E3129" s="44" t="s">
        <v>27</v>
      </c>
    </row>
    <row r="3130" spans="1:15" x14ac:dyDescent="0.2">
      <c r="A3130" s="28">
        <v>41164</v>
      </c>
      <c r="B3130" s="40" t="s">
        <v>773</v>
      </c>
      <c r="C3130" s="42" t="s">
        <v>891</v>
      </c>
      <c r="D3130" s="6">
        <v>1391.57</v>
      </c>
      <c r="E3130" s="44" t="s">
        <v>27</v>
      </c>
    </row>
    <row r="3131" spans="1:15" x14ac:dyDescent="0.2">
      <c r="A3131" s="28">
        <v>41165</v>
      </c>
      <c r="B3131" s="40" t="s">
        <v>459</v>
      </c>
      <c r="C3131" s="31">
        <v>286814</v>
      </c>
      <c r="D3131" s="6">
        <v>84.03</v>
      </c>
      <c r="E3131" s="44" t="s">
        <v>27</v>
      </c>
    </row>
    <row r="3132" spans="1:15" x14ac:dyDescent="0.2">
      <c r="A3132" s="28">
        <v>41165</v>
      </c>
      <c r="B3132" s="40" t="s">
        <v>459</v>
      </c>
      <c r="C3132" s="31">
        <v>286772</v>
      </c>
      <c r="D3132" s="6">
        <v>1305.08</v>
      </c>
      <c r="E3132" s="44" t="s">
        <v>27</v>
      </c>
    </row>
    <row r="3133" spans="1:15" x14ac:dyDescent="0.2">
      <c r="A3133" s="28">
        <v>41165</v>
      </c>
      <c r="B3133" s="40" t="s">
        <v>736</v>
      </c>
      <c r="C3133" s="31">
        <v>1209561</v>
      </c>
      <c r="D3133" s="6">
        <v>2447.5100000000002</v>
      </c>
      <c r="E3133" s="44" t="s">
        <v>27</v>
      </c>
    </row>
    <row r="3134" spans="1:15" x14ac:dyDescent="0.2">
      <c r="B3134" s="40"/>
      <c r="D3134" s="6">
        <f>SUM(D3124:D3133)</f>
        <v>8859.68</v>
      </c>
      <c r="G3134" s="6">
        <v>2900.92</v>
      </c>
      <c r="I3134" s="6">
        <v>38.049999999999997</v>
      </c>
      <c r="J3134" s="6">
        <v>100</v>
      </c>
      <c r="K3134" s="6">
        <v>330</v>
      </c>
      <c r="L3134" s="6">
        <v>400</v>
      </c>
      <c r="M3134" s="6">
        <f>SUM(D3134:L3134)</f>
        <v>12628.65</v>
      </c>
      <c r="N3134" s="6">
        <v>10914.46</v>
      </c>
      <c r="O3134" s="7">
        <f>N3134-M3134</f>
        <v>-1714.1900000000005</v>
      </c>
    </row>
    <row r="3135" spans="1:15" x14ac:dyDescent="0.2">
      <c r="B3135" s="40"/>
    </row>
    <row r="3136" spans="1:15" x14ac:dyDescent="0.2">
      <c r="B3136" s="40"/>
    </row>
    <row r="3137" spans="1:15" ht="10.5" x14ac:dyDescent="0.25">
      <c r="A3137" s="59" t="s">
        <v>0</v>
      </c>
      <c r="B3137" s="22" t="s">
        <v>7</v>
      </c>
      <c r="C3137" s="3" t="s">
        <v>8</v>
      </c>
      <c r="D3137" s="2" t="s">
        <v>9</v>
      </c>
      <c r="E3137" s="46"/>
      <c r="F3137" s="2" t="s">
        <v>89</v>
      </c>
      <c r="G3137" s="2" t="s">
        <v>25</v>
      </c>
      <c r="H3137" s="2" t="s">
        <v>90</v>
      </c>
      <c r="I3137" s="2" t="s">
        <v>877</v>
      </c>
      <c r="J3137" s="2" t="s">
        <v>92</v>
      </c>
      <c r="K3137" s="2" t="s">
        <v>37</v>
      </c>
      <c r="L3137" s="2" t="s">
        <v>93</v>
      </c>
      <c r="M3137" s="2" t="s">
        <v>95</v>
      </c>
      <c r="N3137" s="2" t="s">
        <v>58</v>
      </c>
      <c r="O3137" s="4" t="s">
        <v>96</v>
      </c>
    </row>
    <row r="3138" spans="1:15" x14ac:dyDescent="0.2">
      <c r="A3138" s="28">
        <v>41171</v>
      </c>
      <c r="B3138" s="40" t="s">
        <v>718</v>
      </c>
      <c r="C3138" s="31">
        <v>69509</v>
      </c>
      <c r="D3138" s="6">
        <v>807.43</v>
      </c>
      <c r="E3138" s="44" t="s">
        <v>27</v>
      </c>
    </row>
    <row r="3139" spans="1:15" x14ac:dyDescent="0.2">
      <c r="A3139" s="28">
        <v>41171</v>
      </c>
      <c r="B3139" s="40" t="s">
        <v>748</v>
      </c>
      <c r="C3139" s="31">
        <v>16008</v>
      </c>
      <c r="D3139" s="6">
        <v>478.85</v>
      </c>
      <c r="E3139" s="44" t="s">
        <v>27</v>
      </c>
    </row>
    <row r="3140" spans="1:15" x14ac:dyDescent="0.2">
      <c r="A3140" s="28">
        <v>41171</v>
      </c>
      <c r="B3140" s="40" t="s">
        <v>748</v>
      </c>
      <c r="C3140" s="31">
        <v>15409</v>
      </c>
      <c r="D3140" s="6">
        <v>228.4</v>
      </c>
      <c r="E3140" s="44" t="s">
        <v>27</v>
      </c>
    </row>
    <row r="3141" spans="1:15" x14ac:dyDescent="0.2">
      <c r="A3141" s="28">
        <v>41171</v>
      </c>
      <c r="B3141" s="40" t="s">
        <v>6</v>
      </c>
      <c r="C3141" s="31">
        <v>1640753</v>
      </c>
      <c r="D3141" s="6">
        <v>67.400000000000006</v>
      </c>
      <c r="E3141" s="44" t="s">
        <v>27</v>
      </c>
    </row>
    <row r="3142" spans="1:15" x14ac:dyDescent="0.2">
      <c r="A3142" s="28">
        <v>41171</v>
      </c>
      <c r="B3142" s="40" t="s">
        <v>773</v>
      </c>
      <c r="C3142" s="42" t="s">
        <v>890</v>
      </c>
      <c r="D3142" s="6">
        <v>1322.84</v>
      </c>
      <c r="E3142" s="44" t="s">
        <v>27</v>
      </c>
    </row>
    <row r="3143" spans="1:15" x14ac:dyDescent="0.2">
      <c r="A3143" s="28">
        <v>41171</v>
      </c>
      <c r="B3143" s="40" t="s">
        <v>736</v>
      </c>
      <c r="C3143" s="31">
        <v>1209831</v>
      </c>
      <c r="D3143" s="6">
        <v>1325.16</v>
      </c>
      <c r="E3143" s="44" t="s">
        <v>27</v>
      </c>
      <c r="F3143" s="41"/>
    </row>
    <row r="3144" spans="1:15" x14ac:dyDescent="0.2">
      <c r="A3144" s="28">
        <v>41172</v>
      </c>
      <c r="B3144" s="40" t="s">
        <v>718</v>
      </c>
      <c r="C3144" s="31">
        <v>69512</v>
      </c>
      <c r="D3144" s="6">
        <v>117.64</v>
      </c>
      <c r="E3144" s="44" t="s">
        <v>27</v>
      </c>
    </row>
    <row r="3145" spans="1:15" x14ac:dyDescent="0.2">
      <c r="A3145" s="28">
        <v>41172</v>
      </c>
      <c r="B3145" s="40" t="s">
        <v>459</v>
      </c>
      <c r="C3145" s="31">
        <v>287225</v>
      </c>
      <c r="D3145" s="6">
        <v>957.16</v>
      </c>
      <c r="E3145" s="44" t="s">
        <v>27</v>
      </c>
    </row>
    <row r="3146" spans="1:15" x14ac:dyDescent="0.2">
      <c r="A3146" s="28">
        <v>41172</v>
      </c>
      <c r="B3146" s="40" t="s">
        <v>748</v>
      </c>
      <c r="C3146" s="31">
        <v>16031</v>
      </c>
      <c r="D3146" s="6">
        <v>51.68</v>
      </c>
      <c r="E3146" s="44" t="s">
        <v>27</v>
      </c>
    </row>
    <row r="3147" spans="1:15" x14ac:dyDescent="0.2">
      <c r="A3147" s="28">
        <v>41173</v>
      </c>
      <c r="B3147" s="40" t="s">
        <v>6</v>
      </c>
      <c r="C3147" s="31">
        <v>1641268</v>
      </c>
      <c r="D3147" s="6">
        <v>33.119999999999997</v>
      </c>
      <c r="E3147" s="44" t="s">
        <v>27</v>
      </c>
    </row>
    <row r="3148" spans="1:15" x14ac:dyDescent="0.2">
      <c r="B3148" s="40" t="s">
        <v>777</v>
      </c>
      <c r="C3148" s="42" t="s">
        <v>895</v>
      </c>
      <c r="D3148" s="6">
        <v>1494.31</v>
      </c>
      <c r="E3148" s="44" t="s">
        <v>27</v>
      </c>
    </row>
    <row r="3149" spans="1:15" x14ac:dyDescent="0.2">
      <c r="A3149" s="28">
        <v>41172</v>
      </c>
      <c r="B3149" s="40" t="s">
        <v>838</v>
      </c>
      <c r="C3149" s="31">
        <v>42382</v>
      </c>
      <c r="D3149" s="6">
        <v>39.020000000000003</v>
      </c>
      <c r="E3149" s="44" t="s">
        <v>27</v>
      </c>
    </row>
    <row r="3151" spans="1:15" x14ac:dyDescent="0.2">
      <c r="A3151" s="28">
        <v>41177</v>
      </c>
      <c r="B3151" s="40" t="s">
        <v>19</v>
      </c>
      <c r="C3151" s="42" t="s">
        <v>896</v>
      </c>
      <c r="D3151" s="6">
        <v>385.7</v>
      </c>
      <c r="E3151" s="44" t="s">
        <v>27</v>
      </c>
    </row>
    <row r="3153" spans="1:15" x14ac:dyDescent="0.2">
      <c r="A3153" s="28">
        <v>41179</v>
      </c>
      <c r="B3153" s="40" t="s">
        <v>718</v>
      </c>
    </row>
    <row r="3155" spans="1:15" x14ac:dyDescent="0.2">
      <c r="A3155" s="28">
        <v>41179</v>
      </c>
      <c r="B3155" s="40" t="s">
        <v>781</v>
      </c>
      <c r="C3155" s="42" t="s">
        <v>897</v>
      </c>
      <c r="D3155" s="6">
        <v>1949.1</v>
      </c>
      <c r="E3155" s="44" t="s">
        <v>27</v>
      </c>
    </row>
    <row r="3156" spans="1:15" x14ac:dyDescent="0.2">
      <c r="A3156" s="28">
        <v>41190</v>
      </c>
      <c r="B3156" s="40" t="s">
        <v>900</v>
      </c>
      <c r="C3156" s="31">
        <v>1210571</v>
      </c>
      <c r="D3156" s="6">
        <v>704.13</v>
      </c>
      <c r="E3156" s="44" t="s">
        <v>27</v>
      </c>
    </row>
    <row r="3157" spans="1:15" x14ac:dyDescent="0.2">
      <c r="B3157" s="40" t="s">
        <v>903</v>
      </c>
      <c r="C3157" s="42" t="s">
        <v>904</v>
      </c>
      <c r="D3157" s="6">
        <v>1333.28</v>
      </c>
      <c r="E3157" s="44" t="s">
        <v>27</v>
      </c>
    </row>
    <row r="3158" spans="1:15" x14ac:dyDescent="0.2">
      <c r="A3158" s="28">
        <v>41187</v>
      </c>
      <c r="B3158" s="40" t="s">
        <v>674</v>
      </c>
      <c r="C3158" s="31">
        <v>36</v>
      </c>
      <c r="D3158" s="6">
        <v>1683</v>
      </c>
      <c r="E3158" s="44" t="s">
        <v>27</v>
      </c>
    </row>
    <row r="3161" spans="1:15" x14ac:dyDescent="0.2">
      <c r="B3161" s="40"/>
    </row>
    <row r="3162" spans="1:15" ht="10.5" x14ac:dyDescent="0.25">
      <c r="A3162" s="59"/>
      <c r="B3162" s="22"/>
      <c r="C3162" s="3"/>
      <c r="D3162" s="2"/>
      <c r="E3162" s="46"/>
      <c r="F3162" s="2"/>
      <c r="G3162" s="2"/>
      <c r="H3162" s="2"/>
      <c r="I3162" s="2"/>
      <c r="J3162" s="2"/>
      <c r="K3162" s="2"/>
      <c r="L3162" s="2"/>
      <c r="M3162" s="2"/>
      <c r="N3162" s="2"/>
      <c r="O3162" s="4"/>
    </row>
    <row r="3163" spans="1:15" x14ac:dyDescent="0.2">
      <c r="B3163" s="40"/>
    </row>
    <row r="3164" spans="1:15" x14ac:dyDescent="0.2">
      <c r="B3164" s="40"/>
      <c r="C3164" s="42"/>
    </row>
    <row r="3165" spans="1:15" x14ac:dyDescent="0.2">
      <c r="B3165" s="40"/>
    </row>
    <row r="3166" spans="1:15" x14ac:dyDescent="0.2">
      <c r="B3166" s="40"/>
    </row>
    <row r="3167" spans="1:15" ht="9.65" customHeight="1" x14ac:dyDescent="0.25">
      <c r="A3167" s="59" t="s">
        <v>0</v>
      </c>
      <c r="B3167" s="22" t="s">
        <v>7</v>
      </c>
      <c r="C3167" s="3" t="s">
        <v>8</v>
      </c>
      <c r="D3167" s="2" t="s">
        <v>9</v>
      </c>
      <c r="E3167" s="46"/>
      <c r="F3167" s="2" t="s">
        <v>89</v>
      </c>
      <c r="G3167" s="2" t="s">
        <v>25</v>
      </c>
      <c r="H3167" s="2" t="s">
        <v>90</v>
      </c>
      <c r="I3167" s="2" t="s">
        <v>877</v>
      </c>
      <c r="J3167" s="2" t="s">
        <v>92</v>
      </c>
      <c r="K3167" s="2" t="s">
        <v>37</v>
      </c>
      <c r="L3167" s="2" t="s">
        <v>93</v>
      </c>
      <c r="M3167" s="2" t="s">
        <v>95</v>
      </c>
      <c r="N3167" s="2" t="s">
        <v>58</v>
      </c>
      <c r="O3167" s="4" t="s">
        <v>96</v>
      </c>
    </row>
    <row r="3168" spans="1:15" x14ac:dyDescent="0.2">
      <c r="A3168" s="28">
        <v>41208</v>
      </c>
      <c r="B3168" s="40" t="s">
        <v>901</v>
      </c>
      <c r="C3168" s="31">
        <v>16130</v>
      </c>
      <c r="D3168" s="6">
        <v>109.16</v>
      </c>
      <c r="E3168" s="44" t="s">
        <v>27</v>
      </c>
      <c r="F3168" s="41"/>
    </row>
    <row r="3169" spans="1:15" x14ac:dyDescent="0.2">
      <c r="A3169" s="28">
        <v>41205</v>
      </c>
      <c r="B3169" s="40" t="s">
        <v>19</v>
      </c>
      <c r="C3169" s="31">
        <v>216529</v>
      </c>
      <c r="D3169" s="6">
        <v>529.79999999999995</v>
      </c>
      <c r="E3169" s="44" t="s">
        <v>27</v>
      </c>
    </row>
    <row r="3170" spans="1:15" x14ac:dyDescent="0.2">
      <c r="A3170" s="28">
        <v>41206</v>
      </c>
      <c r="B3170" s="40" t="s">
        <v>6</v>
      </c>
      <c r="C3170" s="31">
        <v>1648047</v>
      </c>
      <c r="D3170" s="6">
        <v>98.67</v>
      </c>
      <c r="E3170" s="44" t="s">
        <v>27</v>
      </c>
    </row>
    <row r="3171" spans="1:15" x14ac:dyDescent="0.2">
      <c r="A3171" s="28">
        <v>41205</v>
      </c>
      <c r="B3171" s="40" t="s">
        <v>459</v>
      </c>
      <c r="C3171" s="31">
        <v>289253</v>
      </c>
      <c r="D3171" s="6">
        <v>1874.11</v>
      </c>
      <c r="E3171" s="44" t="s">
        <v>27</v>
      </c>
    </row>
    <row r="3172" spans="1:15" x14ac:dyDescent="0.2">
      <c r="A3172" s="28">
        <v>41206</v>
      </c>
      <c r="B3172" s="40" t="s">
        <v>773</v>
      </c>
      <c r="C3172" s="42" t="s">
        <v>902</v>
      </c>
      <c r="D3172" s="6">
        <v>1332.84</v>
      </c>
      <c r="E3172" s="44" t="s">
        <v>27</v>
      </c>
    </row>
    <row r="3173" spans="1:15" x14ac:dyDescent="0.2">
      <c r="A3173" s="28">
        <v>41207</v>
      </c>
      <c r="B3173" s="40" t="s">
        <v>634</v>
      </c>
      <c r="C3173" s="31">
        <v>1211349</v>
      </c>
      <c r="D3173" s="6">
        <v>2590.0300000000002</v>
      </c>
      <c r="E3173" s="44" t="s">
        <v>27</v>
      </c>
    </row>
    <row r="3174" spans="1:15" x14ac:dyDescent="0.2">
      <c r="A3174" s="28">
        <v>41208</v>
      </c>
      <c r="B3174" s="40" t="s">
        <v>6</v>
      </c>
      <c r="C3174" s="31">
        <v>1648691</v>
      </c>
      <c r="D3174" s="6">
        <v>134.52000000000001</v>
      </c>
      <c r="E3174" s="44" t="s">
        <v>27</v>
      </c>
    </row>
    <row r="3175" spans="1:15" x14ac:dyDescent="0.2">
      <c r="A3175" s="28">
        <v>41208</v>
      </c>
      <c r="B3175" s="40" t="s">
        <v>459</v>
      </c>
      <c r="C3175" s="31">
        <v>289521</v>
      </c>
      <c r="D3175" s="6">
        <v>1302.95</v>
      </c>
      <c r="E3175" s="44" t="s">
        <v>27</v>
      </c>
    </row>
    <row r="3176" spans="1:15" ht="10.5" x14ac:dyDescent="0.25">
      <c r="D3176" s="9">
        <f>SUM(D3168:D3175)</f>
        <v>7972.0800000000008</v>
      </c>
      <c r="J3176" s="6">
        <v>100</v>
      </c>
      <c r="K3176" s="6">
        <v>330</v>
      </c>
      <c r="L3176" s="6">
        <v>400</v>
      </c>
    </row>
    <row r="3178" spans="1:15" ht="10.5" x14ac:dyDescent="0.25">
      <c r="A3178" s="59" t="s">
        <v>0</v>
      </c>
      <c r="B3178" s="22" t="s">
        <v>7</v>
      </c>
      <c r="C3178" s="3" t="s">
        <v>8</v>
      </c>
      <c r="D3178" s="2" t="s">
        <v>9</v>
      </c>
      <c r="E3178" s="46"/>
      <c r="F3178" s="2" t="s">
        <v>89</v>
      </c>
      <c r="G3178" s="2" t="s">
        <v>25</v>
      </c>
      <c r="H3178" s="2" t="s">
        <v>90</v>
      </c>
      <c r="I3178" s="2" t="s">
        <v>877</v>
      </c>
      <c r="J3178" s="2" t="s">
        <v>92</v>
      </c>
      <c r="K3178" s="2" t="s">
        <v>37</v>
      </c>
      <c r="L3178" s="2" t="s">
        <v>93</v>
      </c>
      <c r="M3178" s="2" t="s">
        <v>95</v>
      </c>
      <c r="N3178" s="2" t="s">
        <v>58</v>
      </c>
      <c r="O3178" s="4" t="s">
        <v>96</v>
      </c>
    </row>
    <row r="3179" spans="1:15" x14ac:dyDescent="0.2">
      <c r="A3179" s="28">
        <v>41213</v>
      </c>
      <c r="B3179" s="40" t="s">
        <v>459</v>
      </c>
      <c r="C3179" s="31">
        <v>289810</v>
      </c>
      <c r="D3179" s="6">
        <v>1401.76</v>
      </c>
      <c r="E3179" s="44" t="s">
        <v>27</v>
      </c>
    </row>
    <row r="3180" spans="1:15" x14ac:dyDescent="0.2">
      <c r="A3180" s="28">
        <v>41215</v>
      </c>
      <c r="B3180" s="40" t="s">
        <v>777</v>
      </c>
      <c r="C3180" s="42" t="s">
        <v>905</v>
      </c>
      <c r="D3180" s="6">
        <v>2093.4499999999998</v>
      </c>
      <c r="E3180" s="44" t="s">
        <v>27</v>
      </c>
    </row>
    <row r="3181" spans="1:15" x14ac:dyDescent="0.2">
      <c r="A3181" s="28">
        <v>41213</v>
      </c>
      <c r="B3181" s="40" t="s">
        <v>6</v>
      </c>
      <c r="C3181" s="31">
        <v>1649544</v>
      </c>
      <c r="D3181" s="6">
        <v>136.26</v>
      </c>
      <c r="E3181" s="44" t="s">
        <v>27</v>
      </c>
    </row>
    <row r="3182" spans="1:15" x14ac:dyDescent="0.2">
      <c r="A3182" s="28">
        <v>41214</v>
      </c>
      <c r="B3182" s="40" t="s">
        <v>748</v>
      </c>
      <c r="C3182" s="31">
        <v>16868</v>
      </c>
      <c r="D3182" s="6">
        <v>64</v>
      </c>
      <c r="E3182" s="44" t="s">
        <v>27</v>
      </c>
      <c r="F3182" s="41"/>
    </row>
    <row r="3183" spans="1:15" x14ac:dyDescent="0.2">
      <c r="A3183" s="28">
        <v>41213</v>
      </c>
      <c r="B3183" s="40" t="s">
        <v>773</v>
      </c>
      <c r="C3183" s="42" t="s">
        <v>906</v>
      </c>
      <c r="D3183" s="6">
        <v>1361.99</v>
      </c>
      <c r="E3183" s="44" t="s">
        <v>27</v>
      </c>
    </row>
    <row r="3184" spans="1:15" x14ac:dyDescent="0.2">
      <c r="A3184" s="28">
        <v>41213</v>
      </c>
      <c r="B3184" s="40" t="s">
        <v>748</v>
      </c>
      <c r="C3184" s="31">
        <v>189</v>
      </c>
      <c r="D3184" s="6">
        <v>328.4</v>
      </c>
      <c r="E3184" s="44" t="s">
        <v>27</v>
      </c>
    </row>
    <row r="3185" spans="1:15" ht="10.5" x14ac:dyDescent="0.25">
      <c r="D3185" s="9">
        <f>SUM(D3179:D3184)</f>
        <v>5385.86</v>
      </c>
      <c r="J3185" s="6">
        <v>100</v>
      </c>
      <c r="K3185" s="6">
        <v>330</v>
      </c>
      <c r="L3185" s="6">
        <v>400</v>
      </c>
    </row>
    <row r="3189" spans="1:15" ht="10.5" x14ac:dyDescent="0.25">
      <c r="A3189" s="59" t="s">
        <v>0</v>
      </c>
      <c r="B3189" s="22" t="s">
        <v>7</v>
      </c>
      <c r="C3189" s="3" t="s">
        <v>8</v>
      </c>
      <c r="D3189" s="2" t="s">
        <v>9</v>
      </c>
      <c r="E3189" s="46"/>
      <c r="F3189" s="2" t="s">
        <v>89</v>
      </c>
      <c r="G3189" s="2" t="s">
        <v>25</v>
      </c>
      <c r="H3189" s="2" t="s">
        <v>90</v>
      </c>
      <c r="I3189" s="2" t="s">
        <v>877</v>
      </c>
      <c r="J3189" s="2" t="s">
        <v>92</v>
      </c>
      <c r="K3189" s="2" t="s">
        <v>37</v>
      </c>
      <c r="L3189" s="2" t="s">
        <v>93</v>
      </c>
      <c r="M3189" s="2" t="s">
        <v>95</v>
      </c>
      <c r="N3189" s="2" t="s">
        <v>58</v>
      </c>
      <c r="O3189" s="4" t="s">
        <v>96</v>
      </c>
    </row>
    <row r="3190" spans="1:15" x14ac:dyDescent="0.2">
      <c r="A3190" s="28">
        <v>41218</v>
      </c>
      <c r="B3190" s="40" t="s">
        <v>6</v>
      </c>
      <c r="C3190" s="31">
        <v>1650518</v>
      </c>
      <c r="D3190" s="6">
        <v>119.78</v>
      </c>
      <c r="E3190" s="44" t="s">
        <v>27</v>
      </c>
    </row>
    <row r="3191" spans="1:15" x14ac:dyDescent="0.2">
      <c r="A3191" s="28">
        <v>41218</v>
      </c>
      <c r="B3191" s="40" t="s">
        <v>75</v>
      </c>
      <c r="C3191" s="31">
        <v>73508</v>
      </c>
      <c r="D3191" s="6">
        <v>29.7</v>
      </c>
      <c r="E3191" s="44" t="s">
        <v>27</v>
      </c>
    </row>
    <row r="3192" spans="1:15" x14ac:dyDescent="0.2">
      <c r="A3192" s="28">
        <v>41219</v>
      </c>
      <c r="B3192" s="40" t="s">
        <v>674</v>
      </c>
      <c r="C3192" s="31">
        <v>38</v>
      </c>
      <c r="D3192" s="6">
        <v>1633.71</v>
      </c>
      <c r="E3192" s="44" t="s">
        <v>27</v>
      </c>
    </row>
    <row r="3193" spans="1:15" x14ac:dyDescent="0.2">
      <c r="A3193" s="28">
        <v>41219</v>
      </c>
      <c r="B3193" s="40" t="s">
        <v>19</v>
      </c>
      <c r="C3193" s="31">
        <v>217119</v>
      </c>
      <c r="D3193" s="6">
        <v>549.04999999999995</v>
      </c>
      <c r="E3193" s="44" t="s">
        <v>27</v>
      </c>
    </row>
    <row r="3194" spans="1:15" x14ac:dyDescent="0.2">
      <c r="A3194" s="28">
        <v>41220</v>
      </c>
      <c r="B3194" s="40" t="s">
        <v>773</v>
      </c>
      <c r="C3194" s="42" t="s">
        <v>908</v>
      </c>
      <c r="D3194" s="6">
        <v>1438.98</v>
      </c>
      <c r="E3194" s="44" t="s">
        <v>27</v>
      </c>
    </row>
    <row r="3195" spans="1:15" x14ac:dyDescent="0.2">
      <c r="A3195" s="28">
        <v>41220</v>
      </c>
      <c r="B3195" s="40" t="s">
        <v>6</v>
      </c>
      <c r="C3195" s="31">
        <v>1651145</v>
      </c>
      <c r="D3195" s="6">
        <v>67.400000000000006</v>
      </c>
      <c r="E3195" s="44" t="s">
        <v>27</v>
      </c>
    </row>
    <row r="3196" spans="1:15" x14ac:dyDescent="0.2">
      <c r="A3196" s="28">
        <v>41220</v>
      </c>
      <c r="B3196" s="40" t="s">
        <v>459</v>
      </c>
      <c r="C3196" s="31">
        <v>290297</v>
      </c>
      <c r="D3196" s="6">
        <v>1651.45</v>
      </c>
      <c r="E3196" s="44" t="s">
        <v>27</v>
      </c>
    </row>
    <row r="3197" spans="1:15" x14ac:dyDescent="0.2">
      <c r="A3197" s="28">
        <v>41220</v>
      </c>
      <c r="B3197" s="40" t="s">
        <v>459</v>
      </c>
      <c r="C3197" s="31">
        <v>290283</v>
      </c>
      <c r="D3197" s="6">
        <v>215.99</v>
      </c>
      <c r="E3197" s="44" t="s">
        <v>27</v>
      </c>
    </row>
    <row r="3198" spans="1:15" x14ac:dyDescent="0.2">
      <c r="A3198" s="28">
        <v>41222</v>
      </c>
      <c r="B3198" s="40" t="s">
        <v>6</v>
      </c>
      <c r="C3198" s="31">
        <v>1651641</v>
      </c>
      <c r="D3198" s="6">
        <v>118.32</v>
      </c>
      <c r="E3198" s="44" t="s">
        <v>27</v>
      </c>
    </row>
    <row r="3199" spans="1:15" ht="10.5" x14ac:dyDescent="0.25">
      <c r="D3199" s="9">
        <f>SUM(D3190:D3198)</f>
        <v>5824.3799999999992</v>
      </c>
      <c r="J3199" s="6">
        <v>100</v>
      </c>
      <c r="K3199" s="6">
        <v>330</v>
      </c>
      <c r="L3199" s="6">
        <v>400</v>
      </c>
    </row>
    <row r="3204" spans="1:15" ht="10.5" x14ac:dyDescent="0.25">
      <c r="A3204" s="59" t="s">
        <v>0</v>
      </c>
      <c r="B3204" s="22" t="s">
        <v>7</v>
      </c>
      <c r="C3204" s="3" t="s">
        <v>8</v>
      </c>
      <c r="D3204" s="2" t="s">
        <v>9</v>
      </c>
      <c r="E3204" s="46"/>
      <c r="F3204" s="2" t="s">
        <v>89</v>
      </c>
      <c r="G3204" s="2" t="s">
        <v>25</v>
      </c>
      <c r="H3204" s="2" t="s">
        <v>90</v>
      </c>
      <c r="I3204" s="2" t="s">
        <v>877</v>
      </c>
      <c r="J3204" s="2" t="s">
        <v>92</v>
      </c>
      <c r="K3204" s="2" t="s">
        <v>37</v>
      </c>
      <c r="L3204" s="2" t="s">
        <v>93</v>
      </c>
      <c r="M3204" s="2" t="s">
        <v>95</v>
      </c>
      <c r="N3204" s="2" t="s">
        <v>58</v>
      </c>
      <c r="O3204" s="4" t="s">
        <v>96</v>
      </c>
    </row>
    <row r="3205" spans="1:15" x14ac:dyDescent="0.2">
      <c r="A3205" s="28">
        <v>41225</v>
      </c>
      <c r="B3205" s="40" t="s">
        <v>464</v>
      </c>
      <c r="C3205" s="31">
        <v>1435198346</v>
      </c>
      <c r="D3205" s="6">
        <v>44</v>
      </c>
      <c r="E3205" s="44" t="s">
        <v>27</v>
      </c>
    </row>
    <row r="3206" spans="1:15" x14ac:dyDescent="0.2">
      <c r="A3206" s="28">
        <v>41226</v>
      </c>
      <c r="B3206" s="40" t="s">
        <v>19</v>
      </c>
      <c r="C3206" s="31">
        <v>217413</v>
      </c>
      <c r="D3206" s="6">
        <v>37</v>
      </c>
      <c r="E3206" s="44" t="s">
        <v>27</v>
      </c>
    </row>
    <row r="3207" spans="1:15" x14ac:dyDescent="0.2">
      <c r="A3207" s="28">
        <v>41227</v>
      </c>
      <c r="B3207" s="40" t="s">
        <v>913</v>
      </c>
      <c r="C3207" s="31">
        <v>17154</v>
      </c>
      <c r="D3207" s="6">
        <v>435.65</v>
      </c>
      <c r="E3207" s="44" t="s">
        <v>27</v>
      </c>
    </row>
    <row r="3208" spans="1:15" x14ac:dyDescent="0.2">
      <c r="A3208" s="28">
        <v>41227</v>
      </c>
      <c r="B3208" s="40" t="s">
        <v>6</v>
      </c>
      <c r="C3208" s="31">
        <v>1652595</v>
      </c>
      <c r="D3208" s="6">
        <v>68.86</v>
      </c>
      <c r="E3208" s="44" t="s">
        <v>27</v>
      </c>
    </row>
    <row r="3209" spans="1:15" x14ac:dyDescent="0.2">
      <c r="A3209" s="28">
        <v>41227</v>
      </c>
      <c r="B3209" s="40" t="s">
        <v>773</v>
      </c>
      <c r="C3209" s="42" t="s">
        <v>916</v>
      </c>
      <c r="D3209" s="6">
        <v>1387.65</v>
      </c>
      <c r="E3209" s="44" t="s">
        <v>27</v>
      </c>
    </row>
    <row r="3210" spans="1:15" x14ac:dyDescent="0.2">
      <c r="A3210" s="28">
        <v>41227</v>
      </c>
      <c r="B3210" s="40" t="s">
        <v>12</v>
      </c>
      <c r="C3210" s="31">
        <v>1212211</v>
      </c>
      <c r="D3210" s="6">
        <v>1828.59</v>
      </c>
      <c r="E3210" s="44" t="s">
        <v>27</v>
      </c>
    </row>
    <row r="3211" spans="1:15" x14ac:dyDescent="0.2">
      <c r="A3211" s="28">
        <v>41227</v>
      </c>
      <c r="B3211" s="40" t="s">
        <v>459</v>
      </c>
      <c r="C3211" s="31">
        <v>2970749</v>
      </c>
      <c r="D3211" s="6">
        <v>425.43</v>
      </c>
      <c r="E3211" s="44" t="s">
        <v>27</v>
      </c>
    </row>
    <row r="3212" spans="1:15" x14ac:dyDescent="0.2">
      <c r="A3212" s="28">
        <v>41227</v>
      </c>
      <c r="B3212" s="40" t="s">
        <v>459</v>
      </c>
      <c r="C3212" s="31">
        <v>290718</v>
      </c>
      <c r="D3212" s="6">
        <v>1429.74</v>
      </c>
      <c r="E3212" s="44" t="s">
        <v>27</v>
      </c>
    </row>
    <row r="3213" spans="1:15" x14ac:dyDescent="0.2">
      <c r="A3213" s="28">
        <v>41229</v>
      </c>
      <c r="B3213" s="40" t="s">
        <v>6</v>
      </c>
      <c r="C3213" s="31">
        <v>1653215</v>
      </c>
      <c r="D3213" s="6">
        <v>262.68</v>
      </c>
      <c r="E3213" s="44" t="s">
        <v>27</v>
      </c>
    </row>
    <row r="3214" spans="1:15" x14ac:dyDescent="0.2">
      <c r="A3214" s="28">
        <v>41229</v>
      </c>
      <c r="B3214" s="40" t="s">
        <v>6</v>
      </c>
      <c r="C3214" s="31">
        <v>1653159</v>
      </c>
      <c r="D3214" s="6">
        <v>83.96</v>
      </c>
      <c r="E3214" s="44" t="s">
        <v>27</v>
      </c>
    </row>
    <row r="3215" spans="1:15" x14ac:dyDescent="0.2">
      <c r="A3215" s="28">
        <v>41229</v>
      </c>
      <c r="B3215" s="40" t="s">
        <v>6</v>
      </c>
      <c r="C3215" s="31">
        <v>1653216</v>
      </c>
      <c r="D3215" s="6">
        <v>40.08</v>
      </c>
      <c r="E3215" s="44" t="s">
        <v>27</v>
      </c>
    </row>
    <row r="3216" spans="1:15" ht="10.5" x14ac:dyDescent="0.25">
      <c r="D3216" s="9">
        <f>SUM(D3205:D3215)</f>
        <v>6043.64</v>
      </c>
      <c r="J3216" s="6">
        <v>100</v>
      </c>
      <c r="K3216" s="6">
        <v>330</v>
      </c>
      <c r="L3216" s="6">
        <v>400</v>
      </c>
    </row>
    <row r="3220" spans="1:15" ht="10.5" x14ac:dyDescent="0.25">
      <c r="A3220" s="59" t="s">
        <v>0</v>
      </c>
      <c r="B3220" s="22" t="s">
        <v>7</v>
      </c>
      <c r="C3220" s="3" t="s">
        <v>8</v>
      </c>
      <c r="D3220" s="2" t="s">
        <v>9</v>
      </c>
      <c r="E3220" s="46"/>
      <c r="F3220" s="2" t="s">
        <v>89</v>
      </c>
      <c r="G3220" s="2" t="s">
        <v>25</v>
      </c>
      <c r="H3220" s="2" t="s">
        <v>90</v>
      </c>
      <c r="I3220" s="2" t="s">
        <v>877</v>
      </c>
      <c r="J3220" s="2" t="s">
        <v>92</v>
      </c>
      <c r="K3220" s="2" t="s">
        <v>37</v>
      </c>
      <c r="L3220" s="2" t="s">
        <v>93</v>
      </c>
      <c r="M3220" s="2" t="s">
        <v>95</v>
      </c>
      <c r="N3220" s="2" t="s">
        <v>58</v>
      </c>
      <c r="O3220" s="4" t="s">
        <v>96</v>
      </c>
    </row>
    <row r="3221" spans="1:15" x14ac:dyDescent="0.2">
      <c r="A3221" s="28">
        <v>41229</v>
      </c>
      <c r="B3221" s="40" t="s">
        <v>6</v>
      </c>
      <c r="C3221" s="31">
        <v>1653216</v>
      </c>
      <c r="D3221" s="6">
        <v>40.08</v>
      </c>
      <c r="E3221" s="44" t="s">
        <v>27</v>
      </c>
    </row>
    <row r="3222" spans="1:15" x14ac:dyDescent="0.2">
      <c r="A3222" s="28">
        <v>41233</v>
      </c>
      <c r="B3222" s="40" t="s">
        <v>19</v>
      </c>
      <c r="C3222" s="31">
        <v>217772</v>
      </c>
      <c r="D3222" s="6">
        <v>639</v>
      </c>
      <c r="E3222" s="44" t="s">
        <v>27</v>
      </c>
    </row>
    <row r="3223" spans="1:15" x14ac:dyDescent="0.2">
      <c r="A3223" s="28">
        <v>41233</v>
      </c>
      <c r="B3223" s="40" t="s">
        <v>13</v>
      </c>
      <c r="C3223" s="31">
        <v>3157</v>
      </c>
      <c r="D3223" s="6">
        <v>290.45999999999998</v>
      </c>
      <c r="E3223" s="44" t="s">
        <v>27</v>
      </c>
    </row>
    <row r="3224" spans="1:15" x14ac:dyDescent="0.2">
      <c r="A3224" s="28">
        <v>41234</v>
      </c>
      <c r="B3224" s="40" t="s">
        <v>773</v>
      </c>
      <c r="C3224" s="42" t="s">
        <v>917</v>
      </c>
      <c r="D3224" s="6">
        <v>2137.16</v>
      </c>
      <c r="E3224" s="44" t="s">
        <v>27</v>
      </c>
    </row>
    <row r="3225" spans="1:15" x14ac:dyDescent="0.2">
      <c r="A3225" s="28">
        <v>41234</v>
      </c>
      <c r="B3225" s="40" t="s">
        <v>459</v>
      </c>
      <c r="C3225" s="31">
        <v>291194</v>
      </c>
      <c r="D3225" s="6">
        <v>4022.94</v>
      </c>
      <c r="E3225" s="44" t="s">
        <v>27</v>
      </c>
    </row>
    <row r="3226" spans="1:15" x14ac:dyDescent="0.2">
      <c r="A3226" s="28">
        <v>41234</v>
      </c>
      <c r="B3226" s="40" t="s">
        <v>6</v>
      </c>
      <c r="C3226" s="31">
        <v>1654149</v>
      </c>
      <c r="D3226" s="6">
        <v>136.26</v>
      </c>
      <c r="E3226" s="44" t="s">
        <v>27</v>
      </c>
    </row>
    <row r="3227" spans="1:15" x14ac:dyDescent="0.2">
      <c r="A3227" s="28">
        <v>41234</v>
      </c>
      <c r="B3227" s="40" t="s">
        <v>838</v>
      </c>
      <c r="C3227" s="31">
        <v>43624</v>
      </c>
      <c r="D3227" s="6">
        <v>27.5</v>
      </c>
      <c r="E3227" s="44" t="s">
        <v>27</v>
      </c>
    </row>
    <row r="3228" spans="1:15" x14ac:dyDescent="0.2">
      <c r="A3228" s="28">
        <v>41235</v>
      </c>
      <c r="B3228" s="40" t="s">
        <v>459</v>
      </c>
      <c r="C3228" s="31">
        <v>291286</v>
      </c>
      <c r="D3228" s="6">
        <v>1908.36</v>
      </c>
      <c r="E3228" s="44" t="s">
        <v>27</v>
      </c>
    </row>
    <row r="3229" spans="1:15" x14ac:dyDescent="0.2">
      <c r="A3229" s="28">
        <v>41236</v>
      </c>
      <c r="B3229" s="40" t="s">
        <v>838</v>
      </c>
      <c r="C3229" s="31">
        <v>43670</v>
      </c>
      <c r="D3229" s="6">
        <v>39.369999999999997</v>
      </c>
      <c r="E3229" s="44" t="s">
        <v>27</v>
      </c>
    </row>
    <row r="3230" spans="1:15" x14ac:dyDescent="0.2">
      <c r="A3230" s="28">
        <v>41236</v>
      </c>
      <c r="B3230" s="40" t="s">
        <v>674</v>
      </c>
      <c r="C3230" s="31">
        <v>39</v>
      </c>
      <c r="D3230" s="6">
        <v>1454</v>
      </c>
      <c r="E3230" s="44" t="s">
        <v>27</v>
      </c>
    </row>
    <row r="3231" spans="1:15" x14ac:dyDescent="0.2">
      <c r="A3231" s="28">
        <v>41236</v>
      </c>
      <c r="B3231" s="40" t="s">
        <v>6</v>
      </c>
      <c r="C3231" s="31">
        <v>1654751</v>
      </c>
      <c r="D3231" s="6">
        <v>67.400000000000006</v>
      </c>
      <c r="E3231" s="44" t="s">
        <v>27</v>
      </c>
      <c r="J3231" s="6">
        <v>100</v>
      </c>
      <c r="K3231" s="6">
        <v>330</v>
      </c>
      <c r="L3231" s="6">
        <v>400</v>
      </c>
    </row>
    <row r="3232" spans="1:15" ht="10.5" x14ac:dyDescent="0.25">
      <c r="B3232" s="40"/>
      <c r="D3232" s="9">
        <f>SUM(D3221:D3231)</f>
        <v>10762.53</v>
      </c>
    </row>
    <row r="3233" spans="1:15" x14ac:dyDescent="0.2">
      <c r="B3233" s="40"/>
    </row>
    <row r="3234" spans="1:15" x14ac:dyDescent="0.2">
      <c r="B3234" s="40"/>
    </row>
    <row r="3235" spans="1:15" ht="10.5" x14ac:dyDescent="0.25">
      <c r="A3235" s="59" t="s">
        <v>0</v>
      </c>
      <c r="B3235" s="22" t="s">
        <v>7</v>
      </c>
      <c r="C3235" s="3" t="s">
        <v>8</v>
      </c>
      <c r="D3235" s="2" t="s">
        <v>9</v>
      </c>
      <c r="E3235" s="46"/>
      <c r="F3235" s="2" t="s">
        <v>89</v>
      </c>
      <c r="G3235" s="2" t="s">
        <v>25</v>
      </c>
      <c r="H3235" s="2" t="s">
        <v>90</v>
      </c>
      <c r="I3235" s="2" t="s">
        <v>877</v>
      </c>
      <c r="J3235" s="2" t="s">
        <v>92</v>
      </c>
      <c r="K3235" s="2" t="s">
        <v>37</v>
      </c>
      <c r="L3235" s="2" t="s">
        <v>93</v>
      </c>
      <c r="M3235" s="2" t="s">
        <v>95</v>
      </c>
      <c r="N3235" s="2" t="s">
        <v>58</v>
      </c>
      <c r="O3235" s="4" t="s">
        <v>96</v>
      </c>
    </row>
    <row r="3236" spans="1:15" x14ac:dyDescent="0.2">
      <c r="A3236" s="28">
        <v>41239</v>
      </c>
      <c r="B3236" s="40" t="s">
        <v>6</v>
      </c>
      <c r="C3236" s="31">
        <v>1655057</v>
      </c>
      <c r="D3236" s="6">
        <v>50.92</v>
      </c>
      <c r="E3236" s="44" t="s">
        <v>27</v>
      </c>
    </row>
    <row r="3237" spans="1:15" x14ac:dyDescent="0.2">
      <c r="A3237" s="28">
        <v>41241</v>
      </c>
      <c r="B3237" s="40" t="s">
        <v>459</v>
      </c>
      <c r="C3237" s="31">
        <v>291674</v>
      </c>
      <c r="D3237" s="6">
        <v>299.86</v>
      </c>
      <c r="E3237" s="44" t="s">
        <v>27</v>
      </c>
    </row>
    <row r="3238" spans="1:15" x14ac:dyDescent="0.2">
      <c r="A3238" s="28">
        <v>41241</v>
      </c>
      <c r="B3238" s="40" t="s">
        <v>748</v>
      </c>
      <c r="C3238" s="31">
        <v>17484</v>
      </c>
      <c r="D3238" s="6">
        <v>584.92999999999995</v>
      </c>
      <c r="E3238" s="44" t="s">
        <v>27</v>
      </c>
    </row>
    <row r="3239" spans="1:15" x14ac:dyDescent="0.2">
      <c r="A3239" s="28">
        <v>41241</v>
      </c>
      <c r="B3239" s="40" t="s">
        <v>459</v>
      </c>
      <c r="C3239" s="31">
        <v>291699</v>
      </c>
      <c r="D3239" s="6">
        <v>2261.9499999999998</v>
      </c>
      <c r="E3239" s="44" t="s">
        <v>27</v>
      </c>
    </row>
    <row r="3240" spans="1:15" x14ac:dyDescent="0.2">
      <c r="A3240" s="63">
        <v>41241</v>
      </c>
      <c r="B3240" s="40" t="s">
        <v>773</v>
      </c>
      <c r="C3240" s="42" t="s">
        <v>918</v>
      </c>
      <c r="D3240" s="41">
        <v>2156.3000000000002</v>
      </c>
      <c r="E3240" s="44" t="s">
        <v>224</v>
      </c>
    </row>
    <row r="3241" spans="1:15" x14ac:dyDescent="0.2">
      <c r="A3241" s="28">
        <v>41243</v>
      </c>
      <c r="B3241" s="40" t="s">
        <v>459</v>
      </c>
      <c r="C3241" s="31">
        <v>291877</v>
      </c>
      <c r="D3241" s="6">
        <v>2036.96</v>
      </c>
      <c r="E3241" s="44" t="s">
        <v>27</v>
      </c>
    </row>
    <row r="3242" spans="1:15" x14ac:dyDescent="0.2">
      <c r="A3242" s="28">
        <v>37586</v>
      </c>
      <c r="B3242" s="40" t="s">
        <v>19</v>
      </c>
      <c r="C3242" s="31">
        <v>217991</v>
      </c>
      <c r="D3242" s="6">
        <v>143</v>
      </c>
      <c r="E3242" s="44" t="s">
        <v>27</v>
      </c>
      <c r="J3242" s="6">
        <v>100</v>
      </c>
      <c r="K3242" s="6">
        <v>330</v>
      </c>
      <c r="L3242" s="6">
        <v>400</v>
      </c>
    </row>
    <row r="3243" spans="1:15" ht="10.5" x14ac:dyDescent="0.25">
      <c r="B3243" s="40"/>
      <c r="D3243" s="9">
        <f>SUM(D3236:D3242)</f>
        <v>7533.92</v>
      </c>
      <c r="E3243" s="44"/>
    </row>
    <row r="3244" spans="1:15" x14ac:dyDescent="0.2">
      <c r="B3244" s="40"/>
      <c r="E3244" s="44"/>
    </row>
    <row r="3246" spans="1:15" ht="10.5" x14ac:dyDescent="0.25">
      <c r="A3246" s="59" t="s">
        <v>0</v>
      </c>
      <c r="B3246" s="22" t="s">
        <v>7</v>
      </c>
      <c r="C3246" s="3" t="s">
        <v>8</v>
      </c>
      <c r="D3246" s="2" t="s">
        <v>9</v>
      </c>
      <c r="E3246" s="46"/>
      <c r="F3246" s="2" t="s">
        <v>89</v>
      </c>
      <c r="G3246" s="2" t="s">
        <v>25</v>
      </c>
      <c r="H3246" s="2" t="s">
        <v>90</v>
      </c>
      <c r="I3246" s="2" t="s">
        <v>877</v>
      </c>
      <c r="J3246" s="2" t="s">
        <v>92</v>
      </c>
      <c r="K3246" s="2" t="s">
        <v>37</v>
      </c>
      <c r="L3246" s="2" t="s">
        <v>93</v>
      </c>
      <c r="M3246" s="2" t="s">
        <v>95</v>
      </c>
      <c r="N3246" s="2" t="s">
        <v>58</v>
      </c>
      <c r="O3246" s="4" t="s">
        <v>96</v>
      </c>
    </row>
    <row r="3247" spans="1:15" x14ac:dyDescent="0.2">
      <c r="A3247" s="28">
        <v>41250</v>
      </c>
      <c r="B3247" s="40" t="s">
        <v>674</v>
      </c>
      <c r="C3247" s="31">
        <v>40</v>
      </c>
      <c r="D3247" s="6">
        <v>1468.9</v>
      </c>
      <c r="E3247" s="44" t="s">
        <v>27</v>
      </c>
    </row>
    <row r="3248" spans="1:15" x14ac:dyDescent="0.2">
      <c r="A3248" s="28">
        <v>41250</v>
      </c>
      <c r="B3248" s="40" t="s">
        <v>6</v>
      </c>
      <c r="C3248" s="31">
        <v>1657775</v>
      </c>
      <c r="D3248" s="6">
        <v>67.400000000000006</v>
      </c>
      <c r="E3248" s="44" t="s">
        <v>27</v>
      </c>
    </row>
    <row r="3249" spans="1:15" x14ac:dyDescent="0.2">
      <c r="A3249" s="28">
        <v>41247</v>
      </c>
      <c r="B3249" s="40" t="s">
        <v>19</v>
      </c>
      <c r="C3249" s="31">
        <v>218407</v>
      </c>
      <c r="D3249" s="6">
        <v>570.45000000000005</v>
      </c>
      <c r="E3249" s="44" t="s">
        <v>27</v>
      </c>
    </row>
    <row r="3250" spans="1:15" x14ac:dyDescent="0.2">
      <c r="A3250" s="28">
        <v>41248</v>
      </c>
      <c r="B3250" s="40" t="s">
        <v>6</v>
      </c>
      <c r="C3250" s="31">
        <v>1657201</v>
      </c>
      <c r="D3250" s="6">
        <v>67.400000000000006</v>
      </c>
      <c r="E3250" s="44" t="s">
        <v>27</v>
      </c>
    </row>
    <row r="3251" spans="1:15" x14ac:dyDescent="0.2">
      <c r="A3251" s="28">
        <v>41248</v>
      </c>
      <c r="B3251" s="40" t="s">
        <v>748</v>
      </c>
      <c r="C3251" s="31">
        <v>17509</v>
      </c>
      <c r="D3251" s="6">
        <v>321.39</v>
      </c>
      <c r="E3251" s="44" t="s">
        <v>27</v>
      </c>
      <c r="F3251" s="41"/>
    </row>
    <row r="3252" spans="1:15" x14ac:dyDescent="0.2">
      <c r="A3252" s="28">
        <v>41248</v>
      </c>
      <c r="B3252" s="40" t="s">
        <v>773</v>
      </c>
      <c r="C3252" s="42" t="s">
        <v>919</v>
      </c>
      <c r="D3252" s="6">
        <v>1604.72</v>
      </c>
      <c r="E3252" s="44" t="s">
        <v>27</v>
      </c>
    </row>
    <row r="3253" spans="1:15" x14ac:dyDescent="0.2">
      <c r="A3253" s="28">
        <v>41249</v>
      </c>
      <c r="B3253" s="40" t="s">
        <v>459</v>
      </c>
      <c r="C3253" s="31">
        <v>292282</v>
      </c>
      <c r="D3253" s="6">
        <v>3776.69</v>
      </c>
      <c r="E3253" s="44" t="s">
        <v>27</v>
      </c>
    </row>
    <row r="3254" spans="1:15" x14ac:dyDescent="0.2">
      <c r="A3254" s="28">
        <v>41246</v>
      </c>
      <c r="B3254" s="40" t="s">
        <v>13</v>
      </c>
      <c r="C3254" s="31">
        <v>3197</v>
      </c>
      <c r="D3254" s="6">
        <v>292.98</v>
      </c>
      <c r="E3254" s="44" t="s">
        <v>27</v>
      </c>
    </row>
    <row r="3255" spans="1:15" x14ac:dyDescent="0.2">
      <c r="A3255" s="28">
        <v>41250</v>
      </c>
      <c r="B3255" s="40" t="s">
        <v>838</v>
      </c>
      <c r="C3255" s="31">
        <v>43937</v>
      </c>
      <c r="D3255" s="6">
        <v>39.369999999999997</v>
      </c>
      <c r="E3255" s="44" t="s">
        <v>27</v>
      </c>
    </row>
    <row r="3256" spans="1:15" ht="10.5" x14ac:dyDescent="0.25">
      <c r="B3256" s="40"/>
      <c r="D3256" s="9">
        <f>SUM(D3247:D3255)</f>
        <v>8209.3000000000011</v>
      </c>
      <c r="J3256" s="6">
        <v>100</v>
      </c>
      <c r="K3256" s="6">
        <v>330</v>
      </c>
      <c r="L3256" s="6">
        <v>400</v>
      </c>
    </row>
    <row r="3258" spans="1:15" ht="10.5" x14ac:dyDescent="0.25">
      <c r="A3258" s="59" t="s">
        <v>0</v>
      </c>
      <c r="B3258" s="22" t="s">
        <v>7</v>
      </c>
      <c r="C3258" s="3" t="s">
        <v>8</v>
      </c>
      <c r="D3258" s="2" t="s">
        <v>9</v>
      </c>
      <c r="E3258" s="46"/>
      <c r="F3258" s="2" t="s">
        <v>89</v>
      </c>
      <c r="G3258" s="2" t="s">
        <v>25</v>
      </c>
      <c r="H3258" s="2" t="s">
        <v>90</v>
      </c>
      <c r="I3258" s="2" t="s">
        <v>877</v>
      </c>
      <c r="J3258" s="2" t="s">
        <v>92</v>
      </c>
      <c r="K3258" s="2" t="s">
        <v>37</v>
      </c>
      <c r="L3258" s="2" t="s">
        <v>93</v>
      </c>
      <c r="M3258" s="2" t="s">
        <v>95</v>
      </c>
      <c r="N3258" s="2" t="s">
        <v>58</v>
      </c>
      <c r="O3258" s="4" t="s">
        <v>96</v>
      </c>
    </row>
    <row r="3259" spans="1:15" x14ac:dyDescent="0.2">
      <c r="A3259" s="28">
        <v>41253</v>
      </c>
      <c r="B3259" s="40" t="s">
        <v>6</v>
      </c>
      <c r="C3259" s="31">
        <v>1658171</v>
      </c>
      <c r="D3259" s="6">
        <v>136.26</v>
      </c>
      <c r="E3259" s="44" t="s">
        <v>27</v>
      </c>
    </row>
    <row r="3260" spans="1:15" x14ac:dyDescent="0.2">
      <c r="A3260" s="28">
        <v>41255</v>
      </c>
      <c r="B3260" s="40" t="s">
        <v>459</v>
      </c>
      <c r="C3260" s="31">
        <v>292661</v>
      </c>
      <c r="D3260" s="6">
        <v>3395.94</v>
      </c>
      <c r="E3260" s="44" t="s">
        <v>27</v>
      </c>
    </row>
    <row r="3261" spans="1:15" ht="10.5" x14ac:dyDescent="0.25">
      <c r="A3261" s="60">
        <v>41255</v>
      </c>
      <c r="B3261" s="17" t="s">
        <v>773</v>
      </c>
      <c r="C3261" s="10" t="s">
        <v>921</v>
      </c>
      <c r="D3261" s="9">
        <v>2156.73</v>
      </c>
      <c r="E3261" s="44" t="s">
        <v>27</v>
      </c>
    </row>
    <row r="3262" spans="1:15" x14ac:dyDescent="0.2">
      <c r="A3262" s="28">
        <v>41257</v>
      </c>
      <c r="B3262" s="40" t="s">
        <v>6</v>
      </c>
      <c r="C3262" s="31">
        <v>1659277</v>
      </c>
      <c r="D3262" s="6">
        <v>134.80000000000001</v>
      </c>
      <c r="E3262" s="44" t="s">
        <v>27</v>
      </c>
    </row>
    <row r="3263" spans="1:15" x14ac:dyDescent="0.2">
      <c r="A3263" s="28">
        <v>41256</v>
      </c>
      <c r="B3263" s="40" t="s">
        <v>748</v>
      </c>
      <c r="C3263" s="31">
        <v>17836</v>
      </c>
      <c r="D3263" s="6">
        <v>51.65</v>
      </c>
      <c r="E3263" s="44" t="s">
        <v>27</v>
      </c>
      <c r="F3263" s="41"/>
    </row>
    <row r="3264" spans="1:15" x14ac:dyDescent="0.2">
      <c r="A3264" s="28">
        <v>41254</v>
      </c>
      <c r="B3264" s="40" t="s">
        <v>748</v>
      </c>
      <c r="C3264" s="31">
        <v>17800</v>
      </c>
      <c r="D3264" s="6">
        <v>0</v>
      </c>
      <c r="E3264" s="44" t="s">
        <v>27</v>
      </c>
    </row>
    <row r="3265" spans="1:15" x14ac:dyDescent="0.2">
      <c r="A3265" s="28">
        <v>41255</v>
      </c>
      <c r="B3265" s="40" t="s">
        <v>748</v>
      </c>
      <c r="C3265" s="31">
        <v>17835</v>
      </c>
      <c r="D3265" s="6">
        <v>205.95</v>
      </c>
      <c r="E3265" s="44" t="s">
        <v>27</v>
      </c>
      <c r="F3265" s="41"/>
    </row>
    <row r="3266" spans="1:15" x14ac:dyDescent="0.2">
      <c r="A3266" s="28">
        <v>41255</v>
      </c>
      <c r="B3266" s="40" t="s">
        <v>6</v>
      </c>
      <c r="C3266" s="31">
        <v>1658723</v>
      </c>
      <c r="D3266" s="6">
        <v>136.26</v>
      </c>
      <c r="E3266" s="44" t="s">
        <v>27</v>
      </c>
    </row>
    <row r="3267" spans="1:15" ht="10.5" x14ac:dyDescent="0.25">
      <c r="D3267" s="9">
        <f>SUM(D3259:D3266)</f>
        <v>6217.59</v>
      </c>
    </row>
    <row r="3269" spans="1:15" x14ac:dyDescent="0.2">
      <c r="J3269" s="6">
        <v>100</v>
      </c>
      <c r="K3269" s="6">
        <v>330</v>
      </c>
      <c r="L3269" s="6">
        <v>400</v>
      </c>
    </row>
    <row r="3271" spans="1:15" ht="10.5" x14ac:dyDescent="0.25">
      <c r="A3271" s="59" t="s">
        <v>0</v>
      </c>
      <c r="B3271" s="22" t="s">
        <v>7</v>
      </c>
      <c r="C3271" s="3" t="s">
        <v>8</v>
      </c>
      <c r="D3271" s="2" t="s">
        <v>9</v>
      </c>
      <c r="E3271" s="46"/>
      <c r="F3271" s="2" t="s">
        <v>89</v>
      </c>
      <c r="G3271" s="2" t="s">
        <v>25</v>
      </c>
      <c r="H3271" s="2" t="s">
        <v>90</v>
      </c>
      <c r="I3271" s="2" t="s">
        <v>877</v>
      </c>
      <c r="J3271" s="2" t="s">
        <v>92</v>
      </c>
      <c r="K3271" s="2" t="s">
        <v>37</v>
      </c>
      <c r="L3271" s="2" t="s">
        <v>93</v>
      </c>
      <c r="M3271" s="2" t="s">
        <v>95</v>
      </c>
      <c r="N3271" s="2" t="s">
        <v>58</v>
      </c>
      <c r="O3271" s="4" t="s">
        <v>96</v>
      </c>
    </row>
    <row r="3272" spans="1:15" x14ac:dyDescent="0.2">
      <c r="A3272" s="28">
        <v>41260</v>
      </c>
      <c r="B3272" s="40" t="s">
        <v>19</v>
      </c>
      <c r="C3272" s="31">
        <v>219043</v>
      </c>
      <c r="D3272" s="6">
        <v>88.8</v>
      </c>
      <c r="E3272" s="44" t="s">
        <v>27</v>
      </c>
    </row>
    <row r="3273" spans="1:15" x14ac:dyDescent="0.2">
      <c r="A3273" s="28">
        <v>41262</v>
      </c>
      <c r="B3273" s="40" t="s">
        <v>19</v>
      </c>
      <c r="C3273" s="31">
        <v>219186</v>
      </c>
      <c r="D3273" s="6">
        <v>43.85</v>
      </c>
      <c r="E3273" s="44" t="s">
        <v>27</v>
      </c>
    </row>
    <row r="3274" spans="1:15" x14ac:dyDescent="0.2">
      <c r="A3274" s="28">
        <v>41261</v>
      </c>
      <c r="B3274" s="40" t="s">
        <v>19</v>
      </c>
      <c r="C3274" s="31">
        <v>219131</v>
      </c>
      <c r="D3274" s="6">
        <v>549</v>
      </c>
      <c r="E3274" s="44" t="s">
        <v>27</v>
      </c>
    </row>
    <row r="3275" spans="1:15" x14ac:dyDescent="0.2">
      <c r="A3275" s="28">
        <v>41261</v>
      </c>
      <c r="B3275" s="40" t="s">
        <v>19</v>
      </c>
      <c r="C3275" s="31">
        <v>219151</v>
      </c>
      <c r="D3275" s="6">
        <v>87.7</v>
      </c>
      <c r="E3275" s="44" t="s">
        <v>27</v>
      </c>
    </row>
    <row r="3276" spans="1:15" x14ac:dyDescent="0.2">
      <c r="A3276" s="28">
        <v>293279</v>
      </c>
      <c r="B3276" s="40" t="s">
        <v>459</v>
      </c>
      <c r="C3276" s="31">
        <v>293287</v>
      </c>
      <c r="D3276" s="6">
        <v>3123.83</v>
      </c>
      <c r="E3276" s="44" t="s">
        <v>27</v>
      </c>
    </row>
    <row r="3277" spans="1:15" x14ac:dyDescent="0.2">
      <c r="A3277" s="28">
        <v>41264</v>
      </c>
      <c r="B3277" s="40" t="s">
        <v>6</v>
      </c>
      <c r="C3277" s="31">
        <v>1660805</v>
      </c>
      <c r="D3277" s="6">
        <v>203.66</v>
      </c>
      <c r="E3277" s="44" t="s">
        <v>27</v>
      </c>
    </row>
    <row r="3278" spans="1:15" x14ac:dyDescent="0.2">
      <c r="A3278" s="28">
        <v>41260</v>
      </c>
      <c r="B3278" s="40" t="s">
        <v>13</v>
      </c>
      <c r="C3278" s="31">
        <v>3228</v>
      </c>
      <c r="D3278" s="6">
        <v>142.30000000000001</v>
      </c>
      <c r="E3278" s="44" t="s">
        <v>27</v>
      </c>
    </row>
    <row r="3279" spans="1:15" x14ac:dyDescent="0.2">
      <c r="A3279" s="63">
        <v>41262</v>
      </c>
      <c r="B3279" s="40" t="s">
        <v>773</v>
      </c>
      <c r="C3279" s="42" t="s">
        <v>923</v>
      </c>
      <c r="D3279" s="41">
        <v>1046.8599999999999</v>
      </c>
      <c r="E3279" s="44" t="s">
        <v>27</v>
      </c>
    </row>
    <row r="3280" spans="1:15" x14ac:dyDescent="0.2">
      <c r="A3280" s="28">
        <v>41267</v>
      </c>
      <c r="B3280" s="40" t="s">
        <v>6</v>
      </c>
      <c r="C3280" s="31">
        <v>1661280</v>
      </c>
      <c r="D3280" s="6">
        <v>68.86</v>
      </c>
      <c r="E3280" s="44" t="s">
        <v>27</v>
      </c>
    </row>
    <row r="3281" spans="1:15" x14ac:dyDescent="0.2">
      <c r="A3281" s="28">
        <v>41264</v>
      </c>
      <c r="B3281" s="40" t="s">
        <v>838</v>
      </c>
      <c r="C3281" s="31">
        <v>44314</v>
      </c>
      <c r="D3281" s="6">
        <v>39.369999999999997</v>
      </c>
      <c r="E3281" s="44" t="s">
        <v>27</v>
      </c>
    </row>
    <row r="3282" spans="1:15" ht="10.5" x14ac:dyDescent="0.25">
      <c r="D3282" s="9">
        <f>SUM(D3272:D3281)</f>
        <v>5394.23</v>
      </c>
      <c r="G3282" s="6">
        <v>2758.95</v>
      </c>
      <c r="J3282" s="6">
        <v>100</v>
      </c>
      <c r="K3282" s="6">
        <v>330</v>
      </c>
      <c r="L3282" s="6">
        <v>400</v>
      </c>
      <c r="M3282" s="6">
        <f>SUM(D3282:L3282)</f>
        <v>8983.18</v>
      </c>
      <c r="N3282" s="6">
        <v>21327.05</v>
      </c>
      <c r="O3282" s="7">
        <f>N3282-M3282</f>
        <v>12343.869999999999</v>
      </c>
    </row>
    <row r="3285" spans="1:15" x14ac:dyDescent="0.2">
      <c r="A3285" s="63" t="s">
        <v>931</v>
      </c>
      <c r="G3285" s="6">
        <v>2758.95</v>
      </c>
      <c r="J3285" s="6">
        <v>100</v>
      </c>
      <c r="K3285" s="6">
        <v>330</v>
      </c>
      <c r="L3285" s="6">
        <v>400</v>
      </c>
      <c r="M3285" s="6">
        <f>SUM(G3285:L3285)</f>
        <v>3588.95</v>
      </c>
      <c r="N3285" s="6">
        <v>10846.46</v>
      </c>
      <c r="O3285" s="7">
        <f>N3285-M3285</f>
        <v>7257.5099999999993</v>
      </c>
    </row>
    <row r="3287" spans="1:15" ht="10.5" x14ac:dyDescent="0.25">
      <c r="A3287" s="59" t="s">
        <v>0</v>
      </c>
      <c r="B3287" s="22" t="s">
        <v>7</v>
      </c>
      <c r="C3287" s="3" t="s">
        <v>8</v>
      </c>
      <c r="D3287" s="2" t="s">
        <v>9</v>
      </c>
      <c r="E3287" s="46"/>
      <c r="F3287" s="2" t="s">
        <v>89</v>
      </c>
      <c r="G3287" s="2" t="s">
        <v>25</v>
      </c>
      <c r="H3287" s="2" t="s">
        <v>90</v>
      </c>
      <c r="I3287" s="2" t="s">
        <v>877</v>
      </c>
      <c r="J3287" s="2" t="s">
        <v>92</v>
      </c>
      <c r="K3287" s="2" t="s">
        <v>37</v>
      </c>
      <c r="L3287" s="2" t="s">
        <v>93</v>
      </c>
      <c r="M3287" s="2" t="s">
        <v>95</v>
      </c>
      <c r="N3287" s="2" t="s">
        <v>58</v>
      </c>
      <c r="O3287" s="4" t="s">
        <v>96</v>
      </c>
    </row>
    <row r="3288" spans="1:15" x14ac:dyDescent="0.2">
      <c r="A3288" s="28">
        <v>41275</v>
      </c>
      <c r="B3288" s="40" t="s">
        <v>13</v>
      </c>
      <c r="C3288" s="31">
        <v>3256</v>
      </c>
      <c r="D3288" s="6">
        <v>335.76</v>
      </c>
      <c r="E3288" s="44" t="s">
        <v>224</v>
      </c>
    </row>
    <row r="3289" spans="1:15" x14ac:dyDescent="0.2">
      <c r="A3289" s="28">
        <v>41276</v>
      </c>
      <c r="B3289" s="40" t="s">
        <v>459</v>
      </c>
      <c r="C3289" s="31">
        <v>293783</v>
      </c>
      <c r="D3289" s="6">
        <v>3927.3</v>
      </c>
      <c r="E3289" s="44" t="s">
        <v>224</v>
      </c>
    </row>
    <row r="3290" spans="1:15" x14ac:dyDescent="0.2">
      <c r="A3290" s="28">
        <v>41276</v>
      </c>
      <c r="B3290" s="40" t="s">
        <v>6</v>
      </c>
      <c r="C3290" s="31">
        <v>1662347</v>
      </c>
      <c r="D3290" s="6">
        <v>67.400000000000006</v>
      </c>
      <c r="E3290" s="44" t="s">
        <v>224</v>
      </c>
    </row>
    <row r="3291" spans="1:15" x14ac:dyDescent="0.2">
      <c r="A3291" s="28">
        <v>41276</v>
      </c>
      <c r="B3291" s="40" t="s">
        <v>674</v>
      </c>
      <c r="C3291" s="31">
        <v>42</v>
      </c>
      <c r="D3291" s="6">
        <v>1374.91</v>
      </c>
      <c r="E3291" s="44" t="s">
        <v>224</v>
      </c>
    </row>
    <row r="3292" spans="1:15" x14ac:dyDescent="0.2">
      <c r="A3292" s="28">
        <v>41277</v>
      </c>
      <c r="B3292" s="40" t="s">
        <v>773</v>
      </c>
      <c r="C3292" s="42" t="s">
        <v>929</v>
      </c>
      <c r="D3292" s="6">
        <v>566.04</v>
      </c>
      <c r="E3292" s="44" t="s">
        <v>27</v>
      </c>
    </row>
    <row r="3293" spans="1:15" x14ac:dyDescent="0.2">
      <c r="A3293" s="28">
        <v>41277</v>
      </c>
      <c r="B3293" s="40" t="s">
        <v>459</v>
      </c>
      <c r="C3293" s="31">
        <v>293960</v>
      </c>
      <c r="D3293" s="6">
        <v>2333.7199999999998</v>
      </c>
      <c r="E3293" s="44" t="s">
        <v>224</v>
      </c>
    </row>
    <row r="3294" spans="1:15" x14ac:dyDescent="0.2">
      <c r="A3294" s="28">
        <v>41278</v>
      </c>
      <c r="B3294" s="40" t="s">
        <v>459</v>
      </c>
      <c r="C3294" s="31">
        <v>293977</v>
      </c>
      <c r="D3294" s="6">
        <v>229.99</v>
      </c>
      <c r="E3294" s="44" t="s">
        <v>224</v>
      </c>
    </row>
    <row r="3295" spans="1:15" x14ac:dyDescent="0.2">
      <c r="A3295" s="28">
        <v>41278</v>
      </c>
      <c r="B3295" s="40" t="s">
        <v>6</v>
      </c>
      <c r="C3295" s="31">
        <v>1662771</v>
      </c>
      <c r="D3295" s="6">
        <v>67.400000000000006</v>
      </c>
      <c r="E3295" s="44" t="s">
        <v>224</v>
      </c>
    </row>
    <row r="3296" spans="1:15" x14ac:dyDescent="0.2">
      <c r="A3296" s="28">
        <v>41278</v>
      </c>
      <c r="B3296" s="40" t="s">
        <v>838</v>
      </c>
      <c r="C3296" s="31">
        <v>44441</v>
      </c>
      <c r="D3296" s="6">
        <v>30.25</v>
      </c>
      <c r="E3296" s="44" t="s">
        <v>224</v>
      </c>
    </row>
    <row r="3297" spans="1:15" ht="10.5" x14ac:dyDescent="0.25">
      <c r="D3297" s="9">
        <f>SUM(D3288:D3296)</f>
        <v>8932.7699999999986</v>
      </c>
      <c r="G3297" s="6">
        <v>3641.73</v>
      </c>
      <c r="J3297" s="6">
        <v>100</v>
      </c>
      <c r="K3297" s="6">
        <v>330</v>
      </c>
      <c r="L3297" s="6">
        <v>400</v>
      </c>
      <c r="M3297" s="6">
        <f>SUM(D3297:L3297)</f>
        <v>13404.499999999998</v>
      </c>
      <c r="N3297" s="6">
        <v>8403.5499999999993</v>
      </c>
      <c r="O3297" s="7">
        <f>N3297-M3297</f>
        <v>-5000.9499999999989</v>
      </c>
    </row>
    <row r="3300" spans="1:15" ht="10.5" x14ac:dyDescent="0.25">
      <c r="A3300" s="59" t="s">
        <v>0</v>
      </c>
      <c r="B3300" s="22" t="s">
        <v>7</v>
      </c>
      <c r="C3300" s="3" t="s">
        <v>8</v>
      </c>
      <c r="D3300" s="2" t="s">
        <v>9</v>
      </c>
      <c r="E3300" s="46"/>
      <c r="F3300" s="2" t="s">
        <v>89</v>
      </c>
      <c r="G3300" s="2" t="s">
        <v>25</v>
      </c>
      <c r="H3300" s="2" t="s">
        <v>90</v>
      </c>
      <c r="I3300" s="2" t="s">
        <v>877</v>
      </c>
      <c r="J3300" s="2" t="s">
        <v>92</v>
      </c>
      <c r="K3300" s="2" t="s">
        <v>37</v>
      </c>
      <c r="L3300" s="2" t="s">
        <v>93</v>
      </c>
      <c r="M3300" s="2" t="s">
        <v>95</v>
      </c>
      <c r="N3300" s="2" t="s">
        <v>58</v>
      </c>
      <c r="O3300" s="4" t="s">
        <v>96</v>
      </c>
    </row>
    <row r="3301" spans="1:15" x14ac:dyDescent="0.2">
      <c r="A3301" s="28">
        <v>41283</v>
      </c>
      <c r="B3301" s="40" t="s">
        <v>459</v>
      </c>
      <c r="C3301" s="31">
        <v>294246</v>
      </c>
      <c r="D3301" s="6">
        <v>3680.86</v>
      </c>
      <c r="E3301" s="44" t="s">
        <v>27</v>
      </c>
    </row>
    <row r="3302" spans="1:15" x14ac:dyDescent="0.2">
      <c r="A3302" s="28">
        <v>41284</v>
      </c>
      <c r="B3302" s="40" t="s">
        <v>459</v>
      </c>
      <c r="C3302" s="31">
        <v>294302</v>
      </c>
      <c r="D3302" s="6">
        <v>949.62</v>
      </c>
      <c r="E3302" s="44" t="s">
        <v>27</v>
      </c>
    </row>
    <row r="3303" spans="1:15" x14ac:dyDescent="0.2">
      <c r="A3303" s="28">
        <v>41283</v>
      </c>
      <c r="B3303" s="40" t="s">
        <v>6</v>
      </c>
      <c r="C3303" s="31">
        <v>1663696</v>
      </c>
      <c r="D3303" s="6">
        <v>187.18</v>
      </c>
      <c r="E3303" s="44" t="s">
        <v>27</v>
      </c>
    </row>
    <row r="3304" spans="1:15" x14ac:dyDescent="0.2">
      <c r="A3304" s="28">
        <v>41283</v>
      </c>
      <c r="B3304" s="40" t="s">
        <v>155</v>
      </c>
      <c r="C3304" s="31">
        <v>116461</v>
      </c>
      <c r="D3304" s="6">
        <v>57.9</v>
      </c>
      <c r="E3304" s="44" t="s">
        <v>27</v>
      </c>
    </row>
    <row r="3305" spans="1:15" x14ac:dyDescent="0.2">
      <c r="A3305" s="28">
        <v>41282</v>
      </c>
      <c r="B3305" s="40" t="s">
        <v>773</v>
      </c>
      <c r="C3305" s="42" t="s">
        <v>937</v>
      </c>
      <c r="D3305" s="6">
        <v>1391.07</v>
      </c>
      <c r="E3305" s="44" t="s">
        <v>27</v>
      </c>
    </row>
    <row r="3306" spans="1:15" x14ac:dyDescent="0.2">
      <c r="A3306" s="28">
        <v>41283</v>
      </c>
      <c r="B3306" s="40" t="s">
        <v>748</v>
      </c>
      <c r="C3306" s="31">
        <v>18353</v>
      </c>
      <c r="D3306" s="6">
        <v>411.08</v>
      </c>
      <c r="E3306" s="44" t="s">
        <v>27</v>
      </c>
    </row>
    <row r="3307" spans="1:15" x14ac:dyDescent="0.2">
      <c r="A3307" s="28">
        <v>41283</v>
      </c>
      <c r="B3307" s="40" t="s">
        <v>838</v>
      </c>
      <c r="C3307" s="31">
        <v>44553</v>
      </c>
      <c r="D3307" s="6">
        <v>39.369999999999997</v>
      </c>
      <c r="E3307" s="44" t="s">
        <v>27</v>
      </c>
    </row>
    <row r="3308" spans="1:15" ht="10.5" x14ac:dyDescent="0.25">
      <c r="D3308" s="9">
        <f>SUM(D3301:D3307)</f>
        <v>6717.08</v>
      </c>
      <c r="G3308" s="6">
        <v>3300</v>
      </c>
      <c r="J3308" s="6">
        <v>100</v>
      </c>
      <c r="K3308" s="6">
        <v>330</v>
      </c>
      <c r="L3308" s="6">
        <v>400</v>
      </c>
      <c r="M3308" s="6">
        <f>SUM(D3308:L3308)</f>
        <v>10847.08</v>
      </c>
      <c r="N3308" s="6">
        <v>7099.57</v>
      </c>
      <c r="O3308" s="7">
        <f>N3308-M3308</f>
        <v>-3747.51</v>
      </c>
    </row>
    <row r="3312" spans="1:15" ht="10.5" x14ac:dyDescent="0.25">
      <c r="A3312" s="59" t="s">
        <v>0</v>
      </c>
      <c r="B3312" s="22" t="s">
        <v>7</v>
      </c>
      <c r="C3312" s="3" t="s">
        <v>8</v>
      </c>
      <c r="D3312" s="2" t="s">
        <v>9</v>
      </c>
      <c r="E3312" s="46"/>
      <c r="F3312" s="2" t="s">
        <v>89</v>
      </c>
      <c r="G3312" s="2" t="s">
        <v>25</v>
      </c>
      <c r="H3312" s="2" t="s">
        <v>90</v>
      </c>
      <c r="I3312" s="2" t="s">
        <v>877</v>
      </c>
      <c r="J3312" s="2" t="s">
        <v>92</v>
      </c>
      <c r="K3312" s="2" t="s">
        <v>37</v>
      </c>
      <c r="L3312" s="2" t="s">
        <v>93</v>
      </c>
      <c r="M3312" s="2" t="s">
        <v>95</v>
      </c>
      <c r="N3312" s="2" t="s">
        <v>58</v>
      </c>
      <c r="O3312" s="4" t="s">
        <v>96</v>
      </c>
    </row>
    <row r="3313" spans="1:15" x14ac:dyDescent="0.2">
      <c r="A3313" s="28">
        <v>41288</v>
      </c>
      <c r="B3313" s="40" t="s">
        <v>748</v>
      </c>
      <c r="C3313" s="31">
        <v>18458</v>
      </c>
      <c r="D3313" s="6">
        <v>116.45</v>
      </c>
      <c r="E3313" s="44" t="s">
        <v>27</v>
      </c>
    </row>
    <row r="3314" spans="1:15" x14ac:dyDescent="0.2">
      <c r="A3314" s="28">
        <v>41289</v>
      </c>
      <c r="B3314" s="40" t="s">
        <v>761</v>
      </c>
      <c r="C3314" s="31">
        <v>3460</v>
      </c>
      <c r="D3314" s="6">
        <v>747.88</v>
      </c>
      <c r="E3314" s="44" t="s">
        <v>27</v>
      </c>
    </row>
    <row r="3315" spans="1:15" x14ac:dyDescent="0.2">
      <c r="A3315" s="28">
        <v>41289</v>
      </c>
      <c r="B3315" s="40" t="s">
        <v>19</v>
      </c>
      <c r="C3315" s="31">
        <v>219885</v>
      </c>
      <c r="D3315" s="6">
        <v>453.8</v>
      </c>
      <c r="E3315" s="44" t="s">
        <v>27</v>
      </c>
    </row>
    <row r="3316" spans="1:15" x14ac:dyDescent="0.2">
      <c r="A3316" s="28">
        <v>41289</v>
      </c>
      <c r="B3316" s="40" t="s">
        <v>459</v>
      </c>
      <c r="C3316" s="31">
        <v>294543</v>
      </c>
      <c r="D3316" s="6">
        <v>3584.76</v>
      </c>
      <c r="E3316" s="44" t="s">
        <v>27</v>
      </c>
    </row>
    <row r="3317" spans="1:15" x14ac:dyDescent="0.2">
      <c r="A3317" s="28">
        <v>41290</v>
      </c>
      <c r="B3317" s="40" t="s">
        <v>773</v>
      </c>
      <c r="C3317" s="42" t="s">
        <v>932</v>
      </c>
      <c r="D3317" s="6">
        <v>1397.75</v>
      </c>
      <c r="E3317" s="44" t="s">
        <v>27</v>
      </c>
    </row>
    <row r="3318" spans="1:15" x14ac:dyDescent="0.2">
      <c r="A3318" s="28">
        <v>41290</v>
      </c>
      <c r="B3318" s="40" t="s">
        <v>6</v>
      </c>
      <c r="C3318" s="31">
        <v>1664977</v>
      </c>
      <c r="D3318" s="6">
        <v>100.52</v>
      </c>
      <c r="E3318" s="44" t="s">
        <v>27</v>
      </c>
    </row>
    <row r="3319" spans="1:15" x14ac:dyDescent="0.2">
      <c r="A3319" s="28">
        <v>41292</v>
      </c>
      <c r="B3319" s="40" t="s">
        <v>6</v>
      </c>
      <c r="C3319" s="31">
        <v>1665593</v>
      </c>
      <c r="D3319" s="6">
        <v>157.93</v>
      </c>
      <c r="E3319" s="44" t="s">
        <v>27</v>
      </c>
      <c r="G3319" s="6">
        <v>3300</v>
      </c>
    </row>
    <row r="3320" spans="1:15" x14ac:dyDescent="0.2">
      <c r="A3320" s="28">
        <v>41292</v>
      </c>
      <c r="B3320" s="40" t="s">
        <v>838</v>
      </c>
      <c r="C3320" s="31">
        <v>44751</v>
      </c>
      <c r="D3320" s="6">
        <v>78.739999999999995</v>
      </c>
      <c r="E3320" s="44" t="s">
        <v>27</v>
      </c>
    </row>
    <row r="3321" spans="1:15" ht="10.5" x14ac:dyDescent="0.25">
      <c r="D3321" s="9">
        <f>SUM(D3313:D3320)</f>
        <v>6637.8300000000008</v>
      </c>
      <c r="G3321" s="6">
        <v>3300</v>
      </c>
      <c r="J3321" s="6">
        <v>100</v>
      </c>
      <c r="K3321" s="6">
        <v>330</v>
      </c>
      <c r="L3321" s="6">
        <v>400</v>
      </c>
      <c r="M3321" s="6">
        <f>SUM(D3321:L3321)</f>
        <v>10767.830000000002</v>
      </c>
      <c r="N3321" s="6">
        <v>11761.92</v>
      </c>
      <c r="O3321" s="7">
        <f>N3321-M3321</f>
        <v>994.08999999999833</v>
      </c>
    </row>
    <row r="3324" spans="1:15" ht="10.5" x14ac:dyDescent="0.25">
      <c r="A3324" s="59" t="s">
        <v>0</v>
      </c>
      <c r="B3324" s="22" t="s">
        <v>7</v>
      </c>
      <c r="C3324" s="3" t="s">
        <v>8</v>
      </c>
      <c r="D3324" s="2" t="s">
        <v>9</v>
      </c>
      <c r="E3324" s="46"/>
      <c r="F3324" s="2" t="s">
        <v>89</v>
      </c>
      <c r="G3324" s="2" t="s">
        <v>25</v>
      </c>
      <c r="H3324" s="2" t="s">
        <v>90</v>
      </c>
      <c r="I3324" s="2" t="s">
        <v>877</v>
      </c>
      <c r="J3324" s="2" t="s">
        <v>92</v>
      </c>
      <c r="K3324" s="2" t="s">
        <v>37</v>
      </c>
      <c r="L3324" s="2" t="s">
        <v>93</v>
      </c>
      <c r="M3324" s="2" t="s">
        <v>95</v>
      </c>
      <c r="N3324" s="2" t="s">
        <v>58</v>
      </c>
      <c r="O3324" s="4" t="s">
        <v>96</v>
      </c>
    </row>
    <row r="3325" spans="1:15" x14ac:dyDescent="0.2">
      <c r="A3325" s="28">
        <v>41295</v>
      </c>
      <c r="B3325" s="40" t="s">
        <v>459</v>
      </c>
      <c r="C3325" s="31">
        <v>294884</v>
      </c>
      <c r="D3325" s="6">
        <v>2093.5100000000002</v>
      </c>
      <c r="E3325" s="44" t="s">
        <v>27</v>
      </c>
    </row>
    <row r="3326" spans="1:15" x14ac:dyDescent="0.2">
      <c r="A3326" s="28">
        <v>41296</v>
      </c>
      <c r="B3326" s="40" t="s">
        <v>761</v>
      </c>
      <c r="C3326" s="31">
        <v>13525</v>
      </c>
      <c r="D3326" s="6">
        <v>799.24</v>
      </c>
      <c r="E3326" s="44" t="s">
        <v>27</v>
      </c>
    </row>
    <row r="3327" spans="1:15" x14ac:dyDescent="0.2">
      <c r="A3327" s="28">
        <v>41297</v>
      </c>
      <c r="B3327" s="40" t="s">
        <v>6</v>
      </c>
      <c r="C3327" s="31">
        <v>1666506</v>
      </c>
      <c r="D3327" s="6">
        <v>136.26</v>
      </c>
      <c r="E3327" s="44" t="s">
        <v>27</v>
      </c>
    </row>
    <row r="3328" spans="1:15" x14ac:dyDescent="0.2">
      <c r="A3328" s="28">
        <v>41297</v>
      </c>
      <c r="B3328" s="40" t="s">
        <v>748</v>
      </c>
      <c r="C3328" s="31">
        <v>18680</v>
      </c>
      <c r="D3328" s="6">
        <v>243.95</v>
      </c>
      <c r="E3328" s="44" t="s">
        <v>27</v>
      </c>
    </row>
    <row r="3329" spans="1:256" x14ac:dyDescent="0.2">
      <c r="A3329" s="28">
        <v>41297</v>
      </c>
      <c r="B3329" s="40" t="s">
        <v>459</v>
      </c>
      <c r="C3329" s="31">
        <v>295044</v>
      </c>
      <c r="D3329" s="6">
        <v>1480.74</v>
      </c>
      <c r="E3329" s="44" t="s">
        <v>27</v>
      </c>
    </row>
    <row r="3330" spans="1:256" x14ac:dyDescent="0.2">
      <c r="A3330" s="28">
        <v>41299</v>
      </c>
      <c r="B3330" s="40" t="s">
        <v>459</v>
      </c>
      <c r="C3330" s="31">
        <v>295239</v>
      </c>
      <c r="D3330" s="6">
        <v>1601.36</v>
      </c>
      <c r="E3330" s="44" t="s">
        <v>27</v>
      </c>
    </row>
    <row r="3331" spans="1:256" x14ac:dyDescent="0.2">
      <c r="A3331" s="28">
        <v>41297</v>
      </c>
      <c r="B3331" s="40" t="s">
        <v>773</v>
      </c>
      <c r="C3331" s="42" t="s">
        <v>935</v>
      </c>
      <c r="D3331" s="6">
        <v>1153</v>
      </c>
      <c r="E3331" s="44" t="s">
        <v>27</v>
      </c>
      <c r="G3331" s="6">
        <v>2893.73</v>
      </c>
    </row>
    <row r="3332" spans="1:256" ht="10.5" x14ac:dyDescent="0.25">
      <c r="A3332" s="63" t="s">
        <v>936</v>
      </c>
      <c r="D3332" s="9">
        <f>SUM(D3325:D3331)</f>
        <v>7508.0599999999995</v>
      </c>
      <c r="G3332" s="6">
        <v>2893.73</v>
      </c>
      <c r="J3332" s="6">
        <v>100</v>
      </c>
      <c r="K3332" s="6">
        <v>330</v>
      </c>
      <c r="L3332" s="6">
        <v>400</v>
      </c>
      <c r="M3332" s="6">
        <f>SUM(D3332:L3332)</f>
        <v>11231.789999999999</v>
      </c>
      <c r="N3332" s="6">
        <v>8801.76</v>
      </c>
      <c r="O3332" s="7">
        <f>N3332-M3332</f>
        <v>-2430.0299999999988</v>
      </c>
    </row>
    <row r="3335" spans="1:256" ht="10.5" x14ac:dyDescent="0.25">
      <c r="A3335" s="59" t="s">
        <v>0</v>
      </c>
      <c r="B3335" s="22" t="s">
        <v>7</v>
      </c>
      <c r="C3335" s="3" t="s">
        <v>8</v>
      </c>
      <c r="D3335" s="2" t="s">
        <v>9</v>
      </c>
      <c r="E3335" s="46"/>
      <c r="F3335" s="2" t="s">
        <v>89</v>
      </c>
      <c r="G3335" s="2" t="s">
        <v>25</v>
      </c>
      <c r="H3335" s="2" t="s">
        <v>90</v>
      </c>
      <c r="I3335" s="2" t="s">
        <v>877</v>
      </c>
      <c r="J3335" s="2" t="s">
        <v>92</v>
      </c>
      <c r="K3335" s="2" t="s">
        <v>37</v>
      </c>
      <c r="L3335" s="2" t="s">
        <v>93</v>
      </c>
      <c r="M3335" s="2" t="s">
        <v>95</v>
      </c>
      <c r="N3335" s="2" t="s">
        <v>58</v>
      </c>
      <c r="O3335" s="4" t="s">
        <v>96</v>
      </c>
    </row>
    <row r="3336" spans="1:256" ht="10.5" x14ac:dyDescent="0.25">
      <c r="A3336" s="59"/>
      <c r="B3336" s="22"/>
      <c r="C3336" s="3"/>
      <c r="D3336" s="2"/>
      <c r="E3336" s="46"/>
      <c r="F3336" s="2"/>
      <c r="G3336" s="2"/>
      <c r="H3336" s="2"/>
      <c r="I3336" s="2"/>
      <c r="J3336" s="2"/>
      <c r="K3336" s="2"/>
      <c r="L3336" s="2"/>
      <c r="M3336" s="2"/>
      <c r="N3336" s="2"/>
      <c r="O3336" s="4"/>
    </row>
    <row r="3337" spans="1:256" x14ac:dyDescent="0.2">
      <c r="A3337" s="28">
        <v>41305</v>
      </c>
      <c r="B3337" s="40" t="s">
        <v>19</v>
      </c>
      <c r="C3337" s="31">
        <v>220570</v>
      </c>
      <c r="D3337" s="6">
        <v>559.35</v>
      </c>
      <c r="E3337" s="6"/>
      <c r="G3337" s="6">
        <v>2893.73</v>
      </c>
      <c r="O3337" s="6"/>
      <c r="P3337" s="6"/>
      <c r="Q3337" s="6"/>
      <c r="R3337" s="6"/>
      <c r="S3337" s="6"/>
      <c r="T3337" s="6"/>
      <c r="U3337" s="6">
        <v>2893.73</v>
      </c>
      <c r="V3337" s="6">
        <v>2893.73</v>
      </c>
      <c r="W3337" s="6">
        <v>2893.73</v>
      </c>
      <c r="X3337" s="6">
        <v>2893.73</v>
      </c>
      <c r="Y3337" s="6">
        <v>2893.73</v>
      </c>
      <c r="Z3337" s="6">
        <v>2893.73</v>
      </c>
      <c r="AA3337" s="6">
        <v>2893.73</v>
      </c>
      <c r="AB3337" s="6">
        <v>2893.73</v>
      </c>
      <c r="AC3337" s="6">
        <v>2893.73</v>
      </c>
      <c r="AD3337" s="6">
        <v>2893.73</v>
      </c>
      <c r="AE3337" s="6">
        <v>2893.73</v>
      </c>
      <c r="AF3337" s="6">
        <v>2893.73</v>
      </c>
      <c r="AG3337" s="6">
        <v>2893.73</v>
      </c>
      <c r="AH3337" s="6">
        <v>2893.73</v>
      </c>
      <c r="AI3337" s="6">
        <v>2893.73</v>
      </c>
      <c r="AJ3337" s="6">
        <v>2893.73</v>
      </c>
      <c r="AK3337" s="6">
        <v>2893.73</v>
      </c>
      <c r="AL3337" s="6">
        <v>2893.73</v>
      </c>
      <c r="AM3337" s="6">
        <v>2893.73</v>
      </c>
      <c r="AN3337" s="6">
        <v>2893.73</v>
      </c>
      <c r="AO3337" s="6">
        <v>2893.73</v>
      </c>
      <c r="AP3337" s="6">
        <v>2893.73</v>
      </c>
      <c r="AQ3337" s="6">
        <v>2893.73</v>
      </c>
      <c r="AR3337" s="6">
        <v>2893.73</v>
      </c>
      <c r="AS3337" s="6">
        <v>2893.73</v>
      </c>
      <c r="AT3337" s="6">
        <v>2893.73</v>
      </c>
      <c r="AU3337" s="6">
        <v>2893.73</v>
      </c>
      <c r="AV3337" s="6">
        <v>2893.73</v>
      </c>
      <c r="AW3337" s="6">
        <v>2893.73</v>
      </c>
      <c r="AX3337" s="6">
        <v>2893.73</v>
      </c>
      <c r="AY3337" s="6">
        <v>2893.73</v>
      </c>
      <c r="AZ3337" s="6">
        <v>2893.73</v>
      </c>
      <c r="BA3337" s="6">
        <v>2893.73</v>
      </c>
      <c r="BB3337" s="6">
        <v>2893.73</v>
      </c>
      <c r="BC3337" s="6">
        <v>2893.73</v>
      </c>
      <c r="BD3337" s="6">
        <v>2893.73</v>
      </c>
      <c r="BE3337" s="6">
        <v>2893.73</v>
      </c>
      <c r="BF3337" s="6">
        <v>2893.73</v>
      </c>
      <c r="BG3337" s="6">
        <v>2893.73</v>
      </c>
      <c r="BH3337" s="6">
        <v>2893.73</v>
      </c>
      <c r="BI3337" s="6">
        <v>2893.73</v>
      </c>
      <c r="BJ3337" s="6">
        <v>2893.73</v>
      </c>
      <c r="BK3337" s="6">
        <v>2893.73</v>
      </c>
      <c r="BL3337" s="6">
        <v>2893.73</v>
      </c>
      <c r="BM3337" s="6">
        <v>2893.73</v>
      </c>
      <c r="BN3337" s="6">
        <v>2893.73</v>
      </c>
      <c r="BO3337" s="6">
        <v>2893.73</v>
      </c>
      <c r="BP3337" s="6">
        <v>2893.73</v>
      </c>
      <c r="BQ3337" s="6">
        <v>2893.73</v>
      </c>
      <c r="BR3337" s="6">
        <v>2893.73</v>
      </c>
      <c r="BS3337" s="6">
        <v>2893.73</v>
      </c>
      <c r="BT3337" s="6">
        <v>2893.73</v>
      </c>
      <c r="BU3337" s="6">
        <v>2893.73</v>
      </c>
      <c r="BV3337" s="6">
        <v>2893.73</v>
      </c>
      <c r="BW3337" s="6">
        <v>2893.73</v>
      </c>
      <c r="BX3337" s="6">
        <v>2893.73</v>
      </c>
      <c r="BY3337" s="6">
        <v>2893.73</v>
      </c>
      <c r="BZ3337" s="6">
        <v>2893.73</v>
      </c>
      <c r="CA3337" s="6">
        <v>2893.73</v>
      </c>
      <c r="CB3337" s="6">
        <v>2893.73</v>
      </c>
      <c r="CC3337" s="6">
        <v>2893.73</v>
      </c>
      <c r="CD3337" s="6">
        <v>2893.73</v>
      </c>
      <c r="CE3337" s="6">
        <v>2893.73</v>
      </c>
      <c r="CF3337" s="6">
        <v>2893.73</v>
      </c>
      <c r="CG3337" s="6">
        <v>2893.73</v>
      </c>
      <c r="CH3337" s="6">
        <v>2893.73</v>
      </c>
      <c r="CI3337" s="6">
        <v>2893.73</v>
      </c>
      <c r="CJ3337" s="6">
        <v>2893.73</v>
      </c>
      <c r="CK3337" s="6">
        <v>2893.73</v>
      </c>
      <c r="CL3337" s="6">
        <v>2893.73</v>
      </c>
      <c r="CM3337" s="6">
        <v>2893.73</v>
      </c>
      <c r="CN3337" s="6">
        <v>2893.73</v>
      </c>
      <c r="CO3337" s="6">
        <v>2893.73</v>
      </c>
      <c r="CP3337" s="6">
        <v>2893.73</v>
      </c>
      <c r="CQ3337" s="6">
        <v>2893.73</v>
      </c>
      <c r="CR3337" s="6">
        <v>2893.73</v>
      </c>
      <c r="CS3337" s="6">
        <v>2893.73</v>
      </c>
      <c r="CT3337" s="6">
        <v>2893.73</v>
      </c>
      <c r="CU3337" s="6">
        <v>2893.73</v>
      </c>
      <c r="CV3337" s="6">
        <v>2893.73</v>
      </c>
      <c r="CW3337" s="6">
        <v>2893.73</v>
      </c>
      <c r="CX3337" s="6">
        <v>2893.73</v>
      </c>
      <c r="CY3337" s="6">
        <v>2893.73</v>
      </c>
      <c r="CZ3337" s="6">
        <v>2893.73</v>
      </c>
      <c r="DA3337" s="6">
        <v>2893.73</v>
      </c>
      <c r="DB3337" s="6">
        <v>2893.73</v>
      </c>
      <c r="DC3337" s="6">
        <v>2893.73</v>
      </c>
      <c r="DD3337" s="6">
        <v>2893.73</v>
      </c>
      <c r="DE3337" s="6">
        <v>2893.73</v>
      </c>
      <c r="DF3337" s="6">
        <v>2893.73</v>
      </c>
      <c r="DG3337" s="6">
        <v>2893.73</v>
      </c>
      <c r="DH3337" s="6">
        <v>2893.73</v>
      </c>
      <c r="DI3337" s="6">
        <v>2893.73</v>
      </c>
      <c r="DJ3337" s="6">
        <v>2893.73</v>
      </c>
      <c r="DK3337" s="6">
        <v>2893.73</v>
      </c>
      <c r="DL3337" s="6">
        <v>2893.73</v>
      </c>
      <c r="DM3337" s="6">
        <v>2893.73</v>
      </c>
      <c r="DN3337" s="6">
        <v>2893.73</v>
      </c>
      <c r="DO3337" s="6">
        <v>2893.73</v>
      </c>
      <c r="DP3337" s="6">
        <v>2893.73</v>
      </c>
      <c r="DQ3337" s="6">
        <v>2893.73</v>
      </c>
      <c r="DR3337" s="6">
        <v>2893.73</v>
      </c>
      <c r="DS3337" s="6">
        <v>2893.73</v>
      </c>
      <c r="DT3337" s="6">
        <v>2893.73</v>
      </c>
      <c r="DU3337" s="6">
        <v>2893.73</v>
      </c>
      <c r="DV3337" s="6">
        <v>2893.73</v>
      </c>
      <c r="DW3337" s="6">
        <v>2893.73</v>
      </c>
      <c r="DX3337" s="6">
        <v>2893.73</v>
      </c>
      <c r="DY3337" s="6">
        <v>2893.73</v>
      </c>
      <c r="DZ3337" s="6">
        <v>2893.73</v>
      </c>
      <c r="EA3337" s="6">
        <v>2893.73</v>
      </c>
      <c r="EB3337" s="6">
        <v>2893.73</v>
      </c>
      <c r="EC3337" s="6">
        <v>2893.73</v>
      </c>
      <c r="ED3337" s="6">
        <v>2893.73</v>
      </c>
      <c r="EE3337" s="6">
        <v>2893.73</v>
      </c>
      <c r="EF3337" s="6">
        <v>2893.73</v>
      </c>
      <c r="EG3337" s="6">
        <v>2893.73</v>
      </c>
      <c r="EH3337" s="6">
        <v>2893.73</v>
      </c>
      <c r="EI3337" s="6">
        <v>2893.73</v>
      </c>
      <c r="EJ3337" s="6">
        <v>2893.73</v>
      </c>
      <c r="EK3337" s="6">
        <v>2893.73</v>
      </c>
      <c r="EL3337" s="6">
        <v>2893.73</v>
      </c>
      <c r="EM3337" s="6">
        <v>2893.73</v>
      </c>
      <c r="EN3337" s="6">
        <v>2893.73</v>
      </c>
      <c r="EO3337" s="6">
        <v>2893.73</v>
      </c>
      <c r="EP3337" s="6">
        <v>2893.73</v>
      </c>
      <c r="EQ3337" s="6">
        <v>2893.73</v>
      </c>
      <c r="ER3337" s="6">
        <v>2893.73</v>
      </c>
      <c r="ES3337" s="6">
        <v>2893.73</v>
      </c>
      <c r="ET3337" s="6">
        <v>2893.73</v>
      </c>
      <c r="EU3337" s="6">
        <v>2893.73</v>
      </c>
      <c r="EV3337" s="6">
        <v>2893.73</v>
      </c>
      <c r="EW3337" s="6">
        <v>2893.73</v>
      </c>
      <c r="EX3337" s="6">
        <v>2893.73</v>
      </c>
      <c r="EY3337" s="6">
        <v>2893.73</v>
      </c>
      <c r="EZ3337" s="6">
        <v>2893.73</v>
      </c>
      <c r="FA3337" s="6">
        <v>2893.73</v>
      </c>
      <c r="FB3337" s="6">
        <v>2893.73</v>
      </c>
      <c r="FC3337" s="6">
        <v>2893.73</v>
      </c>
      <c r="FD3337" s="6">
        <v>2893.73</v>
      </c>
      <c r="FE3337" s="6">
        <v>2893.73</v>
      </c>
      <c r="FF3337" s="6">
        <v>2893.73</v>
      </c>
      <c r="FG3337" s="6">
        <v>2893.73</v>
      </c>
      <c r="FH3337" s="6">
        <v>2893.73</v>
      </c>
      <c r="FI3337" s="6">
        <v>2893.73</v>
      </c>
      <c r="FJ3337" s="6">
        <v>2893.73</v>
      </c>
      <c r="FK3337" s="6">
        <v>2893.73</v>
      </c>
      <c r="FL3337" s="6">
        <v>2893.73</v>
      </c>
      <c r="FM3337" s="6">
        <v>2893.73</v>
      </c>
      <c r="FN3337" s="6">
        <v>2893.73</v>
      </c>
      <c r="FO3337" s="6">
        <v>2893.73</v>
      </c>
      <c r="FP3337" s="6">
        <v>2893.73</v>
      </c>
      <c r="FQ3337" s="6">
        <v>2893.73</v>
      </c>
      <c r="FR3337" s="6">
        <v>2893.73</v>
      </c>
      <c r="FS3337" s="6">
        <v>2893.73</v>
      </c>
      <c r="FT3337" s="6">
        <v>2893.73</v>
      </c>
      <c r="FU3337" s="6">
        <v>2893.73</v>
      </c>
      <c r="FV3337" s="6">
        <v>2893.73</v>
      </c>
      <c r="FW3337" s="6">
        <v>2893.73</v>
      </c>
      <c r="FX3337" s="6">
        <v>2893.73</v>
      </c>
      <c r="FY3337" s="6">
        <v>2893.73</v>
      </c>
      <c r="FZ3337" s="6">
        <v>2893.73</v>
      </c>
      <c r="GA3337" s="6">
        <v>2893.73</v>
      </c>
      <c r="GB3337" s="6">
        <v>2893.73</v>
      </c>
      <c r="GC3337" s="6">
        <v>2893.73</v>
      </c>
      <c r="GD3337" s="6">
        <v>2893.73</v>
      </c>
      <c r="GE3337" s="6">
        <v>2893.73</v>
      </c>
      <c r="GF3337" s="6">
        <v>2893.73</v>
      </c>
      <c r="GG3337" s="6">
        <v>2893.73</v>
      </c>
      <c r="GH3337" s="6">
        <v>2893.73</v>
      </c>
      <c r="GI3337" s="6">
        <v>2893.73</v>
      </c>
      <c r="GJ3337" s="6">
        <v>2893.73</v>
      </c>
      <c r="GK3337" s="6">
        <v>2893.73</v>
      </c>
      <c r="GL3337" s="6">
        <v>2893.73</v>
      </c>
      <c r="GM3337" s="6">
        <v>2893.73</v>
      </c>
      <c r="GN3337" s="6">
        <v>2893.73</v>
      </c>
      <c r="GO3337" s="6">
        <v>2893.73</v>
      </c>
      <c r="GP3337" s="6">
        <v>2893.73</v>
      </c>
      <c r="GQ3337" s="6">
        <v>2893.73</v>
      </c>
      <c r="GR3337" s="6">
        <v>2893.73</v>
      </c>
      <c r="GS3337" s="6">
        <v>2893.73</v>
      </c>
      <c r="GT3337" s="6">
        <v>2893.73</v>
      </c>
      <c r="GU3337" s="6">
        <v>2893.73</v>
      </c>
      <c r="GV3337" s="6">
        <v>2893.73</v>
      </c>
      <c r="GW3337" s="6">
        <v>2893.73</v>
      </c>
      <c r="GX3337" s="6">
        <v>2893.73</v>
      </c>
      <c r="GY3337" s="6">
        <v>2893.73</v>
      </c>
      <c r="GZ3337" s="6">
        <v>2893.73</v>
      </c>
      <c r="HA3337" s="6">
        <v>2893.73</v>
      </c>
      <c r="HB3337" s="6">
        <v>2893.73</v>
      </c>
      <c r="HC3337" s="6">
        <v>2893.73</v>
      </c>
      <c r="HD3337" s="6">
        <v>2893.73</v>
      </c>
      <c r="HE3337" s="6">
        <v>2893.73</v>
      </c>
      <c r="HF3337" s="6">
        <v>2893.73</v>
      </c>
      <c r="HG3337" s="6">
        <v>2893.73</v>
      </c>
      <c r="HH3337" s="6">
        <v>2893.73</v>
      </c>
      <c r="HI3337" s="6">
        <v>2893.73</v>
      </c>
      <c r="HJ3337" s="6">
        <v>2893.73</v>
      </c>
      <c r="HK3337" s="6">
        <v>2893.73</v>
      </c>
      <c r="HL3337" s="6">
        <v>2893.73</v>
      </c>
      <c r="HM3337" s="6">
        <v>2893.73</v>
      </c>
      <c r="HN3337" s="6">
        <v>2893.73</v>
      </c>
      <c r="HO3337" s="6">
        <v>2893.73</v>
      </c>
      <c r="HP3337" s="6">
        <v>2893.73</v>
      </c>
      <c r="HQ3337" s="6">
        <v>2893.73</v>
      </c>
      <c r="HR3337" s="6">
        <v>2893.73</v>
      </c>
      <c r="HS3337" s="6">
        <v>2893.73</v>
      </c>
      <c r="HT3337" s="6">
        <v>2893.73</v>
      </c>
      <c r="HU3337" s="6">
        <v>2893.73</v>
      </c>
      <c r="HV3337" s="6">
        <v>2893.73</v>
      </c>
      <c r="HW3337" s="6">
        <v>2893.73</v>
      </c>
      <c r="HX3337" s="6">
        <v>2893.73</v>
      </c>
      <c r="HY3337" s="6">
        <v>2893.73</v>
      </c>
      <c r="HZ3337" s="6">
        <v>2893.73</v>
      </c>
      <c r="IA3337" s="6">
        <v>2893.73</v>
      </c>
      <c r="IB3337" s="6">
        <v>2893.73</v>
      </c>
      <c r="IC3337" s="6">
        <v>2893.73</v>
      </c>
      <c r="ID3337" s="6">
        <v>2893.73</v>
      </c>
      <c r="IE3337" s="6">
        <v>2893.73</v>
      </c>
      <c r="IF3337" s="6">
        <v>2893.73</v>
      </c>
      <c r="IG3337" s="6">
        <v>2893.73</v>
      </c>
      <c r="IH3337" s="6">
        <v>2893.73</v>
      </c>
      <c r="II3337" s="6">
        <v>2893.73</v>
      </c>
      <c r="IJ3337" s="6">
        <v>2893.73</v>
      </c>
      <c r="IK3337" s="6">
        <v>2893.73</v>
      </c>
      <c r="IL3337" s="6">
        <v>2893.73</v>
      </c>
      <c r="IM3337" s="6">
        <v>2893.73</v>
      </c>
      <c r="IN3337" s="6">
        <v>2893.73</v>
      </c>
      <c r="IO3337" s="6">
        <v>2893.73</v>
      </c>
      <c r="IP3337" s="6">
        <v>2893.73</v>
      </c>
      <c r="IQ3337" s="6">
        <v>2893.73</v>
      </c>
      <c r="IR3337" s="6">
        <v>2893.73</v>
      </c>
      <c r="IS3337" s="6">
        <v>2893.73</v>
      </c>
      <c r="IT3337" s="6">
        <v>2893.73</v>
      </c>
      <c r="IU3337" s="6">
        <v>2893.73</v>
      </c>
      <c r="IV3337" s="6">
        <v>2893.73</v>
      </c>
    </row>
    <row r="3338" spans="1:256" x14ac:dyDescent="0.2">
      <c r="A3338" s="28">
        <v>41307</v>
      </c>
      <c r="B3338" s="40" t="s">
        <v>748</v>
      </c>
      <c r="C3338" s="31">
        <v>18867</v>
      </c>
      <c r="D3338" s="6">
        <v>4.4000000000000004</v>
      </c>
    </row>
    <row r="3339" spans="1:256" x14ac:dyDescent="0.2">
      <c r="B3339" s="40"/>
      <c r="D3339" s="6">
        <f>SUM(D3337:D3338)</f>
        <v>563.75</v>
      </c>
      <c r="G3339" s="6">
        <v>2893.73</v>
      </c>
      <c r="J3339" s="6">
        <v>100</v>
      </c>
      <c r="K3339" s="6">
        <v>330</v>
      </c>
      <c r="L3339" s="6">
        <v>400</v>
      </c>
      <c r="M3339" s="6">
        <f>SUM(D3339:L3339)</f>
        <v>4287.4799999999996</v>
      </c>
      <c r="N3339" s="6">
        <v>0</v>
      </c>
      <c r="O3339" s="7">
        <f>N3339-M3339</f>
        <v>-4287.4799999999996</v>
      </c>
    </row>
    <row r="3340" spans="1:256" x14ac:dyDescent="0.2">
      <c r="B3340" s="40"/>
    </row>
    <row r="3341" spans="1:256" x14ac:dyDescent="0.2">
      <c r="B3341" s="40"/>
    </row>
    <row r="3342" spans="1:256" ht="10.5" x14ac:dyDescent="0.25">
      <c r="A3342" s="59" t="s">
        <v>0</v>
      </c>
      <c r="B3342" s="22" t="s">
        <v>7</v>
      </c>
      <c r="C3342" s="3" t="s">
        <v>8</v>
      </c>
      <c r="D3342" s="2" t="s">
        <v>9</v>
      </c>
      <c r="E3342" s="46"/>
      <c r="F3342" s="2" t="s">
        <v>89</v>
      </c>
      <c r="G3342" s="2" t="s">
        <v>25</v>
      </c>
      <c r="H3342" s="2" t="s">
        <v>90</v>
      </c>
      <c r="I3342" s="2" t="s">
        <v>877</v>
      </c>
      <c r="J3342" s="2" t="s">
        <v>92</v>
      </c>
      <c r="K3342" s="2" t="s">
        <v>37</v>
      </c>
      <c r="L3342" s="2" t="s">
        <v>93</v>
      </c>
      <c r="M3342" s="2" t="s">
        <v>95</v>
      </c>
      <c r="N3342" s="2" t="s">
        <v>58</v>
      </c>
      <c r="O3342" s="4" t="s">
        <v>96</v>
      </c>
    </row>
    <row r="3343" spans="1:256" x14ac:dyDescent="0.2">
      <c r="A3343" s="28">
        <v>41311</v>
      </c>
      <c r="B3343" s="40" t="s">
        <v>838</v>
      </c>
      <c r="C3343" s="31">
        <v>45162</v>
      </c>
      <c r="D3343" s="6">
        <v>36.549999999999997</v>
      </c>
      <c r="E3343" s="44" t="s">
        <v>27</v>
      </c>
      <c r="G3343" s="6">
        <v>2657.23</v>
      </c>
    </row>
    <row r="3344" spans="1:256" x14ac:dyDescent="0.2">
      <c r="A3344" s="28">
        <v>41311</v>
      </c>
      <c r="B3344" s="40" t="s">
        <v>6</v>
      </c>
      <c r="C3344" s="31">
        <v>1669183</v>
      </c>
      <c r="D3344" s="6">
        <v>220.78</v>
      </c>
      <c r="E3344" s="44" t="s">
        <v>27</v>
      </c>
    </row>
    <row r="3345" spans="1:15" x14ac:dyDescent="0.2">
      <c r="A3345" s="28">
        <v>41311</v>
      </c>
      <c r="B3345" s="40" t="s">
        <v>773</v>
      </c>
      <c r="C3345" s="42" t="s">
        <v>946</v>
      </c>
      <c r="D3345" s="6">
        <v>1104.94</v>
      </c>
      <c r="E3345" s="44" t="s">
        <v>27</v>
      </c>
    </row>
    <row r="3346" spans="1:15" x14ac:dyDescent="0.2">
      <c r="A3346" s="28">
        <v>41312</v>
      </c>
      <c r="B3346" s="40" t="s">
        <v>761</v>
      </c>
      <c r="C3346" s="31">
        <v>13733</v>
      </c>
      <c r="D3346" s="6">
        <v>692.96</v>
      </c>
      <c r="E3346" s="44" t="s">
        <v>27</v>
      </c>
    </row>
    <row r="3347" spans="1:15" x14ac:dyDescent="0.2">
      <c r="A3347" s="28">
        <v>41313</v>
      </c>
      <c r="B3347" s="40" t="s">
        <v>6</v>
      </c>
      <c r="C3347" s="31">
        <v>166748</v>
      </c>
      <c r="D3347" s="6">
        <v>151.91999999999999</v>
      </c>
      <c r="E3347" s="44" t="s">
        <v>27</v>
      </c>
    </row>
    <row r="3348" spans="1:15" x14ac:dyDescent="0.2">
      <c r="A3348" s="28">
        <v>41313</v>
      </c>
      <c r="B3348" s="40" t="s">
        <v>459</v>
      </c>
      <c r="C3348" s="31">
        <v>296011</v>
      </c>
      <c r="D3348" s="6">
        <v>3587.41</v>
      </c>
      <c r="E3348" s="44" t="s">
        <v>27</v>
      </c>
      <c r="J3348" s="6">
        <v>100</v>
      </c>
      <c r="K3348" s="6">
        <v>330</v>
      </c>
      <c r="L3348" s="6">
        <v>400</v>
      </c>
    </row>
    <row r="3349" spans="1:15" ht="10.5" x14ac:dyDescent="0.25">
      <c r="B3349" s="40"/>
      <c r="D3349" s="9">
        <f>SUM(D3343:D3348)</f>
        <v>5794.5599999999995</v>
      </c>
      <c r="E3349" s="44"/>
      <c r="G3349" s="6">
        <v>2657.23</v>
      </c>
      <c r="I3349" s="6">
        <v>34</v>
      </c>
      <c r="J3349" s="6">
        <v>100</v>
      </c>
      <c r="K3349" s="6">
        <v>330</v>
      </c>
      <c r="L3349" s="6">
        <v>400</v>
      </c>
      <c r="M3349" s="6">
        <f>SUM(D3349:L3349)</f>
        <v>9315.7899999999991</v>
      </c>
    </row>
    <row r="3350" spans="1:15" x14ac:dyDescent="0.2">
      <c r="B3350" s="40"/>
      <c r="E3350" s="44"/>
    </row>
    <row r="3351" spans="1:15" x14ac:dyDescent="0.2">
      <c r="B3351" s="40"/>
      <c r="E3351" s="44"/>
    </row>
    <row r="3352" spans="1:15" ht="10.5" x14ac:dyDescent="0.25">
      <c r="A3352" s="59" t="s">
        <v>0</v>
      </c>
      <c r="B3352" s="22" t="s">
        <v>7</v>
      </c>
      <c r="C3352" s="3" t="s">
        <v>8</v>
      </c>
      <c r="D3352" s="2" t="s">
        <v>9</v>
      </c>
      <c r="E3352" s="46"/>
      <c r="F3352" s="2" t="s">
        <v>89</v>
      </c>
      <c r="G3352" s="2" t="s">
        <v>25</v>
      </c>
      <c r="H3352" s="2" t="s">
        <v>90</v>
      </c>
      <c r="I3352" s="2" t="s">
        <v>877</v>
      </c>
      <c r="J3352" s="2" t="s">
        <v>92</v>
      </c>
      <c r="K3352" s="2" t="s">
        <v>37</v>
      </c>
      <c r="L3352" s="2" t="s">
        <v>93</v>
      </c>
      <c r="M3352" s="2" t="s">
        <v>95</v>
      </c>
      <c r="N3352" s="2" t="s">
        <v>58</v>
      </c>
      <c r="O3352" s="4" t="s">
        <v>96</v>
      </c>
    </row>
    <row r="3353" spans="1:15" x14ac:dyDescent="0.2">
      <c r="A3353" s="28">
        <v>41317</v>
      </c>
      <c r="B3353" s="40" t="s">
        <v>19</v>
      </c>
      <c r="C3353" s="31">
        <v>221.083</v>
      </c>
      <c r="D3353" s="6">
        <v>293.25</v>
      </c>
      <c r="E3353" s="44" t="s">
        <v>27</v>
      </c>
    </row>
    <row r="3354" spans="1:15" x14ac:dyDescent="0.2">
      <c r="A3354" s="28">
        <v>41318</v>
      </c>
      <c r="B3354" s="40" t="s">
        <v>838</v>
      </c>
      <c r="C3354" s="31">
        <v>45346</v>
      </c>
      <c r="D3354" s="6">
        <v>39.369999999999997</v>
      </c>
      <c r="E3354" s="44" t="s">
        <v>27</v>
      </c>
    </row>
    <row r="3355" spans="1:15" x14ac:dyDescent="0.2">
      <c r="A3355" s="28">
        <v>41318</v>
      </c>
      <c r="B3355" s="40" t="s">
        <v>6</v>
      </c>
      <c r="C3355" s="31">
        <v>1670561</v>
      </c>
      <c r="D3355" s="6">
        <v>142.72</v>
      </c>
      <c r="E3355" s="44" t="s">
        <v>27</v>
      </c>
    </row>
    <row r="3356" spans="1:15" x14ac:dyDescent="0.2">
      <c r="A3356" s="28">
        <v>41318</v>
      </c>
      <c r="B3356" s="40" t="s">
        <v>773</v>
      </c>
      <c r="C3356" s="42" t="s">
        <v>947</v>
      </c>
      <c r="D3356" s="6">
        <v>1147.6600000000001</v>
      </c>
      <c r="E3356" s="44" t="s">
        <v>27</v>
      </c>
    </row>
    <row r="3357" spans="1:15" x14ac:dyDescent="0.2">
      <c r="A3357" s="28">
        <v>41319</v>
      </c>
      <c r="B3357" s="40" t="s">
        <v>459</v>
      </c>
      <c r="C3357" s="31">
        <v>296342</v>
      </c>
      <c r="D3357" s="6">
        <v>1791.95</v>
      </c>
      <c r="E3357" s="44" t="s">
        <v>27</v>
      </c>
    </row>
    <row r="3358" spans="1:15" x14ac:dyDescent="0.2">
      <c r="A3358" s="28">
        <v>41319</v>
      </c>
      <c r="B3358" s="40" t="s">
        <v>761</v>
      </c>
      <c r="C3358" s="31">
        <v>14098</v>
      </c>
      <c r="D3358" s="6">
        <v>738.4</v>
      </c>
      <c r="E3358" s="44" t="s">
        <v>27</v>
      </c>
    </row>
    <row r="3359" spans="1:15" x14ac:dyDescent="0.2">
      <c r="A3359" s="28">
        <v>41320</v>
      </c>
      <c r="B3359" s="40" t="s">
        <v>468</v>
      </c>
      <c r="C3359" s="31">
        <v>26277</v>
      </c>
      <c r="D3359" s="6">
        <v>521.95000000000005</v>
      </c>
      <c r="E3359" s="44" t="s">
        <v>27</v>
      </c>
    </row>
    <row r="3360" spans="1:15" ht="10.5" x14ac:dyDescent="0.25">
      <c r="B3360" s="40"/>
      <c r="D3360" s="9">
        <f>SUM(D3353:D3359)</f>
        <v>4675.2999999999993</v>
      </c>
      <c r="E3360" s="44"/>
      <c r="G3360" s="6">
        <v>2657.23</v>
      </c>
      <c r="J3360" s="6">
        <v>100</v>
      </c>
      <c r="K3360" s="6">
        <v>330</v>
      </c>
      <c r="L3360" s="6">
        <v>400</v>
      </c>
      <c r="M3360" s="6">
        <f>SUM(D3360:L3360)</f>
        <v>8162.5299999999988</v>
      </c>
    </row>
    <row r="3361" spans="1:15" x14ac:dyDescent="0.2">
      <c r="B3361" s="40"/>
      <c r="E3361" s="44"/>
    </row>
    <row r="3362" spans="1:15" x14ac:dyDescent="0.2">
      <c r="B3362" s="40"/>
      <c r="E3362" s="44"/>
    </row>
    <row r="3363" spans="1:15" ht="10.5" x14ac:dyDescent="0.25">
      <c r="A3363" s="59" t="s">
        <v>0</v>
      </c>
      <c r="B3363" s="22" t="s">
        <v>7</v>
      </c>
      <c r="C3363" s="3" t="s">
        <v>8</v>
      </c>
      <c r="D3363" s="2" t="s">
        <v>9</v>
      </c>
      <c r="E3363" s="46"/>
      <c r="F3363" s="2" t="s">
        <v>89</v>
      </c>
      <c r="G3363" s="2" t="s">
        <v>25</v>
      </c>
      <c r="H3363" s="2" t="s">
        <v>90</v>
      </c>
      <c r="I3363" s="2" t="s">
        <v>877</v>
      </c>
      <c r="J3363" s="2" t="s">
        <v>92</v>
      </c>
      <c r="K3363" s="2" t="s">
        <v>37</v>
      </c>
      <c r="L3363" s="2" t="s">
        <v>93</v>
      </c>
      <c r="M3363" s="2" t="s">
        <v>95</v>
      </c>
      <c r="N3363" s="2" t="s">
        <v>58</v>
      </c>
      <c r="O3363" s="4" t="s">
        <v>96</v>
      </c>
    </row>
    <row r="3364" spans="1:15" x14ac:dyDescent="0.2">
      <c r="A3364" s="28">
        <v>41325</v>
      </c>
      <c r="B3364" s="40" t="s">
        <v>6</v>
      </c>
      <c r="C3364" s="31">
        <v>1672141</v>
      </c>
      <c r="D3364" s="6">
        <v>142.72</v>
      </c>
      <c r="E3364" s="44" t="s">
        <v>27</v>
      </c>
    </row>
    <row r="3365" spans="1:15" x14ac:dyDescent="0.2">
      <c r="A3365" s="28">
        <v>41325</v>
      </c>
      <c r="B3365" s="40" t="s">
        <v>459</v>
      </c>
      <c r="C3365" s="31">
        <v>296671</v>
      </c>
      <c r="D3365" s="6">
        <v>2416.65</v>
      </c>
      <c r="E3365" s="44" t="s">
        <v>27</v>
      </c>
    </row>
    <row r="3366" spans="1:15" x14ac:dyDescent="0.2">
      <c r="A3366" s="28">
        <v>41325</v>
      </c>
      <c r="B3366" s="40" t="s">
        <v>773</v>
      </c>
      <c r="C3366" s="42" t="s">
        <v>938</v>
      </c>
      <c r="D3366" s="6">
        <v>1159.67</v>
      </c>
      <c r="E3366" s="44" t="s">
        <v>27</v>
      </c>
    </row>
    <row r="3367" spans="1:15" x14ac:dyDescent="0.2">
      <c r="A3367" s="28">
        <v>41325</v>
      </c>
      <c r="B3367" s="40" t="s">
        <v>748</v>
      </c>
      <c r="C3367" s="31">
        <v>19259</v>
      </c>
      <c r="D3367" s="6">
        <v>212.45</v>
      </c>
      <c r="E3367" s="44" t="s">
        <v>27</v>
      </c>
    </row>
    <row r="3368" spans="1:15" x14ac:dyDescent="0.2">
      <c r="A3368" s="28">
        <v>41326</v>
      </c>
      <c r="B3368" s="40" t="s">
        <v>761</v>
      </c>
      <c r="C3368" s="31">
        <v>14268</v>
      </c>
      <c r="D3368" s="6">
        <v>813.16</v>
      </c>
      <c r="E3368" s="44" t="s">
        <v>27</v>
      </c>
    </row>
    <row r="3369" spans="1:15" x14ac:dyDescent="0.2">
      <c r="A3369" s="28">
        <v>41326</v>
      </c>
      <c r="B3369" s="40" t="s">
        <v>838</v>
      </c>
      <c r="C3369" s="31">
        <v>45534</v>
      </c>
      <c r="D3369" s="6">
        <v>36.880000000000003</v>
      </c>
      <c r="E3369" s="44" t="s">
        <v>27</v>
      </c>
    </row>
    <row r="3370" spans="1:15" x14ac:dyDescent="0.2">
      <c r="A3370" s="28">
        <v>41327</v>
      </c>
      <c r="B3370" s="40" t="s">
        <v>6</v>
      </c>
      <c r="C3370" s="31">
        <v>167674</v>
      </c>
      <c r="D3370" s="6">
        <v>220.78</v>
      </c>
      <c r="E3370" s="44" t="s">
        <v>27</v>
      </c>
    </row>
    <row r="3371" spans="1:15" x14ac:dyDescent="0.2">
      <c r="A3371" s="28">
        <v>41327</v>
      </c>
      <c r="B3371" s="40" t="s">
        <v>847</v>
      </c>
      <c r="C3371" s="31">
        <v>45534</v>
      </c>
      <c r="D3371" s="6">
        <v>36.380000000000003</v>
      </c>
      <c r="E3371" s="44" t="s">
        <v>27</v>
      </c>
    </row>
    <row r="3372" spans="1:15" x14ac:dyDescent="0.2">
      <c r="A3372" s="28">
        <v>41327</v>
      </c>
      <c r="B3372" s="40" t="s">
        <v>155</v>
      </c>
      <c r="C3372" s="31">
        <v>117596</v>
      </c>
      <c r="D3372" s="6">
        <v>57.9</v>
      </c>
      <c r="E3372" s="44" t="s">
        <v>27</v>
      </c>
    </row>
    <row r="3373" spans="1:15" x14ac:dyDescent="0.2">
      <c r="A3373" s="28">
        <v>41327</v>
      </c>
      <c r="B3373" s="40" t="s">
        <v>838</v>
      </c>
      <c r="C3373" s="31">
        <v>45887</v>
      </c>
      <c r="D3373" s="6">
        <v>51.1</v>
      </c>
      <c r="E3373" s="44" t="s">
        <v>27</v>
      </c>
    </row>
    <row r="3374" spans="1:15" ht="10.5" x14ac:dyDescent="0.25">
      <c r="B3374" s="40"/>
      <c r="D3374" s="9">
        <f>SUM(D3364:D3373)</f>
        <v>5147.6899999999996</v>
      </c>
      <c r="G3374" s="6">
        <v>2897.45</v>
      </c>
      <c r="J3374" s="6">
        <v>100</v>
      </c>
      <c r="K3374" s="6">
        <v>330</v>
      </c>
      <c r="L3374" s="6">
        <v>400</v>
      </c>
      <c r="M3374" s="6">
        <f>SUM(D3374:L3374)</f>
        <v>8875.14</v>
      </c>
      <c r="N3374" s="6">
        <v>13433.86</v>
      </c>
      <c r="O3374" s="7">
        <f>N3374-M3374</f>
        <v>4558.7200000000012</v>
      </c>
    </row>
    <row r="3375" spans="1:15" x14ac:dyDescent="0.2">
      <c r="B3375" s="40"/>
    </row>
    <row r="3376" spans="1:15" x14ac:dyDescent="0.2">
      <c r="B3376" s="40"/>
    </row>
    <row r="3377" spans="1:15" ht="10.5" x14ac:dyDescent="0.25">
      <c r="A3377" s="59" t="s">
        <v>0</v>
      </c>
      <c r="B3377" s="22" t="s">
        <v>7</v>
      </c>
      <c r="C3377" s="3" t="s">
        <v>8</v>
      </c>
      <c r="D3377" s="2" t="s">
        <v>9</v>
      </c>
      <c r="E3377" s="46"/>
      <c r="F3377" s="2" t="s">
        <v>89</v>
      </c>
      <c r="G3377" s="2" t="s">
        <v>25</v>
      </c>
      <c r="H3377" s="2" t="s">
        <v>90</v>
      </c>
      <c r="I3377" s="2" t="s">
        <v>877</v>
      </c>
      <c r="J3377" s="2" t="s">
        <v>92</v>
      </c>
      <c r="K3377" s="2" t="s">
        <v>37</v>
      </c>
      <c r="L3377" s="2" t="s">
        <v>93</v>
      </c>
      <c r="M3377" s="2" t="s">
        <v>95</v>
      </c>
      <c r="N3377" s="2" t="s">
        <v>58</v>
      </c>
      <c r="O3377" s="4" t="s">
        <v>96</v>
      </c>
    </row>
    <row r="3378" spans="1:15" x14ac:dyDescent="0.2">
      <c r="A3378" s="28">
        <v>41330</v>
      </c>
      <c r="B3378" s="40" t="s">
        <v>19</v>
      </c>
      <c r="C3378" s="31">
        <v>221625</v>
      </c>
      <c r="D3378" s="6">
        <v>24.3</v>
      </c>
      <c r="E3378" s="44" t="s">
        <v>27</v>
      </c>
    </row>
    <row r="3379" spans="1:15" x14ac:dyDescent="0.2">
      <c r="A3379" s="28">
        <v>41331</v>
      </c>
      <c r="B3379" s="40" t="s">
        <v>19</v>
      </c>
      <c r="C3379" s="31">
        <v>221672</v>
      </c>
      <c r="D3379" s="6">
        <v>461.95</v>
      </c>
      <c r="E3379" s="44" t="s">
        <v>27</v>
      </c>
    </row>
    <row r="3380" spans="1:15" x14ac:dyDescent="0.2">
      <c r="A3380" s="28">
        <v>41331</v>
      </c>
      <c r="B3380" s="40" t="s">
        <v>459</v>
      </c>
      <c r="C3380" s="31">
        <v>296996</v>
      </c>
      <c r="D3380" s="6">
        <v>2262.94</v>
      </c>
      <c r="E3380" s="44" t="s">
        <v>27</v>
      </c>
    </row>
    <row r="3381" spans="1:15" x14ac:dyDescent="0.2">
      <c r="A3381" s="28">
        <v>41331</v>
      </c>
      <c r="B3381" s="40" t="s">
        <v>459</v>
      </c>
      <c r="C3381" s="31">
        <v>297017</v>
      </c>
      <c r="D3381" s="6">
        <v>189.96</v>
      </c>
      <c r="E3381" s="44" t="s">
        <v>27</v>
      </c>
    </row>
    <row r="3382" spans="1:15" x14ac:dyDescent="0.2">
      <c r="A3382" s="28">
        <v>41332</v>
      </c>
      <c r="B3382" s="40" t="s">
        <v>6</v>
      </c>
      <c r="C3382" s="31">
        <v>1673557</v>
      </c>
      <c r="D3382" s="6">
        <v>146.91999999999999</v>
      </c>
      <c r="E3382" s="44" t="s">
        <v>27</v>
      </c>
    </row>
    <row r="3383" spans="1:15" x14ac:dyDescent="0.2">
      <c r="A3383" s="28">
        <v>41332</v>
      </c>
      <c r="B3383" s="40" t="s">
        <v>773</v>
      </c>
      <c r="C3383" s="42" t="s">
        <v>939</v>
      </c>
      <c r="D3383" s="6">
        <v>1137.8699999999999</v>
      </c>
      <c r="E3383" s="44" t="s">
        <v>27</v>
      </c>
    </row>
    <row r="3384" spans="1:15" x14ac:dyDescent="0.2">
      <c r="A3384" s="28">
        <v>41333</v>
      </c>
      <c r="B3384" s="40" t="s">
        <v>761</v>
      </c>
      <c r="C3384" s="31">
        <v>14524</v>
      </c>
      <c r="D3384" s="6">
        <v>697.92</v>
      </c>
      <c r="E3384" s="44" t="s">
        <v>27</v>
      </c>
    </row>
    <row r="3385" spans="1:15" x14ac:dyDescent="0.2">
      <c r="A3385" s="28">
        <v>41333</v>
      </c>
      <c r="B3385" s="40" t="s">
        <v>773</v>
      </c>
      <c r="C3385" s="42" t="s">
        <v>940</v>
      </c>
      <c r="D3385" s="6">
        <v>180</v>
      </c>
      <c r="E3385" s="44" t="s">
        <v>27</v>
      </c>
    </row>
    <row r="3386" spans="1:15" x14ac:dyDescent="0.2">
      <c r="A3386" s="28">
        <v>41333</v>
      </c>
      <c r="B3386" s="40" t="s">
        <v>748</v>
      </c>
      <c r="C3386" s="31">
        <v>19450</v>
      </c>
      <c r="D3386" s="6">
        <v>259.89999999999998</v>
      </c>
      <c r="E3386" s="44" t="s">
        <v>27</v>
      </c>
    </row>
    <row r="3387" spans="1:15" x14ac:dyDescent="0.2">
      <c r="A3387" s="28">
        <v>41333</v>
      </c>
      <c r="B3387" s="40" t="s">
        <v>838</v>
      </c>
      <c r="C3387" s="31">
        <v>45749</v>
      </c>
      <c r="D3387" s="6">
        <v>39.71</v>
      </c>
      <c r="E3387" s="44" t="s">
        <v>27</v>
      </c>
      <c r="J3387" s="6">
        <v>100</v>
      </c>
      <c r="K3387" s="6">
        <v>330</v>
      </c>
      <c r="L3387" s="6">
        <v>400</v>
      </c>
    </row>
    <row r="3388" spans="1:15" ht="10.5" x14ac:dyDescent="0.25">
      <c r="B3388" s="40"/>
      <c r="D3388" s="9">
        <f>SUM(D3378:D3387)</f>
        <v>5401.47</v>
      </c>
      <c r="E3388" s="44"/>
      <c r="G3388" s="6">
        <v>2897.45</v>
      </c>
      <c r="J3388" s="6">
        <v>100</v>
      </c>
      <c r="K3388" s="6">
        <v>330</v>
      </c>
      <c r="L3388" s="6">
        <v>400</v>
      </c>
      <c r="M3388" s="6">
        <f>SUM(D3388:L3388)</f>
        <v>9128.92</v>
      </c>
      <c r="N3388" s="6">
        <v>7734.71</v>
      </c>
      <c r="O3388" s="7">
        <f>N3388-M3388</f>
        <v>-1394.21</v>
      </c>
    </row>
    <row r="3389" spans="1:15" x14ac:dyDescent="0.2">
      <c r="B3389" s="40"/>
    </row>
    <row r="3390" spans="1:15" ht="10.5" x14ac:dyDescent="0.25">
      <c r="A3390" s="59" t="s">
        <v>0</v>
      </c>
      <c r="B3390" s="22" t="s">
        <v>7</v>
      </c>
      <c r="C3390" s="3" t="s">
        <v>8</v>
      </c>
      <c r="D3390" s="2" t="s">
        <v>9</v>
      </c>
      <c r="E3390" s="46"/>
      <c r="F3390" s="2" t="s">
        <v>89</v>
      </c>
      <c r="G3390" s="2" t="s">
        <v>25</v>
      </c>
      <c r="H3390" s="2" t="s">
        <v>90</v>
      </c>
      <c r="I3390" s="2" t="s">
        <v>877</v>
      </c>
      <c r="J3390" s="2" t="s">
        <v>92</v>
      </c>
      <c r="K3390" s="2" t="s">
        <v>37</v>
      </c>
      <c r="L3390" s="2" t="s">
        <v>93</v>
      </c>
      <c r="M3390" s="2" t="s">
        <v>95</v>
      </c>
      <c r="N3390" s="2" t="s">
        <v>58</v>
      </c>
      <c r="O3390" s="4" t="s">
        <v>96</v>
      </c>
    </row>
    <row r="3391" spans="1:15" x14ac:dyDescent="0.2">
      <c r="A3391" s="28">
        <v>41337</v>
      </c>
      <c r="B3391" s="40" t="s">
        <v>13</v>
      </c>
      <c r="C3391" s="31">
        <v>3424</v>
      </c>
      <c r="D3391" s="6">
        <v>495.68</v>
      </c>
      <c r="E3391" s="44" t="s">
        <v>27</v>
      </c>
    </row>
    <row r="3392" spans="1:15" x14ac:dyDescent="0.2">
      <c r="A3392" s="28">
        <v>41337</v>
      </c>
      <c r="B3392" s="40" t="s">
        <v>6</v>
      </c>
      <c r="C3392" s="31">
        <v>1674450</v>
      </c>
      <c r="D3392" s="6">
        <v>16.559999999999999</v>
      </c>
      <c r="E3392" s="44" t="s">
        <v>27</v>
      </c>
    </row>
    <row r="3393" spans="1:15" x14ac:dyDescent="0.2">
      <c r="A3393" s="28">
        <v>41338</v>
      </c>
      <c r="B3393" s="40" t="s">
        <v>459</v>
      </c>
      <c r="C3393" s="31">
        <v>297241</v>
      </c>
      <c r="D3393" s="6">
        <v>1087.25</v>
      </c>
      <c r="E3393" s="44" t="s">
        <v>27</v>
      </c>
    </row>
    <row r="3394" spans="1:15" x14ac:dyDescent="0.2">
      <c r="A3394" s="28">
        <v>41339</v>
      </c>
      <c r="B3394" s="40" t="s">
        <v>773</v>
      </c>
      <c r="C3394" s="42" t="s">
        <v>941</v>
      </c>
      <c r="D3394" s="6">
        <v>1113.8399999999999</v>
      </c>
      <c r="E3394" s="44" t="s">
        <v>27</v>
      </c>
    </row>
    <row r="3395" spans="1:15" x14ac:dyDescent="0.2">
      <c r="A3395" s="28">
        <v>41339</v>
      </c>
      <c r="B3395" s="40" t="s">
        <v>19</v>
      </c>
      <c r="C3395" s="31">
        <v>221984</v>
      </c>
      <c r="D3395" s="6">
        <v>97.96</v>
      </c>
      <c r="E3395" s="44" t="s">
        <v>27</v>
      </c>
    </row>
    <row r="3396" spans="1:15" x14ac:dyDescent="0.2">
      <c r="A3396" s="28">
        <v>41339</v>
      </c>
      <c r="B3396" s="40" t="s">
        <v>459</v>
      </c>
      <c r="C3396" s="31">
        <v>297478</v>
      </c>
      <c r="D3396" s="6">
        <v>1330.98</v>
      </c>
      <c r="E3396" s="44" t="s">
        <v>27</v>
      </c>
    </row>
    <row r="3397" spans="1:15" x14ac:dyDescent="0.2">
      <c r="A3397" s="28">
        <v>41339</v>
      </c>
      <c r="B3397" s="40" t="s">
        <v>6</v>
      </c>
      <c r="C3397" s="31">
        <v>1675011</v>
      </c>
      <c r="D3397" s="6">
        <v>124.78</v>
      </c>
      <c r="E3397" s="44" t="s">
        <v>27</v>
      </c>
    </row>
    <row r="3398" spans="1:15" x14ac:dyDescent="0.2">
      <c r="A3398" s="28">
        <v>41339</v>
      </c>
      <c r="B3398" s="40" t="s">
        <v>748</v>
      </c>
      <c r="C3398" s="31">
        <v>19594</v>
      </c>
      <c r="D3398" s="6">
        <v>251.5</v>
      </c>
      <c r="E3398" s="44" t="s">
        <v>27</v>
      </c>
    </row>
    <row r="3399" spans="1:15" x14ac:dyDescent="0.2">
      <c r="A3399" s="28">
        <v>41341</v>
      </c>
      <c r="B3399" s="40" t="s">
        <v>674</v>
      </c>
      <c r="C3399" s="31">
        <v>43</v>
      </c>
      <c r="D3399" s="6">
        <v>1449.36</v>
      </c>
      <c r="E3399" s="44" t="s">
        <v>27</v>
      </c>
    </row>
    <row r="3400" spans="1:15" x14ac:dyDescent="0.2">
      <c r="A3400" s="28">
        <v>41341</v>
      </c>
      <c r="B3400" s="40" t="s">
        <v>6</v>
      </c>
      <c r="C3400" s="31">
        <v>1675616</v>
      </c>
      <c r="D3400" s="6">
        <v>220.78</v>
      </c>
      <c r="E3400" s="44" t="s">
        <v>27</v>
      </c>
    </row>
    <row r="3401" spans="1:15" x14ac:dyDescent="0.2">
      <c r="A3401" s="28">
        <v>41341</v>
      </c>
      <c r="B3401" s="40" t="s">
        <v>838</v>
      </c>
      <c r="C3401" s="31">
        <v>45887</v>
      </c>
      <c r="D3401" s="6">
        <v>51.1</v>
      </c>
      <c r="E3401" s="44" t="s">
        <v>27</v>
      </c>
    </row>
    <row r="3402" spans="1:15" ht="10.5" x14ac:dyDescent="0.25">
      <c r="B3402" s="40"/>
      <c r="D3402" s="9">
        <f>SUM(D3391:D3401)</f>
        <v>6239.79</v>
      </c>
      <c r="E3402" s="44"/>
      <c r="G3402" s="6">
        <v>2998.45</v>
      </c>
      <c r="J3402" s="6">
        <v>100</v>
      </c>
      <c r="K3402" s="6">
        <v>330</v>
      </c>
      <c r="L3402" s="6">
        <v>400</v>
      </c>
      <c r="M3402" s="6">
        <f>SUM(D3402:L3402)</f>
        <v>10068.24</v>
      </c>
      <c r="N3402" s="6">
        <v>9601.4599999999991</v>
      </c>
      <c r="O3402" s="7">
        <f>N3402-M3402</f>
        <v>-466.78000000000065</v>
      </c>
    </row>
    <row r="3403" spans="1:15" x14ac:dyDescent="0.2">
      <c r="B3403" s="40"/>
    </row>
    <row r="3404" spans="1:15" ht="10.5" x14ac:dyDescent="0.25">
      <c r="A3404" s="59" t="s">
        <v>0</v>
      </c>
      <c r="B3404" s="22" t="s">
        <v>7</v>
      </c>
      <c r="C3404" s="3" t="s">
        <v>8</v>
      </c>
      <c r="D3404" s="2" t="s">
        <v>9</v>
      </c>
      <c r="E3404" s="46"/>
      <c r="F3404" s="2" t="s">
        <v>89</v>
      </c>
      <c r="G3404" s="2" t="s">
        <v>25</v>
      </c>
      <c r="H3404" s="2" t="s">
        <v>90</v>
      </c>
      <c r="I3404" s="2" t="s">
        <v>877</v>
      </c>
      <c r="J3404" s="2" t="s">
        <v>92</v>
      </c>
      <c r="K3404" s="2" t="s">
        <v>37</v>
      </c>
      <c r="L3404" s="2" t="s">
        <v>93</v>
      </c>
      <c r="M3404" s="2" t="s">
        <v>95</v>
      </c>
      <c r="N3404" s="2" t="s">
        <v>58</v>
      </c>
      <c r="O3404" s="4" t="s">
        <v>96</v>
      </c>
    </row>
    <row r="3405" spans="1:15" x14ac:dyDescent="0.2">
      <c r="A3405" s="28">
        <v>41345</v>
      </c>
      <c r="B3405" s="40" t="s">
        <v>19</v>
      </c>
      <c r="C3405" s="31">
        <v>222218</v>
      </c>
      <c r="D3405" s="6">
        <v>247.95</v>
      </c>
      <c r="E3405" s="44" t="s">
        <v>27</v>
      </c>
    </row>
    <row r="3406" spans="1:15" x14ac:dyDescent="0.2">
      <c r="A3406" s="28">
        <v>41346</v>
      </c>
      <c r="B3406" s="40" t="s">
        <v>6</v>
      </c>
      <c r="C3406" s="31">
        <v>1676480</v>
      </c>
      <c r="D3406" s="6">
        <v>50.92</v>
      </c>
      <c r="E3406" s="44" t="s">
        <v>27</v>
      </c>
    </row>
    <row r="3407" spans="1:15" x14ac:dyDescent="0.2">
      <c r="A3407" s="28">
        <v>41346</v>
      </c>
      <c r="B3407" s="40" t="s">
        <v>6</v>
      </c>
      <c r="C3407" s="31">
        <v>1676479</v>
      </c>
      <c r="D3407" s="6">
        <v>142.72</v>
      </c>
      <c r="E3407" s="44" t="s">
        <v>27</v>
      </c>
    </row>
    <row r="3408" spans="1:15" x14ac:dyDescent="0.2">
      <c r="A3408" s="28">
        <v>41346</v>
      </c>
      <c r="B3408" s="40" t="s">
        <v>459</v>
      </c>
      <c r="C3408" s="31">
        <v>297852</v>
      </c>
      <c r="D3408" s="6">
        <v>1862.85</v>
      </c>
      <c r="E3408" s="44" t="s">
        <v>27</v>
      </c>
    </row>
    <row r="3409" spans="1:15" x14ac:dyDescent="0.2">
      <c r="A3409" s="28">
        <v>41346</v>
      </c>
      <c r="B3409" s="40" t="s">
        <v>773</v>
      </c>
      <c r="C3409" s="42" t="s">
        <v>943</v>
      </c>
      <c r="D3409" s="6">
        <v>1144.99</v>
      </c>
      <c r="E3409" s="44" t="s">
        <v>27</v>
      </c>
    </row>
    <row r="3410" spans="1:15" x14ac:dyDescent="0.2">
      <c r="A3410" s="28">
        <v>41348</v>
      </c>
      <c r="B3410" s="40" t="s">
        <v>838</v>
      </c>
      <c r="C3410" s="31">
        <v>46007</v>
      </c>
      <c r="D3410" s="6">
        <v>39.71</v>
      </c>
      <c r="E3410" s="44" t="s">
        <v>27</v>
      </c>
    </row>
    <row r="3411" spans="1:15" ht="10.5" x14ac:dyDescent="0.25">
      <c r="B3411" s="40"/>
      <c r="D3411" s="9">
        <f>SUM(D3405:D3410)</f>
        <v>3489.1400000000003</v>
      </c>
      <c r="G3411" s="6">
        <v>2998.45</v>
      </c>
      <c r="J3411" s="6">
        <v>100</v>
      </c>
      <c r="K3411" s="6">
        <v>330</v>
      </c>
      <c r="L3411" s="6">
        <v>400</v>
      </c>
      <c r="M3411" s="6">
        <f>SUM(D3411:L3411)</f>
        <v>7317.59</v>
      </c>
      <c r="N3411" s="6">
        <v>7997.08</v>
      </c>
      <c r="O3411" s="7">
        <f>N3411-M3411</f>
        <v>679.48999999999978</v>
      </c>
    </row>
    <row r="3412" spans="1:15" x14ac:dyDescent="0.2">
      <c r="B3412" s="40"/>
    </row>
    <row r="3413" spans="1:15" ht="10.5" x14ac:dyDescent="0.25">
      <c r="A3413" s="59" t="s">
        <v>0</v>
      </c>
      <c r="B3413" s="22" t="s">
        <v>7</v>
      </c>
      <c r="C3413" s="3" t="s">
        <v>8</v>
      </c>
      <c r="D3413" s="2" t="s">
        <v>9</v>
      </c>
      <c r="E3413" s="46"/>
      <c r="F3413" s="2" t="s">
        <v>89</v>
      </c>
      <c r="G3413" s="2" t="s">
        <v>25</v>
      </c>
      <c r="H3413" s="2" t="s">
        <v>90</v>
      </c>
      <c r="I3413" s="2" t="s">
        <v>877</v>
      </c>
      <c r="J3413" s="2" t="s">
        <v>92</v>
      </c>
      <c r="K3413" s="2" t="s">
        <v>37</v>
      </c>
      <c r="L3413" s="2" t="s">
        <v>93</v>
      </c>
      <c r="M3413" s="2" t="s">
        <v>95</v>
      </c>
      <c r="N3413" s="2" t="s">
        <v>58</v>
      </c>
      <c r="O3413" s="4" t="s">
        <v>96</v>
      </c>
    </row>
    <row r="3414" spans="1:15" x14ac:dyDescent="0.2">
      <c r="A3414" s="28">
        <v>41351</v>
      </c>
      <c r="B3414" s="40" t="s">
        <v>6</v>
      </c>
      <c r="C3414" s="31">
        <v>1677391</v>
      </c>
      <c r="D3414" s="6">
        <v>68.86</v>
      </c>
      <c r="E3414" s="44" t="s">
        <v>27</v>
      </c>
    </row>
    <row r="3415" spans="1:15" x14ac:dyDescent="0.2">
      <c r="A3415" s="28">
        <v>41351</v>
      </c>
      <c r="B3415" s="40" t="s">
        <v>19</v>
      </c>
      <c r="C3415" s="31">
        <v>222446</v>
      </c>
      <c r="D3415" s="6">
        <v>17.899999999999999</v>
      </c>
      <c r="E3415" s="44" t="s">
        <v>27</v>
      </c>
    </row>
    <row r="3416" spans="1:15" x14ac:dyDescent="0.2">
      <c r="A3416" s="28">
        <v>41353</v>
      </c>
      <c r="B3416" s="40" t="s">
        <v>6</v>
      </c>
      <c r="C3416" s="31">
        <v>1677960</v>
      </c>
      <c r="D3416" s="6">
        <v>73.86</v>
      </c>
      <c r="E3416" s="44" t="s">
        <v>27</v>
      </c>
    </row>
    <row r="3417" spans="1:15" x14ac:dyDescent="0.2">
      <c r="A3417" s="28">
        <v>41353</v>
      </c>
      <c r="B3417" s="40" t="s">
        <v>459</v>
      </c>
      <c r="C3417" s="31">
        <v>298210</v>
      </c>
      <c r="D3417" s="6">
        <v>2778.87</v>
      </c>
      <c r="E3417" s="44" t="s">
        <v>27</v>
      </c>
    </row>
    <row r="3418" spans="1:15" x14ac:dyDescent="0.2">
      <c r="A3418" s="28">
        <v>41353</v>
      </c>
      <c r="B3418" s="40" t="s">
        <v>748</v>
      </c>
      <c r="C3418" s="31">
        <v>19913</v>
      </c>
      <c r="D3418" s="6">
        <v>249.33</v>
      </c>
      <c r="E3418" s="44" t="s">
        <v>27</v>
      </c>
    </row>
    <row r="3419" spans="1:15" x14ac:dyDescent="0.2">
      <c r="A3419" s="28">
        <v>41353</v>
      </c>
      <c r="B3419" s="40" t="s">
        <v>773</v>
      </c>
      <c r="C3419" s="42" t="s">
        <v>948</v>
      </c>
      <c r="D3419" s="6">
        <v>1031.29</v>
      </c>
      <c r="E3419" s="44" t="s">
        <v>27</v>
      </c>
    </row>
    <row r="3420" spans="1:15" x14ac:dyDescent="0.2">
      <c r="A3420" s="28">
        <v>41354</v>
      </c>
      <c r="B3420" s="40" t="s">
        <v>761</v>
      </c>
      <c r="C3420" s="31">
        <v>15060</v>
      </c>
      <c r="D3420" s="6">
        <v>715.72</v>
      </c>
      <c r="E3420" s="44" t="s">
        <v>27</v>
      </c>
    </row>
    <row r="3421" spans="1:15" x14ac:dyDescent="0.2">
      <c r="A3421" s="28">
        <v>41354</v>
      </c>
      <c r="B3421" s="40" t="s">
        <v>748</v>
      </c>
      <c r="C3421" s="31">
        <v>119937</v>
      </c>
      <c r="D3421" s="6">
        <v>57.1</v>
      </c>
      <c r="E3421" s="44" t="s">
        <v>27</v>
      </c>
    </row>
    <row r="3422" spans="1:15" x14ac:dyDescent="0.2">
      <c r="A3422" s="28">
        <v>41355</v>
      </c>
      <c r="B3422" s="40" t="s">
        <v>6</v>
      </c>
      <c r="C3422" s="31">
        <v>1678550</v>
      </c>
      <c r="D3422" s="6">
        <v>99.32</v>
      </c>
      <c r="E3422" s="44" t="s">
        <v>27</v>
      </c>
    </row>
    <row r="3423" spans="1:15" x14ac:dyDescent="0.2">
      <c r="A3423" s="28">
        <v>41355</v>
      </c>
      <c r="B3423" s="40" t="s">
        <v>6</v>
      </c>
      <c r="C3423" s="31">
        <v>1678551</v>
      </c>
      <c r="D3423" s="6">
        <v>68.86</v>
      </c>
      <c r="E3423" s="44" t="s">
        <v>27</v>
      </c>
    </row>
    <row r="3424" spans="1:15" x14ac:dyDescent="0.2">
      <c r="A3424" s="28">
        <v>41355</v>
      </c>
      <c r="B3424" s="40" t="s">
        <v>459</v>
      </c>
      <c r="C3424" s="31">
        <v>298370</v>
      </c>
      <c r="D3424" s="6">
        <v>1533.96</v>
      </c>
      <c r="E3424" s="44" t="s">
        <v>27</v>
      </c>
    </row>
    <row r="3425" spans="1:15" x14ac:dyDescent="0.2">
      <c r="A3425" s="28">
        <v>41355</v>
      </c>
      <c r="B3425" s="40" t="s">
        <v>838</v>
      </c>
      <c r="C3425" s="31">
        <v>46160</v>
      </c>
      <c r="D3425" s="6">
        <v>51.1</v>
      </c>
      <c r="E3425" s="44" t="s">
        <v>27</v>
      </c>
    </row>
    <row r="3426" spans="1:15" ht="10.5" x14ac:dyDescent="0.25">
      <c r="B3426" s="40"/>
      <c r="D3426" s="9">
        <f>SUM(D3414:D3425)</f>
        <v>6746.17</v>
      </c>
      <c r="G3426" s="6">
        <v>3000</v>
      </c>
      <c r="J3426" s="6">
        <v>100</v>
      </c>
      <c r="K3426" s="6">
        <v>330</v>
      </c>
      <c r="L3426" s="6">
        <v>400</v>
      </c>
      <c r="M3426" s="6">
        <f>SUM(D3426:L3426)</f>
        <v>10576.17</v>
      </c>
      <c r="N3426" s="6">
        <v>9591.57</v>
      </c>
      <c r="O3426" s="7">
        <f>N3426-M3426</f>
        <v>-984.60000000000036</v>
      </c>
    </row>
    <row r="3427" spans="1:15" x14ac:dyDescent="0.2">
      <c r="B3427" s="40"/>
    </row>
    <row r="3428" spans="1:15" ht="10.5" x14ac:dyDescent="0.25">
      <c r="A3428" s="59" t="s">
        <v>0</v>
      </c>
      <c r="B3428" s="22" t="s">
        <v>7</v>
      </c>
      <c r="C3428" s="3" t="s">
        <v>8</v>
      </c>
      <c r="D3428" s="2" t="s">
        <v>9</v>
      </c>
      <c r="E3428" s="46"/>
      <c r="F3428" s="2" t="s">
        <v>89</v>
      </c>
      <c r="G3428" s="2" t="s">
        <v>25</v>
      </c>
      <c r="H3428" s="2" t="s">
        <v>90</v>
      </c>
      <c r="I3428" s="2" t="s">
        <v>877</v>
      </c>
      <c r="J3428" s="2" t="s">
        <v>92</v>
      </c>
      <c r="K3428" s="2" t="s">
        <v>37</v>
      </c>
      <c r="L3428" s="2" t="s">
        <v>93</v>
      </c>
      <c r="M3428" s="2" t="s">
        <v>95</v>
      </c>
      <c r="N3428" s="2" t="s">
        <v>58</v>
      </c>
      <c r="O3428" s="4" t="s">
        <v>96</v>
      </c>
    </row>
    <row r="3429" spans="1:15" x14ac:dyDescent="0.2">
      <c r="A3429" s="28">
        <v>41358</v>
      </c>
      <c r="B3429" s="40" t="s">
        <v>19</v>
      </c>
      <c r="C3429" s="31">
        <v>222737</v>
      </c>
      <c r="D3429" s="6">
        <v>643.25</v>
      </c>
      <c r="E3429" s="44" t="s">
        <v>27</v>
      </c>
    </row>
    <row r="3430" spans="1:15" x14ac:dyDescent="0.2">
      <c r="A3430" s="28">
        <v>41358</v>
      </c>
      <c r="B3430" s="40" t="s">
        <v>748</v>
      </c>
      <c r="C3430" s="31">
        <v>19598</v>
      </c>
      <c r="D3430" s="6">
        <v>228.4</v>
      </c>
      <c r="E3430" s="44" t="s">
        <v>27</v>
      </c>
    </row>
    <row r="3431" spans="1:15" x14ac:dyDescent="0.2">
      <c r="A3431" s="28">
        <v>41358</v>
      </c>
      <c r="B3431" s="40" t="s">
        <v>748</v>
      </c>
      <c r="C3431" s="31">
        <v>19920</v>
      </c>
      <c r="D3431" s="6">
        <v>9.9499999999999993</v>
      </c>
      <c r="E3431" s="44" t="s">
        <v>27</v>
      </c>
    </row>
    <row r="3432" spans="1:15" x14ac:dyDescent="0.2">
      <c r="A3432" s="28">
        <v>41358</v>
      </c>
      <c r="B3432" s="40" t="s">
        <v>748</v>
      </c>
      <c r="C3432" s="31">
        <v>19993</v>
      </c>
      <c r="D3432" s="6">
        <v>31.85</v>
      </c>
      <c r="E3432" s="44" t="s">
        <v>27</v>
      </c>
    </row>
    <row r="3433" spans="1:15" x14ac:dyDescent="0.2">
      <c r="A3433" s="28">
        <v>41358</v>
      </c>
      <c r="B3433" s="40" t="s">
        <v>781</v>
      </c>
      <c r="C3433" s="42" t="s">
        <v>949</v>
      </c>
      <c r="D3433" s="6">
        <v>2785.67</v>
      </c>
      <c r="E3433" s="44" t="s">
        <v>27</v>
      </c>
    </row>
    <row r="3434" spans="1:15" x14ac:dyDescent="0.2">
      <c r="A3434" s="28">
        <v>41358</v>
      </c>
      <c r="B3434" s="40" t="s">
        <v>13</v>
      </c>
      <c r="C3434" s="31">
        <v>3480</v>
      </c>
      <c r="D3434" s="6">
        <v>364.05</v>
      </c>
      <c r="E3434" s="44" t="s">
        <v>27</v>
      </c>
    </row>
    <row r="3435" spans="1:15" x14ac:dyDescent="0.2">
      <c r="A3435" s="28">
        <v>41360</v>
      </c>
      <c r="B3435" s="40" t="s">
        <v>773</v>
      </c>
      <c r="C3435" s="42" t="s">
        <v>950</v>
      </c>
      <c r="D3435" s="6">
        <v>1136.0899999999999</v>
      </c>
      <c r="E3435" s="44" t="s">
        <v>27</v>
      </c>
    </row>
    <row r="3436" spans="1:15" x14ac:dyDescent="0.2">
      <c r="A3436" s="28">
        <v>41360</v>
      </c>
      <c r="B3436" s="40" t="s">
        <v>459</v>
      </c>
      <c r="C3436" s="31">
        <v>298646</v>
      </c>
      <c r="D3436" s="6">
        <v>1773.44</v>
      </c>
      <c r="E3436" s="44" t="s">
        <v>27</v>
      </c>
    </row>
    <row r="3437" spans="1:15" x14ac:dyDescent="0.2">
      <c r="A3437" s="28">
        <v>41361</v>
      </c>
      <c r="B3437" s="40" t="s">
        <v>6</v>
      </c>
      <c r="C3437" s="31">
        <v>1679854</v>
      </c>
      <c r="D3437" s="6">
        <v>78.06</v>
      </c>
      <c r="E3437" s="44" t="s">
        <v>27</v>
      </c>
    </row>
    <row r="3438" spans="1:15" ht="10.5" x14ac:dyDescent="0.25">
      <c r="D3438" s="9">
        <f>SUM(D3429:D3437)</f>
        <v>7050.7600000000011</v>
      </c>
      <c r="G3438" s="6">
        <v>3000</v>
      </c>
      <c r="J3438" s="6">
        <v>100</v>
      </c>
      <c r="K3438" s="6">
        <v>330</v>
      </c>
      <c r="L3438" s="6">
        <v>400</v>
      </c>
      <c r="M3438" s="6">
        <f>SUM(D3438:L3438)</f>
        <v>10880.760000000002</v>
      </c>
      <c r="N3438" s="6">
        <v>10552.28</v>
      </c>
      <c r="O3438" s="7">
        <f>N3438-M3438</f>
        <v>-328.48000000000138</v>
      </c>
    </row>
    <row r="3441" spans="1:15" ht="10.5" x14ac:dyDescent="0.25">
      <c r="A3441" s="59" t="s">
        <v>0</v>
      </c>
      <c r="B3441" s="22" t="s">
        <v>7</v>
      </c>
      <c r="C3441" s="3" t="s">
        <v>8</v>
      </c>
      <c r="D3441" s="2" t="s">
        <v>9</v>
      </c>
      <c r="E3441" s="46"/>
      <c r="F3441" s="2" t="s">
        <v>89</v>
      </c>
      <c r="G3441" s="2" t="s">
        <v>25</v>
      </c>
      <c r="H3441" s="2" t="s">
        <v>90</v>
      </c>
      <c r="I3441" s="2" t="s">
        <v>877</v>
      </c>
      <c r="J3441" s="2" t="s">
        <v>92</v>
      </c>
      <c r="K3441" s="2" t="s">
        <v>37</v>
      </c>
      <c r="L3441" s="2" t="s">
        <v>93</v>
      </c>
      <c r="M3441" s="2" t="s">
        <v>95</v>
      </c>
      <c r="N3441" s="2" t="s">
        <v>58</v>
      </c>
      <c r="O3441" s="4" t="s">
        <v>96</v>
      </c>
    </row>
    <row r="3442" spans="1:15" x14ac:dyDescent="0.2">
      <c r="A3442" s="28">
        <v>41366</v>
      </c>
      <c r="B3442" s="40" t="s">
        <v>6</v>
      </c>
      <c r="C3442" s="31">
        <v>1680278</v>
      </c>
      <c r="D3442" s="6">
        <v>78.06</v>
      </c>
      <c r="E3442" s="44" t="s">
        <v>27</v>
      </c>
    </row>
    <row r="3443" spans="1:15" x14ac:dyDescent="0.2">
      <c r="A3443" s="28">
        <v>41366</v>
      </c>
      <c r="B3443" s="40" t="s">
        <v>674</v>
      </c>
      <c r="C3443" s="31">
        <v>45</v>
      </c>
      <c r="D3443" s="6">
        <v>1514.86</v>
      </c>
      <c r="E3443" s="44" t="s">
        <v>27</v>
      </c>
    </row>
    <row r="3444" spans="1:15" x14ac:dyDescent="0.2">
      <c r="A3444" s="28">
        <v>41367</v>
      </c>
      <c r="B3444" s="40" t="s">
        <v>6</v>
      </c>
      <c r="C3444" s="31">
        <v>1680493</v>
      </c>
      <c r="D3444" s="6">
        <v>73.86</v>
      </c>
      <c r="E3444" s="44" t="s">
        <v>27</v>
      </c>
    </row>
    <row r="3445" spans="1:15" x14ac:dyDescent="0.2">
      <c r="A3445" s="28">
        <v>41367</v>
      </c>
      <c r="B3445" s="40" t="s">
        <v>748</v>
      </c>
      <c r="C3445" s="31">
        <v>20167</v>
      </c>
      <c r="D3445" s="6">
        <v>331.85</v>
      </c>
      <c r="E3445" s="44" t="s">
        <v>27</v>
      </c>
    </row>
    <row r="3446" spans="1:15" x14ac:dyDescent="0.2">
      <c r="A3446" s="28">
        <v>41368</v>
      </c>
      <c r="B3446" s="40" t="s">
        <v>459</v>
      </c>
      <c r="C3446" s="31">
        <v>298978</v>
      </c>
      <c r="D3446" s="6">
        <v>2485.8200000000002</v>
      </c>
      <c r="E3446" s="44" t="s">
        <v>27</v>
      </c>
    </row>
    <row r="3447" spans="1:15" x14ac:dyDescent="0.2">
      <c r="A3447" s="28">
        <v>41367</v>
      </c>
      <c r="B3447" s="40" t="s">
        <v>773</v>
      </c>
      <c r="C3447" s="42" t="s">
        <v>953</v>
      </c>
      <c r="D3447" s="6">
        <v>1148.55</v>
      </c>
      <c r="E3447" s="44" t="s">
        <v>27</v>
      </c>
    </row>
    <row r="3448" spans="1:15" x14ac:dyDescent="0.2">
      <c r="A3448" s="28">
        <v>41369</v>
      </c>
      <c r="B3448" s="40" t="s">
        <v>838</v>
      </c>
      <c r="C3448" s="42">
        <v>46426</v>
      </c>
      <c r="D3448" s="6">
        <v>39.71</v>
      </c>
      <c r="E3448" s="44" t="s">
        <v>27</v>
      </c>
    </row>
    <row r="3449" spans="1:15" ht="10.5" x14ac:dyDescent="0.25">
      <c r="D3449" s="9">
        <f>SUM(D3442:D3448)</f>
        <v>5672.71</v>
      </c>
      <c r="G3449" s="6">
        <v>3115.22</v>
      </c>
      <c r="J3449" s="6">
        <v>100</v>
      </c>
      <c r="K3449" s="6">
        <v>330</v>
      </c>
      <c r="L3449" s="6">
        <v>400</v>
      </c>
      <c r="M3449" s="6">
        <f>SUM(D3449:L3449)</f>
        <v>9617.93</v>
      </c>
      <c r="N3449" s="6">
        <v>8335.84</v>
      </c>
      <c r="O3449" s="7">
        <f>N3449-M3449</f>
        <v>-1282.0900000000001</v>
      </c>
    </row>
    <row r="3452" spans="1:15" ht="10.5" x14ac:dyDescent="0.25">
      <c r="A3452" s="59" t="s">
        <v>0</v>
      </c>
      <c r="B3452" s="22" t="s">
        <v>7</v>
      </c>
      <c r="C3452" s="3" t="s">
        <v>8</v>
      </c>
      <c r="D3452" s="2" t="s">
        <v>9</v>
      </c>
      <c r="E3452" s="46"/>
      <c r="F3452" s="2" t="s">
        <v>89</v>
      </c>
      <c r="G3452" s="2" t="s">
        <v>25</v>
      </c>
      <c r="H3452" s="2" t="s">
        <v>90</v>
      </c>
      <c r="I3452" s="2" t="s">
        <v>877</v>
      </c>
      <c r="J3452" s="2" t="s">
        <v>92</v>
      </c>
      <c r="K3452" s="2" t="s">
        <v>37</v>
      </c>
      <c r="L3452" s="2" t="s">
        <v>93</v>
      </c>
      <c r="M3452" s="2" t="s">
        <v>95</v>
      </c>
      <c r="N3452" s="2" t="s">
        <v>58</v>
      </c>
      <c r="O3452" s="4" t="s">
        <v>96</v>
      </c>
    </row>
    <row r="3453" spans="1:15" x14ac:dyDescent="0.2">
      <c r="A3453" s="28">
        <v>41372</v>
      </c>
      <c r="B3453" s="40" t="s">
        <v>6</v>
      </c>
      <c r="C3453" s="31">
        <v>1681421</v>
      </c>
      <c r="D3453" s="6">
        <v>142.72</v>
      </c>
      <c r="E3453" s="44" t="s">
        <v>27</v>
      </c>
    </row>
    <row r="3454" spans="1:15" x14ac:dyDescent="0.2">
      <c r="A3454" s="28">
        <v>41372</v>
      </c>
      <c r="B3454" s="40" t="s">
        <v>6</v>
      </c>
      <c r="C3454" s="31">
        <v>1681438</v>
      </c>
      <c r="D3454" s="6">
        <v>50.92</v>
      </c>
      <c r="E3454" s="44" t="s">
        <v>27</v>
      </c>
    </row>
    <row r="3455" spans="1:15" x14ac:dyDescent="0.2">
      <c r="A3455" s="28">
        <v>41374</v>
      </c>
      <c r="B3455" s="40" t="s">
        <v>19</v>
      </c>
      <c r="C3455" s="31">
        <v>223339</v>
      </c>
      <c r="D3455" s="6">
        <v>68.650000000000006</v>
      </c>
      <c r="E3455" s="44" t="s">
        <v>27</v>
      </c>
    </row>
    <row r="3456" spans="1:15" x14ac:dyDescent="0.2">
      <c r="A3456" s="28">
        <v>41373</v>
      </c>
      <c r="B3456" s="40" t="s">
        <v>19</v>
      </c>
      <c r="C3456" s="31">
        <v>223278</v>
      </c>
      <c r="D3456" s="6">
        <v>487.75</v>
      </c>
      <c r="E3456" s="44" t="s">
        <v>27</v>
      </c>
    </row>
    <row r="3457" spans="1:15" x14ac:dyDescent="0.2">
      <c r="A3457" s="28">
        <v>41374</v>
      </c>
      <c r="B3457" s="40" t="s">
        <v>6</v>
      </c>
      <c r="C3457" s="31">
        <v>1681987</v>
      </c>
      <c r="D3457" s="6">
        <v>73.86</v>
      </c>
      <c r="E3457" s="44" t="s">
        <v>27</v>
      </c>
    </row>
    <row r="3458" spans="1:15" x14ac:dyDescent="0.2">
      <c r="A3458" s="28">
        <v>41375</v>
      </c>
      <c r="B3458" s="40" t="s">
        <v>459</v>
      </c>
      <c r="C3458" s="31">
        <v>299357</v>
      </c>
      <c r="D3458" s="6">
        <v>1601.55</v>
      </c>
      <c r="E3458" s="44" t="s">
        <v>27</v>
      </c>
    </row>
    <row r="3459" spans="1:15" x14ac:dyDescent="0.2">
      <c r="A3459" s="28">
        <v>41373</v>
      </c>
      <c r="B3459" s="40" t="s">
        <v>459</v>
      </c>
      <c r="C3459" s="31">
        <v>299205</v>
      </c>
      <c r="D3459" s="6">
        <v>272.05</v>
      </c>
      <c r="E3459" s="44" t="s">
        <v>27</v>
      </c>
    </row>
    <row r="3460" spans="1:15" x14ac:dyDescent="0.2">
      <c r="A3460" s="28">
        <v>41373</v>
      </c>
      <c r="B3460" s="40" t="s">
        <v>459</v>
      </c>
      <c r="C3460" s="31">
        <v>299196</v>
      </c>
      <c r="D3460" s="6">
        <v>2910.82</v>
      </c>
      <c r="E3460" s="44" t="s">
        <v>27</v>
      </c>
    </row>
    <row r="3461" spans="1:15" x14ac:dyDescent="0.2">
      <c r="A3461" s="28">
        <v>41376</v>
      </c>
      <c r="B3461" s="40" t="s">
        <v>761</v>
      </c>
      <c r="C3461" s="31">
        <v>15639</v>
      </c>
      <c r="D3461" s="6">
        <v>814.06</v>
      </c>
      <c r="E3461" s="44" t="s">
        <v>27</v>
      </c>
    </row>
    <row r="3462" spans="1:15" x14ac:dyDescent="0.2">
      <c r="A3462" s="28">
        <v>41374</v>
      </c>
      <c r="B3462" s="40" t="s">
        <v>773</v>
      </c>
      <c r="C3462" s="42" t="s">
        <v>955</v>
      </c>
      <c r="D3462" s="6">
        <v>1104.94</v>
      </c>
      <c r="E3462" s="44" t="s">
        <v>27</v>
      </c>
    </row>
    <row r="3463" spans="1:15" x14ac:dyDescent="0.2">
      <c r="A3463" s="28">
        <v>41376</v>
      </c>
      <c r="B3463" s="40" t="s">
        <v>964</v>
      </c>
      <c r="C3463" s="42">
        <v>46523</v>
      </c>
      <c r="D3463" s="6">
        <v>51.1</v>
      </c>
    </row>
    <row r="3464" spans="1:15" ht="10.5" x14ac:dyDescent="0.25">
      <c r="D3464" s="9">
        <f>SUM(D3453:D3463)</f>
        <v>7578.42</v>
      </c>
      <c r="G3464" s="6">
        <v>3115.22</v>
      </c>
      <c r="J3464" s="6">
        <v>272.49</v>
      </c>
      <c r="K3464" s="6">
        <v>330</v>
      </c>
      <c r="L3464" s="6">
        <v>400</v>
      </c>
      <c r="M3464" s="6">
        <f>SUM(D3464:L3464)</f>
        <v>11696.13</v>
      </c>
      <c r="N3464" s="6">
        <v>10550.28</v>
      </c>
      <c r="O3464" s="7">
        <f>N3464-M3464</f>
        <v>-1145.8499999999985</v>
      </c>
    </row>
    <row r="3468" spans="1:15" ht="10.5" x14ac:dyDescent="0.25">
      <c r="A3468" s="59" t="s">
        <v>0</v>
      </c>
      <c r="B3468" s="22" t="s">
        <v>7</v>
      </c>
      <c r="C3468" s="3" t="s">
        <v>8</v>
      </c>
      <c r="D3468" s="2" t="s">
        <v>9</v>
      </c>
      <c r="E3468" s="46"/>
      <c r="F3468" s="2" t="s">
        <v>89</v>
      </c>
      <c r="G3468" s="2" t="s">
        <v>25</v>
      </c>
      <c r="H3468" s="2" t="s">
        <v>90</v>
      </c>
      <c r="I3468" s="2" t="s">
        <v>877</v>
      </c>
      <c r="J3468" s="2" t="s">
        <v>92</v>
      </c>
      <c r="K3468" s="2" t="s">
        <v>37</v>
      </c>
      <c r="L3468" s="2" t="s">
        <v>93</v>
      </c>
      <c r="M3468" s="2" t="s">
        <v>95</v>
      </c>
      <c r="N3468" s="2" t="s">
        <v>58</v>
      </c>
      <c r="O3468" s="4" t="s">
        <v>96</v>
      </c>
    </row>
    <row r="3469" spans="1:15" x14ac:dyDescent="0.2">
      <c r="A3469" s="28">
        <v>41379</v>
      </c>
      <c r="B3469" s="40" t="s">
        <v>6</v>
      </c>
      <c r="C3469" s="31">
        <v>1682779</v>
      </c>
      <c r="D3469" s="6">
        <v>101.98</v>
      </c>
      <c r="E3469" s="44" t="s">
        <v>27</v>
      </c>
    </row>
    <row r="3470" spans="1:15" x14ac:dyDescent="0.2">
      <c r="A3470" s="28">
        <v>41380</v>
      </c>
      <c r="B3470" s="40" t="s">
        <v>958</v>
      </c>
      <c r="C3470" s="31">
        <v>155412</v>
      </c>
      <c r="D3470" s="6">
        <v>1808.04</v>
      </c>
      <c r="E3470" s="44" t="s">
        <v>27</v>
      </c>
    </row>
    <row r="3471" spans="1:15" x14ac:dyDescent="0.2">
      <c r="A3471" s="28">
        <v>41380</v>
      </c>
      <c r="B3471" s="40" t="s">
        <v>748</v>
      </c>
      <c r="C3471" s="31">
        <v>205033</v>
      </c>
      <c r="D3471" s="6">
        <v>336.75</v>
      </c>
      <c r="E3471" s="44" t="s">
        <v>27</v>
      </c>
    </row>
    <row r="3472" spans="1:15" x14ac:dyDescent="0.2">
      <c r="A3472" s="28">
        <v>41381</v>
      </c>
      <c r="B3472" s="40" t="s">
        <v>6</v>
      </c>
      <c r="C3472" s="31">
        <v>1683316</v>
      </c>
      <c r="D3472" s="6">
        <v>73.86</v>
      </c>
      <c r="E3472" s="44" t="s">
        <v>27</v>
      </c>
    </row>
    <row r="3473" spans="1:15" x14ac:dyDescent="0.2">
      <c r="A3473" s="28">
        <v>41382</v>
      </c>
      <c r="B3473" s="40" t="s">
        <v>459</v>
      </c>
      <c r="C3473" s="31">
        <v>299729</v>
      </c>
      <c r="D3473" s="6">
        <v>1215.98</v>
      </c>
      <c r="E3473" s="44" t="s">
        <v>27</v>
      </c>
    </row>
    <row r="3474" spans="1:15" x14ac:dyDescent="0.2">
      <c r="A3474" s="28">
        <v>41382</v>
      </c>
      <c r="B3474" s="40" t="s">
        <v>19</v>
      </c>
      <c r="C3474" s="31">
        <v>223666</v>
      </c>
      <c r="D3474" s="6">
        <v>109.35</v>
      </c>
      <c r="E3474" s="44" t="s">
        <v>27</v>
      </c>
    </row>
    <row r="3475" spans="1:15" x14ac:dyDescent="0.2">
      <c r="A3475" s="28">
        <v>41383</v>
      </c>
      <c r="B3475" s="40" t="s">
        <v>6</v>
      </c>
      <c r="C3475" s="31">
        <v>1683992</v>
      </c>
      <c r="D3475" s="6">
        <v>52.46</v>
      </c>
      <c r="E3475" s="44" t="s">
        <v>27</v>
      </c>
    </row>
    <row r="3476" spans="1:15" x14ac:dyDescent="0.2">
      <c r="A3476" s="28">
        <v>41381</v>
      </c>
      <c r="B3476" s="40" t="s">
        <v>773</v>
      </c>
      <c r="C3476" s="42" t="s">
        <v>959</v>
      </c>
      <c r="D3476" s="6">
        <v>1120.96</v>
      </c>
      <c r="E3476" s="44" t="s">
        <v>27</v>
      </c>
    </row>
    <row r="3477" spans="1:15" x14ac:dyDescent="0.2">
      <c r="A3477" s="28">
        <v>41379</v>
      </c>
      <c r="B3477" s="40" t="s">
        <v>13</v>
      </c>
      <c r="C3477" s="31">
        <v>3536</v>
      </c>
      <c r="D3477" s="6">
        <v>368.1</v>
      </c>
      <c r="E3477" s="44" t="s">
        <v>27</v>
      </c>
    </row>
    <row r="3478" spans="1:15" x14ac:dyDescent="0.2">
      <c r="A3478" s="28">
        <v>41381</v>
      </c>
      <c r="B3478" s="40" t="s">
        <v>838</v>
      </c>
      <c r="C3478" s="31">
        <v>46697</v>
      </c>
      <c r="D3478" s="6">
        <v>39.71</v>
      </c>
      <c r="F3478" s="41" t="s">
        <v>243</v>
      </c>
    </row>
    <row r="3479" spans="1:15" x14ac:dyDescent="0.2">
      <c r="A3479" s="28">
        <v>41381</v>
      </c>
      <c r="B3479" s="40" t="s">
        <v>748</v>
      </c>
      <c r="C3479" s="31">
        <v>20554</v>
      </c>
      <c r="D3479" s="6">
        <v>52.65</v>
      </c>
      <c r="E3479" s="44" t="s">
        <v>27</v>
      </c>
      <c r="F3479" s="41"/>
    </row>
    <row r="3480" spans="1:15" ht="10.5" x14ac:dyDescent="0.25">
      <c r="D3480" s="9">
        <f>SUM(D3469:D3479)</f>
        <v>5279.84</v>
      </c>
      <c r="G3480" s="6">
        <v>2584.83</v>
      </c>
      <c r="I3480" s="6">
        <v>88.33</v>
      </c>
      <c r="J3480" s="6">
        <v>272.49</v>
      </c>
      <c r="K3480" s="6">
        <v>330</v>
      </c>
      <c r="L3480" s="6">
        <v>400</v>
      </c>
      <c r="M3480" s="6">
        <f>SUM(D3480:L3480)</f>
        <v>8955.49</v>
      </c>
      <c r="N3480" s="6">
        <v>9743.0300000000007</v>
      </c>
      <c r="O3480" s="7">
        <f>N3480-M3480</f>
        <v>787.54000000000087</v>
      </c>
    </row>
    <row r="3482" spans="1:15" ht="10.5" x14ac:dyDescent="0.25">
      <c r="A3482" s="59" t="s">
        <v>0</v>
      </c>
      <c r="B3482" s="22" t="s">
        <v>7</v>
      </c>
      <c r="C3482" s="3" t="s">
        <v>8</v>
      </c>
      <c r="D3482" s="2" t="s">
        <v>9</v>
      </c>
      <c r="E3482" s="46"/>
      <c r="F3482" s="2" t="s">
        <v>89</v>
      </c>
      <c r="G3482" s="2" t="s">
        <v>25</v>
      </c>
      <c r="H3482" s="2" t="s">
        <v>90</v>
      </c>
      <c r="I3482" s="2" t="s">
        <v>877</v>
      </c>
      <c r="J3482" s="2" t="s">
        <v>92</v>
      </c>
      <c r="K3482" s="2" t="s">
        <v>37</v>
      </c>
      <c r="L3482" s="2" t="s">
        <v>93</v>
      </c>
      <c r="M3482" s="2" t="s">
        <v>95</v>
      </c>
      <c r="N3482" s="2" t="s">
        <v>58</v>
      </c>
      <c r="O3482" s="4" t="s">
        <v>96</v>
      </c>
    </row>
    <row r="3483" spans="1:15" x14ac:dyDescent="0.2">
      <c r="A3483" s="28">
        <v>41386</v>
      </c>
      <c r="B3483" s="40" t="s">
        <v>459</v>
      </c>
      <c r="C3483" s="31">
        <v>299895</v>
      </c>
      <c r="D3483" s="6">
        <v>1206.8800000000001</v>
      </c>
      <c r="E3483" s="44" t="s">
        <v>27</v>
      </c>
    </row>
    <row r="3484" spans="1:15" x14ac:dyDescent="0.2">
      <c r="A3484" s="28">
        <v>37735</v>
      </c>
      <c r="B3484" s="40" t="s">
        <v>459</v>
      </c>
      <c r="C3484" s="31">
        <v>300068</v>
      </c>
      <c r="D3484" s="6">
        <v>1975.35</v>
      </c>
      <c r="E3484" s="44" t="s">
        <v>27</v>
      </c>
    </row>
    <row r="3485" spans="1:15" x14ac:dyDescent="0.2">
      <c r="A3485" s="28">
        <v>41384</v>
      </c>
      <c r="B3485" s="40" t="s">
        <v>674</v>
      </c>
      <c r="C3485" s="31">
        <v>46</v>
      </c>
      <c r="D3485" s="6">
        <v>1674.75</v>
      </c>
      <c r="E3485" s="44" t="s">
        <v>27</v>
      </c>
    </row>
    <row r="3486" spans="1:15" x14ac:dyDescent="0.2">
      <c r="A3486" s="28">
        <v>41386</v>
      </c>
      <c r="B3486" s="40" t="s">
        <v>761</v>
      </c>
      <c r="C3486" s="31">
        <v>15876</v>
      </c>
      <c r="D3486" s="6">
        <v>854.14</v>
      </c>
      <c r="E3486" s="44" t="s">
        <v>27</v>
      </c>
    </row>
    <row r="3487" spans="1:15" x14ac:dyDescent="0.2">
      <c r="A3487" s="28">
        <v>41386</v>
      </c>
      <c r="B3487" s="40" t="s">
        <v>6</v>
      </c>
      <c r="C3487" s="31">
        <v>1684318</v>
      </c>
      <c r="D3487" s="6">
        <v>73.86</v>
      </c>
      <c r="E3487" s="44" t="s">
        <v>27</v>
      </c>
    </row>
    <row r="3488" spans="1:15" x14ac:dyDescent="0.2">
      <c r="A3488" s="28">
        <v>41386</v>
      </c>
      <c r="B3488" s="40" t="s">
        <v>19</v>
      </c>
      <c r="C3488" s="31">
        <v>223810</v>
      </c>
      <c r="D3488" s="6">
        <v>314.75</v>
      </c>
      <c r="E3488" s="44" t="s">
        <v>27</v>
      </c>
      <c r="L3488" s="41" t="s">
        <v>243</v>
      </c>
    </row>
    <row r="3489" spans="1:15" x14ac:dyDescent="0.2">
      <c r="A3489" s="28">
        <v>41386</v>
      </c>
      <c r="B3489" s="40" t="s">
        <v>958</v>
      </c>
      <c r="C3489" s="31">
        <v>155548</v>
      </c>
      <c r="D3489" s="6">
        <v>1702.25</v>
      </c>
      <c r="E3489" s="44" t="s">
        <v>27</v>
      </c>
    </row>
    <row r="3490" spans="1:15" x14ac:dyDescent="0.2">
      <c r="A3490" s="28">
        <v>41388</v>
      </c>
      <c r="B3490" s="40" t="s">
        <v>6</v>
      </c>
      <c r="C3490" s="18">
        <v>1684905</v>
      </c>
      <c r="D3490" s="6">
        <v>136.80000000000001</v>
      </c>
      <c r="E3490" s="44" t="s">
        <v>27</v>
      </c>
    </row>
    <row r="3491" spans="1:15" x14ac:dyDescent="0.2">
      <c r="A3491" s="28">
        <v>41388</v>
      </c>
      <c r="B3491" s="40" t="s">
        <v>6</v>
      </c>
      <c r="C3491" s="31">
        <v>1684906</v>
      </c>
      <c r="D3491" s="6">
        <v>68.86</v>
      </c>
      <c r="E3491" s="44" t="s">
        <v>27</v>
      </c>
    </row>
    <row r="3492" spans="1:15" x14ac:dyDescent="0.2">
      <c r="A3492" s="28">
        <v>41388</v>
      </c>
      <c r="B3492" s="40" t="s">
        <v>838</v>
      </c>
      <c r="C3492" s="31">
        <v>46821</v>
      </c>
      <c r="D3492" s="6">
        <v>51.1</v>
      </c>
      <c r="E3492" s="44" t="s">
        <v>27</v>
      </c>
    </row>
    <row r="3493" spans="1:15" x14ac:dyDescent="0.2">
      <c r="A3493" s="28">
        <v>41388</v>
      </c>
      <c r="B3493" s="40" t="s">
        <v>773</v>
      </c>
      <c r="C3493" s="42" t="s">
        <v>961</v>
      </c>
      <c r="D3493" s="6">
        <v>1420.44</v>
      </c>
      <c r="E3493" s="44" t="s">
        <v>27</v>
      </c>
    </row>
    <row r="3494" spans="1:15" ht="10.5" x14ac:dyDescent="0.25">
      <c r="D3494" s="9">
        <f>SUM(D3483:D3493)</f>
        <v>9479.18</v>
      </c>
      <c r="G3494" s="6">
        <v>2584.83</v>
      </c>
      <c r="I3494" s="6">
        <v>88.33</v>
      </c>
      <c r="J3494" s="6">
        <v>272.49</v>
      </c>
      <c r="K3494" s="6">
        <v>330</v>
      </c>
      <c r="L3494" s="6">
        <v>400</v>
      </c>
      <c r="M3494" s="6">
        <f>SUM(D3494:L3494)</f>
        <v>13154.83</v>
      </c>
      <c r="N3494" s="6">
        <v>12687.91</v>
      </c>
      <c r="O3494" s="7">
        <f>N3494-M3494</f>
        <v>-466.92000000000007</v>
      </c>
    </row>
    <row r="3497" spans="1:15" ht="10.5" x14ac:dyDescent="0.25">
      <c r="A3497" s="59" t="s">
        <v>0</v>
      </c>
      <c r="B3497" s="22" t="s">
        <v>7</v>
      </c>
      <c r="C3497" s="3" t="s">
        <v>8</v>
      </c>
      <c r="D3497" s="2" t="s">
        <v>9</v>
      </c>
      <c r="E3497" s="46"/>
      <c r="F3497" s="2" t="s">
        <v>89</v>
      </c>
      <c r="G3497" s="2" t="s">
        <v>25</v>
      </c>
      <c r="H3497" s="2" t="s">
        <v>90</v>
      </c>
      <c r="I3497" s="2" t="s">
        <v>877</v>
      </c>
      <c r="J3497" s="2" t="s">
        <v>92</v>
      </c>
      <c r="K3497" s="2" t="s">
        <v>37</v>
      </c>
      <c r="L3497" s="2" t="s">
        <v>93</v>
      </c>
      <c r="M3497" s="2" t="s">
        <v>95</v>
      </c>
      <c r="N3497" s="2" t="s">
        <v>58</v>
      </c>
      <c r="O3497" s="4" t="s">
        <v>96</v>
      </c>
    </row>
    <row r="3498" spans="1:15" x14ac:dyDescent="0.2">
      <c r="A3498" s="28">
        <v>41395</v>
      </c>
      <c r="B3498" s="40" t="s">
        <v>6</v>
      </c>
      <c r="C3498" s="31">
        <v>1686207</v>
      </c>
      <c r="D3498" s="6">
        <v>142.72</v>
      </c>
      <c r="E3498" s="44" t="s">
        <v>27</v>
      </c>
      <c r="J3498" s="6">
        <v>272.49</v>
      </c>
      <c r="K3498" s="6">
        <v>330</v>
      </c>
      <c r="L3498" s="6">
        <v>400</v>
      </c>
    </row>
    <row r="3499" spans="1:15" x14ac:dyDescent="0.2">
      <c r="A3499" s="28">
        <v>41395</v>
      </c>
      <c r="B3499" s="40" t="s">
        <v>459</v>
      </c>
      <c r="C3499" s="31">
        <v>300414</v>
      </c>
      <c r="D3499" s="6">
        <v>2446.65</v>
      </c>
      <c r="E3499" s="44" t="s">
        <v>27</v>
      </c>
    </row>
    <row r="3500" spans="1:15" x14ac:dyDescent="0.2">
      <c r="A3500" s="28">
        <v>41395</v>
      </c>
      <c r="B3500" s="40" t="s">
        <v>459</v>
      </c>
      <c r="C3500" s="42" t="s">
        <v>965</v>
      </c>
      <c r="D3500" s="6">
        <v>-431.23</v>
      </c>
      <c r="E3500" s="44" t="s">
        <v>27</v>
      </c>
    </row>
    <row r="3501" spans="1:15" x14ac:dyDescent="0.2">
      <c r="A3501" s="28">
        <v>41395</v>
      </c>
      <c r="B3501" s="40" t="s">
        <v>459</v>
      </c>
      <c r="C3501" s="31">
        <v>300436</v>
      </c>
      <c r="D3501" s="6">
        <v>428.33</v>
      </c>
      <c r="E3501" s="44" t="s">
        <v>27</v>
      </c>
    </row>
    <row r="3502" spans="1:15" x14ac:dyDescent="0.2">
      <c r="A3502" s="28">
        <v>41394</v>
      </c>
      <c r="B3502" s="40" t="s">
        <v>958</v>
      </c>
      <c r="C3502" s="31">
        <v>155727</v>
      </c>
      <c r="D3502" s="6">
        <v>1052.1500000000001</v>
      </c>
      <c r="E3502" s="44" t="s">
        <v>27</v>
      </c>
    </row>
    <row r="3503" spans="1:15" x14ac:dyDescent="0.2">
      <c r="A3503" s="28">
        <v>41395</v>
      </c>
      <c r="B3503" s="40" t="s">
        <v>773</v>
      </c>
      <c r="C3503" s="42" t="s">
        <v>966</v>
      </c>
      <c r="D3503" s="6">
        <v>1416.44</v>
      </c>
      <c r="E3503" s="44" t="s">
        <v>27</v>
      </c>
    </row>
    <row r="3504" spans="1:15" x14ac:dyDescent="0.2">
      <c r="A3504" s="28">
        <v>41395</v>
      </c>
      <c r="B3504" s="40" t="s">
        <v>748</v>
      </c>
      <c r="C3504" s="31">
        <v>20894</v>
      </c>
      <c r="D3504" s="6">
        <v>24.75</v>
      </c>
      <c r="E3504" s="44" t="s">
        <v>27</v>
      </c>
    </row>
    <row r="3505" spans="1:15" x14ac:dyDescent="0.2">
      <c r="A3505" s="28">
        <v>41395</v>
      </c>
      <c r="B3505" s="40" t="s">
        <v>748</v>
      </c>
      <c r="C3505" s="31">
        <v>20874</v>
      </c>
      <c r="D3505" s="6">
        <v>90.79</v>
      </c>
      <c r="E3505" s="44" t="s">
        <v>27</v>
      </c>
      <c r="I3505" s="6">
        <v>2853.38</v>
      </c>
    </row>
    <row r="3506" spans="1:15" x14ac:dyDescent="0.2">
      <c r="A3506" s="28">
        <v>41396</v>
      </c>
      <c r="B3506" s="40" t="s">
        <v>761</v>
      </c>
      <c r="C3506" s="31">
        <v>16137</v>
      </c>
      <c r="D3506" s="6">
        <v>1077.5999999999999</v>
      </c>
      <c r="E3506" s="44" t="s">
        <v>27</v>
      </c>
    </row>
    <row r="3507" spans="1:15" x14ac:dyDescent="0.2">
      <c r="A3507" s="28">
        <v>41396</v>
      </c>
      <c r="B3507" s="40" t="s">
        <v>838</v>
      </c>
      <c r="C3507" s="31">
        <v>47039</v>
      </c>
      <c r="D3507" s="6">
        <v>39.71</v>
      </c>
      <c r="E3507" s="44" t="s">
        <v>27</v>
      </c>
    </row>
    <row r="3508" spans="1:15" x14ac:dyDescent="0.2">
      <c r="A3508" s="63">
        <v>41394</v>
      </c>
      <c r="B3508" s="40" t="s">
        <v>687</v>
      </c>
      <c r="C3508" s="31">
        <v>119400</v>
      </c>
      <c r="D3508" s="6">
        <v>57.9</v>
      </c>
      <c r="E3508" s="44" t="s">
        <v>27</v>
      </c>
    </row>
    <row r="3509" spans="1:15" ht="10.5" x14ac:dyDescent="0.25">
      <c r="D3509" s="9">
        <f>SUM(D3498:D3508)</f>
        <v>6345.8099999999986</v>
      </c>
      <c r="G3509" s="6">
        <v>2831.89</v>
      </c>
      <c r="I3509" s="6">
        <v>271.63</v>
      </c>
      <c r="J3509" s="6">
        <v>272.49</v>
      </c>
      <c r="K3509" s="6">
        <v>330</v>
      </c>
      <c r="L3509" s="6">
        <v>400</v>
      </c>
      <c r="M3509" s="6">
        <f>SUM(D3509:L3509)</f>
        <v>10451.819999999998</v>
      </c>
      <c r="N3509" s="6">
        <v>8265.36</v>
      </c>
      <c r="O3509" s="7">
        <f>N3509-M3509</f>
        <v>-2186.4599999999973</v>
      </c>
    </row>
    <row r="3512" spans="1:15" ht="10.5" x14ac:dyDescent="0.25">
      <c r="A3512" s="59" t="s">
        <v>0</v>
      </c>
      <c r="B3512" s="22" t="s">
        <v>7</v>
      </c>
      <c r="C3512" s="3" t="s">
        <v>8</v>
      </c>
      <c r="D3512" s="2" t="s">
        <v>9</v>
      </c>
      <c r="E3512" s="46"/>
      <c r="F3512" s="2" t="s">
        <v>89</v>
      </c>
      <c r="G3512" s="2" t="s">
        <v>25</v>
      </c>
      <c r="H3512" s="2" t="s">
        <v>90</v>
      </c>
      <c r="I3512" s="2" t="s">
        <v>877</v>
      </c>
      <c r="J3512" s="2" t="s">
        <v>92</v>
      </c>
      <c r="K3512" s="2" t="s">
        <v>37</v>
      </c>
      <c r="L3512" s="2" t="s">
        <v>93</v>
      </c>
      <c r="M3512" s="2" t="s">
        <v>95</v>
      </c>
      <c r="N3512" s="2" t="s">
        <v>58</v>
      </c>
      <c r="O3512" s="4" t="s">
        <v>96</v>
      </c>
    </row>
    <row r="3513" spans="1:15" x14ac:dyDescent="0.2">
      <c r="A3513" s="28">
        <v>41401</v>
      </c>
      <c r="B3513" s="40" t="s">
        <v>459</v>
      </c>
      <c r="C3513" s="31">
        <v>300725</v>
      </c>
      <c r="D3513" s="6">
        <v>1609.78</v>
      </c>
      <c r="E3513" s="44" t="s">
        <v>27</v>
      </c>
      <c r="J3513" s="6">
        <v>272.49</v>
      </c>
      <c r="K3513" s="6">
        <v>330</v>
      </c>
      <c r="L3513" s="6">
        <v>400</v>
      </c>
    </row>
    <row r="3514" spans="1:15" x14ac:dyDescent="0.2">
      <c r="A3514" s="28">
        <v>41401</v>
      </c>
      <c r="B3514" s="40" t="s">
        <v>19</v>
      </c>
      <c r="C3514" s="31">
        <v>224473</v>
      </c>
      <c r="D3514" s="6">
        <v>456.85</v>
      </c>
      <c r="E3514" s="44" t="s">
        <v>27</v>
      </c>
    </row>
    <row r="3515" spans="1:15" x14ac:dyDescent="0.2">
      <c r="A3515" s="28">
        <v>41402</v>
      </c>
      <c r="B3515" s="40" t="s">
        <v>6</v>
      </c>
      <c r="C3515" s="31">
        <v>1687911</v>
      </c>
      <c r="D3515" s="6">
        <v>117.71</v>
      </c>
      <c r="E3515" s="44" t="s">
        <v>27</v>
      </c>
      <c r="J3515" s="41" t="s">
        <v>243</v>
      </c>
    </row>
    <row r="3516" spans="1:15" x14ac:dyDescent="0.2">
      <c r="A3516" s="28">
        <v>41402</v>
      </c>
      <c r="B3516" s="40" t="s">
        <v>6</v>
      </c>
      <c r="C3516" s="31">
        <v>1687900</v>
      </c>
      <c r="D3516" s="6">
        <v>73.86</v>
      </c>
      <c r="E3516" s="44" t="s">
        <v>27</v>
      </c>
    </row>
    <row r="3517" spans="1:15" x14ac:dyDescent="0.2">
      <c r="A3517" s="28">
        <v>41404</v>
      </c>
      <c r="B3517" s="40" t="s">
        <v>838</v>
      </c>
      <c r="C3517" s="31">
        <v>47163</v>
      </c>
      <c r="D3517" s="6">
        <v>51.1</v>
      </c>
      <c r="E3517" s="44" t="s">
        <v>27</v>
      </c>
    </row>
    <row r="3518" spans="1:15" x14ac:dyDescent="0.2">
      <c r="A3518" s="28">
        <v>41404</v>
      </c>
      <c r="B3518" s="40" t="s">
        <v>761</v>
      </c>
      <c r="C3518" s="31">
        <v>16350</v>
      </c>
      <c r="D3518" s="6">
        <v>718</v>
      </c>
      <c r="E3518" s="44" t="s">
        <v>27</v>
      </c>
    </row>
    <row r="3519" spans="1:15" x14ac:dyDescent="0.2">
      <c r="A3519" s="28">
        <v>41402</v>
      </c>
      <c r="B3519" s="40" t="s">
        <v>773</v>
      </c>
      <c r="C3519" s="42" t="s">
        <v>968</v>
      </c>
      <c r="D3519" s="6">
        <v>1432.46</v>
      </c>
      <c r="E3519" s="44" t="s">
        <v>27</v>
      </c>
    </row>
    <row r="3520" spans="1:15" ht="10.5" x14ac:dyDescent="0.25">
      <c r="D3520" s="9">
        <f>SUM(D3513:D3519)</f>
        <v>4459.76</v>
      </c>
      <c r="G3520" s="6">
        <v>2831.89</v>
      </c>
      <c r="I3520" s="6">
        <v>86.35</v>
      </c>
      <c r="J3520" s="6">
        <v>272.49</v>
      </c>
      <c r="K3520" s="6">
        <v>330</v>
      </c>
      <c r="L3520" s="6">
        <v>400</v>
      </c>
      <c r="M3520" s="6">
        <f>SUM(D3520:L3520)</f>
        <v>8380.49</v>
      </c>
      <c r="N3520" s="6">
        <v>8791.27</v>
      </c>
      <c r="O3520" s="7">
        <f>N3520-M3520</f>
        <v>410.78000000000065</v>
      </c>
    </row>
    <row r="3523" spans="1:15" ht="10.5" x14ac:dyDescent="0.25">
      <c r="A3523" s="59" t="s">
        <v>0</v>
      </c>
      <c r="B3523" s="22" t="s">
        <v>7</v>
      </c>
      <c r="C3523" s="3" t="s">
        <v>8</v>
      </c>
      <c r="D3523" s="2" t="s">
        <v>9</v>
      </c>
      <c r="E3523" s="46"/>
      <c r="F3523" s="2" t="s">
        <v>89</v>
      </c>
      <c r="G3523" s="2" t="s">
        <v>25</v>
      </c>
      <c r="H3523" s="2" t="s">
        <v>90</v>
      </c>
      <c r="I3523" s="2" t="s">
        <v>877</v>
      </c>
      <c r="J3523" s="2" t="s">
        <v>92</v>
      </c>
      <c r="K3523" s="2" t="s">
        <v>37</v>
      </c>
      <c r="L3523" s="2" t="s">
        <v>93</v>
      </c>
      <c r="M3523" s="2" t="s">
        <v>95</v>
      </c>
      <c r="N3523" s="2" t="s">
        <v>58</v>
      </c>
      <c r="O3523" s="4" t="s">
        <v>96</v>
      </c>
    </row>
    <row r="3524" spans="1:15" x14ac:dyDescent="0.2">
      <c r="A3524" s="28">
        <v>41407</v>
      </c>
      <c r="B3524" s="40" t="s">
        <v>958</v>
      </c>
      <c r="C3524" s="31">
        <v>156027</v>
      </c>
      <c r="D3524" s="6">
        <v>1256.72</v>
      </c>
      <c r="E3524" s="44" t="s">
        <v>27</v>
      </c>
    </row>
    <row r="3525" spans="1:15" x14ac:dyDescent="0.2">
      <c r="A3525" s="28">
        <v>41407</v>
      </c>
      <c r="B3525" s="40" t="s">
        <v>958</v>
      </c>
      <c r="C3525" s="31">
        <v>156039</v>
      </c>
      <c r="D3525" s="6">
        <v>229.35</v>
      </c>
      <c r="E3525" s="44" t="s">
        <v>27</v>
      </c>
    </row>
    <row r="3526" spans="1:15" x14ac:dyDescent="0.2">
      <c r="A3526" s="28">
        <v>41408</v>
      </c>
      <c r="B3526" s="40" t="s">
        <v>459</v>
      </c>
      <c r="C3526" s="31">
        <v>301151</v>
      </c>
      <c r="D3526" s="6">
        <v>3521.01</v>
      </c>
      <c r="E3526" s="44" t="s">
        <v>27</v>
      </c>
    </row>
    <row r="3527" spans="1:15" x14ac:dyDescent="0.2">
      <c r="A3527" s="28">
        <v>41409</v>
      </c>
      <c r="B3527" s="40" t="s">
        <v>748</v>
      </c>
      <c r="C3527" s="31">
        <v>21223</v>
      </c>
      <c r="D3527" s="6">
        <v>298.33</v>
      </c>
      <c r="E3527" s="44" t="s">
        <v>27</v>
      </c>
    </row>
    <row r="3528" spans="1:15" x14ac:dyDescent="0.2">
      <c r="A3528" s="28">
        <v>41409</v>
      </c>
      <c r="B3528" s="40" t="s">
        <v>6</v>
      </c>
      <c r="C3528" s="31">
        <v>1689381</v>
      </c>
      <c r="D3528" s="6">
        <v>142.72</v>
      </c>
      <c r="E3528" s="44" t="s">
        <v>27</v>
      </c>
      <c r="I3528" s="41" t="s">
        <v>243</v>
      </c>
    </row>
    <row r="3529" spans="1:15" x14ac:dyDescent="0.2">
      <c r="A3529" s="28">
        <v>41409</v>
      </c>
      <c r="B3529" s="40" t="s">
        <v>773</v>
      </c>
      <c r="C3529" s="42" t="s">
        <v>969</v>
      </c>
      <c r="D3529" s="6">
        <v>1455.6</v>
      </c>
      <c r="E3529" s="44" t="s">
        <v>27</v>
      </c>
    </row>
    <row r="3530" spans="1:15" x14ac:dyDescent="0.2">
      <c r="A3530" s="28">
        <v>41410</v>
      </c>
      <c r="B3530" s="40" t="s">
        <v>761</v>
      </c>
      <c r="C3530" s="31">
        <v>16538</v>
      </c>
      <c r="D3530" s="6">
        <v>703</v>
      </c>
      <c r="E3530" s="44" t="s">
        <v>27</v>
      </c>
    </row>
    <row r="3531" spans="1:15" ht="10.5" x14ac:dyDescent="0.25">
      <c r="D3531" s="9">
        <f>SUM(D3524:D3530)</f>
        <v>7606.73</v>
      </c>
      <c r="G3531" s="6">
        <v>2853.38</v>
      </c>
      <c r="I3531" s="6">
        <v>68.36</v>
      </c>
      <c r="J3531" s="6">
        <v>272.49</v>
      </c>
      <c r="K3531" s="6">
        <v>330</v>
      </c>
      <c r="L3531" s="6">
        <v>400</v>
      </c>
      <c r="M3531" s="6">
        <f>SUM(D3531:L3531)</f>
        <v>11530.960000000001</v>
      </c>
      <c r="N3531" s="6">
        <v>10378.450000000001</v>
      </c>
      <c r="O3531" s="7">
        <f>N3531-M3531</f>
        <v>-1152.5100000000002</v>
      </c>
    </row>
    <row r="3534" spans="1:15" ht="10.5" x14ac:dyDescent="0.25">
      <c r="A3534" s="59" t="s">
        <v>0</v>
      </c>
      <c r="B3534" s="22" t="s">
        <v>7</v>
      </c>
      <c r="C3534" s="3" t="s">
        <v>8</v>
      </c>
      <c r="D3534" s="2" t="s">
        <v>9</v>
      </c>
      <c r="E3534" s="46"/>
      <c r="F3534" s="2" t="s">
        <v>89</v>
      </c>
      <c r="G3534" s="2" t="s">
        <v>25</v>
      </c>
      <c r="H3534" s="2" t="s">
        <v>90</v>
      </c>
      <c r="I3534" s="2" t="s">
        <v>877</v>
      </c>
      <c r="J3534" s="2" t="s">
        <v>92</v>
      </c>
      <c r="K3534" s="2" t="s">
        <v>37</v>
      </c>
      <c r="L3534" s="2" t="s">
        <v>93</v>
      </c>
      <c r="M3534" s="2" t="s">
        <v>95</v>
      </c>
      <c r="N3534" s="2" t="s">
        <v>58</v>
      </c>
      <c r="O3534" s="4" t="s">
        <v>96</v>
      </c>
    </row>
    <row r="3535" spans="1:15" x14ac:dyDescent="0.2">
      <c r="A3535" s="28">
        <v>41415</v>
      </c>
      <c r="B3535" s="40" t="s">
        <v>459</v>
      </c>
      <c r="C3535" s="31">
        <v>301556</v>
      </c>
      <c r="D3535" s="6">
        <v>2585.6999999999998</v>
      </c>
      <c r="E3535" s="44" t="s">
        <v>27</v>
      </c>
    </row>
    <row r="3536" spans="1:15" x14ac:dyDescent="0.2">
      <c r="A3536" s="28">
        <v>41415</v>
      </c>
      <c r="B3536" s="40" t="s">
        <v>19</v>
      </c>
      <c r="C3536" s="31">
        <v>225073</v>
      </c>
      <c r="D3536" s="6">
        <v>358.65</v>
      </c>
      <c r="E3536" s="44" t="s">
        <v>27</v>
      </c>
    </row>
    <row r="3537" spans="1:15" x14ac:dyDescent="0.2">
      <c r="A3537" s="28">
        <v>41416</v>
      </c>
      <c r="B3537" s="40" t="s">
        <v>6</v>
      </c>
      <c r="C3537" s="31">
        <v>1690859</v>
      </c>
      <c r="D3537" s="6">
        <v>130.06</v>
      </c>
      <c r="E3537" s="44" t="s">
        <v>27</v>
      </c>
    </row>
    <row r="3538" spans="1:15" x14ac:dyDescent="0.2">
      <c r="A3538" s="28">
        <v>41416</v>
      </c>
      <c r="B3538" s="40" t="s">
        <v>19</v>
      </c>
      <c r="C3538" s="31">
        <v>225133</v>
      </c>
      <c r="D3538" s="6">
        <v>26.85</v>
      </c>
      <c r="E3538" s="44" t="s">
        <v>27</v>
      </c>
    </row>
    <row r="3539" spans="1:15" x14ac:dyDescent="0.2">
      <c r="A3539" s="28">
        <v>41416</v>
      </c>
      <c r="B3539" s="40" t="s">
        <v>6</v>
      </c>
      <c r="C3539" s="31">
        <v>1690826</v>
      </c>
      <c r="D3539" s="6">
        <v>45</v>
      </c>
      <c r="E3539" s="44" t="s">
        <v>27</v>
      </c>
    </row>
    <row r="3540" spans="1:15" x14ac:dyDescent="0.2">
      <c r="A3540" s="28">
        <v>41416</v>
      </c>
      <c r="B3540" s="40" t="s">
        <v>773</v>
      </c>
      <c r="C3540" s="42" t="s">
        <v>977</v>
      </c>
      <c r="D3540" s="6">
        <v>1428.9</v>
      </c>
      <c r="E3540" s="44" t="s">
        <v>27</v>
      </c>
    </row>
    <row r="3541" spans="1:15" x14ac:dyDescent="0.2">
      <c r="A3541" s="28">
        <v>37763</v>
      </c>
      <c r="B3541" s="40" t="s">
        <v>838</v>
      </c>
      <c r="C3541" s="42">
        <v>4749</v>
      </c>
      <c r="D3541" s="6">
        <v>39.71</v>
      </c>
      <c r="E3541" s="44" t="s">
        <v>27</v>
      </c>
    </row>
    <row r="3542" spans="1:15" x14ac:dyDescent="0.2">
      <c r="A3542" s="28">
        <v>41417</v>
      </c>
      <c r="B3542" s="40" t="s">
        <v>464</v>
      </c>
      <c r="C3542" s="42">
        <v>1277826612</v>
      </c>
      <c r="D3542" s="6">
        <v>77</v>
      </c>
      <c r="E3542" s="44" t="s">
        <v>27</v>
      </c>
    </row>
    <row r="3543" spans="1:15" x14ac:dyDescent="0.2">
      <c r="A3543" s="28">
        <v>41417</v>
      </c>
      <c r="B3543" s="40" t="s">
        <v>75</v>
      </c>
      <c r="C3543" s="42">
        <v>73508</v>
      </c>
      <c r="D3543" s="6">
        <v>29.7</v>
      </c>
      <c r="E3543" s="44" t="s">
        <v>27</v>
      </c>
    </row>
    <row r="3544" spans="1:15" x14ac:dyDescent="0.2">
      <c r="A3544" s="28">
        <v>41418</v>
      </c>
      <c r="B3544" s="40" t="s">
        <v>838</v>
      </c>
      <c r="C3544" s="42">
        <v>47481</v>
      </c>
      <c r="D3544" s="6">
        <v>51.1</v>
      </c>
      <c r="E3544" s="44" t="s">
        <v>27</v>
      </c>
    </row>
    <row r="3545" spans="1:15" x14ac:dyDescent="0.2">
      <c r="A3545" s="28">
        <v>41416</v>
      </c>
      <c r="B3545" s="40" t="s">
        <v>958</v>
      </c>
      <c r="C3545" s="31">
        <v>15639</v>
      </c>
      <c r="D3545" s="6">
        <v>1012.69</v>
      </c>
      <c r="E3545" s="44" t="s">
        <v>27</v>
      </c>
    </row>
    <row r="3546" spans="1:15" x14ac:dyDescent="0.2">
      <c r="A3546" s="28">
        <v>41417</v>
      </c>
      <c r="B3546" s="40" t="s">
        <v>761</v>
      </c>
      <c r="C3546" s="31">
        <v>16714</v>
      </c>
      <c r="D3546" s="6">
        <v>731.4</v>
      </c>
      <c r="E3546" s="44" t="s">
        <v>27</v>
      </c>
    </row>
    <row r="3547" spans="1:15" x14ac:dyDescent="0.2">
      <c r="A3547" s="63" t="s">
        <v>243</v>
      </c>
      <c r="D3547" s="6">
        <f>SUM(D3535:D3546)</f>
        <v>6516.76</v>
      </c>
      <c r="G3547" s="6">
        <v>2853.38</v>
      </c>
      <c r="I3547" s="6">
        <v>270.10000000000002</v>
      </c>
      <c r="J3547" s="6">
        <v>272.49</v>
      </c>
      <c r="K3547" s="6">
        <v>330</v>
      </c>
      <c r="L3547" s="6">
        <v>400</v>
      </c>
      <c r="M3547" s="6">
        <f>SUM(D3547:L3547)</f>
        <v>10642.73</v>
      </c>
      <c r="N3547" s="6">
        <v>8436.14</v>
      </c>
      <c r="O3547" s="7">
        <f>N3547-M3547</f>
        <v>-2206.59</v>
      </c>
    </row>
    <row r="3551" spans="1:15" ht="10.5" x14ac:dyDescent="0.25">
      <c r="A3551" s="59" t="s">
        <v>0</v>
      </c>
      <c r="B3551" s="22" t="s">
        <v>7</v>
      </c>
      <c r="C3551" s="3" t="s">
        <v>8</v>
      </c>
      <c r="D3551" s="2" t="s">
        <v>9</v>
      </c>
      <c r="E3551" s="46"/>
      <c r="F3551" s="2" t="s">
        <v>89</v>
      </c>
      <c r="G3551" s="2" t="s">
        <v>25</v>
      </c>
      <c r="H3551" s="2" t="s">
        <v>90</v>
      </c>
      <c r="I3551" s="2" t="s">
        <v>877</v>
      </c>
      <c r="J3551" s="2" t="s">
        <v>92</v>
      </c>
      <c r="K3551" s="2" t="s">
        <v>37</v>
      </c>
      <c r="L3551" s="2" t="s">
        <v>93</v>
      </c>
      <c r="M3551" s="2" t="s">
        <v>95</v>
      </c>
      <c r="N3551" s="2" t="s">
        <v>58</v>
      </c>
      <c r="O3551" s="4" t="s">
        <v>96</v>
      </c>
    </row>
    <row r="3552" spans="1:15" x14ac:dyDescent="0.2">
      <c r="A3552" s="28">
        <v>41423</v>
      </c>
      <c r="B3552" s="40" t="s">
        <v>773</v>
      </c>
      <c r="C3552" s="42" t="s">
        <v>978</v>
      </c>
      <c r="D3552" s="6">
        <v>1415.1</v>
      </c>
      <c r="E3552" s="44" t="s">
        <v>27</v>
      </c>
    </row>
    <row r="3553" spans="1:15" x14ac:dyDescent="0.2">
      <c r="A3553" s="28">
        <v>41421</v>
      </c>
      <c r="B3553" s="40" t="s">
        <v>459</v>
      </c>
      <c r="C3553" s="31">
        <v>301850</v>
      </c>
      <c r="D3553" s="6">
        <v>991.14</v>
      </c>
      <c r="E3553" s="44" t="s">
        <v>27</v>
      </c>
    </row>
    <row r="3554" spans="1:15" x14ac:dyDescent="0.2">
      <c r="A3554" s="28">
        <v>41423</v>
      </c>
      <c r="B3554" s="40" t="s">
        <v>687</v>
      </c>
      <c r="C3554" s="31">
        <v>120317</v>
      </c>
      <c r="D3554" s="6">
        <v>57.9</v>
      </c>
      <c r="E3554" s="44" t="s">
        <v>27</v>
      </c>
    </row>
    <row r="3555" spans="1:15" x14ac:dyDescent="0.2">
      <c r="A3555" s="28">
        <v>41423</v>
      </c>
      <c r="B3555" s="40" t="s">
        <v>13</v>
      </c>
      <c r="C3555" s="31">
        <v>3655</v>
      </c>
      <c r="D3555" s="6">
        <v>236.6</v>
      </c>
      <c r="E3555" s="44" t="s">
        <v>27</v>
      </c>
    </row>
    <row r="3556" spans="1:15" x14ac:dyDescent="0.2">
      <c r="A3556" s="28">
        <v>41425</v>
      </c>
      <c r="B3556" s="40" t="s">
        <v>979</v>
      </c>
      <c r="C3556" s="31">
        <v>47</v>
      </c>
      <c r="D3556" s="6">
        <v>1057.52</v>
      </c>
      <c r="E3556" s="44" t="s">
        <v>27</v>
      </c>
    </row>
    <row r="3557" spans="1:15" x14ac:dyDescent="0.2">
      <c r="A3557" s="28">
        <v>41423</v>
      </c>
      <c r="B3557" s="40" t="s">
        <v>6</v>
      </c>
      <c r="C3557" s="31">
        <v>1692261</v>
      </c>
      <c r="D3557" s="6">
        <v>182.52</v>
      </c>
      <c r="E3557" s="44" t="s">
        <v>27</v>
      </c>
    </row>
    <row r="3558" spans="1:15" x14ac:dyDescent="0.2">
      <c r="A3558" s="28">
        <v>41423</v>
      </c>
      <c r="B3558" s="40" t="s">
        <v>748</v>
      </c>
      <c r="C3558" s="31">
        <v>21627</v>
      </c>
      <c r="D3558" s="6">
        <v>330.06</v>
      </c>
      <c r="E3558" s="44" t="s">
        <v>27</v>
      </c>
    </row>
    <row r="3559" spans="1:15" x14ac:dyDescent="0.2">
      <c r="A3559" s="28">
        <v>41425</v>
      </c>
      <c r="B3559" s="40" t="s">
        <v>838</v>
      </c>
      <c r="C3559" s="31">
        <v>47650</v>
      </c>
      <c r="D3559" s="6">
        <v>39.71</v>
      </c>
      <c r="E3559" s="44" t="s">
        <v>27</v>
      </c>
    </row>
    <row r="3560" spans="1:15" x14ac:dyDescent="0.2">
      <c r="A3560" s="28">
        <v>41425</v>
      </c>
      <c r="B3560" s="40" t="s">
        <v>986</v>
      </c>
      <c r="C3560" s="31">
        <v>92082</v>
      </c>
      <c r="D3560" s="6">
        <v>90.4</v>
      </c>
      <c r="E3560" s="44" t="s">
        <v>27</v>
      </c>
    </row>
    <row r="3561" spans="1:15" x14ac:dyDescent="0.2">
      <c r="A3561" s="28">
        <v>41425</v>
      </c>
      <c r="B3561" s="40" t="s">
        <v>459</v>
      </c>
      <c r="C3561" s="31">
        <v>302202</v>
      </c>
      <c r="D3561" s="6">
        <v>2128.1799999999998</v>
      </c>
      <c r="E3561" s="44" t="s">
        <v>27</v>
      </c>
    </row>
    <row r="3562" spans="1:15" x14ac:dyDescent="0.2">
      <c r="A3562" s="28">
        <v>41425</v>
      </c>
      <c r="B3562" s="40" t="s">
        <v>6</v>
      </c>
      <c r="C3562" s="31">
        <v>1692721</v>
      </c>
      <c r="D3562" s="6">
        <v>64.010000000000005</v>
      </c>
      <c r="E3562" s="44" t="s">
        <v>27</v>
      </c>
    </row>
    <row r="3563" spans="1:15" ht="10.5" x14ac:dyDescent="0.25">
      <c r="B3563" s="40"/>
      <c r="D3563" s="9">
        <f>SUM(D3552:D3562)</f>
        <v>6593.1399999999994</v>
      </c>
      <c r="G3563" s="6">
        <v>2834.87</v>
      </c>
      <c r="I3563" s="6">
        <v>87.66</v>
      </c>
      <c r="J3563" s="6">
        <v>272.49</v>
      </c>
      <c r="K3563" s="6">
        <v>330</v>
      </c>
      <c r="L3563" s="6">
        <v>400</v>
      </c>
      <c r="M3563" s="6">
        <f>SUM(D3563:L3563)</f>
        <v>10518.159999999998</v>
      </c>
      <c r="N3563" s="6">
        <v>9205.11</v>
      </c>
      <c r="O3563" s="7">
        <f>N3563-M3563</f>
        <v>-1313.0499999999975</v>
      </c>
    </row>
    <row r="3564" spans="1:15" x14ac:dyDescent="0.2">
      <c r="B3564" s="40"/>
    </row>
    <row r="3565" spans="1:15" x14ac:dyDescent="0.2">
      <c r="B3565" s="40"/>
    </row>
    <row r="3566" spans="1:15" ht="10.5" x14ac:dyDescent="0.25">
      <c r="A3566" s="59" t="s">
        <v>0</v>
      </c>
      <c r="B3566" s="22" t="s">
        <v>7</v>
      </c>
      <c r="C3566" s="3" t="s">
        <v>8</v>
      </c>
      <c r="D3566" s="2" t="s">
        <v>9</v>
      </c>
      <c r="E3566" s="46"/>
      <c r="F3566" s="2" t="s">
        <v>89</v>
      </c>
      <c r="G3566" s="2" t="s">
        <v>25</v>
      </c>
      <c r="H3566" s="2" t="s">
        <v>90</v>
      </c>
      <c r="I3566" s="2" t="s">
        <v>877</v>
      </c>
      <c r="J3566" s="2" t="s">
        <v>92</v>
      </c>
      <c r="K3566" s="2" t="s">
        <v>37</v>
      </c>
      <c r="L3566" s="2" t="s">
        <v>93</v>
      </c>
      <c r="M3566" s="2" t="s">
        <v>95</v>
      </c>
      <c r="N3566" s="2" t="s">
        <v>58</v>
      </c>
      <c r="O3566" s="4" t="s">
        <v>96</v>
      </c>
    </row>
    <row r="3567" spans="1:15" x14ac:dyDescent="0.2">
      <c r="A3567" s="28">
        <v>41428</v>
      </c>
      <c r="B3567" s="40" t="s">
        <v>958</v>
      </c>
      <c r="C3567" s="31">
        <v>156482</v>
      </c>
      <c r="D3567" s="6">
        <v>1691.03</v>
      </c>
      <c r="E3567" s="44" t="s">
        <v>27</v>
      </c>
    </row>
    <row r="3568" spans="1:15" x14ac:dyDescent="0.2">
      <c r="A3568" s="28">
        <v>41429</v>
      </c>
      <c r="B3568" s="40" t="s">
        <v>19</v>
      </c>
      <c r="C3568" s="31">
        <v>225609</v>
      </c>
      <c r="D3568" s="6">
        <v>387.9</v>
      </c>
      <c r="E3568" s="44" t="s">
        <v>27</v>
      </c>
    </row>
    <row r="3569" spans="1:15" x14ac:dyDescent="0.2">
      <c r="A3569" s="28">
        <v>41430</v>
      </c>
      <c r="B3569" s="40" t="s">
        <v>6</v>
      </c>
      <c r="C3569" s="31">
        <v>1693657</v>
      </c>
      <c r="D3569" s="6">
        <v>130.06</v>
      </c>
      <c r="E3569" s="44" t="s">
        <v>27</v>
      </c>
    </row>
    <row r="3570" spans="1:15" x14ac:dyDescent="0.2">
      <c r="A3570" s="28">
        <v>41430</v>
      </c>
      <c r="B3570" s="40" t="s">
        <v>773</v>
      </c>
      <c r="C3570" s="42" t="s">
        <v>980</v>
      </c>
      <c r="D3570" s="6">
        <v>1439.58</v>
      </c>
      <c r="E3570" s="44" t="s">
        <v>27</v>
      </c>
    </row>
    <row r="3571" spans="1:15" x14ac:dyDescent="0.2">
      <c r="A3571" s="28">
        <v>41431</v>
      </c>
      <c r="B3571" s="40" t="s">
        <v>459</v>
      </c>
      <c r="C3571" s="31">
        <v>302518</v>
      </c>
      <c r="D3571" s="6">
        <v>1363.15</v>
      </c>
      <c r="E3571" s="44" t="s">
        <v>27</v>
      </c>
    </row>
    <row r="3572" spans="1:15" x14ac:dyDescent="0.2">
      <c r="A3572" s="28">
        <v>41432</v>
      </c>
      <c r="B3572" s="40" t="s">
        <v>6</v>
      </c>
      <c r="C3572" s="31">
        <v>1694226</v>
      </c>
      <c r="D3572" s="6">
        <v>209.62</v>
      </c>
      <c r="E3572" s="44" t="s">
        <v>27</v>
      </c>
    </row>
    <row r="3573" spans="1:15" x14ac:dyDescent="0.2">
      <c r="A3573" s="28">
        <v>41432</v>
      </c>
      <c r="B3573" s="40" t="s">
        <v>6</v>
      </c>
      <c r="C3573" s="31">
        <v>1694280</v>
      </c>
      <c r="D3573" s="6">
        <v>26.23</v>
      </c>
      <c r="E3573" s="44" t="s">
        <v>27</v>
      </c>
    </row>
    <row r="3574" spans="1:15" x14ac:dyDescent="0.2">
      <c r="A3574" s="28">
        <v>41431</v>
      </c>
      <c r="B3574" s="40" t="s">
        <v>390</v>
      </c>
      <c r="C3574" s="31">
        <v>149492</v>
      </c>
      <c r="D3574" s="6">
        <v>477.31</v>
      </c>
      <c r="E3574" s="44" t="s">
        <v>27</v>
      </c>
    </row>
    <row r="3575" spans="1:15" ht="10.5" x14ac:dyDescent="0.25">
      <c r="D3575" s="9">
        <f>SUM(D3567:D3574)</f>
        <v>5724.8799999999992</v>
      </c>
      <c r="G3575" s="6">
        <v>2834.87</v>
      </c>
      <c r="I3575" s="6">
        <v>93.95</v>
      </c>
      <c r="J3575" s="6">
        <v>272.49</v>
      </c>
      <c r="K3575" s="6">
        <v>330</v>
      </c>
      <c r="L3575" s="6">
        <v>400</v>
      </c>
      <c r="M3575" s="6">
        <f>SUM(D3575:L3575)</f>
        <v>9656.19</v>
      </c>
      <c r="N3575" s="6">
        <v>8259.31</v>
      </c>
      <c r="O3575" s="7">
        <f>N3575-M3575</f>
        <v>-1396.880000000001</v>
      </c>
    </row>
    <row r="3578" spans="1:15" ht="10.5" x14ac:dyDescent="0.25">
      <c r="A3578" s="59" t="s">
        <v>0</v>
      </c>
      <c r="B3578" s="22" t="s">
        <v>7</v>
      </c>
      <c r="C3578" s="3" t="s">
        <v>8</v>
      </c>
      <c r="D3578" s="2" t="s">
        <v>9</v>
      </c>
      <c r="E3578" s="46"/>
      <c r="F3578" s="2" t="s">
        <v>89</v>
      </c>
      <c r="G3578" s="2" t="s">
        <v>25</v>
      </c>
      <c r="H3578" s="2" t="s">
        <v>90</v>
      </c>
      <c r="I3578" s="2" t="s">
        <v>877</v>
      </c>
      <c r="J3578" s="2" t="s">
        <v>92</v>
      </c>
      <c r="K3578" s="2" t="s">
        <v>37</v>
      </c>
      <c r="L3578" s="2" t="s">
        <v>93</v>
      </c>
      <c r="M3578" s="2" t="s">
        <v>95</v>
      </c>
      <c r="N3578" s="2" t="s">
        <v>58</v>
      </c>
      <c r="O3578" s="4" t="s">
        <v>96</v>
      </c>
    </row>
    <row r="3579" spans="1:15" x14ac:dyDescent="0.2">
      <c r="A3579" s="28">
        <v>41436</v>
      </c>
      <c r="B3579" s="40" t="s">
        <v>761</v>
      </c>
      <c r="C3579" s="31">
        <v>17150</v>
      </c>
      <c r="D3579" s="6">
        <v>849.14</v>
      </c>
      <c r="E3579" s="44" t="s">
        <v>27</v>
      </c>
    </row>
    <row r="3580" spans="1:15" x14ac:dyDescent="0.2">
      <c r="A3580" s="28">
        <v>41436</v>
      </c>
      <c r="B3580" s="40" t="s">
        <v>773</v>
      </c>
      <c r="C3580" s="42" t="s">
        <v>983</v>
      </c>
      <c r="D3580" s="6">
        <v>1420.44</v>
      </c>
      <c r="E3580" s="44" t="s">
        <v>27</v>
      </c>
    </row>
    <row r="3581" spans="1:15" x14ac:dyDescent="0.2">
      <c r="A3581" s="28">
        <v>41436</v>
      </c>
      <c r="B3581" s="40" t="s">
        <v>19</v>
      </c>
      <c r="C3581" s="42">
        <v>225837</v>
      </c>
      <c r="D3581" s="6">
        <v>54.95</v>
      </c>
      <c r="E3581" s="44" t="s">
        <v>27</v>
      </c>
    </row>
    <row r="3582" spans="1:15" x14ac:dyDescent="0.2">
      <c r="A3582" s="28">
        <v>41437</v>
      </c>
      <c r="B3582" s="40" t="s">
        <v>6</v>
      </c>
      <c r="C3582" s="31">
        <v>1695022</v>
      </c>
      <c r="D3582" s="6">
        <v>136.06</v>
      </c>
      <c r="E3582" s="44" t="s">
        <v>27</v>
      </c>
    </row>
    <row r="3583" spans="1:15" x14ac:dyDescent="0.2">
      <c r="A3583" s="28">
        <v>41437</v>
      </c>
      <c r="B3583" s="40" t="s">
        <v>748</v>
      </c>
      <c r="C3583" s="31">
        <v>22168</v>
      </c>
      <c r="D3583" s="6">
        <v>239.9</v>
      </c>
      <c r="E3583" s="44" t="s">
        <v>27</v>
      </c>
    </row>
    <row r="3584" spans="1:15" x14ac:dyDescent="0.2">
      <c r="A3584" s="28">
        <v>41438</v>
      </c>
      <c r="B3584" s="40" t="s">
        <v>459</v>
      </c>
      <c r="C3584" s="31">
        <v>302909</v>
      </c>
      <c r="D3584" s="6">
        <v>425.1</v>
      </c>
      <c r="E3584" s="44" t="s">
        <v>27</v>
      </c>
    </row>
    <row r="3585" spans="1:15" x14ac:dyDescent="0.2">
      <c r="A3585" s="28">
        <v>41439</v>
      </c>
      <c r="B3585" s="40" t="s">
        <v>758</v>
      </c>
      <c r="D3585" s="6">
        <v>100.9</v>
      </c>
      <c r="E3585" s="44" t="s">
        <v>27</v>
      </c>
    </row>
    <row r="3586" spans="1:15" x14ac:dyDescent="0.2">
      <c r="A3586" s="28">
        <v>41438</v>
      </c>
      <c r="B3586" s="40" t="s">
        <v>459</v>
      </c>
      <c r="C3586" s="31">
        <v>302877</v>
      </c>
      <c r="D3586" s="6">
        <v>2641.3</v>
      </c>
      <c r="E3586" s="44" t="s">
        <v>27</v>
      </c>
    </row>
    <row r="3587" spans="1:15" ht="10.5" x14ac:dyDescent="0.25">
      <c r="D3587" s="9">
        <f>SUM(D3579:D3586)</f>
        <v>5867.79</v>
      </c>
      <c r="G3587" s="41">
        <v>2905.66</v>
      </c>
      <c r="I3587" s="6">
        <v>44.5</v>
      </c>
      <c r="J3587" s="6">
        <v>272.49</v>
      </c>
      <c r="K3587" s="6">
        <v>330</v>
      </c>
      <c r="L3587" s="6">
        <v>400</v>
      </c>
      <c r="M3587" s="6">
        <f>SUM(D3587:L3587)</f>
        <v>9820.44</v>
      </c>
      <c r="N3587" s="6">
        <v>7345.32</v>
      </c>
      <c r="O3587" s="7">
        <f>N3587-M3587</f>
        <v>-2475.1200000000008</v>
      </c>
    </row>
    <row r="3591" spans="1:15" ht="10.5" x14ac:dyDescent="0.25">
      <c r="A3591" s="59" t="s">
        <v>0</v>
      </c>
      <c r="B3591" s="22" t="s">
        <v>7</v>
      </c>
      <c r="C3591" s="3" t="s">
        <v>8</v>
      </c>
      <c r="D3591" s="2" t="s">
        <v>9</v>
      </c>
      <c r="E3591" s="46"/>
      <c r="F3591" s="2" t="s">
        <v>89</v>
      </c>
      <c r="G3591" s="2" t="s">
        <v>25</v>
      </c>
      <c r="H3591" s="2" t="s">
        <v>90</v>
      </c>
      <c r="I3591" s="2" t="s">
        <v>877</v>
      </c>
      <c r="J3591" s="2" t="s">
        <v>92</v>
      </c>
      <c r="K3591" s="2" t="s">
        <v>37</v>
      </c>
      <c r="L3591" s="2" t="s">
        <v>93</v>
      </c>
      <c r="M3591" s="2" t="s">
        <v>95</v>
      </c>
      <c r="N3591" s="2" t="s">
        <v>58</v>
      </c>
      <c r="O3591" s="4" t="s">
        <v>96</v>
      </c>
    </row>
    <row r="3592" spans="1:15" x14ac:dyDescent="0.2">
      <c r="A3592" s="28">
        <v>41442</v>
      </c>
      <c r="B3592" s="40" t="s">
        <v>958</v>
      </c>
      <c r="C3592" s="31">
        <v>156883</v>
      </c>
      <c r="D3592" s="6">
        <v>1633.14</v>
      </c>
      <c r="E3592" s="44" t="s">
        <v>27</v>
      </c>
    </row>
    <row r="3593" spans="1:15" x14ac:dyDescent="0.2">
      <c r="A3593" s="28">
        <v>41443</v>
      </c>
      <c r="B3593" s="40" t="s">
        <v>773</v>
      </c>
      <c r="C3593" s="42" t="s">
        <v>985</v>
      </c>
      <c r="D3593" s="6">
        <v>1441.36</v>
      </c>
      <c r="E3593" s="44" t="s">
        <v>27</v>
      </c>
    </row>
    <row r="3594" spans="1:15" x14ac:dyDescent="0.2">
      <c r="A3594" s="28">
        <v>41443</v>
      </c>
      <c r="B3594" s="40" t="s">
        <v>19</v>
      </c>
      <c r="C3594" s="31">
        <v>226160</v>
      </c>
      <c r="D3594" s="6">
        <v>189.5</v>
      </c>
      <c r="E3594" s="44" t="s">
        <v>27</v>
      </c>
    </row>
    <row r="3595" spans="1:15" x14ac:dyDescent="0.2">
      <c r="A3595" s="28">
        <v>41444</v>
      </c>
      <c r="B3595" s="40" t="s">
        <v>6</v>
      </c>
      <c r="C3595" s="31">
        <v>1696548</v>
      </c>
      <c r="D3595" s="6">
        <v>130.06</v>
      </c>
      <c r="E3595" s="44" t="s">
        <v>27</v>
      </c>
    </row>
    <row r="3596" spans="1:15" x14ac:dyDescent="0.2">
      <c r="A3596" s="28">
        <v>41445</v>
      </c>
      <c r="B3596" s="40" t="s">
        <v>459</v>
      </c>
      <c r="C3596" s="31">
        <v>303302</v>
      </c>
      <c r="D3596" s="6">
        <v>2206.13</v>
      </c>
      <c r="E3596" s="44" t="s">
        <v>27</v>
      </c>
    </row>
    <row r="3597" spans="1:15" x14ac:dyDescent="0.2">
      <c r="A3597" s="28">
        <v>41444</v>
      </c>
      <c r="B3597" s="40" t="s">
        <v>838</v>
      </c>
      <c r="C3597" s="31">
        <v>48096</v>
      </c>
      <c r="D3597" s="6">
        <v>39.71</v>
      </c>
      <c r="E3597" s="44" t="s">
        <v>27</v>
      </c>
    </row>
    <row r="3598" spans="1:15" x14ac:dyDescent="0.2">
      <c r="A3598" s="28">
        <v>41445</v>
      </c>
      <c r="B3598" s="40" t="s">
        <v>761</v>
      </c>
      <c r="C3598" s="31">
        <v>17426</v>
      </c>
      <c r="D3598" s="6">
        <v>751.32</v>
      </c>
      <c r="E3598" s="44" t="s">
        <v>27</v>
      </c>
    </row>
    <row r="3599" spans="1:15" ht="10.5" x14ac:dyDescent="0.25">
      <c r="B3599" s="40"/>
      <c r="D3599" s="9">
        <f>SUM(D3592:D3598)</f>
        <v>6391.22</v>
      </c>
      <c r="G3599" s="6">
        <v>2905.66</v>
      </c>
      <c r="I3599" s="6">
        <v>54.9</v>
      </c>
      <c r="J3599" s="6">
        <v>272.49</v>
      </c>
      <c r="K3599" s="6">
        <v>330</v>
      </c>
      <c r="L3599" s="6">
        <v>400</v>
      </c>
      <c r="M3599" s="6">
        <f>SUM(D3599:L3599)</f>
        <v>10354.27</v>
      </c>
      <c r="N3599" s="6">
        <v>9782.2900000000009</v>
      </c>
      <c r="O3599" s="7">
        <f>N3599-M3599</f>
        <v>-571.97999999999956</v>
      </c>
    </row>
    <row r="3602" spans="1:15" ht="10.5" x14ac:dyDescent="0.25">
      <c r="A3602" s="59" t="s">
        <v>0</v>
      </c>
      <c r="B3602" s="22" t="s">
        <v>7</v>
      </c>
      <c r="C3602" s="3" t="s">
        <v>8</v>
      </c>
      <c r="D3602" s="2" t="s">
        <v>9</v>
      </c>
      <c r="E3602" s="46"/>
      <c r="F3602" s="2" t="s">
        <v>89</v>
      </c>
      <c r="G3602" s="2" t="s">
        <v>25</v>
      </c>
      <c r="H3602" s="2" t="s">
        <v>90</v>
      </c>
      <c r="I3602" s="2" t="s">
        <v>877</v>
      </c>
      <c r="J3602" s="2" t="s">
        <v>92</v>
      </c>
      <c r="K3602" s="2" t="s">
        <v>37</v>
      </c>
      <c r="L3602" s="2" t="s">
        <v>93</v>
      </c>
      <c r="M3602" s="2" t="s">
        <v>95</v>
      </c>
      <c r="N3602" s="2" t="s">
        <v>58</v>
      </c>
      <c r="O3602" s="4" t="s">
        <v>96</v>
      </c>
    </row>
    <row r="3603" spans="1:15" x14ac:dyDescent="0.2">
      <c r="A3603" s="28">
        <v>41449</v>
      </c>
      <c r="B3603" s="40" t="s">
        <v>6</v>
      </c>
      <c r="C3603" s="31">
        <v>1697441</v>
      </c>
      <c r="D3603" s="6">
        <v>256.97000000000003</v>
      </c>
      <c r="E3603" s="44" t="s">
        <v>27</v>
      </c>
    </row>
    <row r="3604" spans="1:15" x14ac:dyDescent="0.2">
      <c r="A3604" s="28">
        <v>41450</v>
      </c>
      <c r="B3604" s="40" t="s">
        <v>773</v>
      </c>
      <c r="C3604" s="42" t="s">
        <v>987</v>
      </c>
      <c r="D3604" s="6">
        <v>1437.35</v>
      </c>
      <c r="E3604" s="44" t="s">
        <v>27</v>
      </c>
    </row>
    <row r="3605" spans="1:15" x14ac:dyDescent="0.2">
      <c r="A3605" s="28">
        <v>41451</v>
      </c>
      <c r="B3605" s="40" t="s">
        <v>958</v>
      </c>
      <c r="C3605" s="31">
        <v>157131</v>
      </c>
      <c r="D3605" s="6">
        <v>1042.81</v>
      </c>
      <c r="E3605" s="44" t="s">
        <v>27</v>
      </c>
    </row>
    <row r="3606" spans="1:15" x14ac:dyDescent="0.2">
      <c r="A3606" s="28">
        <v>41451</v>
      </c>
      <c r="B3606" s="40" t="s">
        <v>748</v>
      </c>
      <c r="C3606" s="31">
        <v>22568</v>
      </c>
      <c r="D3606" s="6">
        <v>312.77999999999997</v>
      </c>
      <c r="E3606" s="44" t="s">
        <v>27</v>
      </c>
    </row>
    <row r="3607" spans="1:15" x14ac:dyDescent="0.2">
      <c r="A3607" s="28">
        <v>41451</v>
      </c>
      <c r="B3607" s="40" t="s">
        <v>185</v>
      </c>
      <c r="C3607" s="31">
        <v>121225</v>
      </c>
      <c r="D3607" s="6">
        <v>57.9</v>
      </c>
      <c r="E3607" s="44" t="s">
        <v>27</v>
      </c>
    </row>
    <row r="3608" spans="1:15" x14ac:dyDescent="0.2">
      <c r="A3608" s="28">
        <v>41451</v>
      </c>
      <c r="B3608" s="40" t="s">
        <v>459</v>
      </c>
      <c r="C3608" s="31">
        <v>303610</v>
      </c>
      <c r="D3608" s="6">
        <v>1986.68</v>
      </c>
      <c r="E3608" s="44" t="s">
        <v>27</v>
      </c>
    </row>
    <row r="3609" spans="1:15" x14ac:dyDescent="0.2">
      <c r="A3609" s="28">
        <v>41451</v>
      </c>
      <c r="B3609" s="40" t="s">
        <v>6</v>
      </c>
      <c r="C3609" s="31">
        <v>1697955</v>
      </c>
      <c r="D3609" s="6">
        <v>130.06</v>
      </c>
      <c r="E3609" s="44" t="s">
        <v>27</v>
      </c>
    </row>
    <row r="3610" spans="1:15" x14ac:dyDescent="0.2">
      <c r="A3610" s="28">
        <v>41451</v>
      </c>
      <c r="B3610" s="40" t="s">
        <v>838</v>
      </c>
      <c r="C3610" s="31">
        <v>48188</v>
      </c>
      <c r="D3610" s="6">
        <v>51.1</v>
      </c>
      <c r="E3610" s="44" t="s">
        <v>27</v>
      </c>
    </row>
    <row r="3611" spans="1:15" x14ac:dyDescent="0.2">
      <c r="A3611" s="28">
        <v>41452</v>
      </c>
      <c r="B3611" s="40" t="s">
        <v>761</v>
      </c>
      <c r="C3611" s="31">
        <v>17603</v>
      </c>
      <c r="D3611" s="6">
        <v>858.74</v>
      </c>
      <c r="E3611" s="44" t="s">
        <v>27</v>
      </c>
    </row>
    <row r="3612" spans="1:15" x14ac:dyDescent="0.2">
      <c r="A3612" s="28">
        <v>41452</v>
      </c>
      <c r="B3612" s="40" t="s">
        <v>838</v>
      </c>
      <c r="C3612" s="31">
        <v>48272</v>
      </c>
      <c r="D3612" s="6">
        <v>39.71</v>
      </c>
      <c r="E3612" s="44" t="s">
        <v>27</v>
      </c>
    </row>
    <row r="3613" spans="1:15" x14ac:dyDescent="0.2">
      <c r="A3613" s="28">
        <v>41453</v>
      </c>
      <c r="B3613" s="40" t="s">
        <v>774</v>
      </c>
      <c r="C3613" s="31">
        <v>10627504</v>
      </c>
      <c r="D3613" s="6">
        <v>12.3</v>
      </c>
      <c r="E3613" s="44" t="s">
        <v>27</v>
      </c>
    </row>
    <row r="3614" spans="1:15" x14ac:dyDescent="0.2">
      <c r="A3614" s="28">
        <v>41453</v>
      </c>
      <c r="B3614" s="40" t="s">
        <v>6</v>
      </c>
      <c r="C3614" s="31">
        <v>1698667</v>
      </c>
      <c r="D3614" s="6">
        <v>61.2</v>
      </c>
      <c r="E3614" s="44" t="s">
        <v>27</v>
      </c>
    </row>
    <row r="3615" spans="1:15" ht="10.5" x14ac:dyDescent="0.25">
      <c r="B3615" s="40"/>
      <c r="D3615" s="9">
        <f>SUM(D3603:D3614)</f>
        <v>6247.6</v>
      </c>
      <c r="G3615" s="6">
        <v>2834.79</v>
      </c>
      <c r="I3615" s="6">
        <v>26.75</v>
      </c>
      <c r="J3615" s="6">
        <v>272.49</v>
      </c>
      <c r="K3615" s="6">
        <v>330</v>
      </c>
      <c r="L3615" s="6">
        <v>400</v>
      </c>
      <c r="M3615" s="6">
        <f>SUM(D3615:L3615)</f>
        <v>10111.629999999999</v>
      </c>
      <c r="N3615" s="6">
        <v>8433.61</v>
      </c>
      <c r="O3615" s="7">
        <f>N3615-M3615</f>
        <v>-1678.0199999999986</v>
      </c>
    </row>
    <row r="3616" spans="1:15" x14ac:dyDescent="0.2">
      <c r="B3616" s="40"/>
    </row>
    <row r="3617" spans="1:15" ht="10.5" x14ac:dyDescent="0.25">
      <c r="A3617" s="59" t="s">
        <v>0</v>
      </c>
      <c r="B3617" s="22" t="s">
        <v>7</v>
      </c>
      <c r="C3617" s="3" t="s">
        <v>8</v>
      </c>
      <c r="D3617" s="2" t="s">
        <v>9</v>
      </c>
      <c r="E3617" s="46"/>
      <c r="F3617" s="2" t="s">
        <v>89</v>
      </c>
      <c r="G3617" s="2" t="s">
        <v>25</v>
      </c>
      <c r="H3617" s="2" t="s">
        <v>90</v>
      </c>
      <c r="I3617" s="2" t="s">
        <v>877</v>
      </c>
      <c r="J3617" s="2" t="s">
        <v>92</v>
      </c>
      <c r="K3617" s="2" t="s">
        <v>37</v>
      </c>
      <c r="L3617" s="2" t="s">
        <v>93</v>
      </c>
      <c r="M3617" s="2" t="s">
        <v>95</v>
      </c>
      <c r="N3617" s="2" t="s">
        <v>58</v>
      </c>
      <c r="O3617" s="4" t="s">
        <v>96</v>
      </c>
    </row>
    <row r="3618" spans="1:15" x14ac:dyDescent="0.2">
      <c r="A3618" s="28">
        <v>41456</v>
      </c>
      <c r="B3618" s="40" t="s">
        <v>761</v>
      </c>
      <c r="C3618" s="31">
        <v>17716</v>
      </c>
      <c r="D3618" s="6">
        <v>704</v>
      </c>
      <c r="E3618" s="44" t="s">
        <v>27</v>
      </c>
    </row>
    <row r="3619" spans="1:15" x14ac:dyDescent="0.2">
      <c r="A3619" s="28">
        <v>41457</v>
      </c>
      <c r="B3619" s="40" t="s">
        <v>19</v>
      </c>
      <c r="C3619" s="31">
        <v>226763</v>
      </c>
      <c r="D3619" s="6">
        <v>409.4</v>
      </c>
      <c r="E3619" s="44" t="s">
        <v>27</v>
      </c>
    </row>
    <row r="3620" spans="1:15" x14ac:dyDescent="0.2">
      <c r="A3620" s="28">
        <v>41458</v>
      </c>
      <c r="B3620" s="40" t="s">
        <v>958</v>
      </c>
      <c r="C3620" s="31">
        <v>157284</v>
      </c>
      <c r="D3620" s="6">
        <v>1720.91</v>
      </c>
      <c r="E3620" s="44" t="s">
        <v>27</v>
      </c>
    </row>
    <row r="3621" spans="1:15" x14ac:dyDescent="0.2">
      <c r="A3621" s="28">
        <v>41458</v>
      </c>
      <c r="B3621" s="40" t="s">
        <v>459</v>
      </c>
      <c r="C3621" s="31">
        <v>304014</v>
      </c>
      <c r="D3621" s="6">
        <v>2085.06</v>
      </c>
      <c r="E3621" s="44" t="s">
        <v>27</v>
      </c>
    </row>
    <row r="3622" spans="1:15" x14ac:dyDescent="0.2">
      <c r="A3622" s="28">
        <v>41458</v>
      </c>
      <c r="B3622" s="40" t="s">
        <v>773</v>
      </c>
      <c r="C3622" s="42" t="s">
        <v>988</v>
      </c>
      <c r="D3622" s="6">
        <v>1451.15</v>
      </c>
      <c r="E3622" s="44" t="s">
        <v>27</v>
      </c>
    </row>
    <row r="3623" spans="1:15" x14ac:dyDescent="0.2">
      <c r="A3623" s="28">
        <v>41459</v>
      </c>
      <c r="B3623" s="40" t="s">
        <v>761</v>
      </c>
      <c r="C3623" s="31">
        <v>17800</v>
      </c>
      <c r="D3623" s="6">
        <v>721.42</v>
      </c>
      <c r="E3623" s="44" t="s">
        <v>27</v>
      </c>
      <c r="G3623" s="6">
        <v>2834.79</v>
      </c>
    </row>
    <row r="3624" spans="1:15" ht="10.5" x14ac:dyDescent="0.25">
      <c r="D3624" s="9">
        <f>SUM(D3618:D3623)</f>
        <v>7091.9400000000005</v>
      </c>
      <c r="G3624" s="6">
        <v>2834.79</v>
      </c>
      <c r="I3624" s="6">
        <v>22</v>
      </c>
      <c r="J3624" s="6">
        <v>272.49</v>
      </c>
      <c r="K3624" s="6">
        <v>330</v>
      </c>
      <c r="L3624" s="6">
        <v>400</v>
      </c>
      <c r="M3624" s="6">
        <f>SUM(D3624:L3624)</f>
        <v>10951.22</v>
      </c>
      <c r="N3624" s="6">
        <v>9961.1</v>
      </c>
      <c r="O3624" s="7">
        <f>N3624-M3624</f>
        <v>-990.11999999999898</v>
      </c>
    </row>
    <row r="3626" spans="1:15" ht="10.5" x14ac:dyDescent="0.25">
      <c r="A3626" s="59" t="s">
        <v>0</v>
      </c>
      <c r="B3626" s="22" t="s">
        <v>7</v>
      </c>
      <c r="C3626" s="3" t="s">
        <v>8</v>
      </c>
      <c r="D3626" s="2" t="s">
        <v>9</v>
      </c>
      <c r="E3626" s="46"/>
      <c r="F3626" s="2" t="s">
        <v>89</v>
      </c>
      <c r="G3626" s="2" t="s">
        <v>25</v>
      </c>
      <c r="H3626" s="2" t="s">
        <v>90</v>
      </c>
      <c r="I3626" s="2" t="s">
        <v>877</v>
      </c>
      <c r="J3626" s="2" t="s">
        <v>92</v>
      </c>
      <c r="K3626" s="2" t="s">
        <v>37</v>
      </c>
      <c r="L3626" s="2" t="s">
        <v>93</v>
      </c>
      <c r="M3626" s="2" t="s">
        <v>95</v>
      </c>
      <c r="N3626" s="2" t="s">
        <v>58</v>
      </c>
      <c r="O3626" s="4" t="s">
        <v>96</v>
      </c>
    </row>
    <row r="3627" spans="1:15" x14ac:dyDescent="0.2">
      <c r="A3627" s="28">
        <v>41463</v>
      </c>
      <c r="B3627" s="40" t="s">
        <v>761</v>
      </c>
      <c r="C3627" s="31">
        <v>17908</v>
      </c>
      <c r="D3627" s="6">
        <v>296.44</v>
      </c>
      <c r="E3627" s="44" t="s">
        <v>27</v>
      </c>
    </row>
    <row r="3628" spans="1:15" x14ac:dyDescent="0.2">
      <c r="A3628" s="28">
        <v>41465</v>
      </c>
      <c r="B3628" s="40" t="s">
        <v>993</v>
      </c>
      <c r="C3628" s="31">
        <v>9000613842</v>
      </c>
      <c r="D3628" s="6">
        <v>323.75</v>
      </c>
      <c r="E3628" s="44" t="s">
        <v>27</v>
      </c>
    </row>
    <row r="3629" spans="1:15" x14ac:dyDescent="0.2">
      <c r="A3629" s="28">
        <v>41465</v>
      </c>
      <c r="B3629" s="40" t="s">
        <v>773</v>
      </c>
      <c r="C3629" s="42" t="s">
        <v>994</v>
      </c>
      <c r="D3629" s="6">
        <v>1671.75</v>
      </c>
      <c r="E3629" s="44" t="s">
        <v>27</v>
      </c>
    </row>
    <row r="3630" spans="1:15" x14ac:dyDescent="0.2">
      <c r="A3630" s="28">
        <v>41465</v>
      </c>
      <c r="B3630" s="40" t="s">
        <v>748</v>
      </c>
      <c r="C3630" s="31">
        <v>22973</v>
      </c>
      <c r="D3630" s="6">
        <v>334.45</v>
      </c>
      <c r="E3630" s="44" t="s">
        <v>27</v>
      </c>
    </row>
    <row r="3631" spans="1:15" x14ac:dyDescent="0.2">
      <c r="A3631" s="28">
        <v>41465</v>
      </c>
      <c r="B3631" s="40" t="s">
        <v>958</v>
      </c>
      <c r="C3631" s="31">
        <v>157454</v>
      </c>
      <c r="D3631" s="6">
        <v>1806.6</v>
      </c>
      <c r="E3631" s="44" t="s">
        <v>27</v>
      </c>
    </row>
    <row r="3632" spans="1:15" x14ac:dyDescent="0.2">
      <c r="A3632" s="28">
        <v>41466</v>
      </c>
      <c r="B3632" s="40" t="s">
        <v>459</v>
      </c>
      <c r="C3632" s="31">
        <v>304492</v>
      </c>
      <c r="D3632" s="6">
        <v>2465.67</v>
      </c>
      <c r="E3632" s="44" t="s">
        <v>27</v>
      </c>
    </row>
    <row r="3633" spans="1:16" x14ac:dyDescent="0.2">
      <c r="A3633" s="28">
        <v>41466</v>
      </c>
      <c r="B3633" s="40" t="s">
        <v>761</v>
      </c>
      <c r="C3633" s="31">
        <v>17989</v>
      </c>
      <c r="D3633" s="6">
        <v>740.04</v>
      </c>
      <c r="E3633" s="44" t="s">
        <v>27</v>
      </c>
    </row>
    <row r="3634" spans="1:16" ht="10.5" x14ac:dyDescent="0.25">
      <c r="D3634" s="9">
        <f>SUM(D3627:D3633)</f>
        <v>7638.7</v>
      </c>
      <c r="G3634" s="6">
        <v>2666.82</v>
      </c>
      <c r="I3634" s="6">
        <v>39.56</v>
      </c>
      <c r="J3634" s="6">
        <v>272.49</v>
      </c>
      <c r="K3634" s="6">
        <v>330</v>
      </c>
      <c r="L3634" s="6">
        <v>400</v>
      </c>
      <c r="M3634" s="6">
        <f>SUM(D3634:L3634)</f>
        <v>11347.57</v>
      </c>
      <c r="N3634" s="6">
        <v>8666.61</v>
      </c>
      <c r="O3634" s="7">
        <f>N3634-M3634</f>
        <v>-2680.9599999999991</v>
      </c>
    </row>
    <row r="3637" spans="1:16" ht="10.5" x14ac:dyDescent="0.25">
      <c r="A3637" s="59" t="s">
        <v>0</v>
      </c>
      <c r="B3637" s="22" t="s">
        <v>7</v>
      </c>
      <c r="C3637" s="3" t="s">
        <v>8</v>
      </c>
      <c r="D3637" s="2" t="s">
        <v>9</v>
      </c>
      <c r="E3637" s="46"/>
      <c r="F3637" s="2" t="s">
        <v>89</v>
      </c>
      <c r="G3637" s="2" t="s">
        <v>25</v>
      </c>
      <c r="H3637" s="2" t="s">
        <v>90</v>
      </c>
      <c r="I3637" s="2" t="s">
        <v>877</v>
      </c>
      <c r="J3637" s="2" t="s">
        <v>92</v>
      </c>
      <c r="K3637" s="2" t="s">
        <v>37</v>
      </c>
      <c r="L3637" s="2" t="s">
        <v>93</v>
      </c>
      <c r="M3637" s="2" t="s">
        <v>95</v>
      </c>
      <c r="N3637" s="2" t="s">
        <v>58</v>
      </c>
      <c r="O3637" s="4" t="s">
        <v>96</v>
      </c>
    </row>
    <row r="3638" spans="1:16" x14ac:dyDescent="0.2">
      <c r="A3638" s="28">
        <v>41470</v>
      </c>
      <c r="B3638" s="40" t="s">
        <v>13</v>
      </c>
      <c r="C3638" s="31">
        <v>3816</v>
      </c>
      <c r="D3638" s="6">
        <v>353.31</v>
      </c>
      <c r="E3638" s="44" t="s">
        <v>27</v>
      </c>
    </row>
    <row r="3639" spans="1:16" x14ac:dyDescent="0.2">
      <c r="A3639" s="28">
        <v>41473</v>
      </c>
      <c r="B3639" s="40" t="s">
        <v>838</v>
      </c>
      <c r="C3639" s="31">
        <v>48601</v>
      </c>
      <c r="D3639" s="6">
        <v>51.54</v>
      </c>
      <c r="E3639" s="44" t="s">
        <v>27</v>
      </c>
    </row>
    <row r="3640" spans="1:16" x14ac:dyDescent="0.2">
      <c r="A3640" s="28">
        <v>41474</v>
      </c>
      <c r="B3640" s="40" t="s">
        <v>687</v>
      </c>
      <c r="C3640" s="31">
        <v>121943</v>
      </c>
      <c r="D3640" s="6">
        <v>57.9</v>
      </c>
      <c r="E3640" s="44" t="s">
        <v>27</v>
      </c>
    </row>
    <row r="3641" spans="1:16" x14ac:dyDescent="0.2">
      <c r="A3641" s="28">
        <v>41472</v>
      </c>
      <c r="B3641" s="40" t="s">
        <v>1000</v>
      </c>
      <c r="C3641" s="31">
        <v>7323</v>
      </c>
      <c r="D3641" s="6">
        <v>47.85</v>
      </c>
      <c r="E3641" s="44" t="s">
        <v>27</v>
      </c>
    </row>
    <row r="3642" spans="1:16" x14ac:dyDescent="0.2">
      <c r="A3642" s="28">
        <v>41472</v>
      </c>
      <c r="B3642" s="40" t="s">
        <v>773</v>
      </c>
      <c r="C3642" s="31" t="s">
        <v>1009</v>
      </c>
      <c r="D3642" s="6">
        <v>1438.69</v>
      </c>
      <c r="E3642" s="44" t="s">
        <v>27</v>
      </c>
    </row>
    <row r="3643" spans="1:16" x14ac:dyDescent="0.2">
      <c r="A3643" s="28">
        <v>41472</v>
      </c>
      <c r="B3643" s="40" t="s">
        <v>459</v>
      </c>
      <c r="C3643" s="31">
        <v>304825</v>
      </c>
      <c r="D3643" s="6">
        <v>2625.41</v>
      </c>
      <c r="E3643" s="44" t="s">
        <v>27</v>
      </c>
    </row>
    <row r="3644" spans="1:16" ht="10.5" x14ac:dyDescent="0.25">
      <c r="D3644" s="9">
        <f>SUM(D3638:D3643)</f>
        <v>4574.7</v>
      </c>
      <c r="G3644" s="6">
        <v>2666.82</v>
      </c>
      <c r="I3644" s="6">
        <v>36</v>
      </c>
      <c r="J3644" s="6">
        <v>272.49</v>
      </c>
      <c r="K3644" s="6">
        <v>330</v>
      </c>
      <c r="L3644" s="6">
        <v>400</v>
      </c>
      <c r="M3644" s="6">
        <f>SUM(D3644:L3644)</f>
        <v>8280.01</v>
      </c>
      <c r="N3644" s="6">
        <v>8823.4599999999991</v>
      </c>
      <c r="O3644" s="7">
        <f>N3644-M3644</f>
        <v>543.44999999999891</v>
      </c>
    </row>
    <row r="3646" spans="1:16" ht="10.5" x14ac:dyDescent="0.25">
      <c r="A3646" s="59" t="s">
        <v>0</v>
      </c>
      <c r="B3646" s="22" t="s">
        <v>7</v>
      </c>
      <c r="C3646" s="3" t="s">
        <v>8</v>
      </c>
      <c r="D3646" s="2" t="s">
        <v>9</v>
      </c>
      <c r="E3646" s="46"/>
      <c r="F3646" s="2" t="s">
        <v>89</v>
      </c>
      <c r="G3646" s="2" t="s">
        <v>25</v>
      </c>
      <c r="H3646" s="2" t="s">
        <v>90</v>
      </c>
      <c r="I3646" s="2" t="s">
        <v>877</v>
      </c>
      <c r="J3646" s="2" t="s">
        <v>92</v>
      </c>
      <c r="K3646" s="2" t="s">
        <v>37</v>
      </c>
      <c r="L3646" s="2" t="s">
        <v>93</v>
      </c>
      <c r="M3646" s="2" t="s">
        <v>95</v>
      </c>
      <c r="N3646" s="2" t="s">
        <v>58</v>
      </c>
      <c r="O3646" s="4" t="s">
        <v>96</v>
      </c>
    </row>
    <row r="3647" spans="1:16" s="69" customFormat="1" x14ac:dyDescent="0.2">
      <c r="A3647" s="64">
        <v>41477</v>
      </c>
      <c r="B3647" s="65" t="s">
        <v>1001</v>
      </c>
      <c r="C3647" s="66">
        <v>883</v>
      </c>
      <c r="D3647" s="67">
        <v>171.6</v>
      </c>
      <c r="E3647" s="50" t="s">
        <v>27</v>
      </c>
      <c r="F3647" s="67"/>
      <c r="G3647" s="67"/>
      <c r="H3647" s="67"/>
      <c r="I3647" s="67"/>
      <c r="J3647" s="67"/>
      <c r="K3647" s="67"/>
      <c r="L3647" s="67"/>
      <c r="M3647" s="67"/>
      <c r="N3647" s="67"/>
      <c r="O3647" s="68"/>
      <c r="P3647" s="68"/>
    </row>
    <row r="3648" spans="1:16" x14ac:dyDescent="0.2">
      <c r="A3648" s="28">
        <v>41478</v>
      </c>
      <c r="B3648" s="40" t="s">
        <v>958</v>
      </c>
      <c r="C3648" s="31">
        <v>157744</v>
      </c>
      <c r="D3648" s="6">
        <v>2081.31</v>
      </c>
      <c r="E3648" s="44" t="s">
        <v>27</v>
      </c>
    </row>
    <row r="3649" spans="1:15" x14ac:dyDescent="0.2">
      <c r="A3649" s="28">
        <v>41479</v>
      </c>
      <c r="B3649" s="40" t="s">
        <v>748</v>
      </c>
      <c r="C3649" s="31">
        <v>23390</v>
      </c>
      <c r="D3649" s="6">
        <v>109.5</v>
      </c>
      <c r="E3649" s="44" t="s">
        <v>27</v>
      </c>
    </row>
    <row r="3650" spans="1:15" x14ac:dyDescent="0.2">
      <c r="A3650" s="28">
        <v>41479</v>
      </c>
      <c r="B3650" s="40" t="s">
        <v>993</v>
      </c>
      <c r="C3650" s="31">
        <v>9000620.3169999998</v>
      </c>
      <c r="D3650" s="6">
        <v>320.14999999999998</v>
      </c>
      <c r="E3650" s="44" t="s">
        <v>27</v>
      </c>
    </row>
    <row r="3651" spans="1:15" x14ac:dyDescent="0.2">
      <c r="A3651" s="28">
        <v>41479</v>
      </c>
      <c r="B3651" s="40" t="s">
        <v>773</v>
      </c>
      <c r="C3651" s="42" t="s">
        <v>996</v>
      </c>
      <c r="D3651" s="6">
        <v>1481.41</v>
      </c>
      <c r="E3651" s="44" t="s">
        <v>27</v>
      </c>
    </row>
    <row r="3652" spans="1:15" x14ac:dyDescent="0.2">
      <c r="A3652" s="28">
        <v>41481</v>
      </c>
      <c r="B3652" s="40" t="s">
        <v>459</v>
      </c>
      <c r="C3652" s="31">
        <v>305425</v>
      </c>
      <c r="D3652" s="6">
        <v>1241.55</v>
      </c>
      <c r="E3652" s="44" t="s">
        <v>27</v>
      </c>
    </row>
    <row r="3653" spans="1:15" x14ac:dyDescent="0.2">
      <c r="A3653" s="28">
        <v>41478</v>
      </c>
      <c r="B3653" s="40" t="s">
        <v>914</v>
      </c>
      <c r="D3653" s="6">
        <v>81</v>
      </c>
      <c r="E3653" s="44" t="s">
        <v>224</v>
      </c>
    </row>
    <row r="3654" spans="1:15" x14ac:dyDescent="0.2">
      <c r="A3654" s="28">
        <v>41480</v>
      </c>
      <c r="B3654" s="40" t="s">
        <v>997</v>
      </c>
      <c r="D3654" s="6">
        <v>93.6</v>
      </c>
      <c r="E3654" s="44" t="s">
        <v>27</v>
      </c>
    </row>
    <row r="3655" spans="1:15" x14ac:dyDescent="0.2">
      <c r="A3655" s="28">
        <v>41479</v>
      </c>
      <c r="B3655" s="40" t="s">
        <v>838</v>
      </c>
      <c r="C3655" s="31">
        <v>48696</v>
      </c>
      <c r="D3655" s="6">
        <v>40.06</v>
      </c>
      <c r="E3655" s="44" t="s">
        <v>27</v>
      </c>
    </row>
    <row r="3656" spans="1:15" ht="10.5" x14ac:dyDescent="0.25">
      <c r="D3656" s="9">
        <f>SUM(D3647:D3655)</f>
        <v>5620.1800000000012</v>
      </c>
      <c r="G3656" s="6">
        <v>2034.44</v>
      </c>
      <c r="I3656" s="6">
        <v>46</v>
      </c>
      <c r="J3656" s="6">
        <v>272.49</v>
      </c>
      <c r="K3656" s="6">
        <v>330</v>
      </c>
      <c r="L3656" s="6">
        <v>400</v>
      </c>
      <c r="M3656" s="6">
        <f>SUM(D3656:L3656)</f>
        <v>8703.11</v>
      </c>
      <c r="N3656" s="6">
        <v>6958.84</v>
      </c>
      <c r="O3656" s="7">
        <f>N3656-M3656</f>
        <v>-1744.2700000000004</v>
      </c>
    </row>
    <row r="3658" spans="1:15" ht="10.5" x14ac:dyDescent="0.25">
      <c r="A3658" s="59" t="s">
        <v>0</v>
      </c>
      <c r="B3658" s="22" t="s">
        <v>7</v>
      </c>
      <c r="C3658" s="3" t="s">
        <v>8</v>
      </c>
      <c r="D3658" s="2" t="s">
        <v>9</v>
      </c>
      <c r="E3658" s="46"/>
      <c r="F3658" s="2" t="s">
        <v>89</v>
      </c>
      <c r="G3658" s="2" t="s">
        <v>25</v>
      </c>
      <c r="H3658" s="2" t="s">
        <v>90</v>
      </c>
      <c r="I3658" s="2" t="s">
        <v>877</v>
      </c>
      <c r="J3658" s="2" t="s">
        <v>92</v>
      </c>
      <c r="K3658" s="2" t="s">
        <v>37</v>
      </c>
      <c r="L3658" s="2" t="s">
        <v>93</v>
      </c>
      <c r="M3658" s="2" t="s">
        <v>95</v>
      </c>
      <c r="N3658" s="2" t="s">
        <v>58</v>
      </c>
      <c r="O3658" s="4" t="s">
        <v>96</v>
      </c>
    </row>
    <row r="3659" spans="1:15" x14ac:dyDescent="0.2">
      <c r="A3659" s="28">
        <v>41484</v>
      </c>
      <c r="B3659" s="40" t="s">
        <v>1001</v>
      </c>
      <c r="C3659" s="31">
        <v>999</v>
      </c>
      <c r="D3659" s="6">
        <v>158.4</v>
      </c>
      <c r="E3659" s="44" t="s">
        <v>27</v>
      </c>
    </row>
    <row r="3660" spans="1:15" x14ac:dyDescent="0.2">
      <c r="A3660" s="28">
        <v>41486</v>
      </c>
      <c r="B3660" s="40" t="s">
        <v>993</v>
      </c>
      <c r="C3660" s="31">
        <v>9000623643</v>
      </c>
      <c r="D3660" s="6">
        <v>113.3</v>
      </c>
      <c r="E3660" s="44" t="s">
        <v>27</v>
      </c>
    </row>
    <row r="3661" spans="1:15" x14ac:dyDescent="0.2">
      <c r="A3661" s="28">
        <v>41486</v>
      </c>
      <c r="B3661" s="40" t="s">
        <v>993</v>
      </c>
      <c r="C3661" s="31">
        <v>9000623644</v>
      </c>
      <c r="D3661" s="6">
        <v>193.2</v>
      </c>
      <c r="E3661" s="44" t="s">
        <v>27</v>
      </c>
    </row>
    <row r="3662" spans="1:15" x14ac:dyDescent="0.2">
      <c r="A3662" s="28">
        <v>41487</v>
      </c>
      <c r="B3662" s="40" t="s">
        <v>1001</v>
      </c>
      <c r="C3662" s="31">
        <v>1111</v>
      </c>
      <c r="D3662" s="6">
        <v>93.6</v>
      </c>
      <c r="E3662" s="44" t="s">
        <v>27</v>
      </c>
    </row>
    <row r="3663" spans="1:15" x14ac:dyDescent="0.2">
      <c r="A3663" s="28">
        <v>41486</v>
      </c>
      <c r="B3663" s="40" t="s">
        <v>773</v>
      </c>
      <c r="C3663" s="42" t="s">
        <v>1002</v>
      </c>
      <c r="D3663" s="6">
        <v>1483.63</v>
      </c>
      <c r="E3663" s="44" t="s">
        <v>27</v>
      </c>
    </row>
    <row r="3664" spans="1:15" x14ac:dyDescent="0.2">
      <c r="A3664" s="28">
        <v>41484</v>
      </c>
      <c r="B3664" s="40" t="s">
        <v>13</v>
      </c>
      <c r="C3664" s="31">
        <v>3863</v>
      </c>
      <c r="D3664" s="6">
        <v>355.19</v>
      </c>
      <c r="E3664" s="44" t="s">
        <v>27</v>
      </c>
    </row>
    <row r="3665" spans="1:15" x14ac:dyDescent="0.2">
      <c r="A3665" s="28">
        <v>41486</v>
      </c>
      <c r="B3665" s="40" t="s">
        <v>19</v>
      </c>
      <c r="C3665" s="31">
        <v>228084</v>
      </c>
      <c r="D3665" s="6">
        <v>427.55</v>
      </c>
      <c r="E3665" s="44" t="s">
        <v>27</v>
      </c>
    </row>
    <row r="3666" spans="1:15" x14ac:dyDescent="0.2">
      <c r="A3666" s="63" t="s">
        <v>243</v>
      </c>
      <c r="B3666" s="40" t="s">
        <v>459</v>
      </c>
      <c r="C3666" s="31">
        <v>305836</v>
      </c>
      <c r="D3666" s="6">
        <v>1814.39</v>
      </c>
      <c r="E3666" s="44" t="s">
        <v>27</v>
      </c>
    </row>
    <row r="3667" spans="1:15" x14ac:dyDescent="0.2">
      <c r="A3667" s="28">
        <v>41487</v>
      </c>
      <c r="B3667" s="40" t="s">
        <v>958</v>
      </c>
      <c r="C3667" s="31">
        <v>158013</v>
      </c>
      <c r="D3667" s="6">
        <v>1377.81</v>
      </c>
      <c r="E3667" s="44" t="s">
        <v>27</v>
      </c>
    </row>
    <row r="3668" spans="1:15" ht="10.5" x14ac:dyDescent="0.25">
      <c r="A3668" s="63" t="s">
        <v>243</v>
      </c>
      <c r="D3668" s="9">
        <f>SUM(D3659:D3667)</f>
        <v>6017.07</v>
      </c>
      <c r="G3668" s="6">
        <v>2034.44</v>
      </c>
      <c r="I3668" s="6">
        <v>30.38</v>
      </c>
      <c r="J3668" s="6">
        <v>272.49</v>
      </c>
      <c r="K3668" s="6">
        <v>330</v>
      </c>
      <c r="L3668" s="6">
        <v>400</v>
      </c>
      <c r="M3668" s="6">
        <f>SUM(D3668:L3668)</f>
        <v>9084.380000000001</v>
      </c>
      <c r="N3668" s="6">
        <v>8365.82</v>
      </c>
      <c r="O3668" s="7">
        <f>N3668-M3668</f>
        <v>-718.56000000000131</v>
      </c>
    </row>
    <row r="3670" spans="1:15" ht="10.5" x14ac:dyDescent="0.25">
      <c r="A3670" s="59" t="s">
        <v>0</v>
      </c>
      <c r="B3670" s="22" t="s">
        <v>7</v>
      </c>
      <c r="C3670" s="3" t="s">
        <v>8</v>
      </c>
      <c r="D3670" s="2" t="s">
        <v>9</v>
      </c>
      <c r="E3670" s="46"/>
      <c r="F3670" s="2" t="s">
        <v>89</v>
      </c>
      <c r="G3670" s="2" t="s">
        <v>25</v>
      </c>
      <c r="H3670" s="2" t="s">
        <v>90</v>
      </c>
      <c r="I3670" s="2" t="s">
        <v>877</v>
      </c>
      <c r="J3670" s="2" t="s">
        <v>92</v>
      </c>
      <c r="K3670" s="2" t="s">
        <v>37</v>
      </c>
      <c r="L3670" s="2" t="s">
        <v>93</v>
      </c>
      <c r="M3670" s="2" t="s">
        <v>95</v>
      </c>
      <c r="N3670" s="2" t="s">
        <v>58</v>
      </c>
      <c r="O3670" s="4" t="s">
        <v>96</v>
      </c>
    </row>
    <row r="3671" spans="1:15" x14ac:dyDescent="0.2">
      <c r="A3671" s="28">
        <v>41491</v>
      </c>
      <c r="B3671" s="40" t="s">
        <v>1001</v>
      </c>
      <c r="C3671" s="31">
        <v>1118</v>
      </c>
      <c r="D3671" s="6">
        <v>158.4</v>
      </c>
      <c r="E3671" s="44" t="s">
        <v>27</v>
      </c>
    </row>
    <row r="3672" spans="1:15" x14ac:dyDescent="0.2">
      <c r="A3672" s="28">
        <v>41492</v>
      </c>
      <c r="B3672" s="40" t="s">
        <v>75</v>
      </c>
      <c r="C3672" s="31">
        <v>3563899</v>
      </c>
      <c r="D3672" s="6">
        <v>239.58</v>
      </c>
      <c r="E3672" s="44" t="s">
        <v>27</v>
      </c>
    </row>
    <row r="3673" spans="1:15" x14ac:dyDescent="0.2">
      <c r="A3673" s="28">
        <v>41487</v>
      </c>
      <c r="B3673" s="40" t="s">
        <v>1005</v>
      </c>
      <c r="D3673" s="6">
        <v>575.85</v>
      </c>
      <c r="E3673" s="44" t="s">
        <v>27</v>
      </c>
    </row>
    <row r="3674" spans="1:15" x14ac:dyDescent="0.2">
      <c r="A3674" s="28">
        <v>41493</v>
      </c>
      <c r="B3674" s="40" t="s">
        <v>748</v>
      </c>
      <c r="C3674" s="31">
        <v>23740</v>
      </c>
      <c r="D3674" s="6">
        <v>484.07</v>
      </c>
      <c r="E3674" s="44" t="s">
        <v>27</v>
      </c>
    </row>
    <row r="3675" spans="1:15" x14ac:dyDescent="0.2">
      <c r="A3675" s="28">
        <v>41495</v>
      </c>
      <c r="B3675" s="40" t="s">
        <v>459</v>
      </c>
      <c r="C3675" s="31">
        <v>306223</v>
      </c>
      <c r="D3675" s="6">
        <v>2195.98</v>
      </c>
      <c r="E3675" s="44" t="s">
        <v>27</v>
      </c>
    </row>
    <row r="3676" spans="1:15" x14ac:dyDescent="0.2">
      <c r="A3676" s="28">
        <v>41493</v>
      </c>
      <c r="B3676" s="40" t="s">
        <v>773</v>
      </c>
      <c r="C3676" s="42" t="s">
        <v>1006</v>
      </c>
      <c r="D3676" s="6">
        <v>1420</v>
      </c>
      <c r="E3676" s="44" t="s">
        <v>27</v>
      </c>
    </row>
    <row r="3677" spans="1:15" x14ac:dyDescent="0.2">
      <c r="A3677" s="28">
        <v>41493</v>
      </c>
      <c r="B3677" s="40" t="s">
        <v>993</v>
      </c>
      <c r="C3677" s="31">
        <v>9000626957</v>
      </c>
      <c r="D3677" s="6">
        <v>281.05</v>
      </c>
      <c r="E3677" s="44" t="s">
        <v>27</v>
      </c>
    </row>
    <row r="3678" spans="1:15" x14ac:dyDescent="0.2">
      <c r="A3678" s="28">
        <v>41494</v>
      </c>
      <c r="B3678" s="40" t="s">
        <v>838</v>
      </c>
      <c r="D3678" s="6">
        <v>51.54</v>
      </c>
      <c r="E3678" s="44" t="s">
        <v>27</v>
      </c>
    </row>
    <row r="3679" spans="1:15" x14ac:dyDescent="0.2">
      <c r="A3679" s="28">
        <v>41494</v>
      </c>
      <c r="B3679" s="40" t="s">
        <v>958</v>
      </c>
      <c r="C3679" s="31">
        <v>158178</v>
      </c>
      <c r="D3679" s="6">
        <v>1178.44</v>
      </c>
      <c r="E3679" s="44" t="s">
        <v>27</v>
      </c>
    </row>
    <row r="3680" spans="1:15" x14ac:dyDescent="0.2">
      <c r="D3680" s="6">
        <f>SUM(D3671:D3679)</f>
        <v>6584.91</v>
      </c>
      <c r="G3680" s="6">
        <v>2485.34</v>
      </c>
      <c r="I3680" s="6">
        <v>49</v>
      </c>
      <c r="J3680" s="6">
        <v>272.49</v>
      </c>
      <c r="K3680" s="6">
        <v>330</v>
      </c>
      <c r="L3680" s="6">
        <v>400</v>
      </c>
      <c r="M3680" s="6">
        <f>SUM(D3680:L3680)</f>
        <v>10121.74</v>
      </c>
      <c r="N3680" s="6">
        <v>7661.13</v>
      </c>
      <c r="O3680" s="7">
        <f>N3680-M3680</f>
        <v>-2460.6099999999997</v>
      </c>
    </row>
    <row r="3684" spans="1:15" ht="10.5" x14ac:dyDescent="0.25">
      <c r="A3684" s="59" t="s">
        <v>0</v>
      </c>
      <c r="B3684" s="22" t="s">
        <v>7</v>
      </c>
      <c r="C3684" s="3" t="s">
        <v>8</v>
      </c>
      <c r="D3684" s="2" t="s">
        <v>9</v>
      </c>
      <c r="E3684" s="46"/>
      <c r="F3684" s="2" t="s">
        <v>89</v>
      </c>
      <c r="G3684" s="2" t="s">
        <v>25</v>
      </c>
      <c r="H3684" s="2" t="s">
        <v>90</v>
      </c>
      <c r="I3684" s="2" t="s">
        <v>877</v>
      </c>
      <c r="J3684" s="2" t="s">
        <v>92</v>
      </c>
      <c r="K3684" s="2" t="s">
        <v>37</v>
      </c>
      <c r="L3684" s="2" t="s">
        <v>93</v>
      </c>
      <c r="M3684" s="2" t="s">
        <v>95</v>
      </c>
      <c r="N3684" s="2" t="s">
        <v>58</v>
      </c>
      <c r="O3684" s="4" t="s">
        <v>96</v>
      </c>
    </row>
    <row r="3685" spans="1:15" x14ac:dyDescent="0.2">
      <c r="A3685" s="28">
        <v>41502</v>
      </c>
      <c r="B3685" s="40" t="s">
        <v>459</v>
      </c>
      <c r="C3685" s="31">
        <v>306588</v>
      </c>
      <c r="D3685" s="6">
        <v>1772.41</v>
      </c>
      <c r="E3685" s="44" t="s">
        <v>27</v>
      </c>
    </row>
    <row r="3686" spans="1:15" x14ac:dyDescent="0.2">
      <c r="A3686" s="28">
        <v>41499</v>
      </c>
      <c r="B3686" s="40" t="s">
        <v>19</v>
      </c>
      <c r="C3686" s="31">
        <v>228654</v>
      </c>
      <c r="D3686" s="6">
        <v>417.7</v>
      </c>
      <c r="E3686" s="44" t="s">
        <v>27</v>
      </c>
    </row>
    <row r="3687" spans="1:15" x14ac:dyDescent="0.2">
      <c r="A3687" s="28">
        <v>41499</v>
      </c>
      <c r="B3687" s="40" t="s">
        <v>13</v>
      </c>
      <c r="C3687" s="31">
        <v>3919</v>
      </c>
      <c r="D3687" s="6">
        <v>303.20999999999998</v>
      </c>
      <c r="E3687" s="44" t="s">
        <v>224</v>
      </c>
    </row>
    <row r="3688" spans="1:15" x14ac:dyDescent="0.2">
      <c r="A3688" s="28">
        <v>41501</v>
      </c>
      <c r="B3688" s="40" t="s">
        <v>838</v>
      </c>
      <c r="D3688" s="6">
        <v>51.54</v>
      </c>
      <c r="E3688" s="44" t="s">
        <v>27</v>
      </c>
    </row>
    <row r="3689" spans="1:15" x14ac:dyDescent="0.2">
      <c r="A3689" s="28">
        <v>41500</v>
      </c>
      <c r="B3689" s="40" t="s">
        <v>993</v>
      </c>
      <c r="C3689" s="31">
        <v>9000630291</v>
      </c>
      <c r="D3689" s="6">
        <v>365.05</v>
      </c>
      <c r="E3689" s="44" t="s">
        <v>27</v>
      </c>
    </row>
    <row r="3690" spans="1:15" x14ac:dyDescent="0.2">
      <c r="A3690" s="28">
        <v>41500</v>
      </c>
      <c r="B3690" s="40" t="s">
        <v>773</v>
      </c>
      <c r="C3690" s="42" t="s">
        <v>1013</v>
      </c>
      <c r="D3690" s="6">
        <v>1469.84</v>
      </c>
      <c r="E3690" s="44" t="s">
        <v>27</v>
      </c>
    </row>
    <row r="3691" spans="1:15" x14ac:dyDescent="0.2">
      <c r="A3691" s="28">
        <v>41501</v>
      </c>
      <c r="B3691" s="40" t="s">
        <v>1001</v>
      </c>
      <c r="C3691" s="42">
        <v>1402</v>
      </c>
      <c r="D3691" s="6">
        <v>252</v>
      </c>
      <c r="E3691" s="44" t="s">
        <v>27</v>
      </c>
    </row>
    <row r="3692" spans="1:15" ht="10.5" x14ac:dyDescent="0.25">
      <c r="B3692" s="40"/>
      <c r="C3692" s="42"/>
      <c r="D3692" s="9">
        <f>SUM(D3685:D3691)</f>
        <v>4631.75</v>
      </c>
      <c r="G3692" s="6">
        <v>2485.34</v>
      </c>
      <c r="I3692" s="6">
        <v>79</v>
      </c>
      <c r="J3692" s="6">
        <v>272.49</v>
      </c>
      <c r="K3692" s="6">
        <v>330</v>
      </c>
      <c r="L3692" s="6">
        <v>400</v>
      </c>
      <c r="M3692" s="6">
        <f>SUM(D3692:L3692)</f>
        <v>8198.58</v>
      </c>
      <c r="N3692" s="6">
        <v>8568.18</v>
      </c>
      <c r="O3692" s="7">
        <f>N3692-M3692</f>
        <v>369.60000000000036</v>
      </c>
    </row>
    <row r="3694" spans="1:15" ht="10.5" x14ac:dyDescent="0.25">
      <c r="A3694" s="59" t="s">
        <v>0</v>
      </c>
      <c r="B3694" s="22" t="s">
        <v>7</v>
      </c>
      <c r="C3694" s="3" t="s">
        <v>8</v>
      </c>
      <c r="D3694" s="2" t="s">
        <v>9</v>
      </c>
      <c r="E3694" s="46"/>
      <c r="F3694" s="2" t="s">
        <v>89</v>
      </c>
      <c r="G3694" s="2" t="s">
        <v>25</v>
      </c>
      <c r="H3694" s="2" t="s">
        <v>90</v>
      </c>
      <c r="I3694" s="2" t="s">
        <v>877</v>
      </c>
      <c r="J3694" s="2" t="s">
        <v>92</v>
      </c>
      <c r="K3694" s="2" t="s">
        <v>37</v>
      </c>
      <c r="L3694" s="2" t="s">
        <v>93</v>
      </c>
      <c r="M3694" s="2" t="s">
        <v>95</v>
      </c>
      <c r="N3694" s="2" t="s">
        <v>58</v>
      </c>
      <c r="O3694" s="4" t="s">
        <v>96</v>
      </c>
    </row>
    <row r="3695" spans="1:15" x14ac:dyDescent="0.2">
      <c r="A3695" s="28">
        <v>41507</v>
      </c>
      <c r="B3695" s="40" t="s">
        <v>993</v>
      </c>
      <c r="C3695" s="31">
        <v>9000633479</v>
      </c>
      <c r="D3695" s="6">
        <v>379.7</v>
      </c>
      <c r="E3695" s="44" t="s">
        <v>27</v>
      </c>
    </row>
    <row r="3696" spans="1:15" x14ac:dyDescent="0.2">
      <c r="A3696" s="28">
        <v>41507</v>
      </c>
      <c r="B3696" s="40" t="s">
        <v>748</v>
      </c>
      <c r="C3696" s="31">
        <v>24110</v>
      </c>
      <c r="D3696" s="6">
        <v>491.8</v>
      </c>
      <c r="E3696" s="44" t="s">
        <v>27</v>
      </c>
    </row>
    <row r="3697" spans="1:15" x14ac:dyDescent="0.2">
      <c r="A3697" s="28">
        <v>41507</v>
      </c>
      <c r="B3697" s="40" t="s">
        <v>773</v>
      </c>
      <c r="C3697" s="42" t="s">
        <v>1012</v>
      </c>
      <c r="D3697" s="6">
        <v>1450.7</v>
      </c>
      <c r="E3697" s="44" t="s">
        <v>27</v>
      </c>
    </row>
    <row r="3698" spans="1:15" x14ac:dyDescent="0.2">
      <c r="A3698" s="28">
        <v>41505</v>
      </c>
      <c r="B3698" s="40" t="s">
        <v>1001</v>
      </c>
      <c r="C3698" s="31">
        <v>1618</v>
      </c>
      <c r="D3698" s="6">
        <v>309.60000000000002</v>
      </c>
      <c r="E3698" s="44" t="s">
        <v>27</v>
      </c>
    </row>
    <row r="3699" spans="1:15" x14ac:dyDescent="0.2">
      <c r="A3699" s="28">
        <v>41508</v>
      </c>
      <c r="B3699" s="40" t="s">
        <v>1001</v>
      </c>
      <c r="C3699" s="31">
        <v>2125</v>
      </c>
      <c r="D3699" s="6">
        <v>223.2</v>
      </c>
      <c r="E3699" s="44" t="s">
        <v>27</v>
      </c>
    </row>
    <row r="3700" spans="1:15" x14ac:dyDescent="0.2">
      <c r="A3700" s="28">
        <v>41505</v>
      </c>
      <c r="B3700" s="40" t="s">
        <v>958</v>
      </c>
      <c r="C3700" s="31">
        <v>158381</v>
      </c>
      <c r="D3700" s="6">
        <v>1243.58</v>
      </c>
      <c r="E3700" s="44" t="s">
        <v>27</v>
      </c>
    </row>
    <row r="3701" spans="1:15" ht="10.5" x14ac:dyDescent="0.25">
      <c r="D3701" s="9">
        <f>SUM(D3695:D3700)</f>
        <v>4098.58</v>
      </c>
      <c r="G3701" s="6">
        <v>3702.84</v>
      </c>
      <c r="I3701" s="6">
        <v>49.45</v>
      </c>
      <c r="J3701" s="6">
        <v>272.49</v>
      </c>
      <c r="K3701" s="6">
        <v>330</v>
      </c>
      <c r="L3701" s="6">
        <v>400</v>
      </c>
      <c r="M3701" s="6">
        <f>SUM(D3701:L3701)</f>
        <v>8853.36</v>
      </c>
      <c r="N3701" s="6">
        <v>8396.18</v>
      </c>
      <c r="O3701" s="7">
        <f>N3701-M3701</f>
        <v>-457.18000000000029</v>
      </c>
    </row>
    <row r="3704" spans="1:15" ht="10.5" x14ac:dyDescent="0.25">
      <c r="A3704" s="59" t="s">
        <v>0</v>
      </c>
      <c r="B3704" s="22" t="s">
        <v>7</v>
      </c>
      <c r="C3704" s="3" t="s">
        <v>8</v>
      </c>
      <c r="D3704" s="2" t="s">
        <v>9</v>
      </c>
      <c r="E3704" s="46"/>
      <c r="F3704" s="2" t="s">
        <v>89</v>
      </c>
      <c r="G3704" s="2" t="s">
        <v>25</v>
      </c>
      <c r="H3704" s="2" t="s">
        <v>90</v>
      </c>
      <c r="I3704" s="2" t="s">
        <v>877</v>
      </c>
      <c r="J3704" s="2" t="s">
        <v>92</v>
      </c>
      <c r="K3704" s="2" t="s">
        <v>37</v>
      </c>
      <c r="L3704" s="2" t="s">
        <v>93</v>
      </c>
      <c r="M3704" s="2" t="s">
        <v>95</v>
      </c>
      <c r="N3704" s="2" t="s">
        <v>58</v>
      </c>
      <c r="O3704" s="4" t="s">
        <v>96</v>
      </c>
    </row>
    <row r="3705" spans="1:15" x14ac:dyDescent="0.2">
      <c r="A3705" s="28">
        <v>41512</v>
      </c>
      <c r="B3705" s="40" t="s">
        <v>761</v>
      </c>
      <c r="C3705" s="31">
        <v>19061</v>
      </c>
      <c r="D3705" s="6">
        <v>705.68</v>
      </c>
      <c r="E3705" s="44" t="s">
        <v>27</v>
      </c>
    </row>
    <row r="3706" spans="1:15" x14ac:dyDescent="0.2">
      <c r="A3706" s="28">
        <v>41513</v>
      </c>
      <c r="B3706" s="40" t="s">
        <v>1017</v>
      </c>
      <c r="C3706" s="31">
        <v>7388</v>
      </c>
      <c r="D3706" s="6">
        <v>655.17999999999995</v>
      </c>
      <c r="E3706" s="44" t="s">
        <v>27</v>
      </c>
    </row>
    <row r="3707" spans="1:15" x14ac:dyDescent="0.2">
      <c r="A3707" s="28">
        <v>41514</v>
      </c>
      <c r="B3707" s="40" t="s">
        <v>993</v>
      </c>
      <c r="C3707" s="31">
        <v>9000636828</v>
      </c>
      <c r="D3707" s="6">
        <v>329.75</v>
      </c>
      <c r="E3707" s="44" t="s">
        <v>27</v>
      </c>
    </row>
    <row r="3708" spans="1:15" x14ac:dyDescent="0.2">
      <c r="A3708" s="28">
        <v>41514</v>
      </c>
      <c r="B3708" s="40" t="s">
        <v>993</v>
      </c>
      <c r="C3708" s="31">
        <v>9000636827</v>
      </c>
      <c r="D3708" s="6">
        <v>24</v>
      </c>
      <c r="E3708" s="44" t="s">
        <v>27</v>
      </c>
    </row>
    <row r="3709" spans="1:15" x14ac:dyDescent="0.2">
      <c r="A3709" s="28">
        <v>41513</v>
      </c>
      <c r="B3709" s="40" t="s">
        <v>19</v>
      </c>
      <c r="C3709" s="31">
        <v>229189</v>
      </c>
      <c r="D3709" s="6">
        <v>407.05</v>
      </c>
      <c r="E3709" s="44" t="s">
        <v>27</v>
      </c>
    </row>
    <row r="3710" spans="1:15" x14ac:dyDescent="0.2">
      <c r="A3710" s="28">
        <v>41514</v>
      </c>
      <c r="B3710" s="40" t="s">
        <v>773</v>
      </c>
      <c r="C3710" s="42" t="s">
        <v>1018</v>
      </c>
      <c r="D3710" s="6">
        <v>1441.36</v>
      </c>
      <c r="E3710" s="44" t="s">
        <v>27</v>
      </c>
    </row>
    <row r="3711" spans="1:15" x14ac:dyDescent="0.2">
      <c r="A3711" s="28">
        <v>41515</v>
      </c>
      <c r="B3711" s="40" t="s">
        <v>1019</v>
      </c>
      <c r="C3711" s="31">
        <v>2250</v>
      </c>
      <c r="D3711" s="6">
        <v>57.6</v>
      </c>
      <c r="E3711" s="44" t="s">
        <v>27</v>
      </c>
    </row>
    <row r="3712" spans="1:15" x14ac:dyDescent="0.2">
      <c r="A3712" s="28">
        <v>41512</v>
      </c>
      <c r="B3712" s="40" t="s">
        <v>13</v>
      </c>
      <c r="C3712" s="31">
        <v>3961</v>
      </c>
      <c r="D3712" s="6">
        <v>309.45999999999998</v>
      </c>
      <c r="E3712" s="44" t="s">
        <v>27</v>
      </c>
    </row>
    <row r="3713" spans="1:15" x14ac:dyDescent="0.2">
      <c r="A3713" s="28">
        <v>41516</v>
      </c>
      <c r="B3713" s="40" t="s">
        <v>459</v>
      </c>
      <c r="C3713" s="31">
        <v>307398</v>
      </c>
      <c r="D3713" s="6">
        <v>1669.1</v>
      </c>
      <c r="E3713" s="44" t="s">
        <v>27</v>
      </c>
    </row>
    <row r="3714" spans="1:15" x14ac:dyDescent="0.2">
      <c r="A3714" s="28">
        <v>41516</v>
      </c>
      <c r="B3714" s="40" t="s">
        <v>843</v>
      </c>
      <c r="C3714" s="31">
        <v>48</v>
      </c>
      <c r="D3714" s="6">
        <v>1601.99</v>
      </c>
      <c r="E3714" s="44" t="s">
        <v>27</v>
      </c>
    </row>
    <row r="3715" spans="1:15" x14ac:dyDescent="0.2">
      <c r="A3715" s="28">
        <v>41512</v>
      </c>
      <c r="B3715" s="40" t="s">
        <v>1019</v>
      </c>
      <c r="C3715" s="31">
        <v>2218</v>
      </c>
      <c r="D3715" s="6">
        <v>129.6</v>
      </c>
      <c r="E3715" s="44" t="s">
        <v>27</v>
      </c>
    </row>
    <row r="3716" spans="1:15" x14ac:dyDescent="0.2">
      <c r="A3716" s="28">
        <v>41516</v>
      </c>
      <c r="B3716" s="40" t="s">
        <v>838</v>
      </c>
      <c r="C3716" s="31">
        <v>1008</v>
      </c>
      <c r="D3716" s="6">
        <v>51.54</v>
      </c>
      <c r="E3716" s="44" t="s">
        <v>27</v>
      </c>
    </row>
    <row r="3717" spans="1:15" x14ac:dyDescent="0.2">
      <c r="A3717" s="28">
        <v>41514</v>
      </c>
      <c r="B3717" s="40" t="s">
        <v>958</v>
      </c>
      <c r="C3717" s="31">
        <v>1586122</v>
      </c>
      <c r="D3717" s="6">
        <v>999.41</v>
      </c>
      <c r="E3717" s="44" t="s">
        <v>224</v>
      </c>
    </row>
    <row r="3718" spans="1:15" x14ac:dyDescent="0.2">
      <c r="A3718" s="28">
        <v>41514</v>
      </c>
      <c r="B3718" s="40" t="s">
        <v>748</v>
      </c>
      <c r="C3718" s="31">
        <v>24269</v>
      </c>
      <c r="D3718" s="6">
        <v>97.5</v>
      </c>
      <c r="E3718" s="44"/>
    </row>
    <row r="3719" spans="1:15" ht="10.5" x14ac:dyDescent="0.25">
      <c r="D3719" s="9">
        <f>SUM(D3705:D3718)</f>
        <v>8479.2199999999993</v>
      </c>
      <c r="G3719" s="6">
        <v>3702.84</v>
      </c>
      <c r="I3719" s="6">
        <v>68</v>
      </c>
      <c r="J3719" s="6">
        <v>272.49</v>
      </c>
      <c r="K3719" s="6">
        <v>330</v>
      </c>
      <c r="L3719" s="6">
        <v>400</v>
      </c>
      <c r="M3719" s="6">
        <f>SUM(D3719:L3719)</f>
        <v>13252.55</v>
      </c>
      <c r="N3719" s="6">
        <v>8979.74</v>
      </c>
      <c r="O3719" s="7">
        <f>N3719-M3719</f>
        <v>-4272.8099999999995</v>
      </c>
    </row>
    <row r="3721" spans="1:15" ht="10.5" x14ac:dyDescent="0.25">
      <c r="A3721" s="59" t="s">
        <v>0</v>
      </c>
      <c r="B3721" s="22" t="s">
        <v>7</v>
      </c>
      <c r="C3721" s="3" t="s">
        <v>8</v>
      </c>
      <c r="D3721" s="2" t="s">
        <v>9</v>
      </c>
      <c r="E3721" s="46"/>
      <c r="F3721" s="2" t="s">
        <v>89</v>
      </c>
      <c r="G3721" s="2" t="s">
        <v>25</v>
      </c>
      <c r="H3721" s="2" t="s">
        <v>90</v>
      </c>
      <c r="I3721" s="2" t="s">
        <v>877</v>
      </c>
      <c r="J3721" s="2" t="s">
        <v>92</v>
      </c>
      <c r="K3721" s="2" t="s">
        <v>37</v>
      </c>
      <c r="L3721" s="2" t="s">
        <v>93</v>
      </c>
      <c r="M3721" s="2" t="s">
        <v>95</v>
      </c>
      <c r="N3721" s="2" t="s">
        <v>58</v>
      </c>
      <c r="O3721" s="4" t="s">
        <v>96</v>
      </c>
    </row>
    <row r="3722" spans="1:15" x14ac:dyDescent="0.2">
      <c r="A3722" s="28">
        <v>41519</v>
      </c>
      <c r="B3722" s="40" t="s">
        <v>958</v>
      </c>
      <c r="C3722" s="31">
        <v>158703</v>
      </c>
      <c r="D3722" s="6">
        <v>1796.23</v>
      </c>
      <c r="E3722" s="44" t="s">
        <v>27</v>
      </c>
    </row>
    <row r="3723" spans="1:15" x14ac:dyDescent="0.2">
      <c r="A3723" s="28">
        <v>41521</v>
      </c>
      <c r="B3723" s="40" t="s">
        <v>993</v>
      </c>
      <c r="C3723" s="31">
        <v>9000639967</v>
      </c>
      <c r="D3723" s="6">
        <v>561.1</v>
      </c>
      <c r="E3723" s="44" t="s">
        <v>27</v>
      </c>
    </row>
    <row r="3724" spans="1:15" x14ac:dyDescent="0.2">
      <c r="A3724" s="28">
        <v>41519</v>
      </c>
      <c r="B3724" s="40" t="s">
        <v>19</v>
      </c>
      <c r="C3724" s="31">
        <v>229418</v>
      </c>
      <c r="D3724" s="6">
        <v>30.2</v>
      </c>
      <c r="E3724" s="44" t="s">
        <v>27</v>
      </c>
    </row>
    <row r="3725" spans="1:15" x14ac:dyDescent="0.2">
      <c r="A3725" s="28">
        <v>41519</v>
      </c>
      <c r="B3725" s="40" t="s">
        <v>1022</v>
      </c>
      <c r="C3725" s="31">
        <v>2453</v>
      </c>
      <c r="D3725" s="6">
        <v>57.6</v>
      </c>
      <c r="E3725" s="44" t="s">
        <v>27</v>
      </c>
    </row>
    <row r="3726" spans="1:15" x14ac:dyDescent="0.2">
      <c r="A3726" s="28">
        <v>41522</v>
      </c>
      <c r="B3726" s="40" t="s">
        <v>1025</v>
      </c>
      <c r="C3726" s="31">
        <v>2576</v>
      </c>
      <c r="D3726" s="6">
        <v>122.32</v>
      </c>
      <c r="E3726" s="44" t="s">
        <v>27</v>
      </c>
    </row>
    <row r="3727" spans="1:15" x14ac:dyDescent="0.2">
      <c r="A3727" s="28">
        <v>41521</v>
      </c>
      <c r="B3727" s="40" t="s">
        <v>748</v>
      </c>
      <c r="C3727" s="31">
        <v>24458</v>
      </c>
      <c r="D3727" s="6">
        <v>65.180000000000007</v>
      </c>
      <c r="E3727" s="44" t="s">
        <v>27</v>
      </c>
    </row>
    <row r="3728" spans="1:15" x14ac:dyDescent="0.2">
      <c r="A3728" s="28">
        <v>41523</v>
      </c>
      <c r="B3728" s="40" t="s">
        <v>748</v>
      </c>
      <c r="C3728" s="31">
        <v>24507</v>
      </c>
      <c r="D3728" s="6">
        <v>270.89999999999998</v>
      </c>
      <c r="E3728" s="44" t="s">
        <v>27</v>
      </c>
    </row>
    <row r="3729" spans="1:15" x14ac:dyDescent="0.2">
      <c r="A3729" s="28">
        <v>41523</v>
      </c>
      <c r="B3729" s="40" t="s">
        <v>459</v>
      </c>
      <c r="C3729" s="31">
        <v>307805</v>
      </c>
      <c r="D3729" s="6">
        <v>2389.09</v>
      </c>
      <c r="E3729" s="44" t="s">
        <v>27</v>
      </c>
    </row>
    <row r="3730" spans="1:15" x14ac:dyDescent="0.2">
      <c r="A3730" s="28">
        <v>41523</v>
      </c>
      <c r="B3730" s="40" t="s">
        <v>838</v>
      </c>
      <c r="C3730" s="42" t="s">
        <v>1024</v>
      </c>
      <c r="D3730" s="6">
        <v>51.54</v>
      </c>
      <c r="E3730" s="44" t="s">
        <v>27</v>
      </c>
    </row>
    <row r="3731" spans="1:15" ht="10.5" x14ac:dyDescent="0.25">
      <c r="B3731" s="40"/>
      <c r="D3731" s="9">
        <f>SUM(D3722:D3730)</f>
        <v>5344.16</v>
      </c>
      <c r="G3731" s="6">
        <v>2800.06</v>
      </c>
      <c r="J3731" s="6">
        <v>272.49</v>
      </c>
      <c r="K3731" s="6">
        <v>330</v>
      </c>
      <c r="L3731" s="6">
        <v>400</v>
      </c>
      <c r="M3731" s="6">
        <f>SUM(D3731:L3731)</f>
        <v>9146.7099999999991</v>
      </c>
      <c r="N3731" s="6">
        <v>9466.3700000000008</v>
      </c>
      <c r="O3731" s="7">
        <f>N3731-M3731</f>
        <v>319.66000000000167</v>
      </c>
    </row>
    <row r="3732" spans="1:15" x14ac:dyDescent="0.2">
      <c r="B3732" s="40"/>
    </row>
    <row r="3733" spans="1:15" ht="10.5" x14ac:dyDescent="0.25">
      <c r="A3733" s="59" t="s">
        <v>0</v>
      </c>
      <c r="B3733" s="22" t="s">
        <v>7</v>
      </c>
      <c r="C3733" s="3" t="s">
        <v>8</v>
      </c>
      <c r="D3733" s="2" t="s">
        <v>9</v>
      </c>
      <c r="E3733" s="46"/>
      <c r="F3733" s="2" t="s">
        <v>89</v>
      </c>
      <c r="G3733" s="2" t="s">
        <v>25</v>
      </c>
      <c r="H3733" s="2" t="s">
        <v>90</v>
      </c>
      <c r="I3733" s="2" t="s">
        <v>877</v>
      </c>
      <c r="J3733" s="2" t="s">
        <v>92</v>
      </c>
      <c r="K3733" s="2" t="s">
        <v>37</v>
      </c>
      <c r="L3733" s="2" t="s">
        <v>93</v>
      </c>
      <c r="M3733" s="2" t="s">
        <v>95</v>
      </c>
      <c r="N3733" s="2" t="s">
        <v>58</v>
      </c>
      <c r="O3733" s="4" t="s">
        <v>96</v>
      </c>
    </row>
    <row r="3734" spans="1:15" x14ac:dyDescent="0.2">
      <c r="A3734" s="28">
        <v>41526</v>
      </c>
      <c r="B3734" s="40" t="s">
        <v>1023</v>
      </c>
      <c r="C3734" s="31">
        <v>2717</v>
      </c>
      <c r="D3734" s="6">
        <v>93.6</v>
      </c>
      <c r="E3734" s="44" t="s">
        <v>27</v>
      </c>
    </row>
    <row r="3735" spans="1:15" x14ac:dyDescent="0.2">
      <c r="A3735" s="28">
        <v>41526</v>
      </c>
      <c r="B3735" s="40" t="s">
        <v>761</v>
      </c>
      <c r="C3735" s="31">
        <v>19427</v>
      </c>
      <c r="D3735" s="6">
        <v>711.54</v>
      </c>
      <c r="E3735" s="44" t="s">
        <v>27</v>
      </c>
    </row>
    <row r="3736" spans="1:15" x14ac:dyDescent="0.2">
      <c r="A3736" s="28">
        <v>41526</v>
      </c>
      <c r="B3736" s="40" t="s">
        <v>838</v>
      </c>
      <c r="C3736" s="31">
        <v>1010</v>
      </c>
      <c r="D3736" s="6">
        <v>40.06</v>
      </c>
      <c r="E3736" s="44" t="s">
        <v>27</v>
      </c>
    </row>
    <row r="3737" spans="1:15" x14ac:dyDescent="0.2">
      <c r="A3737" s="28">
        <v>41526</v>
      </c>
      <c r="B3737" s="40" t="s">
        <v>13</v>
      </c>
      <c r="C3737" s="31">
        <v>4012</v>
      </c>
      <c r="D3737" s="6">
        <v>358.75</v>
      </c>
      <c r="E3737" s="44" t="s">
        <v>27</v>
      </c>
      <c r="I3737" s="6">
        <v>73.16</v>
      </c>
    </row>
    <row r="3738" spans="1:15" x14ac:dyDescent="0.2">
      <c r="A3738" s="28">
        <v>41527</v>
      </c>
      <c r="B3738" s="40" t="s">
        <v>19</v>
      </c>
      <c r="C3738" s="31">
        <v>229761</v>
      </c>
      <c r="D3738" s="6">
        <v>281.39999999999998</v>
      </c>
      <c r="E3738" s="44" t="s">
        <v>27</v>
      </c>
    </row>
    <row r="3739" spans="1:15" x14ac:dyDescent="0.2">
      <c r="A3739" s="28">
        <v>41528</v>
      </c>
      <c r="B3739" s="40" t="s">
        <v>459</v>
      </c>
      <c r="C3739" s="31">
        <v>308063</v>
      </c>
      <c r="D3739" s="6">
        <v>1146.8399999999999</v>
      </c>
      <c r="E3739" s="44" t="s">
        <v>27</v>
      </c>
    </row>
    <row r="3740" spans="1:15" x14ac:dyDescent="0.2">
      <c r="A3740" s="28">
        <v>41528</v>
      </c>
      <c r="B3740" s="40" t="s">
        <v>993</v>
      </c>
      <c r="C3740" s="31">
        <v>9000643168</v>
      </c>
      <c r="D3740" s="6">
        <v>280.55</v>
      </c>
      <c r="E3740" s="44" t="s">
        <v>27</v>
      </c>
    </row>
    <row r="3741" spans="1:15" x14ac:dyDescent="0.2">
      <c r="A3741" s="28">
        <v>41528</v>
      </c>
      <c r="B3741" s="40" t="s">
        <v>687</v>
      </c>
      <c r="C3741" s="31">
        <v>123386</v>
      </c>
      <c r="D3741" s="6">
        <v>57.9</v>
      </c>
      <c r="E3741" s="44" t="s">
        <v>27</v>
      </c>
    </row>
    <row r="3742" spans="1:15" x14ac:dyDescent="0.2">
      <c r="A3742" s="28">
        <v>41528</v>
      </c>
      <c r="B3742" s="40" t="s">
        <v>773</v>
      </c>
      <c r="C3742" s="42" t="s">
        <v>1026</v>
      </c>
      <c r="D3742" s="6">
        <v>2029.2</v>
      </c>
      <c r="E3742" s="44" t="s">
        <v>27</v>
      </c>
    </row>
    <row r="3743" spans="1:15" x14ac:dyDescent="0.2">
      <c r="A3743" s="28">
        <v>41528</v>
      </c>
      <c r="B3743" s="40" t="s">
        <v>843</v>
      </c>
      <c r="C3743" s="31">
        <v>49</v>
      </c>
      <c r="D3743" s="6">
        <v>1566.18</v>
      </c>
      <c r="E3743" s="44" t="s">
        <v>27</v>
      </c>
    </row>
    <row r="3744" spans="1:15" x14ac:dyDescent="0.2">
      <c r="A3744" s="28">
        <v>41529</v>
      </c>
      <c r="B3744" s="40" t="s">
        <v>1023</v>
      </c>
      <c r="C3744" s="31">
        <v>2814</v>
      </c>
      <c r="D3744" s="6">
        <v>187.2</v>
      </c>
      <c r="E3744" s="44" t="s">
        <v>224</v>
      </c>
    </row>
    <row r="3745" spans="1:15" x14ac:dyDescent="0.2">
      <c r="A3745" s="28">
        <v>41529</v>
      </c>
      <c r="B3745" s="40" t="s">
        <v>993</v>
      </c>
      <c r="C3745" s="31">
        <v>9000643690</v>
      </c>
      <c r="D3745" s="6">
        <v>281.14999999999998</v>
      </c>
      <c r="E3745" s="44" t="s">
        <v>27</v>
      </c>
    </row>
    <row r="3746" spans="1:15" x14ac:dyDescent="0.2">
      <c r="A3746" s="28">
        <v>41529</v>
      </c>
      <c r="B3746" s="40" t="s">
        <v>838</v>
      </c>
      <c r="C3746" s="42" t="s">
        <v>1029</v>
      </c>
      <c r="D3746" s="6">
        <v>51.54</v>
      </c>
      <c r="E3746" s="44" t="s">
        <v>27</v>
      </c>
    </row>
    <row r="3747" spans="1:15" ht="10.5" x14ac:dyDescent="0.25">
      <c r="D3747" s="9">
        <f>SUM(D3734:D3746)</f>
        <v>7085.91</v>
      </c>
      <c r="G3747" s="6">
        <v>2800.06</v>
      </c>
      <c r="I3747" s="6">
        <v>73.16</v>
      </c>
      <c r="J3747" s="6">
        <v>272.49</v>
      </c>
      <c r="K3747" s="6">
        <v>330</v>
      </c>
      <c r="L3747" s="6">
        <v>400</v>
      </c>
      <c r="M3747" s="6">
        <f>SUM(D3747:L3747)</f>
        <v>10961.619999999999</v>
      </c>
      <c r="N3747" s="6">
        <v>10586.36</v>
      </c>
      <c r="O3747" s="7">
        <f>N3747-M3747</f>
        <v>-375.2599999999984</v>
      </c>
    </row>
    <row r="3749" spans="1:15" ht="10.5" x14ac:dyDescent="0.25">
      <c r="A3749" s="59" t="s">
        <v>0</v>
      </c>
      <c r="B3749" s="22" t="s">
        <v>7</v>
      </c>
      <c r="C3749" s="3" t="s">
        <v>8</v>
      </c>
      <c r="D3749" s="2" t="s">
        <v>9</v>
      </c>
      <c r="E3749" s="46"/>
      <c r="F3749" s="2" t="s">
        <v>89</v>
      </c>
      <c r="G3749" s="2" t="s">
        <v>25</v>
      </c>
      <c r="H3749" s="2" t="s">
        <v>90</v>
      </c>
      <c r="I3749" s="2" t="s">
        <v>877</v>
      </c>
      <c r="J3749" s="2" t="s">
        <v>92</v>
      </c>
      <c r="K3749" s="2" t="s">
        <v>37</v>
      </c>
      <c r="L3749" s="2" t="s">
        <v>93</v>
      </c>
      <c r="M3749" s="2" t="s">
        <v>95</v>
      </c>
      <c r="N3749" s="2" t="s">
        <v>58</v>
      </c>
      <c r="O3749" s="4" t="s">
        <v>96</v>
      </c>
    </row>
    <row r="3750" spans="1:15" x14ac:dyDescent="0.2">
      <c r="A3750" s="28">
        <v>41534</v>
      </c>
      <c r="B3750" s="40" t="s">
        <v>1027</v>
      </c>
      <c r="C3750" s="31">
        <v>2944</v>
      </c>
      <c r="D3750" s="6">
        <v>122.4</v>
      </c>
      <c r="E3750" s="44" t="s">
        <v>27</v>
      </c>
    </row>
    <row r="3751" spans="1:15" x14ac:dyDescent="0.2">
      <c r="A3751" s="28">
        <v>41534</v>
      </c>
      <c r="B3751" s="40" t="s">
        <v>459</v>
      </c>
      <c r="C3751" s="31">
        <v>308375</v>
      </c>
      <c r="D3751" s="6">
        <v>2228.9499999999998</v>
      </c>
      <c r="E3751" s="44" t="s">
        <v>27</v>
      </c>
    </row>
    <row r="3752" spans="1:15" x14ac:dyDescent="0.2">
      <c r="A3752" s="28">
        <v>41535</v>
      </c>
      <c r="B3752" s="40" t="s">
        <v>748</v>
      </c>
      <c r="C3752" s="31">
        <v>24787</v>
      </c>
      <c r="D3752" s="6">
        <v>315.37</v>
      </c>
      <c r="E3752" s="44" t="s">
        <v>27</v>
      </c>
    </row>
    <row r="3753" spans="1:15" x14ac:dyDescent="0.2">
      <c r="A3753" s="28">
        <v>41535</v>
      </c>
      <c r="B3753" s="40" t="s">
        <v>993</v>
      </c>
      <c r="C3753" s="31">
        <v>9000646192</v>
      </c>
      <c r="D3753" s="6">
        <v>158.5</v>
      </c>
      <c r="E3753" s="44" t="s">
        <v>27</v>
      </c>
    </row>
    <row r="3754" spans="1:15" x14ac:dyDescent="0.2">
      <c r="A3754" s="28">
        <v>41535</v>
      </c>
      <c r="B3754" s="40" t="s">
        <v>993</v>
      </c>
      <c r="C3754" s="31">
        <v>9000646191</v>
      </c>
      <c r="D3754" s="6">
        <v>214.2</v>
      </c>
      <c r="E3754" s="44" t="s">
        <v>27</v>
      </c>
    </row>
    <row r="3755" spans="1:15" x14ac:dyDescent="0.2">
      <c r="A3755" s="28">
        <v>41535</v>
      </c>
      <c r="B3755" s="40" t="s">
        <v>773</v>
      </c>
      <c r="C3755" s="42" t="s">
        <v>1028</v>
      </c>
      <c r="D3755" s="6">
        <v>1468.95</v>
      </c>
      <c r="E3755" s="44" t="s">
        <v>27</v>
      </c>
    </row>
    <row r="3756" spans="1:15" x14ac:dyDescent="0.2">
      <c r="A3756" s="28">
        <v>41536</v>
      </c>
      <c r="B3756" s="40" t="s">
        <v>1019</v>
      </c>
      <c r="C3756" s="31">
        <v>3041</v>
      </c>
      <c r="D3756" s="6">
        <v>57.6</v>
      </c>
      <c r="E3756" s="44" t="s">
        <v>27</v>
      </c>
    </row>
    <row r="3757" spans="1:15" x14ac:dyDescent="0.2">
      <c r="A3757" s="28">
        <v>41536</v>
      </c>
      <c r="B3757" s="40" t="s">
        <v>958</v>
      </c>
      <c r="C3757" s="31">
        <v>159113</v>
      </c>
      <c r="D3757" s="41">
        <v>2099.48</v>
      </c>
      <c r="E3757" s="44" t="s">
        <v>27</v>
      </c>
    </row>
    <row r="3758" spans="1:15" ht="10.5" x14ac:dyDescent="0.25">
      <c r="D3758" s="9">
        <f>SUM(D3750:D3757)</f>
        <v>6665.4500000000007</v>
      </c>
      <c r="G3758" s="6">
        <v>2849.81</v>
      </c>
      <c r="I3758" s="6">
        <v>172</v>
      </c>
      <c r="J3758" s="6">
        <v>272.49</v>
      </c>
      <c r="K3758" s="6">
        <v>330</v>
      </c>
      <c r="L3758" s="6">
        <v>400</v>
      </c>
      <c r="M3758" s="6">
        <f>SUM(D3758:L3758)</f>
        <v>10689.75</v>
      </c>
      <c r="N3758" s="6">
        <v>7923.77</v>
      </c>
      <c r="O3758" s="7">
        <f>N3758-M3758</f>
        <v>-2765.9799999999996</v>
      </c>
    </row>
    <row r="3762" spans="1:15" ht="10.5" x14ac:dyDescent="0.25">
      <c r="A3762" s="59" t="s">
        <v>0</v>
      </c>
      <c r="B3762" s="22" t="s">
        <v>7</v>
      </c>
      <c r="C3762" s="3" t="s">
        <v>8</v>
      </c>
      <c r="D3762" s="2" t="s">
        <v>9</v>
      </c>
      <c r="E3762" s="46"/>
      <c r="F3762" s="2" t="s">
        <v>89</v>
      </c>
      <c r="G3762" s="2" t="s">
        <v>25</v>
      </c>
      <c r="H3762" s="2" t="s">
        <v>90</v>
      </c>
      <c r="I3762" s="2" t="s">
        <v>877</v>
      </c>
      <c r="J3762" s="2" t="s">
        <v>92</v>
      </c>
      <c r="K3762" s="2" t="s">
        <v>37</v>
      </c>
      <c r="L3762" s="2" t="s">
        <v>93</v>
      </c>
      <c r="M3762" s="2" t="s">
        <v>95</v>
      </c>
      <c r="N3762" s="2" t="s">
        <v>58</v>
      </c>
      <c r="O3762" s="4" t="s">
        <v>96</v>
      </c>
    </row>
    <row r="3763" spans="1:15" x14ac:dyDescent="0.2">
      <c r="A3763" s="28">
        <v>41540</v>
      </c>
      <c r="B3763" s="40" t="s">
        <v>1027</v>
      </c>
      <c r="C3763" s="31">
        <v>3176</v>
      </c>
      <c r="D3763" s="6">
        <v>180</v>
      </c>
      <c r="E3763" s="44" t="s">
        <v>27</v>
      </c>
    </row>
    <row r="3764" spans="1:15" x14ac:dyDescent="0.2">
      <c r="A3764" s="28">
        <v>41541</v>
      </c>
      <c r="B3764" s="40" t="s">
        <v>1030</v>
      </c>
      <c r="C3764" s="42" t="s">
        <v>1031</v>
      </c>
      <c r="D3764" s="6">
        <v>91.6</v>
      </c>
      <c r="E3764" s="44" t="s">
        <v>27</v>
      </c>
    </row>
    <row r="3765" spans="1:15" x14ac:dyDescent="0.2">
      <c r="A3765" s="28">
        <v>41540</v>
      </c>
      <c r="B3765" s="40" t="s">
        <v>19</v>
      </c>
      <c r="C3765" s="31">
        <v>230262</v>
      </c>
      <c r="D3765" s="6">
        <v>84.85</v>
      </c>
      <c r="E3765" s="44" t="s">
        <v>27</v>
      </c>
    </row>
    <row r="3766" spans="1:15" x14ac:dyDescent="0.2">
      <c r="A3766" s="63">
        <v>41543</v>
      </c>
      <c r="B3766" s="40" t="s">
        <v>1027</v>
      </c>
      <c r="C3766" s="31">
        <v>3261</v>
      </c>
      <c r="D3766" s="6">
        <v>28.8</v>
      </c>
      <c r="E3766" s="44" t="s">
        <v>27</v>
      </c>
    </row>
    <row r="3767" spans="1:15" x14ac:dyDescent="0.2">
      <c r="A3767" s="28">
        <v>41542</v>
      </c>
      <c r="B3767" s="40" t="s">
        <v>773</v>
      </c>
      <c r="C3767" s="42" t="s">
        <v>1034</v>
      </c>
      <c r="D3767" s="6">
        <v>1486.06</v>
      </c>
      <c r="E3767" s="44" t="s">
        <v>27</v>
      </c>
    </row>
    <row r="3768" spans="1:15" x14ac:dyDescent="0.2">
      <c r="A3768" s="28">
        <v>41542</v>
      </c>
      <c r="B3768" s="40" t="s">
        <v>993</v>
      </c>
      <c r="C3768" s="31">
        <v>9000649436</v>
      </c>
      <c r="D3768" s="6">
        <v>246.1</v>
      </c>
      <c r="E3768" s="44" t="s">
        <v>27</v>
      </c>
    </row>
    <row r="3769" spans="1:15" x14ac:dyDescent="0.2">
      <c r="A3769" s="28">
        <v>41541</v>
      </c>
      <c r="B3769" s="40" t="s">
        <v>19</v>
      </c>
      <c r="C3769" s="31">
        <v>230360</v>
      </c>
      <c r="D3769" s="6">
        <v>48</v>
      </c>
      <c r="E3769" s="44" t="s">
        <v>27</v>
      </c>
    </row>
    <row r="3770" spans="1:15" x14ac:dyDescent="0.2">
      <c r="A3770" s="28">
        <v>41543</v>
      </c>
      <c r="B3770" s="40" t="s">
        <v>459</v>
      </c>
      <c r="C3770" s="31">
        <v>308927</v>
      </c>
      <c r="D3770" s="6">
        <v>2253.9899999999998</v>
      </c>
      <c r="E3770" s="44" t="s">
        <v>27</v>
      </c>
    </row>
    <row r="3771" spans="1:15" x14ac:dyDescent="0.2">
      <c r="A3771" s="28">
        <v>41542</v>
      </c>
      <c r="B3771" s="40" t="s">
        <v>958</v>
      </c>
      <c r="C3771" s="31">
        <v>159249</v>
      </c>
      <c r="D3771" s="6">
        <v>1274.42</v>
      </c>
      <c r="E3771" s="44" t="s">
        <v>27</v>
      </c>
    </row>
    <row r="3772" spans="1:15" x14ac:dyDescent="0.2">
      <c r="A3772" s="28">
        <v>41540</v>
      </c>
      <c r="B3772" s="40" t="s">
        <v>13</v>
      </c>
      <c r="C3772" s="31">
        <v>4066</v>
      </c>
      <c r="D3772" s="6">
        <v>333.49</v>
      </c>
      <c r="E3772" s="44" t="s">
        <v>27</v>
      </c>
    </row>
    <row r="3773" spans="1:15" ht="10.5" x14ac:dyDescent="0.25">
      <c r="D3773" s="9">
        <f>SUM(D3763:D3772)</f>
        <v>6027.3099999999995</v>
      </c>
      <c r="G3773" s="6">
        <v>2849.81</v>
      </c>
      <c r="I3773" s="6">
        <v>77.040000000000006</v>
      </c>
      <c r="J3773" s="6">
        <v>272.49</v>
      </c>
      <c r="K3773" s="6">
        <v>330</v>
      </c>
      <c r="L3773" s="6">
        <v>400</v>
      </c>
      <c r="M3773" s="6">
        <f>SUM(D3773:L3773)</f>
        <v>9956.65</v>
      </c>
      <c r="N3773" s="6">
        <v>8178.95</v>
      </c>
      <c r="O3773" s="7">
        <f>N3773-M3773</f>
        <v>-1777.6999999999998</v>
      </c>
    </row>
    <row r="3776" spans="1:15" ht="10.5" x14ac:dyDescent="0.25">
      <c r="A3776" s="59" t="s">
        <v>0</v>
      </c>
      <c r="B3776" s="22" t="s">
        <v>7</v>
      </c>
      <c r="C3776" s="3" t="s">
        <v>8</v>
      </c>
      <c r="D3776" s="2" t="s">
        <v>9</v>
      </c>
      <c r="E3776" s="46"/>
      <c r="F3776" s="2" t="s">
        <v>89</v>
      </c>
      <c r="G3776" s="2" t="s">
        <v>25</v>
      </c>
      <c r="H3776" s="2" t="s">
        <v>90</v>
      </c>
      <c r="I3776" s="2" t="s">
        <v>877</v>
      </c>
      <c r="J3776" s="2" t="s">
        <v>92</v>
      </c>
      <c r="K3776" s="2" t="s">
        <v>37</v>
      </c>
      <c r="L3776" s="2" t="s">
        <v>93</v>
      </c>
      <c r="M3776" s="2" t="s">
        <v>95</v>
      </c>
      <c r="N3776" s="2" t="s">
        <v>58</v>
      </c>
      <c r="O3776" s="4" t="s">
        <v>96</v>
      </c>
    </row>
    <row r="3777" spans="1:15" x14ac:dyDescent="0.2">
      <c r="A3777" s="28">
        <v>41547</v>
      </c>
      <c r="B3777" s="40" t="s">
        <v>1027</v>
      </c>
      <c r="C3777" s="31">
        <v>3382</v>
      </c>
      <c r="D3777" s="6">
        <v>93.6</v>
      </c>
      <c r="E3777" s="44" t="s">
        <v>27</v>
      </c>
      <c r="I3777" s="6">
        <v>133.88999999999999</v>
      </c>
    </row>
    <row r="3778" spans="1:15" x14ac:dyDescent="0.2">
      <c r="A3778" s="28">
        <v>41550</v>
      </c>
      <c r="B3778" s="40" t="s">
        <v>1027</v>
      </c>
      <c r="C3778" s="31">
        <v>3491</v>
      </c>
      <c r="D3778" s="6">
        <v>151.19999999999999</v>
      </c>
      <c r="E3778" s="44" t="s">
        <v>27</v>
      </c>
    </row>
    <row r="3779" spans="1:15" x14ac:dyDescent="0.2">
      <c r="A3779" s="28">
        <v>41549</v>
      </c>
      <c r="B3779" s="40" t="s">
        <v>993</v>
      </c>
      <c r="C3779" s="31">
        <v>9000652532</v>
      </c>
      <c r="D3779" s="6">
        <v>369.7</v>
      </c>
      <c r="E3779" s="44" t="s">
        <v>27</v>
      </c>
    </row>
    <row r="3780" spans="1:15" x14ac:dyDescent="0.2">
      <c r="A3780" s="28">
        <v>41549</v>
      </c>
      <c r="B3780" s="40" t="s">
        <v>185</v>
      </c>
      <c r="C3780" s="31">
        <v>123958</v>
      </c>
      <c r="D3780" s="6">
        <v>57.9</v>
      </c>
      <c r="E3780" s="44" t="s">
        <v>27</v>
      </c>
    </row>
    <row r="3781" spans="1:15" x14ac:dyDescent="0.2">
      <c r="A3781" s="28">
        <v>41549</v>
      </c>
      <c r="B3781" s="40" t="s">
        <v>773</v>
      </c>
      <c r="C3781" s="42" t="s">
        <v>1036</v>
      </c>
      <c r="D3781" s="6">
        <v>1520.55</v>
      </c>
      <c r="E3781" s="44" t="s">
        <v>27</v>
      </c>
    </row>
    <row r="3782" spans="1:15" x14ac:dyDescent="0.2">
      <c r="A3782" s="28">
        <v>41549</v>
      </c>
      <c r="B3782" s="40" t="s">
        <v>459</v>
      </c>
      <c r="C3782" s="31">
        <v>309277</v>
      </c>
      <c r="D3782" s="6">
        <v>1561.09</v>
      </c>
      <c r="E3782" s="44" t="s">
        <v>27</v>
      </c>
    </row>
    <row r="3783" spans="1:15" x14ac:dyDescent="0.2">
      <c r="A3783" s="95">
        <v>41548</v>
      </c>
      <c r="B3783" s="96" t="s">
        <v>674</v>
      </c>
      <c r="C3783" s="97">
        <v>50</v>
      </c>
      <c r="D3783" s="98">
        <v>1568.42</v>
      </c>
      <c r="E3783" s="99" t="s">
        <v>27</v>
      </c>
    </row>
    <row r="3784" spans="1:15" x14ac:dyDescent="0.2">
      <c r="A3784" s="28">
        <v>41550</v>
      </c>
      <c r="B3784" s="40" t="s">
        <v>748</v>
      </c>
      <c r="C3784" s="31">
        <v>25129</v>
      </c>
      <c r="D3784" s="6">
        <v>227.74</v>
      </c>
      <c r="E3784" s="44" t="s">
        <v>27</v>
      </c>
    </row>
    <row r="3785" spans="1:15" x14ac:dyDescent="0.2">
      <c r="A3785" s="28">
        <v>41551</v>
      </c>
      <c r="B3785" s="40" t="s">
        <v>838</v>
      </c>
      <c r="C3785" s="31">
        <v>1038</v>
      </c>
      <c r="D3785" s="6">
        <v>40.06</v>
      </c>
      <c r="E3785" s="44" t="s">
        <v>27</v>
      </c>
    </row>
    <row r="3786" spans="1:15" ht="10.5" x14ac:dyDescent="0.25">
      <c r="D3786" s="9">
        <f>SUM(D3777:D3785)</f>
        <v>5590.26</v>
      </c>
      <c r="G3786" s="6">
        <v>2733.69</v>
      </c>
      <c r="I3786" s="6">
        <v>133.88999999999999</v>
      </c>
      <c r="J3786" s="6">
        <v>272.49</v>
      </c>
      <c r="K3786" s="6">
        <v>330</v>
      </c>
      <c r="L3786" s="6">
        <v>400</v>
      </c>
      <c r="M3786" s="6">
        <f>SUM(D3786:L3786)</f>
        <v>9460.33</v>
      </c>
      <c r="N3786" s="6">
        <v>9195.25</v>
      </c>
      <c r="O3786" s="7">
        <f>N3786-M3786</f>
        <v>-265.07999999999993</v>
      </c>
    </row>
    <row r="3789" spans="1:15" ht="10.5" x14ac:dyDescent="0.25">
      <c r="A3789" s="59" t="s">
        <v>0</v>
      </c>
      <c r="B3789" s="22" t="s">
        <v>7</v>
      </c>
      <c r="C3789" s="3" t="s">
        <v>8</v>
      </c>
      <c r="D3789" s="2" t="s">
        <v>9</v>
      </c>
      <c r="E3789" s="46"/>
      <c r="F3789" s="2" t="s">
        <v>89</v>
      </c>
      <c r="G3789" s="2" t="s">
        <v>25</v>
      </c>
      <c r="H3789" s="2" t="s">
        <v>90</v>
      </c>
      <c r="I3789" s="2" t="s">
        <v>877</v>
      </c>
      <c r="J3789" s="2" t="s">
        <v>92</v>
      </c>
      <c r="K3789" s="2" t="s">
        <v>37</v>
      </c>
      <c r="L3789" s="2" t="s">
        <v>93</v>
      </c>
      <c r="M3789" s="2" t="s">
        <v>95</v>
      </c>
      <c r="N3789" s="2" t="s">
        <v>58</v>
      </c>
      <c r="O3789" s="4" t="s">
        <v>96</v>
      </c>
    </row>
    <row r="3790" spans="1:15" x14ac:dyDescent="0.2">
      <c r="A3790" s="28">
        <v>41554</v>
      </c>
      <c r="B3790" s="40" t="s">
        <v>1027</v>
      </c>
      <c r="C3790" s="31">
        <v>3601</v>
      </c>
      <c r="D3790" s="6">
        <v>187.2</v>
      </c>
      <c r="E3790" s="44" t="s">
        <v>27</v>
      </c>
    </row>
    <row r="3791" spans="1:15" x14ac:dyDescent="0.2">
      <c r="A3791" s="28">
        <v>41555</v>
      </c>
      <c r="B3791" s="40" t="s">
        <v>19</v>
      </c>
      <c r="C3791" s="31">
        <v>151565</v>
      </c>
      <c r="D3791" s="6">
        <v>139.05000000000001</v>
      </c>
      <c r="E3791" s="44" t="s">
        <v>27</v>
      </c>
    </row>
    <row r="3792" spans="1:15" x14ac:dyDescent="0.2">
      <c r="A3792" s="28">
        <v>41555</v>
      </c>
      <c r="B3792" s="40" t="s">
        <v>19</v>
      </c>
      <c r="C3792" s="31">
        <v>151574</v>
      </c>
      <c r="D3792" s="6">
        <v>88.8</v>
      </c>
      <c r="E3792" s="44" t="s">
        <v>27</v>
      </c>
    </row>
    <row r="3793" spans="1:15" x14ac:dyDescent="0.2">
      <c r="A3793" s="28">
        <v>41556</v>
      </c>
      <c r="B3793" s="40" t="s">
        <v>958</v>
      </c>
      <c r="C3793" s="31">
        <v>159542</v>
      </c>
      <c r="D3793" s="6">
        <v>2327.27</v>
      </c>
      <c r="E3793" s="44" t="s">
        <v>27</v>
      </c>
    </row>
    <row r="3794" spans="1:15" x14ac:dyDescent="0.2">
      <c r="A3794" s="28">
        <v>41556</v>
      </c>
      <c r="B3794" s="40" t="s">
        <v>773</v>
      </c>
      <c r="C3794" s="42" t="s">
        <v>1037</v>
      </c>
      <c r="D3794" s="6">
        <v>1463.85</v>
      </c>
      <c r="E3794" s="44" t="s">
        <v>27</v>
      </c>
    </row>
    <row r="3795" spans="1:15" x14ac:dyDescent="0.2">
      <c r="A3795" s="28">
        <v>41556</v>
      </c>
      <c r="B3795" s="40" t="s">
        <v>993</v>
      </c>
      <c r="C3795" s="31">
        <v>9000654347</v>
      </c>
      <c r="D3795" s="6">
        <v>302.5</v>
      </c>
      <c r="E3795" s="44" t="s">
        <v>27</v>
      </c>
    </row>
    <row r="3796" spans="1:15" x14ac:dyDescent="0.2">
      <c r="A3796" s="63">
        <v>41556</v>
      </c>
      <c r="B3796" s="40" t="s">
        <v>674</v>
      </c>
      <c r="C3796" s="42">
        <v>57</v>
      </c>
      <c r="D3796" s="41">
        <v>1704.21</v>
      </c>
      <c r="E3796" s="44" t="s">
        <v>27</v>
      </c>
      <c r="F3796" s="89"/>
      <c r="G3796" s="89"/>
      <c r="H3796" s="89"/>
      <c r="I3796" s="89"/>
      <c r="J3796" s="89"/>
      <c r="K3796" s="89"/>
      <c r="L3796" s="89"/>
      <c r="M3796" s="89"/>
      <c r="N3796" s="89"/>
      <c r="O3796" s="90"/>
    </row>
    <row r="3797" spans="1:15" x14ac:dyDescent="0.2">
      <c r="A3797" s="28">
        <v>41556</v>
      </c>
      <c r="B3797" s="40" t="s">
        <v>838</v>
      </c>
      <c r="C3797" s="31">
        <v>1039</v>
      </c>
      <c r="D3797" s="6">
        <v>91.6</v>
      </c>
      <c r="E3797" s="44" t="s">
        <v>27</v>
      </c>
    </row>
    <row r="3798" spans="1:15" x14ac:dyDescent="0.2">
      <c r="A3798" s="28">
        <v>41557</v>
      </c>
      <c r="B3798" s="40" t="s">
        <v>1038</v>
      </c>
      <c r="C3798" s="31">
        <v>3713</v>
      </c>
      <c r="D3798" s="6">
        <v>86.4</v>
      </c>
      <c r="E3798" s="44" t="s">
        <v>224</v>
      </c>
    </row>
    <row r="3799" spans="1:15" x14ac:dyDescent="0.2">
      <c r="A3799" s="28">
        <v>41557</v>
      </c>
      <c r="B3799" s="40" t="s">
        <v>459</v>
      </c>
      <c r="C3799" s="31">
        <v>309709</v>
      </c>
      <c r="D3799" s="6">
        <v>1706.67</v>
      </c>
      <c r="E3799" s="44" t="s">
        <v>27</v>
      </c>
    </row>
    <row r="3800" spans="1:15" ht="10.5" x14ac:dyDescent="0.25">
      <c r="D3800" s="9">
        <f>SUM(D3790:D3799)</f>
        <v>8097.55</v>
      </c>
      <c r="G3800" s="6">
        <v>2733.69</v>
      </c>
      <c r="I3800" s="6">
        <v>122.45</v>
      </c>
      <c r="J3800" s="6">
        <v>272.49</v>
      </c>
      <c r="K3800" s="6">
        <v>330</v>
      </c>
      <c r="L3800" s="6">
        <v>400</v>
      </c>
      <c r="M3800" s="6">
        <f>SUM(D3800:L3800)</f>
        <v>11956.18</v>
      </c>
      <c r="N3800" s="6">
        <v>8147.96</v>
      </c>
      <c r="O3800" s="7">
        <f>N3800-M3800</f>
        <v>-3808.2200000000003</v>
      </c>
    </row>
    <row r="3803" spans="1:15" ht="10.5" x14ac:dyDescent="0.25">
      <c r="A3803" s="59" t="s">
        <v>0</v>
      </c>
      <c r="B3803" s="22" t="s">
        <v>7</v>
      </c>
      <c r="C3803" s="3" t="s">
        <v>8</v>
      </c>
      <c r="D3803" s="2" t="s">
        <v>9</v>
      </c>
      <c r="E3803" s="46"/>
      <c r="F3803" s="2" t="s">
        <v>89</v>
      </c>
      <c r="G3803" s="2" t="s">
        <v>25</v>
      </c>
      <c r="H3803" s="2" t="s">
        <v>90</v>
      </c>
      <c r="I3803" s="2" t="s">
        <v>877</v>
      </c>
      <c r="J3803" s="2" t="s">
        <v>92</v>
      </c>
      <c r="K3803" s="2" t="s">
        <v>37</v>
      </c>
      <c r="L3803" s="2" t="s">
        <v>93</v>
      </c>
      <c r="M3803" s="2" t="s">
        <v>95</v>
      </c>
      <c r="N3803" s="2" t="s">
        <v>58</v>
      </c>
      <c r="O3803" s="4" t="s">
        <v>96</v>
      </c>
    </row>
    <row r="3804" spans="1:15" x14ac:dyDescent="0.2">
      <c r="A3804" s="28">
        <v>41560</v>
      </c>
      <c r="B3804" s="40" t="s">
        <v>1041</v>
      </c>
      <c r="D3804" s="6">
        <v>60</v>
      </c>
      <c r="E3804" s="44" t="s">
        <v>224</v>
      </c>
    </row>
    <row r="3805" spans="1:15" x14ac:dyDescent="0.2">
      <c r="A3805" s="28">
        <v>41563</v>
      </c>
      <c r="B3805" s="40" t="s">
        <v>748</v>
      </c>
      <c r="C3805" s="31">
        <v>25349</v>
      </c>
      <c r="D3805" s="6">
        <v>472.47</v>
      </c>
      <c r="E3805" s="44" t="s">
        <v>27</v>
      </c>
    </row>
    <row r="3806" spans="1:15" x14ac:dyDescent="0.2">
      <c r="A3806" s="28">
        <v>41564</v>
      </c>
      <c r="B3806" s="40" t="s">
        <v>1042</v>
      </c>
      <c r="C3806" s="31">
        <v>3944</v>
      </c>
      <c r="D3806" s="6">
        <v>51.2</v>
      </c>
      <c r="E3806" s="44" t="s">
        <v>27</v>
      </c>
    </row>
    <row r="3807" spans="1:15" x14ac:dyDescent="0.2">
      <c r="A3807" s="28">
        <v>41562</v>
      </c>
      <c r="B3807" s="40" t="s">
        <v>958</v>
      </c>
      <c r="C3807" s="31">
        <v>159676</v>
      </c>
      <c r="D3807" s="6">
        <v>1194.48</v>
      </c>
      <c r="E3807" s="44" t="s">
        <v>27</v>
      </c>
    </row>
    <row r="3808" spans="1:15" x14ac:dyDescent="0.2">
      <c r="A3808" s="28">
        <v>41565</v>
      </c>
      <c r="B3808" s="40" t="s">
        <v>459</v>
      </c>
      <c r="C3808" s="31">
        <v>310230</v>
      </c>
      <c r="D3808" s="6">
        <v>1217.3800000000001</v>
      </c>
      <c r="E3808" s="44" t="s">
        <v>27</v>
      </c>
    </row>
    <row r="3809" spans="1:16" x14ac:dyDescent="0.2">
      <c r="A3809" s="28">
        <v>41563</v>
      </c>
      <c r="B3809" s="40" t="s">
        <v>773</v>
      </c>
      <c r="C3809" s="42" t="s">
        <v>1043</v>
      </c>
      <c r="D3809" s="6">
        <v>1485</v>
      </c>
      <c r="E3809" s="44" t="s">
        <v>27</v>
      </c>
    </row>
    <row r="3810" spans="1:16" x14ac:dyDescent="0.2">
      <c r="A3810" s="28">
        <v>41561</v>
      </c>
      <c r="B3810" s="40" t="s">
        <v>1042</v>
      </c>
      <c r="C3810" s="31">
        <v>3814</v>
      </c>
      <c r="D3810" s="6">
        <v>151.19999999999999</v>
      </c>
      <c r="E3810" s="44" t="s">
        <v>27</v>
      </c>
    </row>
    <row r="3811" spans="1:16" x14ac:dyDescent="0.2">
      <c r="A3811" s="28">
        <v>41563</v>
      </c>
      <c r="B3811" s="40" t="s">
        <v>993</v>
      </c>
      <c r="C3811" s="31">
        <v>9000656464</v>
      </c>
      <c r="D3811" s="6">
        <v>369.7</v>
      </c>
      <c r="E3811" s="44" t="s">
        <v>27</v>
      </c>
    </row>
    <row r="3812" spans="1:16" ht="10.5" x14ac:dyDescent="0.25">
      <c r="D3812" s="9">
        <f>SUM(D3804:D3811)</f>
        <v>5001.43</v>
      </c>
      <c r="G3812" s="6">
        <v>2765.1</v>
      </c>
      <c r="I3812" s="6">
        <v>217.85</v>
      </c>
      <c r="J3812" s="6">
        <v>272.49</v>
      </c>
      <c r="K3812" s="6">
        <v>330</v>
      </c>
      <c r="L3812" s="6">
        <v>400</v>
      </c>
      <c r="M3812" s="6">
        <f>SUM(D3812:L3812)</f>
        <v>8986.8700000000008</v>
      </c>
      <c r="N3812" s="6">
        <v>7596.83</v>
      </c>
      <c r="O3812" s="7">
        <f>N3812-M3812</f>
        <v>-1390.0400000000009</v>
      </c>
    </row>
    <row r="3815" spans="1:16" ht="10.5" x14ac:dyDescent="0.25">
      <c r="A3815" s="59" t="s">
        <v>0</v>
      </c>
      <c r="B3815" s="22" t="s">
        <v>7</v>
      </c>
      <c r="C3815" s="3" t="s">
        <v>8</v>
      </c>
      <c r="D3815" s="2" t="s">
        <v>9</v>
      </c>
      <c r="E3815" s="46"/>
      <c r="F3815" s="2" t="s">
        <v>89</v>
      </c>
      <c r="G3815" s="2" t="s">
        <v>25</v>
      </c>
      <c r="H3815" s="2" t="s">
        <v>90</v>
      </c>
      <c r="I3815" s="2" t="s">
        <v>877</v>
      </c>
      <c r="J3815" s="2" t="s">
        <v>92</v>
      </c>
      <c r="K3815" s="2" t="s">
        <v>37</v>
      </c>
      <c r="L3815" s="2" t="s">
        <v>93</v>
      </c>
      <c r="M3815" s="2" t="s">
        <v>95</v>
      </c>
      <c r="N3815" s="2" t="s">
        <v>58</v>
      </c>
      <c r="O3815" s="4" t="s">
        <v>96</v>
      </c>
    </row>
    <row r="3816" spans="1:16" s="45" customFormat="1" x14ac:dyDescent="0.2">
      <c r="A3816" s="70">
        <v>41568</v>
      </c>
      <c r="B3816" s="71" t="s">
        <v>13</v>
      </c>
      <c r="C3816" s="72">
        <v>4168</v>
      </c>
      <c r="D3816" s="73">
        <v>341.51</v>
      </c>
      <c r="E3816" s="74" t="s">
        <v>27</v>
      </c>
      <c r="F3816" s="73"/>
      <c r="G3816" s="73"/>
      <c r="H3816" s="73"/>
      <c r="I3816" s="73"/>
      <c r="J3816" s="73"/>
      <c r="K3816" s="73"/>
      <c r="L3816" s="73"/>
      <c r="M3816" s="73"/>
      <c r="N3816" s="73"/>
      <c r="O3816" s="75"/>
      <c r="P3816" s="36"/>
    </row>
    <row r="3817" spans="1:16" s="45" customFormat="1" x14ac:dyDescent="0.2">
      <c r="A3817" s="91">
        <v>41568</v>
      </c>
      <c r="B3817" s="92" t="s">
        <v>674</v>
      </c>
      <c r="C3817" s="93">
        <v>59</v>
      </c>
      <c r="D3817" s="94">
        <v>1564.42</v>
      </c>
      <c r="E3817" s="74" t="s">
        <v>27</v>
      </c>
      <c r="F3817" s="73"/>
      <c r="G3817" s="73"/>
      <c r="H3817" s="73"/>
      <c r="I3817" s="73"/>
      <c r="J3817" s="73"/>
      <c r="K3817" s="73"/>
      <c r="L3817" s="73"/>
      <c r="M3817" s="73"/>
      <c r="N3817" s="73"/>
      <c r="O3817" s="75"/>
      <c r="P3817" s="36"/>
    </row>
    <row r="3818" spans="1:16" s="45" customFormat="1" x14ac:dyDescent="0.2">
      <c r="A3818" s="70">
        <v>41568</v>
      </c>
      <c r="B3818" s="71" t="s">
        <v>13</v>
      </c>
      <c r="C3818" s="72">
        <v>4168</v>
      </c>
      <c r="D3818" s="73">
        <v>341.51</v>
      </c>
      <c r="E3818" s="74" t="s">
        <v>27</v>
      </c>
      <c r="F3818" s="73"/>
      <c r="G3818" s="73"/>
      <c r="H3818" s="73"/>
      <c r="I3818" s="73"/>
      <c r="J3818" s="73"/>
      <c r="K3818" s="73"/>
      <c r="L3818" s="73"/>
      <c r="M3818" s="73"/>
      <c r="N3818" s="73"/>
      <c r="O3818" s="75"/>
      <c r="P3818" s="36"/>
    </row>
    <row r="3819" spans="1:16" x14ac:dyDescent="0.2">
      <c r="A3819" s="76">
        <v>41568</v>
      </c>
      <c r="B3819" s="77" t="s">
        <v>1027</v>
      </c>
      <c r="C3819" s="78">
        <v>4054</v>
      </c>
      <c r="D3819" s="79">
        <v>93.6</v>
      </c>
      <c r="E3819" s="80" t="s">
        <v>27</v>
      </c>
      <c r="F3819" s="79"/>
      <c r="G3819" s="79"/>
      <c r="H3819" s="79"/>
      <c r="I3819" s="79"/>
      <c r="J3819" s="79"/>
      <c r="K3819" s="79"/>
      <c r="L3819" s="79"/>
      <c r="M3819" s="79"/>
      <c r="N3819" s="79"/>
      <c r="O3819" s="81"/>
    </row>
    <row r="3820" spans="1:16" x14ac:dyDescent="0.2">
      <c r="A3820" s="28">
        <v>41569</v>
      </c>
      <c r="B3820" s="40" t="s">
        <v>75</v>
      </c>
      <c r="C3820" s="31">
        <v>3579226</v>
      </c>
      <c r="D3820" s="6">
        <v>29.7</v>
      </c>
      <c r="E3820" s="44" t="s">
        <v>27</v>
      </c>
    </row>
    <row r="3821" spans="1:16" x14ac:dyDescent="0.2">
      <c r="A3821" s="28">
        <v>41569</v>
      </c>
      <c r="B3821" s="40" t="s">
        <v>459</v>
      </c>
      <c r="C3821" s="31">
        <v>310397</v>
      </c>
      <c r="D3821" s="6">
        <v>2278.12</v>
      </c>
      <c r="E3821" s="44" t="s">
        <v>27</v>
      </c>
    </row>
    <row r="3822" spans="1:16" x14ac:dyDescent="0.2">
      <c r="A3822" s="28">
        <v>41569</v>
      </c>
      <c r="B3822" s="40" t="s">
        <v>459</v>
      </c>
      <c r="C3822" s="31">
        <v>310412</v>
      </c>
      <c r="D3822" s="6">
        <v>160.72</v>
      </c>
      <c r="E3822" s="44" t="s">
        <v>27</v>
      </c>
    </row>
    <row r="3823" spans="1:16" x14ac:dyDescent="0.2">
      <c r="A3823" s="28">
        <v>41569</v>
      </c>
      <c r="B3823" s="40" t="s">
        <v>19</v>
      </c>
      <c r="C3823" s="31">
        <v>231565</v>
      </c>
      <c r="D3823" s="6">
        <v>650.35</v>
      </c>
      <c r="E3823" s="44" t="s">
        <v>27</v>
      </c>
    </row>
    <row r="3824" spans="1:16" x14ac:dyDescent="0.2">
      <c r="A3824" s="28">
        <v>41570</v>
      </c>
      <c r="B3824" s="40" t="s">
        <v>993</v>
      </c>
      <c r="C3824" s="31">
        <v>9000658392</v>
      </c>
      <c r="D3824" s="6">
        <v>300.10000000000002</v>
      </c>
      <c r="E3824" s="44" t="s">
        <v>27</v>
      </c>
    </row>
    <row r="3825" spans="1:15" x14ac:dyDescent="0.2">
      <c r="A3825" s="28">
        <v>41570</v>
      </c>
      <c r="B3825" s="40" t="s">
        <v>155</v>
      </c>
      <c r="C3825" s="31">
        <v>124566</v>
      </c>
      <c r="D3825" s="6">
        <v>57.9</v>
      </c>
      <c r="E3825" s="44" t="s">
        <v>27</v>
      </c>
    </row>
    <row r="3826" spans="1:15" x14ac:dyDescent="0.2">
      <c r="A3826" s="28">
        <v>41570</v>
      </c>
      <c r="B3826" s="40" t="s">
        <v>773</v>
      </c>
      <c r="C3826" s="42" t="s">
        <v>1044</v>
      </c>
      <c r="D3826" s="6">
        <v>1481.85</v>
      </c>
      <c r="E3826" s="44" t="s">
        <v>27</v>
      </c>
    </row>
    <row r="3827" spans="1:15" x14ac:dyDescent="0.2">
      <c r="A3827" s="28">
        <v>41571</v>
      </c>
      <c r="B3827" s="40" t="s">
        <v>1027</v>
      </c>
      <c r="C3827" s="31">
        <v>4199</v>
      </c>
      <c r="D3827" s="6">
        <v>187.2</v>
      </c>
      <c r="E3827" s="44" t="s">
        <v>27</v>
      </c>
    </row>
    <row r="3828" spans="1:15" x14ac:dyDescent="0.2">
      <c r="A3828" s="28">
        <v>41572</v>
      </c>
      <c r="B3828" s="40" t="s">
        <v>958</v>
      </c>
      <c r="C3828" s="31">
        <v>159895</v>
      </c>
      <c r="D3828" s="6">
        <v>2015.72</v>
      </c>
      <c r="E3828" s="44" t="s">
        <v>27</v>
      </c>
    </row>
    <row r="3829" spans="1:15" x14ac:dyDescent="0.2">
      <c r="B3829" s="40"/>
    </row>
    <row r="3830" spans="1:15" ht="10.5" x14ac:dyDescent="0.25">
      <c r="D3830" s="9">
        <f>SUM(D3819:D3828)</f>
        <v>7255.26</v>
      </c>
      <c r="G3830" s="6">
        <v>2765.1</v>
      </c>
      <c r="I3830" s="6">
        <v>154.63</v>
      </c>
      <c r="J3830" s="6">
        <v>272.49</v>
      </c>
      <c r="K3830" s="6">
        <v>330</v>
      </c>
      <c r="L3830" s="6">
        <v>400</v>
      </c>
      <c r="M3830" s="6">
        <f>SUM(D3830:L3830)</f>
        <v>11177.48</v>
      </c>
      <c r="N3830" s="6">
        <v>11251.77</v>
      </c>
      <c r="O3830" s="7">
        <f>N3830-M3830</f>
        <v>74.290000000000873</v>
      </c>
    </row>
    <row r="3832" spans="1:15" ht="10.5" x14ac:dyDescent="0.25">
      <c r="A3832" s="59" t="s">
        <v>0</v>
      </c>
      <c r="B3832" s="22" t="s">
        <v>7</v>
      </c>
      <c r="C3832" s="3" t="s">
        <v>8</v>
      </c>
      <c r="D3832" s="2" t="s">
        <v>9</v>
      </c>
      <c r="E3832" s="46"/>
      <c r="F3832" s="2" t="s">
        <v>89</v>
      </c>
      <c r="G3832" s="2" t="s">
        <v>25</v>
      </c>
      <c r="H3832" s="2" t="s">
        <v>90</v>
      </c>
      <c r="I3832" s="2" t="s">
        <v>877</v>
      </c>
      <c r="J3832" s="2" t="s">
        <v>92</v>
      </c>
      <c r="K3832" s="2" t="s">
        <v>37</v>
      </c>
      <c r="L3832" s="2" t="s">
        <v>93</v>
      </c>
      <c r="M3832" s="2" t="s">
        <v>95</v>
      </c>
      <c r="N3832" s="2" t="s">
        <v>58</v>
      </c>
      <c r="O3832" s="4" t="s">
        <v>96</v>
      </c>
    </row>
    <row r="3833" spans="1:15" x14ac:dyDescent="0.2">
      <c r="A3833" s="28">
        <v>41575</v>
      </c>
      <c r="B3833" s="40" t="s">
        <v>1027</v>
      </c>
      <c r="C3833" s="31">
        <v>4288</v>
      </c>
      <c r="D3833" s="6">
        <v>122.4</v>
      </c>
      <c r="E3833" s="44" t="s">
        <v>27</v>
      </c>
    </row>
    <row r="3834" spans="1:15" x14ac:dyDescent="0.2">
      <c r="A3834" s="28">
        <v>41577</v>
      </c>
      <c r="B3834" s="40" t="s">
        <v>773</v>
      </c>
      <c r="C3834" s="42" t="s">
        <v>1047</v>
      </c>
      <c r="D3834" s="6">
        <v>1464.75</v>
      </c>
      <c r="E3834" s="44" t="s">
        <v>27</v>
      </c>
    </row>
    <row r="3835" spans="1:15" x14ac:dyDescent="0.2">
      <c r="A3835" s="28">
        <v>41578</v>
      </c>
      <c r="B3835" s="40" t="s">
        <v>459</v>
      </c>
      <c r="C3835" s="31">
        <v>311000</v>
      </c>
      <c r="D3835" s="6">
        <v>885.58</v>
      </c>
      <c r="E3835" s="44" t="s">
        <v>27</v>
      </c>
    </row>
    <row r="3836" spans="1:15" x14ac:dyDescent="0.2">
      <c r="A3836" s="28">
        <v>41575</v>
      </c>
      <c r="B3836" s="40" t="s">
        <v>958</v>
      </c>
      <c r="C3836" s="31">
        <v>159924</v>
      </c>
      <c r="D3836" s="6">
        <v>4122.5</v>
      </c>
      <c r="E3836" s="44" t="s">
        <v>27</v>
      </c>
      <c r="F3836" s="41" t="s">
        <v>243</v>
      </c>
    </row>
    <row r="3837" spans="1:15" x14ac:dyDescent="0.2">
      <c r="A3837" s="28">
        <v>41577</v>
      </c>
      <c r="B3837" s="40" t="s">
        <v>748</v>
      </c>
      <c r="C3837" s="31">
        <v>25712</v>
      </c>
      <c r="D3837" s="6">
        <v>315.95999999999998</v>
      </c>
      <c r="E3837" s="44" t="s">
        <v>27</v>
      </c>
    </row>
    <row r="3838" spans="1:15" x14ac:dyDescent="0.2">
      <c r="A3838" s="28">
        <v>41577</v>
      </c>
      <c r="B3838" s="40" t="s">
        <v>993</v>
      </c>
      <c r="C3838" s="31">
        <v>9000660409</v>
      </c>
      <c r="D3838" s="6">
        <v>330.1</v>
      </c>
      <c r="E3838" s="44" t="s">
        <v>27</v>
      </c>
    </row>
    <row r="3839" spans="1:15" x14ac:dyDescent="0.2">
      <c r="A3839" s="28">
        <v>41577</v>
      </c>
      <c r="B3839" s="40" t="s">
        <v>993</v>
      </c>
      <c r="C3839" s="31">
        <v>9000660410</v>
      </c>
      <c r="D3839" s="6">
        <v>78</v>
      </c>
      <c r="E3839" s="44" t="s">
        <v>27</v>
      </c>
    </row>
    <row r="3840" spans="1:15" x14ac:dyDescent="0.2">
      <c r="A3840" s="28">
        <v>41578</v>
      </c>
      <c r="B3840" s="40" t="s">
        <v>1027</v>
      </c>
      <c r="C3840" s="31">
        <v>4425</v>
      </c>
      <c r="D3840" s="6">
        <v>115.2</v>
      </c>
      <c r="E3840" s="44" t="s">
        <v>27</v>
      </c>
    </row>
    <row r="3841" spans="1:15" x14ac:dyDescent="0.2">
      <c r="A3841" s="28">
        <v>41578</v>
      </c>
      <c r="B3841" s="40" t="s">
        <v>1049</v>
      </c>
      <c r="D3841" s="6">
        <v>215</v>
      </c>
      <c r="E3841" s="44" t="s">
        <v>27</v>
      </c>
    </row>
    <row r="3842" spans="1:15" ht="10.5" x14ac:dyDescent="0.25">
      <c r="D3842" s="9">
        <f>SUM(D3833:D3841)</f>
        <v>7649.49</v>
      </c>
      <c r="G3842" s="6">
        <v>2796.15</v>
      </c>
      <c r="J3842" s="6">
        <v>272.49</v>
      </c>
      <c r="K3842" s="6">
        <v>330</v>
      </c>
      <c r="L3842" s="6">
        <v>400</v>
      </c>
      <c r="M3842" s="6">
        <f>SUM(D3842:L3842)</f>
        <v>11448.13</v>
      </c>
      <c r="N3842" s="6">
        <v>8361.66</v>
      </c>
      <c r="O3842" s="7">
        <f>N3842-M3842</f>
        <v>-3086.4699999999993</v>
      </c>
    </row>
    <row r="3844" spans="1:15" ht="10.5" x14ac:dyDescent="0.25">
      <c r="A3844" s="59" t="s">
        <v>0</v>
      </c>
      <c r="B3844" s="22" t="s">
        <v>7</v>
      </c>
      <c r="C3844" s="3" t="s">
        <v>8</v>
      </c>
      <c r="D3844" s="2" t="s">
        <v>9</v>
      </c>
      <c r="E3844" s="46"/>
      <c r="F3844" s="2" t="s">
        <v>89</v>
      </c>
      <c r="G3844" s="2" t="s">
        <v>25</v>
      </c>
      <c r="H3844" s="2" t="s">
        <v>90</v>
      </c>
      <c r="I3844" s="2" t="s">
        <v>877</v>
      </c>
      <c r="J3844" s="2" t="s">
        <v>92</v>
      </c>
      <c r="K3844" s="2" t="s">
        <v>37</v>
      </c>
      <c r="L3844" s="2" t="s">
        <v>93</v>
      </c>
      <c r="M3844" s="2" t="s">
        <v>95</v>
      </c>
      <c r="N3844" s="2" t="s">
        <v>58</v>
      </c>
      <c r="O3844" s="4" t="s">
        <v>96</v>
      </c>
    </row>
    <row r="3845" spans="1:15" ht="10.5" x14ac:dyDescent="0.25">
      <c r="A3845" s="84">
        <v>37929</v>
      </c>
      <c r="B3845" s="85" t="s">
        <v>1027</v>
      </c>
      <c r="C3845" s="86">
        <v>4507</v>
      </c>
      <c r="D3845" s="87">
        <v>122.4</v>
      </c>
      <c r="E3845" s="88" t="s">
        <v>27</v>
      </c>
      <c r="F3845" s="87"/>
      <c r="G3845" s="82"/>
      <c r="H3845" s="82"/>
      <c r="I3845" s="82"/>
      <c r="J3845" s="82"/>
      <c r="K3845" s="82"/>
      <c r="L3845" s="82"/>
      <c r="M3845" s="82"/>
      <c r="N3845" s="82"/>
      <c r="O3845" s="83"/>
    </row>
    <row r="3846" spans="1:15" ht="10.5" x14ac:dyDescent="0.25">
      <c r="A3846" s="84">
        <v>41586</v>
      </c>
      <c r="B3846" s="85" t="s">
        <v>459</v>
      </c>
      <c r="C3846" s="86">
        <v>311516</v>
      </c>
      <c r="D3846" s="87">
        <v>1095.71</v>
      </c>
      <c r="E3846" s="88" t="s">
        <v>27</v>
      </c>
      <c r="F3846" s="87"/>
      <c r="G3846" s="82"/>
      <c r="H3846" s="82"/>
      <c r="I3846" s="82"/>
      <c r="J3846" s="82"/>
      <c r="K3846" s="82"/>
      <c r="L3846" s="82"/>
      <c r="M3846" s="82"/>
      <c r="N3846" s="82"/>
      <c r="O3846" s="83"/>
    </row>
    <row r="3847" spans="1:15" ht="10.5" x14ac:dyDescent="0.25">
      <c r="A3847" s="84">
        <v>41584</v>
      </c>
      <c r="B3847" s="85" t="s">
        <v>773</v>
      </c>
      <c r="C3847" s="86" t="s">
        <v>1052</v>
      </c>
      <c r="D3847" s="87">
        <v>1552.01</v>
      </c>
      <c r="E3847" s="88" t="s">
        <v>27</v>
      </c>
      <c r="F3847" s="87"/>
      <c r="G3847" s="82"/>
      <c r="H3847" s="82"/>
      <c r="I3847" s="82"/>
      <c r="J3847" s="82"/>
      <c r="K3847" s="82"/>
      <c r="L3847" s="82"/>
      <c r="M3847" s="82"/>
      <c r="N3847" s="82"/>
      <c r="O3847" s="83"/>
    </row>
    <row r="3848" spans="1:15" ht="10.5" x14ac:dyDescent="0.25">
      <c r="A3848" s="84">
        <v>41584</v>
      </c>
      <c r="B3848" s="85" t="s">
        <v>993</v>
      </c>
      <c r="C3848" s="86">
        <v>9000662490</v>
      </c>
      <c r="D3848" s="87">
        <v>285.7</v>
      </c>
      <c r="E3848" s="88" t="s">
        <v>27</v>
      </c>
      <c r="F3848" s="87"/>
      <c r="G3848" s="82"/>
      <c r="H3848" s="82"/>
      <c r="I3848" s="82"/>
      <c r="J3848" s="82"/>
      <c r="K3848" s="82"/>
      <c r="L3848" s="82"/>
      <c r="M3848" s="82"/>
      <c r="N3848" s="82"/>
      <c r="O3848" s="83"/>
    </row>
    <row r="3849" spans="1:15" ht="10.5" x14ac:dyDescent="0.25">
      <c r="A3849" s="84">
        <v>41582</v>
      </c>
      <c r="B3849" s="85" t="s">
        <v>459</v>
      </c>
      <c r="C3849" s="86">
        <v>311144</v>
      </c>
      <c r="D3849" s="87">
        <v>1282.45</v>
      </c>
      <c r="E3849" s="88" t="s">
        <v>27</v>
      </c>
      <c r="F3849" s="87"/>
      <c r="G3849" s="82"/>
      <c r="H3849" s="82"/>
      <c r="I3849" s="82"/>
      <c r="J3849" s="82"/>
      <c r="K3849" s="82"/>
      <c r="L3849" s="82"/>
      <c r="M3849" s="82"/>
      <c r="N3849" s="82"/>
      <c r="O3849" s="83"/>
    </row>
    <row r="3850" spans="1:15" ht="10.5" x14ac:dyDescent="0.25">
      <c r="A3850" s="84">
        <v>41585</v>
      </c>
      <c r="B3850" s="85" t="s">
        <v>964</v>
      </c>
      <c r="C3850" s="86">
        <v>1047</v>
      </c>
      <c r="D3850" s="87">
        <v>40.06</v>
      </c>
      <c r="E3850" s="88" t="s">
        <v>27</v>
      </c>
      <c r="F3850" s="87"/>
      <c r="G3850" s="82"/>
      <c r="H3850" s="82"/>
      <c r="I3850" s="82"/>
      <c r="J3850" s="82"/>
      <c r="K3850" s="82"/>
      <c r="L3850" s="82"/>
      <c r="M3850" s="82"/>
      <c r="N3850" s="82"/>
      <c r="O3850" s="83"/>
    </row>
    <row r="3851" spans="1:15" ht="10.5" x14ac:dyDescent="0.25">
      <c r="A3851" s="84">
        <v>41588</v>
      </c>
      <c r="B3851" s="85" t="s">
        <v>13</v>
      </c>
      <c r="C3851" s="86">
        <v>4223</v>
      </c>
      <c r="D3851" s="87">
        <v>299</v>
      </c>
      <c r="E3851" s="88" t="s">
        <v>27</v>
      </c>
      <c r="F3851" s="87"/>
      <c r="G3851" s="82"/>
      <c r="H3851" s="82"/>
      <c r="I3851" s="82"/>
      <c r="J3851" s="82"/>
      <c r="K3851" s="82"/>
      <c r="L3851" s="82"/>
      <c r="M3851" s="82"/>
      <c r="N3851" s="82"/>
      <c r="O3851" s="83"/>
    </row>
    <row r="3852" spans="1:15" ht="10.5" x14ac:dyDescent="0.25">
      <c r="A3852" s="84">
        <v>37929</v>
      </c>
      <c r="B3852" s="85" t="s">
        <v>758</v>
      </c>
      <c r="C3852" s="86"/>
      <c r="D3852" s="87">
        <v>408.86</v>
      </c>
      <c r="E3852" s="88" t="s">
        <v>27</v>
      </c>
      <c r="F3852" s="82"/>
      <c r="G3852" s="82"/>
      <c r="H3852" s="82"/>
      <c r="I3852" s="82"/>
      <c r="J3852" s="82"/>
      <c r="K3852" s="82"/>
      <c r="L3852" s="82"/>
      <c r="M3852" s="82"/>
      <c r="N3852" s="82"/>
      <c r="O3852" s="83"/>
    </row>
    <row r="3853" spans="1:15" ht="10.5" x14ac:dyDescent="0.25">
      <c r="A3853" s="84">
        <v>41583</v>
      </c>
      <c r="B3853" s="85" t="s">
        <v>674</v>
      </c>
      <c r="C3853" s="86">
        <v>60</v>
      </c>
      <c r="D3853" s="87">
        <v>1229.71</v>
      </c>
      <c r="E3853" s="88" t="s">
        <v>27</v>
      </c>
      <c r="F3853" s="82"/>
      <c r="G3853" s="82"/>
      <c r="H3853" s="82"/>
      <c r="I3853" s="82"/>
      <c r="J3853" s="82"/>
      <c r="K3853" s="82"/>
      <c r="L3853" s="82"/>
      <c r="M3853" s="82"/>
      <c r="N3853" s="82"/>
      <c r="O3853" s="83"/>
    </row>
    <row r="3854" spans="1:15" x14ac:dyDescent="0.2">
      <c r="A3854" s="28">
        <v>41583</v>
      </c>
      <c r="B3854" s="40" t="s">
        <v>19</v>
      </c>
      <c r="C3854" s="31">
        <v>232185</v>
      </c>
      <c r="D3854" s="6">
        <v>1177</v>
      </c>
      <c r="E3854" s="44" t="s">
        <v>27</v>
      </c>
    </row>
    <row r="3855" spans="1:15" x14ac:dyDescent="0.2">
      <c r="D3855" s="6">
        <f>SUM(D3845:D3854)</f>
        <v>7492.9</v>
      </c>
      <c r="G3855" s="6">
        <v>2796.15</v>
      </c>
      <c r="I3855" s="6">
        <v>132.66999999999999</v>
      </c>
      <c r="J3855" s="6">
        <v>272.49</v>
      </c>
      <c r="K3855" s="6">
        <v>330</v>
      </c>
      <c r="L3855" s="6">
        <v>400</v>
      </c>
      <c r="M3855" s="6">
        <f>SUM(D3855:L3855)</f>
        <v>11424.21</v>
      </c>
      <c r="N3855" s="6">
        <v>8131.32</v>
      </c>
      <c r="O3855" s="7">
        <f>N3855-M3855</f>
        <v>-3292.8899999999994</v>
      </c>
    </row>
    <row r="3859" spans="1:15" ht="10.5" x14ac:dyDescent="0.25">
      <c r="A3859" s="59" t="s">
        <v>0</v>
      </c>
      <c r="B3859" s="22" t="s">
        <v>7</v>
      </c>
      <c r="C3859" s="3" t="s">
        <v>8</v>
      </c>
      <c r="D3859" s="2" t="s">
        <v>9</v>
      </c>
      <c r="E3859" s="46"/>
      <c r="F3859" s="2" t="s">
        <v>89</v>
      </c>
      <c r="G3859" s="2" t="s">
        <v>25</v>
      </c>
      <c r="H3859" s="2" t="s">
        <v>90</v>
      </c>
      <c r="I3859" s="2" t="s">
        <v>877</v>
      </c>
      <c r="J3859" s="2" t="s">
        <v>92</v>
      </c>
      <c r="K3859" s="2" t="s">
        <v>37</v>
      </c>
      <c r="L3859" s="2" t="s">
        <v>93</v>
      </c>
      <c r="M3859" s="2" t="s">
        <v>95</v>
      </c>
      <c r="N3859" s="2" t="s">
        <v>58</v>
      </c>
      <c r="O3859" s="4" t="s">
        <v>96</v>
      </c>
    </row>
    <row r="3860" spans="1:15" x14ac:dyDescent="0.2">
      <c r="A3860" s="28">
        <v>41285</v>
      </c>
      <c r="B3860" s="40" t="s">
        <v>1027</v>
      </c>
      <c r="C3860" s="31">
        <v>4777</v>
      </c>
      <c r="D3860" s="6">
        <v>129.6</v>
      </c>
      <c r="E3860" s="44" t="s">
        <v>27</v>
      </c>
    </row>
    <row r="3861" spans="1:15" x14ac:dyDescent="0.2">
      <c r="A3861" s="28">
        <v>41590</v>
      </c>
      <c r="B3861" s="40" t="s">
        <v>75</v>
      </c>
      <c r="C3861" s="31">
        <v>3584212</v>
      </c>
      <c r="D3861" s="6">
        <v>310.2</v>
      </c>
      <c r="E3861" s="44" t="s">
        <v>27</v>
      </c>
    </row>
    <row r="3862" spans="1:15" x14ac:dyDescent="0.2">
      <c r="A3862" s="28">
        <v>41591</v>
      </c>
      <c r="B3862" s="40" t="s">
        <v>993</v>
      </c>
      <c r="C3862" s="31">
        <v>9000664547</v>
      </c>
      <c r="D3862" s="6">
        <v>276.10000000000002</v>
      </c>
      <c r="E3862" s="44" t="s">
        <v>27</v>
      </c>
    </row>
    <row r="3863" spans="1:15" x14ac:dyDescent="0.2">
      <c r="A3863" s="28">
        <v>41591</v>
      </c>
      <c r="B3863" s="40" t="s">
        <v>1027</v>
      </c>
      <c r="C3863" s="31">
        <v>4889</v>
      </c>
      <c r="D3863" s="6">
        <v>187.2</v>
      </c>
      <c r="E3863" s="44" t="s">
        <v>27</v>
      </c>
    </row>
    <row r="3864" spans="1:15" x14ac:dyDescent="0.2">
      <c r="A3864" s="28">
        <v>41591</v>
      </c>
      <c r="B3864" s="40" t="s">
        <v>748</v>
      </c>
      <c r="C3864" s="31">
        <v>26041</v>
      </c>
      <c r="D3864" s="6">
        <v>206.24</v>
      </c>
      <c r="E3864" s="44" t="s">
        <v>27</v>
      </c>
    </row>
    <row r="3865" spans="1:15" x14ac:dyDescent="0.2">
      <c r="A3865" s="28">
        <v>41591</v>
      </c>
      <c r="B3865" s="40" t="s">
        <v>748</v>
      </c>
      <c r="C3865" s="31">
        <v>253350</v>
      </c>
      <c r="D3865" s="6">
        <v>240</v>
      </c>
      <c r="E3865" s="44" t="s">
        <v>27</v>
      </c>
    </row>
    <row r="3866" spans="1:15" x14ac:dyDescent="0.2">
      <c r="A3866" s="63">
        <v>41592</v>
      </c>
      <c r="B3866" s="40" t="s">
        <v>459</v>
      </c>
      <c r="C3866" s="42">
        <v>311831</v>
      </c>
      <c r="D3866" s="41">
        <v>1417.21</v>
      </c>
      <c r="E3866" s="44" t="s">
        <v>27</v>
      </c>
    </row>
    <row r="3867" spans="1:15" x14ac:dyDescent="0.2">
      <c r="A3867" s="63">
        <v>41592</v>
      </c>
      <c r="B3867" s="40" t="s">
        <v>459</v>
      </c>
      <c r="C3867" s="42">
        <v>311837</v>
      </c>
      <c r="D3867" s="41">
        <v>204.72</v>
      </c>
      <c r="E3867" s="44" t="s">
        <v>27</v>
      </c>
    </row>
    <row r="3868" spans="1:15" ht="10.5" x14ac:dyDescent="0.25">
      <c r="D3868" s="9">
        <f>SUM(D3860:D3867)</f>
        <v>2971.27</v>
      </c>
      <c r="G3868" s="6">
        <v>2864.47</v>
      </c>
      <c r="I3868" s="6">
        <v>121.5</v>
      </c>
      <c r="J3868" s="6">
        <v>272.49</v>
      </c>
      <c r="K3868" s="6">
        <v>330</v>
      </c>
      <c r="L3868" s="6">
        <v>400</v>
      </c>
      <c r="M3868" s="6">
        <f>SUM(D3868:L3868)</f>
        <v>6959.73</v>
      </c>
      <c r="N3868" s="6">
        <v>6962.64</v>
      </c>
      <c r="O3868" s="7">
        <f>N3868-M3868</f>
        <v>2.910000000000764</v>
      </c>
    </row>
    <row r="3872" spans="1:15" ht="10.5" x14ac:dyDescent="0.25">
      <c r="A3872" s="59" t="s">
        <v>0</v>
      </c>
      <c r="B3872" s="22" t="s">
        <v>7</v>
      </c>
      <c r="C3872" s="3" t="s">
        <v>8</v>
      </c>
      <c r="D3872" s="2" t="s">
        <v>9</v>
      </c>
      <c r="E3872" s="46"/>
      <c r="F3872" s="2" t="s">
        <v>89</v>
      </c>
      <c r="G3872" s="2" t="s">
        <v>25</v>
      </c>
      <c r="H3872" s="2" t="s">
        <v>90</v>
      </c>
      <c r="I3872" s="2" t="s">
        <v>877</v>
      </c>
      <c r="J3872" s="2" t="s">
        <v>92</v>
      </c>
      <c r="K3872" s="2" t="s">
        <v>37</v>
      </c>
      <c r="L3872" s="2" t="s">
        <v>93</v>
      </c>
      <c r="M3872" s="2" t="s">
        <v>95</v>
      </c>
      <c r="N3872" s="2" t="s">
        <v>58</v>
      </c>
      <c r="O3872" s="4" t="s">
        <v>96</v>
      </c>
    </row>
    <row r="3873" spans="1:15" x14ac:dyDescent="0.2">
      <c r="A3873" s="28">
        <v>41599</v>
      </c>
      <c r="B3873" s="40" t="s">
        <v>1017</v>
      </c>
      <c r="C3873" s="31">
        <v>7887</v>
      </c>
      <c r="D3873" s="6">
        <v>561.54999999999995</v>
      </c>
      <c r="E3873" s="44" t="s">
        <v>27</v>
      </c>
    </row>
    <row r="3874" spans="1:15" x14ac:dyDescent="0.2">
      <c r="A3874" s="28">
        <v>37944</v>
      </c>
      <c r="B3874" s="40" t="s">
        <v>19</v>
      </c>
      <c r="C3874" s="31">
        <v>232763</v>
      </c>
      <c r="D3874" s="6">
        <v>178</v>
      </c>
      <c r="E3874" s="44" t="s">
        <v>27</v>
      </c>
    </row>
    <row r="3875" spans="1:15" x14ac:dyDescent="0.2">
      <c r="A3875" s="28">
        <v>41596</v>
      </c>
      <c r="B3875" s="40" t="s">
        <v>958</v>
      </c>
      <c r="C3875" s="31">
        <v>160407</v>
      </c>
      <c r="D3875" s="6">
        <v>1591.33</v>
      </c>
      <c r="E3875" s="44" t="s">
        <v>27</v>
      </c>
    </row>
    <row r="3876" spans="1:15" x14ac:dyDescent="0.2">
      <c r="A3876" s="28">
        <v>41598</v>
      </c>
      <c r="B3876" s="40" t="s">
        <v>993</v>
      </c>
      <c r="C3876" s="31">
        <v>9000666647</v>
      </c>
      <c r="D3876" s="6">
        <v>75.599999999999994</v>
      </c>
      <c r="E3876" s="44" t="s">
        <v>27</v>
      </c>
      <c r="F3876" s="41" t="s">
        <v>243</v>
      </c>
    </row>
    <row r="3877" spans="1:15" x14ac:dyDescent="0.2">
      <c r="A3877" s="28">
        <v>41598</v>
      </c>
      <c r="B3877" s="40" t="s">
        <v>993</v>
      </c>
      <c r="C3877" s="31">
        <v>9000666646</v>
      </c>
      <c r="D3877" s="6">
        <v>147.6</v>
      </c>
      <c r="E3877" s="44" t="s">
        <v>27</v>
      </c>
    </row>
    <row r="3878" spans="1:15" x14ac:dyDescent="0.2">
      <c r="A3878" s="28">
        <v>41598</v>
      </c>
      <c r="B3878" s="40" t="s">
        <v>1027</v>
      </c>
      <c r="C3878" s="31">
        <v>5112</v>
      </c>
      <c r="D3878" s="6">
        <v>133.19999999999999</v>
      </c>
      <c r="E3878" s="44" t="s">
        <v>27</v>
      </c>
    </row>
    <row r="3879" spans="1:15" x14ac:dyDescent="0.2">
      <c r="A3879" s="28">
        <v>41598</v>
      </c>
      <c r="B3879" s="40" t="s">
        <v>773</v>
      </c>
      <c r="C3879" s="42" t="s">
        <v>1053</v>
      </c>
      <c r="D3879" s="6">
        <v>1496.04</v>
      </c>
      <c r="E3879" s="44" t="s">
        <v>27</v>
      </c>
    </row>
    <row r="3880" spans="1:15" x14ac:dyDescent="0.2">
      <c r="A3880" s="28">
        <v>41598</v>
      </c>
      <c r="B3880" s="40" t="s">
        <v>838</v>
      </c>
      <c r="C3880" s="42">
        <v>1051</v>
      </c>
      <c r="D3880" s="6">
        <v>40.06</v>
      </c>
      <c r="E3880" s="44" t="s">
        <v>27</v>
      </c>
    </row>
    <row r="3881" spans="1:15" x14ac:dyDescent="0.2">
      <c r="A3881" s="28">
        <v>41599</v>
      </c>
      <c r="B3881" s="40" t="s">
        <v>459</v>
      </c>
      <c r="C3881" s="31">
        <v>312280</v>
      </c>
      <c r="D3881" s="6">
        <v>67.77</v>
      </c>
      <c r="E3881" s="44" t="s">
        <v>27</v>
      </c>
    </row>
    <row r="3882" spans="1:15" x14ac:dyDescent="0.2">
      <c r="A3882" s="28">
        <v>41599</v>
      </c>
      <c r="B3882" s="40" t="s">
        <v>761</v>
      </c>
      <c r="C3882" s="31">
        <v>21433</v>
      </c>
      <c r="D3882" s="6">
        <v>886.65</v>
      </c>
      <c r="E3882" s="44" t="s">
        <v>27</v>
      </c>
    </row>
    <row r="3883" spans="1:15" x14ac:dyDescent="0.2">
      <c r="A3883" s="28">
        <v>41599</v>
      </c>
      <c r="B3883" s="40" t="s">
        <v>459</v>
      </c>
      <c r="C3883" s="31">
        <v>312269</v>
      </c>
      <c r="D3883" s="6">
        <v>1340.41</v>
      </c>
      <c r="E3883" s="44" t="s">
        <v>27</v>
      </c>
    </row>
    <row r="3884" spans="1:15" ht="10.5" x14ac:dyDescent="0.25">
      <c r="D3884" s="9">
        <f>SUM(D3873:D3883)</f>
        <v>6518.21</v>
      </c>
      <c r="G3884" s="6">
        <v>2864.47</v>
      </c>
      <c r="I3884" s="6">
        <v>343.69</v>
      </c>
      <c r="J3884" s="6">
        <v>272.49</v>
      </c>
      <c r="K3884" s="6">
        <v>330</v>
      </c>
      <c r="L3884" s="6">
        <v>400</v>
      </c>
      <c r="M3884" s="6">
        <f>SUM(D3884:L3884)</f>
        <v>10728.86</v>
      </c>
      <c r="N3884" s="6">
        <v>8386.68</v>
      </c>
      <c r="O3884" s="7">
        <f>N3884-M3884</f>
        <v>-2342.1800000000003</v>
      </c>
    </row>
    <row r="3887" spans="1:15" ht="10.5" x14ac:dyDescent="0.25">
      <c r="A3887" s="59" t="s">
        <v>0</v>
      </c>
      <c r="B3887" s="22" t="s">
        <v>7</v>
      </c>
      <c r="C3887" s="3" t="s">
        <v>8</v>
      </c>
      <c r="D3887" s="2" t="s">
        <v>9</v>
      </c>
      <c r="E3887" s="46"/>
      <c r="F3887" s="2" t="s">
        <v>89</v>
      </c>
      <c r="G3887" s="2" t="s">
        <v>25</v>
      </c>
      <c r="H3887" s="2" t="s">
        <v>90</v>
      </c>
      <c r="I3887" s="2" t="s">
        <v>877</v>
      </c>
      <c r="J3887" s="2" t="s">
        <v>92</v>
      </c>
      <c r="K3887" s="2" t="s">
        <v>37</v>
      </c>
      <c r="L3887" s="2" t="s">
        <v>93</v>
      </c>
      <c r="M3887" s="2" t="s">
        <v>95</v>
      </c>
      <c r="N3887" s="2" t="s">
        <v>58</v>
      </c>
      <c r="O3887" s="4" t="s">
        <v>96</v>
      </c>
    </row>
    <row r="3888" spans="1:15" x14ac:dyDescent="0.2">
      <c r="A3888" s="28">
        <v>41603</v>
      </c>
      <c r="B3888" s="40" t="s">
        <v>1038</v>
      </c>
      <c r="C3888" s="31">
        <v>5281</v>
      </c>
      <c r="D3888" s="6">
        <v>111.6</v>
      </c>
      <c r="E3888" s="44" t="s">
        <v>27</v>
      </c>
    </row>
    <row r="3889" spans="1:15" x14ac:dyDescent="0.2">
      <c r="A3889" s="28">
        <v>41605</v>
      </c>
      <c r="B3889" s="40" t="s">
        <v>993</v>
      </c>
      <c r="C3889" s="31">
        <v>9000668861</v>
      </c>
      <c r="D3889" s="6">
        <v>377.9</v>
      </c>
      <c r="E3889" s="44" t="s">
        <v>27</v>
      </c>
    </row>
    <row r="3890" spans="1:15" x14ac:dyDescent="0.2">
      <c r="A3890" s="28">
        <v>41605</v>
      </c>
      <c r="B3890" s="40" t="s">
        <v>464</v>
      </c>
      <c r="C3890" s="31">
        <v>45509675</v>
      </c>
      <c r="D3890" s="6">
        <v>71.5</v>
      </c>
      <c r="E3890" s="44" t="s">
        <v>27</v>
      </c>
    </row>
    <row r="3891" spans="1:15" x14ac:dyDescent="0.2">
      <c r="A3891" s="28">
        <v>41605</v>
      </c>
      <c r="B3891" s="40" t="s">
        <v>1054</v>
      </c>
      <c r="C3891" s="31">
        <v>5303</v>
      </c>
      <c r="D3891" s="6">
        <v>192</v>
      </c>
      <c r="E3891" s="44" t="s">
        <v>27</v>
      </c>
    </row>
    <row r="3892" spans="1:15" x14ac:dyDescent="0.2">
      <c r="A3892" s="28">
        <v>41605</v>
      </c>
      <c r="B3892" s="40" t="s">
        <v>748</v>
      </c>
      <c r="C3892" s="31">
        <v>26122</v>
      </c>
      <c r="D3892" s="6">
        <v>4.51</v>
      </c>
      <c r="E3892" s="44" t="s">
        <v>27</v>
      </c>
    </row>
    <row r="3893" spans="1:15" x14ac:dyDescent="0.2">
      <c r="A3893" s="28">
        <v>41605</v>
      </c>
      <c r="B3893" s="40" t="s">
        <v>748</v>
      </c>
      <c r="C3893" s="31">
        <v>26369</v>
      </c>
      <c r="D3893" s="6">
        <v>286.14999999999998</v>
      </c>
      <c r="E3893" s="44" t="s">
        <v>27</v>
      </c>
    </row>
    <row r="3894" spans="1:15" x14ac:dyDescent="0.2">
      <c r="A3894" s="28">
        <v>41605</v>
      </c>
      <c r="B3894" s="40" t="s">
        <v>773</v>
      </c>
      <c r="C3894" s="42" t="s">
        <v>1055</v>
      </c>
      <c r="D3894" s="6">
        <v>1687.82</v>
      </c>
      <c r="E3894" s="44" t="s">
        <v>27</v>
      </c>
    </row>
    <row r="3895" spans="1:15" x14ac:dyDescent="0.2">
      <c r="A3895" s="28">
        <v>41605</v>
      </c>
      <c r="B3895" s="40" t="s">
        <v>459</v>
      </c>
      <c r="C3895" s="31">
        <v>312699</v>
      </c>
      <c r="D3895" s="6">
        <v>1912.82</v>
      </c>
      <c r="E3895" s="44" t="s">
        <v>27</v>
      </c>
    </row>
    <row r="3896" spans="1:15" x14ac:dyDescent="0.2">
      <c r="A3896" s="28">
        <v>41606</v>
      </c>
      <c r="B3896" s="40" t="s">
        <v>761</v>
      </c>
      <c r="C3896" s="31">
        <v>21635</v>
      </c>
      <c r="D3896" s="6">
        <v>883.2</v>
      </c>
      <c r="E3896" s="44" t="s">
        <v>27</v>
      </c>
    </row>
    <row r="3897" spans="1:15" x14ac:dyDescent="0.2">
      <c r="A3897" s="28">
        <v>41605</v>
      </c>
      <c r="B3897" s="40" t="s">
        <v>459</v>
      </c>
      <c r="C3897" s="31">
        <v>312718</v>
      </c>
      <c r="D3897" s="6">
        <v>65.61</v>
      </c>
      <c r="E3897" s="44" t="s">
        <v>27</v>
      </c>
    </row>
    <row r="3898" spans="1:15" ht="10.5" x14ac:dyDescent="0.25">
      <c r="D3898" s="9">
        <f>SUM(D3888:D3897)</f>
        <v>5593.1099999999988</v>
      </c>
      <c r="G3898" s="6">
        <v>3096.42</v>
      </c>
      <c r="I3898" s="6">
        <v>215.09</v>
      </c>
      <c r="J3898" s="6">
        <v>272.49</v>
      </c>
      <c r="K3898" s="6">
        <v>330</v>
      </c>
      <c r="L3898" s="6">
        <v>400</v>
      </c>
      <c r="M3898" s="6">
        <f>SUM(D3898:L3898)</f>
        <v>9907.1099999999988</v>
      </c>
      <c r="N3898" s="6">
        <v>8625.7800000000007</v>
      </c>
      <c r="O3898" s="7">
        <f>N3898-M3898</f>
        <v>-1281.3299999999981</v>
      </c>
    </row>
    <row r="3901" spans="1:15" ht="10.5" x14ac:dyDescent="0.25">
      <c r="A3901" s="59" t="s">
        <v>0</v>
      </c>
      <c r="B3901" s="22" t="s">
        <v>7</v>
      </c>
      <c r="C3901" s="3" t="s">
        <v>8</v>
      </c>
      <c r="D3901" s="2" t="s">
        <v>9</v>
      </c>
      <c r="E3901" s="46"/>
      <c r="F3901" s="2" t="s">
        <v>89</v>
      </c>
      <c r="G3901" s="2" t="s">
        <v>25</v>
      </c>
      <c r="H3901" s="2" t="s">
        <v>90</v>
      </c>
      <c r="I3901" s="2" t="s">
        <v>877</v>
      </c>
      <c r="J3901" s="2" t="s">
        <v>92</v>
      </c>
      <c r="K3901" s="2" t="s">
        <v>37</v>
      </c>
      <c r="L3901" s="2" t="s">
        <v>93</v>
      </c>
      <c r="M3901" s="2" t="s">
        <v>95</v>
      </c>
      <c r="N3901" s="2" t="s">
        <v>58</v>
      </c>
      <c r="O3901" s="4" t="s">
        <v>96</v>
      </c>
    </row>
    <row r="3902" spans="1:15" x14ac:dyDescent="0.2">
      <c r="A3902" s="28">
        <v>41610</v>
      </c>
      <c r="B3902" s="40" t="s">
        <v>748</v>
      </c>
      <c r="C3902" s="31">
        <v>26415</v>
      </c>
      <c r="D3902" s="41">
        <v>104.5</v>
      </c>
      <c r="E3902" s="44" t="s">
        <v>27</v>
      </c>
      <c r="I3902" s="6">
        <v>186.75</v>
      </c>
      <c r="J3902" s="6">
        <v>272.49</v>
      </c>
      <c r="K3902" s="6">
        <v>330</v>
      </c>
      <c r="L3902" s="6">
        <v>400</v>
      </c>
    </row>
    <row r="3903" spans="1:15" x14ac:dyDescent="0.2">
      <c r="A3903" s="28">
        <v>41610</v>
      </c>
      <c r="B3903" s="40" t="s">
        <v>1027</v>
      </c>
      <c r="C3903" s="31">
        <v>5547</v>
      </c>
      <c r="D3903" s="41">
        <v>159.6</v>
      </c>
      <c r="E3903" s="44" t="s">
        <v>27</v>
      </c>
    </row>
    <row r="3904" spans="1:15" x14ac:dyDescent="0.2">
      <c r="A3904" s="28">
        <v>41611</v>
      </c>
      <c r="B3904" s="40" t="s">
        <v>19</v>
      </c>
      <c r="C3904" s="31">
        <v>233376</v>
      </c>
      <c r="D3904" s="41">
        <v>530.20000000000005</v>
      </c>
      <c r="E3904" s="44" t="s">
        <v>27</v>
      </c>
    </row>
    <row r="3905" spans="1:15" x14ac:dyDescent="0.2">
      <c r="A3905" s="28">
        <v>41611</v>
      </c>
      <c r="B3905" s="40" t="s">
        <v>19</v>
      </c>
      <c r="C3905" s="31">
        <v>233383</v>
      </c>
      <c r="D3905" s="41">
        <v>14.2</v>
      </c>
      <c r="E3905" s="44" t="s">
        <v>27</v>
      </c>
    </row>
    <row r="3906" spans="1:15" x14ac:dyDescent="0.2">
      <c r="A3906" s="28">
        <v>41612</v>
      </c>
      <c r="B3906" s="40" t="s">
        <v>993</v>
      </c>
      <c r="C3906" s="31">
        <v>9000671073</v>
      </c>
      <c r="D3906" s="41">
        <v>78</v>
      </c>
      <c r="E3906" s="44" t="s">
        <v>27</v>
      </c>
    </row>
    <row r="3907" spans="1:15" x14ac:dyDescent="0.2">
      <c r="A3907" s="28">
        <v>41612</v>
      </c>
      <c r="B3907" s="40" t="s">
        <v>993</v>
      </c>
      <c r="C3907" s="31">
        <v>9000671061</v>
      </c>
      <c r="D3907" s="41">
        <v>283.10000000000002</v>
      </c>
      <c r="E3907" s="44" t="s">
        <v>27</v>
      </c>
    </row>
    <row r="3908" spans="1:15" x14ac:dyDescent="0.2">
      <c r="A3908" s="28">
        <v>41612</v>
      </c>
      <c r="B3908" s="40" t="s">
        <v>459</v>
      </c>
      <c r="C3908" s="31">
        <v>313065</v>
      </c>
      <c r="D3908" s="41">
        <v>1303.7</v>
      </c>
      <c r="E3908" s="44" t="s">
        <v>27</v>
      </c>
    </row>
    <row r="3909" spans="1:15" x14ac:dyDescent="0.2">
      <c r="A3909" s="28">
        <v>41612</v>
      </c>
      <c r="B3909" s="40" t="s">
        <v>773</v>
      </c>
      <c r="C3909" s="42" t="s">
        <v>1057</v>
      </c>
      <c r="D3909" s="41">
        <v>1515.28</v>
      </c>
      <c r="E3909" s="44" t="s">
        <v>27</v>
      </c>
    </row>
    <row r="3910" spans="1:15" x14ac:dyDescent="0.2">
      <c r="A3910" s="28">
        <v>41612</v>
      </c>
      <c r="B3910" s="40" t="s">
        <v>1027</v>
      </c>
      <c r="C3910" s="31">
        <v>5628</v>
      </c>
      <c r="D3910" s="41">
        <v>144</v>
      </c>
      <c r="E3910" s="44" t="s">
        <v>27</v>
      </c>
    </row>
    <row r="3911" spans="1:15" x14ac:dyDescent="0.2">
      <c r="A3911" s="28">
        <v>41612</v>
      </c>
      <c r="B3911" s="40" t="s">
        <v>838</v>
      </c>
      <c r="C3911" s="31">
        <v>1055</v>
      </c>
      <c r="D3911" s="41">
        <v>40.06</v>
      </c>
      <c r="E3911" s="44" t="s">
        <v>27</v>
      </c>
    </row>
    <row r="3912" spans="1:15" x14ac:dyDescent="0.2">
      <c r="A3912" s="28">
        <v>41613</v>
      </c>
      <c r="B3912" s="40" t="s">
        <v>761</v>
      </c>
      <c r="C3912" s="31">
        <v>21841</v>
      </c>
      <c r="D3912" s="41">
        <v>790.02</v>
      </c>
      <c r="E3912" s="44" t="s">
        <v>27</v>
      </c>
    </row>
    <row r="3913" spans="1:15" ht="10.5" x14ac:dyDescent="0.25">
      <c r="D3913" s="9">
        <f>SUM(D3902:D3912)</f>
        <v>4962.66</v>
      </c>
      <c r="G3913" s="6">
        <v>3096.42</v>
      </c>
      <c r="I3913" s="6">
        <v>186.75</v>
      </c>
      <c r="J3913" s="6">
        <v>272.49</v>
      </c>
      <c r="K3913" s="6">
        <v>330</v>
      </c>
      <c r="L3913" s="6">
        <v>400</v>
      </c>
      <c r="M3913" s="6">
        <f>SUM(D3913:L3913)</f>
        <v>9248.32</v>
      </c>
      <c r="N3913" s="6">
        <v>8943.93</v>
      </c>
      <c r="O3913" s="7">
        <f>N3913-M3913</f>
        <v>-304.38999999999942</v>
      </c>
    </row>
    <row r="3916" spans="1:15" ht="10.5" x14ac:dyDescent="0.25">
      <c r="A3916" s="59" t="s">
        <v>0</v>
      </c>
      <c r="B3916" s="22" t="s">
        <v>7</v>
      </c>
      <c r="C3916" s="3" t="s">
        <v>8</v>
      </c>
      <c r="D3916" s="2" t="s">
        <v>9</v>
      </c>
      <c r="E3916" s="46"/>
      <c r="F3916" s="2" t="s">
        <v>89</v>
      </c>
      <c r="G3916" s="2" t="s">
        <v>25</v>
      </c>
      <c r="H3916" s="2" t="s">
        <v>90</v>
      </c>
      <c r="I3916" s="2" t="s">
        <v>877</v>
      </c>
      <c r="J3916" s="2" t="s">
        <v>92</v>
      </c>
      <c r="K3916" s="2" t="s">
        <v>37</v>
      </c>
      <c r="L3916" s="2" t="s">
        <v>93</v>
      </c>
      <c r="M3916" s="2" t="s">
        <v>95</v>
      </c>
      <c r="N3916" s="2" t="s">
        <v>58</v>
      </c>
      <c r="O3916" s="4" t="s">
        <v>96</v>
      </c>
    </row>
    <row r="3917" spans="1:15" x14ac:dyDescent="0.2">
      <c r="A3917" s="28">
        <v>41617</v>
      </c>
      <c r="B3917" s="40" t="s">
        <v>958</v>
      </c>
      <c r="C3917" s="31">
        <v>160888</v>
      </c>
      <c r="D3917" s="6">
        <v>1301.71</v>
      </c>
      <c r="E3917" s="44" t="s">
        <v>27</v>
      </c>
    </row>
    <row r="3918" spans="1:15" x14ac:dyDescent="0.2">
      <c r="A3918" s="28">
        <v>41617</v>
      </c>
      <c r="B3918" s="40" t="s">
        <v>459</v>
      </c>
      <c r="C3918" s="31">
        <v>313306</v>
      </c>
      <c r="D3918" s="6">
        <v>2190.04</v>
      </c>
      <c r="E3918" s="44" t="s">
        <v>27</v>
      </c>
    </row>
    <row r="3919" spans="1:15" x14ac:dyDescent="0.2">
      <c r="A3919" s="28">
        <v>41618</v>
      </c>
      <c r="B3919" s="40" t="s">
        <v>19</v>
      </c>
      <c r="C3919" s="31">
        <v>233682</v>
      </c>
      <c r="D3919" s="6">
        <v>54.95</v>
      </c>
      <c r="E3919" s="44" t="s">
        <v>27</v>
      </c>
    </row>
    <row r="3920" spans="1:15" x14ac:dyDescent="0.2">
      <c r="A3920" s="28">
        <v>41619</v>
      </c>
      <c r="B3920" s="40" t="s">
        <v>1019</v>
      </c>
      <c r="C3920" s="31">
        <v>5885</v>
      </c>
      <c r="D3920" s="6">
        <v>241</v>
      </c>
      <c r="E3920" s="44" t="s">
        <v>27</v>
      </c>
    </row>
    <row r="3921" spans="1:15" x14ac:dyDescent="0.2">
      <c r="A3921" s="28">
        <v>41619</v>
      </c>
      <c r="B3921" s="40" t="s">
        <v>773</v>
      </c>
      <c r="C3921" s="42" t="s">
        <v>1061</v>
      </c>
      <c r="D3921" s="6">
        <v>1574.88</v>
      </c>
      <c r="E3921" s="44" t="s">
        <v>27</v>
      </c>
    </row>
    <row r="3922" spans="1:15" x14ac:dyDescent="0.2">
      <c r="A3922" s="28">
        <v>41619</v>
      </c>
      <c r="B3922" s="40" t="s">
        <v>958</v>
      </c>
      <c r="C3922" s="31">
        <v>160979</v>
      </c>
      <c r="D3922" s="6">
        <v>1459.66</v>
      </c>
      <c r="E3922" s="44" t="s">
        <v>27</v>
      </c>
    </row>
    <row r="3923" spans="1:15" x14ac:dyDescent="0.2">
      <c r="A3923" s="28">
        <v>41619</v>
      </c>
      <c r="B3923" s="40" t="s">
        <v>993</v>
      </c>
      <c r="C3923" s="31">
        <v>9000673274</v>
      </c>
      <c r="D3923" s="6">
        <v>57.6</v>
      </c>
      <c r="E3923" s="44" t="s">
        <v>27</v>
      </c>
    </row>
    <row r="3924" spans="1:15" x14ac:dyDescent="0.2">
      <c r="A3924" s="28">
        <v>41619</v>
      </c>
      <c r="B3924" s="40" t="s">
        <v>993</v>
      </c>
      <c r="C3924" s="31">
        <v>9000673273</v>
      </c>
      <c r="D3924" s="6">
        <v>397.1</v>
      </c>
      <c r="E3924" s="44" t="s">
        <v>27</v>
      </c>
    </row>
    <row r="3925" spans="1:15" x14ac:dyDescent="0.2">
      <c r="A3925" s="28">
        <v>41620</v>
      </c>
      <c r="B3925" s="40" t="s">
        <v>761</v>
      </c>
      <c r="C3925" s="31">
        <v>22093</v>
      </c>
      <c r="D3925" s="6">
        <v>815.14</v>
      </c>
      <c r="E3925" s="44" t="s">
        <v>27</v>
      </c>
    </row>
    <row r="3926" spans="1:15" x14ac:dyDescent="0.2">
      <c r="A3926" s="28">
        <v>41621</v>
      </c>
      <c r="B3926" s="40" t="s">
        <v>838</v>
      </c>
      <c r="C3926" s="31">
        <v>1058</v>
      </c>
      <c r="D3926" s="6">
        <v>40.06</v>
      </c>
      <c r="E3926" s="44" t="s">
        <v>27</v>
      </c>
    </row>
    <row r="3927" spans="1:15" x14ac:dyDescent="0.2">
      <c r="A3927" s="28">
        <v>41621</v>
      </c>
      <c r="B3927" s="40" t="s">
        <v>459</v>
      </c>
      <c r="C3927" s="31">
        <v>313679</v>
      </c>
      <c r="D3927" s="6">
        <v>494.41</v>
      </c>
      <c r="E3927" s="44" t="s">
        <v>27</v>
      </c>
    </row>
    <row r="3928" spans="1:15" x14ac:dyDescent="0.2">
      <c r="A3928" s="63" t="s">
        <v>1062</v>
      </c>
      <c r="B3928" s="40" t="s">
        <v>748</v>
      </c>
      <c r="C3928" s="31">
        <v>26725</v>
      </c>
      <c r="D3928" s="6">
        <v>609.66999999999996</v>
      </c>
      <c r="E3928" s="44" t="s">
        <v>27</v>
      </c>
    </row>
    <row r="3929" spans="1:15" ht="10.5" x14ac:dyDescent="0.25">
      <c r="D3929" s="9">
        <f>SUM(D3917:D3928)</f>
        <v>9236.2200000000012</v>
      </c>
      <c r="G3929" s="6">
        <v>3852.4</v>
      </c>
      <c r="I3929" s="6">
        <v>164.2</v>
      </c>
      <c r="J3929" s="6">
        <v>272.49</v>
      </c>
      <c r="K3929" s="6">
        <v>330</v>
      </c>
      <c r="L3929" s="6">
        <v>400</v>
      </c>
      <c r="M3929" s="6">
        <f>SUM(D3929:L3929)</f>
        <v>14255.310000000001</v>
      </c>
      <c r="N3929" s="6">
        <v>8442.52</v>
      </c>
      <c r="O3929" s="7">
        <f>N3929-M3929</f>
        <v>-5812.7900000000009</v>
      </c>
    </row>
    <row r="3931" spans="1:15" ht="10.5" x14ac:dyDescent="0.25">
      <c r="A3931" s="59" t="s">
        <v>0</v>
      </c>
      <c r="B3931" s="22" t="s">
        <v>7</v>
      </c>
      <c r="C3931" s="3" t="s">
        <v>8</v>
      </c>
      <c r="D3931" s="2" t="s">
        <v>9</v>
      </c>
      <c r="E3931" s="46"/>
      <c r="F3931" s="2" t="s">
        <v>89</v>
      </c>
      <c r="G3931" s="2" t="s">
        <v>25</v>
      </c>
      <c r="H3931" s="2" t="s">
        <v>90</v>
      </c>
      <c r="I3931" s="2" t="s">
        <v>877</v>
      </c>
      <c r="J3931" s="2" t="s">
        <v>92</v>
      </c>
      <c r="K3931" s="2" t="s">
        <v>37</v>
      </c>
      <c r="L3931" s="2" t="s">
        <v>93</v>
      </c>
      <c r="M3931" s="2" t="s">
        <v>95</v>
      </c>
      <c r="N3931" s="2" t="s">
        <v>58</v>
      </c>
      <c r="O3931" s="4" t="s">
        <v>96</v>
      </c>
    </row>
    <row r="3932" spans="1:15" x14ac:dyDescent="0.2">
      <c r="A3932" s="28">
        <v>41624</v>
      </c>
      <c r="B3932" s="40" t="s">
        <v>748</v>
      </c>
      <c r="C3932" s="31">
        <v>26921</v>
      </c>
      <c r="D3932" s="6">
        <v>123.2</v>
      </c>
      <c r="E3932" s="44" t="s">
        <v>27</v>
      </c>
    </row>
    <row r="3933" spans="1:15" x14ac:dyDescent="0.2">
      <c r="A3933" s="28">
        <v>41625</v>
      </c>
      <c r="B3933" s="40" t="s">
        <v>748</v>
      </c>
      <c r="C3933" s="31">
        <v>26928</v>
      </c>
      <c r="D3933" s="6">
        <v>149</v>
      </c>
      <c r="E3933" s="44" t="s">
        <v>27</v>
      </c>
    </row>
    <row r="3934" spans="1:15" x14ac:dyDescent="0.2">
      <c r="A3934" s="28">
        <v>41625</v>
      </c>
      <c r="B3934" s="40" t="s">
        <v>19</v>
      </c>
      <c r="C3934" s="31">
        <v>234066</v>
      </c>
      <c r="D3934" s="6">
        <v>206.65</v>
      </c>
      <c r="E3934" s="44" t="s">
        <v>27</v>
      </c>
    </row>
    <row r="3935" spans="1:15" x14ac:dyDescent="0.2">
      <c r="A3935" s="28">
        <v>41625</v>
      </c>
      <c r="B3935" s="40" t="s">
        <v>674</v>
      </c>
      <c r="C3935" s="31">
        <v>61</v>
      </c>
      <c r="D3935" s="6">
        <v>655.04999999999995</v>
      </c>
      <c r="E3935" s="44" t="s">
        <v>27</v>
      </c>
    </row>
    <row r="3936" spans="1:15" x14ac:dyDescent="0.2">
      <c r="A3936" s="63">
        <v>41625</v>
      </c>
      <c r="B3936" s="40" t="s">
        <v>13</v>
      </c>
      <c r="C3936" s="31">
        <v>4419</v>
      </c>
      <c r="D3936" s="6">
        <v>145.80000000000001</v>
      </c>
      <c r="E3936" s="44" t="s">
        <v>27</v>
      </c>
    </row>
    <row r="3937" spans="1:15" x14ac:dyDescent="0.2">
      <c r="A3937" s="28">
        <v>41626</v>
      </c>
      <c r="B3937" s="40" t="s">
        <v>773</v>
      </c>
      <c r="C3937" s="42" t="s">
        <v>1063</v>
      </c>
      <c r="D3937" s="6">
        <v>1599.84</v>
      </c>
      <c r="E3937" s="44" t="s">
        <v>27</v>
      </c>
    </row>
    <row r="3938" spans="1:15" x14ac:dyDescent="0.2">
      <c r="A3938" s="28">
        <v>41626</v>
      </c>
      <c r="B3938" s="40" t="s">
        <v>993</v>
      </c>
      <c r="C3938" s="31">
        <v>9000675429</v>
      </c>
      <c r="D3938" s="6">
        <v>242.65</v>
      </c>
      <c r="E3938" s="44" t="s">
        <v>27</v>
      </c>
    </row>
    <row r="3939" spans="1:15" x14ac:dyDescent="0.2">
      <c r="A3939" s="28">
        <v>41626</v>
      </c>
      <c r="B3939" s="40" t="s">
        <v>1027</v>
      </c>
      <c r="C3939" s="31">
        <v>6158</v>
      </c>
      <c r="D3939" s="6">
        <v>232.4</v>
      </c>
      <c r="E3939" s="44" t="s">
        <v>27</v>
      </c>
    </row>
    <row r="3940" spans="1:15" x14ac:dyDescent="0.2">
      <c r="A3940" s="28">
        <v>41626</v>
      </c>
      <c r="B3940" s="40" t="s">
        <v>459</v>
      </c>
      <c r="C3940" s="31">
        <v>314018</v>
      </c>
      <c r="D3940" s="6">
        <v>1810.79</v>
      </c>
      <c r="E3940" s="44" t="s">
        <v>27</v>
      </c>
    </row>
    <row r="3941" spans="1:15" x14ac:dyDescent="0.2">
      <c r="A3941" s="28">
        <v>41627</v>
      </c>
      <c r="B3941" s="40" t="s">
        <v>459</v>
      </c>
      <c r="C3941" s="31">
        <v>314138</v>
      </c>
      <c r="D3941" s="6">
        <v>1052.46</v>
      </c>
      <c r="E3941" s="44" t="s">
        <v>27</v>
      </c>
    </row>
    <row r="3942" spans="1:15" x14ac:dyDescent="0.2">
      <c r="A3942" s="28">
        <v>41627</v>
      </c>
      <c r="B3942" s="40" t="s">
        <v>958</v>
      </c>
      <c r="C3942" s="31">
        <v>161156</v>
      </c>
      <c r="D3942" s="6">
        <v>1660.13</v>
      </c>
      <c r="E3942" s="44" t="s">
        <v>27</v>
      </c>
    </row>
    <row r="3943" spans="1:15" x14ac:dyDescent="0.2">
      <c r="A3943" s="28">
        <v>41627</v>
      </c>
      <c r="B3943" s="40" t="s">
        <v>748</v>
      </c>
      <c r="C3943" s="31">
        <v>26986</v>
      </c>
      <c r="D3943" s="6">
        <v>14.28</v>
      </c>
      <c r="E3943" s="44" t="s">
        <v>27</v>
      </c>
    </row>
    <row r="3944" spans="1:15" x14ac:dyDescent="0.2">
      <c r="A3944" s="28">
        <v>41626</v>
      </c>
      <c r="B3944" s="40" t="s">
        <v>838</v>
      </c>
      <c r="C3944" s="31">
        <v>1062</v>
      </c>
      <c r="D3944" s="6">
        <v>40.06</v>
      </c>
      <c r="E3944" s="44" t="s">
        <v>27</v>
      </c>
    </row>
    <row r="3945" spans="1:15" x14ac:dyDescent="0.2">
      <c r="A3945" s="28">
        <v>41628</v>
      </c>
      <c r="B3945" s="40" t="s">
        <v>748</v>
      </c>
      <c r="C3945" s="31">
        <v>27029</v>
      </c>
      <c r="D3945" s="6">
        <v>19.8</v>
      </c>
      <c r="E3945" s="44" t="s">
        <v>27</v>
      </c>
    </row>
    <row r="3946" spans="1:15" x14ac:dyDescent="0.2">
      <c r="A3946" s="28">
        <v>41629</v>
      </c>
      <c r="B3946" s="40" t="s">
        <v>1027</v>
      </c>
      <c r="C3946" s="31">
        <v>6282</v>
      </c>
      <c r="D3946" s="6">
        <v>86.4</v>
      </c>
      <c r="E3946" s="44" t="s">
        <v>27</v>
      </c>
      <c r="I3946" s="41" t="s">
        <v>243</v>
      </c>
    </row>
    <row r="3947" spans="1:15" ht="10.5" x14ac:dyDescent="0.25">
      <c r="D3947" s="9">
        <f>SUM(D3932:D3946)</f>
        <v>8038.51</v>
      </c>
      <c r="G3947" s="6">
        <v>3852.4</v>
      </c>
      <c r="I3947" s="6">
        <v>24</v>
      </c>
      <c r="J3947" s="6">
        <v>272.49</v>
      </c>
      <c r="K3947" s="6">
        <v>330</v>
      </c>
      <c r="L3947" s="6">
        <v>400</v>
      </c>
      <c r="M3947" s="6">
        <f>SUM(D3947:L3947)</f>
        <v>12917.4</v>
      </c>
      <c r="N3947" s="6">
        <v>15001.01</v>
      </c>
      <c r="O3947" s="7">
        <f>N3947-M3947</f>
        <v>2083.6100000000006</v>
      </c>
    </row>
    <row r="3948" spans="1:15" ht="10.5" x14ac:dyDescent="0.25">
      <c r="D3948" s="9"/>
    </row>
    <row r="3949" spans="1:15" ht="10.5" x14ac:dyDescent="0.25">
      <c r="D3949" s="9"/>
    </row>
    <row r="3950" spans="1:15" ht="10.5" x14ac:dyDescent="0.25">
      <c r="A3950" s="59" t="s">
        <v>0</v>
      </c>
      <c r="B3950" s="22" t="s">
        <v>7</v>
      </c>
      <c r="C3950" s="3" t="s">
        <v>8</v>
      </c>
      <c r="D3950" s="2" t="s">
        <v>9</v>
      </c>
      <c r="E3950" s="46"/>
      <c r="F3950" s="2" t="s">
        <v>89</v>
      </c>
      <c r="G3950" s="2" t="s">
        <v>25</v>
      </c>
      <c r="H3950" s="2" t="s">
        <v>90</v>
      </c>
      <c r="I3950" s="2" t="s">
        <v>877</v>
      </c>
      <c r="J3950" s="2" t="s">
        <v>92</v>
      </c>
      <c r="K3950" s="2" t="s">
        <v>37</v>
      </c>
      <c r="L3950" s="2" t="s">
        <v>93</v>
      </c>
      <c r="M3950" s="2" t="s">
        <v>95</v>
      </c>
      <c r="N3950" s="2" t="s">
        <v>58</v>
      </c>
      <c r="O3950" s="4" t="s">
        <v>96</v>
      </c>
    </row>
    <row r="3951" spans="1:15" ht="10.5" x14ac:dyDescent="0.25">
      <c r="A3951" s="59"/>
      <c r="B3951" s="22"/>
      <c r="C3951" s="3"/>
      <c r="D3951" s="2"/>
      <c r="E3951" s="46"/>
      <c r="F3951" s="2"/>
      <c r="G3951" s="2"/>
      <c r="H3951" s="2"/>
      <c r="I3951" s="2"/>
      <c r="J3951" s="2"/>
      <c r="K3951" s="2"/>
      <c r="L3951" s="2"/>
      <c r="M3951" s="2"/>
      <c r="N3951" s="2"/>
      <c r="O3951" s="4"/>
    </row>
    <row r="3952" spans="1:15" ht="10.5" x14ac:dyDescent="0.25">
      <c r="A3952" s="28">
        <v>41638</v>
      </c>
      <c r="B3952" s="40" t="s">
        <v>13</v>
      </c>
      <c r="C3952" s="31">
        <v>4454</v>
      </c>
      <c r="D3952" s="9">
        <v>163.96</v>
      </c>
      <c r="E3952" s="44" t="s">
        <v>27</v>
      </c>
      <c r="G3952" s="6">
        <v>2408.6</v>
      </c>
      <c r="J3952" s="6">
        <v>272.49</v>
      </c>
      <c r="K3952" s="6">
        <v>330</v>
      </c>
      <c r="L3952" s="6">
        <v>400</v>
      </c>
      <c r="M3952" s="6">
        <f>SUM(D3952:L3952)</f>
        <v>3575.05</v>
      </c>
      <c r="N3952" s="6">
        <v>14770.38</v>
      </c>
      <c r="O3952" s="7">
        <f>N3952-M3952</f>
        <v>11195.329999999998</v>
      </c>
    </row>
    <row r="3955" spans="1:15" ht="10.5" x14ac:dyDescent="0.25">
      <c r="A3955" s="59" t="s">
        <v>0</v>
      </c>
      <c r="B3955" s="22" t="s">
        <v>7</v>
      </c>
      <c r="C3955" s="3" t="s">
        <v>8</v>
      </c>
      <c r="D3955" s="2" t="s">
        <v>9</v>
      </c>
      <c r="E3955" s="46"/>
      <c r="F3955" s="2" t="s">
        <v>89</v>
      </c>
      <c r="G3955" s="2" t="s">
        <v>25</v>
      </c>
      <c r="H3955" s="2" t="s">
        <v>90</v>
      </c>
      <c r="I3955" s="2" t="s">
        <v>877</v>
      </c>
      <c r="J3955" s="2" t="s">
        <v>92</v>
      </c>
      <c r="K3955" s="2" t="s">
        <v>37</v>
      </c>
      <c r="L3955" s="2" t="s">
        <v>93</v>
      </c>
      <c r="M3955" s="2" t="s">
        <v>95</v>
      </c>
      <c r="N3955" s="2" t="s">
        <v>58</v>
      </c>
      <c r="O3955" s="4" t="s">
        <v>96</v>
      </c>
    </row>
    <row r="3956" spans="1:15" x14ac:dyDescent="0.2">
      <c r="A3956" s="28">
        <v>41641</v>
      </c>
      <c r="B3956" s="40" t="s">
        <v>958</v>
      </c>
      <c r="C3956" s="31">
        <v>161408</v>
      </c>
      <c r="D3956" s="6">
        <v>1895.26</v>
      </c>
      <c r="E3956" s="44" t="s">
        <v>27</v>
      </c>
    </row>
    <row r="3957" spans="1:15" x14ac:dyDescent="0.2">
      <c r="A3957" s="28">
        <v>41641</v>
      </c>
      <c r="B3957" s="40" t="s">
        <v>674</v>
      </c>
      <c r="C3957" s="31">
        <v>62</v>
      </c>
      <c r="D3957" s="6">
        <v>775.86</v>
      </c>
      <c r="E3957" s="44" t="s">
        <v>27</v>
      </c>
    </row>
    <row r="3958" spans="1:15" x14ac:dyDescent="0.2">
      <c r="A3958" s="28">
        <v>41643</v>
      </c>
      <c r="B3958" s="40" t="s">
        <v>838</v>
      </c>
      <c r="C3958" s="31">
        <v>1067</v>
      </c>
      <c r="D3958" s="6">
        <v>35</v>
      </c>
      <c r="E3958" s="44" t="s">
        <v>27</v>
      </c>
    </row>
    <row r="3959" spans="1:15" x14ac:dyDescent="0.2">
      <c r="A3959" s="28">
        <v>41641</v>
      </c>
      <c r="B3959" s="40" t="s">
        <v>1019</v>
      </c>
      <c r="C3959" s="31">
        <v>6588</v>
      </c>
      <c r="D3959" s="6">
        <v>218.4</v>
      </c>
      <c r="E3959" s="44" t="s">
        <v>27</v>
      </c>
    </row>
    <row r="3960" spans="1:15" x14ac:dyDescent="0.2">
      <c r="D3960" s="6">
        <f>SUM(D3956:D3959)</f>
        <v>2924.52</v>
      </c>
      <c r="G3960" s="6">
        <v>3055.69</v>
      </c>
      <c r="I3960" s="6">
        <v>19.05</v>
      </c>
      <c r="J3960" s="6">
        <v>272.49</v>
      </c>
      <c r="K3960" s="6">
        <v>330</v>
      </c>
      <c r="L3960" s="6">
        <v>500</v>
      </c>
      <c r="M3960" s="6">
        <f>SUM(D3960:L3960)</f>
        <v>7101.75</v>
      </c>
      <c r="N3960" s="6">
        <v>3708.07</v>
      </c>
      <c r="O3960" s="7">
        <f>N3960-M3960</f>
        <v>-3393.68</v>
      </c>
    </row>
    <row r="3963" spans="1:15" ht="10.5" x14ac:dyDescent="0.25">
      <c r="A3963" s="59" t="s">
        <v>0</v>
      </c>
      <c r="B3963" s="22" t="s">
        <v>7</v>
      </c>
      <c r="C3963" s="3" t="s">
        <v>8</v>
      </c>
      <c r="D3963" s="2" t="s">
        <v>9</v>
      </c>
      <c r="E3963" s="46"/>
      <c r="F3963" s="2" t="s">
        <v>89</v>
      </c>
      <c r="G3963" s="2" t="s">
        <v>25</v>
      </c>
      <c r="H3963" s="2" t="s">
        <v>90</v>
      </c>
      <c r="I3963" s="2" t="s">
        <v>877</v>
      </c>
      <c r="J3963" s="2" t="s">
        <v>92</v>
      </c>
      <c r="K3963" s="2" t="s">
        <v>37</v>
      </c>
      <c r="L3963" s="2" t="s">
        <v>93</v>
      </c>
      <c r="M3963" s="2" t="s">
        <v>95</v>
      </c>
      <c r="N3963" s="2" t="s">
        <v>58</v>
      </c>
      <c r="O3963" s="4" t="s">
        <v>96</v>
      </c>
    </row>
    <row r="3964" spans="1:15" x14ac:dyDescent="0.2">
      <c r="A3964" s="28">
        <v>41645</v>
      </c>
      <c r="B3964" s="40" t="s">
        <v>13</v>
      </c>
      <c r="C3964" s="31">
        <v>4468</v>
      </c>
      <c r="D3964" s="6">
        <v>200.28</v>
      </c>
      <c r="E3964" s="44" t="s">
        <v>27</v>
      </c>
    </row>
    <row r="3965" spans="1:15" x14ac:dyDescent="0.2">
      <c r="A3965" s="28">
        <v>41647</v>
      </c>
      <c r="B3965" s="40" t="s">
        <v>838</v>
      </c>
      <c r="C3965" s="31">
        <v>1068</v>
      </c>
      <c r="D3965" s="6">
        <v>40.06</v>
      </c>
      <c r="E3965" s="44" t="s">
        <v>27</v>
      </c>
    </row>
    <row r="3966" spans="1:15" x14ac:dyDescent="0.2">
      <c r="A3966" s="28">
        <v>41282</v>
      </c>
      <c r="B3966" s="40" t="s">
        <v>993</v>
      </c>
      <c r="C3966" s="31">
        <v>9000680494</v>
      </c>
      <c r="D3966" s="6">
        <v>321.7</v>
      </c>
      <c r="E3966" s="44" t="s">
        <v>27</v>
      </c>
    </row>
    <row r="3967" spans="1:15" x14ac:dyDescent="0.2">
      <c r="A3967" s="28">
        <v>41647</v>
      </c>
      <c r="B3967" s="40" t="s">
        <v>1070</v>
      </c>
      <c r="C3967" s="31">
        <v>6804</v>
      </c>
      <c r="D3967" s="6">
        <v>100.4</v>
      </c>
      <c r="E3967" s="44" t="s">
        <v>27</v>
      </c>
    </row>
    <row r="3968" spans="1:15" x14ac:dyDescent="0.2">
      <c r="A3968" s="28">
        <v>41645</v>
      </c>
      <c r="B3968" s="40" t="s">
        <v>1070</v>
      </c>
      <c r="C3968" s="31">
        <v>6709</v>
      </c>
      <c r="D3968" s="6">
        <v>57.6</v>
      </c>
      <c r="E3968" s="44" t="s">
        <v>27</v>
      </c>
    </row>
    <row r="3969" spans="1:15" x14ac:dyDescent="0.2">
      <c r="A3969" s="28">
        <v>41645</v>
      </c>
      <c r="B3969" s="40" t="s">
        <v>459</v>
      </c>
      <c r="C3969" s="31">
        <v>314923</v>
      </c>
      <c r="D3969" s="6">
        <v>1959.74</v>
      </c>
      <c r="E3969" s="44" t="s">
        <v>27</v>
      </c>
    </row>
    <row r="3970" spans="1:15" x14ac:dyDescent="0.2">
      <c r="A3970" s="28">
        <v>41646</v>
      </c>
      <c r="B3970" s="40" t="s">
        <v>459</v>
      </c>
      <c r="C3970" s="31">
        <v>315024</v>
      </c>
      <c r="D3970" s="6">
        <v>908.3</v>
      </c>
      <c r="E3970" s="44" t="s">
        <v>27</v>
      </c>
    </row>
    <row r="3971" spans="1:15" x14ac:dyDescent="0.2">
      <c r="A3971" s="28">
        <v>41647</v>
      </c>
      <c r="B3971" s="40" t="s">
        <v>748</v>
      </c>
      <c r="C3971" s="31">
        <v>27343</v>
      </c>
      <c r="D3971" s="6">
        <v>261.05</v>
      </c>
      <c r="E3971" s="44" t="s">
        <v>27</v>
      </c>
    </row>
    <row r="3972" spans="1:15" x14ac:dyDescent="0.2">
      <c r="A3972" s="28">
        <v>41647</v>
      </c>
      <c r="B3972" s="40" t="s">
        <v>773</v>
      </c>
      <c r="C3972" s="42" t="s">
        <v>1071</v>
      </c>
      <c r="D3972" s="6">
        <v>1238.4000000000001</v>
      </c>
      <c r="E3972" s="44" t="s">
        <v>27</v>
      </c>
    </row>
    <row r="3973" spans="1:15" ht="10.5" x14ac:dyDescent="0.25">
      <c r="D3973" s="9">
        <f>SUM(D3964:D3972)</f>
        <v>5087.5300000000007</v>
      </c>
      <c r="G3973" s="6">
        <v>2866.64</v>
      </c>
      <c r="I3973" s="6">
        <v>75.790000000000006</v>
      </c>
      <c r="J3973" s="6">
        <v>272.49</v>
      </c>
      <c r="K3973" s="6">
        <v>330</v>
      </c>
      <c r="L3973" s="6">
        <v>500</v>
      </c>
      <c r="M3973" s="6">
        <f>SUM(D3973:L3973)</f>
        <v>9132.4500000000007</v>
      </c>
      <c r="N3973" s="6">
        <v>8158.01</v>
      </c>
      <c r="O3973" s="7">
        <f>N3973-M3973</f>
        <v>-974.44000000000051</v>
      </c>
    </row>
    <row r="3976" spans="1:15" ht="10.5" x14ac:dyDescent="0.25">
      <c r="A3976" s="59" t="s">
        <v>0</v>
      </c>
      <c r="B3976" s="22" t="s">
        <v>7</v>
      </c>
      <c r="C3976" s="3" t="s">
        <v>8</v>
      </c>
      <c r="D3976" s="2" t="s">
        <v>9</v>
      </c>
      <c r="E3976" s="46"/>
      <c r="F3976" s="2" t="s">
        <v>89</v>
      </c>
      <c r="G3976" s="2" t="s">
        <v>25</v>
      </c>
      <c r="H3976" s="2" t="s">
        <v>90</v>
      </c>
      <c r="I3976" s="2" t="s">
        <v>877</v>
      </c>
      <c r="J3976" s="2" t="s">
        <v>92</v>
      </c>
      <c r="K3976" s="2" t="s">
        <v>37</v>
      </c>
      <c r="L3976" s="2" t="s">
        <v>93</v>
      </c>
      <c r="M3976" s="2" t="s">
        <v>95</v>
      </c>
      <c r="N3976" s="2" t="s">
        <v>58</v>
      </c>
      <c r="O3976" s="4" t="s">
        <v>96</v>
      </c>
    </row>
    <row r="3977" spans="1:15" ht="10.5" x14ac:dyDescent="0.25">
      <c r="A3977" s="59">
        <v>41652</v>
      </c>
      <c r="B3977" s="22" t="s">
        <v>13</v>
      </c>
      <c r="C3977" s="3" t="s">
        <v>243</v>
      </c>
      <c r="D3977" s="2"/>
      <c r="E3977" s="46"/>
      <c r="F3977" s="2"/>
      <c r="G3977" s="2"/>
      <c r="H3977" s="2"/>
      <c r="I3977" s="2"/>
      <c r="J3977" s="2"/>
      <c r="K3977" s="2"/>
      <c r="L3977" s="2"/>
      <c r="M3977" s="2"/>
      <c r="N3977" s="2"/>
      <c r="O3977" s="4"/>
    </row>
    <row r="3978" spans="1:15" x14ac:dyDescent="0.2">
      <c r="A3978" s="28">
        <v>41654</v>
      </c>
      <c r="B3978" s="40" t="s">
        <v>773</v>
      </c>
      <c r="C3978" s="42" t="s">
        <v>1072</v>
      </c>
      <c r="D3978" s="6">
        <v>1244.1600000000001</v>
      </c>
      <c r="E3978" s="44" t="s">
        <v>27</v>
      </c>
    </row>
    <row r="3979" spans="1:15" x14ac:dyDescent="0.2">
      <c r="A3979" s="28">
        <v>41653</v>
      </c>
      <c r="B3979" s="40" t="s">
        <v>958</v>
      </c>
      <c r="C3979" s="31">
        <v>161666</v>
      </c>
      <c r="D3979" s="6">
        <v>2060.5300000000002</v>
      </c>
      <c r="E3979" s="44" t="s">
        <v>27</v>
      </c>
    </row>
    <row r="3980" spans="1:15" x14ac:dyDescent="0.2">
      <c r="A3980" s="28">
        <v>41654</v>
      </c>
      <c r="B3980" s="40" t="s">
        <v>13</v>
      </c>
      <c r="C3980" s="31">
        <v>4495</v>
      </c>
      <c r="D3980" s="6">
        <v>151.19999999999999</v>
      </c>
      <c r="E3980" s="44" t="s">
        <v>27</v>
      </c>
    </row>
    <row r="3981" spans="1:15" x14ac:dyDescent="0.2">
      <c r="A3981" s="28">
        <v>41654</v>
      </c>
      <c r="B3981" s="40" t="s">
        <v>1027</v>
      </c>
      <c r="C3981" s="31">
        <v>7161</v>
      </c>
      <c r="D3981" s="6">
        <v>274.8</v>
      </c>
      <c r="E3981" s="44" t="s">
        <v>27</v>
      </c>
    </row>
    <row r="3982" spans="1:15" x14ac:dyDescent="0.2">
      <c r="A3982" s="28">
        <v>41654</v>
      </c>
      <c r="B3982" s="40" t="s">
        <v>993</v>
      </c>
      <c r="C3982" s="31">
        <v>9000682500</v>
      </c>
      <c r="D3982" s="6">
        <v>412.9</v>
      </c>
      <c r="E3982" s="44" t="s">
        <v>27</v>
      </c>
    </row>
    <row r="3983" spans="1:15" x14ac:dyDescent="0.2">
      <c r="A3983" s="28">
        <v>41653</v>
      </c>
      <c r="B3983" s="40" t="s">
        <v>459</v>
      </c>
      <c r="C3983" s="31">
        <v>315427</v>
      </c>
      <c r="D3983" s="6">
        <v>1067.22</v>
      </c>
      <c r="E3983" s="44" t="s">
        <v>27</v>
      </c>
    </row>
    <row r="3984" spans="1:15" x14ac:dyDescent="0.2">
      <c r="A3984" s="28">
        <v>41653</v>
      </c>
      <c r="B3984" s="40" t="s">
        <v>674</v>
      </c>
      <c r="C3984" s="31">
        <v>63</v>
      </c>
      <c r="D3984" s="6">
        <v>973.54</v>
      </c>
      <c r="E3984" s="44" t="s">
        <v>27</v>
      </c>
    </row>
    <row r="3985" spans="1:15" x14ac:dyDescent="0.2">
      <c r="A3985" s="28">
        <v>41653</v>
      </c>
      <c r="B3985" s="40" t="s">
        <v>19</v>
      </c>
      <c r="C3985" s="31">
        <v>234742</v>
      </c>
      <c r="D3985" s="6">
        <v>759.9</v>
      </c>
      <c r="E3985" s="44" t="s">
        <v>27</v>
      </c>
    </row>
    <row r="3986" spans="1:15" ht="10.5" x14ac:dyDescent="0.25">
      <c r="A3986" s="63" t="s">
        <v>243</v>
      </c>
      <c r="D3986" s="9">
        <f>SUM(D3978:D3985)</f>
        <v>6944.25</v>
      </c>
      <c r="G3986" s="6">
        <v>2866.64</v>
      </c>
      <c r="I3986" s="6">
        <v>122.56</v>
      </c>
      <c r="J3986" s="6">
        <v>272.49</v>
      </c>
      <c r="K3986" s="6">
        <v>330</v>
      </c>
      <c r="L3986" s="6">
        <v>500</v>
      </c>
      <c r="M3986" s="6">
        <f>SUM(D3986:L3986)</f>
        <v>11035.939999999999</v>
      </c>
      <c r="N3986" s="6">
        <v>7517.97</v>
      </c>
      <c r="O3986" s="7">
        <f>N3986-M3986</f>
        <v>-3517.9699999999984</v>
      </c>
    </row>
    <row r="3989" spans="1:15" ht="10.5" x14ac:dyDescent="0.25">
      <c r="A3989" s="59" t="s">
        <v>0</v>
      </c>
      <c r="B3989" s="22" t="s">
        <v>7</v>
      </c>
      <c r="C3989" s="3" t="s">
        <v>8</v>
      </c>
      <c r="D3989" s="2" t="s">
        <v>9</v>
      </c>
      <c r="E3989" s="46"/>
      <c r="F3989" s="2" t="s">
        <v>89</v>
      </c>
      <c r="G3989" s="2" t="s">
        <v>25</v>
      </c>
      <c r="H3989" s="2" t="s">
        <v>90</v>
      </c>
      <c r="I3989" s="2" t="s">
        <v>877</v>
      </c>
      <c r="J3989" s="2" t="s">
        <v>92</v>
      </c>
      <c r="K3989" s="2" t="s">
        <v>37</v>
      </c>
      <c r="L3989" s="2" t="s">
        <v>93</v>
      </c>
      <c r="M3989" s="2" t="s">
        <v>95</v>
      </c>
      <c r="N3989" s="2" t="s">
        <v>58</v>
      </c>
      <c r="O3989" s="4" t="s">
        <v>96</v>
      </c>
    </row>
    <row r="3990" spans="1:15" x14ac:dyDescent="0.2">
      <c r="A3990" s="28">
        <v>41659</v>
      </c>
      <c r="B3990" s="40" t="s">
        <v>459</v>
      </c>
      <c r="C3990" s="31">
        <v>315685</v>
      </c>
      <c r="D3990" s="6">
        <v>2716.36</v>
      </c>
      <c r="E3990" s="44" t="s">
        <v>27</v>
      </c>
    </row>
    <row r="3991" spans="1:15" x14ac:dyDescent="0.2">
      <c r="A3991" s="28">
        <v>41660</v>
      </c>
      <c r="B3991" s="40" t="s">
        <v>459</v>
      </c>
      <c r="C3991" s="31">
        <v>315788</v>
      </c>
      <c r="D3991" s="6">
        <v>640.64</v>
      </c>
      <c r="E3991" s="44" t="s">
        <v>27</v>
      </c>
    </row>
    <row r="3992" spans="1:15" x14ac:dyDescent="0.2">
      <c r="A3992" s="28">
        <v>41661</v>
      </c>
      <c r="B3992" s="40" t="s">
        <v>773</v>
      </c>
      <c r="C3992" s="42" t="s">
        <v>1075</v>
      </c>
      <c r="D3992" s="6">
        <v>1453.44</v>
      </c>
      <c r="E3992" s="44" t="s">
        <v>27</v>
      </c>
    </row>
    <row r="3993" spans="1:15" x14ac:dyDescent="0.2">
      <c r="A3993" s="28">
        <v>41661</v>
      </c>
      <c r="B3993" s="40" t="s">
        <v>993</v>
      </c>
      <c r="C3993" s="31">
        <v>9000684516</v>
      </c>
      <c r="D3993" s="6">
        <v>352.9</v>
      </c>
      <c r="E3993" s="44" t="s">
        <v>27</v>
      </c>
    </row>
    <row r="3994" spans="1:15" x14ac:dyDescent="0.2">
      <c r="A3994" s="28">
        <v>41661</v>
      </c>
      <c r="B3994" s="40" t="s">
        <v>1027</v>
      </c>
      <c r="C3994" s="31">
        <v>7426</v>
      </c>
      <c r="D3994" s="6">
        <v>288.8</v>
      </c>
      <c r="E3994" s="44" t="s">
        <v>27</v>
      </c>
    </row>
    <row r="3995" spans="1:15" x14ac:dyDescent="0.2">
      <c r="A3995" s="28">
        <v>41661</v>
      </c>
      <c r="B3995" s="40" t="s">
        <v>674</v>
      </c>
      <c r="C3995" s="31">
        <v>64</v>
      </c>
      <c r="D3995" s="6">
        <v>1201.2</v>
      </c>
      <c r="E3995" s="44" t="s">
        <v>27</v>
      </c>
    </row>
    <row r="3996" spans="1:15" x14ac:dyDescent="0.2">
      <c r="B3996" s="40" t="s">
        <v>748</v>
      </c>
      <c r="C3996" s="31">
        <v>27813</v>
      </c>
      <c r="D3996" s="6">
        <v>88.5</v>
      </c>
      <c r="E3996" s="44" t="s">
        <v>27</v>
      </c>
    </row>
    <row r="3997" spans="1:15" x14ac:dyDescent="0.2">
      <c r="A3997" s="28">
        <v>41661</v>
      </c>
      <c r="B3997" s="40" t="s">
        <v>748</v>
      </c>
      <c r="C3997" s="31">
        <v>27653</v>
      </c>
      <c r="D3997" s="6">
        <v>65.95</v>
      </c>
      <c r="E3997" s="44" t="s">
        <v>27</v>
      </c>
    </row>
    <row r="3998" spans="1:15" x14ac:dyDescent="0.2">
      <c r="D3998" s="6">
        <f>SUM(D3990:D3997)</f>
        <v>6807.79</v>
      </c>
      <c r="F3998" s="6">
        <v>2976.2</v>
      </c>
      <c r="I3998" s="6">
        <v>165.43</v>
      </c>
      <c r="J3998" s="6">
        <v>272.49</v>
      </c>
      <c r="K3998" s="6">
        <v>330</v>
      </c>
      <c r="L3998" s="6">
        <v>500</v>
      </c>
      <c r="M3998" s="6">
        <f>SUM(D3998:L3998)</f>
        <v>11051.91</v>
      </c>
      <c r="N3998" s="6">
        <v>8488.08</v>
      </c>
      <c r="O3998" s="7">
        <f>N3998-M3998</f>
        <v>-2563.83</v>
      </c>
    </row>
    <row r="4001" spans="1:18" ht="10.5" x14ac:dyDescent="0.25">
      <c r="A4001" s="59" t="s">
        <v>0</v>
      </c>
      <c r="B4001" s="22" t="s">
        <v>7</v>
      </c>
      <c r="C4001" s="3" t="s">
        <v>8</v>
      </c>
      <c r="D4001" s="2" t="s">
        <v>9</v>
      </c>
      <c r="E4001" s="46"/>
      <c r="F4001" s="2" t="s">
        <v>89</v>
      </c>
      <c r="G4001" s="2" t="s">
        <v>25</v>
      </c>
      <c r="H4001" s="2" t="s">
        <v>90</v>
      </c>
      <c r="I4001" s="2" t="s">
        <v>877</v>
      </c>
      <c r="J4001" s="2" t="s">
        <v>92</v>
      </c>
      <c r="K4001" s="2" t="s">
        <v>37</v>
      </c>
      <c r="L4001" s="2" t="s">
        <v>93</v>
      </c>
      <c r="M4001" s="2" t="s">
        <v>95</v>
      </c>
      <c r="N4001" s="2" t="s">
        <v>58</v>
      </c>
      <c r="O4001" s="4" t="s">
        <v>96</v>
      </c>
    </row>
    <row r="4002" spans="1:18" x14ac:dyDescent="0.2">
      <c r="A4002" s="28">
        <v>41667</v>
      </c>
      <c r="B4002" s="40" t="s">
        <v>19</v>
      </c>
      <c r="C4002" s="31">
        <v>235283</v>
      </c>
      <c r="D4002" s="6">
        <v>289.3</v>
      </c>
      <c r="E4002" s="44" t="s">
        <v>27</v>
      </c>
    </row>
    <row r="4003" spans="1:18" x14ac:dyDescent="0.2">
      <c r="A4003" s="28">
        <v>41668</v>
      </c>
      <c r="B4003" s="40" t="s">
        <v>993</v>
      </c>
      <c r="C4003" s="31">
        <v>9000686211</v>
      </c>
      <c r="D4003" s="6">
        <v>21.6</v>
      </c>
      <c r="E4003" s="44" t="s">
        <v>27</v>
      </c>
    </row>
    <row r="4004" spans="1:18" x14ac:dyDescent="0.2">
      <c r="A4004" s="28">
        <v>41668</v>
      </c>
      <c r="B4004" s="40" t="s">
        <v>993</v>
      </c>
      <c r="C4004" s="31">
        <v>9000686210</v>
      </c>
      <c r="D4004" s="6">
        <v>277.3</v>
      </c>
      <c r="E4004" s="44" t="s">
        <v>27</v>
      </c>
    </row>
    <row r="4005" spans="1:18" x14ac:dyDescent="0.2">
      <c r="A4005" s="28">
        <v>41668</v>
      </c>
      <c r="B4005" s="40" t="s">
        <v>773</v>
      </c>
      <c r="C4005" s="42" t="s">
        <v>1078</v>
      </c>
      <c r="D4005" s="6">
        <v>1586.88</v>
      </c>
      <c r="E4005" s="44" t="s">
        <v>27</v>
      </c>
    </row>
    <row r="4006" spans="1:18" x14ac:dyDescent="0.2">
      <c r="A4006" s="28">
        <v>41668</v>
      </c>
      <c r="B4006" s="40" t="s">
        <v>1027</v>
      </c>
      <c r="C4006" s="31">
        <v>7669</v>
      </c>
      <c r="D4006" s="6">
        <v>208.8</v>
      </c>
      <c r="E4006" s="44" t="s">
        <v>27</v>
      </c>
    </row>
    <row r="4007" spans="1:18" x14ac:dyDescent="0.2">
      <c r="A4007" s="28">
        <v>41668</v>
      </c>
      <c r="B4007" s="40" t="s">
        <v>459</v>
      </c>
      <c r="C4007" s="31">
        <v>316223</v>
      </c>
      <c r="D4007" s="6">
        <v>2235.0100000000002</v>
      </c>
      <c r="E4007" s="44" t="s">
        <v>27</v>
      </c>
      <c r="M4007" s="41" t="s">
        <v>243</v>
      </c>
    </row>
    <row r="4008" spans="1:18" x14ac:dyDescent="0.2">
      <c r="A4008" s="28">
        <v>41670</v>
      </c>
      <c r="B4008" s="40" t="s">
        <v>674</v>
      </c>
      <c r="C4008" s="31">
        <v>65</v>
      </c>
      <c r="D4008" s="6">
        <v>1237.81</v>
      </c>
      <c r="E4008" s="44" t="s">
        <v>27</v>
      </c>
    </row>
    <row r="4009" spans="1:18" ht="10.5" x14ac:dyDescent="0.25">
      <c r="A4009" s="63" t="s">
        <v>243</v>
      </c>
      <c r="D4009" s="9">
        <f>SUM(D4002:D4008)</f>
        <v>5856.7000000000007</v>
      </c>
      <c r="F4009" s="6">
        <v>2976.2</v>
      </c>
      <c r="I4009" s="6">
        <v>177.9</v>
      </c>
      <c r="J4009" s="6">
        <v>272.49</v>
      </c>
      <c r="K4009" s="6">
        <v>330</v>
      </c>
      <c r="L4009" s="6">
        <v>500</v>
      </c>
      <c r="M4009" s="6">
        <f>SUM(D4009:L4009)</f>
        <v>10113.290000000001</v>
      </c>
      <c r="N4009" s="6">
        <v>6899.21</v>
      </c>
      <c r="O4009" s="7">
        <f>N4009-M4009</f>
        <v>-3214.0800000000008</v>
      </c>
      <c r="P4009" s="7">
        <v>-13664</v>
      </c>
    </row>
    <row r="4011" spans="1:18" x14ac:dyDescent="0.2">
      <c r="Q4011" s="45" t="s">
        <v>1087</v>
      </c>
      <c r="R4011" s="5">
        <v>53</v>
      </c>
    </row>
    <row r="4012" spans="1:18" ht="10.5" x14ac:dyDescent="0.25">
      <c r="A4012" s="59" t="s">
        <v>0</v>
      </c>
      <c r="B4012" s="22" t="s">
        <v>7</v>
      </c>
      <c r="C4012" s="3" t="s">
        <v>8</v>
      </c>
      <c r="D4012" s="2" t="s">
        <v>9</v>
      </c>
      <c r="E4012" s="46"/>
      <c r="F4012" s="2" t="s">
        <v>89</v>
      </c>
      <c r="G4012" s="2" t="s">
        <v>25</v>
      </c>
      <c r="H4012" s="2" t="s">
        <v>90</v>
      </c>
      <c r="I4012" s="2" t="s">
        <v>877</v>
      </c>
      <c r="J4012" s="2" t="s">
        <v>92</v>
      </c>
      <c r="K4012" s="2" t="s">
        <v>37</v>
      </c>
      <c r="L4012" s="2" t="s">
        <v>93</v>
      </c>
      <c r="M4012" s="2" t="s">
        <v>95</v>
      </c>
      <c r="N4012" s="2" t="s">
        <v>58</v>
      </c>
      <c r="O4012" s="4" t="s">
        <v>96</v>
      </c>
      <c r="Q4012" s="45" t="s">
        <v>1088</v>
      </c>
      <c r="R4012" s="5">
        <v>60</v>
      </c>
    </row>
    <row r="4013" spans="1:18" x14ac:dyDescent="0.2">
      <c r="A4013" s="28">
        <v>41675</v>
      </c>
      <c r="B4013" s="40" t="s">
        <v>993</v>
      </c>
      <c r="C4013" s="31">
        <v>9000687991</v>
      </c>
      <c r="D4013" s="6">
        <v>284.5</v>
      </c>
      <c r="E4013" s="44" t="s">
        <v>27</v>
      </c>
      <c r="Q4013" s="45" t="s">
        <v>1089</v>
      </c>
      <c r="R4013" s="5">
        <v>350</v>
      </c>
    </row>
    <row r="4014" spans="1:18" x14ac:dyDescent="0.2">
      <c r="A4014" s="28">
        <v>41675</v>
      </c>
      <c r="B4014" s="40" t="s">
        <v>773</v>
      </c>
      <c r="C4014" s="42" t="s">
        <v>1083</v>
      </c>
      <c r="D4014" s="6">
        <v>1205.25</v>
      </c>
      <c r="E4014" s="44" t="s">
        <v>27</v>
      </c>
      <c r="Q4014" s="45" t="s">
        <v>1090</v>
      </c>
      <c r="R4014" s="5">
        <v>30</v>
      </c>
    </row>
    <row r="4015" spans="1:18" x14ac:dyDescent="0.2">
      <c r="A4015" s="28">
        <v>41676</v>
      </c>
      <c r="B4015" s="40" t="s">
        <v>459</v>
      </c>
      <c r="C4015" s="31">
        <v>316766</v>
      </c>
      <c r="D4015" s="6">
        <v>1337.69</v>
      </c>
      <c r="E4015" s="44" t="s">
        <v>27</v>
      </c>
    </row>
    <row r="4016" spans="1:18" x14ac:dyDescent="0.2">
      <c r="A4016" s="28">
        <v>41676</v>
      </c>
      <c r="B4016" s="40" t="s">
        <v>459</v>
      </c>
      <c r="C4016" s="31">
        <v>316800</v>
      </c>
      <c r="D4016" s="6">
        <v>383.1</v>
      </c>
      <c r="E4016" s="44" t="s">
        <v>27</v>
      </c>
    </row>
    <row r="4017" spans="1:15" x14ac:dyDescent="0.2">
      <c r="A4017" s="28">
        <v>41675</v>
      </c>
      <c r="B4017" s="40" t="s">
        <v>838</v>
      </c>
      <c r="C4017" s="31">
        <v>1087</v>
      </c>
      <c r="D4017" s="6">
        <v>40.409999999999997</v>
      </c>
      <c r="E4017" s="44" t="s">
        <v>27</v>
      </c>
    </row>
    <row r="4018" spans="1:15" x14ac:dyDescent="0.2">
      <c r="A4018" s="28">
        <v>41675</v>
      </c>
      <c r="B4018" s="40" t="s">
        <v>748</v>
      </c>
      <c r="C4018" s="31">
        <v>28004</v>
      </c>
      <c r="D4018" s="6">
        <v>121.55</v>
      </c>
      <c r="E4018" s="44" t="s">
        <v>27</v>
      </c>
    </row>
    <row r="4019" spans="1:15" x14ac:dyDescent="0.2">
      <c r="A4019" s="28">
        <v>41676</v>
      </c>
      <c r="B4019" s="40" t="s">
        <v>1086</v>
      </c>
      <c r="C4019" s="31">
        <v>90</v>
      </c>
      <c r="D4019" s="6">
        <v>280</v>
      </c>
      <c r="E4019" s="44" t="s">
        <v>27</v>
      </c>
    </row>
    <row r="4020" spans="1:15" x14ac:dyDescent="0.2">
      <c r="A4020" s="28">
        <v>41673</v>
      </c>
      <c r="B4020" s="40" t="s">
        <v>958</v>
      </c>
      <c r="C4020" s="31">
        <v>162059</v>
      </c>
      <c r="D4020" s="6">
        <v>1817.24</v>
      </c>
      <c r="E4020" s="44" t="s">
        <v>27</v>
      </c>
    </row>
    <row r="4021" spans="1:15" ht="10.5" x14ac:dyDescent="0.25">
      <c r="D4021" s="9">
        <f>SUM(D4013:D4020)</f>
        <v>5469.74</v>
      </c>
      <c r="G4021" s="6">
        <v>3205.43</v>
      </c>
      <c r="I4021" s="6">
        <v>105.95</v>
      </c>
      <c r="J4021" s="6">
        <v>272.49</v>
      </c>
      <c r="K4021" s="6">
        <v>330</v>
      </c>
      <c r="L4021" s="6">
        <v>500</v>
      </c>
      <c r="M4021" s="6">
        <f>SUM(D4021:L4021)</f>
        <v>9883.61</v>
      </c>
      <c r="N4021" s="6">
        <v>8403.93</v>
      </c>
      <c r="O4021" s="7">
        <f>N4021-M4021</f>
        <v>-1479.6800000000003</v>
      </c>
    </row>
    <row r="4024" spans="1:15" ht="10.5" x14ac:dyDescent="0.25">
      <c r="A4024" s="59" t="s">
        <v>0</v>
      </c>
      <c r="B4024" s="22" t="s">
        <v>7</v>
      </c>
      <c r="C4024" s="3" t="s">
        <v>8</v>
      </c>
      <c r="D4024" s="2" t="s">
        <v>9</v>
      </c>
      <c r="E4024" s="46"/>
      <c r="F4024" s="2" t="s">
        <v>89</v>
      </c>
      <c r="G4024" s="2" t="s">
        <v>25</v>
      </c>
      <c r="H4024" s="2" t="s">
        <v>90</v>
      </c>
      <c r="I4024" s="2" t="s">
        <v>877</v>
      </c>
      <c r="J4024" s="2" t="s">
        <v>92</v>
      </c>
      <c r="K4024" s="2" t="s">
        <v>37</v>
      </c>
      <c r="L4024" s="2" t="s">
        <v>93</v>
      </c>
      <c r="M4024" s="2" t="s">
        <v>95</v>
      </c>
      <c r="N4024" s="2" t="s">
        <v>58</v>
      </c>
      <c r="O4024" s="4" t="s">
        <v>96</v>
      </c>
    </row>
    <row r="4025" spans="1:15" x14ac:dyDescent="0.2">
      <c r="A4025" s="28">
        <v>41680</v>
      </c>
      <c r="B4025" s="40" t="s">
        <v>1019</v>
      </c>
      <c r="C4025" s="31">
        <v>8521</v>
      </c>
      <c r="D4025" s="41">
        <v>161.4</v>
      </c>
      <c r="E4025" s="44" t="s">
        <v>27</v>
      </c>
    </row>
    <row r="4026" spans="1:15" x14ac:dyDescent="0.2">
      <c r="A4026" s="51">
        <v>41680</v>
      </c>
      <c r="B4026" s="40" t="s">
        <v>13</v>
      </c>
      <c r="C4026" s="31">
        <v>4588</v>
      </c>
      <c r="D4026" s="41">
        <v>347.34</v>
      </c>
      <c r="E4026" s="44" t="s">
        <v>27</v>
      </c>
    </row>
    <row r="4027" spans="1:15" x14ac:dyDescent="0.2">
      <c r="A4027" s="28">
        <v>41681</v>
      </c>
      <c r="B4027" s="40" t="s">
        <v>19</v>
      </c>
      <c r="C4027" s="31">
        <v>235871</v>
      </c>
      <c r="D4027" s="41">
        <v>571.6</v>
      </c>
      <c r="E4027" s="44" t="s">
        <v>27</v>
      </c>
    </row>
    <row r="4028" spans="1:15" x14ac:dyDescent="0.2">
      <c r="A4028" s="28">
        <v>41681</v>
      </c>
      <c r="B4028" s="40" t="s">
        <v>459</v>
      </c>
      <c r="C4028" s="31">
        <v>317074</v>
      </c>
      <c r="D4028" s="41">
        <v>2736.83</v>
      </c>
      <c r="E4028" s="44" t="s">
        <v>27</v>
      </c>
    </row>
    <row r="4029" spans="1:15" x14ac:dyDescent="0.2">
      <c r="A4029" s="28">
        <v>41681</v>
      </c>
      <c r="B4029" s="40" t="s">
        <v>958</v>
      </c>
      <c r="C4029" s="31">
        <v>162252</v>
      </c>
      <c r="D4029" s="41">
        <v>1030.1500000000001</v>
      </c>
      <c r="E4029" s="44" t="s">
        <v>27</v>
      </c>
    </row>
    <row r="4030" spans="1:15" x14ac:dyDescent="0.2">
      <c r="A4030" s="28">
        <v>41712</v>
      </c>
      <c r="B4030" s="40" t="s">
        <v>838</v>
      </c>
      <c r="C4030" s="31">
        <v>1091</v>
      </c>
      <c r="D4030" s="41">
        <v>40.409999999999997</v>
      </c>
      <c r="E4030" s="44" t="s">
        <v>27</v>
      </c>
    </row>
    <row r="4031" spans="1:15" x14ac:dyDescent="0.2">
      <c r="A4031" s="28">
        <v>41682</v>
      </c>
      <c r="B4031" s="40" t="s">
        <v>773</v>
      </c>
      <c r="C4031" s="42" t="s">
        <v>1084</v>
      </c>
      <c r="D4031" s="41">
        <v>1261.44</v>
      </c>
      <c r="E4031" s="44" t="s">
        <v>27</v>
      </c>
    </row>
    <row r="4032" spans="1:15" x14ac:dyDescent="0.2">
      <c r="A4032" s="28">
        <v>41682</v>
      </c>
      <c r="B4032" s="40" t="s">
        <v>1019</v>
      </c>
      <c r="C4032" s="31">
        <v>8603</v>
      </c>
      <c r="D4032" s="41">
        <v>95.4</v>
      </c>
      <c r="E4032" s="44" t="s">
        <v>27</v>
      </c>
    </row>
    <row r="4033" spans="1:16" x14ac:dyDescent="0.2">
      <c r="A4033" s="28">
        <v>41682</v>
      </c>
      <c r="B4033" s="40" t="s">
        <v>993</v>
      </c>
      <c r="C4033" s="31">
        <v>9000689935</v>
      </c>
      <c r="D4033" s="41">
        <v>434.9</v>
      </c>
      <c r="E4033" s="44" t="s">
        <v>27</v>
      </c>
      <c r="G4033" s="41" t="s">
        <v>243</v>
      </c>
    </row>
    <row r="4034" spans="1:16" x14ac:dyDescent="0.2">
      <c r="A4034" s="28">
        <v>41683</v>
      </c>
      <c r="B4034" s="40" t="s">
        <v>958</v>
      </c>
      <c r="C4034" s="31">
        <v>162315</v>
      </c>
      <c r="D4034" s="41">
        <v>1386.82</v>
      </c>
      <c r="E4034" s="44" t="s">
        <v>27</v>
      </c>
    </row>
    <row r="4035" spans="1:16" ht="10.5" x14ac:dyDescent="0.25">
      <c r="D4035" s="9">
        <f>SUM(D4025:D4034)</f>
        <v>8066.2899999999991</v>
      </c>
      <c r="G4035" s="6">
        <v>3205.43</v>
      </c>
      <c r="I4035" s="6">
        <v>65.040000000000006</v>
      </c>
      <c r="J4035" s="6">
        <v>272.49</v>
      </c>
      <c r="K4035" s="6">
        <v>330</v>
      </c>
      <c r="L4035" s="6">
        <v>500</v>
      </c>
      <c r="M4035" s="6">
        <f>SUM(D4035:L4035)</f>
        <v>12439.25</v>
      </c>
      <c r="N4035" s="6">
        <v>9486.24</v>
      </c>
      <c r="O4035" s="7">
        <f>N4035-M4035</f>
        <v>-2953.01</v>
      </c>
    </row>
    <row r="4037" spans="1:16" ht="10.5" x14ac:dyDescent="0.25">
      <c r="A4037" s="59" t="s">
        <v>0</v>
      </c>
      <c r="B4037" s="22" t="s">
        <v>7</v>
      </c>
      <c r="C4037" s="3" t="s">
        <v>8</v>
      </c>
      <c r="D4037" s="2" t="s">
        <v>9</v>
      </c>
      <c r="E4037" s="46"/>
      <c r="F4037" s="2" t="s">
        <v>89</v>
      </c>
      <c r="G4037" s="2" t="s">
        <v>25</v>
      </c>
      <c r="H4037" s="2" t="s">
        <v>90</v>
      </c>
      <c r="I4037" s="2" t="s">
        <v>877</v>
      </c>
      <c r="J4037" s="2" t="s">
        <v>92</v>
      </c>
      <c r="K4037" s="2" t="s">
        <v>37</v>
      </c>
      <c r="L4037" s="2" t="s">
        <v>93</v>
      </c>
      <c r="M4037" s="2" t="s">
        <v>95</v>
      </c>
      <c r="N4037" s="2" t="s">
        <v>58</v>
      </c>
      <c r="O4037" s="4" t="s">
        <v>96</v>
      </c>
    </row>
    <row r="4038" spans="1:16" x14ac:dyDescent="0.2">
      <c r="A4038" s="28">
        <v>41689</v>
      </c>
      <c r="B4038" s="40" t="s">
        <v>773</v>
      </c>
      <c r="C4038" s="42" t="s">
        <v>1109</v>
      </c>
      <c r="D4038" s="6">
        <v>1175.52</v>
      </c>
      <c r="E4038" s="44" t="s">
        <v>27</v>
      </c>
    </row>
    <row r="4039" spans="1:16" x14ac:dyDescent="0.2">
      <c r="A4039" s="28">
        <v>41689</v>
      </c>
      <c r="B4039" s="40" t="s">
        <v>748</v>
      </c>
      <c r="C4039" s="31">
        <v>28289</v>
      </c>
      <c r="D4039" s="6">
        <v>343.45</v>
      </c>
      <c r="E4039" s="44" t="s">
        <v>27</v>
      </c>
    </row>
    <row r="4040" spans="1:16" x14ac:dyDescent="0.2">
      <c r="A4040" s="28">
        <v>41689</v>
      </c>
      <c r="B4040" s="40" t="s">
        <v>958</v>
      </c>
      <c r="C4040" s="31">
        <v>162456</v>
      </c>
      <c r="D4040" s="6">
        <v>1810.92</v>
      </c>
      <c r="E4040" s="44" t="s">
        <v>27</v>
      </c>
    </row>
    <row r="4041" spans="1:16" x14ac:dyDescent="0.2">
      <c r="A4041" s="28">
        <v>41689</v>
      </c>
      <c r="B4041" s="40" t="s">
        <v>993</v>
      </c>
      <c r="C4041" s="31">
        <v>9000691789</v>
      </c>
      <c r="D4041" s="6">
        <v>435.85</v>
      </c>
      <c r="E4041" s="44" t="s">
        <v>27</v>
      </c>
    </row>
    <row r="4042" spans="1:16" x14ac:dyDescent="0.2">
      <c r="A4042" s="28">
        <v>41690</v>
      </c>
      <c r="B4042" s="40" t="s">
        <v>459</v>
      </c>
      <c r="C4042" s="31">
        <v>317630</v>
      </c>
      <c r="D4042" s="6">
        <v>1819.95</v>
      </c>
      <c r="E4042" s="44" t="s">
        <v>27</v>
      </c>
      <c r="P4042" s="36" t="s">
        <v>1119</v>
      </c>
    </row>
    <row r="4043" spans="1:16" x14ac:dyDescent="0.2">
      <c r="A4043" s="28">
        <v>41690</v>
      </c>
      <c r="B4043" s="40" t="s">
        <v>748</v>
      </c>
      <c r="C4043" s="31">
        <v>28330</v>
      </c>
      <c r="D4043" s="6">
        <v>53.35</v>
      </c>
      <c r="E4043" s="44" t="s">
        <v>27</v>
      </c>
      <c r="P4043" s="36"/>
    </row>
    <row r="4044" spans="1:16" x14ac:dyDescent="0.2">
      <c r="A4044" s="28">
        <v>41691</v>
      </c>
      <c r="B4044" s="40" t="s">
        <v>1117</v>
      </c>
      <c r="C4044" s="42" t="s">
        <v>1118</v>
      </c>
      <c r="D4044" s="6">
        <v>84</v>
      </c>
      <c r="E4044" s="44" t="s">
        <v>27</v>
      </c>
    </row>
    <row r="4045" spans="1:16" ht="10.5" x14ac:dyDescent="0.25">
      <c r="B4045" s="40"/>
      <c r="C4045" s="42"/>
      <c r="D4045" s="9">
        <f>SUM(D4038:D4044)</f>
        <v>5723.0400000000009</v>
      </c>
      <c r="G4045" s="6">
        <v>3067.33</v>
      </c>
      <c r="I4045" s="6">
        <v>76.45</v>
      </c>
      <c r="J4045" s="6">
        <v>272.49</v>
      </c>
      <c r="K4045" s="6">
        <v>330</v>
      </c>
      <c r="L4045" s="6">
        <v>500</v>
      </c>
      <c r="M4045" s="6">
        <f>SUM(D4045:L4045)</f>
        <v>9969.3100000000013</v>
      </c>
      <c r="N4045" s="6">
        <v>6186.72</v>
      </c>
      <c r="O4045" s="216">
        <f>N4045-M4045</f>
        <v>-3782.5900000000011</v>
      </c>
    </row>
    <row r="4046" spans="1:16" x14ac:dyDescent="0.2">
      <c r="B4046" s="40"/>
      <c r="C4046" s="42"/>
    </row>
    <row r="4047" spans="1:16" ht="10.5" x14ac:dyDescent="0.25">
      <c r="A4047" s="59" t="s">
        <v>0</v>
      </c>
      <c r="B4047" s="22" t="s">
        <v>7</v>
      </c>
      <c r="C4047" s="3" t="s">
        <v>8</v>
      </c>
      <c r="D4047" s="2" t="s">
        <v>9</v>
      </c>
      <c r="E4047" s="46"/>
      <c r="F4047" s="2" t="s">
        <v>89</v>
      </c>
      <c r="G4047" s="2" t="s">
        <v>25</v>
      </c>
      <c r="H4047" s="2" t="s">
        <v>90</v>
      </c>
      <c r="I4047" s="2" t="s">
        <v>877</v>
      </c>
      <c r="J4047" s="2" t="s">
        <v>92</v>
      </c>
      <c r="K4047" s="2" t="s">
        <v>37</v>
      </c>
      <c r="L4047" s="2" t="s">
        <v>93</v>
      </c>
      <c r="M4047" s="2" t="s">
        <v>95</v>
      </c>
      <c r="N4047" s="2" t="s">
        <v>58</v>
      </c>
      <c r="O4047" s="4" t="s">
        <v>96</v>
      </c>
    </row>
    <row r="4048" spans="1:16" x14ac:dyDescent="0.2">
      <c r="A4048" s="28">
        <v>41694</v>
      </c>
      <c r="B4048" s="40" t="s">
        <v>13</v>
      </c>
      <c r="C4048" s="31">
        <v>4636</v>
      </c>
      <c r="D4048" s="6">
        <v>435.24</v>
      </c>
      <c r="E4048" s="44" t="s">
        <v>27</v>
      </c>
    </row>
    <row r="4049" spans="1:16" x14ac:dyDescent="0.2">
      <c r="A4049" s="28">
        <v>41695</v>
      </c>
      <c r="B4049" s="40" t="s">
        <v>19</v>
      </c>
      <c r="C4049" s="31">
        <v>236410</v>
      </c>
      <c r="D4049" s="6">
        <v>419.2</v>
      </c>
      <c r="E4049" s="44" t="s">
        <v>27</v>
      </c>
    </row>
    <row r="4050" spans="1:16" x14ac:dyDescent="0.2">
      <c r="A4050" s="28">
        <v>41696</v>
      </c>
      <c r="B4050" s="40" t="s">
        <v>13</v>
      </c>
      <c r="C4050" s="31">
        <v>4639</v>
      </c>
      <c r="D4050" s="6">
        <v>100.4</v>
      </c>
      <c r="E4050" s="44" t="s">
        <v>27</v>
      </c>
    </row>
    <row r="4051" spans="1:16" x14ac:dyDescent="0.2">
      <c r="A4051" s="28">
        <v>41696</v>
      </c>
      <c r="B4051" s="40" t="s">
        <v>773</v>
      </c>
      <c r="C4051" s="42" t="s">
        <v>1116</v>
      </c>
      <c r="D4051" s="6">
        <v>1183.2</v>
      </c>
      <c r="E4051" s="44" t="s">
        <v>27</v>
      </c>
    </row>
    <row r="4052" spans="1:16" x14ac:dyDescent="0.2">
      <c r="A4052" s="28">
        <v>41696</v>
      </c>
      <c r="B4052" s="40" t="s">
        <v>1027</v>
      </c>
      <c r="C4052" s="31">
        <v>9046</v>
      </c>
      <c r="D4052" s="6">
        <v>190.8</v>
      </c>
      <c r="E4052" s="44" t="s">
        <v>27</v>
      </c>
    </row>
    <row r="4053" spans="1:16" x14ac:dyDescent="0.2">
      <c r="A4053" s="28">
        <v>41696</v>
      </c>
      <c r="B4053" s="40" t="s">
        <v>993</v>
      </c>
      <c r="C4053" s="31">
        <v>9000693602</v>
      </c>
      <c r="D4053" s="6">
        <v>375.85</v>
      </c>
      <c r="E4053" s="44" t="s">
        <v>27</v>
      </c>
    </row>
    <row r="4054" spans="1:16" x14ac:dyDescent="0.2">
      <c r="A4054" s="28">
        <v>41697</v>
      </c>
      <c r="B4054" s="40" t="s">
        <v>19</v>
      </c>
      <c r="C4054" s="31">
        <v>236521</v>
      </c>
      <c r="D4054" s="6">
        <v>43.85</v>
      </c>
      <c r="E4054" s="44" t="s">
        <v>27</v>
      </c>
    </row>
    <row r="4055" spans="1:16" x14ac:dyDescent="0.2">
      <c r="A4055" s="28">
        <v>41697</v>
      </c>
      <c r="B4055" s="40" t="s">
        <v>459</v>
      </c>
      <c r="C4055" s="31">
        <v>318060</v>
      </c>
      <c r="D4055" s="6">
        <v>1973.77</v>
      </c>
      <c r="E4055" s="44" t="s">
        <v>27</v>
      </c>
    </row>
    <row r="4056" spans="1:16" ht="10.5" x14ac:dyDescent="0.25">
      <c r="B4056" s="40"/>
      <c r="D4056" s="9">
        <f>SUM(D4048:D4055)</f>
        <v>4722.3099999999995</v>
      </c>
      <c r="G4056" s="6">
        <v>3067.33</v>
      </c>
      <c r="I4056" s="6">
        <v>123.9</v>
      </c>
      <c r="J4056" s="6">
        <v>272.49</v>
      </c>
      <c r="K4056" s="6">
        <v>330</v>
      </c>
      <c r="L4056" s="6">
        <v>500</v>
      </c>
      <c r="M4056" s="6">
        <f>SUM(D4056:L4056)</f>
        <v>9016.0299999999988</v>
      </c>
      <c r="N4056" s="6">
        <v>9043.15</v>
      </c>
      <c r="O4056" s="7">
        <f>N4056-M4056</f>
        <v>27.1200000000008</v>
      </c>
    </row>
    <row r="4057" spans="1:16" x14ac:dyDescent="0.2">
      <c r="B4057" s="40"/>
      <c r="P4057" s="7">
        <v>-8188.16</v>
      </c>
    </row>
    <row r="4059" spans="1:16" ht="10.5" x14ac:dyDescent="0.25">
      <c r="A4059" s="59" t="s">
        <v>0</v>
      </c>
      <c r="B4059" s="22" t="s">
        <v>7</v>
      </c>
      <c r="C4059" s="3" t="s">
        <v>8</v>
      </c>
      <c r="D4059" s="2" t="s">
        <v>9</v>
      </c>
      <c r="E4059" s="46"/>
      <c r="F4059" s="2" t="s">
        <v>89</v>
      </c>
      <c r="G4059" s="2" t="s">
        <v>25</v>
      </c>
      <c r="H4059" s="2" t="s">
        <v>90</v>
      </c>
      <c r="I4059" s="2" t="s">
        <v>877</v>
      </c>
      <c r="J4059" s="2" t="s">
        <v>92</v>
      </c>
      <c r="K4059" s="2" t="s">
        <v>37</v>
      </c>
      <c r="L4059" s="2" t="s">
        <v>93</v>
      </c>
      <c r="M4059" s="2" t="s">
        <v>95</v>
      </c>
      <c r="N4059" s="2" t="s">
        <v>58</v>
      </c>
      <c r="O4059" s="4" t="s">
        <v>96</v>
      </c>
    </row>
    <row r="4060" spans="1:16" x14ac:dyDescent="0.2">
      <c r="A4060" s="28">
        <v>41701</v>
      </c>
      <c r="B4060" s="40" t="s">
        <v>674</v>
      </c>
      <c r="C4060" s="31">
        <v>68</v>
      </c>
      <c r="D4060" s="41">
        <v>1272.7</v>
      </c>
      <c r="E4060" s="44" t="s">
        <v>27</v>
      </c>
    </row>
    <row r="4061" spans="1:16" s="45" customFormat="1" x14ac:dyDescent="0.2">
      <c r="A4061" s="63">
        <v>41699</v>
      </c>
      <c r="B4061" s="40" t="s">
        <v>674</v>
      </c>
      <c r="C4061" s="42">
        <v>66</v>
      </c>
      <c r="D4061" s="41">
        <v>1206.42</v>
      </c>
      <c r="E4061" s="44" t="s">
        <v>27</v>
      </c>
      <c r="F4061" s="41"/>
      <c r="G4061" s="41"/>
      <c r="H4061" s="41"/>
      <c r="I4061" s="41"/>
      <c r="J4061" s="41"/>
      <c r="K4061" s="41"/>
      <c r="L4061" s="41"/>
      <c r="M4061" s="41"/>
      <c r="N4061" s="41"/>
      <c r="O4061" s="36"/>
      <c r="P4061" s="36"/>
    </row>
    <row r="4062" spans="1:16" x14ac:dyDescent="0.2">
      <c r="A4062" s="28">
        <v>41701</v>
      </c>
      <c r="B4062" s="40" t="s">
        <v>748</v>
      </c>
      <c r="C4062" s="31">
        <v>28591</v>
      </c>
      <c r="D4062" s="41">
        <v>253</v>
      </c>
      <c r="E4062" s="44" t="s">
        <v>27</v>
      </c>
    </row>
    <row r="4063" spans="1:16" x14ac:dyDescent="0.2">
      <c r="A4063" s="28">
        <v>41702</v>
      </c>
      <c r="B4063" s="40" t="s">
        <v>459</v>
      </c>
      <c r="C4063" s="31">
        <v>318360</v>
      </c>
      <c r="D4063" s="41">
        <v>1043.05</v>
      </c>
      <c r="E4063" s="44" t="s">
        <v>27</v>
      </c>
    </row>
    <row r="4064" spans="1:16" x14ac:dyDescent="0.2">
      <c r="A4064" s="28">
        <v>41703</v>
      </c>
      <c r="B4064" s="40" t="s">
        <v>993</v>
      </c>
      <c r="C4064" s="31">
        <v>9000695447</v>
      </c>
      <c r="D4064" s="41">
        <v>589.45000000000005</v>
      </c>
      <c r="E4064" s="44" t="s">
        <v>27</v>
      </c>
    </row>
    <row r="4065" spans="1:15" x14ac:dyDescent="0.2">
      <c r="A4065" s="28">
        <v>41703</v>
      </c>
      <c r="B4065" s="40" t="s">
        <v>1019</v>
      </c>
      <c r="C4065" s="31">
        <v>9321</v>
      </c>
      <c r="D4065" s="41">
        <v>270.7</v>
      </c>
      <c r="E4065" s="44" t="s">
        <v>27</v>
      </c>
    </row>
    <row r="4066" spans="1:15" x14ac:dyDescent="0.2">
      <c r="A4066" s="28">
        <v>41703</v>
      </c>
      <c r="B4066" s="40" t="s">
        <v>748</v>
      </c>
      <c r="C4066" s="31">
        <v>28687</v>
      </c>
      <c r="D4066" s="41">
        <v>352.05</v>
      </c>
      <c r="E4066" s="44" t="s">
        <v>27</v>
      </c>
    </row>
    <row r="4067" spans="1:15" x14ac:dyDescent="0.2">
      <c r="A4067" s="28">
        <v>41703</v>
      </c>
      <c r="B4067" s="40" t="s">
        <v>773</v>
      </c>
      <c r="C4067" s="42" t="s">
        <v>1110</v>
      </c>
      <c r="D4067" s="41">
        <v>1221.5999999999999</v>
      </c>
      <c r="E4067" s="44" t="s">
        <v>27</v>
      </c>
    </row>
    <row r="4068" spans="1:15" x14ac:dyDescent="0.2">
      <c r="A4068" s="28">
        <v>41703</v>
      </c>
      <c r="B4068" s="40" t="s">
        <v>958</v>
      </c>
      <c r="C4068" s="31">
        <v>162791</v>
      </c>
      <c r="D4068" s="41">
        <v>2124.11</v>
      </c>
      <c r="E4068" s="44" t="s">
        <v>27</v>
      </c>
    </row>
    <row r="4069" spans="1:15" x14ac:dyDescent="0.2">
      <c r="A4069" s="28">
        <v>41704</v>
      </c>
      <c r="B4069" s="40" t="s">
        <v>761</v>
      </c>
      <c r="C4069" s="31">
        <v>24357</v>
      </c>
      <c r="D4069" s="41">
        <v>1458.62</v>
      </c>
      <c r="E4069" s="44" t="s">
        <v>27</v>
      </c>
    </row>
    <row r="4070" spans="1:15" ht="10.5" x14ac:dyDescent="0.25">
      <c r="D4070" s="9">
        <f>SUM(D4060:D4069)</f>
        <v>9791.7000000000007</v>
      </c>
      <c r="G4070" s="6">
        <v>2924.89</v>
      </c>
      <c r="I4070" s="6">
        <v>174.26</v>
      </c>
      <c r="J4070" s="6">
        <v>272.49</v>
      </c>
      <c r="K4070" s="6">
        <v>330</v>
      </c>
      <c r="L4070" s="6">
        <v>500</v>
      </c>
      <c r="M4070" s="6">
        <f>SUM(D4070:L4070)</f>
        <v>13993.34</v>
      </c>
      <c r="N4070" s="6">
        <v>9137.99</v>
      </c>
      <c r="O4070" s="7">
        <f>N4070-M4070</f>
        <v>-4855.3500000000004</v>
      </c>
    </row>
    <row r="4073" spans="1:15" ht="10.5" x14ac:dyDescent="0.25">
      <c r="A4073" s="59" t="s">
        <v>0</v>
      </c>
      <c r="B4073" s="22" t="s">
        <v>7</v>
      </c>
      <c r="C4073" s="3" t="s">
        <v>8</v>
      </c>
      <c r="D4073" s="2" t="s">
        <v>9</v>
      </c>
      <c r="E4073" s="46"/>
      <c r="F4073" s="2" t="s">
        <v>89</v>
      </c>
      <c r="G4073" s="2" t="s">
        <v>25</v>
      </c>
      <c r="H4073" s="2" t="s">
        <v>90</v>
      </c>
      <c r="I4073" s="2" t="s">
        <v>877</v>
      </c>
      <c r="J4073" s="2" t="s">
        <v>92</v>
      </c>
      <c r="K4073" s="2" t="s">
        <v>37</v>
      </c>
      <c r="L4073" s="2" t="s">
        <v>93</v>
      </c>
      <c r="M4073" s="2" t="s">
        <v>95</v>
      </c>
      <c r="N4073" s="2" t="s">
        <v>58</v>
      </c>
      <c r="O4073" s="4" t="s">
        <v>96</v>
      </c>
    </row>
    <row r="4074" spans="1:15" x14ac:dyDescent="0.2">
      <c r="A4074" s="28">
        <v>41708</v>
      </c>
      <c r="B4074" s="40" t="s">
        <v>13</v>
      </c>
      <c r="C4074" s="31">
        <v>4690</v>
      </c>
      <c r="D4074" s="6">
        <v>916.48</v>
      </c>
      <c r="E4074" s="44" t="s">
        <v>27</v>
      </c>
    </row>
    <row r="4075" spans="1:15" x14ac:dyDescent="0.2">
      <c r="A4075" s="28">
        <v>41709</v>
      </c>
      <c r="B4075" s="40" t="s">
        <v>19</v>
      </c>
      <c r="C4075" s="31">
        <v>237421</v>
      </c>
      <c r="D4075" s="6">
        <v>39.6</v>
      </c>
      <c r="E4075" s="44" t="s">
        <v>27</v>
      </c>
    </row>
    <row r="4076" spans="1:15" x14ac:dyDescent="0.2">
      <c r="A4076" s="28">
        <v>41709</v>
      </c>
      <c r="B4076" s="40" t="s">
        <v>19</v>
      </c>
      <c r="C4076" s="31">
        <v>236943</v>
      </c>
      <c r="D4076" s="6">
        <v>667.35</v>
      </c>
      <c r="E4076" s="44" t="s">
        <v>27</v>
      </c>
    </row>
    <row r="4077" spans="1:15" x14ac:dyDescent="0.2">
      <c r="A4077" s="28">
        <v>41710</v>
      </c>
      <c r="B4077" s="40" t="s">
        <v>1129</v>
      </c>
      <c r="C4077" s="31">
        <v>9000697298</v>
      </c>
      <c r="D4077" s="6">
        <v>449.05</v>
      </c>
      <c r="E4077" s="44" t="s">
        <v>27</v>
      </c>
    </row>
    <row r="4078" spans="1:15" x14ac:dyDescent="0.2">
      <c r="A4078" s="28">
        <v>41710</v>
      </c>
      <c r="B4078" s="40" t="s">
        <v>1027</v>
      </c>
      <c r="C4078" s="31">
        <v>9604</v>
      </c>
      <c r="D4078" s="6">
        <v>154.80000000000001</v>
      </c>
      <c r="E4078" s="44" t="s">
        <v>27</v>
      </c>
    </row>
    <row r="4079" spans="1:15" x14ac:dyDescent="0.2">
      <c r="A4079" s="28">
        <v>41709</v>
      </c>
      <c r="B4079" s="40" t="s">
        <v>958</v>
      </c>
      <c r="C4079" s="31">
        <v>162926</v>
      </c>
      <c r="D4079" s="6">
        <v>1046.24</v>
      </c>
      <c r="E4079" s="44" t="s">
        <v>27</v>
      </c>
    </row>
    <row r="4080" spans="1:15" x14ac:dyDescent="0.2">
      <c r="A4080" s="28">
        <v>41711</v>
      </c>
      <c r="B4080" s="40" t="s">
        <v>459</v>
      </c>
      <c r="C4080" s="31">
        <v>318976</v>
      </c>
      <c r="D4080" s="6">
        <v>1902.04</v>
      </c>
      <c r="E4080" s="44" t="s">
        <v>27</v>
      </c>
      <c r="G4080" s="41" t="s">
        <v>243</v>
      </c>
    </row>
    <row r="4081" spans="1:16" x14ac:dyDescent="0.2">
      <c r="A4081" s="28">
        <v>41710</v>
      </c>
      <c r="B4081" s="40" t="s">
        <v>773</v>
      </c>
      <c r="C4081" s="42" t="s">
        <v>1130</v>
      </c>
      <c r="D4081" s="41">
        <v>1173.1199999999999</v>
      </c>
      <c r="E4081" s="44" t="s">
        <v>27</v>
      </c>
    </row>
    <row r="4082" spans="1:16" ht="10.5" x14ac:dyDescent="0.25">
      <c r="D4082" s="9">
        <f>SUM(D4074:D4081)</f>
        <v>6348.68</v>
      </c>
      <c r="G4082" s="6">
        <v>2924.89</v>
      </c>
      <c r="I4082" s="6">
        <v>96.89</v>
      </c>
      <c r="J4082" s="6">
        <v>272.49</v>
      </c>
      <c r="K4082" s="6">
        <v>330</v>
      </c>
      <c r="L4082" s="6">
        <v>500</v>
      </c>
      <c r="M4082" s="6">
        <f>SUM(D4082:L4082)</f>
        <v>10472.949999999999</v>
      </c>
      <c r="N4082" s="6">
        <v>9527.17</v>
      </c>
      <c r="O4082" s="7">
        <f>N4082-M4082</f>
        <v>-945.77999999999884</v>
      </c>
    </row>
    <row r="4086" spans="1:16" ht="10.5" x14ac:dyDescent="0.25">
      <c r="A4086" s="59" t="s">
        <v>0</v>
      </c>
      <c r="B4086" s="22" t="s">
        <v>7</v>
      </c>
      <c r="C4086" s="3" t="s">
        <v>8</v>
      </c>
      <c r="D4086" s="2" t="s">
        <v>9</v>
      </c>
      <c r="E4086" s="46"/>
      <c r="F4086" s="2" t="s">
        <v>89</v>
      </c>
      <c r="G4086" s="2" t="s">
        <v>25</v>
      </c>
      <c r="H4086" s="2" t="s">
        <v>90</v>
      </c>
      <c r="I4086" s="2" t="s">
        <v>877</v>
      </c>
      <c r="J4086" s="2" t="s">
        <v>92</v>
      </c>
      <c r="K4086" s="2" t="s">
        <v>37</v>
      </c>
      <c r="L4086" s="2" t="s">
        <v>93</v>
      </c>
      <c r="M4086" s="2" t="s">
        <v>95</v>
      </c>
      <c r="N4086" s="2" t="s">
        <v>58</v>
      </c>
      <c r="O4086" s="4" t="s">
        <v>96</v>
      </c>
    </row>
    <row r="4087" spans="1:16" s="45" customFormat="1" x14ac:dyDescent="0.2">
      <c r="A4087" s="63">
        <v>41716</v>
      </c>
      <c r="B4087" s="40" t="s">
        <v>674</v>
      </c>
      <c r="C4087" s="42">
        <v>69</v>
      </c>
      <c r="D4087" s="41">
        <v>2072.13</v>
      </c>
      <c r="E4087" s="44" t="s">
        <v>27</v>
      </c>
      <c r="F4087" s="41"/>
      <c r="G4087" s="41"/>
      <c r="H4087" s="41"/>
      <c r="I4087" s="41"/>
      <c r="J4087" s="41"/>
      <c r="K4087" s="41"/>
      <c r="L4087" s="41"/>
      <c r="M4087" s="41"/>
      <c r="N4087" s="41"/>
      <c r="O4087" s="36"/>
      <c r="P4087" s="36"/>
    </row>
    <row r="4088" spans="1:16" x14ac:dyDescent="0.2">
      <c r="A4088" s="28">
        <v>41717</v>
      </c>
      <c r="B4088" s="40" t="s">
        <v>993</v>
      </c>
      <c r="C4088" s="31">
        <v>9000699102</v>
      </c>
      <c r="D4088" s="6">
        <v>443.05</v>
      </c>
      <c r="E4088" s="44" t="s">
        <v>27</v>
      </c>
    </row>
    <row r="4089" spans="1:16" x14ac:dyDescent="0.2">
      <c r="A4089" s="28">
        <v>41717</v>
      </c>
      <c r="B4089" s="40" t="s">
        <v>1019</v>
      </c>
      <c r="C4089" s="31">
        <v>9893</v>
      </c>
      <c r="D4089" s="6">
        <v>219.5</v>
      </c>
      <c r="E4089" s="44" t="s">
        <v>27</v>
      </c>
    </row>
    <row r="4090" spans="1:16" x14ac:dyDescent="0.2">
      <c r="A4090" s="28">
        <v>41717</v>
      </c>
      <c r="B4090" s="40" t="s">
        <v>748</v>
      </c>
      <c r="C4090" s="31">
        <v>29038</v>
      </c>
      <c r="D4090" s="6">
        <v>390.3</v>
      </c>
      <c r="E4090" s="44" t="s">
        <v>27</v>
      </c>
    </row>
    <row r="4091" spans="1:16" x14ac:dyDescent="0.2">
      <c r="A4091" s="28">
        <v>41718</v>
      </c>
      <c r="B4091" s="40" t="s">
        <v>459</v>
      </c>
      <c r="C4091" s="31">
        <v>319429</v>
      </c>
      <c r="D4091" s="6">
        <v>810.59</v>
      </c>
      <c r="E4091" s="44" t="s">
        <v>27</v>
      </c>
    </row>
    <row r="4092" spans="1:16" x14ac:dyDescent="0.2">
      <c r="A4092" s="28">
        <v>41716</v>
      </c>
      <c r="B4092" s="40" t="s">
        <v>958</v>
      </c>
      <c r="C4092" s="31">
        <v>163083</v>
      </c>
      <c r="D4092" s="6">
        <v>1766.05</v>
      </c>
      <c r="E4092" s="44" t="s">
        <v>27</v>
      </c>
    </row>
    <row r="4093" spans="1:16" x14ac:dyDescent="0.2">
      <c r="A4093" s="28">
        <v>41718</v>
      </c>
      <c r="B4093" s="40" t="s">
        <v>459</v>
      </c>
      <c r="C4093" s="31">
        <v>319430</v>
      </c>
      <c r="D4093" s="6">
        <v>147.61000000000001</v>
      </c>
      <c r="E4093" s="44" t="s">
        <v>27</v>
      </c>
    </row>
    <row r="4094" spans="1:16" x14ac:dyDescent="0.2">
      <c r="A4094" s="28">
        <v>41716</v>
      </c>
      <c r="B4094" s="40" t="s">
        <v>773</v>
      </c>
      <c r="C4094" s="42" t="s">
        <v>1131</v>
      </c>
      <c r="D4094" s="6">
        <v>1249.44</v>
      </c>
      <c r="E4094" s="44" t="s">
        <v>27</v>
      </c>
    </row>
    <row r="4095" spans="1:16" ht="10.5" x14ac:dyDescent="0.25">
      <c r="D4095" s="9">
        <f>SUM(D4087:D4094)</f>
        <v>7098.67</v>
      </c>
      <c r="G4095" s="6">
        <v>2954.28</v>
      </c>
      <c r="I4095" s="6">
        <v>135.19</v>
      </c>
      <c r="J4095" s="6">
        <v>272.49</v>
      </c>
      <c r="K4095" s="6">
        <v>330</v>
      </c>
      <c r="L4095" s="6">
        <v>500</v>
      </c>
      <c r="M4095" s="6">
        <f>SUM(D4095:L4095)</f>
        <v>11290.630000000001</v>
      </c>
      <c r="N4095" s="6">
        <v>7441.53</v>
      </c>
      <c r="O4095" s="7">
        <f>N4095-M4095</f>
        <v>-3849.1000000000013</v>
      </c>
    </row>
    <row r="4099" spans="1:16" ht="10.5" x14ac:dyDescent="0.25">
      <c r="A4099" s="59" t="s">
        <v>0</v>
      </c>
      <c r="B4099" s="22" t="s">
        <v>7</v>
      </c>
      <c r="C4099" s="3" t="s">
        <v>8</v>
      </c>
      <c r="D4099" s="2" t="s">
        <v>9</v>
      </c>
      <c r="E4099" s="46"/>
      <c r="F4099" s="2" t="s">
        <v>89</v>
      </c>
      <c r="G4099" s="2" t="s">
        <v>25</v>
      </c>
      <c r="H4099" s="2" t="s">
        <v>90</v>
      </c>
      <c r="I4099" s="2" t="s">
        <v>877</v>
      </c>
      <c r="J4099" s="2" t="s">
        <v>92</v>
      </c>
      <c r="K4099" s="2" t="s">
        <v>37</v>
      </c>
      <c r="L4099" s="2" t="s">
        <v>93</v>
      </c>
      <c r="M4099" s="2" t="s">
        <v>95</v>
      </c>
      <c r="N4099" s="2" t="s">
        <v>58</v>
      </c>
      <c r="O4099" s="4" t="s">
        <v>96</v>
      </c>
    </row>
    <row r="4100" spans="1:16" x14ac:dyDescent="0.2">
      <c r="A4100" s="28">
        <v>41723</v>
      </c>
      <c r="B4100" s="40" t="s">
        <v>13</v>
      </c>
      <c r="C4100" s="31">
        <v>4733</v>
      </c>
      <c r="D4100" s="6">
        <v>305.23</v>
      </c>
      <c r="E4100" s="44" t="s">
        <v>27</v>
      </c>
    </row>
    <row r="4101" spans="1:16" x14ac:dyDescent="0.2">
      <c r="A4101" s="28">
        <v>41723</v>
      </c>
      <c r="B4101" s="40" t="s">
        <v>19</v>
      </c>
      <c r="C4101" s="31">
        <v>237533</v>
      </c>
      <c r="D4101" s="6">
        <v>187.7</v>
      </c>
      <c r="E4101" s="44" t="s">
        <v>27</v>
      </c>
    </row>
    <row r="4102" spans="1:16" x14ac:dyDescent="0.2">
      <c r="A4102" s="28">
        <v>41724</v>
      </c>
      <c r="B4102" s="40" t="s">
        <v>19</v>
      </c>
      <c r="C4102" s="31">
        <v>237571</v>
      </c>
      <c r="D4102" s="6">
        <v>93.05</v>
      </c>
      <c r="E4102" s="44" t="s">
        <v>27</v>
      </c>
    </row>
    <row r="4103" spans="1:16" x14ac:dyDescent="0.2">
      <c r="A4103" s="28">
        <v>41724</v>
      </c>
      <c r="B4103" s="40" t="s">
        <v>1027</v>
      </c>
      <c r="C4103" s="31">
        <v>10190</v>
      </c>
      <c r="D4103" s="6">
        <v>184.5</v>
      </c>
      <c r="E4103" s="44" t="s">
        <v>27</v>
      </c>
    </row>
    <row r="4104" spans="1:16" x14ac:dyDescent="0.2">
      <c r="A4104" s="28">
        <v>41724</v>
      </c>
      <c r="B4104" s="40" t="s">
        <v>13</v>
      </c>
      <c r="C4104" s="31">
        <v>4739</v>
      </c>
      <c r="D4104" s="6">
        <v>351.9</v>
      </c>
      <c r="E4104" s="44" t="s">
        <v>27</v>
      </c>
    </row>
    <row r="4105" spans="1:16" x14ac:dyDescent="0.2">
      <c r="A4105" s="28">
        <v>41724</v>
      </c>
      <c r="B4105" s="40" t="s">
        <v>993</v>
      </c>
      <c r="C4105" s="31">
        <v>9000700860</v>
      </c>
      <c r="D4105" s="6">
        <v>323.05</v>
      </c>
      <c r="E4105" s="44" t="s">
        <v>27</v>
      </c>
    </row>
    <row r="4106" spans="1:16" x14ac:dyDescent="0.2">
      <c r="A4106" s="28">
        <v>41724</v>
      </c>
      <c r="B4106" s="40" t="s">
        <v>773</v>
      </c>
      <c r="C4106" s="42" t="s">
        <v>1132</v>
      </c>
      <c r="D4106" s="6">
        <v>1264.32</v>
      </c>
      <c r="E4106" s="44" t="s">
        <v>27</v>
      </c>
    </row>
    <row r="4107" spans="1:16" x14ac:dyDescent="0.2">
      <c r="A4107" s="28">
        <v>41725</v>
      </c>
      <c r="B4107" s="40" t="s">
        <v>459</v>
      </c>
      <c r="C4107" s="31">
        <v>319868</v>
      </c>
      <c r="D4107" s="6">
        <v>1882.76</v>
      </c>
      <c r="E4107" s="44" t="s">
        <v>27</v>
      </c>
    </row>
    <row r="4108" spans="1:16" x14ac:dyDescent="0.2">
      <c r="A4108" s="63">
        <v>41726</v>
      </c>
      <c r="B4108" s="40" t="s">
        <v>674</v>
      </c>
      <c r="C4108" s="42">
        <v>71</v>
      </c>
      <c r="D4108" s="41">
        <v>1552.43</v>
      </c>
      <c r="E4108" s="44" t="s">
        <v>27</v>
      </c>
    </row>
    <row r="4109" spans="1:16" ht="10.5" x14ac:dyDescent="0.25">
      <c r="D4109" s="9">
        <f>SUM(D4100:D4108)</f>
        <v>6144.9400000000005</v>
      </c>
      <c r="G4109" s="6">
        <v>2954.28</v>
      </c>
      <c r="I4109" s="6">
        <v>121.55</v>
      </c>
      <c r="J4109" s="6">
        <v>272.49</v>
      </c>
      <c r="K4109" s="6">
        <v>330</v>
      </c>
      <c r="L4109" s="6">
        <v>500</v>
      </c>
      <c r="M4109" s="6">
        <f>SUM(D4109:L4109)</f>
        <v>10323.26</v>
      </c>
      <c r="N4109" s="6">
        <v>9694.4699999999993</v>
      </c>
      <c r="O4109" s="7">
        <f>N4109-M4109</f>
        <v>-628.79000000000087</v>
      </c>
      <c r="P4109" s="7">
        <v>-10279.02</v>
      </c>
    </row>
    <row r="4113" spans="1:15" ht="10.5" x14ac:dyDescent="0.25">
      <c r="A4113" s="59" t="s">
        <v>0</v>
      </c>
      <c r="B4113" s="22" t="s">
        <v>7</v>
      </c>
      <c r="C4113" s="3" t="s">
        <v>8</v>
      </c>
      <c r="D4113" s="2" t="s">
        <v>9</v>
      </c>
      <c r="E4113" s="46"/>
      <c r="F4113" s="2" t="s">
        <v>89</v>
      </c>
      <c r="G4113" s="2" t="s">
        <v>25</v>
      </c>
      <c r="H4113" s="2" t="s">
        <v>90</v>
      </c>
      <c r="I4113" s="2" t="s">
        <v>877</v>
      </c>
      <c r="J4113" s="2" t="s">
        <v>92</v>
      </c>
      <c r="K4113" s="2" t="s">
        <v>37</v>
      </c>
      <c r="L4113" s="2" t="s">
        <v>93</v>
      </c>
      <c r="M4113" s="2" t="s">
        <v>95</v>
      </c>
      <c r="N4113" s="2" t="s">
        <v>58</v>
      </c>
      <c r="O4113" s="4" t="s">
        <v>96</v>
      </c>
    </row>
    <row r="4114" spans="1:15" x14ac:dyDescent="0.2">
      <c r="A4114" s="28">
        <v>41731</v>
      </c>
      <c r="B4114" s="40" t="s">
        <v>773</v>
      </c>
      <c r="C4114" s="42" t="s">
        <v>1139</v>
      </c>
      <c r="D4114" s="6">
        <v>1506.24</v>
      </c>
      <c r="E4114" s="44" t="s">
        <v>27</v>
      </c>
    </row>
    <row r="4115" spans="1:15" x14ac:dyDescent="0.2">
      <c r="A4115" s="28">
        <v>41731</v>
      </c>
      <c r="B4115" s="40" t="s">
        <v>993</v>
      </c>
      <c r="C4115" s="31">
        <v>9000702647</v>
      </c>
      <c r="D4115" s="6">
        <v>456.55</v>
      </c>
      <c r="E4115" s="44" t="s">
        <v>27</v>
      </c>
    </row>
    <row r="4116" spans="1:15" x14ac:dyDescent="0.2">
      <c r="A4116" s="28">
        <v>41731</v>
      </c>
      <c r="B4116" s="40" t="s">
        <v>1019</v>
      </c>
      <c r="C4116" s="31">
        <v>10475</v>
      </c>
      <c r="D4116" s="6">
        <v>294.5</v>
      </c>
      <c r="E4116" s="44" t="s">
        <v>27</v>
      </c>
    </row>
    <row r="4117" spans="1:15" x14ac:dyDescent="0.2">
      <c r="A4117" s="28">
        <v>41731</v>
      </c>
      <c r="B4117" s="40" t="s">
        <v>748</v>
      </c>
      <c r="C4117" s="31">
        <v>29379</v>
      </c>
      <c r="D4117" s="6">
        <v>303.3</v>
      </c>
      <c r="E4117" s="44" t="s">
        <v>27</v>
      </c>
    </row>
    <row r="4118" spans="1:15" x14ac:dyDescent="0.2">
      <c r="A4118" s="28">
        <v>41731</v>
      </c>
      <c r="B4118" s="40" t="s">
        <v>958</v>
      </c>
      <c r="C4118" s="31">
        <v>163434</v>
      </c>
      <c r="D4118" s="6">
        <v>1926.45</v>
      </c>
      <c r="E4118" s="44" t="s">
        <v>27</v>
      </c>
    </row>
    <row r="4119" spans="1:15" x14ac:dyDescent="0.2">
      <c r="A4119" s="28">
        <v>41732</v>
      </c>
      <c r="B4119" s="40" t="s">
        <v>459</v>
      </c>
      <c r="C4119" s="31">
        <v>320346</v>
      </c>
      <c r="D4119" s="6">
        <v>1522.05</v>
      </c>
      <c r="E4119" s="44" t="s">
        <v>27</v>
      </c>
    </row>
    <row r="4120" spans="1:15" ht="10.5" x14ac:dyDescent="0.25">
      <c r="D4120" s="9">
        <f>SUM(D4114:D4119)</f>
        <v>6009.09</v>
      </c>
      <c r="G4120" s="6">
        <v>3286.68</v>
      </c>
      <c r="I4120" s="6">
        <v>107.14</v>
      </c>
      <c r="J4120" s="6">
        <v>272.49</v>
      </c>
      <c r="K4120" s="6">
        <v>330</v>
      </c>
      <c r="L4120" s="6">
        <v>500</v>
      </c>
      <c r="M4120" s="6">
        <f>SUM(D4120:L4120)</f>
        <v>10505.4</v>
      </c>
      <c r="N4120" s="6">
        <v>8805.0400000000009</v>
      </c>
      <c r="O4120" s="7">
        <f>N4120-M4120</f>
        <v>-1700.3599999999988</v>
      </c>
    </row>
    <row r="4123" spans="1:15" ht="10.5" x14ac:dyDescent="0.25">
      <c r="A4123" s="59" t="s">
        <v>0</v>
      </c>
      <c r="B4123" s="22" t="s">
        <v>7</v>
      </c>
      <c r="C4123" s="3" t="s">
        <v>8</v>
      </c>
      <c r="D4123" s="2" t="s">
        <v>9</v>
      </c>
      <c r="E4123" s="46"/>
      <c r="F4123" s="2" t="s">
        <v>89</v>
      </c>
      <c r="G4123" s="2" t="s">
        <v>25</v>
      </c>
      <c r="H4123" s="2" t="s">
        <v>90</v>
      </c>
      <c r="I4123" s="2" t="s">
        <v>877</v>
      </c>
      <c r="J4123" s="2" t="s">
        <v>92</v>
      </c>
      <c r="K4123" s="2" t="s">
        <v>37</v>
      </c>
      <c r="L4123" s="2" t="s">
        <v>93</v>
      </c>
      <c r="M4123" s="2" t="s">
        <v>95</v>
      </c>
      <c r="N4123" s="2" t="s">
        <v>58</v>
      </c>
      <c r="O4123" s="4" t="s">
        <v>96</v>
      </c>
    </row>
    <row r="4124" spans="1:15" x14ac:dyDescent="0.2">
      <c r="A4124" s="28">
        <v>41737</v>
      </c>
      <c r="B4124" s="40" t="s">
        <v>19</v>
      </c>
      <c r="C4124" s="31">
        <v>238047</v>
      </c>
      <c r="D4124" s="6">
        <v>766.25</v>
      </c>
      <c r="E4124" s="44" t="s">
        <v>27</v>
      </c>
    </row>
    <row r="4125" spans="1:15" x14ac:dyDescent="0.2">
      <c r="A4125" s="28">
        <v>41737</v>
      </c>
      <c r="B4125" s="40" t="s">
        <v>459</v>
      </c>
      <c r="C4125" s="31">
        <v>320629</v>
      </c>
      <c r="D4125" s="6">
        <v>1830.64</v>
      </c>
      <c r="E4125" s="44" t="s">
        <v>27</v>
      </c>
    </row>
    <row r="4126" spans="1:15" x14ac:dyDescent="0.2">
      <c r="A4126" s="28">
        <v>41737</v>
      </c>
      <c r="B4126" s="40" t="s">
        <v>13</v>
      </c>
      <c r="C4126" s="31">
        <v>4780</v>
      </c>
      <c r="D4126" s="6">
        <v>804.46</v>
      </c>
      <c r="E4126" s="44" t="s">
        <v>27</v>
      </c>
    </row>
    <row r="4127" spans="1:15" x14ac:dyDescent="0.2">
      <c r="A4127" s="28">
        <v>41738</v>
      </c>
      <c r="B4127" s="40" t="s">
        <v>1027</v>
      </c>
      <c r="C4127" s="31">
        <v>10770</v>
      </c>
      <c r="D4127" s="6">
        <v>146.69999999999999</v>
      </c>
      <c r="E4127" s="44" t="s">
        <v>27</v>
      </c>
    </row>
    <row r="4128" spans="1:15" x14ac:dyDescent="0.2">
      <c r="A4128" s="28">
        <v>41738</v>
      </c>
      <c r="B4128" s="40" t="s">
        <v>773</v>
      </c>
      <c r="C4128" s="42" t="s">
        <v>1141</v>
      </c>
      <c r="D4128" s="6">
        <v>1520.16</v>
      </c>
      <c r="E4128" s="44" t="s">
        <v>27</v>
      </c>
    </row>
    <row r="4129" spans="1:15" x14ac:dyDescent="0.2">
      <c r="A4129" s="28">
        <v>41738</v>
      </c>
      <c r="B4129" s="40" t="s">
        <v>993</v>
      </c>
      <c r="C4129" s="31">
        <v>9000704393</v>
      </c>
      <c r="D4129" s="6">
        <v>283.45</v>
      </c>
      <c r="E4129" s="44" t="s">
        <v>27</v>
      </c>
    </row>
    <row r="4130" spans="1:15" x14ac:dyDescent="0.2">
      <c r="A4130" s="28">
        <v>41738</v>
      </c>
      <c r="B4130" s="40" t="s">
        <v>993</v>
      </c>
      <c r="C4130" s="31">
        <v>9000704392</v>
      </c>
      <c r="D4130" s="6">
        <v>66</v>
      </c>
      <c r="E4130" s="44" t="s">
        <v>27</v>
      </c>
    </row>
    <row r="4131" spans="1:15" ht="10.5" x14ac:dyDescent="0.25">
      <c r="D4131" s="9">
        <f>SUM(D4124:D4130)</f>
        <v>5417.66</v>
      </c>
      <c r="G4131" s="6">
        <v>3286.68</v>
      </c>
      <c r="I4131" s="6">
        <v>124.75</v>
      </c>
      <c r="J4131" s="6">
        <v>272.49</v>
      </c>
      <c r="K4131" s="6">
        <v>330</v>
      </c>
      <c r="L4131" s="6">
        <v>500</v>
      </c>
      <c r="M4131" s="6">
        <f>SUM(D4131:L4131)</f>
        <v>9931.58</v>
      </c>
      <c r="N4131" s="6">
        <v>7653.76</v>
      </c>
      <c r="O4131" s="7">
        <f>N4131-M4131</f>
        <v>-2277.8199999999997</v>
      </c>
    </row>
    <row r="4134" spans="1:15" ht="10.5" x14ac:dyDescent="0.25">
      <c r="A4134" s="59" t="s">
        <v>0</v>
      </c>
      <c r="B4134" s="22" t="s">
        <v>7</v>
      </c>
      <c r="C4134" s="3" t="s">
        <v>8</v>
      </c>
      <c r="D4134" s="2" t="s">
        <v>9</v>
      </c>
      <c r="E4134" s="46"/>
      <c r="F4134" s="2" t="s">
        <v>89</v>
      </c>
      <c r="G4134" s="2" t="s">
        <v>25</v>
      </c>
      <c r="H4134" s="2" t="s">
        <v>90</v>
      </c>
      <c r="I4134" s="2" t="s">
        <v>877</v>
      </c>
      <c r="J4134" s="2" t="s">
        <v>92</v>
      </c>
      <c r="K4134" s="2" t="s">
        <v>37</v>
      </c>
      <c r="L4134" s="2" t="s">
        <v>93</v>
      </c>
      <c r="M4134" s="2" t="s">
        <v>95</v>
      </c>
      <c r="N4134" s="2" t="s">
        <v>58</v>
      </c>
      <c r="O4134" s="4" t="s">
        <v>96</v>
      </c>
    </row>
    <row r="4135" spans="1:15" x14ac:dyDescent="0.2">
      <c r="A4135" s="28">
        <v>41743</v>
      </c>
      <c r="B4135" s="40" t="s">
        <v>674</v>
      </c>
      <c r="C4135" s="31">
        <v>72</v>
      </c>
      <c r="D4135" s="6">
        <v>1727.27</v>
      </c>
      <c r="E4135" s="44" t="s">
        <v>27</v>
      </c>
    </row>
    <row r="4136" spans="1:15" x14ac:dyDescent="0.2">
      <c r="A4136" s="28">
        <v>41744</v>
      </c>
      <c r="B4136" s="40" t="s">
        <v>958</v>
      </c>
      <c r="C4136" s="31">
        <v>163701</v>
      </c>
      <c r="D4136" s="6">
        <v>1909.6</v>
      </c>
      <c r="E4136" s="44" t="s">
        <v>27</v>
      </c>
    </row>
    <row r="4137" spans="1:15" x14ac:dyDescent="0.2">
      <c r="A4137" s="28">
        <v>41745</v>
      </c>
      <c r="B4137" s="40" t="s">
        <v>459</v>
      </c>
      <c r="C4137" s="31">
        <v>321199</v>
      </c>
      <c r="D4137" s="6">
        <v>2057.9699999999998</v>
      </c>
      <c r="E4137" s="44" t="s">
        <v>27</v>
      </c>
    </row>
    <row r="4138" spans="1:15" x14ac:dyDescent="0.2">
      <c r="A4138" s="28">
        <v>41744</v>
      </c>
      <c r="B4138" s="40" t="s">
        <v>748</v>
      </c>
      <c r="C4138" s="31">
        <v>29741</v>
      </c>
      <c r="D4138" s="6">
        <v>353.9</v>
      </c>
      <c r="E4138" s="44" t="s">
        <v>27</v>
      </c>
    </row>
    <row r="4139" spans="1:15" x14ac:dyDescent="0.2">
      <c r="A4139" s="28">
        <v>41745</v>
      </c>
      <c r="B4139" s="40" t="s">
        <v>993</v>
      </c>
      <c r="C4139" s="31">
        <v>9000706095</v>
      </c>
      <c r="D4139" s="6">
        <v>314.64999999999998</v>
      </c>
      <c r="E4139" s="44" t="s">
        <v>27</v>
      </c>
    </row>
    <row r="4140" spans="1:15" x14ac:dyDescent="0.2">
      <c r="A4140" s="28">
        <v>41745</v>
      </c>
      <c r="B4140" s="40" t="s">
        <v>1027</v>
      </c>
      <c r="C4140" s="31">
        <v>11055</v>
      </c>
      <c r="D4140" s="6">
        <v>89.1</v>
      </c>
      <c r="E4140" s="44" t="s">
        <v>27</v>
      </c>
    </row>
    <row r="4141" spans="1:15" x14ac:dyDescent="0.2">
      <c r="A4141" s="28">
        <v>41745</v>
      </c>
      <c r="B4141" s="40" t="s">
        <v>773</v>
      </c>
      <c r="C4141" s="42" t="s">
        <v>1142</v>
      </c>
      <c r="D4141" s="6">
        <v>1467.36</v>
      </c>
      <c r="E4141" s="44" t="s">
        <v>27</v>
      </c>
    </row>
    <row r="4142" spans="1:15" ht="10.5" x14ac:dyDescent="0.25">
      <c r="D4142" s="9">
        <f>SUM(D4135:D4141)</f>
        <v>7919.8499999999995</v>
      </c>
      <c r="G4142" s="6">
        <v>3139.03</v>
      </c>
      <c r="I4142" s="6">
        <v>49.46</v>
      </c>
      <c r="J4142" s="6">
        <v>272.49</v>
      </c>
      <c r="K4142" s="6">
        <v>330</v>
      </c>
      <c r="L4142" s="6">
        <v>500</v>
      </c>
      <c r="M4142" s="6">
        <f>SUM(D4142:L4142)</f>
        <v>12210.829999999998</v>
      </c>
      <c r="N4142" s="6">
        <v>10833.56</v>
      </c>
      <c r="O4142" s="7">
        <f>N4142-M4142</f>
        <v>-1377.2699999999986</v>
      </c>
    </row>
    <row r="4145" spans="1:15" ht="10.5" x14ac:dyDescent="0.25">
      <c r="A4145" s="59" t="s">
        <v>0</v>
      </c>
      <c r="B4145" s="22" t="s">
        <v>7</v>
      </c>
      <c r="C4145" s="3" t="s">
        <v>8</v>
      </c>
      <c r="D4145" s="2" t="s">
        <v>9</v>
      </c>
      <c r="E4145" s="46"/>
      <c r="F4145" s="2" t="s">
        <v>89</v>
      </c>
      <c r="G4145" s="2" t="s">
        <v>25</v>
      </c>
      <c r="H4145" s="2" t="s">
        <v>90</v>
      </c>
      <c r="I4145" s="2" t="s">
        <v>877</v>
      </c>
      <c r="J4145" s="2" t="s">
        <v>92</v>
      </c>
      <c r="K4145" s="2" t="s">
        <v>37</v>
      </c>
      <c r="L4145" s="2" t="s">
        <v>93</v>
      </c>
      <c r="M4145" s="2" t="s">
        <v>95</v>
      </c>
      <c r="N4145" s="2" t="s">
        <v>58</v>
      </c>
      <c r="O4145" s="4" t="s">
        <v>96</v>
      </c>
    </row>
    <row r="4146" spans="1:15" x14ac:dyDescent="0.2">
      <c r="A4146" s="28">
        <v>41752</v>
      </c>
      <c r="B4146" s="40" t="s">
        <v>993</v>
      </c>
      <c r="C4146" s="31">
        <v>9000707312</v>
      </c>
      <c r="D4146" s="6">
        <v>128.94999999999999</v>
      </c>
      <c r="E4146" s="44" t="s">
        <v>27</v>
      </c>
    </row>
    <row r="4147" spans="1:15" x14ac:dyDescent="0.2">
      <c r="A4147" s="28">
        <v>41752</v>
      </c>
      <c r="B4147" s="40" t="s">
        <v>993</v>
      </c>
      <c r="C4147" s="31">
        <v>9000707311</v>
      </c>
      <c r="D4147" s="6">
        <v>133.19999999999999</v>
      </c>
      <c r="E4147" s="44" t="s">
        <v>27</v>
      </c>
    </row>
    <row r="4148" spans="1:15" x14ac:dyDescent="0.2">
      <c r="A4148" s="28">
        <v>41752</v>
      </c>
      <c r="B4148" s="40" t="s">
        <v>1027</v>
      </c>
      <c r="C4148" s="31">
        <v>11281</v>
      </c>
      <c r="D4148" s="6">
        <v>199.6</v>
      </c>
      <c r="E4148" s="44" t="s">
        <v>27</v>
      </c>
    </row>
    <row r="4149" spans="1:15" x14ac:dyDescent="0.2">
      <c r="A4149" s="28">
        <v>41752</v>
      </c>
      <c r="B4149" s="40" t="s">
        <v>773</v>
      </c>
      <c r="C4149" s="42" t="s">
        <v>1144</v>
      </c>
      <c r="D4149" s="6">
        <v>922.08</v>
      </c>
      <c r="E4149" s="44" t="s">
        <v>27</v>
      </c>
    </row>
    <row r="4150" spans="1:15" x14ac:dyDescent="0.2">
      <c r="A4150" s="28">
        <v>41751</v>
      </c>
      <c r="B4150" s="40" t="s">
        <v>13</v>
      </c>
      <c r="C4150" s="42">
        <v>4868</v>
      </c>
      <c r="D4150" s="6">
        <v>255.44</v>
      </c>
      <c r="E4150" s="44" t="s">
        <v>27</v>
      </c>
    </row>
    <row r="4151" spans="1:15" x14ac:dyDescent="0.2">
      <c r="A4151" s="28">
        <v>41753</v>
      </c>
      <c r="B4151" s="40" t="s">
        <v>459</v>
      </c>
      <c r="C4151" s="31">
        <v>321654</v>
      </c>
      <c r="D4151" s="6">
        <v>1844.49</v>
      </c>
      <c r="E4151" s="44" t="s">
        <v>27</v>
      </c>
    </row>
    <row r="4152" spans="1:15" ht="10.5" x14ac:dyDescent="0.25">
      <c r="A4152" s="63" t="s">
        <v>243</v>
      </c>
      <c r="D4152" s="9">
        <f>SUM(D4146:D4151)</f>
        <v>3483.76</v>
      </c>
      <c r="G4152" s="6">
        <v>3139.03</v>
      </c>
      <c r="I4152" s="6">
        <v>63.05</v>
      </c>
      <c r="J4152" s="6">
        <v>272.49</v>
      </c>
      <c r="K4152" s="6">
        <v>330</v>
      </c>
      <c r="L4152" s="6">
        <v>500</v>
      </c>
      <c r="M4152" s="6">
        <f>SUM(D4152:L4152)</f>
        <v>7788.3300000000008</v>
      </c>
      <c r="N4152" s="6">
        <v>7591.78</v>
      </c>
      <c r="O4152" s="7">
        <f>N4152-M4152</f>
        <v>-196.55000000000109</v>
      </c>
    </row>
    <row r="4154" spans="1:15" ht="10.5" x14ac:dyDescent="0.25">
      <c r="A4154" s="59" t="s">
        <v>0</v>
      </c>
      <c r="B4154" s="22" t="s">
        <v>7</v>
      </c>
      <c r="C4154" s="3" t="s">
        <v>8</v>
      </c>
      <c r="D4154" s="2" t="s">
        <v>9</v>
      </c>
      <c r="E4154" s="46"/>
      <c r="F4154" s="2" t="s">
        <v>89</v>
      </c>
      <c r="G4154" s="2" t="s">
        <v>25</v>
      </c>
      <c r="H4154" s="2" t="s">
        <v>90</v>
      </c>
      <c r="I4154" s="2" t="s">
        <v>877</v>
      </c>
      <c r="J4154" s="2" t="s">
        <v>92</v>
      </c>
      <c r="K4154" s="2" t="s">
        <v>37</v>
      </c>
      <c r="L4154" s="2" t="s">
        <v>93</v>
      </c>
      <c r="M4154" s="2" t="s">
        <v>95</v>
      </c>
      <c r="N4154" s="2" t="s">
        <v>58</v>
      </c>
      <c r="O4154" s="4" t="s">
        <v>96</v>
      </c>
    </row>
    <row r="4155" spans="1:15" x14ac:dyDescent="0.2">
      <c r="A4155" s="28">
        <v>41759</v>
      </c>
      <c r="B4155" s="40" t="s">
        <v>773</v>
      </c>
      <c r="C4155" s="42" t="s">
        <v>1143</v>
      </c>
      <c r="D4155" s="6">
        <v>1524.48</v>
      </c>
      <c r="E4155" s="44" t="s">
        <v>27</v>
      </c>
    </row>
    <row r="4156" spans="1:15" x14ac:dyDescent="0.2">
      <c r="A4156" s="28">
        <v>41757</v>
      </c>
      <c r="B4156" s="40" t="s">
        <v>958</v>
      </c>
      <c r="C4156" s="31">
        <v>163947</v>
      </c>
      <c r="D4156" s="6">
        <v>1686.04</v>
      </c>
      <c r="E4156" s="44" t="s">
        <v>27</v>
      </c>
    </row>
    <row r="4157" spans="1:15" x14ac:dyDescent="0.2">
      <c r="A4157" s="28">
        <v>41759</v>
      </c>
      <c r="B4157" s="40" t="s">
        <v>459</v>
      </c>
      <c r="C4157" s="31">
        <v>321983</v>
      </c>
      <c r="D4157" s="6">
        <v>1221.01</v>
      </c>
      <c r="E4157" s="44" t="s">
        <v>27</v>
      </c>
    </row>
    <row r="4158" spans="1:15" x14ac:dyDescent="0.2">
      <c r="A4158" s="28">
        <v>41759</v>
      </c>
      <c r="B4158" s="40" t="s">
        <v>993</v>
      </c>
      <c r="C4158" s="31">
        <v>9000708893</v>
      </c>
      <c r="D4158" s="6">
        <v>276.55</v>
      </c>
      <c r="E4158" s="44" t="s">
        <v>27</v>
      </c>
    </row>
    <row r="4159" spans="1:15" x14ac:dyDescent="0.2">
      <c r="A4159" s="28">
        <v>41759</v>
      </c>
      <c r="B4159" s="40" t="s">
        <v>993</v>
      </c>
      <c r="C4159" s="31">
        <v>9000708892</v>
      </c>
      <c r="D4159" s="6">
        <v>72</v>
      </c>
      <c r="E4159" s="44" t="s">
        <v>27</v>
      </c>
    </row>
    <row r="4160" spans="1:15" x14ac:dyDescent="0.2">
      <c r="A4160" s="28">
        <v>41758</v>
      </c>
      <c r="B4160" s="40" t="s">
        <v>19</v>
      </c>
      <c r="C4160" s="31">
        <v>238747</v>
      </c>
      <c r="D4160" s="6">
        <v>925.8</v>
      </c>
      <c r="E4160" s="44" t="s">
        <v>27</v>
      </c>
    </row>
    <row r="4161" spans="1:16" x14ac:dyDescent="0.2">
      <c r="A4161" s="28">
        <v>41759</v>
      </c>
      <c r="B4161" s="40" t="s">
        <v>748</v>
      </c>
      <c r="C4161" s="31">
        <v>30047</v>
      </c>
      <c r="D4161" s="6">
        <v>288.39999999999998</v>
      </c>
      <c r="E4161" s="44" t="s">
        <v>27</v>
      </c>
    </row>
    <row r="4162" spans="1:16" x14ac:dyDescent="0.2">
      <c r="A4162" s="28">
        <v>41759</v>
      </c>
      <c r="B4162" s="40" t="s">
        <v>1070</v>
      </c>
      <c r="C4162" s="31">
        <v>11543</v>
      </c>
      <c r="D4162" s="6">
        <v>184.8</v>
      </c>
      <c r="E4162" s="44" t="s">
        <v>27</v>
      </c>
    </row>
    <row r="4163" spans="1:16" ht="10.5" x14ac:dyDescent="0.25">
      <c r="A4163" s="63" t="s">
        <v>243</v>
      </c>
      <c r="D4163" s="9">
        <f>SUM(D4155:D4162)</f>
        <v>6179.08</v>
      </c>
      <c r="G4163" s="6">
        <v>2770.27</v>
      </c>
      <c r="I4163" s="6">
        <v>122.35</v>
      </c>
      <c r="J4163" s="6">
        <v>272.49</v>
      </c>
      <c r="K4163" s="6">
        <v>330</v>
      </c>
      <c r="L4163" s="6">
        <v>500</v>
      </c>
      <c r="M4163" s="6">
        <f>SUM(D4163:L4163)</f>
        <v>10174.19</v>
      </c>
      <c r="N4163" s="6">
        <v>8002.89</v>
      </c>
      <c r="O4163" s="7">
        <f>N4163-M4163</f>
        <v>-2171.3000000000002</v>
      </c>
      <c r="P4163" s="7">
        <v>-7723.3</v>
      </c>
    </row>
    <row r="4165" spans="1:16" ht="10.5" x14ac:dyDescent="0.25">
      <c r="A4165" s="59" t="s">
        <v>0</v>
      </c>
      <c r="B4165" s="22" t="s">
        <v>7</v>
      </c>
      <c r="C4165" s="3" t="s">
        <v>8</v>
      </c>
      <c r="D4165" s="2" t="s">
        <v>9</v>
      </c>
      <c r="E4165" s="46"/>
      <c r="F4165" s="2" t="s">
        <v>89</v>
      </c>
      <c r="G4165" s="2" t="s">
        <v>25</v>
      </c>
      <c r="H4165" s="2" t="s">
        <v>90</v>
      </c>
      <c r="I4165" s="2" t="s">
        <v>877</v>
      </c>
      <c r="J4165" s="2" t="s">
        <v>92</v>
      </c>
      <c r="K4165" s="2" t="s">
        <v>37</v>
      </c>
      <c r="L4165" s="2" t="s">
        <v>93</v>
      </c>
      <c r="M4165" s="2" t="s">
        <v>95</v>
      </c>
      <c r="N4165" s="2" t="s">
        <v>58</v>
      </c>
      <c r="O4165" s="4" t="s">
        <v>96</v>
      </c>
    </row>
    <row r="4166" spans="1:16" x14ac:dyDescent="0.2">
      <c r="A4166" s="28">
        <v>41764</v>
      </c>
      <c r="B4166" s="40" t="s">
        <v>748</v>
      </c>
      <c r="C4166" s="31">
        <v>30135</v>
      </c>
      <c r="D4166" s="6">
        <v>15.9</v>
      </c>
      <c r="E4166" s="44" t="s">
        <v>27</v>
      </c>
    </row>
    <row r="4167" spans="1:16" x14ac:dyDescent="0.2">
      <c r="A4167" s="28">
        <v>41766</v>
      </c>
      <c r="B4167" s="40" t="s">
        <v>459</v>
      </c>
      <c r="C4167" s="31">
        <v>322520</v>
      </c>
      <c r="D4167" s="6">
        <v>3081.28</v>
      </c>
      <c r="E4167" s="44" t="s">
        <v>27</v>
      </c>
    </row>
    <row r="4168" spans="1:16" x14ac:dyDescent="0.2">
      <c r="A4168" s="28">
        <v>41766</v>
      </c>
      <c r="B4168" s="40" t="s">
        <v>1027</v>
      </c>
      <c r="C4168" s="31">
        <v>11796</v>
      </c>
      <c r="D4168" s="6">
        <v>146.69999999999999</v>
      </c>
      <c r="E4168" s="44" t="s">
        <v>27</v>
      </c>
    </row>
    <row r="4169" spans="1:16" x14ac:dyDescent="0.2">
      <c r="A4169" s="28">
        <v>41766</v>
      </c>
      <c r="B4169" s="40" t="s">
        <v>993</v>
      </c>
      <c r="C4169" s="31">
        <v>9000710576</v>
      </c>
      <c r="D4169" s="6">
        <v>286.55</v>
      </c>
      <c r="E4169" s="44" t="s">
        <v>27</v>
      </c>
    </row>
    <row r="4170" spans="1:16" x14ac:dyDescent="0.2">
      <c r="A4170" s="28">
        <v>41766</v>
      </c>
      <c r="B4170" s="40" t="s">
        <v>773</v>
      </c>
      <c r="C4170" s="42" t="s">
        <v>1146</v>
      </c>
      <c r="D4170" s="6">
        <v>1566.24</v>
      </c>
      <c r="E4170" s="44" t="s">
        <v>27</v>
      </c>
    </row>
    <row r="4171" spans="1:16" x14ac:dyDescent="0.2">
      <c r="A4171" s="28">
        <v>41768</v>
      </c>
      <c r="B4171" s="40" t="s">
        <v>958</v>
      </c>
      <c r="C4171" s="31">
        <v>164290</v>
      </c>
      <c r="D4171" s="6">
        <v>2272.38</v>
      </c>
      <c r="E4171" s="44" t="s">
        <v>27</v>
      </c>
    </row>
    <row r="4172" spans="1:16" x14ac:dyDescent="0.2">
      <c r="A4172" s="28">
        <v>41766</v>
      </c>
      <c r="B4172" s="40" t="s">
        <v>13</v>
      </c>
      <c r="C4172" s="31">
        <v>4801</v>
      </c>
      <c r="D4172" s="6">
        <v>181.5</v>
      </c>
      <c r="E4172" s="44" t="s">
        <v>27</v>
      </c>
    </row>
    <row r="4173" spans="1:16" ht="10.5" x14ac:dyDescent="0.25">
      <c r="B4173" s="40"/>
      <c r="D4173" s="9">
        <f>SUM(D4166:D4172)</f>
        <v>7550.55</v>
      </c>
      <c r="G4173" s="6">
        <v>3395.09</v>
      </c>
      <c r="I4173" s="6">
        <v>56.78</v>
      </c>
      <c r="J4173" s="6">
        <v>272.49</v>
      </c>
      <c r="K4173" s="6">
        <v>330</v>
      </c>
      <c r="L4173" s="6">
        <v>500</v>
      </c>
      <c r="M4173" s="6">
        <f>SUM(D4173:L4173)</f>
        <v>12104.91</v>
      </c>
      <c r="N4173" s="6">
        <v>7935.34</v>
      </c>
      <c r="O4173" s="7">
        <f>N4173-M4173</f>
        <v>-4169.57</v>
      </c>
    </row>
    <row r="4176" spans="1:16" ht="10.5" x14ac:dyDescent="0.25">
      <c r="A4176" s="59" t="s">
        <v>0</v>
      </c>
      <c r="B4176" s="22" t="s">
        <v>7</v>
      </c>
      <c r="C4176" s="3" t="s">
        <v>8</v>
      </c>
      <c r="D4176" s="2" t="s">
        <v>9</v>
      </c>
      <c r="E4176" s="46"/>
      <c r="F4176" s="2" t="s">
        <v>89</v>
      </c>
      <c r="G4176" s="2" t="s">
        <v>25</v>
      </c>
      <c r="H4176" s="2" t="s">
        <v>90</v>
      </c>
      <c r="I4176" s="2" t="s">
        <v>877</v>
      </c>
      <c r="J4176" s="2" t="s">
        <v>92</v>
      </c>
      <c r="K4176" s="2" t="s">
        <v>37</v>
      </c>
      <c r="L4176" s="2" t="s">
        <v>93</v>
      </c>
      <c r="M4176" s="2" t="s">
        <v>95</v>
      </c>
      <c r="N4176" s="2" t="s">
        <v>58</v>
      </c>
      <c r="O4176" s="4" t="s">
        <v>96</v>
      </c>
    </row>
    <row r="4177" spans="1:15" x14ac:dyDescent="0.2">
      <c r="A4177" s="28">
        <v>41772</v>
      </c>
      <c r="B4177" s="40" t="s">
        <v>19</v>
      </c>
      <c r="C4177" s="31">
        <v>239341</v>
      </c>
      <c r="D4177" s="6">
        <v>373.35</v>
      </c>
      <c r="E4177" s="44" t="s">
        <v>27</v>
      </c>
    </row>
    <row r="4178" spans="1:15" x14ac:dyDescent="0.2">
      <c r="A4178" s="28">
        <v>41773</v>
      </c>
      <c r="B4178" s="40" t="s">
        <v>19</v>
      </c>
      <c r="C4178" s="31">
        <v>239423</v>
      </c>
      <c r="D4178" s="6">
        <v>55.75</v>
      </c>
      <c r="E4178" s="44" t="s">
        <v>27</v>
      </c>
    </row>
    <row r="4179" spans="1:15" x14ac:dyDescent="0.2">
      <c r="A4179" s="28">
        <v>41773</v>
      </c>
      <c r="B4179" s="40" t="s">
        <v>993</v>
      </c>
      <c r="C4179" s="31">
        <v>900071269</v>
      </c>
      <c r="D4179" s="6">
        <v>349.25</v>
      </c>
      <c r="E4179" s="44" t="s">
        <v>27</v>
      </c>
    </row>
    <row r="4180" spans="1:15" x14ac:dyDescent="0.2">
      <c r="A4180" s="28">
        <v>41773</v>
      </c>
      <c r="B4180" s="40" t="s">
        <v>1027</v>
      </c>
      <c r="C4180" s="31">
        <v>12061</v>
      </c>
      <c r="D4180" s="6">
        <v>154.80000000000001</v>
      </c>
      <c r="E4180" s="44" t="s">
        <v>27</v>
      </c>
    </row>
    <row r="4181" spans="1:15" x14ac:dyDescent="0.2">
      <c r="A4181" s="28">
        <v>41773</v>
      </c>
      <c r="B4181" s="40" t="s">
        <v>459</v>
      </c>
      <c r="C4181" s="31">
        <v>323035</v>
      </c>
      <c r="D4181" s="6">
        <v>204.75</v>
      </c>
      <c r="E4181" s="44" t="s">
        <v>27</v>
      </c>
    </row>
    <row r="4182" spans="1:15" x14ac:dyDescent="0.2">
      <c r="A4182" s="28">
        <v>41773</v>
      </c>
      <c r="B4182" s="40" t="s">
        <v>459</v>
      </c>
      <c r="C4182" s="31">
        <v>323004</v>
      </c>
      <c r="D4182" s="6">
        <v>2757.64</v>
      </c>
      <c r="E4182" s="44" t="s">
        <v>27</v>
      </c>
    </row>
    <row r="4183" spans="1:15" x14ac:dyDescent="0.2">
      <c r="A4183" s="28">
        <v>41773</v>
      </c>
      <c r="B4183" s="40" t="s">
        <v>773</v>
      </c>
      <c r="C4183" s="42" t="s">
        <v>1147</v>
      </c>
      <c r="D4183" s="6">
        <v>1448.64</v>
      </c>
      <c r="E4183" s="44" t="s">
        <v>27</v>
      </c>
    </row>
    <row r="4184" spans="1:15" x14ac:dyDescent="0.2">
      <c r="A4184" s="28">
        <v>41774</v>
      </c>
      <c r="B4184" s="40" t="s">
        <v>674</v>
      </c>
      <c r="C4184" s="31">
        <v>73</v>
      </c>
      <c r="D4184" s="6">
        <v>1381.38</v>
      </c>
      <c r="E4184" s="44" t="s">
        <v>27</v>
      </c>
    </row>
    <row r="4185" spans="1:15" x14ac:dyDescent="0.2">
      <c r="A4185" s="28">
        <v>41775</v>
      </c>
      <c r="B4185" s="40" t="s">
        <v>781</v>
      </c>
      <c r="C4185" s="31">
        <v>4421</v>
      </c>
      <c r="D4185" s="6">
        <v>2173.06</v>
      </c>
      <c r="E4185" s="44" t="s">
        <v>27</v>
      </c>
    </row>
    <row r="4186" spans="1:15" ht="10.5" x14ac:dyDescent="0.25">
      <c r="D4186" s="9">
        <f>SUM(D4177:D4185)</f>
        <v>8898.6200000000008</v>
      </c>
      <c r="G4186" s="6">
        <v>3060.78</v>
      </c>
      <c r="I4186" s="6">
        <v>252.97</v>
      </c>
      <c r="J4186" s="6">
        <v>272.49</v>
      </c>
      <c r="K4186" s="6">
        <v>330</v>
      </c>
      <c r="L4186" s="6">
        <v>400</v>
      </c>
      <c r="M4186" s="6">
        <f>SUM(D4186:L4186)</f>
        <v>13214.86</v>
      </c>
      <c r="N4186" s="6">
        <v>9793.7800000000007</v>
      </c>
      <c r="O4186" s="7">
        <f>N4186-M4186</f>
        <v>-3421.08</v>
      </c>
    </row>
    <row r="4188" spans="1:15" ht="10.5" x14ac:dyDescent="0.25">
      <c r="A4188" s="59" t="s">
        <v>0</v>
      </c>
      <c r="B4188" s="22" t="s">
        <v>7</v>
      </c>
      <c r="C4188" s="3" t="s">
        <v>8</v>
      </c>
      <c r="D4188" s="2" t="s">
        <v>9</v>
      </c>
      <c r="E4188" s="46"/>
      <c r="F4188" s="2" t="s">
        <v>89</v>
      </c>
      <c r="G4188" s="2" t="s">
        <v>25</v>
      </c>
      <c r="H4188" s="2" t="s">
        <v>90</v>
      </c>
      <c r="I4188" s="2" t="s">
        <v>877</v>
      </c>
      <c r="J4188" s="2" t="s">
        <v>92</v>
      </c>
      <c r="K4188" s="2" t="s">
        <v>37</v>
      </c>
      <c r="L4188" s="2" t="s">
        <v>93</v>
      </c>
      <c r="M4188" s="2" t="s">
        <v>95</v>
      </c>
      <c r="N4188" s="2" t="s">
        <v>58</v>
      </c>
      <c r="O4188" s="4" t="s">
        <v>96</v>
      </c>
    </row>
    <row r="4189" spans="1:15" x14ac:dyDescent="0.2">
      <c r="A4189" s="28">
        <v>41779</v>
      </c>
      <c r="B4189" s="40" t="s">
        <v>459</v>
      </c>
      <c r="C4189" s="31">
        <v>323383</v>
      </c>
      <c r="D4189" s="6">
        <v>1602.6</v>
      </c>
      <c r="E4189" s="44" t="s">
        <v>27</v>
      </c>
    </row>
    <row r="4190" spans="1:15" x14ac:dyDescent="0.2">
      <c r="A4190" s="28">
        <v>41780</v>
      </c>
      <c r="B4190" s="40" t="s">
        <v>1027</v>
      </c>
      <c r="C4190" s="31">
        <v>12334</v>
      </c>
      <c r="D4190" s="6">
        <v>247</v>
      </c>
      <c r="E4190" s="44" t="s">
        <v>27</v>
      </c>
    </row>
    <row r="4191" spans="1:15" x14ac:dyDescent="0.2">
      <c r="A4191" s="28">
        <v>41780</v>
      </c>
      <c r="B4191" s="40" t="s">
        <v>13</v>
      </c>
      <c r="C4191" s="31">
        <v>4956</v>
      </c>
      <c r="D4191" s="6">
        <v>460.78</v>
      </c>
      <c r="E4191" s="44" t="s">
        <v>27</v>
      </c>
    </row>
    <row r="4192" spans="1:15" x14ac:dyDescent="0.2">
      <c r="A4192" s="28">
        <v>41780</v>
      </c>
      <c r="B4192" s="40" t="s">
        <v>773</v>
      </c>
      <c r="C4192" s="42" t="s">
        <v>1148</v>
      </c>
      <c r="D4192" s="6">
        <v>1358.88</v>
      </c>
      <c r="E4192" s="44" t="s">
        <v>27</v>
      </c>
    </row>
    <row r="4193" spans="1:15" x14ac:dyDescent="0.2">
      <c r="A4193" s="28">
        <v>41780</v>
      </c>
      <c r="B4193" s="40" t="s">
        <v>993</v>
      </c>
      <c r="C4193" s="31">
        <v>9000713756</v>
      </c>
      <c r="D4193" s="6">
        <v>310.85000000000002</v>
      </c>
      <c r="E4193" s="44" t="s">
        <v>27</v>
      </c>
    </row>
    <row r="4194" spans="1:15" x14ac:dyDescent="0.2">
      <c r="A4194" s="28">
        <v>41779</v>
      </c>
      <c r="B4194" s="40" t="s">
        <v>464</v>
      </c>
      <c r="C4194" s="31">
        <v>1439143666</v>
      </c>
      <c r="D4194" s="6">
        <v>115.5</v>
      </c>
      <c r="E4194" s="44" t="s">
        <v>27</v>
      </c>
    </row>
    <row r="4195" spans="1:15" x14ac:dyDescent="0.2">
      <c r="A4195" s="28">
        <v>41781</v>
      </c>
      <c r="B4195" s="40" t="s">
        <v>1149</v>
      </c>
      <c r="C4195" s="31">
        <v>190</v>
      </c>
      <c r="D4195" s="6">
        <v>220</v>
      </c>
      <c r="E4195" s="44" t="s">
        <v>27</v>
      </c>
    </row>
    <row r="4196" spans="1:15" x14ac:dyDescent="0.2">
      <c r="A4196" s="28">
        <v>41782</v>
      </c>
      <c r="B4196" s="40" t="s">
        <v>1150</v>
      </c>
      <c r="C4196" s="31">
        <v>28038</v>
      </c>
      <c r="D4196" s="6">
        <v>149.6</v>
      </c>
      <c r="E4196" s="44" t="s">
        <v>27</v>
      </c>
    </row>
    <row r="4197" spans="1:15" x14ac:dyDescent="0.2">
      <c r="B4197" s="40" t="s">
        <v>838</v>
      </c>
      <c r="D4197" s="6">
        <v>41.9</v>
      </c>
      <c r="E4197" s="44" t="s">
        <v>27</v>
      </c>
    </row>
    <row r="4198" spans="1:15" ht="10.5" x14ac:dyDescent="0.25">
      <c r="D4198" s="9">
        <f>SUM(D4189:D4197)</f>
        <v>4507.1100000000006</v>
      </c>
      <c r="G4198" s="6">
        <v>3060.78</v>
      </c>
      <c r="J4198" s="6">
        <v>272.49</v>
      </c>
      <c r="K4198" s="6">
        <v>330</v>
      </c>
      <c r="L4198" s="6">
        <v>400</v>
      </c>
      <c r="M4198" s="6">
        <f>SUM(D4198:L4198)</f>
        <v>8570.380000000001</v>
      </c>
      <c r="N4198" s="6">
        <v>8835.27</v>
      </c>
      <c r="O4198" s="7">
        <f>N4198-M4198</f>
        <v>264.88999999999942</v>
      </c>
    </row>
    <row r="4201" spans="1:15" ht="10.5" x14ac:dyDescent="0.25">
      <c r="A4201" s="59" t="s">
        <v>0</v>
      </c>
      <c r="B4201" s="22" t="s">
        <v>7</v>
      </c>
      <c r="C4201" s="3" t="s">
        <v>8</v>
      </c>
      <c r="D4201" s="2" t="s">
        <v>9</v>
      </c>
      <c r="E4201" s="46"/>
      <c r="F4201" s="2" t="s">
        <v>89</v>
      </c>
      <c r="G4201" s="2" t="s">
        <v>25</v>
      </c>
      <c r="H4201" s="2" t="s">
        <v>90</v>
      </c>
      <c r="I4201" s="2" t="s">
        <v>877</v>
      </c>
      <c r="J4201" s="2" t="s">
        <v>92</v>
      </c>
      <c r="K4201" s="2" t="s">
        <v>37</v>
      </c>
      <c r="L4201" s="2" t="s">
        <v>93</v>
      </c>
      <c r="M4201" s="2" t="s">
        <v>95</v>
      </c>
      <c r="N4201" s="2" t="s">
        <v>58</v>
      </c>
      <c r="O4201" s="4" t="s">
        <v>96</v>
      </c>
    </row>
    <row r="4202" spans="1:15" x14ac:dyDescent="0.2">
      <c r="A4202" s="28">
        <v>41788</v>
      </c>
      <c r="B4202" s="40" t="s">
        <v>1027</v>
      </c>
      <c r="C4202" s="31">
        <v>12644</v>
      </c>
      <c r="D4202" s="6">
        <v>154.80000000000001</v>
      </c>
      <c r="E4202" s="44" t="s">
        <v>27</v>
      </c>
    </row>
    <row r="4203" spans="1:15" x14ac:dyDescent="0.2">
      <c r="A4203" s="28">
        <v>41787</v>
      </c>
      <c r="B4203" s="40" t="s">
        <v>748</v>
      </c>
      <c r="C4203" s="31">
        <v>30727</v>
      </c>
      <c r="D4203" s="6">
        <v>481.1</v>
      </c>
      <c r="E4203" s="44" t="s">
        <v>27</v>
      </c>
    </row>
    <row r="4204" spans="1:15" x14ac:dyDescent="0.2">
      <c r="A4204" s="28">
        <v>41787</v>
      </c>
      <c r="B4204" s="40" t="s">
        <v>773</v>
      </c>
      <c r="C4204" s="42" t="s">
        <v>1151</v>
      </c>
      <c r="D4204" s="6">
        <v>1321.92</v>
      </c>
      <c r="E4204" s="44" t="s">
        <v>27</v>
      </c>
    </row>
    <row r="4205" spans="1:15" x14ac:dyDescent="0.2">
      <c r="A4205" s="28">
        <v>41787</v>
      </c>
      <c r="B4205" s="40" t="s">
        <v>993</v>
      </c>
      <c r="C4205" s="31">
        <v>9000715420</v>
      </c>
      <c r="D4205" s="6">
        <v>319.55</v>
      </c>
      <c r="E4205" s="44" t="s">
        <v>27</v>
      </c>
    </row>
    <row r="4206" spans="1:15" x14ac:dyDescent="0.2">
      <c r="A4206" s="28">
        <v>41786</v>
      </c>
      <c r="B4206" s="40" t="s">
        <v>19</v>
      </c>
      <c r="C4206" s="31">
        <v>239924</v>
      </c>
      <c r="D4206" s="41">
        <v>501.9</v>
      </c>
      <c r="E4206" s="44" t="s">
        <v>27</v>
      </c>
    </row>
    <row r="4207" spans="1:15" x14ac:dyDescent="0.2">
      <c r="A4207" s="28">
        <v>41787</v>
      </c>
      <c r="B4207" s="40" t="s">
        <v>459</v>
      </c>
      <c r="C4207" s="31">
        <v>323931</v>
      </c>
      <c r="D4207" s="6">
        <v>2709.65</v>
      </c>
      <c r="E4207" s="44" t="s">
        <v>27</v>
      </c>
    </row>
    <row r="4208" spans="1:15" x14ac:dyDescent="0.2">
      <c r="A4208" s="28">
        <v>41787</v>
      </c>
      <c r="B4208" s="40" t="s">
        <v>993</v>
      </c>
      <c r="C4208" s="31">
        <v>9000715419</v>
      </c>
      <c r="D4208" s="6">
        <v>24</v>
      </c>
      <c r="E4208" s="44" t="s">
        <v>27</v>
      </c>
    </row>
    <row r="4209" spans="1:16" x14ac:dyDescent="0.2">
      <c r="A4209" s="28">
        <v>41787</v>
      </c>
      <c r="B4209" s="40" t="s">
        <v>777</v>
      </c>
      <c r="C4209" s="42" t="s">
        <v>1155</v>
      </c>
      <c r="D4209" s="6">
        <v>1138.51</v>
      </c>
      <c r="E4209" s="44" t="s">
        <v>27</v>
      </c>
    </row>
    <row r="4210" spans="1:16" ht="10.5" x14ac:dyDescent="0.25">
      <c r="B4210" s="40" t="s">
        <v>243</v>
      </c>
      <c r="D4210" s="9">
        <f>SUM(D4202:D4209)</f>
        <v>6651.43</v>
      </c>
      <c r="G4210" s="6">
        <v>3320.8</v>
      </c>
      <c r="I4210" s="6">
        <v>137.82</v>
      </c>
      <c r="J4210" s="6">
        <v>272.49</v>
      </c>
      <c r="K4210" s="6">
        <v>330</v>
      </c>
      <c r="L4210" s="6">
        <v>400</v>
      </c>
      <c r="M4210" s="6">
        <f>SUM(D4210:L4210)</f>
        <v>11112.539999999999</v>
      </c>
      <c r="N4210" s="6">
        <v>9144.68</v>
      </c>
      <c r="O4210" s="7">
        <f>N4210-M4210</f>
        <v>-1967.8599999999988</v>
      </c>
      <c r="P4210" s="7">
        <v>-9293.6200000000008</v>
      </c>
    </row>
    <row r="4212" spans="1:16" ht="10.5" x14ac:dyDescent="0.25">
      <c r="A4212" s="59" t="s">
        <v>0</v>
      </c>
      <c r="B4212" s="22" t="s">
        <v>7</v>
      </c>
      <c r="C4212" s="3" t="s">
        <v>8</v>
      </c>
      <c r="D4212" s="2" t="s">
        <v>9</v>
      </c>
      <c r="E4212" s="46"/>
      <c r="F4212" s="2" t="s">
        <v>89</v>
      </c>
      <c r="G4212" s="2" t="s">
        <v>25</v>
      </c>
      <c r="H4212" s="2" t="s">
        <v>90</v>
      </c>
      <c r="I4212" s="2" t="s">
        <v>877</v>
      </c>
      <c r="J4212" s="2" t="s">
        <v>92</v>
      </c>
      <c r="K4212" s="2" t="s">
        <v>37</v>
      </c>
      <c r="L4212" s="2" t="s">
        <v>93</v>
      </c>
      <c r="M4212" s="2" t="s">
        <v>95</v>
      </c>
      <c r="N4212" s="2" t="s">
        <v>58</v>
      </c>
      <c r="O4212" s="4" t="s">
        <v>96</v>
      </c>
    </row>
    <row r="4213" spans="1:16" x14ac:dyDescent="0.2">
      <c r="A4213" s="28">
        <v>41792</v>
      </c>
      <c r="B4213" s="40" t="s">
        <v>674</v>
      </c>
      <c r="C4213" s="31">
        <v>74</v>
      </c>
      <c r="D4213" s="6">
        <v>2011.35</v>
      </c>
    </row>
    <row r="4214" spans="1:16" x14ac:dyDescent="0.2">
      <c r="A4214" s="28">
        <v>41794</v>
      </c>
      <c r="B4214" s="40" t="s">
        <v>1070</v>
      </c>
      <c r="C4214" s="31">
        <v>12930</v>
      </c>
      <c r="D4214" s="6">
        <v>215</v>
      </c>
      <c r="E4214" s="44" t="s">
        <v>27</v>
      </c>
    </row>
    <row r="4215" spans="1:16" x14ac:dyDescent="0.2">
      <c r="A4215" s="28">
        <v>41794</v>
      </c>
      <c r="B4215" s="40" t="s">
        <v>993</v>
      </c>
      <c r="C4215" s="31">
        <v>9000717055</v>
      </c>
      <c r="D4215" s="6">
        <v>267.95</v>
      </c>
      <c r="E4215" s="44" t="s">
        <v>27</v>
      </c>
    </row>
    <row r="4216" spans="1:16" x14ac:dyDescent="0.2">
      <c r="A4216" s="28">
        <v>41794</v>
      </c>
      <c r="B4216" s="40" t="s">
        <v>993</v>
      </c>
      <c r="C4216" s="31">
        <v>9000717056</v>
      </c>
      <c r="D4216" s="6">
        <v>12</v>
      </c>
      <c r="E4216" s="44" t="s">
        <v>27</v>
      </c>
    </row>
    <row r="4217" spans="1:16" x14ac:dyDescent="0.2">
      <c r="A4217" s="28">
        <v>41794</v>
      </c>
      <c r="B4217" s="40" t="s">
        <v>773</v>
      </c>
      <c r="C4217" s="42" t="s">
        <v>1152</v>
      </c>
      <c r="D4217" s="6">
        <v>1408.8</v>
      </c>
      <c r="E4217" s="44" t="s">
        <v>27</v>
      </c>
    </row>
    <row r="4218" spans="1:16" x14ac:dyDescent="0.2">
      <c r="A4218" s="63" t="s">
        <v>1156</v>
      </c>
      <c r="B4218" s="40" t="s">
        <v>761</v>
      </c>
      <c r="C4218" s="42">
        <v>26931</v>
      </c>
      <c r="D4218" s="6">
        <v>1146.02</v>
      </c>
      <c r="E4218" s="44" t="s">
        <v>27</v>
      </c>
    </row>
    <row r="4219" spans="1:16" x14ac:dyDescent="0.2">
      <c r="A4219" s="28">
        <v>41795</v>
      </c>
      <c r="B4219" s="40" t="s">
        <v>459</v>
      </c>
      <c r="C4219" s="31">
        <v>324464</v>
      </c>
      <c r="D4219" s="6">
        <v>2685.49</v>
      </c>
      <c r="E4219" s="44" t="s">
        <v>27</v>
      </c>
    </row>
    <row r="4220" spans="1:16" ht="10.5" x14ac:dyDescent="0.25">
      <c r="D4220" s="9">
        <f>SUM(D4213:D4219)</f>
        <v>7746.6099999999988</v>
      </c>
      <c r="G4220" s="6">
        <v>3320.8</v>
      </c>
      <c r="J4220" s="6">
        <v>272.49</v>
      </c>
      <c r="K4220" s="6">
        <v>330</v>
      </c>
      <c r="L4220" s="6">
        <v>400</v>
      </c>
      <c r="M4220" s="6">
        <f>SUM(D4220:L4220)</f>
        <v>12069.9</v>
      </c>
      <c r="N4220" s="6">
        <v>10072.15</v>
      </c>
      <c r="O4220" s="7">
        <f>N4220-M4220</f>
        <v>-1997.75</v>
      </c>
    </row>
    <row r="4223" spans="1:16" ht="10.5" x14ac:dyDescent="0.25">
      <c r="A4223" s="59" t="s">
        <v>0</v>
      </c>
      <c r="B4223" s="22" t="s">
        <v>7</v>
      </c>
      <c r="C4223" s="3" t="s">
        <v>8</v>
      </c>
      <c r="D4223" s="2" t="s">
        <v>9</v>
      </c>
      <c r="E4223" s="46"/>
      <c r="F4223" s="2" t="s">
        <v>89</v>
      </c>
      <c r="G4223" s="2" t="s">
        <v>25</v>
      </c>
      <c r="H4223" s="2" t="s">
        <v>90</v>
      </c>
      <c r="I4223" s="2" t="s">
        <v>877</v>
      </c>
      <c r="J4223" s="2" t="s">
        <v>92</v>
      </c>
      <c r="K4223" s="2" t="s">
        <v>37</v>
      </c>
      <c r="L4223" s="2" t="s">
        <v>93</v>
      </c>
      <c r="M4223" s="2" t="s">
        <v>95</v>
      </c>
      <c r="N4223" s="2" t="s">
        <v>58</v>
      </c>
      <c r="O4223" s="4" t="s">
        <v>96</v>
      </c>
    </row>
    <row r="4224" spans="1:16" x14ac:dyDescent="0.2">
      <c r="A4224" s="28">
        <v>41800</v>
      </c>
      <c r="B4224" s="40" t="s">
        <v>19</v>
      </c>
      <c r="C4224" s="31">
        <v>240444</v>
      </c>
      <c r="D4224" s="6">
        <v>312.39999999999998</v>
      </c>
      <c r="E4224" s="44" t="s">
        <v>27</v>
      </c>
    </row>
    <row r="4225" spans="1:15" x14ac:dyDescent="0.2">
      <c r="A4225" s="28">
        <v>41801</v>
      </c>
      <c r="B4225" s="40" t="s">
        <v>993</v>
      </c>
      <c r="C4225" s="31">
        <v>9000718442</v>
      </c>
      <c r="D4225" s="6">
        <v>313.85000000000002</v>
      </c>
      <c r="E4225" s="44" t="s">
        <v>27</v>
      </c>
    </row>
    <row r="4226" spans="1:15" x14ac:dyDescent="0.2">
      <c r="A4226" s="28">
        <v>41801</v>
      </c>
      <c r="B4226" s="40" t="s">
        <v>993</v>
      </c>
      <c r="C4226" s="31">
        <v>9000718430</v>
      </c>
      <c r="D4226" s="6">
        <v>48</v>
      </c>
      <c r="E4226" s="44" t="s">
        <v>27</v>
      </c>
    </row>
    <row r="4227" spans="1:15" x14ac:dyDescent="0.2">
      <c r="A4227" s="28">
        <v>41801</v>
      </c>
      <c r="B4227" s="40" t="s">
        <v>773</v>
      </c>
      <c r="C4227" s="42" t="s">
        <v>1153</v>
      </c>
      <c r="D4227" s="6">
        <v>1496.16</v>
      </c>
      <c r="E4227" s="44" t="s">
        <v>1164</v>
      </c>
    </row>
    <row r="4228" spans="1:15" x14ac:dyDescent="0.2">
      <c r="A4228" s="28">
        <v>41802</v>
      </c>
      <c r="B4228" s="40" t="s">
        <v>748</v>
      </c>
      <c r="C4228" s="31">
        <v>31339</v>
      </c>
      <c r="D4228" s="6">
        <v>184.04</v>
      </c>
      <c r="E4228" s="44" t="s">
        <v>27</v>
      </c>
    </row>
    <row r="4229" spans="1:15" x14ac:dyDescent="0.2">
      <c r="A4229" s="28">
        <v>41802</v>
      </c>
      <c r="B4229" s="40" t="s">
        <v>1027</v>
      </c>
      <c r="C4229" s="31">
        <v>13188</v>
      </c>
      <c r="D4229" s="6">
        <v>146.69999999999999</v>
      </c>
      <c r="E4229" s="44" t="s">
        <v>27</v>
      </c>
    </row>
    <row r="4230" spans="1:15" x14ac:dyDescent="0.2">
      <c r="A4230" s="28">
        <v>41802</v>
      </c>
      <c r="B4230" s="40" t="s">
        <v>459</v>
      </c>
      <c r="C4230" s="31">
        <v>324829</v>
      </c>
      <c r="D4230" s="6">
        <v>1887.31</v>
      </c>
      <c r="E4230" s="44" t="s">
        <v>27</v>
      </c>
    </row>
    <row r="4231" spans="1:15" x14ac:dyDescent="0.2">
      <c r="A4231" s="28">
        <v>41802</v>
      </c>
      <c r="B4231" s="40" t="s">
        <v>761</v>
      </c>
      <c r="C4231" s="31">
        <v>27106</v>
      </c>
      <c r="D4231" s="6">
        <v>1006.24</v>
      </c>
      <c r="E4231" s="44" t="s">
        <v>27</v>
      </c>
    </row>
    <row r="4232" spans="1:15" ht="10.5" x14ac:dyDescent="0.25">
      <c r="D4232" s="9">
        <f>SUM(D4224:D4231)</f>
        <v>5394.6999999999989</v>
      </c>
      <c r="G4232" s="6">
        <v>3044.81</v>
      </c>
      <c r="J4232" s="6">
        <v>272.49</v>
      </c>
      <c r="K4232" s="6">
        <v>330</v>
      </c>
      <c r="L4232" s="6">
        <v>400</v>
      </c>
      <c r="M4232" s="6">
        <f>SUM(D4232:L4232)</f>
        <v>9441.9999999999982</v>
      </c>
      <c r="N4232" s="6">
        <v>8715.2000000000007</v>
      </c>
      <c r="O4232" s="7">
        <f>N4232-M4232</f>
        <v>-726.79999999999745</v>
      </c>
    </row>
    <row r="4234" spans="1:15" ht="10.5" x14ac:dyDescent="0.25">
      <c r="A4234" s="59" t="s">
        <v>0</v>
      </c>
      <c r="B4234" s="22" t="s">
        <v>7</v>
      </c>
      <c r="C4234" s="3" t="s">
        <v>8</v>
      </c>
      <c r="D4234" s="2" t="s">
        <v>9</v>
      </c>
      <c r="E4234" s="46"/>
      <c r="F4234" s="2" t="s">
        <v>89</v>
      </c>
      <c r="G4234" s="2" t="s">
        <v>25</v>
      </c>
      <c r="H4234" s="2" t="s">
        <v>90</v>
      </c>
      <c r="I4234" s="2" t="s">
        <v>877</v>
      </c>
      <c r="J4234" s="2" t="s">
        <v>92</v>
      </c>
      <c r="K4234" s="2" t="s">
        <v>37</v>
      </c>
      <c r="L4234" s="2" t="s">
        <v>93</v>
      </c>
      <c r="M4234" s="2" t="s">
        <v>95</v>
      </c>
      <c r="N4234" s="2" t="s">
        <v>58</v>
      </c>
      <c r="O4234" s="4" t="s">
        <v>96</v>
      </c>
    </row>
    <row r="4235" spans="1:15" x14ac:dyDescent="0.2">
      <c r="A4235" s="28">
        <v>41806</v>
      </c>
      <c r="B4235" s="40" t="s">
        <v>13</v>
      </c>
      <c r="C4235" s="31">
        <v>4949</v>
      </c>
      <c r="D4235" s="6">
        <v>264</v>
      </c>
      <c r="E4235" s="44" t="s">
        <v>27</v>
      </c>
    </row>
    <row r="4236" spans="1:15" x14ac:dyDescent="0.2">
      <c r="A4236" s="28">
        <v>41808</v>
      </c>
      <c r="B4236" s="40" t="s">
        <v>993</v>
      </c>
      <c r="C4236" s="31">
        <v>9000720098</v>
      </c>
      <c r="D4236" s="6">
        <v>427.25</v>
      </c>
      <c r="E4236" s="44" t="s">
        <v>27</v>
      </c>
    </row>
    <row r="4237" spans="1:15" x14ac:dyDescent="0.2">
      <c r="A4237" s="28">
        <v>41808</v>
      </c>
      <c r="B4237" s="40" t="s">
        <v>748</v>
      </c>
      <c r="C4237" s="31">
        <v>31531</v>
      </c>
      <c r="D4237" s="6">
        <v>65.45</v>
      </c>
      <c r="E4237" s="44" t="s">
        <v>27</v>
      </c>
    </row>
    <row r="4238" spans="1:15" x14ac:dyDescent="0.2">
      <c r="A4238" s="28">
        <v>41808</v>
      </c>
      <c r="B4238" s="40" t="s">
        <v>773</v>
      </c>
      <c r="C4238" s="42" t="s">
        <v>1157</v>
      </c>
      <c r="D4238" s="6">
        <v>1520.64</v>
      </c>
      <c r="E4238" s="44" t="s">
        <v>27</v>
      </c>
    </row>
    <row r="4239" spans="1:15" x14ac:dyDescent="0.2">
      <c r="A4239" s="28">
        <v>41809</v>
      </c>
      <c r="B4239" s="40" t="s">
        <v>459</v>
      </c>
      <c r="C4239" s="31">
        <v>325287</v>
      </c>
      <c r="D4239" s="6">
        <v>2401.02</v>
      </c>
      <c r="E4239" s="44" t="s">
        <v>27</v>
      </c>
    </row>
    <row r="4240" spans="1:15" x14ac:dyDescent="0.2">
      <c r="A4240" s="28">
        <v>41809</v>
      </c>
      <c r="B4240" s="40" t="s">
        <v>1027</v>
      </c>
      <c r="C4240" s="31">
        <v>13505</v>
      </c>
      <c r="D4240" s="6">
        <v>146.69999999999999</v>
      </c>
      <c r="E4240" s="44" t="s">
        <v>27</v>
      </c>
    </row>
    <row r="4241" spans="1:16" ht="10.5" x14ac:dyDescent="0.25">
      <c r="A4241" s="63" t="s">
        <v>243</v>
      </c>
      <c r="D4241" s="9">
        <f>SUM(D4235:D4240)</f>
        <v>4825.0600000000004</v>
      </c>
      <c r="G4241" s="6">
        <v>3044.81</v>
      </c>
      <c r="I4241" s="6">
        <v>485.78</v>
      </c>
      <c r="J4241" s="6">
        <v>272.49</v>
      </c>
      <c r="K4241" s="6">
        <v>330</v>
      </c>
      <c r="L4241" s="6">
        <v>400</v>
      </c>
      <c r="M4241" s="6">
        <f>SUM(D4241:L4241)</f>
        <v>9358.1400000000012</v>
      </c>
      <c r="N4241" s="6">
        <v>8686.16</v>
      </c>
      <c r="O4241" s="7">
        <f>N4241-M4241</f>
        <v>-671.98000000000138</v>
      </c>
    </row>
    <row r="4243" spans="1:16" ht="10.5" x14ac:dyDescent="0.25">
      <c r="A4243" s="59" t="s">
        <v>0</v>
      </c>
      <c r="B4243" s="22" t="s">
        <v>7</v>
      </c>
      <c r="C4243" s="3" t="s">
        <v>8</v>
      </c>
      <c r="D4243" s="2" t="s">
        <v>9</v>
      </c>
      <c r="E4243" s="46"/>
      <c r="F4243" s="2" t="s">
        <v>89</v>
      </c>
      <c r="G4243" s="2" t="s">
        <v>25</v>
      </c>
      <c r="H4243" s="2" t="s">
        <v>90</v>
      </c>
      <c r="I4243" s="2" t="s">
        <v>877</v>
      </c>
      <c r="J4243" s="2" t="s">
        <v>92</v>
      </c>
      <c r="K4243" s="2" t="s">
        <v>37</v>
      </c>
      <c r="L4243" s="2" t="s">
        <v>93</v>
      </c>
      <c r="M4243" s="2" t="s">
        <v>95</v>
      </c>
      <c r="N4243" s="2" t="s">
        <v>58</v>
      </c>
      <c r="O4243" s="4" t="s">
        <v>96</v>
      </c>
    </row>
    <row r="4244" spans="1:16" x14ac:dyDescent="0.2">
      <c r="A4244" s="28">
        <v>41814</v>
      </c>
      <c r="B4244" s="40" t="s">
        <v>19</v>
      </c>
      <c r="C4244" s="31">
        <v>241020</v>
      </c>
      <c r="D4244" s="6">
        <v>393.55</v>
      </c>
      <c r="E4244" s="44" t="s">
        <v>27</v>
      </c>
    </row>
    <row r="4245" spans="1:16" x14ac:dyDescent="0.2">
      <c r="A4245" s="28">
        <v>41815</v>
      </c>
      <c r="B4245" s="40" t="s">
        <v>748</v>
      </c>
      <c r="C4245" s="31">
        <v>31767</v>
      </c>
      <c r="D4245" s="6">
        <v>137.30000000000001</v>
      </c>
      <c r="E4245" s="44" t="s">
        <v>27</v>
      </c>
    </row>
    <row r="4246" spans="1:16" x14ac:dyDescent="0.2">
      <c r="A4246" s="28">
        <v>41815</v>
      </c>
      <c r="B4246" s="40" t="s">
        <v>993</v>
      </c>
      <c r="C4246" s="31">
        <v>9000721701</v>
      </c>
      <c r="D4246" s="6">
        <v>311.75</v>
      </c>
      <c r="E4246" s="44" t="s">
        <v>27</v>
      </c>
    </row>
    <row r="4247" spans="1:16" x14ac:dyDescent="0.2">
      <c r="A4247" s="28">
        <v>41815</v>
      </c>
      <c r="B4247" s="40" t="s">
        <v>773</v>
      </c>
      <c r="C4247" s="42" t="s">
        <v>1159</v>
      </c>
      <c r="D4247" s="6">
        <v>1486.08</v>
      </c>
      <c r="E4247" s="44" t="s">
        <v>27</v>
      </c>
    </row>
    <row r="4248" spans="1:16" x14ac:dyDescent="0.2">
      <c r="A4248" s="28">
        <v>41816</v>
      </c>
      <c r="B4248" s="40" t="s">
        <v>459</v>
      </c>
      <c r="C4248" s="31">
        <v>325712</v>
      </c>
      <c r="D4248" s="6">
        <v>3239.43</v>
      </c>
      <c r="E4248" s="44" t="s">
        <v>27</v>
      </c>
    </row>
    <row r="4249" spans="1:16" x14ac:dyDescent="0.2">
      <c r="A4249" s="28">
        <v>41816</v>
      </c>
      <c r="B4249" s="40" t="s">
        <v>1027</v>
      </c>
      <c r="C4249" s="31">
        <v>13798</v>
      </c>
      <c r="D4249" s="6">
        <v>189.8</v>
      </c>
      <c r="E4249" s="44" t="s">
        <v>27</v>
      </c>
    </row>
    <row r="4250" spans="1:16" ht="10.5" x14ac:dyDescent="0.25">
      <c r="B4250" s="40" t="s">
        <v>243</v>
      </c>
      <c r="D4250" s="9">
        <f>SUM(D4244:D4249)</f>
        <v>5757.91</v>
      </c>
      <c r="G4250" s="6">
        <v>3036.91</v>
      </c>
      <c r="I4250" s="6">
        <v>99.57</v>
      </c>
      <c r="J4250" s="6">
        <v>272.49</v>
      </c>
      <c r="K4250" s="6">
        <v>330</v>
      </c>
      <c r="L4250" s="6">
        <v>400</v>
      </c>
      <c r="M4250" s="6">
        <f>SUM(D4250:L4250)</f>
        <v>9896.8799999999992</v>
      </c>
      <c r="N4250" s="6">
        <v>9801.9500000000007</v>
      </c>
      <c r="O4250" s="7">
        <f>N4250-M4250</f>
        <v>-94.929999999998472</v>
      </c>
      <c r="P4250" s="7">
        <v>-3491.36</v>
      </c>
    </row>
    <row r="4253" spans="1:16" ht="10.5" x14ac:dyDescent="0.25">
      <c r="A4253" s="59" t="s">
        <v>0</v>
      </c>
      <c r="B4253" s="22" t="s">
        <v>7</v>
      </c>
      <c r="C4253" s="3" t="s">
        <v>8</v>
      </c>
      <c r="D4253" s="2" t="s">
        <v>9</v>
      </c>
      <c r="E4253" s="46"/>
      <c r="F4253" s="2" t="s">
        <v>89</v>
      </c>
      <c r="G4253" s="2" t="s">
        <v>25</v>
      </c>
      <c r="H4253" s="2" t="s">
        <v>90</v>
      </c>
      <c r="I4253" s="2" t="s">
        <v>877</v>
      </c>
      <c r="J4253" s="2" t="s">
        <v>92</v>
      </c>
      <c r="K4253" s="2" t="s">
        <v>37</v>
      </c>
      <c r="L4253" s="2" t="s">
        <v>93</v>
      </c>
      <c r="M4253" s="2" t="s">
        <v>95</v>
      </c>
      <c r="N4253" s="2" t="s">
        <v>58</v>
      </c>
      <c r="O4253" s="4" t="s">
        <v>96</v>
      </c>
    </row>
    <row r="4254" spans="1:16" s="101" customFormat="1" x14ac:dyDescent="0.2">
      <c r="A4254" s="84">
        <v>41820</v>
      </c>
      <c r="B4254" s="85" t="s">
        <v>761</v>
      </c>
      <c r="C4254" s="86">
        <v>27576</v>
      </c>
      <c r="D4254" s="87">
        <v>1119.29</v>
      </c>
      <c r="E4254" s="88" t="s">
        <v>27</v>
      </c>
      <c r="F4254" s="87"/>
      <c r="G4254" s="87"/>
      <c r="H4254" s="87"/>
      <c r="I4254" s="87"/>
      <c r="J4254" s="87"/>
      <c r="K4254" s="87"/>
      <c r="L4254" s="87"/>
      <c r="M4254" s="87"/>
      <c r="N4254" s="87"/>
      <c r="O4254" s="100"/>
      <c r="P4254" s="100"/>
    </row>
    <row r="4255" spans="1:16" x14ac:dyDescent="0.2">
      <c r="A4255" s="28">
        <v>41822</v>
      </c>
      <c r="B4255" s="40" t="s">
        <v>459</v>
      </c>
      <c r="C4255" s="31">
        <v>326071</v>
      </c>
      <c r="D4255" s="6">
        <v>3511.86</v>
      </c>
      <c r="E4255" s="44" t="s">
        <v>27</v>
      </c>
    </row>
    <row r="4256" spans="1:16" x14ac:dyDescent="0.2">
      <c r="A4256" s="28">
        <v>41822</v>
      </c>
      <c r="B4256" s="40" t="s">
        <v>773</v>
      </c>
      <c r="C4256" s="42" t="s">
        <v>1162</v>
      </c>
      <c r="D4256" s="6">
        <v>1500</v>
      </c>
      <c r="E4256" s="44" t="s">
        <v>27</v>
      </c>
    </row>
    <row r="4257" spans="1:15" x14ac:dyDescent="0.2">
      <c r="A4257" s="28">
        <v>41822</v>
      </c>
      <c r="B4257" s="40" t="s">
        <v>993</v>
      </c>
      <c r="C4257" s="31">
        <v>9000723321</v>
      </c>
      <c r="D4257" s="6">
        <v>345.1</v>
      </c>
      <c r="E4257" s="44" t="s">
        <v>27</v>
      </c>
    </row>
    <row r="4258" spans="1:15" x14ac:dyDescent="0.2">
      <c r="A4258" s="28">
        <v>41823</v>
      </c>
      <c r="B4258" s="40" t="s">
        <v>1027</v>
      </c>
      <c r="C4258" s="31">
        <v>14067</v>
      </c>
      <c r="D4258" s="6">
        <v>184.5</v>
      </c>
      <c r="E4258" s="44" t="s">
        <v>27</v>
      </c>
    </row>
    <row r="4259" spans="1:15" x14ac:dyDescent="0.2">
      <c r="A4259" s="28">
        <v>41823</v>
      </c>
      <c r="B4259" s="40" t="s">
        <v>761</v>
      </c>
      <c r="C4259" s="31">
        <v>27680</v>
      </c>
      <c r="D4259" s="6">
        <v>1322.44</v>
      </c>
      <c r="E4259" s="44" t="s">
        <v>27</v>
      </c>
    </row>
    <row r="4260" spans="1:15" ht="10.5" x14ac:dyDescent="0.25">
      <c r="A4260" s="63" t="s">
        <v>243</v>
      </c>
      <c r="D4260" s="9">
        <f>SUM(D4254:D4259)</f>
        <v>7983.1900000000005</v>
      </c>
      <c r="G4260" s="6">
        <v>3036.91</v>
      </c>
      <c r="H4260" s="5"/>
      <c r="I4260" s="6">
        <v>177.31</v>
      </c>
      <c r="J4260" s="6">
        <v>272.49</v>
      </c>
      <c r="K4260" s="6">
        <v>330</v>
      </c>
      <c r="L4260" s="6">
        <v>400</v>
      </c>
      <c r="M4260" s="6">
        <f>SUM(D4260:L4260)</f>
        <v>12199.9</v>
      </c>
      <c r="N4260" s="6">
        <v>9447.34</v>
      </c>
      <c r="O4260" s="7">
        <f>N4260-M4260</f>
        <v>-2752.5599999999995</v>
      </c>
    </row>
    <row r="4262" spans="1:15" ht="10.5" x14ac:dyDescent="0.25">
      <c r="A4262" s="59" t="s">
        <v>0</v>
      </c>
      <c r="B4262" s="22" t="s">
        <v>7</v>
      </c>
      <c r="C4262" s="3" t="s">
        <v>8</v>
      </c>
      <c r="D4262" s="2" t="s">
        <v>9</v>
      </c>
      <c r="E4262" s="46"/>
      <c r="F4262" s="2" t="s">
        <v>89</v>
      </c>
      <c r="G4262" s="2" t="s">
        <v>25</v>
      </c>
      <c r="H4262" s="2" t="s">
        <v>90</v>
      </c>
      <c r="I4262" s="2" t="s">
        <v>877</v>
      </c>
      <c r="J4262" s="2" t="s">
        <v>92</v>
      </c>
      <c r="K4262" s="2" t="s">
        <v>37</v>
      </c>
      <c r="L4262" s="2" t="s">
        <v>93</v>
      </c>
      <c r="M4262" s="2" t="s">
        <v>95</v>
      </c>
      <c r="N4262" s="2" t="s">
        <v>58</v>
      </c>
      <c r="O4262" s="4" t="s">
        <v>96</v>
      </c>
    </row>
    <row r="4263" spans="1:15" x14ac:dyDescent="0.2">
      <c r="B4263" s="40" t="s">
        <v>1005</v>
      </c>
      <c r="C4263" s="31">
        <v>800178</v>
      </c>
      <c r="D4263" s="6">
        <v>590.15</v>
      </c>
      <c r="E4263" s="44" t="s">
        <v>27</v>
      </c>
    </row>
    <row r="4264" spans="1:15" x14ac:dyDescent="0.2">
      <c r="A4264" s="28">
        <v>41828</v>
      </c>
      <c r="B4264" s="40" t="s">
        <v>770</v>
      </c>
      <c r="C4264" s="31">
        <v>241605</v>
      </c>
      <c r="D4264" s="6">
        <v>423.15</v>
      </c>
      <c r="E4264" s="44" t="s">
        <v>27</v>
      </c>
    </row>
    <row r="4265" spans="1:15" x14ac:dyDescent="0.2">
      <c r="A4265" s="28">
        <v>41829</v>
      </c>
      <c r="B4265" s="40" t="s">
        <v>1129</v>
      </c>
      <c r="C4265" s="31">
        <v>9000724879</v>
      </c>
      <c r="D4265" s="6">
        <v>238.85</v>
      </c>
      <c r="E4265" s="44" t="s">
        <v>27</v>
      </c>
    </row>
    <row r="4266" spans="1:15" x14ac:dyDescent="0.2">
      <c r="A4266" s="28">
        <v>41829</v>
      </c>
      <c r="B4266" s="40" t="s">
        <v>773</v>
      </c>
      <c r="C4266" s="42" t="s">
        <v>1165</v>
      </c>
      <c r="D4266" s="6">
        <v>1447.68</v>
      </c>
      <c r="E4266" s="44" t="s">
        <v>27</v>
      </c>
    </row>
    <row r="4267" spans="1:15" x14ac:dyDescent="0.2">
      <c r="A4267" s="28">
        <v>41830</v>
      </c>
      <c r="B4267" s="40" t="s">
        <v>1019</v>
      </c>
      <c r="C4267" s="31">
        <v>14396</v>
      </c>
      <c r="D4267" s="6">
        <v>198.5</v>
      </c>
      <c r="E4267" s="44" t="s">
        <v>27</v>
      </c>
    </row>
    <row r="4268" spans="1:15" x14ac:dyDescent="0.2">
      <c r="A4268" s="28">
        <v>41829</v>
      </c>
      <c r="B4268" s="40" t="s">
        <v>459</v>
      </c>
      <c r="C4268" s="31">
        <v>326508</v>
      </c>
      <c r="D4268" s="6">
        <v>3020.06</v>
      </c>
      <c r="E4268" s="44" t="s">
        <v>27</v>
      </c>
    </row>
    <row r="4269" spans="1:15" x14ac:dyDescent="0.2">
      <c r="A4269" s="28">
        <v>41830</v>
      </c>
      <c r="B4269" s="40" t="s">
        <v>761</v>
      </c>
      <c r="C4269" s="31">
        <v>27871</v>
      </c>
      <c r="D4269" s="6">
        <v>1190.96</v>
      </c>
      <c r="E4269" s="44" t="s">
        <v>27</v>
      </c>
    </row>
    <row r="4270" spans="1:15" x14ac:dyDescent="0.2">
      <c r="A4270" s="28">
        <v>41830</v>
      </c>
      <c r="B4270" s="40" t="s">
        <v>459</v>
      </c>
      <c r="C4270" s="31">
        <v>326601</v>
      </c>
      <c r="D4270" s="6">
        <v>489.63</v>
      </c>
      <c r="E4270" s="44" t="s">
        <v>27</v>
      </c>
    </row>
    <row r="4271" spans="1:15" ht="10.5" x14ac:dyDescent="0.25">
      <c r="D4271" s="9">
        <f>SUM(D4263:D4270)</f>
        <v>7598.98</v>
      </c>
      <c r="G4271" s="6">
        <v>2943.51</v>
      </c>
      <c r="I4271" s="6">
        <v>208.13</v>
      </c>
      <c r="J4271" s="6">
        <v>272.49</v>
      </c>
      <c r="K4271" s="6">
        <v>330</v>
      </c>
      <c r="L4271" s="6">
        <v>400</v>
      </c>
      <c r="M4271" s="6">
        <f>SUM(D4271:L4271)</f>
        <v>11753.109999999999</v>
      </c>
      <c r="N4271" s="6">
        <v>10167.34</v>
      </c>
      <c r="O4271" s="7">
        <f>N4271-M4271</f>
        <v>-1585.7699999999986</v>
      </c>
    </row>
    <row r="4273" spans="1:15" ht="10.5" x14ac:dyDescent="0.25">
      <c r="A4273" s="59" t="s">
        <v>0</v>
      </c>
      <c r="B4273" s="22" t="s">
        <v>7</v>
      </c>
      <c r="C4273" s="3" t="s">
        <v>8</v>
      </c>
      <c r="D4273" s="2" t="s">
        <v>9</v>
      </c>
      <c r="E4273" s="46"/>
      <c r="F4273" s="2" t="s">
        <v>89</v>
      </c>
      <c r="G4273" s="2" t="s">
        <v>25</v>
      </c>
      <c r="H4273" s="2" t="s">
        <v>90</v>
      </c>
      <c r="I4273" s="2" t="s">
        <v>877</v>
      </c>
      <c r="J4273" s="2" t="s">
        <v>92</v>
      </c>
      <c r="K4273" s="2" t="s">
        <v>37</v>
      </c>
      <c r="L4273" s="2" t="s">
        <v>93</v>
      </c>
      <c r="M4273" s="2" t="s">
        <v>95</v>
      </c>
      <c r="N4273" s="2" t="s">
        <v>58</v>
      </c>
      <c r="O4273" s="4" t="s">
        <v>96</v>
      </c>
    </row>
    <row r="4274" spans="1:15" x14ac:dyDescent="0.2">
      <c r="A4274" s="28">
        <v>41834</v>
      </c>
      <c r="B4274" s="40" t="s">
        <v>13</v>
      </c>
      <c r="C4274" s="31">
        <v>5095</v>
      </c>
      <c r="D4274" s="6">
        <v>379.47</v>
      </c>
      <c r="E4274" s="44" t="s">
        <v>27</v>
      </c>
    </row>
    <row r="4275" spans="1:15" x14ac:dyDescent="0.2">
      <c r="A4275" s="28">
        <v>41835</v>
      </c>
      <c r="B4275" s="40" t="s">
        <v>748</v>
      </c>
      <c r="C4275" s="31">
        <v>32386</v>
      </c>
      <c r="D4275" s="6">
        <v>130.44999999999999</v>
      </c>
      <c r="E4275" s="44" t="s">
        <v>27</v>
      </c>
    </row>
    <row r="4276" spans="1:15" x14ac:dyDescent="0.2">
      <c r="A4276" s="28">
        <v>41836</v>
      </c>
      <c r="B4276" s="40" t="s">
        <v>773</v>
      </c>
      <c r="C4276" s="42" t="s">
        <v>1169</v>
      </c>
      <c r="D4276" s="6">
        <v>1470.72</v>
      </c>
      <c r="E4276" s="44" t="s">
        <v>27</v>
      </c>
    </row>
    <row r="4277" spans="1:15" x14ac:dyDescent="0.2">
      <c r="A4277" s="28">
        <v>41836</v>
      </c>
      <c r="B4277" s="40" t="s">
        <v>993</v>
      </c>
      <c r="C4277" s="31">
        <v>9000726299</v>
      </c>
      <c r="D4277" s="6">
        <v>340.85</v>
      </c>
      <c r="E4277" s="44" t="s">
        <v>27</v>
      </c>
    </row>
    <row r="4278" spans="1:15" x14ac:dyDescent="0.2">
      <c r="A4278" s="28">
        <v>41836</v>
      </c>
      <c r="B4278" s="40" t="s">
        <v>748</v>
      </c>
      <c r="C4278" s="31">
        <v>32424</v>
      </c>
      <c r="D4278" s="6">
        <v>43.73</v>
      </c>
      <c r="E4278" s="44" t="s">
        <v>27</v>
      </c>
    </row>
    <row r="4279" spans="1:15" x14ac:dyDescent="0.2">
      <c r="A4279" s="28">
        <v>41837</v>
      </c>
      <c r="B4279" s="40" t="s">
        <v>1070</v>
      </c>
      <c r="C4279" s="31">
        <v>14724</v>
      </c>
      <c r="D4279" s="6">
        <v>244.2</v>
      </c>
      <c r="E4279" s="44" t="s">
        <v>27</v>
      </c>
    </row>
    <row r="4280" spans="1:15" x14ac:dyDescent="0.2">
      <c r="A4280" s="28">
        <v>41837</v>
      </c>
      <c r="B4280" s="40" t="s">
        <v>459</v>
      </c>
      <c r="C4280" s="31">
        <v>327057</v>
      </c>
      <c r="D4280" s="6">
        <v>4574.22</v>
      </c>
      <c r="E4280" s="44" t="s">
        <v>27</v>
      </c>
    </row>
    <row r="4281" spans="1:15" ht="10.5" x14ac:dyDescent="0.25">
      <c r="B4281" s="40"/>
      <c r="D4281" s="9">
        <f>SUM(D4274:D4280)</f>
        <v>7183.64</v>
      </c>
      <c r="E4281" s="44"/>
      <c r="G4281" s="6">
        <v>2943.51</v>
      </c>
      <c r="I4281" s="6">
        <v>224.9</v>
      </c>
      <c r="J4281" s="6">
        <v>272.49</v>
      </c>
      <c r="K4281" s="6">
        <v>330</v>
      </c>
      <c r="L4281" s="6">
        <v>400</v>
      </c>
      <c r="M4281" s="6">
        <f>SUM(D4281:L4281)</f>
        <v>11354.54</v>
      </c>
      <c r="N4281" s="6">
        <v>11233.08</v>
      </c>
      <c r="O4281" s="7">
        <f>N4281-M4281</f>
        <v>-121.46000000000095</v>
      </c>
    </row>
    <row r="4282" spans="1:15" x14ac:dyDescent="0.2">
      <c r="B4282" s="40"/>
      <c r="E4282" s="44"/>
    </row>
    <row r="4283" spans="1:15" ht="10.5" x14ac:dyDescent="0.25">
      <c r="A4283" s="59" t="s">
        <v>0</v>
      </c>
      <c r="B4283" s="22" t="s">
        <v>7</v>
      </c>
      <c r="C4283" s="3" t="s">
        <v>8</v>
      </c>
      <c r="D4283" s="2" t="s">
        <v>9</v>
      </c>
      <c r="E4283" s="46"/>
      <c r="F4283" s="2" t="s">
        <v>89</v>
      </c>
      <c r="G4283" s="2" t="s">
        <v>25</v>
      </c>
      <c r="H4283" s="2" t="s">
        <v>90</v>
      </c>
      <c r="I4283" s="2" t="s">
        <v>877</v>
      </c>
      <c r="J4283" s="2" t="s">
        <v>92</v>
      </c>
      <c r="K4283" s="2" t="s">
        <v>37</v>
      </c>
      <c r="L4283" s="2" t="s">
        <v>93</v>
      </c>
      <c r="M4283" s="2" t="s">
        <v>95</v>
      </c>
      <c r="N4283" s="2" t="s">
        <v>58</v>
      </c>
      <c r="O4283" s="4" t="s">
        <v>96</v>
      </c>
    </row>
    <row r="4284" spans="1:15" x14ac:dyDescent="0.2">
      <c r="A4284" s="28">
        <v>41842</v>
      </c>
      <c r="B4284" s="40" t="s">
        <v>19</v>
      </c>
      <c r="C4284" s="31">
        <v>242202</v>
      </c>
      <c r="D4284" s="6">
        <v>637.54999999999995</v>
      </c>
      <c r="E4284" s="44" t="s">
        <v>27</v>
      </c>
    </row>
    <row r="4285" spans="1:15" x14ac:dyDescent="0.2">
      <c r="A4285" s="28">
        <v>41843</v>
      </c>
      <c r="B4285" s="40" t="s">
        <v>748</v>
      </c>
      <c r="C4285" s="31">
        <v>32645</v>
      </c>
      <c r="D4285" s="6">
        <v>491.4</v>
      </c>
      <c r="E4285" s="44" t="s">
        <v>27</v>
      </c>
    </row>
    <row r="4286" spans="1:15" x14ac:dyDescent="0.2">
      <c r="A4286" s="28">
        <v>41843</v>
      </c>
      <c r="B4286" s="40" t="s">
        <v>773</v>
      </c>
      <c r="C4286" s="42" t="s">
        <v>1173</v>
      </c>
      <c r="D4286" s="6">
        <v>1541.28</v>
      </c>
      <c r="E4286" s="44" t="s">
        <v>27</v>
      </c>
    </row>
    <row r="4287" spans="1:15" x14ac:dyDescent="0.2">
      <c r="A4287" s="28">
        <v>41843</v>
      </c>
      <c r="B4287" s="40" t="s">
        <v>993</v>
      </c>
      <c r="C4287" s="31">
        <v>9000727779</v>
      </c>
      <c r="D4287" s="6">
        <v>371.75</v>
      </c>
      <c r="E4287" s="44" t="s">
        <v>27</v>
      </c>
    </row>
    <row r="4288" spans="1:15" x14ac:dyDescent="0.2">
      <c r="A4288" s="28">
        <v>41843</v>
      </c>
      <c r="B4288" s="40" t="s">
        <v>459</v>
      </c>
      <c r="C4288" s="31">
        <v>327441</v>
      </c>
      <c r="D4288" s="6">
        <v>2244.62</v>
      </c>
      <c r="E4288" s="44" t="s">
        <v>27</v>
      </c>
    </row>
    <row r="4289" spans="1:16" x14ac:dyDescent="0.2">
      <c r="A4289" s="28">
        <v>41844</v>
      </c>
      <c r="B4289" s="40" t="s">
        <v>761</v>
      </c>
      <c r="C4289" s="31">
        <v>28259</v>
      </c>
      <c r="D4289" s="6">
        <v>793.44</v>
      </c>
      <c r="E4289" s="44" t="s">
        <v>27</v>
      </c>
    </row>
    <row r="4290" spans="1:16" x14ac:dyDescent="0.2">
      <c r="A4290" s="28">
        <v>41844</v>
      </c>
      <c r="B4290" s="40" t="s">
        <v>1070</v>
      </c>
      <c r="C4290" s="31">
        <v>15047</v>
      </c>
      <c r="D4290" s="6">
        <v>184.5</v>
      </c>
      <c r="E4290" s="44" t="s">
        <v>27</v>
      </c>
    </row>
    <row r="4291" spans="1:16" ht="10.5" x14ac:dyDescent="0.25">
      <c r="B4291" s="40"/>
      <c r="D4291" s="9">
        <f>SUM(D4284:D4290)</f>
        <v>6264.5399999999991</v>
      </c>
      <c r="E4291" s="44"/>
      <c r="G4291" s="6">
        <v>3030.53</v>
      </c>
      <c r="I4291" s="6">
        <v>187.16</v>
      </c>
      <c r="J4291" s="6">
        <v>272.49</v>
      </c>
      <c r="K4291" s="6">
        <v>330</v>
      </c>
      <c r="L4291" s="6">
        <v>400</v>
      </c>
      <c r="M4291" s="6">
        <f>SUM(D4291:L4291)</f>
        <v>10484.719999999999</v>
      </c>
      <c r="N4291" s="6">
        <v>8421.26</v>
      </c>
      <c r="O4291" s="7">
        <f>N4291-M4291</f>
        <v>-2063.4599999999991</v>
      </c>
    </row>
    <row r="4292" spans="1:16" x14ac:dyDescent="0.2">
      <c r="B4292" s="40"/>
      <c r="E4292" s="44"/>
    </row>
    <row r="4293" spans="1:16" x14ac:dyDescent="0.2">
      <c r="B4293" s="40"/>
      <c r="E4293" s="44"/>
    </row>
    <row r="4294" spans="1:16" ht="10.5" x14ac:dyDescent="0.25">
      <c r="A4294" s="59" t="s">
        <v>0</v>
      </c>
      <c r="B4294" s="22" t="s">
        <v>7</v>
      </c>
      <c r="C4294" s="3" t="s">
        <v>8</v>
      </c>
      <c r="D4294" s="2" t="s">
        <v>9</v>
      </c>
      <c r="E4294" s="46"/>
      <c r="F4294" s="2" t="s">
        <v>89</v>
      </c>
      <c r="G4294" s="2" t="s">
        <v>25</v>
      </c>
      <c r="H4294" s="2" t="s">
        <v>90</v>
      </c>
      <c r="I4294" s="2" t="s">
        <v>877</v>
      </c>
      <c r="J4294" s="2" t="s">
        <v>92</v>
      </c>
      <c r="K4294" s="2" t="s">
        <v>37</v>
      </c>
      <c r="L4294" s="2" t="s">
        <v>93</v>
      </c>
      <c r="M4294" s="2" t="s">
        <v>95</v>
      </c>
      <c r="N4294" s="2" t="s">
        <v>58</v>
      </c>
      <c r="O4294" s="4" t="s">
        <v>96</v>
      </c>
    </row>
    <row r="4295" spans="1:16" x14ac:dyDescent="0.2">
      <c r="A4295" s="28">
        <v>41848</v>
      </c>
      <c r="B4295" s="40" t="s">
        <v>13</v>
      </c>
      <c r="C4295" s="31">
        <v>5149</v>
      </c>
      <c r="D4295" s="6">
        <v>167.63</v>
      </c>
      <c r="E4295" s="44" t="s">
        <v>27</v>
      </c>
    </row>
    <row r="4296" spans="1:16" x14ac:dyDescent="0.2">
      <c r="A4296" s="28">
        <v>41850</v>
      </c>
      <c r="B4296" s="40" t="s">
        <v>993</v>
      </c>
      <c r="C4296" s="31">
        <v>9000729214</v>
      </c>
      <c r="D4296" s="6">
        <v>243.65</v>
      </c>
      <c r="E4296" s="44" t="s">
        <v>27</v>
      </c>
    </row>
    <row r="4297" spans="1:16" x14ac:dyDescent="0.2">
      <c r="A4297" s="28">
        <v>41850</v>
      </c>
      <c r="B4297" s="40" t="s">
        <v>773</v>
      </c>
      <c r="C4297" s="42" t="s">
        <v>1172</v>
      </c>
      <c r="D4297" s="6">
        <v>1473.6</v>
      </c>
      <c r="E4297" s="44" t="s">
        <v>27</v>
      </c>
    </row>
    <row r="4298" spans="1:16" x14ac:dyDescent="0.2">
      <c r="A4298" s="28">
        <v>41850</v>
      </c>
      <c r="B4298" s="40" t="s">
        <v>459</v>
      </c>
      <c r="C4298" s="31">
        <v>327902</v>
      </c>
      <c r="D4298" s="6">
        <v>3637.22</v>
      </c>
      <c r="E4298" s="44" t="s">
        <v>224</v>
      </c>
    </row>
    <row r="4299" spans="1:16" x14ac:dyDescent="0.2">
      <c r="A4299" s="28">
        <v>41851</v>
      </c>
      <c r="B4299" s="40" t="s">
        <v>761</v>
      </c>
      <c r="C4299" s="31">
        <v>28447</v>
      </c>
      <c r="D4299" s="6">
        <v>787.2</v>
      </c>
      <c r="E4299" s="44" t="s">
        <v>27</v>
      </c>
    </row>
    <row r="4300" spans="1:16" x14ac:dyDescent="0.2">
      <c r="A4300" s="28">
        <v>41851</v>
      </c>
      <c r="B4300" s="40" t="s">
        <v>1019</v>
      </c>
      <c r="C4300" s="31">
        <v>15364</v>
      </c>
      <c r="D4300" s="6">
        <v>279.2</v>
      </c>
      <c r="E4300" s="44" t="s">
        <v>27</v>
      </c>
    </row>
    <row r="4301" spans="1:16" ht="10.5" x14ac:dyDescent="0.25">
      <c r="B4301" s="40"/>
      <c r="D4301" s="9">
        <f>SUM(D4295:D4300)</f>
        <v>6588.4999999999991</v>
      </c>
      <c r="E4301" s="44"/>
      <c r="G4301" s="6">
        <v>3030.53</v>
      </c>
      <c r="I4301" s="6">
        <v>217.7</v>
      </c>
      <c r="J4301" s="6">
        <v>272.49</v>
      </c>
      <c r="K4301" s="6">
        <v>330</v>
      </c>
      <c r="L4301" s="6">
        <v>400</v>
      </c>
      <c r="M4301" s="6">
        <f>SUM(D4301:L4301)</f>
        <v>10839.22</v>
      </c>
      <c r="N4301" s="6">
        <v>10069.64</v>
      </c>
      <c r="O4301" s="7">
        <f>N4301-M4301</f>
        <v>-769.57999999999993</v>
      </c>
      <c r="P4301" s="7">
        <v>-7292.83</v>
      </c>
    </row>
    <row r="4302" spans="1:16" x14ac:dyDescent="0.2">
      <c r="B4302" s="40"/>
      <c r="E4302" s="44"/>
    </row>
    <row r="4303" spans="1:16" ht="10.5" x14ac:dyDescent="0.25">
      <c r="A4303" s="59" t="s">
        <v>0</v>
      </c>
      <c r="B4303" s="22" t="s">
        <v>7</v>
      </c>
      <c r="C4303" s="3" t="s">
        <v>8</v>
      </c>
      <c r="D4303" s="2" t="s">
        <v>9</v>
      </c>
      <c r="E4303" s="46"/>
      <c r="F4303" s="2" t="s">
        <v>89</v>
      </c>
      <c r="G4303" s="2" t="s">
        <v>25</v>
      </c>
      <c r="H4303" s="2" t="s">
        <v>90</v>
      </c>
      <c r="I4303" s="2" t="s">
        <v>877</v>
      </c>
      <c r="J4303" s="2" t="s">
        <v>92</v>
      </c>
      <c r="K4303" s="2" t="s">
        <v>37</v>
      </c>
      <c r="L4303" s="2" t="s">
        <v>93</v>
      </c>
      <c r="M4303" s="2" t="s">
        <v>95</v>
      </c>
      <c r="N4303" s="2" t="s">
        <v>58</v>
      </c>
      <c r="O4303" s="4" t="s">
        <v>96</v>
      </c>
    </row>
    <row r="4304" spans="1:16" x14ac:dyDescent="0.2">
      <c r="A4304" s="28">
        <v>41856</v>
      </c>
      <c r="B4304" s="40" t="s">
        <v>19</v>
      </c>
      <c r="C4304" s="31">
        <v>242782</v>
      </c>
      <c r="D4304" s="6">
        <v>278</v>
      </c>
      <c r="E4304" s="44" t="s">
        <v>27</v>
      </c>
    </row>
    <row r="4305" spans="1:15" x14ac:dyDescent="0.2">
      <c r="A4305" s="28">
        <v>41857</v>
      </c>
      <c r="B4305" s="40" t="s">
        <v>993</v>
      </c>
      <c r="C4305" s="31">
        <v>9000730611</v>
      </c>
      <c r="D4305" s="6">
        <v>297.35000000000002</v>
      </c>
      <c r="E4305" s="44" t="s">
        <v>27</v>
      </c>
    </row>
    <row r="4306" spans="1:15" x14ac:dyDescent="0.2">
      <c r="A4306" s="28">
        <v>41857</v>
      </c>
      <c r="B4306" s="40" t="s">
        <v>459</v>
      </c>
      <c r="C4306" s="31">
        <v>328333</v>
      </c>
      <c r="D4306" s="6">
        <v>87.36</v>
      </c>
      <c r="E4306" s="44" t="s">
        <v>27</v>
      </c>
    </row>
    <row r="4307" spans="1:15" x14ac:dyDescent="0.2">
      <c r="A4307" s="28">
        <v>41857</v>
      </c>
      <c r="B4307" s="40" t="s">
        <v>459</v>
      </c>
      <c r="C4307" s="31">
        <v>328326</v>
      </c>
      <c r="D4307" s="6">
        <v>2192.1999999999998</v>
      </c>
      <c r="E4307" s="44" t="s">
        <v>27</v>
      </c>
    </row>
    <row r="4308" spans="1:15" x14ac:dyDescent="0.2">
      <c r="A4308" s="28">
        <v>41857</v>
      </c>
      <c r="B4308" s="40" t="s">
        <v>748</v>
      </c>
      <c r="C4308" s="31">
        <v>33112</v>
      </c>
      <c r="D4308" s="6">
        <v>379.95</v>
      </c>
      <c r="E4308" s="44" t="s">
        <v>27</v>
      </c>
    </row>
    <row r="4309" spans="1:15" x14ac:dyDescent="0.2">
      <c r="A4309" s="28">
        <v>41858</v>
      </c>
      <c r="B4309" s="40" t="s">
        <v>1019</v>
      </c>
      <c r="C4309" s="31">
        <v>15697</v>
      </c>
      <c r="D4309" s="6">
        <v>125.1</v>
      </c>
      <c r="E4309" s="44" t="s">
        <v>27</v>
      </c>
    </row>
    <row r="4310" spans="1:15" x14ac:dyDescent="0.2">
      <c r="A4310" s="28">
        <v>41859</v>
      </c>
      <c r="B4310" s="40" t="s">
        <v>838</v>
      </c>
      <c r="C4310" s="31">
        <v>1141</v>
      </c>
      <c r="D4310" s="6">
        <v>42.23</v>
      </c>
      <c r="E4310" s="44" t="s">
        <v>27</v>
      </c>
    </row>
    <row r="4311" spans="1:15" x14ac:dyDescent="0.2">
      <c r="A4311" s="28">
        <v>41857</v>
      </c>
      <c r="B4311" s="40" t="s">
        <v>773</v>
      </c>
      <c r="C4311" s="42" t="s">
        <v>1176</v>
      </c>
      <c r="D4311" s="6">
        <v>1518.72</v>
      </c>
      <c r="E4311" s="44" t="s">
        <v>27</v>
      </c>
    </row>
    <row r="4312" spans="1:15" ht="10.5" x14ac:dyDescent="0.25">
      <c r="B4312" s="40"/>
      <c r="D4312" s="9">
        <f>SUM(D4304:D4311)</f>
        <v>4920.91</v>
      </c>
      <c r="E4312" s="44"/>
      <c r="G4312" s="6">
        <v>2929.98</v>
      </c>
      <c r="I4312" s="6">
        <v>189.72</v>
      </c>
      <c r="J4312" s="6">
        <v>272.49</v>
      </c>
      <c r="K4312" s="6">
        <v>330</v>
      </c>
      <c r="L4312" s="6">
        <v>400</v>
      </c>
      <c r="M4312" s="6">
        <f>SUM(D4312:L4312)</f>
        <v>9043.1</v>
      </c>
      <c r="N4312" s="6">
        <v>9491.2000000000007</v>
      </c>
      <c r="O4312" s="7">
        <f>N4312-M4312</f>
        <v>448.10000000000036</v>
      </c>
    </row>
    <row r="4313" spans="1:15" x14ac:dyDescent="0.2">
      <c r="B4313" s="40"/>
      <c r="E4313" s="44"/>
    </row>
    <row r="4314" spans="1:15" ht="10.5" x14ac:dyDescent="0.25">
      <c r="A4314" s="59" t="s">
        <v>0</v>
      </c>
      <c r="B4314" s="22" t="s">
        <v>7</v>
      </c>
      <c r="C4314" s="3" t="s">
        <v>8</v>
      </c>
      <c r="D4314" s="2" t="s">
        <v>9</v>
      </c>
      <c r="E4314" s="46"/>
      <c r="F4314" s="2" t="s">
        <v>89</v>
      </c>
      <c r="G4314" s="2" t="s">
        <v>25</v>
      </c>
      <c r="H4314" s="2" t="s">
        <v>90</v>
      </c>
      <c r="I4314" s="2" t="s">
        <v>877</v>
      </c>
      <c r="J4314" s="2" t="s">
        <v>92</v>
      </c>
      <c r="K4314" s="2" t="s">
        <v>37</v>
      </c>
      <c r="L4314" s="2" t="s">
        <v>93</v>
      </c>
      <c r="M4314" s="2" t="s">
        <v>95</v>
      </c>
      <c r="N4314" s="2" t="s">
        <v>58</v>
      </c>
      <c r="O4314" s="4" t="s">
        <v>96</v>
      </c>
    </row>
    <row r="4315" spans="1:15" x14ac:dyDescent="0.2">
      <c r="A4315" s="28">
        <v>41859</v>
      </c>
      <c r="B4315" s="40" t="s">
        <v>748</v>
      </c>
      <c r="C4315" s="31">
        <v>33143</v>
      </c>
      <c r="D4315" s="6">
        <v>152.29</v>
      </c>
      <c r="E4315" s="44" t="s">
        <v>27</v>
      </c>
    </row>
    <row r="4316" spans="1:15" x14ac:dyDescent="0.2">
      <c r="A4316" s="28">
        <v>41863</v>
      </c>
      <c r="B4316" s="40" t="s">
        <v>761</v>
      </c>
      <c r="C4316" s="31">
        <v>28712</v>
      </c>
      <c r="D4316" s="6">
        <v>1164.67</v>
      </c>
      <c r="E4316" s="44" t="s">
        <v>27</v>
      </c>
    </row>
    <row r="4317" spans="1:15" x14ac:dyDescent="0.2">
      <c r="A4317" s="28">
        <v>41864</v>
      </c>
      <c r="B4317" s="40" t="s">
        <v>459</v>
      </c>
      <c r="C4317" s="31">
        <v>328751</v>
      </c>
      <c r="D4317" s="6">
        <v>3353.17</v>
      </c>
      <c r="E4317" s="44" t="s">
        <v>27</v>
      </c>
    </row>
    <row r="4318" spans="1:15" x14ac:dyDescent="0.2">
      <c r="A4318" s="28">
        <v>41864</v>
      </c>
      <c r="B4318" s="40" t="s">
        <v>993</v>
      </c>
      <c r="C4318" s="31">
        <v>9000732079</v>
      </c>
      <c r="D4318" s="6">
        <v>320.75</v>
      </c>
      <c r="E4318" s="44" t="s">
        <v>27</v>
      </c>
    </row>
    <row r="4319" spans="1:15" x14ac:dyDescent="0.2">
      <c r="A4319" s="28">
        <v>41865</v>
      </c>
      <c r="B4319" s="40" t="s">
        <v>1070</v>
      </c>
      <c r="C4319" s="31">
        <v>15994</v>
      </c>
      <c r="D4319" s="6">
        <v>266.5</v>
      </c>
      <c r="E4319" s="44" t="s">
        <v>27</v>
      </c>
    </row>
    <row r="4320" spans="1:15" x14ac:dyDescent="0.2">
      <c r="A4320" s="28">
        <v>41865</v>
      </c>
      <c r="B4320" s="40" t="s">
        <v>13</v>
      </c>
      <c r="C4320" s="31">
        <v>5211</v>
      </c>
      <c r="D4320" s="6">
        <v>493.85</v>
      </c>
      <c r="E4320" s="44" t="s">
        <v>27</v>
      </c>
    </row>
    <row r="4321" spans="1:15" x14ac:dyDescent="0.2">
      <c r="A4321" s="28">
        <v>41864</v>
      </c>
      <c r="B4321" s="40" t="s">
        <v>773</v>
      </c>
      <c r="C4321" s="42" t="s">
        <v>1177</v>
      </c>
      <c r="D4321" s="6">
        <v>1410.72</v>
      </c>
      <c r="E4321" s="44" t="s">
        <v>27</v>
      </c>
    </row>
    <row r="4322" spans="1:15" x14ac:dyDescent="0.2">
      <c r="A4322" s="28">
        <v>41866</v>
      </c>
      <c r="B4322" s="40" t="s">
        <v>13</v>
      </c>
      <c r="C4322" s="42">
        <v>5323</v>
      </c>
      <c r="D4322" s="6">
        <v>457.32</v>
      </c>
      <c r="E4322" s="44" t="s">
        <v>27</v>
      </c>
      <c r="F4322" s="41"/>
    </row>
    <row r="4323" spans="1:15" ht="10.5" x14ac:dyDescent="0.25">
      <c r="B4323" s="40"/>
      <c r="D4323" s="9">
        <f>SUM(D4315:D4322)</f>
        <v>7619.27</v>
      </c>
      <c r="E4323" s="44"/>
      <c r="G4323" s="6">
        <v>2929.98</v>
      </c>
      <c r="I4323" s="6">
        <v>210.56</v>
      </c>
      <c r="J4323" s="6">
        <v>272.49</v>
      </c>
      <c r="K4323" s="6">
        <v>330</v>
      </c>
      <c r="L4323" s="6">
        <v>400</v>
      </c>
      <c r="M4323" s="6">
        <f>SUM(D4323:L4323)</f>
        <v>11762.3</v>
      </c>
      <c r="N4323" s="6">
        <v>10649.35</v>
      </c>
      <c r="O4323" s="7">
        <f>N4323-M4323</f>
        <v>-1112.9499999999989</v>
      </c>
    </row>
    <row r="4325" spans="1:15" ht="10.5" x14ac:dyDescent="0.25">
      <c r="A4325" s="59" t="s">
        <v>0</v>
      </c>
      <c r="B4325" s="22" t="s">
        <v>7</v>
      </c>
      <c r="C4325" s="3" t="s">
        <v>8</v>
      </c>
      <c r="D4325" s="2" t="s">
        <v>9</v>
      </c>
      <c r="E4325" s="46"/>
      <c r="F4325" s="2" t="s">
        <v>89</v>
      </c>
      <c r="G4325" s="2" t="s">
        <v>25</v>
      </c>
      <c r="H4325" s="2" t="s">
        <v>90</v>
      </c>
      <c r="I4325" s="2" t="s">
        <v>877</v>
      </c>
      <c r="J4325" s="2" t="s">
        <v>92</v>
      </c>
      <c r="K4325" s="2" t="s">
        <v>37</v>
      </c>
      <c r="L4325" s="2" t="s">
        <v>93</v>
      </c>
      <c r="M4325" s="2" t="s">
        <v>95</v>
      </c>
      <c r="N4325" s="2" t="s">
        <v>58</v>
      </c>
      <c r="O4325" s="4" t="s">
        <v>96</v>
      </c>
    </row>
    <row r="4326" spans="1:15" x14ac:dyDescent="0.2">
      <c r="A4326" s="28">
        <v>41869</v>
      </c>
      <c r="B4326" s="40" t="s">
        <v>761</v>
      </c>
      <c r="C4326" s="31">
        <v>28860</v>
      </c>
      <c r="D4326" s="6">
        <v>735.68</v>
      </c>
      <c r="E4326" s="44" t="s">
        <v>27</v>
      </c>
    </row>
    <row r="4327" spans="1:15" x14ac:dyDescent="0.2">
      <c r="A4327" s="28">
        <v>41870</v>
      </c>
      <c r="B4327" s="40" t="s">
        <v>19</v>
      </c>
      <c r="C4327" s="31">
        <v>243344</v>
      </c>
      <c r="D4327" s="6">
        <v>550.1</v>
      </c>
      <c r="E4327" s="44" t="s">
        <v>27</v>
      </c>
    </row>
    <row r="4328" spans="1:15" x14ac:dyDescent="0.2">
      <c r="A4328" s="28">
        <v>41871</v>
      </c>
      <c r="B4328" s="40" t="s">
        <v>993</v>
      </c>
      <c r="C4328" s="31">
        <v>90007333451</v>
      </c>
      <c r="D4328" s="6">
        <v>284.14999999999998</v>
      </c>
      <c r="E4328" s="44" t="s">
        <v>27</v>
      </c>
    </row>
    <row r="4329" spans="1:15" x14ac:dyDescent="0.2">
      <c r="A4329" s="28">
        <v>41871</v>
      </c>
      <c r="B4329" s="40" t="s">
        <v>459</v>
      </c>
      <c r="C4329" s="31">
        <v>329194</v>
      </c>
      <c r="D4329" s="6">
        <v>2406.0300000000002</v>
      </c>
      <c r="E4329" s="44" t="s">
        <v>27</v>
      </c>
    </row>
    <row r="4330" spans="1:15" x14ac:dyDescent="0.2">
      <c r="A4330" s="28">
        <v>41871</v>
      </c>
      <c r="B4330" s="40" t="s">
        <v>13</v>
      </c>
      <c r="C4330" s="31">
        <v>5236</v>
      </c>
      <c r="D4330" s="6">
        <v>765.84</v>
      </c>
      <c r="E4330" s="44" t="s">
        <v>27</v>
      </c>
    </row>
    <row r="4331" spans="1:15" x14ac:dyDescent="0.2">
      <c r="A4331" s="28">
        <v>41871</v>
      </c>
      <c r="B4331" s="40" t="s">
        <v>748</v>
      </c>
      <c r="C4331" s="31">
        <v>33176</v>
      </c>
      <c r="D4331" s="6">
        <v>439.29</v>
      </c>
      <c r="E4331" s="44" t="s">
        <v>27</v>
      </c>
    </row>
    <row r="4332" spans="1:15" x14ac:dyDescent="0.2">
      <c r="A4332" s="28">
        <v>41872</v>
      </c>
      <c r="B4332" s="40" t="s">
        <v>1027</v>
      </c>
      <c r="C4332" s="31">
        <v>16314</v>
      </c>
      <c r="D4332" s="6">
        <v>272.7</v>
      </c>
      <c r="E4332" s="44" t="s">
        <v>27</v>
      </c>
    </row>
    <row r="4333" spans="1:15" x14ac:dyDescent="0.2">
      <c r="A4333" s="28">
        <v>41871</v>
      </c>
      <c r="B4333" s="40" t="s">
        <v>781</v>
      </c>
      <c r="C4333" s="42" t="s">
        <v>1175</v>
      </c>
      <c r="D4333" s="6">
        <v>1880.34</v>
      </c>
      <c r="E4333" s="44" t="s">
        <v>27</v>
      </c>
    </row>
    <row r="4334" spans="1:15" x14ac:dyDescent="0.2">
      <c r="A4334" s="28">
        <v>41873</v>
      </c>
      <c r="B4334" s="40" t="s">
        <v>838</v>
      </c>
      <c r="C4334" s="42">
        <v>1145</v>
      </c>
      <c r="D4334" s="6">
        <v>42.23</v>
      </c>
      <c r="E4334" s="44" t="s">
        <v>27</v>
      </c>
    </row>
    <row r="4335" spans="1:15" x14ac:dyDescent="0.2">
      <c r="A4335" s="28">
        <v>41871</v>
      </c>
      <c r="B4335" s="40" t="s">
        <v>773</v>
      </c>
      <c r="C4335" s="42" t="s">
        <v>1178</v>
      </c>
      <c r="D4335" s="6">
        <v>1499.52</v>
      </c>
      <c r="E4335" s="44" t="s">
        <v>27</v>
      </c>
    </row>
    <row r="4336" spans="1:15" ht="10.5" x14ac:dyDescent="0.25">
      <c r="D4336" s="9">
        <f>SUM(D4326:D4335)</f>
        <v>8875.8799999999992</v>
      </c>
      <c r="G4336" s="6">
        <v>3070.72</v>
      </c>
      <c r="I4336" s="6">
        <v>176.54</v>
      </c>
      <c r="J4336" s="6">
        <v>272.49</v>
      </c>
      <c r="K4336" s="6">
        <v>330</v>
      </c>
      <c r="L4336" s="6">
        <v>400</v>
      </c>
      <c r="M4336" s="6">
        <f>SUM(D4336:L4336)</f>
        <v>13125.63</v>
      </c>
      <c r="N4336" s="6">
        <v>7947.79</v>
      </c>
      <c r="O4336" s="7">
        <f>N4336-M4336</f>
        <v>-5177.8399999999992</v>
      </c>
    </row>
    <row r="4338" spans="1:16" ht="10.5" x14ac:dyDescent="0.25">
      <c r="A4338" s="59" t="s">
        <v>0</v>
      </c>
      <c r="B4338" s="22" t="s">
        <v>7</v>
      </c>
      <c r="C4338" s="3" t="s">
        <v>8</v>
      </c>
      <c r="D4338" s="2" t="s">
        <v>9</v>
      </c>
      <c r="E4338" s="46"/>
      <c r="F4338" s="2" t="s">
        <v>89</v>
      </c>
      <c r="G4338" s="2" t="s">
        <v>25</v>
      </c>
      <c r="H4338" s="2" t="s">
        <v>90</v>
      </c>
      <c r="I4338" s="2" t="s">
        <v>877</v>
      </c>
      <c r="J4338" s="2" t="s">
        <v>92</v>
      </c>
      <c r="K4338" s="2" t="s">
        <v>37</v>
      </c>
      <c r="L4338" s="2" t="s">
        <v>93</v>
      </c>
      <c r="M4338" s="2" t="s">
        <v>95</v>
      </c>
      <c r="N4338" s="2" t="s">
        <v>58</v>
      </c>
      <c r="O4338" s="4" t="s">
        <v>96</v>
      </c>
    </row>
    <row r="4339" spans="1:16" x14ac:dyDescent="0.2">
      <c r="A4339" s="28">
        <v>41878</v>
      </c>
      <c r="B4339" s="40" t="s">
        <v>781</v>
      </c>
      <c r="C4339" s="42" t="s">
        <v>1174</v>
      </c>
      <c r="D4339" s="6">
        <v>1194.93</v>
      </c>
      <c r="E4339" s="44" t="s">
        <v>27</v>
      </c>
    </row>
    <row r="4340" spans="1:16" x14ac:dyDescent="0.2">
      <c r="A4340" s="28">
        <v>41878</v>
      </c>
      <c r="B4340" s="40" t="s">
        <v>773</v>
      </c>
      <c r="C4340" s="42" t="s">
        <v>1179</v>
      </c>
      <c r="D4340" s="6">
        <v>1540.8</v>
      </c>
      <c r="E4340" s="44" t="s">
        <v>27</v>
      </c>
    </row>
    <row r="4341" spans="1:16" x14ac:dyDescent="0.2">
      <c r="A4341" s="28">
        <v>41878</v>
      </c>
      <c r="B4341" s="40" t="s">
        <v>459</v>
      </c>
      <c r="C4341" s="31">
        <v>329618</v>
      </c>
      <c r="D4341" s="6">
        <v>3577.45</v>
      </c>
      <c r="E4341" s="44" t="s">
        <v>27</v>
      </c>
    </row>
    <row r="4342" spans="1:16" x14ac:dyDescent="0.2">
      <c r="A4342" s="28">
        <v>41879</v>
      </c>
      <c r="B4342" s="40" t="s">
        <v>1027</v>
      </c>
      <c r="C4342" s="31">
        <v>16628</v>
      </c>
      <c r="D4342" s="6">
        <v>214.2</v>
      </c>
      <c r="E4342" s="44" t="s">
        <v>27</v>
      </c>
    </row>
    <row r="4343" spans="1:16" x14ac:dyDescent="0.2">
      <c r="A4343" s="28">
        <v>41877</v>
      </c>
      <c r="B4343" s="40" t="s">
        <v>748</v>
      </c>
      <c r="C4343" s="31">
        <v>33641</v>
      </c>
      <c r="D4343" s="6">
        <v>46</v>
      </c>
      <c r="E4343" s="44" t="s">
        <v>27</v>
      </c>
    </row>
    <row r="4344" spans="1:16" x14ac:dyDescent="0.2">
      <c r="A4344" s="28">
        <v>41878</v>
      </c>
      <c r="B4344" s="40" t="s">
        <v>993</v>
      </c>
      <c r="C4344" s="31">
        <v>9000734914</v>
      </c>
      <c r="D4344" s="6">
        <v>339.95</v>
      </c>
      <c r="E4344" s="44" t="s">
        <v>27</v>
      </c>
    </row>
    <row r="4345" spans="1:16" x14ac:dyDescent="0.2">
      <c r="A4345" s="28">
        <v>41879</v>
      </c>
      <c r="B4345" s="40" t="s">
        <v>13</v>
      </c>
      <c r="C4345" s="31">
        <v>5263</v>
      </c>
      <c r="D4345" s="6">
        <v>742.96</v>
      </c>
      <c r="E4345" s="44" t="s">
        <v>1164</v>
      </c>
    </row>
    <row r="4346" spans="1:16" ht="10.5" x14ac:dyDescent="0.25">
      <c r="D4346" s="9">
        <f>SUM(D4339:D4345)</f>
        <v>7656.29</v>
      </c>
      <c r="G4346" s="6">
        <v>3070.72</v>
      </c>
      <c r="I4346" s="6">
        <v>187.65</v>
      </c>
      <c r="J4346" s="6">
        <v>272.49</v>
      </c>
      <c r="K4346" s="6">
        <v>330</v>
      </c>
      <c r="L4346" s="6">
        <v>400</v>
      </c>
      <c r="M4346" s="6">
        <f>SUM(D4346:L4346)</f>
        <v>11917.15</v>
      </c>
      <c r="N4346" s="6">
        <v>8457.52</v>
      </c>
      <c r="O4346" s="7">
        <f>N4346-M4346</f>
        <v>-3459.6299999999992</v>
      </c>
      <c r="P4346" s="7">
        <v>-9302.32</v>
      </c>
    </row>
    <row r="4349" spans="1:16" ht="10.5" x14ac:dyDescent="0.25">
      <c r="A4349" s="59" t="s">
        <v>0</v>
      </c>
      <c r="B4349" s="22" t="s">
        <v>7</v>
      </c>
      <c r="C4349" s="3" t="s">
        <v>8</v>
      </c>
      <c r="D4349" s="2" t="s">
        <v>9</v>
      </c>
      <c r="E4349" s="46"/>
      <c r="F4349" s="2" t="s">
        <v>89</v>
      </c>
      <c r="G4349" s="2" t="s">
        <v>25</v>
      </c>
      <c r="H4349" s="2" t="s">
        <v>90</v>
      </c>
      <c r="I4349" s="2" t="s">
        <v>877</v>
      </c>
      <c r="J4349" s="2" t="s">
        <v>92</v>
      </c>
      <c r="K4349" s="2" t="s">
        <v>37</v>
      </c>
      <c r="L4349" s="2" t="s">
        <v>93</v>
      </c>
      <c r="M4349" s="2" t="s">
        <v>95</v>
      </c>
      <c r="N4349" s="2" t="s">
        <v>58</v>
      </c>
      <c r="O4349" s="4" t="s">
        <v>96</v>
      </c>
    </row>
    <row r="4350" spans="1:16" x14ac:dyDescent="0.2">
      <c r="A4350" s="28">
        <v>41885</v>
      </c>
      <c r="B4350" s="40" t="s">
        <v>773</v>
      </c>
      <c r="C4350" s="42" t="s">
        <v>1181</v>
      </c>
      <c r="D4350" s="6">
        <v>1412.16</v>
      </c>
      <c r="E4350" s="44" t="s">
        <v>27</v>
      </c>
    </row>
    <row r="4351" spans="1:16" x14ac:dyDescent="0.2">
      <c r="A4351" s="28">
        <v>41884</v>
      </c>
      <c r="B4351" s="40" t="s">
        <v>19</v>
      </c>
      <c r="C4351" s="31">
        <v>243956</v>
      </c>
      <c r="D4351" s="6">
        <v>572.45000000000005</v>
      </c>
      <c r="E4351" s="44" t="s">
        <v>27</v>
      </c>
    </row>
    <row r="4352" spans="1:16" x14ac:dyDescent="0.2">
      <c r="A4352" s="28">
        <v>41884</v>
      </c>
      <c r="B4352" s="40" t="s">
        <v>19</v>
      </c>
      <c r="C4352" s="31">
        <v>243961</v>
      </c>
      <c r="D4352" s="6">
        <v>97.35</v>
      </c>
      <c r="E4352" s="44" t="s">
        <v>27</v>
      </c>
    </row>
    <row r="4353" spans="1:15" x14ac:dyDescent="0.2">
      <c r="A4353" s="28">
        <v>41885</v>
      </c>
      <c r="B4353" s="40" t="s">
        <v>993</v>
      </c>
      <c r="C4353" s="31">
        <v>9000736356</v>
      </c>
      <c r="D4353" s="6">
        <v>324.5</v>
      </c>
      <c r="E4353" s="44" t="s">
        <v>27</v>
      </c>
    </row>
    <row r="4354" spans="1:15" x14ac:dyDescent="0.2">
      <c r="A4354" s="28">
        <v>41885</v>
      </c>
      <c r="B4354" s="40" t="s">
        <v>19</v>
      </c>
      <c r="C4354" s="31">
        <v>244055</v>
      </c>
      <c r="D4354" s="6">
        <v>30.3</v>
      </c>
      <c r="E4354" s="44" t="s">
        <v>27</v>
      </c>
    </row>
    <row r="4355" spans="1:15" x14ac:dyDescent="0.2">
      <c r="A4355" s="28">
        <v>41885</v>
      </c>
      <c r="B4355" s="40" t="s">
        <v>748</v>
      </c>
      <c r="C4355" s="31">
        <v>33841</v>
      </c>
      <c r="D4355" s="6">
        <v>88.55</v>
      </c>
      <c r="E4355" s="44" t="s">
        <v>27</v>
      </c>
    </row>
    <row r="4356" spans="1:15" x14ac:dyDescent="0.2">
      <c r="A4356" s="28">
        <v>41886</v>
      </c>
      <c r="B4356" s="40" t="s">
        <v>13</v>
      </c>
      <c r="C4356" s="31">
        <v>5277</v>
      </c>
      <c r="D4356" s="6">
        <v>883.56</v>
      </c>
      <c r="E4356" s="44" t="s">
        <v>27</v>
      </c>
    </row>
    <row r="4357" spans="1:15" x14ac:dyDescent="0.2">
      <c r="A4357" s="28">
        <v>41886</v>
      </c>
      <c r="B4357" s="40" t="s">
        <v>1070</v>
      </c>
      <c r="C4357" s="31">
        <v>16948</v>
      </c>
      <c r="D4357" s="6">
        <v>287.7</v>
      </c>
      <c r="E4357" s="44" t="s">
        <v>27</v>
      </c>
    </row>
    <row r="4358" spans="1:15" x14ac:dyDescent="0.2">
      <c r="A4358" s="28">
        <v>41886</v>
      </c>
      <c r="B4358" s="40" t="s">
        <v>459</v>
      </c>
      <c r="C4358" s="31">
        <v>330158</v>
      </c>
      <c r="D4358" s="6">
        <v>2762.6</v>
      </c>
      <c r="E4358" s="44" t="s">
        <v>27</v>
      </c>
      <c r="I4358" s="41" t="s">
        <v>243</v>
      </c>
    </row>
    <row r="4359" spans="1:15" ht="10.5" x14ac:dyDescent="0.25">
      <c r="D4359" s="9">
        <f>SUM(D4350:D4358)</f>
        <v>6459.17</v>
      </c>
      <c r="G4359" s="6">
        <v>2840.92</v>
      </c>
      <c r="I4359" s="6">
        <v>170.65</v>
      </c>
      <c r="J4359" s="6">
        <v>272.49</v>
      </c>
      <c r="K4359" s="6">
        <v>330</v>
      </c>
      <c r="L4359" s="6">
        <v>400</v>
      </c>
      <c r="M4359" s="6">
        <f>SUM(D4359:L4359)</f>
        <v>10473.23</v>
      </c>
      <c r="N4359" s="6">
        <v>9785.32</v>
      </c>
      <c r="O4359" s="7">
        <f>N4359-M4359</f>
        <v>-687.90999999999985</v>
      </c>
    </row>
    <row r="4360" spans="1:15" x14ac:dyDescent="0.2">
      <c r="H4360" s="41" t="s">
        <v>243</v>
      </c>
    </row>
    <row r="4363" spans="1:15" ht="10.5" x14ac:dyDescent="0.25">
      <c r="A4363" s="59" t="s">
        <v>0</v>
      </c>
      <c r="B4363" s="22" t="s">
        <v>7</v>
      </c>
      <c r="C4363" s="3" t="s">
        <v>8</v>
      </c>
      <c r="D4363" s="2" t="s">
        <v>9</v>
      </c>
      <c r="E4363" s="46"/>
      <c r="F4363" s="2" t="s">
        <v>89</v>
      </c>
      <c r="G4363" s="2" t="s">
        <v>25</v>
      </c>
      <c r="H4363" s="2" t="s">
        <v>90</v>
      </c>
      <c r="I4363" s="2" t="s">
        <v>877</v>
      </c>
      <c r="J4363" s="2" t="s">
        <v>92</v>
      </c>
      <c r="K4363" s="2" t="s">
        <v>37</v>
      </c>
      <c r="L4363" s="2" t="s">
        <v>93</v>
      </c>
      <c r="M4363" s="2" t="s">
        <v>95</v>
      </c>
      <c r="N4363" s="2" t="s">
        <v>58</v>
      </c>
      <c r="O4363" s="4" t="s">
        <v>96</v>
      </c>
    </row>
    <row r="4364" spans="1:15" x14ac:dyDescent="0.2">
      <c r="A4364" s="28">
        <v>41893</v>
      </c>
      <c r="B4364" s="40" t="s">
        <v>781</v>
      </c>
      <c r="C4364" s="42" t="s">
        <v>1182</v>
      </c>
      <c r="D4364" s="6">
        <v>1639.8</v>
      </c>
      <c r="E4364" s="44" t="s">
        <v>27</v>
      </c>
    </row>
    <row r="4365" spans="1:15" x14ac:dyDescent="0.2">
      <c r="A4365" s="28">
        <v>41892</v>
      </c>
      <c r="B4365" s="40" t="s">
        <v>993</v>
      </c>
      <c r="C4365" s="31">
        <v>9000737806</v>
      </c>
      <c r="D4365" s="6">
        <v>393.5</v>
      </c>
      <c r="E4365" s="44" t="s">
        <v>27</v>
      </c>
    </row>
    <row r="4366" spans="1:15" x14ac:dyDescent="0.2">
      <c r="A4366" s="28">
        <v>41893</v>
      </c>
      <c r="B4366" s="40" t="s">
        <v>13</v>
      </c>
      <c r="C4366" s="31">
        <v>5298</v>
      </c>
      <c r="D4366" s="6">
        <v>790.91</v>
      </c>
      <c r="E4366" s="44" t="s">
        <v>27</v>
      </c>
    </row>
    <row r="4367" spans="1:15" x14ac:dyDescent="0.2">
      <c r="A4367" s="28">
        <v>41893</v>
      </c>
      <c r="B4367" s="40" t="s">
        <v>1027</v>
      </c>
      <c r="C4367" s="31">
        <v>17281</v>
      </c>
      <c r="D4367" s="6">
        <v>184.5</v>
      </c>
      <c r="E4367" s="44" t="s">
        <v>27</v>
      </c>
    </row>
    <row r="4368" spans="1:15" x14ac:dyDescent="0.2">
      <c r="A4368" s="28">
        <v>41893</v>
      </c>
      <c r="B4368" s="40" t="s">
        <v>459</v>
      </c>
      <c r="C4368" s="31">
        <v>330579</v>
      </c>
      <c r="D4368" s="6">
        <v>971.2</v>
      </c>
      <c r="E4368" s="44" t="s">
        <v>27</v>
      </c>
    </row>
    <row r="4369" spans="1:15" x14ac:dyDescent="0.2">
      <c r="A4369" s="28">
        <v>41892</v>
      </c>
      <c r="B4369" s="40" t="s">
        <v>773</v>
      </c>
      <c r="C4369" s="42" t="s">
        <v>1183</v>
      </c>
      <c r="D4369" s="6">
        <v>1726.56</v>
      </c>
      <c r="E4369" s="44" t="s">
        <v>27</v>
      </c>
    </row>
    <row r="4370" spans="1:15" ht="10.5" x14ac:dyDescent="0.25">
      <c r="D4370" s="9">
        <f>SUM(D4364:D4369)</f>
        <v>5706.4699999999993</v>
      </c>
      <c r="G4370" s="6">
        <v>2840.92</v>
      </c>
      <c r="I4370" s="6">
        <v>293.85000000000002</v>
      </c>
      <c r="J4370" s="6">
        <v>272.49</v>
      </c>
      <c r="K4370" s="6">
        <v>330</v>
      </c>
      <c r="L4370" s="6">
        <v>400</v>
      </c>
      <c r="M4370" s="6">
        <f>SUM(D4370:L4370)</f>
        <v>9843.73</v>
      </c>
      <c r="N4370" s="6">
        <v>9522.89</v>
      </c>
      <c r="O4370" s="7">
        <f>N4370-M4370</f>
        <v>-320.84000000000015</v>
      </c>
    </row>
    <row r="4373" spans="1:15" ht="10.5" x14ac:dyDescent="0.25">
      <c r="A4373" s="59" t="s">
        <v>0</v>
      </c>
      <c r="B4373" s="22" t="s">
        <v>7</v>
      </c>
      <c r="C4373" s="3" t="s">
        <v>8</v>
      </c>
      <c r="D4373" s="2" t="s">
        <v>9</v>
      </c>
      <c r="E4373" s="46"/>
      <c r="F4373" s="2" t="s">
        <v>89</v>
      </c>
      <c r="G4373" s="2" t="s">
        <v>25</v>
      </c>
      <c r="H4373" s="2" t="s">
        <v>90</v>
      </c>
      <c r="I4373" s="2" t="s">
        <v>877</v>
      </c>
      <c r="J4373" s="2" t="s">
        <v>92</v>
      </c>
      <c r="K4373" s="2" t="s">
        <v>37</v>
      </c>
      <c r="L4373" s="2" t="s">
        <v>93</v>
      </c>
      <c r="M4373" s="2" t="s">
        <v>95</v>
      </c>
      <c r="N4373" s="2" t="s">
        <v>58</v>
      </c>
      <c r="O4373" s="4" t="s">
        <v>96</v>
      </c>
    </row>
    <row r="4374" spans="1:15" x14ac:dyDescent="0.2">
      <c r="A4374" s="28">
        <v>38246</v>
      </c>
      <c r="B4374" s="40" t="s">
        <v>19</v>
      </c>
      <c r="C4374" s="31">
        <v>244585</v>
      </c>
      <c r="D4374" s="6">
        <v>289.10000000000002</v>
      </c>
    </row>
    <row r="4375" spans="1:15" x14ac:dyDescent="0.2">
      <c r="A4375" s="28">
        <v>41897</v>
      </c>
      <c r="B4375" s="40" t="s">
        <v>13</v>
      </c>
      <c r="C4375" s="31">
        <v>5323</v>
      </c>
      <c r="D4375" s="6">
        <v>457.32</v>
      </c>
      <c r="E4375" s="44" t="s">
        <v>27</v>
      </c>
    </row>
    <row r="4376" spans="1:15" x14ac:dyDescent="0.2">
      <c r="A4376" s="28">
        <v>41899</v>
      </c>
      <c r="B4376" s="40" t="s">
        <v>993</v>
      </c>
      <c r="C4376" s="31">
        <v>9000739243</v>
      </c>
      <c r="D4376" s="6">
        <v>270.7</v>
      </c>
      <c r="E4376" s="44" t="s">
        <v>27</v>
      </c>
    </row>
    <row r="4377" spans="1:15" x14ac:dyDescent="0.2">
      <c r="A4377" s="63">
        <v>41899</v>
      </c>
      <c r="B4377" s="40" t="s">
        <v>993</v>
      </c>
      <c r="C4377" s="31">
        <v>9000739244</v>
      </c>
      <c r="D4377" s="6">
        <v>51</v>
      </c>
      <c r="E4377" s="44" t="s">
        <v>27</v>
      </c>
    </row>
    <row r="4378" spans="1:15" x14ac:dyDescent="0.2">
      <c r="A4378" s="28">
        <v>41899</v>
      </c>
      <c r="B4378" s="40" t="s">
        <v>748</v>
      </c>
      <c r="C4378" s="31">
        <v>34210</v>
      </c>
      <c r="D4378" s="6">
        <v>217.9</v>
      </c>
    </row>
    <row r="4379" spans="1:15" x14ac:dyDescent="0.2">
      <c r="A4379" s="28">
        <v>41899</v>
      </c>
      <c r="B4379" s="40" t="s">
        <v>773</v>
      </c>
      <c r="C4379" s="42" t="s">
        <v>1184</v>
      </c>
      <c r="D4379" s="6">
        <v>1871.04</v>
      </c>
      <c r="E4379" s="44" t="s">
        <v>27</v>
      </c>
      <c r="H4379" s="41" t="s">
        <v>243</v>
      </c>
    </row>
    <row r="4380" spans="1:15" x14ac:dyDescent="0.2">
      <c r="A4380" s="28">
        <v>41900</v>
      </c>
      <c r="B4380" s="40" t="s">
        <v>13</v>
      </c>
      <c r="C4380" s="31">
        <v>5335</v>
      </c>
      <c r="D4380" s="6">
        <v>739.92</v>
      </c>
      <c r="E4380" s="44" t="s">
        <v>27</v>
      </c>
    </row>
    <row r="4381" spans="1:15" x14ac:dyDescent="0.2">
      <c r="A4381" s="28">
        <v>41900</v>
      </c>
      <c r="B4381" s="40" t="s">
        <v>1070</v>
      </c>
      <c r="C4381" s="31">
        <v>17597</v>
      </c>
      <c r="D4381" s="6">
        <v>279.60000000000002</v>
      </c>
      <c r="E4381" s="44" t="s">
        <v>27</v>
      </c>
    </row>
    <row r="4382" spans="1:15" x14ac:dyDescent="0.2">
      <c r="A4382" s="28">
        <v>41900</v>
      </c>
      <c r="B4382" s="40" t="s">
        <v>459</v>
      </c>
      <c r="C4382" s="31">
        <v>331026</v>
      </c>
      <c r="D4382" s="6">
        <v>1288.02</v>
      </c>
      <c r="E4382" s="44" t="s">
        <v>27</v>
      </c>
    </row>
    <row r="4383" spans="1:15" ht="10.5" x14ac:dyDescent="0.25">
      <c r="D4383" s="9">
        <f>SUM(D4374:D4382)</f>
        <v>5464.6</v>
      </c>
      <c r="G4383" s="6">
        <v>3110.19</v>
      </c>
      <c r="I4383" s="6">
        <v>149.49</v>
      </c>
      <c r="J4383" s="6">
        <v>272.49</v>
      </c>
      <c r="K4383" s="6">
        <v>330</v>
      </c>
      <c r="L4383" s="6">
        <v>400</v>
      </c>
      <c r="M4383" s="6">
        <f>SUM(D4383:L4383)</f>
        <v>9726.77</v>
      </c>
      <c r="N4383" s="6">
        <v>9883.81</v>
      </c>
      <c r="O4383" s="7">
        <f>N4383-M4383</f>
        <v>157.03999999999905</v>
      </c>
    </row>
    <row r="4384" spans="1:15" ht="10.5" x14ac:dyDescent="0.25">
      <c r="A4384" s="59" t="s">
        <v>0</v>
      </c>
      <c r="B4384" s="22" t="s">
        <v>7</v>
      </c>
      <c r="C4384" s="3" t="s">
        <v>8</v>
      </c>
      <c r="D4384" s="2" t="s">
        <v>9</v>
      </c>
      <c r="E4384" s="46"/>
      <c r="F4384" s="2" t="s">
        <v>89</v>
      </c>
      <c r="G4384" s="2" t="s">
        <v>25</v>
      </c>
      <c r="H4384" s="2" t="s">
        <v>90</v>
      </c>
      <c r="I4384" s="2" t="s">
        <v>877</v>
      </c>
      <c r="J4384" s="2" t="s">
        <v>92</v>
      </c>
      <c r="K4384" s="2" t="s">
        <v>37</v>
      </c>
      <c r="L4384" s="2" t="s">
        <v>93</v>
      </c>
      <c r="M4384" s="2" t="s">
        <v>95</v>
      </c>
      <c r="N4384" s="2" t="s">
        <v>58</v>
      </c>
      <c r="O4384" s="4" t="s">
        <v>96</v>
      </c>
    </row>
    <row r="4385" spans="1:18" x14ac:dyDescent="0.2">
      <c r="A4385" s="28">
        <v>41908</v>
      </c>
      <c r="B4385" s="40" t="s">
        <v>459</v>
      </c>
      <c r="C4385" s="31">
        <v>331533</v>
      </c>
      <c r="D4385" s="6">
        <v>2892.02</v>
      </c>
      <c r="E4385" s="44" t="s">
        <v>27</v>
      </c>
    </row>
    <row r="4386" spans="1:18" x14ac:dyDescent="0.2">
      <c r="A4386" s="28">
        <v>41907</v>
      </c>
      <c r="B4386" s="40" t="s">
        <v>13</v>
      </c>
      <c r="C4386" s="31">
        <v>5352</v>
      </c>
      <c r="D4386" s="6">
        <v>1943.66</v>
      </c>
      <c r="E4386" s="44" t="s">
        <v>27</v>
      </c>
    </row>
    <row r="4387" spans="1:18" x14ac:dyDescent="0.2">
      <c r="A4387" s="28">
        <v>41907</v>
      </c>
      <c r="B4387" s="40" t="s">
        <v>1027</v>
      </c>
      <c r="C4387" s="31">
        <v>17923</v>
      </c>
      <c r="D4387" s="6">
        <v>178.2</v>
      </c>
      <c r="E4387" s="44" t="s">
        <v>27</v>
      </c>
    </row>
    <row r="4388" spans="1:18" x14ac:dyDescent="0.2">
      <c r="A4388" s="28">
        <v>41906</v>
      </c>
      <c r="B4388" s="40" t="s">
        <v>993</v>
      </c>
      <c r="C4388" s="31">
        <v>9000740658</v>
      </c>
      <c r="D4388" s="6">
        <v>348.95</v>
      </c>
      <c r="E4388" s="44" t="s">
        <v>27</v>
      </c>
    </row>
    <row r="4389" spans="1:18" x14ac:dyDescent="0.2">
      <c r="A4389" s="28">
        <v>41904</v>
      </c>
      <c r="B4389" s="40" t="s">
        <v>459</v>
      </c>
      <c r="C4389" s="31">
        <v>331195</v>
      </c>
      <c r="D4389" s="6">
        <v>1058.94</v>
      </c>
      <c r="E4389" s="44" t="s">
        <v>27</v>
      </c>
    </row>
    <row r="4390" spans="1:18" x14ac:dyDescent="0.2">
      <c r="A4390" s="63">
        <v>41906</v>
      </c>
      <c r="B4390" s="40" t="s">
        <v>773</v>
      </c>
      <c r="C4390" s="42" t="s">
        <v>1186</v>
      </c>
      <c r="D4390" s="6">
        <v>1775.52</v>
      </c>
    </row>
    <row r="4391" spans="1:18" ht="10.5" x14ac:dyDescent="0.25">
      <c r="B4391" s="40"/>
      <c r="D4391" s="9">
        <f>SUM(D4385:D4390)</f>
        <v>8197.2900000000009</v>
      </c>
      <c r="G4391" s="6">
        <v>3110.19</v>
      </c>
      <c r="I4391" s="6">
        <v>136.19999999999999</v>
      </c>
      <c r="J4391" s="6">
        <v>272.49</v>
      </c>
      <c r="K4391" s="6">
        <v>330</v>
      </c>
      <c r="L4391" s="6">
        <v>400</v>
      </c>
      <c r="M4391" s="6">
        <f>SUM(D4391:L4391)</f>
        <v>12446.170000000002</v>
      </c>
      <c r="N4391" s="6">
        <v>9054.98</v>
      </c>
      <c r="O4391" s="7">
        <f>N4391-M4391</f>
        <v>-3391.1900000000023</v>
      </c>
      <c r="P4391" s="7">
        <v>-4242.8999999999996</v>
      </c>
    </row>
    <row r="4393" spans="1:18" ht="10.5" x14ac:dyDescent="0.25">
      <c r="A4393" s="59" t="s">
        <v>0</v>
      </c>
      <c r="B4393" s="22" t="s">
        <v>7</v>
      </c>
      <c r="C4393" s="3" t="s">
        <v>8</v>
      </c>
      <c r="D4393" s="2" t="s">
        <v>9</v>
      </c>
      <c r="E4393" s="46"/>
      <c r="F4393" s="2" t="s">
        <v>89</v>
      </c>
      <c r="G4393" s="2" t="s">
        <v>25</v>
      </c>
      <c r="H4393" s="2" t="s">
        <v>90</v>
      </c>
      <c r="I4393" s="2" t="s">
        <v>877</v>
      </c>
      <c r="J4393" s="2" t="s">
        <v>92</v>
      </c>
      <c r="K4393" s="2" t="s">
        <v>37</v>
      </c>
      <c r="L4393" s="2" t="s">
        <v>93</v>
      </c>
      <c r="M4393" s="2" t="s">
        <v>95</v>
      </c>
      <c r="N4393" s="2" t="s">
        <v>58</v>
      </c>
      <c r="O4393" s="4" t="s">
        <v>96</v>
      </c>
    </row>
    <row r="4394" spans="1:18" x14ac:dyDescent="0.2">
      <c r="A4394" s="28">
        <v>41912</v>
      </c>
      <c r="B4394" s="40" t="s">
        <v>19</v>
      </c>
      <c r="C4394" s="31">
        <v>245203</v>
      </c>
      <c r="D4394" s="6">
        <v>514.4</v>
      </c>
      <c r="R4394" s="102"/>
    </row>
    <row r="4395" spans="1:18" x14ac:dyDescent="0.2">
      <c r="A4395" s="28">
        <v>41913</v>
      </c>
      <c r="B4395" s="40" t="s">
        <v>773</v>
      </c>
      <c r="C4395" s="42" t="s">
        <v>1187</v>
      </c>
      <c r="D4395" s="6">
        <v>1805.28</v>
      </c>
      <c r="R4395" s="102"/>
    </row>
    <row r="4396" spans="1:18" x14ac:dyDescent="0.2">
      <c r="A4396" s="28">
        <v>41913</v>
      </c>
      <c r="B4396" s="40" t="s">
        <v>993</v>
      </c>
      <c r="C4396" s="31">
        <v>9000742038</v>
      </c>
      <c r="D4396" s="6">
        <v>341</v>
      </c>
      <c r="E4396" s="44" t="s">
        <v>27</v>
      </c>
      <c r="R4396" s="102"/>
    </row>
    <row r="4397" spans="1:18" x14ac:dyDescent="0.2">
      <c r="A4397" s="28">
        <v>41913</v>
      </c>
      <c r="B4397" s="40" t="s">
        <v>748</v>
      </c>
      <c r="C4397" s="31">
        <v>34440</v>
      </c>
      <c r="D4397" s="6">
        <v>583.03</v>
      </c>
      <c r="E4397" s="44" t="s">
        <v>27</v>
      </c>
      <c r="R4397" s="102"/>
    </row>
    <row r="4398" spans="1:18" x14ac:dyDescent="0.2">
      <c r="A4398" s="28">
        <v>41914</v>
      </c>
      <c r="B4398" s="40" t="s">
        <v>13</v>
      </c>
      <c r="C4398" s="31">
        <v>5373</v>
      </c>
      <c r="D4398" s="6">
        <v>962.76</v>
      </c>
      <c r="R4398" s="102"/>
    </row>
    <row r="4399" spans="1:18" x14ac:dyDescent="0.2">
      <c r="A4399" s="28">
        <v>41914</v>
      </c>
      <c r="B4399" s="40" t="s">
        <v>1027</v>
      </c>
      <c r="C4399" s="31">
        <v>18230</v>
      </c>
      <c r="D4399" s="6">
        <v>202.5</v>
      </c>
      <c r="E4399" s="44" t="s">
        <v>27</v>
      </c>
      <c r="R4399" s="102"/>
    </row>
    <row r="4400" spans="1:18" x14ac:dyDescent="0.2">
      <c r="A4400" s="28">
        <v>41914</v>
      </c>
      <c r="B4400" s="40" t="s">
        <v>12</v>
      </c>
      <c r="C4400" s="31">
        <v>1242001</v>
      </c>
      <c r="D4400" s="6">
        <v>1901.04</v>
      </c>
      <c r="E4400" s="44" t="s">
        <v>27</v>
      </c>
      <c r="R4400" s="102"/>
    </row>
    <row r="4401" spans="1:18" x14ac:dyDescent="0.2">
      <c r="A4401" s="28">
        <v>41915</v>
      </c>
      <c r="B4401" s="40" t="s">
        <v>459</v>
      </c>
      <c r="C4401" s="31">
        <v>331964</v>
      </c>
      <c r="D4401" s="6">
        <v>902.3</v>
      </c>
      <c r="R4401" s="102"/>
    </row>
    <row r="4402" spans="1:18" ht="10.5" x14ac:dyDescent="0.25">
      <c r="D4402" s="9">
        <f>SUM(D4394:D4401)</f>
        <v>7212.31</v>
      </c>
      <c r="G4402" s="6">
        <v>3358.83</v>
      </c>
      <c r="I4402" s="6">
        <v>134.56</v>
      </c>
      <c r="J4402" s="6">
        <v>272.49</v>
      </c>
      <c r="K4402" s="6">
        <v>330</v>
      </c>
      <c r="L4402" s="6">
        <v>400</v>
      </c>
      <c r="M4402" s="6">
        <f>SUM(D4402:L4402)</f>
        <v>11708.189999999999</v>
      </c>
      <c r="N4402" s="6">
        <v>8976.83</v>
      </c>
      <c r="O4402" s="7">
        <f>N4402-M4402</f>
        <v>-2731.3599999999988</v>
      </c>
    </row>
    <row r="4405" spans="1:18" ht="10.5" x14ac:dyDescent="0.25">
      <c r="A4405" s="59" t="s">
        <v>0</v>
      </c>
      <c r="B4405" s="22" t="s">
        <v>7</v>
      </c>
      <c r="C4405" s="3" t="s">
        <v>8</v>
      </c>
      <c r="D4405" s="2" t="s">
        <v>9</v>
      </c>
      <c r="E4405" s="46"/>
      <c r="F4405" s="2" t="s">
        <v>89</v>
      </c>
      <c r="G4405" s="2" t="s">
        <v>25</v>
      </c>
      <c r="H4405" s="2" t="s">
        <v>90</v>
      </c>
      <c r="I4405" s="2" t="s">
        <v>877</v>
      </c>
      <c r="J4405" s="2" t="s">
        <v>92</v>
      </c>
      <c r="K4405" s="2" t="s">
        <v>37</v>
      </c>
      <c r="L4405" s="2" t="s">
        <v>93</v>
      </c>
      <c r="M4405" s="2" t="s">
        <v>95</v>
      </c>
      <c r="N4405" s="2" t="s">
        <v>58</v>
      </c>
      <c r="O4405" s="4" t="s">
        <v>96</v>
      </c>
    </row>
    <row r="4406" spans="1:18" x14ac:dyDescent="0.2">
      <c r="A4406" s="28">
        <v>41919</v>
      </c>
      <c r="B4406" s="40" t="s">
        <v>12</v>
      </c>
      <c r="C4406" s="31">
        <v>1242125</v>
      </c>
      <c r="D4406" s="6">
        <v>1072.9000000000001</v>
      </c>
      <c r="E4406" s="44" t="s">
        <v>27</v>
      </c>
    </row>
    <row r="4407" spans="1:18" x14ac:dyDescent="0.2">
      <c r="A4407" s="28">
        <v>41920</v>
      </c>
      <c r="B4407" s="40" t="s">
        <v>993</v>
      </c>
      <c r="C4407" s="31">
        <v>9000743256</v>
      </c>
      <c r="D4407" s="6">
        <v>339.8</v>
      </c>
      <c r="E4407" s="44" t="s">
        <v>27</v>
      </c>
    </row>
    <row r="4408" spans="1:18" x14ac:dyDescent="0.2">
      <c r="A4408" s="28">
        <v>41920</v>
      </c>
      <c r="B4408" s="40" t="s">
        <v>773</v>
      </c>
      <c r="C4408" s="42" t="s">
        <v>1188</v>
      </c>
      <c r="D4408" s="6">
        <v>1778.88</v>
      </c>
    </row>
    <row r="4409" spans="1:18" x14ac:dyDescent="0.2">
      <c r="A4409" s="28">
        <v>41921</v>
      </c>
      <c r="B4409" s="40" t="s">
        <v>13</v>
      </c>
      <c r="C4409" s="31">
        <v>5395</v>
      </c>
      <c r="D4409" s="6">
        <v>884.75</v>
      </c>
      <c r="E4409" s="44" t="s">
        <v>27</v>
      </c>
    </row>
    <row r="4410" spans="1:18" x14ac:dyDescent="0.2">
      <c r="A4410" s="28">
        <v>41921</v>
      </c>
      <c r="B4410" s="40" t="s">
        <v>1019</v>
      </c>
      <c r="C4410" s="31">
        <v>18552</v>
      </c>
      <c r="D4410" s="6">
        <v>243</v>
      </c>
      <c r="E4410" s="44" t="s">
        <v>27</v>
      </c>
    </row>
    <row r="4411" spans="1:18" ht="10.5" x14ac:dyDescent="0.25">
      <c r="B4411" s="40"/>
      <c r="D4411" s="9">
        <f>SUM(D4406:D4410)</f>
        <v>4319.33</v>
      </c>
      <c r="E4411" s="44"/>
      <c r="G4411" s="6">
        <v>3358.83</v>
      </c>
      <c r="I4411" s="6">
        <v>167.54</v>
      </c>
      <c r="J4411" s="6">
        <v>272.49</v>
      </c>
      <c r="K4411" s="6">
        <v>330</v>
      </c>
      <c r="L4411" s="6">
        <v>400</v>
      </c>
      <c r="M4411" s="6">
        <f>SUM(D4411:L4411)</f>
        <v>8848.1899999999987</v>
      </c>
      <c r="N4411" s="6">
        <v>8196.4599999999991</v>
      </c>
      <c r="O4411" s="7">
        <f>N4411-M4411</f>
        <v>-651.72999999999956</v>
      </c>
    </row>
    <row r="4412" spans="1:18" ht="10.5" x14ac:dyDescent="0.25">
      <c r="A4412" s="59" t="s">
        <v>0</v>
      </c>
      <c r="B4412" s="22" t="s">
        <v>7</v>
      </c>
      <c r="C4412" s="3" t="s">
        <v>8</v>
      </c>
      <c r="D4412" s="2" t="s">
        <v>9</v>
      </c>
      <c r="E4412" s="46"/>
      <c r="F4412" s="2" t="s">
        <v>89</v>
      </c>
      <c r="G4412" s="2" t="s">
        <v>25</v>
      </c>
      <c r="H4412" s="2" t="s">
        <v>90</v>
      </c>
      <c r="I4412" s="2" t="s">
        <v>877</v>
      </c>
      <c r="J4412" s="2" t="s">
        <v>92</v>
      </c>
      <c r="K4412" s="2" t="s">
        <v>37</v>
      </c>
      <c r="L4412" s="2" t="s">
        <v>93</v>
      </c>
      <c r="M4412" s="2" t="s">
        <v>95</v>
      </c>
      <c r="N4412" s="2" t="s">
        <v>58</v>
      </c>
      <c r="O4412" s="4" t="s">
        <v>96</v>
      </c>
    </row>
    <row r="4413" spans="1:18" x14ac:dyDescent="0.2">
      <c r="A4413" s="28">
        <v>41926</v>
      </c>
      <c r="B4413" s="40" t="s">
        <v>19</v>
      </c>
      <c r="C4413" s="31">
        <v>245812</v>
      </c>
      <c r="D4413" s="41">
        <v>56.05</v>
      </c>
    </row>
    <row r="4414" spans="1:18" x14ac:dyDescent="0.2">
      <c r="A4414" s="28">
        <v>41926</v>
      </c>
      <c r="B4414" s="40" t="s">
        <v>19</v>
      </c>
      <c r="C4414" s="31">
        <v>245816</v>
      </c>
      <c r="D4414" s="6">
        <v>474.35</v>
      </c>
    </row>
    <row r="4415" spans="1:18" x14ac:dyDescent="0.2">
      <c r="A4415" s="28">
        <v>41927</v>
      </c>
      <c r="B4415" s="40" t="s">
        <v>12</v>
      </c>
      <c r="C4415" s="31">
        <v>1242563</v>
      </c>
      <c r="D4415" s="6">
        <v>2187.14</v>
      </c>
    </row>
    <row r="4416" spans="1:18" x14ac:dyDescent="0.2">
      <c r="A4416" s="28">
        <v>41927</v>
      </c>
      <c r="B4416" s="40" t="s">
        <v>993</v>
      </c>
      <c r="C4416" s="31">
        <v>9000744704</v>
      </c>
      <c r="D4416" s="6">
        <v>364.55</v>
      </c>
      <c r="E4416" s="44" t="s">
        <v>27</v>
      </c>
    </row>
    <row r="4417" spans="1:15" x14ac:dyDescent="0.2">
      <c r="A4417" s="28">
        <v>41927</v>
      </c>
      <c r="B4417" s="40" t="s">
        <v>459</v>
      </c>
      <c r="C4417" s="31">
        <v>332655</v>
      </c>
      <c r="D4417" s="6">
        <v>1939.3</v>
      </c>
    </row>
    <row r="4418" spans="1:15" x14ac:dyDescent="0.2">
      <c r="A4418" s="28">
        <v>41927</v>
      </c>
      <c r="B4418" s="40" t="s">
        <v>748</v>
      </c>
      <c r="C4418" s="31">
        <v>34869</v>
      </c>
      <c r="D4418" s="6">
        <v>165.4</v>
      </c>
    </row>
    <row r="4419" spans="1:15" x14ac:dyDescent="0.2">
      <c r="A4419" s="28">
        <v>41927</v>
      </c>
      <c r="B4419" s="40" t="s">
        <v>773</v>
      </c>
      <c r="C4419" s="42" t="s">
        <v>1191</v>
      </c>
      <c r="D4419" s="6">
        <v>1811.04</v>
      </c>
    </row>
    <row r="4420" spans="1:15" x14ac:dyDescent="0.2">
      <c r="A4420" s="63">
        <v>41928</v>
      </c>
      <c r="B4420" s="40" t="s">
        <v>13</v>
      </c>
      <c r="C4420" s="31">
        <v>5413</v>
      </c>
      <c r="D4420" s="6">
        <v>921.58</v>
      </c>
    </row>
    <row r="4421" spans="1:15" x14ac:dyDescent="0.2">
      <c r="A4421" s="28">
        <v>41928</v>
      </c>
      <c r="B4421" s="40" t="s">
        <v>1027</v>
      </c>
      <c r="C4421" s="31">
        <v>18879</v>
      </c>
      <c r="D4421" s="6">
        <v>178.2</v>
      </c>
      <c r="E4421" s="44" t="s">
        <v>27</v>
      </c>
      <c r="H4421" s="41"/>
    </row>
    <row r="4422" spans="1:15" ht="10.5" x14ac:dyDescent="0.25">
      <c r="B4422" s="40"/>
      <c r="D4422" s="9">
        <f>SUM(D4413:D4421)</f>
        <v>8097.61</v>
      </c>
      <c r="G4422" s="6">
        <v>3833.36</v>
      </c>
      <c r="I4422" s="6">
        <v>91.95</v>
      </c>
      <c r="J4422" s="6">
        <v>272.49</v>
      </c>
      <c r="K4422" s="6">
        <v>330</v>
      </c>
      <c r="L4422" s="6">
        <v>300</v>
      </c>
      <c r="M4422" s="6">
        <f>SUM(D4422:L4422)</f>
        <v>12925.41</v>
      </c>
      <c r="N4422" s="6">
        <v>8053.43</v>
      </c>
      <c r="O4422" s="7">
        <f>N4422-M4422</f>
        <v>-4871.9799999999996</v>
      </c>
    </row>
    <row r="4423" spans="1:15" x14ac:dyDescent="0.2">
      <c r="B4423" s="40"/>
      <c r="C4423" s="42"/>
    </row>
    <row r="4425" spans="1:15" ht="10.5" x14ac:dyDescent="0.25">
      <c r="A4425" s="59" t="s">
        <v>0</v>
      </c>
      <c r="B4425" s="22" t="s">
        <v>7</v>
      </c>
      <c r="C4425" s="3" t="s">
        <v>8</v>
      </c>
      <c r="D4425" s="2" t="s">
        <v>9</v>
      </c>
      <c r="E4425" s="46"/>
      <c r="F4425" s="2" t="s">
        <v>89</v>
      </c>
      <c r="G4425" s="2" t="s">
        <v>25</v>
      </c>
      <c r="H4425" s="2" t="s">
        <v>90</v>
      </c>
      <c r="I4425" s="2" t="s">
        <v>877</v>
      </c>
      <c r="J4425" s="2" t="s">
        <v>92</v>
      </c>
      <c r="K4425" s="2" t="s">
        <v>37</v>
      </c>
      <c r="L4425" s="2" t="s">
        <v>93</v>
      </c>
      <c r="M4425" s="2" t="s">
        <v>95</v>
      </c>
      <c r="N4425" s="2" t="s">
        <v>58</v>
      </c>
      <c r="O4425" s="4" t="s">
        <v>96</v>
      </c>
    </row>
    <row r="4426" spans="1:15" x14ac:dyDescent="0.2">
      <c r="A4426" s="28">
        <v>41934</v>
      </c>
      <c r="B4426" s="40" t="s">
        <v>773</v>
      </c>
      <c r="C4426" s="42" t="s">
        <v>1192</v>
      </c>
      <c r="D4426" s="6">
        <v>1839.84</v>
      </c>
    </row>
    <row r="4427" spans="1:15" x14ac:dyDescent="0.2">
      <c r="A4427" s="28">
        <v>41934</v>
      </c>
      <c r="B4427" s="40" t="s">
        <v>993</v>
      </c>
      <c r="C4427" s="31">
        <v>9000746069</v>
      </c>
      <c r="D4427" s="6">
        <v>348.95</v>
      </c>
    </row>
    <row r="4428" spans="1:15" x14ac:dyDescent="0.2">
      <c r="A4428" s="28">
        <v>41935</v>
      </c>
      <c r="B4428" s="40" t="s">
        <v>748</v>
      </c>
      <c r="C4428" s="31">
        <v>35031</v>
      </c>
      <c r="D4428" s="6">
        <v>54.45</v>
      </c>
    </row>
    <row r="4429" spans="1:15" x14ac:dyDescent="0.2">
      <c r="A4429" s="28">
        <v>41935</v>
      </c>
      <c r="B4429" s="40" t="s">
        <v>1027</v>
      </c>
      <c r="C4429" s="31">
        <v>19205</v>
      </c>
      <c r="D4429" s="6">
        <v>184.5</v>
      </c>
      <c r="E4429" s="44" t="s">
        <v>27</v>
      </c>
    </row>
    <row r="4430" spans="1:15" x14ac:dyDescent="0.2">
      <c r="A4430" s="28">
        <v>41935</v>
      </c>
      <c r="B4430" s="40" t="s">
        <v>12</v>
      </c>
      <c r="C4430" s="31">
        <v>1242973</v>
      </c>
      <c r="D4430" s="6">
        <v>2510.0100000000002</v>
      </c>
    </row>
    <row r="4431" spans="1:15" x14ac:dyDescent="0.2">
      <c r="A4431" s="28">
        <v>41935</v>
      </c>
      <c r="B4431" s="40" t="s">
        <v>459</v>
      </c>
      <c r="C4431" s="31">
        <v>333190</v>
      </c>
      <c r="D4431" s="6">
        <v>719.67</v>
      </c>
    </row>
    <row r="4432" spans="1:15" ht="10.5" x14ac:dyDescent="0.25">
      <c r="D4432" s="9">
        <f>SUM(D4426:D4431)</f>
        <v>5657.42</v>
      </c>
      <c r="G4432" s="6">
        <v>3833.36</v>
      </c>
      <c r="I4432" s="6">
        <v>102.65</v>
      </c>
      <c r="J4432" s="6">
        <v>272.49</v>
      </c>
      <c r="K4432" s="6">
        <v>330</v>
      </c>
      <c r="L4432" s="6">
        <v>300</v>
      </c>
      <c r="M4432" s="6">
        <f>SUM(D4432:L4432)</f>
        <v>10495.92</v>
      </c>
    </row>
    <row r="4434" spans="1:15" ht="10.5" x14ac:dyDescent="0.25">
      <c r="A4434" s="59" t="s">
        <v>0</v>
      </c>
      <c r="B4434" s="22" t="s">
        <v>7</v>
      </c>
      <c r="C4434" s="3" t="s">
        <v>8</v>
      </c>
      <c r="D4434" s="2" t="s">
        <v>9</v>
      </c>
      <c r="E4434" s="46"/>
      <c r="F4434" s="2" t="s">
        <v>89</v>
      </c>
      <c r="G4434" s="2" t="s">
        <v>25</v>
      </c>
      <c r="H4434" s="2" t="s">
        <v>90</v>
      </c>
      <c r="I4434" s="2" t="s">
        <v>877</v>
      </c>
      <c r="J4434" s="2" t="s">
        <v>92</v>
      </c>
      <c r="K4434" s="2" t="s">
        <v>37</v>
      </c>
      <c r="L4434" s="2" t="s">
        <v>93</v>
      </c>
      <c r="M4434" s="2" t="s">
        <v>95</v>
      </c>
      <c r="N4434" s="2" t="s">
        <v>58</v>
      </c>
      <c r="O4434" s="4" t="s">
        <v>96</v>
      </c>
    </row>
  </sheetData>
  <phoneticPr fontId="1" type="noConversion"/>
  <printOptions gridLines="1"/>
  <pageMargins left="7.874015748031496E-2" right="0.11811023622047245" top="0.27559055118110237" bottom="0.31496062992125984" header="0.11811023622047245" footer="0"/>
  <pageSetup paperSize="9" scale="91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7"/>
  <sheetViews>
    <sheetView workbookViewId="0">
      <pane ySplit="1" topLeftCell="A2" activePane="bottomLeft" state="frozen"/>
      <selection pane="bottomLeft" activeCell="C6" sqref="C6"/>
    </sheetView>
  </sheetViews>
  <sheetFormatPr defaultRowHeight="12.5" x14ac:dyDescent="0.25"/>
  <cols>
    <col min="1" max="1" width="10.1796875" style="52" bestFit="1" customWidth="1"/>
    <col min="2" max="2" width="17.1796875" bestFit="1" customWidth="1"/>
    <col min="3" max="3" width="9.1796875" style="54" bestFit="1" customWidth="1"/>
  </cols>
  <sheetData>
    <row r="1" spans="1:3" x14ac:dyDescent="0.25">
      <c r="A1" s="103" t="s">
        <v>4</v>
      </c>
      <c r="B1" s="104" t="s">
        <v>866</v>
      </c>
      <c r="C1" s="105" t="s">
        <v>9</v>
      </c>
    </row>
    <row r="2" spans="1:3" x14ac:dyDescent="0.25">
      <c r="A2" s="52">
        <v>41141</v>
      </c>
      <c r="B2" t="s">
        <v>867</v>
      </c>
      <c r="C2" s="54">
        <v>41.5</v>
      </c>
    </row>
    <row r="3" spans="1:3" x14ac:dyDescent="0.25">
      <c r="A3" s="52">
        <v>41141</v>
      </c>
      <c r="B3" t="s">
        <v>868</v>
      </c>
      <c r="C3" s="54">
        <v>573.63</v>
      </c>
    </row>
    <row r="4" spans="1:3" x14ac:dyDescent="0.25">
      <c r="A4" s="52">
        <v>41141</v>
      </c>
      <c r="B4" s="53" t="s">
        <v>869</v>
      </c>
      <c r="C4" s="54">
        <v>258.66000000000003</v>
      </c>
    </row>
    <row r="5" spans="1:3" x14ac:dyDescent="0.25">
      <c r="A5" s="52">
        <v>41141</v>
      </c>
      <c r="B5" s="53" t="s">
        <v>870</v>
      </c>
      <c r="C5" s="54">
        <v>91.45</v>
      </c>
    </row>
    <row r="6" spans="1:3" x14ac:dyDescent="0.25">
      <c r="A6" s="55">
        <v>41141</v>
      </c>
      <c r="B6" s="53" t="s">
        <v>871</v>
      </c>
      <c r="C6" s="54">
        <v>35</v>
      </c>
    </row>
    <row r="7" spans="1:3" x14ac:dyDescent="0.25">
      <c r="A7" s="52">
        <v>41141</v>
      </c>
      <c r="B7" s="53" t="s">
        <v>872</v>
      </c>
      <c r="C7" s="54">
        <v>1189.22</v>
      </c>
    </row>
    <row r="8" spans="1:3" x14ac:dyDescent="0.25">
      <c r="A8" s="52">
        <v>41141</v>
      </c>
      <c r="B8" s="53" t="s">
        <v>872</v>
      </c>
      <c r="C8" s="54">
        <v>1083.77</v>
      </c>
    </row>
    <row r="9" spans="1:3" x14ac:dyDescent="0.25">
      <c r="A9" s="52">
        <v>41141</v>
      </c>
      <c r="B9" s="53" t="s">
        <v>873</v>
      </c>
      <c r="C9" s="54">
        <v>43.89</v>
      </c>
    </row>
    <row r="10" spans="1:3" x14ac:dyDescent="0.25">
      <c r="A10" s="55">
        <v>41141</v>
      </c>
      <c r="B10" s="55" t="s">
        <v>874</v>
      </c>
      <c r="C10">
        <v>299.66000000000003</v>
      </c>
    </row>
    <row r="11" spans="1:3" x14ac:dyDescent="0.25">
      <c r="A11" s="52">
        <v>41141</v>
      </c>
      <c r="B11" s="53" t="s">
        <v>875</v>
      </c>
      <c r="C11" s="54">
        <v>344.9</v>
      </c>
    </row>
    <row r="12" spans="1:3" x14ac:dyDescent="0.25">
      <c r="A12" s="52">
        <v>41141</v>
      </c>
      <c r="B12" s="53" t="s">
        <v>876</v>
      </c>
      <c r="C12" s="54">
        <v>265.82</v>
      </c>
    </row>
    <row r="13" spans="1:3" ht="13" x14ac:dyDescent="0.3">
      <c r="C13" s="56">
        <f>SUM(C2:C12)</f>
        <v>4227.5</v>
      </c>
    </row>
    <row r="15" spans="1:3" x14ac:dyDescent="0.25">
      <c r="A15" s="52">
        <v>41148</v>
      </c>
      <c r="B15" t="s">
        <v>880</v>
      </c>
      <c r="C15" s="54">
        <v>505.03</v>
      </c>
    </row>
    <row r="16" spans="1:3" x14ac:dyDescent="0.25">
      <c r="A16" s="52">
        <v>41148</v>
      </c>
      <c r="B16" t="s">
        <v>881</v>
      </c>
      <c r="C16" s="54">
        <v>35</v>
      </c>
    </row>
    <row r="17" spans="1:3" x14ac:dyDescent="0.25">
      <c r="A17" s="52">
        <v>41148</v>
      </c>
      <c r="B17" t="s">
        <v>882</v>
      </c>
      <c r="C17" s="54">
        <v>46.4</v>
      </c>
    </row>
    <row r="18" spans="1:3" x14ac:dyDescent="0.25">
      <c r="A18" s="52">
        <v>41148</v>
      </c>
      <c r="B18" t="s">
        <v>872</v>
      </c>
      <c r="C18" s="54">
        <v>2400.9</v>
      </c>
    </row>
    <row r="19" spans="1:3" x14ac:dyDescent="0.25">
      <c r="A19" s="52">
        <v>41148</v>
      </c>
      <c r="B19" t="s">
        <v>875</v>
      </c>
      <c r="C19" s="54">
        <v>461.8</v>
      </c>
    </row>
    <row r="20" spans="1:3" x14ac:dyDescent="0.25">
      <c r="A20" s="52">
        <v>41148</v>
      </c>
      <c r="B20" t="s">
        <v>873</v>
      </c>
      <c r="C20" s="54">
        <v>35.54</v>
      </c>
    </row>
    <row r="21" spans="1:3" x14ac:dyDescent="0.25">
      <c r="A21" s="52">
        <v>41148</v>
      </c>
      <c r="B21" t="s">
        <v>876</v>
      </c>
      <c r="C21" s="54">
        <v>381.57</v>
      </c>
    </row>
    <row r="22" spans="1:3" x14ac:dyDescent="0.25">
      <c r="A22" s="52">
        <v>41148</v>
      </c>
      <c r="B22" t="s">
        <v>874</v>
      </c>
      <c r="C22" s="54">
        <v>358.04</v>
      </c>
    </row>
    <row r="23" spans="1:3" ht="13" x14ac:dyDescent="0.3">
      <c r="C23" s="56">
        <f>SUM(C15:C22)</f>
        <v>4224.2800000000007</v>
      </c>
    </row>
    <row r="25" spans="1:3" x14ac:dyDescent="0.25">
      <c r="A25" s="52">
        <v>41156</v>
      </c>
      <c r="B25" t="s">
        <v>883</v>
      </c>
      <c r="C25" s="54">
        <v>535.04999999999995</v>
      </c>
    </row>
    <row r="26" spans="1:3" x14ac:dyDescent="0.25">
      <c r="A26" s="52">
        <v>41158</v>
      </c>
      <c r="B26" t="s">
        <v>884</v>
      </c>
      <c r="C26" s="54">
        <v>22.38</v>
      </c>
    </row>
    <row r="27" spans="1:3" x14ac:dyDescent="0.25">
      <c r="A27" s="52">
        <v>41160</v>
      </c>
      <c r="B27" t="s">
        <v>885</v>
      </c>
      <c r="C27" s="54">
        <v>134.85</v>
      </c>
    </row>
    <row r="28" spans="1:3" x14ac:dyDescent="0.25">
      <c r="A28" s="52">
        <v>41159</v>
      </c>
      <c r="B28" t="s">
        <v>870</v>
      </c>
      <c r="C28" s="54">
        <v>96.91</v>
      </c>
    </row>
    <row r="29" spans="1:3" x14ac:dyDescent="0.25">
      <c r="A29" s="52">
        <v>41160</v>
      </c>
      <c r="B29" t="s">
        <v>871</v>
      </c>
      <c r="C29" s="54">
        <v>35</v>
      </c>
    </row>
    <row r="30" spans="1:3" x14ac:dyDescent="0.25">
      <c r="A30" s="52">
        <v>41160</v>
      </c>
      <c r="B30" t="s">
        <v>886</v>
      </c>
      <c r="C30" s="54">
        <v>34.9</v>
      </c>
    </row>
    <row r="31" spans="1:3" x14ac:dyDescent="0.25">
      <c r="A31" s="52">
        <v>41159</v>
      </c>
      <c r="B31" t="s">
        <v>872</v>
      </c>
      <c r="C31" s="54">
        <v>1051.44</v>
      </c>
    </row>
    <row r="32" spans="1:3" x14ac:dyDescent="0.25">
      <c r="B32" t="s">
        <v>872</v>
      </c>
      <c r="C32" s="54">
        <v>164.47</v>
      </c>
    </row>
    <row r="33" spans="1:3" x14ac:dyDescent="0.25">
      <c r="B33" t="s">
        <v>874</v>
      </c>
      <c r="C33" s="54">
        <v>434.22</v>
      </c>
    </row>
    <row r="34" spans="1:3" x14ac:dyDescent="0.25">
      <c r="B34" t="s">
        <v>887</v>
      </c>
      <c r="C34" s="54">
        <v>24.64</v>
      </c>
    </row>
    <row r="35" spans="1:3" x14ac:dyDescent="0.25">
      <c r="B35" t="s">
        <v>875</v>
      </c>
      <c r="C35" s="54">
        <v>334.5</v>
      </c>
    </row>
    <row r="36" spans="1:3" x14ac:dyDescent="0.25">
      <c r="B36" t="s">
        <v>876</v>
      </c>
      <c r="C36" s="54">
        <v>140.41</v>
      </c>
    </row>
    <row r="37" spans="1:3" ht="13" x14ac:dyDescent="0.3">
      <c r="C37" s="56">
        <f>SUM(C25:C36)</f>
        <v>3008.77</v>
      </c>
    </row>
    <row r="39" spans="1:3" x14ac:dyDescent="0.25">
      <c r="A39" s="52">
        <v>41162</v>
      </c>
      <c r="B39" t="s">
        <v>874</v>
      </c>
      <c r="C39" s="54">
        <v>257.27999999999997</v>
      </c>
    </row>
    <row r="40" spans="1:3" x14ac:dyDescent="0.25">
      <c r="B40" t="s">
        <v>876</v>
      </c>
      <c r="C40" s="54">
        <v>80.91</v>
      </c>
    </row>
    <row r="41" spans="1:3" x14ac:dyDescent="0.25">
      <c r="B41" t="s">
        <v>873</v>
      </c>
      <c r="C41" s="54">
        <v>16</v>
      </c>
    </row>
    <row r="42" spans="1:3" x14ac:dyDescent="0.25">
      <c r="B42" t="s">
        <v>875</v>
      </c>
      <c r="C42" s="54">
        <v>503.53</v>
      </c>
    </row>
    <row r="43" spans="1:3" x14ac:dyDescent="0.25">
      <c r="B43" t="s">
        <v>872</v>
      </c>
      <c r="C43" s="54">
        <v>2108.06</v>
      </c>
    </row>
    <row r="44" spans="1:3" x14ac:dyDescent="0.25">
      <c r="B44" s="53" t="s">
        <v>883</v>
      </c>
      <c r="C44" s="57">
        <v>548.88</v>
      </c>
    </row>
    <row r="45" spans="1:3" x14ac:dyDescent="0.25">
      <c r="B45" s="53" t="s">
        <v>892</v>
      </c>
      <c r="C45" s="54">
        <v>128.91</v>
      </c>
    </row>
    <row r="46" spans="1:3" ht="13" x14ac:dyDescent="0.3">
      <c r="C46" s="56">
        <f>SUM(C39:C45)</f>
        <v>3643.5699999999997</v>
      </c>
    </row>
    <row r="48" spans="1:3" x14ac:dyDescent="0.25">
      <c r="A48" s="52">
        <v>41169</v>
      </c>
      <c r="B48" s="53" t="s">
        <v>871</v>
      </c>
      <c r="C48" s="54">
        <v>293.08</v>
      </c>
    </row>
    <row r="49" spans="1:3" x14ac:dyDescent="0.25">
      <c r="B49" s="53" t="s">
        <v>883</v>
      </c>
      <c r="C49" s="54">
        <v>545</v>
      </c>
    </row>
    <row r="50" spans="1:3" x14ac:dyDescent="0.25">
      <c r="B50" s="53" t="s">
        <v>893</v>
      </c>
      <c r="C50" s="54">
        <v>129.94999999999999</v>
      </c>
    </row>
    <row r="51" spans="1:3" x14ac:dyDescent="0.25">
      <c r="B51" s="53" t="s">
        <v>874</v>
      </c>
      <c r="C51" s="54">
        <v>211.34</v>
      </c>
    </row>
    <row r="52" spans="1:3" x14ac:dyDescent="0.25">
      <c r="B52" s="53" t="s">
        <v>876</v>
      </c>
      <c r="C52" s="54">
        <v>170.21</v>
      </c>
    </row>
    <row r="53" spans="1:3" x14ac:dyDescent="0.25">
      <c r="B53" s="53" t="s">
        <v>873</v>
      </c>
      <c r="C53" s="54">
        <v>62.46</v>
      </c>
    </row>
    <row r="54" spans="1:3" x14ac:dyDescent="0.25">
      <c r="B54" s="53" t="s">
        <v>875</v>
      </c>
      <c r="C54" s="54">
        <v>328.8</v>
      </c>
    </row>
    <row r="55" spans="1:3" x14ac:dyDescent="0.25">
      <c r="B55" s="53" t="s">
        <v>874</v>
      </c>
      <c r="C55" s="54">
        <v>115.33</v>
      </c>
    </row>
    <row r="56" spans="1:3" ht="13" x14ac:dyDescent="0.3">
      <c r="C56" s="56">
        <f>SUM(C48:C55)</f>
        <v>1856.1699999999998</v>
      </c>
    </row>
    <row r="60" spans="1:3" x14ac:dyDescent="0.25">
      <c r="A60" s="52">
        <v>41176</v>
      </c>
      <c r="B60" s="53" t="s">
        <v>894</v>
      </c>
      <c r="C60" s="54">
        <v>1022.06</v>
      </c>
    </row>
    <row r="61" spans="1:3" x14ac:dyDescent="0.25">
      <c r="A61" s="52">
        <v>41179</v>
      </c>
      <c r="B61" t="s">
        <v>884</v>
      </c>
      <c r="C61" s="54">
        <v>139.79</v>
      </c>
    </row>
    <row r="62" spans="1:3" x14ac:dyDescent="0.25">
      <c r="A62" s="52">
        <v>41177</v>
      </c>
      <c r="B62" t="s">
        <v>881</v>
      </c>
      <c r="C62" s="54">
        <v>171.25</v>
      </c>
    </row>
    <row r="63" spans="1:3" x14ac:dyDescent="0.25">
      <c r="A63" s="52">
        <v>41178</v>
      </c>
      <c r="B63" s="53" t="s">
        <v>883</v>
      </c>
      <c r="C63" s="54">
        <v>550.38</v>
      </c>
    </row>
    <row r="64" spans="1:3" x14ac:dyDescent="0.25">
      <c r="A64" s="52">
        <v>41179</v>
      </c>
      <c r="B64" s="53" t="s">
        <v>882</v>
      </c>
      <c r="C64" s="54">
        <v>60</v>
      </c>
    </row>
    <row r="65" spans="1:3" x14ac:dyDescent="0.25">
      <c r="A65" s="52">
        <v>41179</v>
      </c>
      <c r="B65" s="53" t="s">
        <v>899</v>
      </c>
      <c r="C65" s="54">
        <v>220</v>
      </c>
    </row>
    <row r="66" spans="1:3" x14ac:dyDescent="0.25">
      <c r="A66" s="52">
        <v>41181</v>
      </c>
      <c r="B66" s="53" t="s">
        <v>886</v>
      </c>
      <c r="C66" s="54">
        <v>233.22</v>
      </c>
    </row>
    <row r="67" spans="1:3" x14ac:dyDescent="0.25">
      <c r="A67" s="52">
        <v>41181</v>
      </c>
      <c r="B67" s="53" t="s">
        <v>881</v>
      </c>
      <c r="C67" s="54">
        <v>35</v>
      </c>
    </row>
    <row r="68" spans="1:3" x14ac:dyDescent="0.25">
      <c r="B68" s="53" t="s">
        <v>876</v>
      </c>
      <c r="C68" s="54">
        <v>262.26</v>
      </c>
    </row>
    <row r="69" spans="1:3" x14ac:dyDescent="0.25">
      <c r="A69" s="52">
        <v>41181</v>
      </c>
      <c r="B69" s="53" t="s">
        <v>872</v>
      </c>
      <c r="C69" s="54">
        <v>856.23</v>
      </c>
    </row>
    <row r="70" spans="1:3" x14ac:dyDescent="0.25">
      <c r="A70" s="52">
        <v>41176</v>
      </c>
      <c r="B70" s="53" t="s">
        <v>873</v>
      </c>
      <c r="C70" s="54">
        <v>92.7</v>
      </c>
    </row>
    <row r="71" spans="1:3" x14ac:dyDescent="0.25">
      <c r="B71" s="53" t="s">
        <v>874</v>
      </c>
      <c r="C71" s="57">
        <v>337.64</v>
      </c>
    </row>
    <row r="72" spans="1:3" x14ac:dyDescent="0.25">
      <c r="B72" s="53" t="s">
        <v>875</v>
      </c>
      <c r="C72" s="54">
        <v>315.05</v>
      </c>
    </row>
    <row r="73" spans="1:3" ht="13" x14ac:dyDescent="0.3">
      <c r="B73" s="53"/>
      <c r="C73" s="56">
        <f>SUM(C60:C72)</f>
        <v>4295.58</v>
      </c>
    </row>
    <row r="74" spans="1:3" x14ac:dyDescent="0.25">
      <c r="B74" s="53"/>
    </row>
    <row r="76" spans="1:3" x14ac:dyDescent="0.25">
      <c r="A76" s="58">
        <v>41185</v>
      </c>
      <c r="B76" s="53" t="s">
        <v>883</v>
      </c>
      <c r="C76" s="54">
        <v>223.66</v>
      </c>
    </row>
    <row r="77" spans="1:3" x14ac:dyDescent="0.25">
      <c r="A77" s="58">
        <v>41187</v>
      </c>
      <c r="B77" s="53" t="s">
        <v>884</v>
      </c>
      <c r="C77" s="54">
        <v>543.28</v>
      </c>
    </row>
    <row r="78" spans="1:3" x14ac:dyDescent="0.25">
      <c r="A78" s="58">
        <v>41187</v>
      </c>
      <c r="B78" s="53" t="s">
        <v>893</v>
      </c>
      <c r="C78" s="54">
        <v>277.44</v>
      </c>
    </row>
    <row r="79" spans="1:3" x14ac:dyDescent="0.25">
      <c r="A79" s="58">
        <v>41188</v>
      </c>
      <c r="B79" s="53" t="s">
        <v>884</v>
      </c>
      <c r="C79" s="54">
        <v>88.34</v>
      </c>
    </row>
    <row r="80" spans="1:3" x14ac:dyDescent="0.25">
      <c r="A80" s="52">
        <v>41187</v>
      </c>
      <c r="B80" s="53" t="s">
        <v>872</v>
      </c>
      <c r="C80" s="54">
        <v>1657.35</v>
      </c>
    </row>
    <row r="81" spans="1:3" x14ac:dyDescent="0.25">
      <c r="A81" s="52">
        <v>41184</v>
      </c>
      <c r="B81" s="53" t="s">
        <v>873</v>
      </c>
      <c r="C81" s="54">
        <v>34.43</v>
      </c>
    </row>
    <row r="82" spans="1:3" x14ac:dyDescent="0.25">
      <c r="B82" s="53" t="s">
        <v>876</v>
      </c>
      <c r="C82" s="54">
        <v>127</v>
      </c>
    </row>
    <row r="83" spans="1:3" x14ac:dyDescent="0.25">
      <c r="B83" s="53" t="s">
        <v>875</v>
      </c>
      <c r="C83" s="54">
        <v>293.88</v>
      </c>
    </row>
    <row r="84" spans="1:3" x14ac:dyDescent="0.25">
      <c r="B84" s="53" t="s">
        <v>874</v>
      </c>
      <c r="C84" s="54">
        <v>337.49</v>
      </c>
    </row>
    <row r="85" spans="1:3" ht="13" x14ac:dyDescent="0.3">
      <c r="C85" s="56">
        <f>SUM(C76:C84)</f>
        <v>3582.87</v>
      </c>
    </row>
    <row r="93" spans="1:3" x14ac:dyDescent="0.25">
      <c r="A93" s="52">
        <v>41213</v>
      </c>
      <c r="B93" t="s">
        <v>907</v>
      </c>
      <c r="C93" s="54">
        <v>1439.66</v>
      </c>
    </row>
    <row r="94" spans="1:3" x14ac:dyDescent="0.25">
      <c r="B94" t="s">
        <v>881</v>
      </c>
      <c r="C94" s="54">
        <v>94.24</v>
      </c>
    </row>
    <row r="95" spans="1:3" x14ac:dyDescent="0.25">
      <c r="B95" t="s">
        <v>884</v>
      </c>
      <c r="C95" s="54">
        <v>642.53</v>
      </c>
    </row>
    <row r="96" spans="1:3" x14ac:dyDescent="0.25">
      <c r="B96" t="s">
        <v>926</v>
      </c>
      <c r="C96" s="54">
        <v>156.18</v>
      </c>
    </row>
    <row r="97" spans="1:3" x14ac:dyDescent="0.25">
      <c r="B97" t="s">
        <v>881</v>
      </c>
      <c r="C97" s="54">
        <v>35</v>
      </c>
    </row>
    <row r="98" spans="1:3" x14ac:dyDescent="0.25">
      <c r="B98" t="s">
        <v>875</v>
      </c>
      <c r="C98" s="54">
        <v>472.13</v>
      </c>
    </row>
    <row r="99" spans="1:3" x14ac:dyDescent="0.25">
      <c r="B99" t="s">
        <v>874</v>
      </c>
      <c r="C99" s="54">
        <v>219.42</v>
      </c>
    </row>
    <row r="100" spans="1:3" x14ac:dyDescent="0.25">
      <c r="B100" t="s">
        <v>876</v>
      </c>
      <c r="C100" s="54">
        <v>106.71</v>
      </c>
    </row>
    <row r="101" spans="1:3" x14ac:dyDescent="0.25">
      <c r="B101" t="s">
        <v>927</v>
      </c>
      <c r="C101" s="54">
        <v>30</v>
      </c>
    </row>
    <row r="102" spans="1:3" x14ac:dyDescent="0.25">
      <c r="B102" t="s">
        <v>873</v>
      </c>
      <c r="C102" s="54">
        <v>70.14</v>
      </c>
    </row>
    <row r="103" spans="1:3" x14ac:dyDescent="0.25">
      <c r="B103" t="s">
        <v>928</v>
      </c>
      <c r="C103" s="54">
        <v>77.92</v>
      </c>
    </row>
    <row r="104" spans="1:3" ht="13" x14ac:dyDescent="0.3">
      <c r="C104" s="56">
        <f>SUM(C93:C103)</f>
        <v>3343.9300000000003</v>
      </c>
    </row>
    <row r="105" spans="1:3" x14ac:dyDescent="0.25">
      <c r="A105" s="52">
        <v>41218</v>
      </c>
      <c r="B105" t="s">
        <v>882</v>
      </c>
      <c r="C105" s="54">
        <v>62.76</v>
      </c>
    </row>
    <row r="106" spans="1:3" x14ac:dyDescent="0.25">
      <c r="A106" s="52">
        <v>41218</v>
      </c>
      <c r="B106" t="s">
        <v>909</v>
      </c>
      <c r="C106" s="54">
        <v>116.26</v>
      </c>
    </row>
    <row r="107" spans="1:3" x14ac:dyDescent="0.25">
      <c r="A107" s="52">
        <v>41221</v>
      </c>
      <c r="B107" t="s">
        <v>910</v>
      </c>
      <c r="C107" s="54">
        <v>37.6</v>
      </c>
    </row>
    <row r="108" spans="1:3" x14ac:dyDescent="0.25">
      <c r="A108" s="52">
        <v>41222</v>
      </c>
      <c r="B108" t="s">
        <v>886</v>
      </c>
      <c r="C108" s="54">
        <v>751</v>
      </c>
    </row>
    <row r="109" spans="1:3" x14ac:dyDescent="0.25">
      <c r="A109" s="52">
        <v>41223</v>
      </c>
      <c r="B109" t="s">
        <v>886</v>
      </c>
      <c r="C109" s="54">
        <v>269.14999999999998</v>
      </c>
    </row>
    <row r="110" spans="1:3" x14ac:dyDescent="0.25">
      <c r="A110" s="52">
        <v>41223</v>
      </c>
      <c r="B110" t="s">
        <v>911</v>
      </c>
      <c r="C110" s="54">
        <v>30</v>
      </c>
    </row>
    <row r="111" spans="1:3" x14ac:dyDescent="0.25">
      <c r="A111" s="52">
        <v>41223</v>
      </c>
      <c r="B111" t="s">
        <v>912</v>
      </c>
      <c r="C111" s="54">
        <v>50.95</v>
      </c>
    </row>
    <row r="112" spans="1:3" x14ac:dyDescent="0.25">
      <c r="A112" s="52">
        <v>41223</v>
      </c>
      <c r="B112" t="s">
        <v>876</v>
      </c>
      <c r="C112" s="54">
        <v>294.13</v>
      </c>
    </row>
    <row r="113" spans="1:3" x14ac:dyDescent="0.25">
      <c r="B113" t="s">
        <v>872</v>
      </c>
      <c r="C113" s="54">
        <v>216.89</v>
      </c>
    </row>
    <row r="114" spans="1:3" x14ac:dyDescent="0.25">
      <c r="B114" t="s">
        <v>874</v>
      </c>
      <c r="C114" s="54">
        <v>329.11</v>
      </c>
    </row>
    <row r="115" spans="1:3" x14ac:dyDescent="0.25">
      <c r="B115" t="s">
        <v>875</v>
      </c>
      <c r="C115" s="54">
        <v>412.52</v>
      </c>
    </row>
    <row r="121" spans="1:3" x14ac:dyDescent="0.25">
      <c r="A121" s="52">
        <v>41227</v>
      </c>
      <c r="B121" t="s">
        <v>914</v>
      </c>
      <c r="C121" s="54">
        <v>258</v>
      </c>
    </row>
    <row r="122" spans="1:3" x14ac:dyDescent="0.25">
      <c r="B122" t="s">
        <v>872</v>
      </c>
      <c r="C122" s="54">
        <v>1550.15</v>
      </c>
    </row>
    <row r="123" spans="1:3" x14ac:dyDescent="0.25">
      <c r="B123" t="s">
        <v>871</v>
      </c>
      <c r="C123" s="54">
        <v>55.22</v>
      </c>
    </row>
    <row r="124" spans="1:3" x14ac:dyDescent="0.25">
      <c r="B124" t="s">
        <v>874</v>
      </c>
      <c r="C124" s="54">
        <v>267.77999999999997</v>
      </c>
    </row>
    <row r="125" spans="1:3" x14ac:dyDescent="0.25">
      <c r="B125" t="s">
        <v>876</v>
      </c>
      <c r="C125" s="54">
        <v>386.34</v>
      </c>
    </row>
    <row r="126" spans="1:3" x14ac:dyDescent="0.25">
      <c r="B126" t="s">
        <v>875</v>
      </c>
      <c r="C126" s="54">
        <v>421.01</v>
      </c>
    </row>
    <row r="127" spans="1:3" x14ac:dyDescent="0.25">
      <c r="B127" t="s">
        <v>911</v>
      </c>
      <c r="C127" s="54">
        <v>30</v>
      </c>
    </row>
    <row r="128" spans="1:3" x14ac:dyDescent="0.25">
      <c r="B128" t="s">
        <v>915</v>
      </c>
      <c r="C128" s="54">
        <v>57.46</v>
      </c>
    </row>
    <row r="129" spans="1:3" ht="13" x14ac:dyDescent="0.3">
      <c r="C129" s="56">
        <f>SUM(C121:C128)</f>
        <v>3025.96</v>
      </c>
    </row>
    <row r="137" spans="1:3" x14ac:dyDescent="0.25">
      <c r="A137" s="52">
        <v>41246</v>
      </c>
      <c r="B137" t="s">
        <v>874</v>
      </c>
      <c r="C137" s="54">
        <v>290.43</v>
      </c>
    </row>
    <row r="138" spans="1:3" x14ac:dyDescent="0.25">
      <c r="B138" t="s">
        <v>875</v>
      </c>
      <c r="C138" s="54">
        <v>415.24</v>
      </c>
    </row>
    <row r="139" spans="1:3" x14ac:dyDescent="0.25">
      <c r="B139" t="s">
        <v>876</v>
      </c>
      <c r="C139" s="54">
        <v>212.84</v>
      </c>
    </row>
    <row r="140" spans="1:3" x14ac:dyDescent="0.25">
      <c r="B140" t="s">
        <v>873</v>
      </c>
      <c r="C140" s="54">
        <v>85.05</v>
      </c>
    </row>
    <row r="141" spans="1:3" x14ac:dyDescent="0.25">
      <c r="B141" t="s">
        <v>872</v>
      </c>
      <c r="C141" s="54">
        <v>1830.33</v>
      </c>
    </row>
    <row r="142" spans="1:3" x14ac:dyDescent="0.25">
      <c r="B142" t="s">
        <v>911</v>
      </c>
      <c r="C142" s="54">
        <v>30</v>
      </c>
    </row>
    <row r="143" spans="1:3" x14ac:dyDescent="0.25">
      <c r="B143" t="s">
        <v>883</v>
      </c>
      <c r="C143" s="54">
        <v>292</v>
      </c>
    </row>
    <row r="144" spans="1:3" x14ac:dyDescent="0.25">
      <c r="B144" t="s">
        <v>920</v>
      </c>
      <c r="C144" s="54">
        <v>89.25</v>
      </c>
    </row>
    <row r="145" spans="1:3" x14ac:dyDescent="0.25">
      <c r="B145" t="s">
        <v>871</v>
      </c>
      <c r="C145" s="54">
        <v>35</v>
      </c>
    </row>
    <row r="146" spans="1:3" ht="13" x14ac:dyDescent="0.3">
      <c r="C146" s="56">
        <f>SUM(C137:C145)</f>
        <v>3280.14</v>
      </c>
    </row>
    <row r="157" spans="1:3" x14ac:dyDescent="0.25">
      <c r="A157" s="52">
        <v>41258</v>
      </c>
      <c r="B157" t="s">
        <v>873</v>
      </c>
      <c r="C157" s="54">
        <v>37.299999999999997</v>
      </c>
    </row>
    <row r="158" spans="1:3" x14ac:dyDescent="0.25">
      <c r="B158" t="s">
        <v>872</v>
      </c>
      <c r="C158" s="54">
        <v>725.26</v>
      </c>
    </row>
    <row r="159" spans="1:3" x14ac:dyDescent="0.25">
      <c r="B159" t="s">
        <v>874</v>
      </c>
      <c r="C159" s="54">
        <v>337.53</v>
      </c>
    </row>
    <row r="160" spans="1:3" x14ac:dyDescent="0.25">
      <c r="B160" t="s">
        <v>922</v>
      </c>
      <c r="C160" s="54">
        <v>25</v>
      </c>
    </row>
    <row r="161" spans="1:3" x14ac:dyDescent="0.25">
      <c r="B161" t="s">
        <v>893</v>
      </c>
      <c r="C161" s="54">
        <v>120.22</v>
      </c>
    </row>
    <row r="162" spans="1:3" x14ac:dyDescent="0.25">
      <c r="B162" t="s">
        <v>911</v>
      </c>
      <c r="C162" s="54">
        <v>30</v>
      </c>
    </row>
    <row r="163" spans="1:3" x14ac:dyDescent="0.25">
      <c r="B163" t="s">
        <v>875</v>
      </c>
      <c r="C163" s="54">
        <v>541.39</v>
      </c>
    </row>
    <row r="164" spans="1:3" x14ac:dyDescent="0.25">
      <c r="B164" t="s">
        <v>876</v>
      </c>
      <c r="C164" s="54">
        <v>1084.4100000000001</v>
      </c>
    </row>
    <row r="165" spans="1:3" ht="13" x14ac:dyDescent="0.3">
      <c r="C165" s="56">
        <f>SUM(C157:C164)</f>
        <v>2901.1099999999997</v>
      </c>
    </row>
    <row r="169" spans="1:3" x14ac:dyDescent="0.25">
      <c r="A169" s="52">
        <v>41265</v>
      </c>
      <c r="B169" t="s">
        <v>875</v>
      </c>
      <c r="C169" s="54">
        <v>903.91</v>
      </c>
    </row>
    <row r="170" spans="1:3" x14ac:dyDescent="0.25">
      <c r="B170" t="s">
        <v>876</v>
      </c>
      <c r="C170" s="54">
        <v>63.1</v>
      </c>
    </row>
    <row r="171" spans="1:3" x14ac:dyDescent="0.25">
      <c r="B171" t="s">
        <v>873</v>
      </c>
      <c r="C171" s="54">
        <v>185.05</v>
      </c>
    </row>
    <row r="172" spans="1:3" x14ac:dyDescent="0.25">
      <c r="B172" t="s">
        <v>874</v>
      </c>
      <c r="C172" s="54">
        <v>753.5</v>
      </c>
    </row>
    <row r="173" spans="1:3" x14ac:dyDescent="0.25">
      <c r="B173" t="s">
        <v>920</v>
      </c>
      <c r="C173" s="54">
        <v>76.33</v>
      </c>
    </row>
    <row r="174" spans="1:3" x14ac:dyDescent="0.25">
      <c r="B174" t="s">
        <v>899</v>
      </c>
      <c r="C174" s="54">
        <v>125.37</v>
      </c>
    </row>
    <row r="175" spans="1:3" x14ac:dyDescent="0.25">
      <c r="B175" t="s">
        <v>883</v>
      </c>
      <c r="C175" s="54">
        <v>298.89999999999998</v>
      </c>
    </row>
    <row r="176" spans="1:3" x14ac:dyDescent="0.25">
      <c r="B176" t="s">
        <v>924</v>
      </c>
      <c r="C176" s="54">
        <v>42.38</v>
      </c>
    </row>
    <row r="177" spans="1:3" x14ac:dyDescent="0.25">
      <c r="B177" t="s">
        <v>925</v>
      </c>
      <c r="C177" s="54">
        <v>73.599999999999994</v>
      </c>
    </row>
    <row r="178" spans="1:3" x14ac:dyDescent="0.25">
      <c r="B178" t="s">
        <v>872</v>
      </c>
      <c r="C178" s="54">
        <v>2579.13</v>
      </c>
    </row>
    <row r="179" spans="1:3" ht="13" x14ac:dyDescent="0.3">
      <c r="C179" s="56">
        <f>SUM(C169:C178)</f>
        <v>5101.2700000000004</v>
      </c>
    </row>
    <row r="182" spans="1:3" x14ac:dyDescent="0.25">
      <c r="A182" s="52">
        <v>41267</v>
      </c>
      <c r="B182" s="53" t="s">
        <v>873</v>
      </c>
      <c r="C182" s="54">
        <v>1080</v>
      </c>
    </row>
    <row r="184" spans="1:3" x14ac:dyDescent="0.25">
      <c r="A184" s="52">
        <v>41276</v>
      </c>
      <c r="B184" s="53" t="s">
        <v>872</v>
      </c>
      <c r="C184" s="54">
        <v>1706.93</v>
      </c>
    </row>
    <row r="185" spans="1:3" x14ac:dyDescent="0.25">
      <c r="B185" s="53" t="s">
        <v>875</v>
      </c>
      <c r="C185" s="54">
        <v>394.72</v>
      </c>
    </row>
    <row r="186" spans="1:3" x14ac:dyDescent="0.25">
      <c r="B186" s="53" t="s">
        <v>876</v>
      </c>
      <c r="C186" s="54">
        <v>552.9</v>
      </c>
    </row>
    <row r="187" spans="1:3" x14ac:dyDescent="0.25">
      <c r="B187" s="53" t="s">
        <v>930</v>
      </c>
      <c r="C187" s="54">
        <v>30</v>
      </c>
    </row>
    <row r="188" spans="1:3" x14ac:dyDescent="0.25">
      <c r="B188" s="53" t="s">
        <v>874</v>
      </c>
      <c r="C188" s="54">
        <v>270.61</v>
      </c>
    </row>
    <row r="189" spans="1:3" x14ac:dyDescent="0.25">
      <c r="B189" s="53" t="s">
        <v>884</v>
      </c>
      <c r="C189" s="54">
        <v>728</v>
      </c>
    </row>
    <row r="190" spans="1:3" ht="13" x14ac:dyDescent="0.3">
      <c r="C190" s="56">
        <f>SUM(C184:C189)</f>
        <v>3683.1600000000003</v>
      </c>
    </row>
    <row r="192" spans="1:3" x14ac:dyDescent="0.25">
      <c r="A192" s="52">
        <v>41281</v>
      </c>
      <c r="B192" t="s">
        <v>875</v>
      </c>
      <c r="C192" s="54">
        <v>477.92</v>
      </c>
    </row>
    <row r="193" spans="1:3" x14ac:dyDescent="0.25">
      <c r="B193" t="s">
        <v>911</v>
      </c>
      <c r="C193" s="54">
        <v>30</v>
      </c>
    </row>
    <row r="194" spans="1:3" x14ac:dyDescent="0.25">
      <c r="B194" t="s">
        <v>883</v>
      </c>
      <c r="C194" s="54">
        <v>193.5</v>
      </c>
    </row>
    <row r="195" spans="1:3" x14ac:dyDescent="0.25">
      <c r="B195" t="s">
        <v>876</v>
      </c>
      <c r="C195" s="54">
        <v>109.9</v>
      </c>
    </row>
    <row r="196" spans="1:3" x14ac:dyDescent="0.25">
      <c r="B196" t="s">
        <v>933</v>
      </c>
      <c r="C196" s="54">
        <v>213.67</v>
      </c>
    </row>
    <row r="197" spans="1:3" ht="13" x14ac:dyDescent="0.3">
      <c r="C197" s="56">
        <f>SUM(C192:C196)</f>
        <v>1024.99</v>
      </c>
    </row>
    <row r="200" spans="1:3" x14ac:dyDescent="0.25">
      <c r="A200" s="52">
        <v>41288</v>
      </c>
      <c r="B200" s="53" t="s">
        <v>875</v>
      </c>
      <c r="C200" s="54">
        <v>362.92</v>
      </c>
    </row>
    <row r="201" spans="1:3" x14ac:dyDescent="0.25">
      <c r="B201" s="53" t="s">
        <v>934</v>
      </c>
      <c r="C201" s="54">
        <v>30</v>
      </c>
    </row>
    <row r="202" spans="1:3" x14ac:dyDescent="0.25">
      <c r="B202" s="53" t="s">
        <v>884</v>
      </c>
      <c r="C202" s="54">
        <v>457.9</v>
      </c>
    </row>
    <row r="203" spans="1:3" x14ac:dyDescent="0.25">
      <c r="B203" s="53" t="s">
        <v>883</v>
      </c>
      <c r="C203" s="54">
        <v>271.31</v>
      </c>
    </row>
    <row r="204" spans="1:3" x14ac:dyDescent="0.25">
      <c r="B204" s="53" t="s">
        <v>872</v>
      </c>
      <c r="C204" s="54">
        <v>3332.38</v>
      </c>
    </row>
    <row r="205" spans="1:3" x14ac:dyDescent="0.25">
      <c r="B205" s="53" t="s">
        <v>876</v>
      </c>
      <c r="C205" s="54">
        <v>89.24</v>
      </c>
    </row>
    <row r="206" spans="1:3" x14ac:dyDescent="0.25">
      <c r="B206" s="53" t="s">
        <v>874</v>
      </c>
      <c r="C206" s="54">
        <v>371.61</v>
      </c>
    </row>
    <row r="207" spans="1:3" ht="13" x14ac:dyDescent="0.3">
      <c r="C207" s="56">
        <f>SUM(C200:C206)</f>
        <v>4915.3599999999997</v>
      </c>
    </row>
    <row r="210" spans="1:3" x14ac:dyDescent="0.25">
      <c r="A210" s="52">
        <v>41295</v>
      </c>
      <c r="B210" t="s">
        <v>873</v>
      </c>
      <c r="C210" s="54" t="s">
        <v>243</v>
      </c>
    </row>
    <row r="211" spans="1:3" x14ac:dyDescent="0.25">
      <c r="B211" t="s">
        <v>875</v>
      </c>
      <c r="C211" s="54">
        <v>632.80999999999995</v>
      </c>
    </row>
    <row r="212" spans="1:3" x14ac:dyDescent="0.25">
      <c r="B212" t="s">
        <v>876</v>
      </c>
      <c r="C212" s="54">
        <v>639.22</v>
      </c>
    </row>
    <row r="213" spans="1:3" x14ac:dyDescent="0.25">
      <c r="B213" t="s">
        <v>874</v>
      </c>
      <c r="C213" s="54">
        <v>246.76</v>
      </c>
    </row>
    <row r="214" spans="1:3" x14ac:dyDescent="0.25">
      <c r="B214" t="s">
        <v>911</v>
      </c>
      <c r="C214" s="54">
        <v>30</v>
      </c>
    </row>
    <row r="215" spans="1:3" x14ac:dyDescent="0.25">
      <c r="B215" t="s">
        <v>872</v>
      </c>
      <c r="C215" s="54">
        <v>478.11</v>
      </c>
    </row>
    <row r="218" spans="1:3" x14ac:dyDescent="0.25">
      <c r="A218" s="52">
        <v>41302</v>
      </c>
    </row>
    <row r="229" spans="1:1" x14ac:dyDescent="0.25">
      <c r="A229" s="52">
        <v>41309</v>
      </c>
    </row>
    <row r="240" spans="1:1" x14ac:dyDescent="0.25">
      <c r="A240" s="52">
        <v>41316</v>
      </c>
    </row>
    <row r="252" spans="1:1" x14ac:dyDescent="0.25">
      <c r="A252" s="52">
        <v>41323</v>
      </c>
    </row>
    <row r="266" spans="1:1" x14ac:dyDescent="0.25">
      <c r="A266" s="52">
        <v>41330</v>
      </c>
    </row>
    <row r="282" spans="1:3" x14ac:dyDescent="0.25">
      <c r="A282" s="52">
        <v>41337</v>
      </c>
      <c r="B282" t="s">
        <v>876</v>
      </c>
      <c r="C282" s="54">
        <v>345.76</v>
      </c>
    </row>
    <row r="283" spans="1:3" x14ac:dyDescent="0.25">
      <c r="B283" t="s">
        <v>872</v>
      </c>
      <c r="C283" s="54">
        <v>592.12</v>
      </c>
    </row>
    <row r="284" spans="1:3" x14ac:dyDescent="0.25">
      <c r="B284" t="s">
        <v>875</v>
      </c>
      <c r="C284" s="54">
        <v>423.33</v>
      </c>
    </row>
    <row r="285" spans="1:3" x14ac:dyDescent="0.25">
      <c r="B285" t="s">
        <v>874</v>
      </c>
      <c r="C285" s="54">
        <v>582.51</v>
      </c>
    </row>
    <row r="286" spans="1:3" x14ac:dyDescent="0.25">
      <c r="B286" t="s">
        <v>873</v>
      </c>
      <c r="C286" s="54">
        <v>44.49</v>
      </c>
    </row>
    <row r="287" spans="1:3" x14ac:dyDescent="0.25">
      <c r="B287" t="s">
        <v>886</v>
      </c>
      <c r="C287" s="54">
        <v>44.95</v>
      </c>
    </row>
    <row r="288" spans="1:3" x14ac:dyDescent="0.25">
      <c r="B288" t="s">
        <v>924</v>
      </c>
      <c r="C288" s="54">
        <v>392.7</v>
      </c>
    </row>
    <row r="289" spans="1:3" x14ac:dyDescent="0.25">
      <c r="B289" t="s">
        <v>884</v>
      </c>
      <c r="C289" s="54">
        <v>773.86</v>
      </c>
    </row>
    <row r="290" spans="1:3" x14ac:dyDescent="0.25">
      <c r="B290" t="s">
        <v>942</v>
      </c>
      <c r="C290" s="54">
        <v>730.16</v>
      </c>
    </row>
    <row r="291" spans="1:3" x14ac:dyDescent="0.25">
      <c r="B291" t="s">
        <v>871</v>
      </c>
      <c r="C291" s="54">
        <v>57.28</v>
      </c>
    </row>
    <row r="292" spans="1:3" ht="13" x14ac:dyDescent="0.3">
      <c r="C292" s="56">
        <f>SUM(C282:C291)</f>
        <v>3987.1600000000003</v>
      </c>
    </row>
    <row r="295" spans="1:3" x14ac:dyDescent="0.25">
      <c r="A295" s="52">
        <v>41344</v>
      </c>
      <c r="B295" t="s">
        <v>874</v>
      </c>
      <c r="C295" s="54">
        <v>415.04</v>
      </c>
    </row>
    <row r="296" spans="1:3" x14ac:dyDescent="0.25">
      <c r="B296" t="s">
        <v>911</v>
      </c>
      <c r="C296" s="54">
        <v>60</v>
      </c>
    </row>
    <row r="297" spans="1:3" x14ac:dyDescent="0.25">
      <c r="B297" t="s">
        <v>872</v>
      </c>
      <c r="C297" s="54">
        <v>850.15</v>
      </c>
    </row>
    <row r="298" spans="1:3" x14ac:dyDescent="0.25">
      <c r="B298" t="s">
        <v>876</v>
      </c>
      <c r="C298" s="54">
        <v>243.75</v>
      </c>
    </row>
    <row r="299" spans="1:3" x14ac:dyDescent="0.25">
      <c r="B299" t="s">
        <v>875</v>
      </c>
      <c r="C299" s="54">
        <v>330.43</v>
      </c>
    </row>
    <row r="300" spans="1:3" x14ac:dyDescent="0.25">
      <c r="B300" t="s">
        <v>944</v>
      </c>
      <c r="C300" s="54">
        <v>126.75</v>
      </c>
    </row>
    <row r="301" spans="1:3" x14ac:dyDescent="0.25">
      <c r="B301" t="s">
        <v>945</v>
      </c>
      <c r="C301" s="54">
        <v>225.73</v>
      </c>
    </row>
    <row r="302" spans="1:3" x14ac:dyDescent="0.25">
      <c r="B302" t="s">
        <v>883</v>
      </c>
      <c r="C302" s="54">
        <v>213.84</v>
      </c>
    </row>
    <row r="303" spans="1:3" ht="13" x14ac:dyDescent="0.3">
      <c r="C303" s="56">
        <f>SUM(C295:C302)</f>
        <v>2465.69</v>
      </c>
    </row>
    <row r="305" spans="1:3" x14ac:dyDescent="0.25">
      <c r="A305" s="52">
        <v>41351</v>
      </c>
      <c r="B305" s="53" t="s">
        <v>911</v>
      </c>
      <c r="C305" s="54">
        <v>30</v>
      </c>
    </row>
    <row r="306" spans="1:3" x14ac:dyDescent="0.25">
      <c r="B306" s="53" t="s">
        <v>874</v>
      </c>
      <c r="C306" s="54">
        <v>225.44</v>
      </c>
    </row>
    <row r="307" spans="1:3" x14ac:dyDescent="0.25">
      <c r="B307" s="53" t="s">
        <v>875</v>
      </c>
      <c r="C307" s="54">
        <v>500.34</v>
      </c>
    </row>
    <row r="308" spans="1:3" x14ac:dyDescent="0.25">
      <c r="B308" s="53" t="s">
        <v>924</v>
      </c>
      <c r="C308" s="54">
        <v>190.3</v>
      </c>
    </row>
    <row r="309" spans="1:3" x14ac:dyDescent="0.25">
      <c r="B309" s="53" t="s">
        <v>872</v>
      </c>
      <c r="C309" s="54">
        <v>1398.74</v>
      </c>
    </row>
    <row r="310" spans="1:3" x14ac:dyDescent="0.25">
      <c r="B310" s="53" t="s">
        <v>876</v>
      </c>
      <c r="C310" s="54">
        <v>161.34</v>
      </c>
    </row>
    <row r="311" spans="1:3" x14ac:dyDescent="0.25">
      <c r="B311" s="53" t="s">
        <v>924</v>
      </c>
      <c r="C311" s="54">
        <v>206.1</v>
      </c>
    </row>
    <row r="312" spans="1:3" x14ac:dyDescent="0.25">
      <c r="B312" s="53" t="s">
        <v>884</v>
      </c>
      <c r="C312" s="54">
        <v>326.05</v>
      </c>
    </row>
    <row r="313" spans="1:3" x14ac:dyDescent="0.25">
      <c r="B313" s="53" t="s">
        <v>893</v>
      </c>
      <c r="C313" s="54">
        <v>40.58</v>
      </c>
    </row>
    <row r="314" spans="1:3" x14ac:dyDescent="0.25">
      <c r="B314" s="53" t="s">
        <v>951</v>
      </c>
      <c r="C314" s="54">
        <v>263.14999999999998</v>
      </c>
    </row>
    <row r="315" spans="1:3" x14ac:dyDescent="0.25">
      <c r="B315" s="53" t="s">
        <v>942</v>
      </c>
      <c r="C315" s="54">
        <v>41.5</v>
      </c>
    </row>
    <row r="316" spans="1:3" ht="13" x14ac:dyDescent="0.3">
      <c r="C316" s="56">
        <f>SUM(C305:C315)</f>
        <v>3383.54</v>
      </c>
    </row>
    <row r="318" spans="1:3" x14ac:dyDescent="0.25">
      <c r="A318" s="52">
        <v>41358</v>
      </c>
      <c r="B318" s="53" t="s">
        <v>911</v>
      </c>
      <c r="C318" s="54">
        <v>30</v>
      </c>
    </row>
    <row r="319" spans="1:3" x14ac:dyDescent="0.25">
      <c r="B319" s="53" t="s">
        <v>874</v>
      </c>
      <c r="C319" s="54">
        <v>224.46</v>
      </c>
    </row>
    <row r="320" spans="1:3" x14ac:dyDescent="0.25">
      <c r="B320" s="53" t="s">
        <v>875</v>
      </c>
      <c r="C320" s="54">
        <v>581.69000000000005</v>
      </c>
    </row>
    <row r="321" spans="1:3" x14ac:dyDescent="0.25">
      <c r="B321" s="53" t="s">
        <v>872</v>
      </c>
      <c r="C321" s="54">
        <v>1548.85</v>
      </c>
    </row>
    <row r="322" spans="1:3" x14ac:dyDescent="0.25">
      <c r="B322" s="53" t="s">
        <v>876</v>
      </c>
      <c r="C322" s="54">
        <v>231.82</v>
      </c>
    </row>
    <row r="323" spans="1:3" x14ac:dyDescent="0.25">
      <c r="B323" s="53" t="s">
        <v>952</v>
      </c>
      <c r="C323" s="54">
        <v>330</v>
      </c>
    </row>
    <row r="324" spans="1:3" ht="13" x14ac:dyDescent="0.3">
      <c r="C324" s="56">
        <f>SUM(C318:C323)</f>
        <v>2946.82</v>
      </c>
    </row>
    <row r="327" spans="1:3" x14ac:dyDescent="0.25">
      <c r="A327" s="52">
        <v>41366</v>
      </c>
      <c r="B327" t="s">
        <v>911</v>
      </c>
      <c r="C327" s="54">
        <v>30</v>
      </c>
    </row>
    <row r="328" spans="1:3" x14ac:dyDescent="0.25">
      <c r="B328" t="s">
        <v>954</v>
      </c>
      <c r="C328" s="54">
        <v>296.19</v>
      </c>
    </row>
    <row r="329" spans="1:3" x14ac:dyDescent="0.25">
      <c r="B329" t="s">
        <v>876</v>
      </c>
      <c r="C329" s="54">
        <v>189.02</v>
      </c>
    </row>
    <row r="330" spans="1:3" x14ac:dyDescent="0.25">
      <c r="B330" t="s">
        <v>875</v>
      </c>
      <c r="C330" s="54">
        <v>366.81</v>
      </c>
    </row>
    <row r="331" spans="1:3" x14ac:dyDescent="0.25">
      <c r="B331" t="s">
        <v>944</v>
      </c>
      <c r="C331" s="54">
        <v>85.93</v>
      </c>
    </row>
    <row r="332" spans="1:3" x14ac:dyDescent="0.25">
      <c r="B332" t="s">
        <v>883</v>
      </c>
      <c r="C332" s="54">
        <v>192</v>
      </c>
    </row>
    <row r="333" spans="1:3" x14ac:dyDescent="0.25">
      <c r="B333" t="s">
        <v>872</v>
      </c>
      <c r="C333" s="54">
        <v>1165.02</v>
      </c>
    </row>
    <row r="334" spans="1:3" ht="13" x14ac:dyDescent="0.3">
      <c r="C334" s="56">
        <f>SUM(C327:C333)</f>
        <v>2324.9700000000003</v>
      </c>
    </row>
    <row r="337" spans="1:3" x14ac:dyDescent="0.25">
      <c r="A337" s="52">
        <v>41372</v>
      </c>
      <c r="B337" s="53" t="s">
        <v>875</v>
      </c>
      <c r="C337" s="54">
        <v>502.92</v>
      </c>
    </row>
    <row r="338" spans="1:3" x14ac:dyDescent="0.25">
      <c r="B338" s="53" t="s">
        <v>872</v>
      </c>
      <c r="C338" s="54">
        <v>2296.9699999999998</v>
      </c>
    </row>
    <row r="339" spans="1:3" x14ac:dyDescent="0.25">
      <c r="B339" s="53" t="s">
        <v>876</v>
      </c>
      <c r="C339" s="54">
        <v>277.48</v>
      </c>
    </row>
    <row r="340" spans="1:3" x14ac:dyDescent="0.25">
      <c r="B340" s="53" t="s">
        <v>870</v>
      </c>
      <c r="C340" s="54">
        <v>560</v>
      </c>
    </row>
    <row r="341" spans="1:3" x14ac:dyDescent="0.25">
      <c r="B341" s="53" t="s">
        <v>956</v>
      </c>
      <c r="C341" s="54">
        <v>352</v>
      </c>
    </row>
    <row r="342" spans="1:3" x14ac:dyDescent="0.25">
      <c r="B342" s="53" t="s">
        <v>957</v>
      </c>
      <c r="C342" s="54">
        <v>185.7</v>
      </c>
    </row>
    <row r="343" spans="1:3" x14ac:dyDescent="0.25">
      <c r="B343" s="53" t="s">
        <v>884</v>
      </c>
      <c r="C343" s="54">
        <v>358.27</v>
      </c>
    </row>
    <row r="344" spans="1:3" x14ac:dyDescent="0.25">
      <c r="B344" s="53" t="s">
        <v>956</v>
      </c>
      <c r="C344" s="54">
        <v>118</v>
      </c>
    </row>
    <row r="345" spans="1:3" ht="13" x14ac:dyDescent="0.3">
      <c r="C345" s="56">
        <f>SUM(C337:C344)</f>
        <v>4651.34</v>
      </c>
    </row>
    <row r="347" spans="1:3" x14ac:dyDescent="0.25">
      <c r="A347" s="52">
        <v>41384</v>
      </c>
      <c r="B347" t="s">
        <v>876</v>
      </c>
      <c r="C347" s="54">
        <v>368.55</v>
      </c>
    </row>
    <row r="348" spans="1:3" x14ac:dyDescent="0.25">
      <c r="B348" t="s">
        <v>870</v>
      </c>
      <c r="C348" s="54">
        <v>456.69</v>
      </c>
    </row>
    <row r="349" spans="1:3" x14ac:dyDescent="0.25">
      <c r="B349" t="s">
        <v>883</v>
      </c>
      <c r="C349" s="54">
        <v>185.98</v>
      </c>
    </row>
    <row r="350" spans="1:3" x14ac:dyDescent="0.25">
      <c r="B350" t="s">
        <v>944</v>
      </c>
      <c r="C350" s="54">
        <v>124.8</v>
      </c>
    </row>
    <row r="351" spans="1:3" x14ac:dyDescent="0.25">
      <c r="B351" t="s">
        <v>886</v>
      </c>
      <c r="C351" s="54">
        <v>245.64</v>
      </c>
    </row>
    <row r="352" spans="1:3" x14ac:dyDescent="0.25">
      <c r="B352" t="s">
        <v>934</v>
      </c>
      <c r="C352" s="54">
        <v>30</v>
      </c>
    </row>
    <row r="353" spans="1:3" x14ac:dyDescent="0.25">
      <c r="B353" t="s">
        <v>875</v>
      </c>
      <c r="C353" s="54">
        <v>336.21</v>
      </c>
    </row>
    <row r="354" spans="1:3" x14ac:dyDescent="0.25">
      <c r="B354" t="s">
        <v>872</v>
      </c>
      <c r="C354" s="54">
        <v>1158.1099999999999</v>
      </c>
    </row>
    <row r="355" spans="1:3" x14ac:dyDescent="0.25">
      <c r="B355" t="s">
        <v>874</v>
      </c>
      <c r="C355" s="54">
        <v>307.12</v>
      </c>
    </row>
    <row r="356" spans="1:3" x14ac:dyDescent="0.25">
      <c r="B356" t="s">
        <v>960</v>
      </c>
      <c r="C356" s="57">
        <v>447</v>
      </c>
    </row>
    <row r="357" spans="1:3" ht="13" x14ac:dyDescent="0.3">
      <c r="C357" s="56">
        <f>SUM(C347:C356)</f>
        <v>3660.0999999999995</v>
      </c>
    </row>
    <row r="359" spans="1:3" x14ac:dyDescent="0.25">
      <c r="A359" s="52">
        <v>41391</v>
      </c>
      <c r="B359" s="53" t="s">
        <v>962</v>
      </c>
      <c r="C359" s="54">
        <v>652.66999999999996</v>
      </c>
    </row>
    <row r="360" spans="1:3" x14ac:dyDescent="0.25">
      <c r="B360" s="53" t="s">
        <v>963</v>
      </c>
      <c r="C360" s="54">
        <v>247.84</v>
      </c>
    </row>
    <row r="361" spans="1:3" x14ac:dyDescent="0.25">
      <c r="B361" s="53" t="s">
        <v>893</v>
      </c>
      <c r="C361" s="54">
        <v>241.81</v>
      </c>
    </row>
    <row r="362" spans="1:3" x14ac:dyDescent="0.25">
      <c r="B362" s="53" t="s">
        <v>872</v>
      </c>
      <c r="C362" s="54">
        <v>3444.64</v>
      </c>
    </row>
    <row r="363" spans="1:3" x14ac:dyDescent="0.25">
      <c r="B363" s="53" t="s">
        <v>876</v>
      </c>
      <c r="C363" s="54">
        <v>93.6</v>
      </c>
    </row>
    <row r="364" spans="1:3" x14ac:dyDescent="0.25">
      <c r="B364" s="53" t="s">
        <v>875</v>
      </c>
      <c r="C364" s="54">
        <v>448.94</v>
      </c>
    </row>
    <row r="365" spans="1:3" x14ac:dyDescent="0.25">
      <c r="B365" s="53" t="s">
        <v>874</v>
      </c>
      <c r="C365" s="54">
        <v>146</v>
      </c>
    </row>
    <row r="366" spans="1:3" ht="13" x14ac:dyDescent="0.3">
      <c r="C366" s="56">
        <f>SUM(C359:C365)</f>
        <v>5275.5</v>
      </c>
    </row>
    <row r="369" spans="1:3" x14ac:dyDescent="0.25">
      <c r="A369" s="52">
        <v>41399</v>
      </c>
      <c r="B369" t="s">
        <v>872</v>
      </c>
      <c r="C369" s="54">
        <v>1195.1400000000001</v>
      </c>
    </row>
    <row r="370" spans="1:3" x14ac:dyDescent="0.25">
      <c r="B370" t="s">
        <v>876</v>
      </c>
      <c r="C370" s="54">
        <v>201.32</v>
      </c>
    </row>
    <row r="371" spans="1:3" x14ac:dyDescent="0.25">
      <c r="B371" t="s">
        <v>874</v>
      </c>
      <c r="C371" s="54">
        <v>336.34</v>
      </c>
    </row>
    <row r="372" spans="1:3" x14ac:dyDescent="0.25">
      <c r="B372" t="s">
        <v>967</v>
      </c>
      <c r="C372" s="54">
        <v>231.2</v>
      </c>
    </row>
    <row r="373" spans="1:3" x14ac:dyDescent="0.25">
      <c r="B373" t="s">
        <v>875</v>
      </c>
      <c r="C373" s="54">
        <v>336.47</v>
      </c>
    </row>
    <row r="374" spans="1:3" ht="13" x14ac:dyDescent="0.3">
      <c r="C374" s="56">
        <f>SUM(C369:C373)</f>
        <v>2300.4700000000003</v>
      </c>
    </row>
    <row r="377" spans="1:3" x14ac:dyDescent="0.25">
      <c r="A377" s="52">
        <v>41405</v>
      </c>
      <c r="B377" t="s">
        <v>875</v>
      </c>
      <c r="C377" s="54">
        <v>477.42</v>
      </c>
    </row>
    <row r="378" spans="1:3" x14ac:dyDescent="0.25">
      <c r="B378" t="s">
        <v>874</v>
      </c>
      <c r="C378" s="54">
        <v>498.17</v>
      </c>
    </row>
    <row r="379" spans="1:3" x14ac:dyDescent="0.25">
      <c r="B379" t="s">
        <v>872</v>
      </c>
      <c r="C379" s="54">
        <v>1662.32</v>
      </c>
    </row>
    <row r="380" spans="1:3" x14ac:dyDescent="0.25">
      <c r="B380" t="s">
        <v>944</v>
      </c>
      <c r="C380" s="54">
        <v>192.28</v>
      </c>
    </row>
    <row r="381" spans="1:3" x14ac:dyDescent="0.25">
      <c r="B381" t="s">
        <v>884</v>
      </c>
      <c r="C381" s="54">
        <v>606.94000000000005</v>
      </c>
    </row>
    <row r="382" spans="1:3" ht="13" x14ac:dyDescent="0.3">
      <c r="C382" s="56">
        <f>SUM(C377:C381)</f>
        <v>3437.13</v>
      </c>
    </row>
    <row r="384" spans="1:3" x14ac:dyDescent="0.25">
      <c r="A384" s="52">
        <v>41412</v>
      </c>
      <c r="B384" t="s">
        <v>876</v>
      </c>
      <c r="C384" s="54">
        <v>356.78</v>
      </c>
    </row>
    <row r="385" spans="1:3" x14ac:dyDescent="0.25">
      <c r="B385" t="s">
        <v>911</v>
      </c>
      <c r="C385" s="54">
        <v>30</v>
      </c>
    </row>
    <row r="386" spans="1:3" x14ac:dyDescent="0.25">
      <c r="B386" t="s">
        <v>899</v>
      </c>
      <c r="C386" s="54">
        <v>235.79</v>
      </c>
    </row>
    <row r="387" spans="1:3" x14ac:dyDescent="0.25">
      <c r="B387" t="s">
        <v>867</v>
      </c>
      <c r="C387" s="54">
        <v>220.13</v>
      </c>
    </row>
    <row r="388" spans="1:3" x14ac:dyDescent="0.25">
      <c r="B388" t="s">
        <v>970</v>
      </c>
      <c r="C388" s="54">
        <v>75.55</v>
      </c>
    </row>
    <row r="389" spans="1:3" x14ac:dyDescent="0.25">
      <c r="B389" t="s">
        <v>971</v>
      </c>
      <c r="C389" s="54">
        <v>326</v>
      </c>
    </row>
    <row r="390" spans="1:3" x14ac:dyDescent="0.25">
      <c r="B390" t="s">
        <v>972</v>
      </c>
      <c r="C390" s="54">
        <v>52.77</v>
      </c>
    </row>
    <row r="391" spans="1:3" x14ac:dyDescent="0.25">
      <c r="B391" t="s">
        <v>973</v>
      </c>
      <c r="C391" s="54">
        <v>81.69</v>
      </c>
    </row>
    <row r="392" spans="1:3" x14ac:dyDescent="0.25">
      <c r="B392" t="s">
        <v>974</v>
      </c>
      <c r="C392" s="54">
        <v>395.1</v>
      </c>
    </row>
    <row r="393" spans="1:3" x14ac:dyDescent="0.25">
      <c r="B393" t="s">
        <v>975</v>
      </c>
      <c r="C393" s="54">
        <v>474.25</v>
      </c>
    </row>
    <row r="394" spans="1:3" x14ac:dyDescent="0.25">
      <c r="B394" t="s">
        <v>976</v>
      </c>
      <c r="C394" s="54">
        <v>325.5</v>
      </c>
    </row>
    <row r="395" spans="1:3" x14ac:dyDescent="0.25">
      <c r="B395" t="s">
        <v>875</v>
      </c>
      <c r="C395" s="54">
        <v>334.28</v>
      </c>
    </row>
    <row r="396" spans="1:3" x14ac:dyDescent="0.25">
      <c r="B396" t="s">
        <v>872</v>
      </c>
      <c r="C396" s="54">
        <v>1068.48</v>
      </c>
    </row>
    <row r="397" spans="1:3" ht="13" x14ac:dyDescent="0.3">
      <c r="C397" s="56">
        <f>SUM(C384:C396)</f>
        <v>3976.32</v>
      </c>
    </row>
    <row r="399" spans="1:3" x14ac:dyDescent="0.25">
      <c r="A399" s="52">
        <v>41419</v>
      </c>
      <c r="B399" t="s">
        <v>875</v>
      </c>
      <c r="C399" s="54">
        <v>411.38</v>
      </c>
    </row>
    <row r="400" spans="1:3" x14ac:dyDescent="0.25">
      <c r="B400" t="s">
        <v>883</v>
      </c>
      <c r="C400" s="54">
        <v>169.74</v>
      </c>
    </row>
    <row r="401" spans="1:3" x14ac:dyDescent="0.25">
      <c r="B401" t="s">
        <v>870</v>
      </c>
      <c r="C401" s="54">
        <v>28.34</v>
      </c>
    </row>
    <row r="402" spans="1:3" x14ac:dyDescent="0.25">
      <c r="B402" t="s">
        <v>884</v>
      </c>
      <c r="C402" s="54">
        <v>376.92</v>
      </c>
    </row>
    <row r="403" spans="1:3" x14ac:dyDescent="0.25">
      <c r="B403" t="s">
        <v>870</v>
      </c>
      <c r="C403" s="54">
        <v>34.35</v>
      </c>
    </row>
    <row r="404" spans="1:3" x14ac:dyDescent="0.25">
      <c r="B404" t="s">
        <v>944</v>
      </c>
      <c r="C404" s="54">
        <v>246.79</v>
      </c>
    </row>
    <row r="405" spans="1:3" x14ac:dyDescent="0.25">
      <c r="B405" t="s">
        <v>893</v>
      </c>
      <c r="C405" s="54">
        <v>300.77999999999997</v>
      </c>
    </row>
    <row r="406" spans="1:3" x14ac:dyDescent="0.25">
      <c r="B406" t="s">
        <v>872</v>
      </c>
      <c r="C406" s="54">
        <v>132.33000000000001</v>
      </c>
    </row>
    <row r="407" spans="1:3" x14ac:dyDescent="0.25">
      <c r="B407" t="s">
        <v>876</v>
      </c>
      <c r="C407" s="54">
        <v>147.85</v>
      </c>
    </row>
    <row r="408" spans="1:3" x14ac:dyDescent="0.25">
      <c r="B408" t="s">
        <v>874</v>
      </c>
      <c r="C408" s="54">
        <v>304.77</v>
      </c>
    </row>
    <row r="409" spans="1:3" x14ac:dyDescent="0.25">
      <c r="B409" t="s">
        <v>975</v>
      </c>
      <c r="C409" s="54">
        <v>348.77</v>
      </c>
    </row>
    <row r="410" spans="1:3" ht="13" x14ac:dyDescent="0.3">
      <c r="C410" s="56">
        <f>SUM(C399:C409)</f>
        <v>2502.02</v>
      </c>
    </row>
    <row r="412" spans="1:3" x14ac:dyDescent="0.25">
      <c r="A412" s="52">
        <v>41425</v>
      </c>
      <c r="B412" t="s">
        <v>872</v>
      </c>
      <c r="C412" s="54">
        <v>617.95000000000005</v>
      </c>
    </row>
    <row r="413" spans="1:3" x14ac:dyDescent="0.25">
      <c r="B413" t="s">
        <v>872</v>
      </c>
      <c r="C413" s="54">
        <v>1108.76</v>
      </c>
    </row>
    <row r="414" spans="1:3" x14ac:dyDescent="0.25">
      <c r="B414" t="s">
        <v>981</v>
      </c>
      <c r="C414" s="54">
        <v>97.28</v>
      </c>
    </row>
    <row r="415" spans="1:3" x14ac:dyDescent="0.25">
      <c r="B415" t="s">
        <v>874</v>
      </c>
      <c r="C415" s="54">
        <v>331.33</v>
      </c>
    </row>
    <row r="416" spans="1:3" x14ac:dyDescent="0.25">
      <c r="B416" t="s">
        <v>967</v>
      </c>
      <c r="C416" s="54">
        <v>378.69</v>
      </c>
    </row>
    <row r="417" spans="1:3" x14ac:dyDescent="0.25">
      <c r="B417" t="s">
        <v>876</v>
      </c>
      <c r="C417" s="54">
        <v>332.44</v>
      </c>
    </row>
    <row r="418" spans="1:3" x14ac:dyDescent="0.25">
      <c r="B418" t="s">
        <v>875</v>
      </c>
      <c r="C418" s="54">
        <v>350.77</v>
      </c>
    </row>
    <row r="419" spans="1:3" x14ac:dyDescent="0.25">
      <c r="B419" t="s">
        <v>927</v>
      </c>
      <c r="C419" s="54">
        <v>30</v>
      </c>
    </row>
    <row r="420" spans="1:3" ht="13" x14ac:dyDescent="0.3">
      <c r="C420" s="56">
        <f>SUM(C412:C419)</f>
        <v>3247.2200000000003</v>
      </c>
    </row>
    <row r="422" spans="1:3" x14ac:dyDescent="0.25">
      <c r="A422" s="52">
        <v>41433</v>
      </c>
      <c r="B422" s="53" t="s">
        <v>872</v>
      </c>
      <c r="C422" s="54">
        <v>1555.54</v>
      </c>
    </row>
    <row r="423" spans="1:3" x14ac:dyDescent="0.25">
      <c r="B423" s="53" t="s">
        <v>981</v>
      </c>
      <c r="C423" s="54">
        <v>437.55</v>
      </c>
    </row>
    <row r="424" spans="1:3" x14ac:dyDescent="0.25">
      <c r="B424" s="53" t="s">
        <v>874</v>
      </c>
      <c r="C424" s="54">
        <v>357.74</v>
      </c>
    </row>
    <row r="425" spans="1:3" x14ac:dyDescent="0.25">
      <c r="B425" s="53" t="s">
        <v>982</v>
      </c>
      <c r="C425" s="54">
        <v>190.82</v>
      </c>
    </row>
    <row r="426" spans="1:3" x14ac:dyDescent="0.25">
      <c r="B426" s="53" t="s">
        <v>876</v>
      </c>
      <c r="C426" s="54">
        <v>275.97000000000003</v>
      </c>
    </row>
    <row r="427" spans="1:3" x14ac:dyDescent="0.25">
      <c r="B427" s="53" t="s">
        <v>875</v>
      </c>
      <c r="C427" s="54">
        <v>448.37</v>
      </c>
    </row>
    <row r="428" spans="1:3" x14ac:dyDescent="0.25">
      <c r="B428" s="53" t="s">
        <v>927</v>
      </c>
      <c r="C428" s="54">
        <v>30</v>
      </c>
    </row>
    <row r="429" spans="1:3" ht="13" x14ac:dyDescent="0.3">
      <c r="C429" s="56">
        <f>SUM(C422:C428)</f>
        <v>3295.99</v>
      </c>
    </row>
    <row r="431" spans="1:3" x14ac:dyDescent="0.25">
      <c r="A431" s="52">
        <v>41440</v>
      </c>
      <c r="B431" s="53" t="s">
        <v>872</v>
      </c>
      <c r="C431" s="54">
        <v>712.99</v>
      </c>
    </row>
    <row r="432" spans="1:3" x14ac:dyDescent="0.25">
      <c r="B432" s="53" t="s">
        <v>876</v>
      </c>
      <c r="C432" s="54">
        <v>286.35000000000002</v>
      </c>
    </row>
    <row r="433" spans="1:3" x14ac:dyDescent="0.25">
      <c r="B433" s="53" t="s">
        <v>984</v>
      </c>
      <c r="C433" s="54">
        <v>130.86000000000001</v>
      </c>
    </row>
    <row r="434" spans="1:3" x14ac:dyDescent="0.25">
      <c r="B434" s="53" t="s">
        <v>874</v>
      </c>
      <c r="C434" s="54">
        <v>453.45</v>
      </c>
    </row>
    <row r="435" spans="1:3" x14ac:dyDescent="0.25">
      <c r="B435" s="53" t="s">
        <v>875</v>
      </c>
      <c r="C435" s="54">
        <v>356.09</v>
      </c>
    </row>
    <row r="436" spans="1:3" ht="13" x14ac:dyDescent="0.3">
      <c r="C436" s="56">
        <f>SUM(C431:C435)</f>
        <v>1939.74</v>
      </c>
    </row>
    <row r="439" spans="1:3" x14ac:dyDescent="0.25">
      <c r="A439" s="52">
        <v>41447</v>
      </c>
      <c r="B439" s="53" t="s">
        <v>874</v>
      </c>
      <c r="C439" s="54">
        <v>383.41</v>
      </c>
    </row>
    <row r="440" spans="1:3" x14ac:dyDescent="0.25">
      <c r="B440" s="53" t="s">
        <v>875</v>
      </c>
      <c r="C440" s="54">
        <v>445.57</v>
      </c>
    </row>
    <row r="441" spans="1:3" x14ac:dyDescent="0.25">
      <c r="B441" s="53" t="s">
        <v>872</v>
      </c>
      <c r="C441" s="54">
        <v>1386.02</v>
      </c>
    </row>
    <row r="442" spans="1:3" x14ac:dyDescent="0.25">
      <c r="B442" s="53" t="s">
        <v>934</v>
      </c>
      <c r="C442" s="54">
        <v>30</v>
      </c>
    </row>
    <row r="443" spans="1:3" x14ac:dyDescent="0.25">
      <c r="B443" s="53" t="s">
        <v>967</v>
      </c>
      <c r="C443" s="54">
        <v>373.5</v>
      </c>
    </row>
    <row r="444" spans="1:3" x14ac:dyDescent="0.25">
      <c r="B444" s="53" t="s">
        <v>893</v>
      </c>
      <c r="C444" s="54">
        <v>257</v>
      </c>
    </row>
    <row r="445" spans="1:3" ht="13" x14ac:dyDescent="0.3">
      <c r="C445" s="56">
        <f>SUM(C439:C444)</f>
        <v>2875.5</v>
      </c>
    </row>
    <row r="447" spans="1:3" x14ac:dyDescent="0.25">
      <c r="A447" s="52">
        <v>41454</v>
      </c>
      <c r="B447" t="s">
        <v>876</v>
      </c>
      <c r="C447" s="54">
        <v>85.27</v>
      </c>
    </row>
    <row r="448" spans="1:3" x14ac:dyDescent="0.25">
      <c r="B448" t="s">
        <v>989</v>
      </c>
      <c r="C448" s="54">
        <v>111.04</v>
      </c>
    </row>
    <row r="449" spans="1:3" x14ac:dyDescent="0.25">
      <c r="B449" t="s">
        <v>874</v>
      </c>
      <c r="C449" s="54">
        <v>317.14999999999998</v>
      </c>
    </row>
    <row r="450" spans="1:3" x14ac:dyDescent="0.25">
      <c r="B450" t="s">
        <v>990</v>
      </c>
      <c r="C450" s="54">
        <v>214.47</v>
      </c>
    </row>
    <row r="451" spans="1:3" x14ac:dyDescent="0.25">
      <c r="B451" t="s">
        <v>875</v>
      </c>
      <c r="C451" s="54">
        <v>334.42</v>
      </c>
    </row>
    <row r="452" spans="1:3" x14ac:dyDescent="0.25">
      <c r="B452" t="s">
        <v>884</v>
      </c>
      <c r="C452" s="54">
        <v>823.35</v>
      </c>
    </row>
    <row r="453" spans="1:3" x14ac:dyDescent="0.25">
      <c r="B453" t="s">
        <v>883</v>
      </c>
      <c r="C453" s="54">
        <v>355.53</v>
      </c>
    </row>
    <row r="454" spans="1:3" x14ac:dyDescent="0.25">
      <c r="B454" t="s">
        <v>944</v>
      </c>
      <c r="C454" s="54">
        <v>171.8</v>
      </c>
    </row>
    <row r="455" spans="1:3" ht="13" x14ac:dyDescent="0.3">
      <c r="C455" s="56">
        <f>SUM(C447:C454)</f>
        <v>2413.0300000000007</v>
      </c>
    </row>
    <row r="457" spans="1:3" x14ac:dyDescent="0.25">
      <c r="A457" s="52">
        <v>41461</v>
      </c>
      <c r="B457" s="53" t="s">
        <v>876</v>
      </c>
      <c r="C457" s="54">
        <v>516.99</v>
      </c>
    </row>
    <row r="458" spans="1:3" x14ac:dyDescent="0.25">
      <c r="B458" s="53" t="s">
        <v>934</v>
      </c>
      <c r="C458" s="54">
        <v>30</v>
      </c>
    </row>
    <row r="459" spans="1:3" x14ac:dyDescent="0.25">
      <c r="B459" s="53" t="s">
        <v>872</v>
      </c>
      <c r="C459" s="54">
        <v>909.85</v>
      </c>
    </row>
    <row r="460" spans="1:3" x14ac:dyDescent="0.25">
      <c r="B460" s="53" t="s">
        <v>874</v>
      </c>
      <c r="C460" s="54">
        <v>391.05</v>
      </c>
    </row>
    <row r="461" spans="1:3" x14ac:dyDescent="0.25">
      <c r="B461" s="53" t="s">
        <v>990</v>
      </c>
      <c r="C461" s="54">
        <v>360.43</v>
      </c>
    </row>
    <row r="462" spans="1:3" x14ac:dyDescent="0.25">
      <c r="B462" s="53" t="s">
        <v>875</v>
      </c>
      <c r="C462" s="54">
        <v>485.6</v>
      </c>
    </row>
    <row r="463" spans="1:3" x14ac:dyDescent="0.25">
      <c r="B463" s="53" t="s">
        <v>991</v>
      </c>
      <c r="C463" s="54">
        <v>27.6</v>
      </c>
    </row>
    <row r="464" spans="1:3" x14ac:dyDescent="0.25">
      <c r="B464" s="53" t="s">
        <v>992</v>
      </c>
      <c r="C464" s="54">
        <v>300</v>
      </c>
    </row>
    <row r="465" spans="1:3" x14ac:dyDescent="0.25">
      <c r="B465" s="53" t="s">
        <v>882</v>
      </c>
      <c r="C465" s="54">
        <v>36.159999999999997</v>
      </c>
    </row>
    <row r="466" spans="1:3" ht="13" x14ac:dyDescent="0.3">
      <c r="C466" s="56">
        <f>SUM(C457:C465)</f>
        <v>3057.68</v>
      </c>
    </row>
    <row r="468" spans="1:3" x14ac:dyDescent="0.25">
      <c r="A468" s="52">
        <v>41468</v>
      </c>
      <c r="B468" s="53" t="s">
        <v>911</v>
      </c>
      <c r="C468" s="54">
        <v>30</v>
      </c>
    </row>
    <row r="469" spans="1:3" x14ac:dyDescent="0.25">
      <c r="B469" s="53" t="s">
        <v>875</v>
      </c>
      <c r="C469" s="54">
        <v>335.87</v>
      </c>
    </row>
    <row r="470" spans="1:3" x14ac:dyDescent="0.25">
      <c r="B470" s="53" t="s">
        <v>874</v>
      </c>
      <c r="C470" s="54">
        <v>340.54</v>
      </c>
    </row>
    <row r="471" spans="1:3" x14ac:dyDescent="0.25">
      <c r="B471" s="53" t="s">
        <v>975</v>
      </c>
      <c r="C471" s="54">
        <v>373.32</v>
      </c>
    </row>
    <row r="472" spans="1:3" x14ac:dyDescent="0.25">
      <c r="B472" s="53" t="s">
        <v>995</v>
      </c>
      <c r="C472" s="54">
        <v>150.25</v>
      </c>
    </row>
    <row r="473" spans="1:3" x14ac:dyDescent="0.25">
      <c r="B473" s="53" t="s">
        <v>882</v>
      </c>
      <c r="C473" s="54">
        <v>21.2</v>
      </c>
    </row>
    <row r="474" spans="1:3" x14ac:dyDescent="0.25">
      <c r="B474" s="53" t="s">
        <v>899</v>
      </c>
      <c r="C474" s="54">
        <v>77.900000000000006</v>
      </c>
    </row>
    <row r="475" spans="1:3" x14ac:dyDescent="0.25">
      <c r="B475" s="53" t="s">
        <v>944</v>
      </c>
      <c r="C475" s="54">
        <v>222.98</v>
      </c>
    </row>
    <row r="476" spans="1:3" ht="13" x14ac:dyDescent="0.3">
      <c r="C476" s="56">
        <f>SUM(C468:C475)</f>
        <v>1552.0600000000002</v>
      </c>
    </row>
    <row r="479" spans="1:3" x14ac:dyDescent="0.25">
      <c r="A479" s="52">
        <v>41476</v>
      </c>
      <c r="B479" t="s">
        <v>874</v>
      </c>
      <c r="C479" s="54">
        <v>380.96</v>
      </c>
    </row>
    <row r="480" spans="1:3" x14ac:dyDescent="0.25">
      <c r="B480" t="s">
        <v>875</v>
      </c>
      <c r="C480" s="54">
        <v>488.01</v>
      </c>
    </row>
    <row r="481" spans="1:3" x14ac:dyDescent="0.25">
      <c r="B481" t="s">
        <v>876</v>
      </c>
      <c r="C481" s="54">
        <v>131.69999999999999</v>
      </c>
    </row>
    <row r="482" spans="1:3" x14ac:dyDescent="0.25">
      <c r="B482" t="s">
        <v>927</v>
      </c>
      <c r="C482" s="54">
        <v>30</v>
      </c>
    </row>
    <row r="483" spans="1:3" x14ac:dyDescent="0.25">
      <c r="B483" t="s">
        <v>872</v>
      </c>
      <c r="C483" s="54">
        <v>906.78</v>
      </c>
    </row>
    <row r="484" spans="1:3" x14ac:dyDescent="0.25">
      <c r="B484" t="s">
        <v>998</v>
      </c>
      <c r="C484" s="54">
        <v>28.36</v>
      </c>
    </row>
    <row r="485" spans="1:3" x14ac:dyDescent="0.25">
      <c r="B485" t="s">
        <v>884</v>
      </c>
      <c r="C485" s="54">
        <v>842.48</v>
      </c>
    </row>
    <row r="486" spans="1:3" ht="13" x14ac:dyDescent="0.3">
      <c r="C486" s="56">
        <f>SUM(C479:C485)</f>
        <v>2808.29</v>
      </c>
    </row>
    <row r="488" spans="1:3" x14ac:dyDescent="0.25">
      <c r="A488" s="52">
        <v>41482</v>
      </c>
      <c r="B488" s="53" t="s">
        <v>975</v>
      </c>
      <c r="C488" s="54">
        <v>159.54</v>
      </c>
    </row>
    <row r="489" spans="1:3" x14ac:dyDescent="0.25">
      <c r="B489" s="53" t="s">
        <v>875</v>
      </c>
      <c r="C489" s="54">
        <v>183.74</v>
      </c>
    </row>
    <row r="490" spans="1:3" x14ac:dyDescent="0.25">
      <c r="B490" s="53" t="s">
        <v>999</v>
      </c>
      <c r="C490" s="54">
        <v>66.3</v>
      </c>
    </row>
    <row r="491" spans="1:3" x14ac:dyDescent="0.25">
      <c r="B491" s="53" t="s">
        <v>883</v>
      </c>
      <c r="C491" s="54">
        <v>198.89</v>
      </c>
    </row>
    <row r="492" spans="1:3" ht="13" x14ac:dyDescent="0.3">
      <c r="C492" s="56">
        <f>SUM(C488:C491)</f>
        <v>608.47</v>
      </c>
    </row>
    <row r="494" spans="1:3" x14ac:dyDescent="0.25">
      <c r="A494" s="52">
        <v>41488</v>
      </c>
      <c r="B494" t="s">
        <v>883</v>
      </c>
      <c r="C494" s="54">
        <v>211.36</v>
      </c>
    </row>
    <row r="495" spans="1:3" x14ac:dyDescent="0.25">
      <c r="B495" t="s">
        <v>1003</v>
      </c>
      <c r="C495" s="54">
        <v>22.88</v>
      </c>
    </row>
    <row r="496" spans="1:3" x14ac:dyDescent="0.25">
      <c r="B496" t="s">
        <v>883</v>
      </c>
      <c r="C496" s="54">
        <v>379.23</v>
      </c>
    </row>
    <row r="497" spans="1:3" x14ac:dyDescent="0.25">
      <c r="B497" t="s">
        <v>871</v>
      </c>
      <c r="C497" s="54">
        <v>59.55</v>
      </c>
    </row>
    <row r="498" spans="1:3" x14ac:dyDescent="0.25">
      <c r="B498" t="s">
        <v>876</v>
      </c>
      <c r="C498" s="54">
        <v>390.7</v>
      </c>
    </row>
    <row r="499" spans="1:3" x14ac:dyDescent="0.25">
      <c r="B499" t="s">
        <v>1004</v>
      </c>
      <c r="C499" s="54">
        <v>847.23</v>
      </c>
    </row>
    <row r="500" spans="1:3" x14ac:dyDescent="0.25">
      <c r="B500" t="s">
        <v>875</v>
      </c>
      <c r="C500" s="54">
        <v>527.19000000000005</v>
      </c>
    </row>
    <row r="501" spans="1:3" ht="13" x14ac:dyDescent="0.3">
      <c r="C501" s="56">
        <f>SUM(C494:C500)</f>
        <v>2438.1400000000003</v>
      </c>
    </row>
    <row r="503" spans="1:3" x14ac:dyDescent="0.25">
      <c r="A503" s="52">
        <v>41495</v>
      </c>
      <c r="B503" t="s">
        <v>927</v>
      </c>
      <c r="C503" s="54">
        <v>30</v>
      </c>
    </row>
    <row r="504" spans="1:3" x14ac:dyDescent="0.25">
      <c r="B504" t="s">
        <v>876</v>
      </c>
      <c r="C504" s="54">
        <v>223.08</v>
      </c>
    </row>
    <row r="505" spans="1:3" x14ac:dyDescent="0.25">
      <c r="B505" t="s">
        <v>875</v>
      </c>
      <c r="C505" s="54">
        <v>346.82</v>
      </c>
    </row>
    <row r="506" spans="1:3" x14ac:dyDescent="0.25">
      <c r="B506" t="s">
        <v>874</v>
      </c>
      <c r="C506" s="54">
        <v>189.12</v>
      </c>
    </row>
    <row r="507" spans="1:3" x14ac:dyDescent="0.25">
      <c r="B507" t="s">
        <v>881</v>
      </c>
      <c r="C507" s="54">
        <v>85.45</v>
      </c>
    </row>
    <row r="508" spans="1:3" x14ac:dyDescent="0.25">
      <c r="B508" t="s">
        <v>1007</v>
      </c>
      <c r="C508" s="54">
        <v>403.32</v>
      </c>
    </row>
    <row r="509" spans="1:3" x14ac:dyDescent="0.25">
      <c r="B509" t="s">
        <v>944</v>
      </c>
      <c r="C509" s="54">
        <v>218.43</v>
      </c>
    </row>
    <row r="510" spans="1:3" x14ac:dyDescent="0.25">
      <c r="B510" t="s">
        <v>1008</v>
      </c>
      <c r="C510" s="54">
        <v>121.03</v>
      </c>
    </row>
    <row r="511" spans="1:3" ht="13" x14ac:dyDescent="0.3">
      <c r="C511" s="56">
        <f>SUM(C503:C510)</f>
        <v>1617.25</v>
      </c>
    </row>
    <row r="513" spans="1:3" x14ac:dyDescent="0.25">
      <c r="A513" s="52">
        <v>41503</v>
      </c>
      <c r="B513" t="s">
        <v>893</v>
      </c>
      <c r="C513" s="54">
        <v>16.920000000000002</v>
      </c>
    </row>
    <row r="514" spans="1:3" x14ac:dyDescent="0.25">
      <c r="B514" t="s">
        <v>962</v>
      </c>
      <c r="C514" s="54">
        <v>578.13</v>
      </c>
    </row>
    <row r="515" spans="1:3" x14ac:dyDescent="0.25">
      <c r="B515" t="s">
        <v>914</v>
      </c>
      <c r="C515" s="54">
        <v>222.55</v>
      </c>
    </row>
    <row r="516" spans="1:3" x14ac:dyDescent="0.25">
      <c r="B516" t="s">
        <v>875</v>
      </c>
      <c r="C516" s="54">
        <v>137.91</v>
      </c>
    </row>
    <row r="517" spans="1:3" x14ac:dyDescent="0.25">
      <c r="B517" t="s">
        <v>876</v>
      </c>
      <c r="C517" s="54">
        <v>309.36</v>
      </c>
    </row>
    <row r="518" spans="1:3" x14ac:dyDescent="0.25">
      <c r="B518" t="s">
        <v>875</v>
      </c>
      <c r="C518" s="54">
        <v>299.72000000000003</v>
      </c>
    </row>
    <row r="519" spans="1:3" x14ac:dyDescent="0.25">
      <c r="B519" t="s">
        <v>1010</v>
      </c>
      <c r="C519" s="54">
        <v>71.349999999999994</v>
      </c>
    </row>
    <row r="520" spans="1:3" x14ac:dyDescent="0.25">
      <c r="B520" t="s">
        <v>1011</v>
      </c>
      <c r="C520" s="54">
        <v>103.87</v>
      </c>
    </row>
    <row r="521" spans="1:3" x14ac:dyDescent="0.25">
      <c r="B521" t="s">
        <v>872</v>
      </c>
      <c r="C521" s="54">
        <v>240.51</v>
      </c>
    </row>
    <row r="522" spans="1:3" x14ac:dyDescent="0.25">
      <c r="B522" t="s">
        <v>927</v>
      </c>
      <c r="C522" s="54">
        <v>30</v>
      </c>
    </row>
    <row r="523" spans="1:3" ht="13" x14ac:dyDescent="0.3">
      <c r="C523" s="56">
        <f>SUM(C513:C522)</f>
        <v>2010.32</v>
      </c>
    </row>
    <row r="524" spans="1:3" ht="13" x14ac:dyDescent="0.3">
      <c r="C524" s="56"/>
    </row>
    <row r="525" spans="1:3" x14ac:dyDescent="0.25">
      <c r="A525" s="52">
        <v>41510</v>
      </c>
      <c r="B525" t="s">
        <v>872</v>
      </c>
      <c r="C525" s="54">
        <v>60</v>
      </c>
    </row>
    <row r="526" spans="1:3" x14ac:dyDescent="0.25">
      <c r="B526" t="s">
        <v>874</v>
      </c>
      <c r="C526" s="54">
        <v>705.62</v>
      </c>
    </row>
    <row r="527" spans="1:3" x14ac:dyDescent="0.25">
      <c r="B527" t="s">
        <v>876</v>
      </c>
      <c r="C527" s="54">
        <v>71.400000000000006</v>
      </c>
    </row>
    <row r="528" spans="1:3" x14ac:dyDescent="0.25">
      <c r="B528" t="s">
        <v>881</v>
      </c>
      <c r="C528" s="54">
        <v>122.4</v>
      </c>
    </row>
    <row r="529" spans="1:3" x14ac:dyDescent="0.25">
      <c r="B529" t="s">
        <v>1014</v>
      </c>
      <c r="C529" s="54">
        <v>99.91</v>
      </c>
    </row>
    <row r="530" spans="1:3" x14ac:dyDescent="0.25">
      <c r="B530" t="s">
        <v>967</v>
      </c>
      <c r="C530" s="54">
        <v>308.89999999999998</v>
      </c>
    </row>
    <row r="531" spans="1:3" x14ac:dyDescent="0.25">
      <c r="B531" t="s">
        <v>870</v>
      </c>
      <c r="C531" s="54">
        <v>68.27</v>
      </c>
    </row>
    <row r="532" spans="1:3" x14ac:dyDescent="0.25">
      <c r="B532" t="s">
        <v>870</v>
      </c>
      <c r="C532" s="54">
        <v>28.97</v>
      </c>
    </row>
    <row r="533" spans="1:3" x14ac:dyDescent="0.25">
      <c r="B533" t="s">
        <v>1015</v>
      </c>
      <c r="C533" s="54">
        <v>195.3</v>
      </c>
    </row>
    <row r="534" spans="1:3" x14ac:dyDescent="0.25">
      <c r="B534" t="s">
        <v>1016</v>
      </c>
      <c r="C534" s="54">
        <v>17</v>
      </c>
    </row>
    <row r="535" spans="1:3" ht="13" x14ac:dyDescent="0.3">
      <c r="C535" s="56">
        <f>SUM(C525:C534)</f>
        <v>1677.77</v>
      </c>
    </row>
    <row r="537" spans="1:3" x14ac:dyDescent="0.25">
      <c r="A537" s="52">
        <v>41516</v>
      </c>
      <c r="B537" t="s">
        <v>1020</v>
      </c>
      <c r="C537" s="54">
        <v>271.8</v>
      </c>
    </row>
    <row r="538" spans="1:3" x14ac:dyDescent="0.25">
      <c r="B538" t="s">
        <v>884</v>
      </c>
      <c r="C538" s="54">
        <v>549.27</v>
      </c>
    </row>
    <row r="539" spans="1:3" x14ac:dyDescent="0.25">
      <c r="B539" t="s">
        <v>1021</v>
      </c>
      <c r="C539" s="54">
        <v>22.9</v>
      </c>
    </row>
    <row r="540" spans="1:3" x14ac:dyDescent="0.25">
      <c r="B540" t="s">
        <v>875</v>
      </c>
      <c r="C540" s="54">
        <v>373.6</v>
      </c>
    </row>
    <row r="541" spans="1:3" x14ac:dyDescent="0.25">
      <c r="B541" t="s">
        <v>876</v>
      </c>
      <c r="C541" s="54">
        <v>149.09</v>
      </c>
    </row>
    <row r="542" spans="1:3" x14ac:dyDescent="0.25">
      <c r="B542" t="s">
        <v>874</v>
      </c>
      <c r="C542" s="54">
        <v>555.38</v>
      </c>
    </row>
    <row r="543" spans="1:3" ht="13" x14ac:dyDescent="0.3">
      <c r="C543" s="56">
        <f>SUM(C537:C542)</f>
        <v>1922.04</v>
      </c>
    </row>
    <row r="547" spans="1:3" x14ac:dyDescent="0.25">
      <c r="A547" s="52">
        <v>41523</v>
      </c>
      <c r="B547" t="s">
        <v>911</v>
      </c>
      <c r="C547" s="54">
        <v>30</v>
      </c>
    </row>
    <row r="548" spans="1:3" x14ac:dyDescent="0.25">
      <c r="B548" t="s">
        <v>875</v>
      </c>
      <c r="C548" s="54">
        <v>345.15</v>
      </c>
    </row>
    <row r="549" spans="1:3" x14ac:dyDescent="0.25">
      <c r="B549" t="s">
        <v>876</v>
      </c>
      <c r="C549" s="54">
        <v>221.87</v>
      </c>
    </row>
    <row r="550" spans="1:3" x14ac:dyDescent="0.25">
      <c r="B550" t="s">
        <v>884</v>
      </c>
      <c r="C550" s="54">
        <v>441.44</v>
      </c>
    </row>
    <row r="551" spans="1:3" x14ac:dyDescent="0.25">
      <c r="B551" s="53" t="s">
        <v>982</v>
      </c>
      <c r="C551" s="54">
        <v>227</v>
      </c>
    </row>
    <row r="552" spans="1:3" x14ac:dyDescent="0.25">
      <c r="B552" t="s">
        <v>874</v>
      </c>
      <c r="C552" s="54">
        <v>671.93</v>
      </c>
    </row>
    <row r="553" spans="1:3" ht="13" x14ac:dyDescent="0.3">
      <c r="C553" s="56">
        <f>SUM(C547:C552)</f>
        <v>1937.3899999999999</v>
      </c>
    </row>
    <row r="555" spans="1:3" x14ac:dyDescent="0.25">
      <c r="A555" s="52">
        <v>41531</v>
      </c>
      <c r="B555" s="53" t="s">
        <v>875</v>
      </c>
      <c r="C555" s="54">
        <v>465.14</v>
      </c>
    </row>
    <row r="556" spans="1:3" x14ac:dyDescent="0.25">
      <c r="B556" s="53" t="s">
        <v>876</v>
      </c>
      <c r="C556" s="54">
        <v>372.34</v>
      </c>
    </row>
    <row r="557" spans="1:3" x14ac:dyDescent="0.25">
      <c r="B557" s="53" t="s">
        <v>884</v>
      </c>
      <c r="C557" s="54">
        <v>781.16</v>
      </c>
    </row>
    <row r="558" spans="1:3" x14ac:dyDescent="0.25">
      <c r="B558" s="53" t="s">
        <v>874</v>
      </c>
      <c r="C558" s="54">
        <v>614.80999999999995</v>
      </c>
    </row>
    <row r="559" spans="1:3" x14ac:dyDescent="0.25">
      <c r="B559" s="53" t="s">
        <v>1003</v>
      </c>
      <c r="C559" s="54">
        <v>679</v>
      </c>
    </row>
    <row r="560" spans="1:3" x14ac:dyDescent="0.25">
      <c r="B560" s="53" t="s">
        <v>982</v>
      </c>
      <c r="C560" s="54">
        <v>113.65</v>
      </c>
    </row>
    <row r="561" spans="1:3" x14ac:dyDescent="0.25">
      <c r="B561" s="53" t="s">
        <v>883</v>
      </c>
      <c r="C561" s="54">
        <v>284.5</v>
      </c>
    </row>
    <row r="562" spans="1:3" ht="13" x14ac:dyDescent="0.3">
      <c r="C562" s="56">
        <f>SUM(C555:C561)</f>
        <v>3310.6</v>
      </c>
    </row>
    <row r="564" spans="1:3" x14ac:dyDescent="0.25">
      <c r="A564" s="52">
        <v>41538</v>
      </c>
      <c r="B564" s="53" t="s">
        <v>875</v>
      </c>
      <c r="C564" s="54">
        <v>308.35000000000002</v>
      </c>
    </row>
    <row r="565" spans="1:3" x14ac:dyDescent="0.25">
      <c r="B565" s="53" t="s">
        <v>876</v>
      </c>
      <c r="C565" s="54">
        <v>148.05000000000001</v>
      </c>
    </row>
    <row r="566" spans="1:3" x14ac:dyDescent="0.25">
      <c r="B566" s="53" t="s">
        <v>1032</v>
      </c>
      <c r="C566" s="54">
        <v>162.99</v>
      </c>
    </row>
    <row r="567" spans="1:3" x14ac:dyDescent="0.25">
      <c r="B567" s="53" t="s">
        <v>1033</v>
      </c>
      <c r="C567" s="54">
        <v>25.38</v>
      </c>
    </row>
    <row r="568" spans="1:3" x14ac:dyDescent="0.25">
      <c r="B568" s="53" t="s">
        <v>874</v>
      </c>
      <c r="C568" s="54">
        <v>487.8</v>
      </c>
    </row>
    <row r="569" spans="1:3" ht="13" x14ac:dyDescent="0.3">
      <c r="C569" s="56">
        <f>SUM(C564:C568)</f>
        <v>1132.5700000000002</v>
      </c>
    </row>
    <row r="571" spans="1:3" x14ac:dyDescent="0.25">
      <c r="A571" s="52">
        <v>41545</v>
      </c>
      <c r="B571" t="s">
        <v>876</v>
      </c>
      <c r="C571" s="54">
        <v>220</v>
      </c>
    </row>
    <row r="572" spans="1:3" x14ac:dyDescent="0.25">
      <c r="B572" t="s">
        <v>875</v>
      </c>
      <c r="C572" s="54">
        <v>307.92</v>
      </c>
    </row>
    <row r="573" spans="1:3" x14ac:dyDescent="0.25">
      <c r="B573" t="s">
        <v>874</v>
      </c>
      <c r="C573" s="54">
        <v>728.93</v>
      </c>
    </row>
    <row r="574" spans="1:3" x14ac:dyDescent="0.25">
      <c r="B574" t="s">
        <v>967</v>
      </c>
      <c r="C574" s="54">
        <v>244.9</v>
      </c>
    </row>
    <row r="575" spans="1:3" x14ac:dyDescent="0.25">
      <c r="B575" t="s">
        <v>982</v>
      </c>
      <c r="C575" s="54">
        <v>219.66</v>
      </c>
    </row>
    <row r="576" spans="1:3" x14ac:dyDescent="0.25">
      <c r="B576" t="s">
        <v>884</v>
      </c>
      <c r="C576" s="54">
        <v>425.2</v>
      </c>
    </row>
    <row r="577" spans="1:3" x14ac:dyDescent="0.25">
      <c r="B577" t="s">
        <v>1035</v>
      </c>
      <c r="C577" s="54">
        <v>283</v>
      </c>
    </row>
    <row r="578" spans="1:3" x14ac:dyDescent="0.25">
      <c r="B578" t="s">
        <v>911</v>
      </c>
      <c r="C578" s="54">
        <v>30</v>
      </c>
    </row>
    <row r="579" spans="1:3" ht="13" x14ac:dyDescent="0.3">
      <c r="C579" s="56">
        <f>SUM(C571:C578)</f>
        <v>2459.61</v>
      </c>
    </row>
    <row r="581" spans="1:3" x14ac:dyDescent="0.25">
      <c r="A581" s="52">
        <v>41553</v>
      </c>
      <c r="B581" s="53" t="s">
        <v>874</v>
      </c>
      <c r="C581" s="54">
        <v>985.61</v>
      </c>
    </row>
    <row r="582" spans="1:3" x14ac:dyDescent="0.25">
      <c r="B582" s="53" t="s">
        <v>875</v>
      </c>
      <c r="C582" s="54">
        <v>325.5</v>
      </c>
    </row>
    <row r="583" spans="1:3" x14ac:dyDescent="0.25">
      <c r="B583" s="53" t="s">
        <v>876</v>
      </c>
      <c r="C583" s="54">
        <v>242.46</v>
      </c>
    </row>
    <row r="584" spans="1:3" x14ac:dyDescent="0.25">
      <c r="B584" s="53" t="s">
        <v>884</v>
      </c>
      <c r="C584" s="54">
        <v>272.99</v>
      </c>
    </row>
    <row r="585" spans="1:3" x14ac:dyDescent="0.25">
      <c r="B585" s="53" t="s">
        <v>1014</v>
      </c>
      <c r="C585" s="54">
        <v>48</v>
      </c>
    </row>
    <row r="586" spans="1:3" x14ac:dyDescent="0.25">
      <c r="B586" s="53" t="s">
        <v>1015</v>
      </c>
      <c r="C586" s="54">
        <v>496</v>
      </c>
    </row>
    <row r="587" spans="1:3" x14ac:dyDescent="0.25">
      <c r="B587" s="53" t="s">
        <v>883</v>
      </c>
      <c r="C587" s="54">
        <v>275.38</v>
      </c>
    </row>
    <row r="588" spans="1:3" ht="13" x14ac:dyDescent="0.3">
      <c r="C588" s="56">
        <f>SUM(C581:C587)</f>
        <v>2645.9400000000005</v>
      </c>
    </row>
    <row r="590" spans="1:3" x14ac:dyDescent="0.25">
      <c r="A590" s="52">
        <v>41560</v>
      </c>
      <c r="B590" s="53" t="s">
        <v>874</v>
      </c>
      <c r="C590" s="54">
        <v>303.01</v>
      </c>
    </row>
    <row r="591" spans="1:3" x14ac:dyDescent="0.25">
      <c r="B591" s="53" t="s">
        <v>875</v>
      </c>
      <c r="C591" s="54">
        <v>413.34</v>
      </c>
    </row>
    <row r="592" spans="1:3" x14ac:dyDescent="0.25">
      <c r="B592" s="53" t="s">
        <v>876</v>
      </c>
      <c r="C592" s="54">
        <v>245.09</v>
      </c>
    </row>
    <row r="593" spans="1:3" x14ac:dyDescent="0.25">
      <c r="B593" s="53" t="s">
        <v>883</v>
      </c>
      <c r="C593" s="54">
        <v>219.17</v>
      </c>
    </row>
    <row r="594" spans="1:3" x14ac:dyDescent="0.25">
      <c r="B594" s="53" t="s">
        <v>884</v>
      </c>
      <c r="C594" s="54">
        <v>639.99</v>
      </c>
    </row>
    <row r="595" spans="1:3" x14ac:dyDescent="0.25">
      <c r="B595" s="53" t="s">
        <v>1039</v>
      </c>
      <c r="C595" s="54">
        <v>21.36</v>
      </c>
    </row>
    <row r="596" spans="1:3" x14ac:dyDescent="0.25">
      <c r="B596" s="53" t="s">
        <v>995</v>
      </c>
      <c r="C596" s="54">
        <v>211.39</v>
      </c>
    </row>
    <row r="597" spans="1:3" x14ac:dyDescent="0.25">
      <c r="B597" s="53" t="s">
        <v>1040</v>
      </c>
      <c r="C597" s="54">
        <v>43.69</v>
      </c>
    </row>
    <row r="598" spans="1:3" ht="13" x14ac:dyDescent="0.3">
      <c r="C598" s="56">
        <f>SUM(C590:C597)</f>
        <v>2097.04</v>
      </c>
    </row>
    <row r="601" spans="1:3" x14ac:dyDescent="0.25">
      <c r="A601" s="52">
        <v>41567</v>
      </c>
      <c r="B601" s="53" t="s">
        <v>874</v>
      </c>
      <c r="C601" s="54">
        <v>388.27</v>
      </c>
    </row>
    <row r="602" spans="1:3" x14ac:dyDescent="0.25">
      <c r="B602" s="53" t="s">
        <v>875</v>
      </c>
      <c r="C602" s="54">
        <v>331.6</v>
      </c>
    </row>
    <row r="603" spans="1:3" x14ac:dyDescent="0.25">
      <c r="B603" s="53" t="s">
        <v>982</v>
      </c>
      <c r="C603" s="54">
        <v>282.94</v>
      </c>
    </row>
    <row r="604" spans="1:3" x14ac:dyDescent="0.25">
      <c r="B604" s="53" t="s">
        <v>899</v>
      </c>
      <c r="C604" s="54">
        <v>87.81</v>
      </c>
    </row>
    <row r="605" spans="1:3" x14ac:dyDescent="0.25">
      <c r="B605" s="53" t="s">
        <v>995</v>
      </c>
      <c r="C605" s="54">
        <v>13.4</v>
      </c>
    </row>
    <row r="606" spans="1:3" ht="13" x14ac:dyDescent="0.3">
      <c r="C606" s="56">
        <f>SUM(C601:C605)</f>
        <v>1104.02</v>
      </c>
    </row>
    <row r="610" spans="1:3" x14ac:dyDescent="0.25">
      <c r="A610" s="52">
        <v>41574</v>
      </c>
    </row>
    <row r="611" spans="1:3" x14ac:dyDescent="0.25">
      <c r="B611" s="53" t="s">
        <v>874</v>
      </c>
      <c r="C611" s="54">
        <v>388.24</v>
      </c>
    </row>
    <row r="612" spans="1:3" x14ac:dyDescent="0.25">
      <c r="B612" s="53" t="s">
        <v>875</v>
      </c>
      <c r="C612" s="54">
        <v>343.06</v>
      </c>
    </row>
    <row r="613" spans="1:3" x14ac:dyDescent="0.25">
      <c r="B613" s="53" t="s">
        <v>876</v>
      </c>
      <c r="C613" s="54">
        <v>297.38</v>
      </c>
    </row>
    <row r="614" spans="1:3" x14ac:dyDescent="0.25">
      <c r="B614" s="53" t="s">
        <v>867</v>
      </c>
      <c r="C614" s="54">
        <v>220</v>
      </c>
    </row>
    <row r="615" spans="1:3" x14ac:dyDescent="0.25">
      <c r="B615" s="53" t="s">
        <v>867</v>
      </c>
      <c r="C615" s="54">
        <v>127</v>
      </c>
    </row>
    <row r="616" spans="1:3" x14ac:dyDescent="0.25">
      <c r="B616" s="53" t="s">
        <v>1045</v>
      </c>
      <c r="C616" s="54">
        <v>2519.85</v>
      </c>
    </row>
    <row r="617" spans="1:3" x14ac:dyDescent="0.25">
      <c r="B617" s="53" t="s">
        <v>1046</v>
      </c>
      <c r="C617" s="54">
        <v>36.25</v>
      </c>
    </row>
    <row r="618" spans="1:3" x14ac:dyDescent="0.25">
      <c r="B618" s="53" t="s">
        <v>893</v>
      </c>
      <c r="C618" s="54">
        <v>35.5</v>
      </c>
    </row>
    <row r="619" spans="1:3" x14ac:dyDescent="0.25">
      <c r="B619" s="53" t="s">
        <v>912</v>
      </c>
      <c r="C619" s="54">
        <v>620.08000000000004</v>
      </c>
    </row>
    <row r="620" spans="1:3" ht="13" x14ac:dyDescent="0.3">
      <c r="C620" s="56">
        <f>SUM(C611:C619)</f>
        <v>4587.3599999999997</v>
      </c>
    </row>
    <row r="623" spans="1:3" x14ac:dyDescent="0.25">
      <c r="A623" s="52">
        <v>41581</v>
      </c>
    </row>
    <row r="624" spans="1:3" x14ac:dyDescent="0.25">
      <c r="B624" s="53" t="s">
        <v>874</v>
      </c>
      <c r="C624" s="54">
        <v>506.74</v>
      </c>
    </row>
    <row r="625" spans="1:3" x14ac:dyDescent="0.25">
      <c r="B625" s="53" t="s">
        <v>876</v>
      </c>
      <c r="C625" s="54">
        <v>402.49</v>
      </c>
    </row>
    <row r="626" spans="1:3" x14ac:dyDescent="0.25">
      <c r="B626" s="53" t="s">
        <v>875</v>
      </c>
      <c r="C626" s="54">
        <v>459.19</v>
      </c>
    </row>
    <row r="627" spans="1:3" x14ac:dyDescent="0.25">
      <c r="B627" s="53" t="s">
        <v>1048</v>
      </c>
      <c r="C627" s="54">
        <v>36.299999999999997</v>
      </c>
    </row>
    <row r="628" spans="1:3" ht="13" x14ac:dyDescent="0.3">
      <c r="C628" s="56">
        <f>SUM(C624:C627)</f>
        <v>1404.72</v>
      </c>
    </row>
    <row r="630" spans="1:3" x14ac:dyDescent="0.25">
      <c r="A630" s="52">
        <v>37935</v>
      </c>
      <c r="B630" t="s">
        <v>874</v>
      </c>
      <c r="C630" s="54">
        <v>769.86</v>
      </c>
    </row>
    <row r="631" spans="1:3" x14ac:dyDescent="0.25">
      <c r="B631" t="s">
        <v>876</v>
      </c>
      <c r="C631" s="54">
        <v>68.650000000000006</v>
      </c>
    </row>
    <row r="632" spans="1:3" x14ac:dyDescent="0.25">
      <c r="B632" t="s">
        <v>875</v>
      </c>
      <c r="C632" s="54">
        <v>361.96</v>
      </c>
    </row>
    <row r="633" spans="1:3" x14ac:dyDescent="0.25">
      <c r="B633" t="s">
        <v>927</v>
      </c>
      <c r="C633" s="54">
        <v>30</v>
      </c>
    </row>
    <row r="634" spans="1:3" x14ac:dyDescent="0.25">
      <c r="B634" t="s">
        <v>1051</v>
      </c>
      <c r="C634" s="54">
        <v>10.45</v>
      </c>
    </row>
    <row r="635" spans="1:3" x14ac:dyDescent="0.25">
      <c r="B635" t="s">
        <v>883</v>
      </c>
      <c r="C635" s="54">
        <v>286.7</v>
      </c>
    </row>
    <row r="636" spans="1:3" x14ac:dyDescent="0.25">
      <c r="B636" t="s">
        <v>893</v>
      </c>
      <c r="C636" s="54">
        <v>48</v>
      </c>
    </row>
    <row r="637" spans="1:3" ht="13" x14ac:dyDescent="0.3">
      <c r="C637" s="56">
        <f>SUM(C630:C636)</f>
        <v>1575.6200000000001</v>
      </c>
    </row>
    <row r="640" spans="1:3" x14ac:dyDescent="0.25">
      <c r="A640" s="52">
        <v>41595</v>
      </c>
      <c r="B640" s="53" t="s">
        <v>874</v>
      </c>
      <c r="C640" s="57">
        <v>623.07000000000005</v>
      </c>
    </row>
    <row r="641" spans="1:3" x14ac:dyDescent="0.25">
      <c r="B641" s="53" t="s">
        <v>876</v>
      </c>
      <c r="C641" s="57">
        <v>87.55</v>
      </c>
    </row>
    <row r="642" spans="1:3" x14ac:dyDescent="0.25">
      <c r="B642" s="53" t="s">
        <v>875</v>
      </c>
      <c r="C642" s="57">
        <v>481.5</v>
      </c>
    </row>
    <row r="643" spans="1:3" ht="13" x14ac:dyDescent="0.3">
      <c r="C643" s="56">
        <f>SUM(C640:C642)</f>
        <v>1192.1199999999999</v>
      </c>
    </row>
    <row r="646" spans="1:3" x14ac:dyDescent="0.25">
      <c r="A646" s="52">
        <v>37948</v>
      </c>
      <c r="B646" s="53" t="s">
        <v>967</v>
      </c>
      <c r="C646" s="54">
        <v>303.02</v>
      </c>
    </row>
    <row r="647" spans="1:3" x14ac:dyDescent="0.25">
      <c r="B647" s="53" t="s">
        <v>875</v>
      </c>
      <c r="C647" s="54">
        <v>437.66</v>
      </c>
    </row>
    <row r="648" spans="1:3" x14ac:dyDescent="0.25">
      <c r="B648" s="53" t="s">
        <v>876</v>
      </c>
      <c r="C648" s="54">
        <v>281.81</v>
      </c>
    </row>
    <row r="649" spans="1:3" x14ac:dyDescent="0.25">
      <c r="B649" s="53" t="s">
        <v>874</v>
      </c>
      <c r="C649" s="54">
        <v>833.81</v>
      </c>
    </row>
    <row r="650" spans="1:3" x14ac:dyDescent="0.25">
      <c r="B650" s="53" t="s">
        <v>1016</v>
      </c>
      <c r="C650" s="54">
        <v>259</v>
      </c>
    </row>
    <row r="651" spans="1:3" x14ac:dyDescent="0.25">
      <c r="B651" s="53" t="s">
        <v>871</v>
      </c>
      <c r="C651" s="54">
        <v>99.33</v>
      </c>
    </row>
    <row r="652" spans="1:3" ht="13" x14ac:dyDescent="0.3">
      <c r="C652" s="56">
        <f>SUM(C646:C651)</f>
        <v>2214.63</v>
      </c>
    </row>
    <row r="655" spans="1:3" x14ac:dyDescent="0.25">
      <c r="A655" s="52">
        <v>41608</v>
      </c>
      <c r="B655" s="53" t="s">
        <v>876</v>
      </c>
      <c r="C655" s="54">
        <v>253.2</v>
      </c>
    </row>
    <row r="656" spans="1:3" x14ac:dyDescent="0.25">
      <c r="B656" s="53" t="s">
        <v>875</v>
      </c>
      <c r="C656" s="54">
        <v>436.75</v>
      </c>
    </row>
    <row r="657" spans="1:3" x14ac:dyDescent="0.25">
      <c r="B657" s="53" t="s">
        <v>1014</v>
      </c>
      <c r="C657" s="54">
        <v>74.790000000000006</v>
      </c>
    </row>
    <row r="658" spans="1:3" x14ac:dyDescent="0.25">
      <c r="B658" s="53" t="s">
        <v>1056</v>
      </c>
      <c r="C658" s="54">
        <v>132</v>
      </c>
    </row>
    <row r="659" spans="1:3" x14ac:dyDescent="0.25">
      <c r="B659" s="53" t="s">
        <v>952</v>
      </c>
      <c r="C659" s="54">
        <v>350.79</v>
      </c>
    </row>
    <row r="660" spans="1:3" x14ac:dyDescent="0.25">
      <c r="B660" s="53" t="s">
        <v>942</v>
      </c>
      <c r="C660" s="54">
        <v>860</v>
      </c>
    </row>
    <row r="661" spans="1:3" ht="13" x14ac:dyDescent="0.3">
      <c r="C661" s="56">
        <f>SUM(C655:C660)</f>
        <v>2107.5299999999997</v>
      </c>
    </row>
    <row r="663" spans="1:3" x14ac:dyDescent="0.25">
      <c r="A663" s="52">
        <v>41615</v>
      </c>
      <c r="B663" t="s">
        <v>874</v>
      </c>
      <c r="C663" s="54">
        <v>656.2</v>
      </c>
    </row>
    <row r="664" spans="1:3" x14ac:dyDescent="0.25">
      <c r="B664" t="s">
        <v>876</v>
      </c>
      <c r="C664" s="54">
        <v>273.2</v>
      </c>
    </row>
    <row r="665" spans="1:3" x14ac:dyDescent="0.25">
      <c r="B665" t="s">
        <v>875</v>
      </c>
      <c r="C665" s="54">
        <v>259.79000000000002</v>
      </c>
    </row>
    <row r="666" spans="1:3" x14ac:dyDescent="0.25">
      <c r="B666" t="s">
        <v>1058</v>
      </c>
      <c r="C666" s="54">
        <v>14</v>
      </c>
    </row>
    <row r="667" spans="1:3" x14ac:dyDescent="0.25">
      <c r="B667" t="s">
        <v>1020</v>
      </c>
      <c r="C667" s="54">
        <v>320.52999999999997</v>
      </c>
    </row>
    <row r="668" spans="1:3" x14ac:dyDescent="0.25">
      <c r="B668" t="s">
        <v>1059</v>
      </c>
      <c r="C668" s="54">
        <v>253.4</v>
      </c>
    </row>
    <row r="669" spans="1:3" x14ac:dyDescent="0.25">
      <c r="B669" t="s">
        <v>1060</v>
      </c>
      <c r="C669" s="54">
        <v>65.95</v>
      </c>
    </row>
    <row r="670" spans="1:3" x14ac:dyDescent="0.25">
      <c r="B670" t="s">
        <v>967</v>
      </c>
      <c r="C670" s="54">
        <v>283.79000000000002</v>
      </c>
    </row>
    <row r="671" spans="1:3" ht="13" x14ac:dyDescent="0.3">
      <c r="C671" s="56">
        <f>SUM(C663:C670)</f>
        <v>2126.86</v>
      </c>
    </row>
    <row r="673" spans="1:3" x14ac:dyDescent="0.25">
      <c r="A673" s="52">
        <v>41622</v>
      </c>
      <c r="B673" t="s">
        <v>899</v>
      </c>
      <c r="C673" s="54">
        <v>77</v>
      </c>
    </row>
    <row r="674" spans="1:3" x14ac:dyDescent="0.25">
      <c r="B674" t="s">
        <v>876</v>
      </c>
      <c r="C674" s="54">
        <v>224.58</v>
      </c>
    </row>
    <row r="675" spans="1:3" x14ac:dyDescent="0.25">
      <c r="B675" t="s">
        <v>957</v>
      </c>
      <c r="C675" s="54">
        <v>187.5</v>
      </c>
    </row>
    <row r="676" spans="1:3" x14ac:dyDescent="0.25">
      <c r="B676" t="s">
        <v>875</v>
      </c>
      <c r="C676" s="54">
        <v>573.58000000000004</v>
      </c>
    </row>
    <row r="677" spans="1:3" x14ac:dyDescent="0.25">
      <c r="B677" t="s">
        <v>915</v>
      </c>
      <c r="C677" s="54">
        <v>27.6</v>
      </c>
    </row>
    <row r="678" spans="1:3" x14ac:dyDescent="0.25">
      <c r="B678" t="s">
        <v>874</v>
      </c>
      <c r="C678" s="54">
        <v>851.4</v>
      </c>
    </row>
    <row r="679" spans="1:3" ht="13" x14ac:dyDescent="0.3">
      <c r="C679" s="56">
        <f>SUM(C673:C678)</f>
        <v>1941.6599999999999</v>
      </c>
    </row>
    <row r="683" spans="1:3" x14ac:dyDescent="0.25">
      <c r="A683" s="52">
        <v>41629</v>
      </c>
      <c r="B683" s="53" t="s">
        <v>1064</v>
      </c>
      <c r="C683" s="54">
        <v>799.52</v>
      </c>
    </row>
    <row r="684" spans="1:3" x14ac:dyDescent="0.25">
      <c r="B684" s="53" t="s">
        <v>873</v>
      </c>
      <c r="C684" s="54">
        <v>124.75</v>
      </c>
    </row>
    <row r="685" spans="1:3" x14ac:dyDescent="0.25">
      <c r="B685" s="53" t="s">
        <v>875</v>
      </c>
      <c r="C685" s="54">
        <v>334.38</v>
      </c>
    </row>
    <row r="686" spans="1:3" x14ac:dyDescent="0.25">
      <c r="B686" s="53" t="s">
        <v>874</v>
      </c>
      <c r="C686" s="54">
        <v>917.77</v>
      </c>
    </row>
    <row r="687" spans="1:3" x14ac:dyDescent="0.25">
      <c r="B687" s="53" t="s">
        <v>967</v>
      </c>
      <c r="C687" s="54">
        <v>308.02</v>
      </c>
    </row>
    <row r="688" spans="1:3" x14ac:dyDescent="0.25">
      <c r="B688" s="53" t="s">
        <v>1020</v>
      </c>
      <c r="C688" s="54">
        <v>61.57</v>
      </c>
    </row>
    <row r="689" spans="1:3" ht="13" x14ac:dyDescent="0.3">
      <c r="C689" s="56">
        <f>SUM(C683:C688)</f>
        <v>2546.0100000000002</v>
      </c>
    </row>
    <row r="692" spans="1:3" x14ac:dyDescent="0.25">
      <c r="A692" s="52">
        <v>41636</v>
      </c>
      <c r="B692" t="s">
        <v>1065</v>
      </c>
      <c r="C692" s="54">
        <v>576.44000000000005</v>
      </c>
    </row>
    <row r="693" spans="1:3" x14ac:dyDescent="0.25">
      <c r="B693" t="s">
        <v>1066</v>
      </c>
      <c r="C693" s="54">
        <v>32.6</v>
      </c>
    </row>
    <row r="694" spans="1:3" x14ac:dyDescent="0.25">
      <c r="B694" t="s">
        <v>876</v>
      </c>
      <c r="C694" s="54">
        <v>134.44</v>
      </c>
    </row>
    <row r="695" spans="1:3" x14ac:dyDescent="0.25">
      <c r="B695" t="s">
        <v>1067</v>
      </c>
      <c r="C695" s="54">
        <v>97</v>
      </c>
    </row>
    <row r="696" spans="1:3" x14ac:dyDescent="0.25">
      <c r="B696" t="s">
        <v>942</v>
      </c>
      <c r="C696" s="54">
        <v>38.75</v>
      </c>
    </row>
    <row r="697" spans="1:3" x14ac:dyDescent="0.25">
      <c r="B697" t="s">
        <v>1020</v>
      </c>
      <c r="C697" s="54">
        <v>103.53</v>
      </c>
    </row>
    <row r="698" spans="1:3" x14ac:dyDescent="0.25">
      <c r="B698" t="s">
        <v>1068</v>
      </c>
      <c r="C698" s="54">
        <v>405.35</v>
      </c>
    </row>
    <row r="699" spans="1:3" x14ac:dyDescent="0.25">
      <c r="B699" t="s">
        <v>1069</v>
      </c>
    </row>
    <row r="700" spans="1:3" x14ac:dyDescent="0.25">
      <c r="B700" t="s">
        <v>875</v>
      </c>
      <c r="C700" s="54">
        <v>649.82000000000005</v>
      </c>
    </row>
    <row r="704" spans="1:3" x14ac:dyDescent="0.25">
      <c r="A704" s="52">
        <v>37990</v>
      </c>
      <c r="B704" t="s">
        <v>875</v>
      </c>
      <c r="C704" s="54">
        <v>129.31</v>
      </c>
    </row>
    <row r="705" spans="1:3" x14ac:dyDescent="0.25">
      <c r="B705" t="s">
        <v>874</v>
      </c>
      <c r="C705" s="54">
        <v>347.05</v>
      </c>
    </row>
    <row r="708" spans="1:3" x14ac:dyDescent="0.25">
      <c r="A708" s="52">
        <v>41651</v>
      </c>
      <c r="B708" s="53" t="s">
        <v>876</v>
      </c>
      <c r="C708" s="54">
        <v>180.82</v>
      </c>
    </row>
    <row r="709" spans="1:3" x14ac:dyDescent="0.25">
      <c r="B709" s="53" t="s">
        <v>875</v>
      </c>
      <c r="C709" s="54">
        <v>438.21</v>
      </c>
    </row>
    <row r="710" spans="1:3" x14ac:dyDescent="0.25">
      <c r="B710" s="53" t="s">
        <v>873</v>
      </c>
      <c r="C710" s="54">
        <v>55.2</v>
      </c>
    </row>
    <row r="711" spans="1:3" x14ac:dyDescent="0.25">
      <c r="B711" s="53" t="s">
        <v>874</v>
      </c>
      <c r="C711" s="54">
        <v>304.37</v>
      </c>
    </row>
    <row r="712" spans="1:3" x14ac:dyDescent="0.25">
      <c r="B712" s="53" t="s">
        <v>883</v>
      </c>
      <c r="C712" s="54">
        <v>284.12</v>
      </c>
    </row>
    <row r="713" spans="1:3" x14ac:dyDescent="0.25">
      <c r="B713" s="53" t="s">
        <v>1014</v>
      </c>
      <c r="C713" s="54">
        <v>51.72</v>
      </c>
    </row>
    <row r="714" spans="1:3" ht="13" x14ac:dyDescent="0.3">
      <c r="C714" s="56">
        <f>SUM(C708:C713)</f>
        <v>1314.44</v>
      </c>
    </row>
    <row r="718" spans="1:3" x14ac:dyDescent="0.25">
      <c r="A718" s="52">
        <v>41658</v>
      </c>
      <c r="B718" s="53" t="s">
        <v>874</v>
      </c>
      <c r="C718" s="54">
        <v>637.19000000000005</v>
      </c>
    </row>
    <row r="719" spans="1:3" x14ac:dyDescent="0.25">
      <c r="B719" s="53" t="s">
        <v>875</v>
      </c>
      <c r="C719" s="54">
        <v>350.53</v>
      </c>
    </row>
    <row r="720" spans="1:3" x14ac:dyDescent="0.25">
      <c r="B720" s="53" t="s">
        <v>1073</v>
      </c>
      <c r="C720" s="54">
        <v>124.67</v>
      </c>
    </row>
    <row r="721" spans="1:3" x14ac:dyDescent="0.25">
      <c r="B721" s="53" t="s">
        <v>873</v>
      </c>
      <c r="C721" s="54">
        <v>37.049999999999997</v>
      </c>
    </row>
    <row r="722" spans="1:3" x14ac:dyDescent="0.25">
      <c r="B722" s="53" t="s">
        <v>873</v>
      </c>
      <c r="C722" s="54">
        <v>49.85</v>
      </c>
    </row>
    <row r="723" spans="1:3" x14ac:dyDescent="0.25">
      <c r="B723" s="53" t="s">
        <v>1074</v>
      </c>
      <c r="C723" s="54">
        <v>30</v>
      </c>
    </row>
    <row r="724" spans="1:3" x14ac:dyDescent="0.25">
      <c r="B724" s="53" t="s">
        <v>876</v>
      </c>
      <c r="C724" s="54">
        <v>105.05</v>
      </c>
    </row>
    <row r="725" spans="1:3" ht="13" x14ac:dyDescent="0.3">
      <c r="C725" s="56">
        <f>SUM(C718:C724)</f>
        <v>1334.34</v>
      </c>
    </row>
    <row r="727" spans="1:3" x14ac:dyDescent="0.25">
      <c r="A727" s="52">
        <v>41664</v>
      </c>
      <c r="B727" t="s">
        <v>876</v>
      </c>
      <c r="C727" s="54">
        <v>374.67</v>
      </c>
    </row>
    <row r="728" spans="1:3" x14ac:dyDescent="0.25">
      <c r="B728" t="s">
        <v>875</v>
      </c>
      <c r="C728" s="54">
        <v>40.25</v>
      </c>
    </row>
    <row r="729" spans="1:3" x14ac:dyDescent="0.25">
      <c r="B729" t="s">
        <v>873</v>
      </c>
      <c r="C729" s="54">
        <v>81.290000000000006</v>
      </c>
    </row>
    <row r="730" spans="1:3" x14ac:dyDescent="0.25">
      <c r="B730" t="s">
        <v>874</v>
      </c>
      <c r="C730" s="54">
        <v>352.74</v>
      </c>
    </row>
    <row r="731" spans="1:3" x14ac:dyDescent="0.25">
      <c r="B731" t="s">
        <v>1076</v>
      </c>
      <c r="C731" s="54">
        <v>304.39</v>
      </c>
    </row>
    <row r="732" spans="1:3" x14ac:dyDescent="0.25">
      <c r="B732" t="s">
        <v>1033</v>
      </c>
      <c r="C732" s="54">
        <v>58.65</v>
      </c>
    </row>
    <row r="733" spans="1:3" x14ac:dyDescent="0.25">
      <c r="B733" t="s">
        <v>1077</v>
      </c>
      <c r="C733" s="54">
        <v>200</v>
      </c>
    </row>
    <row r="734" spans="1:3" x14ac:dyDescent="0.25">
      <c r="B734" t="s">
        <v>893</v>
      </c>
      <c r="C734" s="54">
        <v>170.44</v>
      </c>
    </row>
    <row r="735" spans="1:3" x14ac:dyDescent="0.25">
      <c r="B735" t="s">
        <v>899</v>
      </c>
      <c r="C735" s="54">
        <v>83.33</v>
      </c>
    </row>
    <row r="736" spans="1:3" ht="13" x14ac:dyDescent="0.3">
      <c r="C736" s="56">
        <f>SUM(C727:C735)</f>
        <v>1665.7600000000002</v>
      </c>
    </row>
    <row r="738" spans="1:3" x14ac:dyDescent="0.25">
      <c r="A738" s="52">
        <v>41671</v>
      </c>
      <c r="B738" t="s">
        <v>1079</v>
      </c>
      <c r="C738" s="54">
        <v>17</v>
      </c>
    </row>
    <row r="739" spans="1:3" x14ac:dyDescent="0.25">
      <c r="B739" t="s">
        <v>1080</v>
      </c>
      <c r="C739" s="54">
        <v>58.77</v>
      </c>
    </row>
    <row r="740" spans="1:3" x14ac:dyDescent="0.25">
      <c r="B740" t="s">
        <v>1081</v>
      </c>
      <c r="C740" s="54">
        <v>49.03</v>
      </c>
    </row>
    <row r="741" spans="1:3" x14ac:dyDescent="0.25">
      <c r="B741" t="s">
        <v>875</v>
      </c>
      <c r="C741" s="54">
        <v>345.38</v>
      </c>
    </row>
    <row r="742" spans="1:3" x14ac:dyDescent="0.25">
      <c r="B742" t="s">
        <v>876</v>
      </c>
      <c r="C742" s="54">
        <v>205.89</v>
      </c>
    </row>
    <row r="743" spans="1:3" x14ac:dyDescent="0.25">
      <c r="B743" t="s">
        <v>874</v>
      </c>
      <c r="C743" s="54">
        <v>387.17</v>
      </c>
    </row>
    <row r="744" spans="1:3" x14ac:dyDescent="0.25">
      <c r="B744" t="s">
        <v>1082</v>
      </c>
      <c r="C744" s="54">
        <v>50.85</v>
      </c>
    </row>
    <row r="745" spans="1:3" ht="13" x14ac:dyDescent="0.3">
      <c r="C745" s="56">
        <f>SUM(C738:C744)</f>
        <v>1114.0899999999999</v>
      </c>
    </row>
    <row r="747" spans="1:3" x14ac:dyDescent="0.25">
      <c r="A747" s="52">
        <v>41678</v>
      </c>
      <c r="B747" t="s">
        <v>873</v>
      </c>
      <c r="C747" s="54">
        <v>51.84</v>
      </c>
    </row>
    <row r="748" spans="1:3" x14ac:dyDescent="0.25">
      <c r="B748" t="s">
        <v>876</v>
      </c>
      <c r="C748" s="54">
        <v>191.46</v>
      </c>
    </row>
    <row r="749" spans="1:3" x14ac:dyDescent="0.25">
      <c r="B749" t="s">
        <v>875</v>
      </c>
      <c r="C749" s="54">
        <v>394.09</v>
      </c>
    </row>
    <row r="750" spans="1:3" x14ac:dyDescent="0.25">
      <c r="B750" t="s">
        <v>934</v>
      </c>
      <c r="C750" s="54">
        <v>30</v>
      </c>
    </row>
    <row r="751" spans="1:3" x14ac:dyDescent="0.25">
      <c r="B751" t="s">
        <v>874</v>
      </c>
      <c r="C751" s="54">
        <v>644.13</v>
      </c>
    </row>
    <row r="752" spans="1:3" x14ac:dyDescent="0.25">
      <c r="B752" t="s">
        <v>883</v>
      </c>
      <c r="C752" s="54">
        <v>274.39</v>
      </c>
    </row>
    <row r="753" spans="1:3" ht="13" x14ac:dyDescent="0.3">
      <c r="C753" s="56">
        <f>SUM(C747:C752)</f>
        <v>1585.9099999999999</v>
      </c>
    </row>
    <row r="755" spans="1:3" x14ac:dyDescent="0.25">
      <c r="A755" s="52">
        <v>41685</v>
      </c>
      <c r="B755" s="53" t="s">
        <v>873</v>
      </c>
      <c r="C755" s="54">
        <v>205.87</v>
      </c>
    </row>
    <row r="756" spans="1:3" x14ac:dyDescent="0.25">
      <c r="B756" s="53" t="s">
        <v>876</v>
      </c>
      <c r="C756" s="54">
        <v>99.85</v>
      </c>
    </row>
    <row r="757" spans="1:3" x14ac:dyDescent="0.25">
      <c r="B757" s="53" t="s">
        <v>1085</v>
      </c>
      <c r="C757" s="54">
        <v>191.7</v>
      </c>
    </row>
    <row r="758" spans="1:3" x14ac:dyDescent="0.25">
      <c r="B758" s="53" t="s">
        <v>911</v>
      </c>
      <c r="C758" s="54">
        <v>30</v>
      </c>
    </row>
    <row r="759" spans="1:3" x14ac:dyDescent="0.25">
      <c r="B759" s="53" t="s">
        <v>874</v>
      </c>
      <c r="C759" s="54">
        <v>786.52</v>
      </c>
    </row>
    <row r="760" spans="1:3" x14ac:dyDescent="0.25">
      <c r="B760" s="53" t="s">
        <v>875</v>
      </c>
      <c r="C760" s="54">
        <v>391.57</v>
      </c>
    </row>
    <row r="761" spans="1:3" x14ac:dyDescent="0.25">
      <c r="B761" s="53" t="s">
        <v>883</v>
      </c>
      <c r="C761" s="54">
        <v>289.56</v>
      </c>
    </row>
    <row r="762" spans="1:3" ht="13" x14ac:dyDescent="0.3">
      <c r="C762" s="56">
        <f>SUM(C755:C761)</f>
        <v>1995.07</v>
      </c>
    </row>
    <row r="764" spans="1:3" x14ac:dyDescent="0.25">
      <c r="A764" s="52">
        <v>41693</v>
      </c>
      <c r="B764" t="s">
        <v>873</v>
      </c>
      <c r="C764" s="54">
        <v>64.2</v>
      </c>
    </row>
    <row r="765" spans="1:3" x14ac:dyDescent="0.25">
      <c r="B765" t="s">
        <v>874</v>
      </c>
      <c r="C765" s="54">
        <v>700.09</v>
      </c>
    </row>
    <row r="766" spans="1:3" x14ac:dyDescent="0.25">
      <c r="B766" t="s">
        <v>875</v>
      </c>
      <c r="C766" s="54">
        <v>402.07</v>
      </c>
    </row>
    <row r="767" spans="1:3" x14ac:dyDescent="0.25">
      <c r="B767" t="s">
        <v>876</v>
      </c>
      <c r="C767" s="54">
        <v>118.01</v>
      </c>
    </row>
    <row r="768" spans="1:3" x14ac:dyDescent="0.25">
      <c r="B768" t="s">
        <v>843</v>
      </c>
      <c r="C768" s="54">
        <v>160</v>
      </c>
    </row>
    <row r="769" spans="1:3" x14ac:dyDescent="0.25">
      <c r="B769" t="s">
        <v>1016</v>
      </c>
      <c r="C769" s="54">
        <v>273.05</v>
      </c>
    </row>
    <row r="770" spans="1:3" x14ac:dyDescent="0.25">
      <c r="B770" t="s">
        <v>881</v>
      </c>
      <c r="C770" s="54">
        <v>52.9</v>
      </c>
    </row>
    <row r="771" spans="1:3" ht="13" x14ac:dyDescent="0.3">
      <c r="C771" s="56">
        <f>SUM(C764:C770)</f>
        <v>1770.3200000000002</v>
      </c>
    </row>
    <row r="774" spans="1:3" x14ac:dyDescent="0.25">
      <c r="A774" s="52">
        <v>41700</v>
      </c>
      <c r="B774" s="53" t="s">
        <v>873</v>
      </c>
      <c r="C774" s="54">
        <v>33.869999999999997</v>
      </c>
    </row>
    <row r="775" spans="1:3" x14ac:dyDescent="0.25">
      <c r="B775" s="53" t="s">
        <v>874</v>
      </c>
      <c r="C775" s="54">
        <v>664.32</v>
      </c>
    </row>
    <row r="776" spans="1:3" x14ac:dyDescent="0.25">
      <c r="B776" s="53" t="s">
        <v>875</v>
      </c>
      <c r="C776" s="54">
        <v>356.17</v>
      </c>
    </row>
    <row r="777" spans="1:3" x14ac:dyDescent="0.25">
      <c r="B777" s="53" t="s">
        <v>876</v>
      </c>
      <c r="C777" s="54">
        <v>192.72</v>
      </c>
    </row>
    <row r="778" spans="1:3" x14ac:dyDescent="0.25">
      <c r="B778" s="53" t="s">
        <v>911</v>
      </c>
      <c r="C778" s="54">
        <v>30</v>
      </c>
    </row>
    <row r="779" spans="1:3" x14ac:dyDescent="0.25">
      <c r="B779" s="53" t="s">
        <v>957</v>
      </c>
      <c r="C779" s="54">
        <v>108.44</v>
      </c>
    </row>
    <row r="780" spans="1:3" x14ac:dyDescent="0.25">
      <c r="B780" s="53" t="s">
        <v>883</v>
      </c>
      <c r="C780" s="54">
        <v>281.75</v>
      </c>
    </row>
    <row r="781" spans="1:3" x14ac:dyDescent="0.25">
      <c r="B781" s="53" t="s">
        <v>1111</v>
      </c>
      <c r="C781" s="54">
        <v>43.11</v>
      </c>
    </row>
    <row r="782" spans="1:3" ht="13" x14ac:dyDescent="0.3">
      <c r="C782" s="56">
        <f>SUM(C774:C781)</f>
        <v>1710.38</v>
      </c>
    </row>
    <row r="783" spans="1:3" x14ac:dyDescent="0.25">
      <c r="A783" s="52">
        <v>41707</v>
      </c>
      <c r="B783" s="53" t="s">
        <v>873</v>
      </c>
      <c r="C783" s="54">
        <v>66.900000000000006</v>
      </c>
    </row>
    <row r="784" spans="1:3" x14ac:dyDescent="0.25">
      <c r="B784" s="53" t="s">
        <v>874</v>
      </c>
      <c r="C784" s="54">
        <v>561.37</v>
      </c>
    </row>
    <row r="785" spans="1:3" x14ac:dyDescent="0.25">
      <c r="B785" s="53" t="s">
        <v>875</v>
      </c>
      <c r="C785" s="54">
        <v>510.76</v>
      </c>
    </row>
    <row r="786" spans="1:3" x14ac:dyDescent="0.25">
      <c r="B786" s="53" t="s">
        <v>876</v>
      </c>
      <c r="C786" s="54">
        <v>170.5</v>
      </c>
    </row>
    <row r="787" spans="1:3" x14ac:dyDescent="0.25">
      <c r="B787" s="53" t="s">
        <v>1112</v>
      </c>
      <c r="C787" s="54">
        <v>70</v>
      </c>
    </row>
    <row r="788" spans="1:3" x14ac:dyDescent="0.25">
      <c r="B788" s="53" t="s">
        <v>1113</v>
      </c>
      <c r="C788" s="54">
        <v>70</v>
      </c>
    </row>
    <row r="789" spans="1:3" x14ac:dyDescent="0.25">
      <c r="B789" s="53" t="s">
        <v>1114</v>
      </c>
      <c r="C789" s="54">
        <v>63.78</v>
      </c>
    </row>
    <row r="790" spans="1:3" x14ac:dyDescent="0.25">
      <c r="B790" s="53" t="s">
        <v>1115</v>
      </c>
      <c r="C790" s="54">
        <v>109.58</v>
      </c>
    </row>
    <row r="791" spans="1:3" ht="13" x14ac:dyDescent="0.3">
      <c r="C791" s="56">
        <f>SUM(C783:C790)</f>
        <v>1622.8899999999999</v>
      </c>
    </row>
    <row r="793" spans="1:3" x14ac:dyDescent="0.25">
      <c r="A793" s="52">
        <v>41714</v>
      </c>
      <c r="B793" t="s">
        <v>876</v>
      </c>
      <c r="C793" s="54">
        <v>268.97000000000003</v>
      </c>
    </row>
    <row r="794" spans="1:3" x14ac:dyDescent="0.25">
      <c r="B794" t="s">
        <v>875</v>
      </c>
      <c r="C794" s="54">
        <v>430.96</v>
      </c>
    </row>
    <row r="795" spans="1:3" x14ac:dyDescent="0.25">
      <c r="B795" t="s">
        <v>873</v>
      </c>
      <c r="C795" s="54">
        <v>63.73</v>
      </c>
    </row>
    <row r="796" spans="1:3" x14ac:dyDescent="0.25">
      <c r="B796" t="s">
        <v>874</v>
      </c>
      <c r="C796" s="54">
        <v>708.98</v>
      </c>
    </row>
    <row r="797" spans="1:3" x14ac:dyDescent="0.25">
      <c r="B797" t="s">
        <v>883</v>
      </c>
      <c r="C797" s="54">
        <v>275.49</v>
      </c>
    </row>
    <row r="798" spans="1:3" ht="13" x14ac:dyDescent="0.3">
      <c r="C798" s="56">
        <f>SUM(C793:C797)</f>
        <v>1748.13</v>
      </c>
    </row>
    <row r="800" spans="1:3" x14ac:dyDescent="0.25">
      <c r="A800" s="52">
        <v>41721</v>
      </c>
      <c r="B800" s="53" t="s">
        <v>874</v>
      </c>
      <c r="C800" s="54">
        <v>647.96</v>
      </c>
    </row>
    <row r="801" spans="1:3" x14ac:dyDescent="0.25">
      <c r="B801" s="53" t="s">
        <v>1016</v>
      </c>
      <c r="C801" s="54">
        <v>39.619999999999997</v>
      </c>
    </row>
    <row r="802" spans="1:3" x14ac:dyDescent="0.25">
      <c r="B802" s="53" t="s">
        <v>899</v>
      </c>
      <c r="C802" s="54">
        <v>94.15</v>
      </c>
    </row>
    <row r="803" spans="1:3" x14ac:dyDescent="0.25">
      <c r="B803" s="53" t="s">
        <v>873</v>
      </c>
      <c r="C803" s="54">
        <v>56.03</v>
      </c>
    </row>
    <row r="804" spans="1:3" x14ac:dyDescent="0.25">
      <c r="B804" s="53" t="s">
        <v>875</v>
      </c>
      <c r="C804" s="54">
        <v>405.91</v>
      </c>
    </row>
    <row r="805" spans="1:3" x14ac:dyDescent="0.25">
      <c r="B805" s="53" t="s">
        <v>876</v>
      </c>
      <c r="C805" s="54">
        <v>182.18</v>
      </c>
    </row>
    <row r="806" spans="1:3" ht="13" x14ac:dyDescent="0.3">
      <c r="C806" s="56">
        <f>SUM(C800:C805)</f>
        <v>1425.8500000000001</v>
      </c>
    </row>
    <row r="808" spans="1:3" x14ac:dyDescent="0.25">
      <c r="A808" s="52">
        <v>41727</v>
      </c>
      <c r="B808" s="53" t="s">
        <v>875</v>
      </c>
      <c r="C808" s="54">
        <v>376.91</v>
      </c>
    </row>
    <row r="809" spans="1:3" x14ac:dyDescent="0.25">
      <c r="B809" s="53" t="s">
        <v>911</v>
      </c>
      <c r="C809" s="54">
        <v>30</v>
      </c>
    </row>
    <row r="810" spans="1:3" x14ac:dyDescent="0.25">
      <c r="B810" s="53" t="s">
        <v>876</v>
      </c>
      <c r="C810" s="54">
        <v>248.25</v>
      </c>
    </row>
    <row r="811" spans="1:3" x14ac:dyDescent="0.25">
      <c r="B811" s="53" t="s">
        <v>873</v>
      </c>
      <c r="C811" s="54">
        <v>24.19</v>
      </c>
    </row>
    <row r="812" spans="1:3" x14ac:dyDescent="0.25">
      <c r="B812" s="53" t="s">
        <v>873</v>
      </c>
      <c r="C812" s="54">
        <v>40.65</v>
      </c>
    </row>
    <row r="813" spans="1:3" x14ac:dyDescent="0.25">
      <c r="B813" s="53" t="s">
        <v>874</v>
      </c>
      <c r="C813" s="54">
        <v>476.61</v>
      </c>
    </row>
    <row r="814" spans="1:3" x14ac:dyDescent="0.25">
      <c r="B814" s="53" t="s">
        <v>957</v>
      </c>
      <c r="C814" s="54">
        <v>102</v>
      </c>
    </row>
    <row r="815" spans="1:3" x14ac:dyDescent="0.25">
      <c r="B815" s="53" t="s">
        <v>1133</v>
      </c>
      <c r="C815" s="54">
        <v>79.02</v>
      </c>
    </row>
    <row r="816" spans="1:3" x14ac:dyDescent="0.25">
      <c r="B816" s="53" t="s">
        <v>883</v>
      </c>
      <c r="C816" s="54">
        <v>278.52</v>
      </c>
    </row>
    <row r="817" spans="1:3" x14ac:dyDescent="0.25">
      <c r="B817" s="53" t="s">
        <v>1134</v>
      </c>
      <c r="C817" s="54">
        <v>106.37</v>
      </c>
    </row>
    <row r="818" spans="1:3" ht="13" x14ac:dyDescent="0.3">
      <c r="C818" s="56">
        <f>SUM(C808:C817)</f>
        <v>1762.52</v>
      </c>
    </row>
    <row r="821" spans="1:3" x14ac:dyDescent="0.25">
      <c r="A821" s="52">
        <v>41734</v>
      </c>
      <c r="B821" s="53" t="s">
        <v>934</v>
      </c>
      <c r="C821" s="54">
        <v>30</v>
      </c>
    </row>
    <row r="822" spans="1:3" x14ac:dyDescent="0.25">
      <c r="B822" s="53" t="s">
        <v>1140</v>
      </c>
      <c r="C822" s="54">
        <v>109</v>
      </c>
    </row>
    <row r="823" spans="1:3" x14ac:dyDescent="0.25">
      <c r="B823" s="53" t="s">
        <v>873</v>
      </c>
      <c r="C823" s="54">
        <v>84.05</v>
      </c>
    </row>
    <row r="824" spans="1:3" x14ac:dyDescent="0.25">
      <c r="B824" s="53" t="s">
        <v>874</v>
      </c>
      <c r="C824" s="54">
        <v>1119.56</v>
      </c>
    </row>
    <row r="825" spans="1:3" x14ac:dyDescent="0.25">
      <c r="B825" s="53" t="s">
        <v>875</v>
      </c>
      <c r="C825" s="54">
        <v>563.52</v>
      </c>
    </row>
    <row r="826" spans="1:3" ht="13" x14ac:dyDescent="0.3">
      <c r="C826" s="56">
        <f>SUM(C821:C825)</f>
        <v>1906.1299999999999</v>
      </c>
    </row>
    <row r="828" spans="1:3" x14ac:dyDescent="0.25">
      <c r="A828" s="52">
        <v>41742</v>
      </c>
      <c r="B828" t="s">
        <v>874</v>
      </c>
      <c r="C828" s="54">
        <v>601.07000000000005</v>
      </c>
    </row>
    <row r="829" spans="1:3" x14ac:dyDescent="0.25">
      <c r="B829" t="s">
        <v>876</v>
      </c>
      <c r="C829" s="54">
        <v>323.97000000000003</v>
      </c>
    </row>
    <row r="830" spans="1:3" x14ac:dyDescent="0.25">
      <c r="B830" t="s">
        <v>875</v>
      </c>
      <c r="C830" s="54">
        <v>498.9</v>
      </c>
    </row>
    <row r="831" spans="1:3" x14ac:dyDescent="0.25">
      <c r="B831" t="s">
        <v>871</v>
      </c>
      <c r="C831" s="54">
        <v>121.61</v>
      </c>
    </row>
    <row r="832" spans="1:3" x14ac:dyDescent="0.25">
      <c r="B832" t="s">
        <v>870</v>
      </c>
      <c r="C832" s="54">
        <v>43</v>
      </c>
    </row>
    <row r="833" spans="1:3" ht="13" x14ac:dyDescent="0.3">
      <c r="C833" s="56">
        <f>SUM(C828:C832)</f>
        <v>1588.55</v>
      </c>
    </row>
    <row r="835" spans="1:3" x14ac:dyDescent="0.25">
      <c r="A835" s="52">
        <v>41749</v>
      </c>
      <c r="B835" t="s">
        <v>873</v>
      </c>
      <c r="C835" s="54">
        <v>27.48</v>
      </c>
    </row>
    <row r="836" spans="1:3" x14ac:dyDescent="0.25">
      <c r="B836" t="s">
        <v>875</v>
      </c>
      <c r="C836" s="54">
        <v>349.71</v>
      </c>
    </row>
    <row r="837" spans="1:3" x14ac:dyDescent="0.25">
      <c r="B837" t="s">
        <v>876</v>
      </c>
      <c r="C837" s="54">
        <v>271.85000000000002</v>
      </c>
    </row>
    <row r="838" spans="1:3" x14ac:dyDescent="0.25">
      <c r="B838" t="s">
        <v>883</v>
      </c>
      <c r="C838" s="54">
        <v>293.89999999999998</v>
      </c>
    </row>
    <row r="839" spans="1:3" x14ac:dyDescent="0.25">
      <c r="B839" t="s">
        <v>874</v>
      </c>
      <c r="C839" s="54">
        <v>1011.96</v>
      </c>
    </row>
    <row r="840" spans="1:3" ht="13" x14ac:dyDescent="0.3">
      <c r="C840" s="56">
        <f>SUM(C835:C839)</f>
        <v>1954.9</v>
      </c>
    </row>
    <row r="842" spans="1:3" x14ac:dyDescent="0.25">
      <c r="A842" s="52">
        <v>41755</v>
      </c>
      <c r="B842" t="s">
        <v>875</v>
      </c>
      <c r="C842" s="54">
        <v>369.62</v>
      </c>
    </row>
    <row r="843" spans="1:3" x14ac:dyDescent="0.25">
      <c r="B843" t="s">
        <v>874</v>
      </c>
      <c r="C843" s="54">
        <v>454.7</v>
      </c>
    </row>
    <row r="844" spans="1:3" x14ac:dyDescent="0.25">
      <c r="B844" t="s">
        <v>873</v>
      </c>
      <c r="C844" s="54">
        <v>45.64</v>
      </c>
    </row>
    <row r="845" spans="1:3" x14ac:dyDescent="0.25">
      <c r="B845" t="s">
        <v>957</v>
      </c>
      <c r="C845" s="54">
        <v>362.67</v>
      </c>
    </row>
    <row r="846" spans="1:3" x14ac:dyDescent="0.25">
      <c r="B846" t="s">
        <v>893</v>
      </c>
      <c r="C846" s="54">
        <v>204.31</v>
      </c>
    </row>
    <row r="847" spans="1:3" ht="13" x14ac:dyDescent="0.3">
      <c r="C847" s="56">
        <f>SUM(C842:C846)</f>
        <v>1436.9399999999998</v>
      </c>
    </row>
    <row r="849" spans="1:3" x14ac:dyDescent="0.25">
      <c r="A849" s="52">
        <v>41762</v>
      </c>
      <c r="B849" t="s">
        <v>1145</v>
      </c>
      <c r="C849" s="54">
        <v>326.77</v>
      </c>
    </row>
    <row r="850" spans="1:3" x14ac:dyDescent="0.25">
      <c r="B850" t="s">
        <v>876</v>
      </c>
      <c r="C850" s="54">
        <v>152.85</v>
      </c>
    </row>
    <row r="851" spans="1:3" x14ac:dyDescent="0.25">
      <c r="B851" t="s">
        <v>873</v>
      </c>
      <c r="C851" s="54">
        <v>51.59</v>
      </c>
    </row>
    <row r="852" spans="1:3" x14ac:dyDescent="0.25">
      <c r="B852" t="s">
        <v>1048</v>
      </c>
      <c r="C852" s="54">
        <v>39.270000000000003</v>
      </c>
    </row>
    <row r="853" spans="1:3" x14ac:dyDescent="0.25">
      <c r="B853" t="s">
        <v>883</v>
      </c>
      <c r="C853" s="54">
        <v>299.89</v>
      </c>
    </row>
    <row r="854" spans="1:3" x14ac:dyDescent="0.25">
      <c r="B854" t="s">
        <v>911</v>
      </c>
      <c r="C854" s="54">
        <v>30</v>
      </c>
    </row>
    <row r="855" spans="1:3" x14ac:dyDescent="0.25">
      <c r="B855" t="s">
        <v>874</v>
      </c>
      <c r="C855" s="54">
        <v>664.75</v>
      </c>
    </row>
    <row r="856" spans="1:3" ht="13" x14ac:dyDescent="0.3">
      <c r="C856" s="56">
        <f>SUM(C849:C855)</f>
        <v>1565.12</v>
      </c>
    </row>
    <row r="858" spans="1:3" x14ac:dyDescent="0.25">
      <c r="A858" s="52">
        <v>41769</v>
      </c>
      <c r="B858" s="53" t="s">
        <v>873</v>
      </c>
      <c r="C858" s="54">
        <v>19.87</v>
      </c>
    </row>
    <row r="859" spans="1:3" x14ac:dyDescent="0.25">
      <c r="B859" s="53" t="s">
        <v>875</v>
      </c>
      <c r="C859" s="54">
        <v>298.47000000000003</v>
      </c>
    </row>
    <row r="860" spans="1:3" x14ac:dyDescent="0.25">
      <c r="B860" s="53" t="s">
        <v>899</v>
      </c>
      <c r="C860" s="54">
        <v>85.34</v>
      </c>
    </row>
    <row r="861" spans="1:3" x14ac:dyDescent="0.25">
      <c r="B861" s="53" t="s">
        <v>874</v>
      </c>
      <c r="C861" s="54">
        <v>341.12</v>
      </c>
    </row>
    <row r="862" spans="1:3" x14ac:dyDescent="0.25">
      <c r="B862" s="53" t="s">
        <v>876</v>
      </c>
      <c r="C862" s="54">
        <v>366.94</v>
      </c>
    </row>
    <row r="863" spans="1:3" ht="13" x14ac:dyDescent="0.3">
      <c r="C863" s="56">
        <f>SUM(C858:C862)</f>
        <v>1111.74</v>
      </c>
    </row>
    <row r="865" spans="1:3" x14ac:dyDescent="0.25">
      <c r="A865" s="52">
        <v>41776</v>
      </c>
      <c r="B865" s="53" t="s">
        <v>875</v>
      </c>
      <c r="C865" s="54">
        <v>365.06</v>
      </c>
    </row>
    <row r="866" spans="1:3" x14ac:dyDescent="0.25">
      <c r="B866" s="53" t="s">
        <v>967</v>
      </c>
      <c r="C866" s="54">
        <v>269.55</v>
      </c>
    </row>
    <row r="867" spans="1:3" x14ac:dyDescent="0.25">
      <c r="B867" s="53" t="s">
        <v>876</v>
      </c>
      <c r="C867" s="54">
        <v>248.98</v>
      </c>
    </row>
    <row r="868" spans="1:3" x14ac:dyDescent="0.25">
      <c r="B868" s="53" t="s">
        <v>874</v>
      </c>
      <c r="C868" s="54">
        <v>1401.18</v>
      </c>
    </row>
    <row r="869" spans="1:3" ht="13" x14ac:dyDescent="0.3">
      <c r="C869" s="56">
        <f>SUM(C865:C868)</f>
        <v>2284.77</v>
      </c>
    </row>
    <row r="871" spans="1:3" x14ac:dyDescent="0.25">
      <c r="A871" s="52">
        <v>41783</v>
      </c>
      <c r="B871" t="s">
        <v>873</v>
      </c>
      <c r="C871" s="54">
        <v>227.07</v>
      </c>
    </row>
    <row r="872" spans="1:3" x14ac:dyDescent="0.25">
      <c r="B872" t="s">
        <v>875</v>
      </c>
      <c r="C872" s="54">
        <v>488.93</v>
      </c>
    </row>
    <row r="873" spans="1:3" x14ac:dyDescent="0.25">
      <c r="B873" t="s">
        <v>874</v>
      </c>
      <c r="C873" s="54">
        <v>369.4</v>
      </c>
    </row>
    <row r="874" spans="1:3" x14ac:dyDescent="0.25">
      <c r="B874" t="s">
        <v>893</v>
      </c>
      <c r="C874" s="54">
        <v>166.39</v>
      </c>
    </row>
    <row r="875" spans="1:3" x14ac:dyDescent="0.25">
      <c r="B875" t="s">
        <v>871</v>
      </c>
      <c r="C875" s="54">
        <v>41.07</v>
      </c>
    </row>
    <row r="876" spans="1:3" ht="13" x14ac:dyDescent="0.3">
      <c r="C876" s="56">
        <f>SUM(C871:C875)</f>
        <v>1292.8599999999999</v>
      </c>
    </row>
    <row r="878" spans="1:3" x14ac:dyDescent="0.25">
      <c r="A878" s="52">
        <v>41790</v>
      </c>
      <c r="B878" t="s">
        <v>911</v>
      </c>
      <c r="C878" s="54">
        <v>30</v>
      </c>
    </row>
    <row r="879" spans="1:3" x14ac:dyDescent="0.25">
      <c r="B879" t="s">
        <v>883</v>
      </c>
      <c r="C879" s="54">
        <v>304.18</v>
      </c>
    </row>
    <row r="880" spans="1:3" x14ac:dyDescent="0.25">
      <c r="B880" t="s">
        <v>876</v>
      </c>
      <c r="C880" s="54">
        <v>137.91</v>
      </c>
    </row>
    <row r="881" spans="1:3" x14ac:dyDescent="0.25">
      <c r="B881" t="s">
        <v>873</v>
      </c>
      <c r="C881" s="54">
        <v>38.97</v>
      </c>
    </row>
    <row r="882" spans="1:3" x14ac:dyDescent="0.25">
      <c r="B882" t="s">
        <v>875</v>
      </c>
      <c r="C882" s="54">
        <v>321.12</v>
      </c>
    </row>
    <row r="883" spans="1:3" x14ac:dyDescent="0.25">
      <c r="B883" t="s">
        <v>874</v>
      </c>
      <c r="C883" s="54">
        <v>1270.6300000000001</v>
      </c>
    </row>
    <row r="884" spans="1:3" ht="13" x14ac:dyDescent="0.3">
      <c r="C884" s="56">
        <f>SUM(C878:C883)</f>
        <v>2102.8100000000004</v>
      </c>
    </row>
    <row r="886" spans="1:3" x14ac:dyDescent="0.25">
      <c r="A886" s="52">
        <v>41798</v>
      </c>
      <c r="B886" s="53" t="s">
        <v>874</v>
      </c>
      <c r="C886" s="54">
        <v>400.6</v>
      </c>
    </row>
    <row r="887" spans="1:3" x14ac:dyDescent="0.25">
      <c r="B887" s="53" t="s">
        <v>1154</v>
      </c>
      <c r="C887" s="54">
        <v>217.77</v>
      </c>
    </row>
    <row r="888" spans="1:3" x14ac:dyDescent="0.25">
      <c r="B888" s="53" t="s">
        <v>875</v>
      </c>
      <c r="C888" s="54">
        <v>419.48</v>
      </c>
    </row>
    <row r="889" spans="1:3" x14ac:dyDescent="0.25">
      <c r="B889" s="53" t="s">
        <v>873</v>
      </c>
      <c r="C889" s="54">
        <v>112.47</v>
      </c>
    </row>
    <row r="890" spans="1:3" x14ac:dyDescent="0.25">
      <c r="B890" s="53" t="s">
        <v>1015</v>
      </c>
      <c r="C890" s="54">
        <v>638</v>
      </c>
    </row>
    <row r="891" spans="1:3" ht="13" x14ac:dyDescent="0.3">
      <c r="C891" s="56">
        <f>SUM(C886:C890)</f>
        <v>1788.32</v>
      </c>
    </row>
    <row r="894" spans="1:3" x14ac:dyDescent="0.25">
      <c r="A894" s="52">
        <v>41805</v>
      </c>
      <c r="B894" s="53" t="s">
        <v>874</v>
      </c>
      <c r="C894" s="54">
        <v>974.43</v>
      </c>
    </row>
    <row r="895" spans="1:3" x14ac:dyDescent="0.25">
      <c r="B895" s="53" t="s">
        <v>876</v>
      </c>
      <c r="C895" s="54">
        <v>183.18</v>
      </c>
    </row>
    <row r="896" spans="1:3" x14ac:dyDescent="0.25">
      <c r="B896" s="53" t="s">
        <v>875</v>
      </c>
      <c r="C896" s="54">
        <v>348.49</v>
      </c>
    </row>
    <row r="897" spans="1:3" x14ac:dyDescent="0.25">
      <c r="B897" s="53" t="s">
        <v>873</v>
      </c>
      <c r="C897" s="54">
        <v>103.99</v>
      </c>
    </row>
    <row r="898" spans="1:3" x14ac:dyDescent="0.25">
      <c r="B898" s="53" t="s">
        <v>871</v>
      </c>
      <c r="C898" s="54">
        <v>86.5</v>
      </c>
    </row>
    <row r="899" spans="1:3" x14ac:dyDescent="0.25">
      <c r="B899" s="53" t="s">
        <v>967</v>
      </c>
      <c r="C899" s="54">
        <v>269.77999999999997</v>
      </c>
    </row>
    <row r="900" spans="1:3" ht="13" x14ac:dyDescent="0.3">
      <c r="C900" s="56">
        <f>SUM(C894:C899)</f>
        <v>1966.37</v>
      </c>
    </row>
    <row r="903" spans="1:3" x14ac:dyDescent="0.25">
      <c r="A903" s="52">
        <v>41812</v>
      </c>
      <c r="B903" s="53" t="s">
        <v>874</v>
      </c>
      <c r="C903" s="54">
        <v>499.81</v>
      </c>
    </row>
    <row r="904" spans="1:3" x14ac:dyDescent="0.25">
      <c r="B904" s="53" t="s">
        <v>875</v>
      </c>
      <c r="C904" s="54">
        <v>358.87</v>
      </c>
    </row>
    <row r="905" spans="1:3" x14ac:dyDescent="0.25">
      <c r="B905" s="53" t="s">
        <v>876</v>
      </c>
      <c r="C905" s="54">
        <v>185.14</v>
      </c>
    </row>
    <row r="906" spans="1:3" x14ac:dyDescent="0.25">
      <c r="B906" s="53" t="s">
        <v>1158</v>
      </c>
      <c r="C906" s="54">
        <v>68</v>
      </c>
    </row>
    <row r="907" spans="1:3" ht="13" x14ac:dyDescent="0.3">
      <c r="C907" s="56">
        <f>SUM(C903:C906)</f>
        <v>1111.8200000000002</v>
      </c>
    </row>
    <row r="910" spans="1:3" x14ac:dyDescent="0.25">
      <c r="A910" s="52">
        <v>41819</v>
      </c>
      <c r="B910" t="s">
        <v>873</v>
      </c>
      <c r="C910" s="54">
        <v>98.25</v>
      </c>
    </row>
    <row r="911" spans="1:3" x14ac:dyDescent="0.25">
      <c r="B911" t="s">
        <v>874</v>
      </c>
      <c r="C911" s="54">
        <v>1370.01</v>
      </c>
    </row>
    <row r="912" spans="1:3" x14ac:dyDescent="0.25">
      <c r="B912" t="s">
        <v>875</v>
      </c>
      <c r="C912" s="54">
        <v>326.57</v>
      </c>
    </row>
    <row r="913" spans="1:3" x14ac:dyDescent="0.25">
      <c r="B913" t="s">
        <v>1160</v>
      </c>
      <c r="C913" s="54">
        <v>209.69</v>
      </c>
    </row>
    <row r="914" spans="1:3" x14ac:dyDescent="0.25">
      <c r="B914" t="s">
        <v>967</v>
      </c>
      <c r="C914" s="54">
        <v>254.5</v>
      </c>
    </row>
    <row r="915" spans="1:3" x14ac:dyDescent="0.25">
      <c r="B915" t="s">
        <v>1161</v>
      </c>
      <c r="C915" s="54">
        <v>130</v>
      </c>
    </row>
    <row r="916" spans="1:3" x14ac:dyDescent="0.25">
      <c r="B916" t="s">
        <v>893</v>
      </c>
      <c r="C916" s="54">
        <v>168.82</v>
      </c>
    </row>
    <row r="917" spans="1:3" x14ac:dyDescent="0.25">
      <c r="B917" t="s">
        <v>871</v>
      </c>
      <c r="C917" s="54">
        <v>90</v>
      </c>
    </row>
    <row r="918" spans="1:3" x14ac:dyDescent="0.25">
      <c r="B918" t="s">
        <v>957</v>
      </c>
      <c r="C918" s="54">
        <v>63</v>
      </c>
    </row>
    <row r="919" spans="1:3" ht="13" x14ac:dyDescent="0.3">
      <c r="C919" s="56">
        <f>SUM(C910:C918)</f>
        <v>2710.84</v>
      </c>
    </row>
    <row r="921" spans="1:3" x14ac:dyDescent="0.25">
      <c r="A921" s="52">
        <v>41826</v>
      </c>
      <c r="B921" s="53" t="s">
        <v>874</v>
      </c>
      <c r="C921" s="54">
        <v>789.88</v>
      </c>
    </row>
    <row r="922" spans="1:3" x14ac:dyDescent="0.25">
      <c r="B922" s="53" t="s">
        <v>876</v>
      </c>
      <c r="C922" s="54">
        <v>65.48</v>
      </c>
    </row>
    <row r="923" spans="1:3" x14ac:dyDescent="0.25">
      <c r="B923" s="53" t="s">
        <v>1163</v>
      </c>
      <c r="C923" s="54">
        <v>30</v>
      </c>
    </row>
    <row r="924" spans="1:3" x14ac:dyDescent="0.25">
      <c r="B924" s="53" t="s">
        <v>875</v>
      </c>
      <c r="C924" s="54">
        <v>512.69000000000005</v>
      </c>
    </row>
    <row r="925" spans="1:3" x14ac:dyDescent="0.25">
      <c r="B925" s="53" t="s">
        <v>883</v>
      </c>
      <c r="C925" s="54">
        <v>284.73</v>
      </c>
    </row>
    <row r="926" spans="1:3" ht="13" x14ac:dyDescent="0.3">
      <c r="C926" s="56">
        <f>SUM(C921:C925)</f>
        <v>1682.7800000000002</v>
      </c>
    </row>
    <row r="928" spans="1:3" x14ac:dyDescent="0.25">
      <c r="A928" s="52">
        <v>41833</v>
      </c>
      <c r="B928" t="s">
        <v>875</v>
      </c>
      <c r="C928" s="54">
        <v>346.27</v>
      </c>
    </row>
    <row r="929" spans="1:3" x14ac:dyDescent="0.25">
      <c r="B929" t="s">
        <v>876</v>
      </c>
      <c r="C929" s="54">
        <v>185.53</v>
      </c>
    </row>
    <row r="930" spans="1:3" x14ac:dyDescent="0.25">
      <c r="B930" t="s">
        <v>873</v>
      </c>
      <c r="C930" s="54">
        <v>139.49</v>
      </c>
    </row>
    <row r="931" spans="1:3" x14ac:dyDescent="0.25">
      <c r="B931" t="s">
        <v>874</v>
      </c>
      <c r="C931" s="54">
        <v>986.75</v>
      </c>
    </row>
    <row r="932" spans="1:3" x14ac:dyDescent="0.25">
      <c r="B932" t="s">
        <v>1166</v>
      </c>
      <c r="C932" s="54">
        <v>129.97</v>
      </c>
    </row>
    <row r="933" spans="1:3" x14ac:dyDescent="0.25">
      <c r="B933" t="s">
        <v>1167</v>
      </c>
      <c r="C933" s="54">
        <v>54.45</v>
      </c>
    </row>
    <row r="934" spans="1:3" x14ac:dyDescent="0.25">
      <c r="B934" t="s">
        <v>1168</v>
      </c>
      <c r="C934" s="54">
        <v>106</v>
      </c>
    </row>
    <row r="935" spans="1:3" ht="13" x14ac:dyDescent="0.3">
      <c r="C935" s="56">
        <f>SUM(C928:C934)</f>
        <v>1948.46</v>
      </c>
    </row>
    <row r="936" spans="1:3" ht="13" x14ac:dyDescent="0.3">
      <c r="C936" s="56"/>
    </row>
    <row r="937" spans="1:3" x14ac:dyDescent="0.25">
      <c r="A937" s="52">
        <v>41840</v>
      </c>
      <c r="B937" s="53" t="s">
        <v>873</v>
      </c>
      <c r="C937" s="57">
        <v>76.930000000000007</v>
      </c>
    </row>
    <row r="938" spans="1:3" x14ac:dyDescent="0.25">
      <c r="B938" s="53" t="s">
        <v>876</v>
      </c>
      <c r="C938" s="57">
        <v>261.23</v>
      </c>
    </row>
    <row r="939" spans="1:3" x14ac:dyDescent="0.25">
      <c r="B939" s="53" t="s">
        <v>967</v>
      </c>
      <c r="C939" s="57">
        <v>269.11</v>
      </c>
    </row>
    <row r="940" spans="1:3" x14ac:dyDescent="0.25">
      <c r="B940" s="53" t="s">
        <v>924</v>
      </c>
      <c r="C940" s="57">
        <v>182.87</v>
      </c>
    </row>
    <row r="941" spans="1:3" x14ac:dyDescent="0.25">
      <c r="B941" s="53" t="s">
        <v>875</v>
      </c>
      <c r="C941" s="57">
        <v>403.01</v>
      </c>
    </row>
    <row r="942" spans="1:3" x14ac:dyDescent="0.25">
      <c r="B942" s="53" t="s">
        <v>874</v>
      </c>
      <c r="C942" s="57">
        <v>890.85</v>
      </c>
    </row>
    <row r="943" spans="1:3" ht="13" x14ac:dyDescent="0.3">
      <c r="C943" s="56">
        <f>SUM(C937:C942)</f>
        <v>2084</v>
      </c>
    </row>
    <row r="944" spans="1:3" ht="13" x14ac:dyDescent="0.3">
      <c r="C944" s="56"/>
    </row>
    <row r="945" spans="1:3" x14ac:dyDescent="0.25">
      <c r="A945" s="52">
        <v>41848</v>
      </c>
      <c r="B945" s="53" t="s">
        <v>873</v>
      </c>
      <c r="C945" s="57">
        <v>93.94</v>
      </c>
    </row>
    <row r="946" spans="1:3" x14ac:dyDescent="0.25">
      <c r="B946" s="53" t="s">
        <v>876</v>
      </c>
      <c r="C946" s="57">
        <v>207.37</v>
      </c>
    </row>
    <row r="947" spans="1:3" x14ac:dyDescent="0.25">
      <c r="B947" s="53" t="s">
        <v>875</v>
      </c>
      <c r="C947" s="57">
        <v>358.14</v>
      </c>
    </row>
    <row r="948" spans="1:3" x14ac:dyDescent="0.25">
      <c r="B948" s="53" t="s">
        <v>1016</v>
      </c>
      <c r="C948" s="57">
        <v>190.36</v>
      </c>
    </row>
    <row r="949" spans="1:3" x14ac:dyDescent="0.25">
      <c r="B949" s="53" t="s">
        <v>967</v>
      </c>
      <c r="C949" s="57">
        <v>240.21</v>
      </c>
    </row>
    <row r="950" spans="1:3" x14ac:dyDescent="0.25">
      <c r="B950" s="53" t="s">
        <v>874</v>
      </c>
      <c r="C950" s="57">
        <v>476.22</v>
      </c>
    </row>
    <row r="951" spans="1:3" ht="13" x14ac:dyDescent="0.3">
      <c r="C951" s="56">
        <f>SUM(C945:C950)</f>
        <v>1566.24</v>
      </c>
    </row>
    <row r="952" spans="1:3" ht="13" x14ac:dyDescent="0.3">
      <c r="C952" s="56"/>
    </row>
    <row r="953" spans="1:3" x14ac:dyDescent="0.25">
      <c r="A953" s="52">
        <v>41854</v>
      </c>
      <c r="B953" s="53" t="s">
        <v>954</v>
      </c>
      <c r="C953" s="57">
        <v>989.24</v>
      </c>
    </row>
    <row r="954" spans="1:3" x14ac:dyDescent="0.25">
      <c r="B954" s="53" t="s">
        <v>873</v>
      </c>
      <c r="C954" s="57">
        <v>32.97</v>
      </c>
    </row>
    <row r="955" spans="1:3" x14ac:dyDescent="0.25">
      <c r="B955" s="53" t="s">
        <v>875</v>
      </c>
      <c r="C955" s="57">
        <v>519.38</v>
      </c>
    </row>
    <row r="956" spans="1:3" ht="13" x14ac:dyDescent="0.3">
      <c r="C956" s="56">
        <f>SUM(C953:C955)</f>
        <v>1541.5900000000001</v>
      </c>
    </row>
    <row r="957" spans="1:3" ht="13" x14ac:dyDescent="0.3">
      <c r="C957" s="56"/>
    </row>
    <row r="958" spans="1:3" x14ac:dyDescent="0.25">
      <c r="A958" s="52">
        <v>41861</v>
      </c>
      <c r="B958" s="53" t="s">
        <v>874</v>
      </c>
      <c r="C958" s="57">
        <v>860.78</v>
      </c>
    </row>
    <row r="959" spans="1:3" x14ac:dyDescent="0.25">
      <c r="B959" s="53" t="s">
        <v>883</v>
      </c>
      <c r="C959" s="57">
        <v>264.72000000000003</v>
      </c>
    </row>
    <row r="960" spans="1:3" x14ac:dyDescent="0.25">
      <c r="B960" s="53" t="s">
        <v>875</v>
      </c>
      <c r="C960" s="57">
        <v>335.76</v>
      </c>
    </row>
    <row r="961" spans="1:3" x14ac:dyDescent="0.25">
      <c r="B961" s="53" t="s">
        <v>873</v>
      </c>
      <c r="C961" s="57">
        <v>132.30000000000001</v>
      </c>
    </row>
    <row r="962" spans="1:3" ht="13" x14ac:dyDescent="0.3">
      <c r="C962" s="56">
        <f>SUM(C958:C961)</f>
        <v>1593.56</v>
      </c>
    </row>
    <row r="963" spans="1:3" ht="13" x14ac:dyDescent="0.3">
      <c r="C963" s="56"/>
    </row>
    <row r="964" spans="1:3" x14ac:dyDescent="0.25">
      <c r="A964" s="52">
        <v>41868</v>
      </c>
      <c r="B964" s="53" t="s">
        <v>899</v>
      </c>
      <c r="C964" s="57">
        <v>87.55</v>
      </c>
    </row>
    <row r="965" spans="1:3" x14ac:dyDescent="0.25">
      <c r="B965" s="53" t="s">
        <v>876</v>
      </c>
      <c r="C965" s="57">
        <v>277.27999999999997</v>
      </c>
    </row>
    <row r="966" spans="1:3" x14ac:dyDescent="0.25">
      <c r="B966" s="53" t="s">
        <v>875</v>
      </c>
      <c r="C966" s="57">
        <v>478.48</v>
      </c>
    </row>
    <row r="967" spans="1:3" x14ac:dyDescent="0.25">
      <c r="B967" s="53" t="s">
        <v>874</v>
      </c>
      <c r="C967" s="57">
        <v>1156.05</v>
      </c>
    </row>
    <row r="968" spans="1:3" x14ac:dyDescent="0.25">
      <c r="B968" s="53" t="s">
        <v>873</v>
      </c>
      <c r="C968" s="54">
        <v>76.930000000000007</v>
      </c>
    </row>
    <row r="969" spans="1:3" ht="13" x14ac:dyDescent="0.3">
      <c r="C969" s="56">
        <f>SUM(C964:C968)</f>
        <v>2076.29</v>
      </c>
    </row>
    <row r="973" spans="1:3" x14ac:dyDescent="0.25">
      <c r="A973" s="52">
        <v>41875</v>
      </c>
      <c r="B973" t="s">
        <v>875</v>
      </c>
      <c r="C973" s="54">
        <v>357.92</v>
      </c>
    </row>
    <row r="974" spans="1:3" x14ac:dyDescent="0.25">
      <c r="B974" t="s">
        <v>1170</v>
      </c>
      <c r="C974" s="54">
        <v>55.67</v>
      </c>
    </row>
    <row r="975" spans="1:3" x14ac:dyDescent="0.25">
      <c r="B975" t="s">
        <v>1171</v>
      </c>
      <c r="C975" s="54">
        <v>63.96</v>
      </c>
    </row>
    <row r="976" spans="1:3" x14ac:dyDescent="0.25">
      <c r="B976" t="s">
        <v>883</v>
      </c>
      <c r="C976" s="54">
        <v>280.95999999999998</v>
      </c>
    </row>
    <row r="977" spans="1:3" x14ac:dyDescent="0.25">
      <c r="B977" t="s">
        <v>893</v>
      </c>
      <c r="C977" s="54">
        <v>59.08</v>
      </c>
    </row>
    <row r="978" spans="1:3" x14ac:dyDescent="0.25">
      <c r="B978" t="s">
        <v>957</v>
      </c>
      <c r="C978" s="54">
        <v>45</v>
      </c>
    </row>
    <row r="979" spans="1:3" x14ac:dyDescent="0.25">
      <c r="B979" t="s">
        <v>876</v>
      </c>
      <c r="C979" s="54">
        <v>95.77</v>
      </c>
    </row>
    <row r="980" spans="1:3" x14ac:dyDescent="0.25">
      <c r="B980" t="s">
        <v>874</v>
      </c>
      <c r="C980" s="54">
        <v>506.54</v>
      </c>
    </row>
    <row r="981" spans="1:3" x14ac:dyDescent="0.25">
      <c r="B981" t="s">
        <v>911</v>
      </c>
      <c r="C981" s="54">
        <v>30</v>
      </c>
    </row>
    <row r="982" spans="1:3" ht="13" x14ac:dyDescent="0.3">
      <c r="C982" s="56">
        <f>SUM(C973:C981)</f>
        <v>1494.9</v>
      </c>
    </row>
    <row r="986" spans="1:3" x14ac:dyDescent="0.25">
      <c r="A986" s="52" t="s">
        <v>1180</v>
      </c>
      <c r="B986" t="s">
        <v>942</v>
      </c>
      <c r="C986" s="54">
        <v>446.78</v>
      </c>
    </row>
    <row r="987" spans="1:3" x14ac:dyDescent="0.25">
      <c r="B987" t="s">
        <v>911</v>
      </c>
      <c r="C987" s="54">
        <v>25</v>
      </c>
    </row>
    <row r="988" spans="1:3" x14ac:dyDescent="0.25">
      <c r="B988" t="s">
        <v>874</v>
      </c>
      <c r="C988" s="54">
        <v>779.44</v>
      </c>
    </row>
    <row r="989" spans="1:3" x14ac:dyDescent="0.25">
      <c r="B989" t="s">
        <v>876</v>
      </c>
      <c r="C989" s="54">
        <v>271.73</v>
      </c>
    </row>
    <row r="990" spans="1:3" x14ac:dyDescent="0.25">
      <c r="B990" t="s">
        <v>875</v>
      </c>
      <c r="C990" s="54">
        <v>510.31</v>
      </c>
    </row>
    <row r="991" spans="1:3" ht="13" x14ac:dyDescent="0.3">
      <c r="C991" s="56">
        <f>SUM(C986:C990)</f>
        <v>2033.26</v>
      </c>
    </row>
    <row r="993" spans="1:3" x14ac:dyDescent="0.25">
      <c r="A993" s="52">
        <v>41889</v>
      </c>
      <c r="B993" s="53" t="s">
        <v>876</v>
      </c>
      <c r="C993" s="54">
        <v>191.8</v>
      </c>
    </row>
    <row r="994" spans="1:3" x14ac:dyDescent="0.25">
      <c r="B994" s="53" t="s">
        <v>875</v>
      </c>
      <c r="C994" s="54">
        <v>374.79</v>
      </c>
    </row>
    <row r="995" spans="1:3" x14ac:dyDescent="0.25">
      <c r="B995" s="53" t="s">
        <v>873</v>
      </c>
      <c r="C995" s="54">
        <v>138.19999999999999</v>
      </c>
    </row>
    <row r="996" spans="1:3" x14ac:dyDescent="0.25">
      <c r="B996" s="53" t="s">
        <v>1048</v>
      </c>
      <c r="C996" s="54">
        <v>91.86</v>
      </c>
    </row>
    <row r="997" spans="1:3" x14ac:dyDescent="0.25">
      <c r="B997" s="53" t="s">
        <v>874</v>
      </c>
      <c r="C997" s="54">
        <v>1100.6300000000001</v>
      </c>
    </row>
    <row r="998" spans="1:3" ht="13" x14ac:dyDescent="0.3">
      <c r="C998" s="56">
        <f>SUM(C993:C997)</f>
        <v>1897.2800000000002</v>
      </c>
    </row>
    <row r="1000" spans="1:3" x14ac:dyDescent="0.25">
      <c r="A1000" s="52">
        <v>41896</v>
      </c>
      <c r="B1000" t="s">
        <v>876</v>
      </c>
      <c r="C1000" s="54">
        <v>82.99</v>
      </c>
    </row>
    <row r="1001" spans="1:3" x14ac:dyDescent="0.25">
      <c r="B1001" t="s">
        <v>875</v>
      </c>
      <c r="C1001" s="54">
        <v>364.89</v>
      </c>
    </row>
    <row r="1002" spans="1:3" x14ac:dyDescent="0.25">
      <c r="B1002" t="s">
        <v>1048</v>
      </c>
      <c r="C1002" s="54">
        <v>516.54999999999995</v>
      </c>
    </row>
    <row r="1003" spans="1:3" x14ac:dyDescent="0.25">
      <c r="B1003" t="s">
        <v>871</v>
      </c>
      <c r="C1003" s="54">
        <v>84.64</v>
      </c>
    </row>
    <row r="1004" spans="1:3" x14ac:dyDescent="0.25">
      <c r="B1004" t="s">
        <v>967</v>
      </c>
      <c r="C1004" s="54">
        <v>254.23</v>
      </c>
    </row>
    <row r="1005" spans="1:3" x14ac:dyDescent="0.25">
      <c r="B1005" t="s">
        <v>874</v>
      </c>
      <c r="C1005" s="54">
        <v>563.51</v>
      </c>
    </row>
    <row r="1006" spans="1:3" x14ac:dyDescent="0.25">
      <c r="B1006" t="s">
        <v>873</v>
      </c>
      <c r="C1006" s="54">
        <v>66.290000000000006</v>
      </c>
    </row>
    <row r="1007" spans="1:3" ht="13" x14ac:dyDescent="0.3">
      <c r="C1007" s="56">
        <f>SUM(C1000:C1006)</f>
        <v>1933.1</v>
      </c>
    </row>
    <row r="1009" spans="1:3" x14ac:dyDescent="0.25">
      <c r="A1009" s="52">
        <v>41903</v>
      </c>
      <c r="B1009" s="53" t="s">
        <v>876</v>
      </c>
      <c r="C1009" s="54">
        <v>266.47000000000003</v>
      </c>
    </row>
    <row r="1010" spans="1:3" x14ac:dyDescent="0.25">
      <c r="B1010" s="53" t="s">
        <v>875</v>
      </c>
      <c r="C1010" s="54">
        <v>327.29000000000002</v>
      </c>
    </row>
    <row r="1011" spans="1:3" x14ac:dyDescent="0.25">
      <c r="B1011" s="53" t="s">
        <v>874</v>
      </c>
      <c r="C1011" s="54">
        <v>1863.21</v>
      </c>
    </row>
    <row r="1012" spans="1:3" x14ac:dyDescent="0.25">
      <c r="B1012" s="53" t="s">
        <v>873</v>
      </c>
      <c r="C1012" s="54">
        <v>32.97</v>
      </c>
    </row>
    <row r="1013" spans="1:3" x14ac:dyDescent="0.25">
      <c r="B1013" s="53" t="s">
        <v>1185</v>
      </c>
      <c r="C1013" s="54">
        <v>136.68</v>
      </c>
    </row>
    <row r="1014" spans="1:3" ht="13" x14ac:dyDescent="0.3">
      <c r="C1014" s="56">
        <f>SUM(C1009:C1013)</f>
        <v>2626.62</v>
      </c>
    </row>
    <row r="1016" spans="1:3" x14ac:dyDescent="0.25">
      <c r="A1016" s="52">
        <v>41910</v>
      </c>
      <c r="B1016" t="s">
        <v>874</v>
      </c>
      <c r="C1016" s="54">
        <v>766.63</v>
      </c>
    </row>
    <row r="1017" spans="1:3" x14ac:dyDescent="0.25">
      <c r="B1017" t="s">
        <v>875</v>
      </c>
      <c r="C1017" s="54">
        <v>451.65</v>
      </c>
    </row>
    <row r="1018" spans="1:3" x14ac:dyDescent="0.25">
      <c r="B1018" t="s">
        <v>873</v>
      </c>
      <c r="C1018" s="54">
        <v>137.88999999999999</v>
      </c>
    </row>
    <row r="1019" spans="1:3" x14ac:dyDescent="0.25">
      <c r="B1019" t="s">
        <v>883</v>
      </c>
      <c r="C1019" s="54">
        <v>229</v>
      </c>
    </row>
    <row r="1020" spans="1:3" ht="13" x14ac:dyDescent="0.3">
      <c r="C1020" s="56">
        <f>SUM(C1016:C1019)</f>
        <v>1585.17</v>
      </c>
    </row>
    <row r="1022" spans="1:3" x14ac:dyDescent="0.25">
      <c r="A1022" s="52">
        <v>41917</v>
      </c>
      <c r="B1022" s="53" t="s">
        <v>874</v>
      </c>
      <c r="C1022" s="54">
        <v>1178.83</v>
      </c>
    </row>
    <row r="1023" spans="1:3" x14ac:dyDescent="0.25">
      <c r="B1023" s="53" t="s">
        <v>875</v>
      </c>
      <c r="C1023" s="54">
        <v>346.43</v>
      </c>
    </row>
    <row r="1024" spans="1:3" x14ac:dyDescent="0.25">
      <c r="B1024" s="53" t="s">
        <v>873</v>
      </c>
      <c r="C1024" s="54">
        <v>71.94</v>
      </c>
    </row>
    <row r="1025" spans="1:3" x14ac:dyDescent="0.25">
      <c r="B1025" s="53" t="s">
        <v>1189</v>
      </c>
      <c r="C1025" s="54">
        <v>271.98</v>
      </c>
    </row>
    <row r="1026" spans="1:3" x14ac:dyDescent="0.25">
      <c r="B1026" s="53" t="s">
        <v>957</v>
      </c>
      <c r="C1026" s="54">
        <v>147.05000000000001</v>
      </c>
    </row>
    <row r="1027" spans="1:3" ht="13" x14ac:dyDescent="0.3">
      <c r="C1027" s="56">
        <f>SUM(C1022:C1026)</f>
        <v>2016.23</v>
      </c>
    </row>
    <row r="1029" spans="1:3" x14ac:dyDescent="0.25">
      <c r="A1029" s="52">
        <v>41924</v>
      </c>
      <c r="B1029" s="53" t="s">
        <v>874</v>
      </c>
      <c r="C1029" s="54">
        <v>385.6</v>
      </c>
    </row>
    <row r="1030" spans="1:3" x14ac:dyDescent="0.25">
      <c r="B1030" s="53" t="s">
        <v>876</v>
      </c>
      <c r="C1030" s="54">
        <v>324.44</v>
      </c>
    </row>
    <row r="1031" spans="1:3" x14ac:dyDescent="0.25">
      <c r="B1031" s="53" t="s">
        <v>875</v>
      </c>
      <c r="C1031" s="54">
        <v>468.04</v>
      </c>
    </row>
    <row r="1032" spans="1:3" x14ac:dyDescent="0.25">
      <c r="B1032" s="53" t="s">
        <v>883</v>
      </c>
      <c r="C1032" s="54">
        <v>279</v>
      </c>
    </row>
    <row r="1033" spans="1:3" x14ac:dyDescent="0.25">
      <c r="B1033" s="53" t="s">
        <v>1190</v>
      </c>
      <c r="C1033" s="54">
        <v>86.33</v>
      </c>
    </row>
    <row r="1034" spans="1:3" ht="13" x14ac:dyDescent="0.3">
      <c r="C1034" s="56">
        <f>SUM(C1029:C1033)</f>
        <v>1543.4099999999999</v>
      </c>
    </row>
    <row r="1036" spans="1:3" x14ac:dyDescent="0.25">
      <c r="A1036" s="52">
        <v>41931</v>
      </c>
      <c r="B1036" t="s">
        <v>874</v>
      </c>
      <c r="C1036" s="54">
        <v>973.07</v>
      </c>
    </row>
    <row r="1037" spans="1:3" x14ac:dyDescent="0.25">
      <c r="B1037" t="s">
        <v>875</v>
      </c>
      <c r="C1037" s="54">
        <v>267.75</v>
      </c>
    </row>
    <row r="1038" spans="1:3" x14ac:dyDescent="0.25">
      <c r="B1038" t="s">
        <v>876</v>
      </c>
      <c r="C1038" s="54">
        <v>202.14</v>
      </c>
    </row>
    <row r="1039" spans="1:3" x14ac:dyDescent="0.25">
      <c r="B1039" t="s">
        <v>873</v>
      </c>
      <c r="C1039" s="54">
        <v>86.6</v>
      </c>
    </row>
    <row r="1040" spans="1:3" ht="13" x14ac:dyDescent="0.3">
      <c r="C1040" s="56">
        <f>SUM(C1036:C1039)</f>
        <v>1529.56</v>
      </c>
    </row>
    <row r="1042" spans="1:3" x14ac:dyDescent="0.25">
      <c r="A1042" s="52">
        <v>41938</v>
      </c>
      <c r="B1042" s="53" t="s">
        <v>883</v>
      </c>
      <c r="C1042" s="57">
        <v>261.42</v>
      </c>
    </row>
    <row r="1043" spans="1:3" x14ac:dyDescent="0.25">
      <c r="B1043" s="53" t="s">
        <v>1193</v>
      </c>
      <c r="C1043" s="57">
        <v>222.5</v>
      </c>
    </row>
    <row r="1044" spans="1:3" x14ac:dyDescent="0.25">
      <c r="B1044" s="53" t="s">
        <v>875</v>
      </c>
      <c r="C1044" s="57">
        <v>458.87</v>
      </c>
    </row>
    <row r="1045" spans="1:3" x14ac:dyDescent="0.25">
      <c r="B1045" s="53" t="s">
        <v>874</v>
      </c>
      <c r="C1045" s="57">
        <v>730.95</v>
      </c>
    </row>
    <row r="1046" spans="1:3" x14ac:dyDescent="0.25">
      <c r="B1046" s="53" t="s">
        <v>873</v>
      </c>
      <c r="C1046" s="57">
        <v>118.06</v>
      </c>
    </row>
    <row r="1047" spans="1:3" ht="13" x14ac:dyDescent="0.3">
      <c r="C1047" s="56">
        <f>SUM(C1042:C1046)</f>
        <v>1791.8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"/>
  <sheetViews>
    <sheetView showGridLines="0" workbookViewId="0">
      <selection activeCell="A2" sqref="A2"/>
    </sheetView>
  </sheetViews>
  <sheetFormatPr defaultRowHeight="12.5" x14ac:dyDescent="0.25"/>
  <cols>
    <col min="1" max="1" width="32.36328125" bestFit="1" customWidth="1"/>
  </cols>
  <sheetData>
    <row r="1" spans="1:7" x14ac:dyDescent="0.25">
      <c r="A1" s="215"/>
      <c r="B1" s="215"/>
      <c r="C1" s="215"/>
      <c r="D1" s="215"/>
      <c r="E1" s="215"/>
      <c r="F1" s="215"/>
      <c r="G1" s="215"/>
    </row>
    <row r="2" spans="1:7" ht="13" x14ac:dyDescent="0.3">
      <c r="A2" s="229" t="s">
        <v>7</v>
      </c>
      <c r="B2" s="215"/>
      <c r="C2" s="215"/>
      <c r="D2" s="215"/>
      <c r="E2" s="215"/>
      <c r="F2" s="215"/>
      <c r="G2" s="215"/>
    </row>
    <row r="3" spans="1:7" x14ac:dyDescent="0.25">
      <c r="A3" s="214" t="s">
        <v>452</v>
      </c>
      <c r="B3" s="215"/>
      <c r="C3" s="215"/>
      <c r="D3" s="215"/>
      <c r="E3" s="215"/>
      <c r="F3" s="215"/>
      <c r="G3" s="215"/>
    </row>
    <row r="4" spans="1:7" x14ac:dyDescent="0.25">
      <c r="A4" s="214" t="s">
        <v>1001</v>
      </c>
      <c r="B4" s="215"/>
      <c r="C4" s="215"/>
      <c r="D4" s="215"/>
      <c r="E4" s="215"/>
      <c r="F4" s="215"/>
      <c r="G4" s="215"/>
    </row>
    <row r="5" spans="1:7" x14ac:dyDescent="0.25">
      <c r="A5" s="214" t="s">
        <v>1023</v>
      </c>
      <c r="B5" s="215"/>
      <c r="C5" s="215"/>
      <c r="D5" s="215"/>
      <c r="E5" s="215"/>
      <c r="F5" s="215"/>
      <c r="G5" s="215"/>
    </row>
    <row r="6" spans="1:7" x14ac:dyDescent="0.25">
      <c r="A6" s="214" t="s">
        <v>997</v>
      </c>
      <c r="B6" s="215"/>
      <c r="C6" s="215"/>
      <c r="D6" s="215"/>
      <c r="E6" s="215"/>
      <c r="F6" s="215"/>
      <c r="G6" s="215"/>
    </row>
    <row r="7" spans="1:7" x14ac:dyDescent="0.25">
      <c r="A7" s="214" t="s">
        <v>421</v>
      </c>
      <c r="B7" s="215"/>
      <c r="C7" s="215"/>
      <c r="D7" s="215"/>
      <c r="E7" s="215"/>
      <c r="F7" s="215"/>
      <c r="G7" s="215"/>
    </row>
    <row r="8" spans="1:7" x14ac:dyDescent="0.25">
      <c r="A8" s="214" t="s">
        <v>44</v>
      </c>
      <c r="B8" s="215"/>
      <c r="C8" s="215"/>
      <c r="D8" s="215"/>
      <c r="E8" s="215"/>
      <c r="F8" s="215"/>
      <c r="G8" s="215"/>
    </row>
    <row r="9" spans="1:7" x14ac:dyDescent="0.25">
      <c r="A9" s="214" t="s">
        <v>464</v>
      </c>
      <c r="B9" s="215"/>
      <c r="C9" s="215"/>
      <c r="D9" s="215"/>
      <c r="E9" s="215"/>
      <c r="F9" s="215"/>
      <c r="G9" s="215"/>
    </row>
    <row r="10" spans="1:7" x14ac:dyDescent="0.25">
      <c r="A10" s="214" t="s">
        <v>80</v>
      </c>
      <c r="B10" s="215"/>
      <c r="C10" s="215"/>
      <c r="D10" s="215"/>
      <c r="E10" s="215"/>
      <c r="F10" s="215"/>
      <c r="G10" s="215"/>
    </row>
    <row r="11" spans="1:7" x14ac:dyDescent="0.25">
      <c r="A11" s="214" t="s">
        <v>191</v>
      </c>
      <c r="B11" s="215"/>
      <c r="C11" s="215"/>
      <c r="D11" s="215"/>
      <c r="E11" s="215"/>
      <c r="F11" s="215"/>
      <c r="G11" s="215"/>
    </row>
    <row r="12" spans="1:7" x14ac:dyDescent="0.25">
      <c r="A12" s="214" t="s">
        <v>330</v>
      </c>
      <c r="B12" s="215"/>
      <c r="C12" s="215"/>
      <c r="D12" s="215"/>
      <c r="E12" s="215"/>
      <c r="F12" s="215"/>
      <c r="G12" s="215"/>
    </row>
    <row r="13" spans="1:7" x14ac:dyDescent="0.25">
      <c r="A13" s="214" t="s">
        <v>681</v>
      </c>
      <c r="B13" s="215"/>
      <c r="C13" s="215"/>
      <c r="D13" s="215"/>
      <c r="E13" s="215"/>
      <c r="F13" s="215"/>
      <c r="G13" s="215"/>
    </row>
    <row r="14" spans="1:7" x14ac:dyDescent="0.25">
      <c r="A14" s="214" t="s">
        <v>685</v>
      </c>
      <c r="B14" s="215"/>
      <c r="C14" s="215"/>
      <c r="D14" s="215"/>
      <c r="E14" s="215"/>
      <c r="F14" s="215"/>
      <c r="G14" s="215"/>
    </row>
    <row r="15" spans="1:7" x14ac:dyDescent="0.25">
      <c r="A15" s="214" t="s">
        <v>391</v>
      </c>
      <c r="B15" s="215"/>
      <c r="C15" s="215"/>
      <c r="D15" s="215"/>
      <c r="E15" s="215"/>
      <c r="F15" s="215"/>
      <c r="G15" s="215"/>
    </row>
    <row r="16" spans="1:7" x14ac:dyDescent="0.25">
      <c r="A16" s="214" t="s">
        <v>194</v>
      </c>
      <c r="B16" s="215"/>
      <c r="C16" s="215"/>
      <c r="D16" s="215"/>
      <c r="E16" s="215"/>
      <c r="F16" s="215"/>
      <c r="G16" s="215"/>
    </row>
    <row r="17" spans="1:7" x14ac:dyDescent="0.25">
      <c r="A17" s="214" t="s">
        <v>182</v>
      </c>
      <c r="B17" s="215"/>
      <c r="C17" s="215"/>
      <c r="D17" s="215"/>
      <c r="E17" s="215"/>
      <c r="F17" s="215"/>
      <c r="G17" s="215"/>
    </row>
    <row r="18" spans="1:7" x14ac:dyDescent="0.25">
      <c r="A18" s="214" t="s">
        <v>463</v>
      </c>
      <c r="B18" s="215"/>
      <c r="C18" s="215"/>
      <c r="D18" s="215"/>
      <c r="E18" s="215"/>
      <c r="F18" s="215"/>
      <c r="G18" s="215"/>
    </row>
    <row r="19" spans="1:7" x14ac:dyDescent="0.25">
      <c r="A19" s="214" t="s">
        <v>1005</v>
      </c>
      <c r="B19" s="215"/>
      <c r="C19" s="215"/>
      <c r="D19" s="215"/>
      <c r="E19" s="215"/>
      <c r="F19" s="215"/>
      <c r="G19" s="215"/>
    </row>
    <row r="20" spans="1:7" x14ac:dyDescent="0.25">
      <c r="A20" s="214" t="s">
        <v>231</v>
      </c>
      <c r="B20" s="215"/>
      <c r="C20" s="215"/>
      <c r="D20" s="215"/>
      <c r="E20" s="215"/>
      <c r="F20" s="215"/>
      <c r="G20" s="215"/>
    </row>
    <row r="21" spans="1:7" x14ac:dyDescent="0.25">
      <c r="A21" s="214" t="s">
        <v>495</v>
      </c>
      <c r="B21" s="215"/>
      <c r="C21" s="215"/>
      <c r="D21" s="215"/>
      <c r="E21" s="215"/>
      <c r="F21" s="215"/>
      <c r="G21" s="215"/>
    </row>
    <row r="22" spans="1:7" x14ac:dyDescent="0.25">
      <c r="A22" s="214" t="s">
        <v>201</v>
      </c>
      <c r="B22" s="215"/>
      <c r="C22" s="215"/>
      <c r="D22" s="215"/>
      <c r="E22" s="215"/>
      <c r="F22" s="215"/>
      <c r="G22" s="215"/>
    </row>
    <row r="23" spans="1:7" x14ac:dyDescent="0.25">
      <c r="A23" s="214" t="s">
        <v>670</v>
      </c>
      <c r="B23" s="215"/>
      <c r="C23" s="215"/>
      <c r="D23" s="215"/>
      <c r="E23" s="215"/>
      <c r="F23" s="215"/>
      <c r="G23" s="215"/>
    </row>
    <row r="24" spans="1:7" x14ac:dyDescent="0.25">
      <c r="A24" s="214" t="s">
        <v>466</v>
      </c>
      <c r="B24" s="215"/>
      <c r="C24" s="215"/>
      <c r="D24" s="215"/>
      <c r="E24" s="215"/>
      <c r="F24" s="215"/>
      <c r="G24" s="215"/>
    </row>
    <row r="25" spans="1:7" x14ac:dyDescent="0.25">
      <c r="A25" s="214" t="s">
        <v>758</v>
      </c>
      <c r="B25" s="215"/>
      <c r="C25" s="215"/>
      <c r="D25" s="215"/>
      <c r="E25" s="215"/>
      <c r="F25" s="215"/>
      <c r="G25" s="215"/>
    </row>
    <row r="26" spans="1:7" x14ac:dyDescent="0.25">
      <c r="A26" s="214" t="s">
        <v>404</v>
      </c>
      <c r="B26" s="215"/>
      <c r="C26" s="215"/>
      <c r="D26" s="215"/>
      <c r="E26" s="215"/>
      <c r="F26" s="215"/>
      <c r="G26" s="215"/>
    </row>
    <row r="27" spans="1:7" x14ac:dyDescent="0.25">
      <c r="A27" s="214" t="s">
        <v>773</v>
      </c>
      <c r="B27" s="215"/>
      <c r="C27" s="215"/>
      <c r="D27" s="215"/>
      <c r="E27" s="215"/>
      <c r="F27" s="215"/>
      <c r="G27" s="215"/>
    </row>
    <row r="28" spans="1:7" x14ac:dyDescent="0.25">
      <c r="A28" s="214" t="s">
        <v>903</v>
      </c>
      <c r="B28" s="215"/>
      <c r="C28" s="215"/>
      <c r="D28" s="215"/>
      <c r="E28" s="215"/>
      <c r="F28" s="215"/>
      <c r="G28" s="215"/>
    </row>
    <row r="29" spans="1:7" x14ac:dyDescent="0.25">
      <c r="A29" s="214" t="s">
        <v>70</v>
      </c>
      <c r="B29" s="215"/>
      <c r="C29" s="215"/>
      <c r="D29" s="215"/>
      <c r="E29" s="215"/>
      <c r="F29" s="215"/>
      <c r="G29" s="215"/>
    </row>
    <row r="30" spans="1:7" x14ac:dyDescent="0.25">
      <c r="A30" s="214" t="s">
        <v>651</v>
      </c>
      <c r="B30" s="215"/>
      <c r="C30" s="215"/>
      <c r="D30" s="215"/>
      <c r="E30" s="215"/>
      <c r="F30" s="215"/>
      <c r="G30" s="215"/>
    </row>
    <row r="31" spans="1:7" x14ac:dyDescent="0.25">
      <c r="A31" s="214" t="s">
        <v>700</v>
      </c>
      <c r="B31" s="215"/>
      <c r="C31" s="215"/>
      <c r="D31" s="215"/>
      <c r="E31" s="215"/>
      <c r="F31" s="215"/>
      <c r="G31" s="215"/>
    </row>
    <row r="32" spans="1:7" x14ac:dyDescent="0.25">
      <c r="A32" s="214" t="s">
        <v>141</v>
      </c>
      <c r="B32" s="215"/>
      <c r="C32" s="215"/>
      <c r="D32" s="215"/>
      <c r="E32" s="215"/>
      <c r="F32" s="215"/>
      <c r="G32" s="215"/>
    </row>
    <row r="33" spans="1:7" x14ac:dyDescent="0.25">
      <c r="A33" s="214" t="s">
        <v>958</v>
      </c>
      <c r="B33" s="215"/>
      <c r="C33" s="215"/>
      <c r="D33" s="215"/>
      <c r="E33" s="215"/>
      <c r="F33" s="215"/>
      <c r="G33" s="215"/>
    </row>
    <row r="34" spans="1:7" x14ac:dyDescent="0.25">
      <c r="A34" s="214" t="s">
        <v>459</v>
      </c>
      <c r="B34" s="215"/>
      <c r="C34" s="215"/>
      <c r="D34" s="215"/>
      <c r="E34" s="215"/>
      <c r="F34" s="215"/>
      <c r="G34" s="215"/>
    </row>
    <row r="35" spans="1:7" x14ac:dyDescent="0.25">
      <c r="A35" s="214" t="s">
        <v>642</v>
      </c>
      <c r="B35" s="215"/>
      <c r="C35" s="215"/>
      <c r="D35" s="215"/>
      <c r="E35" s="215"/>
      <c r="F35" s="215"/>
      <c r="G35" s="215"/>
    </row>
    <row r="36" spans="1:7" x14ac:dyDescent="0.25">
      <c r="A36" s="214" t="s">
        <v>79</v>
      </c>
      <c r="B36" s="215"/>
      <c r="C36" s="215"/>
      <c r="D36" s="215"/>
      <c r="E36" s="215"/>
      <c r="F36" s="215"/>
      <c r="G36" s="215"/>
    </row>
    <row r="37" spans="1:7" x14ac:dyDescent="0.25">
      <c r="A37" s="214" t="s">
        <v>211</v>
      </c>
      <c r="B37" s="215"/>
      <c r="C37" s="215"/>
      <c r="D37" s="215"/>
      <c r="E37" s="215"/>
      <c r="F37" s="215"/>
      <c r="G37" s="215"/>
    </row>
    <row r="38" spans="1:7" x14ac:dyDescent="0.25">
      <c r="A38" s="214" t="s">
        <v>458</v>
      </c>
      <c r="B38" s="215"/>
      <c r="C38" s="215"/>
      <c r="D38" s="215"/>
      <c r="E38" s="215"/>
      <c r="F38" s="215"/>
      <c r="G38" s="215"/>
    </row>
    <row r="39" spans="1:7" x14ac:dyDescent="0.25">
      <c r="A39" s="214" t="s">
        <v>1041</v>
      </c>
      <c r="B39" s="215"/>
      <c r="C39" s="215"/>
      <c r="D39" s="215"/>
      <c r="E39" s="215"/>
      <c r="F39" s="215"/>
      <c r="G39" s="215"/>
    </row>
    <row r="40" spans="1:7" x14ac:dyDescent="0.25">
      <c r="A40" s="214" t="s">
        <v>63</v>
      </c>
      <c r="B40" s="215"/>
      <c r="C40" s="215"/>
      <c r="D40" s="215"/>
      <c r="E40" s="215"/>
      <c r="F40" s="215"/>
      <c r="G40" s="215"/>
    </row>
    <row r="41" spans="1:7" x14ac:dyDescent="0.25">
      <c r="A41" s="214" t="s">
        <v>335</v>
      </c>
      <c r="B41" s="215"/>
      <c r="C41" s="215"/>
      <c r="D41" s="215"/>
      <c r="E41" s="215"/>
      <c r="F41" s="215"/>
      <c r="G41" s="215"/>
    </row>
    <row r="42" spans="1:7" x14ac:dyDescent="0.25">
      <c r="A42" s="214" t="s">
        <v>106</v>
      </c>
      <c r="B42" s="215"/>
      <c r="C42" s="215"/>
      <c r="D42" s="215"/>
      <c r="E42" s="215"/>
      <c r="F42" s="215"/>
      <c r="G42" s="215"/>
    </row>
    <row r="43" spans="1:7" x14ac:dyDescent="0.25">
      <c r="A43" s="214" t="s">
        <v>116</v>
      </c>
      <c r="B43" s="215"/>
      <c r="C43" s="215"/>
      <c r="D43" s="215"/>
      <c r="E43" s="215"/>
      <c r="F43" s="215"/>
      <c r="G43" s="215"/>
    </row>
    <row r="44" spans="1:7" x14ac:dyDescent="0.25">
      <c r="A44" s="214" t="s">
        <v>215</v>
      </c>
      <c r="B44" s="215"/>
      <c r="C44" s="215"/>
      <c r="D44" s="215"/>
      <c r="E44" s="215"/>
      <c r="F44" s="215"/>
      <c r="G44" s="215"/>
    </row>
    <row r="45" spans="1:7" x14ac:dyDescent="0.25">
      <c r="A45" s="214" t="s">
        <v>986</v>
      </c>
      <c r="B45" s="215"/>
      <c r="C45" s="215"/>
      <c r="D45" s="215"/>
      <c r="E45" s="215"/>
      <c r="F45" s="215"/>
      <c r="G45" s="215"/>
    </row>
    <row r="46" spans="1:7" x14ac:dyDescent="0.25">
      <c r="A46" s="214" t="s">
        <v>207</v>
      </c>
      <c r="B46" s="215"/>
      <c r="C46" s="215"/>
      <c r="D46" s="215"/>
      <c r="E46" s="215"/>
      <c r="F46" s="215"/>
      <c r="G46" s="215"/>
    </row>
    <row r="47" spans="1:7" x14ac:dyDescent="0.25">
      <c r="A47" s="214" t="s">
        <v>14</v>
      </c>
      <c r="B47" s="215"/>
      <c r="C47" s="215"/>
      <c r="D47" s="215"/>
      <c r="E47" s="215"/>
      <c r="F47" s="215"/>
      <c r="G47" s="215"/>
    </row>
    <row r="48" spans="1:7" x14ac:dyDescent="0.25">
      <c r="A48" s="214" t="s">
        <v>344</v>
      </c>
      <c r="B48" s="215"/>
      <c r="C48" s="215"/>
      <c r="D48" s="215"/>
      <c r="E48" s="215"/>
      <c r="F48" s="215"/>
      <c r="G48" s="215"/>
    </row>
    <row r="49" spans="1:7" x14ac:dyDescent="0.25">
      <c r="A49" s="214" t="s">
        <v>222</v>
      </c>
      <c r="B49" s="215"/>
      <c r="C49" s="215"/>
      <c r="D49" s="215"/>
      <c r="E49" s="215"/>
      <c r="F49" s="215"/>
      <c r="G49" s="215"/>
    </row>
    <row r="50" spans="1:7" x14ac:dyDescent="0.25">
      <c r="A50" s="214" t="s">
        <v>666</v>
      </c>
      <c r="B50" s="215"/>
      <c r="C50" s="215"/>
      <c r="D50" s="215"/>
      <c r="E50" s="215"/>
      <c r="F50" s="215"/>
      <c r="G50" s="215"/>
    </row>
    <row r="51" spans="1:7" x14ac:dyDescent="0.25">
      <c r="A51" s="214" t="s">
        <v>715</v>
      </c>
      <c r="B51" s="215"/>
      <c r="C51" s="215"/>
      <c r="D51" s="215"/>
      <c r="E51" s="215"/>
      <c r="F51" s="215"/>
      <c r="G51" s="215"/>
    </row>
    <row r="52" spans="1:7" x14ac:dyDescent="0.25">
      <c r="A52" s="214" t="s">
        <v>299</v>
      </c>
      <c r="B52" s="215"/>
      <c r="C52" s="215"/>
      <c r="D52" s="215"/>
      <c r="E52" s="215"/>
      <c r="F52" s="215"/>
      <c r="G52" s="215"/>
    </row>
    <row r="53" spans="1:7" x14ac:dyDescent="0.25">
      <c r="A53" s="214" t="s">
        <v>508</v>
      </c>
      <c r="B53" s="215"/>
      <c r="C53" s="215"/>
      <c r="D53" s="215"/>
      <c r="E53" s="215"/>
      <c r="F53" s="215"/>
      <c r="G53" s="215"/>
    </row>
    <row r="54" spans="1:7" x14ac:dyDescent="0.25">
      <c r="A54" s="214" t="s">
        <v>13</v>
      </c>
      <c r="B54" s="215"/>
      <c r="C54" s="215"/>
      <c r="D54" s="215"/>
      <c r="E54" s="215"/>
      <c r="F54" s="215"/>
      <c r="G54" s="215"/>
    </row>
    <row r="55" spans="1:7" x14ac:dyDescent="0.25">
      <c r="A55" s="214" t="s">
        <v>669</v>
      </c>
      <c r="B55" s="215"/>
      <c r="C55" s="215"/>
      <c r="D55" s="215"/>
      <c r="E55" s="215"/>
      <c r="F55" s="215"/>
      <c r="G55" s="215"/>
    </row>
    <row r="56" spans="1:7" x14ac:dyDescent="0.25">
      <c r="A56" s="214" t="s">
        <v>192</v>
      </c>
      <c r="B56" s="215"/>
      <c r="C56" s="215"/>
      <c r="D56" s="215"/>
      <c r="E56" s="215"/>
      <c r="F56" s="215"/>
      <c r="G56" s="215"/>
    </row>
    <row r="57" spans="1:7" x14ac:dyDescent="0.25">
      <c r="A57" s="214" t="s">
        <v>402</v>
      </c>
      <c r="B57" s="215"/>
      <c r="C57" s="215"/>
      <c r="D57" s="215"/>
      <c r="E57" s="215"/>
      <c r="F57" s="215"/>
      <c r="G57" s="215"/>
    </row>
    <row r="58" spans="1:7" x14ac:dyDescent="0.25">
      <c r="A58" s="214" t="s">
        <v>24</v>
      </c>
      <c r="B58" s="215"/>
      <c r="C58" s="215"/>
      <c r="D58" s="215"/>
      <c r="E58" s="215"/>
      <c r="F58" s="215"/>
      <c r="G58" s="215"/>
    </row>
    <row r="59" spans="1:7" x14ac:dyDescent="0.25">
      <c r="A59" s="214" t="s">
        <v>189</v>
      </c>
      <c r="B59" s="215"/>
      <c r="C59" s="215"/>
      <c r="D59" s="215"/>
      <c r="E59" s="215"/>
      <c r="F59" s="215"/>
      <c r="G59" s="215"/>
    </row>
    <row r="60" spans="1:7" x14ac:dyDescent="0.25">
      <c r="A60" s="214" t="s">
        <v>220</v>
      </c>
      <c r="B60" s="215"/>
      <c r="C60" s="215"/>
      <c r="D60" s="215"/>
      <c r="E60" s="215"/>
      <c r="F60" s="215"/>
      <c r="G60" s="215"/>
    </row>
    <row r="61" spans="1:7" x14ac:dyDescent="0.25">
      <c r="A61" s="214" t="s">
        <v>144</v>
      </c>
      <c r="B61" s="215"/>
      <c r="C61" s="215"/>
      <c r="D61" s="215"/>
      <c r="E61" s="215"/>
      <c r="F61" s="215"/>
      <c r="G61" s="215"/>
    </row>
    <row r="62" spans="1:7" x14ac:dyDescent="0.25">
      <c r="A62" s="214" t="s">
        <v>291</v>
      </c>
      <c r="B62" s="215"/>
      <c r="C62" s="215"/>
      <c r="D62" s="215"/>
      <c r="E62" s="215"/>
      <c r="F62" s="215"/>
      <c r="G62" s="215"/>
    </row>
    <row r="63" spans="1:7" x14ac:dyDescent="0.25">
      <c r="A63" s="214" t="s">
        <v>50</v>
      </c>
      <c r="B63" s="215"/>
      <c r="C63" s="215"/>
      <c r="D63" s="215"/>
      <c r="E63" s="215"/>
      <c r="F63" s="215"/>
      <c r="G63" s="215"/>
    </row>
    <row r="64" spans="1:7" x14ac:dyDescent="0.25">
      <c r="A64" s="214" t="s">
        <v>334</v>
      </c>
      <c r="B64" s="215"/>
      <c r="C64" s="215"/>
      <c r="D64" s="215"/>
      <c r="E64" s="215"/>
      <c r="F64" s="215"/>
      <c r="G64" s="215"/>
    </row>
    <row r="65" spans="1:7" x14ac:dyDescent="0.25">
      <c r="A65" s="214" t="s">
        <v>7</v>
      </c>
      <c r="B65" s="215"/>
      <c r="C65" s="215"/>
      <c r="D65" s="215"/>
      <c r="E65" s="215"/>
      <c r="F65" s="215"/>
      <c r="G65" s="215"/>
    </row>
    <row r="66" spans="1:7" x14ac:dyDescent="0.25">
      <c r="A66" s="214" t="s">
        <v>491</v>
      </c>
      <c r="B66" s="215"/>
      <c r="C66" s="215"/>
      <c r="D66" s="215"/>
      <c r="E66" s="215"/>
      <c r="F66" s="215"/>
      <c r="G66" s="215"/>
    </row>
    <row r="67" spans="1:7" x14ac:dyDescent="0.25">
      <c r="A67" s="214" t="s">
        <v>777</v>
      </c>
      <c r="B67" s="215"/>
      <c r="C67" s="215"/>
      <c r="D67" s="215"/>
      <c r="E67" s="215"/>
      <c r="F67" s="215"/>
      <c r="G67" s="215"/>
    </row>
    <row r="68" spans="1:7" x14ac:dyDescent="0.25">
      <c r="A68" s="214" t="s">
        <v>267</v>
      </c>
      <c r="B68" s="215"/>
      <c r="C68" s="215"/>
      <c r="D68" s="215"/>
      <c r="E68" s="215"/>
      <c r="F68" s="215"/>
      <c r="G68" s="215"/>
    </row>
    <row r="69" spans="1:7" x14ac:dyDescent="0.25">
      <c r="A69" s="214" t="s">
        <v>620</v>
      </c>
      <c r="B69" s="215"/>
      <c r="C69" s="215"/>
      <c r="D69" s="215"/>
      <c r="E69" s="215"/>
      <c r="F69" s="215"/>
      <c r="G69" s="215"/>
    </row>
    <row r="70" spans="1:7" x14ac:dyDescent="0.25">
      <c r="A70" s="214" t="s">
        <v>704</v>
      </c>
      <c r="B70" s="215"/>
      <c r="C70" s="215"/>
      <c r="D70" s="215"/>
      <c r="E70" s="215"/>
      <c r="F70" s="215"/>
      <c r="G70" s="215"/>
    </row>
    <row r="71" spans="1:7" x14ac:dyDescent="0.25">
      <c r="A71" s="214" t="s">
        <v>711</v>
      </c>
      <c r="B71" s="215"/>
      <c r="C71" s="215"/>
      <c r="D71" s="215"/>
      <c r="E71" s="215"/>
      <c r="F71" s="215"/>
      <c r="G71" s="215"/>
    </row>
    <row r="72" spans="1:7" x14ac:dyDescent="0.25">
      <c r="A72" s="214" t="s">
        <v>759</v>
      </c>
      <c r="B72" s="215"/>
      <c r="C72" s="215"/>
      <c r="D72" s="215"/>
      <c r="E72" s="215"/>
      <c r="F72" s="215"/>
      <c r="G72" s="215"/>
    </row>
    <row r="73" spans="1:7" x14ac:dyDescent="0.25">
      <c r="A73" s="214" t="s">
        <v>138</v>
      </c>
      <c r="B73" s="215"/>
      <c r="C73" s="215"/>
      <c r="D73" s="215"/>
      <c r="E73" s="215"/>
      <c r="F73" s="215"/>
      <c r="G73" s="215"/>
    </row>
    <row r="74" spans="1:7" x14ac:dyDescent="0.25">
      <c r="A74" s="214" t="s">
        <v>829</v>
      </c>
      <c r="B74" s="215"/>
      <c r="C74" s="215"/>
      <c r="D74" s="215"/>
      <c r="E74" s="215"/>
      <c r="F74" s="215"/>
      <c r="G74" s="215"/>
    </row>
    <row r="75" spans="1:7" x14ac:dyDescent="0.25">
      <c r="A75" s="214" t="s">
        <v>253</v>
      </c>
      <c r="B75" s="215"/>
      <c r="C75" s="215"/>
      <c r="D75" s="215"/>
      <c r="E75" s="215"/>
      <c r="F75" s="215"/>
      <c r="G75" s="215"/>
    </row>
    <row r="76" spans="1:7" x14ac:dyDescent="0.25">
      <c r="A76" s="214" t="s">
        <v>155</v>
      </c>
      <c r="B76" s="215"/>
      <c r="C76" s="215"/>
      <c r="D76" s="215"/>
      <c r="E76" s="215"/>
      <c r="F76" s="215"/>
      <c r="G76" s="215"/>
    </row>
    <row r="77" spans="1:7" x14ac:dyDescent="0.25">
      <c r="A77" s="214" t="s">
        <v>687</v>
      </c>
      <c r="B77" s="215"/>
      <c r="C77" s="215"/>
      <c r="D77" s="215"/>
      <c r="E77" s="215"/>
      <c r="F77" s="215"/>
      <c r="G77" s="215"/>
    </row>
    <row r="78" spans="1:7" x14ac:dyDescent="0.25">
      <c r="A78" s="214" t="s">
        <v>674</v>
      </c>
      <c r="B78" s="215"/>
      <c r="C78" s="215"/>
      <c r="D78" s="215"/>
      <c r="E78" s="215"/>
      <c r="F78" s="215"/>
      <c r="G78" s="215"/>
    </row>
    <row r="79" spans="1:7" x14ac:dyDescent="0.25">
      <c r="A79" s="214" t="s">
        <v>699</v>
      </c>
      <c r="B79" s="215"/>
      <c r="C79" s="215"/>
      <c r="D79" s="215"/>
      <c r="E79" s="215"/>
      <c r="F79" s="215"/>
      <c r="G79" s="215"/>
    </row>
    <row r="80" spans="1:7" x14ac:dyDescent="0.25">
      <c r="A80" s="214" t="s">
        <v>673</v>
      </c>
      <c r="B80" s="215"/>
      <c r="C80" s="215"/>
      <c r="D80" s="215"/>
      <c r="E80" s="215"/>
      <c r="F80" s="215"/>
      <c r="G80" s="215"/>
    </row>
    <row r="81" spans="1:7" x14ac:dyDescent="0.25">
      <c r="A81" s="214" t="s">
        <v>19</v>
      </c>
      <c r="B81" s="215"/>
      <c r="C81" s="215"/>
      <c r="D81" s="215"/>
      <c r="E81" s="215"/>
      <c r="F81" s="215"/>
      <c r="G81" s="215"/>
    </row>
    <row r="82" spans="1:7" x14ac:dyDescent="0.25">
      <c r="A82" s="214" t="s">
        <v>322</v>
      </c>
      <c r="B82" s="215"/>
      <c r="C82" s="215"/>
      <c r="D82" s="215"/>
      <c r="E82" s="215"/>
      <c r="F82" s="215"/>
      <c r="G82" s="215"/>
    </row>
    <row r="83" spans="1:7" x14ac:dyDescent="0.25">
      <c r="A83" s="214" t="s">
        <v>158</v>
      </c>
      <c r="B83" s="215"/>
      <c r="C83" s="215"/>
      <c r="D83" s="215"/>
      <c r="E83" s="215"/>
      <c r="F83" s="215"/>
      <c r="G83" s="215"/>
    </row>
    <row r="84" spans="1:7" x14ac:dyDescent="0.25">
      <c r="A84" s="214" t="s">
        <v>601</v>
      </c>
      <c r="B84" s="215"/>
      <c r="C84" s="215"/>
      <c r="D84" s="215"/>
      <c r="E84" s="215"/>
      <c r="F84" s="215"/>
      <c r="G84" s="215"/>
    </row>
    <row r="85" spans="1:7" x14ac:dyDescent="0.25">
      <c r="A85" s="214" t="s">
        <v>12</v>
      </c>
      <c r="B85" s="215"/>
      <c r="C85" s="215"/>
      <c r="D85" s="215"/>
      <c r="E85" s="215"/>
      <c r="F85" s="215"/>
      <c r="G85" s="215"/>
    </row>
    <row r="86" spans="1:7" x14ac:dyDescent="0.25">
      <c r="A86" s="214" t="s">
        <v>736</v>
      </c>
      <c r="B86" s="215"/>
      <c r="C86" s="215"/>
      <c r="D86" s="215"/>
      <c r="E86" s="215"/>
      <c r="F86" s="215"/>
      <c r="G86" s="215"/>
    </row>
    <row r="87" spans="1:7" x14ac:dyDescent="0.25">
      <c r="A87" s="214" t="s">
        <v>900</v>
      </c>
      <c r="B87" s="215"/>
      <c r="C87" s="215"/>
      <c r="D87" s="215"/>
      <c r="E87" s="215"/>
      <c r="F87" s="215"/>
      <c r="G87" s="215"/>
    </row>
    <row r="88" spans="1:7" x14ac:dyDescent="0.25">
      <c r="A88" s="214" t="s">
        <v>634</v>
      </c>
      <c r="B88" s="215"/>
      <c r="C88" s="215"/>
      <c r="D88" s="215"/>
      <c r="E88" s="215"/>
      <c r="F88" s="215"/>
      <c r="G88" s="215"/>
    </row>
    <row r="89" spans="1:7" x14ac:dyDescent="0.25">
      <c r="A89" s="214" t="s">
        <v>68</v>
      </c>
      <c r="B89" s="215"/>
      <c r="C89" s="215"/>
      <c r="D89" s="215"/>
      <c r="E89" s="215"/>
      <c r="F89" s="215"/>
      <c r="G89" s="215"/>
    </row>
    <row r="90" spans="1:7" x14ac:dyDescent="0.25">
      <c r="A90" s="214" t="s">
        <v>238</v>
      </c>
      <c r="B90" s="215"/>
      <c r="C90" s="215"/>
      <c r="D90" s="215"/>
      <c r="E90" s="215"/>
      <c r="F90" s="215"/>
      <c r="G90" s="215"/>
    </row>
    <row r="91" spans="1:7" x14ac:dyDescent="0.25">
      <c r="A91" s="214" t="s">
        <v>509</v>
      </c>
      <c r="B91" s="215"/>
      <c r="C91" s="215"/>
      <c r="D91" s="215"/>
      <c r="E91" s="215"/>
      <c r="F91" s="215"/>
      <c r="G91" s="215"/>
    </row>
    <row r="92" spans="1:7" x14ac:dyDescent="0.25">
      <c r="A92" s="214" t="s">
        <v>460</v>
      </c>
      <c r="B92" s="215"/>
      <c r="C92" s="215"/>
      <c r="D92" s="215"/>
      <c r="E92" s="215"/>
      <c r="F92" s="215"/>
      <c r="G92" s="215"/>
    </row>
    <row r="93" spans="1:7" x14ac:dyDescent="0.25">
      <c r="A93" s="214" t="s">
        <v>1086</v>
      </c>
      <c r="B93" s="215"/>
      <c r="C93" s="215"/>
      <c r="D93" s="215"/>
      <c r="E93" s="215"/>
      <c r="F93" s="215"/>
      <c r="G93" s="215"/>
    </row>
    <row r="94" spans="1:7" x14ac:dyDescent="0.25">
      <c r="A94" s="214" t="s">
        <v>843</v>
      </c>
      <c r="B94" s="215"/>
      <c r="C94" s="215"/>
      <c r="D94" s="215"/>
      <c r="E94" s="215"/>
      <c r="F94" s="215"/>
      <c r="G94" s="215"/>
    </row>
    <row r="95" spans="1:7" x14ac:dyDescent="0.25">
      <c r="A95" s="214" t="s">
        <v>414</v>
      </c>
      <c r="B95" s="215"/>
      <c r="C95" s="215"/>
      <c r="D95" s="215"/>
      <c r="E95" s="215"/>
      <c r="F95" s="215"/>
      <c r="G95" s="215"/>
    </row>
    <row r="96" spans="1:7" x14ac:dyDescent="0.25">
      <c r="A96" s="214" t="s">
        <v>114</v>
      </c>
      <c r="B96" s="215"/>
      <c r="C96" s="215"/>
      <c r="D96" s="215"/>
      <c r="E96" s="215"/>
      <c r="F96" s="215"/>
      <c r="G96" s="215"/>
    </row>
    <row r="97" spans="1:7" x14ac:dyDescent="0.25">
      <c r="A97" s="214" t="s">
        <v>107</v>
      </c>
      <c r="B97" s="215"/>
      <c r="C97" s="215"/>
      <c r="D97" s="215"/>
      <c r="E97" s="215"/>
      <c r="F97" s="215"/>
      <c r="G97" s="215"/>
    </row>
    <row r="98" spans="1:7" x14ac:dyDescent="0.25">
      <c r="A98" s="214" t="s">
        <v>320</v>
      </c>
      <c r="B98" s="215"/>
      <c r="C98" s="215"/>
      <c r="D98" s="215"/>
      <c r="E98" s="215"/>
      <c r="F98" s="215"/>
      <c r="G98" s="215"/>
    </row>
    <row r="99" spans="1:7" x14ac:dyDescent="0.25">
      <c r="A99" s="214" t="s">
        <v>396</v>
      </c>
      <c r="B99" s="215"/>
      <c r="C99" s="215"/>
      <c r="D99" s="215"/>
      <c r="E99" s="215"/>
      <c r="F99" s="215"/>
      <c r="G99" s="215"/>
    </row>
    <row r="100" spans="1:7" x14ac:dyDescent="0.25">
      <c r="A100" s="214" t="s">
        <v>1117</v>
      </c>
      <c r="B100" s="215"/>
      <c r="C100" s="215"/>
      <c r="D100" s="215"/>
      <c r="E100" s="215"/>
      <c r="F100" s="215"/>
      <c r="G100" s="215"/>
    </row>
    <row r="101" spans="1:7" x14ac:dyDescent="0.25">
      <c r="A101" s="214" t="s">
        <v>979</v>
      </c>
      <c r="B101" s="215"/>
      <c r="C101" s="215"/>
      <c r="D101" s="215"/>
      <c r="E101" s="215"/>
      <c r="F101" s="215"/>
      <c r="G101" s="215"/>
    </row>
    <row r="102" spans="1:7" x14ac:dyDescent="0.25">
      <c r="A102" s="214" t="s">
        <v>186</v>
      </c>
      <c r="B102" s="215"/>
      <c r="C102" s="215"/>
      <c r="D102" s="215"/>
      <c r="E102" s="215"/>
      <c r="F102" s="215"/>
      <c r="G102" s="215"/>
    </row>
    <row r="103" spans="1:7" x14ac:dyDescent="0.25">
      <c r="A103" s="214" t="s">
        <v>993</v>
      </c>
      <c r="B103" s="215"/>
      <c r="C103" s="215"/>
      <c r="D103" s="215"/>
      <c r="E103" s="215"/>
      <c r="F103" s="215"/>
      <c r="G103" s="215"/>
    </row>
    <row r="104" spans="1:7" x14ac:dyDescent="0.25">
      <c r="A104" s="214" t="s">
        <v>18</v>
      </c>
      <c r="B104" s="215"/>
      <c r="C104" s="215"/>
      <c r="D104" s="215"/>
      <c r="E104" s="215"/>
      <c r="F104" s="215"/>
      <c r="G104" s="215"/>
    </row>
    <row r="105" spans="1:7" x14ac:dyDescent="0.25">
      <c r="A105" s="214" t="s">
        <v>774</v>
      </c>
      <c r="B105" s="215"/>
      <c r="C105" s="215"/>
      <c r="D105" s="215"/>
      <c r="E105" s="215"/>
      <c r="F105" s="215"/>
      <c r="G105" s="215"/>
    </row>
    <row r="106" spans="1:7" x14ac:dyDescent="0.25">
      <c r="A106" s="214" t="s">
        <v>23</v>
      </c>
      <c r="B106" s="215"/>
      <c r="C106" s="215"/>
      <c r="D106" s="215"/>
      <c r="E106" s="215"/>
      <c r="F106" s="215"/>
      <c r="G106" s="215"/>
    </row>
    <row r="107" spans="1:7" x14ac:dyDescent="0.25">
      <c r="A107" s="214" t="s">
        <v>395</v>
      </c>
      <c r="B107" s="215"/>
      <c r="C107" s="215"/>
      <c r="D107" s="215"/>
      <c r="E107" s="215"/>
      <c r="F107" s="215"/>
      <c r="G107" s="215"/>
    </row>
    <row r="108" spans="1:7" x14ac:dyDescent="0.25">
      <c r="A108" s="214" t="s">
        <v>301</v>
      </c>
      <c r="B108" s="215"/>
      <c r="C108" s="215"/>
      <c r="D108" s="215"/>
      <c r="E108" s="215"/>
      <c r="F108" s="215"/>
      <c r="G108" s="215"/>
    </row>
    <row r="109" spans="1:7" x14ac:dyDescent="0.25">
      <c r="A109" s="214" t="s">
        <v>77</v>
      </c>
      <c r="B109" s="215"/>
      <c r="C109" s="215"/>
      <c r="D109" s="215"/>
      <c r="E109" s="215"/>
      <c r="F109" s="215"/>
      <c r="G109" s="215"/>
    </row>
    <row r="110" spans="1:7" x14ac:dyDescent="0.25">
      <c r="A110" s="214" t="s">
        <v>729</v>
      </c>
      <c r="B110" s="215"/>
      <c r="C110" s="215"/>
      <c r="D110" s="215"/>
      <c r="E110" s="215"/>
      <c r="F110" s="215"/>
      <c r="G110" s="215"/>
    </row>
    <row r="111" spans="1:7" x14ac:dyDescent="0.25">
      <c r="A111" s="214" t="s">
        <v>675</v>
      </c>
      <c r="B111" s="215"/>
      <c r="C111" s="215"/>
      <c r="D111" s="215"/>
      <c r="E111" s="215"/>
      <c r="F111" s="215"/>
      <c r="G111" s="215"/>
    </row>
    <row r="112" spans="1:7" x14ac:dyDescent="0.25">
      <c r="A112" s="214" t="s">
        <v>771</v>
      </c>
      <c r="B112" s="215"/>
      <c r="C112" s="215"/>
      <c r="D112" s="215"/>
      <c r="E112" s="215"/>
      <c r="F112" s="215"/>
      <c r="G112" s="215"/>
    </row>
    <row r="113" spans="1:7" x14ac:dyDescent="0.25">
      <c r="A113" s="214" t="s">
        <v>159</v>
      </c>
      <c r="B113" s="215"/>
      <c r="C113" s="215"/>
      <c r="D113" s="215"/>
      <c r="E113" s="215"/>
      <c r="F113" s="215"/>
      <c r="G113" s="215"/>
    </row>
    <row r="114" spans="1:7" x14ac:dyDescent="0.25">
      <c r="A114" s="214" t="s">
        <v>450</v>
      </c>
      <c r="B114" s="215"/>
      <c r="C114" s="215"/>
      <c r="D114" s="215"/>
      <c r="E114" s="215"/>
      <c r="F114" s="215"/>
      <c r="G114" s="215"/>
    </row>
    <row r="115" spans="1:7" x14ac:dyDescent="0.25">
      <c r="A115" s="214" t="s">
        <v>689</v>
      </c>
      <c r="B115" s="215"/>
      <c r="C115" s="215"/>
      <c r="D115" s="215"/>
      <c r="E115" s="215"/>
      <c r="F115" s="215"/>
      <c r="G115" s="215"/>
    </row>
    <row r="116" spans="1:7" x14ac:dyDescent="0.25">
      <c r="A116" s="214" t="s">
        <v>650</v>
      </c>
      <c r="B116" s="215"/>
      <c r="C116" s="215"/>
      <c r="D116" s="215"/>
      <c r="E116" s="215"/>
      <c r="F116" s="215"/>
      <c r="G116" s="215"/>
    </row>
    <row r="117" spans="1:7" x14ac:dyDescent="0.25">
      <c r="A117" s="214" t="s">
        <v>639</v>
      </c>
      <c r="B117" s="215"/>
      <c r="C117" s="215"/>
      <c r="D117" s="215"/>
      <c r="E117" s="215"/>
      <c r="F117" s="215"/>
      <c r="G117" s="215"/>
    </row>
    <row r="118" spans="1:7" x14ac:dyDescent="0.25">
      <c r="A118" s="214" t="s">
        <v>551</v>
      </c>
      <c r="B118" s="215"/>
      <c r="C118" s="215"/>
      <c r="D118" s="215"/>
      <c r="E118" s="215"/>
      <c r="F118" s="215"/>
      <c r="G118" s="215"/>
    </row>
    <row r="119" spans="1:7" x14ac:dyDescent="0.25">
      <c r="A119" s="214" t="s">
        <v>789</v>
      </c>
      <c r="B119" s="215"/>
      <c r="C119" s="215"/>
      <c r="D119" s="215"/>
      <c r="E119" s="215"/>
      <c r="F119" s="215"/>
      <c r="G119" s="215"/>
    </row>
    <row r="120" spans="1:7" x14ac:dyDescent="0.25">
      <c r="A120" s="214" t="s">
        <v>1149</v>
      </c>
      <c r="B120" s="215"/>
      <c r="C120" s="215"/>
      <c r="D120" s="215"/>
      <c r="E120" s="215"/>
      <c r="F120" s="215"/>
      <c r="G120" s="215"/>
    </row>
    <row r="121" spans="1:7" x14ac:dyDescent="0.25">
      <c r="A121" s="214" t="s">
        <v>190</v>
      </c>
      <c r="B121" s="215"/>
      <c r="C121" s="215"/>
      <c r="D121" s="215"/>
      <c r="E121" s="215"/>
      <c r="F121" s="215"/>
      <c r="G121" s="215"/>
    </row>
    <row r="122" spans="1:7" x14ac:dyDescent="0.25">
      <c r="A122" s="214" t="s">
        <v>20</v>
      </c>
      <c r="B122" s="215"/>
      <c r="C122" s="215"/>
      <c r="D122" s="215"/>
      <c r="E122" s="215"/>
      <c r="F122" s="215"/>
      <c r="G122" s="215"/>
    </row>
    <row r="123" spans="1:7" x14ac:dyDescent="0.25">
      <c r="A123" s="214" t="s">
        <v>239</v>
      </c>
      <c r="B123" s="215"/>
      <c r="C123" s="215"/>
      <c r="D123" s="215"/>
      <c r="E123" s="215"/>
      <c r="F123" s="215"/>
      <c r="G123" s="215"/>
    </row>
    <row r="124" spans="1:7" x14ac:dyDescent="0.25">
      <c r="A124" s="214" t="s">
        <v>213</v>
      </c>
      <c r="B124" s="215"/>
      <c r="C124" s="215"/>
      <c r="D124" s="215"/>
      <c r="E124" s="215"/>
      <c r="F124" s="215"/>
      <c r="G124" s="215"/>
    </row>
    <row r="125" spans="1:7" x14ac:dyDescent="0.25">
      <c r="A125" s="214" t="s">
        <v>428</v>
      </c>
      <c r="B125" s="215"/>
      <c r="C125" s="215"/>
      <c r="D125" s="215"/>
      <c r="E125" s="215"/>
      <c r="F125" s="215"/>
      <c r="G125" s="215"/>
    </row>
    <row r="126" spans="1:7" x14ac:dyDescent="0.25">
      <c r="A126" s="214" t="s">
        <v>16</v>
      </c>
      <c r="B126" s="215"/>
      <c r="C126" s="215"/>
      <c r="D126" s="215"/>
      <c r="E126" s="215"/>
      <c r="F126" s="215"/>
      <c r="G126" s="215"/>
    </row>
    <row r="127" spans="1:7" x14ac:dyDescent="0.25">
      <c r="A127" s="214" t="s">
        <v>208</v>
      </c>
      <c r="B127" s="215"/>
      <c r="C127" s="215"/>
      <c r="D127" s="215"/>
      <c r="E127" s="215"/>
      <c r="F127" s="215"/>
      <c r="G127" s="215"/>
    </row>
    <row r="128" spans="1:7" x14ac:dyDescent="0.25">
      <c r="A128" s="214" t="s">
        <v>853</v>
      </c>
      <c r="B128" s="215"/>
      <c r="C128" s="215"/>
      <c r="D128" s="215"/>
      <c r="E128" s="215"/>
      <c r="F128" s="215"/>
      <c r="G128" s="215"/>
    </row>
    <row r="129" spans="1:7" x14ac:dyDescent="0.25">
      <c r="A129" s="214" t="s">
        <v>847</v>
      </c>
      <c r="B129" s="215"/>
      <c r="C129" s="215"/>
      <c r="D129" s="215"/>
      <c r="E129" s="215"/>
      <c r="F129" s="215"/>
      <c r="G129" s="215"/>
    </row>
    <row r="130" spans="1:7" x14ac:dyDescent="0.25">
      <c r="A130" s="214" t="s">
        <v>858</v>
      </c>
      <c r="B130" s="215"/>
      <c r="C130" s="215"/>
      <c r="D130" s="215"/>
      <c r="E130" s="215"/>
      <c r="F130" s="215"/>
      <c r="G130" s="215"/>
    </row>
    <row r="131" spans="1:7" x14ac:dyDescent="0.25">
      <c r="A131" s="214" t="s">
        <v>836</v>
      </c>
      <c r="B131" s="215"/>
      <c r="C131" s="215"/>
      <c r="D131" s="215"/>
      <c r="E131" s="215"/>
      <c r="F131" s="215"/>
      <c r="G131" s="215"/>
    </row>
    <row r="132" spans="1:7" x14ac:dyDescent="0.25">
      <c r="A132" s="214" t="s">
        <v>837</v>
      </c>
      <c r="B132" s="215"/>
      <c r="C132" s="215"/>
      <c r="D132" s="215"/>
      <c r="E132" s="215"/>
      <c r="F132" s="215"/>
      <c r="G132" s="215"/>
    </row>
    <row r="133" spans="1:7" x14ac:dyDescent="0.25">
      <c r="A133" s="214" t="s">
        <v>838</v>
      </c>
      <c r="B133" s="215"/>
      <c r="C133" s="215"/>
      <c r="D133" s="215"/>
      <c r="E133" s="215"/>
      <c r="F133" s="215"/>
      <c r="G133" s="215"/>
    </row>
    <row r="134" spans="1:7" x14ac:dyDescent="0.25">
      <c r="A134" s="214" t="s">
        <v>1030</v>
      </c>
      <c r="B134" s="215"/>
      <c r="C134" s="215"/>
      <c r="D134" s="215"/>
      <c r="E134" s="215"/>
      <c r="F134" s="215"/>
      <c r="G134" s="215"/>
    </row>
    <row r="135" spans="1:7" x14ac:dyDescent="0.25">
      <c r="A135" s="214" t="s">
        <v>42</v>
      </c>
      <c r="B135" s="215"/>
      <c r="C135" s="215"/>
      <c r="D135" s="215"/>
      <c r="E135" s="215"/>
      <c r="F135" s="215"/>
      <c r="G135" s="215"/>
    </row>
    <row r="136" spans="1:7" x14ac:dyDescent="0.25">
      <c r="A136" s="214" t="s">
        <v>147</v>
      </c>
      <c r="B136" s="215"/>
      <c r="C136" s="215"/>
      <c r="D136" s="215"/>
      <c r="E136" s="215"/>
      <c r="F136" s="215"/>
      <c r="G136" s="215"/>
    </row>
    <row r="137" spans="1:7" x14ac:dyDescent="0.25">
      <c r="A137" s="214" t="s">
        <v>40</v>
      </c>
      <c r="B137" s="215"/>
      <c r="C137" s="215"/>
      <c r="D137" s="215"/>
      <c r="E137" s="215"/>
      <c r="F137" s="215"/>
      <c r="G137" s="215"/>
    </row>
    <row r="138" spans="1:7" x14ac:dyDescent="0.25">
      <c r="A138" s="214" t="s">
        <v>43</v>
      </c>
      <c r="B138" s="215"/>
      <c r="C138" s="215"/>
      <c r="D138" s="215"/>
      <c r="E138" s="215"/>
      <c r="F138" s="215"/>
      <c r="G138" s="215"/>
    </row>
    <row r="139" spans="1:7" x14ac:dyDescent="0.25">
      <c r="A139" s="214" t="s">
        <v>323</v>
      </c>
      <c r="B139" s="215"/>
      <c r="C139" s="215"/>
      <c r="D139" s="215"/>
      <c r="E139" s="215"/>
      <c r="F139" s="215"/>
      <c r="G139" s="215"/>
    </row>
    <row r="140" spans="1:7" x14ac:dyDescent="0.25">
      <c r="A140" s="214" t="s">
        <v>1150</v>
      </c>
      <c r="B140" s="215"/>
      <c r="C140" s="215"/>
      <c r="D140" s="215"/>
      <c r="E140" s="215"/>
      <c r="F140" s="215"/>
      <c r="G140" s="215"/>
    </row>
    <row r="141" spans="1:7" x14ac:dyDescent="0.25">
      <c r="A141" s="214" t="s">
        <v>468</v>
      </c>
      <c r="B141" s="215"/>
      <c r="C141" s="215"/>
      <c r="D141" s="215"/>
      <c r="E141" s="215"/>
      <c r="F141" s="215"/>
      <c r="G141" s="215"/>
    </row>
    <row r="142" spans="1:7" x14ac:dyDescent="0.25">
      <c r="A142" s="214" t="s">
        <v>73</v>
      </c>
      <c r="B142" s="215"/>
      <c r="C142" s="215"/>
      <c r="D142" s="215"/>
      <c r="E142" s="215"/>
      <c r="F142" s="215"/>
      <c r="G142" s="215"/>
    </row>
    <row r="143" spans="1:7" x14ac:dyDescent="0.25">
      <c r="A143" s="214" t="s">
        <v>679</v>
      </c>
      <c r="B143" s="215"/>
      <c r="C143" s="215"/>
      <c r="D143" s="215"/>
      <c r="E143" s="215"/>
      <c r="F143" s="215"/>
      <c r="G143" s="215"/>
    </row>
    <row r="144" spans="1:7" x14ac:dyDescent="0.25">
      <c r="A144" s="214" t="s">
        <v>10</v>
      </c>
      <c r="B144" s="215"/>
      <c r="C144" s="215"/>
      <c r="D144" s="215"/>
      <c r="E144" s="215"/>
      <c r="F144" s="215"/>
      <c r="G144" s="215"/>
    </row>
    <row r="145" spans="1:7" x14ac:dyDescent="0.25">
      <c r="A145" s="214" t="s">
        <v>418</v>
      </c>
      <c r="B145" s="215"/>
      <c r="C145" s="215"/>
      <c r="D145" s="215"/>
      <c r="E145" s="215"/>
      <c r="F145" s="215"/>
      <c r="G145" s="215"/>
    </row>
    <row r="146" spans="1:7" x14ac:dyDescent="0.25">
      <c r="A146" s="214" t="s">
        <v>417</v>
      </c>
      <c r="B146" s="215"/>
      <c r="C146" s="215"/>
      <c r="D146" s="215"/>
      <c r="E146" s="215"/>
      <c r="F146" s="215"/>
      <c r="G146" s="215"/>
    </row>
    <row r="147" spans="1:7" x14ac:dyDescent="0.25">
      <c r="A147" s="214" t="s">
        <v>179</v>
      </c>
      <c r="B147" s="215"/>
      <c r="C147" s="215"/>
      <c r="D147" s="215"/>
      <c r="E147" s="215"/>
      <c r="F147" s="215"/>
      <c r="G147" s="215"/>
    </row>
    <row r="148" spans="1:7" x14ac:dyDescent="0.25">
      <c r="A148" s="214" t="s">
        <v>898</v>
      </c>
      <c r="B148" s="215"/>
      <c r="C148" s="215"/>
      <c r="D148" s="215"/>
      <c r="E148" s="215"/>
      <c r="F148" s="215"/>
      <c r="G148" s="215"/>
    </row>
    <row r="149" spans="1:7" x14ac:dyDescent="0.25">
      <c r="A149" s="214" t="s">
        <v>265</v>
      </c>
      <c r="B149" s="215"/>
      <c r="C149" s="215"/>
      <c r="D149" s="215"/>
      <c r="E149" s="215"/>
      <c r="F149" s="215"/>
      <c r="G149" s="215"/>
    </row>
    <row r="150" spans="1:7" x14ac:dyDescent="0.25">
      <c r="A150" s="214" t="s">
        <v>419</v>
      </c>
      <c r="B150" s="215"/>
      <c r="C150" s="215"/>
      <c r="D150" s="215"/>
      <c r="E150" s="215"/>
      <c r="F150" s="215"/>
      <c r="G150" s="215"/>
    </row>
    <row r="151" spans="1:7" x14ac:dyDescent="0.25">
      <c r="A151" s="214" t="s">
        <v>328</v>
      </c>
      <c r="B151" s="215"/>
      <c r="C151" s="215"/>
      <c r="D151" s="215"/>
      <c r="E151" s="215"/>
      <c r="F151" s="215"/>
      <c r="G151" s="215"/>
    </row>
    <row r="152" spans="1:7" x14ac:dyDescent="0.25">
      <c r="A152" s="214" t="s">
        <v>693</v>
      </c>
      <c r="B152" s="215"/>
      <c r="C152" s="215"/>
      <c r="D152" s="215"/>
      <c r="E152" s="215"/>
      <c r="F152" s="215"/>
      <c r="G152" s="215"/>
    </row>
    <row r="153" spans="1:7" x14ac:dyDescent="0.25">
      <c r="A153" s="214" t="s">
        <v>314</v>
      </c>
      <c r="B153" s="215"/>
      <c r="C153" s="215"/>
      <c r="D153" s="215"/>
      <c r="E153" s="215"/>
      <c r="F153" s="215"/>
      <c r="G153" s="215"/>
    </row>
    <row r="154" spans="1:7" x14ac:dyDescent="0.25">
      <c r="A154" s="214" t="s">
        <v>635</v>
      </c>
      <c r="B154" s="215"/>
      <c r="C154" s="215"/>
      <c r="D154" s="215"/>
      <c r="E154" s="215"/>
      <c r="F154" s="215"/>
      <c r="G154" s="215"/>
    </row>
    <row r="155" spans="1:7" x14ac:dyDescent="0.25">
      <c r="A155" s="214" t="s">
        <v>646</v>
      </c>
      <c r="B155" s="215"/>
      <c r="C155" s="215"/>
      <c r="D155" s="215"/>
      <c r="E155" s="215"/>
      <c r="F155" s="215"/>
      <c r="G155" s="215"/>
    </row>
    <row r="156" spans="1:7" x14ac:dyDescent="0.25">
      <c r="A156" s="214" t="s">
        <v>660</v>
      </c>
      <c r="B156" s="215"/>
      <c r="C156" s="215"/>
      <c r="D156" s="215"/>
      <c r="E156" s="215"/>
      <c r="F156" s="215"/>
      <c r="G156" s="215"/>
    </row>
    <row r="157" spans="1:7" x14ac:dyDescent="0.25">
      <c r="A157" s="214" t="s">
        <v>694</v>
      </c>
      <c r="B157" s="215"/>
      <c r="C157" s="215"/>
      <c r="D157" s="215"/>
      <c r="E157" s="215"/>
      <c r="F157" s="215"/>
      <c r="G157" s="215"/>
    </row>
    <row r="158" spans="1:7" x14ac:dyDescent="0.25">
      <c r="A158" s="214" t="s">
        <v>38</v>
      </c>
      <c r="B158" s="215"/>
      <c r="C158" s="215"/>
      <c r="D158" s="215"/>
      <c r="E158" s="215"/>
      <c r="F158" s="215"/>
      <c r="G158" s="215"/>
    </row>
    <row r="159" spans="1:7" x14ac:dyDescent="0.25">
      <c r="A159" s="214" t="s">
        <v>752</v>
      </c>
      <c r="B159" s="215"/>
      <c r="C159" s="215"/>
      <c r="D159" s="215"/>
      <c r="E159" s="215"/>
      <c r="F159" s="215"/>
      <c r="G159" s="215"/>
    </row>
    <row r="160" spans="1:7" x14ac:dyDescent="0.25">
      <c r="A160" s="214" t="s">
        <v>749</v>
      </c>
      <c r="B160" s="215"/>
      <c r="C160" s="215"/>
      <c r="D160" s="215"/>
      <c r="E160" s="215"/>
      <c r="F160" s="215"/>
      <c r="G160" s="215"/>
    </row>
    <row r="161" spans="1:7" x14ac:dyDescent="0.25">
      <c r="A161" s="214" t="s">
        <v>695</v>
      </c>
      <c r="B161" s="215"/>
      <c r="C161" s="215"/>
      <c r="D161" s="215"/>
      <c r="E161" s="215"/>
      <c r="F161" s="215"/>
      <c r="G161" s="215"/>
    </row>
    <row r="162" spans="1:7" x14ac:dyDescent="0.25">
      <c r="A162" s="214" t="s">
        <v>235</v>
      </c>
      <c r="B162" s="215"/>
      <c r="C162" s="215"/>
      <c r="D162" s="215"/>
      <c r="E162" s="215"/>
      <c r="F162" s="215"/>
      <c r="G162" s="215"/>
    </row>
    <row r="163" spans="1:7" x14ac:dyDescent="0.25">
      <c r="A163" s="214" t="s">
        <v>319</v>
      </c>
      <c r="B163" s="215"/>
      <c r="C163" s="215"/>
      <c r="D163" s="215"/>
      <c r="E163" s="215"/>
      <c r="F163" s="215"/>
      <c r="G163" s="215"/>
    </row>
    <row r="164" spans="1:7" x14ac:dyDescent="0.25">
      <c r="A164" s="214" t="s">
        <v>233</v>
      </c>
      <c r="B164" s="215"/>
      <c r="C164" s="215"/>
      <c r="D164" s="215"/>
      <c r="E164" s="215"/>
      <c r="F164" s="215"/>
      <c r="G164" s="215"/>
    </row>
    <row r="165" spans="1:7" x14ac:dyDescent="0.25">
      <c r="A165" s="214" t="s">
        <v>352</v>
      </c>
      <c r="B165" s="215"/>
      <c r="C165" s="215"/>
      <c r="D165" s="215"/>
      <c r="E165" s="215"/>
      <c r="F165" s="215"/>
      <c r="G165" s="215"/>
    </row>
    <row r="166" spans="1:7" x14ac:dyDescent="0.25">
      <c r="A166" s="214" t="s">
        <v>115</v>
      </c>
      <c r="B166" s="215"/>
      <c r="C166" s="215"/>
      <c r="D166" s="215"/>
      <c r="E166" s="215"/>
      <c r="F166" s="215"/>
      <c r="G166" s="215"/>
    </row>
    <row r="167" spans="1:7" x14ac:dyDescent="0.25">
      <c r="A167" s="214" t="s">
        <v>47</v>
      </c>
      <c r="B167" s="215"/>
      <c r="C167" s="215"/>
      <c r="D167" s="215"/>
      <c r="E167" s="215"/>
      <c r="F167" s="215"/>
      <c r="G167" s="215"/>
    </row>
    <row r="168" spans="1:7" x14ac:dyDescent="0.25">
      <c r="A168" s="214" t="s">
        <v>326</v>
      </c>
      <c r="B168" s="215"/>
      <c r="C168" s="215"/>
      <c r="D168" s="215"/>
      <c r="E168" s="215"/>
      <c r="F168" s="215"/>
      <c r="G168" s="215"/>
    </row>
    <row r="169" spans="1:7" x14ac:dyDescent="0.25">
      <c r="A169" s="214" t="s">
        <v>101</v>
      </c>
      <c r="B169" s="215"/>
      <c r="C169" s="215"/>
      <c r="D169" s="215"/>
      <c r="E169" s="215"/>
      <c r="F169" s="215"/>
      <c r="G169" s="215"/>
    </row>
    <row r="170" spans="1:7" x14ac:dyDescent="0.25">
      <c r="A170" s="214" t="s">
        <v>11</v>
      </c>
      <c r="B170" s="215"/>
      <c r="C170" s="215"/>
      <c r="D170" s="215"/>
      <c r="E170" s="215"/>
      <c r="F170" s="215"/>
      <c r="G170" s="215"/>
    </row>
    <row r="171" spans="1:7" x14ac:dyDescent="0.25">
      <c r="A171" s="214" t="s">
        <v>78</v>
      </c>
      <c r="B171" s="215"/>
      <c r="C171" s="215"/>
      <c r="D171" s="215"/>
      <c r="E171" s="215"/>
      <c r="F171" s="215"/>
      <c r="G171" s="215"/>
    </row>
    <row r="172" spans="1:7" x14ac:dyDescent="0.25">
      <c r="A172" s="214" t="s">
        <v>154</v>
      </c>
      <c r="B172" s="215"/>
      <c r="C172" s="215"/>
      <c r="D172" s="215"/>
      <c r="E172" s="215"/>
      <c r="F172" s="215"/>
      <c r="G172" s="215"/>
    </row>
    <row r="173" spans="1:7" x14ac:dyDescent="0.25">
      <c r="A173" s="214" t="s">
        <v>183</v>
      </c>
      <c r="B173" s="215"/>
      <c r="C173" s="215"/>
      <c r="D173" s="215"/>
      <c r="E173" s="215"/>
      <c r="F173" s="215"/>
      <c r="G173" s="215"/>
    </row>
    <row r="174" spans="1:7" x14ac:dyDescent="0.25">
      <c r="A174" s="214" t="s">
        <v>398</v>
      </c>
      <c r="B174" s="215"/>
      <c r="C174" s="215"/>
      <c r="D174" s="215"/>
      <c r="E174" s="215"/>
      <c r="F174" s="215"/>
      <c r="G174" s="215"/>
    </row>
    <row r="175" spans="1:7" x14ac:dyDescent="0.25">
      <c r="A175" s="214" t="s">
        <v>69</v>
      </c>
      <c r="B175" s="215"/>
      <c r="C175" s="215"/>
      <c r="D175" s="215"/>
      <c r="E175" s="215"/>
      <c r="F175" s="215"/>
      <c r="G175" s="215"/>
    </row>
    <row r="176" spans="1:7" x14ac:dyDescent="0.25">
      <c r="A176" s="214" t="s">
        <v>237</v>
      </c>
      <c r="B176" s="215"/>
      <c r="C176" s="215"/>
      <c r="D176" s="215"/>
      <c r="E176" s="215"/>
      <c r="F176" s="215"/>
      <c r="G176" s="215"/>
    </row>
    <row r="177" spans="1:7" x14ac:dyDescent="0.25">
      <c r="A177" s="214" t="s">
        <v>387</v>
      </c>
      <c r="B177" s="215"/>
      <c r="C177" s="215"/>
      <c r="D177" s="215"/>
      <c r="E177" s="215"/>
      <c r="F177" s="215"/>
      <c r="G177" s="215"/>
    </row>
    <row r="178" spans="1:7" x14ac:dyDescent="0.25">
      <c r="A178" s="214" t="s">
        <v>193</v>
      </c>
      <c r="B178" s="215"/>
      <c r="C178" s="215"/>
      <c r="D178" s="215"/>
      <c r="E178" s="215"/>
      <c r="F178" s="215"/>
      <c r="G178" s="215"/>
    </row>
    <row r="179" spans="1:7" x14ac:dyDescent="0.25">
      <c r="A179" s="214" t="s">
        <v>148</v>
      </c>
      <c r="B179" s="215"/>
      <c r="C179" s="215"/>
      <c r="D179" s="215"/>
      <c r="E179" s="215"/>
      <c r="F179" s="215"/>
      <c r="G179" s="215"/>
    </row>
    <row r="180" spans="1:7" x14ac:dyDescent="0.25">
      <c r="A180" s="214" t="s">
        <v>28</v>
      </c>
      <c r="B180" s="215"/>
      <c r="C180" s="215"/>
      <c r="D180" s="215"/>
      <c r="E180" s="215"/>
      <c r="F180" s="215"/>
      <c r="G180" s="215"/>
    </row>
    <row r="181" spans="1:7" x14ac:dyDescent="0.25">
      <c r="A181" s="214" t="s">
        <v>136</v>
      </c>
      <c r="B181" s="215"/>
      <c r="C181" s="215"/>
      <c r="D181" s="215"/>
      <c r="E181" s="215"/>
      <c r="F181" s="215"/>
      <c r="G181" s="215"/>
    </row>
    <row r="182" spans="1:7" x14ac:dyDescent="0.25">
      <c r="A182" s="214" t="s">
        <v>327</v>
      </c>
      <c r="B182" s="215"/>
      <c r="C182" s="215"/>
      <c r="D182" s="215"/>
      <c r="E182" s="215"/>
      <c r="F182" s="215"/>
      <c r="G182" s="215"/>
    </row>
    <row r="183" spans="1:7" x14ac:dyDescent="0.25">
      <c r="A183" s="214" t="s">
        <v>6</v>
      </c>
      <c r="B183" s="215"/>
      <c r="C183" s="215"/>
      <c r="D183" s="215"/>
      <c r="E183" s="215"/>
      <c r="F183" s="215"/>
      <c r="G183" s="215"/>
    </row>
    <row r="184" spans="1:7" x14ac:dyDescent="0.25">
      <c r="A184" s="214" t="s">
        <v>732</v>
      </c>
      <c r="B184" s="215"/>
      <c r="C184" s="215"/>
      <c r="D184" s="215"/>
      <c r="E184" s="215"/>
      <c r="F184" s="215"/>
      <c r="G184" s="215"/>
    </row>
    <row r="185" spans="1:7" x14ac:dyDescent="0.25">
      <c r="A185" s="214" t="s">
        <v>501</v>
      </c>
      <c r="B185" s="215"/>
      <c r="C185" s="215"/>
      <c r="D185" s="215"/>
      <c r="E185" s="215"/>
      <c r="F185" s="215"/>
      <c r="G185" s="215"/>
    </row>
    <row r="186" spans="1:7" x14ac:dyDescent="0.25">
      <c r="A186" s="214" t="s">
        <v>537</v>
      </c>
      <c r="B186" s="215"/>
      <c r="C186" s="215"/>
      <c r="D186" s="215"/>
      <c r="E186" s="215"/>
      <c r="F186" s="215"/>
      <c r="G186" s="215"/>
    </row>
    <row r="187" spans="1:7" x14ac:dyDescent="0.25">
      <c r="A187" s="214" t="s">
        <v>775</v>
      </c>
      <c r="B187" s="215"/>
      <c r="C187" s="215"/>
      <c r="D187" s="215"/>
      <c r="E187" s="215"/>
      <c r="F187" s="215"/>
      <c r="G187" s="215"/>
    </row>
    <row r="188" spans="1:7" x14ac:dyDescent="0.25">
      <c r="A188" s="214" t="s">
        <v>456</v>
      </c>
      <c r="B188" s="215"/>
      <c r="C188" s="215"/>
      <c r="D188" s="215"/>
      <c r="E188" s="215"/>
      <c r="F188" s="215"/>
      <c r="G188" s="215"/>
    </row>
    <row r="189" spans="1:7" x14ac:dyDescent="0.25">
      <c r="A189" s="214" t="s">
        <v>223</v>
      </c>
      <c r="B189" s="215"/>
      <c r="C189" s="215"/>
      <c r="D189" s="215"/>
      <c r="E189" s="215"/>
      <c r="F189" s="215"/>
      <c r="G189" s="215"/>
    </row>
    <row r="190" spans="1:7" x14ac:dyDescent="0.25">
      <c r="A190" s="214" t="s">
        <v>149</v>
      </c>
      <c r="B190" s="215"/>
      <c r="C190" s="215"/>
      <c r="D190" s="215"/>
      <c r="E190" s="215"/>
      <c r="F190" s="215"/>
      <c r="G190" s="215"/>
    </row>
    <row r="191" spans="1:7" x14ac:dyDescent="0.25">
      <c r="A191" s="214" t="s">
        <v>289</v>
      </c>
      <c r="B191" s="215"/>
      <c r="C191" s="215"/>
      <c r="D191" s="215"/>
      <c r="E191" s="215"/>
      <c r="F191" s="215"/>
      <c r="G191" s="215"/>
    </row>
    <row r="192" spans="1:7" x14ac:dyDescent="0.25">
      <c r="A192" s="214" t="s">
        <v>162</v>
      </c>
      <c r="B192" s="215"/>
      <c r="C192" s="215"/>
      <c r="D192" s="215"/>
      <c r="E192" s="215"/>
      <c r="F192" s="215"/>
      <c r="G192" s="215"/>
    </row>
    <row r="193" spans="1:7" x14ac:dyDescent="0.25">
      <c r="A193" s="214" t="s">
        <v>45</v>
      </c>
      <c r="B193" s="215"/>
      <c r="C193" s="215"/>
      <c r="D193" s="215"/>
      <c r="E193" s="215"/>
      <c r="F193" s="215"/>
      <c r="G193" s="215"/>
    </row>
    <row r="194" spans="1:7" x14ac:dyDescent="0.25">
      <c r="A194" s="214" t="s">
        <v>1022</v>
      </c>
      <c r="B194" s="215"/>
      <c r="C194" s="215"/>
      <c r="D194" s="215"/>
      <c r="E194" s="215"/>
      <c r="F194" s="215"/>
      <c r="G194" s="215"/>
    </row>
    <row r="195" spans="1:7" x14ac:dyDescent="0.25">
      <c r="A195" s="214" t="s">
        <v>146</v>
      </c>
      <c r="B195" s="215"/>
      <c r="C195" s="215"/>
      <c r="D195" s="215"/>
      <c r="E195" s="215"/>
      <c r="F195" s="215"/>
      <c r="G195" s="215"/>
    </row>
    <row r="196" spans="1:7" x14ac:dyDescent="0.25">
      <c r="A196" s="214" t="s">
        <v>1049</v>
      </c>
      <c r="B196" s="215"/>
      <c r="C196" s="215"/>
      <c r="D196" s="215"/>
      <c r="E196" s="215"/>
      <c r="F196" s="215"/>
      <c r="G196" s="215"/>
    </row>
    <row r="197" spans="1:7" x14ac:dyDescent="0.25">
      <c r="A197" s="214" t="s">
        <v>202</v>
      </c>
      <c r="B197" s="215"/>
      <c r="C197" s="215"/>
      <c r="D197" s="215"/>
      <c r="E197" s="215"/>
      <c r="F197" s="215"/>
      <c r="G197" s="215"/>
    </row>
    <row r="198" spans="1:7" x14ac:dyDescent="0.25">
      <c r="A198" s="214" t="s">
        <v>914</v>
      </c>
      <c r="B198" s="215"/>
      <c r="C198" s="215"/>
      <c r="D198" s="215"/>
      <c r="E198" s="215"/>
      <c r="F198" s="215"/>
      <c r="G198" s="215"/>
    </row>
    <row r="199" spans="1:7" x14ac:dyDescent="0.25">
      <c r="A199" s="214" t="s">
        <v>640</v>
      </c>
      <c r="B199" s="215"/>
      <c r="C199" s="215"/>
      <c r="D199" s="215"/>
      <c r="E199" s="215"/>
      <c r="F199" s="215"/>
      <c r="G199" s="215"/>
    </row>
    <row r="200" spans="1:7" x14ac:dyDescent="0.25">
      <c r="A200" s="214" t="s">
        <v>618</v>
      </c>
      <c r="B200" s="215"/>
      <c r="C200" s="215"/>
      <c r="D200" s="215"/>
      <c r="E200" s="215"/>
      <c r="F200" s="215"/>
      <c r="G200" s="215"/>
    </row>
    <row r="201" spans="1:7" x14ac:dyDescent="0.25">
      <c r="A201" s="214" t="s">
        <v>157</v>
      </c>
      <c r="B201" s="215"/>
      <c r="C201" s="215"/>
      <c r="D201" s="215"/>
      <c r="E201" s="215"/>
      <c r="F201" s="215"/>
      <c r="G201" s="215"/>
    </row>
    <row r="202" spans="1:7" x14ac:dyDescent="0.25">
      <c r="A202" s="214" t="s">
        <v>76</v>
      </c>
      <c r="B202" s="215"/>
      <c r="C202" s="215"/>
      <c r="D202" s="215"/>
      <c r="E202" s="215"/>
      <c r="F202" s="215"/>
      <c r="G202" s="215"/>
    </row>
    <row r="203" spans="1:7" x14ac:dyDescent="0.25">
      <c r="A203" s="214" t="s">
        <v>81</v>
      </c>
      <c r="B203" s="215"/>
      <c r="C203" s="215"/>
      <c r="D203" s="215"/>
      <c r="E203" s="215"/>
      <c r="F203" s="215"/>
      <c r="G203" s="215"/>
    </row>
    <row r="204" spans="1:7" x14ac:dyDescent="0.25">
      <c r="A204" s="214" t="s">
        <v>74</v>
      </c>
      <c r="B204" s="215"/>
      <c r="C204" s="215"/>
      <c r="D204" s="215"/>
      <c r="E204" s="215"/>
      <c r="F204" s="215"/>
      <c r="G204" s="215"/>
    </row>
    <row r="205" spans="1:7" x14ac:dyDescent="0.25">
      <c r="A205" s="214" t="s">
        <v>71</v>
      </c>
      <c r="B205" s="215"/>
      <c r="C205" s="215"/>
      <c r="D205" s="215"/>
      <c r="E205" s="215"/>
      <c r="F205" s="215"/>
      <c r="G205" s="215"/>
    </row>
    <row r="206" spans="1:7" x14ac:dyDescent="0.25">
      <c r="A206" s="214" t="s">
        <v>1070</v>
      </c>
      <c r="B206" s="215"/>
      <c r="C206" s="215"/>
      <c r="D206" s="215"/>
      <c r="E206" s="215"/>
      <c r="F206" s="215"/>
      <c r="G206" s="215"/>
    </row>
    <row r="207" spans="1:7" x14ac:dyDescent="0.25">
      <c r="A207" s="214" t="s">
        <v>1019</v>
      </c>
      <c r="B207" s="215"/>
      <c r="C207" s="215"/>
      <c r="D207" s="215"/>
      <c r="E207" s="215"/>
      <c r="F207" s="215"/>
      <c r="G207" s="215"/>
    </row>
    <row r="208" spans="1:7" x14ac:dyDescent="0.25">
      <c r="A208" s="214" t="s">
        <v>1038</v>
      </c>
      <c r="B208" s="215"/>
      <c r="C208" s="215"/>
      <c r="D208" s="215"/>
      <c r="E208" s="215"/>
      <c r="F208" s="215"/>
      <c r="G208" s="215"/>
    </row>
    <row r="209" spans="1:7" x14ac:dyDescent="0.25">
      <c r="A209" s="214" t="s">
        <v>1025</v>
      </c>
      <c r="B209" s="215"/>
      <c r="C209" s="215"/>
      <c r="D209" s="215"/>
      <c r="E209" s="215"/>
      <c r="F209" s="215"/>
      <c r="G209" s="215"/>
    </row>
    <row r="210" spans="1:7" x14ac:dyDescent="0.25">
      <c r="A210" s="214" t="s">
        <v>747</v>
      </c>
      <c r="B210" s="215"/>
      <c r="C210" s="215"/>
      <c r="D210" s="215"/>
      <c r="E210" s="215"/>
      <c r="F210" s="215"/>
      <c r="G210" s="215"/>
    </row>
    <row r="211" spans="1:7" x14ac:dyDescent="0.25">
      <c r="A211" s="214" t="s">
        <v>728</v>
      </c>
      <c r="B211" s="215"/>
      <c r="C211" s="215"/>
      <c r="D211" s="215"/>
      <c r="E211" s="215"/>
      <c r="F211" s="215"/>
      <c r="G211" s="215"/>
    </row>
    <row r="212" spans="1:7" x14ac:dyDescent="0.25">
      <c r="A212" s="214" t="s">
        <v>606</v>
      </c>
      <c r="B212" s="215"/>
      <c r="C212" s="215"/>
      <c r="D212" s="215"/>
      <c r="E212" s="215"/>
      <c r="F212" s="215"/>
      <c r="G212" s="215"/>
    </row>
    <row r="213" spans="1:7" x14ac:dyDescent="0.25">
      <c r="A213" s="214" t="s">
        <v>602</v>
      </c>
      <c r="B213" s="215"/>
      <c r="C213" s="215"/>
      <c r="D213" s="215"/>
      <c r="E213" s="215"/>
      <c r="F213" s="215"/>
      <c r="G213" s="215"/>
    </row>
    <row r="214" spans="1:7" x14ac:dyDescent="0.25">
      <c r="A214" s="214" t="s">
        <v>718</v>
      </c>
      <c r="B214" s="215"/>
      <c r="C214" s="215"/>
      <c r="D214" s="215"/>
      <c r="E214" s="215"/>
      <c r="F214" s="215"/>
      <c r="G214" s="215"/>
    </row>
    <row r="215" spans="1:7" x14ac:dyDescent="0.25">
      <c r="A215" s="214" t="s">
        <v>641</v>
      </c>
      <c r="B215" s="215"/>
      <c r="C215" s="215"/>
      <c r="D215" s="215"/>
      <c r="E215" s="215"/>
      <c r="F215" s="215"/>
      <c r="G215" s="215"/>
    </row>
    <row r="216" spans="1:7" x14ac:dyDescent="0.25">
      <c r="A216" s="214" t="s">
        <v>617</v>
      </c>
      <c r="B216" s="215"/>
      <c r="C216" s="215"/>
      <c r="D216" s="215"/>
      <c r="E216" s="215"/>
      <c r="F216" s="215"/>
      <c r="G216" s="215"/>
    </row>
    <row r="217" spans="1:7" x14ac:dyDescent="0.25">
      <c r="A217" s="214" t="s">
        <v>589</v>
      </c>
      <c r="B217" s="215"/>
      <c r="C217" s="215"/>
      <c r="D217" s="215"/>
      <c r="E217" s="215"/>
      <c r="F217" s="215"/>
      <c r="G217" s="215"/>
    </row>
    <row r="218" spans="1:7" x14ac:dyDescent="0.25">
      <c r="A218" s="214" t="s">
        <v>612</v>
      </c>
      <c r="B218" s="215"/>
      <c r="C218" s="215"/>
      <c r="D218" s="215"/>
      <c r="E218" s="215"/>
      <c r="F218" s="215"/>
      <c r="G218" s="215"/>
    </row>
    <row r="219" spans="1:7" x14ac:dyDescent="0.25">
      <c r="A219" s="214" t="s">
        <v>582</v>
      </c>
      <c r="B219" s="215"/>
      <c r="C219" s="215"/>
      <c r="D219" s="215"/>
      <c r="E219" s="215"/>
      <c r="F219" s="215"/>
      <c r="G219" s="215"/>
    </row>
    <row r="220" spans="1:7" x14ac:dyDescent="0.25">
      <c r="A220" s="214" t="s">
        <v>359</v>
      </c>
      <c r="B220" s="215"/>
      <c r="C220" s="215"/>
      <c r="D220" s="215"/>
      <c r="E220" s="215"/>
      <c r="F220" s="215"/>
      <c r="G220" s="215"/>
    </row>
    <row r="221" spans="1:7" x14ac:dyDescent="0.25">
      <c r="A221" s="214" t="s">
        <v>684</v>
      </c>
      <c r="B221" s="215"/>
      <c r="C221" s="215"/>
      <c r="D221" s="215"/>
      <c r="E221" s="215"/>
      <c r="F221" s="215"/>
      <c r="G221" s="215"/>
    </row>
    <row r="222" spans="1:7" x14ac:dyDescent="0.25">
      <c r="A222" s="214" t="s">
        <v>137</v>
      </c>
      <c r="B222" s="215"/>
      <c r="C222" s="215"/>
      <c r="D222" s="215"/>
      <c r="E222" s="215"/>
      <c r="F222" s="215"/>
      <c r="G222" s="215"/>
    </row>
    <row r="223" spans="1:7" x14ac:dyDescent="0.25">
      <c r="A223" s="214" t="s">
        <v>181</v>
      </c>
      <c r="B223" s="215"/>
      <c r="C223" s="215"/>
      <c r="D223" s="215"/>
      <c r="E223" s="215"/>
      <c r="F223" s="215"/>
      <c r="G223" s="215"/>
    </row>
    <row r="224" spans="1:7" x14ac:dyDescent="0.25">
      <c r="A224" s="214" t="s">
        <v>290</v>
      </c>
      <c r="B224" s="215"/>
      <c r="C224" s="215"/>
      <c r="D224" s="215"/>
      <c r="E224" s="215"/>
      <c r="F224" s="215"/>
      <c r="G224" s="215"/>
    </row>
    <row r="225" spans="1:7" x14ac:dyDescent="0.25">
      <c r="A225" s="214" t="s">
        <v>151</v>
      </c>
      <c r="B225" s="215"/>
      <c r="C225" s="215"/>
      <c r="D225" s="215"/>
      <c r="E225" s="215"/>
      <c r="F225" s="215"/>
      <c r="G225" s="215"/>
    </row>
    <row r="226" spans="1:7" x14ac:dyDescent="0.25">
      <c r="A226" s="214" t="s">
        <v>124</v>
      </c>
      <c r="B226" s="215"/>
      <c r="C226" s="215"/>
      <c r="D226" s="215"/>
      <c r="E226" s="215"/>
      <c r="F226" s="215"/>
      <c r="G226" s="215"/>
    </row>
    <row r="227" spans="1:7" x14ac:dyDescent="0.25">
      <c r="A227" s="214" t="s">
        <v>420</v>
      </c>
      <c r="B227" s="215"/>
      <c r="C227" s="215"/>
      <c r="D227" s="215"/>
      <c r="E227" s="215"/>
      <c r="F227" s="215"/>
      <c r="G227" s="215"/>
    </row>
    <row r="228" spans="1:7" x14ac:dyDescent="0.25">
      <c r="A228" s="214" t="s">
        <v>100</v>
      </c>
      <c r="B228" s="215"/>
      <c r="C228" s="215"/>
      <c r="D228" s="215"/>
      <c r="E228" s="215"/>
      <c r="F228" s="215"/>
      <c r="G228" s="215"/>
    </row>
    <row r="229" spans="1:7" x14ac:dyDescent="0.25">
      <c r="A229" s="214" t="s">
        <v>22</v>
      </c>
      <c r="B229" s="215"/>
      <c r="C229" s="215"/>
      <c r="D229" s="215"/>
      <c r="E229" s="215"/>
      <c r="F229" s="215"/>
      <c r="G229" s="215"/>
    </row>
    <row r="230" spans="1:7" x14ac:dyDescent="0.25">
      <c r="A230" s="214" t="s">
        <v>852</v>
      </c>
      <c r="B230" s="215"/>
      <c r="C230" s="215"/>
      <c r="D230" s="215"/>
      <c r="E230" s="215"/>
      <c r="F230" s="215"/>
      <c r="G230" s="215"/>
    </row>
    <row r="231" spans="1:7" x14ac:dyDescent="0.25">
      <c r="A231" s="214" t="s">
        <v>205</v>
      </c>
      <c r="B231" s="215"/>
      <c r="C231" s="215"/>
      <c r="D231" s="215"/>
      <c r="E231" s="215"/>
      <c r="F231" s="215"/>
      <c r="G231" s="215"/>
    </row>
    <row r="232" spans="1:7" x14ac:dyDescent="0.25">
      <c r="A232" s="214" t="s">
        <v>390</v>
      </c>
      <c r="B232" s="215"/>
      <c r="C232" s="215"/>
      <c r="D232" s="215"/>
      <c r="E232" s="215"/>
      <c r="F232" s="215"/>
      <c r="G232" s="215"/>
    </row>
    <row r="233" spans="1:7" x14ac:dyDescent="0.25">
      <c r="A233" s="214" t="s">
        <v>214</v>
      </c>
      <c r="B233" s="215"/>
      <c r="C233" s="215"/>
      <c r="D233" s="215"/>
      <c r="E233" s="215"/>
      <c r="F233" s="215"/>
      <c r="G233" s="215"/>
    </row>
    <row r="234" spans="1:7" x14ac:dyDescent="0.25">
      <c r="A234" s="214" t="s">
        <v>49</v>
      </c>
      <c r="B234" s="215"/>
      <c r="C234" s="215"/>
      <c r="D234" s="215"/>
      <c r="E234" s="215"/>
      <c r="F234" s="215"/>
      <c r="G234" s="215"/>
    </row>
    <row r="235" spans="1:7" x14ac:dyDescent="0.25">
      <c r="A235" s="214" t="s">
        <v>432</v>
      </c>
      <c r="B235" s="215"/>
      <c r="C235" s="215"/>
      <c r="D235" s="215"/>
      <c r="E235" s="215"/>
      <c r="F235" s="215"/>
      <c r="G235" s="215"/>
    </row>
    <row r="236" spans="1:7" x14ac:dyDescent="0.25">
      <c r="A236" s="214" t="s">
        <v>184</v>
      </c>
      <c r="B236" s="215"/>
      <c r="C236" s="215"/>
      <c r="D236" s="215"/>
      <c r="E236" s="215"/>
      <c r="F236" s="215"/>
      <c r="G236" s="215"/>
    </row>
    <row r="237" spans="1:7" x14ac:dyDescent="0.25">
      <c r="A237" s="214" t="s">
        <v>748</v>
      </c>
      <c r="B237" s="215"/>
      <c r="C237" s="215"/>
      <c r="D237" s="215"/>
      <c r="E237" s="215"/>
      <c r="F237" s="215"/>
      <c r="G237" s="215"/>
    </row>
    <row r="238" spans="1:7" x14ac:dyDescent="0.25">
      <c r="A238" s="214" t="s">
        <v>29</v>
      </c>
      <c r="B238" s="215"/>
      <c r="C238" s="215"/>
      <c r="D238" s="215"/>
      <c r="E238" s="215"/>
      <c r="F238" s="215"/>
      <c r="G238" s="215"/>
    </row>
    <row r="239" spans="1:7" x14ac:dyDescent="0.25">
      <c r="A239" s="214" t="s">
        <v>94</v>
      </c>
      <c r="B239" s="215"/>
      <c r="C239" s="215"/>
      <c r="D239" s="215"/>
      <c r="E239" s="215"/>
      <c r="F239" s="215"/>
      <c r="G239" s="215"/>
    </row>
    <row r="240" spans="1:7" x14ac:dyDescent="0.25">
      <c r="A240" s="214" t="s">
        <v>345</v>
      </c>
      <c r="B240" s="215"/>
      <c r="C240" s="215"/>
      <c r="D240" s="215"/>
      <c r="E240" s="215"/>
      <c r="F240" s="215"/>
      <c r="G240" s="215"/>
    </row>
    <row r="241" spans="1:7" x14ac:dyDescent="0.25">
      <c r="A241" s="214" t="s">
        <v>203</v>
      </c>
      <c r="B241" s="215"/>
      <c r="C241" s="215"/>
      <c r="D241" s="215"/>
      <c r="E241" s="215"/>
      <c r="F241" s="215"/>
      <c r="G241" s="215"/>
    </row>
    <row r="242" spans="1:7" x14ac:dyDescent="0.25">
      <c r="A242" s="214" t="s">
        <v>51</v>
      </c>
      <c r="B242" s="215"/>
      <c r="C242" s="215"/>
      <c r="D242" s="215"/>
      <c r="E242" s="215"/>
      <c r="F242" s="215"/>
      <c r="G242" s="215"/>
    </row>
    <row r="243" spans="1:7" x14ac:dyDescent="0.25">
      <c r="A243" s="214" t="s">
        <v>313</v>
      </c>
      <c r="B243" s="215"/>
      <c r="C243" s="215"/>
      <c r="D243" s="215"/>
      <c r="E243" s="215"/>
      <c r="F243" s="215"/>
      <c r="G243" s="215"/>
    </row>
    <row r="244" spans="1:7" x14ac:dyDescent="0.25">
      <c r="A244" s="214" t="s">
        <v>200</v>
      </c>
      <c r="B244" s="215"/>
      <c r="C244" s="215"/>
      <c r="D244" s="215"/>
      <c r="E244" s="215"/>
      <c r="F244" s="215"/>
      <c r="G244" s="215"/>
    </row>
    <row r="245" spans="1:7" x14ac:dyDescent="0.25">
      <c r="A245" s="214" t="s">
        <v>57</v>
      </c>
      <c r="B245" s="215"/>
      <c r="C245" s="215"/>
      <c r="D245" s="215"/>
      <c r="E245" s="215"/>
      <c r="F245" s="215"/>
      <c r="G245" s="215"/>
    </row>
    <row r="246" spans="1:7" x14ac:dyDescent="0.25">
      <c r="A246" s="214" t="s">
        <v>195</v>
      </c>
      <c r="B246" s="215"/>
      <c r="C246" s="215"/>
      <c r="D246" s="215"/>
      <c r="E246" s="215"/>
      <c r="F246" s="215"/>
      <c r="G246" s="215"/>
    </row>
    <row r="247" spans="1:7" x14ac:dyDescent="0.25">
      <c r="A247" s="214" t="s">
        <v>913</v>
      </c>
      <c r="B247" s="215"/>
      <c r="C247" s="215"/>
      <c r="D247" s="215"/>
      <c r="E247" s="215"/>
      <c r="F247" s="215"/>
      <c r="G247" s="215"/>
    </row>
    <row r="248" spans="1:7" x14ac:dyDescent="0.25">
      <c r="A248" s="214" t="s">
        <v>709</v>
      </c>
      <c r="B248" s="215"/>
      <c r="C248" s="215"/>
      <c r="D248" s="215"/>
      <c r="E248" s="215"/>
      <c r="F248" s="215"/>
      <c r="G248" s="215"/>
    </row>
    <row r="249" spans="1:7" x14ac:dyDescent="0.25">
      <c r="A249" s="214" t="s">
        <v>901</v>
      </c>
      <c r="B249" s="215"/>
      <c r="C249" s="215"/>
      <c r="D249" s="215"/>
      <c r="E249" s="215"/>
      <c r="F249" s="215"/>
      <c r="G249" s="215"/>
    </row>
    <row r="250" spans="1:7" x14ac:dyDescent="0.25">
      <c r="A250" s="214" t="s">
        <v>779</v>
      </c>
      <c r="B250" s="215"/>
      <c r="C250" s="215"/>
      <c r="D250" s="215"/>
      <c r="E250" s="215"/>
      <c r="F250" s="215"/>
      <c r="G250" s="215"/>
    </row>
    <row r="251" spans="1:7" x14ac:dyDescent="0.25">
      <c r="A251" s="214" t="s">
        <v>742</v>
      </c>
      <c r="B251" s="215"/>
      <c r="C251" s="215"/>
      <c r="D251" s="215"/>
      <c r="E251" s="215"/>
      <c r="F251" s="215"/>
      <c r="G251" s="215"/>
    </row>
    <row r="252" spans="1:7" x14ac:dyDescent="0.25">
      <c r="A252" s="214" t="s">
        <v>1000</v>
      </c>
      <c r="B252" s="215"/>
      <c r="C252" s="215"/>
      <c r="D252" s="215"/>
      <c r="E252" s="215"/>
      <c r="F252" s="215"/>
      <c r="G252" s="215"/>
    </row>
    <row r="253" spans="1:7" x14ac:dyDescent="0.25">
      <c r="A253" s="214" t="s">
        <v>46</v>
      </c>
      <c r="B253" s="215"/>
      <c r="C253" s="215"/>
      <c r="D253" s="215"/>
      <c r="E253" s="215"/>
      <c r="F253" s="215"/>
      <c r="G253" s="215"/>
    </row>
    <row r="254" spans="1:7" x14ac:dyDescent="0.25">
      <c r="A254" s="214" t="s">
        <v>156</v>
      </c>
      <c r="B254" s="215"/>
      <c r="C254" s="215"/>
      <c r="D254" s="215"/>
      <c r="E254" s="215"/>
      <c r="F254" s="215"/>
      <c r="G254" s="215"/>
    </row>
    <row r="255" spans="1:7" x14ac:dyDescent="0.25">
      <c r="A255" s="214" t="s">
        <v>75</v>
      </c>
      <c r="B255" s="215"/>
      <c r="C255" s="215"/>
      <c r="D255" s="215"/>
      <c r="E255" s="215"/>
      <c r="F255" s="215"/>
      <c r="G255" s="215"/>
    </row>
    <row r="256" spans="1:7" x14ac:dyDescent="0.25">
      <c r="A256" s="214" t="s">
        <v>33</v>
      </c>
      <c r="B256" s="215"/>
      <c r="C256" s="215"/>
      <c r="D256" s="215"/>
      <c r="E256" s="215"/>
      <c r="F256" s="215"/>
      <c r="G256" s="215"/>
    </row>
    <row r="257" spans="1:7" x14ac:dyDescent="0.25">
      <c r="A257" s="214" t="s">
        <v>86</v>
      </c>
      <c r="B257" s="215"/>
      <c r="C257" s="215"/>
      <c r="D257" s="215"/>
      <c r="E257" s="215"/>
      <c r="F257" s="215"/>
      <c r="G257" s="215"/>
    </row>
    <row r="258" spans="1:7" x14ac:dyDescent="0.25">
      <c r="A258" s="214" t="s">
        <v>87</v>
      </c>
      <c r="B258" s="215"/>
      <c r="C258" s="215"/>
      <c r="D258" s="215"/>
      <c r="E258" s="215"/>
      <c r="F258" s="215"/>
      <c r="G258" s="215"/>
    </row>
    <row r="259" spans="1:7" x14ac:dyDescent="0.25">
      <c r="A259" s="214" t="s">
        <v>88</v>
      </c>
      <c r="B259" s="215"/>
      <c r="C259" s="215"/>
      <c r="D259" s="215"/>
      <c r="E259" s="215"/>
      <c r="F259" s="215"/>
      <c r="G259" s="215"/>
    </row>
    <row r="260" spans="1:7" x14ac:dyDescent="0.25">
      <c r="A260" s="214" t="s">
        <v>117</v>
      </c>
      <c r="B260" s="215"/>
      <c r="C260" s="215"/>
      <c r="D260" s="215"/>
      <c r="E260" s="215"/>
      <c r="F260" s="215"/>
      <c r="G260" s="215"/>
    </row>
    <row r="261" spans="1:7" x14ac:dyDescent="0.25">
      <c r="A261" s="214" t="s">
        <v>118</v>
      </c>
      <c r="B261" s="215"/>
      <c r="C261" s="215"/>
      <c r="D261" s="215"/>
      <c r="E261" s="215"/>
      <c r="F261" s="215"/>
      <c r="G261" s="215"/>
    </row>
    <row r="262" spans="1:7" x14ac:dyDescent="0.25">
      <c r="A262" s="214" t="s">
        <v>119</v>
      </c>
      <c r="B262" s="215"/>
      <c r="C262" s="215"/>
      <c r="D262" s="215"/>
      <c r="E262" s="215"/>
      <c r="F262" s="215"/>
      <c r="G262" s="215"/>
    </row>
    <row r="263" spans="1:7" x14ac:dyDescent="0.25">
      <c r="A263" s="214" t="s">
        <v>120</v>
      </c>
      <c r="B263" s="215"/>
      <c r="C263" s="215"/>
      <c r="D263" s="215"/>
      <c r="E263" s="215"/>
      <c r="F263" s="215"/>
      <c r="G263" s="215"/>
    </row>
    <row r="264" spans="1:7" x14ac:dyDescent="0.25">
      <c r="A264" s="214" t="s">
        <v>121</v>
      </c>
      <c r="B264" s="215"/>
      <c r="C264" s="215"/>
      <c r="D264" s="215"/>
      <c r="E264" s="215"/>
      <c r="F264" s="215"/>
      <c r="G264" s="215"/>
    </row>
    <row r="265" spans="1:7" x14ac:dyDescent="0.25">
      <c r="A265" s="214" t="s">
        <v>122</v>
      </c>
      <c r="B265" s="215"/>
      <c r="C265" s="215"/>
      <c r="D265" s="215"/>
      <c r="E265" s="215"/>
      <c r="F265" s="215"/>
      <c r="G265" s="215"/>
    </row>
    <row r="266" spans="1:7" x14ac:dyDescent="0.25">
      <c r="A266" s="214" t="s">
        <v>123</v>
      </c>
      <c r="B266" s="215"/>
      <c r="C266" s="215"/>
      <c r="D266" s="215"/>
      <c r="E266" s="215"/>
      <c r="F266" s="215"/>
      <c r="G266" s="215"/>
    </row>
    <row r="267" spans="1:7" x14ac:dyDescent="0.25">
      <c r="A267" s="214" t="s">
        <v>34</v>
      </c>
      <c r="B267" s="215"/>
      <c r="C267" s="215"/>
      <c r="D267" s="215"/>
      <c r="E267" s="215"/>
      <c r="F267" s="215"/>
      <c r="G267" s="215"/>
    </row>
    <row r="268" spans="1:7" x14ac:dyDescent="0.25">
      <c r="A268" s="214" t="s">
        <v>163</v>
      </c>
      <c r="B268" s="215"/>
      <c r="C268" s="215"/>
      <c r="D268" s="215"/>
      <c r="E268" s="215"/>
      <c r="F268" s="215"/>
      <c r="G268" s="215"/>
    </row>
    <row r="269" spans="1:7" x14ac:dyDescent="0.25">
      <c r="A269" s="214" t="s">
        <v>164</v>
      </c>
      <c r="B269" s="215"/>
      <c r="C269" s="215"/>
      <c r="D269" s="215"/>
      <c r="E269" s="215"/>
      <c r="F269" s="215"/>
      <c r="G269" s="215"/>
    </row>
    <row r="270" spans="1:7" x14ac:dyDescent="0.25">
      <c r="A270" s="214" t="s">
        <v>165</v>
      </c>
      <c r="B270" s="215"/>
      <c r="C270" s="215"/>
      <c r="D270" s="215"/>
      <c r="E270" s="215"/>
      <c r="F270" s="215"/>
      <c r="G270" s="215"/>
    </row>
    <row r="271" spans="1:7" x14ac:dyDescent="0.25">
      <c r="A271" s="214" t="s">
        <v>166</v>
      </c>
      <c r="B271" s="215"/>
      <c r="C271" s="215"/>
      <c r="D271" s="215"/>
      <c r="E271" s="215"/>
      <c r="F271" s="215"/>
      <c r="G271" s="215"/>
    </row>
    <row r="272" spans="1:7" x14ac:dyDescent="0.25">
      <c r="A272" s="214" t="s">
        <v>167</v>
      </c>
      <c r="B272" s="215"/>
      <c r="C272" s="215"/>
      <c r="D272" s="215"/>
      <c r="E272" s="215"/>
      <c r="F272" s="215"/>
      <c r="G272" s="215"/>
    </row>
    <row r="273" spans="1:7" x14ac:dyDescent="0.25">
      <c r="A273" s="214" t="s">
        <v>168</v>
      </c>
      <c r="B273" s="215"/>
      <c r="C273" s="215"/>
      <c r="D273" s="215"/>
      <c r="E273" s="215"/>
      <c r="F273" s="215"/>
      <c r="G273" s="215"/>
    </row>
    <row r="274" spans="1:7" x14ac:dyDescent="0.25">
      <c r="A274" s="214" t="s">
        <v>169</v>
      </c>
      <c r="B274" s="215"/>
      <c r="C274" s="215"/>
      <c r="D274" s="215"/>
      <c r="E274" s="215"/>
      <c r="F274" s="215"/>
      <c r="G274" s="215"/>
    </row>
    <row r="275" spans="1:7" x14ac:dyDescent="0.25">
      <c r="A275" s="214" t="s">
        <v>170</v>
      </c>
      <c r="B275" s="215"/>
      <c r="C275" s="215"/>
      <c r="D275" s="215"/>
      <c r="E275" s="215"/>
      <c r="F275" s="215"/>
      <c r="G275" s="215"/>
    </row>
    <row r="276" spans="1:7" x14ac:dyDescent="0.25">
      <c r="A276" s="214" t="s">
        <v>171</v>
      </c>
      <c r="B276" s="215"/>
      <c r="C276" s="215"/>
      <c r="D276" s="215"/>
      <c r="E276" s="215"/>
      <c r="F276" s="215"/>
      <c r="G276" s="215"/>
    </row>
    <row r="277" spans="1:7" x14ac:dyDescent="0.25">
      <c r="A277" s="214" t="s">
        <v>172</v>
      </c>
      <c r="B277" s="215"/>
      <c r="C277" s="215"/>
      <c r="D277" s="215"/>
      <c r="E277" s="215"/>
      <c r="F277" s="215"/>
      <c r="G277" s="215"/>
    </row>
    <row r="278" spans="1:7" x14ac:dyDescent="0.25">
      <c r="A278" s="214" t="s">
        <v>35</v>
      </c>
      <c r="B278" s="215"/>
      <c r="C278" s="215"/>
      <c r="D278" s="215"/>
      <c r="E278" s="215"/>
      <c r="F278" s="215"/>
      <c r="G278" s="215"/>
    </row>
    <row r="279" spans="1:7" x14ac:dyDescent="0.25">
      <c r="A279" s="214" t="s">
        <v>173</v>
      </c>
      <c r="B279" s="215"/>
      <c r="C279" s="215"/>
      <c r="D279" s="215"/>
      <c r="E279" s="215"/>
      <c r="F279" s="215"/>
      <c r="G279" s="215"/>
    </row>
    <row r="280" spans="1:7" x14ac:dyDescent="0.25">
      <c r="A280" s="214" t="s">
        <v>174</v>
      </c>
      <c r="B280" s="215"/>
      <c r="C280" s="215"/>
      <c r="D280" s="215"/>
      <c r="E280" s="215"/>
      <c r="F280" s="215"/>
      <c r="G280" s="215"/>
    </row>
    <row r="281" spans="1:7" x14ac:dyDescent="0.25">
      <c r="A281" s="214" t="s">
        <v>36</v>
      </c>
      <c r="B281" s="215"/>
      <c r="C281" s="215"/>
      <c r="D281" s="215"/>
      <c r="E281" s="215"/>
      <c r="F281" s="215"/>
      <c r="G281" s="215"/>
    </row>
    <row r="282" spans="1:7" x14ac:dyDescent="0.25">
      <c r="A282" s="214" t="s">
        <v>59</v>
      </c>
      <c r="B282" s="215"/>
      <c r="C282" s="215"/>
      <c r="D282" s="215"/>
      <c r="E282" s="215"/>
      <c r="F282" s="215"/>
      <c r="G282" s="215"/>
    </row>
    <row r="283" spans="1:7" x14ac:dyDescent="0.25">
      <c r="A283" s="214" t="s">
        <v>60</v>
      </c>
      <c r="B283" s="215"/>
      <c r="C283" s="215"/>
      <c r="D283" s="215"/>
      <c r="E283" s="215"/>
      <c r="F283" s="215"/>
      <c r="G283" s="215"/>
    </row>
    <row r="284" spans="1:7" x14ac:dyDescent="0.25">
      <c r="A284" s="214" t="s">
        <v>61</v>
      </c>
      <c r="B284" s="215"/>
      <c r="C284" s="215"/>
      <c r="D284" s="215"/>
      <c r="E284" s="215"/>
      <c r="F284" s="215"/>
      <c r="G284" s="215"/>
    </row>
    <row r="285" spans="1:7" x14ac:dyDescent="0.25">
      <c r="A285" s="214" t="s">
        <v>62</v>
      </c>
      <c r="B285" s="215"/>
      <c r="C285" s="215"/>
      <c r="D285" s="215"/>
      <c r="E285" s="215"/>
      <c r="F285" s="215"/>
      <c r="G285" s="215"/>
    </row>
    <row r="286" spans="1:7" x14ac:dyDescent="0.25">
      <c r="A286" s="214" t="s">
        <v>85</v>
      </c>
      <c r="B286" s="215"/>
      <c r="C286" s="215"/>
      <c r="D286" s="215"/>
      <c r="E286" s="215"/>
      <c r="F286" s="215"/>
      <c r="G286" s="215"/>
    </row>
    <row r="287" spans="1:7" x14ac:dyDescent="0.25">
      <c r="A287" s="214" t="s">
        <v>850</v>
      </c>
      <c r="B287" s="215"/>
      <c r="C287" s="215"/>
      <c r="D287" s="215"/>
      <c r="E287" s="215"/>
      <c r="F287" s="215"/>
      <c r="G287" s="215"/>
    </row>
    <row r="288" spans="1:7" x14ac:dyDescent="0.25">
      <c r="A288" s="214" t="s">
        <v>422</v>
      </c>
      <c r="B288" s="215"/>
      <c r="C288" s="215"/>
      <c r="D288" s="215"/>
      <c r="E288" s="215"/>
      <c r="F288" s="215"/>
      <c r="G288" s="215"/>
    </row>
    <row r="289" spans="1:7" x14ac:dyDescent="0.25">
      <c r="A289" s="214" t="s">
        <v>198</v>
      </c>
      <c r="B289" s="215"/>
      <c r="C289" s="215"/>
      <c r="D289" s="215"/>
      <c r="E289" s="215"/>
      <c r="F289" s="215"/>
      <c r="G289" s="215"/>
    </row>
    <row r="290" spans="1:7" x14ac:dyDescent="0.25">
      <c r="A290" s="214" t="s">
        <v>325</v>
      </c>
      <c r="B290" s="215"/>
      <c r="C290" s="215"/>
      <c r="D290" s="215"/>
      <c r="E290" s="215"/>
      <c r="F290" s="215"/>
      <c r="G290" s="215"/>
    </row>
    <row r="291" spans="1:7" x14ac:dyDescent="0.25">
      <c r="A291" s="214" t="s">
        <v>393</v>
      </c>
      <c r="B291" s="215"/>
      <c r="C291" s="215"/>
      <c r="D291" s="215"/>
      <c r="E291" s="215"/>
      <c r="F291" s="215"/>
      <c r="G291" s="215"/>
    </row>
    <row r="292" spans="1:7" x14ac:dyDescent="0.25">
      <c r="A292" s="214" t="s">
        <v>209</v>
      </c>
      <c r="B292" s="215"/>
      <c r="C292" s="215"/>
      <c r="D292" s="215"/>
      <c r="E292" s="215"/>
      <c r="F292" s="215"/>
      <c r="G292" s="215"/>
    </row>
    <row r="293" spans="1:7" x14ac:dyDescent="0.25">
      <c r="A293" s="214" t="s">
        <v>199</v>
      </c>
      <c r="B293" s="215"/>
      <c r="C293" s="215"/>
      <c r="D293" s="215"/>
      <c r="E293" s="215"/>
      <c r="F293" s="215"/>
      <c r="G293" s="215"/>
    </row>
    <row r="294" spans="1:7" x14ac:dyDescent="0.25">
      <c r="A294" s="214" t="s">
        <v>140</v>
      </c>
      <c r="B294" s="215"/>
      <c r="C294" s="215"/>
      <c r="D294" s="215"/>
      <c r="E294" s="215"/>
      <c r="F294" s="215"/>
      <c r="G294" s="215"/>
    </row>
    <row r="295" spans="1:7" x14ac:dyDescent="0.25">
      <c r="A295" s="214" t="s">
        <v>324</v>
      </c>
      <c r="B295" s="215"/>
      <c r="C295" s="215"/>
      <c r="D295" s="215"/>
      <c r="E295" s="215"/>
      <c r="F295" s="215"/>
      <c r="G295" s="215"/>
    </row>
    <row r="296" spans="1:7" x14ac:dyDescent="0.25">
      <c r="A296" s="214" t="s">
        <v>392</v>
      </c>
      <c r="B296" s="215"/>
      <c r="C296" s="215"/>
      <c r="D296" s="215"/>
      <c r="E296" s="215"/>
      <c r="F296" s="215"/>
      <c r="G296" s="215"/>
    </row>
    <row r="297" spans="1:7" x14ac:dyDescent="0.25">
      <c r="A297" s="214" t="s">
        <v>139</v>
      </c>
      <c r="B297" s="215"/>
      <c r="C297" s="215"/>
      <c r="D297" s="215"/>
      <c r="E297" s="215"/>
      <c r="F297" s="215"/>
      <c r="G297" s="215"/>
    </row>
    <row r="298" spans="1:7" x14ac:dyDescent="0.25">
      <c r="A298" s="214" t="s">
        <v>82</v>
      </c>
      <c r="B298" s="215"/>
      <c r="C298" s="215"/>
      <c r="D298" s="215"/>
      <c r="E298" s="215"/>
      <c r="F298" s="215"/>
      <c r="G298" s="215"/>
    </row>
    <row r="299" spans="1:7" x14ac:dyDescent="0.25">
      <c r="A299" s="214" t="s">
        <v>226</v>
      </c>
      <c r="B299" s="215"/>
      <c r="C299" s="215"/>
      <c r="D299" s="215"/>
      <c r="E299" s="215"/>
      <c r="F299" s="215"/>
      <c r="G299" s="215"/>
    </row>
    <row r="300" spans="1:7" x14ac:dyDescent="0.25">
      <c r="A300" s="214" t="s">
        <v>210</v>
      </c>
      <c r="B300" s="215"/>
      <c r="C300" s="215"/>
      <c r="D300" s="215"/>
      <c r="E300" s="215"/>
      <c r="F300" s="215"/>
      <c r="G300" s="215"/>
    </row>
    <row r="301" spans="1:7" x14ac:dyDescent="0.25">
      <c r="A301" s="214" t="s">
        <v>72</v>
      </c>
      <c r="B301" s="215"/>
      <c r="C301" s="215"/>
      <c r="D301" s="215"/>
      <c r="E301" s="215"/>
      <c r="F301" s="215"/>
      <c r="G301" s="215"/>
    </row>
    <row r="302" spans="1:7" x14ac:dyDescent="0.25">
      <c r="A302" s="214" t="s">
        <v>108</v>
      </c>
      <c r="B302" s="215"/>
      <c r="C302" s="215"/>
      <c r="D302" s="215"/>
      <c r="E302" s="215"/>
      <c r="F302" s="215"/>
      <c r="G302" s="215"/>
    </row>
    <row r="303" spans="1:7" x14ac:dyDescent="0.25">
      <c r="A303" s="214" t="s">
        <v>160</v>
      </c>
      <c r="B303" s="215"/>
      <c r="C303" s="215"/>
      <c r="D303" s="215"/>
      <c r="E303" s="215"/>
      <c r="F303" s="215"/>
      <c r="G303" s="215"/>
    </row>
    <row r="304" spans="1:7" x14ac:dyDescent="0.25">
      <c r="A304" s="214" t="s">
        <v>769</v>
      </c>
      <c r="B304" s="215"/>
      <c r="C304" s="215"/>
      <c r="D304" s="215"/>
      <c r="E304" s="215"/>
      <c r="F304" s="215"/>
      <c r="G304" s="215"/>
    </row>
    <row r="305" spans="1:7" x14ac:dyDescent="0.25">
      <c r="A305" s="214" t="s">
        <v>109</v>
      </c>
      <c r="B305" s="215"/>
      <c r="C305" s="215"/>
      <c r="D305" s="215"/>
      <c r="E305" s="215"/>
      <c r="F305" s="215"/>
      <c r="G305" s="215"/>
    </row>
    <row r="306" spans="1:7" x14ac:dyDescent="0.25">
      <c r="A306" s="214" t="s">
        <v>318</v>
      </c>
      <c r="B306" s="215"/>
      <c r="C306" s="215"/>
      <c r="D306" s="215"/>
      <c r="E306" s="215"/>
      <c r="F306" s="215"/>
      <c r="G306" s="215"/>
    </row>
    <row r="307" spans="1:7" x14ac:dyDescent="0.25">
      <c r="A307" s="214" t="s">
        <v>338</v>
      </c>
      <c r="B307" s="215"/>
      <c r="C307" s="215"/>
      <c r="D307" s="215"/>
      <c r="E307" s="215"/>
      <c r="F307" s="215"/>
      <c r="G307" s="215"/>
    </row>
    <row r="308" spans="1:7" x14ac:dyDescent="0.25">
      <c r="A308" s="214" t="s">
        <v>41</v>
      </c>
      <c r="B308" s="215"/>
      <c r="C308" s="215"/>
      <c r="D308" s="215"/>
      <c r="E308" s="215"/>
      <c r="F308" s="215"/>
      <c r="G308" s="215"/>
    </row>
    <row r="309" spans="1:7" x14ac:dyDescent="0.25">
      <c r="A309" s="214" t="s">
        <v>112</v>
      </c>
      <c r="B309" s="215"/>
      <c r="C309" s="215"/>
      <c r="D309" s="215"/>
      <c r="E309" s="215"/>
      <c r="F309" s="215"/>
      <c r="G309" s="215"/>
    </row>
    <row r="310" spans="1:7" x14ac:dyDescent="0.25">
      <c r="A310" s="214" t="s">
        <v>1432</v>
      </c>
      <c r="B310" s="215"/>
      <c r="C310" s="215"/>
      <c r="D310" s="215"/>
      <c r="E310" s="215"/>
      <c r="F310" s="215"/>
      <c r="G310" s="215"/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showGridLines="0" workbookViewId="0">
      <selection activeCell="A2" sqref="A2"/>
    </sheetView>
  </sheetViews>
  <sheetFormatPr defaultRowHeight="12.5" x14ac:dyDescent="0.25"/>
  <cols>
    <col min="1" max="1" width="17.6328125" bestFit="1" customWidth="1"/>
  </cols>
  <sheetData>
    <row r="1" spans="1:7" x14ac:dyDescent="0.25">
      <c r="A1" s="215"/>
      <c r="B1" s="215"/>
      <c r="C1" s="225"/>
      <c r="D1" s="225"/>
      <c r="E1" s="225"/>
      <c r="F1" s="225"/>
      <c r="G1" s="225"/>
    </row>
    <row r="2" spans="1:7" ht="13" x14ac:dyDescent="0.3">
      <c r="A2" s="229" t="s">
        <v>1433</v>
      </c>
      <c r="B2" s="222"/>
      <c r="C2" s="223"/>
      <c r="D2" s="223"/>
      <c r="E2" s="223"/>
      <c r="F2" s="223"/>
      <c r="G2" s="224"/>
    </row>
    <row r="3" spans="1:7" x14ac:dyDescent="0.25">
      <c r="A3" s="214" t="s">
        <v>1045</v>
      </c>
      <c r="B3" s="215"/>
      <c r="C3" s="225"/>
      <c r="D3" s="225"/>
      <c r="E3" s="225"/>
      <c r="F3" s="225"/>
      <c r="G3" s="225"/>
    </row>
    <row r="4" spans="1:7" x14ac:dyDescent="0.25">
      <c r="A4" s="214" t="s">
        <v>1065</v>
      </c>
      <c r="B4" s="226"/>
      <c r="C4" s="223"/>
      <c r="D4" s="223"/>
      <c r="E4" s="223"/>
      <c r="F4" s="223"/>
      <c r="G4" s="223"/>
    </row>
    <row r="5" spans="1:7" x14ac:dyDescent="0.25">
      <c r="A5" s="214" t="s">
        <v>925</v>
      </c>
      <c r="B5" s="226"/>
      <c r="C5" s="223"/>
      <c r="D5" s="223"/>
      <c r="E5" s="223"/>
      <c r="F5" s="223"/>
      <c r="G5" s="223"/>
    </row>
    <row r="6" spans="1:7" x14ac:dyDescent="0.25">
      <c r="A6" s="214" t="s">
        <v>910</v>
      </c>
      <c r="B6" s="226"/>
      <c r="C6" s="223"/>
      <c r="D6" s="223"/>
      <c r="E6" s="223"/>
      <c r="F6" s="223"/>
      <c r="G6" s="223"/>
    </row>
    <row r="7" spans="1:7" x14ac:dyDescent="0.25">
      <c r="A7" s="214" t="s">
        <v>1033</v>
      </c>
      <c r="B7" s="226"/>
      <c r="C7" s="223"/>
      <c r="D7" s="223"/>
      <c r="E7" s="223"/>
      <c r="F7" s="223"/>
      <c r="G7" s="223"/>
    </row>
    <row r="8" spans="1:7" x14ac:dyDescent="0.25">
      <c r="A8" s="214" t="s">
        <v>1014</v>
      </c>
      <c r="B8" s="226"/>
      <c r="C8" s="223"/>
      <c r="D8" s="223"/>
      <c r="E8" s="223"/>
      <c r="F8" s="223"/>
      <c r="G8" s="223"/>
    </row>
    <row r="9" spans="1:7" x14ac:dyDescent="0.25">
      <c r="A9" s="214" t="s">
        <v>881</v>
      </c>
      <c r="B9" s="226"/>
      <c r="C9" s="223"/>
      <c r="D9" s="223"/>
      <c r="E9" s="223"/>
      <c r="F9" s="223"/>
      <c r="G9" s="223"/>
    </row>
    <row r="10" spans="1:7" x14ac:dyDescent="0.25">
      <c r="A10" s="214" t="s">
        <v>871</v>
      </c>
      <c r="B10" s="226"/>
      <c r="C10" s="223"/>
      <c r="D10" s="223"/>
      <c r="E10" s="223"/>
      <c r="F10" s="223"/>
      <c r="G10" s="223"/>
    </row>
    <row r="11" spans="1:7" x14ac:dyDescent="0.25">
      <c r="A11" s="214" t="s">
        <v>892</v>
      </c>
      <c r="B11" s="226"/>
      <c r="C11" s="223"/>
      <c r="D11" s="223"/>
      <c r="E11" s="223"/>
      <c r="F11" s="223"/>
      <c r="G11" s="223"/>
    </row>
    <row r="12" spans="1:7" x14ac:dyDescent="0.25">
      <c r="A12" s="214" t="s">
        <v>995</v>
      </c>
      <c r="B12" s="226"/>
      <c r="C12" s="223"/>
      <c r="D12" s="223"/>
      <c r="E12" s="223"/>
      <c r="F12" s="223"/>
      <c r="G12" s="223"/>
    </row>
    <row r="13" spans="1:7" x14ac:dyDescent="0.25">
      <c r="A13" s="214" t="s">
        <v>1115</v>
      </c>
      <c r="B13" s="226"/>
      <c r="C13" s="223"/>
      <c r="D13" s="223"/>
      <c r="E13" s="223"/>
      <c r="F13" s="223"/>
      <c r="G13" s="223"/>
    </row>
    <row r="14" spans="1:7" x14ac:dyDescent="0.25">
      <c r="A14" s="214" t="s">
        <v>1168</v>
      </c>
      <c r="B14" s="226"/>
      <c r="C14" s="223"/>
      <c r="D14" s="223"/>
      <c r="E14" s="223"/>
      <c r="F14" s="223"/>
      <c r="G14" s="223"/>
    </row>
    <row r="15" spans="1:7" x14ac:dyDescent="0.25">
      <c r="A15" s="214" t="s">
        <v>1185</v>
      </c>
      <c r="B15" s="226"/>
      <c r="C15" s="223"/>
      <c r="D15" s="223"/>
      <c r="E15" s="223"/>
      <c r="F15" s="223"/>
      <c r="G15" s="223"/>
    </row>
    <row r="16" spans="1:7" x14ac:dyDescent="0.25">
      <c r="A16" s="214" t="s">
        <v>1073</v>
      </c>
      <c r="B16" s="226"/>
      <c r="C16" s="223"/>
      <c r="D16" s="223"/>
      <c r="E16" s="223"/>
      <c r="F16" s="223"/>
      <c r="G16" s="223"/>
    </row>
    <row r="17" spans="1:7" x14ac:dyDescent="0.25">
      <c r="A17" s="214" t="s">
        <v>967</v>
      </c>
      <c r="B17" s="226"/>
      <c r="C17" s="223"/>
      <c r="D17" s="223"/>
      <c r="E17" s="223"/>
      <c r="F17" s="223"/>
      <c r="G17" s="223"/>
    </row>
    <row r="18" spans="1:7" x14ac:dyDescent="0.25">
      <c r="A18" s="214" t="s">
        <v>1076</v>
      </c>
      <c r="B18" s="226"/>
      <c r="C18" s="223"/>
      <c r="D18" s="223"/>
      <c r="E18" s="223"/>
      <c r="F18" s="223"/>
      <c r="G18" s="223"/>
    </row>
    <row r="19" spans="1:7" x14ac:dyDescent="0.25">
      <c r="A19" s="214" t="s">
        <v>868</v>
      </c>
      <c r="B19" s="226"/>
      <c r="C19" s="223"/>
      <c r="D19" s="223"/>
      <c r="E19" s="223"/>
      <c r="F19" s="223"/>
      <c r="G19" s="223"/>
    </row>
    <row r="20" spans="1:7" x14ac:dyDescent="0.25">
      <c r="A20" s="214" t="s">
        <v>883</v>
      </c>
      <c r="B20" s="226"/>
      <c r="C20" s="223"/>
      <c r="D20" s="223"/>
      <c r="E20" s="223"/>
      <c r="F20" s="223"/>
      <c r="G20" s="223"/>
    </row>
    <row r="21" spans="1:7" x14ac:dyDescent="0.25">
      <c r="A21" s="214" t="s">
        <v>1021</v>
      </c>
      <c r="B21" s="226"/>
      <c r="C21" s="223"/>
      <c r="D21" s="223"/>
      <c r="E21" s="223"/>
      <c r="F21" s="223"/>
      <c r="G21" s="223"/>
    </row>
    <row r="22" spans="1:7" x14ac:dyDescent="0.25">
      <c r="A22" s="214" t="s">
        <v>1059</v>
      </c>
      <c r="B22" s="226"/>
      <c r="C22" s="223"/>
      <c r="D22" s="223"/>
      <c r="E22" s="223"/>
      <c r="F22" s="223"/>
      <c r="G22" s="223"/>
    </row>
    <row r="23" spans="1:7" x14ac:dyDescent="0.25">
      <c r="A23" s="214" t="s">
        <v>1113</v>
      </c>
      <c r="B23" s="226"/>
      <c r="C23" s="223"/>
      <c r="D23" s="223"/>
      <c r="E23" s="223"/>
      <c r="F23" s="223"/>
      <c r="G23" s="223"/>
    </row>
    <row r="24" spans="1:7" x14ac:dyDescent="0.25">
      <c r="A24" s="214" t="s">
        <v>1114</v>
      </c>
      <c r="B24" s="226"/>
      <c r="C24" s="223"/>
      <c r="D24" s="223"/>
      <c r="E24" s="223"/>
      <c r="F24" s="223"/>
      <c r="G24" s="223"/>
    </row>
    <row r="25" spans="1:7" x14ac:dyDescent="0.25">
      <c r="A25" s="214" t="s">
        <v>1016</v>
      </c>
      <c r="B25" s="226"/>
      <c r="C25" s="223"/>
      <c r="D25" s="223"/>
      <c r="E25" s="223"/>
      <c r="F25" s="223"/>
      <c r="G25" s="223"/>
    </row>
    <row r="26" spans="1:7" x14ac:dyDescent="0.25">
      <c r="A26" s="214" t="s">
        <v>893</v>
      </c>
      <c r="B26" s="226"/>
      <c r="C26" s="223"/>
      <c r="D26" s="223"/>
      <c r="E26" s="223"/>
      <c r="F26" s="223"/>
      <c r="G26" s="223"/>
    </row>
    <row r="27" spans="1:7" x14ac:dyDescent="0.25">
      <c r="A27" s="214" t="s">
        <v>982</v>
      </c>
      <c r="B27" s="226"/>
      <c r="C27" s="223"/>
      <c r="D27" s="223"/>
      <c r="E27" s="223"/>
      <c r="F27" s="223"/>
      <c r="G27" s="223"/>
    </row>
    <row r="28" spans="1:7" x14ac:dyDescent="0.25">
      <c r="A28" s="214" t="s">
        <v>1020</v>
      </c>
      <c r="B28" s="226"/>
      <c r="C28" s="223"/>
      <c r="D28" s="223"/>
      <c r="E28" s="223"/>
      <c r="F28" s="223"/>
      <c r="G28" s="223"/>
    </row>
    <row r="29" spans="1:7" x14ac:dyDescent="0.25">
      <c r="A29" s="214" t="s">
        <v>944</v>
      </c>
      <c r="B29" s="226"/>
      <c r="C29" s="223"/>
      <c r="D29" s="223"/>
      <c r="E29" s="223"/>
      <c r="F29" s="223"/>
      <c r="G29" s="223"/>
    </row>
    <row r="30" spans="1:7" x14ac:dyDescent="0.25">
      <c r="A30" s="214" t="s">
        <v>984</v>
      </c>
      <c r="B30" s="226"/>
      <c r="C30" s="223"/>
      <c r="D30" s="223"/>
      <c r="E30" s="223"/>
      <c r="F30" s="223"/>
      <c r="G30" s="223"/>
    </row>
    <row r="31" spans="1:7" x14ac:dyDescent="0.25">
      <c r="A31" s="214" t="s">
        <v>970</v>
      </c>
      <c r="B31" s="226"/>
      <c r="C31" s="223"/>
      <c r="D31" s="223"/>
      <c r="E31" s="223"/>
      <c r="F31" s="223"/>
      <c r="G31" s="223"/>
    </row>
    <row r="32" spans="1:7" x14ac:dyDescent="0.25">
      <c r="A32" s="214" t="s">
        <v>926</v>
      </c>
      <c r="B32" s="226"/>
      <c r="C32" s="223"/>
      <c r="D32" s="223"/>
      <c r="E32" s="223"/>
      <c r="F32" s="223"/>
      <c r="G32" s="223"/>
    </row>
    <row r="33" spans="1:7" x14ac:dyDescent="0.25">
      <c r="A33" s="214" t="s">
        <v>952</v>
      </c>
      <c r="B33" s="226"/>
      <c r="C33" s="223"/>
      <c r="D33" s="223"/>
      <c r="E33" s="223"/>
      <c r="F33" s="223"/>
      <c r="G33" s="223"/>
    </row>
    <row r="34" spans="1:7" x14ac:dyDescent="0.25">
      <c r="A34" s="214" t="s">
        <v>1133</v>
      </c>
      <c r="B34" s="226"/>
      <c r="C34" s="223"/>
      <c r="D34" s="223"/>
      <c r="E34" s="223"/>
      <c r="F34" s="223"/>
      <c r="G34" s="223"/>
    </row>
    <row r="35" spans="1:7" x14ac:dyDescent="0.25">
      <c r="A35" s="214" t="s">
        <v>1160</v>
      </c>
      <c r="B35" s="226"/>
      <c r="C35" s="223"/>
      <c r="D35" s="223"/>
      <c r="E35" s="223"/>
      <c r="F35" s="223"/>
      <c r="G35" s="223"/>
    </row>
    <row r="36" spans="1:7" x14ac:dyDescent="0.25">
      <c r="A36" s="214" t="s">
        <v>915</v>
      </c>
      <c r="B36" s="226"/>
      <c r="C36" s="223"/>
      <c r="D36" s="223"/>
      <c r="E36" s="223"/>
      <c r="F36" s="223"/>
      <c r="G36" s="223"/>
    </row>
    <row r="37" spans="1:7" x14ac:dyDescent="0.25">
      <c r="A37" s="214" t="s">
        <v>873</v>
      </c>
      <c r="B37" s="226"/>
      <c r="C37" s="223"/>
      <c r="D37" s="223"/>
      <c r="E37" s="223"/>
      <c r="F37" s="223"/>
      <c r="G37" s="223"/>
    </row>
    <row r="38" spans="1:7" x14ac:dyDescent="0.25">
      <c r="A38" s="214" t="s">
        <v>1170</v>
      </c>
      <c r="B38" s="226"/>
      <c r="C38" s="223"/>
      <c r="D38" s="223"/>
      <c r="E38" s="223"/>
      <c r="F38" s="223"/>
      <c r="G38" s="223"/>
    </row>
    <row r="39" spans="1:7" x14ac:dyDescent="0.25">
      <c r="A39" s="214" t="s">
        <v>1082</v>
      </c>
      <c r="B39" s="226"/>
      <c r="C39" s="223"/>
      <c r="D39" s="223"/>
      <c r="E39" s="223"/>
      <c r="F39" s="223"/>
      <c r="G39" s="223"/>
    </row>
    <row r="40" spans="1:7" x14ac:dyDescent="0.25">
      <c r="A40" s="214" t="s">
        <v>1069</v>
      </c>
      <c r="B40" s="226"/>
      <c r="C40" s="223"/>
      <c r="D40" s="223"/>
      <c r="E40" s="223"/>
      <c r="F40" s="223"/>
      <c r="G40" s="223"/>
    </row>
    <row r="41" spans="1:7" x14ac:dyDescent="0.25">
      <c r="A41" s="214" t="s">
        <v>1171</v>
      </c>
      <c r="B41" s="226"/>
      <c r="C41" s="223"/>
      <c r="D41" s="223"/>
      <c r="E41" s="223"/>
      <c r="F41" s="223"/>
      <c r="G41" s="223"/>
    </row>
    <row r="42" spans="1:7" x14ac:dyDescent="0.25">
      <c r="A42" s="214" t="s">
        <v>887</v>
      </c>
      <c r="B42" s="226"/>
      <c r="C42" s="223"/>
      <c r="D42" s="223"/>
      <c r="E42" s="223"/>
      <c r="F42" s="223"/>
      <c r="G42" s="223"/>
    </row>
    <row r="43" spans="1:7" x14ac:dyDescent="0.25">
      <c r="A43" s="214" t="s">
        <v>843</v>
      </c>
      <c r="B43" s="226"/>
      <c r="C43" s="223"/>
      <c r="D43" s="223"/>
      <c r="E43" s="223"/>
      <c r="F43" s="223"/>
      <c r="G43" s="223"/>
    </row>
    <row r="44" spans="1:7" x14ac:dyDescent="0.25">
      <c r="A44" s="214" t="s">
        <v>981</v>
      </c>
      <c r="B44" s="226"/>
      <c r="C44" s="223"/>
      <c r="D44" s="223"/>
      <c r="E44" s="223"/>
      <c r="F44" s="223"/>
      <c r="G44" s="223"/>
    </row>
    <row r="45" spans="1:7" x14ac:dyDescent="0.25">
      <c r="A45" s="214" t="s">
        <v>1008</v>
      </c>
      <c r="B45" s="226"/>
      <c r="C45" s="223"/>
      <c r="D45" s="223"/>
      <c r="E45" s="223"/>
      <c r="F45" s="223"/>
      <c r="G45" s="223"/>
    </row>
    <row r="46" spans="1:7" x14ac:dyDescent="0.25">
      <c r="A46" s="214" t="s">
        <v>975</v>
      </c>
      <c r="B46" s="226"/>
      <c r="C46" s="223"/>
      <c r="D46" s="223"/>
      <c r="E46" s="223"/>
      <c r="F46" s="223"/>
      <c r="G46" s="223"/>
    </row>
    <row r="47" spans="1:7" x14ac:dyDescent="0.25">
      <c r="A47" s="214" t="s">
        <v>882</v>
      </c>
      <c r="B47" s="226"/>
      <c r="C47" s="223"/>
      <c r="D47" s="223"/>
      <c r="E47" s="223"/>
      <c r="F47" s="223"/>
      <c r="G47" s="223"/>
    </row>
    <row r="48" spans="1:7" x14ac:dyDescent="0.25">
      <c r="A48" s="214" t="s">
        <v>1048</v>
      </c>
      <c r="B48" s="226"/>
      <c r="C48" s="223"/>
      <c r="D48" s="223"/>
      <c r="E48" s="223"/>
      <c r="F48" s="223"/>
      <c r="G48" s="223"/>
    </row>
    <row r="49" spans="1:7" x14ac:dyDescent="0.25">
      <c r="A49" s="214" t="s">
        <v>933</v>
      </c>
      <c r="B49" s="226"/>
      <c r="C49" s="223"/>
      <c r="D49" s="223"/>
      <c r="E49" s="223"/>
      <c r="F49" s="223"/>
      <c r="G49" s="223"/>
    </row>
    <row r="50" spans="1:7" x14ac:dyDescent="0.25">
      <c r="A50" s="214" t="s">
        <v>954</v>
      </c>
      <c r="B50" s="226"/>
      <c r="C50" s="223"/>
      <c r="D50" s="223"/>
      <c r="E50" s="223"/>
      <c r="F50" s="223"/>
      <c r="G50" s="223"/>
    </row>
    <row r="51" spans="1:7" x14ac:dyDescent="0.25">
      <c r="A51" s="214" t="s">
        <v>874</v>
      </c>
      <c r="B51" s="226"/>
      <c r="C51" s="223"/>
      <c r="D51" s="223"/>
      <c r="E51" s="223"/>
      <c r="F51" s="223"/>
      <c r="G51" s="223"/>
    </row>
    <row r="52" spans="1:7" x14ac:dyDescent="0.25">
      <c r="A52" s="214" t="s">
        <v>1068</v>
      </c>
      <c r="B52" s="226"/>
      <c r="C52" s="223"/>
      <c r="D52" s="223"/>
      <c r="E52" s="223"/>
      <c r="F52" s="223"/>
      <c r="G52" s="223"/>
    </row>
    <row r="53" spans="1:7" x14ac:dyDescent="0.25">
      <c r="A53" s="214" t="s">
        <v>1004</v>
      </c>
      <c r="B53" s="226"/>
      <c r="C53" s="223"/>
      <c r="D53" s="223"/>
      <c r="E53" s="223"/>
      <c r="F53" s="223"/>
      <c r="G53" s="223"/>
    </row>
    <row r="54" spans="1:7" x14ac:dyDescent="0.25">
      <c r="A54" s="214" t="s">
        <v>990</v>
      </c>
      <c r="B54" s="226"/>
      <c r="C54" s="223"/>
      <c r="D54" s="223"/>
      <c r="E54" s="223"/>
      <c r="F54" s="223"/>
      <c r="G54" s="223"/>
    </row>
    <row r="55" spans="1:7" x14ac:dyDescent="0.25">
      <c r="A55" s="214" t="s">
        <v>972</v>
      </c>
      <c r="B55" s="226"/>
      <c r="C55" s="223"/>
      <c r="D55" s="223"/>
      <c r="E55" s="223"/>
      <c r="F55" s="223"/>
      <c r="G55" s="223"/>
    </row>
    <row r="56" spans="1:7" x14ac:dyDescent="0.25">
      <c r="A56" s="214" t="s">
        <v>875</v>
      </c>
      <c r="B56" s="226"/>
      <c r="C56" s="223"/>
      <c r="D56" s="223"/>
      <c r="E56" s="223"/>
      <c r="F56" s="223"/>
      <c r="G56" s="223"/>
    </row>
    <row r="57" spans="1:7" x14ac:dyDescent="0.25">
      <c r="A57" s="214" t="s">
        <v>960</v>
      </c>
      <c r="B57" s="226"/>
      <c r="C57" s="223"/>
      <c r="D57" s="223"/>
      <c r="E57" s="223"/>
      <c r="F57" s="223"/>
      <c r="G57" s="223"/>
    </row>
    <row r="58" spans="1:7" x14ac:dyDescent="0.25">
      <c r="A58" s="214" t="s">
        <v>1015</v>
      </c>
      <c r="B58" s="226"/>
      <c r="C58" s="223"/>
      <c r="D58" s="223"/>
      <c r="E58" s="223"/>
      <c r="F58" s="223"/>
      <c r="G58" s="223"/>
    </row>
    <row r="59" spans="1:7" x14ac:dyDescent="0.25">
      <c r="A59" s="214" t="s">
        <v>1051</v>
      </c>
      <c r="B59" s="226"/>
      <c r="C59" s="223"/>
      <c r="D59" s="223"/>
      <c r="E59" s="223"/>
      <c r="F59" s="223"/>
      <c r="G59" s="223"/>
    </row>
    <row r="60" spans="1:7" x14ac:dyDescent="0.25">
      <c r="A60" s="214" t="s">
        <v>1056</v>
      </c>
      <c r="B60" s="226"/>
      <c r="C60" s="223"/>
      <c r="D60" s="223"/>
      <c r="E60" s="223"/>
      <c r="F60" s="223"/>
      <c r="G60" s="223"/>
    </row>
    <row r="61" spans="1:7" x14ac:dyDescent="0.25">
      <c r="A61" s="214" t="s">
        <v>1111</v>
      </c>
      <c r="B61" s="226"/>
      <c r="C61" s="223"/>
      <c r="D61" s="223"/>
      <c r="E61" s="223"/>
      <c r="F61" s="223"/>
      <c r="G61" s="223"/>
    </row>
    <row r="62" spans="1:7" x14ac:dyDescent="0.25">
      <c r="A62" s="214" t="s">
        <v>998</v>
      </c>
      <c r="B62" s="226"/>
      <c r="C62" s="223"/>
      <c r="D62" s="223"/>
      <c r="E62" s="223"/>
      <c r="F62" s="223"/>
      <c r="G62" s="223"/>
    </row>
    <row r="63" spans="1:7" x14ac:dyDescent="0.25">
      <c r="A63" s="214" t="s">
        <v>1003</v>
      </c>
      <c r="B63" s="226"/>
      <c r="C63" s="223"/>
      <c r="D63" s="223"/>
      <c r="E63" s="223"/>
      <c r="F63" s="223"/>
      <c r="G63" s="223"/>
    </row>
    <row r="64" spans="1:7" x14ac:dyDescent="0.25">
      <c r="A64" s="214" t="s">
        <v>867</v>
      </c>
      <c r="B64" s="226"/>
      <c r="C64" s="223"/>
      <c r="D64" s="223"/>
      <c r="E64" s="223"/>
      <c r="F64" s="223"/>
      <c r="G64" s="223"/>
    </row>
    <row r="65" spans="1:7" x14ac:dyDescent="0.25">
      <c r="A65" s="214" t="s">
        <v>976</v>
      </c>
      <c r="B65" s="226"/>
      <c r="C65" s="223"/>
      <c r="D65" s="223"/>
      <c r="E65" s="223"/>
      <c r="F65" s="223"/>
      <c r="G65" s="223"/>
    </row>
    <row r="66" spans="1:7" x14ac:dyDescent="0.25">
      <c r="A66" s="214" t="s">
        <v>1140</v>
      </c>
      <c r="B66" s="226"/>
      <c r="C66" s="223"/>
      <c r="D66" s="223"/>
      <c r="E66" s="223"/>
      <c r="F66" s="223"/>
      <c r="G66" s="223"/>
    </row>
    <row r="67" spans="1:7" x14ac:dyDescent="0.25">
      <c r="A67" s="214" t="s">
        <v>974</v>
      </c>
      <c r="B67" s="226"/>
      <c r="C67" s="223"/>
      <c r="D67" s="223"/>
      <c r="E67" s="223"/>
      <c r="F67" s="223"/>
      <c r="G67" s="223"/>
    </row>
    <row r="68" spans="1:7" x14ac:dyDescent="0.25">
      <c r="A68" s="214" t="s">
        <v>1010</v>
      </c>
      <c r="B68" s="226"/>
      <c r="C68" s="223"/>
      <c r="D68" s="223"/>
      <c r="E68" s="223"/>
      <c r="F68" s="223"/>
      <c r="G68" s="223"/>
    </row>
    <row r="69" spans="1:7" x14ac:dyDescent="0.25">
      <c r="A69" s="214" t="s">
        <v>1161</v>
      </c>
      <c r="B69" s="226"/>
      <c r="C69" s="223"/>
      <c r="D69" s="223"/>
      <c r="E69" s="223"/>
      <c r="F69" s="223"/>
      <c r="G69" s="223"/>
    </row>
    <row r="70" spans="1:7" x14ac:dyDescent="0.25">
      <c r="A70" s="214" t="s">
        <v>1112</v>
      </c>
      <c r="B70" s="226"/>
      <c r="C70" s="223"/>
      <c r="D70" s="223"/>
      <c r="E70" s="223"/>
      <c r="F70" s="223"/>
      <c r="G70" s="223"/>
    </row>
    <row r="71" spans="1:7" x14ac:dyDescent="0.25">
      <c r="A71" s="214" t="s">
        <v>909</v>
      </c>
      <c r="B71" s="226"/>
      <c r="C71" s="223"/>
      <c r="D71" s="223"/>
      <c r="E71" s="223"/>
      <c r="F71" s="223"/>
      <c r="G71" s="223"/>
    </row>
    <row r="72" spans="1:7" x14ac:dyDescent="0.25">
      <c r="A72" s="214" t="s">
        <v>920</v>
      </c>
      <c r="B72" s="226"/>
      <c r="C72" s="223"/>
      <c r="D72" s="223"/>
      <c r="E72" s="223"/>
      <c r="F72" s="223"/>
      <c r="G72" s="223"/>
    </row>
    <row r="73" spans="1:7" x14ac:dyDescent="0.25">
      <c r="A73" s="214" t="s">
        <v>886</v>
      </c>
      <c r="B73" s="226"/>
      <c r="C73" s="223"/>
      <c r="D73" s="223"/>
      <c r="E73" s="223"/>
      <c r="F73" s="223"/>
      <c r="G73" s="223"/>
    </row>
    <row r="74" spans="1:7" x14ac:dyDescent="0.25">
      <c r="A74" s="214" t="s">
        <v>1077</v>
      </c>
      <c r="B74" s="226"/>
      <c r="C74" s="223"/>
      <c r="D74" s="223"/>
      <c r="E74" s="223"/>
      <c r="F74" s="223"/>
      <c r="G74" s="223"/>
    </row>
    <row r="75" spans="1:7" x14ac:dyDescent="0.25">
      <c r="A75" s="214" t="s">
        <v>869</v>
      </c>
      <c r="B75" s="226"/>
      <c r="C75" s="223"/>
      <c r="D75" s="223"/>
      <c r="E75" s="223"/>
      <c r="F75" s="223"/>
      <c r="G75" s="223"/>
    </row>
    <row r="76" spans="1:7" x14ac:dyDescent="0.25">
      <c r="A76" s="214" t="s">
        <v>1166</v>
      </c>
      <c r="B76" s="226"/>
      <c r="C76" s="223"/>
      <c r="D76" s="223"/>
      <c r="E76" s="223"/>
      <c r="F76" s="223"/>
      <c r="G76" s="223"/>
    </row>
    <row r="77" spans="1:7" x14ac:dyDescent="0.25">
      <c r="A77" s="214" t="s">
        <v>957</v>
      </c>
      <c r="B77" s="226"/>
      <c r="C77" s="223"/>
      <c r="D77" s="223"/>
      <c r="E77" s="223"/>
      <c r="F77" s="223"/>
      <c r="G77" s="223"/>
    </row>
    <row r="78" spans="1:7" x14ac:dyDescent="0.25">
      <c r="A78" s="214" t="s">
        <v>945</v>
      </c>
      <c r="B78" s="226"/>
      <c r="C78" s="223"/>
      <c r="D78" s="223"/>
      <c r="E78" s="223"/>
      <c r="F78" s="223"/>
      <c r="G78" s="223"/>
    </row>
    <row r="79" spans="1:7" x14ac:dyDescent="0.25">
      <c r="A79" s="214" t="s">
        <v>1039</v>
      </c>
      <c r="B79" s="226"/>
      <c r="C79" s="223"/>
      <c r="D79" s="223"/>
      <c r="E79" s="223"/>
      <c r="F79" s="223"/>
      <c r="G79" s="223"/>
    </row>
    <row r="80" spans="1:7" x14ac:dyDescent="0.25">
      <c r="A80" s="214" t="s">
        <v>927</v>
      </c>
      <c r="B80" s="226"/>
      <c r="C80" s="223"/>
      <c r="D80" s="223"/>
      <c r="E80" s="223"/>
      <c r="F80" s="223"/>
      <c r="G80" s="223"/>
    </row>
    <row r="81" spans="1:7" x14ac:dyDescent="0.25">
      <c r="A81" s="214" t="s">
        <v>928</v>
      </c>
      <c r="B81" s="226"/>
      <c r="C81" s="223"/>
      <c r="D81" s="223"/>
      <c r="E81" s="223"/>
      <c r="F81" s="223"/>
      <c r="G81" s="223"/>
    </row>
    <row r="82" spans="1:7" x14ac:dyDescent="0.25">
      <c r="A82" s="214" t="s">
        <v>973</v>
      </c>
      <c r="B82" s="226"/>
      <c r="C82" s="223"/>
      <c r="D82" s="223"/>
      <c r="E82" s="223"/>
      <c r="F82" s="223"/>
      <c r="G82" s="223"/>
    </row>
    <row r="83" spans="1:7" x14ac:dyDescent="0.25">
      <c r="A83" s="214" t="s">
        <v>1074</v>
      </c>
      <c r="B83" s="226"/>
      <c r="C83" s="223"/>
      <c r="D83" s="223"/>
      <c r="E83" s="223"/>
      <c r="F83" s="223"/>
      <c r="G83" s="223"/>
    </row>
    <row r="84" spans="1:7" x14ac:dyDescent="0.25">
      <c r="A84" s="214" t="s">
        <v>1040</v>
      </c>
      <c r="B84" s="226"/>
      <c r="C84" s="223"/>
      <c r="D84" s="223"/>
      <c r="E84" s="223"/>
      <c r="F84" s="223"/>
      <c r="G84" s="223"/>
    </row>
    <row r="85" spans="1:7" x14ac:dyDescent="0.25">
      <c r="A85" s="214" t="s">
        <v>899</v>
      </c>
      <c r="B85" s="226"/>
      <c r="C85" s="223"/>
      <c r="D85" s="223"/>
      <c r="E85" s="223"/>
      <c r="F85" s="223"/>
      <c r="G85" s="223"/>
    </row>
    <row r="86" spans="1:7" x14ac:dyDescent="0.25">
      <c r="A86" s="214" t="s">
        <v>1080</v>
      </c>
      <c r="B86" s="226"/>
      <c r="C86" s="223"/>
      <c r="D86" s="223"/>
      <c r="E86" s="223"/>
      <c r="F86" s="223"/>
      <c r="G86" s="223"/>
    </row>
    <row r="87" spans="1:7" x14ac:dyDescent="0.25">
      <c r="A87" s="214" t="s">
        <v>911</v>
      </c>
      <c r="B87" s="226"/>
      <c r="C87" s="223"/>
      <c r="D87" s="223"/>
      <c r="E87" s="223"/>
      <c r="F87" s="223"/>
      <c r="G87" s="223"/>
    </row>
    <row r="88" spans="1:7" x14ac:dyDescent="0.25">
      <c r="A88" s="214" t="s">
        <v>1163</v>
      </c>
      <c r="B88" s="226"/>
      <c r="C88" s="223"/>
      <c r="D88" s="223"/>
      <c r="E88" s="223"/>
      <c r="F88" s="223"/>
      <c r="G88" s="223"/>
    </row>
    <row r="89" spans="1:7" x14ac:dyDescent="0.25">
      <c r="A89" s="214" t="s">
        <v>912</v>
      </c>
      <c r="B89" s="226"/>
      <c r="C89" s="223"/>
      <c r="D89" s="223"/>
      <c r="E89" s="223"/>
      <c r="F89" s="223"/>
      <c r="G89" s="223"/>
    </row>
    <row r="90" spans="1:7" x14ac:dyDescent="0.25">
      <c r="A90" s="214" t="s">
        <v>991</v>
      </c>
      <c r="B90" s="226"/>
      <c r="C90" s="223"/>
      <c r="D90" s="223"/>
      <c r="E90" s="223"/>
      <c r="F90" s="223"/>
      <c r="G90" s="223"/>
    </row>
    <row r="91" spans="1:7" x14ac:dyDescent="0.25">
      <c r="A91" s="214" t="s">
        <v>1060</v>
      </c>
      <c r="B91" s="226"/>
      <c r="C91" s="223"/>
      <c r="D91" s="223"/>
      <c r="E91" s="223"/>
      <c r="F91" s="223"/>
      <c r="G91" s="223"/>
    </row>
    <row r="92" spans="1:7" x14ac:dyDescent="0.25">
      <c r="A92" s="214" t="s">
        <v>1134</v>
      </c>
      <c r="B92" s="226"/>
      <c r="C92" s="223"/>
      <c r="D92" s="223"/>
      <c r="E92" s="223"/>
      <c r="F92" s="223"/>
      <c r="G92" s="223"/>
    </row>
    <row r="93" spans="1:7" x14ac:dyDescent="0.25">
      <c r="A93" s="214" t="s">
        <v>907</v>
      </c>
      <c r="B93" s="226"/>
      <c r="C93" s="223"/>
      <c r="D93" s="223"/>
      <c r="E93" s="223"/>
      <c r="F93" s="223"/>
      <c r="G93" s="223"/>
    </row>
    <row r="94" spans="1:7" x14ac:dyDescent="0.25">
      <c r="A94" s="214" t="s">
        <v>870</v>
      </c>
      <c r="B94" s="226"/>
      <c r="C94" s="223"/>
      <c r="D94" s="223"/>
      <c r="E94" s="223"/>
      <c r="F94" s="223"/>
      <c r="G94" s="223"/>
    </row>
    <row r="95" spans="1:7" x14ac:dyDescent="0.25">
      <c r="A95" s="214" t="s">
        <v>1085</v>
      </c>
      <c r="B95" s="226"/>
      <c r="C95" s="223"/>
      <c r="D95" s="223"/>
      <c r="E95" s="223"/>
      <c r="F95" s="223"/>
      <c r="G95" s="223"/>
    </row>
    <row r="96" spans="1:7" x14ac:dyDescent="0.25">
      <c r="A96" s="214" t="s">
        <v>1158</v>
      </c>
      <c r="B96" s="226"/>
      <c r="C96" s="223"/>
      <c r="D96" s="223"/>
      <c r="E96" s="223"/>
      <c r="F96" s="223"/>
      <c r="G96" s="223"/>
    </row>
    <row r="97" spans="1:7" x14ac:dyDescent="0.25">
      <c r="A97" s="214" t="s">
        <v>1167</v>
      </c>
      <c r="B97" s="226"/>
      <c r="C97" s="223"/>
      <c r="D97" s="223"/>
      <c r="E97" s="223"/>
      <c r="F97" s="223"/>
      <c r="G97" s="223"/>
    </row>
    <row r="98" spans="1:7" x14ac:dyDescent="0.25">
      <c r="A98" s="214" t="s">
        <v>1079</v>
      </c>
      <c r="B98" s="226"/>
      <c r="C98" s="223"/>
      <c r="D98" s="223"/>
      <c r="E98" s="223"/>
      <c r="F98" s="223"/>
      <c r="G98" s="223"/>
    </row>
    <row r="99" spans="1:7" x14ac:dyDescent="0.25">
      <c r="A99" s="214" t="s">
        <v>942</v>
      </c>
      <c r="B99" s="226"/>
      <c r="C99" s="223"/>
      <c r="D99" s="223"/>
      <c r="E99" s="223"/>
      <c r="F99" s="223"/>
      <c r="G99" s="223"/>
    </row>
    <row r="100" spans="1:7" x14ac:dyDescent="0.25">
      <c r="A100" s="214" t="s">
        <v>914</v>
      </c>
      <c r="B100" s="226"/>
      <c r="C100" s="223"/>
      <c r="D100" s="223"/>
      <c r="E100" s="223"/>
      <c r="F100" s="223"/>
      <c r="G100" s="223"/>
    </row>
    <row r="101" spans="1:7" x14ac:dyDescent="0.25">
      <c r="A101" s="214" t="s">
        <v>880</v>
      </c>
      <c r="B101" s="226"/>
      <c r="C101" s="223"/>
      <c r="D101" s="223"/>
      <c r="E101" s="223"/>
      <c r="F101" s="223"/>
      <c r="G101" s="223"/>
    </row>
    <row r="102" spans="1:7" x14ac:dyDescent="0.25">
      <c r="A102" s="214" t="s">
        <v>884</v>
      </c>
      <c r="B102" s="226"/>
      <c r="C102" s="223"/>
      <c r="D102" s="223"/>
      <c r="E102" s="223"/>
      <c r="F102" s="223"/>
      <c r="G102" s="223"/>
    </row>
    <row r="103" spans="1:7" x14ac:dyDescent="0.25">
      <c r="A103" s="214" t="s">
        <v>1007</v>
      </c>
      <c r="B103" s="226"/>
      <c r="C103" s="223"/>
      <c r="D103" s="223"/>
      <c r="E103" s="223"/>
      <c r="F103" s="223"/>
      <c r="G103" s="223"/>
    </row>
    <row r="104" spans="1:7" x14ac:dyDescent="0.25">
      <c r="A104" s="214" t="s">
        <v>885</v>
      </c>
      <c r="B104" s="226"/>
      <c r="C104" s="223"/>
      <c r="D104" s="223"/>
      <c r="E104" s="223"/>
      <c r="F104" s="223"/>
      <c r="G104" s="223"/>
    </row>
    <row r="105" spans="1:7" x14ac:dyDescent="0.25">
      <c r="A105" s="214" t="s">
        <v>992</v>
      </c>
      <c r="B105" s="226"/>
      <c r="C105" s="223"/>
      <c r="D105" s="223"/>
      <c r="E105" s="223"/>
      <c r="F105" s="223"/>
      <c r="G105" s="223"/>
    </row>
    <row r="106" spans="1:7" x14ac:dyDescent="0.25">
      <c r="A106" s="214" t="s">
        <v>989</v>
      </c>
      <c r="B106" s="226"/>
      <c r="C106" s="223"/>
      <c r="D106" s="223"/>
      <c r="E106" s="223"/>
      <c r="F106" s="223"/>
      <c r="G106" s="223"/>
    </row>
    <row r="107" spans="1:7" x14ac:dyDescent="0.25">
      <c r="A107" s="214" t="s">
        <v>872</v>
      </c>
      <c r="B107" s="226"/>
      <c r="C107" s="223"/>
      <c r="D107" s="223"/>
      <c r="E107" s="223"/>
      <c r="F107" s="223"/>
      <c r="G107" s="223"/>
    </row>
    <row r="108" spans="1:7" x14ac:dyDescent="0.25">
      <c r="A108" s="214" t="s">
        <v>894</v>
      </c>
      <c r="B108" s="226"/>
      <c r="C108" s="223"/>
      <c r="D108" s="223"/>
      <c r="E108" s="223"/>
      <c r="F108" s="223"/>
      <c r="G108" s="223"/>
    </row>
    <row r="109" spans="1:7" x14ac:dyDescent="0.25">
      <c r="A109" s="214" t="s">
        <v>876</v>
      </c>
      <c r="B109" s="226"/>
      <c r="C109" s="223"/>
      <c r="D109" s="223"/>
      <c r="E109" s="223"/>
      <c r="F109" s="223"/>
      <c r="G109" s="223"/>
    </row>
    <row r="110" spans="1:7" x14ac:dyDescent="0.25">
      <c r="A110" s="214" t="s">
        <v>963</v>
      </c>
      <c r="B110" s="226"/>
      <c r="C110" s="223"/>
      <c r="D110" s="223"/>
      <c r="E110" s="223"/>
      <c r="F110" s="223"/>
      <c r="G110" s="223"/>
    </row>
    <row r="111" spans="1:7" x14ac:dyDescent="0.25">
      <c r="A111" s="214" t="s">
        <v>1154</v>
      </c>
      <c r="B111" s="226"/>
      <c r="C111" s="223"/>
      <c r="D111" s="223"/>
      <c r="E111" s="223"/>
      <c r="F111" s="223"/>
      <c r="G111" s="223"/>
    </row>
    <row r="112" spans="1:7" x14ac:dyDescent="0.25">
      <c r="A112" s="214" t="s">
        <v>922</v>
      </c>
      <c r="B112" s="226"/>
      <c r="C112" s="223"/>
      <c r="D112" s="223"/>
      <c r="E112" s="223"/>
      <c r="F112" s="223"/>
      <c r="G112" s="223"/>
    </row>
    <row r="113" spans="1:7" x14ac:dyDescent="0.25">
      <c r="A113" s="214" t="s">
        <v>1058</v>
      </c>
      <c r="B113" s="226"/>
      <c r="C113" s="223"/>
      <c r="D113" s="223"/>
      <c r="E113" s="223"/>
      <c r="F113" s="223"/>
      <c r="G113" s="223"/>
    </row>
    <row r="114" spans="1:7" x14ac:dyDescent="0.25">
      <c r="A114" s="214" t="s">
        <v>1046</v>
      </c>
      <c r="B114" s="226"/>
      <c r="C114" s="223"/>
      <c r="D114" s="223"/>
      <c r="E114" s="223"/>
      <c r="F114" s="223"/>
      <c r="G114" s="223"/>
    </row>
    <row r="115" spans="1:7" x14ac:dyDescent="0.25">
      <c r="A115" s="214" t="s">
        <v>971</v>
      </c>
      <c r="B115" s="226"/>
      <c r="C115" s="223"/>
      <c r="D115" s="223"/>
      <c r="E115" s="223"/>
      <c r="F115" s="223"/>
      <c r="G115" s="223"/>
    </row>
    <row r="116" spans="1:7" x14ac:dyDescent="0.25">
      <c r="A116" s="214" t="s">
        <v>1432</v>
      </c>
      <c r="B116" s="226"/>
      <c r="C116" s="223"/>
      <c r="D116" s="223"/>
      <c r="E116" s="223"/>
      <c r="F116" s="223"/>
      <c r="G116" s="2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" activePane="bottomLeft" state="frozen"/>
      <selection pane="bottomLeft" activeCell="E2" sqref="E2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7.81640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0.179687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33" t="s">
        <v>1431</v>
      </c>
      <c r="B2" s="132">
        <v>42009</v>
      </c>
      <c r="C2" s="129">
        <f>SUMIF(Takings!$B:$B,'2015'!$B2,Takings!C:C)</f>
        <v>0</v>
      </c>
      <c r="D2" s="119">
        <f>SUMIF(Takings!$B:$B,'2015'!$B2,Takings!D:D)</f>
        <v>0</v>
      </c>
      <c r="E2" s="119">
        <f>SUMIF(Takings!$B:$B,'2015'!$B2,Takings!E:E)</f>
        <v>0</v>
      </c>
      <c r="F2" s="128">
        <f>SUMIF(Takings!$B:$B,'2015'!$B2,Takings!F:F)</f>
        <v>0</v>
      </c>
      <c r="G2" s="131">
        <f>SUMIF(Takings!$B:$B,'2015'!$B2,Takings!G:G)</f>
        <v>0</v>
      </c>
      <c r="H2" s="128">
        <f>IFERROR(F2/G2,0)</f>
        <v>0</v>
      </c>
      <c r="I2" s="129">
        <f>SUMIF(Takings!$B:$B,'2015'!$B2,Takings!I:I)</f>
        <v>0</v>
      </c>
      <c r="J2" s="130">
        <f>SUMIF(Takings!$B:$B,'2015'!$B2,Takings!J:J)</f>
        <v>0</v>
      </c>
      <c r="K2" s="130">
        <f>IFERROR(SUM(G2,J2),0)</f>
        <v>0</v>
      </c>
      <c r="L2" s="129">
        <f>IFERROR(MEDIAN(I2/J2),0)</f>
        <v>0</v>
      </c>
      <c r="M2" s="128">
        <f>IFERROR(SUM(F2,I2)/K2,0)</f>
        <v>0</v>
      </c>
      <c r="N2" s="127" t="str">
        <f>IF(VLOOKUP($B2,Takings!$B:$P,13,0)=0,"",VLOOKUP($B2,Takings!$B:$P,13,0))</f>
        <v/>
      </c>
      <c r="O2" s="126" t="str">
        <f>IF(VLOOKUP($B2,Takings!$B:$P,14,0)=0,"",VLOOKUP($B2,Takings!$B:$P,14,0))</f>
        <v/>
      </c>
      <c r="P2" s="125" t="str">
        <f>IF(VLOOKUP($B2,Takings!$B:$P,15,0)=0,"",VLOOKUP($B2,Takings!$B:$P,15,0))</f>
        <v/>
      </c>
    </row>
    <row r="3" spans="1:16" s="113" customFormat="1" x14ac:dyDescent="0.35">
      <c r="A3" s="133" t="s">
        <v>1431</v>
      </c>
      <c r="B3" s="132">
        <v>42010</v>
      </c>
      <c r="C3" s="129">
        <f>SUMIF(Takings!$B:$B,'2015'!$B3,Takings!C:C)</f>
        <v>0</v>
      </c>
      <c r="D3" s="119">
        <f>SUMIF(Takings!$B:$B,'2015'!$B3,Takings!D:D)</f>
        <v>0</v>
      </c>
      <c r="E3" s="119">
        <f>SUMIF(Takings!$B:$B,'2015'!$B3,Takings!E:E)</f>
        <v>0</v>
      </c>
      <c r="F3" s="128">
        <f>SUMIF(Takings!$B:$B,'2015'!$B3,Takings!F:F)</f>
        <v>0</v>
      </c>
      <c r="G3" s="131">
        <f>SUMIF(Takings!$B:$B,'2015'!$B3,Takings!G:G)</f>
        <v>0</v>
      </c>
      <c r="H3" s="128">
        <f t="shared" ref="H3:H7" si="0">IFERROR(F3/G3,0)</f>
        <v>0</v>
      </c>
      <c r="I3" s="129">
        <f>SUMIF(Takings!$B:$B,'2015'!$B3,Takings!I:I)</f>
        <v>0</v>
      </c>
      <c r="J3" s="130">
        <f>SUMIF(Takings!$B:$B,'2015'!$B3,Takings!J:J)</f>
        <v>0</v>
      </c>
      <c r="K3" s="130">
        <f t="shared" ref="K3:K7" si="1">IFERROR(SUM(G3,J3),0)</f>
        <v>0</v>
      </c>
      <c r="L3" s="129">
        <f t="shared" ref="L3:L7" si="2">IFERROR(MEDIAN(I3/J3),0)</f>
        <v>0</v>
      </c>
      <c r="M3" s="128">
        <f t="shared" ref="M3:M7" si="3">IFERROR(SUM(F3,I3)/K3,0)</f>
        <v>0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33" t="s">
        <v>1431</v>
      </c>
      <c r="B4" s="132">
        <v>42011</v>
      </c>
      <c r="C4" s="129">
        <f>SUMIF(Takings!$B:$B,'2015'!$B4,Takings!C:C)</f>
        <v>0</v>
      </c>
      <c r="D4" s="119">
        <f>SUMIF(Takings!$B:$B,'2015'!$B4,Takings!D:D)</f>
        <v>0</v>
      </c>
      <c r="E4" s="119">
        <f>SUMIF(Takings!$B:$B,'2015'!$B4,Takings!E:E)</f>
        <v>0</v>
      </c>
      <c r="F4" s="128">
        <f>SUMIF(Takings!$B:$B,'2015'!$B4,Takings!F:F)</f>
        <v>0</v>
      </c>
      <c r="G4" s="131">
        <f>SUMIF(Takings!$B:$B,'2015'!$B4,Takings!G:G)</f>
        <v>0</v>
      </c>
      <c r="H4" s="128">
        <f t="shared" si="0"/>
        <v>0</v>
      </c>
      <c r="I4" s="129">
        <f>SUMIF(Takings!$B:$B,'2015'!$B4,Takings!I:I)</f>
        <v>0</v>
      </c>
      <c r="J4" s="130">
        <f>SUMIF(Takings!$B:$B,'2015'!$B4,Takings!J:J)</f>
        <v>0</v>
      </c>
      <c r="K4" s="130">
        <f t="shared" si="1"/>
        <v>0</v>
      </c>
      <c r="L4" s="129">
        <f t="shared" si="2"/>
        <v>0</v>
      </c>
      <c r="M4" s="128">
        <f t="shared" si="3"/>
        <v>0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33" t="s">
        <v>1431</v>
      </c>
      <c r="B5" s="132">
        <v>42012</v>
      </c>
      <c r="C5" s="129">
        <f>SUMIF(Takings!$B:$B,'2015'!$B5,Takings!C:C)</f>
        <v>0</v>
      </c>
      <c r="D5" s="119">
        <f>SUMIF(Takings!$B:$B,'2015'!$B5,Takings!D:D)</f>
        <v>0</v>
      </c>
      <c r="E5" s="119">
        <f>SUMIF(Takings!$B:$B,'2015'!$B5,Takings!E:E)</f>
        <v>0</v>
      </c>
      <c r="F5" s="128">
        <f>SUMIF(Takings!$B:$B,'2015'!$B5,Takings!F:F)</f>
        <v>0</v>
      </c>
      <c r="G5" s="131">
        <f>SUMIF(Takings!$B:$B,'2015'!$B5,Takings!G:G)</f>
        <v>0</v>
      </c>
      <c r="H5" s="128">
        <f t="shared" si="0"/>
        <v>0</v>
      </c>
      <c r="I5" s="129">
        <f>SUMIF(Takings!$B:$B,'2015'!$B5,Takings!I:I)</f>
        <v>0</v>
      </c>
      <c r="J5" s="130">
        <f>SUMIF(Takings!$B:$B,'2015'!$B5,Takings!J:J)</f>
        <v>0</v>
      </c>
      <c r="K5" s="130">
        <f t="shared" si="1"/>
        <v>0</v>
      </c>
      <c r="L5" s="129">
        <f t="shared" si="2"/>
        <v>0</v>
      </c>
      <c r="M5" s="128">
        <f t="shared" si="3"/>
        <v>0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33" t="s">
        <v>1431</v>
      </c>
      <c r="B6" s="132">
        <v>42013</v>
      </c>
      <c r="C6" s="129">
        <f>SUMIF(Takings!$B:$B,'2015'!$B6,Takings!C:C)</f>
        <v>0</v>
      </c>
      <c r="D6" s="119">
        <f>SUMIF(Takings!$B:$B,'2015'!$B6,Takings!D:D)</f>
        <v>0</v>
      </c>
      <c r="E6" s="119">
        <f>SUMIF(Takings!$B:$B,'2015'!$B6,Takings!E:E)</f>
        <v>0</v>
      </c>
      <c r="F6" s="128">
        <f>SUMIF(Takings!$B:$B,'2015'!$B6,Takings!F:F)</f>
        <v>0</v>
      </c>
      <c r="G6" s="131">
        <f>SUMIF(Takings!$B:$B,'2015'!$B6,Takings!G:G)</f>
        <v>0</v>
      </c>
      <c r="H6" s="128">
        <f t="shared" si="0"/>
        <v>0</v>
      </c>
      <c r="I6" s="129">
        <f>SUMIF(Takings!$B:$B,'2015'!$B6,Takings!I:I)</f>
        <v>0</v>
      </c>
      <c r="J6" s="130">
        <f>SUMIF(Takings!$B:$B,'2015'!$B6,Takings!J:J)</f>
        <v>0</v>
      </c>
      <c r="K6" s="130">
        <f t="shared" si="1"/>
        <v>0</v>
      </c>
      <c r="L6" s="129">
        <f t="shared" si="2"/>
        <v>0</v>
      </c>
      <c r="M6" s="128">
        <f t="shared" si="3"/>
        <v>0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33" t="s">
        <v>1431</v>
      </c>
      <c r="B7" s="132">
        <v>42014</v>
      </c>
      <c r="C7" s="129">
        <f>SUMIF(Takings!$B:$B,'2015'!$B7,Takings!C:C)</f>
        <v>0</v>
      </c>
      <c r="D7" s="119">
        <f>SUMIF(Takings!$B:$B,'2015'!$B7,Takings!D:D)</f>
        <v>0</v>
      </c>
      <c r="E7" s="119">
        <f>SUMIF(Takings!$B:$B,'2015'!$B7,Takings!E:E)</f>
        <v>0</v>
      </c>
      <c r="F7" s="128">
        <f>SUMIF(Takings!$B:$B,'2015'!$B7,Takings!F:F)</f>
        <v>0</v>
      </c>
      <c r="G7" s="131">
        <f>SUMIF(Takings!$B:$B,'2015'!$B7,Takings!G:G)</f>
        <v>0</v>
      </c>
      <c r="H7" s="128">
        <f t="shared" si="0"/>
        <v>0</v>
      </c>
      <c r="I7" s="129">
        <f>SUMIF(Takings!$B:$B,'2015'!$B7,Takings!I:I)</f>
        <v>0</v>
      </c>
      <c r="J7" s="130">
        <f>SUMIF(Takings!$B:$B,'2015'!$B7,Takings!J:J)</f>
        <v>0</v>
      </c>
      <c r="K7" s="130">
        <f t="shared" si="1"/>
        <v>0</v>
      </c>
      <c r="L7" s="129">
        <f t="shared" si="2"/>
        <v>0</v>
      </c>
      <c r="M7" s="128">
        <f t="shared" si="3"/>
        <v>0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42015</v>
      </c>
      <c r="C8" s="119">
        <f>SUM(C2:C7)</f>
        <v>0</v>
      </c>
      <c r="D8" s="119">
        <f>VLOOKUP($B8,Takings!$B:$P,3,0)</f>
        <v>0</v>
      </c>
      <c r="E8" s="122">
        <f>SUM(C8:D8)</f>
        <v>0</v>
      </c>
      <c r="F8" s="118"/>
      <c r="G8" s="121">
        <f>SUM(G2:G7)</f>
        <v>0</v>
      </c>
      <c r="H8" s="118">
        <f>AVERAGE(H2:H7)</f>
        <v>0</v>
      </c>
      <c r="I8" s="119">
        <f>SUM(I2:I7)</f>
        <v>0</v>
      </c>
      <c r="J8" s="120">
        <f>SUM(J2:J7)</f>
        <v>0</v>
      </c>
      <c r="K8" s="120">
        <f>SUM(G8,J8)</f>
        <v>0</v>
      </c>
      <c r="L8" s="119">
        <f>AVERAGE(L2:L7)</f>
        <v>0</v>
      </c>
      <c r="M8" s="118">
        <f>AVERAGE(M2:M7)</f>
        <v>0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33" t="s">
        <v>1430</v>
      </c>
      <c r="B9" s="132">
        <v>42016</v>
      </c>
      <c r="C9" s="129">
        <f>SUMIF(Takings!$B:$B,'2015'!$B9,Takings!C:C)</f>
        <v>0</v>
      </c>
      <c r="D9" s="119">
        <f>SUMIF(Takings!$B:$B,'2015'!$B9,Takings!D:D)</f>
        <v>0</v>
      </c>
      <c r="E9" s="119">
        <f>SUMIF(Takings!$B:$B,'2015'!$B9,Takings!E:E)</f>
        <v>0</v>
      </c>
      <c r="F9" s="128">
        <f>SUMIF(Takings!$B:$B,'2015'!$B9,Takings!F:F)</f>
        <v>0</v>
      </c>
      <c r="G9" s="131">
        <f>SUMIF(Takings!$B:$B,'2015'!$B9,Takings!G:G)</f>
        <v>0</v>
      </c>
      <c r="H9" s="128">
        <f t="shared" ref="H9:H14" si="4">IFERROR(F9/G9,0)</f>
        <v>0</v>
      </c>
      <c r="I9" s="129">
        <f>SUMIF(Takings!$B:$B,'2015'!$B9,Takings!I:I)</f>
        <v>0</v>
      </c>
      <c r="J9" s="130">
        <f>SUMIF(Takings!$B:$B,'2015'!$B9,Takings!J:J)</f>
        <v>0</v>
      </c>
      <c r="K9" s="130">
        <f t="shared" ref="K9:K14" si="5">IFERROR(SUM(G9,J9),0)</f>
        <v>0</v>
      </c>
      <c r="L9" s="129">
        <f t="shared" ref="L9:L14" si="6">IFERROR(MEDIAN(I9/J9),0)</f>
        <v>0</v>
      </c>
      <c r="M9" s="128">
        <f t="shared" ref="M9:M14" si="7">IFERROR(SUM(F9,I9)/K9,0)</f>
        <v>0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33" t="s">
        <v>1430</v>
      </c>
      <c r="B10" s="132">
        <v>42017</v>
      </c>
      <c r="C10" s="129">
        <f>SUMIF(Takings!$B:$B,'2015'!$B10,Takings!C:C)</f>
        <v>0</v>
      </c>
      <c r="D10" s="119">
        <f>SUMIF(Takings!$B:$B,'2015'!$B10,Takings!D:D)</f>
        <v>0</v>
      </c>
      <c r="E10" s="119">
        <f>SUMIF(Takings!$B:$B,'2015'!$B10,Takings!E:E)</f>
        <v>0</v>
      </c>
      <c r="F10" s="128">
        <f>SUMIF(Takings!$B:$B,'2015'!$B10,Takings!F:F)</f>
        <v>0</v>
      </c>
      <c r="G10" s="131">
        <f>SUMIF(Takings!$B:$B,'2015'!$B10,Takings!G:G)</f>
        <v>0</v>
      </c>
      <c r="H10" s="128">
        <f t="shared" si="4"/>
        <v>0</v>
      </c>
      <c r="I10" s="129">
        <f>SUMIF(Takings!$B:$B,'2015'!$B10,Takings!I:I)</f>
        <v>0</v>
      </c>
      <c r="J10" s="130">
        <f>SUMIF(Takings!$B:$B,'2015'!$B10,Takings!J:J)</f>
        <v>0</v>
      </c>
      <c r="K10" s="130">
        <f t="shared" si="5"/>
        <v>0</v>
      </c>
      <c r="L10" s="129">
        <f t="shared" si="6"/>
        <v>0</v>
      </c>
      <c r="M10" s="128">
        <f t="shared" si="7"/>
        <v>0</v>
      </c>
      <c r="N10" s="127" t="str">
        <f>IF(VLOOKUP($B10,Takings!$B:$P,13,0)=0,"",VLOOKUP($B10,Takings!$B:$P,13,0))</f>
        <v/>
      </c>
      <c r="O10" s="126" t="str">
        <f>IF(VLOOKUP($B10,Takings!$B:$P,14,0)=0,"",VLOOKUP($B10,Takings!$B:$P,14,0))</f>
        <v/>
      </c>
      <c r="P10" s="125" t="str">
        <f>IF(VLOOKUP($B10,Takings!$B:$P,15,0)=0,"",VLOOKUP($B10,Takings!$B:$P,15,0))</f>
        <v/>
      </c>
    </row>
    <row r="11" spans="1:16" s="113" customFormat="1" x14ac:dyDescent="0.35">
      <c r="A11" s="133" t="s">
        <v>1430</v>
      </c>
      <c r="B11" s="132">
        <v>42018</v>
      </c>
      <c r="C11" s="129">
        <f>SUMIF(Takings!$B:$B,'2015'!$B11,Takings!C:C)</f>
        <v>0</v>
      </c>
      <c r="D11" s="119">
        <f>SUMIF(Takings!$B:$B,'2015'!$B11,Takings!D:D)</f>
        <v>0</v>
      </c>
      <c r="E11" s="119">
        <f>SUMIF(Takings!$B:$B,'2015'!$B11,Takings!E:E)</f>
        <v>0</v>
      </c>
      <c r="F11" s="128">
        <f>SUMIF(Takings!$B:$B,'2015'!$B11,Takings!F:F)</f>
        <v>0</v>
      </c>
      <c r="G11" s="131">
        <f>SUMIF(Takings!$B:$B,'2015'!$B11,Takings!G:G)</f>
        <v>0</v>
      </c>
      <c r="H11" s="128">
        <f t="shared" si="4"/>
        <v>0</v>
      </c>
      <c r="I11" s="129">
        <f>SUMIF(Takings!$B:$B,'2015'!$B11,Takings!I:I)</f>
        <v>0</v>
      </c>
      <c r="J11" s="130">
        <f>SUMIF(Takings!$B:$B,'2015'!$B11,Takings!J:J)</f>
        <v>0</v>
      </c>
      <c r="K11" s="130">
        <f t="shared" si="5"/>
        <v>0</v>
      </c>
      <c r="L11" s="129">
        <f t="shared" si="6"/>
        <v>0</v>
      </c>
      <c r="M11" s="128">
        <f t="shared" si="7"/>
        <v>0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33" t="s">
        <v>1430</v>
      </c>
      <c r="B12" s="132">
        <v>42019</v>
      </c>
      <c r="C12" s="129">
        <f>SUMIF(Takings!$B:$B,'2015'!$B12,Takings!C:C)</f>
        <v>0</v>
      </c>
      <c r="D12" s="119">
        <f>SUMIF(Takings!$B:$B,'2015'!$B12,Takings!D:D)</f>
        <v>0</v>
      </c>
      <c r="E12" s="119">
        <f>SUMIF(Takings!$B:$B,'2015'!$B12,Takings!E:E)</f>
        <v>0</v>
      </c>
      <c r="F12" s="128">
        <f>SUMIF(Takings!$B:$B,'2015'!$B12,Takings!F:F)</f>
        <v>0</v>
      </c>
      <c r="G12" s="131">
        <f>SUMIF(Takings!$B:$B,'2015'!$B12,Takings!G:G)</f>
        <v>0</v>
      </c>
      <c r="H12" s="128">
        <f t="shared" si="4"/>
        <v>0</v>
      </c>
      <c r="I12" s="129">
        <f>SUMIF(Takings!$B:$B,'2015'!$B12,Takings!I:I)</f>
        <v>0</v>
      </c>
      <c r="J12" s="130">
        <f>SUMIF(Takings!$B:$B,'2015'!$B12,Takings!J:J)</f>
        <v>0</v>
      </c>
      <c r="K12" s="130">
        <f t="shared" si="5"/>
        <v>0</v>
      </c>
      <c r="L12" s="129">
        <f t="shared" si="6"/>
        <v>0</v>
      </c>
      <c r="M12" s="128">
        <f t="shared" si="7"/>
        <v>0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x14ac:dyDescent="0.35">
      <c r="A13" s="133" t="s">
        <v>1430</v>
      </c>
      <c r="B13" s="132">
        <v>42020</v>
      </c>
      <c r="C13" s="129">
        <f>SUMIF(Takings!$B:$B,'2015'!$B13,Takings!C:C)</f>
        <v>0</v>
      </c>
      <c r="D13" s="119">
        <f>SUMIF(Takings!$B:$B,'2015'!$B13,Takings!D:D)</f>
        <v>0</v>
      </c>
      <c r="E13" s="119">
        <f>SUMIF(Takings!$B:$B,'2015'!$B13,Takings!E:E)</f>
        <v>0</v>
      </c>
      <c r="F13" s="128">
        <f>SUMIF(Takings!$B:$B,'2015'!$B13,Takings!F:F)</f>
        <v>0</v>
      </c>
      <c r="G13" s="131">
        <f>SUMIF(Takings!$B:$B,'2015'!$B13,Takings!G:G)</f>
        <v>0</v>
      </c>
      <c r="H13" s="128">
        <f t="shared" si="4"/>
        <v>0</v>
      </c>
      <c r="I13" s="129">
        <f>SUMIF(Takings!$B:$B,'2015'!$B13,Takings!I:I)</f>
        <v>0</v>
      </c>
      <c r="J13" s="130">
        <f>SUMIF(Takings!$B:$B,'2015'!$B13,Takings!J:J)</f>
        <v>0</v>
      </c>
      <c r="K13" s="130">
        <f t="shared" si="5"/>
        <v>0</v>
      </c>
      <c r="L13" s="129">
        <f t="shared" si="6"/>
        <v>0</v>
      </c>
      <c r="M13" s="128">
        <f t="shared" si="7"/>
        <v>0</v>
      </c>
      <c r="N13" s="127" t="str">
        <f>IF(VLOOKUP($B13,Takings!$B:$P,13,0)=0,"",VLOOKUP($B13,Takings!$B:$P,13,0))</f>
        <v/>
      </c>
      <c r="O13" s="126" t="str">
        <f>IF(VLOOKUP($B13,Takings!$B:$P,14,0)=0,"",VLOOKUP($B13,Takings!$B:$P,14,0))</f>
        <v/>
      </c>
      <c r="P13" s="125" t="str">
        <f>IF(VLOOKUP($B13,Takings!$B:$P,15,0)=0,"",VLOOKUP($B13,Takings!$B:$P,15,0))</f>
        <v/>
      </c>
    </row>
    <row r="14" spans="1:16" s="113" customFormat="1" x14ac:dyDescent="0.35">
      <c r="A14" s="133" t="s">
        <v>1430</v>
      </c>
      <c r="B14" s="132">
        <v>42021</v>
      </c>
      <c r="C14" s="129">
        <f>SUMIF(Takings!$B:$B,'2015'!$B14,Takings!C:C)</f>
        <v>0</v>
      </c>
      <c r="D14" s="119">
        <f>SUMIF(Takings!$B:$B,'2015'!$B14,Takings!D:D)</f>
        <v>0</v>
      </c>
      <c r="E14" s="119">
        <f>SUMIF(Takings!$B:$B,'2015'!$B14,Takings!E:E)</f>
        <v>0</v>
      </c>
      <c r="F14" s="128">
        <f>SUMIF(Takings!$B:$B,'2015'!$B14,Takings!F:F)</f>
        <v>0</v>
      </c>
      <c r="G14" s="131">
        <f>SUMIF(Takings!$B:$B,'2015'!$B14,Takings!G:G)</f>
        <v>0</v>
      </c>
      <c r="H14" s="128">
        <f t="shared" si="4"/>
        <v>0</v>
      </c>
      <c r="I14" s="129">
        <f>SUMIF(Takings!$B:$B,'2015'!$B14,Takings!I:I)</f>
        <v>0</v>
      </c>
      <c r="J14" s="130">
        <f>SUMIF(Takings!$B:$B,'2015'!$B14,Takings!J:J)</f>
        <v>0</v>
      </c>
      <c r="K14" s="130">
        <f t="shared" si="5"/>
        <v>0</v>
      </c>
      <c r="L14" s="129">
        <f t="shared" si="6"/>
        <v>0</v>
      </c>
      <c r="M14" s="128">
        <f t="shared" si="7"/>
        <v>0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42022</v>
      </c>
      <c r="C15" s="119">
        <f>SUM(C9:C14)</f>
        <v>0</v>
      </c>
      <c r="D15" s="119">
        <f>VLOOKUP($B15,Takings!$B:$P,3,0)</f>
        <v>0</v>
      </c>
      <c r="E15" s="122">
        <f>SUM(C15:D15)</f>
        <v>0</v>
      </c>
      <c r="F15" s="118"/>
      <c r="G15" s="121">
        <f>SUM(G9:G14)</f>
        <v>0</v>
      </c>
      <c r="H15" s="118">
        <f>AVERAGE(H9:H14)</f>
        <v>0</v>
      </c>
      <c r="I15" s="119">
        <f>SUM(I9:I14)</f>
        <v>0</v>
      </c>
      <c r="J15" s="120">
        <f>SUM(J9:J14)</f>
        <v>0</v>
      </c>
      <c r="K15" s="120">
        <f>SUM(G15,J15)</f>
        <v>0</v>
      </c>
      <c r="L15" s="119">
        <f>AVERAGE(L9:L14)</f>
        <v>0</v>
      </c>
      <c r="M15" s="118">
        <f>AVERAGE(M9:M14)</f>
        <v>0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33" t="s">
        <v>1429</v>
      </c>
      <c r="B16" s="132">
        <v>42023</v>
      </c>
      <c r="C16" s="129">
        <f>SUMIF(Takings!$B:$B,'2015'!$B16,Takings!C:C)</f>
        <v>0</v>
      </c>
      <c r="D16" s="119">
        <f>SUMIF(Takings!$B:$B,'2015'!$B16,Takings!D:D)</f>
        <v>0</v>
      </c>
      <c r="E16" s="119">
        <f>SUMIF(Takings!$B:$B,'2015'!$B16,Takings!E:E)</f>
        <v>0</v>
      </c>
      <c r="F16" s="128">
        <f>SUMIF(Takings!$B:$B,'2015'!$B16,Takings!F:F)</f>
        <v>0</v>
      </c>
      <c r="G16" s="131">
        <f>SUMIF(Takings!$B:$B,'2015'!$B16,Takings!G:G)</f>
        <v>0</v>
      </c>
      <c r="H16" s="128">
        <f t="shared" ref="H16:H21" si="8">IFERROR(F16/G16,0)</f>
        <v>0</v>
      </c>
      <c r="I16" s="129">
        <f>SUMIF(Takings!$B:$B,'2015'!$B16,Takings!I:I)</f>
        <v>0</v>
      </c>
      <c r="J16" s="130">
        <f>SUMIF(Takings!$B:$B,'2015'!$B16,Takings!J:J)</f>
        <v>0</v>
      </c>
      <c r="K16" s="130">
        <f t="shared" ref="K16:K21" si="9">IFERROR(SUM(G16,J16),0)</f>
        <v>0</v>
      </c>
      <c r="L16" s="129">
        <f t="shared" ref="L16:L21" si="10">IFERROR(MEDIAN(I16/J16),0)</f>
        <v>0</v>
      </c>
      <c r="M16" s="128">
        <f t="shared" ref="M16:M21" si="11">IFERROR(SUM(F16,I16)/K16,0)</f>
        <v>0</v>
      </c>
      <c r="N16" s="127" t="str">
        <f>IF(VLOOKUP($B16,Takings!$B:$P,13,0)=0,"",VLOOKUP($B16,Takings!$B:$P,13,0))</f>
        <v/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33" t="s">
        <v>1429</v>
      </c>
      <c r="B17" s="132">
        <v>42024</v>
      </c>
      <c r="C17" s="129">
        <f>SUMIF(Takings!$B:$B,'2015'!$B17,Takings!C:C)</f>
        <v>0</v>
      </c>
      <c r="D17" s="119">
        <f>SUMIF(Takings!$B:$B,'2015'!$B17,Takings!D:D)</f>
        <v>0</v>
      </c>
      <c r="E17" s="119">
        <f>SUMIF(Takings!$B:$B,'2015'!$B17,Takings!E:E)</f>
        <v>0</v>
      </c>
      <c r="F17" s="128">
        <f>SUMIF(Takings!$B:$B,'2015'!$B17,Takings!F:F)</f>
        <v>0</v>
      </c>
      <c r="G17" s="131">
        <f>SUMIF(Takings!$B:$B,'2015'!$B17,Takings!G:G)</f>
        <v>0</v>
      </c>
      <c r="H17" s="128">
        <f t="shared" si="8"/>
        <v>0</v>
      </c>
      <c r="I17" s="129">
        <f>SUMIF(Takings!$B:$B,'2015'!$B17,Takings!I:I)</f>
        <v>0</v>
      </c>
      <c r="J17" s="130">
        <f>SUMIF(Takings!$B:$B,'2015'!$B17,Takings!J:J)</f>
        <v>0</v>
      </c>
      <c r="K17" s="130">
        <f t="shared" si="9"/>
        <v>0</v>
      </c>
      <c r="L17" s="129">
        <f t="shared" si="10"/>
        <v>0</v>
      </c>
      <c r="M17" s="128">
        <f t="shared" si="11"/>
        <v>0</v>
      </c>
      <c r="N17" s="127" t="str">
        <f>IF(VLOOKUP($B17,Takings!$B:$P,13,0)=0,"",VLOOKUP($B17,Takings!$B:$P,13,0))</f>
        <v/>
      </c>
      <c r="O17" s="126" t="str">
        <f>IF(VLOOKUP($B17,Takings!$B:$P,14,0)=0,"",VLOOKUP($B17,Takings!$B:$P,14,0))</f>
        <v/>
      </c>
      <c r="P17" s="125" t="str">
        <f>IF(VLOOKUP($B17,Takings!$B:$P,15,0)=0,"",VLOOKUP($B17,Takings!$B:$P,15,0))</f>
        <v/>
      </c>
    </row>
    <row r="18" spans="1:16" s="113" customFormat="1" x14ac:dyDescent="0.35">
      <c r="A18" s="133" t="s">
        <v>1429</v>
      </c>
      <c r="B18" s="132">
        <v>42025</v>
      </c>
      <c r="C18" s="129">
        <f>SUMIF(Takings!$B:$B,'2015'!$B18,Takings!C:C)</f>
        <v>0</v>
      </c>
      <c r="D18" s="119">
        <f>SUMIF(Takings!$B:$B,'2015'!$B18,Takings!D:D)</f>
        <v>0</v>
      </c>
      <c r="E18" s="119">
        <f>SUMIF(Takings!$B:$B,'2015'!$B18,Takings!E:E)</f>
        <v>0</v>
      </c>
      <c r="F18" s="128">
        <f>SUMIF(Takings!$B:$B,'2015'!$B18,Takings!F:F)</f>
        <v>0</v>
      </c>
      <c r="G18" s="131">
        <f>SUMIF(Takings!$B:$B,'2015'!$B18,Takings!G:G)</f>
        <v>0</v>
      </c>
      <c r="H18" s="128">
        <f t="shared" si="8"/>
        <v>0</v>
      </c>
      <c r="I18" s="129">
        <f>SUMIF(Takings!$B:$B,'2015'!$B18,Takings!I:I)</f>
        <v>0</v>
      </c>
      <c r="J18" s="130">
        <f>SUMIF(Takings!$B:$B,'2015'!$B18,Takings!J:J)</f>
        <v>0</v>
      </c>
      <c r="K18" s="130">
        <f t="shared" si="9"/>
        <v>0</v>
      </c>
      <c r="L18" s="129">
        <f t="shared" si="10"/>
        <v>0</v>
      </c>
      <c r="M18" s="128">
        <f t="shared" si="11"/>
        <v>0</v>
      </c>
      <c r="N18" s="127" t="str">
        <f>IF(VLOOKUP($B18,Takings!$B:$P,13,0)=0,"",VLOOKUP($B18,Takings!$B:$P,13,0))</f>
        <v/>
      </c>
      <c r="O18" s="126" t="str">
        <f>IF(VLOOKUP($B18,Takings!$B:$P,14,0)=0,"",VLOOKUP($B18,Takings!$B:$P,14,0))</f>
        <v/>
      </c>
      <c r="P18" s="125" t="str">
        <f>IF(VLOOKUP($B18,Takings!$B:$P,15,0)=0,"",VLOOKUP($B18,Takings!$B:$P,15,0))</f>
        <v/>
      </c>
    </row>
    <row r="19" spans="1:16" s="113" customFormat="1" x14ac:dyDescent="0.35">
      <c r="A19" s="133" t="s">
        <v>1429</v>
      </c>
      <c r="B19" s="132">
        <v>42026</v>
      </c>
      <c r="C19" s="129">
        <f>SUMIF(Takings!$B:$B,'2015'!$B19,Takings!C:C)</f>
        <v>0</v>
      </c>
      <c r="D19" s="119">
        <f>SUMIF(Takings!$B:$B,'2015'!$B19,Takings!D:D)</f>
        <v>0</v>
      </c>
      <c r="E19" s="119">
        <f>SUMIF(Takings!$B:$B,'2015'!$B19,Takings!E:E)</f>
        <v>0</v>
      </c>
      <c r="F19" s="128">
        <f>SUMIF(Takings!$B:$B,'2015'!$B19,Takings!F:F)</f>
        <v>0</v>
      </c>
      <c r="G19" s="131">
        <f>SUMIF(Takings!$B:$B,'2015'!$B19,Takings!G:G)</f>
        <v>0</v>
      </c>
      <c r="H19" s="128">
        <f t="shared" si="8"/>
        <v>0</v>
      </c>
      <c r="I19" s="129">
        <f>SUMIF(Takings!$B:$B,'2015'!$B19,Takings!I:I)</f>
        <v>0</v>
      </c>
      <c r="J19" s="130">
        <f>SUMIF(Takings!$B:$B,'2015'!$B19,Takings!J:J)</f>
        <v>0</v>
      </c>
      <c r="K19" s="130">
        <f t="shared" si="9"/>
        <v>0</v>
      </c>
      <c r="L19" s="129">
        <f t="shared" si="10"/>
        <v>0</v>
      </c>
      <c r="M19" s="128">
        <f t="shared" si="11"/>
        <v>0</v>
      </c>
      <c r="N19" s="127" t="str">
        <f>IF(VLOOKUP($B19,Takings!$B:$P,13,0)=0,"",VLOOKUP($B19,Takings!$B:$P,13,0))</f>
        <v/>
      </c>
      <c r="O19" s="126" t="str">
        <f>IF(VLOOKUP($B19,Takings!$B:$P,14,0)=0,"",VLOOKUP($B19,Takings!$B:$P,14,0))</f>
        <v/>
      </c>
      <c r="P19" s="125" t="str">
        <f>IF(VLOOKUP($B19,Takings!$B:$P,15,0)=0,"",VLOOKUP($B19,Takings!$B:$P,15,0))</f>
        <v/>
      </c>
    </row>
    <row r="20" spans="1:16" s="113" customFormat="1" x14ac:dyDescent="0.35">
      <c r="A20" s="133" t="s">
        <v>1429</v>
      </c>
      <c r="B20" s="132">
        <v>42027</v>
      </c>
      <c r="C20" s="129">
        <f>SUMIF(Takings!$B:$B,'2015'!$B20,Takings!C:C)</f>
        <v>0</v>
      </c>
      <c r="D20" s="119">
        <f>SUMIF(Takings!$B:$B,'2015'!$B20,Takings!D:D)</f>
        <v>0</v>
      </c>
      <c r="E20" s="119">
        <f>SUMIF(Takings!$B:$B,'2015'!$B20,Takings!E:E)</f>
        <v>0</v>
      </c>
      <c r="F20" s="128">
        <f>SUMIF(Takings!$B:$B,'2015'!$B20,Takings!F:F)</f>
        <v>0</v>
      </c>
      <c r="G20" s="131">
        <f>SUMIF(Takings!$B:$B,'2015'!$B20,Takings!G:G)</f>
        <v>0</v>
      </c>
      <c r="H20" s="128">
        <f t="shared" si="8"/>
        <v>0</v>
      </c>
      <c r="I20" s="129">
        <f>SUMIF(Takings!$B:$B,'2015'!$B20,Takings!I:I)</f>
        <v>0</v>
      </c>
      <c r="J20" s="130">
        <f>SUMIF(Takings!$B:$B,'2015'!$B20,Takings!J:J)</f>
        <v>0</v>
      </c>
      <c r="K20" s="130">
        <f t="shared" si="9"/>
        <v>0</v>
      </c>
      <c r="L20" s="129">
        <f t="shared" si="10"/>
        <v>0</v>
      </c>
      <c r="M20" s="128">
        <f t="shared" si="11"/>
        <v>0</v>
      </c>
      <c r="N20" s="127" t="str">
        <f>IF(VLOOKUP($B20,Takings!$B:$P,13,0)=0,"",VLOOKUP($B20,Takings!$B:$P,13,0))</f>
        <v/>
      </c>
      <c r="O20" s="126" t="str">
        <f>IF(VLOOKUP($B20,Takings!$B:$P,14,0)=0,"",VLOOKUP($B20,Takings!$B:$P,14,0))</f>
        <v/>
      </c>
      <c r="P20" s="125" t="str">
        <f>IF(VLOOKUP($B20,Takings!$B:$P,15,0)=0,"",VLOOKUP($B20,Takings!$B:$P,15,0))</f>
        <v/>
      </c>
    </row>
    <row r="21" spans="1:16" s="113" customFormat="1" x14ac:dyDescent="0.35">
      <c r="A21" s="133" t="s">
        <v>1429</v>
      </c>
      <c r="B21" s="132">
        <v>42028</v>
      </c>
      <c r="C21" s="129">
        <f>SUMIF(Takings!$B:$B,'2015'!$B21,Takings!C:C)</f>
        <v>0</v>
      </c>
      <c r="D21" s="119">
        <f>SUMIF(Takings!$B:$B,'2015'!$B21,Takings!D:D)</f>
        <v>0</v>
      </c>
      <c r="E21" s="119">
        <f>SUMIF(Takings!$B:$B,'2015'!$B21,Takings!E:E)</f>
        <v>0</v>
      </c>
      <c r="F21" s="128">
        <f>SUMIF(Takings!$B:$B,'2015'!$B21,Takings!F:F)</f>
        <v>0</v>
      </c>
      <c r="G21" s="131">
        <f>SUMIF(Takings!$B:$B,'2015'!$B21,Takings!G:G)</f>
        <v>0</v>
      </c>
      <c r="H21" s="128">
        <f t="shared" si="8"/>
        <v>0</v>
      </c>
      <c r="I21" s="129">
        <f>SUMIF(Takings!$B:$B,'2015'!$B21,Takings!I:I)</f>
        <v>0</v>
      </c>
      <c r="J21" s="130">
        <f>SUMIF(Takings!$B:$B,'2015'!$B21,Takings!J:J)</f>
        <v>0</v>
      </c>
      <c r="K21" s="130">
        <f t="shared" si="9"/>
        <v>0</v>
      </c>
      <c r="L21" s="129">
        <f t="shared" si="10"/>
        <v>0</v>
      </c>
      <c r="M21" s="128">
        <f t="shared" si="11"/>
        <v>0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42029</v>
      </c>
      <c r="C22" s="119">
        <f>SUM(C16:C21)</f>
        <v>0</v>
      </c>
      <c r="D22" s="119">
        <f>VLOOKUP($B22,Takings!$B:$P,3,0)</f>
        <v>0</v>
      </c>
      <c r="E22" s="122">
        <f>SUM(C22:D22)</f>
        <v>0</v>
      </c>
      <c r="F22" s="118"/>
      <c r="G22" s="121">
        <f>SUM(G16:G21)</f>
        <v>0</v>
      </c>
      <c r="H22" s="118">
        <f>AVERAGE(H16:H21)</f>
        <v>0</v>
      </c>
      <c r="I22" s="119">
        <f>SUM(I16:I21)</f>
        <v>0</v>
      </c>
      <c r="J22" s="120">
        <f>SUM(J16:J21)</f>
        <v>0</v>
      </c>
      <c r="K22" s="120">
        <f>SUM(G22,J22)</f>
        <v>0</v>
      </c>
      <c r="L22" s="119">
        <f>AVERAGE(L16:L21)</f>
        <v>0</v>
      </c>
      <c r="M22" s="118">
        <f>AVERAGE(M16:M21)</f>
        <v>0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33" t="s">
        <v>1428</v>
      </c>
      <c r="B23" s="132">
        <v>42030</v>
      </c>
      <c r="C23" s="129">
        <f>SUMIF(Takings!$B:$B,'2015'!$B23,Takings!C:C)</f>
        <v>0</v>
      </c>
      <c r="D23" s="119">
        <f>SUMIF(Takings!$B:$B,'2015'!$B23,Takings!D:D)</f>
        <v>0</v>
      </c>
      <c r="E23" s="119">
        <f>SUMIF(Takings!$B:$B,'2015'!$B23,Takings!E:E)</f>
        <v>0</v>
      </c>
      <c r="F23" s="128">
        <f>SUMIF(Takings!$B:$B,'2015'!$B23,Takings!F:F)</f>
        <v>0</v>
      </c>
      <c r="G23" s="131">
        <f>SUMIF(Takings!$B:$B,'2015'!$B23,Takings!G:G)</f>
        <v>0</v>
      </c>
      <c r="H23" s="128">
        <f t="shared" ref="H23:H28" si="12">IFERROR(F23/G23,0)</f>
        <v>0</v>
      </c>
      <c r="I23" s="129">
        <f>SUMIF(Takings!$B:$B,'2015'!$B23,Takings!I:I)</f>
        <v>0</v>
      </c>
      <c r="J23" s="130">
        <f>SUMIF(Takings!$B:$B,'2015'!$B23,Takings!J:J)</f>
        <v>0</v>
      </c>
      <c r="K23" s="130">
        <f t="shared" ref="K23:K28" si="13">IFERROR(SUM(G23,J23),0)</f>
        <v>0</v>
      </c>
      <c r="L23" s="129">
        <f t="shared" ref="L23:L28" si="14">IFERROR(MEDIAN(I23/J23),0)</f>
        <v>0</v>
      </c>
      <c r="M23" s="128">
        <f t="shared" ref="M23:M28" si="15">IFERROR(SUM(F23,I23)/K23,0)</f>
        <v>0</v>
      </c>
      <c r="N23" s="127" t="str">
        <f>IF(VLOOKUP($B23,Takings!$B:$P,13,0)=0,"",VLOOKUP($B23,Takings!$B:$P,13,0))</f>
        <v/>
      </c>
      <c r="O23" s="126" t="str">
        <f>IF(VLOOKUP($B23,Takings!$B:$P,14,0)=0,"",VLOOKUP($B23,Takings!$B:$P,14,0))</f>
        <v/>
      </c>
      <c r="P23" s="125" t="str">
        <f>IF(VLOOKUP($B23,Takings!$B:$P,15,0)=0,"",VLOOKUP($B23,Takings!$B:$P,15,0))</f>
        <v/>
      </c>
    </row>
    <row r="24" spans="1:16" s="113" customFormat="1" x14ac:dyDescent="0.35">
      <c r="A24" s="133" t="s">
        <v>1428</v>
      </c>
      <c r="B24" s="132">
        <v>42031</v>
      </c>
      <c r="C24" s="129">
        <f>SUMIF(Takings!$B:$B,'2015'!$B24,Takings!C:C)</f>
        <v>0</v>
      </c>
      <c r="D24" s="119">
        <f>SUMIF(Takings!$B:$B,'2015'!$B24,Takings!D:D)</f>
        <v>0</v>
      </c>
      <c r="E24" s="119">
        <f>SUMIF(Takings!$B:$B,'2015'!$B24,Takings!E:E)</f>
        <v>0</v>
      </c>
      <c r="F24" s="128">
        <f>SUMIF(Takings!$B:$B,'2015'!$B24,Takings!F:F)</f>
        <v>0</v>
      </c>
      <c r="G24" s="131">
        <f>SUMIF(Takings!$B:$B,'2015'!$B24,Takings!G:G)</f>
        <v>0</v>
      </c>
      <c r="H24" s="128">
        <f t="shared" si="12"/>
        <v>0</v>
      </c>
      <c r="I24" s="129">
        <f>SUMIF(Takings!$B:$B,'2015'!$B24,Takings!I:I)</f>
        <v>0</v>
      </c>
      <c r="J24" s="130">
        <f>SUMIF(Takings!$B:$B,'2015'!$B24,Takings!J:J)</f>
        <v>0</v>
      </c>
      <c r="K24" s="130">
        <f t="shared" si="13"/>
        <v>0</v>
      </c>
      <c r="L24" s="129">
        <f t="shared" si="14"/>
        <v>0</v>
      </c>
      <c r="M24" s="128">
        <f t="shared" si="15"/>
        <v>0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x14ac:dyDescent="0.35">
      <c r="A25" s="133" t="s">
        <v>1428</v>
      </c>
      <c r="B25" s="132">
        <v>42032</v>
      </c>
      <c r="C25" s="129">
        <f>SUMIF(Takings!$B:$B,'2015'!$B25,Takings!C:C)</f>
        <v>0</v>
      </c>
      <c r="D25" s="119">
        <f>SUMIF(Takings!$B:$B,'2015'!$B25,Takings!D:D)</f>
        <v>0</v>
      </c>
      <c r="E25" s="119">
        <f>SUMIF(Takings!$B:$B,'2015'!$B25,Takings!E:E)</f>
        <v>0</v>
      </c>
      <c r="F25" s="128">
        <f>SUMIF(Takings!$B:$B,'2015'!$B25,Takings!F:F)</f>
        <v>0</v>
      </c>
      <c r="G25" s="131">
        <f>SUMIF(Takings!$B:$B,'2015'!$B25,Takings!G:G)</f>
        <v>0</v>
      </c>
      <c r="H25" s="128">
        <f t="shared" si="12"/>
        <v>0</v>
      </c>
      <c r="I25" s="129">
        <f>SUMIF(Takings!$B:$B,'2015'!$B25,Takings!I:I)</f>
        <v>0</v>
      </c>
      <c r="J25" s="130">
        <f>SUMIF(Takings!$B:$B,'2015'!$B25,Takings!J:J)</f>
        <v>0</v>
      </c>
      <c r="K25" s="130">
        <f t="shared" si="13"/>
        <v>0</v>
      </c>
      <c r="L25" s="129">
        <f t="shared" si="14"/>
        <v>0</v>
      </c>
      <c r="M25" s="128">
        <f t="shared" si="15"/>
        <v>0</v>
      </c>
      <c r="N25" s="127" t="str">
        <f>IF(VLOOKUP($B25,Takings!$B:$P,13,0)=0,"",VLOOKUP($B25,Takings!$B:$P,13,0))</f>
        <v/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33" t="s">
        <v>1428</v>
      </c>
      <c r="B26" s="132">
        <v>42033</v>
      </c>
      <c r="C26" s="129">
        <f>SUMIF(Takings!$B:$B,'2015'!$B26,Takings!C:C)</f>
        <v>0</v>
      </c>
      <c r="D26" s="119">
        <f>SUMIF(Takings!$B:$B,'2015'!$B26,Takings!D:D)</f>
        <v>0</v>
      </c>
      <c r="E26" s="119">
        <f>SUMIF(Takings!$B:$B,'2015'!$B26,Takings!E:E)</f>
        <v>0</v>
      </c>
      <c r="F26" s="128">
        <f>SUMIF(Takings!$B:$B,'2015'!$B26,Takings!F:F)</f>
        <v>0</v>
      </c>
      <c r="G26" s="131">
        <f>SUMIF(Takings!$B:$B,'2015'!$B26,Takings!G:G)</f>
        <v>0</v>
      </c>
      <c r="H26" s="128">
        <f t="shared" si="12"/>
        <v>0</v>
      </c>
      <c r="I26" s="129">
        <f>SUMIF(Takings!$B:$B,'2015'!$B26,Takings!I:I)</f>
        <v>0</v>
      </c>
      <c r="J26" s="130">
        <f>SUMIF(Takings!$B:$B,'2015'!$B26,Takings!J:J)</f>
        <v>0</v>
      </c>
      <c r="K26" s="130">
        <f t="shared" si="13"/>
        <v>0</v>
      </c>
      <c r="L26" s="129">
        <f t="shared" si="14"/>
        <v>0</v>
      </c>
      <c r="M26" s="128">
        <f t="shared" si="15"/>
        <v>0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33" t="s">
        <v>1428</v>
      </c>
      <c r="B27" s="132">
        <v>42034</v>
      </c>
      <c r="C27" s="129">
        <f>SUMIF(Takings!$B:$B,'2015'!$B27,Takings!C:C)</f>
        <v>0</v>
      </c>
      <c r="D27" s="119">
        <f>SUMIF(Takings!$B:$B,'2015'!$B27,Takings!D:D)</f>
        <v>0</v>
      </c>
      <c r="E27" s="119">
        <f>SUMIF(Takings!$B:$B,'2015'!$B27,Takings!E:E)</f>
        <v>0</v>
      </c>
      <c r="F27" s="128">
        <f>SUMIF(Takings!$B:$B,'2015'!$B27,Takings!F:F)</f>
        <v>0</v>
      </c>
      <c r="G27" s="131">
        <f>SUMIF(Takings!$B:$B,'2015'!$B27,Takings!G:G)</f>
        <v>0</v>
      </c>
      <c r="H27" s="128">
        <f t="shared" si="12"/>
        <v>0</v>
      </c>
      <c r="I27" s="129">
        <f>SUMIF(Takings!$B:$B,'2015'!$B27,Takings!I:I)</f>
        <v>0</v>
      </c>
      <c r="J27" s="130">
        <f>SUMIF(Takings!$B:$B,'2015'!$B27,Takings!J:J)</f>
        <v>0</v>
      </c>
      <c r="K27" s="130">
        <f t="shared" si="13"/>
        <v>0</v>
      </c>
      <c r="L27" s="129">
        <f t="shared" si="14"/>
        <v>0</v>
      </c>
      <c r="M27" s="128">
        <f t="shared" si="15"/>
        <v>0</v>
      </c>
      <c r="N27" s="127" t="str">
        <f>IF(VLOOKUP($B27,Takings!$B:$P,13,0)=0,"",VLOOKUP($B27,Takings!$B:$P,13,0))</f>
        <v/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x14ac:dyDescent="0.35">
      <c r="A28" s="133" t="s">
        <v>1428</v>
      </c>
      <c r="B28" s="132">
        <v>42035</v>
      </c>
      <c r="C28" s="129">
        <f>SUMIF(Takings!$B:$B,'2015'!$B28,Takings!C:C)</f>
        <v>0</v>
      </c>
      <c r="D28" s="119">
        <f>SUMIF(Takings!$B:$B,'2015'!$B28,Takings!D:D)</f>
        <v>0</v>
      </c>
      <c r="E28" s="119">
        <f>SUMIF(Takings!$B:$B,'2015'!$B28,Takings!E:E)</f>
        <v>0</v>
      </c>
      <c r="F28" s="128">
        <f>SUMIF(Takings!$B:$B,'2015'!$B28,Takings!F:F)</f>
        <v>0</v>
      </c>
      <c r="G28" s="131">
        <f>SUMIF(Takings!$B:$B,'2015'!$B28,Takings!G:G)</f>
        <v>0</v>
      </c>
      <c r="H28" s="128">
        <f t="shared" si="12"/>
        <v>0</v>
      </c>
      <c r="I28" s="129">
        <f>SUMIF(Takings!$B:$B,'2015'!$B28,Takings!I:I)</f>
        <v>0</v>
      </c>
      <c r="J28" s="130">
        <f>SUMIF(Takings!$B:$B,'2015'!$B28,Takings!J:J)</f>
        <v>0</v>
      </c>
      <c r="K28" s="130">
        <f t="shared" si="13"/>
        <v>0</v>
      </c>
      <c r="L28" s="129">
        <f t="shared" si="14"/>
        <v>0</v>
      </c>
      <c r="M28" s="128">
        <f t="shared" si="15"/>
        <v>0</v>
      </c>
      <c r="N28" s="127" t="str">
        <f>IF(VLOOKUP($B28,Takings!$B:$P,13,0)=0,"",VLOOKUP($B28,Takings!$B:$P,13,0))</f>
        <v/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42036</v>
      </c>
      <c r="C29" s="119">
        <f>SUM(C23:C28)</f>
        <v>0</v>
      </c>
      <c r="D29" s="119">
        <f>VLOOKUP($B29,Takings!$B:$P,3,0)</f>
        <v>0</v>
      </c>
      <c r="E29" s="122">
        <f>SUM(C29:D29)</f>
        <v>0</v>
      </c>
      <c r="F29" s="118"/>
      <c r="G29" s="121">
        <f>SUM(G23:G28)</f>
        <v>0</v>
      </c>
      <c r="H29" s="118">
        <f>AVERAGE(H23:H28)</f>
        <v>0</v>
      </c>
      <c r="I29" s="119">
        <f>SUM(I23:I28)</f>
        <v>0</v>
      </c>
      <c r="J29" s="120">
        <f>SUM(J23:J28)</f>
        <v>0</v>
      </c>
      <c r="K29" s="120">
        <f>SUM(G29,J29)</f>
        <v>0</v>
      </c>
      <c r="L29" s="119">
        <f>AVERAGE(L23:L28)</f>
        <v>0</v>
      </c>
      <c r="M29" s="118">
        <f>AVERAGE(M23:M28)</f>
        <v>0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33" t="s">
        <v>1427</v>
      </c>
      <c r="B30" s="132">
        <v>42037</v>
      </c>
      <c r="C30" s="129">
        <f>SUMIF(Takings!$B:$B,'2015'!$B30,Takings!C:C)</f>
        <v>0</v>
      </c>
      <c r="D30" s="119">
        <f>SUMIF(Takings!$B:$B,'2015'!$B30,Takings!D:D)</f>
        <v>0</v>
      </c>
      <c r="E30" s="119">
        <f>SUMIF(Takings!$B:$B,'2015'!$B30,Takings!E:E)</f>
        <v>0</v>
      </c>
      <c r="F30" s="128">
        <f>SUMIF(Takings!$B:$B,'2015'!$B30,Takings!F:F)</f>
        <v>0</v>
      </c>
      <c r="G30" s="131">
        <f>SUMIF(Takings!$B:$B,'2015'!$B30,Takings!G:G)</f>
        <v>0</v>
      </c>
      <c r="H30" s="128">
        <f t="shared" ref="H30:H35" si="16">IFERROR(F30/G30,0)</f>
        <v>0</v>
      </c>
      <c r="I30" s="129">
        <f>SUMIF(Takings!$B:$B,'2015'!$B30,Takings!I:I)</f>
        <v>0</v>
      </c>
      <c r="J30" s="130">
        <f>SUMIF(Takings!$B:$B,'2015'!$B30,Takings!J:J)</f>
        <v>0</v>
      </c>
      <c r="K30" s="130">
        <f t="shared" ref="K30:K35" si="17">IFERROR(SUM(G30,J30),0)</f>
        <v>0</v>
      </c>
      <c r="L30" s="129">
        <f t="shared" ref="L30:L35" si="18">IFERROR(MEDIAN(I30/J30),0)</f>
        <v>0</v>
      </c>
      <c r="M30" s="128">
        <f t="shared" ref="M30:M35" si="19">IFERROR(SUM(F30,I30)/K30,0)</f>
        <v>0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33" t="s">
        <v>1427</v>
      </c>
      <c r="B31" s="132">
        <v>42038</v>
      </c>
      <c r="C31" s="129">
        <f>SUMIF(Takings!$B:$B,'2015'!$B31,Takings!C:C)</f>
        <v>0</v>
      </c>
      <c r="D31" s="119">
        <f>SUMIF(Takings!$B:$B,'2015'!$B31,Takings!D:D)</f>
        <v>0</v>
      </c>
      <c r="E31" s="119">
        <f>SUMIF(Takings!$B:$B,'2015'!$B31,Takings!E:E)</f>
        <v>0</v>
      </c>
      <c r="F31" s="128">
        <f>SUMIF(Takings!$B:$B,'2015'!$B31,Takings!F:F)</f>
        <v>0</v>
      </c>
      <c r="G31" s="131">
        <f>SUMIF(Takings!$B:$B,'2015'!$B31,Takings!G:G)</f>
        <v>0</v>
      </c>
      <c r="H31" s="128">
        <f t="shared" si="16"/>
        <v>0</v>
      </c>
      <c r="I31" s="129">
        <f>SUMIF(Takings!$B:$B,'2015'!$B31,Takings!I:I)</f>
        <v>0</v>
      </c>
      <c r="J31" s="130">
        <f>SUMIF(Takings!$B:$B,'2015'!$B31,Takings!J:J)</f>
        <v>0</v>
      </c>
      <c r="K31" s="130">
        <f t="shared" si="17"/>
        <v>0</v>
      </c>
      <c r="L31" s="129">
        <f t="shared" si="18"/>
        <v>0</v>
      </c>
      <c r="M31" s="128">
        <f t="shared" si="19"/>
        <v>0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x14ac:dyDescent="0.35">
      <c r="A32" s="133" t="s">
        <v>1427</v>
      </c>
      <c r="B32" s="132">
        <v>42039</v>
      </c>
      <c r="C32" s="129">
        <f>SUMIF(Takings!$B:$B,'2015'!$B32,Takings!C:C)</f>
        <v>0</v>
      </c>
      <c r="D32" s="119">
        <f>SUMIF(Takings!$B:$B,'2015'!$B32,Takings!D:D)</f>
        <v>0</v>
      </c>
      <c r="E32" s="119">
        <f>SUMIF(Takings!$B:$B,'2015'!$B32,Takings!E:E)</f>
        <v>0</v>
      </c>
      <c r="F32" s="128">
        <f>SUMIF(Takings!$B:$B,'2015'!$B32,Takings!F:F)</f>
        <v>0</v>
      </c>
      <c r="G32" s="131">
        <f>SUMIF(Takings!$B:$B,'2015'!$B32,Takings!G:G)</f>
        <v>0</v>
      </c>
      <c r="H32" s="128">
        <f t="shared" si="16"/>
        <v>0</v>
      </c>
      <c r="I32" s="129">
        <f>SUMIF(Takings!$B:$B,'2015'!$B32,Takings!I:I)</f>
        <v>0</v>
      </c>
      <c r="J32" s="130">
        <f>SUMIF(Takings!$B:$B,'2015'!$B32,Takings!J:J)</f>
        <v>0</v>
      </c>
      <c r="K32" s="130">
        <f t="shared" si="17"/>
        <v>0</v>
      </c>
      <c r="L32" s="129">
        <f t="shared" si="18"/>
        <v>0</v>
      </c>
      <c r="M32" s="128">
        <f t="shared" si="19"/>
        <v>0</v>
      </c>
      <c r="N32" s="127" t="str">
        <f>IF(VLOOKUP($B32,Takings!$B:$P,13,0)=0,"",VLOOKUP($B32,Takings!$B:$P,13,0))</f>
        <v/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33" t="s">
        <v>1427</v>
      </c>
      <c r="B33" s="132">
        <v>42040</v>
      </c>
      <c r="C33" s="129">
        <f>SUMIF(Takings!$B:$B,'2015'!$B33,Takings!C:C)</f>
        <v>0</v>
      </c>
      <c r="D33" s="119">
        <f>SUMIF(Takings!$B:$B,'2015'!$B33,Takings!D:D)</f>
        <v>0</v>
      </c>
      <c r="E33" s="119">
        <f>SUMIF(Takings!$B:$B,'2015'!$B33,Takings!E:E)</f>
        <v>0</v>
      </c>
      <c r="F33" s="128">
        <f>SUMIF(Takings!$B:$B,'2015'!$B33,Takings!F:F)</f>
        <v>0</v>
      </c>
      <c r="G33" s="131">
        <f>SUMIF(Takings!$B:$B,'2015'!$B33,Takings!G:G)</f>
        <v>0</v>
      </c>
      <c r="H33" s="128">
        <f t="shared" si="16"/>
        <v>0</v>
      </c>
      <c r="I33" s="129">
        <f>SUMIF(Takings!$B:$B,'2015'!$B33,Takings!I:I)</f>
        <v>0</v>
      </c>
      <c r="J33" s="130">
        <f>SUMIF(Takings!$B:$B,'2015'!$B33,Takings!J:J)</f>
        <v>0</v>
      </c>
      <c r="K33" s="130">
        <f t="shared" si="17"/>
        <v>0</v>
      </c>
      <c r="L33" s="129">
        <f t="shared" si="18"/>
        <v>0</v>
      </c>
      <c r="M33" s="128">
        <f t="shared" si="19"/>
        <v>0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33" t="s">
        <v>1427</v>
      </c>
      <c r="B34" s="132">
        <v>42041</v>
      </c>
      <c r="C34" s="129">
        <f>SUMIF(Takings!$B:$B,'2015'!$B34,Takings!C:C)</f>
        <v>0</v>
      </c>
      <c r="D34" s="119">
        <f>SUMIF(Takings!$B:$B,'2015'!$B34,Takings!D:D)</f>
        <v>0</v>
      </c>
      <c r="E34" s="119">
        <f>SUMIF(Takings!$B:$B,'2015'!$B34,Takings!E:E)</f>
        <v>0</v>
      </c>
      <c r="F34" s="128">
        <f>SUMIF(Takings!$B:$B,'2015'!$B34,Takings!F:F)</f>
        <v>0</v>
      </c>
      <c r="G34" s="131">
        <f>SUMIF(Takings!$B:$B,'2015'!$B34,Takings!G:G)</f>
        <v>0</v>
      </c>
      <c r="H34" s="128">
        <f t="shared" si="16"/>
        <v>0</v>
      </c>
      <c r="I34" s="129">
        <f>SUMIF(Takings!$B:$B,'2015'!$B34,Takings!I:I)</f>
        <v>0</v>
      </c>
      <c r="J34" s="130">
        <f>SUMIF(Takings!$B:$B,'2015'!$B34,Takings!J:J)</f>
        <v>0</v>
      </c>
      <c r="K34" s="130">
        <f t="shared" si="17"/>
        <v>0</v>
      </c>
      <c r="L34" s="129">
        <f t="shared" si="18"/>
        <v>0</v>
      </c>
      <c r="M34" s="128">
        <f t="shared" si="19"/>
        <v>0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33" t="s">
        <v>1427</v>
      </c>
      <c r="B35" s="132">
        <v>42042</v>
      </c>
      <c r="C35" s="129">
        <f>SUMIF(Takings!$B:$B,'2015'!$B35,Takings!C:C)</f>
        <v>0</v>
      </c>
      <c r="D35" s="119">
        <f>SUMIF(Takings!$B:$B,'2015'!$B35,Takings!D:D)</f>
        <v>0</v>
      </c>
      <c r="E35" s="119">
        <f>SUMIF(Takings!$B:$B,'2015'!$B35,Takings!E:E)</f>
        <v>0</v>
      </c>
      <c r="F35" s="128">
        <f>SUMIF(Takings!$B:$B,'2015'!$B35,Takings!F:F)</f>
        <v>0</v>
      </c>
      <c r="G35" s="131">
        <f>SUMIF(Takings!$B:$B,'2015'!$B35,Takings!G:G)</f>
        <v>0</v>
      </c>
      <c r="H35" s="128">
        <f t="shared" si="16"/>
        <v>0</v>
      </c>
      <c r="I35" s="129">
        <f>SUMIF(Takings!$B:$B,'2015'!$B35,Takings!I:I)</f>
        <v>0</v>
      </c>
      <c r="J35" s="130">
        <f>SUMIF(Takings!$B:$B,'2015'!$B35,Takings!J:J)</f>
        <v>0</v>
      </c>
      <c r="K35" s="130">
        <f t="shared" si="17"/>
        <v>0</v>
      </c>
      <c r="L35" s="129">
        <f t="shared" si="18"/>
        <v>0</v>
      </c>
      <c r="M35" s="128">
        <f t="shared" si="19"/>
        <v>0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42043</v>
      </c>
      <c r="C36" s="119">
        <f>SUM(C30:C35)</f>
        <v>0</v>
      </c>
      <c r="D36" s="119">
        <f>VLOOKUP($B36,Takings!$B:$P,3,0)</f>
        <v>0</v>
      </c>
      <c r="E36" s="122">
        <f>SUM(C36:D36)</f>
        <v>0</v>
      </c>
      <c r="F36" s="118"/>
      <c r="G36" s="121">
        <f>SUM(G30:G35)</f>
        <v>0</v>
      </c>
      <c r="H36" s="118">
        <f>AVERAGE(H30:H35)</f>
        <v>0</v>
      </c>
      <c r="I36" s="119">
        <f>SUM(I30:I35)</f>
        <v>0</v>
      </c>
      <c r="J36" s="120">
        <f>SUM(J30:J35)</f>
        <v>0</v>
      </c>
      <c r="K36" s="120">
        <f>SUM(G36,J36)</f>
        <v>0</v>
      </c>
      <c r="L36" s="119">
        <f>AVERAGE(L30:L35)</f>
        <v>0</v>
      </c>
      <c r="M36" s="118">
        <f>AVERAGE(M30:M35)</f>
        <v>0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x14ac:dyDescent="0.35">
      <c r="A37" s="133" t="s">
        <v>1426</v>
      </c>
      <c r="B37" s="132">
        <v>42044</v>
      </c>
      <c r="C37" s="129">
        <f>SUMIF(Takings!$B:$B,'2015'!$B37,Takings!C:C)</f>
        <v>0</v>
      </c>
      <c r="D37" s="119">
        <f>SUMIF(Takings!$B:$B,'2015'!$B37,Takings!D:D)</f>
        <v>0</v>
      </c>
      <c r="E37" s="119">
        <f>SUMIF(Takings!$B:$B,'2015'!$B37,Takings!E:E)</f>
        <v>0</v>
      </c>
      <c r="F37" s="128">
        <f>SUMIF(Takings!$B:$B,'2015'!$B37,Takings!F:F)</f>
        <v>0</v>
      </c>
      <c r="G37" s="131">
        <f>SUMIF(Takings!$B:$B,'2015'!$B37,Takings!G:G)</f>
        <v>0</v>
      </c>
      <c r="H37" s="128">
        <f t="shared" ref="H37:H42" si="20">IFERROR(F37/G37,0)</f>
        <v>0</v>
      </c>
      <c r="I37" s="129">
        <f>SUMIF(Takings!$B:$B,'2015'!$B37,Takings!I:I)</f>
        <v>0</v>
      </c>
      <c r="J37" s="130">
        <f>SUMIF(Takings!$B:$B,'2015'!$B37,Takings!J:J)</f>
        <v>0</v>
      </c>
      <c r="K37" s="130">
        <f t="shared" ref="K37:K42" si="21">IFERROR(SUM(G37,J37),0)</f>
        <v>0</v>
      </c>
      <c r="L37" s="129">
        <f t="shared" ref="L37:L42" si="22">IFERROR(MEDIAN(I37/J37),0)</f>
        <v>0</v>
      </c>
      <c r="M37" s="128">
        <f t="shared" ref="M37:M42" si="23">IFERROR(SUM(F37,I37)/K37,0)</f>
        <v>0</v>
      </c>
      <c r="N37" s="127" t="str">
        <f>IF(VLOOKUP($B37,Takings!$B:$P,13,0)=0,"",VLOOKUP($B37,Takings!$B:$P,13,0))</f>
        <v/>
      </c>
      <c r="O37" s="126" t="str">
        <f>IF(VLOOKUP($B37,Takings!$B:$P,14,0)=0,"",VLOOKUP($B37,Takings!$B:$P,14,0))</f>
        <v/>
      </c>
      <c r="P37" s="125" t="str">
        <f>IF(VLOOKUP($B37,Takings!$B:$P,15,0)=0,"",VLOOKUP($B37,Takings!$B:$P,15,0))</f>
        <v/>
      </c>
    </row>
    <row r="38" spans="1:16" s="113" customFormat="1" x14ac:dyDescent="0.35">
      <c r="A38" s="133" t="s">
        <v>1426</v>
      </c>
      <c r="B38" s="132">
        <v>42045</v>
      </c>
      <c r="C38" s="129">
        <f>SUMIF(Takings!$B:$B,'2015'!$B38,Takings!C:C)</f>
        <v>0</v>
      </c>
      <c r="D38" s="119">
        <f>SUMIF(Takings!$B:$B,'2015'!$B38,Takings!D:D)</f>
        <v>0</v>
      </c>
      <c r="E38" s="119">
        <f>SUMIF(Takings!$B:$B,'2015'!$B38,Takings!E:E)</f>
        <v>0</v>
      </c>
      <c r="F38" s="128">
        <f>SUMIF(Takings!$B:$B,'2015'!$B38,Takings!F:F)</f>
        <v>0</v>
      </c>
      <c r="G38" s="131">
        <f>SUMIF(Takings!$B:$B,'2015'!$B38,Takings!G:G)</f>
        <v>0</v>
      </c>
      <c r="H38" s="128">
        <f t="shared" si="20"/>
        <v>0</v>
      </c>
      <c r="I38" s="129">
        <f>SUMIF(Takings!$B:$B,'2015'!$B38,Takings!I:I)</f>
        <v>0</v>
      </c>
      <c r="J38" s="130">
        <f>SUMIF(Takings!$B:$B,'2015'!$B38,Takings!J:J)</f>
        <v>0</v>
      </c>
      <c r="K38" s="130">
        <f t="shared" si="21"/>
        <v>0</v>
      </c>
      <c r="L38" s="129">
        <f t="shared" si="22"/>
        <v>0</v>
      </c>
      <c r="M38" s="128">
        <f t="shared" si="23"/>
        <v>0</v>
      </c>
      <c r="N38" s="127" t="str">
        <f>IF(VLOOKUP($B38,Takings!$B:$P,13,0)=0,"",VLOOKUP($B38,Takings!$B:$P,13,0))</f>
        <v/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x14ac:dyDescent="0.35">
      <c r="A39" s="133" t="s">
        <v>1426</v>
      </c>
      <c r="B39" s="132">
        <v>42046</v>
      </c>
      <c r="C39" s="129">
        <f>SUMIF(Takings!$B:$B,'2015'!$B39,Takings!C:C)</f>
        <v>0</v>
      </c>
      <c r="D39" s="119">
        <f>SUMIF(Takings!$B:$B,'2015'!$B39,Takings!D:D)</f>
        <v>0</v>
      </c>
      <c r="E39" s="119">
        <f>SUMIF(Takings!$B:$B,'2015'!$B39,Takings!E:E)</f>
        <v>0</v>
      </c>
      <c r="F39" s="128">
        <f>SUMIF(Takings!$B:$B,'2015'!$B39,Takings!F:F)</f>
        <v>0</v>
      </c>
      <c r="G39" s="131">
        <f>SUMIF(Takings!$B:$B,'2015'!$B39,Takings!G:G)</f>
        <v>0</v>
      </c>
      <c r="H39" s="128">
        <f t="shared" si="20"/>
        <v>0</v>
      </c>
      <c r="I39" s="129">
        <f>SUMIF(Takings!$B:$B,'2015'!$B39,Takings!I:I)</f>
        <v>0</v>
      </c>
      <c r="J39" s="130">
        <f>SUMIF(Takings!$B:$B,'2015'!$B39,Takings!J:J)</f>
        <v>0</v>
      </c>
      <c r="K39" s="130">
        <f t="shared" si="21"/>
        <v>0</v>
      </c>
      <c r="L39" s="129">
        <f t="shared" si="22"/>
        <v>0</v>
      </c>
      <c r="M39" s="128">
        <f t="shared" si="23"/>
        <v>0</v>
      </c>
      <c r="N39" s="127" t="str">
        <f>IF(VLOOKUP($B39,Takings!$B:$P,13,0)=0,"",VLOOKUP($B39,Takings!$B:$P,13,0))</f>
        <v/>
      </c>
      <c r="O39" s="126" t="str">
        <f>IF(VLOOKUP($B39,Takings!$B:$P,14,0)=0,"",VLOOKUP($B39,Takings!$B:$P,14,0))</f>
        <v/>
      </c>
      <c r="P39" s="125" t="str">
        <f>IF(VLOOKUP($B39,Takings!$B:$P,15,0)=0,"",VLOOKUP($B39,Takings!$B:$P,15,0))</f>
        <v/>
      </c>
    </row>
    <row r="40" spans="1:16" s="113" customFormat="1" x14ac:dyDescent="0.35">
      <c r="A40" s="133" t="s">
        <v>1426</v>
      </c>
      <c r="B40" s="132">
        <v>42047</v>
      </c>
      <c r="C40" s="129">
        <f>SUMIF(Takings!$B:$B,'2015'!$B40,Takings!C:C)</f>
        <v>0</v>
      </c>
      <c r="D40" s="119">
        <f>SUMIF(Takings!$B:$B,'2015'!$B40,Takings!D:D)</f>
        <v>0</v>
      </c>
      <c r="E40" s="119">
        <f>SUMIF(Takings!$B:$B,'2015'!$B40,Takings!E:E)</f>
        <v>0</v>
      </c>
      <c r="F40" s="128">
        <f>SUMIF(Takings!$B:$B,'2015'!$B40,Takings!F:F)</f>
        <v>0</v>
      </c>
      <c r="G40" s="131">
        <f>SUMIF(Takings!$B:$B,'2015'!$B40,Takings!G:G)</f>
        <v>0</v>
      </c>
      <c r="H40" s="128">
        <f t="shared" si="20"/>
        <v>0</v>
      </c>
      <c r="I40" s="129">
        <f>SUMIF(Takings!$B:$B,'2015'!$B40,Takings!I:I)</f>
        <v>0</v>
      </c>
      <c r="J40" s="130">
        <f>SUMIF(Takings!$B:$B,'2015'!$B40,Takings!J:J)</f>
        <v>0</v>
      </c>
      <c r="K40" s="130">
        <f t="shared" si="21"/>
        <v>0</v>
      </c>
      <c r="L40" s="129">
        <f t="shared" si="22"/>
        <v>0</v>
      </c>
      <c r="M40" s="128">
        <f t="shared" si="23"/>
        <v>0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x14ac:dyDescent="0.35">
      <c r="A41" s="133" t="s">
        <v>1426</v>
      </c>
      <c r="B41" s="132">
        <v>42048</v>
      </c>
      <c r="C41" s="129">
        <f>SUMIF(Takings!$B:$B,'2015'!$B41,Takings!C:C)</f>
        <v>0</v>
      </c>
      <c r="D41" s="119">
        <f>SUMIF(Takings!$B:$B,'2015'!$B41,Takings!D:D)</f>
        <v>0</v>
      </c>
      <c r="E41" s="119">
        <f>SUMIF(Takings!$B:$B,'2015'!$B41,Takings!E:E)</f>
        <v>0</v>
      </c>
      <c r="F41" s="128">
        <f>SUMIF(Takings!$B:$B,'2015'!$B41,Takings!F:F)</f>
        <v>0</v>
      </c>
      <c r="G41" s="131">
        <f>SUMIF(Takings!$B:$B,'2015'!$B41,Takings!G:G)</f>
        <v>0</v>
      </c>
      <c r="H41" s="128">
        <f t="shared" si="20"/>
        <v>0</v>
      </c>
      <c r="I41" s="129">
        <f>SUMIF(Takings!$B:$B,'2015'!$B41,Takings!I:I)</f>
        <v>0</v>
      </c>
      <c r="J41" s="130">
        <f>SUMIF(Takings!$B:$B,'2015'!$B41,Takings!J:J)</f>
        <v>0</v>
      </c>
      <c r="K41" s="130">
        <f t="shared" si="21"/>
        <v>0</v>
      </c>
      <c r="L41" s="129">
        <f t="shared" si="22"/>
        <v>0</v>
      </c>
      <c r="M41" s="128">
        <f t="shared" si="23"/>
        <v>0</v>
      </c>
      <c r="N41" s="127" t="str">
        <f>IF(VLOOKUP($B41,Takings!$B:$P,13,0)=0,"",VLOOKUP($B41,Takings!$B:$P,13,0))</f>
        <v/>
      </c>
      <c r="O41" s="126" t="str">
        <f>IF(VLOOKUP($B41,Takings!$B:$P,14,0)=0,"",VLOOKUP($B41,Takings!$B:$P,14,0))</f>
        <v/>
      </c>
      <c r="P41" s="125" t="str">
        <f>IF(VLOOKUP($B41,Takings!$B:$P,15,0)=0,"",VLOOKUP($B41,Takings!$B:$P,15,0))</f>
        <v/>
      </c>
    </row>
    <row r="42" spans="1:16" s="113" customFormat="1" x14ac:dyDescent="0.35">
      <c r="A42" s="133" t="s">
        <v>1426</v>
      </c>
      <c r="B42" s="132">
        <v>42049</v>
      </c>
      <c r="C42" s="129">
        <f>SUMIF(Takings!$B:$B,'2015'!$B42,Takings!C:C)</f>
        <v>0</v>
      </c>
      <c r="D42" s="119">
        <f>SUMIF(Takings!$B:$B,'2015'!$B42,Takings!D:D)</f>
        <v>0</v>
      </c>
      <c r="E42" s="119">
        <f>SUMIF(Takings!$B:$B,'2015'!$B42,Takings!E:E)</f>
        <v>0</v>
      </c>
      <c r="F42" s="128">
        <f>SUMIF(Takings!$B:$B,'2015'!$B42,Takings!F:F)</f>
        <v>0</v>
      </c>
      <c r="G42" s="131">
        <f>SUMIF(Takings!$B:$B,'2015'!$B42,Takings!G:G)</f>
        <v>0</v>
      </c>
      <c r="H42" s="128">
        <f t="shared" si="20"/>
        <v>0</v>
      </c>
      <c r="I42" s="129">
        <f>SUMIF(Takings!$B:$B,'2015'!$B42,Takings!I:I)</f>
        <v>0</v>
      </c>
      <c r="J42" s="130">
        <f>SUMIF(Takings!$B:$B,'2015'!$B42,Takings!J:J)</f>
        <v>0</v>
      </c>
      <c r="K42" s="130">
        <f t="shared" si="21"/>
        <v>0</v>
      </c>
      <c r="L42" s="129">
        <f t="shared" si="22"/>
        <v>0</v>
      </c>
      <c r="M42" s="128">
        <f t="shared" si="23"/>
        <v>0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42050</v>
      </c>
      <c r="C43" s="119">
        <f>SUM(C37:C42)</f>
        <v>0</v>
      </c>
      <c r="D43" s="119">
        <f>VLOOKUP($B43,Takings!$B:$P,3,0)</f>
        <v>0</v>
      </c>
      <c r="E43" s="122">
        <f>SUM(C43:D43)</f>
        <v>0</v>
      </c>
      <c r="F43" s="118"/>
      <c r="G43" s="121">
        <f>SUM(G37:G42)</f>
        <v>0</v>
      </c>
      <c r="H43" s="118">
        <f>AVERAGE(H37:H42)</f>
        <v>0</v>
      </c>
      <c r="I43" s="119">
        <f>SUM(I37:I42)</f>
        <v>0</v>
      </c>
      <c r="J43" s="120">
        <f>SUM(J37:J42)</f>
        <v>0</v>
      </c>
      <c r="K43" s="120">
        <f>SUM(G43,J43)</f>
        <v>0</v>
      </c>
      <c r="L43" s="119">
        <f>AVERAGE(L37:L42)</f>
        <v>0</v>
      </c>
      <c r="M43" s="118">
        <f>AVERAGE(M37:M42)</f>
        <v>0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x14ac:dyDescent="0.35">
      <c r="A44" s="133" t="s">
        <v>1425</v>
      </c>
      <c r="B44" s="132">
        <v>42051</v>
      </c>
      <c r="C44" s="129">
        <f>SUMIF(Takings!$B:$B,'2015'!$B44,Takings!C:C)</f>
        <v>0</v>
      </c>
      <c r="D44" s="119">
        <f>SUMIF(Takings!$B:$B,'2015'!$B44,Takings!D:D)</f>
        <v>0</v>
      </c>
      <c r="E44" s="119">
        <f>SUMIF(Takings!$B:$B,'2015'!$B44,Takings!E:E)</f>
        <v>0</v>
      </c>
      <c r="F44" s="128">
        <f>SUMIF(Takings!$B:$B,'2015'!$B44,Takings!F:F)</f>
        <v>0</v>
      </c>
      <c r="G44" s="131">
        <f>SUMIF(Takings!$B:$B,'2015'!$B44,Takings!G:G)</f>
        <v>0</v>
      </c>
      <c r="H44" s="128">
        <f t="shared" ref="H44:H49" si="24">IFERROR(F44/G44,0)</f>
        <v>0</v>
      </c>
      <c r="I44" s="129">
        <f>SUMIF(Takings!$B:$B,'2015'!$B44,Takings!I:I)</f>
        <v>0</v>
      </c>
      <c r="J44" s="130">
        <f>SUMIF(Takings!$B:$B,'2015'!$B44,Takings!J:J)</f>
        <v>0</v>
      </c>
      <c r="K44" s="130">
        <f t="shared" ref="K44:K49" si="25">IFERROR(SUM(G44,J44),0)</f>
        <v>0</v>
      </c>
      <c r="L44" s="129">
        <f t="shared" ref="L44:L49" si="26">IFERROR(MEDIAN(I44/J44),0)</f>
        <v>0</v>
      </c>
      <c r="M44" s="128">
        <f t="shared" ref="M44:M49" si="27">IFERROR(SUM(F44,I44)/K44,0)</f>
        <v>0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33" t="s">
        <v>1425</v>
      </c>
      <c r="B45" s="132">
        <v>42052</v>
      </c>
      <c r="C45" s="129">
        <f>SUMIF(Takings!$B:$B,'2015'!$B45,Takings!C:C)</f>
        <v>0</v>
      </c>
      <c r="D45" s="119">
        <f>SUMIF(Takings!$B:$B,'2015'!$B45,Takings!D:D)</f>
        <v>0</v>
      </c>
      <c r="E45" s="119">
        <f>SUMIF(Takings!$B:$B,'2015'!$B45,Takings!E:E)</f>
        <v>0</v>
      </c>
      <c r="F45" s="128">
        <f>SUMIF(Takings!$B:$B,'2015'!$B45,Takings!F:F)</f>
        <v>0</v>
      </c>
      <c r="G45" s="131">
        <f>SUMIF(Takings!$B:$B,'2015'!$B45,Takings!G:G)</f>
        <v>0</v>
      </c>
      <c r="H45" s="128">
        <f t="shared" si="24"/>
        <v>0</v>
      </c>
      <c r="I45" s="129">
        <f>SUMIF(Takings!$B:$B,'2015'!$B45,Takings!I:I)</f>
        <v>0</v>
      </c>
      <c r="J45" s="130">
        <f>SUMIF(Takings!$B:$B,'2015'!$B45,Takings!J:J)</f>
        <v>0</v>
      </c>
      <c r="K45" s="130">
        <f t="shared" si="25"/>
        <v>0</v>
      </c>
      <c r="L45" s="129">
        <f t="shared" si="26"/>
        <v>0</v>
      </c>
      <c r="M45" s="128">
        <f t="shared" si="27"/>
        <v>0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33" t="s">
        <v>1425</v>
      </c>
      <c r="B46" s="132">
        <v>42053</v>
      </c>
      <c r="C46" s="129">
        <f>SUMIF(Takings!$B:$B,'2015'!$B46,Takings!C:C)</f>
        <v>0</v>
      </c>
      <c r="D46" s="119">
        <f>SUMIF(Takings!$B:$B,'2015'!$B46,Takings!D:D)</f>
        <v>0</v>
      </c>
      <c r="E46" s="119">
        <f>SUMIF(Takings!$B:$B,'2015'!$B46,Takings!E:E)</f>
        <v>0</v>
      </c>
      <c r="F46" s="128">
        <f>SUMIF(Takings!$B:$B,'2015'!$B46,Takings!F:F)</f>
        <v>0</v>
      </c>
      <c r="G46" s="131">
        <f>SUMIF(Takings!$B:$B,'2015'!$B46,Takings!G:G)</f>
        <v>0</v>
      </c>
      <c r="H46" s="128">
        <f t="shared" si="24"/>
        <v>0</v>
      </c>
      <c r="I46" s="129">
        <f>SUMIF(Takings!$B:$B,'2015'!$B46,Takings!I:I)</f>
        <v>0</v>
      </c>
      <c r="J46" s="130">
        <f>SUMIF(Takings!$B:$B,'2015'!$B46,Takings!J:J)</f>
        <v>0</v>
      </c>
      <c r="K46" s="130">
        <f t="shared" si="25"/>
        <v>0</v>
      </c>
      <c r="L46" s="129">
        <f t="shared" si="26"/>
        <v>0</v>
      </c>
      <c r="M46" s="128">
        <f t="shared" si="27"/>
        <v>0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33" t="s">
        <v>1425</v>
      </c>
      <c r="B47" s="132">
        <v>42054</v>
      </c>
      <c r="C47" s="129">
        <f>SUMIF(Takings!$B:$B,'2015'!$B47,Takings!C:C)</f>
        <v>0</v>
      </c>
      <c r="D47" s="119">
        <f>SUMIF(Takings!$B:$B,'2015'!$B47,Takings!D:D)</f>
        <v>0</v>
      </c>
      <c r="E47" s="119">
        <f>SUMIF(Takings!$B:$B,'2015'!$B47,Takings!E:E)</f>
        <v>0</v>
      </c>
      <c r="F47" s="128">
        <f>SUMIF(Takings!$B:$B,'2015'!$B47,Takings!F:F)</f>
        <v>0</v>
      </c>
      <c r="G47" s="131">
        <f>SUMIF(Takings!$B:$B,'2015'!$B47,Takings!G:G)</f>
        <v>0</v>
      </c>
      <c r="H47" s="128">
        <f t="shared" si="24"/>
        <v>0</v>
      </c>
      <c r="I47" s="129">
        <f>SUMIF(Takings!$B:$B,'2015'!$B47,Takings!I:I)</f>
        <v>0</v>
      </c>
      <c r="J47" s="130">
        <f>SUMIF(Takings!$B:$B,'2015'!$B47,Takings!J:J)</f>
        <v>0</v>
      </c>
      <c r="K47" s="130">
        <f t="shared" si="25"/>
        <v>0</v>
      </c>
      <c r="L47" s="129">
        <f t="shared" si="26"/>
        <v>0</v>
      </c>
      <c r="M47" s="128">
        <f t="shared" si="27"/>
        <v>0</v>
      </c>
      <c r="N47" s="127" t="str">
        <f>IF(VLOOKUP($B47,Takings!$B:$P,13,0)=0,"",VLOOKUP($B47,Takings!$B:$P,13,0))</f>
        <v/>
      </c>
      <c r="O47" s="126" t="str">
        <f>IF(VLOOKUP($B47,Takings!$B:$P,14,0)=0,"",VLOOKUP($B47,Takings!$B:$P,14,0))</f>
        <v/>
      </c>
      <c r="P47" s="125" t="str">
        <f>IF(VLOOKUP($B47,Takings!$B:$P,15,0)=0,"",VLOOKUP($B47,Takings!$B:$P,15,0))</f>
        <v/>
      </c>
    </row>
    <row r="48" spans="1:16" s="113" customFormat="1" x14ac:dyDescent="0.35">
      <c r="A48" s="133" t="s">
        <v>1425</v>
      </c>
      <c r="B48" s="132">
        <v>42055</v>
      </c>
      <c r="C48" s="129">
        <f>SUMIF(Takings!$B:$B,'2015'!$B48,Takings!C:C)</f>
        <v>0</v>
      </c>
      <c r="D48" s="119">
        <f>SUMIF(Takings!$B:$B,'2015'!$B48,Takings!D:D)</f>
        <v>0</v>
      </c>
      <c r="E48" s="119">
        <f>SUMIF(Takings!$B:$B,'2015'!$B48,Takings!E:E)</f>
        <v>0</v>
      </c>
      <c r="F48" s="128">
        <f>SUMIF(Takings!$B:$B,'2015'!$B48,Takings!F:F)</f>
        <v>0</v>
      </c>
      <c r="G48" s="131">
        <f>SUMIF(Takings!$B:$B,'2015'!$B48,Takings!G:G)</f>
        <v>0</v>
      </c>
      <c r="H48" s="128">
        <f t="shared" si="24"/>
        <v>0</v>
      </c>
      <c r="I48" s="129">
        <f>SUMIF(Takings!$B:$B,'2015'!$B48,Takings!I:I)</f>
        <v>0</v>
      </c>
      <c r="J48" s="130">
        <f>SUMIF(Takings!$B:$B,'2015'!$B48,Takings!J:J)</f>
        <v>0</v>
      </c>
      <c r="K48" s="130">
        <f t="shared" si="25"/>
        <v>0</v>
      </c>
      <c r="L48" s="129">
        <f t="shared" si="26"/>
        <v>0</v>
      </c>
      <c r="M48" s="128">
        <f t="shared" si="27"/>
        <v>0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33" t="s">
        <v>1425</v>
      </c>
      <c r="B49" s="132">
        <v>42056</v>
      </c>
      <c r="C49" s="129">
        <f>SUMIF(Takings!$B:$B,'2015'!$B49,Takings!C:C)</f>
        <v>0</v>
      </c>
      <c r="D49" s="119">
        <f>SUMIF(Takings!$B:$B,'2015'!$B49,Takings!D:D)</f>
        <v>0</v>
      </c>
      <c r="E49" s="119">
        <f>SUMIF(Takings!$B:$B,'2015'!$B49,Takings!E:E)</f>
        <v>0</v>
      </c>
      <c r="F49" s="128">
        <f>SUMIF(Takings!$B:$B,'2015'!$B49,Takings!F:F)</f>
        <v>0</v>
      </c>
      <c r="G49" s="131">
        <f>SUMIF(Takings!$B:$B,'2015'!$B49,Takings!G:G)</f>
        <v>0</v>
      </c>
      <c r="H49" s="128">
        <f t="shared" si="24"/>
        <v>0</v>
      </c>
      <c r="I49" s="129">
        <f>SUMIF(Takings!$B:$B,'2015'!$B49,Takings!I:I)</f>
        <v>0</v>
      </c>
      <c r="J49" s="130">
        <f>SUMIF(Takings!$B:$B,'2015'!$B49,Takings!J:J)</f>
        <v>0</v>
      </c>
      <c r="K49" s="130">
        <f t="shared" si="25"/>
        <v>0</v>
      </c>
      <c r="L49" s="129">
        <f t="shared" si="26"/>
        <v>0</v>
      </c>
      <c r="M49" s="128">
        <f t="shared" si="27"/>
        <v>0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42057</v>
      </c>
      <c r="C50" s="119">
        <f>SUM(C44:C49)</f>
        <v>0</v>
      </c>
      <c r="D50" s="119">
        <f>VLOOKUP($B50,Takings!$B:$P,3,0)</f>
        <v>0</v>
      </c>
      <c r="E50" s="122">
        <f>SUM(C50:D50)</f>
        <v>0</v>
      </c>
      <c r="F50" s="118"/>
      <c r="G50" s="121">
        <f>SUM(G44:G49)</f>
        <v>0</v>
      </c>
      <c r="H50" s="118">
        <f>AVERAGE(H44:H49)</f>
        <v>0</v>
      </c>
      <c r="I50" s="119">
        <f>SUM(I44:I49)</f>
        <v>0</v>
      </c>
      <c r="J50" s="120">
        <f>SUM(J44:J49)</f>
        <v>0</v>
      </c>
      <c r="K50" s="120">
        <f>SUM(G50,J50)</f>
        <v>0</v>
      </c>
      <c r="L50" s="119">
        <f>AVERAGE(L44:L49)</f>
        <v>0</v>
      </c>
      <c r="M50" s="118">
        <f>AVERAGE(M44:M49)</f>
        <v>0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33" t="s">
        <v>1424</v>
      </c>
      <c r="B51" s="132">
        <v>42058</v>
      </c>
      <c r="C51" s="129">
        <f>SUMIF(Takings!$B:$B,'2015'!$B51,Takings!C:C)</f>
        <v>0</v>
      </c>
      <c r="D51" s="119">
        <f>SUMIF(Takings!$B:$B,'2015'!$B51,Takings!D:D)</f>
        <v>0</v>
      </c>
      <c r="E51" s="119">
        <f>SUMIF(Takings!$B:$B,'2015'!$B51,Takings!E:E)</f>
        <v>0</v>
      </c>
      <c r="F51" s="128">
        <f>SUMIF(Takings!$B:$B,'2015'!$B51,Takings!F:F)</f>
        <v>0</v>
      </c>
      <c r="G51" s="131">
        <f>SUMIF(Takings!$B:$B,'2015'!$B51,Takings!G:G)</f>
        <v>0</v>
      </c>
      <c r="H51" s="128">
        <f t="shared" ref="H51:H56" si="28">IFERROR(F51/G51,0)</f>
        <v>0</v>
      </c>
      <c r="I51" s="129">
        <f>SUMIF(Takings!$B:$B,'2015'!$B51,Takings!I:I)</f>
        <v>0</v>
      </c>
      <c r="J51" s="130">
        <f>SUMIF(Takings!$B:$B,'2015'!$B51,Takings!J:J)</f>
        <v>0</v>
      </c>
      <c r="K51" s="130">
        <f t="shared" ref="K51:K56" si="29">IFERROR(SUM(G51,J51),0)</f>
        <v>0</v>
      </c>
      <c r="L51" s="129">
        <f t="shared" ref="L51:L56" si="30">IFERROR(MEDIAN(I51/J51),0)</f>
        <v>0</v>
      </c>
      <c r="M51" s="128">
        <f t="shared" ref="M51:M56" si="31">IFERROR(SUM(F51,I51)/K51,0)</f>
        <v>0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33" t="s">
        <v>1424</v>
      </c>
      <c r="B52" s="132">
        <v>42059</v>
      </c>
      <c r="C52" s="129">
        <f>SUMIF(Takings!$B:$B,'2015'!$B52,Takings!C:C)</f>
        <v>0</v>
      </c>
      <c r="D52" s="119">
        <f>SUMIF(Takings!$B:$B,'2015'!$B52,Takings!D:D)</f>
        <v>0</v>
      </c>
      <c r="E52" s="119">
        <f>SUMIF(Takings!$B:$B,'2015'!$B52,Takings!E:E)</f>
        <v>0</v>
      </c>
      <c r="F52" s="128">
        <f>SUMIF(Takings!$B:$B,'2015'!$B52,Takings!F:F)</f>
        <v>0</v>
      </c>
      <c r="G52" s="131">
        <f>SUMIF(Takings!$B:$B,'2015'!$B52,Takings!G:G)</f>
        <v>0</v>
      </c>
      <c r="H52" s="128">
        <f t="shared" si="28"/>
        <v>0</v>
      </c>
      <c r="I52" s="129">
        <f>SUMIF(Takings!$B:$B,'2015'!$B52,Takings!I:I)</f>
        <v>0</v>
      </c>
      <c r="J52" s="130">
        <f>SUMIF(Takings!$B:$B,'2015'!$B52,Takings!J:J)</f>
        <v>0</v>
      </c>
      <c r="K52" s="130">
        <f t="shared" si="29"/>
        <v>0</v>
      </c>
      <c r="L52" s="129">
        <f t="shared" si="30"/>
        <v>0</v>
      </c>
      <c r="M52" s="128">
        <f t="shared" si="31"/>
        <v>0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33" t="s">
        <v>1424</v>
      </c>
      <c r="B53" s="132">
        <v>42060</v>
      </c>
      <c r="C53" s="129">
        <f>SUMIF(Takings!$B:$B,'2015'!$B53,Takings!C:C)</f>
        <v>0</v>
      </c>
      <c r="D53" s="119">
        <f>SUMIF(Takings!$B:$B,'2015'!$B53,Takings!D:D)</f>
        <v>0</v>
      </c>
      <c r="E53" s="119">
        <f>SUMIF(Takings!$B:$B,'2015'!$B53,Takings!E:E)</f>
        <v>0</v>
      </c>
      <c r="F53" s="128">
        <f>SUMIF(Takings!$B:$B,'2015'!$B53,Takings!F:F)</f>
        <v>0</v>
      </c>
      <c r="G53" s="131">
        <f>SUMIF(Takings!$B:$B,'2015'!$B53,Takings!G:G)</f>
        <v>0</v>
      </c>
      <c r="H53" s="128">
        <f t="shared" si="28"/>
        <v>0</v>
      </c>
      <c r="I53" s="129">
        <f>SUMIF(Takings!$B:$B,'2015'!$B53,Takings!I:I)</f>
        <v>0</v>
      </c>
      <c r="J53" s="130">
        <f>SUMIF(Takings!$B:$B,'2015'!$B53,Takings!J:J)</f>
        <v>0</v>
      </c>
      <c r="K53" s="130">
        <f t="shared" si="29"/>
        <v>0</v>
      </c>
      <c r="L53" s="129">
        <f t="shared" si="30"/>
        <v>0</v>
      </c>
      <c r="M53" s="128">
        <f t="shared" si="31"/>
        <v>0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33" t="s">
        <v>1424</v>
      </c>
      <c r="B54" s="132">
        <v>42061</v>
      </c>
      <c r="C54" s="129">
        <f>SUMIF(Takings!$B:$B,'2015'!$B54,Takings!C:C)</f>
        <v>0</v>
      </c>
      <c r="D54" s="119">
        <f>SUMIF(Takings!$B:$B,'2015'!$B54,Takings!D:D)</f>
        <v>0</v>
      </c>
      <c r="E54" s="119">
        <f>SUMIF(Takings!$B:$B,'2015'!$B54,Takings!E:E)</f>
        <v>0</v>
      </c>
      <c r="F54" s="128">
        <f>SUMIF(Takings!$B:$B,'2015'!$B54,Takings!F:F)</f>
        <v>0</v>
      </c>
      <c r="G54" s="131">
        <f>SUMIF(Takings!$B:$B,'2015'!$B54,Takings!G:G)</f>
        <v>0</v>
      </c>
      <c r="H54" s="128">
        <f t="shared" si="28"/>
        <v>0</v>
      </c>
      <c r="I54" s="129">
        <f>SUMIF(Takings!$B:$B,'2015'!$B54,Takings!I:I)</f>
        <v>0</v>
      </c>
      <c r="J54" s="130">
        <f>SUMIF(Takings!$B:$B,'2015'!$B54,Takings!J:J)</f>
        <v>0</v>
      </c>
      <c r="K54" s="130">
        <f t="shared" si="29"/>
        <v>0</v>
      </c>
      <c r="L54" s="129">
        <f t="shared" si="30"/>
        <v>0</v>
      </c>
      <c r="M54" s="128">
        <f t="shared" si="31"/>
        <v>0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33" t="s">
        <v>1424</v>
      </c>
      <c r="B55" s="132">
        <v>42062</v>
      </c>
      <c r="C55" s="129">
        <f>SUMIF(Takings!$B:$B,'2015'!$B55,Takings!C:C)</f>
        <v>0</v>
      </c>
      <c r="D55" s="119">
        <f>SUMIF(Takings!$B:$B,'2015'!$B55,Takings!D:D)</f>
        <v>0</v>
      </c>
      <c r="E55" s="119">
        <f>SUMIF(Takings!$B:$B,'2015'!$B55,Takings!E:E)</f>
        <v>0</v>
      </c>
      <c r="F55" s="128">
        <f>SUMIF(Takings!$B:$B,'2015'!$B55,Takings!F:F)</f>
        <v>0</v>
      </c>
      <c r="G55" s="131">
        <f>SUMIF(Takings!$B:$B,'2015'!$B55,Takings!G:G)</f>
        <v>0</v>
      </c>
      <c r="H55" s="128">
        <f t="shared" si="28"/>
        <v>0</v>
      </c>
      <c r="I55" s="129">
        <f>SUMIF(Takings!$B:$B,'2015'!$B55,Takings!I:I)</f>
        <v>0</v>
      </c>
      <c r="J55" s="130">
        <f>SUMIF(Takings!$B:$B,'2015'!$B55,Takings!J:J)</f>
        <v>0</v>
      </c>
      <c r="K55" s="130">
        <f t="shared" si="29"/>
        <v>0</v>
      </c>
      <c r="L55" s="129">
        <f t="shared" si="30"/>
        <v>0</v>
      </c>
      <c r="M55" s="128">
        <f t="shared" si="31"/>
        <v>0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33" t="s">
        <v>1424</v>
      </c>
      <c r="B56" s="132">
        <v>42063</v>
      </c>
      <c r="C56" s="129">
        <f>SUMIF(Takings!$B:$B,'2015'!$B56,Takings!C:C)</f>
        <v>0</v>
      </c>
      <c r="D56" s="119">
        <f>SUMIF(Takings!$B:$B,'2015'!$B56,Takings!D:D)</f>
        <v>0</v>
      </c>
      <c r="E56" s="119">
        <f>SUMIF(Takings!$B:$B,'2015'!$B56,Takings!E:E)</f>
        <v>0</v>
      </c>
      <c r="F56" s="128">
        <f>SUMIF(Takings!$B:$B,'2015'!$B56,Takings!F:F)</f>
        <v>0</v>
      </c>
      <c r="G56" s="131">
        <f>SUMIF(Takings!$B:$B,'2015'!$B56,Takings!G:G)</f>
        <v>0</v>
      </c>
      <c r="H56" s="128">
        <f t="shared" si="28"/>
        <v>0</v>
      </c>
      <c r="I56" s="129">
        <f>SUMIF(Takings!$B:$B,'2015'!$B56,Takings!I:I)</f>
        <v>0</v>
      </c>
      <c r="J56" s="130">
        <f>SUMIF(Takings!$B:$B,'2015'!$B56,Takings!J:J)</f>
        <v>0</v>
      </c>
      <c r="K56" s="130">
        <f t="shared" si="29"/>
        <v>0</v>
      </c>
      <c r="L56" s="129">
        <f t="shared" si="30"/>
        <v>0</v>
      </c>
      <c r="M56" s="128">
        <f t="shared" si="31"/>
        <v>0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42064</v>
      </c>
      <c r="C57" s="119">
        <f>SUM(C51:C56)</f>
        <v>0</v>
      </c>
      <c r="D57" s="119">
        <f>VLOOKUP($B57,Takings!$B:$P,3,0)</f>
        <v>0</v>
      </c>
      <c r="E57" s="122">
        <f>SUM(C57:D57)</f>
        <v>0</v>
      </c>
      <c r="F57" s="118"/>
      <c r="G57" s="121">
        <f>SUM(G51:G56)</f>
        <v>0</v>
      </c>
      <c r="H57" s="118">
        <f>AVERAGE(H51:H56)</f>
        <v>0</v>
      </c>
      <c r="I57" s="119">
        <f>SUM(I51:I56)</f>
        <v>0</v>
      </c>
      <c r="J57" s="120">
        <f>SUM(J51:J56)</f>
        <v>0</v>
      </c>
      <c r="K57" s="120">
        <f>SUM(G57,J57)</f>
        <v>0</v>
      </c>
      <c r="L57" s="119">
        <f>AVERAGE(L51:L56)</f>
        <v>0</v>
      </c>
      <c r="M57" s="118">
        <f>AVERAGE(M51:M56)</f>
        <v>0</v>
      </c>
      <c r="N57" s="117" t="str">
        <f>IF(VLOOKUP($B57,Takings!$B:$P,13,0)=0,"",VLOOKUP($B57,Takings!$B:$P,13,0))</f>
        <v/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33" t="s">
        <v>1423</v>
      </c>
      <c r="B58" s="132">
        <v>42065</v>
      </c>
      <c r="C58" s="129">
        <f>SUMIF(Takings!$B:$B,'2015'!$B58,Takings!C:C)</f>
        <v>0</v>
      </c>
      <c r="D58" s="119">
        <f>SUMIF(Takings!$B:$B,'2015'!$B58,Takings!D:D)</f>
        <v>0</v>
      </c>
      <c r="E58" s="119">
        <f>SUMIF(Takings!$B:$B,'2015'!$B58,Takings!E:E)</f>
        <v>0</v>
      </c>
      <c r="F58" s="128">
        <f>SUMIF(Takings!$B:$B,'2015'!$B58,Takings!F:F)</f>
        <v>0</v>
      </c>
      <c r="G58" s="131">
        <f>SUMIF(Takings!$B:$B,'2015'!$B58,Takings!G:G)</f>
        <v>0</v>
      </c>
      <c r="H58" s="128">
        <f t="shared" ref="H58:H63" si="32">IFERROR(F58/G58,0)</f>
        <v>0</v>
      </c>
      <c r="I58" s="129">
        <f>SUMIF(Takings!$B:$B,'2015'!$B58,Takings!I:I)</f>
        <v>0</v>
      </c>
      <c r="J58" s="130">
        <f>SUMIF(Takings!$B:$B,'2015'!$B58,Takings!J:J)</f>
        <v>0</v>
      </c>
      <c r="K58" s="130">
        <f t="shared" ref="K58:K63" si="33">IFERROR(SUM(G58,J58),0)</f>
        <v>0</v>
      </c>
      <c r="L58" s="129">
        <f t="shared" ref="L58:L63" si="34">IFERROR(MEDIAN(I58/J58),0)</f>
        <v>0</v>
      </c>
      <c r="M58" s="128">
        <f t="shared" ref="M58:M63" si="35">IFERROR(SUM(F58,I58)/K58,0)</f>
        <v>0</v>
      </c>
      <c r="N58" s="127" t="str">
        <f>IF(VLOOKUP($B58,Takings!$B:$P,13,0)=0,"",VLOOKUP($B58,Takings!$B:$P,13,0))</f>
        <v/>
      </c>
      <c r="O58" s="126" t="str">
        <f>IF(VLOOKUP($B58,Takings!$B:$P,14,0)=0,"",VLOOKUP($B58,Takings!$B:$P,14,0))</f>
        <v/>
      </c>
      <c r="P58" s="125" t="str">
        <f>IF(VLOOKUP($B58,Takings!$B:$P,15,0)=0,"",VLOOKUP($B58,Takings!$B:$P,15,0))</f>
        <v/>
      </c>
    </row>
    <row r="59" spans="1:16" s="113" customFormat="1" x14ac:dyDescent="0.35">
      <c r="A59" s="133" t="s">
        <v>1423</v>
      </c>
      <c r="B59" s="132">
        <v>42066</v>
      </c>
      <c r="C59" s="129">
        <f>SUMIF(Takings!$B:$B,'2015'!$B59,Takings!C:C)</f>
        <v>0</v>
      </c>
      <c r="D59" s="119">
        <f>SUMIF(Takings!$B:$B,'2015'!$B59,Takings!D:D)</f>
        <v>0</v>
      </c>
      <c r="E59" s="119">
        <f>SUMIF(Takings!$B:$B,'2015'!$B59,Takings!E:E)</f>
        <v>0</v>
      </c>
      <c r="F59" s="128">
        <f>SUMIF(Takings!$B:$B,'2015'!$B59,Takings!F:F)</f>
        <v>0</v>
      </c>
      <c r="G59" s="131">
        <f>SUMIF(Takings!$B:$B,'2015'!$B59,Takings!G:G)</f>
        <v>0</v>
      </c>
      <c r="H59" s="128">
        <f t="shared" si="32"/>
        <v>0</v>
      </c>
      <c r="I59" s="129">
        <f>SUMIF(Takings!$B:$B,'2015'!$B59,Takings!I:I)</f>
        <v>0</v>
      </c>
      <c r="J59" s="130">
        <f>SUMIF(Takings!$B:$B,'2015'!$B59,Takings!J:J)</f>
        <v>0</v>
      </c>
      <c r="K59" s="130">
        <f t="shared" si="33"/>
        <v>0</v>
      </c>
      <c r="L59" s="129">
        <f t="shared" si="34"/>
        <v>0</v>
      </c>
      <c r="M59" s="128">
        <f t="shared" si="35"/>
        <v>0</v>
      </c>
      <c r="N59" s="127" t="str">
        <f>IF(VLOOKUP($B59,Takings!$B:$P,13,0)=0,"",VLOOKUP($B59,Takings!$B:$P,13,0))</f>
        <v/>
      </c>
      <c r="O59" s="126" t="str">
        <f>IF(VLOOKUP($B59,Takings!$B:$P,14,0)=0,"",VLOOKUP($B59,Takings!$B:$P,14,0))</f>
        <v/>
      </c>
      <c r="P59" s="125" t="str">
        <f>IF(VLOOKUP($B59,Takings!$B:$P,15,0)=0,"",VLOOKUP($B59,Takings!$B:$P,15,0))</f>
        <v/>
      </c>
    </row>
    <row r="60" spans="1:16" s="113" customFormat="1" x14ac:dyDescent="0.35">
      <c r="A60" s="133" t="s">
        <v>1423</v>
      </c>
      <c r="B60" s="132">
        <v>42067</v>
      </c>
      <c r="C60" s="129">
        <f>SUMIF(Takings!$B:$B,'2015'!$B60,Takings!C:C)</f>
        <v>0</v>
      </c>
      <c r="D60" s="119">
        <f>SUMIF(Takings!$B:$B,'2015'!$B60,Takings!D:D)</f>
        <v>0</v>
      </c>
      <c r="E60" s="119">
        <f>SUMIF(Takings!$B:$B,'2015'!$B60,Takings!E:E)</f>
        <v>0</v>
      </c>
      <c r="F60" s="128">
        <f>SUMIF(Takings!$B:$B,'2015'!$B60,Takings!F:F)</f>
        <v>0</v>
      </c>
      <c r="G60" s="131">
        <f>SUMIF(Takings!$B:$B,'2015'!$B60,Takings!G:G)</f>
        <v>0</v>
      </c>
      <c r="H60" s="128">
        <f t="shared" si="32"/>
        <v>0</v>
      </c>
      <c r="I60" s="129">
        <f>SUMIF(Takings!$B:$B,'2015'!$B60,Takings!I:I)</f>
        <v>0</v>
      </c>
      <c r="J60" s="130">
        <f>SUMIF(Takings!$B:$B,'2015'!$B60,Takings!J:J)</f>
        <v>0</v>
      </c>
      <c r="K60" s="130">
        <f t="shared" si="33"/>
        <v>0</v>
      </c>
      <c r="L60" s="129">
        <f t="shared" si="34"/>
        <v>0</v>
      </c>
      <c r="M60" s="128">
        <f t="shared" si="35"/>
        <v>0</v>
      </c>
      <c r="N60" s="127" t="str">
        <f>IF(VLOOKUP($B60,Takings!$B:$P,13,0)=0,"",VLOOKUP($B60,Takings!$B:$P,13,0))</f>
        <v/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33" t="s">
        <v>1423</v>
      </c>
      <c r="B61" s="132">
        <v>42068</v>
      </c>
      <c r="C61" s="129">
        <f>SUMIF(Takings!$B:$B,'2015'!$B61,Takings!C:C)</f>
        <v>0</v>
      </c>
      <c r="D61" s="119">
        <f>SUMIF(Takings!$B:$B,'2015'!$B61,Takings!D:D)</f>
        <v>0</v>
      </c>
      <c r="E61" s="119">
        <f>SUMIF(Takings!$B:$B,'2015'!$B61,Takings!E:E)</f>
        <v>0</v>
      </c>
      <c r="F61" s="128">
        <f>SUMIF(Takings!$B:$B,'2015'!$B61,Takings!F:F)</f>
        <v>0</v>
      </c>
      <c r="G61" s="131">
        <f>SUMIF(Takings!$B:$B,'2015'!$B61,Takings!G:G)</f>
        <v>0</v>
      </c>
      <c r="H61" s="128">
        <f t="shared" si="32"/>
        <v>0</v>
      </c>
      <c r="I61" s="129">
        <f>SUMIF(Takings!$B:$B,'2015'!$B61,Takings!I:I)</f>
        <v>0</v>
      </c>
      <c r="J61" s="130">
        <f>SUMIF(Takings!$B:$B,'2015'!$B61,Takings!J:J)</f>
        <v>0</v>
      </c>
      <c r="K61" s="130">
        <f t="shared" si="33"/>
        <v>0</v>
      </c>
      <c r="L61" s="129">
        <f t="shared" si="34"/>
        <v>0</v>
      </c>
      <c r="M61" s="128">
        <f t="shared" si="35"/>
        <v>0</v>
      </c>
      <c r="N61" s="127" t="str">
        <f>IF(VLOOKUP($B61,Takings!$B:$P,13,0)=0,"",VLOOKUP($B61,Takings!$B:$P,13,0))</f>
        <v/>
      </c>
      <c r="O61" s="126" t="str">
        <f>IF(VLOOKUP($B61,Takings!$B:$P,14,0)=0,"",VLOOKUP($B61,Takings!$B:$P,14,0))</f>
        <v/>
      </c>
      <c r="P61" s="125" t="str">
        <f>IF(VLOOKUP($B61,Takings!$B:$P,15,0)=0,"",VLOOKUP($B61,Takings!$B:$P,15,0))</f>
        <v/>
      </c>
    </row>
    <row r="62" spans="1:16" s="113" customFormat="1" x14ac:dyDescent="0.35">
      <c r="A62" s="133" t="s">
        <v>1423</v>
      </c>
      <c r="B62" s="132">
        <v>42069</v>
      </c>
      <c r="C62" s="129">
        <f>SUMIF(Takings!$B:$B,'2015'!$B62,Takings!C:C)</f>
        <v>0</v>
      </c>
      <c r="D62" s="119">
        <f>SUMIF(Takings!$B:$B,'2015'!$B62,Takings!D:D)</f>
        <v>0</v>
      </c>
      <c r="E62" s="119">
        <f>SUMIF(Takings!$B:$B,'2015'!$B62,Takings!E:E)</f>
        <v>0</v>
      </c>
      <c r="F62" s="128">
        <f>SUMIF(Takings!$B:$B,'2015'!$B62,Takings!F:F)</f>
        <v>0</v>
      </c>
      <c r="G62" s="131">
        <f>SUMIF(Takings!$B:$B,'2015'!$B62,Takings!G:G)</f>
        <v>0</v>
      </c>
      <c r="H62" s="128">
        <f t="shared" si="32"/>
        <v>0</v>
      </c>
      <c r="I62" s="129">
        <f>SUMIF(Takings!$B:$B,'2015'!$B62,Takings!I:I)</f>
        <v>0</v>
      </c>
      <c r="J62" s="130">
        <f>SUMIF(Takings!$B:$B,'2015'!$B62,Takings!J:J)</f>
        <v>0</v>
      </c>
      <c r="K62" s="130">
        <f t="shared" si="33"/>
        <v>0</v>
      </c>
      <c r="L62" s="129">
        <f t="shared" si="34"/>
        <v>0</v>
      </c>
      <c r="M62" s="128">
        <f t="shared" si="35"/>
        <v>0</v>
      </c>
      <c r="N62" s="127" t="str">
        <f>IF(VLOOKUP($B62,Takings!$B:$P,13,0)=0,"",VLOOKUP($B62,Takings!$B:$P,13,0))</f>
        <v/>
      </c>
      <c r="O62" s="126" t="str">
        <f>IF(VLOOKUP($B62,Takings!$B:$P,14,0)=0,"",VLOOKUP($B62,Takings!$B:$P,14,0))</f>
        <v/>
      </c>
      <c r="P62" s="125" t="str">
        <f>IF(VLOOKUP($B62,Takings!$B:$P,15,0)=0,"",VLOOKUP($B62,Takings!$B:$P,15,0))</f>
        <v/>
      </c>
    </row>
    <row r="63" spans="1:16" s="113" customFormat="1" x14ac:dyDescent="0.35">
      <c r="A63" s="133" t="s">
        <v>1423</v>
      </c>
      <c r="B63" s="132">
        <v>42070</v>
      </c>
      <c r="C63" s="129">
        <f>SUMIF(Takings!$B:$B,'2015'!$B63,Takings!C:C)</f>
        <v>0</v>
      </c>
      <c r="D63" s="119">
        <f>SUMIF(Takings!$B:$B,'2015'!$B63,Takings!D:D)</f>
        <v>0</v>
      </c>
      <c r="E63" s="119">
        <f>SUMIF(Takings!$B:$B,'2015'!$B63,Takings!E:E)</f>
        <v>0</v>
      </c>
      <c r="F63" s="128">
        <f>SUMIF(Takings!$B:$B,'2015'!$B63,Takings!F:F)</f>
        <v>0</v>
      </c>
      <c r="G63" s="131">
        <f>SUMIF(Takings!$B:$B,'2015'!$B63,Takings!G:G)</f>
        <v>0</v>
      </c>
      <c r="H63" s="128">
        <f t="shared" si="32"/>
        <v>0</v>
      </c>
      <c r="I63" s="129">
        <f>SUMIF(Takings!$B:$B,'2015'!$B63,Takings!I:I)</f>
        <v>0</v>
      </c>
      <c r="J63" s="130">
        <f>SUMIF(Takings!$B:$B,'2015'!$B63,Takings!J:J)</f>
        <v>0</v>
      </c>
      <c r="K63" s="130">
        <f t="shared" si="33"/>
        <v>0</v>
      </c>
      <c r="L63" s="129">
        <f t="shared" si="34"/>
        <v>0</v>
      </c>
      <c r="M63" s="128">
        <f t="shared" si="35"/>
        <v>0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42071</v>
      </c>
      <c r="C64" s="119">
        <f>SUM(C58:C63)</f>
        <v>0</v>
      </c>
      <c r="D64" s="119">
        <f>VLOOKUP($B64,Takings!$B:$P,3,0)</f>
        <v>0</v>
      </c>
      <c r="E64" s="122">
        <f>SUM(C64:D64)</f>
        <v>0</v>
      </c>
      <c r="F64" s="118"/>
      <c r="G64" s="121">
        <f>SUM(G58:G63)</f>
        <v>0</v>
      </c>
      <c r="H64" s="118">
        <f>AVERAGE(H58:H63)</f>
        <v>0</v>
      </c>
      <c r="I64" s="119">
        <f>SUM(I58:I63)</f>
        <v>0</v>
      </c>
      <c r="J64" s="120">
        <f>SUM(J58:J63)</f>
        <v>0</v>
      </c>
      <c r="K64" s="120">
        <f>SUM(G64,J64)</f>
        <v>0</v>
      </c>
      <c r="L64" s="119">
        <f>AVERAGE(L58:L63)</f>
        <v>0</v>
      </c>
      <c r="M64" s="118">
        <f>AVERAGE(M58:M63)</f>
        <v>0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33" t="s">
        <v>1422</v>
      </c>
      <c r="B65" s="132">
        <v>42072</v>
      </c>
      <c r="C65" s="129">
        <f>SUMIF(Takings!$B:$B,'2015'!$B65,Takings!C:C)</f>
        <v>0</v>
      </c>
      <c r="D65" s="119">
        <f>SUMIF(Takings!$B:$B,'2015'!$B65,Takings!D:D)</f>
        <v>0</v>
      </c>
      <c r="E65" s="119">
        <f>SUMIF(Takings!$B:$B,'2015'!$B65,Takings!E:E)</f>
        <v>0</v>
      </c>
      <c r="F65" s="128">
        <f>SUMIF(Takings!$B:$B,'2015'!$B65,Takings!F:F)</f>
        <v>0</v>
      </c>
      <c r="G65" s="131">
        <f>SUMIF(Takings!$B:$B,'2015'!$B65,Takings!G:G)</f>
        <v>0</v>
      </c>
      <c r="H65" s="128">
        <f t="shared" ref="H65:H70" si="36">IFERROR(F65/G65,0)</f>
        <v>0</v>
      </c>
      <c r="I65" s="129">
        <f>SUMIF(Takings!$B:$B,'2015'!$B65,Takings!I:I)</f>
        <v>0</v>
      </c>
      <c r="J65" s="130">
        <f>SUMIF(Takings!$B:$B,'2015'!$B65,Takings!J:J)</f>
        <v>0</v>
      </c>
      <c r="K65" s="130">
        <f t="shared" ref="K65:K70" si="37">IFERROR(SUM(G65,J65),0)</f>
        <v>0</v>
      </c>
      <c r="L65" s="129">
        <f t="shared" ref="L65:L70" si="38">IFERROR(MEDIAN(I65/J65),0)</f>
        <v>0</v>
      </c>
      <c r="M65" s="128">
        <f t="shared" ref="M65:M70" si="39">IFERROR(SUM(F65,I65)/K65,0)</f>
        <v>0</v>
      </c>
      <c r="N65" s="127" t="str">
        <f>IF(VLOOKUP($B65,Takings!$B:$P,13,0)=0,"",VLOOKUP($B65,Takings!$B:$P,13,0))</f>
        <v/>
      </c>
      <c r="O65" s="126" t="str">
        <f>IF(VLOOKUP($B65,Takings!$B:$P,14,0)=0,"",VLOOKUP($B65,Takings!$B:$P,14,0))</f>
        <v/>
      </c>
      <c r="P65" s="125" t="str">
        <f>IF(VLOOKUP($B65,Takings!$B:$P,15,0)=0,"",VLOOKUP($B65,Takings!$B:$P,15,0))</f>
        <v/>
      </c>
    </row>
    <row r="66" spans="1:16" s="113" customFormat="1" x14ac:dyDescent="0.35">
      <c r="A66" s="133" t="s">
        <v>1422</v>
      </c>
      <c r="B66" s="132">
        <v>42073</v>
      </c>
      <c r="C66" s="129">
        <f>SUMIF(Takings!$B:$B,'2015'!$B66,Takings!C:C)</f>
        <v>0</v>
      </c>
      <c r="D66" s="119">
        <f>SUMIF(Takings!$B:$B,'2015'!$B66,Takings!D:D)</f>
        <v>0</v>
      </c>
      <c r="E66" s="119">
        <f>SUMIF(Takings!$B:$B,'2015'!$B66,Takings!E:E)</f>
        <v>0</v>
      </c>
      <c r="F66" s="128">
        <f>SUMIF(Takings!$B:$B,'2015'!$B66,Takings!F:F)</f>
        <v>0</v>
      </c>
      <c r="G66" s="131">
        <f>SUMIF(Takings!$B:$B,'2015'!$B66,Takings!G:G)</f>
        <v>0</v>
      </c>
      <c r="H66" s="128">
        <f t="shared" si="36"/>
        <v>0</v>
      </c>
      <c r="I66" s="129">
        <f>SUMIF(Takings!$B:$B,'2015'!$B66,Takings!I:I)</f>
        <v>0</v>
      </c>
      <c r="J66" s="130">
        <f>SUMIF(Takings!$B:$B,'2015'!$B66,Takings!J:J)</f>
        <v>0</v>
      </c>
      <c r="K66" s="130">
        <f t="shared" si="37"/>
        <v>0</v>
      </c>
      <c r="L66" s="129">
        <f t="shared" si="38"/>
        <v>0</v>
      </c>
      <c r="M66" s="128">
        <f t="shared" si="39"/>
        <v>0</v>
      </c>
      <c r="N66" s="127" t="str">
        <f>IF(VLOOKUP($B66,Takings!$B:$P,13,0)=0,"",VLOOKUP($B66,Takings!$B:$P,13,0))</f>
        <v/>
      </c>
      <c r="O66" s="126" t="str">
        <f>IF(VLOOKUP($B66,Takings!$B:$P,14,0)=0,"",VLOOKUP($B66,Takings!$B:$P,14,0))</f>
        <v/>
      </c>
      <c r="P66" s="125" t="str">
        <f>IF(VLOOKUP($B66,Takings!$B:$P,15,0)=0,"",VLOOKUP($B66,Takings!$B:$P,15,0))</f>
        <v/>
      </c>
    </row>
    <row r="67" spans="1:16" s="113" customFormat="1" x14ac:dyDescent="0.35">
      <c r="A67" s="133" t="s">
        <v>1422</v>
      </c>
      <c r="B67" s="132">
        <v>42074</v>
      </c>
      <c r="C67" s="129">
        <f>SUMIF(Takings!$B:$B,'2015'!$B67,Takings!C:C)</f>
        <v>0</v>
      </c>
      <c r="D67" s="119">
        <f>SUMIF(Takings!$B:$B,'2015'!$B67,Takings!D:D)</f>
        <v>0</v>
      </c>
      <c r="E67" s="119">
        <f>SUMIF(Takings!$B:$B,'2015'!$B67,Takings!E:E)</f>
        <v>0</v>
      </c>
      <c r="F67" s="128">
        <f>SUMIF(Takings!$B:$B,'2015'!$B67,Takings!F:F)</f>
        <v>0</v>
      </c>
      <c r="G67" s="131">
        <f>SUMIF(Takings!$B:$B,'2015'!$B67,Takings!G:G)</f>
        <v>0</v>
      </c>
      <c r="H67" s="128">
        <f t="shared" si="36"/>
        <v>0</v>
      </c>
      <c r="I67" s="129">
        <f>SUMIF(Takings!$B:$B,'2015'!$B67,Takings!I:I)</f>
        <v>0</v>
      </c>
      <c r="J67" s="130">
        <f>SUMIF(Takings!$B:$B,'2015'!$B67,Takings!J:J)</f>
        <v>0</v>
      </c>
      <c r="K67" s="130">
        <f t="shared" si="37"/>
        <v>0</v>
      </c>
      <c r="L67" s="129">
        <f t="shared" si="38"/>
        <v>0</v>
      </c>
      <c r="M67" s="128">
        <f t="shared" si="39"/>
        <v>0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33" t="s">
        <v>1422</v>
      </c>
      <c r="B68" s="132">
        <v>42075</v>
      </c>
      <c r="C68" s="129">
        <f>SUMIF(Takings!$B:$B,'2015'!$B68,Takings!C:C)</f>
        <v>0</v>
      </c>
      <c r="D68" s="119">
        <f>SUMIF(Takings!$B:$B,'2015'!$B68,Takings!D:D)</f>
        <v>0</v>
      </c>
      <c r="E68" s="119">
        <f>SUMIF(Takings!$B:$B,'2015'!$B68,Takings!E:E)</f>
        <v>0</v>
      </c>
      <c r="F68" s="128">
        <f>SUMIF(Takings!$B:$B,'2015'!$B68,Takings!F:F)</f>
        <v>0</v>
      </c>
      <c r="G68" s="131">
        <f>SUMIF(Takings!$B:$B,'2015'!$B68,Takings!G:G)</f>
        <v>0</v>
      </c>
      <c r="H68" s="128">
        <f t="shared" si="36"/>
        <v>0</v>
      </c>
      <c r="I68" s="129">
        <f>SUMIF(Takings!$B:$B,'2015'!$B68,Takings!I:I)</f>
        <v>0</v>
      </c>
      <c r="J68" s="130">
        <f>SUMIF(Takings!$B:$B,'2015'!$B68,Takings!J:J)</f>
        <v>0</v>
      </c>
      <c r="K68" s="130">
        <f t="shared" si="37"/>
        <v>0</v>
      </c>
      <c r="L68" s="129">
        <f t="shared" si="38"/>
        <v>0</v>
      </c>
      <c r="M68" s="128">
        <f t="shared" si="39"/>
        <v>0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33" t="s">
        <v>1422</v>
      </c>
      <c r="B69" s="132">
        <v>42076</v>
      </c>
      <c r="C69" s="129">
        <f>SUMIF(Takings!$B:$B,'2015'!$B69,Takings!C:C)</f>
        <v>0</v>
      </c>
      <c r="D69" s="119">
        <f>SUMIF(Takings!$B:$B,'2015'!$B69,Takings!D:D)</f>
        <v>0</v>
      </c>
      <c r="E69" s="119">
        <f>SUMIF(Takings!$B:$B,'2015'!$B69,Takings!E:E)</f>
        <v>0</v>
      </c>
      <c r="F69" s="128">
        <f>SUMIF(Takings!$B:$B,'2015'!$B69,Takings!F:F)</f>
        <v>0</v>
      </c>
      <c r="G69" s="131">
        <f>SUMIF(Takings!$B:$B,'2015'!$B69,Takings!G:G)</f>
        <v>0</v>
      </c>
      <c r="H69" s="128">
        <f t="shared" si="36"/>
        <v>0</v>
      </c>
      <c r="I69" s="129">
        <f>SUMIF(Takings!$B:$B,'2015'!$B69,Takings!I:I)</f>
        <v>0</v>
      </c>
      <c r="J69" s="130">
        <f>SUMIF(Takings!$B:$B,'2015'!$B69,Takings!J:J)</f>
        <v>0</v>
      </c>
      <c r="K69" s="130">
        <f t="shared" si="37"/>
        <v>0</v>
      </c>
      <c r="L69" s="129">
        <f t="shared" si="38"/>
        <v>0</v>
      </c>
      <c r="M69" s="128">
        <f t="shared" si="39"/>
        <v>0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33" t="s">
        <v>1422</v>
      </c>
      <c r="B70" s="132">
        <v>42077</v>
      </c>
      <c r="C70" s="129">
        <f>SUMIF(Takings!$B:$B,'2015'!$B70,Takings!C:C)</f>
        <v>0</v>
      </c>
      <c r="D70" s="119">
        <f>SUMIF(Takings!$B:$B,'2015'!$B70,Takings!D:D)</f>
        <v>0</v>
      </c>
      <c r="E70" s="119">
        <f>SUMIF(Takings!$B:$B,'2015'!$B70,Takings!E:E)</f>
        <v>0</v>
      </c>
      <c r="F70" s="128">
        <f>SUMIF(Takings!$B:$B,'2015'!$B70,Takings!F:F)</f>
        <v>0</v>
      </c>
      <c r="G70" s="131">
        <f>SUMIF(Takings!$B:$B,'2015'!$B70,Takings!G:G)</f>
        <v>0</v>
      </c>
      <c r="H70" s="128">
        <f t="shared" si="36"/>
        <v>0</v>
      </c>
      <c r="I70" s="129">
        <f>SUMIF(Takings!$B:$B,'2015'!$B70,Takings!I:I)</f>
        <v>0</v>
      </c>
      <c r="J70" s="130">
        <f>SUMIF(Takings!$B:$B,'2015'!$B70,Takings!J:J)</f>
        <v>0</v>
      </c>
      <c r="K70" s="130">
        <f t="shared" si="37"/>
        <v>0</v>
      </c>
      <c r="L70" s="129">
        <f t="shared" si="38"/>
        <v>0</v>
      </c>
      <c r="M70" s="128">
        <f t="shared" si="39"/>
        <v>0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42078</v>
      </c>
      <c r="C71" s="119">
        <f>SUM(C65:C70)</f>
        <v>0</v>
      </c>
      <c r="D71" s="119">
        <f>VLOOKUP($B71,Takings!$B:$P,3,0)</f>
        <v>0</v>
      </c>
      <c r="E71" s="122">
        <f>SUM(C71:D71)</f>
        <v>0</v>
      </c>
      <c r="F71" s="118"/>
      <c r="G71" s="121">
        <f>SUM(G65:G70)</f>
        <v>0</v>
      </c>
      <c r="H71" s="118">
        <f>AVERAGE(H65:H70)</f>
        <v>0</v>
      </c>
      <c r="I71" s="119">
        <f>SUM(I65:I70)</f>
        <v>0</v>
      </c>
      <c r="J71" s="120">
        <f>SUM(J65:J70)</f>
        <v>0</v>
      </c>
      <c r="K71" s="120">
        <f>SUM(G71,J71)</f>
        <v>0</v>
      </c>
      <c r="L71" s="119">
        <f>AVERAGE(L65:L70)</f>
        <v>0</v>
      </c>
      <c r="M71" s="118">
        <f>AVERAGE(M65:M70)</f>
        <v>0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33" t="s">
        <v>1421</v>
      </c>
      <c r="B72" s="132">
        <v>42079</v>
      </c>
      <c r="C72" s="129">
        <f>SUMIF(Takings!$B:$B,'2015'!$B72,Takings!C:C)</f>
        <v>0</v>
      </c>
      <c r="D72" s="119">
        <f>SUMIF(Takings!$B:$B,'2015'!$B72,Takings!D:D)</f>
        <v>0</v>
      </c>
      <c r="E72" s="119">
        <f>SUMIF(Takings!$B:$B,'2015'!$B72,Takings!E:E)</f>
        <v>0</v>
      </c>
      <c r="F72" s="128">
        <f>SUMIF(Takings!$B:$B,'2015'!$B72,Takings!F:F)</f>
        <v>0</v>
      </c>
      <c r="G72" s="131">
        <f>SUMIF(Takings!$B:$B,'2015'!$B72,Takings!G:G)</f>
        <v>0</v>
      </c>
      <c r="H72" s="128">
        <f t="shared" ref="H72:H77" si="40">IFERROR(F72/G72,0)</f>
        <v>0</v>
      </c>
      <c r="I72" s="129">
        <f>SUMIF(Takings!$B:$B,'2015'!$B72,Takings!I:I)</f>
        <v>0</v>
      </c>
      <c r="J72" s="130">
        <f>SUMIF(Takings!$B:$B,'2015'!$B72,Takings!J:J)</f>
        <v>0</v>
      </c>
      <c r="K72" s="130">
        <f t="shared" ref="K72:K77" si="41">IFERROR(SUM(G72,J72),0)</f>
        <v>0</v>
      </c>
      <c r="L72" s="129">
        <f t="shared" ref="L72:L77" si="42">IFERROR(MEDIAN(I72/J72),0)</f>
        <v>0</v>
      </c>
      <c r="M72" s="128">
        <f t="shared" ref="M72:M77" si="43">IFERROR(SUM(F72,I72)/K72,0)</f>
        <v>0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33" t="s">
        <v>1421</v>
      </c>
      <c r="B73" s="132">
        <v>42080</v>
      </c>
      <c r="C73" s="129">
        <f>SUMIF(Takings!$B:$B,'2015'!$B73,Takings!C:C)</f>
        <v>0</v>
      </c>
      <c r="D73" s="119">
        <f>SUMIF(Takings!$B:$B,'2015'!$B73,Takings!D:D)</f>
        <v>0</v>
      </c>
      <c r="E73" s="119">
        <f>SUMIF(Takings!$B:$B,'2015'!$B73,Takings!E:E)</f>
        <v>0</v>
      </c>
      <c r="F73" s="128">
        <f>SUMIF(Takings!$B:$B,'2015'!$B73,Takings!F:F)</f>
        <v>0</v>
      </c>
      <c r="G73" s="131">
        <f>SUMIF(Takings!$B:$B,'2015'!$B73,Takings!G:G)</f>
        <v>0</v>
      </c>
      <c r="H73" s="128">
        <f t="shared" si="40"/>
        <v>0</v>
      </c>
      <c r="I73" s="129">
        <f>SUMIF(Takings!$B:$B,'2015'!$B73,Takings!I:I)</f>
        <v>0</v>
      </c>
      <c r="J73" s="130">
        <f>SUMIF(Takings!$B:$B,'2015'!$B73,Takings!J:J)</f>
        <v>0</v>
      </c>
      <c r="K73" s="130">
        <f t="shared" si="41"/>
        <v>0</v>
      </c>
      <c r="L73" s="129">
        <f t="shared" si="42"/>
        <v>0</v>
      </c>
      <c r="M73" s="128">
        <f t="shared" si="43"/>
        <v>0</v>
      </c>
      <c r="N73" s="127" t="str">
        <f>IF(VLOOKUP($B73,Takings!$B:$P,13,0)=0,"",VLOOKUP($B73,Takings!$B:$P,13,0))</f>
        <v/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x14ac:dyDescent="0.35">
      <c r="A74" s="133" t="s">
        <v>1421</v>
      </c>
      <c r="B74" s="132">
        <v>42081</v>
      </c>
      <c r="C74" s="129">
        <f>SUMIF(Takings!$B:$B,'2015'!$B74,Takings!C:C)</f>
        <v>0</v>
      </c>
      <c r="D74" s="119">
        <f>SUMIF(Takings!$B:$B,'2015'!$B74,Takings!D:D)</f>
        <v>0</v>
      </c>
      <c r="E74" s="119">
        <f>SUMIF(Takings!$B:$B,'2015'!$B74,Takings!E:E)</f>
        <v>0</v>
      </c>
      <c r="F74" s="128">
        <f>SUMIF(Takings!$B:$B,'2015'!$B74,Takings!F:F)</f>
        <v>0</v>
      </c>
      <c r="G74" s="131">
        <f>SUMIF(Takings!$B:$B,'2015'!$B74,Takings!G:G)</f>
        <v>0</v>
      </c>
      <c r="H74" s="128">
        <f t="shared" si="40"/>
        <v>0</v>
      </c>
      <c r="I74" s="129">
        <f>SUMIF(Takings!$B:$B,'2015'!$B74,Takings!I:I)</f>
        <v>0</v>
      </c>
      <c r="J74" s="130">
        <f>SUMIF(Takings!$B:$B,'2015'!$B74,Takings!J:J)</f>
        <v>0</v>
      </c>
      <c r="K74" s="130">
        <f t="shared" si="41"/>
        <v>0</v>
      </c>
      <c r="L74" s="129">
        <f t="shared" si="42"/>
        <v>0</v>
      </c>
      <c r="M74" s="128">
        <f t="shared" si="43"/>
        <v>0</v>
      </c>
      <c r="N74" s="127" t="str">
        <f>IF(VLOOKUP($B74,Takings!$B:$P,13,0)=0,"",VLOOKUP($B74,Takings!$B:$P,13,0))</f>
        <v/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x14ac:dyDescent="0.35">
      <c r="A75" s="133" t="s">
        <v>1421</v>
      </c>
      <c r="B75" s="132">
        <v>42082</v>
      </c>
      <c r="C75" s="129">
        <f>SUMIF(Takings!$B:$B,'2015'!$B75,Takings!C:C)</f>
        <v>0</v>
      </c>
      <c r="D75" s="119">
        <f>SUMIF(Takings!$B:$B,'2015'!$B75,Takings!D:D)</f>
        <v>0</v>
      </c>
      <c r="E75" s="119">
        <f>SUMIF(Takings!$B:$B,'2015'!$B75,Takings!E:E)</f>
        <v>0</v>
      </c>
      <c r="F75" s="128">
        <f>SUMIF(Takings!$B:$B,'2015'!$B75,Takings!F:F)</f>
        <v>0</v>
      </c>
      <c r="G75" s="131">
        <f>SUMIF(Takings!$B:$B,'2015'!$B75,Takings!G:G)</f>
        <v>0</v>
      </c>
      <c r="H75" s="128">
        <f t="shared" si="40"/>
        <v>0</v>
      </c>
      <c r="I75" s="129">
        <f>SUMIF(Takings!$B:$B,'2015'!$B75,Takings!I:I)</f>
        <v>0</v>
      </c>
      <c r="J75" s="130">
        <f>SUMIF(Takings!$B:$B,'2015'!$B75,Takings!J:J)</f>
        <v>0</v>
      </c>
      <c r="K75" s="130">
        <f t="shared" si="41"/>
        <v>0</v>
      </c>
      <c r="L75" s="129">
        <f t="shared" si="42"/>
        <v>0</v>
      </c>
      <c r="M75" s="128">
        <f t="shared" si="43"/>
        <v>0</v>
      </c>
      <c r="N75" s="127" t="str">
        <f>IF(VLOOKUP($B75,Takings!$B:$P,13,0)=0,"",VLOOKUP($B75,Takings!$B:$P,13,0))</f>
        <v/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x14ac:dyDescent="0.35">
      <c r="A76" s="133" t="s">
        <v>1421</v>
      </c>
      <c r="B76" s="132">
        <v>42083</v>
      </c>
      <c r="C76" s="129">
        <f>SUMIF(Takings!$B:$B,'2015'!$B76,Takings!C:C)</f>
        <v>0</v>
      </c>
      <c r="D76" s="119">
        <f>SUMIF(Takings!$B:$B,'2015'!$B76,Takings!D:D)</f>
        <v>0</v>
      </c>
      <c r="E76" s="119">
        <f>SUMIF(Takings!$B:$B,'2015'!$B76,Takings!E:E)</f>
        <v>0</v>
      </c>
      <c r="F76" s="128">
        <f>SUMIF(Takings!$B:$B,'2015'!$B76,Takings!F:F)</f>
        <v>0</v>
      </c>
      <c r="G76" s="131">
        <f>SUMIF(Takings!$B:$B,'2015'!$B76,Takings!G:G)</f>
        <v>0</v>
      </c>
      <c r="H76" s="128">
        <f t="shared" si="40"/>
        <v>0</v>
      </c>
      <c r="I76" s="129">
        <f>SUMIF(Takings!$B:$B,'2015'!$B76,Takings!I:I)</f>
        <v>0</v>
      </c>
      <c r="J76" s="130">
        <f>SUMIF(Takings!$B:$B,'2015'!$B76,Takings!J:J)</f>
        <v>0</v>
      </c>
      <c r="K76" s="130">
        <f t="shared" si="41"/>
        <v>0</v>
      </c>
      <c r="L76" s="129">
        <f t="shared" si="42"/>
        <v>0</v>
      </c>
      <c r="M76" s="128">
        <f t="shared" si="43"/>
        <v>0</v>
      </c>
      <c r="N76" s="127" t="str">
        <f>IF(VLOOKUP($B76,Takings!$B:$P,13,0)=0,"",VLOOKUP($B76,Takings!$B:$P,13,0))</f>
        <v/>
      </c>
      <c r="O76" s="126" t="str">
        <f>IF(VLOOKUP($B76,Takings!$B:$P,14,0)=0,"",VLOOKUP($B76,Takings!$B:$P,14,0))</f>
        <v/>
      </c>
      <c r="P76" s="125" t="str">
        <f>IF(VLOOKUP($B76,Takings!$B:$P,15,0)=0,"",VLOOKUP($B76,Takings!$B:$P,15,0))</f>
        <v/>
      </c>
    </row>
    <row r="77" spans="1:16" s="113" customFormat="1" x14ac:dyDescent="0.35">
      <c r="A77" s="133" t="s">
        <v>1421</v>
      </c>
      <c r="B77" s="132">
        <v>42084</v>
      </c>
      <c r="C77" s="129">
        <f>SUMIF(Takings!$B:$B,'2015'!$B77,Takings!C:C)</f>
        <v>0</v>
      </c>
      <c r="D77" s="119">
        <f>SUMIF(Takings!$B:$B,'2015'!$B77,Takings!D:D)</f>
        <v>0</v>
      </c>
      <c r="E77" s="119">
        <f>SUMIF(Takings!$B:$B,'2015'!$B77,Takings!E:E)</f>
        <v>0</v>
      </c>
      <c r="F77" s="128">
        <f>SUMIF(Takings!$B:$B,'2015'!$B77,Takings!F:F)</f>
        <v>0</v>
      </c>
      <c r="G77" s="131">
        <f>SUMIF(Takings!$B:$B,'2015'!$B77,Takings!G:G)</f>
        <v>0</v>
      </c>
      <c r="H77" s="128">
        <f t="shared" si="40"/>
        <v>0</v>
      </c>
      <c r="I77" s="129">
        <f>SUMIF(Takings!$B:$B,'2015'!$B77,Takings!I:I)</f>
        <v>0</v>
      </c>
      <c r="J77" s="130">
        <f>SUMIF(Takings!$B:$B,'2015'!$B77,Takings!J:J)</f>
        <v>0</v>
      </c>
      <c r="K77" s="130">
        <f t="shared" si="41"/>
        <v>0</v>
      </c>
      <c r="L77" s="129">
        <f t="shared" si="42"/>
        <v>0</v>
      </c>
      <c r="M77" s="128">
        <f t="shared" si="43"/>
        <v>0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42085</v>
      </c>
      <c r="C78" s="119">
        <f>SUM(C72:C77)</f>
        <v>0</v>
      </c>
      <c r="D78" s="119">
        <f>VLOOKUP($B78,Takings!$B:$P,3,0)</f>
        <v>0</v>
      </c>
      <c r="E78" s="122">
        <f>SUM(C78:D78)</f>
        <v>0</v>
      </c>
      <c r="F78" s="118"/>
      <c r="G78" s="121">
        <f>SUM(G72:G77)</f>
        <v>0</v>
      </c>
      <c r="H78" s="118">
        <f>AVERAGE(H72:H77)</f>
        <v>0</v>
      </c>
      <c r="I78" s="119">
        <f>SUM(I72:I77)</f>
        <v>0</v>
      </c>
      <c r="J78" s="120">
        <f>SUM(J72:J77)</f>
        <v>0</v>
      </c>
      <c r="K78" s="120">
        <f>SUM(G78,J78)</f>
        <v>0</v>
      </c>
      <c r="L78" s="119">
        <f>AVERAGE(L72:L77)</f>
        <v>0</v>
      </c>
      <c r="M78" s="118">
        <f>AVERAGE(M72:M77)</f>
        <v>0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33" t="s">
        <v>1420</v>
      </c>
      <c r="B79" s="132">
        <v>42086</v>
      </c>
      <c r="C79" s="129">
        <f>SUMIF(Takings!$B:$B,'2015'!$B79,Takings!C:C)</f>
        <v>0</v>
      </c>
      <c r="D79" s="119">
        <f>SUMIF(Takings!$B:$B,'2015'!$B79,Takings!D:D)</f>
        <v>0</v>
      </c>
      <c r="E79" s="119">
        <f>SUMIF(Takings!$B:$B,'2015'!$B79,Takings!E:E)</f>
        <v>0</v>
      </c>
      <c r="F79" s="128">
        <f>SUMIF(Takings!$B:$B,'2015'!$B79,Takings!F:F)</f>
        <v>0</v>
      </c>
      <c r="G79" s="131">
        <f>SUMIF(Takings!$B:$B,'2015'!$B79,Takings!G:G)</f>
        <v>0</v>
      </c>
      <c r="H79" s="128">
        <f t="shared" ref="H79:H84" si="44">IFERROR(F79/G79,0)</f>
        <v>0</v>
      </c>
      <c r="I79" s="129">
        <f>SUMIF(Takings!$B:$B,'2015'!$B79,Takings!I:I)</f>
        <v>0</v>
      </c>
      <c r="J79" s="130">
        <f>SUMIF(Takings!$B:$B,'2015'!$B79,Takings!J:J)</f>
        <v>0</v>
      </c>
      <c r="K79" s="130">
        <f t="shared" ref="K79:K84" si="45">IFERROR(SUM(G79,J79),0)</f>
        <v>0</v>
      </c>
      <c r="L79" s="129">
        <f t="shared" ref="L79:L84" si="46">IFERROR(MEDIAN(I79/J79),0)</f>
        <v>0</v>
      </c>
      <c r="M79" s="128">
        <f t="shared" ref="M79:M84" si="47">IFERROR(SUM(F79,I79)/K79,0)</f>
        <v>0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33" t="s">
        <v>1420</v>
      </c>
      <c r="B80" s="132">
        <v>42087</v>
      </c>
      <c r="C80" s="129">
        <f>SUMIF(Takings!$B:$B,'2015'!$B80,Takings!C:C)</f>
        <v>0</v>
      </c>
      <c r="D80" s="119">
        <f>SUMIF(Takings!$B:$B,'2015'!$B80,Takings!D:D)</f>
        <v>0</v>
      </c>
      <c r="E80" s="119">
        <f>SUMIF(Takings!$B:$B,'2015'!$B80,Takings!E:E)</f>
        <v>0</v>
      </c>
      <c r="F80" s="128">
        <f>SUMIF(Takings!$B:$B,'2015'!$B80,Takings!F:F)</f>
        <v>0</v>
      </c>
      <c r="G80" s="131">
        <f>SUMIF(Takings!$B:$B,'2015'!$B80,Takings!G:G)</f>
        <v>0</v>
      </c>
      <c r="H80" s="128">
        <f t="shared" si="44"/>
        <v>0</v>
      </c>
      <c r="I80" s="129">
        <f>SUMIF(Takings!$B:$B,'2015'!$B80,Takings!I:I)</f>
        <v>0</v>
      </c>
      <c r="J80" s="130">
        <f>SUMIF(Takings!$B:$B,'2015'!$B80,Takings!J:J)</f>
        <v>0</v>
      </c>
      <c r="K80" s="130">
        <f t="shared" si="45"/>
        <v>0</v>
      </c>
      <c r="L80" s="129">
        <f t="shared" si="46"/>
        <v>0</v>
      </c>
      <c r="M80" s="128">
        <f t="shared" si="47"/>
        <v>0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33" t="s">
        <v>1420</v>
      </c>
      <c r="B81" s="132">
        <v>42088</v>
      </c>
      <c r="C81" s="129">
        <f>SUMIF(Takings!$B:$B,'2015'!$B81,Takings!C:C)</f>
        <v>0</v>
      </c>
      <c r="D81" s="119">
        <f>SUMIF(Takings!$B:$B,'2015'!$B81,Takings!D:D)</f>
        <v>0</v>
      </c>
      <c r="E81" s="119">
        <f>SUMIF(Takings!$B:$B,'2015'!$B81,Takings!E:E)</f>
        <v>0</v>
      </c>
      <c r="F81" s="128">
        <f>SUMIF(Takings!$B:$B,'2015'!$B81,Takings!F:F)</f>
        <v>0</v>
      </c>
      <c r="G81" s="131">
        <f>SUMIF(Takings!$B:$B,'2015'!$B81,Takings!G:G)</f>
        <v>0</v>
      </c>
      <c r="H81" s="128">
        <f t="shared" si="44"/>
        <v>0</v>
      </c>
      <c r="I81" s="129">
        <f>SUMIF(Takings!$B:$B,'2015'!$B81,Takings!I:I)</f>
        <v>0</v>
      </c>
      <c r="J81" s="130">
        <f>SUMIF(Takings!$B:$B,'2015'!$B81,Takings!J:J)</f>
        <v>0</v>
      </c>
      <c r="K81" s="130">
        <f t="shared" si="45"/>
        <v>0</v>
      </c>
      <c r="L81" s="129">
        <f t="shared" si="46"/>
        <v>0</v>
      </c>
      <c r="M81" s="128">
        <f t="shared" si="47"/>
        <v>0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33" t="s">
        <v>1420</v>
      </c>
      <c r="B82" s="132">
        <v>42089</v>
      </c>
      <c r="C82" s="129">
        <f>SUMIF(Takings!$B:$B,'2015'!$B82,Takings!C:C)</f>
        <v>0</v>
      </c>
      <c r="D82" s="119">
        <f>SUMIF(Takings!$B:$B,'2015'!$B82,Takings!D:D)</f>
        <v>0</v>
      </c>
      <c r="E82" s="119">
        <f>SUMIF(Takings!$B:$B,'2015'!$B82,Takings!E:E)</f>
        <v>0</v>
      </c>
      <c r="F82" s="128">
        <f>SUMIF(Takings!$B:$B,'2015'!$B82,Takings!F:F)</f>
        <v>0</v>
      </c>
      <c r="G82" s="131">
        <f>SUMIF(Takings!$B:$B,'2015'!$B82,Takings!G:G)</f>
        <v>0</v>
      </c>
      <c r="H82" s="128">
        <f t="shared" si="44"/>
        <v>0</v>
      </c>
      <c r="I82" s="129">
        <f>SUMIF(Takings!$B:$B,'2015'!$B82,Takings!I:I)</f>
        <v>0</v>
      </c>
      <c r="J82" s="130">
        <f>SUMIF(Takings!$B:$B,'2015'!$B82,Takings!J:J)</f>
        <v>0</v>
      </c>
      <c r="K82" s="130">
        <f t="shared" si="45"/>
        <v>0</v>
      </c>
      <c r="L82" s="129">
        <f t="shared" si="46"/>
        <v>0</v>
      </c>
      <c r="M82" s="128">
        <f t="shared" si="47"/>
        <v>0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33" t="s">
        <v>1420</v>
      </c>
      <c r="B83" s="132">
        <v>42090</v>
      </c>
      <c r="C83" s="129">
        <f>SUMIF(Takings!$B:$B,'2015'!$B83,Takings!C:C)</f>
        <v>0</v>
      </c>
      <c r="D83" s="119">
        <f>SUMIF(Takings!$B:$B,'2015'!$B83,Takings!D:D)</f>
        <v>0</v>
      </c>
      <c r="E83" s="119">
        <f>SUMIF(Takings!$B:$B,'2015'!$B83,Takings!E:E)</f>
        <v>0</v>
      </c>
      <c r="F83" s="128">
        <f>SUMIF(Takings!$B:$B,'2015'!$B83,Takings!F:F)</f>
        <v>0</v>
      </c>
      <c r="G83" s="131">
        <f>SUMIF(Takings!$B:$B,'2015'!$B83,Takings!G:G)</f>
        <v>0</v>
      </c>
      <c r="H83" s="128">
        <f t="shared" si="44"/>
        <v>0</v>
      </c>
      <c r="I83" s="129">
        <f>SUMIF(Takings!$B:$B,'2015'!$B83,Takings!I:I)</f>
        <v>0</v>
      </c>
      <c r="J83" s="130">
        <f>SUMIF(Takings!$B:$B,'2015'!$B83,Takings!J:J)</f>
        <v>0</v>
      </c>
      <c r="K83" s="130">
        <f t="shared" si="45"/>
        <v>0</v>
      </c>
      <c r="L83" s="129">
        <f t="shared" si="46"/>
        <v>0</v>
      </c>
      <c r="M83" s="128">
        <f t="shared" si="47"/>
        <v>0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33" t="s">
        <v>1420</v>
      </c>
      <c r="B84" s="132">
        <v>42091</v>
      </c>
      <c r="C84" s="129">
        <f>SUMIF(Takings!$B:$B,'2015'!$B84,Takings!C:C)</f>
        <v>0</v>
      </c>
      <c r="D84" s="119">
        <f>SUMIF(Takings!$B:$B,'2015'!$B84,Takings!D:D)</f>
        <v>0</v>
      </c>
      <c r="E84" s="119">
        <f>SUMIF(Takings!$B:$B,'2015'!$B84,Takings!E:E)</f>
        <v>0</v>
      </c>
      <c r="F84" s="128">
        <f>SUMIF(Takings!$B:$B,'2015'!$B84,Takings!F:F)</f>
        <v>0</v>
      </c>
      <c r="G84" s="131">
        <f>SUMIF(Takings!$B:$B,'2015'!$B84,Takings!G:G)</f>
        <v>0</v>
      </c>
      <c r="H84" s="128">
        <f t="shared" si="44"/>
        <v>0</v>
      </c>
      <c r="I84" s="129">
        <f>SUMIF(Takings!$B:$B,'2015'!$B84,Takings!I:I)</f>
        <v>0</v>
      </c>
      <c r="J84" s="130">
        <f>SUMIF(Takings!$B:$B,'2015'!$B84,Takings!J:J)</f>
        <v>0</v>
      </c>
      <c r="K84" s="130">
        <f t="shared" si="45"/>
        <v>0</v>
      </c>
      <c r="L84" s="129">
        <f t="shared" si="46"/>
        <v>0</v>
      </c>
      <c r="M84" s="128">
        <f t="shared" si="47"/>
        <v>0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42092</v>
      </c>
      <c r="C85" s="119">
        <f>SUM(C79:C84)</f>
        <v>0</v>
      </c>
      <c r="D85" s="119">
        <f>VLOOKUP($B85,Takings!$B:$P,3,0)</f>
        <v>0</v>
      </c>
      <c r="E85" s="122">
        <f>SUM(C85:D85)</f>
        <v>0</v>
      </c>
      <c r="F85" s="118"/>
      <c r="G85" s="121">
        <f>SUM(G79:G84)</f>
        <v>0</v>
      </c>
      <c r="H85" s="118">
        <f>AVERAGE(H79:H84)</f>
        <v>0</v>
      </c>
      <c r="I85" s="119">
        <f>SUM(I79:I84)</f>
        <v>0</v>
      </c>
      <c r="J85" s="120">
        <f>SUM(J79:J84)</f>
        <v>0</v>
      </c>
      <c r="K85" s="120">
        <f>SUM(G85,J85)</f>
        <v>0</v>
      </c>
      <c r="L85" s="119">
        <f>AVERAGE(L79:L84)</f>
        <v>0</v>
      </c>
      <c r="M85" s="118">
        <f>AVERAGE(M79:M84)</f>
        <v>0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33" t="s">
        <v>1419</v>
      </c>
      <c r="B86" s="132">
        <v>42093</v>
      </c>
      <c r="C86" s="129">
        <f>SUMIF(Takings!$B:$B,'2015'!$B86,Takings!C:C)</f>
        <v>0</v>
      </c>
      <c r="D86" s="119">
        <f>SUMIF(Takings!$B:$B,'2015'!$B86,Takings!D:D)</f>
        <v>0</v>
      </c>
      <c r="E86" s="119">
        <f>SUMIF(Takings!$B:$B,'2015'!$B86,Takings!E:E)</f>
        <v>0</v>
      </c>
      <c r="F86" s="128">
        <f>SUMIF(Takings!$B:$B,'2015'!$B86,Takings!F:F)</f>
        <v>0</v>
      </c>
      <c r="G86" s="131">
        <f>SUMIF(Takings!$B:$B,'2015'!$B86,Takings!G:G)</f>
        <v>0</v>
      </c>
      <c r="H86" s="128">
        <f t="shared" ref="H86:H91" si="48">IFERROR(F86/G86,0)</f>
        <v>0</v>
      </c>
      <c r="I86" s="129">
        <f>SUMIF(Takings!$B:$B,'2015'!$B86,Takings!I:I)</f>
        <v>0</v>
      </c>
      <c r="J86" s="130">
        <f>SUMIF(Takings!$B:$B,'2015'!$B86,Takings!J:J)</f>
        <v>0</v>
      </c>
      <c r="K86" s="130">
        <f t="shared" ref="K86:K91" si="49">IFERROR(SUM(G86,J86),0)</f>
        <v>0</v>
      </c>
      <c r="L86" s="129">
        <f t="shared" ref="L86:L91" si="50">IFERROR(MEDIAN(I86/J86),0)</f>
        <v>0</v>
      </c>
      <c r="M86" s="128">
        <f t="shared" ref="M86:M91" si="51">IFERROR(SUM(F86,I86)/K86,0)</f>
        <v>0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33" t="s">
        <v>1419</v>
      </c>
      <c r="B87" s="132">
        <v>42094</v>
      </c>
      <c r="C87" s="129">
        <f>SUMIF(Takings!$B:$B,'2015'!$B87,Takings!C:C)</f>
        <v>0</v>
      </c>
      <c r="D87" s="119">
        <f>SUMIF(Takings!$B:$B,'2015'!$B87,Takings!D:D)</f>
        <v>0</v>
      </c>
      <c r="E87" s="119">
        <f>SUMIF(Takings!$B:$B,'2015'!$B87,Takings!E:E)</f>
        <v>0</v>
      </c>
      <c r="F87" s="128">
        <f>SUMIF(Takings!$B:$B,'2015'!$B87,Takings!F:F)</f>
        <v>0</v>
      </c>
      <c r="G87" s="131">
        <f>SUMIF(Takings!$B:$B,'2015'!$B87,Takings!G:G)</f>
        <v>0</v>
      </c>
      <c r="H87" s="128">
        <f t="shared" si="48"/>
        <v>0</v>
      </c>
      <c r="I87" s="129">
        <f>SUMIF(Takings!$B:$B,'2015'!$B87,Takings!I:I)</f>
        <v>0</v>
      </c>
      <c r="J87" s="130">
        <f>SUMIF(Takings!$B:$B,'2015'!$B87,Takings!J:J)</f>
        <v>0</v>
      </c>
      <c r="K87" s="130">
        <f t="shared" si="49"/>
        <v>0</v>
      </c>
      <c r="L87" s="129">
        <f t="shared" si="50"/>
        <v>0</v>
      </c>
      <c r="M87" s="128">
        <f t="shared" si="51"/>
        <v>0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33" t="s">
        <v>1419</v>
      </c>
      <c r="B88" s="132">
        <v>42095</v>
      </c>
      <c r="C88" s="129">
        <f>SUMIF(Takings!$B:$B,'2015'!$B88,Takings!C:C)</f>
        <v>0</v>
      </c>
      <c r="D88" s="119">
        <f>SUMIF(Takings!$B:$B,'2015'!$B88,Takings!D:D)</f>
        <v>0</v>
      </c>
      <c r="E88" s="119">
        <f>SUMIF(Takings!$B:$B,'2015'!$B88,Takings!E:E)</f>
        <v>0</v>
      </c>
      <c r="F88" s="128">
        <f>SUMIF(Takings!$B:$B,'2015'!$B88,Takings!F:F)</f>
        <v>0</v>
      </c>
      <c r="G88" s="131">
        <f>SUMIF(Takings!$B:$B,'2015'!$B88,Takings!G:G)</f>
        <v>0</v>
      </c>
      <c r="H88" s="128">
        <f t="shared" si="48"/>
        <v>0</v>
      </c>
      <c r="I88" s="129">
        <f>SUMIF(Takings!$B:$B,'2015'!$B88,Takings!I:I)</f>
        <v>0</v>
      </c>
      <c r="J88" s="130">
        <f>SUMIF(Takings!$B:$B,'2015'!$B88,Takings!J:J)</f>
        <v>0</v>
      </c>
      <c r="K88" s="130">
        <f t="shared" si="49"/>
        <v>0</v>
      </c>
      <c r="L88" s="129">
        <f t="shared" si="50"/>
        <v>0</v>
      </c>
      <c r="M88" s="128">
        <f t="shared" si="51"/>
        <v>0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33" t="s">
        <v>1419</v>
      </c>
      <c r="B89" s="132">
        <v>42096</v>
      </c>
      <c r="C89" s="129">
        <f>SUMIF(Takings!$B:$B,'2015'!$B89,Takings!C:C)</f>
        <v>0</v>
      </c>
      <c r="D89" s="119">
        <f>SUMIF(Takings!$B:$B,'2015'!$B89,Takings!D:D)</f>
        <v>0</v>
      </c>
      <c r="E89" s="119">
        <f>SUMIF(Takings!$B:$B,'2015'!$B89,Takings!E:E)</f>
        <v>0</v>
      </c>
      <c r="F89" s="128">
        <f>SUMIF(Takings!$B:$B,'2015'!$B89,Takings!F:F)</f>
        <v>0</v>
      </c>
      <c r="G89" s="131">
        <f>SUMIF(Takings!$B:$B,'2015'!$B89,Takings!G:G)</f>
        <v>0</v>
      </c>
      <c r="H89" s="128">
        <f t="shared" si="48"/>
        <v>0</v>
      </c>
      <c r="I89" s="129">
        <f>SUMIF(Takings!$B:$B,'2015'!$B89,Takings!I:I)</f>
        <v>0</v>
      </c>
      <c r="J89" s="130">
        <f>SUMIF(Takings!$B:$B,'2015'!$B89,Takings!J:J)</f>
        <v>0</v>
      </c>
      <c r="K89" s="130">
        <f t="shared" si="49"/>
        <v>0</v>
      </c>
      <c r="L89" s="129">
        <f t="shared" si="50"/>
        <v>0</v>
      </c>
      <c r="M89" s="128">
        <f t="shared" si="51"/>
        <v>0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33" t="s">
        <v>1419</v>
      </c>
      <c r="B90" s="132">
        <v>42097</v>
      </c>
      <c r="C90" s="129">
        <f>SUMIF(Takings!$B:$B,'2015'!$B90,Takings!C:C)</f>
        <v>0</v>
      </c>
      <c r="D90" s="119">
        <f>SUMIF(Takings!$B:$B,'2015'!$B90,Takings!D:D)</f>
        <v>0</v>
      </c>
      <c r="E90" s="119">
        <f>SUMIF(Takings!$B:$B,'2015'!$B90,Takings!E:E)</f>
        <v>0</v>
      </c>
      <c r="F90" s="128">
        <f>SUMIF(Takings!$B:$B,'2015'!$B90,Takings!F:F)</f>
        <v>0</v>
      </c>
      <c r="G90" s="131">
        <f>SUMIF(Takings!$B:$B,'2015'!$B90,Takings!G:G)</f>
        <v>0</v>
      </c>
      <c r="H90" s="128">
        <f t="shared" si="48"/>
        <v>0</v>
      </c>
      <c r="I90" s="129">
        <f>SUMIF(Takings!$B:$B,'2015'!$B90,Takings!I:I)</f>
        <v>0</v>
      </c>
      <c r="J90" s="130">
        <f>SUMIF(Takings!$B:$B,'2015'!$B90,Takings!J:J)</f>
        <v>0</v>
      </c>
      <c r="K90" s="130">
        <f t="shared" si="49"/>
        <v>0</v>
      </c>
      <c r="L90" s="129">
        <f t="shared" si="50"/>
        <v>0</v>
      </c>
      <c r="M90" s="128">
        <f t="shared" si="51"/>
        <v>0</v>
      </c>
      <c r="N90" s="127" t="str">
        <f>IF(VLOOKUP($B90,Takings!$B:$P,13,0)=0,"",VLOOKUP($B90,Takings!$B:$P,13,0))</f>
        <v/>
      </c>
      <c r="O90" s="126" t="str">
        <f>IF(VLOOKUP($B90,Takings!$B:$P,14,0)=0,"",VLOOKUP($B90,Takings!$B:$P,14,0))</f>
        <v/>
      </c>
      <c r="P90" s="125" t="str">
        <f>IF(VLOOKUP($B90,Takings!$B:$P,15,0)=0,"",VLOOKUP($B90,Takings!$B:$P,15,0))</f>
        <v/>
      </c>
    </row>
    <row r="91" spans="1:16" s="113" customFormat="1" x14ac:dyDescent="0.35">
      <c r="A91" s="133" t="s">
        <v>1419</v>
      </c>
      <c r="B91" s="132">
        <v>42098</v>
      </c>
      <c r="C91" s="129">
        <f>SUMIF(Takings!$B:$B,'2015'!$B91,Takings!C:C)</f>
        <v>0</v>
      </c>
      <c r="D91" s="119">
        <f>SUMIF(Takings!$B:$B,'2015'!$B91,Takings!D:D)</f>
        <v>0</v>
      </c>
      <c r="E91" s="119">
        <f>SUMIF(Takings!$B:$B,'2015'!$B91,Takings!E:E)</f>
        <v>0</v>
      </c>
      <c r="F91" s="128">
        <f>SUMIF(Takings!$B:$B,'2015'!$B91,Takings!F:F)</f>
        <v>0</v>
      </c>
      <c r="G91" s="131">
        <f>SUMIF(Takings!$B:$B,'2015'!$B91,Takings!G:G)</f>
        <v>0</v>
      </c>
      <c r="H91" s="128">
        <f t="shared" si="48"/>
        <v>0</v>
      </c>
      <c r="I91" s="129">
        <f>SUMIF(Takings!$B:$B,'2015'!$B91,Takings!I:I)</f>
        <v>0</v>
      </c>
      <c r="J91" s="130">
        <f>SUMIF(Takings!$B:$B,'2015'!$B91,Takings!J:J)</f>
        <v>0</v>
      </c>
      <c r="K91" s="130">
        <f t="shared" si="49"/>
        <v>0</v>
      </c>
      <c r="L91" s="129">
        <f t="shared" si="50"/>
        <v>0</v>
      </c>
      <c r="M91" s="128">
        <f t="shared" si="51"/>
        <v>0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42099</v>
      </c>
      <c r="C92" s="119">
        <f>SUM(C86:C91)</f>
        <v>0</v>
      </c>
      <c r="D92" s="119">
        <f>VLOOKUP($B92,Takings!$B:$P,3,0)</f>
        <v>0</v>
      </c>
      <c r="E92" s="122">
        <f>SUM(C92:D92)</f>
        <v>0</v>
      </c>
      <c r="F92" s="118"/>
      <c r="G92" s="121">
        <f>SUM(G86:G91)</f>
        <v>0</v>
      </c>
      <c r="H92" s="118">
        <f>AVERAGE(H86:H91)</f>
        <v>0</v>
      </c>
      <c r="I92" s="119">
        <f>SUM(I86:I91)</f>
        <v>0</v>
      </c>
      <c r="J92" s="120">
        <f>SUM(J86:J91)</f>
        <v>0</v>
      </c>
      <c r="K92" s="120">
        <f>SUM(G92,J92)</f>
        <v>0</v>
      </c>
      <c r="L92" s="119">
        <f>AVERAGE(L86:L91)</f>
        <v>0</v>
      </c>
      <c r="M92" s="118">
        <f>AVERAGE(M86:M91)</f>
        <v>0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33" t="s">
        <v>1418</v>
      </c>
      <c r="B93" s="132">
        <v>42100</v>
      </c>
      <c r="C93" s="129">
        <f>SUMIF(Takings!$B:$B,'2015'!$B93,Takings!C:C)</f>
        <v>0</v>
      </c>
      <c r="D93" s="119">
        <f>SUMIF(Takings!$B:$B,'2015'!$B93,Takings!D:D)</f>
        <v>0</v>
      </c>
      <c r="E93" s="119">
        <f>SUMIF(Takings!$B:$B,'2015'!$B93,Takings!E:E)</f>
        <v>0</v>
      </c>
      <c r="F93" s="128">
        <f>SUMIF(Takings!$B:$B,'2015'!$B93,Takings!F:F)</f>
        <v>0</v>
      </c>
      <c r="G93" s="131">
        <f>SUMIF(Takings!$B:$B,'2015'!$B93,Takings!G:G)</f>
        <v>0</v>
      </c>
      <c r="H93" s="128">
        <f t="shared" ref="H93:H98" si="52">IFERROR(F93/G93,0)</f>
        <v>0</v>
      </c>
      <c r="I93" s="129">
        <f>SUMIF(Takings!$B:$B,'2015'!$B93,Takings!I:I)</f>
        <v>0</v>
      </c>
      <c r="J93" s="130">
        <f>SUMIF(Takings!$B:$B,'2015'!$B93,Takings!J:J)</f>
        <v>0</v>
      </c>
      <c r="K93" s="130">
        <f t="shared" ref="K93:K98" si="53">IFERROR(SUM(G93,J93),0)</f>
        <v>0</v>
      </c>
      <c r="L93" s="129">
        <f t="shared" ref="L93:L98" si="54">IFERROR(MEDIAN(I93/J93),0)</f>
        <v>0</v>
      </c>
      <c r="M93" s="128">
        <f t="shared" ref="M93:M98" si="55">IFERROR(SUM(F93,I93)/K93,0)</f>
        <v>0</v>
      </c>
      <c r="N93" s="127" t="str">
        <f>IF(VLOOKUP($B93,Takings!$B:$P,13,0)=0,"",VLOOKUP($B93,Takings!$B:$P,13,0))</f>
        <v/>
      </c>
      <c r="O93" s="126" t="str">
        <f>IF(VLOOKUP($B93,Takings!$B:$P,14,0)=0,"",VLOOKUP($B93,Takings!$B:$P,14,0))</f>
        <v/>
      </c>
      <c r="P93" s="125" t="str">
        <f>IF(VLOOKUP($B93,Takings!$B:$P,15,0)=0,"",VLOOKUP($B93,Takings!$B:$P,15,0))</f>
        <v/>
      </c>
    </row>
    <row r="94" spans="1:16" s="113" customFormat="1" x14ac:dyDescent="0.35">
      <c r="A94" s="133" t="s">
        <v>1418</v>
      </c>
      <c r="B94" s="132">
        <v>42101</v>
      </c>
      <c r="C94" s="129">
        <f>SUMIF(Takings!$B:$B,'2015'!$B94,Takings!C:C)</f>
        <v>0</v>
      </c>
      <c r="D94" s="119">
        <f>SUMIF(Takings!$B:$B,'2015'!$B94,Takings!D:D)</f>
        <v>0</v>
      </c>
      <c r="E94" s="119">
        <f>SUMIF(Takings!$B:$B,'2015'!$B94,Takings!E:E)</f>
        <v>0</v>
      </c>
      <c r="F94" s="128">
        <f>SUMIF(Takings!$B:$B,'2015'!$B94,Takings!F:F)</f>
        <v>0</v>
      </c>
      <c r="G94" s="131">
        <f>SUMIF(Takings!$B:$B,'2015'!$B94,Takings!G:G)</f>
        <v>0</v>
      </c>
      <c r="H94" s="128">
        <f t="shared" si="52"/>
        <v>0</v>
      </c>
      <c r="I94" s="129">
        <f>SUMIF(Takings!$B:$B,'2015'!$B94,Takings!I:I)</f>
        <v>0</v>
      </c>
      <c r="J94" s="130">
        <f>SUMIF(Takings!$B:$B,'2015'!$B94,Takings!J:J)</f>
        <v>0</v>
      </c>
      <c r="K94" s="130">
        <f t="shared" si="53"/>
        <v>0</v>
      </c>
      <c r="L94" s="129">
        <f t="shared" si="54"/>
        <v>0</v>
      </c>
      <c r="M94" s="128">
        <f t="shared" si="55"/>
        <v>0</v>
      </c>
      <c r="N94" s="127" t="str">
        <f>IF(VLOOKUP($B94,Takings!$B:$P,13,0)=0,"",VLOOKUP($B94,Takings!$B:$P,13,0))</f>
        <v/>
      </c>
      <c r="O94" s="126" t="str">
        <f>IF(VLOOKUP($B94,Takings!$B:$P,14,0)=0,"",VLOOKUP($B94,Takings!$B:$P,14,0))</f>
        <v/>
      </c>
      <c r="P94" s="125" t="str">
        <f>IF(VLOOKUP($B94,Takings!$B:$P,15,0)=0,"",VLOOKUP($B94,Takings!$B:$P,15,0))</f>
        <v/>
      </c>
    </row>
    <row r="95" spans="1:16" s="113" customFormat="1" x14ac:dyDescent="0.35">
      <c r="A95" s="133" t="s">
        <v>1418</v>
      </c>
      <c r="B95" s="132">
        <v>42102</v>
      </c>
      <c r="C95" s="129">
        <f>SUMIF(Takings!$B:$B,'2015'!$B95,Takings!C:C)</f>
        <v>0</v>
      </c>
      <c r="D95" s="119">
        <f>SUMIF(Takings!$B:$B,'2015'!$B95,Takings!D:D)</f>
        <v>0</v>
      </c>
      <c r="E95" s="119">
        <f>SUMIF(Takings!$B:$B,'2015'!$B95,Takings!E:E)</f>
        <v>0</v>
      </c>
      <c r="F95" s="128">
        <f>SUMIF(Takings!$B:$B,'2015'!$B95,Takings!F:F)</f>
        <v>0</v>
      </c>
      <c r="G95" s="131">
        <f>SUMIF(Takings!$B:$B,'2015'!$B95,Takings!G:G)</f>
        <v>0</v>
      </c>
      <c r="H95" s="128">
        <f t="shared" si="52"/>
        <v>0</v>
      </c>
      <c r="I95" s="129">
        <f>SUMIF(Takings!$B:$B,'2015'!$B95,Takings!I:I)</f>
        <v>0</v>
      </c>
      <c r="J95" s="130">
        <f>SUMIF(Takings!$B:$B,'2015'!$B95,Takings!J:J)</f>
        <v>0</v>
      </c>
      <c r="K95" s="130">
        <f t="shared" si="53"/>
        <v>0</v>
      </c>
      <c r="L95" s="129">
        <f t="shared" si="54"/>
        <v>0</v>
      </c>
      <c r="M95" s="128">
        <f t="shared" si="55"/>
        <v>0</v>
      </c>
      <c r="N95" s="127" t="str">
        <f>IF(VLOOKUP($B95,Takings!$B:$P,13,0)=0,"",VLOOKUP($B95,Takings!$B:$P,13,0))</f>
        <v/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33" t="s">
        <v>1418</v>
      </c>
      <c r="B96" s="132">
        <v>42103</v>
      </c>
      <c r="C96" s="129">
        <f>SUMIF(Takings!$B:$B,'2015'!$B96,Takings!C:C)</f>
        <v>0</v>
      </c>
      <c r="D96" s="119">
        <f>SUMIF(Takings!$B:$B,'2015'!$B96,Takings!D:D)</f>
        <v>0</v>
      </c>
      <c r="E96" s="119">
        <f>SUMIF(Takings!$B:$B,'2015'!$B96,Takings!E:E)</f>
        <v>0</v>
      </c>
      <c r="F96" s="128">
        <f>SUMIF(Takings!$B:$B,'2015'!$B96,Takings!F:F)</f>
        <v>0</v>
      </c>
      <c r="G96" s="131">
        <f>SUMIF(Takings!$B:$B,'2015'!$B96,Takings!G:G)</f>
        <v>0</v>
      </c>
      <c r="H96" s="128">
        <f t="shared" si="52"/>
        <v>0</v>
      </c>
      <c r="I96" s="129">
        <f>SUMIF(Takings!$B:$B,'2015'!$B96,Takings!I:I)</f>
        <v>0</v>
      </c>
      <c r="J96" s="130">
        <f>SUMIF(Takings!$B:$B,'2015'!$B96,Takings!J:J)</f>
        <v>0</v>
      </c>
      <c r="K96" s="130">
        <f t="shared" si="53"/>
        <v>0</v>
      </c>
      <c r="L96" s="129">
        <f t="shared" si="54"/>
        <v>0</v>
      </c>
      <c r="M96" s="128">
        <f t="shared" si="55"/>
        <v>0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33" t="s">
        <v>1418</v>
      </c>
      <c r="B97" s="132">
        <v>42104</v>
      </c>
      <c r="C97" s="129">
        <f>SUMIF(Takings!$B:$B,'2015'!$B97,Takings!C:C)</f>
        <v>0</v>
      </c>
      <c r="D97" s="119">
        <f>SUMIF(Takings!$B:$B,'2015'!$B97,Takings!D:D)</f>
        <v>0</v>
      </c>
      <c r="E97" s="119">
        <f>SUMIF(Takings!$B:$B,'2015'!$B97,Takings!E:E)</f>
        <v>0</v>
      </c>
      <c r="F97" s="128">
        <f>SUMIF(Takings!$B:$B,'2015'!$B97,Takings!F:F)</f>
        <v>0</v>
      </c>
      <c r="G97" s="131">
        <f>SUMIF(Takings!$B:$B,'2015'!$B97,Takings!G:G)</f>
        <v>0</v>
      </c>
      <c r="H97" s="128">
        <f t="shared" si="52"/>
        <v>0</v>
      </c>
      <c r="I97" s="129">
        <f>SUMIF(Takings!$B:$B,'2015'!$B97,Takings!I:I)</f>
        <v>0</v>
      </c>
      <c r="J97" s="130">
        <f>SUMIF(Takings!$B:$B,'2015'!$B97,Takings!J:J)</f>
        <v>0</v>
      </c>
      <c r="K97" s="130">
        <f t="shared" si="53"/>
        <v>0</v>
      </c>
      <c r="L97" s="129">
        <f t="shared" si="54"/>
        <v>0</v>
      </c>
      <c r="M97" s="128">
        <f t="shared" si="55"/>
        <v>0</v>
      </c>
      <c r="N97" s="127" t="str">
        <f>IF(VLOOKUP($B97,Takings!$B:$P,13,0)=0,"",VLOOKUP($B97,Takings!$B:$P,13,0))</f>
        <v/>
      </c>
      <c r="O97" s="126" t="str">
        <f>IF(VLOOKUP($B97,Takings!$B:$P,14,0)=0,"",VLOOKUP($B97,Takings!$B:$P,14,0))</f>
        <v/>
      </c>
      <c r="P97" s="125" t="str">
        <f>IF(VLOOKUP($B97,Takings!$B:$P,15,0)=0,"",VLOOKUP($B97,Takings!$B:$P,15,0))</f>
        <v/>
      </c>
    </row>
    <row r="98" spans="1:16" s="113" customFormat="1" x14ac:dyDescent="0.35">
      <c r="A98" s="133" t="s">
        <v>1418</v>
      </c>
      <c r="B98" s="132">
        <v>42105</v>
      </c>
      <c r="C98" s="129">
        <f>SUMIF(Takings!$B:$B,'2015'!$B98,Takings!C:C)</f>
        <v>0</v>
      </c>
      <c r="D98" s="119">
        <f>SUMIF(Takings!$B:$B,'2015'!$B98,Takings!D:D)</f>
        <v>0</v>
      </c>
      <c r="E98" s="119">
        <f>SUMIF(Takings!$B:$B,'2015'!$B98,Takings!E:E)</f>
        <v>0</v>
      </c>
      <c r="F98" s="128">
        <f>SUMIF(Takings!$B:$B,'2015'!$B98,Takings!F:F)</f>
        <v>0</v>
      </c>
      <c r="G98" s="131">
        <f>SUMIF(Takings!$B:$B,'2015'!$B98,Takings!G:G)</f>
        <v>0</v>
      </c>
      <c r="H98" s="128">
        <f t="shared" si="52"/>
        <v>0</v>
      </c>
      <c r="I98" s="129">
        <f>SUMIF(Takings!$B:$B,'2015'!$B98,Takings!I:I)</f>
        <v>0</v>
      </c>
      <c r="J98" s="130">
        <f>SUMIF(Takings!$B:$B,'2015'!$B98,Takings!J:J)</f>
        <v>0</v>
      </c>
      <c r="K98" s="130">
        <f t="shared" si="53"/>
        <v>0</v>
      </c>
      <c r="L98" s="129">
        <f t="shared" si="54"/>
        <v>0</v>
      </c>
      <c r="M98" s="128">
        <f t="shared" si="55"/>
        <v>0</v>
      </c>
      <c r="N98" s="127" t="str">
        <f>IF(VLOOKUP($B98,Takings!$B:$P,13,0)=0,"",VLOOKUP($B98,Takings!$B:$P,13,0))</f>
        <v/>
      </c>
      <c r="O98" s="126" t="str">
        <f>IF(VLOOKUP($B98,Takings!$B:$P,14,0)=0,"",VLOOKUP($B98,Takings!$B:$P,14,0))</f>
        <v/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42106</v>
      </c>
      <c r="C99" s="119">
        <f>SUM(C93:C98)</f>
        <v>0</v>
      </c>
      <c r="D99" s="119">
        <f>VLOOKUP($B99,Takings!$B:$P,3,0)</f>
        <v>0</v>
      </c>
      <c r="E99" s="122">
        <f>SUM(C99:D99)</f>
        <v>0</v>
      </c>
      <c r="F99" s="118"/>
      <c r="G99" s="121">
        <f>SUM(G93:G98)</f>
        <v>0</v>
      </c>
      <c r="H99" s="118">
        <f>AVERAGE(H93:H98)</f>
        <v>0</v>
      </c>
      <c r="I99" s="119">
        <f>SUM(I93:I98)</f>
        <v>0</v>
      </c>
      <c r="J99" s="120">
        <f>SUM(J93:J98)</f>
        <v>0</v>
      </c>
      <c r="K99" s="120">
        <f>SUM(G99,J99)</f>
        <v>0</v>
      </c>
      <c r="L99" s="119">
        <f>AVERAGE(L93:L98)</f>
        <v>0</v>
      </c>
      <c r="M99" s="118">
        <f>AVERAGE(M93:M98)</f>
        <v>0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33" t="s">
        <v>1417</v>
      </c>
      <c r="B100" s="132">
        <v>42107</v>
      </c>
      <c r="C100" s="129">
        <f>SUMIF(Takings!$B:$B,'2015'!$B100,Takings!C:C)</f>
        <v>0</v>
      </c>
      <c r="D100" s="119">
        <f>SUMIF(Takings!$B:$B,'2015'!$B100,Takings!D:D)</f>
        <v>0</v>
      </c>
      <c r="E100" s="119">
        <f>SUMIF(Takings!$B:$B,'2015'!$B100,Takings!E:E)</f>
        <v>0</v>
      </c>
      <c r="F100" s="128">
        <f>SUMIF(Takings!$B:$B,'2015'!$B100,Takings!F:F)</f>
        <v>0</v>
      </c>
      <c r="G100" s="131">
        <f>SUMIF(Takings!$B:$B,'2015'!$B100,Takings!G:G)</f>
        <v>0</v>
      </c>
      <c r="H100" s="128">
        <f t="shared" ref="H100:H105" si="56">IFERROR(F100/G100,0)</f>
        <v>0</v>
      </c>
      <c r="I100" s="129">
        <f>SUMIF(Takings!$B:$B,'2015'!$B100,Takings!I:I)</f>
        <v>0</v>
      </c>
      <c r="J100" s="130">
        <f>SUMIF(Takings!$B:$B,'2015'!$B100,Takings!J:J)</f>
        <v>0</v>
      </c>
      <c r="K100" s="130">
        <f t="shared" ref="K100:K105" si="57">IFERROR(SUM(G100,J100),0)</f>
        <v>0</v>
      </c>
      <c r="L100" s="129">
        <f t="shared" ref="L100:L105" si="58">IFERROR(MEDIAN(I100/J100),0)</f>
        <v>0</v>
      </c>
      <c r="M100" s="128">
        <f t="shared" ref="M100:M105" si="59">IFERROR(SUM(F100,I100)/K100,0)</f>
        <v>0</v>
      </c>
      <c r="N100" s="127" t="str">
        <f>IF(VLOOKUP($B100,Takings!$B:$P,13,0)=0,"",VLOOKUP($B100,Takings!$B:$P,13,0))</f>
        <v/>
      </c>
      <c r="O100" s="126" t="str">
        <f>IF(VLOOKUP($B100,Takings!$B:$P,14,0)=0,"",VLOOKUP($B100,Takings!$B:$P,14,0))</f>
        <v/>
      </c>
      <c r="P100" s="125" t="str">
        <f>IF(VLOOKUP($B100,Takings!$B:$P,15,0)=0,"",VLOOKUP($B100,Takings!$B:$P,15,0))</f>
        <v/>
      </c>
    </row>
    <row r="101" spans="1:16" s="113" customFormat="1" x14ac:dyDescent="0.35">
      <c r="A101" s="133" t="s">
        <v>1417</v>
      </c>
      <c r="B101" s="132">
        <v>42108</v>
      </c>
      <c r="C101" s="129">
        <f>SUMIF(Takings!$B:$B,'2015'!$B101,Takings!C:C)</f>
        <v>0</v>
      </c>
      <c r="D101" s="119">
        <f>SUMIF(Takings!$B:$B,'2015'!$B101,Takings!D:D)</f>
        <v>0</v>
      </c>
      <c r="E101" s="119">
        <f>SUMIF(Takings!$B:$B,'2015'!$B101,Takings!E:E)</f>
        <v>0</v>
      </c>
      <c r="F101" s="128">
        <f>SUMIF(Takings!$B:$B,'2015'!$B101,Takings!F:F)</f>
        <v>0</v>
      </c>
      <c r="G101" s="131">
        <f>SUMIF(Takings!$B:$B,'2015'!$B101,Takings!G:G)</f>
        <v>0</v>
      </c>
      <c r="H101" s="128">
        <f t="shared" si="56"/>
        <v>0</v>
      </c>
      <c r="I101" s="129">
        <f>SUMIF(Takings!$B:$B,'2015'!$B101,Takings!I:I)</f>
        <v>0</v>
      </c>
      <c r="J101" s="130">
        <f>SUMIF(Takings!$B:$B,'2015'!$B101,Takings!J:J)</f>
        <v>0</v>
      </c>
      <c r="K101" s="130">
        <f t="shared" si="57"/>
        <v>0</v>
      </c>
      <c r="L101" s="129">
        <f t="shared" si="58"/>
        <v>0</v>
      </c>
      <c r="M101" s="128">
        <f t="shared" si="59"/>
        <v>0</v>
      </c>
      <c r="N101" s="127" t="str">
        <f>IF(VLOOKUP($B101,Takings!$B:$P,13,0)=0,"",VLOOKUP($B101,Takings!$B:$P,13,0))</f>
        <v/>
      </c>
      <c r="O101" s="126" t="str">
        <f>IF(VLOOKUP($B101,Takings!$B:$P,14,0)=0,"",VLOOKUP($B101,Takings!$B:$P,14,0))</f>
        <v/>
      </c>
      <c r="P101" s="125" t="str">
        <f>IF(VLOOKUP($B101,Takings!$B:$P,15,0)=0,"",VLOOKUP($B101,Takings!$B:$P,15,0))</f>
        <v/>
      </c>
    </row>
    <row r="102" spans="1:16" s="113" customFormat="1" x14ac:dyDescent="0.35">
      <c r="A102" s="133" t="s">
        <v>1417</v>
      </c>
      <c r="B102" s="132">
        <v>42109</v>
      </c>
      <c r="C102" s="129">
        <f>SUMIF(Takings!$B:$B,'2015'!$B102,Takings!C:C)</f>
        <v>0</v>
      </c>
      <c r="D102" s="119">
        <f>SUMIF(Takings!$B:$B,'2015'!$B102,Takings!D:D)</f>
        <v>0</v>
      </c>
      <c r="E102" s="119">
        <f>SUMIF(Takings!$B:$B,'2015'!$B102,Takings!E:E)</f>
        <v>0</v>
      </c>
      <c r="F102" s="128">
        <f>SUMIF(Takings!$B:$B,'2015'!$B102,Takings!F:F)</f>
        <v>0</v>
      </c>
      <c r="G102" s="131">
        <f>SUMIF(Takings!$B:$B,'2015'!$B102,Takings!G:G)</f>
        <v>0</v>
      </c>
      <c r="H102" s="128">
        <f t="shared" si="56"/>
        <v>0</v>
      </c>
      <c r="I102" s="129">
        <f>SUMIF(Takings!$B:$B,'2015'!$B102,Takings!I:I)</f>
        <v>0</v>
      </c>
      <c r="J102" s="130">
        <f>SUMIF(Takings!$B:$B,'2015'!$B102,Takings!J:J)</f>
        <v>0</v>
      </c>
      <c r="K102" s="130">
        <f t="shared" si="57"/>
        <v>0</v>
      </c>
      <c r="L102" s="129">
        <f t="shared" si="58"/>
        <v>0</v>
      </c>
      <c r="M102" s="128">
        <f t="shared" si="59"/>
        <v>0</v>
      </c>
      <c r="N102" s="127" t="str">
        <f>IF(VLOOKUP($B102,Takings!$B:$P,13,0)=0,"",VLOOKUP($B102,Takings!$B:$P,13,0))</f>
        <v/>
      </c>
      <c r="O102" s="126" t="str">
        <f>IF(VLOOKUP($B102,Takings!$B:$P,14,0)=0,"",VLOOKUP($B102,Takings!$B:$P,14,0))</f>
        <v/>
      </c>
      <c r="P102" s="125" t="str">
        <f>IF(VLOOKUP($B102,Takings!$B:$P,15,0)=0,"",VLOOKUP($B102,Takings!$B:$P,15,0))</f>
        <v/>
      </c>
    </row>
    <row r="103" spans="1:16" s="113" customFormat="1" x14ac:dyDescent="0.35">
      <c r="A103" s="133" t="s">
        <v>1417</v>
      </c>
      <c r="B103" s="132">
        <v>42110</v>
      </c>
      <c r="C103" s="129">
        <f>SUMIF(Takings!$B:$B,'2015'!$B103,Takings!C:C)</f>
        <v>0</v>
      </c>
      <c r="D103" s="119">
        <f>SUMIF(Takings!$B:$B,'2015'!$B103,Takings!D:D)</f>
        <v>0</v>
      </c>
      <c r="E103" s="119">
        <f>SUMIF(Takings!$B:$B,'2015'!$B103,Takings!E:E)</f>
        <v>0</v>
      </c>
      <c r="F103" s="128">
        <f>SUMIF(Takings!$B:$B,'2015'!$B103,Takings!F:F)</f>
        <v>0</v>
      </c>
      <c r="G103" s="131">
        <f>SUMIF(Takings!$B:$B,'2015'!$B103,Takings!G:G)</f>
        <v>0</v>
      </c>
      <c r="H103" s="128">
        <f t="shared" si="56"/>
        <v>0</v>
      </c>
      <c r="I103" s="129">
        <f>SUMIF(Takings!$B:$B,'2015'!$B103,Takings!I:I)</f>
        <v>0</v>
      </c>
      <c r="J103" s="130">
        <f>SUMIF(Takings!$B:$B,'2015'!$B103,Takings!J:J)</f>
        <v>0</v>
      </c>
      <c r="K103" s="130">
        <f t="shared" si="57"/>
        <v>0</v>
      </c>
      <c r="L103" s="129">
        <f t="shared" si="58"/>
        <v>0</v>
      </c>
      <c r="M103" s="128">
        <f t="shared" si="59"/>
        <v>0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33" t="s">
        <v>1417</v>
      </c>
      <c r="B104" s="132">
        <v>42111</v>
      </c>
      <c r="C104" s="129">
        <f>SUMIF(Takings!$B:$B,'2015'!$B104,Takings!C:C)</f>
        <v>0</v>
      </c>
      <c r="D104" s="119">
        <f>SUMIF(Takings!$B:$B,'2015'!$B104,Takings!D:D)</f>
        <v>0</v>
      </c>
      <c r="E104" s="119">
        <f>SUMIF(Takings!$B:$B,'2015'!$B104,Takings!E:E)</f>
        <v>0</v>
      </c>
      <c r="F104" s="128">
        <f>SUMIF(Takings!$B:$B,'2015'!$B104,Takings!F:F)</f>
        <v>0</v>
      </c>
      <c r="G104" s="131">
        <f>SUMIF(Takings!$B:$B,'2015'!$B104,Takings!G:G)</f>
        <v>0</v>
      </c>
      <c r="H104" s="128">
        <f t="shared" si="56"/>
        <v>0</v>
      </c>
      <c r="I104" s="129">
        <f>SUMIF(Takings!$B:$B,'2015'!$B104,Takings!I:I)</f>
        <v>0</v>
      </c>
      <c r="J104" s="130">
        <f>SUMIF(Takings!$B:$B,'2015'!$B104,Takings!J:J)</f>
        <v>0</v>
      </c>
      <c r="K104" s="130">
        <f t="shared" si="57"/>
        <v>0</v>
      </c>
      <c r="L104" s="129">
        <f t="shared" si="58"/>
        <v>0</v>
      </c>
      <c r="M104" s="128">
        <f t="shared" si="59"/>
        <v>0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33" t="s">
        <v>1417</v>
      </c>
      <c r="B105" s="132">
        <v>42112</v>
      </c>
      <c r="C105" s="129">
        <f>SUMIF(Takings!$B:$B,'2015'!$B105,Takings!C:C)</f>
        <v>0</v>
      </c>
      <c r="D105" s="119">
        <f>SUMIF(Takings!$B:$B,'2015'!$B105,Takings!D:D)</f>
        <v>0</v>
      </c>
      <c r="E105" s="119">
        <f>SUMIF(Takings!$B:$B,'2015'!$B105,Takings!E:E)</f>
        <v>0</v>
      </c>
      <c r="F105" s="128">
        <f>SUMIF(Takings!$B:$B,'2015'!$B105,Takings!F:F)</f>
        <v>0</v>
      </c>
      <c r="G105" s="131">
        <f>SUMIF(Takings!$B:$B,'2015'!$B105,Takings!G:G)</f>
        <v>0</v>
      </c>
      <c r="H105" s="128">
        <f t="shared" si="56"/>
        <v>0</v>
      </c>
      <c r="I105" s="129">
        <f>SUMIF(Takings!$B:$B,'2015'!$B105,Takings!I:I)</f>
        <v>0</v>
      </c>
      <c r="J105" s="130">
        <f>SUMIF(Takings!$B:$B,'2015'!$B105,Takings!J:J)</f>
        <v>0</v>
      </c>
      <c r="K105" s="130">
        <f t="shared" si="57"/>
        <v>0</v>
      </c>
      <c r="L105" s="129">
        <f t="shared" si="58"/>
        <v>0</v>
      </c>
      <c r="M105" s="128">
        <f t="shared" si="59"/>
        <v>0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42113</v>
      </c>
      <c r="C106" s="119">
        <f>SUM(C100:C105)</f>
        <v>0</v>
      </c>
      <c r="D106" s="119">
        <f>VLOOKUP($B106,Takings!$B:$P,3,0)</f>
        <v>0</v>
      </c>
      <c r="E106" s="122">
        <f>SUM(C106:D106)</f>
        <v>0</v>
      </c>
      <c r="F106" s="118"/>
      <c r="G106" s="121">
        <f>SUM(G100:G105)</f>
        <v>0</v>
      </c>
      <c r="H106" s="118">
        <f>AVERAGE(H100:H105)</f>
        <v>0</v>
      </c>
      <c r="I106" s="119">
        <f>SUM(I100:I105)</f>
        <v>0</v>
      </c>
      <c r="J106" s="120">
        <f>SUM(J100:J105)</f>
        <v>0</v>
      </c>
      <c r="K106" s="120">
        <f>SUM(G106,J106)</f>
        <v>0</v>
      </c>
      <c r="L106" s="119">
        <f>AVERAGE(L100:L105)</f>
        <v>0</v>
      </c>
      <c r="M106" s="118">
        <f>AVERAGE(M100:M105)</f>
        <v>0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33" t="s">
        <v>1416</v>
      </c>
      <c r="B107" s="132">
        <v>42114</v>
      </c>
      <c r="C107" s="129">
        <f>SUMIF(Takings!$B:$B,'2015'!$B107,Takings!C:C)</f>
        <v>0</v>
      </c>
      <c r="D107" s="119">
        <f>SUMIF(Takings!$B:$B,'2015'!$B107,Takings!D:D)</f>
        <v>0</v>
      </c>
      <c r="E107" s="119">
        <f>SUMIF(Takings!$B:$B,'2015'!$B107,Takings!E:E)</f>
        <v>0</v>
      </c>
      <c r="F107" s="128">
        <f>SUMIF(Takings!$B:$B,'2015'!$B107,Takings!F:F)</f>
        <v>0</v>
      </c>
      <c r="G107" s="131">
        <f>SUMIF(Takings!$B:$B,'2015'!$B107,Takings!G:G)</f>
        <v>0</v>
      </c>
      <c r="H107" s="128">
        <f t="shared" ref="H107:H112" si="60">IFERROR(F107/G107,0)</f>
        <v>0</v>
      </c>
      <c r="I107" s="129">
        <f>SUMIF(Takings!$B:$B,'2015'!$B107,Takings!I:I)</f>
        <v>0</v>
      </c>
      <c r="J107" s="130">
        <f>SUMIF(Takings!$B:$B,'2015'!$B107,Takings!J:J)</f>
        <v>0</v>
      </c>
      <c r="K107" s="130">
        <f t="shared" ref="K107:K112" si="61">IFERROR(SUM(G107,J107),0)</f>
        <v>0</v>
      </c>
      <c r="L107" s="129">
        <f t="shared" ref="L107:L112" si="62">IFERROR(MEDIAN(I107/J107),0)</f>
        <v>0</v>
      </c>
      <c r="M107" s="128">
        <f t="shared" ref="M107:M112" si="63">IFERROR(SUM(F107,I107)/K107,0)</f>
        <v>0</v>
      </c>
      <c r="N107" s="127" t="str">
        <f>IF(VLOOKUP($B107,Takings!$B:$P,13,0)=0,"",VLOOKUP($B107,Takings!$B:$P,13,0))</f>
        <v/>
      </c>
      <c r="O107" s="126" t="str">
        <f>IF(VLOOKUP($B107,Takings!$B:$P,14,0)=0,"",VLOOKUP($B107,Takings!$B:$P,14,0))</f>
        <v/>
      </c>
      <c r="P107" s="125" t="str">
        <f>IF(VLOOKUP($B107,Takings!$B:$P,15,0)=0,"",VLOOKUP($B107,Takings!$B:$P,15,0))</f>
        <v/>
      </c>
    </row>
    <row r="108" spans="1:16" x14ac:dyDescent="0.35">
      <c r="A108" s="133" t="s">
        <v>1416</v>
      </c>
      <c r="B108" s="132">
        <v>42115</v>
      </c>
      <c r="C108" s="129">
        <f>SUMIF(Takings!$B:$B,'2015'!$B108,Takings!C:C)</f>
        <v>0</v>
      </c>
      <c r="D108" s="119">
        <f>SUMIF(Takings!$B:$B,'2015'!$B108,Takings!D:D)</f>
        <v>0</v>
      </c>
      <c r="E108" s="119">
        <f>SUMIF(Takings!$B:$B,'2015'!$B108,Takings!E:E)</f>
        <v>0</v>
      </c>
      <c r="F108" s="128">
        <f>SUMIF(Takings!$B:$B,'2015'!$B108,Takings!F:F)</f>
        <v>0</v>
      </c>
      <c r="G108" s="131">
        <f>SUMIF(Takings!$B:$B,'2015'!$B108,Takings!G:G)</f>
        <v>0</v>
      </c>
      <c r="H108" s="128">
        <f t="shared" si="60"/>
        <v>0</v>
      </c>
      <c r="I108" s="129">
        <f>SUMIF(Takings!$B:$B,'2015'!$B108,Takings!I:I)</f>
        <v>0</v>
      </c>
      <c r="J108" s="130">
        <f>SUMIF(Takings!$B:$B,'2015'!$B108,Takings!J:J)</f>
        <v>0</v>
      </c>
      <c r="K108" s="130">
        <f t="shared" si="61"/>
        <v>0</v>
      </c>
      <c r="L108" s="129">
        <f t="shared" si="62"/>
        <v>0</v>
      </c>
      <c r="M108" s="128">
        <f t="shared" si="63"/>
        <v>0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33" t="s">
        <v>1416</v>
      </c>
      <c r="B109" s="132">
        <v>42116</v>
      </c>
      <c r="C109" s="129">
        <f>SUMIF(Takings!$B:$B,'2015'!$B109,Takings!C:C)</f>
        <v>0</v>
      </c>
      <c r="D109" s="119">
        <f>SUMIF(Takings!$B:$B,'2015'!$B109,Takings!D:D)</f>
        <v>0</v>
      </c>
      <c r="E109" s="119">
        <f>SUMIF(Takings!$B:$B,'2015'!$B109,Takings!E:E)</f>
        <v>0</v>
      </c>
      <c r="F109" s="128">
        <f>SUMIF(Takings!$B:$B,'2015'!$B109,Takings!F:F)</f>
        <v>0</v>
      </c>
      <c r="G109" s="131">
        <f>SUMIF(Takings!$B:$B,'2015'!$B109,Takings!G:G)</f>
        <v>0</v>
      </c>
      <c r="H109" s="128">
        <f t="shared" si="60"/>
        <v>0</v>
      </c>
      <c r="I109" s="129">
        <f>SUMIF(Takings!$B:$B,'2015'!$B109,Takings!I:I)</f>
        <v>0</v>
      </c>
      <c r="J109" s="130">
        <f>SUMIF(Takings!$B:$B,'2015'!$B109,Takings!J:J)</f>
        <v>0</v>
      </c>
      <c r="K109" s="130">
        <f t="shared" si="61"/>
        <v>0</v>
      </c>
      <c r="L109" s="129">
        <f t="shared" si="62"/>
        <v>0</v>
      </c>
      <c r="M109" s="128">
        <f t="shared" si="63"/>
        <v>0</v>
      </c>
      <c r="N109" s="127" t="str">
        <f>IF(VLOOKUP($B109,Takings!$B:$P,13,0)=0,"",VLOOKUP($B109,Takings!$B:$P,13,0))</f>
        <v/>
      </c>
      <c r="O109" s="126" t="str">
        <f>IF(VLOOKUP($B109,Takings!$B:$P,14,0)=0,"",VLOOKUP($B109,Takings!$B:$P,14,0))</f>
        <v/>
      </c>
      <c r="P109" s="125" t="str">
        <f>IF(VLOOKUP($B109,Takings!$B:$P,15,0)=0,"",VLOOKUP($B109,Takings!$B:$P,15,0))</f>
        <v/>
      </c>
    </row>
    <row r="110" spans="1:16" x14ac:dyDescent="0.35">
      <c r="A110" s="133" t="s">
        <v>1416</v>
      </c>
      <c r="B110" s="132">
        <v>42117</v>
      </c>
      <c r="C110" s="129">
        <f>SUMIF(Takings!$B:$B,'2015'!$B110,Takings!C:C)</f>
        <v>0</v>
      </c>
      <c r="D110" s="119">
        <f>SUMIF(Takings!$B:$B,'2015'!$B110,Takings!D:D)</f>
        <v>0</v>
      </c>
      <c r="E110" s="119">
        <f>SUMIF(Takings!$B:$B,'2015'!$B110,Takings!E:E)</f>
        <v>0</v>
      </c>
      <c r="F110" s="128">
        <f>SUMIF(Takings!$B:$B,'2015'!$B110,Takings!F:F)</f>
        <v>0</v>
      </c>
      <c r="G110" s="131">
        <f>SUMIF(Takings!$B:$B,'2015'!$B110,Takings!G:G)</f>
        <v>0</v>
      </c>
      <c r="H110" s="128">
        <f t="shared" si="60"/>
        <v>0</v>
      </c>
      <c r="I110" s="129">
        <f>SUMIF(Takings!$B:$B,'2015'!$B110,Takings!I:I)</f>
        <v>0</v>
      </c>
      <c r="J110" s="130">
        <f>SUMIF(Takings!$B:$B,'2015'!$B110,Takings!J:J)</f>
        <v>0</v>
      </c>
      <c r="K110" s="130">
        <f t="shared" si="61"/>
        <v>0</v>
      </c>
      <c r="L110" s="129">
        <f t="shared" si="62"/>
        <v>0</v>
      </c>
      <c r="M110" s="128">
        <f t="shared" si="63"/>
        <v>0</v>
      </c>
      <c r="N110" s="127" t="str">
        <f>IF(VLOOKUP($B110,Takings!$B:$P,13,0)=0,"",VLOOKUP($B110,Takings!$B:$P,13,0))</f>
        <v/>
      </c>
      <c r="O110" s="126" t="str">
        <f>IF(VLOOKUP($B110,Takings!$B:$P,14,0)=0,"",VLOOKUP($B110,Takings!$B:$P,14,0))</f>
        <v/>
      </c>
      <c r="P110" s="125" t="str">
        <f>IF(VLOOKUP($B110,Takings!$B:$P,15,0)=0,"",VLOOKUP($B110,Takings!$B:$P,15,0))</f>
        <v/>
      </c>
    </row>
    <row r="111" spans="1:16" x14ac:dyDescent="0.35">
      <c r="A111" s="133" t="s">
        <v>1416</v>
      </c>
      <c r="B111" s="132">
        <v>42118</v>
      </c>
      <c r="C111" s="129">
        <f>SUMIF(Takings!$B:$B,'2015'!$B111,Takings!C:C)</f>
        <v>0</v>
      </c>
      <c r="D111" s="119">
        <f>SUMIF(Takings!$B:$B,'2015'!$B111,Takings!D:D)</f>
        <v>0</v>
      </c>
      <c r="E111" s="119">
        <f>SUMIF(Takings!$B:$B,'2015'!$B111,Takings!E:E)</f>
        <v>0</v>
      </c>
      <c r="F111" s="128">
        <f>SUMIF(Takings!$B:$B,'2015'!$B111,Takings!F:F)</f>
        <v>0</v>
      </c>
      <c r="G111" s="131">
        <f>SUMIF(Takings!$B:$B,'2015'!$B111,Takings!G:G)</f>
        <v>0</v>
      </c>
      <c r="H111" s="128">
        <f t="shared" si="60"/>
        <v>0</v>
      </c>
      <c r="I111" s="129">
        <f>SUMIF(Takings!$B:$B,'2015'!$B111,Takings!I:I)</f>
        <v>0</v>
      </c>
      <c r="J111" s="130">
        <f>SUMIF(Takings!$B:$B,'2015'!$B111,Takings!J:J)</f>
        <v>0</v>
      </c>
      <c r="K111" s="130">
        <f t="shared" si="61"/>
        <v>0</v>
      </c>
      <c r="L111" s="129">
        <f t="shared" si="62"/>
        <v>0</v>
      </c>
      <c r="M111" s="128">
        <f t="shared" si="63"/>
        <v>0</v>
      </c>
      <c r="N111" s="127" t="str">
        <f>IF(VLOOKUP($B111,Takings!$B:$P,13,0)=0,"",VLOOKUP($B111,Takings!$B:$P,13,0))</f>
        <v/>
      </c>
      <c r="O111" s="126" t="str">
        <f>IF(VLOOKUP($B111,Takings!$B:$P,14,0)=0,"",VLOOKUP($B111,Takings!$B:$P,14,0))</f>
        <v/>
      </c>
      <c r="P111" s="125" t="str">
        <f>IF(VLOOKUP($B111,Takings!$B:$P,15,0)=0,"",VLOOKUP($B111,Takings!$B:$P,15,0))</f>
        <v/>
      </c>
    </row>
    <row r="112" spans="1:16" x14ac:dyDescent="0.35">
      <c r="A112" s="133" t="s">
        <v>1416</v>
      </c>
      <c r="B112" s="132">
        <v>42119</v>
      </c>
      <c r="C112" s="129">
        <f>SUMIF(Takings!$B:$B,'2015'!$B112,Takings!C:C)</f>
        <v>0</v>
      </c>
      <c r="D112" s="119">
        <f>SUMIF(Takings!$B:$B,'2015'!$B112,Takings!D:D)</f>
        <v>0</v>
      </c>
      <c r="E112" s="119">
        <f>SUMIF(Takings!$B:$B,'2015'!$B112,Takings!E:E)</f>
        <v>0</v>
      </c>
      <c r="F112" s="128">
        <f>SUMIF(Takings!$B:$B,'2015'!$B112,Takings!F:F)</f>
        <v>0</v>
      </c>
      <c r="G112" s="131">
        <f>SUMIF(Takings!$B:$B,'2015'!$B112,Takings!G:G)</f>
        <v>0</v>
      </c>
      <c r="H112" s="128">
        <f t="shared" si="60"/>
        <v>0</v>
      </c>
      <c r="I112" s="129">
        <f>SUMIF(Takings!$B:$B,'2015'!$B112,Takings!I:I)</f>
        <v>0</v>
      </c>
      <c r="J112" s="130">
        <f>SUMIF(Takings!$B:$B,'2015'!$B112,Takings!J:J)</f>
        <v>0</v>
      </c>
      <c r="K112" s="130">
        <f t="shared" si="61"/>
        <v>0</v>
      </c>
      <c r="L112" s="129">
        <f t="shared" si="62"/>
        <v>0</v>
      </c>
      <c r="M112" s="128">
        <f t="shared" si="63"/>
        <v>0</v>
      </c>
      <c r="N112" s="127" t="str">
        <f>IF(VLOOKUP($B112,Takings!$B:$P,13,0)=0,"",VLOOKUP($B112,Takings!$B:$P,13,0))</f>
        <v/>
      </c>
      <c r="O112" s="126" t="str">
        <f>IF(VLOOKUP($B112,Takings!$B:$P,14,0)=0,"",VLOOKUP($B112,Takings!$B:$P,14,0))</f>
        <v/>
      </c>
      <c r="P112" s="125" t="str">
        <f>IF(VLOOKUP($B112,Takings!$B:$P,15,0)=0,"",VLOOKUP($B112,Takings!$B:$P,15,0))</f>
        <v/>
      </c>
    </row>
    <row r="113" spans="1:16" x14ac:dyDescent="0.35">
      <c r="A113" s="124"/>
      <c r="B113" s="123">
        <v>42120</v>
      </c>
      <c r="C113" s="119">
        <f>SUM(C107:C112)</f>
        <v>0</v>
      </c>
      <c r="D113" s="119">
        <f>VLOOKUP($B113,Takings!$B:$P,3,0)</f>
        <v>0</v>
      </c>
      <c r="E113" s="122">
        <f>SUM(C113:D113)</f>
        <v>0</v>
      </c>
      <c r="F113" s="118"/>
      <c r="G113" s="121">
        <f>SUM(G107:G112)</f>
        <v>0</v>
      </c>
      <c r="H113" s="118">
        <f>AVERAGE(H107:H112)</f>
        <v>0</v>
      </c>
      <c r="I113" s="119">
        <f>SUM(I107:I112)</f>
        <v>0</v>
      </c>
      <c r="J113" s="120">
        <f>SUM(J107:J112)</f>
        <v>0</v>
      </c>
      <c r="K113" s="120">
        <f>SUM(G113,J113)</f>
        <v>0</v>
      </c>
      <c r="L113" s="119">
        <f>AVERAGE(L107:L112)</f>
        <v>0</v>
      </c>
      <c r="M113" s="118">
        <f>AVERAGE(M107:M112)</f>
        <v>0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33" t="s">
        <v>1415</v>
      </c>
      <c r="B114" s="132">
        <v>42121</v>
      </c>
      <c r="C114" s="129">
        <f>SUMIF(Takings!$B:$B,'2015'!$B114,Takings!C:C)</f>
        <v>0</v>
      </c>
      <c r="D114" s="119">
        <f>SUMIF(Takings!$B:$B,'2015'!$B114,Takings!D:D)</f>
        <v>0</v>
      </c>
      <c r="E114" s="119">
        <f>SUMIF(Takings!$B:$B,'2015'!$B114,Takings!E:E)</f>
        <v>0</v>
      </c>
      <c r="F114" s="128">
        <f>SUMIF(Takings!$B:$B,'2015'!$B114,Takings!F:F)</f>
        <v>0</v>
      </c>
      <c r="G114" s="131">
        <f>SUMIF(Takings!$B:$B,'2015'!$B114,Takings!G:G)</f>
        <v>0</v>
      </c>
      <c r="H114" s="128">
        <f t="shared" ref="H114:H119" si="64">IFERROR(F114/G114,0)</f>
        <v>0</v>
      </c>
      <c r="I114" s="129">
        <f>SUMIF(Takings!$B:$B,'2015'!$B114,Takings!I:I)</f>
        <v>0</v>
      </c>
      <c r="J114" s="130">
        <f>SUMIF(Takings!$B:$B,'2015'!$B114,Takings!J:J)</f>
        <v>0</v>
      </c>
      <c r="K114" s="130">
        <f t="shared" ref="K114:K119" si="65">IFERROR(SUM(G114,J114),0)</f>
        <v>0</v>
      </c>
      <c r="L114" s="129">
        <f t="shared" ref="L114:L119" si="66">IFERROR(MEDIAN(I114/J114),0)</f>
        <v>0</v>
      </c>
      <c r="M114" s="128">
        <f t="shared" ref="M114:M119" si="67">IFERROR(SUM(F114,I114)/K114,0)</f>
        <v>0</v>
      </c>
      <c r="N114" s="127" t="str">
        <f>IF(VLOOKUP($B114,Takings!$B:$P,13,0)=0,"",VLOOKUP($B114,Takings!$B:$P,13,0))</f>
        <v/>
      </c>
      <c r="O114" s="126" t="str">
        <f>IF(VLOOKUP($B114,Takings!$B:$P,14,0)=0,"",VLOOKUP($B114,Takings!$B:$P,14,0))</f>
        <v/>
      </c>
      <c r="P114" s="125" t="str">
        <f>IF(VLOOKUP($B114,Takings!$B:$P,15,0)=0,"",VLOOKUP($B114,Takings!$B:$P,15,0))</f>
        <v/>
      </c>
    </row>
    <row r="115" spans="1:16" x14ac:dyDescent="0.35">
      <c r="A115" s="133" t="s">
        <v>1415</v>
      </c>
      <c r="B115" s="132">
        <v>42122</v>
      </c>
      <c r="C115" s="129">
        <f>SUMIF(Takings!$B:$B,'2015'!$B115,Takings!C:C)</f>
        <v>0</v>
      </c>
      <c r="D115" s="119">
        <f>SUMIF(Takings!$B:$B,'2015'!$B115,Takings!D:D)</f>
        <v>0</v>
      </c>
      <c r="E115" s="119">
        <f>SUMIF(Takings!$B:$B,'2015'!$B115,Takings!E:E)</f>
        <v>0</v>
      </c>
      <c r="F115" s="128">
        <f>SUMIF(Takings!$B:$B,'2015'!$B115,Takings!F:F)</f>
        <v>0</v>
      </c>
      <c r="G115" s="131">
        <f>SUMIF(Takings!$B:$B,'2015'!$B115,Takings!G:G)</f>
        <v>0</v>
      </c>
      <c r="H115" s="128">
        <f t="shared" si="64"/>
        <v>0</v>
      </c>
      <c r="I115" s="129">
        <f>SUMIF(Takings!$B:$B,'2015'!$B115,Takings!I:I)</f>
        <v>0</v>
      </c>
      <c r="J115" s="130">
        <f>SUMIF(Takings!$B:$B,'2015'!$B115,Takings!J:J)</f>
        <v>0</v>
      </c>
      <c r="K115" s="130">
        <f t="shared" si="65"/>
        <v>0</v>
      </c>
      <c r="L115" s="129">
        <f t="shared" si="66"/>
        <v>0</v>
      </c>
      <c r="M115" s="128">
        <f t="shared" si="67"/>
        <v>0</v>
      </c>
      <c r="N115" s="127" t="str">
        <f>IF(VLOOKUP($B115,Takings!$B:$P,13,0)=0,"",VLOOKUP($B115,Takings!$B:$P,13,0))</f>
        <v/>
      </c>
      <c r="O115" s="126" t="str">
        <f>IF(VLOOKUP($B115,Takings!$B:$P,14,0)=0,"",VLOOKUP($B115,Takings!$B:$P,14,0))</f>
        <v/>
      </c>
      <c r="P115" s="125" t="str">
        <f>IF(VLOOKUP($B115,Takings!$B:$P,15,0)=0,"",VLOOKUP($B115,Takings!$B:$P,15,0))</f>
        <v/>
      </c>
    </row>
    <row r="116" spans="1:16" x14ac:dyDescent="0.35">
      <c r="A116" s="133" t="s">
        <v>1415</v>
      </c>
      <c r="B116" s="132">
        <v>42123</v>
      </c>
      <c r="C116" s="129">
        <f>SUMIF(Takings!$B:$B,'2015'!$B116,Takings!C:C)</f>
        <v>0</v>
      </c>
      <c r="D116" s="119">
        <f>SUMIF(Takings!$B:$B,'2015'!$B116,Takings!D:D)</f>
        <v>0</v>
      </c>
      <c r="E116" s="119">
        <f>SUMIF(Takings!$B:$B,'2015'!$B116,Takings!E:E)</f>
        <v>0</v>
      </c>
      <c r="F116" s="128">
        <f>SUMIF(Takings!$B:$B,'2015'!$B116,Takings!F:F)</f>
        <v>0</v>
      </c>
      <c r="G116" s="131">
        <f>SUMIF(Takings!$B:$B,'2015'!$B116,Takings!G:G)</f>
        <v>0</v>
      </c>
      <c r="H116" s="128">
        <f t="shared" si="64"/>
        <v>0</v>
      </c>
      <c r="I116" s="129">
        <f>SUMIF(Takings!$B:$B,'2015'!$B116,Takings!I:I)</f>
        <v>0</v>
      </c>
      <c r="J116" s="130">
        <f>SUMIF(Takings!$B:$B,'2015'!$B116,Takings!J:J)</f>
        <v>0</v>
      </c>
      <c r="K116" s="130">
        <f t="shared" si="65"/>
        <v>0</v>
      </c>
      <c r="L116" s="129">
        <f t="shared" si="66"/>
        <v>0</v>
      </c>
      <c r="M116" s="128">
        <f t="shared" si="67"/>
        <v>0</v>
      </c>
      <c r="N116" s="127" t="str">
        <f>IF(VLOOKUP($B116,Takings!$B:$P,13,0)=0,"",VLOOKUP($B116,Takings!$B:$P,13,0))</f>
        <v/>
      </c>
      <c r="O116" s="126" t="str">
        <f>IF(VLOOKUP($B116,Takings!$B:$P,14,0)=0,"",VLOOKUP($B116,Takings!$B:$P,14,0))</f>
        <v/>
      </c>
      <c r="P116" s="125" t="str">
        <f>IF(VLOOKUP($B116,Takings!$B:$P,15,0)=0,"",VLOOKUP($B116,Takings!$B:$P,15,0))</f>
        <v/>
      </c>
    </row>
    <row r="117" spans="1:16" x14ac:dyDescent="0.35">
      <c r="A117" s="133" t="s">
        <v>1415</v>
      </c>
      <c r="B117" s="132">
        <v>42124</v>
      </c>
      <c r="C117" s="129">
        <f>SUMIF(Takings!$B:$B,'2015'!$B117,Takings!C:C)</f>
        <v>0</v>
      </c>
      <c r="D117" s="119">
        <f>SUMIF(Takings!$B:$B,'2015'!$B117,Takings!D:D)</f>
        <v>0</v>
      </c>
      <c r="E117" s="119">
        <f>SUMIF(Takings!$B:$B,'2015'!$B117,Takings!E:E)</f>
        <v>0</v>
      </c>
      <c r="F117" s="128">
        <f>SUMIF(Takings!$B:$B,'2015'!$B117,Takings!F:F)</f>
        <v>0</v>
      </c>
      <c r="G117" s="131">
        <f>SUMIF(Takings!$B:$B,'2015'!$B117,Takings!G:G)</f>
        <v>0</v>
      </c>
      <c r="H117" s="128">
        <f t="shared" si="64"/>
        <v>0</v>
      </c>
      <c r="I117" s="129">
        <f>SUMIF(Takings!$B:$B,'2015'!$B117,Takings!I:I)</f>
        <v>0</v>
      </c>
      <c r="J117" s="130">
        <f>SUMIF(Takings!$B:$B,'2015'!$B117,Takings!J:J)</f>
        <v>0</v>
      </c>
      <c r="K117" s="130">
        <f t="shared" si="65"/>
        <v>0</v>
      </c>
      <c r="L117" s="129">
        <f t="shared" si="66"/>
        <v>0</v>
      </c>
      <c r="M117" s="128">
        <f t="shared" si="67"/>
        <v>0</v>
      </c>
      <c r="N117" s="127" t="str">
        <f>IF(VLOOKUP($B117,Takings!$B:$P,13,0)=0,"",VLOOKUP($B117,Takings!$B:$P,13,0))</f>
        <v/>
      </c>
      <c r="O117" s="126" t="str">
        <f>IF(VLOOKUP($B117,Takings!$B:$P,14,0)=0,"",VLOOKUP($B117,Takings!$B:$P,14,0))</f>
        <v/>
      </c>
      <c r="P117" s="125" t="str">
        <f>IF(VLOOKUP($B117,Takings!$B:$P,15,0)=0,"",VLOOKUP($B117,Takings!$B:$P,15,0))</f>
        <v/>
      </c>
    </row>
    <row r="118" spans="1:16" x14ac:dyDescent="0.35">
      <c r="A118" s="133" t="s">
        <v>1415</v>
      </c>
      <c r="B118" s="132">
        <v>42125</v>
      </c>
      <c r="C118" s="129">
        <f>SUMIF(Takings!$B:$B,'2015'!$B118,Takings!C:C)</f>
        <v>0</v>
      </c>
      <c r="D118" s="119">
        <f>SUMIF(Takings!$B:$B,'2015'!$B118,Takings!D:D)</f>
        <v>0</v>
      </c>
      <c r="E118" s="119">
        <f>SUMIF(Takings!$B:$B,'2015'!$B118,Takings!E:E)</f>
        <v>0</v>
      </c>
      <c r="F118" s="128">
        <f>SUMIF(Takings!$B:$B,'2015'!$B118,Takings!F:F)</f>
        <v>0</v>
      </c>
      <c r="G118" s="131">
        <f>SUMIF(Takings!$B:$B,'2015'!$B118,Takings!G:G)</f>
        <v>0</v>
      </c>
      <c r="H118" s="128">
        <f t="shared" si="64"/>
        <v>0</v>
      </c>
      <c r="I118" s="129">
        <f>SUMIF(Takings!$B:$B,'2015'!$B118,Takings!I:I)</f>
        <v>0</v>
      </c>
      <c r="J118" s="130">
        <f>SUMIF(Takings!$B:$B,'2015'!$B118,Takings!J:J)</f>
        <v>0</v>
      </c>
      <c r="K118" s="130">
        <f t="shared" si="65"/>
        <v>0</v>
      </c>
      <c r="L118" s="129">
        <f t="shared" si="66"/>
        <v>0</v>
      </c>
      <c r="M118" s="128">
        <f t="shared" si="67"/>
        <v>0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33" t="s">
        <v>1415</v>
      </c>
      <c r="B119" s="132">
        <v>42126</v>
      </c>
      <c r="C119" s="129">
        <f>SUMIF(Takings!$B:$B,'2015'!$B119,Takings!C:C)</f>
        <v>0</v>
      </c>
      <c r="D119" s="119">
        <f>SUMIF(Takings!$B:$B,'2015'!$B119,Takings!D:D)</f>
        <v>0</v>
      </c>
      <c r="E119" s="119">
        <f>SUMIF(Takings!$B:$B,'2015'!$B119,Takings!E:E)</f>
        <v>0</v>
      </c>
      <c r="F119" s="128">
        <f>SUMIF(Takings!$B:$B,'2015'!$B119,Takings!F:F)</f>
        <v>0</v>
      </c>
      <c r="G119" s="131">
        <f>SUMIF(Takings!$B:$B,'2015'!$B119,Takings!G:G)</f>
        <v>0</v>
      </c>
      <c r="H119" s="128">
        <f t="shared" si="64"/>
        <v>0</v>
      </c>
      <c r="I119" s="129">
        <f>SUMIF(Takings!$B:$B,'2015'!$B119,Takings!I:I)</f>
        <v>0</v>
      </c>
      <c r="J119" s="130">
        <f>SUMIF(Takings!$B:$B,'2015'!$B119,Takings!J:J)</f>
        <v>0</v>
      </c>
      <c r="K119" s="130">
        <f t="shared" si="65"/>
        <v>0</v>
      </c>
      <c r="L119" s="129">
        <f t="shared" si="66"/>
        <v>0</v>
      </c>
      <c r="M119" s="128">
        <f t="shared" si="67"/>
        <v>0</v>
      </c>
      <c r="N119" s="127" t="str">
        <f>IF(VLOOKUP($B119,Takings!$B:$P,13,0)=0,"",VLOOKUP($B119,Takings!$B:$P,13,0))</f>
        <v/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42127</v>
      </c>
      <c r="C120" s="119">
        <f>SUM(C114:C119)</f>
        <v>0</v>
      </c>
      <c r="D120" s="119">
        <f>VLOOKUP($B120,Takings!$B:$P,3,0)</f>
        <v>0</v>
      </c>
      <c r="E120" s="122">
        <f>SUM(C120:D120)</f>
        <v>0</v>
      </c>
      <c r="F120" s="118"/>
      <c r="G120" s="121">
        <f>SUM(G114:G119)</f>
        <v>0</v>
      </c>
      <c r="H120" s="118">
        <f>AVERAGE(H114:H119)</f>
        <v>0</v>
      </c>
      <c r="I120" s="119">
        <f>SUM(I114:I119)</f>
        <v>0</v>
      </c>
      <c r="J120" s="120">
        <f>SUM(J114:J119)</f>
        <v>0</v>
      </c>
      <c r="K120" s="120">
        <f>SUM(G120,J120)</f>
        <v>0</v>
      </c>
      <c r="L120" s="119">
        <f>AVERAGE(L114:L119)</f>
        <v>0</v>
      </c>
      <c r="M120" s="118">
        <f>AVERAGE(M114:M119)</f>
        <v>0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33" t="s">
        <v>1414</v>
      </c>
      <c r="B121" s="132">
        <v>42128</v>
      </c>
      <c r="C121" s="129">
        <f>SUMIF(Takings!$B:$B,'2015'!$B121,Takings!C:C)</f>
        <v>0</v>
      </c>
      <c r="D121" s="119">
        <f>SUMIF(Takings!$B:$B,'2015'!$B121,Takings!D:D)</f>
        <v>0</v>
      </c>
      <c r="E121" s="119">
        <f>SUMIF(Takings!$B:$B,'2015'!$B121,Takings!E:E)</f>
        <v>0</v>
      </c>
      <c r="F121" s="128">
        <f>SUMIF(Takings!$B:$B,'2015'!$B121,Takings!F:F)</f>
        <v>0</v>
      </c>
      <c r="G121" s="131">
        <f>SUMIF(Takings!$B:$B,'2015'!$B121,Takings!G:G)</f>
        <v>0</v>
      </c>
      <c r="H121" s="128">
        <f t="shared" ref="H121:H126" si="68">IFERROR(F121/G121,0)</f>
        <v>0</v>
      </c>
      <c r="I121" s="129">
        <f>SUMIF(Takings!$B:$B,'2015'!$B121,Takings!I:I)</f>
        <v>0</v>
      </c>
      <c r="J121" s="130">
        <f>SUMIF(Takings!$B:$B,'2015'!$B121,Takings!J:J)</f>
        <v>0</v>
      </c>
      <c r="K121" s="130">
        <f t="shared" ref="K121:K126" si="69">IFERROR(SUM(G121,J121),0)</f>
        <v>0</v>
      </c>
      <c r="L121" s="129">
        <f t="shared" ref="L121:L126" si="70">IFERROR(MEDIAN(I121/J121),0)</f>
        <v>0</v>
      </c>
      <c r="M121" s="128">
        <f t="shared" ref="M121:M126" si="71">IFERROR(SUM(F121,I121)/K121,0)</f>
        <v>0</v>
      </c>
      <c r="N121" s="127" t="str">
        <f>IF(VLOOKUP($B121,Takings!$B:$P,13,0)=0,"",VLOOKUP($B121,Takings!$B:$P,13,0))</f>
        <v/>
      </c>
      <c r="O121" s="126" t="str">
        <f>IF(VLOOKUP($B121,Takings!$B:$P,14,0)=0,"",VLOOKUP($B121,Takings!$B:$P,14,0))</f>
        <v/>
      </c>
      <c r="P121" s="125" t="str">
        <f>IF(VLOOKUP($B121,Takings!$B:$P,15,0)=0,"",VLOOKUP($B121,Takings!$B:$P,15,0))</f>
        <v/>
      </c>
    </row>
    <row r="122" spans="1:16" x14ac:dyDescent="0.35">
      <c r="A122" s="133" t="s">
        <v>1414</v>
      </c>
      <c r="B122" s="132">
        <v>42129</v>
      </c>
      <c r="C122" s="129">
        <f>SUMIF(Takings!$B:$B,'2015'!$B122,Takings!C:C)</f>
        <v>0</v>
      </c>
      <c r="D122" s="119">
        <f>SUMIF(Takings!$B:$B,'2015'!$B122,Takings!D:D)</f>
        <v>0</v>
      </c>
      <c r="E122" s="119">
        <f>SUMIF(Takings!$B:$B,'2015'!$B122,Takings!E:E)</f>
        <v>0</v>
      </c>
      <c r="F122" s="128">
        <f>SUMIF(Takings!$B:$B,'2015'!$B122,Takings!F:F)</f>
        <v>0</v>
      </c>
      <c r="G122" s="131">
        <f>SUMIF(Takings!$B:$B,'2015'!$B122,Takings!G:G)</f>
        <v>0</v>
      </c>
      <c r="H122" s="128">
        <f t="shared" si="68"/>
        <v>0</v>
      </c>
      <c r="I122" s="129">
        <f>SUMIF(Takings!$B:$B,'2015'!$B122,Takings!I:I)</f>
        <v>0</v>
      </c>
      <c r="J122" s="130">
        <f>SUMIF(Takings!$B:$B,'2015'!$B122,Takings!J:J)</f>
        <v>0</v>
      </c>
      <c r="K122" s="130">
        <f t="shared" si="69"/>
        <v>0</v>
      </c>
      <c r="L122" s="129">
        <f t="shared" si="70"/>
        <v>0</v>
      </c>
      <c r="M122" s="128">
        <f t="shared" si="71"/>
        <v>0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33" t="s">
        <v>1414</v>
      </c>
      <c r="B123" s="132">
        <v>42130</v>
      </c>
      <c r="C123" s="129">
        <f>SUMIF(Takings!$B:$B,'2015'!$B123,Takings!C:C)</f>
        <v>0</v>
      </c>
      <c r="D123" s="119">
        <f>SUMIF(Takings!$B:$B,'2015'!$B123,Takings!D:D)</f>
        <v>0</v>
      </c>
      <c r="E123" s="119">
        <f>SUMIF(Takings!$B:$B,'2015'!$B123,Takings!E:E)</f>
        <v>0</v>
      </c>
      <c r="F123" s="128">
        <f>SUMIF(Takings!$B:$B,'2015'!$B123,Takings!F:F)</f>
        <v>0</v>
      </c>
      <c r="G123" s="131">
        <f>SUMIF(Takings!$B:$B,'2015'!$B123,Takings!G:G)</f>
        <v>0</v>
      </c>
      <c r="H123" s="128">
        <f t="shared" si="68"/>
        <v>0</v>
      </c>
      <c r="I123" s="129">
        <f>SUMIF(Takings!$B:$B,'2015'!$B123,Takings!I:I)</f>
        <v>0</v>
      </c>
      <c r="J123" s="130">
        <f>SUMIF(Takings!$B:$B,'2015'!$B123,Takings!J:J)</f>
        <v>0</v>
      </c>
      <c r="K123" s="130">
        <f t="shared" si="69"/>
        <v>0</v>
      </c>
      <c r="L123" s="129">
        <f t="shared" si="70"/>
        <v>0</v>
      </c>
      <c r="M123" s="128">
        <f t="shared" si="71"/>
        <v>0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33" t="s">
        <v>1414</v>
      </c>
      <c r="B124" s="132">
        <v>42131</v>
      </c>
      <c r="C124" s="129">
        <f>SUMIF(Takings!$B:$B,'2015'!$B124,Takings!C:C)</f>
        <v>0</v>
      </c>
      <c r="D124" s="119">
        <f>SUMIF(Takings!$B:$B,'2015'!$B124,Takings!D:D)</f>
        <v>0</v>
      </c>
      <c r="E124" s="119">
        <f>SUMIF(Takings!$B:$B,'2015'!$B124,Takings!E:E)</f>
        <v>0</v>
      </c>
      <c r="F124" s="128">
        <f>SUMIF(Takings!$B:$B,'2015'!$B124,Takings!F:F)</f>
        <v>0</v>
      </c>
      <c r="G124" s="131">
        <f>SUMIF(Takings!$B:$B,'2015'!$B124,Takings!G:G)</f>
        <v>0</v>
      </c>
      <c r="H124" s="128">
        <f t="shared" si="68"/>
        <v>0</v>
      </c>
      <c r="I124" s="129">
        <f>SUMIF(Takings!$B:$B,'2015'!$B124,Takings!I:I)</f>
        <v>0</v>
      </c>
      <c r="J124" s="130">
        <f>SUMIF(Takings!$B:$B,'2015'!$B124,Takings!J:J)</f>
        <v>0</v>
      </c>
      <c r="K124" s="130">
        <f t="shared" si="69"/>
        <v>0</v>
      </c>
      <c r="L124" s="129">
        <f t="shared" si="70"/>
        <v>0</v>
      </c>
      <c r="M124" s="128">
        <f t="shared" si="71"/>
        <v>0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33" t="s">
        <v>1414</v>
      </c>
      <c r="B125" s="132">
        <v>42132</v>
      </c>
      <c r="C125" s="129">
        <f>SUMIF(Takings!$B:$B,'2015'!$B125,Takings!C:C)</f>
        <v>0</v>
      </c>
      <c r="D125" s="119">
        <f>SUMIF(Takings!$B:$B,'2015'!$B125,Takings!D:D)</f>
        <v>0</v>
      </c>
      <c r="E125" s="119">
        <f>SUMIF(Takings!$B:$B,'2015'!$B125,Takings!E:E)</f>
        <v>0</v>
      </c>
      <c r="F125" s="128">
        <f>SUMIF(Takings!$B:$B,'2015'!$B125,Takings!F:F)</f>
        <v>0</v>
      </c>
      <c r="G125" s="131">
        <f>SUMIF(Takings!$B:$B,'2015'!$B125,Takings!G:G)</f>
        <v>0</v>
      </c>
      <c r="H125" s="128">
        <f t="shared" si="68"/>
        <v>0</v>
      </c>
      <c r="I125" s="129">
        <f>SUMIF(Takings!$B:$B,'2015'!$B125,Takings!I:I)</f>
        <v>0</v>
      </c>
      <c r="J125" s="130">
        <f>SUMIF(Takings!$B:$B,'2015'!$B125,Takings!J:J)</f>
        <v>0</v>
      </c>
      <c r="K125" s="130">
        <f t="shared" si="69"/>
        <v>0</v>
      </c>
      <c r="L125" s="129">
        <f t="shared" si="70"/>
        <v>0</v>
      </c>
      <c r="M125" s="128">
        <f t="shared" si="71"/>
        <v>0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33" t="s">
        <v>1414</v>
      </c>
      <c r="B126" s="132">
        <v>42133</v>
      </c>
      <c r="C126" s="129">
        <f>SUMIF(Takings!$B:$B,'2015'!$B126,Takings!C:C)</f>
        <v>0</v>
      </c>
      <c r="D126" s="119">
        <f>SUMIF(Takings!$B:$B,'2015'!$B126,Takings!D:D)</f>
        <v>0</v>
      </c>
      <c r="E126" s="119">
        <f>SUMIF(Takings!$B:$B,'2015'!$B126,Takings!E:E)</f>
        <v>0</v>
      </c>
      <c r="F126" s="128">
        <f>SUMIF(Takings!$B:$B,'2015'!$B126,Takings!F:F)</f>
        <v>0</v>
      </c>
      <c r="G126" s="131">
        <f>SUMIF(Takings!$B:$B,'2015'!$B126,Takings!G:G)</f>
        <v>0</v>
      </c>
      <c r="H126" s="128">
        <f t="shared" si="68"/>
        <v>0</v>
      </c>
      <c r="I126" s="129">
        <f>SUMIF(Takings!$B:$B,'2015'!$B126,Takings!I:I)</f>
        <v>0</v>
      </c>
      <c r="J126" s="130">
        <f>SUMIF(Takings!$B:$B,'2015'!$B126,Takings!J:J)</f>
        <v>0</v>
      </c>
      <c r="K126" s="130">
        <f t="shared" si="69"/>
        <v>0</v>
      </c>
      <c r="L126" s="129">
        <f t="shared" si="70"/>
        <v>0</v>
      </c>
      <c r="M126" s="128">
        <f t="shared" si="71"/>
        <v>0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42134</v>
      </c>
      <c r="C127" s="119">
        <f>SUM(C121:C126)</f>
        <v>0</v>
      </c>
      <c r="D127" s="119">
        <f>VLOOKUP($B127,Takings!$B:$P,3,0)</f>
        <v>0</v>
      </c>
      <c r="E127" s="122">
        <f>SUM(C127:D127)</f>
        <v>0</v>
      </c>
      <c r="F127" s="118"/>
      <c r="G127" s="121">
        <f>SUM(G121:G126)</f>
        <v>0</v>
      </c>
      <c r="H127" s="118">
        <f>AVERAGE(H121:H126)</f>
        <v>0</v>
      </c>
      <c r="I127" s="119">
        <f>SUM(I121:I126)</f>
        <v>0</v>
      </c>
      <c r="J127" s="120">
        <f>SUM(J121:J126)</f>
        <v>0</v>
      </c>
      <c r="K127" s="120">
        <f>SUM(G127,J127)</f>
        <v>0</v>
      </c>
      <c r="L127" s="119">
        <f>AVERAGE(L121:L126)</f>
        <v>0</v>
      </c>
      <c r="M127" s="118">
        <f>AVERAGE(M121:M126)</f>
        <v>0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33" t="s">
        <v>1413</v>
      </c>
      <c r="B128" s="132">
        <v>42135</v>
      </c>
      <c r="C128" s="129">
        <f>SUMIF(Takings!$B:$B,'2015'!$B128,Takings!C:C)</f>
        <v>0</v>
      </c>
      <c r="D128" s="119">
        <f>SUMIF(Takings!$B:$B,'2015'!$B128,Takings!D:D)</f>
        <v>0</v>
      </c>
      <c r="E128" s="119">
        <f>SUMIF(Takings!$B:$B,'2015'!$B128,Takings!E:E)</f>
        <v>0</v>
      </c>
      <c r="F128" s="128">
        <f>SUMIF(Takings!$B:$B,'2015'!$B128,Takings!F:F)</f>
        <v>0</v>
      </c>
      <c r="G128" s="131">
        <f>SUMIF(Takings!$B:$B,'2015'!$B128,Takings!G:G)</f>
        <v>0</v>
      </c>
      <c r="H128" s="128">
        <f t="shared" ref="H128:H133" si="72">IFERROR(F128/G128,0)</f>
        <v>0</v>
      </c>
      <c r="I128" s="129">
        <f>SUMIF(Takings!$B:$B,'2015'!$B128,Takings!I:I)</f>
        <v>0</v>
      </c>
      <c r="J128" s="130">
        <f>SUMIF(Takings!$B:$B,'2015'!$B128,Takings!J:J)</f>
        <v>0</v>
      </c>
      <c r="K128" s="130">
        <f t="shared" ref="K128:K133" si="73">IFERROR(SUM(G128,J128),0)</f>
        <v>0</v>
      </c>
      <c r="L128" s="129">
        <f t="shared" ref="L128:L133" si="74">IFERROR(MEDIAN(I128/J128),0)</f>
        <v>0</v>
      </c>
      <c r="M128" s="128">
        <f t="shared" ref="M128:M133" si="75">IFERROR(SUM(F128,I128)/K128,0)</f>
        <v>0</v>
      </c>
      <c r="N128" s="127" t="str">
        <f>IF(VLOOKUP($B128,Takings!$B:$P,13,0)=0,"",VLOOKUP($B128,Takings!$B:$P,13,0))</f>
        <v/>
      </c>
      <c r="O128" s="126" t="str">
        <f>IF(VLOOKUP($B128,Takings!$B:$P,14,0)=0,"",VLOOKUP($B128,Takings!$B:$P,14,0))</f>
        <v/>
      </c>
      <c r="P128" s="125" t="str">
        <f>IF(VLOOKUP($B128,Takings!$B:$P,15,0)=0,"",VLOOKUP($B128,Takings!$B:$P,15,0))</f>
        <v/>
      </c>
    </row>
    <row r="129" spans="1:16" x14ac:dyDescent="0.35">
      <c r="A129" s="133" t="s">
        <v>1413</v>
      </c>
      <c r="B129" s="132">
        <v>42136</v>
      </c>
      <c r="C129" s="129">
        <f>SUMIF(Takings!$B:$B,'2015'!$B129,Takings!C:C)</f>
        <v>0</v>
      </c>
      <c r="D129" s="119">
        <f>SUMIF(Takings!$B:$B,'2015'!$B129,Takings!D:D)</f>
        <v>0</v>
      </c>
      <c r="E129" s="119">
        <f>SUMIF(Takings!$B:$B,'2015'!$B129,Takings!E:E)</f>
        <v>0</v>
      </c>
      <c r="F129" s="128">
        <f>SUMIF(Takings!$B:$B,'2015'!$B129,Takings!F:F)</f>
        <v>0</v>
      </c>
      <c r="G129" s="131">
        <f>SUMIF(Takings!$B:$B,'2015'!$B129,Takings!G:G)</f>
        <v>0</v>
      </c>
      <c r="H129" s="128">
        <f t="shared" si="72"/>
        <v>0</v>
      </c>
      <c r="I129" s="129">
        <f>SUMIF(Takings!$B:$B,'2015'!$B129,Takings!I:I)</f>
        <v>0</v>
      </c>
      <c r="J129" s="130">
        <f>SUMIF(Takings!$B:$B,'2015'!$B129,Takings!J:J)</f>
        <v>0</v>
      </c>
      <c r="K129" s="130">
        <f t="shared" si="73"/>
        <v>0</v>
      </c>
      <c r="L129" s="129">
        <f t="shared" si="74"/>
        <v>0</v>
      </c>
      <c r="M129" s="128">
        <f t="shared" si="75"/>
        <v>0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33" t="s">
        <v>1413</v>
      </c>
      <c r="B130" s="132">
        <v>42137</v>
      </c>
      <c r="C130" s="129">
        <f>SUMIF(Takings!$B:$B,'2015'!$B130,Takings!C:C)</f>
        <v>0</v>
      </c>
      <c r="D130" s="119">
        <f>SUMIF(Takings!$B:$B,'2015'!$B130,Takings!D:D)</f>
        <v>0</v>
      </c>
      <c r="E130" s="119">
        <f>SUMIF(Takings!$B:$B,'2015'!$B130,Takings!E:E)</f>
        <v>0</v>
      </c>
      <c r="F130" s="128">
        <f>SUMIF(Takings!$B:$B,'2015'!$B130,Takings!F:F)</f>
        <v>0</v>
      </c>
      <c r="G130" s="131">
        <f>SUMIF(Takings!$B:$B,'2015'!$B130,Takings!G:G)</f>
        <v>0</v>
      </c>
      <c r="H130" s="128">
        <f t="shared" si="72"/>
        <v>0</v>
      </c>
      <c r="I130" s="129">
        <f>SUMIF(Takings!$B:$B,'2015'!$B130,Takings!I:I)</f>
        <v>0</v>
      </c>
      <c r="J130" s="130">
        <f>SUMIF(Takings!$B:$B,'2015'!$B130,Takings!J:J)</f>
        <v>0</v>
      </c>
      <c r="K130" s="130">
        <f t="shared" si="73"/>
        <v>0</v>
      </c>
      <c r="L130" s="129">
        <f t="shared" si="74"/>
        <v>0</v>
      </c>
      <c r="M130" s="128">
        <f t="shared" si="75"/>
        <v>0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x14ac:dyDescent="0.35">
      <c r="A131" s="133" t="s">
        <v>1413</v>
      </c>
      <c r="B131" s="132">
        <v>42138</v>
      </c>
      <c r="C131" s="129">
        <f>SUMIF(Takings!$B:$B,'2015'!$B131,Takings!C:C)</f>
        <v>0</v>
      </c>
      <c r="D131" s="119">
        <f>SUMIF(Takings!$B:$B,'2015'!$B131,Takings!D:D)</f>
        <v>0</v>
      </c>
      <c r="E131" s="119">
        <f>SUMIF(Takings!$B:$B,'2015'!$B131,Takings!E:E)</f>
        <v>0</v>
      </c>
      <c r="F131" s="128">
        <f>SUMIF(Takings!$B:$B,'2015'!$B131,Takings!F:F)</f>
        <v>0</v>
      </c>
      <c r="G131" s="131">
        <f>SUMIF(Takings!$B:$B,'2015'!$B131,Takings!G:G)</f>
        <v>0</v>
      </c>
      <c r="H131" s="128">
        <f t="shared" si="72"/>
        <v>0</v>
      </c>
      <c r="I131" s="129">
        <f>SUMIF(Takings!$B:$B,'2015'!$B131,Takings!I:I)</f>
        <v>0</v>
      </c>
      <c r="J131" s="130">
        <f>SUMIF(Takings!$B:$B,'2015'!$B131,Takings!J:J)</f>
        <v>0</v>
      </c>
      <c r="K131" s="130">
        <f t="shared" si="73"/>
        <v>0</v>
      </c>
      <c r="L131" s="129">
        <f t="shared" si="74"/>
        <v>0</v>
      </c>
      <c r="M131" s="128">
        <f t="shared" si="75"/>
        <v>0</v>
      </c>
      <c r="N131" s="127" t="str">
        <f>IF(VLOOKUP($B131,Takings!$B:$P,13,0)=0,"",VLOOKUP($B131,Takings!$B:$P,13,0))</f>
        <v/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x14ac:dyDescent="0.35">
      <c r="A132" s="133" t="s">
        <v>1413</v>
      </c>
      <c r="B132" s="132">
        <v>42139</v>
      </c>
      <c r="C132" s="129">
        <f>SUMIF(Takings!$B:$B,'2015'!$B132,Takings!C:C)</f>
        <v>0</v>
      </c>
      <c r="D132" s="119">
        <f>SUMIF(Takings!$B:$B,'2015'!$B132,Takings!D:D)</f>
        <v>0</v>
      </c>
      <c r="E132" s="119">
        <f>SUMIF(Takings!$B:$B,'2015'!$B132,Takings!E:E)</f>
        <v>0</v>
      </c>
      <c r="F132" s="128">
        <f>SUMIF(Takings!$B:$B,'2015'!$B132,Takings!F:F)</f>
        <v>0</v>
      </c>
      <c r="G132" s="131">
        <f>SUMIF(Takings!$B:$B,'2015'!$B132,Takings!G:G)</f>
        <v>0</v>
      </c>
      <c r="H132" s="128">
        <f t="shared" si="72"/>
        <v>0</v>
      </c>
      <c r="I132" s="129">
        <f>SUMIF(Takings!$B:$B,'2015'!$B132,Takings!I:I)</f>
        <v>0</v>
      </c>
      <c r="J132" s="130">
        <f>SUMIF(Takings!$B:$B,'2015'!$B132,Takings!J:J)</f>
        <v>0</v>
      </c>
      <c r="K132" s="130">
        <f t="shared" si="73"/>
        <v>0</v>
      </c>
      <c r="L132" s="129">
        <f t="shared" si="74"/>
        <v>0</v>
      </c>
      <c r="M132" s="128">
        <f t="shared" si="75"/>
        <v>0</v>
      </c>
      <c r="N132" s="127" t="str">
        <f>IF(VLOOKUP($B132,Takings!$B:$P,13,0)=0,"",VLOOKUP($B132,Takings!$B:$P,13,0))</f>
        <v/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33" t="s">
        <v>1413</v>
      </c>
      <c r="B133" s="132">
        <v>42140</v>
      </c>
      <c r="C133" s="129">
        <f>SUMIF(Takings!$B:$B,'2015'!$B133,Takings!C:C)</f>
        <v>0</v>
      </c>
      <c r="D133" s="119">
        <f>SUMIF(Takings!$B:$B,'2015'!$B133,Takings!D:D)</f>
        <v>0</v>
      </c>
      <c r="E133" s="119">
        <f>SUMIF(Takings!$B:$B,'2015'!$B133,Takings!E:E)</f>
        <v>0</v>
      </c>
      <c r="F133" s="128">
        <f>SUMIF(Takings!$B:$B,'2015'!$B133,Takings!F:F)</f>
        <v>0</v>
      </c>
      <c r="G133" s="131">
        <f>SUMIF(Takings!$B:$B,'2015'!$B133,Takings!G:G)</f>
        <v>0</v>
      </c>
      <c r="H133" s="128">
        <f t="shared" si="72"/>
        <v>0</v>
      </c>
      <c r="I133" s="129">
        <f>SUMIF(Takings!$B:$B,'2015'!$B133,Takings!I:I)</f>
        <v>0</v>
      </c>
      <c r="J133" s="130">
        <f>SUMIF(Takings!$B:$B,'2015'!$B133,Takings!J:J)</f>
        <v>0</v>
      </c>
      <c r="K133" s="130">
        <f t="shared" si="73"/>
        <v>0</v>
      </c>
      <c r="L133" s="129">
        <f t="shared" si="74"/>
        <v>0</v>
      </c>
      <c r="M133" s="128">
        <f t="shared" si="75"/>
        <v>0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42141</v>
      </c>
      <c r="C134" s="119">
        <f>SUM(C128:C133)</f>
        <v>0</v>
      </c>
      <c r="D134" s="119">
        <f>VLOOKUP($B134,Takings!$B:$P,3,0)</f>
        <v>0</v>
      </c>
      <c r="E134" s="122">
        <f>SUM(C134:D134)</f>
        <v>0</v>
      </c>
      <c r="F134" s="118"/>
      <c r="G134" s="121">
        <f>SUM(G128:G133)</f>
        <v>0</v>
      </c>
      <c r="H134" s="118">
        <f>AVERAGE(H128:H133)</f>
        <v>0</v>
      </c>
      <c r="I134" s="119">
        <f>SUM(I128:I133)</f>
        <v>0</v>
      </c>
      <c r="J134" s="120">
        <f>SUM(J128:J133)</f>
        <v>0</v>
      </c>
      <c r="K134" s="120">
        <f>SUM(G134,J134)</f>
        <v>0</v>
      </c>
      <c r="L134" s="119">
        <f>AVERAGE(L128:L133)</f>
        <v>0</v>
      </c>
      <c r="M134" s="118">
        <f>AVERAGE(M128:M133)</f>
        <v>0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33" t="s">
        <v>1412</v>
      </c>
      <c r="B135" s="132">
        <v>42142</v>
      </c>
      <c r="C135" s="129">
        <f>SUMIF(Takings!$B:$B,'2015'!$B135,Takings!C:C)</f>
        <v>0</v>
      </c>
      <c r="D135" s="119">
        <f>SUMIF(Takings!$B:$B,'2015'!$B135,Takings!D:D)</f>
        <v>0</v>
      </c>
      <c r="E135" s="119">
        <f>SUMIF(Takings!$B:$B,'2015'!$B135,Takings!E:E)</f>
        <v>0</v>
      </c>
      <c r="F135" s="128">
        <f>SUMIF(Takings!$B:$B,'2015'!$B135,Takings!F:F)</f>
        <v>0</v>
      </c>
      <c r="G135" s="131">
        <f>SUMIF(Takings!$B:$B,'2015'!$B135,Takings!G:G)</f>
        <v>0</v>
      </c>
      <c r="H135" s="128">
        <f t="shared" ref="H135:H140" si="76">IFERROR(F135/G135,0)</f>
        <v>0</v>
      </c>
      <c r="I135" s="129">
        <f>SUMIF(Takings!$B:$B,'2015'!$B135,Takings!I:I)</f>
        <v>0</v>
      </c>
      <c r="J135" s="130">
        <f>SUMIF(Takings!$B:$B,'2015'!$B135,Takings!J:J)</f>
        <v>0</v>
      </c>
      <c r="K135" s="130">
        <f t="shared" ref="K135:K140" si="77">IFERROR(SUM(G135,J135),0)</f>
        <v>0</v>
      </c>
      <c r="L135" s="129">
        <f t="shared" ref="L135:L140" si="78">IFERROR(MEDIAN(I135/J135),0)</f>
        <v>0</v>
      </c>
      <c r="M135" s="128">
        <f t="shared" ref="M135:M140" si="79">IFERROR(SUM(F135,I135)/K135,0)</f>
        <v>0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33" t="s">
        <v>1412</v>
      </c>
      <c r="B136" s="132">
        <v>42143</v>
      </c>
      <c r="C136" s="129">
        <f>SUMIF(Takings!$B:$B,'2015'!$B136,Takings!C:C)</f>
        <v>0</v>
      </c>
      <c r="D136" s="119">
        <f>SUMIF(Takings!$B:$B,'2015'!$B136,Takings!D:D)</f>
        <v>0</v>
      </c>
      <c r="E136" s="119">
        <f>SUMIF(Takings!$B:$B,'2015'!$B136,Takings!E:E)</f>
        <v>0</v>
      </c>
      <c r="F136" s="128">
        <f>SUMIF(Takings!$B:$B,'2015'!$B136,Takings!F:F)</f>
        <v>0</v>
      </c>
      <c r="G136" s="131">
        <f>SUMIF(Takings!$B:$B,'2015'!$B136,Takings!G:G)</f>
        <v>0</v>
      </c>
      <c r="H136" s="128">
        <f t="shared" si="76"/>
        <v>0</v>
      </c>
      <c r="I136" s="129">
        <f>SUMIF(Takings!$B:$B,'2015'!$B136,Takings!I:I)</f>
        <v>0</v>
      </c>
      <c r="J136" s="130">
        <f>SUMIF(Takings!$B:$B,'2015'!$B136,Takings!J:J)</f>
        <v>0</v>
      </c>
      <c r="K136" s="130">
        <f t="shared" si="77"/>
        <v>0</v>
      </c>
      <c r="L136" s="129">
        <f t="shared" si="78"/>
        <v>0</v>
      </c>
      <c r="M136" s="128">
        <f t="shared" si="79"/>
        <v>0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33" t="s">
        <v>1412</v>
      </c>
      <c r="B137" s="132">
        <v>42144</v>
      </c>
      <c r="C137" s="129">
        <f>SUMIF(Takings!$B:$B,'2015'!$B137,Takings!C:C)</f>
        <v>0</v>
      </c>
      <c r="D137" s="119">
        <f>SUMIF(Takings!$B:$B,'2015'!$B137,Takings!D:D)</f>
        <v>0</v>
      </c>
      <c r="E137" s="119">
        <f>SUMIF(Takings!$B:$B,'2015'!$B137,Takings!E:E)</f>
        <v>0</v>
      </c>
      <c r="F137" s="128">
        <f>SUMIF(Takings!$B:$B,'2015'!$B137,Takings!F:F)</f>
        <v>0</v>
      </c>
      <c r="G137" s="131">
        <f>SUMIF(Takings!$B:$B,'2015'!$B137,Takings!G:G)</f>
        <v>0</v>
      </c>
      <c r="H137" s="128">
        <f t="shared" si="76"/>
        <v>0</v>
      </c>
      <c r="I137" s="129">
        <f>SUMIF(Takings!$B:$B,'2015'!$B137,Takings!I:I)</f>
        <v>0</v>
      </c>
      <c r="J137" s="130">
        <f>SUMIF(Takings!$B:$B,'2015'!$B137,Takings!J:J)</f>
        <v>0</v>
      </c>
      <c r="K137" s="130">
        <f t="shared" si="77"/>
        <v>0</v>
      </c>
      <c r="L137" s="129">
        <f t="shared" si="78"/>
        <v>0</v>
      </c>
      <c r="M137" s="128">
        <f t="shared" si="79"/>
        <v>0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33" t="s">
        <v>1412</v>
      </c>
      <c r="B138" s="132">
        <v>42145</v>
      </c>
      <c r="C138" s="129">
        <f>SUMIF(Takings!$B:$B,'2015'!$B138,Takings!C:C)</f>
        <v>0</v>
      </c>
      <c r="D138" s="119">
        <f>SUMIF(Takings!$B:$B,'2015'!$B138,Takings!D:D)</f>
        <v>0</v>
      </c>
      <c r="E138" s="119">
        <f>SUMIF(Takings!$B:$B,'2015'!$B138,Takings!E:E)</f>
        <v>0</v>
      </c>
      <c r="F138" s="128">
        <f>SUMIF(Takings!$B:$B,'2015'!$B138,Takings!F:F)</f>
        <v>0</v>
      </c>
      <c r="G138" s="131">
        <f>SUMIF(Takings!$B:$B,'2015'!$B138,Takings!G:G)</f>
        <v>0</v>
      </c>
      <c r="H138" s="128">
        <f t="shared" si="76"/>
        <v>0</v>
      </c>
      <c r="I138" s="129">
        <f>SUMIF(Takings!$B:$B,'2015'!$B138,Takings!I:I)</f>
        <v>0</v>
      </c>
      <c r="J138" s="130">
        <f>SUMIF(Takings!$B:$B,'2015'!$B138,Takings!J:J)</f>
        <v>0</v>
      </c>
      <c r="K138" s="130">
        <f t="shared" si="77"/>
        <v>0</v>
      </c>
      <c r="L138" s="129">
        <f t="shared" si="78"/>
        <v>0</v>
      </c>
      <c r="M138" s="128">
        <f t="shared" si="79"/>
        <v>0</v>
      </c>
      <c r="N138" s="127" t="str">
        <f>IF(VLOOKUP($B138,Takings!$B:$P,13,0)=0,"",VLOOKUP($B138,Takings!$B:$P,13,0))</f>
        <v/>
      </c>
      <c r="O138" s="126" t="str">
        <f>IF(VLOOKUP($B138,Takings!$B:$P,14,0)=0,"",VLOOKUP($B138,Takings!$B:$P,14,0))</f>
        <v/>
      </c>
      <c r="P138" s="125" t="str">
        <f>IF(VLOOKUP($B138,Takings!$B:$P,15,0)=0,"",VLOOKUP($B138,Takings!$B:$P,15,0))</f>
        <v/>
      </c>
    </row>
    <row r="139" spans="1:16" x14ac:dyDescent="0.35">
      <c r="A139" s="133" t="s">
        <v>1412</v>
      </c>
      <c r="B139" s="132">
        <v>42146</v>
      </c>
      <c r="C139" s="129">
        <f>SUMIF(Takings!$B:$B,'2015'!$B139,Takings!C:C)</f>
        <v>0</v>
      </c>
      <c r="D139" s="119">
        <f>SUMIF(Takings!$B:$B,'2015'!$B139,Takings!D:D)</f>
        <v>0</v>
      </c>
      <c r="E139" s="119">
        <f>SUMIF(Takings!$B:$B,'2015'!$B139,Takings!E:E)</f>
        <v>0</v>
      </c>
      <c r="F139" s="128">
        <f>SUMIF(Takings!$B:$B,'2015'!$B139,Takings!F:F)</f>
        <v>0</v>
      </c>
      <c r="G139" s="131">
        <f>SUMIF(Takings!$B:$B,'2015'!$B139,Takings!G:G)</f>
        <v>0</v>
      </c>
      <c r="H139" s="128">
        <f t="shared" si="76"/>
        <v>0</v>
      </c>
      <c r="I139" s="129">
        <f>SUMIF(Takings!$B:$B,'2015'!$B139,Takings!I:I)</f>
        <v>0</v>
      </c>
      <c r="J139" s="130">
        <f>SUMIF(Takings!$B:$B,'2015'!$B139,Takings!J:J)</f>
        <v>0</v>
      </c>
      <c r="K139" s="130">
        <f t="shared" si="77"/>
        <v>0</v>
      </c>
      <c r="L139" s="129">
        <f t="shared" si="78"/>
        <v>0</v>
      </c>
      <c r="M139" s="128">
        <f t="shared" si="79"/>
        <v>0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33" t="s">
        <v>1412</v>
      </c>
      <c r="B140" s="132">
        <v>42147</v>
      </c>
      <c r="C140" s="129">
        <f>SUMIF(Takings!$B:$B,'2015'!$B140,Takings!C:C)</f>
        <v>0</v>
      </c>
      <c r="D140" s="119">
        <f>SUMIF(Takings!$B:$B,'2015'!$B140,Takings!D:D)</f>
        <v>0</v>
      </c>
      <c r="E140" s="119">
        <f>SUMIF(Takings!$B:$B,'2015'!$B140,Takings!E:E)</f>
        <v>0</v>
      </c>
      <c r="F140" s="128">
        <f>SUMIF(Takings!$B:$B,'2015'!$B140,Takings!F:F)</f>
        <v>0</v>
      </c>
      <c r="G140" s="131">
        <f>SUMIF(Takings!$B:$B,'2015'!$B140,Takings!G:G)</f>
        <v>0</v>
      </c>
      <c r="H140" s="128">
        <f t="shared" si="76"/>
        <v>0</v>
      </c>
      <c r="I140" s="129">
        <f>SUMIF(Takings!$B:$B,'2015'!$B140,Takings!I:I)</f>
        <v>0</v>
      </c>
      <c r="J140" s="130">
        <f>SUMIF(Takings!$B:$B,'2015'!$B140,Takings!J:J)</f>
        <v>0</v>
      </c>
      <c r="K140" s="130">
        <f t="shared" si="77"/>
        <v>0</v>
      </c>
      <c r="L140" s="129">
        <f t="shared" si="78"/>
        <v>0</v>
      </c>
      <c r="M140" s="128">
        <f t="shared" si="79"/>
        <v>0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42148</v>
      </c>
      <c r="C141" s="119">
        <f>SUM(C135:C140)</f>
        <v>0</v>
      </c>
      <c r="D141" s="119">
        <f>VLOOKUP($B141,Takings!$B:$P,3,0)</f>
        <v>0</v>
      </c>
      <c r="E141" s="122">
        <f>SUM(C141:D141)</f>
        <v>0</v>
      </c>
      <c r="F141" s="118"/>
      <c r="G141" s="121">
        <f>SUM(G135:G140)</f>
        <v>0</v>
      </c>
      <c r="H141" s="118">
        <f>AVERAGE(H135:H140)</f>
        <v>0</v>
      </c>
      <c r="I141" s="119">
        <f>SUM(I135:I140)</f>
        <v>0</v>
      </c>
      <c r="J141" s="120">
        <f>SUM(J135:J140)</f>
        <v>0</v>
      </c>
      <c r="K141" s="120">
        <f>SUM(G141,J141)</f>
        <v>0</v>
      </c>
      <c r="L141" s="119">
        <f>AVERAGE(L135:L140)</f>
        <v>0</v>
      </c>
      <c r="M141" s="118">
        <f>AVERAGE(M135:M140)</f>
        <v>0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33" t="s">
        <v>1411</v>
      </c>
      <c r="B142" s="132">
        <v>42149</v>
      </c>
      <c r="C142" s="129">
        <f>SUMIF(Takings!$B:$B,'2015'!$B142,Takings!C:C)</f>
        <v>0</v>
      </c>
      <c r="D142" s="119">
        <f>SUMIF(Takings!$B:$B,'2015'!$B142,Takings!D:D)</f>
        <v>0</v>
      </c>
      <c r="E142" s="119">
        <f>SUMIF(Takings!$B:$B,'2015'!$B142,Takings!E:E)</f>
        <v>0</v>
      </c>
      <c r="F142" s="128">
        <f>SUMIF(Takings!$B:$B,'2015'!$B142,Takings!F:F)</f>
        <v>0</v>
      </c>
      <c r="G142" s="131">
        <f>SUMIF(Takings!$B:$B,'2015'!$B142,Takings!G:G)</f>
        <v>0</v>
      </c>
      <c r="H142" s="128">
        <f t="shared" ref="H142:H147" si="80">IFERROR(F142/G142,0)</f>
        <v>0</v>
      </c>
      <c r="I142" s="129">
        <f>SUMIF(Takings!$B:$B,'2015'!$B142,Takings!I:I)</f>
        <v>0</v>
      </c>
      <c r="J142" s="130">
        <f>SUMIF(Takings!$B:$B,'2015'!$B142,Takings!J:J)</f>
        <v>0</v>
      </c>
      <c r="K142" s="130">
        <f t="shared" ref="K142:K147" si="81">IFERROR(SUM(G142,J142),0)</f>
        <v>0</v>
      </c>
      <c r="L142" s="129">
        <f t="shared" ref="L142:L147" si="82">IFERROR(MEDIAN(I142/J142),0)</f>
        <v>0</v>
      </c>
      <c r="M142" s="128">
        <f t="shared" ref="M142:M147" si="83">IFERROR(SUM(F142,I142)/K142,0)</f>
        <v>0</v>
      </c>
      <c r="N142" s="127" t="str">
        <f>IF(VLOOKUP($B142,Takings!$B:$P,13,0)=0,"",VLOOKUP($B142,Takings!$B:$P,13,0))</f>
        <v/>
      </c>
      <c r="O142" s="126" t="str">
        <f>IF(VLOOKUP($B142,Takings!$B:$P,14,0)=0,"",VLOOKUP($B142,Takings!$B:$P,14,0))</f>
        <v/>
      </c>
      <c r="P142" s="125" t="str">
        <f>IF(VLOOKUP($B142,Takings!$B:$P,15,0)=0,"",VLOOKUP($B142,Takings!$B:$P,15,0))</f>
        <v/>
      </c>
    </row>
    <row r="143" spans="1:16" x14ac:dyDescent="0.35">
      <c r="A143" s="133" t="s">
        <v>1411</v>
      </c>
      <c r="B143" s="132">
        <v>42150</v>
      </c>
      <c r="C143" s="129">
        <f>SUMIF(Takings!$B:$B,'2015'!$B143,Takings!C:C)</f>
        <v>0</v>
      </c>
      <c r="D143" s="119">
        <f>SUMIF(Takings!$B:$B,'2015'!$B143,Takings!D:D)</f>
        <v>0</v>
      </c>
      <c r="E143" s="119">
        <f>SUMIF(Takings!$B:$B,'2015'!$B143,Takings!E:E)</f>
        <v>0</v>
      </c>
      <c r="F143" s="128">
        <f>SUMIF(Takings!$B:$B,'2015'!$B143,Takings!F:F)</f>
        <v>0</v>
      </c>
      <c r="G143" s="131">
        <f>SUMIF(Takings!$B:$B,'2015'!$B143,Takings!G:G)</f>
        <v>0</v>
      </c>
      <c r="H143" s="128">
        <f t="shared" si="80"/>
        <v>0</v>
      </c>
      <c r="I143" s="129">
        <f>SUMIF(Takings!$B:$B,'2015'!$B143,Takings!I:I)</f>
        <v>0</v>
      </c>
      <c r="J143" s="130">
        <f>SUMIF(Takings!$B:$B,'2015'!$B143,Takings!J:J)</f>
        <v>0</v>
      </c>
      <c r="K143" s="130">
        <f t="shared" si="81"/>
        <v>0</v>
      </c>
      <c r="L143" s="129">
        <f t="shared" si="82"/>
        <v>0</v>
      </c>
      <c r="M143" s="128">
        <f t="shared" si="83"/>
        <v>0</v>
      </c>
      <c r="N143" s="127" t="str">
        <f>IF(VLOOKUP($B143,Takings!$B:$P,13,0)=0,"",VLOOKUP($B143,Takings!$B:$P,13,0))</f>
        <v/>
      </c>
      <c r="O143" s="126" t="str">
        <f>IF(VLOOKUP($B143,Takings!$B:$P,14,0)=0,"",VLOOKUP($B143,Takings!$B:$P,14,0))</f>
        <v/>
      </c>
      <c r="P143" s="125" t="str">
        <f>IF(VLOOKUP($B143,Takings!$B:$P,15,0)=0,"",VLOOKUP($B143,Takings!$B:$P,15,0))</f>
        <v/>
      </c>
    </row>
    <row r="144" spans="1:16" x14ac:dyDescent="0.35">
      <c r="A144" s="133" t="s">
        <v>1411</v>
      </c>
      <c r="B144" s="132">
        <v>42151</v>
      </c>
      <c r="C144" s="129">
        <f>SUMIF(Takings!$B:$B,'2015'!$B144,Takings!C:C)</f>
        <v>0</v>
      </c>
      <c r="D144" s="119">
        <f>SUMIF(Takings!$B:$B,'2015'!$B144,Takings!D:D)</f>
        <v>0</v>
      </c>
      <c r="E144" s="119">
        <f>SUMIF(Takings!$B:$B,'2015'!$B144,Takings!E:E)</f>
        <v>0</v>
      </c>
      <c r="F144" s="128">
        <f>SUMIF(Takings!$B:$B,'2015'!$B144,Takings!F:F)</f>
        <v>0</v>
      </c>
      <c r="G144" s="131">
        <f>SUMIF(Takings!$B:$B,'2015'!$B144,Takings!G:G)</f>
        <v>0</v>
      </c>
      <c r="H144" s="128">
        <f t="shared" si="80"/>
        <v>0</v>
      </c>
      <c r="I144" s="129">
        <f>SUMIF(Takings!$B:$B,'2015'!$B144,Takings!I:I)</f>
        <v>0</v>
      </c>
      <c r="J144" s="130">
        <f>SUMIF(Takings!$B:$B,'2015'!$B144,Takings!J:J)</f>
        <v>0</v>
      </c>
      <c r="K144" s="130">
        <f t="shared" si="81"/>
        <v>0</v>
      </c>
      <c r="L144" s="129">
        <f t="shared" si="82"/>
        <v>0</v>
      </c>
      <c r="M144" s="128">
        <f t="shared" si="83"/>
        <v>0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33" t="s">
        <v>1411</v>
      </c>
      <c r="B145" s="132">
        <v>42152</v>
      </c>
      <c r="C145" s="129">
        <f>SUMIF(Takings!$B:$B,'2015'!$B145,Takings!C:C)</f>
        <v>0</v>
      </c>
      <c r="D145" s="119">
        <f>SUMIF(Takings!$B:$B,'2015'!$B145,Takings!D:D)</f>
        <v>0</v>
      </c>
      <c r="E145" s="119">
        <f>SUMIF(Takings!$B:$B,'2015'!$B145,Takings!E:E)</f>
        <v>0</v>
      </c>
      <c r="F145" s="128">
        <f>SUMIF(Takings!$B:$B,'2015'!$B145,Takings!F:F)</f>
        <v>0</v>
      </c>
      <c r="G145" s="131">
        <f>SUMIF(Takings!$B:$B,'2015'!$B145,Takings!G:G)</f>
        <v>0</v>
      </c>
      <c r="H145" s="128">
        <f t="shared" si="80"/>
        <v>0</v>
      </c>
      <c r="I145" s="129">
        <f>SUMIF(Takings!$B:$B,'2015'!$B145,Takings!I:I)</f>
        <v>0</v>
      </c>
      <c r="J145" s="130">
        <f>SUMIF(Takings!$B:$B,'2015'!$B145,Takings!J:J)</f>
        <v>0</v>
      </c>
      <c r="K145" s="130">
        <f t="shared" si="81"/>
        <v>0</v>
      </c>
      <c r="L145" s="129">
        <f t="shared" si="82"/>
        <v>0</v>
      </c>
      <c r="M145" s="128">
        <f t="shared" si="83"/>
        <v>0</v>
      </c>
      <c r="N145" s="127" t="str">
        <f>IF(VLOOKUP($B145,Takings!$B:$P,13,0)=0,"",VLOOKUP($B145,Takings!$B:$P,13,0))</f>
        <v/>
      </c>
      <c r="O145" s="126" t="str">
        <f>IF(VLOOKUP($B145,Takings!$B:$P,14,0)=0,"",VLOOKUP($B145,Takings!$B:$P,14,0))</f>
        <v/>
      </c>
      <c r="P145" s="125" t="str">
        <f>IF(VLOOKUP($B145,Takings!$B:$P,15,0)=0,"",VLOOKUP($B145,Takings!$B:$P,15,0))</f>
        <v/>
      </c>
    </row>
    <row r="146" spans="1:16" x14ac:dyDescent="0.35">
      <c r="A146" s="133" t="s">
        <v>1411</v>
      </c>
      <c r="B146" s="132">
        <v>42153</v>
      </c>
      <c r="C146" s="129">
        <f>SUMIF(Takings!$B:$B,'2015'!$B146,Takings!C:C)</f>
        <v>0</v>
      </c>
      <c r="D146" s="119">
        <f>SUMIF(Takings!$B:$B,'2015'!$B146,Takings!D:D)</f>
        <v>0</v>
      </c>
      <c r="E146" s="119">
        <f>SUMIF(Takings!$B:$B,'2015'!$B146,Takings!E:E)</f>
        <v>0</v>
      </c>
      <c r="F146" s="128">
        <f>SUMIF(Takings!$B:$B,'2015'!$B146,Takings!F:F)</f>
        <v>0</v>
      </c>
      <c r="G146" s="131">
        <f>SUMIF(Takings!$B:$B,'2015'!$B146,Takings!G:G)</f>
        <v>0</v>
      </c>
      <c r="H146" s="128">
        <f t="shared" si="80"/>
        <v>0</v>
      </c>
      <c r="I146" s="129">
        <f>SUMIF(Takings!$B:$B,'2015'!$B146,Takings!I:I)</f>
        <v>0</v>
      </c>
      <c r="J146" s="130">
        <f>SUMIF(Takings!$B:$B,'2015'!$B146,Takings!J:J)</f>
        <v>0</v>
      </c>
      <c r="K146" s="130">
        <f t="shared" si="81"/>
        <v>0</v>
      </c>
      <c r="L146" s="129">
        <f t="shared" si="82"/>
        <v>0</v>
      </c>
      <c r="M146" s="128">
        <f t="shared" si="83"/>
        <v>0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33" t="s">
        <v>1411</v>
      </c>
      <c r="B147" s="132">
        <v>42154</v>
      </c>
      <c r="C147" s="129">
        <f>SUMIF(Takings!$B:$B,'2015'!$B147,Takings!C:C)</f>
        <v>0</v>
      </c>
      <c r="D147" s="119">
        <f>SUMIF(Takings!$B:$B,'2015'!$B147,Takings!D:D)</f>
        <v>0</v>
      </c>
      <c r="E147" s="119">
        <f>SUMIF(Takings!$B:$B,'2015'!$B147,Takings!E:E)</f>
        <v>0</v>
      </c>
      <c r="F147" s="128">
        <f>SUMIF(Takings!$B:$B,'2015'!$B147,Takings!F:F)</f>
        <v>0</v>
      </c>
      <c r="G147" s="131">
        <f>SUMIF(Takings!$B:$B,'2015'!$B147,Takings!G:G)</f>
        <v>0</v>
      </c>
      <c r="H147" s="128">
        <f t="shared" si="80"/>
        <v>0</v>
      </c>
      <c r="I147" s="129">
        <f>SUMIF(Takings!$B:$B,'2015'!$B147,Takings!I:I)</f>
        <v>0</v>
      </c>
      <c r="J147" s="130">
        <f>SUMIF(Takings!$B:$B,'2015'!$B147,Takings!J:J)</f>
        <v>0</v>
      </c>
      <c r="K147" s="130">
        <f t="shared" si="81"/>
        <v>0</v>
      </c>
      <c r="L147" s="129">
        <f t="shared" si="82"/>
        <v>0</v>
      </c>
      <c r="M147" s="128">
        <f t="shared" si="83"/>
        <v>0</v>
      </c>
      <c r="N147" s="127" t="str">
        <f>IF(VLOOKUP($B147,Takings!$B:$P,13,0)=0,"",VLOOKUP($B147,Takings!$B:$P,13,0))</f>
        <v/>
      </c>
      <c r="O147" s="126" t="str">
        <f>IF(VLOOKUP($B147,Takings!$B:$P,14,0)=0,"",VLOOKUP($B147,Takings!$B:$P,14,0))</f>
        <v/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42155</v>
      </c>
      <c r="C148" s="119">
        <f>SUM(C142:C147)</f>
        <v>0</v>
      </c>
      <c r="D148" s="119">
        <f>VLOOKUP($B148,Takings!$B:$P,3,0)</f>
        <v>0</v>
      </c>
      <c r="E148" s="122">
        <f>SUM(C148:D148)</f>
        <v>0</v>
      </c>
      <c r="F148" s="118"/>
      <c r="G148" s="121">
        <f>SUM(G142:G147)</f>
        <v>0</v>
      </c>
      <c r="H148" s="118">
        <f>AVERAGE(H142:H147)</f>
        <v>0</v>
      </c>
      <c r="I148" s="119">
        <f>SUM(I142:I147)</f>
        <v>0</v>
      </c>
      <c r="J148" s="120">
        <f>SUM(J142:J147)</f>
        <v>0</v>
      </c>
      <c r="K148" s="120">
        <f>SUM(G148,J148)</f>
        <v>0</v>
      </c>
      <c r="L148" s="119">
        <f>AVERAGE(L142:L147)</f>
        <v>0</v>
      </c>
      <c r="M148" s="118">
        <f>AVERAGE(M142:M147)</f>
        <v>0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33" t="s">
        <v>1410</v>
      </c>
      <c r="B149" s="132">
        <v>42156</v>
      </c>
      <c r="C149" s="129">
        <f>SUMIF(Takings!$B:$B,'2015'!$B149,Takings!C:C)</f>
        <v>0</v>
      </c>
      <c r="D149" s="119">
        <f>SUMIF(Takings!$B:$B,'2015'!$B149,Takings!D:D)</f>
        <v>0</v>
      </c>
      <c r="E149" s="119">
        <f>SUMIF(Takings!$B:$B,'2015'!$B149,Takings!E:E)</f>
        <v>0</v>
      </c>
      <c r="F149" s="128">
        <f>SUMIF(Takings!$B:$B,'2015'!$B149,Takings!F:F)</f>
        <v>0</v>
      </c>
      <c r="G149" s="131">
        <f>SUMIF(Takings!$B:$B,'2015'!$B149,Takings!G:G)</f>
        <v>0</v>
      </c>
      <c r="H149" s="128">
        <f t="shared" ref="H149:H154" si="84">IFERROR(F149/G149,0)</f>
        <v>0</v>
      </c>
      <c r="I149" s="129">
        <f>SUMIF(Takings!$B:$B,'2015'!$B149,Takings!I:I)</f>
        <v>0</v>
      </c>
      <c r="J149" s="130">
        <f>SUMIF(Takings!$B:$B,'2015'!$B149,Takings!J:J)</f>
        <v>0</v>
      </c>
      <c r="K149" s="130">
        <f t="shared" ref="K149:K154" si="85">IFERROR(SUM(G149,J149),0)</f>
        <v>0</v>
      </c>
      <c r="L149" s="129">
        <f t="shared" ref="L149:L154" si="86">IFERROR(MEDIAN(I149/J149),0)</f>
        <v>0</v>
      </c>
      <c r="M149" s="128">
        <f t="shared" ref="M149:M154" si="87">IFERROR(SUM(F149,I149)/K149,0)</f>
        <v>0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33" t="s">
        <v>1410</v>
      </c>
      <c r="B150" s="132">
        <v>42157</v>
      </c>
      <c r="C150" s="129">
        <f>SUMIF(Takings!$B:$B,'2015'!$B150,Takings!C:C)</f>
        <v>0</v>
      </c>
      <c r="D150" s="119">
        <f>SUMIF(Takings!$B:$B,'2015'!$B150,Takings!D:D)</f>
        <v>0</v>
      </c>
      <c r="E150" s="119">
        <f>SUMIF(Takings!$B:$B,'2015'!$B150,Takings!E:E)</f>
        <v>0</v>
      </c>
      <c r="F150" s="128">
        <f>SUMIF(Takings!$B:$B,'2015'!$B150,Takings!F:F)</f>
        <v>0</v>
      </c>
      <c r="G150" s="131">
        <f>SUMIF(Takings!$B:$B,'2015'!$B150,Takings!G:G)</f>
        <v>0</v>
      </c>
      <c r="H150" s="128">
        <f t="shared" si="84"/>
        <v>0</v>
      </c>
      <c r="I150" s="129">
        <f>SUMIF(Takings!$B:$B,'2015'!$B150,Takings!I:I)</f>
        <v>0</v>
      </c>
      <c r="J150" s="130">
        <f>SUMIF(Takings!$B:$B,'2015'!$B150,Takings!J:J)</f>
        <v>0</v>
      </c>
      <c r="K150" s="130">
        <f t="shared" si="85"/>
        <v>0</v>
      </c>
      <c r="L150" s="129">
        <f t="shared" si="86"/>
        <v>0</v>
      </c>
      <c r="M150" s="128">
        <f t="shared" si="87"/>
        <v>0</v>
      </c>
      <c r="N150" s="127" t="str">
        <f>IF(VLOOKUP($B150,Takings!$B:$P,13,0)=0,"",VLOOKUP($B150,Takings!$B:$P,13,0))</f>
        <v/>
      </c>
      <c r="O150" s="126" t="str">
        <f>IF(VLOOKUP($B150,Takings!$B:$P,14,0)=0,"",VLOOKUP($B150,Takings!$B:$P,14,0))</f>
        <v/>
      </c>
      <c r="P150" s="125" t="str">
        <f>IF(VLOOKUP($B150,Takings!$B:$P,15,0)=0,"",VLOOKUP($B150,Takings!$B:$P,15,0))</f>
        <v/>
      </c>
    </row>
    <row r="151" spans="1:16" x14ac:dyDescent="0.35">
      <c r="A151" s="133" t="s">
        <v>1410</v>
      </c>
      <c r="B151" s="132">
        <v>42158</v>
      </c>
      <c r="C151" s="129">
        <f>SUMIF(Takings!$B:$B,'2015'!$B151,Takings!C:C)</f>
        <v>0</v>
      </c>
      <c r="D151" s="119">
        <f>SUMIF(Takings!$B:$B,'2015'!$B151,Takings!D:D)</f>
        <v>0</v>
      </c>
      <c r="E151" s="119">
        <f>SUMIF(Takings!$B:$B,'2015'!$B151,Takings!E:E)</f>
        <v>0</v>
      </c>
      <c r="F151" s="128">
        <f>SUMIF(Takings!$B:$B,'2015'!$B151,Takings!F:F)</f>
        <v>0</v>
      </c>
      <c r="G151" s="131">
        <f>SUMIF(Takings!$B:$B,'2015'!$B151,Takings!G:G)</f>
        <v>0</v>
      </c>
      <c r="H151" s="128">
        <f t="shared" si="84"/>
        <v>0</v>
      </c>
      <c r="I151" s="129">
        <f>SUMIF(Takings!$B:$B,'2015'!$B151,Takings!I:I)</f>
        <v>0</v>
      </c>
      <c r="J151" s="130">
        <f>SUMIF(Takings!$B:$B,'2015'!$B151,Takings!J:J)</f>
        <v>0</v>
      </c>
      <c r="K151" s="130">
        <f t="shared" si="85"/>
        <v>0</v>
      </c>
      <c r="L151" s="129">
        <f t="shared" si="86"/>
        <v>0</v>
      </c>
      <c r="M151" s="128">
        <f t="shared" si="87"/>
        <v>0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33" t="s">
        <v>1410</v>
      </c>
      <c r="B152" s="132">
        <v>42159</v>
      </c>
      <c r="C152" s="129">
        <f>SUMIF(Takings!$B:$B,'2015'!$B152,Takings!C:C)</f>
        <v>0</v>
      </c>
      <c r="D152" s="119">
        <f>SUMIF(Takings!$B:$B,'2015'!$B152,Takings!D:D)</f>
        <v>0</v>
      </c>
      <c r="E152" s="119">
        <f>SUMIF(Takings!$B:$B,'2015'!$B152,Takings!E:E)</f>
        <v>0</v>
      </c>
      <c r="F152" s="128">
        <f>SUMIF(Takings!$B:$B,'2015'!$B152,Takings!F:F)</f>
        <v>0</v>
      </c>
      <c r="G152" s="131">
        <f>SUMIF(Takings!$B:$B,'2015'!$B152,Takings!G:G)</f>
        <v>0</v>
      </c>
      <c r="H152" s="128">
        <f t="shared" si="84"/>
        <v>0</v>
      </c>
      <c r="I152" s="129">
        <f>SUMIF(Takings!$B:$B,'2015'!$B152,Takings!I:I)</f>
        <v>0</v>
      </c>
      <c r="J152" s="130">
        <f>SUMIF(Takings!$B:$B,'2015'!$B152,Takings!J:J)</f>
        <v>0</v>
      </c>
      <c r="K152" s="130">
        <f t="shared" si="85"/>
        <v>0</v>
      </c>
      <c r="L152" s="129">
        <f t="shared" si="86"/>
        <v>0</v>
      </c>
      <c r="M152" s="128">
        <f t="shared" si="87"/>
        <v>0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33" t="s">
        <v>1410</v>
      </c>
      <c r="B153" s="132">
        <v>42160</v>
      </c>
      <c r="C153" s="129">
        <f>SUMIF(Takings!$B:$B,'2015'!$B153,Takings!C:C)</f>
        <v>0</v>
      </c>
      <c r="D153" s="119">
        <f>SUMIF(Takings!$B:$B,'2015'!$B153,Takings!D:D)</f>
        <v>0</v>
      </c>
      <c r="E153" s="119">
        <f>SUMIF(Takings!$B:$B,'2015'!$B153,Takings!E:E)</f>
        <v>0</v>
      </c>
      <c r="F153" s="128">
        <f>SUMIF(Takings!$B:$B,'2015'!$B153,Takings!F:F)</f>
        <v>0</v>
      </c>
      <c r="G153" s="131">
        <f>SUMIF(Takings!$B:$B,'2015'!$B153,Takings!G:G)</f>
        <v>0</v>
      </c>
      <c r="H153" s="128">
        <f t="shared" si="84"/>
        <v>0</v>
      </c>
      <c r="I153" s="129">
        <f>SUMIF(Takings!$B:$B,'2015'!$B153,Takings!I:I)</f>
        <v>0</v>
      </c>
      <c r="J153" s="130">
        <f>SUMIF(Takings!$B:$B,'2015'!$B153,Takings!J:J)</f>
        <v>0</v>
      </c>
      <c r="K153" s="130">
        <f t="shared" si="85"/>
        <v>0</v>
      </c>
      <c r="L153" s="129">
        <f t="shared" si="86"/>
        <v>0</v>
      </c>
      <c r="M153" s="128">
        <f t="shared" si="87"/>
        <v>0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33" t="s">
        <v>1410</v>
      </c>
      <c r="B154" s="132">
        <v>42161</v>
      </c>
      <c r="C154" s="129">
        <f>SUMIF(Takings!$B:$B,'2015'!$B154,Takings!C:C)</f>
        <v>0</v>
      </c>
      <c r="D154" s="119">
        <f>SUMIF(Takings!$B:$B,'2015'!$B154,Takings!D:D)</f>
        <v>0</v>
      </c>
      <c r="E154" s="119">
        <f>SUMIF(Takings!$B:$B,'2015'!$B154,Takings!E:E)</f>
        <v>0</v>
      </c>
      <c r="F154" s="128">
        <f>SUMIF(Takings!$B:$B,'2015'!$B154,Takings!F:F)</f>
        <v>0</v>
      </c>
      <c r="G154" s="131">
        <f>SUMIF(Takings!$B:$B,'2015'!$B154,Takings!G:G)</f>
        <v>0</v>
      </c>
      <c r="H154" s="128">
        <f t="shared" si="84"/>
        <v>0</v>
      </c>
      <c r="I154" s="129">
        <f>SUMIF(Takings!$B:$B,'2015'!$B154,Takings!I:I)</f>
        <v>0</v>
      </c>
      <c r="J154" s="130">
        <f>SUMIF(Takings!$B:$B,'2015'!$B154,Takings!J:J)</f>
        <v>0</v>
      </c>
      <c r="K154" s="130">
        <f t="shared" si="85"/>
        <v>0</v>
      </c>
      <c r="L154" s="129">
        <f t="shared" si="86"/>
        <v>0</v>
      </c>
      <c r="M154" s="128">
        <f t="shared" si="87"/>
        <v>0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42162</v>
      </c>
      <c r="C155" s="119">
        <f>SUM(C149:C154)</f>
        <v>0</v>
      </c>
      <c r="D155" s="119">
        <f>VLOOKUP($B155,Takings!$B:$P,3,0)</f>
        <v>0</v>
      </c>
      <c r="E155" s="122">
        <f>SUM(C155:D155)</f>
        <v>0</v>
      </c>
      <c r="F155" s="118"/>
      <c r="G155" s="121">
        <f>SUM(G149:G154)</f>
        <v>0</v>
      </c>
      <c r="H155" s="118">
        <f>AVERAGE(H149:H154)</f>
        <v>0</v>
      </c>
      <c r="I155" s="119">
        <f>SUM(I149:I154)</f>
        <v>0</v>
      </c>
      <c r="J155" s="120">
        <f>SUM(J149:J154)</f>
        <v>0</v>
      </c>
      <c r="K155" s="120">
        <f>SUM(G155,J155)</f>
        <v>0</v>
      </c>
      <c r="L155" s="119">
        <f>AVERAGE(L149:L154)</f>
        <v>0</v>
      </c>
      <c r="M155" s="118">
        <f>AVERAGE(M149:M154)</f>
        <v>0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33" t="s">
        <v>1409</v>
      </c>
      <c r="B156" s="132">
        <v>42163</v>
      </c>
      <c r="C156" s="129">
        <f>SUMIF(Takings!$B:$B,'2015'!$B156,Takings!C:C)</f>
        <v>0</v>
      </c>
      <c r="D156" s="119">
        <f>SUMIF(Takings!$B:$B,'2015'!$B156,Takings!D:D)</f>
        <v>0</v>
      </c>
      <c r="E156" s="119">
        <f>SUMIF(Takings!$B:$B,'2015'!$B156,Takings!E:E)</f>
        <v>0</v>
      </c>
      <c r="F156" s="128">
        <f>SUMIF(Takings!$B:$B,'2015'!$B156,Takings!F:F)</f>
        <v>0</v>
      </c>
      <c r="G156" s="131">
        <f>SUMIF(Takings!$B:$B,'2015'!$B156,Takings!G:G)</f>
        <v>0</v>
      </c>
      <c r="H156" s="128">
        <f t="shared" ref="H156:H161" si="88">IFERROR(F156/G156,0)</f>
        <v>0</v>
      </c>
      <c r="I156" s="129">
        <f>SUMIF(Takings!$B:$B,'2015'!$B156,Takings!I:I)</f>
        <v>0</v>
      </c>
      <c r="J156" s="130">
        <f>SUMIF(Takings!$B:$B,'2015'!$B156,Takings!J:J)</f>
        <v>0</v>
      </c>
      <c r="K156" s="130">
        <f t="shared" ref="K156:K161" si="89">IFERROR(SUM(G156,J156),0)</f>
        <v>0</v>
      </c>
      <c r="L156" s="129">
        <f t="shared" ref="L156:L161" si="90">IFERROR(MEDIAN(I156/J156),0)</f>
        <v>0</v>
      </c>
      <c r="M156" s="128">
        <f t="shared" ref="M156:M161" si="91">IFERROR(SUM(F156,I156)/K156,0)</f>
        <v>0</v>
      </c>
      <c r="N156" s="127" t="str">
        <f>IF(VLOOKUP($B156,Takings!$B:$P,13,0)=0,"",VLOOKUP($B156,Takings!$B:$P,13,0))</f>
        <v/>
      </c>
      <c r="O156" s="126" t="str">
        <f>IF(VLOOKUP($B156,Takings!$B:$P,14,0)=0,"",VLOOKUP($B156,Takings!$B:$P,14,0))</f>
        <v/>
      </c>
      <c r="P156" s="125" t="str">
        <f>IF(VLOOKUP($B156,Takings!$B:$P,15,0)=0,"",VLOOKUP($B156,Takings!$B:$P,15,0))</f>
        <v/>
      </c>
    </row>
    <row r="157" spans="1:16" x14ac:dyDescent="0.35">
      <c r="A157" s="133" t="s">
        <v>1409</v>
      </c>
      <c r="B157" s="132">
        <v>42164</v>
      </c>
      <c r="C157" s="129">
        <f>SUMIF(Takings!$B:$B,'2015'!$B157,Takings!C:C)</f>
        <v>0</v>
      </c>
      <c r="D157" s="119">
        <f>SUMIF(Takings!$B:$B,'2015'!$B157,Takings!D:D)</f>
        <v>0</v>
      </c>
      <c r="E157" s="119">
        <f>SUMIF(Takings!$B:$B,'2015'!$B157,Takings!E:E)</f>
        <v>0</v>
      </c>
      <c r="F157" s="128">
        <f>SUMIF(Takings!$B:$B,'2015'!$B157,Takings!F:F)</f>
        <v>0</v>
      </c>
      <c r="G157" s="131">
        <f>SUMIF(Takings!$B:$B,'2015'!$B157,Takings!G:G)</f>
        <v>0</v>
      </c>
      <c r="H157" s="128">
        <f t="shared" si="88"/>
        <v>0</v>
      </c>
      <c r="I157" s="129">
        <f>SUMIF(Takings!$B:$B,'2015'!$B157,Takings!I:I)</f>
        <v>0</v>
      </c>
      <c r="J157" s="130">
        <f>SUMIF(Takings!$B:$B,'2015'!$B157,Takings!J:J)</f>
        <v>0</v>
      </c>
      <c r="K157" s="130">
        <f t="shared" si="89"/>
        <v>0</v>
      </c>
      <c r="L157" s="129">
        <f t="shared" si="90"/>
        <v>0</v>
      </c>
      <c r="M157" s="128">
        <f t="shared" si="91"/>
        <v>0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33" t="s">
        <v>1409</v>
      </c>
      <c r="B158" s="132">
        <v>42165</v>
      </c>
      <c r="C158" s="129">
        <f>SUMIF(Takings!$B:$B,'2015'!$B158,Takings!C:C)</f>
        <v>0</v>
      </c>
      <c r="D158" s="119">
        <f>SUMIF(Takings!$B:$B,'2015'!$B158,Takings!D:D)</f>
        <v>0</v>
      </c>
      <c r="E158" s="119">
        <f>SUMIF(Takings!$B:$B,'2015'!$B158,Takings!E:E)</f>
        <v>0</v>
      </c>
      <c r="F158" s="128">
        <f>SUMIF(Takings!$B:$B,'2015'!$B158,Takings!F:F)</f>
        <v>0</v>
      </c>
      <c r="G158" s="131">
        <f>SUMIF(Takings!$B:$B,'2015'!$B158,Takings!G:G)</f>
        <v>0</v>
      </c>
      <c r="H158" s="128">
        <f t="shared" si="88"/>
        <v>0</v>
      </c>
      <c r="I158" s="129">
        <f>SUMIF(Takings!$B:$B,'2015'!$B158,Takings!I:I)</f>
        <v>0</v>
      </c>
      <c r="J158" s="130">
        <f>SUMIF(Takings!$B:$B,'2015'!$B158,Takings!J:J)</f>
        <v>0</v>
      </c>
      <c r="K158" s="130">
        <f t="shared" si="89"/>
        <v>0</v>
      </c>
      <c r="L158" s="129">
        <f t="shared" si="90"/>
        <v>0</v>
      </c>
      <c r="M158" s="128">
        <f t="shared" si="91"/>
        <v>0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33" t="s">
        <v>1409</v>
      </c>
      <c r="B159" s="132">
        <v>42166</v>
      </c>
      <c r="C159" s="129">
        <f>SUMIF(Takings!$B:$B,'2015'!$B159,Takings!C:C)</f>
        <v>0</v>
      </c>
      <c r="D159" s="119">
        <f>SUMIF(Takings!$B:$B,'2015'!$B159,Takings!D:D)</f>
        <v>0</v>
      </c>
      <c r="E159" s="119">
        <f>SUMIF(Takings!$B:$B,'2015'!$B159,Takings!E:E)</f>
        <v>0</v>
      </c>
      <c r="F159" s="128">
        <f>SUMIF(Takings!$B:$B,'2015'!$B159,Takings!F:F)</f>
        <v>0</v>
      </c>
      <c r="G159" s="131">
        <f>SUMIF(Takings!$B:$B,'2015'!$B159,Takings!G:G)</f>
        <v>0</v>
      </c>
      <c r="H159" s="128">
        <f t="shared" si="88"/>
        <v>0</v>
      </c>
      <c r="I159" s="129">
        <f>SUMIF(Takings!$B:$B,'2015'!$B159,Takings!I:I)</f>
        <v>0</v>
      </c>
      <c r="J159" s="130">
        <f>SUMIF(Takings!$B:$B,'2015'!$B159,Takings!J:J)</f>
        <v>0</v>
      </c>
      <c r="K159" s="130">
        <f t="shared" si="89"/>
        <v>0</v>
      </c>
      <c r="L159" s="129">
        <f t="shared" si="90"/>
        <v>0</v>
      </c>
      <c r="M159" s="128">
        <f t="shared" si="91"/>
        <v>0</v>
      </c>
      <c r="N159" s="127" t="str">
        <f>IF(VLOOKUP($B159,Takings!$B:$P,13,0)=0,"",VLOOKUP($B159,Takings!$B:$P,13,0))</f>
        <v/>
      </c>
      <c r="O159" s="126" t="str">
        <f>IF(VLOOKUP($B159,Takings!$B:$P,14,0)=0,"",VLOOKUP($B159,Takings!$B:$P,14,0))</f>
        <v/>
      </c>
      <c r="P159" s="125" t="str">
        <f>IF(VLOOKUP($B159,Takings!$B:$P,15,0)=0,"",VLOOKUP($B159,Takings!$B:$P,15,0))</f>
        <v/>
      </c>
    </row>
    <row r="160" spans="1:16" x14ac:dyDescent="0.35">
      <c r="A160" s="133" t="s">
        <v>1409</v>
      </c>
      <c r="B160" s="132">
        <v>42167</v>
      </c>
      <c r="C160" s="129">
        <f>SUMIF(Takings!$B:$B,'2015'!$B160,Takings!C:C)</f>
        <v>0</v>
      </c>
      <c r="D160" s="119">
        <f>SUMIF(Takings!$B:$B,'2015'!$B160,Takings!D:D)</f>
        <v>0</v>
      </c>
      <c r="E160" s="119">
        <f>SUMIF(Takings!$B:$B,'2015'!$B160,Takings!E:E)</f>
        <v>0</v>
      </c>
      <c r="F160" s="128">
        <f>SUMIF(Takings!$B:$B,'2015'!$B160,Takings!F:F)</f>
        <v>0</v>
      </c>
      <c r="G160" s="131">
        <f>SUMIF(Takings!$B:$B,'2015'!$B160,Takings!G:G)</f>
        <v>0</v>
      </c>
      <c r="H160" s="128">
        <f t="shared" si="88"/>
        <v>0</v>
      </c>
      <c r="I160" s="129">
        <f>SUMIF(Takings!$B:$B,'2015'!$B160,Takings!I:I)</f>
        <v>0</v>
      </c>
      <c r="J160" s="130">
        <f>SUMIF(Takings!$B:$B,'2015'!$B160,Takings!J:J)</f>
        <v>0</v>
      </c>
      <c r="K160" s="130">
        <f t="shared" si="89"/>
        <v>0</v>
      </c>
      <c r="L160" s="129">
        <f t="shared" si="90"/>
        <v>0</v>
      </c>
      <c r="M160" s="128">
        <f t="shared" si="91"/>
        <v>0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33" t="s">
        <v>1409</v>
      </c>
      <c r="B161" s="132">
        <v>42168</v>
      </c>
      <c r="C161" s="129">
        <f>SUMIF(Takings!$B:$B,'2015'!$B161,Takings!C:C)</f>
        <v>0</v>
      </c>
      <c r="D161" s="119">
        <f>SUMIF(Takings!$B:$B,'2015'!$B161,Takings!D:D)</f>
        <v>0</v>
      </c>
      <c r="E161" s="119">
        <f>SUMIF(Takings!$B:$B,'2015'!$B161,Takings!E:E)</f>
        <v>0</v>
      </c>
      <c r="F161" s="128">
        <f>SUMIF(Takings!$B:$B,'2015'!$B161,Takings!F:F)</f>
        <v>0</v>
      </c>
      <c r="G161" s="131">
        <f>SUMIF(Takings!$B:$B,'2015'!$B161,Takings!G:G)</f>
        <v>0</v>
      </c>
      <c r="H161" s="128">
        <f t="shared" si="88"/>
        <v>0</v>
      </c>
      <c r="I161" s="129">
        <f>SUMIF(Takings!$B:$B,'2015'!$B161,Takings!I:I)</f>
        <v>0</v>
      </c>
      <c r="J161" s="130">
        <f>SUMIF(Takings!$B:$B,'2015'!$B161,Takings!J:J)</f>
        <v>0</v>
      </c>
      <c r="K161" s="130">
        <f t="shared" si="89"/>
        <v>0</v>
      </c>
      <c r="L161" s="129">
        <f t="shared" si="90"/>
        <v>0</v>
      </c>
      <c r="M161" s="128">
        <f t="shared" si="91"/>
        <v>0</v>
      </c>
      <c r="N161" s="127" t="str">
        <f>IF(VLOOKUP($B161,Takings!$B:$P,13,0)=0,"",VLOOKUP($B161,Takings!$B:$P,13,0))</f>
        <v/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42169</v>
      </c>
      <c r="C162" s="119">
        <f>SUM(C156:C161)</f>
        <v>0</v>
      </c>
      <c r="D162" s="119">
        <f>VLOOKUP($B162,Takings!$B:$P,3,0)</f>
        <v>0</v>
      </c>
      <c r="E162" s="122">
        <f>SUM(C162:D162)</f>
        <v>0</v>
      </c>
      <c r="F162" s="118"/>
      <c r="G162" s="121">
        <f>SUM(G156:G161)</f>
        <v>0</v>
      </c>
      <c r="H162" s="118">
        <f>AVERAGE(H156:H161)</f>
        <v>0</v>
      </c>
      <c r="I162" s="119">
        <f>SUM(I156:I161)</f>
        <v>0</v>
      </c>
      <c r="J162" s="120">
        <f>SUM(J156:J161)</f>
        <v>0</v>
      </c>
      <c r="K162" s="120">
        <f>SUM(G162,J162)</f>
        <v>0</v>
      </c>
      <c r="L162" s="119">
        <f>AVERAGE(L156:L161)</f>
        <v>0</v>
      </c>
      <c r="M162" s="118">
        <f>AVERAGE(M156:M161)</f>
        <v>0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33" t="s">
        <v>1408</v>
      </c>
      <c r="B163" s="132">
        <v>42170</v>
      </c>
      <c r="C163" s="129">
        <f>SUMIF(Takings!$B:$B,'2015'!$B163,Takings!C:C)</f>
        <v>0</v>
      </c>
      <c r="D163" s="119">
        <f>SUMIF(Takings!$B:$B,'2015'!$B163,Takings!D:D)</f>
        <v>0</v>
      </c>
      <c r="E163" s="119">
        <f>SUMIF(Takings!$B:$B,'2015'!$B163,Takings!E:E)</f>
        <v>0</v>
      </c>
      <c r="F163" s="128">
        <f>SUMIF(Takings!$B:$B,'2015'!$B163,Takings!F:F)</f>
        <v>0</v>
      </c>
      <c r="G163" s="131">
        <f>SUMIF(Takings!$B:$B,'2015'!$B163,Takings!G:G)</f>
        <v>0</v>
      </c>
      <c r="H163" s="128">
        <f t="shared" ref="H163:H168" si="92">IFERROR(F163/G163,0)</f>
        <v>0</v>
      </c>
      <c r="I163" s="129">
        <f>SUMIF(Takings!$B:$B,'2015'!$B163,Takings!I:I)</f>
        <v>0</v>
      </c>
      <c r="J163" s="130">
        <f>SUMIF(Takings!$B:$B,'2015'!$B163,Takings!J:J)</f>
        <v>0</v>
      </c>
      <c r="K163" s="130">
        <f t="shared" ref="K163:K168" si="93">IFERROR(SUM(G163,J163),0)</f>
        <v>0</v>
      </c>
      <c r="L163" s="129">
        <f t="shared" ref="L163:L168" si="94">IFERROR(MEDIAN(I163/J163),0)</f>
        <v>0</v>
      </c>
      <c r="M163" s="128">
        <f t="shared" ref="M163:M168" si="95">IFERROR(SUM(F163,I163)/K163,0)</f>
        <v>0</v>
      </c>
      <c r="N163" s="127" t="str">
        <f>IF(VLOOKUP($B163,Takings!$B:$P,13,0)=0,"",VLOOKUP($B163,Takings!$B:$P,13,0))</f>
        <v/>
      </c>
      <c r="O163" s="126" t="str">
        <f>IF(VLOOKUP($B163,Takings!$B:$P,14,0)=0,"",VLOOKUP($B163,Takings!$B:$P,14,0))</f>
        <v/>
      </c>
      <c r="P163" s="125" t="str">
        <f>IF(VLOOKUP($B163,Takings!$B:$P,15,0)=0,"",VLOOKUP($B163,Takings!$B:$P,15,0))</f>
        <v/>
      </c>
    </row>
    <row r="164" spans="1:16" x14ac:dyDescent="0.35">
      <c r="A164" s="133" t="s">
        <v>1408</v>
      </c>
      <c r="B164" s="132">
        <v>42171</v>
      </c>
      <c r="C164" s="129">
        <f>SUMIF(Takings!$B:$B,'2015'!$B164,Takings!C:C)</f>
        <v>0</v>
      </c>
      <c r="D164" s="119">
        <f>SUMIF(Takings!$B:$B,'2015'!$B164,Takings!D:D)</f>
        <v>0</v>
      </c>
      <c r="E164" s="119">
        <f>SUMIF(Takings!$B:$B,'2015'!$B164,Takings!E:E)</f>
        <v>0</v>
      </c>
      <c r="F164" s="128">
        <f>SUMIF(Takings!$B:$B,'2015'!$B164,Takings!F:F)</f>
        <v>0</v>
      </c>
      <c r="G164" s="131">
        <f>SUMIF(Takings!$B:$B,'2015'!$B164,Takings!G:G)</f>
        <v>0</v>
      </c>
      <c r="H164" s="128">
        <f t="shared" si="92"/>
        <v>0</v>
      </c>
      <c r="I164" s="129">
        <f>SUMIF(Takings!$B:$B,'2015'!$B164,Takings!I:I)</f>
        <v>0</v>
      </c>
      <c r="J164" s="130">
        <f>SUMIF(Takings!$B:$B,'2015'!$B164,Takings!J:J)</f>
        <v>0</v>
      </c>
      <c r="K164" s="130">
        <f t="shared" si="93"/>
        <v>0</v>
      </c>
      <c r="L164" s="129">
        <f t="shared" si="94"/>
        <v>0</v>
      </c>
      <c r="M164" s="128">
        <f t="shared" si="95"/>
        <v>0</v>
      </c>
      <c r="N164" s="127" t="str">
        <f>IF(VLOOKUP($B164,Takings!$B:$P,13,0)=0,"",VLOOKUP($B164,Takings!$B:$P,13,0))</f>
        <v/>
      </c>
      <c r="O164" s="126" t="str">
        <f>IF(VLOOKUP($B164,Takings!$B:$P,14,0)=0,"",VLOOKUP($B164,Takings!$B:$P,14,0))</f>
        <v/>
      </c>
      <c r="P164" s="125" t="str">
        <f>IF(VLOOKUP($B164,Takings!$B:$P,15,0)=0,"",VLOOKUP($B164,Takings!$B:$P,15,0))</f>
        <v/>
      </c>
    </row>
    <row r="165" spans="1:16" x14ac:dyDescent="0.35">
      <c r="A165" s="133" t="s">
        <v>1408</v>
      </c>
      <c r="B165" s="132">
        <v>42172</v>
      </c>
      <c r="C165" s="129">
        <f>SUMIF(Takings!$B:$B,'2015'!$B165,Takings!C:C)</f>
        <v>0</v>
      </c>
      <c r="D165" s="119">
        <f>SUMIF(Takings!$B:$B,'2015'!$B165,Takings!D:D)</f>
        <v>0</v>
      </c>
      <c r="E165" s="119">
        <f>SUMIF(Takings!$B:$B,'2015'!$B165,Takings!E:E)</f>
        <v>0</v>
      </c>
      <c r="F165" s="128">
        <f>SUMIF(Takings!$B:$B,'2015'!$B165,Takings!F:F)</f>
        <v>0</v>
      </c>
      <c r="G165" s="131">
        <f>SUMIF(Takings!$B:$B,'2015'!$B165,Takings!G:G)</f>
        <v>0</v>
      </c>
      <c r="H165" s="128">
        <f t="shared" si="92"/>
        <v>0</v>
      </c>
      <c r="I165" s="129">
        <f>SUMIF(Takings!$B:$B,'2015'!$B165,Takings!I:I)</f>
        <v>0</v>
      </c>
      <c r="J165" s="130">
        <f>SUMIF(Takings!$B:$B,'2015'!$B165,Takings!J:J)</f>
        <v>0</v>
      </c>
      <c r="K165" s="130">
        <f t="shared" si="93"/>
        <v>0</v>
      </c>
      <c r="L165" s="129">
        <f t="shared" si="94"/>
        <v>0</v>
      </c>
      <c r="M165" s="128">
        <f t="shared" si="95"/>
        <v>0</v>
      </c>
      <c r="N165" s="127" t="str">
        <f>IF(VLOOKUP($B165,Takings!$B:$P,13,0)=0,"",VLOOKUP($B165,Takings!$B:$P,13,0))</f>
        <v/>
      </c>
      <c r="O165" s="126" t="str">
        <f>IF(VLOOKUP($B165,Takings!$B:$P,14,0)=0,"",VLOOKUP($B165,Takings!$B:$P,14,0))</f>
        <v/>
      </c>
      <c r="P165" s="125" t="str">
        <f>IF(VLOOKUP($B165,Takings!$B:$P,15,0)=0,"",VLOOKUP($B165,Takings!$B:$P,15,0))</f>
        <v/>
      </c>
    </row>
    <row r="166" spans="1:16" x14ac:dyDescent="0.35">
      <c r="A166" s="133" t="s">
        <v>1408</v>
      </c>
      <c r="B166" s="132">
        <v>42173</v>
      </c>
      <c r="C166" s="129">
        <f>SUMIF(Takings!$B:$B,'2015'!$B166,Takings!C:C)</f>
        <v>0</v>
      </c>
      <c r="D166" s="119">
        <f>SUMIF(Takings!$B:$B,'2015'!$B166,Takings!D:D)</f>
        <v>0</v>
      </c>
      <c r="E166" s="119">
        <f>SUMIF(Takings!$B:$B,'2015'!$B166,Takings!E:E)</f>
        <v>0</v>
      </c>
      <c r="F166" s="128">
        <f>SUMIF(Takings!$B:$B,'2015'!$B166,Takings!F:F)</f>
        <v>0</v>
      </c>
      <c r="G166" s="131">
        <f>SUMIF(Takings!$B:$B,'2015'!$B166,Takings!G:G)</f>
        <v>0</v>
      </c>
      <c r="H166" s="128">
        <f t="shared" si="92"/>
        <v>0</v>
      </c>
      <c r="I166" s="129">
        <f>SUMIF(Takings!$B:$B,'2015'!$B166,Takings!I:I)</f>
        <v>0</v>
      </c>
      <c r="J166" s="130">
        <f>SUMIF(Takings!$B:$B,'2015'!$B166,Takings!J:J)</f>
        <v>0</v>
      </c>
      <c r="K166" s="130">
        <f t="shared" si="93"/>
        <v>0</v>
      </c>
      <c r="L166" s="129">
        <f t="shared" si="94"/>
        <v>0</v>
      </c>
      <c r="M166" s="128">
        <f t="shared" si="95"/>
        <v>0</v>
      </c>
      <c r="N166" s="127" t="str">
        <f>IF(VLOOKUP($B166,Takings!$B:$P,13,0)=0,"",VLOOKUP($B166,Takings!$B:$P,13,0))</f>
        <v/>
      </c>
      <c r="O166" s="126" t="str">
        <f>IF(VLOOKUP($B166,Takings!$B:$P,14,0)=0,"",VLOOKUP($B166,Takings!$B:$P,14,0))</f>
        <v/>
      </c>
      <c r="P166" s="125" t="str">
        <f>IF(VLOOKUP($B166,Takings!$B:$P,15,0)=0,"",VLOOKUP($B166,Takings!$B:$P,15,0))</f>
        <v/>
      </c>
    </row>
    <row r="167" spans="1:16" x14ac:dyDescent="0.35">
      <c r="A167" s="133" t="s">
        <v>1408</v>
      </c>
      <c r="B167" s="132">
        <v>42174</v>
      </c>
      <c r="C167" s="129">
        <f>SUMIF(Takings!$B:$B,'2015'!$B167,Takings!C:C)</f>
        <v>0</v>
      </c>
      <c r="D167" s="119">
        <f>SUMIF(Takings!$B:$B,'2015'!$B167,Takings!D:D)</f>
        <v>0</v>
      </c>
      <c r="E167" s="119">
        <f>SUMIF(Takings!$B:$B,'2015'!$B167,Takings!E:E)</f>
        <v>0</v>
      </c>
      <c r="F167" s="128">
        <f>SUMIF(Takings!$B:$B,'2015'!$B167,Takings!F:F)</f>
        <v>0</v>
      </c>
      <c r="G167" s="131">
        <f>SUMIF(Takings!$B:$B,'2015'!$B167,Takings!G:G)</f>
        <v>0</v>
      </c>
      <c r="H167" s="128">
        <f t="shared" si="92"/>
        <v>0</v>
      </c>
      <c r="I167" s="129">
        <f>SUMIF(Takings!$B:$B,'2015'!$B167,Takings!I:I)</f>
        <v>0</v>
      </c>
      <c r="J167" s="130">
        <f>SUMIF(Takings!$B:$B,'2015'!$B167,Takings!J:J)</f>
        <v>0</v>
      </c>
      <c r="K167" s="130">
        <f t="shared" si="93"/>
        <v>0</v>
      </c>
      <c r="L167" s="129">
        <f t="shared" si="94"/>
        <v>0</v>
      </c>
      <c r="M167" s="128">
        <f t="shared" si="95"/>
        <v>0</v>
      </c>
      <c r="N167" s="127" t="str">
        <f>IF(VLOOKUP($B167,Takings!$B:$P,13,0)=0,"",VLOOKUP($B167,Takings!$B:$P,13,0))</f>
        <v/>
      </c>
      <c r="O167" s="126" t="str">
        <f>IF(VLOOKUP($B167,Takings!$B:$P,14,0)=0,"",VLOOKUP($B167,Takings!$B:$P,14,0))</f>
        <v/>
      </c>
      <c r="P167" s="125" t="str">
        <f>IF(VLOOKUP($B167,Takings!$B:$P,15,0)=0,"",VLOOKUP($B167,Takings!$B:$P,15,0))</f>
        <v/>
      </c>
    </row>
    <row r="168" spans="1:16" x14ac:dyDescent="0.35">
      <c r="A168" s="133" t="s">
        <v>1408</v>
      </c>
      <c r="B168" s="132">
        <v>42175</v>
      </c>
      <c r="C168" s="129">
        <f>SUMIF(Takings!$B:$B,'2015'!$B168,Takings!C:C)</f>
        <v>0</v>
      </c>
      <c r="D168" s="119">
        <f>SUMIF(Takings!$B:$B,'2015'!$B168,Takings!D:D)</f>
        <v>0</v>
      </c>
      <c r="E168" s="119">
        <f>SUMIF(Takings!$B:$B,'2015'!$B168,Takings!E:E)</f>
        <v>0</v>
      </c>
      <c r="F168" s="128">
        <f>SUMIF(Takings!$B:$B,'2015'!$B168,Takings!F:F)</f>
        <v>0</v>
      </c>
      <c r="G168" s="131">
        <f>SUMIF(Takings!$B:$B,'2015'!$B168,Takings!G:G)</f>
        <v>0</v>
      </c>
      <c r="H168" s="128">
        <f t="shared" si="92"/>
        <v>0</v>
      </c>
      <c r="I168" s="129">
        <f>SUMIF(Takings!$B:$B,'2015'!$B168,Takings!I:I)</f>
        <v>0</v>
      </c>
      <c r="J168" s="130">
        <f>SUMIF(Takings!$B:$B,'2015'!$B168,Takings!J:J)</f>
        <v>0</v>
      </c>
      <c r="K168" s="130">
        <f t="shared" si="93"/>
        <v>0</v>
      </c>
      <c r="L168" s="129">
        <f t="shared" si="94"/>
        <v>0</v>
      </c>
      <c r="M168" s="128">
        <f t="shared" si="95"/>
        <v>0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42176</v>
      </c>
      <c r="C169" s="119">
        <f>SUM(C163:C168)</f>
        <v>0</v>
      </c>
      <c r="D169" s="119">
        <f>VLOOKUP($B169,Takings!$B:$P,3,0)</f>
        <v>0</v>
      </c>
      <c r="E169" s="122">
        <f>SUM(C169:D169)</f>
        <v>0</v>
      </c>
      <c r="F169" s="118"/>
      <c r="G169" s="121">
        <f>SUM(G163:G168)</f>
        <v>0</v>
      </c>
      <c r="H169" s="118">
        <f>AVERAGE(H163:H168)</f>
        <v>0</v>
      </c>
      <c r="I169" s="119">
        <f>SUM(I163:I168)</f>
        <v>0</v>
      </c>
      <c r="J169" s="120">
        <f>SUM(J163:J168)</f>
        <v>0</v>
      </c>
      <c r="K169" s="120">
        <f>SUM(G169,J169)</f>
        <v>0</v>
      </c>
      <c r="L169" s="119">
        <f>AVERAGE(L163:L168)</f>
        <v>0</v>
      </c>
      <c r="M169" s="118">
        <f>AVERAGE(M163:M168)</f>
        <v>0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33" t="s">
        <v>1407</v>
      </c>
      <c r="B170" s="132">
        <v>42177</v>
      </c>
      <c r="C170" s="129">
        <f>SUMIF(Takings!$B:$B,'2015'!$B170,Takings!C:C)</f>
        <v>0</v>
      </c>
      <c r="D170" s="119">
        <f>SUMIF(Takings!$B:$B,'2015'!$B170,Takings!D:D)</f>
        <v>0</v>
      </c>
      <c r="E170" s="119">
        <f>SUMIF(Takings!$B:$B,'2015'!$B170,Takings!E:E)</f>
        <v>0</v>
      </c>
      <c r="F170" s="128">
        <f>SUMIF(Takings!$B:$B,'2015'!$B170,Takings!F:F)</f>
        <v>0</v>
      </c>
      <c r="G170" s="131">
        <f>SUMIF(Takings!$B:$B,'2015'!$B170,Takings!G:G)</f>
        <v>0</v>
      </c>
      <c r="H170" s="128">
        <f t="shared" ref="H170:H175" si="96">IFERROR(F170/G170,0)</f>
        <v>0</v>
      </c>
      <c r="I170" s="129">
        <f>SUMIF(Takings!$B:$B,'2015'!$B170,Takings!I:I)</f>
        <v>0</v>
      </c>
      <c r="J170" s="130">
        <f>SUMIF(Takings!$B:$B,'2015'!$B170,Takings!J:J)</f>
        <v>0</v>
      </c>
      <c r="K170" s="130">
        <f t="shared" ref="K170:K175" si="97">IFERROR(SUM(G170,J170),0)</f>
        <v>0</v>
      </c>
      <c r="L170" s="129">
        <f t="shared" ref="L170:L175" si="98">IFERROR(MEDIAN(I170/J170),0)</f>
        <v>0</v>
      </c>
      <c r="M170" s="128">
        <f t="shared" ref="M170:M175" si="99">IFERROR(SUM(F170,I170)/K170,0)</f>
        <v>0</v>
      </c>
      <c r="N170" s="127" t="str">
        <f>IF(VLOOKUP($B170,Takings!$B:$P,13,0)=0,"",VLOOKUP($B170,Takings!$B:$P,13,0))</f>
        <v/>
      </c>
      <c r="O170" s="126" t="str">
        <f>IF(VLOOKUP($B170,Takings!$B:$P,14,0)=0,"",VLOOKUP($B170,Takings!$B:$P,14,0))</f>
        <v/>
      </c>
      <c r="P170" s="125" t="str">
        <f>IF(VLOOKUP($B170,Takings!$B:$P,15,0)=0,"",VLOOKUP($B170,Takings!$B:$P,15,0))</f>
        <v/>
      </c>
    </row>
    <row r="171" spans="1:16" x14ac:dyDescent="0.35">
      <c r="A171" s="133" t="s">
        <v>1407</v>
      </c>
      <c r="B171" s="132">
        <v>42178</v>
      </c>
      <c r="C171" s="129">
        <f>SUMIF(Takings!$B:$B,'2015'!$B171,Takings!C:C)</f>
        <v>0</v>
      </c>
      <c r="D171" s="119">
        <f>SUMIF(Takings!$B:$B,'2015'!$B171,Takings!D:D)</f>
        <v>0</v>
      </c>
      <c r="E171" s="119">
        <f>SUMIF(Takings!$B:$B,'2015'!$B171,Takings!E:E)</f>
        <v>0</v>
      </c>
      <c r="F171" s="128">
        <f>SUMIF(Takings!$B:$B,'2015'!$B171,Takings!F:F)</f>
        <v>0</v>
      </c>
      <c r="G171" s="131">
        <f>SUMIF(Takings!$B:$B,'2015'!$B171,Takings!G:G)</f>
        <v>0</v>
      </c>
      <c r="H171" s="128">
        <f t="shared" si="96"/>
        <v>0</v>
      </c>
      <c r="I171" s="129">
        <f>SUMIF(Takings!$B:$B,'2015'!$B171,Takings!I:I)</f>
        <v>0</v>
      </c>
      <c r="J171" s="130">
        <f>SUMIF(Takings!$B:$B,'2015'!$B171,Takings!J:J)</f>
        <v>0</v>
      </c>
      <c r="K171" s="130">
        <f t="shared" si="97"/>
        <v>0</v>
      </c>
      <c r="L171" s="129">
        <f t="shared" si="98"/>
        <v>0</v>
      </c>
      <c r="M171" s="128">
        <f t="shared" si="99"/>
        <v>0</v>
      </c>
      <c r="N171" s="127" t="str">
        <f>IF(VLOOKUP($B171,Takings!$B:$P,13,0)=0,"",VLOOKUP($B171,Takings!$B:$P,13,0))</f>
        <v/>
      </c>
      <c r="O171" s="126" t="str">
        <f>IF(VLOOKUP($B171,Takings!$B:$P,14,0)=0,"",VLOOKUP($B171,Takings!$B:$P,14,0))</f>
        <v/>
      </c>
      <c r="P171" s="125" t="str">
        <f>IF(VLOOKUP($B171,Takings!$B:$P,15,0)=0,"",VLOOKUP($B171,Takings!$B:$P,15,0))</f>
        <v/>
      </c>
    </row>
    <row r="172" spans="1:16" x14ac:dyDescent="0.35">
      <c r="A172" s="133" t="s">
        <v>1407</v>
      </c>
      <c r="B172" s="132">
        <v>42179</v>
      </c>
      <c r="C172" s="129">
        <f>SUMIF(Takings!$B:$B,'2015'!$B172,Takings!C:C)</f>
        <v>0</v>
      </c>
      <c r="D172" s="119">
        <f>SUMIF(Takings!$B:$B,'2015'!$B172,Takings!D:D)</f>
        <v>0</v>
      </c>
      <c r="E172" s="119">
        <f>SUMIF(Takings!$B:$B,'2015'!$B172,Takings!E:E)</f>
        <v>0</v>
      </c>
      <c r="F172" s="128">
        <f>SUMIF(Takings!$B:$B,'2015'!$B172,Takings!F:F)</f>
        <v>0</v>
      </c>
      <c r="G172" s="131">
        <f>SUMIF(Takings!$B:$B,'2015'!$B172,Takings!G:G)</f>
        <v>0</v>
      </c>
      <c r="H172" s="128">
        <f t="shared" si="96"/>
        <v>0</v>
      </c>
      <c r="I172" s="129">
        <f>SUMIF(Takings!$B:$B,'2015'!$B172,Takings!I:I)</f>
        <v>0</v>
      </c>
      <c r="J172" s="130">
        <f>SUMIF(Takings!$B:$B,'2015'!$B172,Takings!J:J)</f>
        <v>0</v>
      </c>
      <c r="K172" s="130">
        <f t="shared" si="97"/>
        <v>0</v>
      </c>
      <c r="L172" s="129">
        <f t="shared" si="98"/>
        <v>0</v>
      </c>
      <c r="M172" s="128">
        <f t="shared" si="99"/>
        <v>0</v>
      </c>
      <c r="N172" s="127" t="str">
        <f>IF(VLOOKUP($B172,Takings!$B:$P,13,0)=0,"",VLOOKUP($B172,Takings!$B:$P,13,0))</f>
        <v/>
      </c>
      <c r="O172" s="126" t="str">
        <f>IF(VLOOKUP($B172,Takings!$B:$P,14,0)=0,"",VLOOKUP($B172,Takings!$B:$P,14,0))</f>
        <v/>
      </c>
      <c r="P172" s="125" t="str">
        <f>IF(VLOOKUP($B172,Takings!$B:$P,15,0)=0,"",VLOOKUP($B172,Takings!$B:$P,15,0))</f>
        <v/>
      </c>
    </row>
    <row r="173" spans="1:16" x14ac:dyDescent="0.35">
      <c r="A173" s="133" t="s">
        <v>1407</v>
      </c>
      <c r="B173" s="132">
        <v>42180</v>
      </c>
      <c r="C173" s="129">
        <f>SUMIF(Takings!$B:$B,'2015'!$B173,Takings!C:C)</f>
        <v>0</v>
      </c>
      <c r="D173" s="119">
        <f>SUMIF(Takings!$B:$B,'2015'!$B173,Takings!D:D)</f>
        <v>0</v>
      </c>
      <c r="E173" s="119">
        <f>SUMIF(Takings!$B:$B,'2015'!$B173,Takings!E:E)</f>
        <v>0</v>
      </c>
      <c r="F173" s="128">
        <f>SUMIF(Takings!$B:$B,'2015'!$B173,Takings!F:F)</f>
        <v>0</v>
      </c>
      <c r="G173" s="131">
        <f>SUMIF(Takings!$B:$B,'2015'!$B173,Takings!G:G)</f>
        <v>0</v>
      </c>
      <c r="H173" s="128">
        <f t="shared" si="96"/>
        <v>0</v>
      </c>
      <c r="I173" s="129">
        <f>SUMIF(Takings!$B:$B,'2015'!$B173,Takings!I:I)</f>
        <v>0</v>
      </c>
      <c r="J173" s="130">
        <f>SUMIF(Takings!$B:$B,'2015'!$B173,Takings!J:J)</f>
        <v>0</v>
      </c>
      <c r="K173" s="130">
        <f t="shared" si="97"/>
        <v>0</v>
      </c>
      <c r="L173" s="129">
        <f t="shared" si="98"/>
        <v>0</v>
      </c>
      <c r="M173" s="128">
        <f t="shared" si="99"/>
        <v>0</v>
      </c>
      <c r="N173" s="127" t="str">
        <f>IF(VLOOKUP($B173,Takings!$B:$P,13,0)=0,"",VLOOKUP($B173,Takings!$B:$P,13,0))</f>
        <v/>
      </c>
      <c r="O173" s="126" t="str">
        <f>IF(VLOOKUP($B173,Takings!$B:$P,14,0)=0,"",VLOOKUP($B173,Takings!$B:$P,14,0))</f>
        <v/>
      </c>
      <c r="P173" s="125" t="str">
        <f>IF(VLOOKUP($B173,Takings!$B:$P,15,0)=0,"",VLOOKUP($B173,Takings!$B:$P,15,0))</f>
        <v/>
      </c>
    </row>
    <row r="174" spans="1:16" x14ac:dyDescent="0.35">
      <c r="A174" s="133" t="s">
        <v>1407</v>
      </c>
      <c r="B174" s="132">
        <v>42181</v>
      </c>
      <c r="C174" s="129">
        <f>SUMIF(Takings!$B:$B,'2015'!$B174,Takings!C:C)</f>
        <v>0</v>
      </c>
      <c r="D174" s="119">
        <f>SUMIF(Takings!$B:$B,'2015'!$B174,Takings!D:D)</f>
        <v>0</v>
      </c>
      <c r="E174" s="119">
        <f>SUMIF(Takings!$B:$B,'2015'!$B174,Takings!E:E)</f>
        <v>0</v>
      </c>
      <c r="F174" s="128">
        <f>SUMIF(Takings!$B:$B,'2015'!$B174,Takings!F:F)</f>
        <v>0</v>
      </c>
      <c r="G174" s="131">
        <f>SUMIF(Takings!$B:$B,'2015'!$B174,Takings!G:G)</f>
        <v>0</v>
      </c>
      <c r="H174" s="128">
        <f t="shared" si="96"/>
        <v>0</v>
      </c>
      <c r="I174" s="129">
        <f>SUMIF(Takings!$B:$B,'2015'!$B174,Takings!I:I)</f>
        <v>0</v>
      </c>
      <c r="J174" s="130">
        <f>SUMIF(Takings!$B:$B,'2015'!$B174,Takings!J:J)</f>
        <v>0</v>
      </c>
      <c r="K174" s="130">
        <f t="shared" si="97"/>
        <v>0</v>
      </c>
      <c r="L174" s="129">
        <f t="shared" si="98"/>
        <v>0</v>
      </c>
      <c r="M174" s="128">
        <f t="shared" si="99"/>
        <v>0</v>
      </c>
      <c r="N174" s="127" t="str">
        <f>IF(VLOOKUP($B174,Takings!$B:$P,13,0)=0,"",VLOOKUP($B174,Takings!$B:$P,13,0))</f>
        <v/>
      </c>
      <c r="O174" s="126" t="str">
        <f>IF(VLOOKUP($B174,Takings!$B:$P,14,0)=0,"",VLOOKUP($B174,Takings!$B:$P,14,0))</f>
        <v/>
      </c>
      <c r="P174" s="125" t="str">
        <f>IF(VLOOKUP($B174,Takings!$B:$P,15,0)=0,"",VLOOKUP($B174,Takings!$B:$P,15,0))</f>
        <v/>
      </c>
    </row>
    <row r="175" spans="1:16" x14ac:dyDescent="0.35">
      <c r="A175" s="133" t="s">
        <v>1407</v>
      </c>
      <c r="B175" s="132">
        <v>42182</v>
      </c>
      <c r="C175" s="129">
        <f>SUMIF(Takings!$B:$B,'2015'!$B175,Takings!C:C)</f>
        <v>0</v>
      </c>
      <c r="D175" s="119">
        <f>SUMIF(Takings!$B:$B,'2015'!$B175,Takings!D:D)</f>
        <v>0</v>
      </c>
      <c r="E175" s="119">
        <f>SUMIF(Takings!$B:$B,'2015'!$B175,Takings!E:E)</f>
        <v>0</v>
      </c>
      <c r="F175" s="128">
        <f>SUMIF(Takings!$B:$B,'2015'!$B175,Takings!F:F)</f>
        <v>0</v>
      </c>
      <c r="G175" s="131">
        <f>SUMIF(Takings!$B:$B,'2015'!$B175,Takings!G:G)</f>
        <v>0</v>
      </c>
      <c r="H175" s="128">
        <f t="shared" si="96"/>
        <v>0</v>
      </c>
      <c r="I175" s="129">
        <f>SUMIF(Takings!$B:$B,'2015'!$B175,Takings!I:I)</f>
        <v>0</v>
      </c>
      <c r="J175" s="130">
        <f>SUMIF(Takings!$B:$B,'2015'!$B175,Takings!J:J)</f>
        <v>0</v>
      </c>
      <c r="K175" s="130">
        <f t="shared" si="97"/>
        <v>0</v>
      </c>
      <c r="L175" s="129">
        <f t="shared" si="98"/>
        <v>0</v>
      </c>
      <c r="M175" s="128">
        <f t="shared" si="99"/>
        <v>0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42183</v>
      </c>
      <c r="C176" s="119">
        <f>SUM(C170:C175)</f>
        <v>0</v>
      </c>
      <c r="D176" s="119">
        <f>VLOOKUP($B176,Takings!$B:$P,3,0)</f>
        <v>0</v>
      </c>
      <c r="E176" s="122">
        <f>SUM(C176:D176)</f>
        <v>0</v>
      </c>
      <c r="F176" s="118"/>
      <c r="G176" s="121">
        <f>SUM(G170:G175)</f>
        <v>0</v>
      </c>
      <c r="H176" s="118">
        <f>AVERAGE(H170:H175)</f>
        <v>0</v>
      </c>
      <c r="I176" s="119">
        <f>SUM(I170:I175)</f>
        <v>0</v>
      </c>
      <c r="J176" s="120">
        <f>SUM(J170:J175)</f>
        <v>0</v>
      </c>
      <c r="K176" s="120">
        <f>SUM(G176,J176)</f>
        <v>0</v>
      </c>
      <c r="L176" s="119">
        <f>AVERAGE(L170:L175)</f>
        <v>0</v>
      </c>
      <c r="M176" s="118">
        <f>AVERAGE(M170:M175)</f>
        <v>0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33" t="s">
        <v>1406</v>
      </c>
      <c r="B177" s="132">
        <v>42184</v>
      </c>
      <c r="C177" s="129">
        <f>SUMIF(Takings!$B:$B,'2015'!$B177,Takings!C:C)</f>
        <v>0</v>
      </c>
      <c r="D177" s="119">
        <f>SUMIF(Takings!$B:$B,'2015'!$B177,Takings!D:D)</f>
        <v>0</v>
      </c>
      <c r="E177" s="119">
        <f>SUMIF(Takings!$B:$B,'2015'!$B177,Takings!E:E)</f>
        <v>0</v>
      </c>
      <c r="F177" s="128">
        <f>SUMIF(Takings!$B:$B,'2015'!$B177,Takings!F:F)</f>
        <v>0</v>
      </c>
      <c r="G177" s="131">
        <f>SUMIF(Takings!$B:$B,'2015'!$B177,Takings!G:G)</f>
        <v>0</v>
      </c>
      <c r="H177" s="128">
        <f t="shared" ref="H177:H182" si="100">IFERROR(F177/G177,0)</f>
        <v>0</v>
      </c>
      <c r="I177" s="129">
        <f>SUMIF(Takings!$B:$B,'2015'!$B177,Takings!I:I)</f>
        <v>0</v>
      </c>
      <c r="J177" s="130">
        <f>SUMIF(Takings!$B:$B,'2015'!$B177,Takings!J:J)</f>
        <v>0</v>
      </c>
      <c r="K177" s="130">
        <f t="shared" ref="K177:K182" si="101">IFERROR(SUM(G177,J177),0)</f>
        <v>0</v>
      </c>
      <c r="L177" s="129">
        <f t="shared" ref="L177:L182" si="102">IFERROR(MEDIAN(I177/J177),0)</f>
        <v>0</v>
      </c>
      <c r="M177" s="128">
        <f t="shared" ref="M177:M182" si="103">IFERROR(SUM(F177,I177)/K177,0)</f>
        <v>0</v>
      </c>
      <c r="N177" s="127" t="str">
        <f>IF(VLOOKUP($B177,Takings!$B:$P,13,0)=0,"",VLOOKUP($B177,Takings!$B:$P,13,0))</f>
        <v/>
      </c>
      <c r="O177" s="126" t="str">
        <f>IF(VLOOKUP($B177,Takings!$B:$P,14,0)=0,"",VLOOKUP($B177,Takings!$B:$P,14,0))</f>
        <v/>
      </c>
      <c r="P177" s="125" t="str">
        <f>IF(VLOOKUP($B177,Takings!$B:$P,15,0)=0,"",VLOOKUP($B177,Takings!$B:$P,15,0))</f>
        <v/>
      </c>
    </row>
    <row r="178" spans="1:16" x14ac:dyDescent="0.35">
      <c r="A178" s="133" t="s">
        <v>1406</v>
      </c>
      <c r="B178" s="132">
        <v>42185</v>
      </c>
      <c r="C178" s="129">
        <f>SUMIF(Takings!$B:$B,'2015'!$B178,Takings!C:C)</f>
        <v>0</v>
      </c>
      <c r="D178" s="119">
        <f>SUMIF(Takings!$B:$B,'2015'!$B178,Takings!D:D)</f>
        <v>0</v>
      </c>
      <c r="E178" s="119">
        <f>SUMIF(Takings!$B:$B,'2015'!$B178,Takings!E:E)</f>
        <v>0</v>
      </c>
      <c r="F178" s="128">
        <f>SUMIF(Takings!$B:$B,'2015'!$B178,Takings!F:F)</f>
        <v>0</v>
      </c>
      <c r="G178" s="131">
        <f>SUMIF(Takings!$B:$B,'2015'!$B178,Takings!G:G)</f>
        <v>0</v>
      </c>
      <c r="H178" s="128">
        <f t="shared" si="100"/>
        <v>0</v>
      </c>
      <c r="I178" s="129">
        <f>SUMIF(Takings!$B:$B,'2015'!$B178,Takings!I:I)</f>
        <v>0</v>
      </c>
      <c r="J178" s="130">
        <f>SUMIF(Takings!$B:$B,'2015'!$B178,Takings!J:J)</f>
        <v>0</v>
      </c>
      <c r="K178" s="130">
        <f t="shared" si="101"/>
        <v>0</v>
      </c>
      <c r="L178" s="129">
        <f t="shared" si="102"/>
        <v>0</v>
      </c>
      <c r="M178" s="128">
        <f t="shared" si="103"/>
        <v>0</v>
      </c>
      <c r="N178" s="127" t="str">
        <f>IF(VLOOKUP($B178,Takings!$B:$P,13,0)=0,"",VLOOKUP($B178,Takings!$B:$P,13,0))</f>
        <v/>
      </c>
      <c r="O178" s="126" t="str">
        <f>IF(VLOOKUP($B178,Takings!$B:$P,14,0)=0,"",VLOOKUP($B178,Takings!$B:$P,14,0))</f>
        <v/>
      </c>
      <c r="P178" s="125" t="str">
        <f>IF(VLOOKUP($B178,Takings!$B:$P,15,0)=0,"",VLOOKUP($B178,Takings!$B:$P,15,0))</f>
        <v/>
      </c>
    </row>
    <row r="179" spans="1:16" x14ac:dyDescent="0.35">
      <c r="A179" s="133" t="s">
        <v>1406</v>
      </c>
      <c r="B179" s="132">
        <v>42186</v>
      </c>
      <c r="C179" s="129">
        <f>SUMIF(Takings!$B:$B,'2015'!$B179,Takings!C:C)</f>
        <v>0</v>
      </c>
      <c r="D179" s="119">
        <f>SUMIF(Takings!$B:$B,'2015'!$B179,Takings!D:D)</f>
        <v>0</v>
      </c>
      <c r="E179" s="119">
        <f>SUMIF(Takings!$B:$B,'2015'!$B179,Takings!E:E)</f>
        <v>0</v>
      </c>
      <c r="F179" s="128">
        <f>SUMIF(Takings!$B:$B,'2015'!$B179,Takings!F:F)</f>
        <v>0</v>
      </c>
      <c r="G179" s="131">
        <f>SUMIF(Takings!$B:$B,'2015'!$B179,Takings!G:G)</f>
        <v>0</v>
      </c>
      <c r="H179" s="128">
        <f t="shared" si="100"/>
        <v>0</v>
      </c>
      <c r="I179" s="129">
        <f>SUMIF(Takings!$B:$B,'2015'!$B179,Takings!I:I)</f>
        <v>0</v>
      </c>
      <c r="J179" s="130">
        <f>SUMIF(Takings!$B:$B,'2015'!$B179,Takings!J:J)</f>
        <v>0</v>
      </c>
      <c r="K179" s="130">
        <f t="shared" si="101"/>
        <v>0</v>
      </c>
      <c r="L179" s="129">
        <f t="shared" si="102"/>
        <v>0</v>
      </c>
      <c r="M179" s="128">
        <f t="shared" si="103"/>
        <v>0</v>
      </c>
      <c r="N179" s="127" t="str">
        <f>IF(VLOOKUP($B179,Takings!$B:$P,13,0)=0,"",VLOOKUP($B179,Takings!$B:$P,13,0))</f>
        <v/>
      </c>
      <c r="O179" s="126" t="str">
        <f>IF(VLOOKUP($B179,Takings!$B:$P,14,0)=0,"",VLOOKUP($B179,Takings!$B:$P,14,0))</f>
        <v/>
      </c>
      <c r="P179" s="125" t="str">
        <f>IF(VLOOKUP($B179,Takings!$B:$P,15,0)=0,"",VLOOKUP($B179,Takings!$B:$P,15,0))</f>
        <v/>
      </c>
    </row>
    <row r="180" spans="1:16" x14ac:dyDescent="0.35">
      <c r="A180" s="133" t="s">
        <v>1406</v>
      </c>
      <c r="B180" s="132">
        <v>42187</v>
      </c>
      <c r="C180" s="129">
        <f>SUMIF(Takings!$B:$B,'2015'!$B180,Takings!C:C)</f>
        <v>0</v>
      </c>
      <c r="D180" s="119">
        <f>SUMIF(Takings!$B:$B,'2015'!$B180,Takings!D:D)</f>
        <v>0</v>
      </c>
      <c r="E180" s="119">
        <f>SUMIF(Takings!$B:$B,'2015'!$B180,Takings!E:E)</f>
        <v>0</v>
      </c>
      <c r="F180" s="128">
        <f>SUMIF(Takings!$B:$B,'2015'!$B180,Takings!F:F)</f>
        <v>0</v>
      </c>
      <c r="G180" s="131">
        <f>SUMIF(Takings!$B:$B,'2015'!$B180,Takings!G:G)</f>
        <v>0</v>
      </c>
      <c r="H180" s="128">
        <f t="shared" si="100"/>
        <v>0</v>
      </c>
      <c r="I180" s="129">
        <f>SUMIF(Takings!$B:$B,'2015'!$B180,Takings!I:I)</f>
        <v>0</v>
      </c>
      <c r="J180" s="130">
        <f>SUMIF(Takings!$B:$B,'2015'!$B180,Takings!J:J)</f>
        <v>0</v>
      </c>
      <c r="K180" s="130">
        <f t="shared" si="101"/>
        <v>0</v>
      </c>
      <c r="L180" s="129">
        <f t="shared" si="102"/>
        <v>0</v>
      </c>
      <c r="M180" s="128">
        <f t="shared" si="103"/>
        <v>0</v>
      </c>
      <c r="N180" s="127" t="str">
        <f>IF(VLOOKUP($B180,Takings!$B:$P,13,0)=0,"",VLOOKUP($B180,Takings!$B:$P,13,0))</f>
        <v/>
      </c>
      <c r="O180" s="126" t="str">
        <f>IF(VLOOKUP($B180,Takings!$B:$P,14,0)=0,"",VLOOKUP($B180,Takings!$B:$P,14,0))</f>
        <v/>
      </c>
      <c r="P180" s="125" t="str">
        <f>IF(VLOOKUP($B180,Takings!$B:$P,15,0)=0,"",VLOOKUP($B180,Takings!$B:$P,15,0))</f>
        <v/>
      </c>
    </row>
    <row r="181" spans="1:16" x14ac:dyDescent="0.35">
      <c r="A181" s="133" t="s">
        <v>1406</v>
      </c>
      <c r="B181" s="132">
        <v>42188</v>
      </c>
      <c r="C181" s="129">
        <f>SUMIF(Takings!$B:$B,'2015'!$B181,Takings!C:C)</f>
        <v>0</v>
      </c>
      <c r="D181" s="119">
        <f>SUMIF(Takings!$B:$B,'2015'!$B181,Takings!D:D)</f>
        <v>0</v>
      </c>
      <c r="E181" s="119">
        <f>SUMIF(Takings!$B:$B,'2015'!$B181,Takings!E:E)</f>
        <v>0</v>
      </c>
      <c r="F181" s="128">
        <f>SUMIF(Takings!$B:$B,'2015'!$B181,Takings!F:F)</f>
        <v>0</v>
      </c>
      <c r="G181" s="131">
        <f>SUMIF(Takings!$B:$B,'2015'!$B181,Takings!G:G)</f>
        <v>0</v>
      </c>
      <c r="H181" s="128">
        <f t="shared" si="100"/>
        <v>0</v>
      </c>
      <c r="I181" s="129">
        <f>SUMIF(Takings!$B:$B,'2015'!$B181,Takings!I:I)</f>
        <v>0</v>
      </c>
      <c r="J181" s="130">
        <f>SUMIF(Takings!$B:$B,'2015'!$B181,Takings!J:J)</f>
        <v>0</v>
      </c>
      <c r="K181" s="130">
        <f t="shared" si="101"/>
        <v>0</v>
      </c>
      <c r="L181" s="129">
        <f t="shared" si="102"/>
        <v>0</v>
      </c>
      <c r="M181" s="128">
        <f t="shared" si="103"/>
        <v>0</v>
      </c>
      <c r="N181" s="127" t="str">
        <f>IF(VLOOKUP($B181,Takings!$B:$P,13,0)=0,"",VLOOKUP($B181,Takings!$B:$P,13,0))</f>
        <v/>
      </c>
      <c r="O181" s="126" t="str">
        <f>IF(VLOOKUP($B181,Takings!$B:$P,14,0)=0,"",VLOOKUP($B181,Takings!$B:$P,14,0))</f>
        <v/>
      </c>
      <c r="P181" s="125" t="str">
        <f>IF(VLOOKUP($B181,Takings!$B:$P,15,0)=0,"",VLOOKUP($B181,Takings!$B:$P,15,0))</f>
        <v/>
      </c>
    </row>
    <row r="182" spans="1:16" x14ac:dyDescent="0.35">
      <c r="A182" s="133" t="s">
        <v>1406</v>
      </c>
      <c r="B182" s="132">
        <v>42189</v>
      </c>
      <c r="C182" s="129">
        <f>SUMIF(Takings!$B:$B,'2015'!$B182,Takings!C:C)</f>
        <v>0</v>
      </c>
      <c r="D182" s="119">
        <f>SUMIF(Takings!$B:$B,'2015'!$B182,Takings!D:D)</f>
        <v>0</v>
      </c>
      <c r="E182" s="119">
        <f>SUMIF(Takings!$B:$B,'2015'!$B182,Takings!E:E)</f>
        <v>0</v>
      </c>
      <c r="F182" s="128">
        <f>SUMIF(Takings!$B:$B,'2015'!$B182,Takings!F:F)</f>
        <v>0</v>
      </c>
      <c r="G182" s="131">
        <f>SUMIF(Takings!$B:$B,'2015'!$B182,Takings!G:G)</f>
        <v>0</v>
      </c>
      <c r="H182" s="128">
        <f t="shared" si="100"/>
        <v>0</v>
      </c>
      <c r="I182" s="129">
        <f>SUMIF(Takings!$B:$B,'2015'!$B182,Takings!I:I)</f>
        <v>0</v>
      </c>
      <c r="J182" s="130">
        <f>SUMIF(Takings!$B:$B,'2015'!$B182,Takings!J:J)</f>
        <v>0</v>
      </c>
      <c r="K182" s="130">
        <f t="shared" si="101"/>
        <v>0</v>
      </c>
      <c r="L182" s="129">
        <f t="shared" si="102"/>
        <v>0</v>
      </c>
      <c r="M182" s="128">
        <f t="shared" si="103"/>
        <v>0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42190</v>
      </c>
      <c r="C183" s="119">
        <f>SUM(C177:C182)</f>
        <v>0</v>
      </c>
      <c r="D183" s="119">
        <f>VLOOKUP($B183,Takings!$B:$P,3,0)</f>
        <v>0</v>
      </c>
      <c r="E183" s="122">
        <f>SUM(C183:D183)</f>
        <v>0</v>
      </c>
      <c r="F183" s="118"/>
      <c r="G183" s="121">
        <f>SUM(G177:G182)</f>
        <v>0</v>
      </c>
      <c r="H183" s="118">
        <f>AVERAGE(H177:H182)</f>
        <v>0</v>
      </c>
      <c r="I183" s="119">
        <f>SUM(I177:I182)</f>
        <v>0</v>
      </c>
      <c r="J183" s="120">
        <f>SUM(J177:J182)</f>
        <v>0</v>
      </c>
      <c r="K183" s="120">
        <f>SUM(G183,J183)</f>
        <v>0</v>
      </c>
      <c r="L183" s="119">
        <f>AVERAGE(L177:L182)</f>
        <v>0</v>
      </c>
      <c r="M183" s="118">
        <f>AVERAGE(M177:M182)</f>
        <v>0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33" t="s">
        <v>1405</v>
      </c>
      <c r="B184" s="132">
        <v>42191</v>
      </c>
      <c r="C184" s="129">
        <f>SUMIF(Takings!$B:$B,'2015'!$B184,Takings!C:C)</f>
        <v>0</v>
      </c>
      <c r="D184" s="119">
        <f>SUMIF(Takings!$B:$B,'2015'!$B184,Takings!D:D)</f>
        <v>0</v>
      </c>
      <c r="E184" s="119">
        <f>SUMIF(Takings!$B:$B,'2015'!$B184,Takings!E:E)</f>
        <v>0</v>
      </c>
      <c r="F184" s="128">
        <f>SUMIF(Takings!$B:$B,'2015'!$B184,Takings!F:F)</f>
        <v>0</v>
      </c>
      <c r="G184" s="131">
        <f>SUMIF(Takings!$B:$B,'2015'!$B184,Takings!G:G)</f>
        <v>0</v>
      </c>
      <c r="H184" s="128">
        <f t="shared" ref="H184:H189" si="104">IFERROR(F184/G184,0)</f>
        <v>0</v>
      </c>
      <c r="I184" s="129">
        <f>SUMIF(Takings!$B:$B,'2015'!$B184,Takings!I:I)</f>
        <v>0</v>
      </c>
      <c r="J184" s="130">
        <f>SUMIF(Takings!$B:$B,'2015'!$B184,Takings!J:J)</f>
        <v>0</v>
      </c>
      <c r="K184" s="130">
        <f t="shared" ref="K184:K189" si="105">IFERROR(SUM(G184,J184),0)</f>
        <v>0</v>
      </c>
      <c r="L184" s="129">
        <f t="shared" ref="L184:L189" si="106">IFERROR(MEDIAN(I184/J184),0)</f>
        <v>0</v>
      </c>
      <c r="M184" s="128">
        <f t="shared" ref="M184:M189" si="107">IFERROR(SUM(F184,I184)/K184,0)</f>
        <v>0</v>
      </c>
      <c r="N184" s="127" t="str">
        <f>IF(VLOOKUP($B184,Takings!$B:$P,13,0)=0,"",VLOOKUP($B184,Takings!$B:$P,13,0))</f>
        <v/>
      </c>
      <c r="O184" s="126" t="str">
        <f>IF(VLOOKUP($B184,Takings!$B:$P,14,0)=0,"",VLOOKUP($B184,Takings!$B:$P,14,0))</f>
        <v/>
      </c>
      <c r="P184" s="125" t="str">
        <f>IF(VLOOKUP($B184,Takings!$B:$P,15,0)=0,"",VLOOKUP($B184,Takings!$B:$P,15,0))</f>
        <v/>
      </c>
    </row>
    <row r="185" spans="1:16" x14ac:dyDescent="0.35">
      <c r="A185" s="133" t="s">
        <v>1405</v>
      </c>
      <c r="B185" s="132">
        <v>42192</v>
      </c>
      <c r="C185" s="129">
        <f>SUMIF(Takings!$B:$B,'2015'!$B185,Takings!C:C)</f>
        <v>0</v>
      </c>
      <c r="D185" s="119">
        <f>SUMIF(Takings!$B:$B,'2015'!$B185,Takings!D:D)</f>
        <v>0</v>
      </c>
      <c r="E185" s="119">
        <f>SUMIF(Takings!$B:$B,'2015'!$B185,Takings!E:E)</f>
        <v>0</v>
      </c>
      <c r="F185" s="128">
        <f>SUMIF(Takings!$B:$B,'2015'!$B185,Takings!F:F)</f>
        <v>0</v>
      </c>
      <c r="G185" s="131">
        <f>SUMIF(Takings!$B:$B,'2015'!$B185,Takings!G:G)</f>
        <v>0</v>
      </c>
      <c r="H185" s="128">
        <f t="shared" si="104"/>
        <v>0</v>
      </c>
      <c r="I185" s="129">
        <f>SUMIF(Takings!$B:$B,'2015'!$B185,Takings!I:I)</f>
        <v>0</v>
      </c>
      <c r="J185" s="130">
        <f>SUMIF(Takings!$B:$B,'2015'!$B185,Takings!J:J)</f>
        <v>0</v>
      </c>
      <c r="K185" s="130">
        <f t="shared" si="105"/>
        <v>0</v>
      </c>
      <c r="L185" s="129">
        <f t="shared" si="106"/>
        <v>0</v>
      </c>
      <c r="M185" s="128">
        <f t="shared" si="107"/>
        <v>0</v>
      </c>
      <c r="N185" s="127" t="str">
        <f>IF(VLOOKUP($B185,Takings!$B:$P,13,0)=0,"",VLOOKUP($B185,Takings!$B:$P,13,0))</f>
        <v/>
      </c>
      <c r="O185" s="126" t="str">
        <f>IF(VLOOKUP($B185,Takings!$B:$P,14,0)=0,"",VLOOKUP($B185,Takings!$B:$P,14,0))</f>
        <v/>
      </c>
      <c r="P185" s="125" t="str">
        <f>IF(VLOOKUP($B185,Takings!$B:$P,15,0)=0,"",VLOOKUP($B185,Takings!$B:$P,15,0))</f>
        <v/>
      </c>
    </row>
    <row r="186" spans="1:16" x14ac:dyDescent="0.35">
      <c r="A186" s="133" t="s">
        <v>1405</v>
      </c>
      <c r="B186" s="132">
        <v>42193</v>
      </c>
      <c r="C186" s="129">
        <f>SUMIF(Takings!$B:$B,'2015'!$B186,Takings!C:C)</f>
        <v>0</v>
      </c>
      <c r="D186" s="119">
        <f>SUMIF(Takings!$B:$B,'2015'!$B186,Takings!D:D)</f>
        <v>0</v>
      </c>
      <c r="E186" s="119">
        <f>SUMIF(Takings!$B:$B,'2015'!$B186,Takings!E:E)</f>
        <v>0</v>
      </c>
      <c r="F186" s="128">
        <f>SUMIF(Takings!$B:$B,'2015'!$B186,Takings!F:F)</f>
        <v>0</v>
      </c>
      <c r="G186" s="131">
        <f>SUMIF(Takings!$B:$B,'2015'!$B186,Takings!G:G)</f>
        <v>0</v>
      </c>
      <c r="H186" s="128">
        <f t="shared" si="104"/>
        <v>0</v>
      </c>
      <c r="I186" s="129">
        <f>SUMIF(Takings!$B:$B,'2015'!$B186,Takings!I:I)</f>
        <v>0</v>
      </c>
      <c r="J186" s="130">
        <f>SUMIF(Takings!$B:$B,'2015'!$B186,Takings!J:J)</f>
        <v>0</v>
      </c>
      <c r="K186" s="130">
        <f t="shared" si="105"/>
        <v>0</v>
      </c>
      <c r="L186" s="129">
        <f t="shared" si="106"/>
        <v>0</v>
      </c>
      <c r="M186" s="128">
        <f t="shared" si="107"/>
        <v>0</v>
      </c>
      <c r="N186" s="127" t="str">
        <f>IF(VLOOKUP($B186,Takings!$B:$P,13,0)=0,"",VLOOKUP($B186,Takings!$B:$P,13,0))</f>
        <v/>
      </c>
      <c r="O186" s="126" t="str">
        <f>IF(VLOOKUP($B186,Takings!$B:$P,14,0)=0,"",VLOOKUP($B186,Takings!$B:$P,14,0))</f>
        <v/>
      </c>
      <c r="P186" s="125" t="str">
        <f>IF(VLOOKUP($B186,Takings!$B:$P,15,0)=0,"",VLOOKUP($B186,Takings!$B:$P,15,0))</f>
        <v/>
      </c>
    </row>
    <row r="187" spans="1:16" x14ac:dyDescent="0.35">
      <c r="A187" s="133" t="s">
        <v>1405</v>
      </c>
      <c r="B187" s="132">
        <v>42194</v>
      </c>
      <c r="C187" s="129">
        <f>SUMIF(Takings!$B:$B,'2015'!$B187,Takings!C:C)</f>
        <v>0</v>
      </c>
      <c r="D187" s="119">
        <f>SUMIF(Takings!$B:$B,'2015'!$B187,Takings!D:D)</f>
        <v>0</v>
      </c>
      <c r="E187" s="119">
        <f>SUMIF(Takings!$B:$B,'2015'!$B187,Takings!E:E)</f>
        <v>0</v>
      </c>
      <c r="F187" s="128">
        <f>SUMIF(Takings!$B:$B,'2015'!$B187,Takings!F:F)</f>
        <v>0</v>
      </c>
      <c r="G187" s="131">
        <f>SUMIF(Takings!$B:$B,'2015'!$B187,Takings!G:G)</f>
        <v>0</v>
      </c>
      <c r="H187" s="128">
        <f t="shared" si="104"/>
        <v>0</v>
      </c>
      <c r="I187" s="129">
        <f>SUMIF(Takings!$B:$B,'2015'!$B187,Takings!I:I)</f>
        <v>0</v>
      </c>
      <c r="J187" s="130">
        <f>SUMIF(Takings!$B:$B,'2015'!$B187,Takings!J:J)</f>
        <v>0</v>
      </c>
      <c r="K187" s="130">
        <f t="shared" si="105"/>
        <v>0</v>
      </c>
      <c r="L187" s="129">
        <f t="shared" si="106"/>
        <v>0</v>
      </c>
      <c r="M187" s="128">
        <f t="shared" si="107"/>
        <v>0</v>
      </c>
      <c r="N187" s="127" t="str">
        <f>IF(VLOOKUP($B187,Takings!$B:$P,13,0)=0,"",VLOOKUP($B187,Takings!$B:$P,13,0))</f>
        <v/>
      </c>
      <c r="O187" s="126" t="str">
        <f>IF(VLOOKUP($B187,Takings!$B:$P,14,0)=0,"",VLOOKUP($B187,Takings!$B:$P,14,0))</f>
        <v/>
      </c>
      <c r="P187" s="125" t="str">
        <f>IF(VLOOKUP($B187,Takings!$B:$P,15,0)=0,"",VLOOKUP($B187,Takings!$B:$P,15,0))</f>
        <v/>
      </c>
    </row>
    <row r="188" spans="1:16" x14ac:dyDescent="0.35">
      <c r="A188" s="133" t="s">
        <v>1405</v>
      </c>
      <c r="B188" s="132">
        <v>42195</v>
      </c>
      <c r="C188" s="129">
        <f>SUMIF(Takings!$B:$B,'2015'!$B188,Takings!C:C)</f>
        <v>0</v>
      </c>
      <c r="D188" s="119">
        <f>SUMIF(Takings!$B:$B,'2015'!$B188,Takings!D:D)</f>
        <v>0</v>
      </c>
      <c r="E188" s="119">
        <f>SUMIF(Takings!$B:$B,'2015'!$B188,Takings!E:E)</f>
        <v>0</v>
      </c>
      <c r="F188" s="128">
        <f>SUMIF(Takings!$B:$B,'2015'!$B188,Takings!F:F)</f>
        <v>0</v>
      </c>
      <c r="G188" s="131">
        <f>SUMIF(Takings!$B:$B,'2015'!$B188,Takings!G:G)</f>
        <v>0</v>
      </c>
      <c r="H188" s="128">
        <f t="shared" si="104"/>
        <v>0</v>
      </c>
      <c r="I188" s="129">
        <f>SUMIF(Takings!$B:$B,'2015'!$B188,Takings!I:I)</f>
        <v>0</v>
      </c>
      <c r="J188" s="130">
        <f>SUMIF(Takings!$B:$B,'2015'!$B188,Takings!J:J)</f>
        <v>0</v>
      </c>
      <c r="K188" s="130">
        <f t="shared" si="105"/>
        <v>0</v>
      </c>
      <c r="L188" s="129">
        <f t="shared" si="106"/>
        <v>0</v>
      </c>
      <c r="M188" s="128">
        <f t="shared" si="107"/>
        <v>0</v>
      </c>
      <c r="N188" s="127" t="str">
        <f>IF(VLOOKUP($B188,Takings!$B:$P,13,0)=0,"",VLOOKUP($B188,Takings!$B:$P,13,0))</f>
        <v/>
      </c>
      <c r="O188" s="126" t="str">
        <f>IF(VLOOKUP($B188,Takings!$B:$P,14,0)=0,"",VLOOKUP($B188,Takings!$B:$P,14,0))</f>
        <v/>
      </c>
      <c r="P188" s="125" t="str">
        <f>IF(VLOOKUP($B188,Takings!$B:$P,15,0)=0,"",VLOOKUP($B188,Takings!$B:$P,15,0))</f>
        <v/>
      </c>
    </row>
    <row r="189" spans="1:16" x14ac:dyDescent="0.35">
      <c r="A189" s="133" t="s">
        <v>1405</v>
      </c>
      <c r="B189" s="132">
        <v>42196</v>
      </c>
      <c r="C189" s="129">
        <f>SUMIF(Takings!$B:$B,'2015'!$B189,Takings!C:C)</f>
        <v>0</v>
      </c>
      <c r="D189" s="119">
        <f>SUMIF(Takings!$B:$B,'2015'!$B189,Takings!D:D)</f>
        <v>0</v>
      </c>
      <c r="E189" s="119">
        <f>SUMIF(Takings!$B:$B,'2015'!$B189,Takings!E:E)</f>
        <v>0</v>
      </c>
      <c r="F189" s="128">
        <f>SUMIF(Takings!$B:$B,'2015'!$B189,Takings!F:F)</f>
        <v>0</v>
      </c>
      <c r="G189" s="131">
        <f>SUMIF(Takings!$B:$B,'2015'!$B189,Takings!G:G)</f>
        <v>0</v>
      </c>
      <c r="H189" s="128">
        <f t="shared" si="104"/>
        <v>0</v>
      </c>
      <c r="I189" s="129">
        <f>SUMIF(Takings!$B:$B,'2015'!$B189,Takings!I:I)</f>
        <v>0</v>
      </c>
      <c r="J189" s="130">
        <f>SUMIF(Takings!$B:$B,'2015'!$B189,Takings!J:J)</f>
        <v>0</v>
      </c>
      <c r="K189" s="130">
        <f t="shared" si="105"/>
        <v>0</v>
      </c>
      <c r="L189" s="129">
        <f t="shared" si="106"/>
        <v>0</v>
      </c>
      <c r="M189" s="128">
        <f t="shared" si="107"/>
        <v>0</v>
      </c>
      <c r="N189" s="127" t="str">
        <f>IF(VLOOKUP($B189,Takings!$B:$P,13,0)=0,"",VLOOKUP($B189,Takings!$B:$P,13,0))</f>
        <v/>
      </c>
      <c r="O189" s="126" t="str">
        <f>IF(VLOOKUP($B189,Takings!$B:$P,14,0)=0,"",VLOOKUP($B189,Takings!$B:$P,14,0))</f>
        <v/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42197</v>
      </c>
      <c r="C190" s="119">
        <f>SUM(C184:C189)</f>
        <v>0</v>
      </c>
      <c r="D190" s="119">
        <f>VLOOKUP($B190,Takings!$B:$P,3,0)</f>
        <v>0</v>
      </c>
      <c r="E190" s="122">
        <f>SUM(C190:D190)</f>
        <v>0</v>
      </c>
      <c r="F190" s="118"/>
      <c r="G190" s="121">
        <f>SUM(G184:G189)</f>
        <v>0</v>
      </c>
      <c r="H190" s="118">
        <f>AVERAGE(H184:H189)</f>
        <v>0</v>
      </c>
      <c r="I190" s="119">
        <f>SUM(I184:I189)</f>
        <v>0</v>
      </c>
      <c r="J190" s="120">
        <f>SUM(J184:J189)</f>
        <v>0</v>
      </c>
      <c r="K190" s="120">
        <f>SUM(G190,J190)</f>
        <v>0</v>
      </c>
      <c r="L190" s="119">
        <f>AVERAGE(L184:L189)</f>
        <v>0</v>
      </c>
      <c r="M190" s="118">
        <f>AVERAGE(M184:M189)</f>
        <v>0</v>
      </c>
      <c r="N190" s="117" t="str">
        <f>IF(VLOOKUP($B190,Takings!$B:$P,13,0)=0,"",VLOOKUP($B190,Takings!$B:$P,13,0))</f>
        <v/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33" t="s">
        <v>1404</v>
      </c>
      <c r="B191" s="132">
        <v>42198</v>
      </c>
      <c r="C191" s="129">
        <f>SUMIF(Takings!$B:$B,'2015'!$B191,Takings!C:C)</f>
        <v>0</v>
      </c>
      <c r="D191" s="119">
        <f>SUMIF(Takings!$B:$B,'2015'!$B191,Takings!D:D)</f>
        <v>0</v>
      </c>
      <c r="E191" s="119">
        <f>SUMIF(Takings!$B:$B,'2015'!$B191,Takings!E:E)</f>
        <v>0</v>
      </c>
      <c r="F191" s="128">
        <f>SUMIF(Takings!$B:$B,'2015'!$B191,Takings!F:F)</f>
        <v>0</v>
      </c>
      <c r="G191" s="131">
        <f>SUMIF(Takings!$B:$B,'2015'!$B191,Takings!G:G)</f>
        <v>0</v>
      </c>
      <c r="H191" s="128">
        <f t="shared" ref="H191:H196" si="108">IFERROR(F191/G191,0)</f>
        <v>0</v>
      </c>
      <c r="I191" s="129">
        <f>SUMIF(Takings!$B:$B,'2015'!$B191,Takings!I:I)</f>
        <v>0</v>
      </c>
      <c r="J191" s="130">
        <f>SUMIF(Takings!$B:$B,'2015'!$B191,Takings!J:J)</f>
        <v>0</v>
      </c>
      <c r="K191" s="130">
        <f t="shared" ref="K191:K196" si="109">IFERROR(SUM(G191,J191),0)</f>
        <v>0</v>
      </c>
      <c r="L191" s="129">
        <f t="shared" ref="L191:L196" si="110">IFERROR(MEDIAN(I191/J191),0)</f>
        <v>0</v>
      </c>
      <c r="M191" s="128">
        <f t="shared" ref="M191:M196" si="111">IFERROR(SUM(F191,I191)/K191,0)</f>
        <v>0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33" t="s">
        <v>1404</v>
      </c>
      <c r="B192" s="132">
        <v>42199</v>
      </c>
      <c r="C192" s="129">
        <f>SUMIF(Takings!$B:$B,'2015'!$B192,Takings!C:C)</f>
        <v>0</v>
      </c>
      <c r="D192" s="119">
        <f>SUMIF(Takings!$B:$B,'2015'!$B192,Takings!D:D)</f>
        <v>0</v>
      </c>
      <c r="E192" s="119">
        <f>SUMIF(Takings!$B:$B,'2015'!$B192,Takings!E:E)</f>
        <v>0</v>
      </c>
      <c r="F192" s="128">
        <f>SUMIF(Takings!$B:$B,'2015'!$B192,Takings!F:F)</f>
        <v>0</v>
      </c>
      <c r="G192" s="131">
        <f>SUMIF(Takings!$B:$B,'2015'!$B192,Takings!G:G)</f>
        <v>0</v>
      </c>
      <c r="H192" s="128">
        <f t="shared" si="108"/>
        <v>0</v>
      </c>
      <c r="I192" s="129">
        <f>SUMIF(Takings!$B:$B,'2015'!$B192,Takings!I:I)</f>
        <v>0</v>
      </c>
      <c r="J192" s="130">
        <f>SUMIF(Takings!$B:$B,'2015'!$B192,Takings!J:J)</f>
        <v>0</v>
      </c>
      <c r="K192" s="130">
        <f t="shared" si="109"/>
        <v>0</v>
      </c>
      <c r="L192" s="129">
        <f t="shared" si="110"/>
        <v>0</v>
      </c>
      <c r="M192" s="128">
        <f t="shared" si="111"/>
        <v>0</v>
      </c>
      <c r="N192" s="127" t="str">
        <f>IF(VLOOKUP($B192,Takings!$B:$P,13,0)=0,"",VLOOKUP($B192,Takings!$B:$P,13,0))</f>
        <v/>
      </c>
      <c r="O192" s="126" t="str">
        <f>IF(VLOOKUP($B192,Takings!$B:$P,14,0)=0,"",VLOOKUP($B192,Takings!$B:$P,14,0))</f>
        <v/>
      </c>
      <c r="P192" s="125" t="str">
        <f>IF(VLOOKUP($B192,Takings!$B:$P,15,0)=0,"",VLOOKUP($B192,Takings!$B:$P,15,0))</f>
        <v/>
      </c>
    </row>
    <row r="193" spans="1:16" x14ac:dyDescent="0.35">
      <c r="A193" s="133" t="s">
        <v>1404</v>
      </c>
      <c r="B193" s="132">
        <v>42200</v>
      </c>
      <c r="C193" s="129">
        <f>SUMIF(Takings!$B:$B,'2015'!$B193,Takings!C:C)</f>
        <v>0</v>
      </c>
      <c r="D193" s="119">
        <f>SUMIF(Takings!$B:$B,'2015'!$B193,Takings!D:D)</f>
        <v>0</v>
      </c>
      <c r="E193" s="119">
        <f>SUMIF(Takings!$B:$B,'2015'!$B193,Takings!E:E)</f>
        <v>0</v>
      </c>
      <c r="F193" s="128">
        <f>SUMIF(Takings!$B:$B,'2015'!$B193,Takings!F:F)</f>
        <v>0</v>
      </c>
      <c r="G193" s="131">
        <f>SUMIF(Takings!$B:$B,'2015'!$B193,Takings!G:G)</f>
        <v>0</v>
      </c>
      <c r="H193" s="128">
        <f t="shared" si="108"/>
        <v>0</v>
      </c>
      <c r="I193" s="129">
        <f>SUMIF(Takings!$B:$B,'2015'!$B193,Takings!I:I)</f>
        <v>0</v>
      </c>
      <c r="J193" s="130">
        <f>SUMIF(Takings!$B:$B,'2015'!$B193,Takings!J:J)</f>
        <v>0</v>
      </c>
      <c r="K193" s="130">
        <f t="shared" si="109"/>
        <v>0</v>
      </c>
      <c r="L193" s="129">
        <f t="shared" si="110"/>
        <v>0</v>
      </c>
      <c r="M193" s="128">
        <f t="shared" si="111"/>
        <v>0</v>
      </c>
      <c r="N193" s="127" t="str">
        <f>IF(VLOOKUP($B193,Takings!$B:$P,13,0)=0,"",VLOOKUP($B193,Takings!$B:$P,13,0))</f>
        <v/>
      </c>
      <c r="O193" s="126" t="str">
        <f>IF(VLOOKUP($B193,Takings!$B:$P,14,0)=0,"",VLOOKUP($B193,Takings!$B:$P,14,0))</f>
        <v/>
      </c>
      <c r="P193" s="125" t="str">
        <f>IF(VLOOKUP($B193,Takings!$B:$P,15,0)=0,"",VLOOKUP($B193,Takings!$B:$P,15,0))</f>
        <v/>
      </c>
    </row>
    <row r="194" spans="1:16" x14ac:dyDescent="0.35">
      <c r="A194" s="133" t="s">
        <v>1404</v>
      </c>
      <c r="B194" s="132">
        <v>42201</v>
      </c>
      <c r="C194" s="129">
        <f>SUMIF(Takings!$B:$B,'2015'!$B194,Takings!C:C)</f>
        <v>0</v>
      </c>
      <c r="D194" s="119">
        <f>SUMIF(Takings!$B:$B,'2015'!$B194,Takings!D:D)</f>
        <v>0</v>
      </c>
      <c r="E194" s="119">
        <f>SUMIF(Takings!$B:$B,'2015'!$B194,Takings!E:E)</f>
        <v>0</v>
      </c>
      <c r="F194" s="128">
        <f>SUMIF(Takings!$B:$B,'2015'!$B194,Takings!F:F)</f>
        <v>0</v>
      </c>
      <c r="G194" s="131">
        <f>SUMIF(Takings!$B:$B,'2015'!$B194,Takings!G:G)</f>
        <v>0</v>
      </c>
      <c r="H194" s="128">
        <f t="shared" si="108"/>
        <v>0</v>
      </c>
      <c r="I194" s="129">
        <f>SUMIF(Takings!$B:$B,'2015'!$B194,Takings!I:I)</f>
        <v>0</v>
      </c>
      <c r="J194" s="130">
        <f>SUMIF(Takings!$B:$B,'2015'!$B194,Takings!J:J)</f>
        <v>0</v>
      </c>
      <c r="K194" s="130">
        <f t="shared" si="109"/>
        <v>0</v>
      </c>
      <c r="L194" s="129">
        <f t="shared" si="110"/>
        <v>0</v>
      </c>
      <c r="M194" s="128">
        <f t="shared" si="111"/>
        <v>0</v>
      </c>
      <c r="N194" s="127" t="str">
        <f>IF(VLOOKUP($B194,Takings!$B:$P,13,0)=0,"",VLOOKUP($B194,Takings!$B:$P,13,0))</f>
        <v/>
      </c>
      <c r="O194" s="126" t="str">
        <f>IF(VLOOKUP($B194,Takings!$B:$P,14,0)=0,"",VLOOKUP($B194,Takings!$B:$P,14,0))</f>
        <v/>
      </c>
      <c r="P194" s="125" t="str">
        <f>IF(VLOOKUP($B194,Takings!$B:$P,15,0)=0,"",VLOOKUP($B194,Takings!$B:$P,15,0))</f>
        <v/>
      </c>
    </row>
    <row r="195" spans="1:16" x14ac:dyDescent="0.35">
      <c r="A195" s="133" t="s">
        <v>1404</v>
      </c>
      <c r="B195" s="132">
        <v>42202</v>
      </c>
      <c r="C195" s="129">
        <f>SUMIF(Takings!$B:$B,'2015'!$B195,Takings!C:C)</f>
        <v>0</v>
      </c>
      <c r="D195" s="119">
        <f>SUMIF(Takings!$B:$B,'2015'!$B195,Takings!D:D)</f>
        <v>0</v>
      </c>
      <c r="E195" s="119">
        <f>SUMIF(Takings!$B:$B,'2015'!$B195,Takings!E:E)</f>
        <v>0</v>
      </c>
      <c r="F195" s="128">
        <f>SUMIF(Takings!$B:$B,'2015'!$B195,Takings!F:F)</f>
        <v>0</v>
      </c>
      <c r="G195" s="131">
        <f>SUMIF(Takings!$B:$B,'2015'!$B195,Takings!G:G)</f>
        <v>0</v>
      </c>
      <c r="H195" s="128">
        <f t="shared" si="108"/>
        <v>0</v>
      </c>
      <c r="I195" s="129">
        <f>SUMIF(Takings!$B:$B,'2015'!$B195,Takings!I:I)</f>
        <v>0</v>
      </c>
      <c r="J195" s="130">
        <f>SUMIF(Takings!$B:$B,'2015'!$B195,Takings!J:J)</f>
        <v>0</v>
      </c>
      <c r="K195" s="130">
        <f t="shared" si="109"/>
        <v>0</v>
      </c>
      <c r="L195" s="129">
        <f t="shared" si="110"/>
        <v>0</v>
      </c>
      <c r="M195" s="128">
        <f t="shared" si="111"/>
        <v>0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33" t="s">
        <v>1404</v>
      </c>
      <c r="B196" s="132">
        <v>42203</v>
      </c>
      <c r="C196" s="129">
        <f>SUMIF(Takings!$B:$B,'2015'!$B196,Takings!C:C)</f>
        <v>0</v>
      </c>
      <c r="D196" s="119">
        <f>SUMIF(Takings!$B:$B,'2015'!$B196,Takings!D:D)</f>
        <v>0</v>
      </c>
      <c r="E196" s="119">
        <f>SUMIF(Takings!$B:$B,'2015'!$B196,Takings!E:E)</f>
        <v>0</v>
      </c>
      <c r="F196" s="128">
        <f>SUMIF(Takings!$B:$B,'2015'!$B196,Takings!F:F)</f>
        <v>0</v>
      </c>
      <c r="G196" s="131">
        <f>SUMIF(Takings!$B:$B,'2015'!$B196,Takings!G:G)</f>
        <v>0</v>
      </c>
      <c r="H196" s="128">
        <f t="shared" si="108"/>
        <v>0</v>
      </c>
      <c r="I196" s="129">
        <f>SUMIF(Takings!$B:$B,'2015'!$B196,Takings!I:I)</f>
        <v>0</v>
      </c>
      <c r="J196" s="130">
        <f>SUMIF(Takings!$B:$B,'2015'!$B196,Takings!J:J)</f>
        <v>0</v>
      </c>
      <c r="K196" s="130">
        <f t="shared" si="109"/>
        <v>0</v>
      </c>
      <c r="L196" s="129">
        <f t="shared" si="110"/>
        <v>0</v>
      </c>
      <c r="M196" s="128">
        <f t="shared" si="111"/>
        <v>0</v>
      </c>
      <c r="N196" s="127" t="str">
        <f>IF(VLOOKUP($B196,Takings!$B:$P,13,0)=0,"",VLOOKUP($B196,Takings!$B:$P,13,0))</f>
        <v/>
      </c>
      <c r="O196" s="126" t="str">
        <f>IF(VLOOKUP($B196,Takings!$B:$P,14,0)=0,"",VLOOKUP($B196,Takings!$B:$P,14,0))</f>
        <v/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42204</v>
      </c>
      <c r="C197" s="119">
        <f>SUM(C191:C196)</f>
        <v>0</v>
      </c>
      <c r="D197" s="119">
        <f>VLOOKUP($B197,Takings!$B:$P,3,0)</f>
        <v>0</v>
      </c>
      <c r="E197" s="122">
        <f>SUM(C197:D197)</f>
        <v>0</v>
      </c>
      <c r="F197" s="118"/>
      <c r="G197" s="121">
        <f>SUM(G191:G196)</f>
        <v>0</v>
      </c>
      <c r="H197" s="118">
        <f>AVERAGE(H191:H196)</f>
        <v>0</v>
      </c>
      <c r="I197" s="119">
        <f>SUM(I191:I196)</f>
        <v>0</v>
      </c>
      <c r="J197" s="120">
        <f>SUM(J191:J196)</f>
        <v>0</v>
      </c>
      <c r="K197" s="120">
        <f>SUM(G197,J197)</f>
        <v>0</v>
      </c>
      <c r="L197" s="119">
        <f>AVERAGE(L191:L196)</f>
        <v>0</v>
      </c>
      <c r="M197" s="118">
        <f>AVERAGE(M191:M196)</f>
        <v>0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33" t="s">
        <v>1403</v>
      </c>
      <c r="B198" s="132">
        <v>42205</v>
      </c>
      <c r="C198" s="129">
        <f>SUMIF(Takings!$B:$B,'2015'!$B198,Takings!C:C)</f>
        <v>0</v>
      </c>
      <c r="D198" s="119">
        <f>SUMIF(Takings!$B:$B,'2015'!$B198,Takings!D:D)</f>
        <v>0</v>
      </c>
      <c r="E198" s="119">
        <f>SUMIF(Takings!$B:$B,'2015'!$B198,Takings!E:E)</f>
        <v>0</v>
      </c>
      <c r="F198" s="128">
        <f>SUMIF(Takings!$B:$B,'2015'!$B198,Takings!F:F)</f>
        <v>0</v>
      </c>
      <c r="G198" s="131">
        <f>SUMIF(Takings!$B:$B,'2015'!$B198,Takings!G:G)</f>
        <v>0</v>
      </c>
      <c r="H198" s="128">
        <f t="shared" ref="H198:H203" si="112">IFERROR(F198/G198,0)</f>
        <v>0</v>
      </c>
      <c r="I198" s="129">
        <f>SUMIF(Takings!$B:$B,'2015'!$B198,Takings!I:I)</f>
        <v>0</v>
      </c>
      <c r="J198" s="130">
        <f>SUMIF(Takings!$B:$B,'2015'!$B198,Takings!J:J)</f>
        <v>0</v>
      </c>
      <c r="K198" s="130">
        <f t="shared" ref="K198:K203" si="113">IFERROR(SUM(G198,J198),0)</f>
        <v>0</v>
      </c>
      <c r="L198" s="129">
        <f t="shared" ref="L198:L203" si="114">IFERROR(MEDIAN(I198/J198),0)</f>
        <v>0</v>
      </c>
      <c r="M198" s="128">
        <f t="shared" ref="M198:M203" si="115">IFERROR(SUM(F198,I198)/K198,0)</f>
        <v>0</v>
      </c>
      <c r="N198" s="127" t="str">
        <f>IF(VLOOKUP($B198,Takings!$B:$P,13,0)=0,"",VLOOKUP($B198,Takings!$B:$P,13,0))</f>
        <v/>
      </c>
      <c r="O198" s="126" t="str">
        <f>IF(VLOOKUP($B198,Takings!$B:$P,14,0)=0,"",VLOOKUP($B198,Takings!$B:$P,14,0))</f>
        <v/>
      </c>
      <c r="P198" s="125" t="str">
        <f>IF(VLOOKUP($B198,Takings!$B:$P,15,0)=0,"",VLOOKUP($B198,Takings!$B:$P,15,0))</f>
        <v/>
      </c>
    </row>
    <row r="199" spans="1:16" x14ac:dyDescent="0.35">
      <c r="A199" s="133" t="s">
        <v>1403</v>
      </c>
      <c r="B199" s="132">
        <v>42206</v>
      </c>
      <c r="C199" s="129">
        <f>SUMIF(Takings!$B:$B,'2015'!$B199,Takings!C:C)</f>
        <v>0</v>
      </c>
      <c r="D199" s="119">
        <f>SUMIF(Takings!$B:$B,'2015'!$B199,Takings!D:D)</f>
        <v>0</v>
      </c>
      <c r="E199" s="119">
        <f>SUMIF(Takings!$B:$B,'2015'!$B199,Takings!E:E)</f>
        <v>0</v>
      </c>
      <c r="F199" s="128">
        <f>SUMIF(Takings!$B:$B,'2015'!$B199,Takings!F:F)</f>
        <v>0</v>
      </c>
      <c r="G199" s="131">
        <f>SUMIF(Takings!$B:$B,'2015'!$B199,Takings!G:G)</f>
        <v>0</v>
      </c>
      <c r="H199" s="128">
        <f t="shared" si="112"/>
        <v>0</v>
      </c>
      <c r="I199" s="129">
        <f>SUMIF(Takings!$B:$B,'2015'!$B199,Takings!I:I)</f>
        <v>0</v>
      </c>
      <c r="J199" s="130">
        <f>SUMIF(Takings!$B:$B,'2015'!$B199,Takings!J:J)</f>
        <v>0</v>
      </c>
      <c r="K199" s="130">
        <f t="shared" si="113"/>
        <v>0</v>
      </c>
      <c r="L199" s="129">
        <f t="shared" si="114"/>
        <v>0</v>
      </c>
      <c r="M199" s="128">
        <f t="shared" si="115"/>
        <v>0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33" t="s">
        <v>1403</v>
      </c>
      <c r="B200" s="132">
        <v>42207</v>
      </c>
      <c r="C200" s="129">
        <f>SUMIF(Takings!$B:$B,'2015'!$B200,Takings!C:C)</f>
        <v>0</v>
      </c>
      <c r="D200" s="119">
        <f>SUMIF(Takings!$B:$B,'2015'!$B200,Takings!D:D)</f>
        <v>0</v>
      </c>
      <c r="E200" s="119">
        <f>SUMIF(Takings!$B:$B,'2015'!$B200,Takings!E:E)</f>
        <v>0</v>
      </c>
      <c r="F200" s="128">
        <f>SUMIF(Takings!$B:$B,'2015'!$B200,Takings!F:F)</f>
        <v>0</v>
      </c>
      <c r="G200" s="131">
        <f>SUMIF(Takings!$B:$B,'2015'!$B200,Takings!G:G)</f>
        <v>0</v>
      </c>
      <c r="H200" s="128">
        <f t="shared" si="112"/>
        <v>0</v>
      </c>
      <c r="I200" s="129">
        <f>SUMIF(Takings!$B:$B,'2015'!$B200,Takings!I:I)</f>
        <v>0</v>
      </c>
      <c r="J200" s="130">
        <f>SUMIF(Takings!$B:$B,'2015'!$B200,Takings!J:J)</f>
        <v>0</v>
      </c>
      <c r="K200" s="130">
        <f t="shared" si="113"/>
        <v>0</v>
      </c>
      <c r="L200" s="129">
        <f t="shared" si="114"/>
        <v>0</v>
      </c>
      <c r="M200" s="128">
        <f t="shared" si="115"/>
        <v>0</v>
      </c>
      <c r="N200" s="127" t="str">
        <f>IF(VLOOKUP($B200,Takings!$B:$P,13,0)=0,"",VLOOKUP($B200,Takings!$B:$P,13,0))</f>
        <v/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33" t="s">
        <v>1403</v>
      </c>
      <c r="B201" s="132">
        <v>42208</v>
      </c>
      <c r="C201" s="129">
        <f>SUMIF(Takings!$B:$B,'2015'!$B201,Takings!C:C)</f>
        <v>0</v>
      </c>
      <c r="D201" s="119">
        <f>SUMIF(Takings!$B:$B,'2015'!$B201,Takings!D:D)</f>
        <v>0</v>
      </c>
      <c r="E201" s="119">
        <f>SUMIF(Takings!$B:$B,'2015'!$B201,Takings!E:E)</f>
        <v>0</v>
      </c>
      <c r="F201" s="128">
        <f>SUMIF(Takings!$B:$B,'2015'!$B201,Takings!F:F)</f>
        <v>0</v>
      </c>
      <c r="G201" s="131">
        <f>SUMIF(Takings!$B:$B,'2015'!$B201,Takings!G:G)</f>
        <v>0</v>
      </c>
      <c r="H201" s="128">
        <f t="shared" si="112"/>
        <v>0</v>
      </c>
      <c r="I201" s="129">
        <f>SUMIF(Takings!$B:$B,'2015'!$B201,Takings!I:I)</f>
        <v>0</v>
      </c>
      <c r="J201" s="130">
        <f>SUMIF(Takings!$B:$B,'2015'!$B201,Takings!J:J)</f>
        <v>0</v>
      </c>
      <c r="K201" s="130">
        <f t="shared" si="113"/>
        <v>0</v>
      </c>
      <c r="L201" s="129">
        <f t="shared" si="114"/>
        <v>0</v>
      </c>
      <c r="M201" s="128">
        <f t="shared" si="115"/>
        <v>0</v>
      </c>
      <c r="N201" s="127" t="str">
        <f>IF(VLOOKUP($B201,Takings!$B:$P,13,0)=0,"",VLOOKUP($B201,Takings!$B:$P,13,0))</f>
        <v/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33" t="s">
        <v>1403</v>
      </c>
      <c r="B202" s="132">
        <v>42209</v>
      </c>
      <c r="C202" s="129">
        <f>SUMIF(Takings!$B:$B,'2015'!$B202,Takings!C:C)</f>
        <v>0</v>
      </c>
      <c r="D202" s="119">
        <f>SUMIF(Takings!$B:$B,'2015'!$B202,Takings!D:D)</f>
        <v>0</v>
      </c>
      <c r="E202" s="119">
        <f>SUMIF(Takings!$B:$B,'2015'!$B202,Takings!E:E)</f>
        <v>0</v>
      </c>
      <c r="F202" s="128">
        <f>SUMIF(Takings!$B:$B,'2015'!$B202,Takings!F:F)</f>
        <v>0</v>
      </c>
      <c r="G202" s="131">
        <f>SUMIF(Takings!$B:$B,'2015'!$B202,Takings!G:G)</f>
        <v>0</v>
      </c>
      <c r="H202" s="128">
        <f t="shared" si="112"/>
        <v>0</v>
      </c>
      <c r="I202" s="129">
        <f>SUMIF(Takings!$B:$B,'2015'!$B202,Takings!I:I)</f>
        <v>0</v>
      </c>
      <c r="J202" s="130">
        <f>SUMIF(Takings!$B:$B,'2015'!$B202,Takings!J:J)</f>
        <v>0</v>
      </c>
      <c r="K202" s="130">
        <f t="shared" si="113"/>
        <v>0</v>
      </c>
      <c r="L202" s="129">
        <f t="shared" si="114"/>
        <v>0</v>
      </c>
      <c r="M202" s="128">
        <f t="shared" si="115"/>
        <v>0</v>
      </c>
      <c r="N202" s="127" t="str">
        <f>IF(VLOOKUP($B202,Takings!$B:$P,13,0)=0,"",VLOOKUP($B202,Takings!$B:$P,13,0))</f>
        <v/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33" t="s">
        <v>1403</v>
      </c>
      <c r="B203" s="132">
        <v>42210</v>
      </c>
      <c r="C203" s="129">
        <f>SUMIF(Takings!$B:$B,'2015'!$B203,Takings!C:C)</f>
        <v>0</v>
      </c>
      <c r="D203" s="119">
        <f>SUMIF(Takings!$B:$B,'2015'!$B203,Takings!D:D)</f>
        <v>0</v>
      </c>
      <c r="E203" s="119">
        <f>SUMIF(Takings!$B:$B,'2015'!$B203,Takings!E:E)</f>
        <v>0</v>
      </c>
      <c r="F203" s="128">
        <f>SUMIF(Takings!$B:$B,'2015'!$B203,Takings!F:F)</f>
        <v>0</v>
      </c>
      <c r="G203" s="131">
        <f>SUMIF(Takings!$B:$B,'2015'!$B203,Takings!G:G)</f>
        <v>0</v>
      </c>
      <c r="H203" s="128">
        <f t="shared" si="112"/>
        <v>0</v>
      </c>
      <c r="I203" s="129">
        <f>SUMIF(Takings!$B:$B,'2015'!$B203,Takings!I:I)</f>
        <v>0</v>
      </c>
      <c r="J203" s="130">
        <f>SUMIF(Takings!$B:$B,'2015'!$B203,Takings!J:J)</f>
        <v>0</v>
      </c>
      <c r="K203" s="130">
        <f t="shared" si="113"/>
        <v>0</v>
      </c>
      <c r="L203" s="129">
        <f t="shared" si="114"/>
        <v>0</v>
      </c>
      <c r="M203" s="128">
        <f t="shared" si="115"/>
        <v>0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42211</v>
      </c>
      <c r="C204" s="119">
        <f>SUM(C198:C203)</f>
        <v>0</v>
      </c>
      <c r="D204" s="119">
        <f>VLOOKUP($B204,Takings!$B:$P,3,0)</f>
        <v>0</v>
      </c>
      <c r="E204" s="122">
        <f>SUM(C204:D204)</f>
        <v>0</v>
      </c>
      <c r="F204" s="118"/>
      <c r="G204" s="121">
        <f>SUM(G198:G203)</f>
        <v>0</v>
      </c>
      <c r="H204" s="118">
        <f>AVERAGE(H198:H203)</f>
        <v>0</v>
      </c>
      <c r="I204" s="119">
        <f>SUM(I198:I203)</f>
        <v>0</v>
      </c>
      <c r="J204" s="120">
        <f>SUM(J198:J203)</f>
        <v>0</v>
      </c>
      <c r="K204" s="120">
        <f>SUM(G204,J204)</f>
        <v>0</v>
      </c>
      <c r="L204" s="119">
        <f>AVERAGE(L198:L203)</f>
        <v>0</v>
      </c>
      <c r="M204" s="118">
        <f>AVERAGE(M198:M203)</f>
        <v>0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33" t="s">
        <v>1402</v>
      </c>
      <c r="B205" s="132">
        <v>42212</v>
      </c>
      <c r="C205" s="129">
        <f>SUMIF(Takings!$B:$B,'2015'!$B205,Takings!C:C)</f>
        <v>0</v>
      </c>
      <c r="D205" s="119">
        <f>SUMIF(Takings!$B:$B,'2015'!$B205,Takings!D:D)</f>
        <v>0</v>
      </c>
      <c r="E205" s="119">
        <f>SUMIF(Takings!$B:$B,'2015'!$B205,Takings!E:E)</f>
        <v>0</v>
      </c>
      <c r="F205" s="128">
        <f>SUMIF(Takings!$B:$B,'2015'!$B205,Takings!F:F)</f>
        <v>0</v>
      </c>
      <c r="G205" s="131">
        <f>SUMIF(Takings!$B:$B,'2015'!$B205,Takings!G:G)</f>
        <v>0</v>
      </c>
      <c r="H205" s="128">
        <f t="shared" ref="H205:H210" si="116">IFERROR(F205/G205,0)</f>
        <v>0</v>
      </c>
      <c r="I205" s="129">
        <f>SUMIF(Takings!$B:$B,'2015'!$B205,Takings!I:I)</f>
        <v>0</v>
      </c>
      <c r="J205" s="130">
        <f>SUMIF(Takings!$B:$B,'2015'!$B205,Takings!J:J)</f>
        <v>0</v>
      </c>
      <c r="K205" s="130">
        <f t="shared" ref="K205:K210" si="117">IFERROR(SUM(G205,J205),0)</f>
        <v>0</v>
      </c>
      <c r="L205" s="129">
        <f t="shared" ref="L205:L210" si="118">IFERROR(MEDIAN(I205/J205),0)</f>
        <v>0</v>
      </c>
      <c r="M205" s="128">
        <f t="shared" ref="M205:M210" si="119">IFERROR(SUM(F205,I205)/K205,0)</f>
        <v>0</v>
      </c>
      <c r="N205" s="127" t="str">
        <f>IF(VLOOKUP($B205,Takings!$B:$P,13,0)=0,"",VLOOKUP($B205,Takings!$B:$P,13,0))</f>
        <v/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33" t="s">
        <v>1402</v>
      </c>
      <c r="B206" s="132">
        <v>42213</v>
      </c>
      <c r="C206" s="129">
        <f>SUMIF(Takings!$B:$B,'2015'!$B206,Takings!C:C)</f>
        <v>0</v>
      </c>
      <c r="D206" s="119">
        <f>SUMIF(Takings!$B:$B,'2015'!$B206,Takings!D:D)</f>
        <v>0</v>
      </c>
      <c r="E206" s="119">
        <f>SUMIF(Takings!$B:$B,'2015'!$B206,Takings!E:E)</f>
        <v>0</v>
      </c>
      <c r="F206" s="128">
        <f>SUMIF(Takings!$B:$B,'2015'!$B206,Takings!F:F)</f>
        <v>0</v>
      </c>
      <c r="G206" s="131">
        <f>SUMIF(Takings!$B:$B,'2015'!$B206,Takings!G:G)</f>
        <v>0</v>
      </c>
      <c r="H206" s="128">
        <f t="shared" si="116"/>
        <v>0</v>
      </c>
      <c r="I206" s="129">
        <f>SUMIF(Takings!$B:$B,'2015'!$B206,Takings!I:I)</f>
        <v>0</v>
      </c>
      <c r="J206" s="130">
        <f>SUMIF(Takings!$B:$B,'2015'!$B206,Takings!J:J)</f>
        <v>0</v>
      </c>
      <c r="K206" s="130">
        <f t="shared" si="117"/>
        <v>0</v>
      </c>
      <c r="L206" s="129">
        <f t="shared" si="118"/>
        <v>0</v>
      </c>
      <c r="M206" s="128">
        <f t="shared" si="119"/>
        <v>0</v>
      </c>
      <c r="N206" s="127" t="str">
        <f>IF(VLOOKUP($B206,Takings!$B:$P,13,0)=0,"",VLOOKUP($B206,Takings!$B:$P,13,0))</f>
        <v/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33" t="s">
        <v>1402</v>
      </c>
      <c r="B207" s="132">
        <v>42214</v>
      </c>
      <c r="C207" s="129">
        <f>SUMIF(Takings!$B:$B,'2015'!$B207,Takings!C:C)</f>
        <v>0</v>
      </c>
      <c r="D207" s="119">
        <f>SUMIF(Takings!$B:$B,'2015'!$B207,Takings!D:D)</f>
        <v>0</v>
      </c>
      <c r="E207" s="119">
        <f>SUMIF(Takings!$B:$B,'2015'!$B207,Takings!E:E)</f>
        <v>0</v>
      </c>
      <c r="F207" s="128">
        <f>SUMIF(Takings!$B:$B,'2015'!$B207,Takings!F:F)</f>
        <v>0</v>
      </c>
      <c r="G207" s="131">
        <f>SUMIF(Takings!$B:$B,'2015'!$B207,Takings!G:G)</f>
        <v>0</v>
      </c>
      <c r="H207" s="128">
        <f t="shared" si="116"/>
        <v>0</v>
      </c>
      <c r="I207" s="129">
        <f>SUMIF(Takings!$B:$B,'2015'!$B207,Takings!I:I)</f>
        <v>0</v>
      </c>
      <c r="J207" s="130">
        <f>SUMIF(Takings!$B:$B,'2015'!$B207,Takings!J:J)</f>
        <v>0</v>
      </c>
      <c r="K207" s="130">
        <f t="shared" si="117"/>
        <v>0</v>
      </c>
      <c r="L207" s="129">
        <f t="shared" si="118"/>
        <v>0</v>
      </c>
      <c r="M207" s="128">
        <f t="shared" si="119"/>
        <v>0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33" t="s">
        <v>1402</v>
      </c>
      <c r="B208" s="132">
        <v>42215</v>
      </c>
      <c r="C208" s="129">
        <f>SUMIF(Takings!$B:$B,'2015'!$B208,Takings!C:C)</f>
        <v>0</v>
      </c>
      <c r="D208" s="119">
        <f>SUMIF(Takings!$B:$B,'2015'!$B208,Takings!D:D)</f>
        <v>0</v>
      </c>
      <c r="E208" s="119">
        <f>SUMIF(Takings!$B:$B,'2015'!$B208,Takings!E:E)</f>
        <v>0</v>
      </c>
      <c r="F208" s="128">
        <f>SUMIF(Takings!$B:$B,'2015'!$B208,Takings!F:F)</f>
        <v>0</v>
      </c>
      <c r="G208" s="131">
        <f>SUMIF(Takings!$B:$B,'2015'!$B208,Takings!G:G)</f>
        <v>0</v>
      </c>
      <c r="H208" s="128">
        <f t="shared" si="116"/>
        <v>0</v>
      </c>
      <c r="I208" s="129">
        <f>SUMIF(Takings!$B:$B,'2015'!$B208,Takings!I:I)</f>
        <v>0</v>
      </c>
      <c r="J208" s="130">
        <f>SUMIF(Takings!$B:$B,'2015'!$B208,Takings!J:J)</f>
        <v>0</v>
      </c>
      <c r="K208" s="130">
        <f t="shared" si="117"/>
        <v>0</v>
      </c>
      <c r="L208" s="129">
        <f t="shared" si="118"/>
        <v>0</v>
      </c>
      <c r="M208" s="128">
        <f t="shared" si="119"/>
        <v>0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33" t="s">
        <v>1402</v>
      </c>
      <c r="B209" s="132">
        <v>42216</v>
      </c>
      <c r="C209" s="129">
        <f>SUMIF(Takings!$B:$B,'2015'!$B209,Takings!C:C)</f>
        <v>0</v>
      </c>
      <c r="D209" s="119">
        <f>SUMIF(Takings!$B:$B,'2015'!$B209,Takings!D:D)</f>
        <v>0</v>
      </c>
      <c r="E209" s="119">
        <f>SUMIF(Takings!$B:$B,'2015'!$B209,Takings!E:E)</f>
        <v>0</v>
      </c>
      <c r="F209" s="128">
        <f>SUMIF(Takings!$B:$B,'2015'!$B209,Takings!F:F)</f>
        <v>0</v>
      </c>
      <c r="G209" s="131">
        <f>SUMIF(Takings!$B:$B,'2015'!$B209,Takings!G:G)</f>
        <v>0</v>
      </c>
      <c r="H209" s="128">
        <f t="shared" si="116"/>
        <v>0</v>
      </c>
      <c r="I209" s="129">
        <f>SUMIF(Takings!$B:$B,'2015'!$B209,Takings!I:I)</f>
        <v>0</v>
      </c>
      <c r="J209" s="130">
        <f>SUMIF(Takings!$B:$B,'2015'!$B209,Takings!J:J)</f>
        <v>0</v>
      </c>
      <c r="K209" s="130">
        <f t="shared" si="117"/>
        <v>0</v>
      </c>
      <c r="L209" s="129">
        <f t="shared" si="118"/>
        <v>0</v>
      </c>
      <c r="M209" s="128">
        <f t="shared" si="119"/>
        <v>0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33" t="s">
        <v>1402</v>
      </c>
      <c r="B210" s="132">
        <v>42217</v>
      </c>
      <c r="C210" s="129">
        <f>SUMIF(Takings!$B:$B,'2015'!$B210,Takings!C:C)</f>
        <v>0</v>
      </c>
      <c r="D210" s="119">
        <f>SUMIF(Takings!$B:$B,'2015'!$B210,Takings!D:D)</f>
        <v>0</v>
      </c>
      <c r="E210" s="119">
        <f>SUMIF(Takings!$B:$B,'2015'!$B210,Takings!E:E)</f>
        <v>0</v>
      </c>
      <c r="F210" s="128">
        <f>SUMIF(Takings!$B:$B,'2015'!$B210,Takings!F:F)</f>
        <v>0</v>
      </c>
      <c r="G210" s="131">
        <f>SUMIF(Takings!$B:$B,'2015'!$B210,Takings!G:G)</f>
        <v>0</v>
      </c>
      <c r="H210" s="128">
        <f t="shared" si="116"/>
        <v>0</v>
      </c>
      <c r="I210" s="129">
        <f>SUMIF(Takings!$B:$B,'2015'!$B210,Takings!I:I)</f>
        <v>0</v>
      </c>
      <c r="J210" s="130">
        <f>SUMIF(Takings!$B:$B,'2015'!$B210,Takings!J:J)</f>
        <v>0</v>
      </c>
      <c r="K210" s="130">
        <f t="shared" si="117"/>
        <v>0</v>
      </c>
      <c r="L210" s="129">
        <f t="shared" si="118"/>
        <v>0</v>
      </c>
      <c r="M210" s="128">
        <f t="shared" si="119"/>
        <v>0</v>
      </c>
      <c r="N210" s="127" t="str">
        <f>IF(VLOOKUP($B210,Takings!$B:$P,13,0)=0,"",VLOOKUP($B210,Takings!$B:$P,13,0))</f>
        <v/>
      </c>
      <c r="O210" s="126" t="str">
        <f>IF(VLOOKUP($B210,Takings!$B:$P,14,0)=0,"",VLOOKUP($B210,Takings!$B:$P,14,0))</f>
        <v/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42218</v>
      </c>
      <c r="C211" s="119">
        <f>SUM(C205:C210)</f>
        <v>0</v>
      </c>
      <c r="D211" s="119">
        <f>VLOOKUP($B211,Takings!$B:$P,3,0)</f>
        <v>0</v>
      </c>
      <c r="E211" s="122">
        <f>SUM(C211:D211)</f>
        <v>0</v>
      </c>
      <c r="F211" s="118"/>
      <c r="G211" s="121">
        <f>SUM(G205:G210)</f>
        <v>0</v>
      </c>
      <c r="H211" s="118">
        <f>AVERAGE(H205:H210)</f>
        <v>0</v>
      </c>
      <c r="I211" s="119">
        <f>SUM(I205:I210)</f>
        <v>0</v>
      </c>
      <c r="J211" s="120">
        <f>SUM(J205:J210)</f>
        <v>0</v>
      </c>
      <c r="K211" s="120">
        <f>SUM(G211,J211)</f>
        <v>0</v>
      </c>
      <c r="L211" s="119">
        <f>AVERAGE(L205:L210)</f>
        <v>0</v>
      </c>
      <c r="M211" s="118">
        <f>AVERAGE(M205:M210)</f>
        <v>0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33" t="s">
        <v>1401</v>
      </c>
      <c r="B212" s="132">
        <v>42219</v>
      </c>
      <c r="C212" s="129">
        <f>SUMIF(Takings!$B:$B,'2015'!$B212,Takings!C:C)</f>
        <v>0</v>
      </c>
      <c r="D212" s="119">
        <f>SUMIF(Takings!$B:$B,'2015'!$B212,Takings!D:D)</f>
        <v>0</v>
      </c>
      <c r="E212" s="119">
        <f>SUMIF(Takings!$B:$B,'2015'!$B212,Takings!E:E)</f>
        <v>0</v>
      </c>
      <c r="F212" s="128">
        <f>SUMIF(Takings!$B:$B,'2015'!$B212,Takings!F:F)</f>
        <v>0</v>
      </c>
      <c r="G212" s="131">
        <f>SUMIF(Takings!$B:$B,'2015'!$B212,Takings!G:G)</f>
        <v>0</v>
      </c>
      <c r="H212" s="128">
        <f t="shared" ref="H212:H217" si="120">IFERROR(F212/G212,0)</f>
        <v>0</v>
      </c>
      <c r="I212" s="129">
        <f>SUMIF(Takings!$B:$B,'2015'!$B212,Takings!I:I)</f>
        <v>0</v>
      </c>
      <c r="J212" s="130">
        <f>SUMIF(Takings!$B:$B,'2015'!$B212,Takings!J:J)</f>
        <v>0</v>
      </c>
      <c r="K212" s="130">
        <f t="shared" ref="K212:K217" si="121">IFERROR(SUM(G212,J212),0)</f>
        <v>0</v>
      </c>
      <c r="L212" s="129">
        <f t="shared" ref="L212:L217" si="122">IFERROR(MEDIAN(I212/J212),0)</f>
        <v>0</v>
      </c>
      <c r="M212" s="128">
        <f t="shared" ref="M212:M217" si="123">IFERROR(SUM(F212,I212)/K212,0)</f>
        <v>0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33" t="s">
        <v>1401</v>
      </c>
      <c r="B213" s="132">
        <v>42220</v>
      </c>
      <c r="C213" s="129">
        <f>SUMIF(Takings!$B:$B,'2015'!$B213,Takings!C:C)</f>
        <v>0</v>
      </c>
      <c r="D213" s="119">
        <f>SUMIF(Takings!$B:$B,'2015'!$B213,Takings!D:D)</f>
        <v>0</v>
      </c>
      <c r="E213" s="119">
        <f>SUMIF(Takings!$B:$B,'2015'!$B213,Takings!E:E)</f>
        <v>0</v>
      </c>
      <c r="F213" s="128">
        <f>SUMIF(Takings!$B:$B,'2015'!$B213,Takings!F:F)</f>
        <v>0</v>
      </c>
      <c r="G213" s="131">
        <f>SUMIF(Takings!$B:$B,'2015'!$B213,Takings!G:G)</f>
        <v>0</v>
      </c>
      <c r="H213" s="128">
        <f t="shared" si="120"/>
        <v>0</v>
      </c>
      <c r="I213" s="129">
        <f>SUMIF(Takings!$B:$B,'2015'!$B213,Takings!I:I)</f>
        <v>0</v>
      </c>
      <c r="J213" s="130">
        <f>SUMIF(Takings!$B:$B,'2015'!$B213,Takings!J:J)</f>
        <v>0</v>
      </c>
      <c r="K213" s="130">
        <f t="shared" si="121"/>
        <v>0</v>
      </c>
      <c r="L213" s="129">
        <f t="shared" si="122"/>
        <v>0</v>
      </c>
      <c r="M213" s="128">
        <f t="shared" si="123"/>
        <v>0</v>
      </c>
      <c r="N213" s="127" t="str">
        <f>IF(VLOOKUP($B213,Takings!$B:$P,13,0)=0,"",VLOOKUP($B213,Takings!$B:$P,13,0))</f>
        <v/>
      </c>
      <c r="O213" s="126" t="str">
        <f>IF(VLOOKUP($B213,Takings!$B:$P,14,0)=0,"",VLOOKUP($B213,Takings!$B:$P,14,0))</f>
        <v/>
      </c>
      <c r="P213" s="125" t="str">
        <f>IF(VLOOKUP($B213,Takings!$B:$P,15,0)=0,"",VLOOKUP($B213,Takings!$B:$P,15,0))</f>
        <v/>
      </c>
    </row>
    <row r="214" spans="1:16" x14ac:dyDescent="0.35">
      <c r="A214" s="133" t="s">
        <v>1401</v>
      </c>
      <c r="B214" s="132">
        <v>42221</v>
      </c>
      <c r="C214" s="129">
        <f>SUMIF(Takings!$B:$B,'2015'!$B214,Takings!C:C)</f>
        <v>0</v>
      </c>
      <c r="D214" s="119">
        <f>SUMIF(Takings!$B:$B,'2015'!$B214,Takings!D:D)</f>
        <v>0</v>
      </c>
      <c r="E214" s="119">
        <f>SUMIF(Takings!$B:$B,'2015'!$B214,Takings!E:E)</f>
        <v>0</v>
      </c>
      <c r="F214" s="128">
        <f>SUMIF(Takings!$B:$B,'2015'!$B214,Takings!F:F)</f>
        <v>0</v>
      </c>
      <c r="G214" s="131">
        <f>SUMIF(Takings!$B:$B,'2015'!$B214,Takings!G:G)</f>
        <v>0</v>
      </c>
      <c r="H214" s="128">
        <f t="shared" si="120"/>
        <v>0</v>
      </c>
      <c r="I214" s="129">
        <f>SUMIF(Takings!$B:$B,'2015'!$B214,Takings!I:I)</f>
        <v>0</v>
      </c>
      <c r="J214" s="130">
        <f>SUMIF(Takings!$B:$B,'2015'!$B214,Takings!J:J)</f>
        <v>0</v>
      </c>
      <c r="K214" s="130">
        <f t="shared" si="121"/>
        <v>0</v>
      </c>
      <c r="L214" s="129">
        <f t="shared" si="122"/>
        <v>0</v>
      </c>
      <c r="M214" s="128">
        <f t="shared" si="123"/>
        <v>0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33" t="s">
        <v>1401</v>
      </c>
      <c r="B215" s="132">
        <v>42222</v>
      </c>
      <c r="C215" s="129">
        <f>SUMIF(Takings!$B:$B,'2015'!$B215,Takings!C:C)</f>
        <v>0</v>
      </c>
      <c r="D215" s="119">
        <f>SUMIF(Takings!$B:$B,'2015'!$B215,Takings!D:D)</f>
        <v>0</v>
      </c>
      <c r="E215" s="119">
        <f>SUMIF(Takings!$B:$B,'2015'!$B215,Takings!E:E)</f>
        <v>0</v>
      </c>
      <c r="F215" s="128">
        <f>SUMIF(Takings!$B:$B,'2015'!$B215,Takings!F:F)</f>
        <v>0</v>
      </c>
      <c r="G215" s="131">
        <f>SUMIF(Takings!$B:$B,'2015'!$B215,Takings!G:G)</f>
        <v>0</v>
      </c>
      <c r="H215" s="128">
        <f t="shared" si="120"/>
        <v>0</v>
      </c>
      <c r="I215" s="129">
        <f>SUMIF(Takings!$B:$B,'2015'!$B215,Takings!I:I)</f>
        <v>0</v>
      </c>
      <c r="J215" s="130">
        <f>SUMIF(Takings!$B:$B,'2015'!$B215,Takings!J:J)</f>
        <v>0</v>
      </c>
      <c r="K215" s="130">
        <f t="shared" si="121"/>
        <v>0</v>
      </c>
      <c r="L215" s="129">
        <f t="shared" si="122"/>
        <v>0</v>
      </c>
      <c r="M215" s="128">
        <f t="shared" si="123"/>
        <v>0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33" t="s">
        <v>1401</v>
      </c>
      <c r="B216" s="132">
        <v>42223</v>
      </c>
      <c r="C216" s="129">
        <f>SUMIF(Takings!$B:$B,'2015'!$B216,Takings!C:C)</f>
        <v>0</v>
      </c>
      <c r="D216" s="119">
        <f>SUMIF(Takings!$B:$B,'2015'!$B216,Takings!D:D)</f>
        <v>0</v>
      </c>
      <c r="E216" s="119">
        <f>SUMIF(Takings!$B:$B,'2015'!$B216,Takings!E:E)</f>
        <v>0</v>
      </c>
      <c r="F216" s="128">
        <f>SUMIF(Takings!$B:$B,'2015'!$B216,Takings!F:F)</f>
        <v>0</v>
      </c>
      <c r="G216" s="131">
        <f>SUMIF(Takings!$B:$B,'2015'!$B216,Takings!G:G)</f>
        <v>0</v>
      </c>
      <c r="H216" s="128">
        <f t="shared" si="120"/>
        <v>0</v>
      </c>
      <c r="I216" s="129">
        <f>SUMIF(Takings!$B:$B,'2015'!$B216,Takings!I:I)</f>
        <v>0</v>
      </c>
      <c r="J216" s="130">
        <f>SUMIF(Takings!$B:$B,'2015'!$B216,Takings!J:J)</f>
        <v>0</v>
      </c>
      <c r="K216" s="130">
        <f t="shared" si="121"/>
        <v>0</v>
      </c>
      <c r="L216" s="129">
        <f t="shared" si="122"/>
        <v>0</v>
      </c>
      <c r="M216" s="128">
        <f t="shared" si="123"/>
        <v>0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33" t="s">
        <v>1401</v>
      </c>
      <c r="B217" s="132">
        <v>42224</v>
      </c>
      <c r="C217" s="129">
        <f>SUMIF(Takings!$B:$B,'2015'!$B217,Takings!C:C)</f>
        <v>0</v>
      </c>
      <c r="D217" s="119">
        <f>SUMIF(Takings!$B:$B,'2015'!$B217,Takings!D:D)</f>
        <v>0</v>
      </c>
      <c r="E217" s="119">
        <f>SUMIF(Takings!$B:$B,'2015'!$B217,Takings!E:E)</f>
        <v>0</v>
      </c>
      <c r="F217" s="128">
        <f>SUMIF(Takings!$B:$B,'2015'!$B217,Takings!F:F)</f>
        <v>0</v>
      </c>
      <c r="G217" s="131">
        <f>SUMIF(Takings!$B:$B,'2015'!$B217,Takings!G:G)</f>
        <v>0</v>
      </c>
      <c r="H217" s="128">
        <f t="shared" si="120"/>
        <v>0</v>
      </c>
      <c r="I217" s="129">
        <f>SUMIF(Takings!$B:$B,'2015'!$B217,Takings!I:I)</f>
        <v>0</v>
      </c>
      <c r="J217" s="130">
        <f>SUMIF(Takings!$B:$B,'2015'!$B217,Takings!J:J)</f>
        <v>0</v>
      </c>
      <c r="K217" s="130">
        <f t="shared" si="121"/>
        <v>0</v>
      </c>
      <c r="L217" s="129">
        <f t="shared" si="122"/>
        <v>0</v>
      </c>
      <c r="M217" s="128">
        <f t="shared" si="123"/>
        <v>0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42225</v>
      </c>
      <c r="C218" s="119">
        <f>SUM(C212:C217)</f>
        <v>0</v>
      </c>
      <c r="D218" s="119">
        <f>VLOOKUP($B218,Takings!$B:$P,3,0)</f>
        <v>0</v>
      </c>
      <c r="E218" s="122">
        <f>SUM(C218:D218)</f>
        <v>0</v>
      </c>
      <c r="F218" s="118"/>
      <c r="G218" s="121">
        <f>SUM(G212:G217)</f>
        <v>0</v>
      </c>
      <c r="H218" s="118">
        <f>AVERAGE(H212:H217)</f>
        <v>0</v>
      </c>
      <c r="I218" s="119">
        <f>SUM(I212:I217)</f>
        <v>0</v>
      </c>
      <c r="J218" s="120">
        <f>SUM(J212:J217)</f>
        <v>0</v>
      </c>
      <c r="K218" s="120">
        <f>SUM(G218,J218)</f>
        <v>0</v>
      </c>
      <c r="L218" s="119">
        <f>AVERAGE(L212:L217)</f>
        <v>0</v>
      </c>
      <c r="M218" s="118">
        <f>AVERAGE(M212:M217)</f>
        <v>0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33" t="s">
        <v>1400</v>
      </c>
      <c r="B219" s="132">
        <v>42226</v>
      </c>
      <c r="C219" s="129">
        <f>SUMIF(Takings!$B:$B,'2015'!$B219,Takings!C:C)</f>
        <v>0</v>
      </c>
      <c r="D219" s="119">
        <f>SUMIF(Takings!$B:$B,'2015'!$B219,Takings!D:D)</f>
        <v>0</v>
      </c>
      <c r="E219" s="119">
        <f>SUMIF(Takings!$B:$B,'2015'!$B219,Takings!E:E)</f>
        <v>0</v>
      </c>
      <c r="F219" s="128">
        <f>SUMIF(Takings!$B:$B,'2015'!$B219,Takings!F:F)</f>
        <v>0</v>
      </c>
      <c r="G219" s="131">
        <f>SUMIF(Takings!$B:$B,'2015'!$B219,Takings!G:G)</f>
        <v>0</v>
      </c>
      <c r="H219" s="128">
        <f t="shared" ref="H219:H224" si="124">IFERROR(F219/G219,0)</f>
        <v>0</v>
      </c>
      <c r="I219" s="129">
        <f>SUMIF(Takings!$B:$B,'2015'!$B219,Takings!I:I)</f>
        <v>0</v>
      </c>
      <c r="J219" s="130">
        <f>SUMIF(Takings!$B:$B,'2015'!$B219,Takings!J:J)</f>
        <v>0</v>
      </c>
      <c r="K219" s="130">
        <f t="shared" ref="K219:K224" si="125">IFERROR(SUM(G219,J219),0)</f>
        <v>0</v>
      </c>
      <c r="L219" s="129">
        <f t="shared" ref="L219:L224" si="126">IFERROR(MEDIAN(I219/J219),0)</f>
        <v>0</v>
      </c>
      <c r="M219" s="128">
        <f t="shared" ref="M219:M224" si="127">IFERROR(SUM(F219,I219)/K219,0)</f>
        <v>0</v>
      </c>
      <c r="N219" s="127" t="str">
        <f>IF(VLOOKUP($B219,Takings!$B:$P,13,0)=0,"",VLOOKUP($B219,Takings!$B:$P,13,0))</f>
        <v/>
      </c>
      <c r="O219" s="126" t="str">
        <f>IF(VLOOKUP($B219,Takings!$B:$P,14,0)=0,"",VLOOKUP($B219,Takings!$B:$P,14,0))</f>
        <v/>
      </c>
      <c r="P219" s="125" t="str">
        <f>IF(VLOOKUP($B219,Takings!$B:$P,15,0)=0,"",VLOOKUP($B219,Takings!$B:$P,15,0))</f>
        <v/>
      </c>
    </row>
    <row r="220" spans="1:16" x14ac:dyDescent="0.35">
      <c r="A220" s="133" t="s">
        <v>1400</v>
      </c>
      <c r="B220" s="132">
        <v>42227</v>
      </c>
      <c r="C220" s="129">
        <f>SUMIF(Takings!$B:$B,'2015'!$B220,Takings!C:C)</f>
        <v>0</v>
      </c>
      <c r="D220" s="119">
        <f>SUMIF(Takings!$B:$B,'2015'!$B220,Takings!D:D)</f>
        <v>0</v>
      </c>
      <c r="E220" s="119">
        <f>SUMIF(Takings!$B:$B,'2015'!$B220,Takings!E:E)</f>
        <v>0</v>
      </c>
      <c r="F220" s="128">
        <f>SUMIF(Takings!$B:$B,'2015'!$B220,Takings!F:F)</f>
        <v>0</v>
      </c>
      <c r="G220" s="131">
        <f>SUMIF(Takings!$B:$B,'2015'!$B220,Takings!G:G)</f>
        <v>0</v>
      </c>
      <c r="H220" s="128">
        <f t="shared" si="124"/>
        <v>0</v>
      </c>
      <c r="I220" s="129">
        <f>SUMIF(Takings!$B:$B,'2015'!$B220,Takings!I:I)</f>
        <v>0</v>
      </c>
      <c r="J220" s="130">
        <f>SUMIF(Takings!$B:$B,'2015'!$B220,Takings!J:J)</f>
        <v>0</v>
      </c>
      <c r="K220" s="130">
        <f t="shared" si="125"/>
        <v>0</v>
      </c>
      <c r="L220" s="129">
        <f t="shared" si="126"/>
        <v>0</v>
      </c>
      <c r="M220" s="128">
        <f t="shared" si="127"/>
        <v>0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33" t="s">
        <v>1400</v>
      </c>
      <c r="B221" s="132">
        <v>42228</v>
      </c>
      <c r="C221" s="129">
        <f>SUMIF(Takings!$B:$B,'2015'!$B221,Takings!C:C)</f>
        <v>0</v>
      </c>
      <c r="D221" s="119">
        <f>SUMIF(Takings!$B:$B,'2015'!$B221,Takings!D:D)</f>
        <v>0</v>
      </c>
      <c r="E221" s="119">
        <f>SUMIF(Takings!$B:$B,'2015'!$B221,Takings!E:E)</f>
        <v>0</v>
      </c>
      <c r="F221" s="128">
        <f>SUMIF(Takings!$B:$B,'2015'!$B221,Takings!F:F)</f>
        <v>0</v>
      </c>
      <c r="G221" s="131">
        <f>SUMIF(Takings!$B:$B,'2015'!$B221,Takings!G:G)</f>
        <v>0</v>
      </c>
      <c r="H221" s="128">
        <f t="shared" si="124"/>
        <v>0</v>
      </c>
      <c r="I221" s="129">
        <f>SUMIF(Takings!$B:$B,'2015'!$B221,Takings!I:I)</f>
        <v>0</v>
      </c>
      <c r="J221" s="130">
        <f>SUMIF(Takings!$B:$B,'2015'!$B221,Takings!J:J)</f>
        <v>0</v>
      </c>
      <c r="K221" s="130">
        <f t="shared" si="125"/>
        <v>0</v>
      </c>
      <c r="L221" s="129">
        <f t="shared" si="126"/>
        <v>0</v>
      </c>
      <c r="M221" s="128">
        <f t="shared" si="127"/>
        <v>0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33" t="s">
        <v>1400</v>
      </c>
      <c r="B222" s="132">
        <v>42229</v>
      </c>
      <c r="C222" s="129">
        <f>SUMIF(Takings!$B:$B,'2015'!$B222,Takings!C:C)</f>
        <v>0</v>
      </c>
      <c r="D222" s="119">
        <f>SUMIF(Takings!$B:$B,'2015'!$B222,Takings!D:D)</f>
        <v>0</v>
      </c>
      <c r="E222" s="119">
        <f>SUMIF(Takings!$B:$B,'2015'!$B222,Takings!E:E)</f>
        <v>0</v>
      </c>
      <c r="F222" s="128">
        <f>SUMIF(Takings!$B:$B,'2015'!$B222,Takings!F:F)</f>
        <v>0</v>
      </c>
      <c r="G222" s="131">
        <f>SUMIF(Takings!$B:$B,'2015'!$B222,Takings!G:G)</f>
        <v>0</v>
      </c>
      <c r="H222" s="128">
        <f t="shared" si="124"/>
        <v>0</v>
      </c>
      <c r="I222" s="129">
        <f>SUMIF(Takings!$B:$B,'2015'!$B222,Takings!I:I)</f>
        <v>0</v>
      </c>
      <c r="J222" s="130">
        <f>SUMIF(Takings!$B:$B,'2015'!$B222,Takings!J:J)</f>
        <v>0</v>
      </c>
      <c r="K222" s="130">
        <f t="shared" si="125"/>
        <v>0</v>
      </c>
      <c r="L222" s="129">
        <f t="shared" si="126"/>
        <v>0</v>
      </c>
      <c r="M222" s="128">
        <f t="shared" si="127"/>
        <v>0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33" t="s">
        <v>1400</v>
      </c>
      <c r="B223" s="132">
        <v>42230</v>
      </c>
      <c r="C223" s="129">
        <f>SUMIF(Takings!$B:$B,'2015'!$B223,Takings!C:C)</f>
        <v>0</v>
      </c>
      <c r="D223" s="119">
        <f>SUMIF(Takings!$B:$B,'2015'!$B223,Takings!D:D)</f>
        <v>0</v>
      </c>
      <c r="E223" s="119">
        <f>SUMIF(Takings!$B:$B,'2015'!$B223,Takings!E:E)</f>
        <v>0</v>
      </c>
      <c r="F223" s="128">
        <f>SUMIF(Takings!$B:$B,'2015'!$B223,Takings!F:F)</f>
        <v>0</v>
      </c>
      <c r="G223" s="131">
        <f>SUMIF(Takings!$B:$B,'2015'!$B223,Takings!G:G)</f>
        <v>0</v>
      </c>
      <c r="H223" s="128">
        <f t="shared" si="124"/>
        <v>0</v>
      </c>
      <c r="I223" s="129">
        <f>SUMIF(Takings!$B:$B,'2015'!$B223,Takings!I:I)</f>
        <v>0</v>
      </c>
      <c r="J223" s="130">
        <f>SUMIF(Takings!$B:$B,'2015'!$B223,Takings!J:J)</f>
        <v>0</v>
      </c>
      <c r="K223" s="130">
        <f t="shared" si="125"/>
        <v>0</v>
      </c>
      <c r="L223" s="129">
        <f t="shared" si="126"/>
        <v>0</v>
      </c>
      <c r="M223" s="128">
        <f t="shared" si="127"/>
        <v>0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33" t="s">
        <v>1400</v>
      </c>
      <c r="B224" s="132">
        <v>42231</v>
      </c>
      <c r="C224" s="129">
        <f>SUMIF(Takings!$B:$B,'2015'!$B224,Takings!C:C)</f>
        <v>0</v>
      </c>
      <c r="D224" s="119">
        <f>SUMIF(Takings!$B:$B,'2015'!$B224,Takings!D:D)</f>
        <v>0</v>
      </c>
      <c r="E224" s="119">
        <f>SUMIF(Takings!$B:$B,'2015'!$B224,Takings!E:E)</f>
        <v>0</v>
      </c>
      <c r="F224" s="128">
        <f>SUMIF(Takings!$B:$B,'2015'!$B224,Takings!F:F)</f>
        <v>0</v>
      </c>
      <c r="G224" s="131">
        <f>SUMIF(Takings!$B:$B,'2015'!$B224,Takings!G:G)</f>
        <v>0</v>
      </c>
      <c r="H224" s="128">
        <f t="shared" si="124"/>
        <v>0</v>
      </c>
      <c r="I224" s="129">
        <f>SUMIF(Takings!$B:$B,'2015'!$B224,Takings!I:I)</f>
        <v>0</v>
      </c>
      <c r="J224" s="130">
        <f>SUMIF(Takings!$B:$B,'2015'!$B224,Takings!J:J)</f>
        <v>0</v>
      </c>
      <c r="K224" s="130">
        <f t="shared" si="125"/>
        <v>0</v>
      </c>
      <c r="L224" s="129">
        <f t="shared" si="126"/>
        <v>0</v>
      </c>
      <c r="M224" s="128">
        <f t="shared" si="127"/>
        <v>0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42232</v>
      </c>
      <c r="C225" s="119">
        <f>SUM(C219:C224)</f>
        <v>0</v>
      </c>
      <c r="D225" s="119">
        <f>VLOOKUP($B225,Takings!$B:$P,3,0)</f>
        <v>0</v>
      </c>
      <c r="E225" s="122">
        <f>SUM(C225:D225)</f>
        <v>0</v>
      </c>
      <c r="F225" s="118"/>
      <c r="G225" s="121">
        <f>SUM(G219:G224)</f>
        <v>0</v>
      </c>
      <c r="H225" s="118">
        <f>AVERAGE(H219:H224)</f>
        <v>0</v>
      </c>
      <c r="I225" s="119">
        <f>SUM(I219:I224)</f>
        <v>0</v>
      </c>
      <c r="J225" s="120">
        <f>SUM(J219:J224)</f>
        <v>0</v>
      </c>
      <c r="K225" s="120">
        <f>SUM(G225,J225)</f>
        <v>0</v>
      </c>
      <c r="L225" s="119">
        <f>AVERAGE(L219:L224)</f>
        <v>0</v>
      </c>
      <c r="M225" s="118">
        <f>AVERAGE(M219:M224)</f>
        <v>0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33" t="s">
        <v>1399</v>
      </c>
      <c r="B226" s="132">
        <v>42233</v>
      </c>
      <c r="C226" s="129">
        <f>SUMIF(Takings!$B:$B,'2015'!$B226,Takings!C:C)</f>
        <v>0</v>
      </c>
      <c r="D226" s="119">
        <f>SUMIF(Takings!$B:$B,'2015'!$B226,Takings!D:D)</f>
        <v>0</v>
      </c>
      <c r="E226" s="119">
        <f>SUMIF(Takings!$B:$B,'2015'!$B226,Takings!E:E)</f>
        <v>0</v>
      </c>
      <c r="F226" s="128">
        <f>SUMIF(Takings!$B:$B,'2015'!$B226,Takings!F:F)</f>
        <v>0</v>
      </c>
      <c r="G226" s="131">
        <f>SUMIF(Takings!$B:$B,'2015'!$B226,Takings!G:G)</f>
        <v>0</v>
      </c>
      <c r="H226" s="128">
        <f t="shared" ref="H226:H231" si="128">IFERROR(F226/G226,0)</f>
        <v>0</v>
      </c>
      <c r="I226" s="129">
        <f>SUMIF(Takings!$B:$B,'2015'!$B226,Takings!I:I)</f>
        <v>0</v>
      </c>
      <c r="J226" s="130">
        <f>SUMIF(Takings!$B:$B,'2015'!$B226,Takings!J:J)</f>
        <v>0</v>
      </c>
      <c r="K226" s="130">
        <f t="shared" ref="K226:K231" si="129">IFERROR(SUM(G226,J226),0)</f>
        <v>0</v>
      </c>
      <c r="L226" s="129">
        <f t="shared" ref="L226:L231" si="130">IFERROR(MEDIAN(I226/J226),0)</f>
        <v>0</v>
      </c>
      <c r="M226" s="128">
        <f t="shared" ref="M226:M231" si="131">IFERROR(SUM(F226,I226)/K226,0)</f>
        <v>0</v>
      </c>
      <c r="N226" s="127" t="str">
        <f>IF(VLOOKUP($B226,Takings!$B:$P,13,0)=0,"",VLOOKUP($B226,Takings!$B:$P,13,0))</f>
        <v/>
      </c>
      <c r="O226" s="126" t="str">
        <f>IF(VLOOKUP($B226,Takings!$B:$P,14,0)=0,"",VLOOKUP($B226,Takings!$B:$P,14,0))</f>
        <v/>
      </c>
      <c r="P226" s="125" t="str">
        <f>IF(VLOOKUP($B226,Takings!$B:$P,15,0)=0,"",VLOOKUP($B226,Takings!$B:$P,15,0))</f>
        <v/>
      </c>
    </row>
    <row r="227" spans="1:16" x14ac:dyDescent="0.35">
      <c r="A227" s="133" t="s">
        <v>1399</v>
      </c>
      <c r="B227" s="132">
        <v>42234</v>
      </c>
      <c r="C227" s="129">
        <f>SUMIF(Takings!$B:$B,'2015'!$B227,Takings!C:C)</f>
        <v>0</v>
      </c>
      <c r="D227" s="119">
        <f>SUMIF(Takings!$B:$B,'2015'!$B227,Takings!D:D)</f>
        <v>0</v>
      </c>
      <c r="E227" s="119">
        <f>SUMIF(Takings!$B:$B,'2015'!$B227,Takings!E:E)</f>
        <v>0</v>
      </c>
      <c r="F227" s="128">
        <f>SUMIF(Takings!$B:$B,'2015'!$B227,Takings!F:F)</f>
        <v>0</v>
      </c>
      <c r="G227" s="131">
        <f>SUMIF(Takings!$B:$B,'2015'!$B227,Takings!G:G)</f>
        <v>0</v>
      </c>
      <c r="H227" s="128">
        <f t="shared" si="128"/>
        <v>0</v>
      </c>
      <c r="I227" s="129">
        <f>SUMIF(Takings!$B:$B,'2015'!$B227,Takings!I:I)</f>
        <v>0</v>
      </c>
      <c r="J227" s="130">
        <f>SUMIF(Takings!$B:$B,'2015'!$B227,Takings!J:J)</f>
        <v>0</v>
      </c>
      <c r="K227" s="130">
        <f t="shared" si="129"/>
        <v>0</v>
      </c>
      <c r="L227" s="129">
        <f t="shared" si="130"/>
        <v>0</v>
      </c>
      <c r="M227" s="128">
        <f t="shared" si="131"/>
        <v>0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33" t="s">
        <v>1399</v>
      </c>
      <c r="B228" s="132">
        <v>42235</v>
      </c>
      <c r="C228" s="129">
        <f>SUMIF(Takings!$B:$B,'2015'!$B228,Takings!C:C)</f>
        <v>0</v>
      </c>
      <c r="D228" s="119">
        <f>SUMIF(Takings!$B:$B,'2015'!$B228,Takings!D:D)</f>
        <v>0</v>
      </c>
      <c r="E228" s="119">
        <f>SUMIF(Takings!$B:$B,'2015'!$B228,Takings!E:E)</f>
        <v>0</v>
      </c>
      <c r="F228" s="128">
        <f>SUMIF(Takings!$B:$B,'2015'!$B228,Takings!F:F)</f>
        <v>0</v>
      </c>
      <c r="G228" s="131">
        <f>SUMIF(Takings!$B:$B,'2015'!$B228,Takings!G:G)</f>
        <v>0</v>
      </c>
      <c r="H228" s="128">
        <f t="shared" si="128"/>
        <v>0</v>
      </c>
      <c r="I228" s="129">
        <f>SUMIF(Takings!$B:$B,'2015'!$B228,Takings!I:I)</f>
        <v>0</v>
      </c>
      <c r="J228" s="130">
        <f>SUMIF(Takings!$B:$B,'2015'!$B228,Takings!J:J)</f>
        <v>0</v>
      </c>
      <c r="K228" s="130">
        <f t="shared" si="129"/>
        <v>0</v>
      </c>
      <c r="L228" s="129">
        <f t="shared" si="130"/>
        <v>0</v>
      </c>
      <c r="M228" s="128">
        <f t="shared" si="131"/>
        <v>0</v>
      </c>
      <c r="N228" s="127" t="str">
        <f>IF(VLOOKUP($B228,Takings!$B:$P,13,0)=0,"",VLOOKUP($B228,Takings!$B:$P,13,0))</f>
        <v/>
      </c>
      <c r="O228" s="126" t="str">
        <f>IF(VLOOKUP($B228,Takings!$B:$P,14,0)=0,"",VLOOKUP($B228,Takings!$B:$P,14,0))</f>
        <v/>
      </c>
      <c r="P228" s="125" t="str">
        <f>IF(VLOOKUP($B228,Takings!$B:$P,15,0)=0,"",VLOOKUP($B228,Takings!$B:$P,15,0))</f>
        <v/>
      </c>
    </row>
    <row r="229" spans="1:16" x14ac:dyDescent="0.35">
      <c r="A229" s="133" t="s">
        <v>1399</v>
      </c>
      <c r="B229" s="132">
        <v>42236</v>
      </c>
      <c r="C229" s="129">
        <f>SUMIF(Takings!$B:$B,'2015'!$B229,Takings!C:C)</f>
        <v>0</v>
      </c>
      <c r="D229" s="119">
        <f>SUMIF(Takings!$B:$B,'2015'!$B229,Takings!D:D)</f>
        <v>0</v>
      </c>
      <c r="E229" s="119">
        <f>SUMIF(Takings!$B:$B,'2015'!$B229,Takings!E:E)</f>
        <v>0</v>
      </c>
      <c r="F229" s="128">
        <f>SUMIF(Takings!$B:$B,'2015'!$B229,Takings!F:F)</f>
        <v>0</v>
      </c>
      <c r="G229" s="131">
        <f>SUMIF(Takings!$B:$B,'2015'!$B229,Takings!G:G)</f>
        <v>0</v>
      </c>
      <c r="H229" s="128">
        <f t="shared" si="128"/>
        <v>0</v>
      </c>
      <c r="I229" s="129">
        <f>SUMIF(Takings!$B:$B,'2015'!$B229,Takings!I:I)</f>
        <v>0</v>
      </c>
      <c r="J229" s="130">
        <f>SUMIF(Takings!$B:$B,'2015'!$B229,Takings!J:J)</f>
        <v>0</v>
      </c>
      <c r="K229" s="130">
        <f t="shared" si="129"/>
        <v>0</v>
      </c>
      <c r="L229" s="129">
        <f t="shared" si="130"/>
        <v>0</v>
      </c>
      <c r="M229" s="128">
        <f t="shared" si="131"/>
        <v>0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33" t="s">
        <v>1399</v>
      </c>
      <c r="B230" s="132">
        <v>42237</v>
      </c>
      <c r="C230" s="129">
        <f>SUMIF(Takings!$B:$B,'2015'!$B230,Takings!C:C)</f>
        <v>0</v>
      </c>
      <c r="D230" s="119">
        <f>SUMIF(Takings!$B:$B,'2015'!$B230,Takings!D:D)</f>
        <v>0</v>
      </c>
      <c r="E230" s="119">
        <f>SUMIF(Takings!$B:$B,'2015'!$B230,Takings!E:E)</f>
        <v>0</v>
      </c>
      <c r="F230" s="128">
        <f>SUMIF(Takings!$B:$B,'2015'!$B230,Takings!F:F)</f>
        <v>0</v>
      </c>
      <c r="G230" s="131">
        <f>SUMIF(Takings!$B:$B,'2015'!$B230,Takings!G:G)</f>
        <v>0</v>
      </c>
      <c r="H230" s="128">
        <f t="shared" si="128"/>
        <v>0</v>
      </c>
      <c r="I230" s="129">
        <f>SUMIF(Takings!$B:$B,'2015'!$B230,Takings!I:I)</f>
        <v>0</v>
      </c>
      <c r="J230" s="130">
        <f>SUMIF(Takings!$B:$B,'2015'!$B230,Takings!J:J)</f>
        <v>0</v>
      </c>
      <c r="K230" s="130">
        <f t="shared" si="129"/>
        <v>0</v>
      </c>
      <c r="L230" s="129">
        <f t="shared" si="130"/>
        <v>0</v>
      </c>
      <c r="M230" s="128">
        <f t="shared" si="131"/>
        <v>0</v>
      </c>
      <c r="N230" s="127" t="str">
        <f>IF(VLOOKUP($B230,Takings!$B:$P,13,0)=0,"",VLOOKUP($B230,Takings!$B:$P,13,0))</f>
        <v/>
      </c>
      <c r="O230" s="126" t="str">
        <f>IF(VLOOKUP($B230,Takings!$B:$P,14,0)=0,"",VLOOKUP($B230,Takings!$B:$P,14,0))</f>
        <v/>
      </c>
      <c r="P230" s="125" t="str">
        <f>IF(VLOOKUP($B230,Takings!$B:$P,15,0)=0,"",VLOOKUP($B230,Takings!$B:$P,15,0))</f>
        <v/>
      </c>
    </row>
    <row r="231" spans="1:16" x14ac:dyDescent="0.35">
      <c r="A231" s="133" t="s">
        <v>1399</v>
      </c>
      <c r="B231" s="132">
        <v>42238</v>
      </c>
      <c r="C231" s="129">
        <f>SUMIF(Takings!$B:$B,'2015'!$B231,Takings!C:C)</f>
        <v>0</v>
      </c>
      <c r="D231" s="119">
        <f>SUMIF(Takings!$B:$B,'2015'!$B231,Takings!D:D)</f>
        <v>0</v>
      </c>
      <c r="E231" s="119">
        <f>SUMIF(Takings!$B:$B,'2015'!$B231,Takings!E:E)</f>
        <v>0</v>
      </c>
      <c r="F231" s="128">
        <f>SUMIF(Takings!$B:$B,'2015'!$B231,Takings!F:F)</f>
        <v>0</v>
      </c>
      <c r="G231" s="131">
        <f>SUMIF(Takings!$B:$B,'2015'!$B231,Takings!G:G)</f>
        <v>0</v>
      </c>
      <c r="H231" s="128">
        <f t="shared" si="128"/>
        <v>0</v>
      </c>
      <c r="I231" s="129">
        <f>SUMIF(Takings!$B:$B,'2015'!$B231,Takings!I:I)</f>
        <v>0</v>
      </c>
      <c r="J231" s="130">
        <f>SUMIF(Takings!$B:$B,'2015'!$B231,Takings!J:J)</f>
        <v>0</v>
      </c>
      <c r="K231" s="130">
        <f t="shared" si="129"/>
        <v>0</v>
      </c>
      <c r="L231" s="129">
        <f t="shared" si="130"/>
        <v>0</v>
      </c>
      <c r="M231" s="128">
        <f t="shared" si="131"/>
        <v>0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42239</v>
      </c>
      <c r="C232" s="119">
        <f>SUM(C226:C231)</f>
        <v>0</v>
      </c>
      <c r="D232" s="119">
        <f>VLOOKUP($B232,Takings!$B:$P,3,0)</f>
        <v>0</v>
      </c>
      <c r="E232" s="122">
        <f>SUM(C232:D232)</f>
        <v>0</v>
      </c>
      <c r="F232" s="118"/>
      <c r="G232" s="121">
        <f>SUM(G226:G231)</f>
        <v>0</v>
      </c>
      <c r="H232" s="118">
        <f>AVERAGE(H226:H231)</f>
        <v>0</v>
      </c>
      <c r="I232" s="119">
        <f>SUM(I226:I231)</f>
        <v>0</v>
      </c>
      <c r="J232" s="120">
        <f>SUM(J226:J231)</f>
        <v>0</v>
      </c>
      <c r="K232" s="120">
        <f>SUM(G232,J232)</f>
        <v>0</v>
      </c>
      <c r="L232" s="119">
        <f>AVERAGE(L226:L231)</f>
        <v>0</v>
      </c>
      <c r="M232" s="118">
        <f>AVERAGE(M226:M231)</f>
        <v>0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33" t="s">
        <v>1398</v>
      </c>
      <c r="B233" s="132">
        <v>42240</v>
      </c>
      <c r="C233" s="129">
        <f>SUMIF(Takings!$B:$B,'2015'!$B233,Takings!C:C)</f>
        <v>0</v>
      </c>
      <c r="D233" s="119">
        <f>SUMIF(Takings!$B:$B,'2015'!$B233,Takings!D:D)</f>
        <v>0</v>
      </c>
      <c r="E233" s="119">
        <f>SUMIF(Takings!$B:$B,'2015'!$B233,Takings!E:E)</f>
        <v>0</v>
      </c>
      <c r="F233" s="128">
        <f>SUMIF(Takings!$B:$B,'2015'!$B233,Takings!F:F)</f>
        <v>0</v>
      </c>
      <c r="G233" s="131">
        <f>SUMIF(Takings!$B:$B,'2015'!$B233,Takings!G:G)</f>
        <v>0</v>
      </c>
      <c r="H233" s="128">
        <f t="shared" ref="H233:H238" si="132">IFERROR(F233/G233,0)</f>
        <v>0</v>
      </c>
      <c r="I233" s="129">
        <f>SUMIF(Takings!$B:$B,'2015'!$B233,Takings!I:I)</f>
        <v>0</v>
      </c>
      <c r="J233" s="130">
        <f>SUMIF(Takings!$B:$B,'2015'!$B233,Takings!J:J)</f>
        <v>0</v>
      </c>
      <c r="K233" s="130">
        <f t="shared" ref="K233:K238" si="133">IFERROR(SUM(G233,J233),0)</f>
        <v>0</v>
      </c>
      <c r="L233" s="129">
        <f t="shared" ref="L233:L238" si="134">IFERROR(MEDIAN(I233/J233),0)</f>
        <v>0</v>
      </c>
      <c r="M233" s="128">
        <f t="shared" ref="M233:M238" si="135">IFERROR(SUM(F233,I233)/K233,0)</f>
        <v>0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33" t="s">
        <v>1398</v>
      </c>
      <c r="B234" s="132">
        <v>42241</v>
      </c>
      <c r="C234" s="129">
        <f>SUMIF(Takings!$B:$B,'2015'!$B234,Takings!C:C)</f>
        <v>0</v>
      </c>
      <c r="D234" s="119">
        <f>SUMIF(Takings!$B:$B,'2015'!$B234,Takings!D:D)</f>
        <v>0</v>
      </c>
      <c r="E234" s="119">
        <f>SUMIF(Takings!$B:$B,'2015'!$B234,Takings!E:E)</f>
        <v>0</v>
      </c>
      <c r="F234" s="128">
        <f>SUMIF(Takings!$B:$B,'2015'!$B234,Takings!F:F)</f>
        <v>0</v>
      </c>
      <c r="G234" s="131">
        <f>SUMIF(Takings!$B:$B,'2015'!$B234,Takings!G:G)</f>
        <v>0</v>
      </c>
      <c r="H234" s="128">
        <f t="shared" si="132"/>
        <v>0</v>
      </c>
      <c r="I234" s="129">
        <f>SUMIF(Takings!$B:$B,'2015'!$B234,Takings!I:I)</f>
        <v>0</v>
      </c>
      <c r="J234" s="130">
        <f>SUMIF(Takings!$B:$B,'2015'!$B234,Takings!J:J)</f>
        <v>0</v>
      </c>
      <c r="K234" s="130">
        <f t="shared" si="133"/>
        <v>0</v>
      </c>
      <c r="L234" s="129">
        <f t="shared" si="134"/>
        <v>0</v>
      </c>
      <c r="M234" s="128">
        <f t="shared" si="135"/>
        <v>0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33" t="s">
        <v>1398</v>
      </c>
      <c r="B235" s="132">
        <v>42242</v>
      </c>
      <c r="C235" s="129">
        <f>SUMIF(Takings!$B:$B,'2015'!$B235,Takings!C:C)</f>
        <v>0</v>
      </c>
      <c r="D235" s="119">
        <f>SUMIF(Takings!$B:$B,'2015'!$B235,Takings!D:D)</f>
        <v>0</v>
      </c>
      <c r="E235" s="119">
        <f>SUMIF(Takings!$B:$B,'2015'!$B235,Takings!E:E)</f>
        <v>0</v>
      </c>
      <c r="F235" s="128">
        <f>SUMIF(Takings!$B:$B,'2015'!$B235,Takings!F:F)</f>
        <v>0</v>
      </c>
      <c r="G235" s="131">
        <f>SUMIF(Takings!$B:$B,'2015'!$B235,Takings!G:G)</f>
        <v>0</v>
      </c>
      <c r="H235" s="128">
        <f t="shared" si="132"/>
        <v>0</v>
      </c>
      <c r="I235" s="129">
        <f>SUMIF(Takings!$B:$B,'2015'!$B235,Takings!I:I)</f>
        <v>0</v>
      </c>
      <c r="J235" s="130">
        <f>SUMIF(Takings!$B:$B,'2015'!$B235,Takings!J:J)</f>
        <v>0</v>
      </c>
      <c r="K235" s="130">
        <f t="shared" si="133"/>
        <v>0</v>
      </c>
      <c r="L235" s="129">
        <f t="shared" si="134"/>
        <v>0</v>
      </c>
      <c r="M235" s="128">
        <f t="shared" si="135"/>
        <v>0</v>
      </c>
      <c r="N235" s="127" t="str">
        <f>IF(VLOOKUP($B235,Takings!$B:$P,13,0)=0,"",VLOOKUP($B235,Takings!$B:$P,13,0))</f>
        <v/>
      </c>
      <c r="O235" s="126" t="str">
        <f>IF(VLOOKUP($B235,Takings!$B:$P,14,0)=0,"",VLOOKUP($B235,Takings!$B:$P,14,0))</f>
        <v/>
      </c>
      <c r="P235" s="125" t="str">
        <f>IF(VLOOKUP($B235,Takings!$B:$P,15,0)=0,"",VLOOKUP($B235,Takings!$B:$P,15,0))</f>
        <v/>
      </c>
    </row>
    <row r="236" spans="1:16" x14ac:dyDescent="0.35">
      <c r="A236" s="133" t="s">
        <v>1398</v>
      </c>
      <c r="B236" s="132">
        <v>42243</v>
      </c>
      <c r="C236" s="129">
        <f>SUMIF(Takings!$B:$B,'2015'!$B236,Takings!C:C)</f>
        <v>0</v>
      </c>
      <c r="D236" s="119">
        <f>SUMIF(Takings!$B:$B,'2015'!$B236,Takings!D:D)</f>
        <v>0</v>
      </c>
      <c r="E236" s="119">
        <f>SUMIF(Takings!$B:$B,'2015'!$B236,Takings!E:E)</f>
        <v>0</v>
      </c>
      <c r="F236" s="128">
        <f>SUMIF(Takings!$B:$B,'2015'!$B236,Takings!F:F)</f>
        <v>0</v>
      </c>
      <c r="G236" s="131">
        <f>SUMIF(Takings!$B:$B,'2015'!$B236,Takings!G:G)</f>
        <v>0</v>
      </c>
      <c r="H236" s="128">
        <f t="shared" si="132"/>
        <v>0</v>
      </c>
      <c r="I236" s="129">
        <f>SUMIF(Takings!$B:$B,'2015'!$B236,Takings!I:I)</f>
        <v>0</v>
      </c>
      <c r="J236" s="130">
        <f>SUMIF(Takings!$B:$B,'2015'!$B236,Takings!J:J)</f>
        <v>0</v>
      </c>
      <c r="K236" s="130">
        <f t="shared" si="133"/>
        <v>0</v>
      </c>
      <c r="L236" s="129">
        <f t="shared" si="134"/>
        <v>0</v>
      </c>
      <c r="M236" s="128">
        <f t="shared" si="135"/>
        <v>0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33" t="s">
        <v>1398</v>
      </c>
      <c r="B237" s="132">
        <v>42244</v>
      </c>
      <c r="C237" s="129">
        <f>SUMIF(Takings!$B:$B,'2015'!$B237,Takings!C:C)</f>
        <v>0</v>
      </c>
      <c r="D237" s="119">
        <f>SUMIF(Takings!$B:$B,'2015'!$B237,Takings!D:D)</f>
        <v>0</v>
      </c>
      <c r="E237" s="119">
        <f>SUMIF(Takings!$B:$B,'2015'!$B237,Takings!E:E)</f>
        <v>0</v>
      </c>
      <c r="F237" s="128">
        <f>SUMIF(Takings!$B:$B,'2015'!$B237,Takings!F:F)</f>
        <v>0</v>
      </c>
      <c r="G237" s="131">
        <f>SUMIF(Takings!$B:$B,'2015'!$B237,Takings!G:G)</f>
        <v>0</v>
      </c>
      <c r="H237" s="128">
        <f t="shared" si="132"/>
        <v>0</v>
      </c>
      <c r="I237" s="129">
        <f>SUMIF(Takings!$B:$B,'2015'!$B237,Takings!I:I)</f>
        <v>0</v>
      </c>
      <c r="J237" s="130">
        <f>SUMIF(Takings!$B:$B,'2015'!$B237,Takings!J:J)</f>
        <v>0</v>
      </c>
      <c r="K237" s="130">
        <f t="shared" si="133"/>
        <v>0</v>
      </c>
      <c r="L237" s="129">
        <f t="shared" si="134"/>
        <v>0</v>
      </c>
      <c r="M237" s="128">
        <f t="shared" si="135"/>
        <v>0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33" t="s">
        <v>1398</v>
      </c>
      <c r="B238" s="132">
        <v>42245</v>
      </c>
      <c r="C238" s="129">
        <f>SUMIF(Takings!$B:$B,'2015'!$B238,Takings!C:C)</f>
        <v>0</v>
      </c>
      <c r="D238" s="119">
        <f>SUMIF(Takings!$B:$B,'2015'!$B238,Takings!D:D)</f>
        <v>0</v>
      </c>
      <c r="E238" s="119">
        <f>SUMIF(Takings!$B:$B,'2015'!$B238,Takings!E:E)</f>
        <v>0</v>
      </c>
      <c r="F238" s="128">
        <f>SUMIF(Takings!$B:$B,'2015'!$B238,Takings!F:F)</f>
        <v>0</v>
      </c>
      <c r="G238" s="131">
        <f>SUMIF(Takings!$B:$B,'2015'!$B238,Takings!G:G)</f>
        <v>0</v>
      </c>
      <c r="H238" s="128">
        <f t="shared" si="132"/>
        <v>0</v>
      </c>
      <c r="I238" s="129">
        <f>SUMIF(Takings!$B:$B,'2015'!$B238,Takings!I:I)</f>
        <v>0</v>
      </c>
      <c r="J238" s="130">
        <f>SUMIF(Takings!$B:$B,'2015'!$B238,Takings!J:J)</f>
        <v>0</v>
      </c>
      <c r="K238" s="130">
        <f t="shared" si="133"/>
        <v>0</v>
      </c>
      <c r="L238" s="129">
        <f t="shared" si="134"/>
        <v>0</v>
      </c>
      <c r="M238" s="128">
        <f t="shared" si="135"/>
        <v>0</v>
      </c>
      <c r="N238" s="127" t="str">
        <f>IF(VLOOKUP($B238,Takings!$B:$P,13,0)=0,"",VLOOKUP($B238,Takings!$B:$P,13,0))</f>
        <v/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42246</v>
      </c>
      <c r="C239" s="119">
        <f>SUM(C233:C238)</f>
        <v>0</v>
      </c>
      <c r="D239" s="119">
        <f>VLOOKUP($B239,Takings!$B:$P,3,0)</f>
        <v>0</v>
      </c>
      <c r="E239" s="122">
        <f>SUM(C239:D239)</f>
        <v>0</v>
      </c>
      <c r="F239" s="118"/>
      <c r="G239" s="121">
        <f>SUM(G233:G238)</f>
        <v>0</v>
      </c>
      <c r="H239" s="118">
        <f>AVERAGE(H233:H238)</f>
        <v>0</v>
      </c>
      <c r="I239" s="119">
        <f>SUM(I233:I238)</f>
        <v>0</v>
      </c>
      <c r="J239" s="120">
        <f>SUM(J233:J238)</f>
        <v>0</v>
      </c>
      <c r="K239" s="120">
        <f>SUM(G239,J239)</f>
        <v>0</v>
      </c>
      <c r="L239" s="119">
        <f>AVERAGE(L233:L238)</f>
        <v>0</v>
      </c>
      <c r="M239" s="118">
        <f>AVERAGE(M233:M238)</f>
        <v>0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33" t="s">
        <v>1397</v>
      </c>
      <c r="B240" s="132">
        <v>42247</v>
      </c>
      <c r="C240" s="129">
        <f>SUMIF(Takings!$B:$B,'2015'!$B240,Takings!C:C)</f>
        <v>0</v>
      </c>
      <c r="D240" s="119">
        <f>SUMIF(Takings!$B:$B,'2015'!$B240,Takings!D:D)</f>
        <v>0</v>
      </c>
      <c r="E240" s="119">
        <f>SUMIF(Takings!$B:$B,'2015'!$B240,Takings!E:E)</f>
        <v>0</v>
      </c>
      <c r="F240" s="128">
        <f>SUMIF(Takings!$B:$B,'2015'!$B240,Takings!F:F)</f>
        <v>0</v>
      </c>
      <c r="G240" s="131">
        <f>SUMIF(Takings!$B:$B,'2015'!$B240,Takings!G:G)</f>
        <v>0</v>
      </c>
      <c r="H240" s="128">
        <f t="shared" ref="H240:H245" si="136">IFERROR(F240/G240,0)</f>
        <v>0</v>
      </c>
      <c r="I240" s="129">
        <f>SUMIF(Takings!$B:$B,'2015'!$B240,Takings!I:I)</f>
        <v>0</v>
      </c>
      <c r="J240" s="130">
        <f>SUMIF(Takings!$B:$B,'2015'!$B240,Takings!J:J)</f>
        <v>0</v>
      </c>
      <c r="K240" s="130">
        <f t="shared" ref="K240:K245" si="137">IFERROR(SUM(G240,J240),0)</f>
        <v>0</v>
      </c>
      <c r="L240" s="129">
        <f t="shared" ref="L240:L245" si="138">IFERROR(MEDIAN(I240/J240),0)</f>
        <v>0</v>
      </c>
      <c r="M240" s="128">
        <f t="shared" ref="M240:M245" si="139">IFERROR(SUM(F240,I240)/K240,0)</f>
        <v>0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33" t="s">
        <v>1397</v>
      </c>
      <c r="B241" s="132">
        <v>42248</v>
      </c>
      <c r="C241" s="129">
        <f>SUMIF(Takings!$B:$B,'2015'!$B241,Takings!C:C)</f>
        <v>0</v>
      </c>
      <c r="D241" s="119">
        <f>SUMIF(Takings!$B:$B,'2015'!$B241,Takings!D:D)</f>
        <v>0</v>
      </c>
      <c r="E241" s="119">
        <f>SUMIF(Takings!$B:$B,'2015'!$B241,Takings!E:E)</f>
        <v>0</v>
      </c>
      <c r="F241" s="128">
        <f>SUMIF(Takings!$B:$B,'2015'!$B241,Takings!F:F)</f>
        <v>0</v>
      </c>
      <c r="G241" s="131">
        <f>SUMIF(Takings!$B:$B,'2015'!$B241,Takings!G:G)</f>
        <v>0</v>
      </c>
      <c r="H241" s="128">
        <f t="shared" si="136"/>
        <v>0</v>
      </c>
      <c r="I241" s="129">
        <f>SUMIF(Takings!$B:$B,'2015'!$B241,Takings!I:I)</f>
        <v>0</v>
      </c>
      <c r="J241" s="130">
        <f>SUMIF(Takings!$B:$B,'2015'!$B241,Takings!J:J)</f>
        <v>0</v>
      </c>
      <c r="K241" s="130">
        <f t="shared" si="137"/>
        <v>0</v>
      </c>
      <c r="L241" s="129">
        <f t="shared" si="138"/>
        <v>0</v>
      </c>
      <c r="M241" s="128">
        <f t="shared" si="139"/>
        <v>0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33" t="s">
        <v>1397</v>
      </c>
      <c r="B242" s="132">
        <v>42249</v>
      </c>
      <c r="C242" s="129">
        <f>SUMIF(Takings!$B:$B,'2015'!$B242,Takings!C:C)</f>
        <v>0</v>
      </c>
      <c r="D242" s="119">
        <f>SUMIF(Takings!$B:$B,'2015'!$B242,Takings!D:D)</f>
        <v>0</v>
      </c>
      <c r="E242" s="119">
        <f>SUMIF(Takings!$B:$B,'2015'!$B242,Takings!E:E)</f>
        <v>0</v>
      </c>
      <c r="F242" s="128">
        <f>SUMIF(Takings!$B:$B,'2015'!$B242,Takings!F:F)</f>
        <v>0</v>
      </c>
      <c r="G242" s="131">
        <f>SUMIF(Takings!$B:$B,'2015'!$B242,Takings!G:G)</f>
        <v>0</v>
      </c>
      <c r="H242" s="128">
        <f t="shared" si="136"/>
        <v>0</v>
      </c>
      <c r="I242" s="129">
        <f>SUMIF(Takings!$B:$B,'2015'!$B242,Takings!I:I)</f>
        <v>0</v>
      </c>
      <c r="J242" s="130">
        <f>SUMIF(Takings!$B:$B,'2015'!$B242,Takings!J:J)</f>
        <v>0</v>
      </c>
      <c r="K242" s="130">
        <f t="shared" si="137"/>
        <v>0</v>
      </c>
      <c r="L242" s="129">
        <f t="shared" si="138"/>
        <v>0</v>
      </c>
      <c r="M242" s="128">
        <f t="shared" si="139"/>
        <v>0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33" t="s">
        <v>1397</v>
      </c>
      <c r="B243" s="132">
        <v>42250</v>
      </c>
      <c r="C243" s="129">
        <f>SUMIF(Takings!$B:$B,'2015'!$B243,Takings!C:C)</f>
        <v>0</v>
      </c>
      <c r="D243" s="119">
        <f>SUMIF(Takings!$B:$B,'2015'!$B243,Takings!D:D)</f>
        <v>0</v>
      </c>
      <c r="E243" s="119">
        <f>SUMIF(Takings!$B:$B,'2015'!$B243,Takings!E:E)</f>
        <v>0</v>
      </c>
      <c r="F243" s="128">
        <f>SUMIF(Takings!$B:$B,'2015'!$B243,Takings!F:F)</f>
        <v>0</v>
      </c>
      <c r="G243" s="131">
        <f>SUMIF(Takings!$B:$B,'2015'!$B243,Takings!G:G)</f>
        <v>0</v>
      </c>
      <c r="H243" s="128">
        <f t="shared" si="136"/>
        <v>0</v>
      </c>
      <c r="I243" s="129">
        <f>SUMIF(Takings!$B:$B,'2015'!$B243,Takings!I:I)</f>
        <v>0</v>
      </c>
      <c r="J243" s="130">
        <f>SUMIF(Takings!$B:$B,'2015'!$B243,Takings!J:J)</f>
        <v>0</v>
      </c>
      <c r="K243" s="130">
        <f t="shared" si="137"/>
        <v>0</v>
      </c>
      <c r="L243" s="129">
        <f t="shared" si="138"/>
        <v>0</v>
      </c>
      <c r="M243" s="128">
        <f t="shared" si="139"/>
        <v>0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33" t="s">
        <v>1397</v>
      </c>
      <c r="B244" s="132">
        <v>42251</v>
      </c>
      <c r="C244" s="129">
        <f>SUMIF(Takings!$B:$B,'2015'!$B244,Takings!C:C)</f>
        <v>0</v>
      </c>
      <c r="D244" s="119">
        <f>SUMIF(Takings!$B:$B,'2015'!$B244,Takings!D:D)</f>
        <v>0</v>
      </c>
      <c r="E244" s="119">
        <f>SUMIF(Takings!$B:$B,'2015'!$B244,Takings!E:E)</f>
        <v>0</v>
      </c>
      <c r="F244" s="128">
        <f>SUMIF(Takings!$B:$B,'2015'!$B244,Takings!F:F)</f>
        <v>0</v>
      </c>
      <c r="G244" s="131">
        <f>SUMIF(Takings!$B:$B,'2015'!$B244,Takings!G:G)</f>
        <v>0</v>
      </c>
      <c r="H244" s="128">
        <f t="shared" si="136"/>
        <v>0</v>
      </c>
      <c r="I244" s="129">
        <f>SUMIF(Takings!$B:$B,'2015'!$B244,Takings!I:I)</f>
        <v>0</v>
      </c>
      <c r="J244" s="130">
        <f>SUMIF(Takings!$B:$B,'2015'!$B244,Takings!J:J)</f>
        <v>0</v>
      </c>
      <c r="K244" s="130">
        <f t="shared" si="137"/>
        <v>0</v>
      </c>
      <c r="L244" s="129">
        <f t="shared" si="138"/>
        <v>0</v>
      </c>
      <c r="M244" s="128">
        <f t="shared" si="139"/>
        <v>0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33" t="s">
        <v>1397</v>
      </c>
      <c r="B245" s="132">
        <v>42252</v>
      </c>
      <c r="C245" s="129">
        <f>SUMIF(Takings!$B:$B,'2015'!$B245,Takings!C:C)</f>
        <v>0</v>
      </c>
      <c r="D245" s="119">
        <f>SUMIF(Takings!$B:$B,'2015'!$B245,Takings!D:D)</f>
        <v>0</v>
      </c>
      <c r="E245" s="119">
        <f>SUMIF(Takings!$B:$B,'2015'!$B245,Takings!E:E)</f>
        <v>0</v>
      </c>
      <c r="F245" s="128">
        <f>SUMIF(Takings!$B:$B,'2015'!$B245,Takings!F:F)</f>
        <v>0</v>
      </c>
      <c r="G245" s="131">
        <f>SUMIF(Takings!$B:$B,'2015'!$B245,Takings!G:G)</f>
        <v>0</v>
      </c>
      <c r="H245" s="128">
        <f t="shared" si="136"/>
        <v>0</v>
      </c>
      <c r="I245" s="129">
        <f>SUMIF(Takings!$B:$B,'2015'!$B245,Takings!I:I)</f>
        <v>0</v>
      </c>
      <c r="J245" s="130">
        <f>SUMIF(Takings!$B:$B,'2015'!$B245,Takings!J:J)</f>
        <v>0</v>
      </c>
      <c r="K245" s="130">
        <f t="shared" si="137"/>
        <v>0</v>
      </c>
      <c r="L245" s="129">
        <f t="shared" si="138"/>
        <v>0</v>
      </c>
      <c r="M245" s="128">
        <f t="shared" si="139"/>
        <v>0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42253</v>
      </c>
      <c r="C246" s="119">
        <f>SUM(C240:C245)</f>
        <v>0</v>
      </c>
      <c r="D246" s="119">
        <f>VLOOKUP($B246,Takings!$B:$P,3,0)</f>
        <v>0</v>
      </c>
      <c r="E246" s="122">
        <f>SUM(C246:D246)</f>
        <v>0</v>
      </c>
      <c r="F246" s="118"/>
      <c r="G246" s="121">
        <f>SUM(G240:G245)</f>
        <v>0</v>
      </c>
      <c r="H246" s="118">
        <f>AVERAGE(H240:H245)</f>
        <v>0</v>
      </c>
      <c r="I246" s="119">
        <f>SUM(I240:I245)</f>
        <v>0</v>
      </c>
      <c r="J246" s="120">
        <f>SUM(J240:J245)</f>
        <v>0</v>
      </c>
      <c r="K246" s="120">
        <f>SUM(G246,J246)</f>
        <v>0</v>
      </c>
      <c r="L246" s="119">
        <f>AVERAGE(L240:L245)</f>
        <v>0</v>
      </c>
      <c r="M246" s="118">
        <f>AVERAGE(M240:M245)</f>
        <v>0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33" t="s">
        <v>1396</v>
      </c>
      <c r="B247" s="132">
        <v>42254</v>
      </c>
      <c r="C247" s="129">
        <f>SUMIF(Takings!$B:$B,'2015'!$B247,Takings!C:C)</f>
        <v>0</v>
      </c>
      <c r="D247" s="119">
        <f>SUMIF(Takings!$B:$B,'2015'!$B247,Takings!D:D)</f>
        <v>0</v>
      </c>
      <c r="E247" s="119">
        <f>SUMIF(Takings!$B:$B,'2015'!$B247,Takings!E:E)</f>
        <v>0</v>
      </c>
      <c r="F247" s="128">
        <f>SUMIF(Takings!$B:$B,'2015'!$B247,Takings!F:F)</f>
        <v>0</v>
      </c>
      <c r="G247" s="131">
        <f>SUMIF(Takings!$B:$B,'2015'!$B247,Takings!G:G)</f>
        <v>0</v>
      </c>
      <c r="H247" s="128">
        <f t="shared" ref="H247:H252" si="140">IFERROR(F247/G247,0)</f>
        <v>0</v>
      </c>
      <c r="I247" s="129">
        <f>SUMIF(Takings!$B:$B,'2015'!$B247,Takings!I:I)</f>
        <v>0</v>
      </c>
      <c r="J247" s="130">
        <f>SUMIF(Takings!$B:$B,'2015'!$B247,Takings!J:J)</f>
        <v>0</v>
      </c>
      <c r="K247" s="130">
        <f t="shared" ref="K247:K252" si="141">IFERROR(SUM(G247,J247),0)</f>
        <v>0</v>
      </c>
      <c r="L247" s="129">
        <f t="shared" ref="L247:L252" si="142">IFERROR(MEDIAN(I247/J247),0)</f>
        <v>0</v>
      </c>
      <c r="M247" s="128">
        <f t="shared" ref="M247:M252" si="143">IFERROR(SUM(F247,I247)/K247,0)</f>
        <v>0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33" t="s">
        <v>1396</v>
      </c>
      <c r="B248" s="132">
        <v>42255</v>
      </c>
      <c r="C248" s="129">
        <f>SUMIF(Takings!$B:$B,'2015'!$B248,Takings!C:C)</f>
        <v>0</v>
      </c>
      <c r="D248" s="119">
        <f>SUMIF(Takings!$B:$B,'2015'!$B248,Takings!D:D)</f>
        <v>0</v>
      </c>
      <c r="E248" s="119">
        <f>SUMIF(Takings!$B:$B,'2015'!$B248,Takings!E:E)</f>
        <v>0</v>
      </c>
      <c r="F248" s="128">
        <f>SUMIF(Takings!$B:$B,'2015'!$B248,Takings!F:F)</f>
        <v>0</v>
      </c>
      <c r="G248" s="131">
        <f>SUMIF(Takings!$B:$B,'2015'!$B248,Takings!G:G)</f>
        <v>0</v>
      </c>
      <c r="H248" s="128">
        <f t="shared" si="140"/>
        <v>0</v>
      </c>
      <c r="I248" s="129">
        <f>SUMIF(Takings!$B:$B,'2015'!$B248,Takings!I:I)</f>
        <v>0</v>
      </c>
      <c r="J248" s="130">
        <f>SUMIF(Takings!$B:$B,'2015'!$B248,Takings!J:J)</f>
        <v>0</v>
      </c>
      <c r="K248" s="130">
        <f t="shared" si="141"/>
        <v>0</v>
      </c>
      <c r="L248" s="129">
        <f t="shared" si="142"/>
        <v>0</v>
      </c>
      <c r="M248" s="128">
        <f t="shared" si="143"/>
        <v>0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33" t="s">
        <v>1396</v>
      </c>
      <c r="B249" s="132">
        <v>42256</v>
      </c>
      <c r="C249" s="129">
        <f>SUMIF(Takings!$B:$B,'2015'!$B249,Takings!C:C)</f>
        <v>0</v>
      </c>
      <c r="D249" s="119">
        <f>SUMIF(Takings!$B:$B,'2015'!$B249,Takings!D:D)</f>
        <v>0</v>
      </c>
      <c r="E249" s="119">
        <f>SUMIF(Takings!$B:$B,'2015'!$B249,Takings!E:E)</f>
        <v>0</v>
      </c>
      <c r="F249" s="128">
        <f>SUMIF(Takings!$B:$B,'2015'!$B249,Takings!F:F)</f>
        <v>0</v>
      </c>
      <c r="G249" s="131">
        <f>SUMIF(Takings!$B:$B,'2015'!$B249,Takings!G:G)</f>
        <v>0</v>
      </c>
      <c r="H249" s="128">
        <f t="shared" si="140"/>
        <v>0</v>
      </c>
      <c r="I249" s="129">
        <f>SUMIF(Takings!$B:$B,'2015'!$B249,Takings!I:I)</f>
        <v>0</v>
      </c>
      <c r="J249" s="130">
        <f>SUMIF(Takings!$B:$B,'2015'!$B249,Takings!J:J)</f>
        <v>0</v>
      </c>
      <c r="K249" s="130">
        <f t="shared" si="141"/>
        <v>0</v>
      </c>
      <c r="L249" s="129">
        <f t="shared" si="142"/>
        <v>0</v>
      </c>
      <c r="M249" s="128">
        <f t="shared" si="143"/>
        <v>0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33" t="s">
        <v>1396</v>
      </c>
      <c r="B250" s="132">
        <v>42257</v>
      </c>
      <c r="C250" s="129">
        <f>SUMIF(Takings!$B:$B,'2015'!$B250,Takings!C:C)</f>
        <v>0</v>
      </c>
      <c r="D250" s="119">
        <f>SUMIF(Takings!$B:$B,'2015'!$B250,Takings!D:D)</f>
        <v>0</v>
      </c>
      <c r="E250" s="119">
        <f>SUMIF(Takings!$B:$B,'2015'!$B250,Takings!E:E)</f>
        <v>0</v>
      </c>
      <c r="F250" s="128">
        <f>SUMIF(Takings!$B:$B,'2015'!$B250,Takings!F:F)</f>
        <v>0</v>
      </c>
      <c r="G250" s="131">
        <f>SUMIF(Takings!$B:$B,'2015'!$B250,Takings!G:G)</f>
        <v>0</v>
      </c>
      <c r="H250" s="128">
        <f t="shared" si="140"/>
        <v>0</v>
      </c>
      <c r="I250" s="129">
        <f>SUMIF(Takings!$B:$B,'2015'!$B250,Takings!I:I)</f>
        <v>0</v>
      </c>
      <c r="J250" s="130">
        <f>SUMIF(Takings!$B:$B,'2015'!$B250,Takings!J:J)</f>
        <v>0</v>
      </c>
      <c r="K250" s="130">
        <f t="shared" si="141"/>
        <v>0</v>
      </c>
      <c r="L250" s="129">
        <f t="shared" si="142"/>
        <v>0</v>
      </c>
      <c r="M250" s="128">
        <f t="shared" si="143"/>
        <v>0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33" t="s">
        <v>1396</v>
      </c>
      <c r="B251" s="132">
        <v>42258</v>
      </c>
      <c r="C251" s="129">
        <f>SUMIF(Takings!$B:$B,'2015'!$B251,Takings!C:C)</f>
        <v>0</v>
      </c>
      <c r="D251" s="119">
        <f>SUMIF(Takings!$B:$B,'2015'!$B251,Takings!D:D)</f>
        <v>0</v>
      </c>
      <c r="E251" s="119">
        <f>SUMIF(Takings!$B:$B,'2015'!$B251,Takings!E:E)</f>
        <v>0</v>
      </c>
      <c r="F251" s="128">
        <f>SUMIF(Takings!$B:$B,'2015'!$B251,Takings!F:F)</f>
        <v>0</v>
      </c>
      <c r="G251" s="131">
        <f>SUMIF(Takings!$B:$B,'2015'!$B251,Takings!G:G)</f>
        <v>0</v>
      </c>
      <c r="H251" s="128">
        <f t="shared" si="140"/>
        <v>0</v>
      </c>
      <c r="I251" s="129">
        <f>SUMIF(Takings!$B:$B,'2015'!$B251,Takings!I:I)</f>
        <v>0</v>
      </c>
      <c r="J251" s="130">
        <f>SUMIF(Takings!$B:$B,'2015'!$B251,Takings!J:J)</f>
        <v>0</v>
      </c>
      <c r="K251" s="130">
        <f t="shared" si="141"/>
        <v>0</v>
      </c>
      <c r="L251" s="129">
        <f t="shared" si="142"/>
        <v>0</v>
      </c>
      <c r="M251" s="128">
        <f t="shared" si="143"/>
        <v>0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33" t="s">
        <v>1396</v>
      </c>
      <c r="B252" s="132">
        <v>42259</v>
      </c>
      <c r="C252" s="129">
        <f>SUMIF(Takings!$B:$B,'2015'!$B252,Takings!C:C)</f>
        <v>0</v>
      </c>
      <c r="D252" s="119">
        <f>SUMIF(Takings!$B:$B,'2015'!$B252,Takings!D:D)</f>
        <v>0</v>
      </c>
      <c r="E252" s="119">
        <f>SUMIF(Takings!$B:$B,'2015'!$B252,Takings!E:E)</f>
        <v>0</v>
      </c>
      <c r="F252" s="128">
        <f>SUMIF(Takings!$B:$B,'2015'!$B252,Takings!F:F)</f>
        <v>0</v>
      </c>
      <c r="G252" s="131">
        <f>SUMIF(Takings!$B:$B,'2015'!$B252,Takings!G:G)</f>
        <v>0</v>
      </c>
      <c r="H252" s="128">
        <f t="shared" si="140"/>
        <v>0</v>
      </c>
      <c r="I252" s="129">
        <f>SUMIF(Takings!$B:$B,'2015'!$B252,Takings!I:I)</f>
        <v>0</v>
      </c>
      <c r="J252" s="130">
        <f>SUMIF(Takings!$B:$B,'2015'!$B252,Takings!J:J)</f>
        <v>0</v>
      </c>
      <c r="K252" s="130">
        <f t="shared" si="141"/>
        <v>0</v>
      </c>
      <c r="L252" s="129">
        <f t="shared" si="142"/>
        <v>0</v>
      </c>
      <c r="M252" s="128">
        <f t="shared" si="143"/>
        <v>0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42260</v>
      </c>
      <c r="C253" s="119">
        <f>SUM(C247:C252)</f>
        <v>0</v>
      </c>
      <c r="D253" s="119">
        <f>VLOOKUP($B253,Takings!$B:$P,3,0)</f>
        <v>0</v>
      </c>
      <c r="E253" s="122">
        <f>SUM(C253:D253)</f>
        <v>0</v>
      </c>
      <c r="F253" s="118"/>
      <c r="G253" s="121">
        <f>SUM(G247:G252)</f>
        <v>0</v>
      </c>
      <c r="H253" s="118">
        <f>AVERAGE(H247:H252)</f>
        <v>0</v>
      </c>
      <c r="I253" s="119">
        <f>SUM(I247:I252)</f>
        <v>0</v>
      </c>
      <c r="J253" s="120">
        <f>SUM(J247:J252)</f>
        <v>0</v>
      </c>
      <c r="K253" s="120">
        <f>SUM(G253,J253)</f>
        <v>0</v>
      </c>
      <c r="L253" s="119">
        <f>AVERAGE(L247:L252)</f>
        <v>0</v>
      </c>
      <c r="M253" s="118">
        <f>AVERAGE(M247:M252)</f>
        <v>0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33" t="s">
        <v>1395</v>
      </c>
      <c r="B254" s="132">
        <v>42261</v>
      </c>
      <c r="C254" s="129">
        <f>SUMIF(Takings!$B:$B,'2015'!$B254,Takings!C:C)</f>
        <v>0</v>
      </c>
      <c r="D254" s="119">
        <f>SUMIF(Takings!$B:$B,'2015'!$B254,Takings!D:D)</f>
        <v>0</v>
      </c>
      <c r="E254" s="119">
        <f>SUMIF(Takings!$B:$B,'2015'!$B254,Takings!E:E)</f>
        <v>0</v>
      </c>
      <c r="F254" s="128">
        <f>SUMIF(Takings!$B:$B,'2015'!$B254,Takings!F:F)</f>
        <v>0</v>
      </c>
      <c r="G254" s="131">
        <f>SUMIF(Takings!$B:$B,'2015'!$B254,Takings!G:G)</f>
        <v>0</v>
      </c>
      <c r="H254" s="128">
        <f t="shared" ref="H254:H259" si="144">IFERROR(F254/G254,0)</f>
        <v>0</v>
      </c>
      <c r="I254" s="129">
        <f>SUMIF(Takings!$B:$B,'2015'!$B254,Takings!I:I)</f>
        <v>0</v>
      </c>
      <c r="J254" s="130">
        <f>SUMIF(Takings!$B:$B,'2015'!$B254,Takings!J:J)</f>
        <v>0</v>
      </c>
      <c r="K254" s="130">
        <f t="shared" ref="K254:K259" si="145">IFERROR(SUM(G254,J254),0)</f>
        <v>0</v>
      </c>
      <c r="L254" s="129">
        <f t="shared" ref="L254:L259" si="146">IFERROR(MEDIAN(I254/J254),0)</f>
        <v>0</v>
      </c>
      <c r="M254" s="128">
        <f t="shared" ref="M254:M259" si="147">IFERROR(SUM(F254,I254)/K254,0)</f>
        <v>0</v>
      </c>
      <c r="N254" s="127" t="str">
        <f>IF(VLOOKUP($B254,Takings!$B:$P,13,0)=0,"",VLOOKUP($B254,Takings!$B:$P,13,0))</f>
        <v/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33" t="s">
        <v>1395</v>
      </c>
      <c r="B255" s="132">
        <v>42262</v>
      </c>
      <c r="C255" s="129">
        <f>SUMIF(Takings!$B:$B,'2015'!$B255,Takings!C:C)</f>
        <v>0</v>
      </c>
      <c r="D255" s="119">
        <f>SUMIF(Takings!$B:$B,'2015'!$B255,Takings!D:D)</f>
        <v>0</v>
      </c>
      <c r="E255" s="119">
        <f>SUMIF(Takings!$B:$B,'2015'!$B255,Takings!E:E)</f>
        <v>0</v>
      </c>
      <c r="F255" s="128">
        <f>SUMIF(Takings!$B:$B,'2015'!$B255,Takings!F:F)</f>
        <v>0</v>
      </c>
      <c r="G255" s="131">
        <f>SUMIF(Takings!$B:$B,'2015'!$B255,Takings!G:G)</f>
        <v>0</v>
      </c>
      <c r="H255" s="128">
        <f t="shared" si="144"/>
        <v>0</v>
      </c>
      <c r="I255" s="129">
        <f>SUMIF(Takings!$B:$B,'2015'!$B255,Takings!I:I)</f>
        <v>0</v>
      </c>
      <c r="J255" s="130">
        <f>SUMIF(Takings!$B:$B,'2015'!$B255,Takings!J:J)</f>
        <v>0</v>
      </c>
      <c r="K255" s="130">
        <f t="shared" si="145"/>
        <v>0</v>
      </c>
      <c r="L255" s="129">
        <f t="shared" si="146"/>
        <v>0</v>
      </c>
      <c r="M255" s="128">
        <f t="shared" si="147"/>
        <v>0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33" t="s">
        <v>1395</v>
      </c>
      <c r="B256" s="132">
        <v>42263</v>
      </c>
      <c r="C256" s="129">
        <f>SUMIF(Takings!$B:$B,'2015'!$B256,Takings!C:C)</f>
        <v>0</v>
      </c>
      <c r="D256" s="119">
        <f>SUMIF(Takings!$B:$B,'2015'!$B256,Takings!D:D)</f>
        <v>0</v>
      </c>
      <c r="E256" s="119">
        <f>SUMIF(Takings!$B:$B,'2015'!$B256,Takings!E:E)</f>
        <v>0</v>
      </c>
      <c r="F256" s="128">
        <f>SUMIF(Takings!$B:$B,'2015'!$B256,Takings!F:F)</f>
        <v>0</v>
      </c>
      <c r="G256" s="131">
        <f>SUMIF(Takings!$B:$B,'2015'!$B256,Takings!G:G)</f>
        <v>0</v>
      </c>
      <c r="H256" s="128">
        <f t="shared" si="144"/>
        <v>0</v>
      </c>
      <c r="I256" s="129">
        <f>SUMIF(Takings!$B:$B,'2015'!$B256,Takings!I:I)</f>
        <v>0</v>
      </c>
      <c r="J256" s="130">
        <f>SUMIF(Takings!$B:$B,'2015'!$B256,Takings!J:J)</f>
        <v>0</v>
      </c>
      <c r="K256" s="130">
        <f t="shared" si="145"/>
        <v>0</v>
      </c>
      <c r="L256" s="129">
        <f t="shared" si="146"/>
        <v>0</v>
      </c>
      <c r="M256" s="128">
        <f t="shared" si="147"/>
        <v>0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33" t="s">
        <v>1395</v>
      </c>
      <c r="B257" s="132">
        <v>42264</v>
      </c>
      <c r="C257" s="129">
        <f>SUMIF(Takings!$B:$B,'2015'!$B257,Takings!C:C)</f>
        <v>0</v>
      </c>
      <c r="D257" s="119">
        <f>SUMIF(Takings!$B:$B,'2015'!$B257,Takings!D:D)</f>
        <v>0</v>
      </c>
      <c r="E257" s="119">
        <f>SUMIF(Takings!$B:$B,'2015'!$B257,Takings!E:E)</f>
        <v>0</v>
      </c>
      <c r="F257" s="128">
        <f>SUMIF(Takings!$B:$B,'2015'!$B257,Takings!F:F)</f>
        <v>0</v>
      </c>
      <c r="G257" s="131">
        <f>SUMIF(Takings!$B:$B,'2015'!$B257,Takings!G:G)</f>
        <v>0</v>
      </c>
      <c r="H257" s="128">
        <f t="shared" si="144"/>
        <v>0</v>
      </c>
      <c r="I257" s="129">
        <f>SUMIF(Takings!$B:$B,'2015'!$B257,Takings!I:I)</f>
        <v>0</v>
      </c>
      <c r="J257" s="130">
        <f>SUMIF(Takings!$B:$B,'2015'!$B257,Takings!J:J)</f>
        <v>0</v>
      </c>
      <c r="K257" s="130">
        <f t="shared" si="145"/>
        <v>0</v>
      </c>
      <c r="L257" s="129">
        <f t="shared" si="146"/>
        <v>0</v>
      </c>
      <c r="M257" s="128">
        <f t="shared" si="147"/>
        <v>0</v>
      </c>
      <c r="N257" s="127" t="str">
        <f>IF(VLOOKUP($B257,Takings!$B:$P,13,0)=0,"",VLOOKUP($B257,Takings!$B:$P,13,0))</f>
        <v/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33" t="s">
        <v>1395</v>
      </c>
      <c r="B258" s="132">
        <v>42265</v>
      </c>
      <c r="C258" s="129">
        <f>SUMIF(Takings!$B:$B,'2015'!$B258,Takings!C:C)</f>
        <v>0</v>
      </c>
      <c r="D258" s="119">
        <f>SUMIF(Takings!$B:$B,'2015'!$B258,Takings!D:D)</f>
        <v>0</v>
      </c>
      <c r="E258" s="119">
        <f>SUMIF(Takings!$B:$B,'2015'!$B258,Takings!E:E)</f>
        <v>0</v>
      </c>
      <c r="F258" s="128">
        <f>SUMIF(Takings!$B:$B,'2015'!$B258,Takings!F:F)</f>
        <v>0</v>
      </c>
      <c r="G258" s="131">
        <f>SUMIF(Takings!$B:$B,'2015'!$B258,Takings!G:G)</f>
        <v>0</v>
      </c>
      <c r="H258" s="128">
        <f t="shared" si="144"/>
        <v>0</v>
      </c>
      <c r="I258" s="129">
        <f>SUMIF(Takings!$B:$B,'2015'!$B258,Takings!I:I)</f>
        <v>0</v>
      </c>
      <c r="J258" s="130">
        <f>SUMIF(Takings!$B:$B,'2015'!$B258,Takings!J:J)</f>
        <v>0</v>
      </c>
      <c r="K258" s="130">
        <f t="shared" si="145"/>
        <v>0</v>
      </c>
      <c r="L258" s="129">
        <f t="shared" si="146"/>
        <v>0</v>
      </c>
      <c r="M258" s="128">
        <f t="shared" si="147"/>
        <v>0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33" t="s">
        <v>1395</v>
      </c>
      <c r="B259" s="132">
        <v>42266</v>
      </c>
      <c r="C259" s="129">
        <f>SUMIF(Takings!$B:$B,'2015'!$B259,Takings!C:C)</f>
        <v>0</v>
      </c>
      <c r="D259" s="119">
        <f>SUMIF(Takings!$B:$B,'2015'!$B259,Takings!D:D)</f>
        <v>0</v>
      </c>
      <c r="E259" s="119">
        <f>SUMIF(Takings!$B:$B,'2015'!$B259,Takings!E:E)</f>
        <v>0</v>
      </c>
      <c r="F259" s="128">
        <f>SUMIF(Takings!$B:$B,'2015'!$B259,Takings!F:F)</f>
        <v>0</v>
      </c>
      <c r="G259" s="131">
        <f>SUMIF(Takings!$B:$B,'2015'!$B259,Takings!G:G)</f>
        <v>0</v>
      </c>
      <c r="H259" s="128">
        <f t="shared" si="144"/>
        <v>0</v>
      </c>
      <c r="I259" s="129">
        <f>SUMIF(Takings!$B:$B,'2015'!$B259,Takings!I:I)</f>
        <v>0</v>
      </c>
      <c r="J259" s="130">
        <f>SUMIF(Takings!$B:$B,'2015'!$B259,Takings!J:J)</f>
        <v>0</v>
      </c>
      <c r="K259" s="130">
        <f t="shared" si="145"/>
        <v>0</v>
      </c>
      <c r="L259" s="129">
        <f t="shared" si="146"/>
        <v>0</v>
      </c>
      <c r="M259" s="128">
        <f t="shared" si="147"/>
        <v>0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42267</v>
      </c>
      <c r="C260" s="119">
        <f>SUM(C254:C259)</f>
        <v>0</v>
      </c>
      <c r="D260" s="119">
        <f>VLOOKUP($B260,Takings!$B:$P,3,0)</f>
        <v>0</v>
      </c>
      <c r="E260" s="122">
        <f>SUM(C260:D260)</f>
        <v>0</v>
      </c>
      <c r="F260" s="118"/>
      <c r="G260" s="121">
        <f>SUM(G254:G259)</f>
        <v>0</v>
      </c>
      <c r="H260" s="118">
        <f>AVERAGE(H254:H259)</f>
        <v>0</v>
      </c>
      <c r="I260" s="119">
        <f>SUM(I254:I259)</f>
        <v>0</v>
      </c>
      <c r="J260" s="120">
        <f>SUM(J254:J259)</f>
        <v>0</v>
      </c>
      <c r="K260" s="120">
        <f>SUM(G260,J260)</f>
        <v>0</v>
      </c>
      <c r="L260" s="119">
        <f>AVERAGE(L254:L259)</f>
        <v>0</v>
      </c>
      <c r="M260" s="118">
        <f>AVERAGE(M254:M259)</f>
        <v>0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33" t="s">
        <v>1394</v>
      </c>
      <c r="B261" s="132">
        <v>42268</v>
      </c>
      <c r="C261" s="129">
        <f>SUMIF(Takings!$B:$B,'2015'!$B261,Takings!C:C)</f>
        <v>0</v>
      </c>
      <c r="D261" s="119">
        <f>SUMIF(Takings!$B:$B,'2015'!$B261,Takings!D:D)</f>
        <v>0</v>
      </c>
      <c r="E261" s="119">
        <f>SUMIF(Takings!$B:$B,'2015'!$B261,Takings!E:E)</f>
        <v>0</v>
      </c>
      <c r="F261" s="128">
        <f>SUMIF(Takings!$B:$B,'2015'!$B261,Takings!F:F)</f>
        <v>0</v>
      </c>
      <c r="G261" s="131">
        <f>SUMIF(Takings!$B:$B,'2015'!$B261,Takings!G:G)</f>
        <v>0</v>
      </c>
      <c r="H261" s="128">
        <f t="shared" ref="H261:H266" si="148">IFERROR(F261/G261,0)</f>
        <v>0</v>
      </c>
      <c r="I261" s="129">
        <f>SUMIF(Takings!$B:$B,'2015'!$B261,Takings!I:I)</f>
        <v>0</v>
      </c>
      <c r="J261" s="130">
        <f>SUMIF(Takings!$B:$B,'2015'!$B261,Takings!J:J)</f>
        <v>0</v>
      </c>
      <c r="K261" s="130">
        <f t="shared" ref="K261:K266" si="149">IFERROR(SUM(G261,J261),0)</f>
        <v>0</v>
      </c>
      <c r="L261" s="129">
        <f t="shared" ref="L261:L266" si="150">IFERROR(MEDIAN(I261/J261),0)</f>
        <v>0</v>
      </c>
      <c r="M261" s="128">
        <f t="shared" ref="M261:M266" si="151">IFERROR(SUM(F261,I261)/K261,0)</f>
        <v>0</v>
      </c>
      <c r="N261" s="127" t="str">
        <f>IF(VLOOKUP($B261,Takings!$B:$P,13,0)=0,"",VLOOKUP($B261,Takings!$B:$P,13,0))</f>
        <v/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33" t="s">
        <v>1394</v>
      </c>
      <c r="B262" s="132">
        <v>42269</v>
      </c>
      <c r="C262" s="129">
        <f>SUMIF(Takings!$B:$B,'2015'!$B262,Takings!C:C)</f>
        <v>0</v>
      </c>
      <c r="D262" s="119">
        <f>SUMIF(Takings!$B:$B,'2015'!$B262,Takings!D:D)</f>
        <v>0</v>
      </c>
      <c r="E262" s="119">
        <f>SUMIF(Takings!$B:$B,'2015'!$B262,Takings!E:E)</f>
        <v>0</v>
      </c>
      <c r="F262" s="128">
        <f>SUMIF(Takings!$B:$B,'2015'!$B262,Takings!F:F)</f>
        <v>0</v>
      </c>
      <c r="G262" s="131">
        <f>SUMIF(Takings!$B:$B,'2015'!$B262,Takings!G:G)</f>
        <v>0</v>
      </c>
      <c r="H262" s="128">
        <f t="shared" si="148"/>
        <v>0</v>
      </c>
      <c r="I262" s="129">
        <f>SUMIF(Takings!$B:$B,'2015'!$B262,Takings!I:I)</f>
        <v>0</v>
      </c>
      <c r="J262" s="130">
        <f>SUMIF(Takings!$B:$B,'2015'!$B262,Takings!J:J)</f>
        <v>0</v>
      </c>
      <c r="K262" s="130">
        <f t="shared" si="149"/>
        <v>0</v>
      </c>
      <c r="L262" s="129">
        <f t="shared" si="150"/>
        <v>0</v>
      </c>
      <c r="M262" s="128">
        <f t="shared" si="151"/>
        <v>0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33" t="s">
        <v>1394</v>
      </c>
      <c r="B263" s="132">
        <v>42270</v>
      </c>
      <c r="C263" s="129">
        <f>SUMIF(Takings!$B:$B,'2015'!$B263,Takings!C:C)</f>
        <v>0</v>
      </c>
      <c r="D263" s="119">
        <f>SUMIF(Takings!$B:$B,'2015'!$B263,Takings!D:D)</f>
        <v>0</v>
      </c>
      <c r="E263" s="119">
        <f>SUMIF(Takings!$B:$B,'2015'!$B263,Takings!E:E)</f>
        <v>0</v>
      </c>
      <c r="F263" s="128">
        <f>SUMIF(Takings!$B:$B,'2015'!$B263,Takings!F:F)</f>
        <v>0</v>
      </c>
      <c r="G263" s="131">
        <f>SUMIF(Takings!$B:$B,'2015'!$B263,Takings!G:G)</f>
        <v>0</v>
      </c>
      <c r="H263" s="128">
        <f t="shared" si="148"/>
        <v>0</v>
      </c>
      <c r="I263" s="129">
        <f>SUMIF(Takings!$B:$B,'2015'!$B263,Takings!I:I)</f>
        <v>0</v>
      </c>
      <c r="J263" s="130">
        <f>SUMIF(Takings!$B:$B,'2015'!$B263,Takings!J:J)</f>
        <v>0</v>
      </c>
      <c r="K263" s="130">
        <f t="shared" si="149"/>
        <v>0</v>
      </c>
      <c r="L263" s="129">
        <f t="shared" si="150"/>
        <v>0</v>
      </c>
      <c r="M263" s="128">
        <f t="shared" si="151"/>
        <v>0</v>
      </c>
      <c r="N263" s="127" t="str">
        <f>IF(VLOOKUP($B263,Takings!$B:$P,13,0)=0,"",VLOOKUP($B263,Takings!$B:$P,13,0))</f>
        <v/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33" t="s">
        <v>1394</v>
      </c>
      <c r="B264" s="132">
        <v>42271</v>
      </c>
      <c r="C264" s="129">
        <f>SUMIF(Takings!$B:$B,'2015'!$B264,Takings!C:C)</f>
        <v>0</v>
      </c>
      <c r="D264" s="119">
        <f>SUMIF(Takings!$B:$B,'2015'!$B264,Takings!D:D)</f>
        <v>0</v>
      </c>
      <c r="E264" s="119">
        <f>SUMIF(Takings!$B:$B,'2015'!$B264,Takings!E:E)</f>
        <v>0</v>
      </c>
      <c r="F264" s="128">
        <f>SUMIF(Takings!$B:$B,'2015'!$B264,Takings!F:F)</f>
        <v>0</v>
      </c>
      <c r="G264" s="131">
        <f>SUMIF(Takings!$B:$B,'2015'!$B264,Takings!G:G)</f>
        <v>0</v>
      </c>
      <c r="H264" s="128">
        <f t="shared" si="148"/>
        <v>0</v>
      </c>
      <c r="I264" s="129">
        <f>SUMIF(Takings!$B:$B,'2015'!$B264,Takings!I:I)</f>
        <v>0</v>
      </c>
      <c r="J264" s="130">
        <f>SUMIF(Takings!$B:$B,'2015'!$B264,Takings!J:J)</f>
        <v>0</v>
      </c>
      <c r="K264" s="130">
        <f t="shared" si="149"/>
        <v>0</v>
      </c>
      <c r="L264" s="129">
        <f t="shared" si="150"/>
        <v>0</v>
      </c>
      <c r="M264" s="128">
        <f t="shared" si="151"/>
        <v>0</v>
      </c>
      <c r="N264" s="127" t="str">
        <f>IF(VLOOKUP($B264,Takings!$B:$P,13,0)=0,"",VLOOKUP($B264,Takings!$B:$P,13,0))</f>
        <v/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33" t="s">
        <v>1394</v>
      </c>
      <c r="B265" s="132">
        <v>42272</v>
      </c>
      <c r="C265" s="129">
        <f>SUMIF(Takings!$B:$B,'2015'!$B265,Takings!C:C)</f>
        <v>0</v>
      </c>
      <c r="D265" s="119">
        <f>SUMIF(Takings!$B:$B,'2015'!$B265,Takings!D:D)</f>
        <v>0</v>
      </c>
      <c r="E265" s="119">
        <f>SUMIF(Takings!$B:$B,'2015'!$B265,Takings!E:E)</f>
        <v>0</v>
      </c>
      <c r="F265" s="128">
        <f>SUMIF(Takings!$B:$B,'2015'!$B265,Takings!F:F)</f>
        <v>0</v>
      </c>
      <c r="G265" s="131">
        <f>SUMIF(Takings!$B:$B,'2015'!$B265,Takings!G:G)</f>
        <v>0</v>
      </c>
      <c r="H265" s="128">
        <f t="shared" si="148"/>
        <v>0</v>
      </c>
      <c r="I265" s="129">
        <f>SUMIF(Takings!$B:$B,'2015'!$B265,Takings!I:I)</f>
        <v>0</v>
      </c>
      <c r="J265" s="130">
        <f>SUMIF(Takings!$B:$B,'2015'!$B265,Takings!J:J)</f>
        <v>0</v>
      </c>
      <c r="K265" s="130">
        <f t="shared" si="149"/>
        <v>0</v>
      </c>
      <c r="L265" s="129">
        <f t="shared" si="150"/>
        <v>0</v>
      </c>
      <c r="M265" s="128">
        <f t="shared" si="151"/>
        <v>0</v>
      </c>
      <c r="N265" s="127" t="str">
        <f>IF(VLOOKUP($B265,Takings!$B:$P,13,0)=0,"",VLOOKUP($B265,Takings!$B:$P,13,0))</f>
        <v/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33" t="s">
        <v>1394</v>
      </c>
      <c r="B266" s="132">
        <v>42273</v>
      </c>
      <c r="C266" s="129">
        <f>SUMIF(Takings!$B:$B,'2015'!$B266,Takings!C:C)</f>
        <v>0</v>
      </c>
      <c r="D266" s="119">
        <f>SUMIF(Takings!$B:$B,'2015'!$B266,Takings!D:D)</f>
        <v>0</v>
      </c>
      <c r="E266" s="119">
        <f>SUMIF(Takings!$B:$B,'2015'!$B266,Takings!E:E)</f>
        <v>0</v>
      </c>
      <c r="F266" s="128">
        <f>SUMIF(Takings!$B:$B,'2015'!$B266,Takings!F:F)</f>
        <v>0</v>
      </c>
      <c r="G266" s="131">
        <f>SUMIF(Takings!$B:$B,'2015'!$B266,Takings!G:G)</f>
        <v>0</v>
      </c>
      <c r="H266" s="128">
        <f t="shared" si="148"/>
        <v>0</v>
      </c>
      <c r="I266" s="129">
        <f>SUMIF(Takings!$B:$B,'2015'!$B266,Takings!I:I)</f>
        <v>0</v>
      </c>
      <c r="J266" s="130">
        <f>SUMIF(Takings!$B:$B,'2015'!$B266,Takings!J:J)</f>
        <v>0</v>
      </c>
      <c r="K266" s="130">
        <f t="shared" si="149"/>
        <v>0</v>
      </c>
      <c r="L266" s="129">
        <f t="shared" si="150"/>
        <v>0</v>
      </c>
      <c r="M266" s="128">
        <f t="shared" si="151"/>
        <v>0</v>
      </c>
      <c r="N266" s="127" t="str">
        <f>IF(VLOOKUP($B266,Takings!$B:$P,13,0)=0,"",VLOOKUP($B266,Takings!$B:$P,13,0))</f>
        <v/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42274</v>
      </c>
      <c r="C267" s="119">
        <f>SUM(C261:C266)</f>
        <v>0</v>
      </c>
      <c r="D267" s="119">
        <f>VLOOKUP($B267,Takings!$B:$P,3,0)</f>
        <v>0</v>
      </c>
      <c r="E267" s="122">
        <f>SUM(C267:D267)</f>
        <v>0</v>
      </c>
      <c r="F267" s="118"/>
      <c r="G267" s="121">
        <f>SUM(G261:G266)</f>
        <v>0</v>
      </c>
      <c r="H267" s="118">
        <f>AVERAGE(H261:H266)</f>
        <v>0</v>
      </c>
      <c r="I267" s="119">
        <f>SUM(I261:I266)</f>
        <v>0</v>
      </c>
      <c r="J267" s="120">
        <f>SUM(J261:J266)</f>
        <v>0</v>
      </c>
      <c r="K267" s="120">
        <f>SUM(G267,J267)</f>
        <v>0</v>
      </c>
      <c r="L267" s="119">
        <f>AVERAGE(L261:L266)</f>
        <v>0</v>
      </c>
      <c r="M267" s="118">
        <f>AVERAGE(M261:M266)</f>
        <v>0</v>
      </c>
      <c r="N267" s="117" t="str">
        <f>IF(VLOOKUP($B267,Takings!$B:$P,13,0)=0,"",VLOOKUP($B267,Takings!$B:$P,13,0))</f>
        <v/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33" t="s">
        <v>1393</v>
      </c>
      <c r="B268" s="132">
        <v>42275</v>
      </c>
      <c r="C268" s="129">
        <f>SUMIF(Takings!$B:$B,'2015'!$B268,Takings!C:C)</f>
        <v>0</v>
      </c>
      <c r="D268" s="119">
        <f>SUMIF(Takings!$B:$B,'2015'!$B268,Takings!D:D)</f>
        <v>0</v>
      </c>
      <c r="E268" s="119">
        <f>SUMIF(Takings!$B:$B,'2015'!$B268,Takings!E:E)</f>
        <v>0</v>
      </c>
      <c r="F268" s="128">
        <f>SUMIF(Takings!$B:$B,'2015'!$B268,Takings!F:F)</f>
        <v>0</v>
      </c>
      <c r="G268" s="131">
        <f>SUMIF(Takings!$B:$B,'2015'!$B268,Takings!G:G)</f>
        <v>0</v>
      </c>
      <c r="H268" s="128">
        <f t="shared" ref="H268:H273" si="152">IFERROR(F268/G268,0)</f>
        <v>0</v>
      </c>
      <c r="I268" s="129">
        <f>SUMIF(Takings!$B:$B,'2015'!$B268,Takings!I:I)</f>
        <v>0</v>
      </c>
      <c r="J268" s="130">
        <f>SUMIF(Takings!$B:$B,'2015'!$B268,Takings!J:J)</f>
        <v>0</v>
      </c>
      <c r="K268" s="130">
        <f t="shared" ref="K268:K273" si="153">IFERROR(SUM(G268,J268),0)</f>
        <v>0</v>
      </c>
      <c r="L268" s="129">
        <f t="shared" ref="L268:L273" si="154">IFERROR(MEDIAN(I268/J268),0)</f>
        <v>0</v>
      </c>
      <c r="M268" s="128">
        <f t="shared" ref="M268:M273" si="155">IFERROR(SUM(F268,I268)/K268,0)</f>
        <v>0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33" t="s">
        <v>1393</v>
      </c>
      <c r="B269" s="132">
        <v>42276</v>
      </c>
      <c r="C269" s="129">
        <f>SUMIF(Takings!$B:$B,'2015'!$B269,Takings!C:C)</f>
        <v>0</v>
      </c>
      <c r="D269" s="119">
        <f>SUMIF(Takings!$B:$B,'2015'!$B269,Takings!D:D)</f>
        <v>0</v>
      </c>
      <c r="E269" s="119">
        <f>SUMIF(Takings!$B:$B,'2015'!$B269,Takings!E:E)</f>
        <v>0</v>
      </c>
      <c r="F269" s="128">
        <f>SUMIF(Takings!$B:$B,'2015'!$B269,Takings!F:F)</f>
        <v>0</v>
      </c>
      <c r="G269" s="131">
        <f>SUMIF(Takings!$B:$B,'2015'!$B269,Takings!G:G)</f>
        <v>0</v>
      </c>
      <c r="H269" s="128">
        <f t="shared" si="152"/>
        <v>0</v>
      </c>
      <c r="I269" s="129">
        <f>SUMIF(Takings!$B:$B,'2015'!$B269,Takings!I:I)</f>
        <v>0</v>
      </c>
      <c r="J269" s="130">
        <f>SUMIF(Takings!$B:$B,'2015'!$B269,Takings!J:J)</f>
        <v>0</v>
      </c>
      <c r="K269" s="130">
        <f t="shared" si="153"/>
        <v>0</v>
      </c>
      <c r="L269" s="129">
        <f t="shared" si="154"/>
        <v>0</v>
      </c>
      <c r="M269" s="128">
        <f t="shared" si="155"/>
        <v>0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33" t="s">
        <v>1393</v>
      </c>
      <c r="B270" s="132">
        <v>42277</v>
      </c>
      <c r="C270" s="129">
        <f>SUMIF(Takings!$B:$B,'2015'!$B270,Takings!C:C)</f>
        <v>0</v>
      </c>
      <c r="D270" s="119">
        <f>SUMIF(Takings!$B:$B,'2015'!$B270,Takings!D:D)</f>
        <v>0</v>
      </c>
      <c r="E270" s="119">
        <f>SUMIF(Takings!$B:$B,'2015'!$B270,Takings!E:E)</f>
        <v>0</v>
      </c>
      <c r="F270" s="128">
        <f>SUMIF(Takings!$B:$B,'2015'!$B270,Takings!F:F)</f>
        <v>0</v>
      </c>
      <c r="G270" s="131">
        <f>SUMIF(Takings!$B:$B,'2015'!$B270,Takings!G:G)</f>
        <v>0</v>
      </c>
      <c r="H270" s="128">
        <f t="shared" si="152"/>
        <v>0</v>
      </c>
      <c r="I270" s="129">
        <f>SUMIF(Takings!$B:$B,'2015'!$B270,Takings!I:I)</f>
        <v>0</v>
      </c>
      <c r="J270" s="130">
        <f>SUMIF(Takings!$B:$B,'2015'!$B270,Takings!J:J)</f>
        <v>0</v>
      </c>
      <c r="K270" s="130">
        <f t="shared" si="153"/>
        <v>0</v>
      </c>
      <c r="L270" s="129">
        <f t="shared" si="154"/>
        <v>0</v>
      </c>
      <c r="M270" s="128">
        <f t="shared" si="155"/>
        <v>0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33" t="s">
        <v>1393</v>
      </c>
      <c r="B271" s="132">
        <v>42278</v>
      </c>
      <c r="C271" s="129">
        <f>SUMIF(Takings!$B:$B,'2015'!$B271,Takings!C:C)</f>
        <v>0</v>
      </c>
      <c r="D271" s="119">
        <f>SUMIF(Takings!$B:$B,'2015'!$B271,Takings!D:D)</f>
        <v>0</v>
      </c>
      <c r="E271" s="119">
        <f>SUMIF(Takings!$B:$B,'2015'!$B271,Takings!E:E)</f>
        <v>0</v>
      </c>
      <c r="F271" s="128">
        <f>SUMIF(Takings!$B:$B,'2015'!$B271,Takings!F:F)</f>
        <v>0</v>
      </c>
      <c r="G271" s="131">
        <f>SUMIF(Takings!$B:$B,'2015'!$B271,Takings!G:G)</f>
        <v>0</v>
      </c>
      <c r="H271" s="128">
        <f t="shared" si="152"/>
        <v>0</v>
      </c>
      <c r="I271" s="129">
        <f>SUMIF(Takings!$B:$B,'2015'!$B271,Takings!I:I)</f>
        <v>0</v>
      </c>
      <c r="J271" s="130">
        <f>SUMIF(Takings!$B:$B,'2015'!$B271,Takings!J:J)</f>
        <v>0</v>
      </c>
      <c r="K271" s="130">
        <f t="shared" si="153"/>
        <v>0</v>
      </c>
      <c r="L271" s="129">
        <f t="shared" si="154"/>
        <v>0</v>
      </c>
      <c r="M271" s="128">
        <f t="shared" si="155"/>
        <v>0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33" t="s">
        <v>1393</v>
      </c>
      <c r="B272" s="132">
        <v>42279</v>
      </c>
      <c r="C272" s="129">
        <f>SUMIF(Takings!$B:$B,'2015'!$B272,Takings!C:C)</f>
        <v>0</v>
      </c>
      <c r="D272" s="119">
        <f>SUMIF(Takings!$B:$B,'2015'!$B272,Takings!D:D)</f>
        <v>0</v>
      </c>
      <c r="E272" s="119">
        <f>SUMIF(Takings!$B:$B,'2015'!$B272,Takings!E:E)</f>
        <v>0</v>
      </c>
      <c r="F272" s="128">
        <f>SUMIF(Takings!$B:$B,'2015'!$B272,Takings!F:F)</f>
        <v>0</v>
      </c>
      <c r="G272" s="131">
        <f>SUMIF(Takings!$B:$B,'2015'!$B272,Takings!G:G)</f>
        <v>0</v>
      </c>
      <c r="H272" s="128">
        <f t="shared" si="152"/>
        <v>0</v>
      </c>
      <c r="I272" s="129">
        <f>SUMIF(Takings!$B:$B,'2015'!$B272,Takings!I:I)</f>
        <v>0</v>
      </c>
      <c r="J272" s="130">
        <f>SUMIF(Takings!$B:$B,'2015'!$B272,Takings!J:J)</f>
        <v>0</v>
      </c>
      <c r="K272" s="130">
        <f t="shared" si="153"/>
        <v>0</v>
      </c>
      <c r="L272" s="129">
        <f t="shared" si="154"/>
        <v>0</v>
      </c>
      <c r="M272" s="128">
        <f t="shared" si="155"/>
        <v>0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33" t="s">
        <v>1393</v>
      </c>
      <c r="B273" s="132">
        <v>42280</v>
      </c>
      <c r="C273" s="129">
        <f>SUMIF(Takings!$B:$B,'2015'!$B273,Takings!C:C)</f>
        <v>0</v>
      </c>
      <c r="D273" s="119">
        <f>SUMIF(Takings!$B:$B,'2015'!$B273,Takings!D:D)</f>
        <v>0</v>
      </c>
      <c r="E273" s="119">
        <f>SUMIF(Takings!$B:$B,'2015'!$B273,Takings!E:E)</f>
        <v>0</v>
      </c>
      <c r="F273" s="128">
        <f>SUMIF(Takings!$B:$B,'2015'!$B273,Takings!F:F)</f>
        <v>0</v>
      </c>
      <c r="G273" s="131">
        <f>SUMIF(Takings!$B:$B,'2015'!$B273,Takings!G:G)</f>
        <v>0</v>
      </c>
      <c r="H273" s="128">
        <f t="shared" si="152"/>
        <v>0</v>
      </c>
      <c r="I273" s="129">
        <f>SUMIF(Takings!$B:$B,'2015'!$B273,Takings!I:I)</f>
        <v>0</v>
      </c>
      <c r="J273" s="130">
        <f>SUMIF(Takings!$B:$B,'2015'!$B273,Takings!J:J)</f>
        <v>0</v>
      </c>
      <c r="K273" s="130">
        <f t="shared" si="153"/>
        <v>0</v>
      </c>
      <c r="L273" s="129">
        <f t="shared" si="154"/>
        <v>0</v>
      </c>
      <c r="M273" s="128">
        <f t="shared" si="155"/>
        <v>0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42281</v>
      </c>
      <c r="C274" s="119">
        <f>SUM(C268:C273)</f>
        <v>0</v>
      </c>
      <c r="D274" s="119">
        <f>VLOOKUP($B274,Takings!$B:$P,3,0)</f>
        <v>0</v>
      </c>
      <c r="E274" s="122">
        <f>SUM(C274:D274)</f>
        <v>0</v>
      </c>
      <c r="F274" s="118"/>
      <c r="G274" s="121">
        <f>SUM(G268:G273)</f>
        <v>0</v>
      </c>
      <c r="H274" s="118">
        <f>AVERAGE(H268:H273)</f>
        <v>0</v>
      </c>
      <c r="I274" s="119">
        <f>SUM(I268:I273)</f>
        <v>0</v>
      </c>
      <c r="J274" s="120">
        <f>SUM(J268:J273)</f>
        <v>0</v>
      </c>
      <c r="K274" s="120">
        <f>SUM(G274,J274)</f>
        <v>0</v>
      </c>
      <c r="L274" s="119">
        <f>AVERAGE(L268:L273)</f>
        <v>0</v>
      </c>
      <c r="M274" s="118">
        <f>AVERAGE(M268:M273)</f>
        <v>0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33" t="s">
        <v>1392</v>
      </c>
      <c r="B275" s="132">
        <v>42282</v>
      </c>
      <c r="C275" s="129">
        <f>SUMIF(Takings!$B:$B,'2015'!$B275,Takings!C:C)</f>
        <v>0</v>
      </c>
      <c r="D275" s="119">
        <f>SUMIF(Takings!$B:$B,'2015'!$B275,Takings!D:D)</f>
        <v>0</v>
      </c>
      <c r="E275" s="119">
        <f>SUMIF(Takings!$B:$B,'2015'!$B275,Takings!E:E)</f>
        <v>0</v>
      </c>
      <c r="F275" s="128">
        <f>SUMIF(Takings!$B:$B,'2015'!$B275,Takings!F:F)</f>
        <v>0</v>
      </c>
      <c r="G275" s="131">
        <f>SUMIF(Takings!$B:$B,'2015'!$B275,Takings!G:G)</f>
        <v>0</v>
      </c>
      <c r="H275" s="128">
        <f t="shared" ref="H275:H280" si="156">IFERROR(F275/G275,0)</f>
        <v>0</v>
      </c>
      <c r="I275" s="129">
        <f>SUMIF(Takings!$B:$B,'2015'!$B275,Takings!I:I)</f>
        <v>0</v>
      </c>
      <c r="J275" s="130">
        <f>SUMIF(Takings!$B:$B,'2015'!$B275,Takings!J:J)</f>
        <v>0</v>
      </c>
      <c r="K275" s="130">
        <f t="shared" ref="K275:K280" si="157">IFERROR(SUM(G275,J275),0)</f>
        <v>0</v>
      </c>
      <c r="L275" s="129">
        <f t="shared" ref="L275:L280" si="158">IFERROR(MEDIAN(I275/J275),0)</f>
        <v>0</v>
      </c>
      <c r="M275" s="128">
        <f t="shared" ref="M275:M280" si="159">IFERROR(SUM(F275,I275)/K275,0)</f>
        <v>0</v>
      </c>
      <c r="N275" s="127" t="str">
        <f>IF(VLOOKUP($B275,Takings!$B:$P,13,0)=0,"",VLOOKUP($B275,Takings!$B:$P,13,0))</f>
        <v/>
      </c>
      <c r="O275" s="126" t="str">
        <f>IF(VLOOKUP($B275,Takings!$B:$P,14,0)=0,"",VLOOKUP($B275,Takings!$B:$P,14,0))</f>
        <v/>
      </c>
      <c r="P275" s="125" t="str">
        <f>IF(VLOOKUP($B275,Takings!$B:$P,15,0)=0,"",VLOOKUP($B275,Takings!$B:$P,15,0))</f>
        <v/>
      </c>
    </row>
    <row r="276" spans="1:16" x14ac:dyDescent="0.35">
      <c r="A276" s="133" t="s">
        <v>1392</v>
      </c>
      <c r="B276" s="132">
        <v>42283</v>
      </c>
      <c r="C276" s="129">
        <f>SUMIF(Takings!$B:$B,'2015'!$B276,Takings!C:C)</f>
        <v>0</v>
      </c>
      <c r="D276" s="119">
        <f>SUMIF(Takings!$B:$B,'2015'!$B276,Takings!D:D)</f>
        <v>0</v>
      </c>
      <c r="E276" s="119">
        <f>SUMIF(Takings!$B:$B,'2015'!$B276,Takings!E:E)</f>
        <v>0</v>
      </c>
      <c r="F276" s="128">
        <f>SUMIF(Takings!$B:$B,'2015'!$B276,Takings!F:F)</f>
        <v>0</v>
      </c>
      <c r="G276" s="131">
        <f>SUMIF(Takings!$B:$B,'2015'!$B276,Takings!G:G)</f>
        <v>0</v>
      </c>
      <c r="H276" s="128">
        <f t="shared" si="156"/>
        <v>0</v>
      </c>
      <c r="I276" s="129">
        <f>SUMIF(Takings!$B:$B,'2015'!$B276,Takings!I:I)</f>
        <v>0</v>
      </c>
      <c r="J276" s="130">
        <f>SUMIF(Takings!$B:$B,'2015'!$B276,Takings!J:J)</f>
        <v>0</v>
      </c>
      <c r="K276" s="130">
        <f t="shared" si="157"/>
        <v>0</v>
      </c>
      <c r="L276" s="129">
        <f t="shared" si="158"/>
        <v>0</v>
      </c>
      <c r="M276" s="128">
        <f t="shared" si="159"/>
        <v>0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x14ac:dyDescent="0.35">
      <c r="A277" s="133" t="s">
        <v>1392</v>
      </c>
      <c r="B277" s="132">
        <v>42284</v>
      </c>
      <c r="C277" s="129">
        <f>SUMIF(Takings!$B:$B,'2015'!$B277,Takings!C:C)</f>
        <v>0</v>
      </c>
      <c r="D277" s="119">
        <f>SUMIF(Takings!$B:$B,'2015'!$B277,Takings!D:D)</f>
        <v>0</v>
      </c>
      <c r="E277" s="119">
        <f>SUMIF(Takings!$B:$B,'2015'!$B277,Takings!E:E)</f>
        <v>0</v>
      </c>
      <c r="F277" s="128">
        <f>SUMIF(Takings!$B:$B,'2015'!$B277,Takings!F:F)</f>
        <v>0</v>
      </c>
      <c r="G277" s="131">
        <f>SUMIF(Takings!$B:$B,'2015'!$B277,Takings!G:G)</f>
        <v>0</v>
      </c>
      <c r="H277" s="128">
        <f t="shared" si="156"/>
        <v>0</v>
      </c>
      <c r="I277" s="129">
        <f>SUMIF(Takings!$B:$B,'2015'!$B277,Takings!I:I)</f>
        <v>0</v>
      </c>
      <c r="J277" s="130">
        <f>SUMIF(Takings!$B:$B,'2015'!$B277,Takings!J:J)</f>
        <v>0</v>
      </c>
      <c r="K277" s="130">
        <f t="shared" si="157"/>
        <v>0</v>
      </c>
      <c r="L277" s="129">
        <f t="shared" si="158"/>
        <v>0</v>
      </c>
      <c r="M277" s="128">
        <f t="shared" si="159"/>
        <v>0</v>
      </c>
      <c r="N277" s="127" t="str">
        <f>IF(VLOOKUP($B277,Takings!$B:$P,13,0)=0,"",VLOOKUP($B277,Takings!$B:$P,13,0))</f>
        <v/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33" t="s">
        <v>1392</v>
      </c>
      <c r="B278" s="132">
        <v>42285</v>
      </c>
      <c r="C278" s="129">
        <f>SUMIF(Takings!$B:$B,'2015'!$B278,Takings!C:C)</f>
        <v>0</v>
      </c>
      <c r="D278" s="119">
        <f>SUMIF(Takings!$B:$B,'2015'!$B278,Takings!D:D)</f>
        <v>0</v>
      </c>
      <c r="E278" s="119">
        <f>SUMIF(Takings!$B:$B,'2015'!$B278,Takings!E:E)</f>
        <v>0</v>
      </c>
      <c r="F278" s="128">
        <f>SUMIF(Takings!$B:$B,'2015'!$B278,Takings!F:F)</f>
        <v>0</v>
      </c>
      <c r="G278" s="131">
        <f>SUMIF(Takings!$B:$B,'2015'!$B278,Takings!G:G)</f>
        <v>0</v>
      </c>
      <c r="H278" s="128">
        <f t="shared" si="156"/>
        <v>0</v>
      </c>
      <c r="I278" s="129">
        <f>SUMIF(Takings!$B:$B,'2015'!$B278,Takings!I:I)</f>
        <v>0</v>
      </c>
      <c r="J278" s="130">
        <f>SUMIF(Takings!$B:$B,'2015'!$B278,Takings!J:J)</f>
        <v>0</v>
      </c>
      <c r="K278" s="130">
        <f t="shared" si="157"/>
        <v>0</v>
      </c>
      <c r="L278" s="129">
        <f t="shared" si="158"/>
        <v>0</v>
      </c>
      <c r="M278" s="128">
        <f t="shared" si="159"/>
        <v>0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33" t="s">
        <v>1392</v>
      </c>
      <c r="B279" s="132">
        <v>42286</v>
      </c>
      <c r="C279" s="129">
        <f>SUMIF(Takings!$B:$B,'2015'!$B279,Takings!C:C)</f>
        <v>0</v>
      </c>
      <c r="D279" s="119">
        <f>SUMIF(Takings!$B:$B,'2015'!$B279,Takings!D:D)</f>
        <v>0</v>
      </c>
      <c r="E279" s="119">
        <f>SUMIF(Takings!$B:$B,'2015'!$B279,Takings!E:E)</f>
        <v>0</v>
      </c>
      <c r="F279" s="128">
        <f>SUMIF(Takings!$B:$B,'2015'!$B279,Takings!F:F)</f>
        <v>0</v>
      </c>
      <c r="G279" s="131">
        <f>SUMIF(Takings!$B:$B,'2015'!$B279,Takings!G:G)</f>
        <v>0</v>
      </c>
      <c r="H279" s="128">
        <f t="shared" si="156"/>
        <v>0</v>
      </c>
      <c r="I279" s="129">
        <f>SUMIF(Takings!$B:$B,'2015'!$B279,Takings!I:I)</f>
        <v>0</v>
      </c>
      <c r="J279" s="130">
        <f>SUMIF(Takings!$B:$B,'2015'!$B279,Takings!J:J)</f>
        <v>0</v>
      </c>
      <c r="K279" s="130">
        <f t="shared" si="157"/>
        <v>0</v>
      </c>
      <c r="L279" s="129">
        <f t="shared" si="158"/>
        <v>0</v>
      </c>
      <c r="M279" s="128">
        <f t="shared" si="159"/>
        <v>0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33" t="s">
        <v>1392</v>
      </c>
      <c r="B280" s="132">
        <v>42287</v>
      </c>
      <c r="C280" s="129">
        <f>SUMIF(Takings!$B:$B,'2015'!$B280,Takings!C:C)</f>
        <v>0</v>
      </c>
      <c r="D280" s="119">
        <f>SUMIF(Takings!$B:$B,'2015'!$B280,Takings!D:D)</f>
        <v>0</v>
      </c>
      <c r="E280" s="119">
        <f>SUMIF(Takings!$B:$B,'2015'!$B280,Takings!E:E)</f>
        <v>0</v>
      </c>
      <c r="F280" s="128">
        <f>SUMIF(Takings!$B:$B,'2015'!$B280,Takings!F:F)</f>
        <v>0</v>
      </c>
      <c r="G280" s="131">
        <f>SUMIF(Takings!$B:$B,'2015'!$B280,Takings!G:G)</f>
        <v>0</v>
      </c>
      <c r="H280" s="128">
        <f t="shared" si="156"/>
        <v>0</v>
      </c>
      <c r="I280" s="129">
        <f>SUMIF(Takings!$B:$B,'2015'!$B280,Takings!I:I)</f>
        <v>0</v>
      </c>
      <c r="J280" s="130">
        <f>SUMIF(Takings!$B:$B,'2015'!$B280,Takings!J:J)</f>
        <v>0</v>
      </c>
      <c r="K280" s="130">
        <f t="shared" si="157"/>
        <v>0</v>
      </c>
      <c r="L280" s="129">
        <f t="shared" si="158"/>
        <v>0</v>
      </c>
      <c r="M280" s="128">
        <f t="shared" si="159"/>
        <v>0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42288</v>
      </c>
      <c r="C281" s="119">
        <f>SUM(C275:C280)</f>
        <v>0</v>
      </c>
      <c r="D281" s="119">
        <f>VLOOKUP($B281,Takings!$B:$P,3,0)</f>
        <v>0</v>
      </c>
      <c r="E281" s="122">
        <f>SUM(C281:D281)</f>
        <v>0</v>
      </c>
      <c r="F281" s="118"/>
      <c r="G281" s="121">
        <f>SUM(G275:G280)</f>
        <v>0</v>
      </c>
      <c r="H281" s="118">
        <f>AVERAGE(H275:H280)</f>
        <v>0</v>
      </c>
      <c r="I281" s="119">
        <f>SUM(I275:I280)</f>
        <v>0</v>
      </c>
      <c r="J281" s="120">
        <f>SUM(J275:J280)</f>
        <v>0</v>
      </c>
      <c r="K281" s="120">
        <f>SUM(G281,J281)</f>
        <v>0</v>
      </c>
      <c r="L281" s="119">
        <f>AVERAGE(L275:L280)</f>
        <v>0</v>
      </c>
      <c r="M281" s="118">
        <f>AVERAGE(M275:M280)</f>
        <v>0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33" t="s">
        <v>1391</v>
      </c>
      <c r="B282" s="132">
        <v>42289</v>
      </c>
      <c r="C282" s="129">
        <f>SUMIF(Takings!$B:$B,'2015'!$B282,Takings!C:C)</f>
        <v>0</v>
      </c>
      <c r="D282" s="119">
        <f>SUMIF(Takings!$B:$B,'2015'!$B282,Takings!D:D)</f>
        <v>0</v>
      </c>
      <c r="E282" s="119">
        <f>SUMIF(Takings!$B:$B,'2015'!$B282,Takings!E:E)</f>
        <v>0</v>
      </c>
      <c r="F282" s="128">
        <f>SUMIF(Takings!$B:$B,'2015'!$B282,Takings!F:F)</f>
        <v>0</v>
      </c>
      <c r="G282" s="131">
        <f>SUMIF(Takings!$B:$B,'2015'!$B282,Takings!G:G)</f>
        <v>0</v>
      </c>
      <c r="H282" s="128">
        <f t="shared" ref="H282:H287" si="160">IFERROR(F282/G282,0)</f>
        <v>0</v>
      </c>
      <c r="I282" s="129">
        <f>SUMIF(Takings!$B:$B,'2015'!$B282,Takings!I:I)</f>
        <v>0</v>
      </c>
      <c r="J282" s="130">
        <f>SUMIF(Takings!$B:$B,'2015'!$B282,Takings!J:J)</f>
        <v>0</v>
      </c>
      <c r="K282" s="130">
        <f t="shared" ref="K282:K287" si="161">IFERROR(SUM(G282,J282),0)</f>
        <v>0</v>
      </c>
      <c r="L282" s="129">
        <f t="shared" ref="L282:L287" si="162">IFERROR(MEDIAN(I282/J282),0)</f>
        <v>0</v>
      </c>
      <c r="M282" s="128">
        <f t="shared" ref="M282:M287" si="163">IFERROR(SUM(F282,I282)/K282,0)</f>
        <v>0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33" t="s">
        <v>1391</v>
      </c>
      <c r="B283" s="132">
        <v>42290</v>
      </c>
      <c r="C283" s="129">
        <f>SUMIF(Takings!$B:$B,'2015'!$B283,Takings!C:C)</f>
        <v>0</v>
      </c>
      <c r="D283" s="119">
        <f>SUMIF(Takings!$B:$B,'2015'!$B283,Takings!D:D)</f>
        <v>0</v>
      </c>
      <c r="E283" s="119">
        <f>SUMIF(Takings!$B:$B,'2015'!$B283,Takings!E:E)</f>
        <v>0</v>
      </c>
      <c r="F283" s="128">
        <f>SUMIF(Takings!$B:$B,'2015'!$B283,Takings!F:F)</f>
        <v>0</v>
      </c>
      <c r="G283" s="131">
        <f>SUMIF(Takings!$B:$B,'2015'!$B283,Takings!G:G)</f>
        <v>0</v>
      </c>
      <c r="H283" s="128">
        <f t="shared" si="160"/>
        <v>0</v>
      </c>
      <c r="I283" s="129">
        <f>SUMIF(Takings!$B:$B,'2015'!$B283,Takings!I:I)</f>
        <v>0</v>
      </c>
      <c r="J283" s="130">
        <f>SUMIF(Takings!$B:$B,'2015'!$B283,Takings!J:J)</f>
        <v>0</v>
      </c>
      <c r="K283" s="130">
        <f t="shared" si="161"/>
        <v>0</v>
      </c>
      <c r="L283" s="129">
        <f t="shared" si="162"/>
        <v>0</v>
      </c>
      <c r="M283" s="128">
        <f t="shared" si="163"/>
        <v>0</v>
      </c>
      <c r="N283" s="127" t="str">
        <f>IF(VLOOKUP($B283,Takings!$B:$P,13,0)=0,"",VLOOKUP($B283,Takings!$B:$P,13,0))</f>
        <v/>
      </c>
      <c r="O283" s="126" t="str">
        <f>IF(VLOOKUP($B283,Takings!$B:$P,14,0)=0,"",VLOOKUP($B283,Takings!$B:$P,14,0))</f>
        <v/>
      </c>
      <c r="P283" s="125" t="str">
        <f>IF(VLOOKUP($B283,Takings!$B:$P,15,0)=0,"",VLOOKUP($B283,Takings!$B:$P,15,0))</f>
        <v/>
      </c>
    </row>
    <row r="284" spans="1:16" x14ac:dyDescent="0.35">
      <c r="A284" s="133" t="s">
        <v>1391</v>
      </c>
      <c r="B284" s="132">
        <v>42291</v>
      </c>
      <c r="C284" s="129">
        <f>SUMIF(Takings!$B:$B,'2015'!$B284,Takings!C:C)</f>
        <v>0</v>
      </c>
      <c r="D284" s="119">
        <f>SUMIF(Takings!$B:$B,'2015'!$B284,Takings!D:D)</f>
        <v>0</v>
      </c>
      <c r="E284" s="119">
        <f>SUMIF(Takings!$B:$B,'2015'!$B284,Takings!E:E)</f>
        <v>0</v>
      </c>
      <c r="F284" s="128">
        <f>SUMIF(Takings!$B:$B,'2015'!$B284,Takings!F:F)</f>
        <v>0</v>
      </c>
      <c r="G284" s="131">
        <f>SUMIF(Takings!$B:$B,'2015'!$B284,Takings!G:G)</f>
        <v>0</v>
      </c>
      <c r="H284" s="128">
        <f t="shared" si="160"/>
        <v>0</v>
      </c>
      <c r="I284" s="129">
        <f>SUMIF(Takings!$B:$B,'2015'!$B284,Takings!I:I)</f>
        <v>0</v>
      </c>
      <c r="J284" s="130">
        <f>SUMIF(Takings!$B:$B,'2015'!$B284,Takings!J:J)</f>
        <v>0</v>
      </c>
      <c r="K284" s="130">
        <f t="shared" si="161"/>
        <v>0</v>
      </c>
      <c r="L284" s="129">
        <f t="shared" si="162"/>
        <v>0</v>
      </c>
      <c r="M284" s="128">
        <f t="shared" si="163"/>
        <v>0</v>
      </c>
      <c r="N284" s="127" t="str">
        <f>IF(VLOOKUP($B284,Takings!$B:$P,13,0)=0,"",VLOOKUP($B284,Takings!$B:$P,13,0))</f>
        <v/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33" t="s">
        <v>1391</v>
      </c>
      <c r="B285" s="132">
        <v>42292</v>
      </c>
      <c r="C285" s="129">
        <f>SUMIF(Takings!$B:$B,'2015'!$B285,Takings!C:C)</f>
        <v>0</v>
      </c>
      <c r="D285" s="119">
        <f>SUMIF(Takings!$B:$B,'2015'!$B285,Takings!D:D)</f>
        <v>0</v>
      </c>
      <c r="E285" s="119">
        <f>SUMIF(Takings!$B:$B,'2015'!$B285,Takings!E:E)</f>
        <v>0</v>
      </c>
      <c r="F285" s="128">
        <f>SUMIF(Takings!$B:$B,'2015'!$B285,Takings!F:F)</f>
        <v>0</v>
      </c>
      <c r="G285" s="131">
        <f>SUMIF(Takings!$B:$B,'2015'!$B285,Takings!G:G)</f>
        <v>0</v>
      </c>
      <c r="H285" s="128">
        <f t="shared" si="160"/>
        <v>0</v>
      </c>
      <c r="I285" s="129">
        <f>SUMIF(Takings!$B:$B,'2015'!$B285,Takings!I:I)</f>
        <v>0</v>
      </c>
      <c r="J285" s="130">
        <f>SUMIF(Takings!$B:$B,'2015'!$B285,Takings!J:J)</f>
        <v>0</v>
      </c>
      <c r="K285" s="130">
        <f t="shared" si="161"/>
        <v>0</v>
      </c>
      <c r="L285" s="129">
        <f t="shared" si="162"/>
        <v>0</v>
      </c>
      <c r="M285" s="128">
        <f t="shared" si="163"/>
        <v>0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33" t="s">
        <v>1391</v>
      </c>
      <c r="B286" s="132">
        <v>42293</v>
      </c>
      <c r="C286" s="129">
        <f>SUMIF(Takings!$B:$B,'2015'!$B286,Takings!C:C)</f>
        <v>0</v>
      </c>
      <c r="D286" s="119">
        <f>SUMIF(Takings!$B:$B,'2015'!$B286,Takings!D:D)</f>
        <v>0</v>
      </c>
      <c r="E286" s="119">
        <f>SUMIF(Takings!$B:$B,'2015'!$B286,Takings!E:E)</f>
        <v>0</v>
      </c>
      <c r="F286" s="128">
        <f>SUMIF(Takings!$B:$B,'2015'!$B286,Takings!F:F)</f>
        <v>0</v>
      </c>
      <c r="G286" s="131">
        <f>SUMIF(Takings!$B:$B,'2015'!$B286,Takings!G:G)</f>
        <v>0</v>
      </c>
      <c r="H286" s="128">
        <f t="shared" si="160"/>
        <v>0</v>
      </c>
      <c r="I286" s="129">
        <f>SUMIF(Takings!$B:$B,'2015'!$B286,Takings!I:I)</f>
        <v>0</v>
      </c>
      <c r="J286" s="130">
        <f>SUMIF(Takings!$B:$B,'2015'!$B286,Takings!J:J)</f>
        <v>0</v>
      </c>
      <c r="K286" s="130">
        <f t="shared" si="161"/>
        <v>0</v>
      </c>
      <c r="L286" s="129">
        <f t="shared" si="162"/>
        <v>0</v>
      </c>
      <c r="M286" s="128">
        <f t="shared" si="163"/>
        <v>0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33" t="s">
        <v>1391</v>
      </c>
      <c r="B287" s="132">
        <v>42294</v>
      </c>
      <c r="C287" s="129">
        <f>SUMIF(Takings!$B:$B,'2015'!$B287,Takings!C:C)</f>
        <v>0</v>
      </c>
      <c r="D287" s="119">
        <f>SUMIF(Takings!$B:$B,'2015'!$B287,Takings!D:D)</f>
        <v>0</v>
      </c>
      <c r="E287" s="119">
        <f>SUMIF(Takings!$B:$B,'2015'!$B287,Takings!E:E)</f>
        <v>0</v>
      </c>
      <c r="F287" s="128">
        <f>SUMIF(Takings!$B:$B,'2015'!$B287,Takings!F:F)</f>
        <v>0</v>
      </c>
      <c r="G287" s="131">
        <f>SUMIF(Takings!$B:$B,'2015'!$B287,Takings!G:G)</f>
        <v>0</v>
      </c>
      <c r="H287" s="128">
        <f t="shared" si="160"/>
        <v>0</v>
      </c>
      <c r="I287" s="129">
        <f>SUMIF(Takings!$B:$B,'2015'!$B287,Takings!I:I)</f>
        <v>0</v>
      </c>
      <c r="J287" s="130">
        <f>SUMIF(Takings!$B:$B,'2015'!$B287,Takings!J:J)</f>
        <v>0</v>
      </c>
      <c r="K287" s="130">
        <f t="shared" si="161"/>
        <v>0</v>
      </c>
      <c r="L287" s="129">
        <f t="shared" si="162"/>
        <v>0</v>
      </c>
      <c r="M287" s="128">
        <f t="shared" si="163"/>
        <v>0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42295</v>
      </c>
      <c r="C288" s="119">
        <f>SUM(C282:C287)</f>
        <v>0</v>
      </c>
      <c r="D288" s="119">
        <f>VLOOKUP($B288,Takings!$B:$P,3,0)</f>
        <v>0</v>
      </c>
      <c r="E288" s="122">
        <f>SUM(C288:D288)</f>
        <v>0</v>
      </c>
      <c r="F288" s="118"/>
      <c r="G288" s="121">
        <f>SUM(G282:G287)</f>
        <v>0</v>
      </c>
      <c r="H288" s="118">
        <f>AVERAGE(H282:H287)</f>
        <v>0</v>
      </c>
      <c r="I288" s="119">
        <f>SUM(I282:I287)</f>
        <v>0</v>
      </c>
      <c r="J288" s="120">
        <f>SUM(J282:J287)</f>
        <v>0</v>
      </c>
      <c r="K288" s="120">
        <f>SUM(G288,J288)</f>
        <v>0</v>
      </c>
      <c r="L288" s="119">
        <f>AVERAGE(L282:L287)</f>
        <v>0</v>
      </c>
      <c r="M288" s="118">
        <f>AVERAGE(M282:M287)</f>
        <v>0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33" t="s">
        <v>1390</v>
      </c>
      <c r="B289" s="132">
        <v>42296</v>
      </c>
      <c r="C289" s="129">
        <f>SUMIF(Takings!$B:$B,'2015'!$B289,Takings!C:C)</f>
        <v>0</v>
      </c>
      <c r="D289" s="119">
        <f>SUMIF(Takings!$B:$B,'2015'!$B289,Takings!D:D)</f>
        <v>0</v>
      </c>
      <c r="E289" s="119">
        <f>SUMIF(Takings!$B:$B,'2015'!$B289,Takings!E:E)</f>
        <v>0</v>
      </c>
      <c r="F289" s="128">
        <f>SUMIF(Takings!$B:$B,'2015'!$B289,Takings!F:F)</f>
        <v>0</v>
      </c>
      <c r="G289" s="131">
        <f>SUMIF(Takings!$B:$B,'2015'!$B289,Takings!G:G)</f>
        <v>0</v>
      </c>
      <c r="H289" s="128">
        <f t="shared" ref="H289:H294" si="164">IFERROR(F289/G289,0)</f>
        <v>0</v>
      </c>
      <c r="I289" s="129">
        <f>SUMIF(Takings!$B:$B,'2015'!$B289,Takings!I:I)</f>
        <v>0</v>
      </c>
      <c r="J289" s="130">
        <f>SUMIF(Takings!$B:$B,'2015'!$B289,Takings!J:J)</f>
        <v>0</v>
      </c>
      <c r="K289" s="130">
        <f t="shared" ref="K289:K294" si="165">IFERROR(SUM(G289,J289),0)</f>
        <v>0</v>
      </c>
      <c r="L289" s="129">
        <f t="shared" ref="L289:L294" si="166">IFERROR(MEDIAN(I289/J289),0)</f>
        <v>0</v>
      </c>
      <c r="M289" s="128">
        <f t="shared" ref="M289:M294" si="167">IFERROR(SUM(F289,I289)/K289,0)</f>
        <v>0</v>
      </c>
      <c r="N289" s="127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33" t="s">
        <v>1390</v>
      </c>
      <c r="B290" s="132">
        <v>42297</v>
      </c>
      <c r="C290" s="129">
        <f>SUMIF(Takings!$B:$B,'2015'!$B290,Takings!C:C)</f>
        <v>0</v>
      </c>
      <c r="D290" s="119">
        <f>SUMIF(Takings!$B:$B,'2015'!$B290,Takings!D:D)</f>
        <v>0</v>
      </c>
      <c r="E290" s="119">
        <f>SUMIF(Takings!$B:$B,'2015'!$B290,Takings!E:E)</f>
        <v>0</v>
      </c>
      <c r="F290" s="128">
        <f>SUMIF(Takings!$B:$B,'2015'!$B290,Takings!F:F)</f>
        <v>0</v>
      </c>
      <c r="G290" s="131">
        <f>SUMIF(Takings!$B:$B,'2015'!$B290,Takings!G:G)</f>
        <v>0</v>
      </c>
      <c r="H290" s="128">
        <f t="shared" si="164"/>
        <v>0</v>
      </c>
      <c r="I290" s="129">
        <f>SUMIF(Takings!$B:$B,'2015'!$B290,Takings!I:I)</f>
        <v>0</v>
      </c>
      <c r="J290" s="130">
        <f>SUMIF(Takings!$B:$B,'2015'!$B290,Takings!J:J)</f>
        <v>0</v>
      </c>
      <c r="K290" s="130">
        <f t="shared" si="165"/>
        <v>0</v>
      </c>
      <c r="L290" s="129">
        <f t="shared" si="166"/>
        <v>0</v>
      </c>
      <c r="M290" s="128">
        <f t="shared" si="167"/>
        <v>0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33" t="s">
        <v>1390</v>
      </c>
      <c r="B291" s="132">
        <v>42298</v>
      </c>
      <c r="C291" s="129">
        <f>SUMIF(Takings!$B:$B,'2015'!$B291,Takings!C:C)</f>
        <v>0</v>
      </c>
      <c r="D291" s="119">
        <f>SUMIF(Takings!$B:$B,'2015'!$B291,Takings!D:D)</f>
        <v>0</v>
      </c>
      <c r="E291" s="119">
        <f>SUMIF(Takings!$B:$B,'2015'!$B291,Takings!E:E)</f>
        <v>0</v>
      </c>
      <c r="F291" s="128">
        <f>SUMIF(Takings!$B:$B,'2015'!$B291,Takings!F:F)</f>
        <v>0</v>
      </c>
      <c r="G291" s="131">
        <f>SUMIF(Takings!$B:$B,'2015'!$B291,Takings!G:G)</f>
        <v>0</v>
      </c>
      <c r="H291" s="128">
        <f t="shared" si="164"/>
        <v>0</v>
      </c>
      <c r="I291" s="129">
        <f>SUMIF(Takings!$B:$B,'2015'!$B291,Takings!I:I)</f>
        <v>0</v>
      </c>
      <c r="J291" s="130">
        <f>SUMIF(Takings!$B:$B,'2015'!$B291,Takings!J:J)</f>
        <v>0</v>
      </c>
      <c r="K291" s="130">
        <f t="shared" si="165"/>
        <v>0</v>
      </c>
      <c r="L291" s="129">
        <f t="shared" si="166"/>
        <v>0</v>
      </c>
      <c r="M291" s="128">
        <f t="shared" si="167"/>
        <v>0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33" t="s">
        <v>1390</v>
      </c>
      <c r="B292" s="132">
        <v>42299</v>
      </c>
      <c r="C292" s="129">
        <f>SUMIF(Takings!$B:$B,'2015'!$B292,Takings!C:C)</f>
        <v>0</v>
      </c>
      <c r="D292" s="119">
        <f>SUMIF(Takings!$B:$B,'2015'!$B292,Takings!D:D)</f>
        <v>0</v>
      </c>
      <c r="E292" s="119">
        <f>SUMIF(Takings!$B:$B,'2015'!$B292,Takings!E:E)</f>
        <v>0</v>
      </c>
      <c r="F292" s="128">
        <f>SUMIF(Takings!$B:$B,'2015'!$B292,Takings!F:F)</f>
        <v>0</v>
      </c>
      <c r="G292" s="131">
        <f>SUMIF(Takings!$B:$B,'2015'!$B292,Takings!G:G)</f>
        <v>0</v>
      </c>
      <c r="H292" s="128">
        <f t="shared" si="164"/>
        <v>0</v>
      </c>
      <c r="I292" s="129">
        <f>SUMIF(Takings!$B:$B,'2015'!$B292,Takings!I:I)</f>
        <v>0</v>
      </c>
      <c r="J292" s="130">
        <f>SUMIF(Takings!$B:$B,'2015'!$B292,Takings!J:J)</f>
        <v>0</v>
      </c>
      <c r="K292" s="130">
        <f t="shared" si="165"/>
        <v>0</v>
      </c>
      <c r="L292" s="129">
        <f t="shared" si="166"/>
        <v>0</v>
      </c>
      <c r="M292" s="128">
        <f t="shared" si="167"/>
        <v>0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33" t="s">
        <v>1390</v>
      </c>
      <c r="B293" s="132">
        <v>42300</v>
      </c>
      <c r="C293" s="129">
        <f>SUMIF(Takings!$B:$B,'2015'!$B293,Takings!C:C)</f>
        <v>0</v>
      </c>
      <c r="D293" s="119">
        <f>SUMIF(Takings!$B:$B,'2015'!$B293,Takings!D:D)</f>
        <v>0</v>
      </c>
      <c r="E293" s="119">
        <f>SUMIF(Takings!$B:$B,'2015'!$B293,Takings!E:E)</f>
        <v>0</v>
      </c>
      <c r="F293" s="128">
        <f>SUMIF(Takings!$B:$B,'2015'!$B293,Takings!F:F)</f>
        <v>0</v>
      </c>
      <c r="G293" s="131">
        <f>SUMIF(Takings!$B:$B,'2015'!$B293,Takings!G:G)</f>
        <v>0</v>
      </c>
      <c r="H293" s="128">
        <f t="shared" si="164"/>
        <v>0</v>
      </c>
      <c r="I293" s="129">
        <f>SUMIF(Takings!$B:$B,'2015'!$B293,Takings!I:I)</f>
        <v>0</v>
      </c>
      <c r="J293" s="130">
        <f>SUMIF(Takings!$B:$B,'2015'!$B293,Takings!J:J)</f>
        <v>0</v>
      </c>
      <c r="K293" s="130">
        <f t="shared" si="165"/>
        <v>0</v>
      </c>
      <c r="L293" s="129">
        <f t="shared" si="166"/>
        <v>0</v>
      </c>
      <c r="M293" s="128">
        <f t="shared" si="167"/>
        <v>0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33" t="s">
        <v>1390</v>
      </c>
      <c r="B294" s="132">
        <v>42301</v>
      </c>
      <c r="C294" s="129">
        <f>SUMIF(Takings!$B:$B,'2015'!$B294,Takings!C:C)</f>
        <v>0</v>
      </c>
      <c r="D294" s="119">
        <f>SUMIF(Takings!$B:$B,'2015'!$B294,Takings!D:D)</f>
        <v>0</v>
      </c>
      <c r="E294" s="119">
        <f>SUMIF(Takings!$B:$B,'2015'!$B294,Takings!E:E)</f>
        <v>0</v>
      </c>
      <c r="F294" s="128">
        <f>SUMIF(Takings!$B:$B,'2015'!$B294,Takings!F:F)</f>
        <v>0</v>
      </c>
      <c r="G294" s="131">
        <f>SUMIF(Takings!$B:$B,'2015'!$B294,Takings!G:G)</f>
        <v>0</v>
      </c>
      <c r="H294" s="128">
        <f t="shared" si="164"/>
        <v>0</v>
      </c>
      <c r="I294" s="129">
        <f>SUMIF(Takings!$B:$B,'2015'!$B294,Takings!I:I)</f>
        <v>0</v>
      </c>
      <c r="J294" s="130">
        <f>SUMIF(Takings!$B:$B,'2015'!$B294,Takings!J:J)</f>
        <v>0</v>
      </c>
      <c r="K294" s="130">
        <f t="shared" si="165"/>
        <v>0</v>
      </c>
      <c r="L294" s="129">
        <f t="shared" si="166"/>
        <v>0</v>
      </c>
      <c r="M294" s="128">
        <f t="shared" si="167"/>
        <v>0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42302</v>
      </c>
      <c r="C295" s="119">
        <f>SUM(C289:C294)</f>
        <v>0</v>
      </c>
      <c r="D295" s="119">
        <f>VLOOKUP($B295,Takings!$B:$P,3,0)</f>
        <v>0</v>
      </c>
      <c r="E295" s="122">
        <f>SUM(C295:D295)</f>
        <v>0</v>
      </c>
      <c r="F295" s="118"/>
      <c r="G295" s="121">
        <f>SUM(G289:G294)</f>
        <v>0</v>
      </c>
      <c r="H295" s="118">
        <f>AVERAGE(H289:H294)</f>
        <v>0</v>
      </c>
      <c r="I295" s="119">
        <f>SUM(I289:I294)</f>
        <v>0</v>
      </c>
      <c r="J295" s="120">
        <f>SUM(J289:J294)</f>
        <v>0</v>
      </c>
      <c r="K295" s="120">
        <f>SUM(G295,J295)</f>
        <v>0</v>
      </c>
      <c r="L295" s="119">
        <f>AVERAGE(L289:L294)</f>
        <v>0</v>
      </c>
      <c r="M295" s="118">
        <f>AVERAGE(M289:M294)</f>
        <v>0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33" t="s">
        <v>1389</v>
      </c>
      <c r="B296" s="132">
        <v>42303</v>
      </c>
      <c r="C296" s="129">
        <f>SUMIF(Takings!$B:$B,'2015'!$B296,Takings!C:C)</f>
        <v>0</v>
      </c>
      <c r="D296" s="119">
        <f>SUMIF(Takings!$B:$B,'2015'!$B296,Takings!D:D)</f>
        <v>0</v>
      </c>
      <c r="E296" s="119">
        <f>SUMIF(Takings!$B:$B,'2015'!$B296,Takings!E:E)</f>
        <v>0</v>
      </c>
      <c r="F296" s="128">
        <f>SUMIF(Takings!$B:$B,'2015'!$B296,Takings!F:F)</f>
        <v>0</v>
      </c>
      <c r="G296" s="131">
        <f>SUMIF(Takings!$B:$B,'2015'!$B296,Takings!G:G)</f>
        <v>0</v>
      </c>
      <c r="H296" s="128">
        <f t="shared" ref="H296:H301" si="168">IFERROR(F296/G296,0)</f>
        <v>0</v>
      </c>
      <c r="I296" s="129">
        <f>SUMIF(Takings!$B:$B,'2015'!$B296,Takings!I:I)</f>
        <v>0</v>
      </c>
      <c r="J296" s="130">
        <f>SUMIF(Takings!$B:$B,'2015'!$B296,Takings!J:J)</f>
        <v>0</v>
      </c>
      <c r="K296" s="130">
        <f t="shared" ref="K296:K301" si="169">IFERROR(SUM(G296,J296),0)</f>
        <v>0</v>
      </c>
      <c r="L296" s="129">
        <f t="shared" ref="L296:L301" si="170">IFERROR(MEDIAN(I296/J296),0)</f>
        <v>0</v>
      </c>
      <c r="M296" s="128">
        <f t="shared" ref="M296:M301" si="171">IFERROR(SUM(F296,I296)/K296,0)</f>
        <v>0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33" t="s">
        <v>1389</v>
      </c>
      <c r="B297" s="132">
        <v>42304</v>
      </c>
      <c r="C297" s="129">
        <f>SUMIF(Takings!$B:$B,'2015'!$B297,Takings!C:C)</f>
        <v>0</v>
      </c>
      <c r="D297" s="119">
        <f>SUMIF(Takings!$B:$B,'2015'!$B297,Takings!D:D)</f>
        <v>0</v>
      </c>
      <c r="E297" s="119">
        <f>SUMIF(Takings!$B:$B,'2015'!$B297,Takings!E:E)</f>
        <v>0</v>
      </c>
      <c r="F297" s="128">
        <f>SUMIF(Takings!$B:$B,'2015'!$B297,Takings!F:F)</f>
        <v>0</v>
      </c>
      <c r="G297" s="131">
        <f>SUMIF(Takings!$B:$B,'2015'!$B297,Takings!G:G)</f>
        <v>0</v>
      </c>
      <c r="H297" s="128">
        <f t="shared" si="168"/>
        <v>0</v>
      </c>
      <c r="I297" s="129">
        <f>SUMIF(Takings!$B:$B,'2015'!$B297,Takings!I:I)</f>
        <v>0</v>
      </c>
      <c r="J297" s="130">
        <f>SUMIF(Takings!$B:$B,'2015'!$B297,Takings!J:J)</f>
        <v>0</v>
      </c>
      <c r="K297" s="130">
        <f t="shared" si="169"/>
        <v>0</v>
      </c>
      <c r="L297" s="129">
        <f t="shared" si="170"/>
        <v>0</v>
      </c>
      <c r="M297" s="128">
        <f t="shared" si="171"/>
        <v>0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33" t="s">
        <v>1389</v>
      </c>
      <c r="B298" s="132">
        <v>42305</v>
      </c>
      <c r="C298" s="129">
        <f>SUMIF(Takings!$B:$B,'2015'!$B298,Takings!C:C)</f>
        <v>0</v>
      </c>
      <c r="D298" s="119">
        <f>SUMIF(Takings!$B:$B,'2015'!$B298,Takings!D:D)</f>
        <v>0</v>
      </c>
      <c r="E298" s="119">
        <f>SUMIF(Takings!$B:$B,'2015'!$B298,Takings!E:E)</f>
        <v>0</v>
      </c>
      <c r="F298" s="128">
        <f>SUMIF(Takings!$B:$B,'2015'!$B298,Takings!F:F)</f>
        <v>0</v>
      </c>
      <c r="G298" s="131">
        <f>SUMIF(Takings!$B:$B,'2015'!$B298,Takings!G:G)</f>
        <v>0</v>
      </c>
      <c r="H298" s="128">
        <f t="shared" si="168"/>
        <v>0</v>
      </c>
      <c r="I298" s="129">
        <f>SUMIF(Takings!$B:$B,'2015'!$B298,Takings!I:I)</f>
        <v>0</v>
      </c>
      <c r="J298" s="130">
        <f>SUMIF(Takings!$B:$B,'2015'!$B298,Takings!J:J)</f>
        <v>0</v>
      </c>
      <c r="K298" s="130">
        <f t="shared" si="169"/>
        <v>0</v>
      </c>
      <c r="L298" s="129">
        <f t="shared" si="170"/>
        <v>0</v>
      </c>
      <c r="M298" s="128">
        <f t="shared" si="171"/>
        <v>0</v>
      </c>
      <c r="N298" s="127" t="str">
        <f>IF(VLOOKUP($B298,Takings!$B:$P,13,0)=0,"",VLOOKUP($B298,Takings!$B:$P,13,0))</f>
        <v/>
      </c>
      <c r="O298" s="126" t="str">
        <f>IF(VLOOKUP($B298,Takings!$B:$P,14,0)=0,"",VLOOKUP($B298,Takings!$B:$P,14,0))</f>
        <v/>
      </c>
      <c r="P298" s="125" t="str">
        <f>IF(VLOOKUP($B298,Takings!$B:$P,15,0)=0,"",VLOOKUP($B298,Takings!$B:$P,15,0))</f>
        <v/>
      </c>
    </row>
    <row r="299" spans="1:16" x14ac:dyDescent="0.35">
      <c r="A299" s="133" t="s">
        <v>1389</v>
      </c>
      <c r="B299" s="132">
        <v>42306</v>
      </c>
      <c r="C299" s="129">
        <f>SUMIF(Takings!$B:$B,'2015'!$B299,Takings!C:C)</f>
        <v>0</v>
      </c>
      <c r="D299" s="119">
        <f>SUMIF(Takings!$B:$B,'2015'!$B299,Takings!D:D)</f>
        <v>0</v>
      </c>
      <c r="E299" s="119">
        <f>SUMIF(Takings!$B:$B,'2015'!$B299,Takings!E:E)</f>
        <v>0</v>
      </c>
      <c r="F299" s="128">
        <f>SUMIF(Takings!$B:$B,'2015'!$B299,Takings!F:F)</f>
        <v>0</v>
      </c>
      <c r="G299" s="131">
        <f>SUMIF(Takings!$B:$B,'2015'!$B299,Takings!G:G)</f>
        <v>0</v>
      </c>
      <c r="H299" s="128">
        <f t="shared" si="168"/>
        <v>0</v>
      </c>
      <c r="I299" s="129">
        <f>SUMIF(Takings!$B:$B,'2015'!$B299,Takings!I:I)</f>
        <v>0</v>
      </c>
      <c r="J299" s="130">
        <f>SUMIF(Takings!$B:$B,'2015'!$B299,Takings!J:J)</f>
        <v>0</v>
      </c>
      <c r="K299" s="130">
        <f t="shared" si="169"/>
        <v>0</v>
      </c>
      <c r="L299" s="129">
        <f t="shared" si="170"/>
        <v>0</v>
      </c>
      <c r="M299" s="128">
        <f t="shared" si="171"/>
        <v>0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33" t="s">
        <v>1389</v>
      </c>
      <c r="B300" s="132">
        <v>42307</v>
      </c>
      <c r="C300" s="129">
        <f>SUMIF(Takings!$B:$B,'2015'!$B300,Takings!C:C)</f>
        <v>0</v>
      </c>
      <c r="D300" s="119">
        <f>SUMIF(Takings!$B:$B,'2015'!$B300,Takings!D:D)</f>
        <v>0</v>
      </c>
      <c r="E300" s="119">
        <f>SUMIF(Takings!$B:$B,'2015'!$B300,Takings!E:E)</f>
        <v>0</v>
      </c>
      <c r="F300" s="128">
        <f>SUMIF(Takings!$B:$B,'2015'!$B300,Takings!F:F)</f>
        <v>0</v>
      </c>
      <c r="G300" s="131">
        <f>SUMIF(Takings!$B:$B,'2015'!$B300,Takings!G:G)</f>
        <v>0</v>
      </c>
      <c r="H300" s="128">
        <f t="shared" si="168"/>
        <v>0</v>
      </c>
      <c r="I300" s="129">
        <f>SUMIF(Takings!$B:$B,'2015'!$B300,Takings!I:I)</f>
        <v>0</v>
      </c>
      <c r="J300" s="130">
        <f>SUMIF(Takings!$B:$B,'2015'!$B300,Takings!J:J)</f>
        <v>0</v>
      </c>
      <c r="K300" s="130">
        <f t="shared" si="169"/>
        <v>0</v>
      </c>
      <c r="L300" s="129">
        <f t="shared" si="170"/>
        <v>0</v>
      </c>
      <c r="M300" s="128">
        <f t="shared" si="171"/>
        <v>0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33" t="s">
        <v>1389</v>
      </c>
      <c r="B301" s="132">
        <v>42308</v>
      </c>
      <c r="C301" s="129">
        <f>SUMIF(Takings!$B:$B,'2015'!$B301,Takings!C:C)</f>
        <v>0</v>
      </c>
      <c r="D301" s="119">
        <f>SUMIF(Takings!$B:$B,'2015'!$B301,Takings!D:D)</f>
        <v>0</v>
      </c>
      <c r="E301" s="119">
        <f>SUMIF(Takings!$B:$B,'2015'!$B301,Takings!E:E)</f>
        <v>0</v>
      </c>
      <c r="F301" s="128">
        <f>SUMIF(Takings!$B:$B,'2015'!$B301,Takings!F:F)</f>
        <v>0</v>
      </c>
      <c r="G301" s="131">
        <f>SUMIF(Takings!$B:$B,'2015'!$B301,Takings!G:G)</f>
        <v>0</v>
      </c>
      <c r="H301" s="128">
        <f t="shared" si="168"/>
        <v>0</v>
      </c>
      <c r="I301" s="129">
        <f>SUMIF(Takings!$B:$B,'2015'!$B301,Takings!I:I)</f>
        <v>0</v>
      </c>
      <c r="J301" s="130">
        <f>SUMIF(Takings!$B:$B,'2015'!$B301,Takings!J:J)</f>
        <v>0</v>
      </c>
      <c r="K301" s="130">
        <f t="shared" si="169"/>
        <v>0</v>
      </c>
      <c r="L301" s="129">
        <f t="shared" si="170"/>
        <v>0</v>
      </c>
      <c r="M301" s="128">
        <f t="shared" si="171"/>
        <v>0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42309</v>
      </c>
      <c r="C302" s="119">
        <f>SUM(C296:C301)</f>
        <v>0</v>
      </c>
      <c r="D302" s="119">
        <f>VLOOKUP($B302,Takings!$B:$P,3,0)</f>
        <v>0</v>
      </c>
      <c r="E302" s="122">
        <f>SUM(C302:D302)</f>
        <v>0</v>
      </c>
      <c r="F302" s="118"/>
      <c r="G302" s="121">
        <f>SUM(G296:G301)</f>
        <v>0</v>
      </c>
      <c r="H302" s="118">
        <f>AVERAGE(H296:H301)</f>
        <v>0</v>
      </c>
      <c r="I302" s="119">
        <f>SUM(I296:I301)</f>
        <v>0</v>
      </c>
      <c r="J302" s="120">
        <f>SUM(J296:J301)</f>
        <v>0</v>
      </c>
      <c r="K302" s="120">
        <f>SUM(G302,J302)</f>
        <v>0</v>
      </c>
      <c r="L302" s="119">
        <f>AVERAGE(L296:L301)</f>
        <v>0</v>
      </c>
      <c r="M302" s="118">
        <f>AVERAGE(M296:M301)</f>
        <v>0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33" t="s">
        <v>1388</v>
      </c>
      <c r="B303" s="132">
        <v>42310</v>
      </c>
      <c r="C303" s="129">
        <f>SUMIF(Takings!$B:$B,'2015'!$B303,Takings!C:C)</f>
        <v>0</v>
      </c>
      <c r="D303" s="119">
        <f>SUMIF(Takings!$B:$B,'2015'!$B303,Takings!D:D)</f>
        <v>0</v>
      </c>
      <c r="E303" s="119">
        <f>SUMIF(Takings!$B:$B,'2015'!$B303,Takings!E:E)</f>
        <v>0</v>
      </c>
      <c r="F303" s="128">
        <f>SUMIF(Takings!$B:$B,'2015'!$B303,Takings!F:F)</f>
        <v>0</v>
      </c>
      <c r="G303" s="131">
        <f>SUMIF(Takings!$B:$B,'2015'!$B303,Takings!G:G)</f>
        <v>0</v>
      </c>
      <c r="H303" s="128">
        <f t="shared" ref="H303:H308" si="172">IFERROR(F303/G303,0)</f>
        <v>0</v>
      </c>
      <c r="I303" s="129">
        <f>SUMIF(Takings!$B:$B,'2015'!$B303,Takings!I:I)</f>
        <v>0</v>
      </c>
      <c r="J303" s="130">
        <f>SUMIF(Takings!$B:$B,'2015'!$B303,Takings!J:J)</f>
        <v>0</v>
      </c>
      <c r="K303" s="130">
        <f t="shared" ref="K303:K308" si="173">IFERROR(SUM(G303,J303),0)</f>
        <v>0</v>
      </c>
      <c r="L303" s="129">
        <f t="shared" ref="L303:L308" si="174">IFERROR(MEDIAN(I303/J303),0)</f>
        <v>0</v>
      </c>
      <c r="M303" s="128">
        <f t="shared" ref="M303:M308" si="175">IFERROR(SUM(F303,I303)/K303,0)</f>
        <v>0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33" t="s">
        <v>1388</v>
      </c>
      <c r="B304" s="132">
        <v>42311</v>
      </c>
      <c r="C304" s="129">
        <f>SUMIF(Takings!$B:$B,'2015'!$B304,Takings!C:C)</f>
        <v>0</v>
      </c>
      <c r="D304" s="119">
        <f>SUMIF(Takings!$B:$B,'2015'!$B304,Takings!D:D)</f>
        <v>0</v>
      </c>
      <c r="E304" s="119">
        <f>SUMIF(Takings!$B:$B,'2015'!$B304,Takings!E:E)</f>
        <v>0</v>
      </c>
      <c r="F304" s="128">
        <f>SUMIF(Takings!$B:$B,'2015'!$B304,Takings!F:F)</f>
        <v>0</v>
      </c>
      <c r="G304" s="131">
        <f>SUMIF(Takings!$B:$B,'2015'!$B304,Takings!G:G)</f>
        <v>0</v>
      </c>
      <c r="H304" s="128">
        <f t="shared" si="172"/>
        <v>0</v>
      </c>
      <c r="I304" s="129">
        <f>SUMIF(Takings!$B:$B,'2015'!$B304,Takings!I:I)</f>
        <v>0</v>
      </c>
      <c r="J304" s="130">
        <f>SUMIF(Takings!$B:$B,'2015'!$B304,Takings!J:J)</f>
        <v>0</v>
      </c>
      <c r="K304" s="130">
        <f t="shared" si="173"/>
        <v>0</v>
      </c>
      <c r="L304" s="129">
        <f t="shared" si="174"/>
        <v>0</v>
      </c>
      <c r="M304" s="128">
        <f t="shared" si="175"/>
        <v>0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33" t="s">
        <v>1388</v>
      </c>
      <c r="B305" s="132">
        <v>42312</v>
      </c>
      <c r="C305" s="129">
        <f>SUMIF(Takings!$B:$B,'2015'!$B305,Takings!C:C)</f>
        <v>0</v>
      </c>
      <c r="D305" s="119">
        <f>SUMIF(Takings!$B:$B,'2015'!$B305,Takings!D:D)</f>
        <v>0</v>
      </c>
      <c r="E305" s="119">
        <f>SUMIF(Takings!$B:$B,'2015'!$B305,Takings!E:E)</f>
        <v>0</v>
      </c>
      <c r="F305" s="128">
        <f>SUMIF(Takings!$B:$B,'2015'!$B305,Takings!F:F)</f>
        <v>0</v>
      </c>
      <c r="G305" s="131">
        <f>SUMIF(Takings!$B:$B,'2015'!$B305,Takings!G:G)</f>
        <v>0</v>
      </c>
      <c r="H305" s="128">
        <f t="shared" si="172"/>
        <v>0</v>
      </c>
      <c r="I305" s="129">
        <f>SUMIF(Takings!$B:$B,'2015'!$B305,Takings!I:I)</f>
        <v>0</v>
      </c>
      <c r="J305" s="130">
        <f>SUMIF(Takings!$B:$B,'2015'!$B305,Takings!J:J)</f>
        <v>0</v>
      </c>
      <c r="K305" s="130">
        <f t="shared" si="173"/>
        <v>0</v>
      </c>
      <c r="L305" s="129">
        <f t="shared" si="174"/>
        <v>0</v>
      </c>
      <c r="M305" s="128">
        <f t="shared" si="175"/>
        <v>0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33" t="s">
        <v>1388</v>
      </c>
      <c r="B306" s="132">
        <v>42313</v>
      </c>
      <c r="C306" s="129">
        <f>SUMIF(Takings!$B:$B,'2015'!$B306,Takings!C:C)</f>
        <v>0</v>
      </c>
      <c r="D306" s="119">
        <f>SUMIF(Takings!$B:$B,'2015'!$B306,Takings!D:D)</f>
        <v>0</v>
      </c>
      <c r="E306" s="119">
        <f>SUMIF(Takings!$B:$B,'2015'!$B306,Takings!E:E)</f>
        <v>0</v>
      </c>
      <c r="F306" s="128">
        <f>SUMIF(Takings!$B:$B,'2015'!$B306,Takings!F:F)</f>
        <v>0</v>
      </c>
      <c r="G306" s="131">
        <f>SUMIF(Takings!$B:$B,'2015'!$B306,Takings!G:G)</f>
        <v>0</v>
      </c>
      <c r="H306" s="128">
        <f t="shared" si="172"/>
        <v>0</v>
      </c>
      <c r="I306" s="129">
        <f>SUMIF(Takings!$B:$B,'2015'!$B306,Takings!I:I)</f>
        <v>0</v>
      </c>
      <c r="J306" s="130">
        <f>SUMIF(Takings!$B:$B,'2015'!$B306,Takings!J:J)</f>
        <v>0</v>
      </c>
      <c r="K306" s="130">
        <f t="shared" si="173"/>
        <v>0</v>
      </c>
      <c r="L306" s="129">
        <f t="shared" si="174"/>
        <v>0</v>
      </c>
      <c r="M306" s="128">
        <f t="shared" si="175"/>
        <v>0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33" t="s">
        <v>1388</v>
      </c>
      <c r="B307" s="132">
        <v>42314</v>
      </c>
      <c r="C307" s="129">
        <f>SUMIF(Takings!$B:$B,'2015'!$B307,Takings!C:C)</f>
        <v>0</v>
      </c>
      <c r="D307" s="119">
        <f>SUMIF(Takings!$B:$B,'2015'!$B307,Takings!D:D)</f>
        <v>0</v>
      </c>
      <c r="E307" s="119">
        <f>SUMIF(Takings!$B:$B,'2015'!$B307,Takings!E:E)</f>
        <v>0</v>
      </c>
      <c r="F307" s="128">
        <f>SUMIF(Takings!$B:$B,'2015'!$B307,Takings!F:F)</f>
        <v>0</v>
      </c>
      <c r="G307" s="131">
        <f>SUMIF(Takings!$B:$B,'2015'!$B307,Takings!G:G)</f>
        <v>0</v>
      </c>
      <c r="H307" s="128">
        <f t="shared" si="172"/>
        <v>0</v>
      </c>
      <c r="I307" s="129">
        <f>SUMIF(Takings!$B:$B,'2015'!$B307,Takings!I:I)</f>
        <v>0</v>
      </c>
      <c r="J307" s="130">
        <f>SUMIF(Takings!$B:$B,'2015'!$B307,Takings!J:J)</f>
        <v>0</v>
      </c>
      <c r="K307" s="130">
        <f t="shared" si="173"/>
        <v>0</v>
      </c>
      <c r="L307" s="129">
        <f t="shared" si="174"/>
        <v>0</v>
      </c>
      <c r="M307" s="128">
        <f t="shared" si="175"/>
        <v>0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33" t="s">
        <v>1388</v>
      </c>
      <c r="B308" s="132">
        <v>42315</v>
      </c>
      <c r="C308" s="129">
        <f>SUMIF(Takings!$B:$B,'2015'!$B308,Takings!C:C)</f>
        <v>0</v>
      </c>
      <c r="D308" s="119">
        <f>SUMIF(Takings!$B:$B,'2015'!$B308,Takings!D:D)</f>
        <v>0</v>
      </c>
      <c r="E308" s="119">
        <f>SUMIF(Takings!$B:$B,'2015'!$B308,Takings!E:E)</f>
        <v>0</v>
      </c>
      <c r="F308" s="128">
        <f>SUMIF(Takings!$B:$B,'2015'!$B308,Takings!F:F)</f>
        <v>0</v>
      </c>
      <c r="G308" s="131">
        <f>SUMIF(Takings!$B:$B,'2015'!$B308,Takings!G:G)</f>
        <v>0</v>
      </c>
      <c r="H308" s="128">
        <f t="shared" si="172"/>
        <v>0</v>
      </c>
      <c r="I308" s="129">
        <f>SUMIF(Takings!$B:$B,'2015'!$B308,Takings!I:I)</f>
        <v>0</v>
      </c>
      <c r="J308" s="130">
        <f>SUMIF(Takings!$B:$B,'2015'!$B308,Takings!J:J)</f>
        <v>0</v>
      </c>
      <c r="K308" s="130">
        <f t="shared" si="173"/>
        <v>0</v>
      </c>
      <c r="L308" s="129">
        <f t="shared" si="174"/>
        <v>0</v>
      </c>
      <c r="M308" s="128">
        <f t="shared" si="175"/>
        <v>0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42316</v>
      </c>
      <c r="C309" s="119">
        <f>SUM(C303:C308)</f>
        <v>0</v>
      </c>
      <c r="D309" s="119">
        <f>VLOOKUP($B309,Takings!$B:$P,3,0)</f>
        <v>0</v>
      </c>
      <c r="E309" s="122">
        <f>SUM(C309:D309)</f>
        <v>0</v>
      </c>
      <c r="F309" s="118"/>
      <c r="G309" s="121">
        <f>SUM(G303:G308)</f>
        <v>0</v>
      </c>
      <c r="H309" s="118">
        <f>AVERAGE(H303:H308)</f>
        <v>0</v>
      </c>
      <c r="I309" s="119">
        <f>SUM(I303:I308)</f>
        <v>0</v>
      </c>
      <c r="J309" s="120">
        <f>SUM(J303:J308)</f>
        <v>0</v>
      </c>
      <c r="K309" s="120">
        <f>SUM(G309,J309)</f>
        <v>0</v>
      </c>
      <c r="L309" s="119">
        <f>AVERAGE(L303:L308)</f>
        <v>0</v>
      </c>
      <c r="M309" s="118">
        <f>AVERAGE(M303:M308)</f>
        <v>0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33" t="s">
        <v>1387</v>
      </c>
      <c r="B310" s="132">
        <v>42317</v>
      </c>
      <c r="C310" s="129">
        <f>SUMIF(Takings!$B:$B,'2015'!$B310,Takings!C:C)</f>
        <v>0</v>
      </c>
      <c r="D310" s="119">
        <f>SUMIF(Takings!$B:$B,'2015'!$B310,Takings!D:D)</f>
        <v>0</v>
      </c>
      <c r="E310" s="119">
        <f>SUMIF(Takings!$B:$B,'2015'!$B310,Takings!E:E)</f>
        <v>0</v>
      </c>
      <c r="F310" s="128">
        <f>SUMIF(Takings!$B:$B,'2015'!$B310,Takings!F:F)</f>
        <v>0</v>
      </c>
      <c r="G310" s="131">
        <f>SUMIF(Takings!$B:$B,'2015'!$B310,Takings!G:G)</f>
        <v>0</v>
      </c>
      <c r="H310" s="128">
        <f t="shared" ref="H310:H315" si="176">IFERROR(F310/G310,0)</f>
        <v>0</v>
      </c>
      <c r="I310" s="129">
        <f>SUMIF(Takings!$B:$B,'2015'!$B310,Takings!I:I)</f>
        <v>0</v>
      </c>
      <c r="J310" s="130">
        <f>SUMIF(Takings!$B:$B,'2015'!$B310,Takings!J:J)</f>
        <v>0</v>
      </c>
      <c r="K310" s="130">
        <f t="shared" ref="K310:K315" si="177">IFERROR(SUM(G310,J310),0)</f>
        <v>0</v>
      </c>
      <c r="L310" s="129">
        <f t="shared" ref="L310:L315" si="178">IFERROR(MEDIAN(I310/J310),0)</f>
        <v>0</v>
      </c>
      <c r="M310" s="128">
        <f t="shared" ref="M310:M315" si="179">IFERROR(SUM(F310,I310)/K310,0)</f>
        <v>0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33" t="s">
        <v>1387</v>
      </c>
      <c r="B311" s="132">
        <v>42318</v>
      </c>
      <c r="C311" s="129">
        <f>SUMIF(Takings!$B:$B,'2015'!$B311,Takings!C:C)</f>
        <v>0</v>
      </c>
      <c r="D311" s="119">
        <f>SUMIF(Takings!$B:$B,'2015'!$B311,Takings!D:D)</f>
        <v>0</v>
      </c>
      <c r="E311" s="119">
        <f>SUMIF(Takings!$B:$B,'2015'!$B311,Takings!E:E)</f>
        <v>0</v>
      </c>
      <c r="F311" s="128">
        <f>SUMIF(Takings!$B:$B,'2015'!$B311,Takings!F:F)</f>
        <v>0</v>
      </c>
      <c r="G311" s="131">
        <f>SUMIF(Takings!$B:$B,'2015'!$B311,Takings!G:G)</f>
        <v>0</v>
      </c>
      <c r="H311" s="128">
        <f t="shared" si="176"/>
        <v>0</v>
      </c>
      <c r="I311" s="129">
        <f>SUMIF(Takings!$B:$B,'2015'!$B311,Takings!I:I)</f>
        <v>0</v>
      </c>
      <c r="J311" s="130">
        <f>SUMIF(Takings!$B:$B,'2015'!$B311,Takings!J:J)</f>
        <v>0</v>
      </c>
      <c r="K311" s="130">
        <f t="shared" si="177"/>
        <v>0</v>
      </c>
      <c r="L311" s="129">
        <f t="shared" si="178"/>
        <v>0</v>
      </c>
      <c r="M311" s="128">
        <f t="shared" si="179"/>
        <v>0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33" t="s">
        <v>1387</v>
      </c>
      <c r="B312" s="132">
        <v>42319</v>
      </c>
      <c r="C312" s="129">
        <f>SUMIF(Takings!$B:$B,'2015'!$B312,Takings!C:C)</f>
        <v>0</v>
      </c>
      <c r="D312" s="119">
        <f>SUMIF(Takings!$B:$B,'2015'!$B312,Takings!D:D)</f>
        <v>0</v>
      </c>
      <c r="E312" s="119">
        <f>SUMIF(Takings!$B:$B,'2015'!$B312,Takings!E:E)</f>
        <v>0</v>
      </c>
      <c r="F312" s="128">
        <f>SUMIF(Takings!$B:$B,'2015'!$B312,Takings!F:F)</f>
        <v>0</v>
      </c>
      <c r="G312" s="131">
        <f>SUMIF(Takings!$B:$B,'2015'!$B312,Takings!G:G)</f>
        <v>0</v>
      </c>
      <c r="H312" s="128">
        <f t="shared" si="176"/>
        <v>0</v>
      </c>
      <c r="I312" s="129">
        <f>SUMIF(Takings!$B:$B,'2015'!$B312,Takings!I:I)</f>
        <v>0</v>
      </c>
      <c r="J312" s="130">
        <f>SUMIF(Takings!$B:$B,'2015'!$B312,Takings!J:J)</f>
        <v>0</v>
      </c>
      <c r="K312" s="130">
        <f t="shared" si="177"/>
        <v>0</v>
      </c>
      <c r="L312" s="129">
        <f t="shared" si="178"/>
        <v>0</v>
      </c>
      <c r="M312" s="128">
        <f t="shared" si="179"/>
        <v>0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33" t="s">
        <v>1387</v>
      </c>
      <c r="B313" s="132">
        <v>42320</v>
      </c>
      <c r="C313" s="129">
        <f>SUMIF(Takings!$B:$B,'2015'!$B313,Takings!C:C)</f>
        <v>0</v>
      </c>
      <c r="D313" s="119">
        <f>SUMIF(Takings!$B:$B,'2015'!$B313,Takings!D:D)</f>
        <v>0</v>
      </c>
      <c r="E313" s="119">
        <f>SUMIF(Takings!$B:$B,'2015'!$B313,Takings!E:E)</f>
        <v>0</v>
      </c>
      <c r="F313" s="128">
        <f>SUMIF(Takings!$B:$B,'2015'!$B313,Takings!F:F)</f>
        <v>0</v>
      </c>
      <c r="G313" s="131">
        <f>SUMIF(Takings!$B:$B,'2015'!$B313,Takings!G:G)</f>
        <v>0</v>
      </c>
      <c r="H313" s="128">
        <f t="shared" si="176"/>
        <v>0</v>
      </c>
      <c r="I313" s="129">
        <f>SUMIF(Takings!$B:$B,'2015'!$B313,Takings!I:I)</f>
        <v>0</v>
      </c>
      <c r="J313" s="130">
        <f>SUMIF(Takings!$B:$B,'2015'!$B313,Takings!J:J)</f>
        <v>0</v>
      </c>
      <c r="K313" s="130">
        <f t="shared" si="177"/>
        <v>0</v>
      </c>
      <c r="L313" s="129">
        <f t="shared" si="178"/>
        <v>0</v>
      </c>
      <c r="M313" s="128">
        <f t="shared" si="179"/>
        <v>0</v>
      </c>
      <c r="N313" s="127" t="str">
        <f>IF(VLOOKUP($B313,Takings!$B:$P,13,0)=0,"",VLOOKUP($B313,Takings!$B:$P,13,0))</f>
        <v/>
      </c>
      <c r="O313" s="126" t="str">
        <f>IF(VLOOKUP($B313,Takings!$B:$P,14,0)=0,"",VLOOKUP($B313,Takings!$B:$P,14,0))</f>
        <v/>
      </c>
      <c r="P313" s="125" t="str">
        <f>IF(VLOOKUP($B313,Takings!$B:$P,15,0)=0,"",VLOOKUP($B313,Takings!$B:$P,15,0))</f>
        <v/>
      </c>
    </row>
    <row r="314" spans="1:16" x14ac:dyDescent="0.35">
      <c r="A314" s="133" t="s">
        <v>1387</v>
      </c>
      <c r="B314" s="132">
        <v>42321</v>
      </c>
      <c r="C314" s="129">
        <f>SUMIF(Takings!$B:$B,'2015'!$B314,Takings!C:C)</f>
        <v>0</v>
      </c>
      <c r="D314" s="119">
        <f>SUMIF(Takings!$B:$B,'2015'!$B314,Takings!D:D)</f>
        <v>0</v>
      </c>
      <c r="E314" s="119">
        <f>SUMIF(Takings!$B:$B,'2015'!$B314,Takings!E:E)</f>
        <v>0</v>
      </c>
      <c r="F314" s="128">
        <f>SUMIF(Takings!$B:$B,'2015'!$B314,Takings!F:F)</f>
        <v>0</v>
      </c>
      <c r="G314" s="131">
        <f>SUMIF(Takings!$B:$B,'2015'!$B314,Takings!G:G)</f>
        <v>0</v>
      </c>
      <c r="H314" s="128">
        <f t="shared" si="176"/>
        <v>0</v>
      </c>
      <c r="I314" s="129">
        <f>SUMIF(Takings!$B:$B,'2015'!$B314,Takings!I:I)</f>
        <v>0</v>
      </c>
      <c r="J314" s="130">
        <f>SUMIF(Takings!$B:$B,'2015'!$B314,Takings!J:J)</f>
        <v>0</v>
      </c>
      <c r="K314" s="130">
        <f t="shared" si="177"/>
        <v>0</v>
      </c>
      <c r="L314" s="129">
        <f t="shared" si="178"/>
        <v>0</v>
      </c>
      <c r="M314" s="128">
        <f t="shared" si="179"/>
        <v>0</v>
      </c>
      <c r="N314" s="127" t="str">
        <f>IF(VLOOKUP($B314,Takings!$B:$P,13,0)=0,"",VLOOKUP($B314,Takings!$B:$P,13,0))</f>
        <v/>
      </c>
      <c r="O314" s="126" t="str">
        <f>IF(VLOOKUP($B314,Takings!$B:$P,14,0)=0,"",VLOOKUP($B314,Takings!$B:$P,14,0))</f>
        <v/>
      </c>
      <c r="P314" s="125" t="str">
        <f>IF(VLOOKUP($B314,Takings!$B:$P,15,0)=0,"",VLOOKUP($B314,Takings!$B:$P,15,0))</f>
        <v/>
      </c>
    </row>
    <row r="315" spans="1:16" x14ac:dyDescent="0.35">
      <c r="A315" s="133" t="s">
        <v>1387</v>
      </c>
      <c r="B315" s="132">
        <v>42322</v>
      </c>
      <c r="C315" s="129">
        <f>SUMIF(Takings!$B:$B,'2015'!$B315,Takings!C:C)</f>
        <v>0</v>
      </c>
      <c r="D315" s="119">
        <f>SUMIF(Takings!$B:$B,'2015'!$B315,Takings!D:D)</f>
        <v>0</v>
      </c>
      <c r="E315" s="119">
        <f>SUMIF(Takings!$B:$B,'2015'!$B315,Takings!E:E)</f>
        <v>0</v>
      </c>
      <c r="F315" s="128">
        <f>SUMIF(Takings!$B:$B,'2015'!$B315,Takings!F:F)</f>
        <v>0</v>
      </c>
      <c r="G315" s="131">
        <f>SUMIF(Takings!$B:$B,'2015'!$B315,Takings!G:G)</f>
        <v>0</v>
      </c>
      <c r="H315" s="128">
        <f t="shared" si="176"/>
        <v>0</v>
      </c>
      <c r="I315" s="129">
        <f>SUMIF(Takings!$B:$B,'2015'!$B315,Takings!I:I)</f>
        <v>0</v>
      </c>
      <c r="J315" s="130">
        <f>SUMIF(Takings!$B:$B,'2015'!$B315,Takings!J:J)</f>
        <v>0</v>
      </c>
      <c r="K315" s="130">
        <f t="shared" si="177"/>
        <v>0</v>
      </c>
      <c r="L315" s="129">
        <f t="shared" si="178"/>
        <v>0</v>
      </c>
      <c r="M315" s="128">
        <f t="shared" si="179"/>
        <v>0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42323</v>
      </c>
      <c r="C316" s="119">
        <f>SUM(C310:C315)</f>
        <v>0</v>
      </c>
      <c r="D316" s="119">
        <f>VLOOKUP($B316,Takings!$B:$P,3,0)</f>
        <v>0</v>
      </c>
      <c r="E316" s="122">
        <f>SUM(C316:D316)</f>
        <v>0</v>
      </c>
      <c r="F316" s="118"/>
      <c r="G316" s="121">
        <f>SUM(G310:G315)</f>
        <v>0</v>
      </c>
      <c r="H316" s="118">
        <f>AVERAGE(H310:H315)</f>
        <v>0</v>
      </c>
      <c r="I316" s="119">
        <f>SUM(I310:I315)</f>
        <v>0</v>
      </c>
      <c r="J316" s="120">
        <f>SUM(J310:J315)</f>
        <v>0</v>
      </c>
      <c r="K316" s="120">
        <f>SUM(G316,J316)</f>
        <v>0</v>
      </c>
      <c r="L316" s="119">
        <f>AVERAGE(L310:L315)</f>
        <v>0</v>
      </c>
      <c r="M316" s="118">
        <f>AVERAGE(M310:M315)</f>
        <v>0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33" t="s">
        <v>1386</v>
      </c>
      <c r="B317" s="132">
        <v>42324</v>
      </c>
      <c r="C317" s="129">
        <f>SUMIF(Takings!$B:$B,'2015'!$B317,Takings!C:C)</f>
        <v>0</v>
      </c>
      <c r="D317" s="119">
        <f>SUMIF(Takings!$B:$B,'2015'!$B317,Takings!D:D)</f>
        <v>0</v>
      </c>
      <c r="E317" s="119">
        <f>SUMIF(Takings!$B:$B,'2015'!$B317,Takings!E:E)</f>
        <v>0</v>
      </c>
      <c r="F317" s="128">
        <f>SUMIF(Takings!$B:$B,'2015'!$B317,Takings!F:F)</f>
        <v>0</v>
      </c>
      <c r="G317" s="131">
        <f>SUMIF(Takings!$B:$B,'2015'!$B317,Takings!G:G)</f>
        <v>0</v>
      </c>
      <c r="H317" s="128">
        <f t="shared" ref="H317:H322" si="180">IFERROR(F317/G317,0)</f>
        <v>0</v>
      </c>
      <c r="I317" s="129">
        <f>SUMIF(Takings!$B:$B,'2015'!$B317,Takings!I:I)</f>
        <v>0</v>
      </c>
      <c r="J317" s="130">
        <f>SUMIF(Takings!$B:$B,'2015'!$B317,Takings!J:J)</f>
        <v>0</v>
      </c>
      <c r="K317" s="130">
        <f t="shared" ref="K317:K322" si="181">IFERROR(SUM(G317,J317),0)</f>
        <v>0</v>
      </c>
      <c r="L317" s="129">
        <f t="shared" ref="L317:L322" si="182">IFERROR(MEDIAN(I317/J317),0)</f>
        <v>0</v>
      </c>
      <c r="M317" s="128">
        <f t="shared" ref="M317:M322" si="183">IFERROR(SUM(F317,I317)/K317,0)</f>
        <v>0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33" t="s">
        <v>1386</v>
      </c>
      <c r="B318" s="132">
        <v>42325</v>
      </c>
      <c r="C318" s="129">
        <f>SUMIF(Takings!$B:$B,'2015'!$B318,Takings!C:C)</f>
        <v>0</v>
      </c>
      <c r="D318" s="119">
        <f>SUMIF(Takings!$B:$B,'2015'!$B318,Takings!D:D)</f>
        <v>0</v>
      </c>
      <c r="E318" s="119">
        <f>SUMIF(Takings!$B:$B,'2015'!$B318,Takings!E:E)</f>
        <v>0</v>
      </c>
      <c r="F318" s="128">
        <f>SUMIF(Takings!$B:$B,'2015'!$B318,Takings!F:F)</f>
        <v>0</v>
      </c>
      <c r="G318" s="131">
        <f>SUMIF(Takings!$B:$B,'2015'!$B318,Takings!G:G)</f>
        <v>0</v>
      </c>
      <c r="H318" s="128">
        <f t="shared" si="180"/>
        <v>0</v>
      </c>
      <c r="I318" s="129">
        <f>SUMIF(Takings!$B:$B,'2015'!$B318,Takings!I:I)</f>
        <v>0</v>
      </c>
      <c r="J318" s="130">
        <f>SUMIF(Takings!$B:$B,'2015'!$B318,Takings!J:J)</f>
        <v>0</v>
      </c>
      <c r="K318" s="130">
        <f t="shared" si="181"/>
        <v>0</v>
      </c>
      <c r="L318" s="129">
        <f t="shared" si="182"/>
        <v>0</v>
      </c>
      <c r="M318" s="128">
        <f t="shared" si="183"/>
        <v>0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33" t="s">
        <v>1386</v>
      </c>
      <c r="B319" s="132">
        <v>42326</v>
      </c>
      <c r="C319" s="129">
        <f>SUMIF(Takings!$B:$B,'2015'!$B319,Takings!C:C)</f>
        <v>0</v>
      </c>
      <c r="D319" s="119">
        <f>SUMIF(Takings!$B:$B,'2015'!$B319,Takings!D:D)</f>
        <v>0</v>
      </c>
      <c r="E319" s="119">
        <f>SUMIF(Takings!$B:$B,'2015'!$B319,Takings!E:E)</f>
        <v>0</v>
      </c>
      <c r="F319" s="128">
        <f>SUMIF(Takings!$B:$B,'2015'!$B319,Takings!F:F)</f>
        <v>0</v>
      </c>
      <c r="G319" s="131">
        <f>SUMIF(Takings!$B:$B,'2015'!$B319,Takings!G:G)</f>
        <v>0</v>
      </c>
      <c r="H319" s="128">
        <f t="shared" si="180"/>
        <v>0</v>
      </c>
      <c r="I319" s="129">
        <f>SUMIF(Takings!$B:$B,'2015'!$B319,Takings!I:I)</f>
        <v>0</v>
      </c>
      <c r="J319" s="130">
        <f>SUMIF(Takings!$B:$B,'2015'!$B319,Takings!J:J)</f>
        <v>0</v>
      </c>
      <c r="K319" s="130">
        <f t="shared" si="181"/>
        <v>0</v>
      </c>
      <c r="L319" s="129">
        <f t="shared" si="182"/>
        <v>0</v>
      </c>
      <c r="M319" s="128">
        <f t="shared" si="183"/>
        <v>0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33" t="s">
        <v>1386</v>
      </c>
      <c r="B320" s="132">
        <v>42327</v>
      </c>
      <c r="C320" s="129">
        <f>SUMIF(Takings!$B:$B,'2015'!$B320,Takings!C:C)</f>
        <v>0</v>
      </c>
      <c r="D320" s="119">
        <f>SUMIF(Takings!$B:$B,'2015'!$B320,Takings!D:D)</f>
        <v>0</v>
      </c>
      <c r="E320" s="119">
        <f>SUMIF(Takings!$B:$B,'2015'!$B320,Takings!E:E)</f>
        <v>0</v>
      </c>
      <c r="F320" s="128">
        <f>SUMIF(Takings!$B:$B,'2015'!$B320,Takings!F:F)</f>
        <v>0</v>
      </c>
      <c r="G320" s="131">
        <f>SUMIF(Takings!$B:$B,'2015'!$B320,Takings!G:G)</f>
        <v>0</v>
      </c>
      <c r="H320" s="128">
        <f t="shared" si="180"/>
        <v>0</v>
      </c>
      <c r="I320" s="129">
        <f>SUMIF(Takings!$B:$B,'2015'!$B320,Takings!I:I)</f>
        <v>0</v>
      </c>
      <c r="J320" s="130">
        <f>SUMIF(Takings!$B:$B,'2015'!$B320,Takings!J:J)</f>
        <v>0</v>
      </c>
      <c r="K320" s="130">
        <f t="shared" si="181"/>
        <v>0</v>
      </c>
      <c r="L320" s="129">
        <f t="shared" si="182"/>
        <v>0</v>
      </c>
      <c r="M320" s="128">
        <f t="shared" si="183"/>
        <v>0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x14ac:dyDescent="0.35">
      <c r="A321" s="133" t="s">
        <v>1386</v>
      </c>
      <c r="B321" s="132">
        <v>42328</v>
      </c>
      <c r="C321" s="129">
        <f>SUMIF(Takings!$B:$B,'2015'!$B321,Takings!C:C)</f>
        <v>0</v>
      </c>
      <c r="D321" s="119">
        <f>SUMIF(Takings!$B:$B,'2015'!$B321,Takings!D:D)</f>
        <v>0</v>
      </c>
      <c r="E321" s="119">
        <f>SUMIF(Takings!$B:$B,'2015'!$B321,Takings!E:E)</f>
        <v>0</v>
      </c>
      <c r="F321" s="128">
        <f>SUMIF(Takings!$B:$B,'2015'!$B321,Takings!F:F)</f>
        <v>0</v>
      </c>
      <c r="G321" s="131">
        <f>SUMIF(Takings!$B:$B,'2015'!$B321,Takings!G:G)</f>
        <v>0</v>
      </c>
      <c r="H321" s="128">
        <f t="shared" si="180"/>
        <v>0</v>
      </c>
      <c r="I321" s="129">
        <f>SUMIF(Takings!$B:$B,'2015'!$B321,Takings!I:I)</f>
        <v>0</v>
      </c>
      <c r="J321" s="130">
        <f>SUMIF(Takings!$B:$B,'2015'!$B321,Takings!J:J)</f>
        <v>0</v>
      </c>
      <c r="K321" s="130">
        <f t="shared" si="181"/>
        <v>0</v>
      </c>
      <c r="L321" s="129">
        <f t="shared" si="182"/>
        <v>0</v>
      </c>
      <c r="M321" s="128">
        <f t="shared" si="183"/>
        <v>0</v>
      </c>
      <c r="N321" s="127" t="str">
        <f>IF(VLOOKUP($B321,Takings!$B:$P,13,0)=0,"",VLOOKUP($B321,Takings!$B:$P,13,0))</f>
        <v/>
      </c>
      <c r="O321" s="126" t="str">
        <f>IF(VLOOKUP($B321,Takings!$B:$P,14,0)=0,"",VLOOKUP($B321,Takings!$B:$P,14,0))</f>
        <v/>
      </c>
      <c r="P321" s="125" t="str">
        <f>IF(VLOOKUP($B321,Takings!$B:$P,15,0)=0,"",VLOOKUP($B321,Takings!$B:$P,15,0))</f>
        <v/>
      </c>
    </row>
    <row r="322" spans="1:16" x14ac:dyDescent="0.35">
      <c r="A322" s="133" t="s">
        <v>1386</v>
      </c>
      <c r="B322" s="132">
        <v>42329</v>
      </c>
      <c r="C322" s="129">
        <f>SUMIF(Takings!$B:$B,'2015'!$B322,Takings!C:C)</f>
        <v>0</v>
      </c>
      <c r="D322" s="119">
        <f>SUMIF(Takings!$B:$B,'2015'!$B322,Takings!D:D)</f>
        <v>0</v>
      </c>
      <c r="E322" s="119">
        <f>SUMIF(Takings!$B:$B,'2015'!$B322,Takings!E:E)</f>
        <v>0</v>
      </c>
      <c r="F322" s="128">
        <f>SUMIF(Takings!$B:$B,'2015'!$B322,Takings!F:F)</f>
        <v>0</v>
      </c>
      <c r="G322" s="131">
        <f>SUMIF(Takings!$B:$B,'2015'!$B322,Takings!G:G)</f>
        <v>0</v>
      </c>
      <c r="H322" s="128">
        <f t="shared" si="180"/>
        <v>0</v>
      </c>
      <c r="I322" s="129">
        <f>SUMIF(Takings!$B:$B,'2015'!$B322,Takings!I:I)</f>
        <v>0</v>
      </c>
      <c r="J322" s="130">
        <f>SUMIF(Takings!$B:$B,'2015'!$B322,Takings!J:J)</f>
        <v>0</v>
      </c>
      <c r="K322" s="130">
        <f t="shared" si="181"/>
        <v>0</v>
      </c>
      <c r="L322" s="129">
        <f t="shared" si="182"/>
        <v>0</v>
      </c>
      <c r="M322" s="128">
        <f t="shared" si="183"/>
        <v>0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42330</v>
      </c>
      <c r="C323" s="119">
        <f>SUM(C317:C322)</f>
        <v>0</v>
      </c>
      <c r="D323" s="119">
        <f>VLOOKUP($B323,Takings!$B:$P,3,0)</f>
        <v>0</v>
      </c>
      <c r="E323" s="122">
        <f>SUM(C323:D323)</f>
        <v>0</v>
      </c>
      <c r="F323" s="118"/>
      <c r="G323" s="121">
        <f>SUM(G317:G322)</f>
        <v>0</v>
      </c>
      <c r="H323" s="118">
        <f>AVERAGE(H317:H322)</f>
        <v>0</v>
      </c>
      <c r="I323" s="119">
        <f>SUM(I317:I322)</f>
        <v>0</v>
      </c>
      <c r="J323" s="120">
        <f>SUM(J317:J322)</f>
        <v>0</v>
      </c>
      <c r="K323" s="120">
        <f>SUM(G323,J323)</f>
        <v>0</v>
      </c>
      <c r="L323" s="119">
        <f>AVERAGE(L317:L322)</f>
        <v>0</v>
      </c>
      <c r="M323" s="118">
        <f>AVERAGE(M317:M322)</f>
        <v>0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33" t="s">
        <v>1385</v>
      </c>
      <c r="B324" s="132">
        <v>42331</v>
      </c>
      <c r="C324" s="129">
        <f>SUMIF(Takings!$B:$B,'2015'!$B324,Takings!C:C)</f>
        <v>0</v>
      </c>
      <c r="D324" s="119">
        <f>SUMIF(Takings!$B:$B,'2015'!$B324,Takings!D:D)</f>
        <v>0</v>
      </c>
      <c r="E324" s="119">
        <f>SUMIF(Takings!$B:$B,'2015'!$B324,Takings!E:E)</f>
        <v>0</v>
      </c>
      <c r="F324" s="128">
        <f>SUMIF(Takings!$B:$B,'2015'!$B324,Takings!F:F)</f>
        <v>0</v>
      </c>
      <c r="G324" s="131">
        <f>SUMIF(Takings!$B:$B,'2015'!$B324,Takings!G:G)</f>
        <v>0</v>
      </c>
      <c r="H324" s="128">
        <f t="shared" ref="H324:H329" si="184">IFERROR(F324/G324,0)</f>
        <v>0</v>
      </c>
      <c r="I324" s="129">
        <f>SUMIF(Takings!$B:$B,'2015'!$B324,Takings!I:I)</f>
        <v>0</v>
      </c>
      <c r="J324" s="130">
        <f>SUMIF(Takings!$B:$B,'2015'!$B324,Takings!J:J)</f>
        <v>0</v>
      </c>
      <c r="K324" s="130">
        <f t="shared" ref="K324:K329" si="185">IFERROR(SUM(G324,J324),0)</f>
        <v>0</v>
      </c>
      <c r="L324" s="129">
        <f t="shared" ref="L324:L329" si="186">IFERROR(MEDIAN(I324/J324),0)</f>
        <v>0</v>
      </c>
      <c r="M324" s="128">
        <f t="shared" ref="M324:M329" si="187">IFERROR(SUM(F324,I324)/K324,0)</f>
        <v>0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33" t="s">
        <v>1385</v>
      </c>
      <c r="B325" s="132">
        <v>42332</v>
      </c>
      <c r="C325" s="129">
        <f>SUMIF(Takings!$B:$B,'2015'!$B325,Takings!C:C)</f>
        <v>0</v>
      </c>
      <c r="D325" s="119">
        <f>SUMIF(Takings!$B:$B,'2015'!$B325,Takings!D:D)</f>
        <v>0</v>
      </c>
      <c r="E325" s="119">
        <f>SUMIF(Takings!$B:$B,'2015'!$B325,Takings!E:E)</f>
        <v>0</v>
      </c>
      <c r="F325" s="128">
        <f>SUMIF(Takings!$B:$B,'2015'!$B325,Takings!F:F)</f>
        <v>0</v>
      </c>
      <c r="G325" s="131">
        <f>SUMIF(Takings!$B:$B,'2015'!$B325,Takings!G:G)</f>
        <v>0</v>
      </c>
      <c r="H325" s="128">
        <f t="shared" si="184"/>
        <v>0</v>
      </c>
      <c r="I325" s="129">
        <f>SUMIF(Takings!$B:$B,'2015'!$B325,Takings!I:I)</f>
        <v>0</v>
      </c>
      <c r="J325" s="130">
        <f>SUMIF(Takings!$B:$B,'2015'!$B325,Takings!J:J)</f>
        <v>0</v>
      </c>
      <c r="K325" s="130">
        <f t="shared" si="185"/>
        <v>0</v>
      </c>
      <c r="L325" s="129">
        <f t="shared" si="186"/>
        <v>0</v>
      </c>
      <c r="M325" s="128">
        <f t="shared" si="187"/>
        <v>0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33" t="s">
        <v>1385</v>
      </c>
      <c r="B326" s="132">
        <v>42333</v>
      </c>
      <c r="C326" s="129">
        <f>SUMIF(Takings!$B:$B,'2015'!$B326,Takings!C:C)</f>
        <v>0</v>
      </c>
      <c r="D326" s="119">
        <f>SUMIF(Takings!$B:$B,'2015'!$B326,Takings!D:D)</f>
        <v>0</v>
      </c>
      <c r="E326" s="119">
        <f>SUMIF(Takings!$B:$B,'2015'!$B326,Takings!E:E)</f>
        <v>0</v>
      </c>
      <c r="F326" s="128">
        <f>SUMIF(Takings!$B:$B,'2015'!$B326,Takings!F:F)</f>
        <v>0</v>
      </c>
      <c r="G326" s="131">
        <f>SUMIF(Takings!$B:$B,'2015'!$B326,Takings!G:G)</f>
        <v>0</v>
      </c>
      <c r="H326" s="128">
        <f t="shared" si="184"/>
        <v>0</v>
      </c>
      <c r="I326" s="129">
        <f>SUMIF(Takings!$B:$B,'2015'!$B326,Takings!I:I)</f>
        <v>0</v>
      </c>
      <c r="J326" s="130">
        <f>SUMIF(Takings!$B:$B,'2015'!$B326,Takings!J:J)</f>
        <v>0</v>
      </c>
      <c r="K326" s="130">
        <f t="shared" si="185"/>
        <v>0</v>
      </c>
      <c r="L326" s="129">
        <f t="shared" si="186"/>
        <v>0</v>
      </c>
      <c r="M326" s="128">
        <f t="shared" si="187"/>
        <v>0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33" t="s">
        <v>1385</v>
      </c>
      <c r="B327" s="132">
        <v>42334</v>
      </c>
      <c r="C327" s="129">
        <f>SUMIF(Takings!$B:$B,'2015'!$B327,Takings!C:C)</f>
        <v>0</v>
      </c>
      <c r="D327" s="119">
        <f>SUMIF(Takings!$B:$B,'2015'!$B327,Takings!D:D)</f>
        <v>0</v>
      </c>
      <c r="E327" s="119">
        <f>SUMIF(Takings!$B:$B,'2015'!$B327,Takings!E:E)</f>
        <v>0</v>
      </c>
      <c r="F327" s="128">
        <f>SUMIF(Takings!$B:$B,'2015'!$B327,Takings!F:F)</f>
        <v>0</v>
      </c>
      <c r="G327" s="131">
        <f>SUMIF(Takings!$B:$B,'2015'!$B327,Takings!G:G)</f>
        <v>0</v>
      </c>
      <c r="H327" s="128">
        <f t="shared" si="184"/>
        <v>0</v>
      </c>
      <c r="I327" s="129">
        <f>SUMIF(Takings!$B:$B,'2015'!$B327,Takings!I:I)</f>
        <v>0</v>
      </c>
      <c r="J327" s="130">
        <f>SUMIF(Takings!$B:$B,'2015'!$B327,Takings!J:J)</f>
        <v>0</v>
      </c>
      <c r="K327" s="130">
        <f t="shared" si="185"/>
        <v>0</v>
      </c>
      <c r="L327" s="129">
        <f t="shared" si="186"/>
        <v>0</v>
      </c>
      <c r="M327" s="128">
        <f t="shared" si="187"/>
        <v>0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33" t="s">
        <v>1385</v>
      </c>
      <c r="B328" s="132">
        <v>42335</v>
      </c>
      <c r="C328" s="129">
        <f>SUMIF(Takings!$B:$B,'2015'!$B328,Takings!C:C)</f>
        <v>0</v>
      </c>
      <c r="D328" s="119">
        <f>SUMIF(Takings!$B:$B,'2015'!$B328,Takings!D:D)</f>
        <v>0</v>
      </c>
      <c r="E328" s="119">
        <f>SUMIF(Takings!$B:$B,'2015'!$B328,Takings!E:E)</f>
        <v>0</v>
      </c>
      <c r="F328" s="128">
        <f>SUMIF(Takings!$B:$B,'2015'!$B328,Takings!F:F)</f>
        <v>0</v>
      </c>
      <c r="G328" s="131">
        <f>SUMIF(Takings!$B:$B,'2015'!$B328,Takings!G:G)</f>
        <v>0</v>
      </c>
      <c r="H328" s="128">
        <f t="shared" si="184"/>
        <v>0</v>
      </c>
      <c r="I328" s="129">
        <f>SUMIF(Takings!$B:$B,'2015'!$B328,Takings!I:I)</f>
        <v>0</v>
      </c>
      <c r="J328" s="130">
        <f>SUMIF(Takings!$B:$B,'2015'!$B328,Takings!J:J)</f>
        <v>0</v>
      </c>
      <c r="K328" s="130">
        <f t="shared" si="185"/>
        <v>0</v>
      </c>
      <c r="L328" s="129">
        <f t="shared" si="186"/>
        <v>0</v>
      </c>
      <c r="M328" s="128">
        <f t="shared" si="187"/>
        <v>0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33" t="s">
        <v>1385</v>
      </c>
      <c r="B329" s="132">
        <v>42336</v>
      </c>
      <c r="C329" s="129">
        <f>SUMIF(Takings!$B:$B,'2015'!$B329,Takings!C:C)</f>
        <v>0</v>
      </c>
      <c r="D329" s="119">
        <f>SUMIF(Takings!$B:$B,'2015'!$B329,Takings!D:D)</f>
        <v>0</v>
      </c>
      <c r="E329" s="119">
        <f>SUMIF(Takings!$B:$B,'2015'!$B329,Takings!E:E)</f>
        <v>0</v>
      </c>
      <c r="F329" s="128">
        <f>SUMIF(Takings!$B:$B,'2015'!$B329,Takings!F:F)</f>
        <v>0</v>
      </c>
      <c r="G329" s="131">
        <f>SUMIF(Takings!$B:$B,'2015'!$B329,Takings!G:G)</f>
        <v>0</v>
      </c>
      <c r="H329" s="128">
        <f t="shared" si="184"/>
        <v>0</v>
      </c>
      <c r="I329" s="129">
        <f>SUMIF(Takings!$B:$B,'2015'!$B329,Takings!I:I)</f>
        <v>0</v>
      </c>
      <c r="J329" s="130">
        <f>SUMIF(Takings!$B:$B,'2015'!$B329,Takings!J:J)</f>
        <v>0</v>
      </c>
      <c r="K329" s="130">
        <f t="shared" si="185"/>
        <v>0</v>
      </c>
      <c r="L329" s="129">
        <f t="shared" si="186"/>
        <v>0</v>
      </c>
      <c r="M329" s="128">
        <f t="shared" si="187"/>
        <v>0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42337</v>
      </c>
      <c r="C330" s="119">
        <f>SUM(C324:C329)</f>
        <v>0</v>
      </c>
      <c r="D330" s="119">
        <f>VLOOKUP($B330,Takings!$B:$P,3,0)</f>
        <v>0</v>
      </c>
      <c r="E330" s="122">
        <f>SUM(C330:D330)</f>
        <v>0</v>
      </c>
      <c r="F330" s="118"/>
      <c r="G330" s="121">
        <f>SUM(G324:G329)</f>
        <v>0</v>
      </c>
      <c r="H330" s="118">
        <f>AVERAGE(H324:H329)</f>
        <v>0</v>
      </c>
      <c r="I330" s="119">
        <f>SUM(I324:I329)</f>
        <v>0</v>
      </c>
      <c r="J330" s="120">
        <f>SUM(J324:J329)</f>
        <v>0</v>
      </c>
      <c r="K330" s="120">
        <f>SUM(G330,J330)</f>
        <v>0</v>
      </c>
      <c r="L330" s="119">
        <f>AVERAGE(L324:L329)</f>
        <v>0</v>
      </c>
      <c r="M330" s="118">
        <f>AVERAGE(M324:M329)</f>
        <v>0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33" t="s">
        <v>1384</v>
      </c>
      <c r="B331" s="132">
        <v>42338</v>
      </c>
      <c r="C331" s="129">
        <f>SUMIF(Takings!$B:$B,'2015'!$B331,Takings!C:C)</f>
        <v>0</v>
      </c>
      <c r="D331" s="119">
        <f>SUMIF(Takings!$B:$B,'2015'!$B331,Takings!D:D)</f>
        <v>0</v>
      </c>
      <c r="E331" s="119">
        <f>SUMIF(Takings!$B:$B,'2015'!$B331,Takings!E:E)</f>
        <v>0</v>
      </c>
      <c r="F331" s="128">
        <f>SUMIF(Takings!$B:$B,'2015'!$B331,Takings!F:F)</f>
        <v>0</v>
      </c>
      <c r="G331" s="131">
        <f>SUMIF(Takings!$B:$B,'2015'!$B331,Takings!G:G)</f>
        <v>0</v>
      </c>
      <c r="H331" s="128">
        <f t="shared" ref="H331:H336" si="188">IFERROR(F331/G331,0)</f>
        <v>0</v>
      </c>
      <c r="I331" s="129">
        <f>SUMIF(Takings!$B:$B,'2015'!$B331,Takings!I:I)</f>
        <v>0</v>
      </c>
      <c r="J331" s="130">
        <f>SUMIF(Takings!$B:$B,'2015'!$B331,Takings!J:J)</f>
        <v>0</v>
      </c>
      <c r="K331" s="130">
        <f t="shared" ref="K331:K336" si="189">IFERROR(SUM(G331,J331),0)</f>
        <v>0</v>
      </c>
      <c r="L331" s="129">
        <f t="shared" ref="L331:L336" si="190">IFERROR(MEDIAN(I331/J331),0)</f>
        <v>0</v>
      </c>
      <c r="M331" s="128">
        <f t="shared" ref="M331:M336" si="191">IFERROR(SUM(F331,I331)/K331,0)</f>
        <v>0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33" t="s">
        <v>1384</v>
      </c>
      <c r="B332" s="132">
        <v>42339</v>
      </c>
      <c r="C332" s="129">
        <f>SUMIF(Takings!$B:$B,'2015'!$B332,Takings!C:C)</f>
        <v>0</v>
      </c>
      <c r="D332" s="119">
        <f>SUMIF(Takings!$B:$B,'2015'!$B332,Takings!D:D)</f>
        <v>0</v>
      </c>
      <c r="E332" s="119">
        <f>SUMIF(Takings!$B:$B,'2015'!$B332,Takings!E:E)</f>
        <v>0</v>
      </c>
      <c r="F332" s="128">
        <f>SUMIF(Takings!$B:$B,'2015'!$B332,Takings!F:F)</f>
        <v>0</v>
      </c>
      <c r="G332" s="131">
        <f>SUMIF(Takings!$B:$B,'2015'!$B332,Takings!G:G)</f>
        <v>0</v>
      </c>
      <c r="H332" s="128">
        <f t="shared" si="188"/>
        <v>0</v>
      </c>
      <c r="I332" s="129">
        <f>SUMIF(Takings!$B:$B,'2015'!$B332,Takings!I:I)</f>
        <v>0</v>
      </c>
      <c r="J332" s="130">
        <f>SUMIF(Takings!$B:$B,'2015'!$B332,Takings!J:J)</f>
        <v>0</v>
      </c>
      <c r="K332" s="130">
        <f t="shared" si="189"/>
        <v>0</v>
      </c>
      <c r="L332" s="129">
        <f t="shared" si="190"/>
        <v>0</v>
      </c>
      <c r="M332" s="128">
        <f t="shared" si="191"/>
        <v>0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33" t="s">
        <v>1384</v>
      </c>
      <c r="B333" s="132">
        <v>42340</v>
      </c>
      <c r="C333" s="129">
        <f>SUMIF(Takings!$B:$B,'2015'!$B333,Takings!C:C)</f>
        <v>0</v>
      </c>
      <c r="D333" s="119">
        <f>SUMIF(Takings!$B:$B,'2015'!$B333,Takings!D:D)</f>
        <v>0</v>
      </c>
      <c r="E333" s="119">
        <f>SUMIF(Takings!$B:$B,'2015'!$B333,Takings!E:E)</f>
        <v>0</v>
      </c>
      <c r="F333" s="128">
        <f>SUMIF(Takings!$B:$B,'2015'!$B333,Takings!F:F)</f>
        <v>0</v>
      </c>
      <c r="G333" s="131">
        <f>SUMIF(Takings!$B:$B,'2015'!$B333,Takings!G:G)</f>
        <v>0</v>
      </c>
      <c r="H333" s="128">
        <f t="shared" si="188"/>
        <v>0</v>
      </c>
      <c r="I333" s="129">
        <f>SUMIF(Takings!$B:$B,'2015'!$B333,Takings!I:I)</f>
        <v>0</v>
      </c>
      <c r="J333" s="130">
        <f>SUMIF(Takings!$B:$B,'2015'!$B333,Takings!J:J)</f>
        <v>0</v>
      </c>
      <c r="K333" s="130">
        <f t="shared" si="189"/>
        <v>0</v>
      </c>
      <c r="L333" s="129">
        <f t="shared" si="190"/>
        <v>0</v>
      </c>
      <c r="M333" s="128">
        <f t="shared" si="191"/>
        <v>0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33" t="s">
        <v>1384</v>
      </c>
      <c r="B334" s="132">
        <v>42341</v>
      </c>
      <c r="C334" s="129">
        <f>SUMIF(Takings!$B:$B,'2015'!$B334,Takings!C:C)</f>
        <v>0</v>
      </c>
      <c r="D334" s="119">
        <f>SUMIF(Takings!$B:$B,'2015'!$B334,Takings!D:D)</f>
        <v>0</v>
      </c>
      <c r="E334" s="119">
        <f>SUMIF(Takings!$B:$B,'2015'!$B334,Takings!E:E)</f>
        <v>0</v>
      </c>
      <c r="F334" s="128">
        <f>SUMIF(Takings!$B:$B,'2015'!$B334,Takings!F:F)</f>
        <v>0</v>
      </c>
      <c r="G334" s="131">
        <f>SUMIF(Takings!$B:$B,'2015'!$B334,Takings!G:G)</f>
        <v>0</v>
      </c>
      <c r="H334" s="128">
        <f t="shared" si="188"/>
        <v>0</v>
      </c>
      <c r="I334" s="129">
        <f>SUMIF(Takings!$B:$B,'2015'!$B334,Takings!I:I)</f>
        <v>0</v>
      </c>
      <c r="J334" s="130">
        <f>SUMIF(Takings!$B:$B,'2015'!$B334,Takings!J:J)</f>
        <v>0</v>
      </c>
      <c r="K334" s="130">
        <f t="shared" si="189"/>
        <v>0</v>
      </c>
      <c r="L334" s="129">
        <f t="shared" si="190"/>
        <v>0</v>
      </c>
      <c r="M334" s="128">
        <f t="shared" si="191"/>
        <v>0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33" t="s">
        <v>1384</v>
      </c>
      <c r="B335" s="132">
        <v>42342</v>
      </c>
      <c r="C335" s="129">
        <f>SUMIF(Takings!$B:$B,'2015'!$B335,Takings!C:C)</f>
        <v>0</v>
      </c>
      <c r="D335" s="119">
        <f>SUMIF(Takings!$B:$B,'2015'!$B335,Takings!D:D)</f>
        <v>0</v>
      </c>
      <c r="E335" s="119">
        <f>SUMIF(Takings!$B:$B,'2015'!$B335,Takings!E:E)</f>
        <v>0</v>
      </c>
      <c r="F335" s="128">
        <f>SUMIF(Takings!$B:$B,'2015'!$B335,Takings!F:F)</f>
        <v>0</v>
      </c>
      <c r="G335" s="131">
        <f>SUMIF(Takings!$B:$B,'2015'!$B335,Takings!G:G)</f>
        <v>0</v>
      </c>
      <c r="H335" s="128">
        <f t="shared" si="188"/>
        <v>0</v>
      </c>
      <c r="I335" s="129">
        <f>SUMIF(Takings!$B:$B,'2015'!$B335,Takings!I:I)</f>
        <v>0</v>
      </c>
      <c r="J335" s="130">
        <f>SUMIF(Takings!$B:$B,'2015'!$B335,Takings!J:J)</f>
        <v>0</v>
      </c>
      <c r="K335" s="130">
        <f t="shared" si="189"/>
        <v>0</v>
      </c>
      <c r="L335" s="129">
        <f t="shared" si="190"/>
        <v>0</v>
      </c>
      <c r="M335" s="128">
        <f t="shared" si="191"/>
        <v>0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33" t="s">
        <v>1384</v>
      </c>
      <c r="B336" s="132">
        <v>42343</v>
      </c>
      <c r="C336" s="129">
        <f>SUMIF(Takings!$B:$B,'2015'!$B336,Takings!C:C)</f>
        <v>0</v>
      </c>
      <c r="D336" s="119">
        <f>SUMIF(Takings!$B:$B,'2015'!$B336,Takings!D:D)</f>
        <v>0</v>
      </c>
      <c r="E336" s="119">
        <f>SUMIF(Takings!$B:$B,'2015'!$B336,Takings!E:E)</f>
        <v>0</v>
      </c>
      <c r="F336" s="128">
        <f>SUMIF(Takings!$B:$B,'2015'!$B336,Takings!F:F)</f>
        <v>0</v>
      </c>
      <c r="G336" s="131">
        <f>SUMIF(Takings!$B:$B,'2015'!$B336,Takings!G:G)</f>
        <v>0</v>
      </c>
      <c r="H336" s="128">
        <f t="shared" si="188"/>
        <v>0</v>
      </c>
      <c r="I336" s="129">
        <f>SUMIF(Takings!$B:$B,'2015'!$B336,Takings!I:I)</f>
        <v>0</v>
      </c>
      <c r="J336" s="130">
        <f>SUMIF(Takings!$B:$B,'2015'!$B336,Takings!J:J)</f>
        <v>0</v>
      </c>
      <c r="K336" s="130">
        <f t="shared" si="189"/>
        <v>0</v>
      </c>
      <c r="L336" s="129">
        <f t="shared" si="190"/>
        <v>0</v>
      </c>
      <c r="M336" s="128">
        <f t="shared" si="191"/>
        <v>0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42344</v>
      </c>
      <c r="C337" s="119">
        <f>SUM(C331:C336)</f>
        <v>0</v>
      </c>
      <c r="D337" s="119">
        <f>VLOOKUP($B337,Takings!$B:$P,3,0)</f>
        <v>0</v>
      </c>
      <c r="E337" s="122">
        <f>SUM(C337:D337)</f>
        <v>0</v>
      </c>
      <c r="F337" s="118"/>
      <c r="G337" s="121">
        <f>SUM(G331:G336)</f>
        <v>0</v>
      </c>
      <c r="H337" s="118">
        <f>AVERAGE(H331:H336)</f>
        <v>0</v>
      </c>
      <c r="I337" s="119">
        <f>SUM(I331:I336)</f>
        <v>0</v>
      </c>
      <c r="J337" s="120">
        <f>SUM(J331:J336)</f>
        <v>0</v>
      </c>
      <c r="K337" s="120">
        <f>SUM(G337,J337)</f>
        <v>0</v>
      </c>
      <c r="L337" s="119">
        <f>AVERAGE(L331:L336)</f>
        <v>0</v>
      </c>
      <c r="M337" s="118">
        <f>AVERAGE(M331:M336)</f>
        <v>0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33" t="s">
        <v>1383</v>
      </c>
      <c r="B338" s="132">
        <v>42345</v>
      </c>
      <c r="C338" s="129">
        <f>SUMIF(Takings!$B:$B,'2015'!$B338,Takings!C:C)</f>
        <v>0</v>
      </c>
      <c r="D338" s="119">
        <f>SUMIF(Takings!$B:$B,'2015'!$B338,Takings!D:D)</f>
        <v>0</v>
      </c>
      <c r="E338" s="119">
        <f>SUMIF(Takings!$B:$B,'2015'!$B338,Takings!E:E)</f>
        <v>0</v>
      </c>
      <c r="F338" s="128">
        <f>SUMIF(Takings!$B:$B,'2015'!$B338,Takings!F:F)</f>
        <v>0</v>
      </c>
      <c r="G338" s="131">
        <f>SUMIF(Takings!$B:$B,'2015'!$B338,Takings!G:G)</f>
        <v>0</v>
      </c>
      <c r="H338" s="128">
        <f t="shared" ref="H338:H343" si="192">IFERROR(F338/G338,0)</f>
        <v>0</v>
      </c>
      <c r="I338" s="129">
        <f>SUMIF(Takings!$B:$B,'2015'!$B338,Takings!I:I)</f>
        <v>0</v>
      </c>
      <c r="J338" s="130">
        <f>SUMIF(Takings!$B:$B,'2015'!$B338,Takings!J:J)</f>
        <v>0</v>
      </c>
      <c r="K338" s="130">
        <f t="shared" ref="K338:K343" si="193">IFERROR(SUM(G338,J338),0)</f>
        <v>0</v>
      </c>
      <c r="L338" s="129">
        <f t="shared" ref="L338:L343" si="194">IFERROR(MEDIAN(I338/J338),0)</f>
        <v>0</v>
      </c>
      <c r="M338" s="128">
        <f t="shared" ref="M338:M343" si="195">IFERROR(SUM(F338,I338)/K338,0)</f>
        <v>0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33" t="s">
        <v>1383</v>
      </c>
      <c r="B339" s="132">
        <v>42346</v>
      </c>
      <c r="C339" s="129">
        <f>SUMIF(Takings!$B:$B,'2015'!$B339,Takings!C:C)</f>
        <v>0</v>
      </c>
      <c r="D339" s="119">
        <f>SUMIF(Takings!$B:$B,'2015'!$B339,Takings!D:D)</f>
        <v>0</v>
      </c>
      <c r="E339" s="119">
        <f>SUMIF(Takings!$B:$B,'2015'!$B339,Takings!E:E)</f>
        <v>0</v>
      </c>
      <c r="F339" s="128">
        <f>SUMIF(Takings!$B:$B,'2015'!$B339,Takings!F:F)</f>
        <v>0</v>
      </c>
      <c r="G339" s="131">
        <f>SUMIF(Takings!$B:$B,'2015'!$B339,Takings!G:G)</f>
        <v>0</v>
      </c>
      <c r="H339" s="128">
        <f t="shared" si="192"/>
        <v>0</v>
      </c>
      <c r="I339" s="129">
        <f>SUMIF(Takings!$B:$B,'2015'!$B339,Takings!I:I)</f>
        <v>0</v>
      </c>
      <c r="J339" s="130">
        <f>SUMIF(Takings!$B:$B,'2015'!$B339,Takings!J:J)</f>
        <v>0</v>
      </c>
      <c r="K339" s="130">
        <f t="shared" si="193"/>
        <v>0</v>
      </c>
      <c r="L339" s="129">
        <f t="shared" si="194"/>
        <v>0</v>
      </c>
      <c r="M339" s="128">
        <f t="shared" si="195"/>
        <v>0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33" t="s">
        <v>1383</v>
      </c>
      <c r="B340" s="132">
        <v>42347</v>
      </c>
      <c r="C340" s="129">
        <f>SUMIF(Takings!$B:$B,'2015'!$B340,Takings!C:C)</f>
        <v>0</v>
      </c>
      <c r="D340" s="119">
        <f>SUMIF(Takings!$B:$B,'2015'!$B340,Takings!D:D)</f>
        <v>0</v>
      </c>
      <c r="E340" s="119">
        <f>SUMIF(Takings!$B:$B,'2015'!$B340,Takings!E:E)</f>
        <v>0</v>
      </c>
      <c r="F340" s="128">
        <f>SUMIF(Takings!$B:$B,'2015'!$B340,Takings!F:F)</f>
        <v>0</v>
      </c>
      <c r="G340" s="131">
        <f>SUMIF(Takings!$B:$B,'2015'!$B340,Takings!G:G)</f>
        <v>0</v>
      </c>
      <c r="H340" s="128">
        <f t="shared" si="192"/>
        <v>0</v>
      </c>
      <c r="I340" s="129">
        <f>SUMIF(Takings!$B:$B,'2015'!$B340,Takings!I:I)</f>
        <v>0</v>
      </c>
      <c r="J340" s="130">
        <f>SUMIF(Takings!$B:$B,'2015'!$B340,Takings!J:J)</f>
        <v>0</v>
      </c>
      <c r="K340" s="130">
        <f t="shared" si="193"/>
        <v>0</v>
      </c>
      <c r="L340" s="129">
        <f t="shared" si="194"/>
        <v>0</v>
      </c>
      <c r="M340" s="128">
        <f t="shared" si="195"/>
        <v>0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33" t="s">
        <v>1383</v>
      </c>
      <c r="B341" s="132">
        <v>42348</v>
      </c>
      <c r="C341" s="129">
        <f>SUMIF(Takings!$B:$B,'2015'!$B341,Takings!C:C)</f>
        <v>0</v>
      </c>
      <c r="D341" s="119">
        <f>SUMIF(Takings!$B:$B,'2015'!$B341,Takings!D:D)</f>
        <v>0</v>
      </c>
      <c r="E341" s="119">
        <f>SUMIF(Takings!$B:$B,'2015'!$B341,Takings!E:E)</f>
        <v>0</v>
      </c>
      <c r="F341" s="128">
        <f>SUMIF(Takings!$B:$B,'2015'!$B341,Takings!F:F)</f>
        <v>0</v>
      </c>
      <c r="G341" s="131">
        <f>SUMIF(Takings!$B:$B,'2015'!$B341,Takings!G:G)</f>
        <v>0</v>
      </c>
      <c r="H341" s="128">
        <f t="shared" si="192"/>
        <v>0</v>
      </c>
      <c r="I341" s="129">
        <f>SUMIF(Takings!$B:$B,'2015'!$B341,Takings!I:I)</f>
        <v>0</v>
      </c>
      <c r="J341" s="130">
        <f>SUMIF(Takings!$B:$B,'2015'!$B341,Takings!J:J)</f>
        <v>0</v>
      </c>
      <c r="K341" s="130">
        <f t="shared" si="193"/>
        <v>0</v>
      </c>
      <c r="L341" s="129">
        <f t="shared" si="194"/>
        <v>0</v>
      </c>
      <c r="M341" s="128">
        <f t="shared" si="195"/>
        <v>0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33" t="s">
        <v>1383</v>
      </c>
      <c r="B342" s="132">
        <v>42349</v>
      </c>
      <c r="C342" s="129">
        <f>SUMIF(Takings!$B:$B,'2015'!$B342,Takings!C:C)</f>
        <v>0</v>
      </c>
      <c r="D342" s="119">
        <f>SUMIF(Takings!$B:$B,'2015'!$B342,Takings!D:D)</f>
        <v>0</v>
      </c>
      <c r="E342" s="119">
        <f>SUMIF(Takings!$B:$B,'2015'!$B342,Takings!E:E)</f>
        <v>0</v>
      </c>
      <c r="F342" s="128">
        <f>SUMIF(Takings!$B:$B,'2015'!$B342,Takings!F:F)</f>
        <v>0</v>
      </c>
      <c r="G342" s="131">
        <f>SUMIF(Takings!$B:$B,'2015'!$B342,Takings!G:G)</f>
        <v>0</v>
      </c>
      <c r="H342" s="128">
        <f t="shared" si="192"/>
        <v>0</v>
      </c>
      <c r="I342" s="129">
        <f>SUMIF(Takings!$B:$B,'2015'!$B342,Takings!I:I)</f>
        <v>0</v>
      </c>
      <c r="J342" s="130">
        <f>SUMIF(Takings!$B:$B,'2015'!$B342,Takings!J:J)</f>
        <v>0</v>
      </c>
      <c r="K342" s="130">
        <f t="shared" si="193"/>
        <v>0</v>
      </c>
      <c r="L342" s="129">
        <f t="shared" si="194"/>
        <v>0</v>
      </c>
      <c r="M342" s="128">
        <f t="shared" si="195"/>
        <v>0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33" t="s">
        <v>1383</v>
      </c>
      <c r="B343" s="132">
        <v>42350</v>
      </c>
      <c r="C343" s="129">
        <f>SUMIF(Takings!$B:$B,'2015'!$B343,Takings!C:C)</f>
        <v>0</v>
      </c>
      <c r="D343" s="119">
        <f>SUMIF(Takings!$B:$B,'2015'!$B343,Takings!D:D)</f>
        <v>0</v>
      </c>
      <c r="E343" s="119">
        <f>SUMIF(Takings!$B:$B,'2015'!$B343,Takings!E:E)</f>
        <v>0</v>
      </c>
      <c r="F343" s="128">
        <f>SUMIF(Takings!$B:$B,'2015'!$B343,Takings!F:F)</f>
        <v>0</v>
      </c>
      <c r="G343" s="131">
        <f>SUMIF(Takings!$B:$B,'2015'!$B343,Takings!G:G)</f>
        <v>0</v>
      </c>
      <c r="H343" s="128">
        <f t="shared" si="192"/>
        <v>0</v>
      </c>
      <c r="I343" s="129">
        <f>SUMIF(Takings!$B:$B,'2015'!$B343,Takings!I:I)</f>
        <v>0</v>
      </c>
      <c r="J343" s="130">
        <f>SUMIF(Takings!$B:$B,'2015'!$B343,Takings!J:J)</f>
        <v>0</v>
      </c>
      <c r="K343" s="130">
        <f t="shared" si="193"/>
        <v>0</v>
      </c>
      <c r="L343" s="129">
        <f t="shared" si="194"/>
        <v>0</v>
      </c>
      <c r="M343" s="128">
        <f t="shared" si="195"/>
        <v>0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42351</v>
      </c>
      <c r="C344" s="119">
        <f>SUM(C338:C343)</f>
        <v>0</v>
      </c>
      <c r="D344" s="119">
        <f>VLOOKUP($B344,Takings!$B:$P,3,0)</f>
        <v>0</v>
      </c>
      <c r="E344" s="122">
        <f>SUM(C344:D344)</f>
        <v>0</v>
      </c>
      <c r="F344" s="118"/>
      <c r="G344" s="121">
        <f>SUM(G338:G343)</f>
        <v>0</v>
      </c>
      <c r="H344" s="118">
        <f>AVERAGE(H338:H343)</f>
        <v>0</v>
      </c>
      <c r="I344" s="119">
        <f>SUM(I338:I343)</f>
        <v>0</v>
      </c>
      <c r="J344" s="120">
        <f>SUM(J338:J343)</f>
        <v>0</v>
      </c>
      <c r="K344" s="120">
        <f>SUM(G344,J344)</f>
        <v>0</v>
      </c>
      <c r="L344" s="119">
        <f>AVERAGE(L338:L343)</f>
        <v>0</v>
      </c>
      <c r="M344" s="118">
        <f>AVERAGE(M338:M343)</f>
        <v>0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33" t="s">
        <v>1382</v>
      </c>
      <c r="B345" s="132">
        <v>42352</v>
      </c>
      <c r="C345" s="129">
        <f>SUMIF(Takings!$B:$B,'2015'!$B345,Takings!C:C)</f>
        <v>0</v>
      </c>
      <c r="D345" s="119">
        <f>SUMIF(Takings!$B:$B,'2015'!$B345,Takings!D:D)</f>
        <v>0</v>
      </c>
      <c r="E345" s="119">
        <f>SUMIF(Takings!$B:$B,'2015'!$B345,Takings!E:E)</f>
        <v>0</v>
      </c>
      <c r="F345" s="128">
        <f>SUMIF(Takings!$B:$B,'2015'!$B345,Takings!F:F)</f>
        <v>0</v>
      </c>
      <c r="G345" s="131">
        <f>SUMIF(Takings!$B:$B,'2015'!$B345,Takings!G:G)</f>
        <v>0</v>
      </c>
      <c r="H345" s="128">
        <f t="shared" ref="H345:H350" si="196">IFERROR(F345/G345,0)</f>
        <v>0</v>
      </c>
      <c r="I345" s="129">
        <f>SUMIF(Takings!$B:$B,'2015'!$B345,Takings!I:I)</f>
        <v>0</v>
      </c>
      <c r="J345" s="130">
        <f>SUMIF(Takings!$B:$B,'2015'!$B345,Takings!J:J)</f>
        <v>0</v>
      </c>
      <c r="K345" s="130">
        <f t="shared" ref="K345:K350" si="197">IFERROR(SUM(G345,J345),0)</f>
        <v>0</v>
      </c>
      <c r="L345" s="129">
        <f t="shared" ref="L345:L350" si="198">IFERROR(MEDIAN(I345/J345),0)</f>
        <v>0</v>
      </c>
      <c r="M345" s="128">
        <f t="shared" ref="M345:M350" si="199">IFERROR(SUM(F345,I345)/K345,0)</f>
        <v>0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33" t="s">
        <v>1382</v>
      </c>
      <c r="B346" s="132">
        <v>42353</v>
      </c>
      <c r="C346" s="129">
        <f>SUMIF(Takings!$B:$B,'2015'!$B346,Takings!C:C)</f>
        <v>0</v>
      </c>
      <c r="D346" s="119">
        <f>SUMIF(Takings!$B:$B,'2015'!$B346,Takings!D:D)</f>
        <v>0</v>
      </c>
      <c r="E346" s="119">
        <f>SUMIF(Takings!$B:$B,'2015'!$B346,Takings!E:E)</f>
        <v>0</v>
      </c>
      <c r="F346" s="128">
        <f>SUMIF(Takings!$B:$B,'2015'!$B346,Takings!F:F)</f>
        <v>0</v>
      </c>
      <c r="G346" s="131">
        <f>SUMIF(Takings!$B:$B,'2015'!$B346,Takings!G:G)</f>
        <v>0</v>
      </c>
      <c r="H346" s="128">
        <f t="shared" si="196"/>
        <v>0</v>
      </c>
      <c r="I346" s="129">
        <f>SUMIF(Takings!$B:$B,'2015'!$B346,Takings!I:I)</f>
        <v>0</v>
      </c>
      <c r="J346" s="130">
        <f>SUMIF(Takings!$B:$B,'2015'!$B346,Takings!J:J)</f>
        <v>0</v>
      </c>
      <c r="K346" s="130">
        <f t="shared" si="197"/>
        <v>0</v>
      </c>
      <c r="L346" s="129">
        <f t="shared" si="198"/>
        <v>0</v>
      </c>
      <c r="M346" s="128">
        <f t="shared" si="199"/>
        <v>0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33" t="s">
        <v>1382</v>
      </c>
      <c r="B347" s="132">
        <v>42354</v>
      </c>
      <c r="C347" s="129">
        <f>SUMIF(Takings!$B:$B,'2015'!$B347,Takings!C:C)</f>
        <v>0</v>
      </c>
      <c r="D347" s="119">
        <f>SUMIF(Takings!$B:$B,'2015'!$B347,Takings!D:D)</f>
        <v>0</v>
      </c>
      <c r="E347" s="119">
        <f>SUMIF(Takings!$B:$B,'2015'!$B347,Takings!E:E)</f>
        <v>0</v>
      </c>
      <c r="F347" s="128">
        <f>SUMIF(Takings!$B:$B,'2015'!$B347,Takings!F:F)</f>
        <v>0</v>
      </c>
      <c r="G347" s="131">
        <f>SUMIF(Takings!$B:$B,'2015'!$B347,Takings!G:G)</f>
        <v>0</v>
      </c>
      <c r="H347" s="128">
        <f t="shared" si="196"/>
        <v>0</v>
      </c>
      <c r="I347" s="129">
        <f>SUMIF(Takings!$B:$B,'2015'!$B347,Takings!I:I)</f>
        <v>0</v>
      </c>
      <c r="J347" s="130">
        <f>SUMIF(Takings!$B:$B,'2015'!$B347,Takings!J:J)</f>
        <v>0</v>
      </c>
      <c r="K347" s="130">
        <f t="shared" si="197"/>
        <v>0</v>
      </c>
      <c r="L347" s="129">
        <f t="shared" si="198"/>
        <v>0</v>
      </c>
      <c r="M347" s="128">
        <f t="shared" si="199"/>
        <v>0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33" t="s">
        <v>1382</v>
      </c>
      <c r="B348" s="132">
        <v>42355</v>
      </c>
      <c r="C348" s="129">
        <f>SUMIF(Takings!$B:$B,'2015'!$B348,Takings!C:C)</f>
        <v>0</v>
      </c>
      <c r="D348" s="119">
        <f>SUMIF(Takings!$B:$B,'2015'!$B348,Takings!D:D)</f>
        <v>0</v>
      </c>
      <c r="E348" s="119">
        <f>SUMIF(Takings!$B:$B,'2015'!$B348,Takings!E:E)</f>
        <v>0</v>
      </c>
      <c r="F348" s="128">
        <f>SUMIF(Takings!$B:$B,'2015'!$B348,Takings!F:F)</f>
        <v>0</v>
      </c>
      <c r="G348" s="131">
        <f>SUMIF(Takings!$B:$B,'2015'!$B348,Takings!G:G)</f>
        <v>0</v>
      </c>
      <c r="H348" s="128">
        <f t="shared" si="196"/>
        <v>0</v>
      </c>
      <c r="I348" s="129">
        <f>SUMIF(Takings!$B:$B,'2015'!$B348,Takings!I:I)</f>
        <v>0</v>
      </c>
      <c r="J348" s="130">
        <f>SUMIF(Takings!$B:$B,'2015'!$B348,Takings!J:J)</f>
        <v>0</v>
      </c>
      <c r="K348" s="130">
        <f t="shared" si="197"/>
        <v>0</v>
      </c>
      <c r="L348" s="129">
        <f t="shared" si="198"/>
        <v>0</v>
      </c>
      <c r="M348" s="128">
        <f t="shared" si="199"/>
        <v>0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33" t="s">
        <v>1382</v>
      </c>
      <c r="B349" s="132">
        <v>42356</v>
      </c>
      <c r="C349" s="129">
        <f>SUMIF(Takings!$B:$B,'2015'!$B349,Takings!C:C)</f>
        <v>0</v>
      </c>
      <c r="D349" s="119">
        <f>SUMIF(Takings!$B:$B,'2015'!$B349,Takings!D:D)</f>
        <v>0</v>
      </c>
      <c r="E349" s="119">
        <f>SUMIF(Takings!$B:$B,'2015'!$B349,Takings!E:E)</f>
        <v>0</v>
      </c>
      <c r="F349" s="128">
        <f>SUMIF(Takings!$B:$B,'2015'!$B349,Takings!F:F)</f>
        <v>0</v>
      </c>
      <c r="G349" s="131">
        <f>SUMIF(Takings!$B:$B,'2015'!$B349,Takings!G:G)</f>
        <v>0</v>
      </c>
      <c r="H349" s="128">
        <f t="shared" si="196"/>
        <v>0</v>
      </c>
      <c r="I349" s="129">
        <f>SUMIF(Takings!$B:$B,'2015'!$B349,Takings!I:I)</f>
        <v>0</v>
      </c>
      <c r="J349" s="130">
        <f>SUMIF(Takings!$B:$B,'2015'!$B349,Takings!J:J)</f>
        <v>0</v>
      </c>
      <c r="K349" s="130">
        <f t="shared" si="197"/>
        <v>0</v>
      </c>
      <c r="L349" s="129">
        <f t="shared" si="198"/>
        <v>0</v>
      </c>
      <c r="M349" s="128">
        <f t="shared" si="199"/>
        <v>0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33" t="s">
        <v>1382</v>
      </c>
      <c r="B350" s="132">
        <v>42357</v>
      </c>
      <c r="C350" s="129">
        <f>SUMIF(Takings!$B:$B,'2015'!$B350,Takings!C:C)</f>
        <v>0</v>
      </c>
      <c r="D350" s="119">
        <f>SUMIF(Takings!$B:$B,'2015'!$B350,Takings!D:D)</f>
        <v>0</v>
      </c>
      <c r="E350" s="119">
        <f>SUMIF(Takings!$B:$B,'2015'!$B350,Takings!E:E)</f>
        <v>0</v>
      </c>
      <c r="F350" s="128">
        <f>SUMIF(Takings!$B:$B,'2015'!$B350,Takings!F:F)</f>
        <v>0</v>
      </c>
      <c r="G350" s="131">
        <f>SUMIF(Takings!$B:$B,'2015'!$B350,Takings!G:G)</f>
        <v>0</v>
      </c>
      <c r="H350" s="128">
        <f t="shared" si="196"/>
        <v>0</v>
      </c>
      <c r="I350" s="129">
        <f>SUMIF(Takings!$B:$B,'2015'!$B350,Takings!I:I)</f>
        <v>0</v>
      </c>
      <c r="J350" s="130">
        <f>SUMIF(Takings!$B:$B,'2015'!$B350,Takings!J:J)</f>
        <v>0</v>
      </c>
      <c r="K350" s="130">
        <f t="shared" si="197"/>
        <v>0</v>
      </c>
      <c r="L350" s="129">
        <f t="shared" si="198"/>
        <v>0</v>
      </c>
      <c r="M350" s="128">
        <f t="shared" si="199"/>
        <v>0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42358</v>
      </c>
      <c r="C351" s="119">
        <f>SUM(C345:C350)</f>
        <v>0</v>
      </c>
      <c r="D351" s="119">
        <f>VLOOKUP($B351,Takings!$B:$P,3,0)</f>
        <v>0</v>
      </c>
      <c r="E351" s="122">
        <f>SUM(C351:D351)</f>
        <v>0</v>
      </c>
      <c r="F351" s="118"/>
      <c r="G351" s="121">
        <f>SUM(G345:G350)</f>
        <v>0</v>
      </c>
      <c r="H351" s="118">
        <f>AVERAGE(H345:H350)</f>
        <v>0</v>
      </c>
      <c r="I351" s="119">
        <f>SUM(I345:I350)</f>
        <v>0</v>
      </c>
      <c r="J351" s="120">
        <f>SUM(J345:J350)</f>
        <v>0</v>
      </c>
      <c r="K351" s="120">
        <f>SUM(G351,J351)</f>
        <v>0</v>
      </c>
      <c r="L351" s="119">
        <f>AVERAGE(L345:L350)</f>
        <v>0</v>
      </c>
      <c r="M351" s="118">
        <f>AVERAGE(M345:M350)</f>
        <v>0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33" t="s">
        <v>1381</v>
      </c>
      <c r="B352" s="132">
        <v>42359</v>
      </c>
      <c r="C352" s="129">
        <f>SUMIF(Takings!$B:$B,'2015'!$B352,Takings!C:C)</f>
        <v>0</v>
      </c>
      <c r="D352" s="119">
        <f>SUMIF(Takings!$B:$B,'2015'!$B352,Takings!D:D)</f>
        <v>0</v>
      </c>
      <c r="E352" s="119">
        <f>SUMIF(Takings!$B:$B,'2015'!$B352,Takings!E:E)</f>
        <v>0</v>
      </c>
      <c r="F352" s="128">
        <f>SUMIF(Takings!$B:$B,'2015'!$B352,Takings!F:F)</f>
        <v>0</v>
      </c>
      <c r="G352" s="131">
        <f>SUMIF(Takings!$B:$B,'2015'!$B352,Takings!G:G)</f>
        <v>0</v>
      </c>
      <c r="H352" s="128">
        <f t="shared" ref="H352:H357" si="200">IFERROR(F352/G352,0)</f>
        <v>0</v>
      </c>
      <c r="I352" s="129">
        <f>SUMIF(Takings!$B:$B,'2015'!$B352,Takings!I:I)</f>
        <v>0</v>
      </c>
      <c r="J352" s="130">
        <f>SUMIF(Takings!$B:$B,'2015'!$B352,Takings!J:J)</f>
        <v>0</v>
      </c>
      <c r="K352" s="130">
        <f t="shared" ref="K352:K357" si="201">IFERROR(SUM(G352,J352),0)</f>
        <v>0</v>
      </c>
      <c r="L352" s="129">
        <f t="shared" ref="L352:L357" si="202">IFERROR(MEDIAN(I352/J352),0)</f>
        <v>0</v>
      </c>
      <c r="M352" s="128">
        <f t="shared" ref="M352:M357" si="203">IFERROR(SUM(F352,I352)/K352,0)</f>
        <v>0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33" t="s">
        <v>1381</v>
      </c>
      <c r="B353" s="132">
        <v>42360</v>
      </c>
      <c r="C353" s="129">
        <f>SUMIF(Takings!$B:$B,'2015'!$B353,Takings!C:C)</f>
        <v>0</v>
      </c>
      <c r="D353" s="119">
        <f>SUMIF(Takings!$B:$B,'2015'!$B353,Takings!D:D)</f>
        <v>0</v>
      </c>
      <c r="E353" s="119">
        <f>SUMIF(Takings!$B:$B,'2015'!$B353,Takings!E:E)</f>
        <v>0</v>
      </c>
      <c r="F353" s="128">
        <f>SUMIF(Takings!$B:$B,'2015'!$B353,Takings!F:F)</f>
        <v>0</v>
      </c>
      <c r="G353" s="131">
        <f>SUMIF(Takings!$B:$B,'2015'!$B353,Takings!G:G)</f>
        <v>0</v>
      </c>
      <c r="H353" s="128">
        <f t="shared" si="200"/>
        <v>0</v>
      </c>
      <c r="I353" s="129">
        <f>SUMIF(Takings!$B:$B,'2015'!$B353,Takings!I:I)</f>
        <v>0</v>
      </c>
      <c r="J353" s="130">
        <f>SUMIF(Takings!$B:$B,'2015'!$B353,Takings!J:J)</f>
        <v>0</v>
      </c>
      <c r="K353" s="130">
        <f t="shared" si="201"/>
        <v>0</v>
      </c>
      <c r="L353" s="129">
        <f t="shared" si="202"/>
        <v>0</v>
      </c>
      <c r="M353" s="128">
        <f t="shared" si="203"/>
        <v>0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33" t="s">
        <v>1381</v>
      </c>
      <c r="B354" s="132">
        <v>42361</v>
      </c>
      <c r="C354" s="129">
        <f>SUMIF(Takings!$B:$B,'2015'!$B354,Takings!C:C)</f>
        <v>0</v>
      </c>
      <c r="D354" s="119">
        <f>SUMIF(Takings!$B:$B,'2015'!$B354,Takings!D:D)</f>
        <v>0</v>
      </c>
      <c r="E354" s="119">
        <f>SUMIF(Takings!$B:$B,'2015'!$B354,Takings!E:E)</f>
        <v>0</v>
      </c>
      <c r="F354" s="128">
        <f>SUMIF(Takings!$B:$B,'2015'!$B354,Takings!F:F)</f>
        <v>0</v>
      </c>
      <c r="G354" s="131">
        <f>SUMIF(Takings!$B:$B,'2015'!$B354,Takings!G:G)</f>
        <v>0</v>
      </c>
      <c r="H354" s="128">
        <f t="shared" si="200"/>
        <v>0</v>
      </c>
      <c r="I354" s="129">
        <f>SUMIF(Takings!$B:$B,'2015'!$B354,Takings!I:I)</f>
        <v>0</v>
      </c>
      <c r="J354" s="130">
        <f>SUMIF(Takings!$B:$B,'2015'!$B354,Takings!J:J)</f>
        <v>0</v>
      </c>
      <c r="K354" s="130">
        <f t="shared" si="201"/>
        <v>0</v>
      </c>
      <c r="L354" s="129">
        <f t="shared" si="202"/>
        <v>0</v>
      </c>
      <c r="M354" s="128">
        <f t="shared" si="203"/>
        <v>0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33" t="s">
        <v>1381</v>
      </c>
      <c r="B355" s="132">
        <v>42362</v>
      </c>
      <c r="C355" s="129">
        <f>SUMIF(Takings!$B:$B,'2015'!$B355,Takings!C:C)</f>
        <v>0</v>
      </c>
      <c r="D355" s="119">
        <f>SUMIF(Takings!$B:$B,'2015'!$B355,Takings!D:D)</f>
        <v>0</v>
      </c>
      <c r="E355" s="119">
        <f>SUMIF(Takings!$B:$B,'2015'!$B355,Takings!E:E)</f>
        <v>0</v>
      </c>
      <c r="F355" s="128">
        <f>SUMIF(Takings!$B:$B,'2015'!$B355,Takings!F:F)</f>
        <v>0</v>
      </c>
      <c r="G355" s="131">
        <f>SUMIF(Takings!$B:$B,'2015'!$B355,Takings!G:G)</f>
        <v>0</v>
      </c>
      <c r="H355" s="128">
        <f t="shared" si="200"/>
        <v>0</v>
      </c>
      <c r="I355" s="129">
        <f>SUMIF(Takings!$B:$B,'2015'!$B355,Takings!I:I)</f>
        <v>0</v>
      </c>
      <c r="J355" s="130">
        <f>SUMIF(Takings!$B:$B,'2015'!$B355,Takings!J:J)</f>
        <v>0</v>
      </c>
      <c r="K355" s="130">
        <f t="shared" si="201"/>
        <v>0</v>
      </c>
      <c r="L355" s="129">
        <f t="shared" si="202"/>
        <v>0</v>
      </c>
      <c r="M355" s="128">
        <f t="shared" si="203"/>
        <v>0</v>
      </c>
      <c r="N355" s="127" t="str">
        <f>IF(VLOOKUP($B355,Takings!$B:$P,13,0)=0,"",VLOOKUP($B355,Takings!$B:$P,13,0))</f>
        <v/>
      </c>
      <c r="O355" s="126" t="str">
        <f>IF(VLOOKUP($B355,Takings!$B:$P,14,0)=0,"",VLOOKUP($B355,Takings!$B:$P,14,0))</f>
        <v/>
      </c>
      <c r="P355" s="125" t="str">
        <f>IF(VLOOKUP($B355,Takings!$B:$P,15,0)=0,"",VLOOKUP($B355,Takings!$B:$P,15,0))</f>
        <v/>
      </c>
    </row>
    <row r="356" spans="1:16" x14ac:dyDescent="0.35">
      <c r="A356" s="133" t="s">
        <v>1381</v>
      </c>
      <c r="B356" s="132">
        <v>42363</v>
      </c>
      <c r="C356" s="129">
        <f>SUMIF(Takings!$B:$B,'2015'!$B356,Takings!C:C)</f>
        <v>0</v>
      </c>
      <c r="D356" s="119">
        <f>SUMIF(Takings!$B:$B,'2015'!$B356,Takings!D:D)</f>
        <v>0</v>
      </c>
      <c r="E356" s="119">
        <f>SUMIF(Takings!$B:$B,'2015'!$B356,Takings!E:E)</f>
        <v>0</v>
      </c>
      <c r="F356" s="128">
        <f>SUMIF(Takings!$B:$B,'2015'!$B356,Takings!F:F)</f>
        <v>0</v>
      </c>
      <c r="G356" s="131">
        <f>SUMIF(Takings!$B:$B,'2015'!$B356,Takings!G:G)</f>
        <v>0</v>
      </c>
      <c r="H356" s="128">
        <f t="shared" si="200"/>
        <v>0</v>
      </c>
      <c r="I356" s="129">
        <f>SUMIF(Takings!$B:$B,'2015'!$B356,Takings!I:I)</f>
        <v>0</v>
      </c>
      <c r="J356" s="130">
        <f>SUMIF(Takings!$B:$B,'2015'!$B356,Takings!J:J)</f>
        <v>0</v>
      </c>
      <c r="K356" s="130">
        <f t="shared" si="201"/>
        <v>0</v>
      </c>
      <c r="L356" s="129">
        <f t="shared" si="202"/>
        <v>0</v>
      </c>
      <c r="M356" s="128">
        <f t="shared" si="203"/>
        <v>0</v>
      </c>
      <c r="N356" s="127" t="str">
        <f>IF(VLOOKUP($B356,Takings!$B:$P,13,0)=0,"",VLOOKUP($B356,Takings!$B:$P,13,0))</f>
        <v/>
      </c>
      <c r="O356" s="126" t="str">
        <f>IF(VLOOKUP($B356,Takings!$B:$P,14,0)=0,"",VLOOKUP($B356,Takings!$B:$P,14,0))</f>
        <v/>
      </c>
      <c r="P356" s="125" t="str">
        <f>IF(VLOOKUP($B356,Takings!$B:$P,15,0)=0,"",VLOOKUP($B356,Takings!$B:$P,15,0))</f>
        <v/>
      </c>
    </row>
    <row r="357" spans="1:16" x14ac:dyDescent="0.35">
      <c r="A357" s="133" t="s">
        <v>1381</v>
      </c>
      <c r="B357" s="132">
        <v>42364</v>
      </c>
      <c r="C357" s="129">
        <f>SUMIF(Takings!$B:$B,'2015'!$B357,Takings!C:C)</f>
        <v>0</v>
      </c>
      <c r="D357" s="119">
        <f>SUMIF(Takings!$B:$B,'2015'!$B357,Takings!D:D)</f>
        <v>0</v>
      </c>
      <c r="E357" s="119">
        <f>SUMIF(Takings!$B:$B,'2015'!$B357,Takings!E:E)</f>
        <v>0</v>
      </c>
      <c r="F357" s="128">
        <f>SUMIF(Takings!$B:$B,'2015'!$B357,Takings!F:F)</f>
        <v>0</v>
      </c>
      <c r="G357" s="131">
        <f>SUMIF(Takings!$B:$B,'2015'!$B357,Takings!G:G)</f>
        <v>0</v>
      </c>
      <c r="H357" s="128">
        <f t="shared" si="200"/>
        <v>0</v>
      </c>
      <c r="I357" s="129">
        <f>SUMIF(Takings!$B:$B,'2015'!$B357,Takings!I:I)</f>
        <v>0</v>
      </c>
      <c r="J357" s="130">
        <f>SUMIF(Takings!$B:$B,'2015'!$B357,Takings!J:J)</f>
        <v>0</v>
      </c>
      <c r="K357" s="130">
        <f t="shared" si="201"/>
        <v>0</v>
      </c>
      <c r="L357" s="129">
        <f t="shared" si="202"/>
        <v>0</v>
      </c>
      <c r="M357" s="128">
        <f t="shared" si="203"/>
        <v>0</v>
      </c>
      <c r="N357" s="127" t="str">
        <f>IF(VLOOKUP($B357,Takings!$B:$P,13,0)=0,"",VLOOKUP($B357,Takings!$B:$P,13,0))</f>
        <v/>
      </c>
      <c r="O357" s="126" t="str">
        <f>IF(VLOOKUP($B357,Takings!$B:$P,14,0)=0,"",VLOOKUP($B357,Takings!$B:$P,14,0))</f>
        <v/>
      </c>
      <c r="P357" s="125" t="str">
        <f>IF(VLOOKUP($B357,Takings!$B:$P,15,0)=0,"",VLOOKUP($B357,Takings!$B:$P,15,0))</f>
        <v/>
      </c>
    </row>
    <row r="358" spans="1:16" x14ac:dyDescent="0.35">
      <c r="A358" s="124"/>
      <c r="B358" s="123">
        <v>42365</v>
      </c>
      <c r="C358" s="119">
        <f>SUM(C352:C357)</f>
        <v>0</v>
      </c>
      <c r="D358" s="119">
        <f>VLOOKUP($B358,Takings!$B:$P,3,0)</f>
        <v>0</v>
      </c>
      <c r="E358" s="122">
        <f>SUM(C358:D358)</f>
        <v>0</v>
      </c>
      <c r="F358" s="118"/>
      <c r="G358" s="121">
        <f>SUM(G352:G357)</f>
        <v>0</v>
      </c>
      <c r="H358" s="118">
        <f>AVERAGE(H352:H357)</f>
        <v>0</v>
      </c>
      <c r="I358" s="119">
        <f>SUM(I352:I357)</f>
        <v>0</v>
      </c>
      <c r="J358" s="120">
        <f>SUM(J352:J357)</f>
        <v>0</v>
      </c>
      <c r="K358" s="120">
        <f>SUM(G358,J358)</f>
        <v>0</v>
      </c>
      <c r="L358" s="119">
        <f>AVERAGE(L352:L357)</f>
        <v>0</v>
      </c>
      <c r="M358" s="118">
        <f>AVERAGE(M352:M357)</f>
        <v>0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33" t="s">
        <v>1380</v>
      </c>
      <c r="B359" s="132">
        <v>42366</v>
      </c>
      <c r="C359" s="129">
        <f>SUMIF(Takings!$B:$B,'2015'!$B359,Takings!C:C)</f>
        <v>0</v>
      </c>
      <c r="D359" s="119">
        <f>SUMIF(Takings!$B:$B,'2015'!$B359,Takings!D:D)</f>
        <v>0</v>
      </c>
      <c r="E359" s="119">
        <f>SUMIF(Takings!$B:$B,'2015'!$B359,Takings!E:E)</f>
        <v>0</v>
      </c>
      <c r="F359" s="128">
        <f>SUMIF(Takings!$B:$B,'2015'!$B359,Takings!F:F)</f>
        <v>0</v>
      </c>
      <c r="G359" s="131">
        <f>SUMIF(Takings!$B:$B,'2015'!$B359,Takings!G:G)</f>
        <v>0</v>
      </c>
      <c r="H359" s="128">
        <f t="shared" ref="H359:H364" si="204">IFERROR(F359/G359,0)</f>
        <v>0</v>
      </c>
      <c r="I359" s="129">
        <f>SUMIF(Takings!$B:$B,'2015'!$B359,Takings!I:I)</f>
        <v>0</v>
      </c>
      <c r="J359" s="130">
        <f>SUMIF(Takings!$B:$B,'2015'!$B359,Takings!J:J)</f>
        <v>0</v>
      </c>
      <c r="K359" s="130">
        <f t="shared" ref="K359:K364" si="205">IFERROR(SUM(G359,J359),0)</f>
        <v>0</v>
      </c>
      <c r="L359" s="129">
        <f t="shared" ref="L359:L364" si="206">IFERROR(MEDIAN(I359/J359),0)</f>
        <v>0</v>
      </c>
      <c r="M359" s="128">
        <f t="shared" ref="M359:M364" si="207">IFERROR(SUM(F359,I359)/K359,0)</f>
        <v>0</v>
      </c>
      <c r="N359" s="127" t="str">
        <f>IF(VLOOKUP($B359,Takings!$B:$P,13,0)=0,"",VLOOKUP($B359,Takings!$B:$P,13,0))</f>
        <v/>
      </c>
      <c r="O359" s="126" t="str">
        <f>IF(VLOOKUP($B359,Takings!$B:$P,14,0)=0,"",VLOOKUP($B359,Takings!$B:$P,14,0))</f>
        <v/>
      </c>
      <c r="P359" s="125" t="str">
        <f>IF(VLOOKUP($B359,Takings!$B:$P,15,0)=0,"",VLOOKUP($B359,Takings!$B:$P,15,0))</f>
        <v/>
      </c>
    </row>
    <row r="360" spans="1:16" x14ac:dyDescent="0.35">
      <c r="A360" s="133" t="s">
        <v>1380</v>
      </c>
      <c r="B360" s="132">
        <v>42367</v>
      </c>
      <c r="C360" s="129">
        <f>SUMIF(Takings!$B:$B,'2015'!$B360,Takings!C:C)</f>
        <v>0</v>
      </c>
      <c r="D360" s="119">
        <f>SUMIF(Takings!$B:$B,'2015'!$B360,Takings!D:D)</f>
        <v>0</v>
      </c>
      <c r="E360" s="119">
        <f>SUMIF(Takings!$B:$B,'2015'!$B360,Takings!E:E)</f>
        <v>0</v>
      </c>
      <c r="F360" s="128">
        <f>SUMIF(Takings!$B:$B,'2015'!$B360,Takings!F:F)</f>
        <v>0</v>
      </c>
      <c r="G360" s="131">
        <f>SUMIF(Takings!$B:$B,'2015'!$B360,Takings!G:G)</f>
        <v>0</v>
      </c>
      <c r="H360" s="128">
        <f t="shared" si="204"/>
        <v>0</v>
      </c>
      <c r="I360" s="129">
        <f>SUMIF(Takings!$B:$B,'2015'!$B360,Takings!I:I)</f>
        <v>0</v>
      </c>
      <c r="J360" s="130">
        <f>SUMIF(Takings!$B:$B,'2015'!$B360,Takings!J:J)</f>
        <v>0</v>
      </c>
      <c r="K360" s="130">
        <f t="shared" si="205"/>
        <v>0</v>
      </c>
      <c r="L360" s="129">
        <f t="shared" si="206"/>
        <v>0</v>
      </c>
      <c r="M360" s="128">
        <f t="shared" si="207"/>
        <v>0</v>
      </c>
      <c r="N360" s="127" t="str">
        <f>IF(VLOOKUP($B360,Takings!$B:$P,13,0)=0,"",VLOOKUP($B360,Takings!$B:$P,13,0))</f>
        <v/>
      </c>
      <c r="O360" s="126" t="str">
        <f>IF(VLOOKUP($B360,Takings!$B:$P,14,0)=0,"",VLOOKUP($B360,Takings!$B:$P,14,0))</f>
        <v/>
      </c>
      <c r="P360" s="125" t="str">
        <f>IF(VLOOKUP($B360,Takings!$B:$P,15,0)=0,"",VLOOKUP($B360,Takings!$B:$P,15,0))</f>
        <v/>
      </c>
    </row>
    <row r="361" spans="1:16" x14ac:dyDescent="0.35">
      <c r="A361" s="133" t="s">
        <v>1380</v>
      </c>
      <c r="B361" s="132">
        <v>42368</v>
      </c>
      <c r="C361" s="129">
        <f>SUMIF(Takings!$B:$B,'2015'!$B361,Takings!C:C)</f>
        <v>0</v>
      </c>
      <c r="D361" s="119">
        <f>SUMIF(Takings!$B:$B,'2015'!$B361,Takings!D:D)</f>
        <v>0</v>
      </c>
      <c r="E361" s="119">
        <f>SUMIF(Takings!$B:$B,'2015'!$B361,Takings!E:E)</f>
        <v>0</v>
      </c>
      <c r="F361" s="128">
        <f>SUMIF(Takings!$B:$B,'2015'!$B361,Takings!F:F)</f>
        <v>0</v>
      </c>
      <c r="G361" s="131">
        <f>SUMIF(Takings!$B:$B,'2015'!$B361,Takings!G:G)</f>
        <v>0</v>
      </c>
      <c r="H361" s="128">
        <f t="shared" si="204"/>
        <v>0</v>
      </c>
      <c r="I361" s="129">
        <f>SUMIF(Takings!$B:$B,'2015'!$B361,Takings!I:I)</f>
        <v>0</v>
      </c>
      <c r="J361" s="130">
        <f>SUMIF(Takings!$B:$B,'2015'!$B361,Takings!J:J)</f>
        <v>0</v>
      </c>
      <c r="K361" s="130">
        <f t="shared" si="205"/>
        <v>0</v>
      </c>
      <c r="L361" s="129">
        <f t="shared" si="206"/>
        <v>0</v>
      </c>
      <c r="M361" s="128">
        <f t="shared" si="207"/>
        <v>0</v>
      </c>
      <c r="N361" s="127" t="str">
        <f>IF(VLOOKUP($B361,Takings!$B:$P,13,0)=0,"",VLOOKUP($B361,Takings!$B:$P,13,0))</f>
        <v/>
      </c>
      <c r="O361" s="126" t="str">
        <f>IF(VLOOKUP($B361,Takings!$B:$P,14,0)=0,"",VLOOKUP($B361,Takings!$B:$P,14,0))</f>
        <v/>
      </c>
      <c r="P361" s="125" t="str">
        <f>IF(VLOOKUP($B361,Takings!$B:$P,15,0)=0,"",VLOOKUP($B361,Takings!$B:$P,15,0))</f>
        <v/>
      </c>
    </row>
    <row r="362" spans="1:16" x14ac:dyDescent="0.35">
      <c r="A362" s="133" t="s">
        <v>1380</v>
      </c>
      <c r="B362" s="132">
        <v>42369</v>
      </c>
      <c r="C362" s="129">
        <f>SUMIF(Takings!$B:$B,'2015'!$B362,Takings!C:C)</f>
        <v>0</v>
      </c>
      <c r="D362" s="119">
        <f>SUMIF(Takings!$B:$B,'2015'!$B362,Takings!D:D)</f>
        <v>0</v>
      </c>
      <c r="E362" s="119">
        <f>SUMIF(Takings!$B:$B,'2015'!$B362,Takings!E:E)</f>
        <v>0</v>
      </c>
      <c r="F362" s="128">
        <f>SUMIF(Takings!$B:$B,'2015'!$B362,Takings!F:F)</f>
        <v>0</v>
      </c>
      <c r="G362" s="131">
        <f>SUMIF(Takings!$B:$B,'2015'!$B362,Takings!G:G)</f>
        <v>0</v>
      </c>
      <c r="H362" s="128">
        <f t="shared" si="204"/>
        <v>0</v>
      </c>
      <c r="I362" s="129">
        <f>SUMIF(Takings!$B:$B,'2015'!$B362,Takings!I:I)</f>
        <v>0</v>
      </c>
      <c r="J362" s="130">
        <f>SUMIF(Takings!$B:$B,'2015'!$B362,Takings!J:J)</f>
        <v>0</v>
      </c>
      <c r="K362" s="130">
        <f t="shared" si="205"/>
        <v>0</v>
      </c>
      <c r="L362" s="129">
        <f t="shared" si="206"/>
        <v>0</v>
      </c>
      <c r="M362" s="128">
        <f t="shared" si="207"/>
        <v>0</v>
      </c>
      <c r="N362" s="127" t="str">
        <f>IF(VLOOKUP($B362,Takings!$B:$P,13,0)=0,"",VLOOKUP($B362,Takings!$B:$P,13,0))</f>
        <v/>
      </c>
      <c r="O362" s="126" t="str">
        <f>IF(VLOOKUP($B362,Takings!$B:$P,14,0)=0,"",VLOOKUP($B362,Takings!$B:$P,14,0))</f>
        <v/>
      </c>
      <c r="P362" s="125" t="str">
        <f>IF(VLOOKUP($B362,Takings!$B:$P,15,0)=0,"",VLOOKUP($B362,Takings!$B:$P,15,0))</f>
        <v/>
      </c>
    </row>
    <row r="363" spans="1:16" x14ac:dyDescent="0.35">
      <c r="A363" s="133" t="s">
        <v>1380</v>
      </c>
      <c r="B363" s="132">
        <v>42370</v>
      </c>
      <c r="C363" s="129">
        <f>SUMIF(Takings!$B:$B,'2015'!$B363,Takings!C:C)</f>
        <v>0</v>
      </c>
      <c r="D363" s="119">
        <f>SUMIF(Takings!$B:$B,'2015'!$B363,Takings!D:D)</f>
        <v>0</v>
      </c>
      <c r="E363" s="119">
        <f>SUMIF(Takings!$B:$B,'2015'!$B363,Takings!E:E)</f>
        <v>0</v>
      </c>
      <c r="F363" s="128">
        <f>SUMIF(Takings!$B:$B,'2015'!$B363,Takings!F:F)</f>
        <v>0</v>
      </c>
      <c r="G363" s="131">
        <f>SUMIF(Takings!$B:$B,'2015'!$B363,Takings!G:G)</f>
        <v>0</v>
      </c>
      <c r="H363" s="128">
        <f t="shared" si="204"/>
        <v>0</v>
      </c>
      <c r="I363" s="129">
        <f>SUMIF(Takings!$B:$B,'2015'!$B363,Takings!I:I)</f>
        <v>0</v>
      </c>
      <c r="J363" s="130">
        <f>SUMIF(Takings!$B:$B,'2015'!$B363,Takings!J:J)</f>
        <v>0</v>
      </c>
      <c r="K363" s="130">
        <f t="shared" si="205"/>
        <v>0</v>
      </c>
      <c r="L363" s="129">
        <f t="shared" si="206"/>
        <v>0</v>
      </c>
      <c r="M363" s="128">
        <f t="shared" si="207"/>
        <v>0</v>
      </c>
      <c r="N363" s="127" t="str">
        <f>IF(VLOOKUP($B363,Takings!$B:$P,13,0)=0,"",VLOOKUP($B363,Takings!$B:$P,13,0))</f>
        <v/>
      </c>
      <c r="O363" s="126" t="str">
        <f>IF(VLOOKUP($B363,Takings!$B:$P,14,0)=0,"",VLOOKUP($B363,Takings!$B:$P,14,0))</f>
        <v/>
      </c>
      <c r="P363" s="125" t="str">
        <f>IF(VLOOKUP($B363,Takings!$B:$P,15,0)=0,"",VLOOKUP($B363,Takings!$B:$P,15,0))</f>
        <v/>
      </c>
    </row>
    <row r="364" spans="1:16" x14ac:dyDescent="0.35">
      <c r="A364" s="133" t="s">
        <v>1380</v>
      </c>
      <c r="B364" s="132">
        <v>42371</v>
      </c>
      <c r="C364" s="129">
        <f>SUMIF(Takings!$B:$B,'2015'!$B364,Takings!C:C)</f>
        <v>0</v>
      </c>
      <c r="D364" s="119">
        <f>SUMIF(Takings!$B:$B,'2015'!$B364,Takings!D:D)</f>
        <v>0</v>
      </c>
      <c r="E364" s="119">
        <f>SUMIF(Takings!$B:$B,'2015'!$B364,Takings!E:E)</f>
        <v>0</v>
      </c>
      <c r="F364" s="128">
        <f>SUMIF(Takings!$B:$B,'2015'!$B364,Takings!F:F)</f>
        <v>0</v>
      </c>
      <c r="G364" s="131">
        <f>SUMIF(Takings!$B:$B,'2015'!$B364,Takings!G:G)</f>
        <v>0</v>
      </c>
      <c r="H364" s="128">
        <f t="shared" si="204"/>
        <v>0</v>
      </c>
      <c r="I364" s="129">
        <f>SUMIF(Takings!$B:$B,'2015'!$B364,Takings!I:I)</f>
        <v>0</v>
      </c>
      <c r="J364" s="130">
        <f>SUMIF(Takings!$B:$B,'2015'!$B364,Takings!J:J)</f>
        <v>0</v>
      </c>
      <c r="K364" s="130">
        <f t="shared" si="205"/>
        <v>0</v>
      </c>
      <c r="L364" s="129">
        <f t="shared" si="206"/>
        <v>0</v>
      </c>
      <c r="M364" s="128">
        <f t="shared" si="207"/>
        <v>0</v>
      </c>
      <c r="N364" s="127" t="str">
        <f>IF(VLOOKUP($B364,Takings!$B:$P,13,0)=0,"",VLOOKUP($B364,Takings!$B:$P,13,0))</f>
        <v/>
      </c>
      <c r="O364" s="126" t="str">
        <f>IF(VLOOKUP($B364,Takings!$B:$P,14,0)=0,"",VLOOKUP($B364,Takings!$B:$P,14,0))</f>
        <v/>
      </c>
      <c r="P364" s="125" t="str">
        <f>IF(VLOOKUP($B364,Takings!$B:$P,15,0)=0,"",VLOOKUP($B364,Takings!$B:$P,15,0))</f>
        <v/>
      </c>
    </row>
    <row r="365" spans="1:16" x14ac:dyDescent="0.35">
      <c r="A365" s="124"/>
      <c r="B365" s="123">
        <v>42372</v>
      </c>
      <c r="C365" s="119">
        <f>SUM(C359:C364)</f>
        <v>0</v>
      </c>
      <c r="D365" s="119">
        <f>VLOOKUP($B365,Takings!$B:$P,3,0)</f>
        <v>0</v>
      </c>
      <c r="E365" s="122">
        <f>SUM(C365:D365)</f>
        <v>0</v>
      </c>
      <c r="F365" s="118"/>
      <c r="G365" s="121">
        <f>SUM(G359:G364)</f>
        <v>0</v>
      </c>
      <c r="H365" s="118">
        <f>AVERAGE(H359:H364)</f>
        <v>0</v>
      </c>
      <c r="I365" s="119">
        <f>SUM(I359:I364)</f>
        <v>0</v>
      </c>
      <c r="J365" s="120">
        <f>SUM(J359:J364)</f>
        <v>0</v>
      </c>
      <c r="K365" s="120">
        <f>SUM(G365,J365)</f>
        <v>0</v>
      </c>
      <c r="L365" s="119">
        <f>AVERAGE(L359:L364)</f>
        <v>0</v>
      </c>
      <c r="M365" s="118">
        <f>AVERAGE(M359:M364)</f>
        <v>0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" activePane="bottomLeft" state="frozen"/>
      <selection pane="bottomLeft" activeCell="D8" sqref="D8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7.81640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6.726562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34" t="s">
        <v>1325</v>
      </c>
      <c r="B2" s="132">
        <v>41645</v>
      </c>
      <c r="C2" s="129">
        <f>SUMIF(Takings!$B:$B,'2014'!$B2,Takings!C:C)</f>
        <v>401.3</v>
      </c>
      <c r="D2" s="119">
        <f>SUMIF(Takings!$B:$B,'2014'!$B2,Takings!D:D)</f>
        <v>0</v>
      </c>
      <c r="E2" s="119">
        <f>SUMIF(Takings!$B:$B,'2014'!$B2,Takings!E:E)</f>
        <v>0</v>
      </c>
      <c r="F2" s="128">
        <f>SUMIF(Takings!$B:$B,'2014'!$B2,Takings!F:F)</f>
        <v>401.3</v>
      </c>
      <c r="G2" s="131">
        <f>SUMIF(Takings!$B:$B,'2014'!$B2,Takings!G:G)</f>
        <v>28</v>
      </c>
      <c r="H2" s="128">
        <f>IFERROR(F2/G2,0)</f>
        <v>14.332142857142857</v>
      </c>
      <c r="I2" s="129">
        <f>SUMIF(Takings!$B:$B,'2014'!$B2,Takings!I:I)</f>
        <v>0</v>
      </c>
      <c r="J2" s="131">
        <f>SUMIF(Takings!$B:$B,'2014'!$B2,Takings!J:J)</f>
        <v>0</v>
      </c>
      <c r="K2" s="130">
        <f>IFERROR(SUM(G2,J2),0)</f>
        <v>28</v>
      </c>
      <c r="L2" s="129">
        <f>IFERROR(MEDIAN(I2/J2),0)</f>
        <v>0</v>
      </c>
      <c r="M2" s="128">
        <f>IFERROR(SUM(F2,I2)/K2,0)</f>
        <v>14.332142857142857</v>
      </c>
      <c r="N2" s="127" t="str">
        <f>IF(VLOOKUP($B2,Takings!$B:$P,13,0)=0,"",VLOOKUP($B2,Takings!$B:$P,13,0))</f>
        <v/>
      </c>
      <c r="O2" s="126" t="str">
        <f>IF(VLOOKUP($B2,Takings!$B:$P,14,0)=0,"",VLOOKUP($B2,Takings!$B:$P,14,0))</f>
        <v/>
      </c>
      <c r="P2" s="125" t="str">
        <f>IF(VLOOKUP($B2,Takings!$B:$P,15,0)=0,"",VLOOKUP($B2,Takings!$B:$P,15,0))</f>
        <v/>
      </c>
    </row>
    <row r="3" spans="1:16" s="113" customFormat="1" x14ac:dyDescent="0.35">
      <c r="A3" s="134" t="s">
        <v>1325</v>
      </c>
      <c r="B3" s="132">
        <v>41646</v>
      </c>
      <c r="C3" s="129">
        <f>SUMIF(Takings!$B:$B,'2014'!$B3,Takings!C:C)</f>
        <v>881.46</v>
      </c>
      <c r="D3" s="119">
        <f>SUMIF(Takings!$B:$B,'2014'!$B3,Takings!D:D)</f>
        <v>0</v>
      </c>
      <c r="E3" s="119">
        <f>SUMIF(Takings!$B:$B,'2014'!$B3,Takings!E:E)</f>
        <v>0</v>
      </c>
      <c r="F3" s="128">
        <f>SUMIF(Takings!$B:$B,'2014'!$B3,Takings!F:F)</f>
        <v>488.5</v>
      </c>
      <c r="G3" s="131">
        <f>SUMIF(Takings!$B:$B,'2014'!$B3,Takings!G:G)</f>
        <v>36</v>
      </c>
      <c r="H3" s="128">
        <f t="shared" ref="H3:H7" si="0">IFERROR(F3/G3,0)</f>
        <v>13.569444444444445</v>
      </c>
      <c r="I3" s="129">
        <f>SUMIF(Takings!$B:$B,'2014'!$B3,Takings!I:I)</f>
        <v>392.96</v>
      </c>
      <c r="J3" s="130">
        <f>SUMIF(Takings!$B:$B,'2014'!$B3,Takings!J:J)</f>
        <v>14</v>
      </c>
      <c r="K3" s="130">
        <f t="shared" ref="K3:K7" si="1">IFERROR(SUM(G3,J3),0)</f>
        <v>50</v>
      </c>
      <c r="L3" s="129">
        <f t="shared" ref="L3:L7" si="2">IFERROR(MEDIAN(I3/J3),0)</f>
        <v>28.068571428571428</v>
      </c>
      <c r="M3" s="128">
        <f t="shared" ref="M3:M7" si="3">IFERROR(SUM(F3,I3)/K3,0)</f>
        <v>17.629200000000001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34" t="s">
        <v>1325</v>
      </c>
      <c r="B4" s="132">
        <v>41647</v>
      </c>
      <c r="C4" s="129">
        <f>SUMIF(Takings!$B:$B,'2014'!$B4,Takings!C:C)</f>
        <v>908.37</v>
      </c>
      <c r="D4" s="119">
        <f>SUMIF(Takings!$B:$B,'2014'!$B4,Takings!D:D)</f>
        <v>0</v>
      </c>
      <c r="E4" s="119">
        <f>SUMIF(Takings!$B:$B,'2014'!$B4,Takings!E:E)</f>
        <v>0</v>
      </c>
      <c r="F4" s="128">
        <f>SUMIF(Takings!$B:$B,'2014'!$B4,Takings!F:F)</f>
        <v>682.4</v>
      </c>
      <c r="G4" s="131">
        <f>SUMIF(Takings!$B:$B,'2014'!$B4,Takings!G:G)</f>
        <v>47</v>
      </c>
      <c r="H4" s="128">
        <f t="shared" si="0"/>
        <v>14.519148936170213</v>
      </c>
      <c r="I4" s="129">
        <f>SUMIF(Takings!$B:$B,'2014'!$B4,Takings!I:I)</f>
        <v>225.95</v>
      </c>
      <c r="J4" s="130">
        <f>SUMIF(Takings!$B:$B,'2014'!$B4,Takings!J:J)</f>
        <v>7</v>
      </c>
      <c r="K4" s="130">
        <f t="shared" si="1"/>
        <v>54</v>
      </c>
      <c r="L4" s="129">
        <f t="shared" si="2"/>
        <v>32.278571428571425</v>
      </c>
      <c r="M4" s="128">
        <f t="shared" si="3"/>
        <v>16.821296296296296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34" t="s">
        <v>1325</v>
      </c>
      <c r="B5" s="132">
        <v>41648</v>
      </c>
      <c r="C5" s="129">
        <f>SUMIF(Takings!$B:$B,'2014'!$B5,Takings!C:C)</f>
        <v>1741.54</v>
      </c>
      <c r="D5" s="119">
        <f>SUMIF(Takings!$B:$B,'2014'!$B5,Takings!D:D)</f>
        <v>0</v>
      </c>
      <c r="E5" s="119">
        <f>SUMIF(Takings!$B:$B,'2014'!$B5,Takings!E:E)</f>
        <v>0</v>
      </c>
      <c r="F5" s="128">
        <f>SUMIF(Takings!$B:$B,'2014'!$B5,Takings!F:F)</f>
        <v>921.5</v>
      </c>
      <c r="G5" s="131">
        <f>SUMIF(Takings!$B:$B,'2014'!$B5,Takings!G:G)</f>
        <v>36</v>
      </c>
      <c r="H5" s="128">
        <f t="shared" si="0"/>
        <v>25.597222222222221</v>
      </c>
      <c r="I5" s="129">
        <f>SUMIF(Takings!$B:$B,'2014'!$B5,Takings!I:I)</f>
        <v>820.04</v>
      </c>
      <c r="J5" s="130">
        <f>SUMIF(Takings!$B:$B,'2014'!$B5,Takings!J:J)</f>
        <v>21</v>
      </c>
      <c r="K5" s="130">
        <f t="shared" si="1"/>
        <v>57</v>
      </c>
      <c r="L5" s="129">
        <f t="shared" si="2"/>
        <v>39.049523809523805</v>
      </c>
      <c r="M5" s="128">
        <f t="shared" si="3"/>
        <v>30.553333333333331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34" t="s">
        <v>1325</v>
      </c>
      <c r="B6" s="132">
        <v>41649</v>
      </c>
      <c r="C6" s="129">
        <f>SUMIF(Takings!$B:$B,'2014'!$B6,Takings!C:C)</f>
        <v>1985.57</v>
      </c>
      <c r="D6" s="119">
        <f>SUMIF(Takings!$B:$B,'2014'!$B6,Takings!D:D)</f>
        <v>0</v>
      </c>
      <c r="E6" s="119">
        <f>SUMIF(Takings!$B:$B,'2014'!$B6,Takings!E:E)</f>
        <v>0</v>
      </c>
      <c r="F6" s="128">
        <f>SUMIF(Takings!$B:$B,'2014'!$B6,Takings!F:F)</f>
        <v>770.35</v>
      </c>
      <c r="G6" s="131">
        <f>SUMIF(Takings!$B:$B,'2014'!$B6,Takings!G:G)</f>
        <v>34</v>
      </c>
      <c r="H6" s="128">
        <f t="shared" si="0"/>
        <v>22.65735294117647</v>
      </c>
      <c r="I6" s="129">
        <f>SUMIF(Takings!$B:$B,'2014'!$B6,Takings!I:I)</f>
        <v>1215.22</v>
      </c>
      <c r="J6" s="130">
        <f>SUMIF(Takings!$B:$B,'2014'!$B6,Takings!J:J)</f>
        <v>18</v>
      </c>
      <c r="K6" s="130">
        <f t="shared" si="1"/>
        <v>52</v>
      </c>
      <c r="L6" s="129">
        <f t="shared" si="2"/>
        <v>67.512222222222221</v>
      </c>
      <c r="M6" s="128">
        <f t="shared" si="3"/>
        <v>38.184038461538464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34" t="s">
        <v>1325</v>
      </c>
      <c r="B7" s="132">
        <v>41650</v>
      </c>
      <c r="C7" s="129">
        <f>SUMIF(Takings!$B:$B,'2014'!$B7,Takings!C:C)</f>
        <v>925.33</v>
      </c>
      <c r="D7" s="119">
        <f>SUMIF(Takings!$B:$B,'2014'!$B7,Takings!D:D)</f>
        <v>0</v>
      </c>
      <c r="E7" s="119">
        <f>SUMIF(Takings!$B:$B,'2014'!$B7,Takings!E:E)</f>
        <v>0</v>
      </c>
      <c r="F7" s="128">
        <f>SUMIF(Takings!$B:$B,'2014'!$B7,Takings!F:F)</f>
        <v>381.8</v>
      </c>
      <c r="G7" s="131">
        <f>SUMIF(Takings!$B:$B,'2014'!$B7,Takings!G:G)</f>
        <v>11</v>
      </c>
      <c r="H7" s="128">
        <f t="shared" si="0"/>
        <v>34.709090909090911</v>
      </c>
      <c r="I7" s="129">
        <f>SUMIF(Takings!$B:$B,'2014'!$B7,Takings!I:I)</f>
        <v>543.53</v>
      </c>
      <c r="J7" s="130">
        <f>SUMIF(Takings!$B:$B,'2014'!$B7,Takings!J:J)</f>
        <v>11</v>
      </c>
      <c r="K7" s="130">
        <f t="shared" si="1"/>
        <v>22</v>
      </c>
      <c r="L7" s="129">
        <f t="shared" si="2"/>
        <v>49.411818181818177</v>
      </c>
      <c r="M7" s="128">
        <f t="shared" si="3"/>
        <v>42.06045454545454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41651</v>
      </c>
      <c r="C8" s="119">
        <f>SUM(C2:C7)</f>
        <v>6843.57</v>
      </c>
      <c r="D8" s="119">
        <f>VLOOKUP($B8,Takings!$B:$P,3,0)</f>
        <v>1314.44</v>
      </c>
      <c r="E8" s="122">
        <f>SUM(C8:D8)</f>
        <v>8158.01</v>
      </c>
      <c r="F8" s="118"/>
      <c r="G8" s="121">
        <f>SUM(G2:G7)</f>
        <v>192</v>
      </c>
      <c r="H8" s="118">
        <f>AVERAGE(H2:H7)</f>
        <v>20.897400385041184</v>
      </c>
      <c r="I8" s="119">
        <f>SUM(I2:I7)</f>
        <v>3197.7</v>
      </c>
      <c r="J8" s="120">
        <f>SUM(J2:J7)</f>
        <v>71</v>
      </c>
      <c r="K8" s="120">
        <f>SUM(G8,J8)</f>
        <v>263</v>
      </c>
      <c r="L8" s="119">
        <f>AVERAGE(L2:L7)</f>
        <v>36.053451178451176</v>
      </c>
      <c r="M8" s="118">
        <f>AVERAGE(M2:M7)</f>
        <v>26.596744248960917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34" t="s">
        <v>1326</v>
      </c>
      <c r="B9" s="132">
        <v>41652</v>
      </c>
      <c r="C9" s="129">
        <f>SUMIF(Takings!$B:$B,'2014'!$B9,Takings!C:C)</f>
        <v>844</v>
      </c>
      <c r="D9" s="119">
        <f>SUMIF(Takings!$B:$B,'2014'!$B9,Takings!D:D)</f>
        <v>0</v>
      </c>
      <c r="E9" s="119">
        <f>SUMIF(Takings!$B:$B,'2014'!$B9,Takings!E:E)</f>
        <v>0</v>
      </c>
      <c r="F9" s="128">
        <f>SUMIF(Takings!$B:$B,'2014'!$B9,Takings!F:F)</f>
        <v>444.5</v>
      </c>
      <c r="G9" s="131">
        <f>SUMIF(Takings!$B:$B,'2014'!$B9,Takings!G:G)</f>
        <v>25</v>
      </c>
      <c r="H9" s="128">
        <f t="shared" ref="H9:H14" si="4">IFERROR(F9/G9,0)</f>
        <v>17.78</v>
      </c>
      <c r="I9" s="129">
        <f>SUMIF(Takings!$B:$B,'2014'!$B9,Takings!I:I)</f>
        <v>399.5</v>
      </c>
      <c r="J9" s="130">
        <f>SUMIF(Takings!$B:$B,'2014'!$B9,Takings!J:J)</f>
        <v>12</v>
      </c>
      <c r="K9" s="130">
        <f t="shared" ref="K9:K14" si="5">IFERROR(SUM(G9,J9),0)</f>
        <v>37</v>
      </c>
      <c r="L9" s="129">
        <f t="shared" ref="L9:L14" si="6">IFERROR(MEDIAN(I9/J9),0)</f>
        <v>33.291666666666664</v>
      </c>
      <c r="M9" s="128">
        <f t="shared" ref="M9:M14" si="7">IFERROR(SUM(F9,I9)/K9,0)</f>
        <v>22.810810810810811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34" t="s">
        <v>1326</v>
      </c>
      <c r="B10" s="132">
        <v>41653</v>
      </c>
      <c r="C10" s="129">
        <f>SUMIF(Takings!$B:$B,'2014'!$B10,Takings!C:C)</f>
        <v>286.64999999999998</v>
      </c>
      <c r="D10" s="119">
        <f>SUMIF(Takings!$B:$B,'2014'!$B10,Takings!D:D)</f>
        <v>0</v>
      </c>
      <c r="E10" s="119">
        <f>SUMIF(Takings!$B:$B,'2014'!$B10,Takings!E:E)</f>
        <v>0</v>
      </c>
      <c r="F10" s="128">
        <f>SUMIF(Takings!$B:$B,'2014'!$B10,Takings!F:F)</f>
        <v>185.1</v>
      </c>
      <c r="G10" s="131">
        <f>SUMIF(Takings!$B:$B,'2014'!$B10,Takings!G:G)</f>
        <v>12</v>
      </c>
      <c r="H10" s="128">
        <f t="shared" si="4"/>
        <v>15.424999999999999</v>
      </c>
      <c r="I10" s="129">
        <f>SUMIF(Takings!$B:$B,'2014'!$B10,Takings!I:I)</f>
        <v>101.55</v>
      </c>
      <c r="J10" s="130">
        <f>SUMIF(Takings!$B:$B,'2014'!$B10,Takings!J:J)</f>
        <v>6</v>
      </c>
      <c r="K10" s="130">
        <f t="shared" si="5"/>
        <v>18</v>
      </c>
      <c r="L10" s="129">
        <f t="shared" si="6"/>
        <v>16.925000000000001</v>
      </c>
      <c r="M10" s="128">
        <f t="shared" si="7"/>
        <v>15.924999999999999</v>
      </c>
      <c r="N10" s="127" t="str">
        <f>IF(VLOOKUP($B10,Takings!$B:$P,13,0)=0,"",VLOOKUP($B10,Takings!$B:$P,13,0))</f>
        <v/>
      </c>
      <c r="O10" s="126" t="str">
        <f>IF(VLOOKUP($B10,Takings!$B:$P,14,0)=0,"",VLOOKUP($B10,Takings!$B:$P,14,0))</f>
        <v/>
      </c>
      <c r="P10" s="125" t="str">
        <f>IF(VLOOKUP($B10,Takings!$B:$P,15,0)=0,"",VLOOKUP($B10,Takings!$B:$P,15,0))</f>
        <v/>
      </c>
    </row>
    <row r="11" spans="1:16" s="113" customFormat="1" x14ac:dyDescent="0.35">
      <c r="A11" s="134" t="s">
        <v>1326</v>
      </c>
      <c r="B11" s="132">
        <v>41654</v>
      </c>
      <c r="C11" s="129">
        <f>SUMIF(Takings!$B:$B,'2014'!$B11,Takings!C:C)</f>
        <v>1096.26</v>
      </c>
      <c r="D11" s="119">
        <f>SUMIF(Takings!$B:$B,'2014'!$B11,Takings!D:D)</f>
        <v>0</v>
      </c>
      <c r="E11" s="119">
        <f>SUMIF(Takings!$B:$B,'2014'!$B11,Takings!E:E)</f>
        <v>0</v>
      </c>
      <c r="F11" s="128">
        <f>SUMIF(Takings!$B:$B,'2014'!$B11,Takings!F:F)</f>
        <v>793.45</v>
      </c>
      <c r="G11" s="131">
        <f>SUMIF(Takings!$B:$B,'2014'!$B11,Takings!G:G)</f>
        <v>34</v>
      </c>
      <c r="H11" s="128">
        <f t="shared" si="4"/>
        <v>23.336764705882356</v>
      </c>
      <c r="I11" s="129">
        <f>SUMIF(Takings!$B:$B,'2014'!$B11,Takings!I:I)</f>
        <v>302.81</v>
      </c>
      <c r="J11" s="130">
        <f>SUMIF(Takings!$B:$B,'2014'!$B11,Takings!J:J)</f>
        <v>9</v>
      </c>
      <c r="K11" s="130">
        <f t="shared" si="5"/>
        <v>43</v>
      </c>
      <c r="L11" s="129">
        <f t="shared" si="6"/>
        <v>33.645555555555553</v>
      </c>
      <c r="M11" s="128">
        <f t="shared" si="7"/>
        <v>25.494418604651162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34" t="s">
        <v>1326</v>
      </c>
      <c r="B12" s="132">
        <v>41655</v>
      </c>
      <c r="C12" s="129">
        <f>SUMIF(Takings!$B:$B,'2014'!$B12,Takings!C:C)</f>
        <v>2028.22</v>
      </c>
      <c r="D12" s="119">
        <f>SUMIF(Takings!$B:$B,'2014'!$B12,Takings!D:D)</f>
        <v>0</v>
      </c>
      <c r="E12" s="119">
        <f>SUMIF(Takings!$B:$B,'2014'!$B12,Takings!E:E)</f>
        <v>0</v>
      </c>
      <c r="F12" s="128">
        <f>SUMIF(Takings!$B:$B,'2014'!$B12,Takings!F:F)</f>
        <v>910.65</v>
      </c>
      <c r="G12" s="131">
        <f>SUMIF(Takings!$B:$B,'2014'!$B12,Takings!G:G)</f>
        <v>39</v>
      </c>
      <c r="H12" s="128">
        <f t="shared" si="4"/>
        <v>23.349999999999998</v>
      </c>
      <c r="I12" s="129">
        <f>SUMIF(Takings!$B:$B,'2014'!$B12,Takings!I:I)</f>
        <v>1117.57</v>
      </c>
      <c r="J12" s="130">
        <f>SUMIF(Takings!$B:$B,'2014'!$B12,Takings!J:J)</f>
        <v>12</v>
      </c>
      <c r="K12" s="130">
        <f t="shared" si="5"/>
        <v>51</v>
      </c>
      <c r="L12" s="129">
        <f t="shared" si="6"/>
        <v>93.130833333333328</v>
      </c>
      <c r="M12" s="128">
        <f t="shared" si="7"/>
        <v>39.769019607843134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x14ac:dyDescent="0.35">
      <c r="A13" s="134" t="s">
        <v>1326</v>
      </c>
      <c r="B13" s="132">
        <v>41656</v>
      </c>
      <c r="C13" s="129">
        <f>SUMIF(Takings!$B:$B,'2014'!$B13,Takings!C:C)</f>
        <v>1213.56</v>
      </c>
      <c r="D13" s="119">
        <f>SUMIF(Takings!$B:$B,'2014'!$B13,Takings!D:D)</f>
        <v>0</v>
      </c>
      <c r="E13" s="119">
        <f>SUMIF(Takings!$B:$B,'2014'!$B13,Takings!E:E)</f>
        <v>0</v>
      </c>
      <c r="F13" s="128">
        <f>SUMIF(Takings!$B:$B,'2014'!$B13,Takings!F:F)</f>
        <v>854.75</v>
      </c>
      <c r="G13" s="131">
        <f>SUMIF(Takings!$B:$B,'2014'!$B13,Takings!G:G)</f>
        <v>29</v>
      </c>
      <c r="H13" s="128">
        <f t="shared" si="4"/>
        <v>29.474137931034484</v>
      </c>
      <c r="I13" s="129">
        <f>SUMIF(Takings!$B:$B,'2014'!$B13,Takings!I:I)</f>
        <v>358.81</v>
      </c>
      <c r="J13" s="130">
        <f>SUMIF(Takings!$B:$B,'2014'!$B13,Takings!J:J)</f>
        <v>10</v>
      </c>
      <c r="K13" s="130">
        <f t="shared" si="5"/>
        <v>39</v>
      </c>
      <c r="L13" s="129">
        <f t="shared" si="6"/>
        <v>35.881</v>
      </c>
      <c r="M13" s="128">
        <f t="shared" si="7"/>
        <v>31.116923076923076</v>
      </c>
      <c r="N13" s="127" t="str">
        <f>IF(VLOOKUP($B13,Takings!$B:$P,13,0)=0,"",VLOOKUP($B13,Takings!$B:$P,13,0))</f>
        <v/>
      </c>
      <c r="O13" s="126" t="str">
        <f>IF(VLOOKUP($B13,Takings!$B:$P,14,0)=0,"",VLOOKUP($B13,Takings!$B:$P,14,0))</f>
        <v/>
      </c>
      <c r="P13" s="125" t="str">
        <f>IF(VLOOKUP($B13,Takings!$B:$P,15,0)=0,"",VLOOKUP($B13,Takings!$B:$P,15,0))</f>
        <v/>
      </c>
    </row>
    <row r="14" spans="1:16" s="113" customFormat="1" x14ac:dyDescent="0.35">
      <c r="A14" s="134" t="s">
        <v>1326</v>
      </c>
      <c r="B14" s="132">
        <v>41657</v>
      </c>
      <c r="C14" s="129">
        <f>SUMIF(Takings!$B:$B,'2014'!$B14,Takings!C:C)</f>
        <v>714.94</v>
      </c>
      <c r="D14" s="119">
        <f>SUMIF(Takings!$B:$B,'2014'!$B14,Takings!D:D)</f>
        <v>0</v>
      </c>
      <c r="E14" s="119">
        <f>SUMIF(Takings!$B:$B,'2014'!$B14,Takings!E:E)</f>
        <v>0</v>
      </c>
      <c r="F14" s="128">
        <f>SUMIF(Takings!$B:$B,'2014'!$B14,Takings!F:F)</f>
        <v>380</v>
      </c>
      <c r="G14" s="131">
        <f>SUMIF(Takings!$B:$B,'2014'!$B14,Takings!G:G)</f>
        <v>18</v>
      </c>
      <c r="H14" s="128">
        <f t="shared" si="4"/>
        <v>21.111111111111111</v>
      </c>
      <c r="I14" s="129">
        <f>SUMIF(Takings!$B:$B,'2014'!$B14,Takings!I:I)</f>
        <v>334.94</v>
      </c>
      <c r="J14" s="130">
        <f>SUMIF(Takings!$B:$B,'2014'!$B14,Takings!J:J)</f>
        <v>9</v>
      </c>
      <c r="K14" s="130">
        <f t="shared" si="5"/>
        <v>27</v>
      </c>
      <c r="L14" s="129">
        <f t="shared" si="6"/>
        <v>37.215555555555554</v>
      </c>
      <c r="M14" s="128">
        <f t="shared" si="7"/>
        <v>26.479259259259262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41658</v>
      </c>
      <c r="C15" s="119">
        <f>SUM(C9:C14)</f>
        <v>6183.630000000001</v>
      </c>
      <c r="D15" s="119">
        <f>VLOOKUP($B15,Takings!$B:$P,3,0)</f>
        <v>1334.34</v>
      </c>
      <c r="E15" s="122">
        <f>SUM(C15:D15)</f>
        <v>7517.9700000000012</v>
      </c>
      <c r="F15" s="118"/>
      <c r="G15" s="121">
        <f>SUM(G9:G14)</f>
        <v>157</v>
      </c>
      <c r="H15" s="118">
        <f>AVERAGE(H9:H14)</f>
        <v>21.74616895800466</v>
      </c>
      <c r="I15" s="119">
        <f>SUM(I9:I14)</f>
        <v>2615.1799999999998</v>
      </c>
      <c r="J15" s="120">
        <f>SUM(J9:J14)</f>
        <v>58</v>
      </c>
      <c r="K15" s="120">
        <f>SUM(G15,J15)</f>
        <v>215</v>
      </c>
      <c r="L15" s="119">
        <f>AVERAGE(L9:L14)</f>
        <v>41.681601851851845</v>
      </c>
      <c r="M15" s="118">
        <f>AVERAGE(M9:M14)</f>
        <v>26.932571893247911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34" t="s">
        <v>1327</v>
      </c>
      <c r="B16" s="132">
        <v>41659</v>
      </c>
      <c r="C16" s="129">
        <f>SUMIF(Takings!$B:$B,'2014'!$B16,Takings!C:C)</f>
        <v>704.17</v>
      </c>
      <c r="D16" s="119">
        <f>SUMIF(Takings!$B:$B,'2014'!$B16,Takings!D:D)</f>
        <v>0</v>
      </c>
      <c r="E16" s="119">
        <f>SUMIF(Takings!$B:$B,'2014'!$B16,Takings!E:E)</f>
        <v>0</v>
      </c>
      <c r="F16" s="128">
        <f>SUMIF(Takings!$B:$B,'2014'!$B16,Takings!F:F)</f>
        <v>457.55</v>
      </c>
      <c r="G16" s="131">
        <f>SUMIF(Takings!$B:$B,'2014'!$B16,Takings!G:G)</f>
        <v>23</v>
      </c>
      <c r="H16" s="128">
        <f t="shared" ref="H16:H21" si="8">IFERROR(F16/G16,0)</f>
        <v>19.893478260869564</v>
      </c>
      <c r="I16" s="129">
        <f>SUMIF(Takings!$B:$B,'2014'!$B16,Takings!I:I)</f>
        <v>246.62</v>
      </c>
      <c r="J16" s="130">
        <f>SUMIF(Takings!$B:$B,'2014'!$B16,Takings!J:J)</f>
        <v>10</v>
      </c>
      <c r="K16" s="130">
        <f t="shared" ref="K16:K21" si="9">IFERROR(SUM(G16,J16),0)</f>
        <v>33</v>
      </c>
      <c r="L16" s="129">
        <f t="shared" ref="L16:L21" si="10">IFERROR(MEDIAN(I16/J16),0)</f>
        <v>24.661999999999999</v>
      </c>
      <c r="M16" s="128">
        <f t="shared" ref="M16:M21" si="11">IFERROR(SUM(F16,I16)/K16,0)</f>
        <v>21.33848484848485</v>
      </c>
      <c r="N16" s="127" t="str">
        <f>IF(VLOOKUP($B16,Takings!$B:$P,13,0)=0,"",VLOOKUP($B16,Takings!$B:$P,13,0))</f>
        <v/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34" t="s">
        <v>1327</v>
      </c>
      <c r="B17" s="132">
        <v>41660</v>
      </c>
      <c r="C17" s="129">
        <f>SUMIF(Takings!$B:$B,'2014'!$B17,Takings!C:C)</f>
        <v>516.4</v>
      </c>
      <c r="D17" s="119">
        <f>SUMIF(Takings!$B:$B,'2014'!$B17,Takings!D:D)</f>
        <v>0</v>
      </c>
      <c r="E17" s="119">
        <f>SUMIF(Takings!$B:$B,'2014'!$B17,Takings!E:E)</f>
        <v>0</v>
      </c>
      <c r="F17" s="128">
        <f>SUMIF(Takings!$B:$B,'2014'!$B17,Takings!F:F)</f>
        <v>285.95</v>
      </c>
      <c r="G17" s="131">
        <f>SUMIF(Takings!$B:$B,'2014'!$B17,Takings!G:G)</f>
        <v>23</v>
      </c>
      <c r="H17" s="128">
        <f t="shared" si="8"/>
        <v>12.432608695652174</v>
      </c>
      <c r="I17" s="129">
        <f>SUMIF(Takings!$B:$B,'2014'!$B17,Takings!I:I)</f>
        <v>230.45</v>
      </c>
      <c r="J17" s="130">
        <f>SUMIF(Takings!$B:$B,'2014'!$B17,Takings!J:J)</f>
        <v>7</v>
      </c>
      <c r="K17" s="130">
        <f t="shared" si="9"/>
        <v>30</v>
      </c>
      <c r="L17" s="129">
        <f t="shared" si="10"/>
        <v>32.921428571428571</v>
      </c>
      <c r="M17" s="128">
        <f t="shared" si="11"/>
        <v>17.213333333333331</v>
      </c>
      <c r="N17" s="127" t="str">
        <f>IF(VLOOKUP($B17,Takings!$B:$P,13,0)=0,"",VLOOKUP($B17,Takings!$B:$P,13,0))</f>
        <v/>
      </c>
      <c r="O17" s="126" t="str">
        <f>IF(VLOOKUP($B17,Takings!$B:$P,14,0)=0,"",VLOOKUP($B17,Takings!$B:$P,14,0))</f>
        <v/>
      </c>
      <c r="P17" s="125" t="str">
        <f>IF(VLOOKUP($B17,Takings!$B:$P,15,0)=0,"",VLOOKUP($B17,Takings!$B:$P,15,0))</f>
        <v/>
      </c>
    </row>
    <row r="18" spans="1:16" s="113" customFormat="1" x14ac:dyDescent="0.35">
      <c r="A18" s="134" t="s">
        <v>1327</v>
      </c>
      <c r="B18" s="132">
        <v>41661</v>
      </c>
      <c r="C18" s="129">
        <f>SUMIF(Takings!$B:$B,'2014'!$B18,Takings!C:C)</f>
        <v>865.97</v>
      </c>
      <c r="D18" s="119">
        <f>SUMIF(Takings!$B:$B,'2014'!$B18,Takings!D:D)</f>
        <v>0</v>
      </c>
      <c r="E18" s="119">
        <f>SUMIF(Takings!$B:$B,'2014'!$B18,Takings!E:E)</f>
        <v>0</v>
      </c>
      <c r="F18" s="128">
        <f>SUMIF(Takings!$B:$B,'2014'!$B18,Takings!F:F)</f>
        <v>318.60000000000002</v>
      </c>
      <c r="G18" s="131">
        <f>SUMIF(Takings!$B:$B,'2014'!$B18,Takings!G:G)</f>
        <v>22</v>
      </c>
      <c r="H18" s="128">
        <f t="shared" si="8"/>
        <v>14.481818181818182</v>
      </c>
      <c r="I18" s="129">
        <f>SUMIF(Takings!$B:$B,'2014'!$B18,Takings!I:I)</f>
        <v>547.37</v>
      </c>
      <c r="J18" s="130">
        <f>SUMIF(Takings!$B:$B,'2014'!$B18,Takings!J:J)</f>
        <v>14</v>
      </c>
      <c r="K18" s="130">
        <f t="shared" si="9"/>
        <v>36</v>
      </c>
      <c r="L18" s="129">
        <f t="shared" si="10"/>
        <v>39.097857142857144</v>
      </c>
      <c r="M18" s="128">
        <f t="shared" si="11"/>
        <v>24.054722222222225</v>
      </c>
      <c r="N18" s="127" t="str">
        <f>IF(VLOOKUP($B18,Takings!$B:$P,13,0)=0,"",VLOOKUP($B18,Takings!$B:$P,13,0))</f>
        <v/>
      </c>
      <c r="O18" s="126" t="str">
        <f>IF(VLOOKUP($B18,Takings!$B:$P,14,0)=0,"",VLOOKUP($B18,Takings!$B:$P,14,0))</f>
        <v/>
      </c>
      <c r="P18" s="125" t="str">
        <f>IF(VLOOKUP($B18,Takings!$B:$P,15,0)=0,"",VLOOKUP($B18,Takings!$B:$P,15,0))</f>
        <v/>
      </c>
    </row>
    <row r="19" spans="1:16" s="113" customFormat="1" x14ac:dyDescent="0.35">
      <c r="A19" s="134" t="s">
        <v>1327</v>
      </c>
      <c r="B19" s="132">
        <v>41662</v>
      </c>
      <c r="C19" s="129">
        <f>SUMIF(Takings!$B:$B,'2014'!$B19,Takings!C:C)</f>
        <v>1322.4</v>
      </c>
      <c r="D19" s="119">
        <f>SUMIF(Takings!$B:$B,'2014'!$B19,Takings!D:D)</f>
        <v>0</v>
      </c>
      <c r="E19" s="119">
        <f>SUMIF(Takings!$B:$B,'2014'!$B19,Takings!E:E)</f>
        <v>0</v>
      </c>
      <c r="F19" s="128">
        <f>SUMIF(Takings!$B:$B,'2014'!$B19,Takings!F:F)</f>
        <v>391.55</v>
      </c>
      <c r="G19" s="131">
        <f>SUMIF(Takings!$B:$B,'2014'!$B19,Takings!G:G)</f>
        <v>29</v>
      </c>
      <c r="H19" s="128">
        <f t="shared" si="8"/>
        <v>13.501724137931035</v>
      </c>
      <c r="I19" s="129">
        <f>SUMIF(Takings!$B:$B,'2014'!$B19,Takings!I:I)</f>
        <v>930.85</v>
      </c>
      <c r="J19" s="130">
        <f>SUMIF(Takings!$B:$B,'2014'!$B19,Takings!J:J)</f>
        <v>11</v>
      </c>
      <c r="K19" s="130">
        <f t="shared" si="9"/>
        <v>40</v>
      </c>
      <c r="L19" s="129">
        <f t="shared" si="10"/>
        <v>84.622727272727275</v>
      </c>
      <c r="M19" s="128">
        <f t="shared" si="11"/>
        <v>33.06</v>
      </c>
      <c r="N19" s="127" t="str">
        <f>IF(VLOOKUP($B19,Takings!$B:$P,13,0)=0,"",VLOOKUP($B19,Takings!$B:$P,13,0))</f>
        <v/>
      </c>
      <c r="O19" s="126" t="str">
        <f>IF(VLOOKUP($B19,Takings!$B:$P,14,0)=0,"",VLOOKUP($B19,Takings!$B:$P,14,0))</f>
        <v/>
      </c>
      <c r="P19" s="125" t="str">
        <f>IF(VLOOKUP($B19,Takings!$B:$P,15,0)=0,"",VLOOKUP($B19,Takings!$B:$P,15,0))</f>
        <v/>
      </c>
    </row>
    <row r="20" spans="1:16" s="113" customFormat="1" x14ac:dyDescent="0.35">
      <c r="A20" s="134" t="s">
        <v>1327</v>
      </c>
      <c r="B20" s="132">
        <v>41663</v>
      </c>
      <c r="C20" s="129">
        <f>SUMIF(Takings!$B:$B,'2014'!$B20,Takings!C:C)</f>
        <v>2493.79</v>
      </c>
      <c r="D20" s="119">
        <f>SUMIF(Takings!$B:$B,'2014'!$B20,Takings!D:D)</f>
        <v>0</v>
      </c>
      <c r="E20" s="119">
        <f>SUMIF(Takings!$B:$B,'2014'!$B20,Takings!E:E)</f>
        <v>0</v>
      </c>
      <c r="F20" s="128">
        <f>SUMIF(Takings!$B:$B,'2014'!$B20,Takings!F:F)</f>
        <v>1462.1</v>
      </c>
      <c r="G20" s="131">
        <f>SUMIF(Takings!$B:$B,'2014'!$B20,Takings!G:G)</f>
        <v>42</v>
      </c>
      <c r="H20" s="128">
        <f t="shared" si="8"/>
        <v>34.811904761904756</v>
      </c>
      <c r="I20" s="129">
        <f>SUMIF(Takings!$B:$B,'2014'!$B20,Takings!I:I)</f>
        <v>1031.69</v>
      </c>
      <c r="J20" s="130">
        <f>SUMIF(Takings!$B:$B,'2014'!$B20,Takings!J:J)</f>
        <v>15</v>
      </c>
      <c r="K20" s="130">
        <f t="shared" si="9"/>
        <v>57</v>
      </c>
      <c r="L20" s="129">
        <f t="shared" si="10"/>
        <v>68.779333333333341</v>
      </c>
      <c r="M20" s="128">
        <f t="shared" si="11"/>
        <v>43.750701754385965</v>
      </c>
      <c r="N20" s="127" t="str">
        <f>IF(VLOOKUP($B20,Takings!$B:$P,13,0)=0,"",VLOOKUP($B20,Takings!$B:$P,13,0))</f>
        <v/>
      </c>
      <c r="O20" s="126" t="str">
        <f>IF(VLOOKUP($B20,Takings!$B:$P,14,0)=0,"",VLOOKUP($B20,Takings!$B:$P,14,0))</f>
        <v/>
      </c>
      <c r="P20" s="125" t="str">
        <f>IF(VLOOKUP($B20,Takings!$B:$P,15,0)=0,"",VLOOKUP($B20,Takings!$B:$P,15,0))</f>
        <v/>
      </c>
    </row>
    <row r="21" spans="1:16" s="113" customFormat="1" x14ac:dyDescent="0.35">
      <c r="A21" s="134" t="s">
        <v>1327</v>
      </c>
      <c r="B21" s="132">
        <v>41664</v>
      </c>
      <c r="C21" s="129">
        <f>SUMIF(Takings!$B:$B,'2014'!$B21,Takings!C:C)</f>
        <v>919.59</v>
      </c>
      <c r="D21" s="119">
        <f>SUMIF(Takings!$B:$B,'2014'!$B21,Takings!D:D)</f>
        <v>0</v>
      </c>
      <c r="E21" s="119">
        <f>SUMIF(Takings!$B:$B,'2014'!$B21,Takings!E:E)</f>
        <v>0</v>
      </c>
      <c r="F21" s="128">
        <f>SUMIF(Takings!$B:$B,'2014'!$B21,Takings!F:F)</f>
        <v>298.8</v>
      </c>
      <c r="G21" s="131">
        <f>SUMIF(Takings!$B:$B,'2014'!$B21,Takings!G:G)</f>
        <v>22</v>
      </c>
      <c r="H21" s="128">
        <f t="shared" si="8"/>
        <v>13.581818181818182</v>
      </c>
      <c r="I21" s="129">
        <f>SUMIF(Takings!$B:$B,'2014'!$B21,Takings!I:I)</f>
        <v>620.79</v>
      </c>
      <c r="J21" s="130">
        <f>SUMIF(Takings!$B:$B,'2014'!$B21,Takings!J:J)</f>
        <v>16</v>
      </c>
      <c r="K21" s="130">
        <f t="shared" si="9"/>
        <v>38</v>
      </c>
      <c r="L21" s="129">
        <f t="shared" si="10"/>
        <v>38.799374999999998</v>
      </c>
      <c r="M21" s="128">
        <f t="shared" si="11"/>
        <v>24.19973684210526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41665</v>
      </c>
      <c r="C22" s="119">
        <f>SUM(C16:C21)</f>
        <v>6822.32</v>
      </c>
      <c r="D22" s="119">
        <f>VLOOKUP($B22,Takings!$B:$P,3,0)</f>
        <v>1665.76</v>
      </c>
      <c r="E22" s="122">
        <f>SUM(C22:D22)</f>
        <v>8488.08</v>
      </c>
      <c r="F22" s="118"/>
      <c r="G22" s="121">
        <f>SUM(G16:G21)</f>
        <v>161</v>
      </c>
      <c r="H22" s="118">
        <f>AVERAGE(H16:H21)</f>
        <v>18.11722536999898</v>
      </c>
      <c r="I22" s="119">
        <f>SUM(I16:I21)</f>
        <v>3607.77</v>
      </c>
      <c r="J22" s="120">
        <f>SUM(J16:J21)</f>
        <v>73</v>
      </c>
      <c r="K22" s="120">
        <f>SUM(G22,J22)</f>
        <v>234</v>
      </c>
      <c r="L22" s="119">
        <f>AVERAGE(L16:L21)</f>
        <v>48.147120220057722</v>
      </c>
      <c r="M22" s="118">
        <f>AVERAGE(M16:M21)</f>
        <v>27.269496500088607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43" t="s">
        <v>1328</v>
      </c>
      <c r="B23" s="142">
        <v>41666</v>
      </c>
      <c r="C23" s="138">
        <f>SUMIF(Takings!$B:$B,'2014'!$B23,Takings!C:C)</f>
        <v>0</v>
      </c>
      <c r="D23" s="119">
        <f>SUMIF(Takings!$B:$B,'2014'!$B23,Takings!D:D)</f>
        <v>0</v>
      </c>
      <c r="E23" s="119">
        <f>SUMIF(Takings!$B:$B,'2014'!$B23,Takings!E:E)</f>
        <v>0</v>
      </c>
      <c r="F23" s="140">
        <f>SUMIF(Takings!$B:$B,'2014'!$B23,Takings!F:F)</f>
        <v>0</v>
      </c>
      <c r="G23" s="141">
        <f>SUMIF(Takings!$B:$B,'2014'!$B23,Takings!G:G)</f>
        <v>0</v>
      </c>
      <c r="H23" s="140">
        <f t="shared" ref="H23:H28" si="12">IFERROR(F23/G23,0)</f>
        <v>0</v>
      </c>
      <c r="I23" s="138">
        <f>SUMIF(Takings!$B:$B,'2014'!$B23,Takings!I:I)</f>
        <v>0</v>
      </c>
      <c r="J23" s="139">
        <f>SUMIF(Takings!$B:$B,'2014'!$B23,Takings!J:J)</f>
        <v>0</v>
      </c>
      <c r="K23" s="139">
        <f t="shared" ref="K23:K28" si="13">IFERROR(SUM(G23,J23),0)</f>
        <v>0</v>
      </c>
      <c r="L23" s="138">
        <f t="shared" ref="L23:L28" si="14">IFERROR(MEDIAN(I23/J23),0)</f>
        <v>0</v>
      </c>
      <c r="M23" s="140">
        <f t="shared" ref="M23:M28" si="15">IFERROR(SUM(F23,I23)/K23,0)</f>
        <v>0</v>
      </c>
      <c r="N23" s="137" t="str">
        <f>IF(VLOOKUP($B23,Takings!$B:$P,13,0)=0,"",VLOOKUP($B23,Takings!$B:$P,13,0))</f>
        <v>AUSTRALIA DAY</v>
      </c>
      <c r="O23" s="136" t="str">
        <f>IF(VLOOKUP($B23,Takings!$B:$P,14,0)=0,"",VLOOKUP($B23,Takings!$B:$P,14,0))</f>
        <v/>
      </c>
      <c r="P23" s="135" t="str">
        <f>IF(VLOOKUP($B23,Takings!$B:$P,15,0)=0,"",VLOOKUP($B23,Takings!$B:$P,15,0))</f>
        <v/>
      </c>
    </row>
    <row r="24" spans="1:16" s="113" customFormat="1" x14ac:dyDescent="0.35">
      <c r="A24" s="153" t="s">
        <v>1328</v>
      </c>
      <c r="B24" s="132">
        <v>41667</v>
      </c>
      <c r="C24" s="129">
        <f>SUMIF(Takings!$B:$B,'2014'!$B24,Takings!C:C)</f>
        <v>809.82</v>
      </c>
      <c r="D24" s="119">
        <f>SUMIF(Takings!$B:$B,'2014'!$B24,Takings!D:D)</f>
        <v>0</v>
      </c>
      <c r="E24" s="119">
        <f>SUMIF(Takings!$B:$B,'2014'!$B24,Takings!E:E)</f>
        <v>0</v>
      </c>
      <c r="F24" s="128">
        <f>SUMIF(Takings!$B:$B,'2014'!$B24,Takings!F:F)</f>
        <v>572.79999999999995</v>
      </c>
      <c r="G24" s="131">
        <f>SUMIF(Takings!$B:$B,'2014'!$B24,Takings!G:G)</f>
        <v>33</v>
      </c>
      <c r="H24" s="128">
        <f t="shared" si="12"/>
        <v>17.357575757575756</v>
      </c>
      <c r="I24" s="129">
        <f>SUMIF(Takings!$B:$B,'2014'!$B24,Takings!I:I)</f>
        <v>237.02</v>
      </c>
      <c r="J24" s="130">
        <f>SUMIF(Takings!$B:$B,'2014'!$B24,Takings!J:J)</f>
        <v>10</v>
      </c>
      <c r="K24" s="130">
        <f t="shared" si="13"/>
        <v>43</v>
      </c>
      <c r="L24" s="129">
        <f t="shared" si="14"/>
        <v>23.702000000000002</v>
      </c>
      <c r="M24" s="128">
        <f t="shared" si="15"/>
        <v>18.833023255813952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x14ac:dyDescent="0.35">
      <c r="A25" s="153" t="s">
        <v>1328</v>
      </c>
      <c r="B25" s="132">
        <v>41668</v>
      </c>
      <c r="C25" s="129">
        <f>SUMIF(Takings!$B:$B,'2014'!$B25,Takings!C:C)</f>
        <v>924.34</v>
      </c>
      <c r="D25" s="119">
        <f>SUMIF(Takings!$B:$B,'2014'!$B25,Takings!D:D)</f>
        <v>0</v>
      </c>
      <c r="E25" s="119">
        <f>SUMIF(Takings!$B:$B,'2014'!$B25,Takings!E:E)</f>
        <v>0</v>
      </c>
      <c r="F25" s="128">
        <f>SUMIF(Takings!$B:$B,'2014'!$B25,Takings!F:F)</f>
        <v>626</v>
      </c>
      <c r="G25" s="131">
        <f>SUMIF(Takings!$B:$B,'2014'!$B25,Takings!G:G)</f>
        <v>29</v>
      </c>
      <c r="H25" s="128">
        <f t="shared" si="12"/>
        <v>21.586206896551722</v>
      </c>
      <c r="I25" s="129">
        <f>SUMIF(Takings!$B:$B,'2014'!$B25,Takings!I:I)</f>
        <v>298.33999999999997</v>
      </c>
      <c r="J25" s="130">
        <f>SUMIF(Takings!$B:$B,'2014'!$B25,Takings!J:J)</f>
        <v>8</v>
      </c>
      <c r="K25" s="130">
        <f t="shared" si="13"/>
        <v>37</v>
      </c>
      <c r="L25" s="129">
        <f t="shared" si="14"/>
        <v>37.292499999999997</v>
      </c>
      <c r="M25" s="128">
        <f t="shared" si="15"/>
        <v>24.982162162162162</v>
      </c>
      <c r="N25" s="127" t="str">
        <f>IF(VLOOKUP($B25,Takings!$B:$P,13,0)=0,"",VLOOKUP($B25,Takings!$B:$P,13,0))</f>
        <v/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53" t="s">
        <v>1328</v>
      </c>
      <c r="B26" s="132">
        <v>41669</v>
      </c>
      <c r="C26" s="129">
        <f>SUMIF(Takings!$B:$B,'2014'!$B26,Takings!C:C)</f>
        <v>2052.0700000000002</v>
      </c>
      <c r="D26" s="119">
        <f>SUMIF(Takings!$B:$B,'2014'!$B26,Takings!D:D)</f>
        <v>0</v>
      </c>
      <c r="E26" s="119">
        <f>SUMIF(Takings!$B:$B,'2014'!$B26,Takings!E:E)</f>
        <v>0</v>
      </c>
      <c r="F26" s="128">
        <f>SUMIF(Takings!$B:$B,'2014'!$B26,Takings!F:F)</f>
        <v>941.95</v>
      </c>
      <c r="G26" s="131">
        <f>SUMIF(Takings!$B:$B,'2014'!$B26,Takings!G:G)</f>
        <v>46</v>
      </c>
      <c r="H26" s="128">
        <f t="shared" si="12"/>
        <v>20.47717391304348</v>
      </c>
      <c r="I26" s="129">
        <f>SUMIF(Takings!$B:$B,'2014'!$B26,Takings!I:I)</f>
        <v>1110.1199999999999</v>
      </c>
      <c r="J26" s="130">
        <f>SUMIF(Takings!$B:$B,'2014'!$B26,Takings!J:J)</f>
        <v>13</v>
      </c>
      <c r="K26" s="130">
        <f t="shared" si="13"/>
        <v>59</v>
      </c>
      <c r="L26" s="129">
        <f t="shared" si="14"/>
        <v>85.393846153846141</v>
      </c>
      <c r="M26" s="128">
        <f t="shared" si="15"/>
        <v>34.780847457627111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53" t="s">
        <v>1328</v>
      </c>
      <c r="B27" s="132">
        <v>41670</v>
      </c>
      <c r="C27" s="129">
        <f>SUMIF(Takings!$B:$B,'2014'!$B27,Takings!C:C)</f>
        <v>1520.14</v>
      </c>
      <c r="D27" s="119">
        <f>SUMIF(Takings!$B:$B,'2014'!$B27,Takings!D:D)</f>
        <v>0</v>
      </c>
      <c r="E27" s="119">
        <f>SUMIF(Takings!$B:$B,'2014'!$B27,Takings!E:E)</f>
        <v>0</v>
      </c>
      <c r="F27" s="128">
        <f>SUMIF(Takings!$B:$B,'2014'!$B27,Takings!F:F)</f>
        <v>969.5</v>
      </c>
      <c r="G27" s="131">
        <f>SUMIF(Takings!$B:$B,'2014'!$B27,Takings!G:G)</f>
        <v>34</v>
      </c>
      <c r="H27" s="128">
        <f t="shared" si="12"/>
        <v>28.514705882352942</v>
      </c>
      <c r="I27" s="129">
        <f>SUMIF(Takings!$B:$B,'2014'!$B27,Takings!I:I)</f>
        <v>555.64</v>
      </c>
      <c r="J27" s="130">
        <f>SUMIF(Takings!$B:$B,'2014'!$B27,Takings!J:J)</f>
        <v>15</v>
      </c>
      <c r="K27" s="130">
        <f t="shared" si="13"/>
        <v>49</v>
      </c>
      <c r="L27" s="129">
        <f t="shared" si="14"/>
        <v>37.042666666666669</v>
      </c>
      <c r="M27" s="128">
        <f t="shared" si="15"/>
        <v>31.125306122448976</v>
      </c>
      <c r="N27" s="127" t="str">
        <f>IF(VLOOKUP($B27,Takings!$B:$P,13,0)=0,"",VLOOKUP($B27,Takings!$B:$P,13,0))</f>
        <v/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x14ac:dyDescent="0.35">
      <c r="A28" s="153" t="s">
        <v>1328</v>
      </c>
      <c r="B28" s="132">
        <v>41671</v>
      </c>
      <c r="C28" s="129">
        <f>SUMIF(Takings!$B:$B,'2014'!$B28,Takings!C:C)</f>
        <v>478.75</v>
      </c>
      <c r="D28" s="119">
        <f>SUMIF(Takings!$B:$B,'2014'!$B28,Takings!D:D)</f>
        <v>0</v>
      </c>
      <c r="E28" s="119">
        <f>SUMIF(Takings!$B:$B,'2014'!$B28,Takings!E:E)</f>
        <v>0</v>
      </c>
      <c r="F28" s="128">
        <f>SUMIF(Takings!$B:$B,'2014'!$B28,Takings!F:F)</f>
        <v>341.95</v>
      </c>
      <c r="G28" s="131">
        <f>SUMIF(Takings!$B:$B,'2014'!$B28,Takings!G:G)</f>
        <v>20</v>
      </c>
      <c r="H28" s="128">
        <f t="shared" si="12"/>
        <v>17.0975</v>
      </c>
      <c r="I28" s="129">
        <f>SUMIF(Takings!$B:$B,'2014'!$B28,Takings!I:I)</f>
        <v>136.80000000000001</v>
      </c>
      <c r="J28" s="130">
        <f>SUMIF(Takings!$B:$B,'2014'!$B28,Takings!J:J)</f>
        <v>4</v>
      </c>
      <c r="K28" s="130">
        <f t="shared" si="13"/>
        <v>24</v>
      </c>
      <c r="L28" s="129">
        <f t="shared" si="14"/>
        <v>34.200000000000003</v>
      </c>
      <c r="M28" s="128">
        <f t="shared" si="15"/>
        <v>19.947916666666668</v>
      </c>
      <c r="N28" s="127" t="str">
        <f>IF(VLOOKUP($B28,Takings!$B:$P,13,0)=0,"",VLOOKUP($B28,Takings!$B:$P,13,0))</f>
        <v/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41672</v>
      </c>
      <c r="C29" s="119">
        <f>SUM(C23:C28)</f>
        <v>5785.1200000000008</v>
      </c>
      <c r="D29" s="119">
        <f>VLOOKUP($B29,Takings!$B:$P,3,0)</f>
        <v>1114.0899999999999</v>
      </c>
      <c r="E29" s="122">
        <f>SUM(C29:D29)</f>
        <v>6899.2100000000009</v>
      </c>
      <c r="F29" s="118"/>
      <c r="G29" s="121">
        <f>SUM(G23:G28)</f>
        <v>162</v>
      </c>
      <c r="H29" s="118">
        <f>AVERAGE(H23:H28)</f>
        <v>17.50552707492065</v>
      </c>
      <c r="I29" s="119">
        <f>SUM(I23:I28)</f>
        <v>2337.92</v>
      </c>
      <c r="J29" s="120">
        <f>SUM(J23:J28)</f>
        <v>50</v>
      </c>
      <c r="K29" s="120">
        <f>SUM(G29,J29)</f>
        <v>212</v>
      </c>
      <c r="L29" s="119">
        <f>AVERAGE(L23:L28)</f>
        <v>36.27183547008547</v>
      </c>
      <c r="M29" s="118">
        <f>AVERAGE(M23:M28)</f>
        <v>21.611542610786476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53" t="s">
        <v>1329</v>
      </c>
      <c r="B30" s="132">
        <v>41673</v>
      </c>
      <c r="C30" s="129">
        <f>SUMIF(Takings!$B:$B,'2014'!$B30,Takings!C:C)</f>
        <v>1041.52</v>
      </c>
      <c r="D30" s="119">
        <f>SUMIF(Takings!$B:$B,'2014'!$B30,Takings!D:D)</f>
        <v>0</v>
      </c>
      <c r="E30" s="119">
        <f>SUMIF(Takings!$B:$B,'2014'!$B30,Takings!E:E)</f>
        <v>0</v>
      </c>
      <c r="F30" s="128">
        <f>SUMIF(Takings!$B:$B,'2014'!$B30,Takings!F:F)</f>
        <v>622.65</v>
      </c>
      <c r="G30" s="131">
        <f>SUMIF(Takings!$B:$B,'2014'!$B30,Takings!G:G)</f>
        <v>32</v>
      </c>
      <c r="H30" s="128">
        <f t="shared" ref="H30:H35" si="16">IFERROR(F30/G30,0)</f>
        <v>19.457812499999999</v>
      </c>
      <c r="I30" s="129">
        <f>SUMIF(Takings!$B:$B,'2014'!$B30,Takings!I:I)</f>
        <v>418.87</v>
      </c>
      <c r="J30" s="130">
        <f>SUMIF(Takings!$B:$B,'2014'!$B30,Takings!J:J)</f>
        <v>13</v>
      </c>
      <c r="K30" s="130">
        <f t="shared" ref="K30:K35" si="17">IFERROR(SUM(G30,J30),0)</f>
        <v>45</v>
      </c>
      <c r="L30" s="129">
        <f t="shared" ref="L30:L35" si="18">IFERROR(MEDIAN(I30/J30),0)</f>
        <v>32.220769230769228</v>
      </c>
      <c r="M30" s="128">
        <f t="shared" ref="M30:M35" si="19">IFERROR(SUM(F30,I30)/K30,0)</f>
        <v>23.14488888888889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53" t="s">
        <v>1329</v>
      </c>
      <c r="B31" s="132">
        <v>41674</v>
      </c>
      <c r="C31" s="129">
        <f>SUMIF(Takings!$B:$B,'2014'!$B31,Takings!C:C)</f>
        <v>889.65</v>
      </c>
      <c r="D31" s="119">
        <f>SUMIF(Takings!$B:$B,'2014'!$B31,Takings!D:D)</f>
        <v>0</v>
      </c>
      <c r="E31" s="119">
        <f>SUMIF(Takings!$B:$B,'2014'!$B31,Takings!E:E)</f>
        <v>0</v>
      </c>
      <c r="F31" s="128">
        <f>SUMIF(Takings!$B:$B,'2014'!$B31,Takings!F:F)</f>
        <v>463.65</v>
      </c>
      <c r="G31" s="131">
        <f>SUMIF(Takings!$B:$B,'2014'!$B31,Takings!G:G)</f>
        <v>27</v>
      </c>
      <c r="H31" s="128">
        <f t="shared" si="16"/>
        <v>17.172222222222221</v>
      </c>
      <c r="I31" s="129">
        <f>SUMIF(Takings!$B:$B,'2014'!$B31,Takings!I:I)</f>
        <v>426</v>
      </c>
      <c r="J31" s="130">
        <f>SUMIF(Takings!$B:$B,'2014'!$B31,Takings!J:J)</f>
        <v>13</v>
      </c>
      <c r="K31" s="130">
        <f t="shared" si="17"/>
        <v>40</v>
      </c>
      <c r="L31" s="129">
        <f t="shared" si="18"/>
        <v>32.769230769230766</v>
      </c>
      <c r="M31" s="128">
        <f t="shared" si="19"/>
        <v>22.241250000000001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x14ac:dyDescent="0.35">
      <c r="A32" s="153" t="s">
        <v>1329</v>
      </c>
      <c r="B32" s="132">
        <v>41675</v>
      </c>
      <c r="C32" s="129">
        <f>SUMIF(Takings!$B:$B,'2014'!$B32,Takings!C:C)</f>
        <v>1180.8900000000001</v>
      </c>
      <c r="D32" s="119">
        <f>SUMIF(Takings!$B:$B,'2014'!$B32,Takings!D:D)</f>
        <v>0</v>
      </c>
      <c r="E32" s="119">
        <f>SUMIF(Takings!$B:$B,'2014'!$B32,Takings!E:E)</f>
        <v>0</v>
      </c>
      <c r="F32" s="128">
        <f>SUMIF(Takings!$B:$B,'2014'!$B32,Takings!F:F)</f>
        <v>777.6</v>
      </c>
      <c r="G32" s="131">
        <f>SUMIF(Takings!$B:$B,'2014'!$B32,Takings!G:G)</f>
        <v>37</v>
      </c>
      <c r="H32" s="128">
        <f t="shared" si="16"/>
        <v>21.016216216216218</v>
      </c>
      <c r="I32" s="129">
        <f>SUMIF(Takings!$B:$B,'2014'!$B32,Takings!I:I)</f>
        <v>403.29</v>
      </c>
      <c r="J32" s="130">
        <f>SUMIF(Takings!$B:$B,'2014'!$B32,Takings!J:J)</f>
        <v>8</v>
      </c>
      <c r="K32" s="130">
        <f t="shared" si="17"/>
        <v>45</v>
      </c>
      <c r="L32" s="129">
        <f t="shared" si="18"/>
        <v>50.411250000000003</v>
      </c>
      <c r="M32" s="128">
        <f t="shared" si="19"/>
        <v>26.242000000000001</v>
      </c>
      <c r="N32" s="127" t="str">
        <f>IF(VLOOKUP($B32,Takings!$B:$P,13,0)=0,"",VLOOKUP($B32,Takings!$B:$P,13,0))</f>
        <v/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53" t="s">
        <v>1329</v>
      </c>
      <c r="B33" s="132">
        <v>41676</v>
      </c>
      <c r="C33" s="129">
        <f>SUMIF(Takings!$B:$B,'2014'!$B33,Takings!C:C)</f>
        <v>1778.57</v>
      </c>
      <c r="D33" s="119">
        <f>SUMIF(Takings!$B:$B,'2014'!$B33,Takings!D:D)</f>
        <v>0</v>
      </c>
      <c r="E33" s="119">
        <f>SUMIF(Takings!$B:$B,'2014'!$B33,Takings!E:E)</f>
        <v>0</v>
      </c>
      <c r="F33" s="128">
        <f>SUMIF(Takings!$B:$B,'2014'!$B33,Takings!F:F)</f>
        <v>782.7</v>
      </c>
      <c r="G33" s="131">
        <f>SUMIF(Takings!$B:$B,'2014'!$B33,Takings!G:G)</f>
        <v>35</v>
      </c>
      <c r="H33" s="128">
        <f t="shared" si="16"/>
        <v>22.362857142857145</v>
      </c>
      <c r="I33" s="129">
        <f>SUMIF(Takings!$B:$B,'2014'!$B33,Takings!I:I)</f>
        <v>995.87</v>
      </c>
      <c r="J33" s="130">
        <f>SUMIF(Takings!$B:$B,'2014'!$B33,Takings!J:J)</f>
        <v>17</v>
      </c>
      <c r="K33" s="130">
        <f t="shared" si="17"/>
        <v>52</v>
      </c>
      <c r="L33" s="129">
        <f t="shared" si="18"/>
        <v>58.580588235294115</v>
      </c>
      <c r="M33" s="128">
        <f t="shared" si="19"/>
        <v>34.203269230769237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53" t="s">
        <v>1329</v>
      </c>
      <c r="B34" s="132">
        <v>41677</v>
      </c>
      <c r="C34" s="129">
        <f>SUMIF(Takings!$B:$B,'2014'!$B34,Takings!C:C)</f>
        <v>1368.77</v>
      </c>
      <c r="D34" s="119">
        <f>SUMIF(Takings!$B:$B,'2014'!$B34,Takings!D:D)</f>
        <v>0</v>
      </c>
      <c r="E34" s="119">
        <f>SUMIF(Takings!$B:$B,'2014'!$B34,Takings!E:E)</f>
        <v>0</v>
      </c>
      <c r="F34" s="128">
        <f>SUMIF(Takings!$B:$B,'2014'!$B34,Takings!F:F)</f>
        <v>561.45000000000005</v>
      </c>
      <c r="G34" s="131">
        <f>SUMIF(Takings!$B:$B,'2014'!$B34,Takings!G:G)</f>
        <v>30</v>
      </c>
      <c r="H34" s="128">
        <f t="shared" si="16"/>
        <v>18.715</v>
      </c>
      <c r="I34" s="129">
        <f>SUMIF(Takings!$B:$B,'2014'!$B34,Takings!I:I)</f>
        <v>807.32</v>
      </c>
      <c r="J34" s="130">
        <f>SUMIF(Takings!$B:$B,'2014'!$B34,Takings!J:J)</f>
        <v>16</v>
      </c>
      <c r="K34" s="130">
        <f t="shared" si="17"/>
        <v>46</v>
      </c>
      <c r="L34" s="129">
        <f t="shared" si="18"/>
        <v>50.457500000000003</v>
      </c>
      <c r="M34" s="128">
        <f t="shared" si="19"/>
        <v>29.755869565217392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53" t="s">
        <v>1329</v>
      </c>
      <c r="B35" s="132">
        <v>41678</v>
      </c>
      <c r="C35" s="129">
        <f>SUMIF(Takings!$B:$B,'2014'!$B35,Takings!C:C)</f>
        <v>558.62</v>
      </c>
      <c r="D35" s="119">
        <f>SUMIF(Takings!$B:$B,'2014'!$B35,Takings!D:D)</f>
        <v>0</v>
      </c>
      <c r="E35" s="119">
        <f>SUMIF(Takings!$B:$B,'2014'!$B35,Takings!E:E)</f>
        <v>0</v>
      </c>
      <c r="F35" s="128">
        <f>SUMIF(Takings!$B:$B,'2014'!$B35,Takings!F:F)</f>
        <v>256.25</v>
      </c>
      <c r="G35" s="131">
        <f>SUMIF(Takings!$B:$B,'2014'!$B35,Takings!G:G)</f>
        <v>15</v>
      </c>
      <c r="H35" s="128">
        <f t="shared" si="16"/>
        <v>17.083333333333332</v>
      </c>
      <c r="I35" s="129">
        <f>SUMIF(Takings!$B:$B,'2014'!$B35,Takings!I:I)</f>
        <v>302.37</v>
      </c>
      <c r="J35" s="130">
        <f>SUMIF(Takings!$B:$B,'2014'!$B35,Takings!J:J)</f>
        <v>7</v>
      </c>
      <c r="K35" s="130">
        <f t="shared" si="17"/>
        <v>22</v>
      </c>
      <c r="L35" s="129">
        <f t="shared" si="18"/>
        <v>43.195714285714288</v>
      </c>
      <c r="M35" s="128">
        <f t="shared" si="19"/>
        <v>25.391818181818181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41679</v>
      </c>
      <c r="C36" s="119">
        <f>SUM(C30:C35)</f>
        <v>6818.0199999999995</v>
      </c>
      <c r="D36" s="119">
        <f>VLOOKUP($B36,Takings!$B:$P,3,0)</f>
        <v>1585.91</v>
      </c>
      <c r="E36" s="122">
        <f>SUM(C36:D36)</f>
        <v>8403.93</v>
      </c>
      <c r="F36" s="118"/>
      <c r="G36" s="121">
        <f>SUM(G30:G35)</f>
        <v>176</v>
      </c>
      <c r="H36" s="118">
        <f>AVERAGE(H30:H35)</f>
        <v>19.301240235771484</v>
      </c>
      <c r="I36" s="119">
        <f>SUM(I30:I35)</f>
        <v>3353.7200000000003</v>
      </c>
      <c r="J36" s="120">
        <f>SUM(J30:J35)</f>
        <v>74</v>
      </c>
      <c r="K36" s="120">
        <f>SUM(G36,J36)</f>
        <v>250</v>
      </c>
      <c r="L36" s="119">
        <f>AVERAGE(L30:L35)</f>
        <v>44.605842086834734</v>
      </c>
      <c r="M36" s="118">
        <f>AVERAGE(M30:M35)</f>
        <v>26.829849311115613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x14ac:dyDescent="0.35">
      <c r="A37" s="153" t="s">
        <v>1330</v>
      </c>
      <c r="B37" s="132">
        <v>41680</v>
      </c>
      <c r="C37" s="129">
        <f>SUMIF(Takings!$B:$B,'2014'!$B37,Takings!C:C)</f>
        <v>820.05</v>
      </c>
      <c r="D37" s="119">
        <f>SUMIF(Takings!$B:$B,'2014'!$B37,Takings!D:D)</f>
        <v>0</v>
      </c>
      <c r="E37" s="119">
        <f>SUMIF(Takings!$B:$B,'2014'!$B37,Takings!E:E)</f>
        <v>0</v>
      </c>
      <c r="F37" s="128">
        <f>SUMIF(Takings!$B:$B,'2014'!$B37,Takings!F:F)</f>
        <v>237.77</v>
      </c>
      <c r="G37" s="131">
        <f>SUMIF(Takings!$B:$B,'2014'!$B37,Takings!G:G)</f>
        <v>27</v>
      </c>
      <c r="H37" s="128">
        <f t="shared" ref="H37:H42" si="20">IFERROR(F37/G37,0)</f>
        <v>8.8062962962962974</v>
      </c>
      <c r="I37" s="129">
        <f>SUMIF(Takings!$B:$B,'2014'!$B37,Takings!I:I)</f>
        <v>582.28</v>
      </c>
      <c r="J37" s="130">
        <f>SUMIF(Takings!$B:$B,'2014'!$B37,Takings!J:J)</f>
        <v>19</v>
      </c>
      <c r="K37" s="130">
        <f t="shared" ref="K37:K42" si="21">IFERROR(SUM(G37,J37),0)</f>
        <v>46</v>
      </c>
      <c r="L37" s="129">
        <f t="shared" ref="L37:L42" si="22">IFERROR(MEDIAN(I37/J37),0)</f>
        <v>30.646315789473682</v>
      </c>
      <c r="M37" s="128">
        <f t="shared" ref="M37:M42" si="23">IFERROR(SUM(F37,I37)/K37,0)</f>
        <v>17.827173913043477</v>
      </c>
      <c r="N37" s="127" t="str">
        <f>IF(VLOOKUP($B37,Takings!$B:$P,13,0)=0,"",VLOOKUP($B37,Takings!$B:$P,13,0))</f>
        <v/>
      </c>
      <c r="O37" s="126" t="str">
        <f>IF(VLOOKUP($B37,Takings!$B:$P,14,0)=0,"",VLOOKUP($B37,Takings!$B:$P,14,0))</f>
        <v/>
      </c>
      <c r="P37" s="125" t="str">
        <f>IF(VLOOKUP($B37,Takings!$B:$P,15,0)=0,"",VLOOKUP($B37,Takings!$B:$P,15,0))</f>
        <v/>
      </c>
    </row>
    <row r="38" spans="1:16" s="113" customFormat="1" x14ac:dyDescent="0.35">
      <c r="A38" s="153" t="s">
        <v>1330</v>
      </c>
      <c r="B38" s="132">
        <v>41681</v>
      </c>
      <c r="C38" s="129">
        <f>SUMIF(Takings!$B:$B,'2014'!$B38,Takings!C:C)</f>
        <v>692.49</v>
      </c>
      <c r="D38" s="119">
        <f>SUMIF(Takings!$B:$B,'2014'!$B38,Takings!D:D)</f>
        <v>0</v>
      </c>
      <c r="E38" s="119">
        <f>SUMIF(Takings!$B:$B,'2014'!$B38,Takings!E:E)</f>
        <v>0</v>
      </c>
      <c r="F38" s="128">
        <f>SUMIF(Takings!$B:$B,'2014'!$B38,Takings!F:F)</f>
        <v>296</v>
      </c>
      <c r="G38" s="131">
        <f>SUMIF(Takings!$B:$B,'2014'!$B38,Takings!G:G)</f>
        <v>24</v>
      </c>
      <c r="H38" s="128">
        <f t="shared" si="20"/>
        <v>12.333333333333334</v>
      </c>
      <c r="I38" s="129">
        <f>SUMIF(Takings!$B:$B,'2014'!$B38,Takings!I:I)</f>
        <v>396.49</v>
      </c>
      <c r="J38" s="130">
        <f>SUMIF(Takings!$B:$B,'2014'!$B38,Takings!J:J)</f>
        <v>11</v>
      </c>
      <c r="K38" s="130">
        <f t="shared" si="21"/>
        <v>35</v>
      </c>
      <c r="L38" s="129">
        <f t="shared" si="22"/>
        <v>36.044545454545457</v>
      </c>
      <c r="M38" s="128">
        <f t="shared" si="23"/>
        <v>19.785428571428572</v>
      </c>
      <c r="N38" s="127" t="str">
        <f>IF(VLOOKUP($B38,Takings!$B:$P,13,0)=0,"",VLOOKUP($B38,Takings!$B:$P,13,0))</f>
        <v/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x14ac:dyDescent="0.35">
      <c r="A39" s="153" t="s">
        <v>1330</v>
      </c>
      <c r="B39" s="132">
        <v>41682</v>
      </c>
      <c r="C39" s="129">
        <f>SUMIF(Takings!$B:$B,'2014'!$B39,Takings!C:C)</f>
        <v>1125.57</v>
      </c>
      <c r="D39" s="119">
        <f>SUMIF(Takings!$B:$B,'2014'!$B39,Takings!D:D)</f>
        <v>0</v>
      </c>
      <c r="E39" s="119">
        <f>SUMIF(Takings!$B:$B,'2014'!$B39,Takings!E:E)</f>
        <v>0</v>
      </c>
      <c r="F39" s="128">
        <f>SUMIF(Takings!$B:$B,'2014'!$B39,Takings!F:F)</f>
        <v>675.51</v>
      </c>
      <c r="G39" s="131">
        <f>SUMIF(Takings!$B:$B,'2014'!$B39,Takings!G:G)</f>
        <v>28</v>
      </c>
      <c r="H39" s="128">
        <f t="shared" si="20"/>
        <v>24.125357142857144</v>
      </c>
      <c r="I39" s="129">
        <f>SUMIF(Takings!$B:$B,'2014'!$B39,Takings!I:I)</f>
        <v>450.06</v>
      </c>
      <c r="J39" s="130">
        <f>SUMIF(Takings!$B:$B,'2014'!$B39,Takings!J:J)</f>
        <v>12</v>
      </c>
      <c r="K39" s="130">
        <f t="shared" si="21"/>
        <v>40</v>
      </c>
      <c r="L39" s="129">
        <f t="shared" si="22"/>
        <v>37.505000000000003</v>
      </c>
      <c r="M39" s="128">
        <f t="shared" si="23"/>
        <v>28.139249999999997</v>
      </c>
      <c r="N39" s="127" t="str">
        <f>IF(VLOOKUP($B39,Takings!$B:$P,13,0)=0,"",VLOOKUP($B39,Takings!$B:$P,13,0))</f>
        <v/>
      </c>
      <c r="O39" s="126" t="str">
        <f>IF(VLOOKUP($B39,Takings!$B:$P,14,0)=0,"",VLOOKUP($B39,Takings!$B:$P,14,0))</f>
        <v/>
      </c>
      <c r="P39" s="125" t="str">
        <f>IF(VLOOKUP($B39,Takings!$B:$P,15,0)=0,"",VLOOKUP($B39,Takings!$B:$P,15,0))</f>
        <v/>
      </c>
    </row>
    <row r="40" spans="1:16" s="113" customFormat="1" x14ac:dyDescent="0.35">
      <c r="A40" s="153" t="s">
        <v>1330</v>
      </c>
      <c r="B40" s="132">
        <v>41683</v>
      </c>
      <c r="C40" s="129">
        <f>SUMIF(Takings!$B:$B,'2014'!$B40,Takings!C:C)</f>
        <v>1608.41</v>
      </c>
      <c r="D40" s="119">
        <f>SUMIF(Takings!$B:$B,'2014'!$B40,Takings!D:D)</f>
        <v>0</v>
      </c>
      <c r="E40" s="119">
        <f>SUMIF(Takings!$B:$B,'2014'!$B40,Takings!E:E)</f>
        <v>0</v>
      </c>
      <c r="F40" s="128">
        <f>SUMIF(Takings!$B:$B,'2014'!$B40,Takings!F:F)</f>
        <v>805.9</v>
      </c>
      <c r="G40" s="131">
        <f>SUMIF(Takings!$B:$B,'2014'!$B40,Takings!G:G)</f>
        <v>37</v>
      </c>
      <c r="H40" s="128">
        <f t="shared" si="20"/>
        <v>21.78108108108108</v>
      </c>
      <c r="I40" s="129">
        <f>SUMIF(Takings!$B:$B,'2014'!$B40,Takings!I:I)</f>
        <v>802.51</v>
      </c>
      <c r="J40" s="130">
        <f>SUMIF(Takings!$B:$B,'2014'!$B40,Takings!J:J)</f>
        <v>13</v>
      </c>
      <c r="K40" s="130">
        <f t="shared" si="21"/>
        <v>50</v>
      </c>
      <c r="L40" s="129">
        <f t="shared" si="22"/>
        <v>61.731538461538463</v>
      </c>
      <c r="M40" s="128">
        <f t="shared" si="23"/>
        <v>32.168199999999999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x14ac:dyDescent="0.35">
      <c r="A41" s="153" t="s">
        <v>1330</v>
      </c>
      <c r="B41" s="132">
        <v>41684</v>
      </c>
      <c r="C41" s="129">
        <f>SUMIF(Takings!$B:$B,'2014'!$B41,Takings!C:C)</f>
        <v>2022.19</v>
      </c>
      <c r="D41" s="119">
        <f>SUMIF(Takings!$B:$B,'2014'!$B41,Takings!D:D)</f>
        <v>0</v>
      </c>
      <c r="E41" s="119">
        <f>SUMIF(Takings!$B:$B,'2014'!$B41,Takings!E:E)</f>
        <v>0</v>
      </c>
      <c r="F41" s="128">
        <f>SUMIF(Takings!$B:$B,'2014'!$B41,Takings!F:F)</f>
        <v>928.03</v>
      </c>
      <c r="G41" s="131">
        <f>SUMIF(Takings!$B:$B,'2014'!$B41,Takings!G:G)</f>
        <v>38</v>
      </c>
      <c r="H41" s="128">
        <f t="shared" si="20"/>
        <v>24.421842105263156</v>
      </c>
      <c r="I41" s="129">
        <f>SUMIF(Takings!$B:$B,'2014'!$B41,Takings!I:I)</f>
        <v>1094.0899999999999</v>
      </c>
      <c r="J41" s="130">
        <f>SUMIF(Takings!$B:$B,'2014'!$B41,Takings!J:J)</f>
        <v>18</v>
      </c>
      <c r="K41" s="130">
        <f t="shared" si="21"/>
        <v>56</v>
      </c>
      <c r="L41" s="129">
        <f t="shared" si="22"/>
        <v>60.782777777777774</v>
      </c>
      <c r="M41" s="128">
        <f t="shared" si="23"/>
        <v>36.109285714285711</v>
      </c>
      <c r="N41" s="127" t="str">
        <f>IF(VLOOKUP($B41,Takings!$B:$P,13,0)=0,"",VLOOKUP($B41,Takings!$B:$P,13,0))</f>
        <v/>
      </c>
      <c r="O41" s="126" t="str">
        <f>IF(VLOOKUP($B41,Takings!$B:$P,14,0)=0,"",VLOOKUP($B41,Takings!$B:$P,14,0))</f>
        <v/>
      </c>
      <c r="P41" s="125" t="str">
        <f>IF(VLOOKUP($B41,Takings!$B:$P,15,0)=0,"",VLOOKUP($B41,Takings!$B:$P,15,0))</f>
        <v/>
      </c>
    </row>
    <row r="42" spans="1:16" s="113" customFormat="1" x14ac:dyDescent="0.35">
      <c r="A42" s="153" t="s">
        <v>1330</v>
      </c>
      <c r="B42" s="132">
        <v>41685</v>
      </c>
      <c r="C42" s="129">
        <f>SUMIF(Takings!$B:$B,'2014'!$B42,Takings!C:C)</f>
        <v>1222.46</v>
      </c>
      <c r="D42" s="119">
        <f>SUMIF(Takings!$B:$B,'2014'!$B42,Takings!D:D)</f>
        <v>0</v>
      </c>
      <c r="E42" s="119">
        <f>SUMIF(Takings!$B:$B,'2014'!$B42,Takings!E:E)</f>
        <v>0</v>
      </c>
      <c r="F42" s="128">
        <f>SUMIF(Takings!$B:$B,'2014'!$B42,Takings!F:F)</f>
        <v>473.4</v>
      </c>
      <c r="G42" s="131">
        <f>SUMIF(Takings!$B:$B,'2014'!$B42,Takings!G:G)</f>
        <v>27</v>
      </c>
      <c r="H42" s="128">
        <f t="shared" si="20"/>
        <v>17.533333333333331</v>
      </c>
      <c r="I42" s="129">
        <f>SUMIF(Takings!$B:$B,'2014'!$B42,Takings!I:I)</f>
        <v>749.06</v>
      </c>
      <c r="J42" s="130">
        <f>SUMIF(Takings!$B:$B,'2014'!$B42,Takings!J:J)</f>
        <v>13</v>
      </c>
      <c r="K42" s="130">
        <f t="shared" si="21"/>
        <v>40</v>
      </c>
      <c r="L42" s="129">
        <f t="shared" si="22"/>
        <v>57.62</v>
      </c>
      <c r="M42" s="128">
        <f t="shared" si="23"/>
        <v>30.561500000000002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41686</v>
      </c>
      <c r="C43" s="119">
        <f>SUM(C37:C42)</f>
        <v>7491.1699999999992</v>
      </c>
      <c r="D43" s="119">
        <f>VLOOKUP($B43,Takings!$B:$P,3,0)</f>
        <v>1995.07</v>
      </c>
      <c r="E43" s="122">
        <f>SUM(C43:D43)</f>
        <v>9486.24</v>
      </c>
      <c r="F43" s="118"/>
      <c r="G43" s="121">
        <f>SUM(G37:G42)</f>
        <v>181</v>
      </c>
      <c r="H43" s="118">
        <f>AVERAGE(H37:H42)</f>
        <v>18.166873882027392</v>
      </c>
      <c r="I43" s="119">
        <f>SUM(I37:I42)</f>
        <v>4074.4900000000002</v>
      </c>
      <c r="J43" s="120">
        <f>SUM(J37:J42)</f>
        <v>86</v>
      </c>
      <c r="K43" s="120">
        <f>SUM(G43,J43)</f>
        <v>267</v>
      </c>
      <c r="L43" s="119">
        <f>AVERAGE(L37:L42)</f>
        <v>47.388362913889232</v>
      </c>
      <c r="M43" s="118">
        <f>AVERAGE(M37:M42)</f>
        <v>27.431806366459625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x14ac:dyDescent="0.35">
      <c r="A44" s="153" t="s">
        <v>1331</v>
      </c>
      <c r="B44" s="132">
        <v>41687</v>
      </c>
      <c r="C44" s="129">
        <f>SUMIF(Takings!$B:$B,'2014'!$B44,Takings!C:C)</f>
        <v>769.37</v>
      </c>
      <c r="D44" s="119">
        <f>SUMIF(Takings!$B:$B,'2014'!$B44,Takings!D:D)</f>
        <v>0</v>
      </c>
      <c r="E44" s="119">
        <f>SUMIF(Takings!$B:$B,'2014'!$B44,Takings!E:E)</f>
        <v>0</v>
      </c>
      <c r="F44" s="128">
        <f>SUMIF(Takings!$B:$B,'2014'!$B44,Takings!F:F)</f>
        <v>322.14999999999998</v>
      </c>
      <c r="G44" s="131">
        <f>SUMIF(Takings!$B:$B,'2014'!$B44,Takings!G:G)</f>
        <v>21</v>
      </c>
      <c r="H44" s="128">
        <f t="shared" ref="H44:H49" si="24">IFERROR(F44/G44,0)</f>
        <v>15.34047619047619</v>
      </c>
      <c r="I44" s="129">
        <f>SUMIF(Takings!$B:$B,'2014'!$B44,Takings!I:I)</f>
        <v>447.22</v>
      </c>
      <c r="J44" s="130">
        <f>SUMIF(Takings!$B:$B,'2014'!$B44,Takings!J:J)</f>
        <v>7</v>
      </c>
      <c r="K44" s="130">
        <f t="shared" ref="K44:K49" si="25">IFERROR(SUM(G44,J44),0)</f>
        <v>28</v>
      </c>
      <c r="L44" s="129">
        <f t="shared" ref="L44:L49" si="26">IFERROR(MEDIAN(I44/J44),0)</f>
        <v>63.888571428571431</v>
      </c>
      <c r="M44" s="128">
        <f t="shared" ref="M44:M49" si="27">IFERROR(SUM(F44,I44)/K44,0)</f>
        <v>27.477499999999999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53" t="s">
        <v>1331</v>
      </c>
      <c r="B45" s="132">
        <v>41688</v>
      </c>
      <c r="C45" s="129">
        <f>SUMIF(Takings!$B:$B,'2014'!$B45,Takings!C:C)</f>
        <v>733.14</v>
      </c>
      <c r="D45" s="119">
        <f>SUMIF(Takings!$B:$B,'2014'!$B45,Takings!D:D)</f>
        <v>0</v>
      </c>
      <c r="E45" s="119">
        <f>SUMIF(Takings!$B:$B,'2014'!$B45,Takings!E:E)</f>
        <v>0</v>
      </c>
      <c r="F45" s="128">
        <f>SUMIF(Takings!$B:$B,'2014'!$B45,Takings!F:F)</f>
        <v>452</v>
      </c>
      <c r="G45" s="131">
        <f>SUMIF(Takings!$B:$B,'2014'!$B45,Takings!G:G)</f>
        <v>26</v>
      </c>
      <c r="H45" s="128">
        <f t="shared" si="24"/>
        <v>17.384615384615383</v>
      </c>
      <c r="I45" s="129">
        <f>SUMIF(Takings!$B:$B,'2014'!$B45,Takings!I:I)</f>
        <v>281.14</v>
      </c>
      <c r="J45" s="130">
        <f>SUMIF(Takings!$B:$B,'2014'!$B45,Takings!J:J)</f>
        <v>9</v>
      </c>
      <c r="K45" s="130">
        <f t="shared" si="25"/>
        <v>35</v>
      </c>
      <c r="L45" s="129">
        <f t="shared" si="26"/>
        <v>31.237777777777776</v>
      </c>
      <c r="M45" s="128">
        <f t="shared" si="27"/>
        <v>20.946857142857141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53" t="s">
        <v>1331</v>
      </c>
      <c r="B46" s="132">
        <v>41689</v>
      </c>
      <c r="C46" s="129">
        <f>SUMIF(Takings!$B:$B,'2014'!$B46,Takings!C:C)</f>
        <v>645.95000000000005</v>
      </c>
      <c r="D46" s="119">
        <f>SUMIF(Takings!$B:$B,'2014'!$B46,Takings!D:D)</f>
        <v>0</v>
      </c>
      <c r="E46" s="119">
        <f>SUMIF(Takings!$B:$B,'2014'!$B46,Takings!E:E)</f>
        <v>0</v>
      </c>
      <c r="F46" s="128">
        <f>SUMIF(Takings!$B:$B,'2014'!$B46,Takings!F:F)</f>
        <v>481.4</v>
      </c>
      <c r="G46" s="131">
        <f>SUMIF(Takings!$B:$B,'2014'!$B46,Takings!G:G)</f>
        <v>26</v>
      </c>
      <c r="H46" s="128">
        <f t="shared" si="24"/>
        <v>18.515384615384615</v>
      </c>
      <c r="I46" s="129">
        <f>SUMIF(Takings!$B:$B,'2014'!$B46,Takings!I:I)</f>
        <v>164.55</v>
      </c>
      <c r="J46" s="130">
        <f>SUMIF(Takings!$B:$B,'2014'!$B46,Takings!J:J)</f>
        <v>11</v>
      </c>
      <c r="K46" s="130">
        <f t="shared" si="25"/>
        <v>37</v>
      </c>
      <c r="L46" s="129">
        <f t="shared" si="26"/>
        <v>14.959090909090911</v>
      </c>
      <c r="M46" s="128">
        <f t="shared" si="27"/>
        <v>17.45810810810811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73" t="s">
        <v>1331</v>
      </c>
      <c r="B47" s="172">
        <v>41690</v>
      </c>
      <c r="C47" s="168">
        <f>SUMIF(Takings!$B:$B,'2014'!$B47,Takings!C:C)</f>
        <v>178.93</v>
      </c>
      <c r="D47" s="119">
        <f>SUMIF(Takings!$B:$B,'2014'!$B47,Takings!D:D)</f>
        <v>0</v>
      </c>
      <c r="E47" s="119">
        <f>SUMIF(Takings!$B:$B,'2014'!$B47,Takings!E:E)</f>
        <v>0</v>
      </c>
      <c r="F47" s="170">
        <f>SUMIF(Takings!$B:$B,'2014'!$B47,Takings!F:F)</f>
        <v>0</v>
      </c>
      <c r="G47" s="171">
        <f>SUMIF(Takings!$B:$B,'2014'!$B47,Takings!G:G)</f>
        <v>0</v>
      </c>
      <c r="H47" s="170">
        <f t="shared" si="24"/>
        <v>0</v>
      </c>
      <c r="I47" s="168">
        <f>SUMIF(Takings!$B:$B,'2014'!$B47,Takings!I:I)</f>
        <v>178.93</v>
      </c>
      <c r="J47" s="169">
        <f>SUMIF(Takings!$B:$B,'2014'!$B47,Takings!J:J)</f>
        <v>0</v>
      </c>
      <c r="K47" s="130">
        <f t="shared" si="25"/>
        <v>0</v>
      </c>
      <c r="L47" s="168">
        <f t="shared" si="26"/>
        <v>0</v>
      </c>
      <c r="M47" s="128">
        <f t="shared" si="27"/>
        <v>0</v>
      </c>
      <c r="N47" s="167" t="str">
        <f>IF(VLOOKUP($B47,Takings!$B:$P,13,0)=0,"",VLOOKUP($B47,Takings!$B:$P,13,0))</f>
        <v>lost envelope</v>
      </c>
      <c r="O47" s="166" t="str">
        <f>IF(VLOOKUP($B47,Takings!$B:$P,14,0)=0,"",VLOOKUP($B47,Takings!$B:$P,14,0))</f>
        <v/>
      </c>
      <c r="P47" s="165" t="str">
        <f>IF(VLOOKUP($B47,Takings!$B:$P,15,0)=0,"",VLOOKUP($B47,Takings!$B:$P,15,0))</f>
        <v/>
      </c>
    </row>
    <row r="48" spans="1:16" s="113" customFormat="1" x14ac:dyDescent="0.35">
      <c r="A48" s="153" t="s">
        <v>1331</v>
      </c>
      <c r="B48" s="132">
        <v>41691</v>
      </c>
      <c r="C48" s="129">
        <f>SUMIF(Takings!$B:$B,'2014'!$B48,Takings!C:C)</f>
        <v>1248.23</v>
      </c>
      <c r="D48" s="119">
        <f>SUMIF(Takings!$B:$B,'2014'!$B48,Takings!D:D)</f>
        <v>0</v>
      </c>
      <c r="E48" s="119">
        <f>SUMIF(Takings!$B:$B,'2014'!$B48,Takings!E:E)</f>
        <v>0</v>
      </c>
      <c r="F48" s="128">
        <f>SUMIF(Takings!$B:$B,'2014'!$B48,Takings!F:F)</f>
        <v>688.85</v>
      </c>
      <c r="G48" s="131">
        <f>SUMIF(Takings!$B:$B,'2014'!$B48,Takings!G:G)</f>
        <v>34</v>
      </c>
      <c r="H48" s="128">
        <f t="shared" si="24"/>
        <v>20.26029411764706</v>
      </c>
      <c r="I48" s="129">
        <f>SUMIF(Takings!$B:$B,'2014'!$B48,Takings!I:I)</f>
        <v>559.38</v>
      </c>
      <c r="J48" s="130">
        <f>SUMIF(Takings!$B:$B,'2014'!$B48,Takings!J:J)</f>
        <v>11</v>
      </c>
      <c r="K48" s="130">
        <f t="shared" si="25"/>
        <v>45</v>
      </c>
      <c r="L48" s="129">
        <f t="shared" si="26"/>
        <v>50.852727272727272</v>
      </c>
      <c r="M48" s="128">
        <f t="shared" si="27"/>
        <v>27.738444444444443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53" t="s">
        <v>1331</v>
      </c>
      <c r="B49" s="132">
        <v>41692</v>
      </c>
      <c r="C49" s="129">
        <f>SUMIF(Takings!$B:$B,'2014'!$B49,Takings!C:C)</f>
        <v>1019.71</v>
      </c>
      <c r="D49" s="119">
        <f>SUMIF(Takings!$B:$B,'2014'!$B49,Takings!D:D)</f>
        <v>0</v>
      </c>
      <c r="E49" s="119">
        <f>SUMIF(Takings!$B:$B,'2014'!$B49,Takings!E:E)</f>
        <v>0</v>
      </c>
      <c r="F49" s="128">
        <f>SUMIF(Takings!$B:$B,'2014'!$B49,Takings!F:F)</f>
        <v>275.05</v>
      </c>
      <c r="G49" s="131">
        <f>SUMIF(Takings!$B:$B,'2014'!$B49,Takings!G:G)</f>
        <v>9</v>
      </c>
      <c r="H49" s="128">
        <f t="shared" si="24"/>
        <v>30.561111111111114</v>
      </c>
      <c r="I49" s="129">
        <f>SUMIF(Takings!$B:$B,'2014'!$B49,Takings!I:I)</f>
        <v>744.66</v>
      </c>
      <c r="J49" s="130">
        <f>SUMIF(Takings!$B:$B,'2014'!$B49,Takings!J:J)</f>
        <v>12</v>
      </c>
      <c r="K49" s="130">
        <f t="shared" si="25"/>
        <v>21</v>
      </c>
      <c r="L49" s="129">
        <f t="shared" si="26"/>
        <v>62.055</v>
      </c>
      <c r="M49" s="128">
        <f t="shared" si="27"/>
        <v>48.557619047619049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41693</v>
      </c>
      <c r="C50" s="119">
        <f>SUM(C44:C49)</f>
        <v>4595.33</v>
      </c>
      <c r="D50" s="119">
        <f>VLOOKUP($B50,Takings!$B:$P,3,0)</f>
        <v>1770.32</v>
      </c>
      <c r="E50" s="122">
        <f>SUM(C50:D50)</f>
        <v>6365.65</v>
      </c>
      <c r="F50" s="118"/>
      <c r="G50" s="121">
        <f>SUM(G44:G49)</f>
        <v>116</v>
      </c>
      <c r="H50" s="118">
        <f>AVERAGE(H44:H49)</f>
        <v>17.010313569872395</v>
      </c>
      <c r="I50" s="119">
        <f>SUM(I44:I49)</f>
        <v>2375.88</v>
      </c>
      <c r="J50" s="120">
        <f>SUM(J44:J49)</f>
        <v>50</v>
      </c>
      <c r="K50" s="120">
        <f>SUM(G50,J50)</f>
        <v>166</v>
      </c>
      <c r="L50" s="119">
        <f>AVERAGE(L44:L49)</f>
        <v>37.165527898027896</v>
      </c>
      <c r="M50" s="118">
        <f>AVERAGE(M44:M49)</f>
        <v>23.696421457171457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53" t="s">
        <v>1332</v>
      </c>
      <c r="B51" s="132">
        <v>41694</v>
      </c>
      <c r="C51" s="129">
        <f>SUMIF(Takings!$B:$B,'2014'!$B51,Takings!C:C)</f>
        <v>1114.1600000000001</v>
      </c>
      <c r="D51" s="119">
        <f>SUMIF(Takings!$B:$B,'2014'!$B51,Takings!D:D)</f>
        <v>0</v>
      </c>
      <c r="E51" s="119">
        <f>SUMIF(Takings!$B:$B,'2014'!$B51,Takings!E:E)</f>
        <v>0</v>
      </c>
      <c r="F51" s="128">
        <f>SUMIF(Takings!$B:$B,'2014'!$B51,Takings!F:F)</f>
        <v>443.1</v>
      </c>
      <c r="G51" s="131">
        <f>SUMIF(Takings!$B:$B,'2014'!$B51,Takings!G:G)</f>
        <v>34</v>
      </c>
      <c r="H51" s="160">
        <f t="shared" ref="H51:H56" si="28">IFERROR(F51/G51,0)</f>
        <v>13.032352941176471</v>
      </c>
      <c r="I51" s="129">
        <f>SUMIF(Takings!$B:$B,'2014'!$B51,Takings!I:I)</f>
        <v>671.07</v>
      </c>
      <c r="J51" s="130">
        <f>SUMIF(Takings!$B:$B,'2014'!$B51,Takings!J:J)</f>
        <v>14</v>
      </c>
      <c r="K51" s="130">
        <f t="shared" ref="K51:K56" si="29">IFERROR(SUM(G51,J51),0)</f>
        <v>48</v>
      </c>
      <c r="L51" s="161">
        <f t="shared" ref="L51:L56" si="30">IFERROR(MEDIAN(I51/J51),0)</f>
        <v>47.933571428571433</v>
      </c>
      <c r="M51" s="128">
        <f t="shared" ref="M51:M56" si="31">IFERROR(SUM(F51,I51)/K51,0)</f>
        <v>23.211875000000003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53" t="s">
        <v>1332</v>
      </c>
      <c r="B52" s="132">
        <v>41695</v>
      </c>
      <c r="C52" s="129">
        <f>SUMIF(Takings!$B:$B,'2014'!$B52,Takings!C:C)</f>
        <v>787.75</v>
      </c>
      <c r="D52" s="119">
        <f>SUMIF(Takings!$B:$B,'2014'!$B52,Takings!D:D)</f>
        <v>0</v>
      </c>
      <c r="E52" s="119">
        <f>SUMIF(Takings!$B:$B,'2014'!$B52,Takings!E:E)</f>
        <v>0</v>
      </c>
      <c r="F52" s="128">
        <f>SUMIF(Takings!$B:$B,'2014'!$B52,Takings!F:F)</f>
        <v>404</v>
      </c>
      <c r="G52" s="131">
        <f>SUMIF(Takings!$B:$B,'2014'!$B52,Takings!G:G)</f>
        <v>29</v>
      </c>
      <c r="H52" s="160">
        <f t="shared" si="28"/>
        <v>13.931034482758621</v>
      </c>
      <c r="I52" s="129">
        <f>SUMIF(Takings!$B:$B,'2014'!$B52,Takings!I:I)</f>
        <v>383.75</v>
      </c>
      <c r="J52" s="130">
        <f>SUMIF(Takings!$B:$B,'2014'!$B52,Takings!J:J)</f>
        <v>7</v>
      </c>
      <c r="K52" s="130">
        <f t="shared" si="29"/>
        <v>36</v>
      </c>
      <c r="L52" s="161">
        <f t="shared" si="30"/>
        <v>54.821428571428569</v>
      </c>
      <c r="M52" s="128">
        <f t="shared" si="31"/>
        <v>21.881944444444443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53" t="s">
        <v>1332</v>
      </c>
      <c r="B53" s="132">
        <v>41696</v>
      </c>
      <c r="C53" s="129">
        <f>SUMIF(Takings!$B:$B,'2014'!$B53,Takings!C:C)</f>
        <v>1389.33</v>
      </c>
      <c r="D53" s="119">
        <f>SUMIF(Takings!$B:$B,'2014'!$B53,Takings!D:D)</f>
        <v>0</v>
      </c>
      <c r="E53" s="119">
        <f>SUMIF(Takings!$B:$B,'2014'!$B53,Takings!E:E)</f>
        <v>0</v>
      </c>
      <c r="F53" s="128">
        <f>SUMIF(Takings!$B:$B,'2014'!$B53,Takings!F:F)</f>
        <v>1061.8</v>
      </c>
      <c r="G53" s="131">
        <f>SUMIF(Takings!$B:$B,'2014'!$B53,Takings!G:G)</f>
        <v>42</v>
      </c>
      <c r="H53" s="160">
        <f t="shared" si="28"/>
        <v>25.280952380952378</v>
      </c>
      <c r="I53" s="129">
        <f>SUMIF(Takings!$B:$B,'2014'!$B53,Takings!I:I)</f>
        <v>327.52999999999997</v>
      </c>
      <c r="J53" s="130">
        <f>SUMIF(Takings!$B:$B,'2014'!$B53,Takings!J:J)</f>
        <v>7</v>
      </c>
      <c r="K53" s="130">
        <f t="shared" si="29"/>
        <v>49</v>
      </c>
      <c r="L53" s="161">
        <f t="shared" si="30"/>
        <v>46.79</v>
      </c>
      <c r="M53" s="128">
        <f t="shared" si="31"/>
        <v>28.353673469387754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53" t="s">
        <v>1332</v>
      </c>
      <c r="B54" s="132">
        <v>41697</v>
      </c>
      <c r="C54" s="129">
        <f>SUMIF(Takings!$B:$B,'2014'!$B54,Takings!C:C)</f>
        <v>1905.19</v>
      </c>
      <c r="D54" s="119">
        <f>SUMIF(Takings!$B:$B,'2014'!$B54,Takings!D:D)</f>
        <v>0</v>
      </c>
      <c r="E54" s="119">
        <f>SUMIF(Takings!$B:$B,'2014'!$B54,Takings!E:E)</f>
        <v>0</v>
      </c>
      <c r="F54" s="128">
        <f>SUMIF(Takings!$B:$B,'2014'!$B54,Takings!F:F)</f>
        <v>730.4</v>
      </c>
      <c r="G54" s="131">
        <f>SUMIF(Takings!$B:$B,'2014'!$B54,Takings!G:G)</f>
        <v>32</v>
      </c>
      <c r="H54" s="160">
        <f t="shared" si="28"/>
        <v>22.824999999999999</v>
      </c>
      <c r="I54" s="129">
        <f>SUMIF(Takings!$B:$B,'2014'!$B54,Takings!I:I)</f>
        <v>1174.79</v>
      </c>
      <c r="J54" s="130">
        <f>SUMIF(Takings!$B:$B,'2014'!$B54,Takings!J:J)</f>
        <v>14</v>
      </c>
      <c r="K54" s="130">
        <f t="shared" si="29"/>
        <v>46</v>
      </c>
      <c r="L54" s="161">
        <f t="shared" si="30"/>
        <v>83.91357142857143</v>
      </c>
      <c r="M54" s="128">
        <f t="shared" si="31"/>
        <v>41.417173913043477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53" t="s">
        <v>1332</v>
      </c>
      <c r="B55" s="132">
        <v>41698</v>
      </c>
      <c r="C55" s="129">
        <f>SUMIF(Takings!$B:$B,'2014'!$B55,Takings!C:C)</f>
        <v>1515.41</v>
      </c>
      <c r="D55" s="119">
        <f>SUMIF(Takings!$B:$B,'2014'!$B55,Takings!D:D)</f>
        <v>0</v>
      </c>
      <c r="E55" s="119">
        <f>SUMIF(Takings!$B:$B,'2014'!$B55,Takings!E:E)</f>
        <v>0</v>
      </c>
      <c r="F55" s="128">
        <f>SUMIF(Takings!$B:$B,'2014'!$B55,Takings!F:F)</f>
        <v>863.85</v>
      </c>
      <c r="G55" s="131">
        <f>SUMIF(Takings!$B:$B,'2014'!$B55,Takings!G:G)</f>
        <v>41</v>
      </c>
      <c r="H55" s="160">
        <f t="shared" si="28"/>
        <v>21.069512195121952</v>
      </c>
      <c r="I55" s="129">
        <f>SUMIF(Takings!$B:$B,'2014'!$B55,Takings!I:I)</f>
        <v>651.55999999999995</v>
      </c>
      <c r="J55" s="130">
        <f>SUMIF(Takings!$B:$B,'2014'!$B55,Takings!J:J)</f>
        <v>18</v>
      </c>
      <c r="K55" s="130">
        <f t="shared" si="29"/>
        <v>59</v>
      </c>
      <c r="L55" s="161">
        <f t="shared" si="30"/>
        <v>36.197777777777773</v>
      </c>
      <c r="M55" s="128">
        <f t="shared" si="31"/>
        <v>25.684915254237286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53" t="s">
        <v>1332</v>
      </c>
      <c r="B56" s="132">
        <v>41699</v>
      </c>
      <c r="C56" s="129">
        <f>SUMIF(Takings!$B:$B,'2014'!$B56,Takings!C:C)</f>
        <v>620.92999999999995</v>
      </c>
      <c r="D56" s="119">
        <f>SUMIF(Takings!$B:$B,'2014'!$B56,Takings!D:D)</f>
        <v>0</v>
      </c>
      <c r="E56" s="119">
        <f>SUMIF(Takings!$B:$B,'2014'!$B56,Takings!E:E)</f>
        <v>0</v>
      </c>
      <c r="F56" s="128">
        <f>SUMIF(Takings!$B:$B,'2014'!$B56,Takings!F:F)</f>
        <v>279.64999999999998</v>
      </c>
      <c r="G56" s="131">
        <f>SUMIF(Takings!$B:$B,'2014'!$B56,Takings!G:G)</f>
        <v>22</v>
      </c>
      <c r="H56" s="160">
        <f t="shared" si="28"/>
        <v>12.711363636363636</v>
      </c>
      <c r="I56" s="129">
        <f>SUMIF(Takings!$B:$B,'2014'!$B56,Takings!I:I)</f>
        <v>341.28</v>
      </c>
      <c r="J56" s="130">
        <f>SUMIF(Takings!$B:$B,'2014'!$B56,Takings!J:J)</f>
        <v>6</v>
      </c>
      <c r="K56" s="130">
        <f t="shared" si="29"/>
        <v>28</v>
      </c>
      <c r="L56" s="161">
        <f t="shared" si="30"/>
        <v>56.879999999999995</v>
      </c>
      <c r="M56" s="128">
        <f t="shared" si="31"/>
        <v>22.176071428571426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41700</v>
      </c>
      <c r="C57" s="119">
        <f>SUM(C51:C56)</f>
        <v>7332.77</v>
      </c>
      <c r="D57" s="119">
        <f>VLOOKUP($B57,Takings!$B:$P,3,0)</f>
        <v>1710.38</v>
      </c>
      <c r="E57" s="122">
        <f>SUM(C57:D57)</f>
        <v>9043.1500000000015</v>
      </c>
      <c r="F57" s="118"/>
      <c r="G57" s="121">
        <f>SUM(G51:G56)</f>
        <v>200</v>
      </c>
      <c r="H57" s="118">
        <f>AVERAGE(H51:H56)</f>
        <v>18.141702606062179</v>
      </c>
      <c r="I57" s="119">
        <f>SUM(I51:I56)</f>
        <v>3549.9800000000005</v>
      </c>
      <c r="J57" s="120">
        <f>SUM(J51:J56)</f>
        <v>66</v>
      </c>
      <c r="K57" s="120">
        <f>SUM(G57,J57)</f>
        <v>266</v>
      </c>
      <c r="L57" s="119">
        <f>AVERAGE(L51:L56)</f>
        <v>54.422724867724867</v>
      </c>
      <c r="M57" s="118">
        <f>AVERAGE(M51:M56)</f>
        <v>27.120942251614068</v>
      </c>
      <c r="N57" s="117" t="str">
        <f>IF(VLOOKUP($B57,Takings!$B:$P,13,0)=0,"",VLOOKUP($B57,Takings!$B:$P,13,0))</f>
        <v/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53" t="s">
        <v>1333</v>
      </c>
      <c r="B58" s="132">
        <v>41701</v>
      </c>
      <c r="C58" s="129">
        <f>SUMIF(Takings!$B:$B,'2014'!$B58,Takings!C:C)</f>
        <v>1033.3800000000001</v>
      </c>
      <c r="D58" s="119">
        <f>SUMIF(Takings!$B:$B,'2014'!$B58,Takings!D:D)</f>
        <v>0</v>
      </c>
      <c r="E58" s="119">
        <f>SUMIF(Takings!$B:$B,'2014'!$B58,Takings!E:E)</f>
        <v>0</v>
      </c>
      <c r="F58" s="128">
        <f>SUMIF(Takings!$B:$B,'2014'!$B58,Takings!F:F)</f>
        <v>453.9</v>
      </c>
      <c r="G58" s="131">
        <f>SUMIF(Takings!$B:$B,'2014'!$B58,Takings!G:G)</f>
        <v>28</v>
      </c>
      <c r="H58" s="128">
        <f t="shared" ref="H58:H63" si="32">IFERROR(F58/G58,0)</f>
        <v>16.210714285714285</v>
      </c>
      <c r="I58" s="129">
        <f>SUMIF(Takings!$B:$B,'2014'!$B58,Takings!I:I)</f>
        <v>579.48</v>
      </c>
      <c r="J58" s="130">
        <f>SUMIF(Takings!$B:$B,'2014'!$B58,Takings!J:J)</f>
        <v>10</v>
      </c>
      <c r="K58" s="130">
        <f t="shared" ref="K58:K63" si="33">IFERROR(SUM(G58,J58),0)</f>
        <v>38</v>
      </c>
      <c r="L58" s="129">
        <f t="shared" ref="L58:L63" si="34">IFERROR(MEDIAN(I58/J58),0)</f>
        <v>57.948</v>
      </c>
      <c r="M58" s="128">
        <f t="shared" ref="M58:M63" si="35">IFERROR(SUM(F58,I58)/K58,0)</f>
        <v>27.194210526315793</v>
      </c>
      <c r="N58" s="127" t="str">
        <f>IF(VLOOKUP($B58,Takings!$B:$P,13,0)=0,"",VLOOKUP($B58,Takings!$B:$P,13,0))</f>
        <v/>
      </c>
      <c r="O58" s="126" t="str">
        <f>IF(VLOOKUP($B58,Takings!$B:$P,14,0)=0,"",VLOOKUP($B58,Takings!$B:$P,14,0))</f>
        <v/>
      </c>
      <c r="P58" s="125" t="str">
        <f>IF(VLOOKUP($B58,Takings!$B:$P,15,0)=0,"",VLOOKUP($B58,Takings!$B:$P,15,0))</f>
        <v/>
      </c>
    </row>
    <row r="59" spans="1:16" s="113" customFormat="1" x14ac:dyDescent="0.35">
      <c r="A59" s="153" t="s">
        <v>1333</v>
      </c>
      <c r="B59" s="132">
        <v>41702</v>
      </c>
      <c r="C59" s="129">
        <f>SUMIF(Takings!$B:$B,'2014'!$B59,Takings!C:C)</f>
        <v>1019.64</v>
      </c>
      <c r="D59" s="119">
        <f>SUMIF(Takings!$B:$B,'2014'!$B59,Takings!D:D)</f>
        <v>0</v>
      </c>
      <c r="E59" s="119">
        <f>SUMIF(Takings!$B:$B,'2014'!$B59,Takings!E:E)</f>
        <v>0</v>
      </c>
      <c r="F59" s="128">
        <f>SUMIF(Takings!$B:$B,'2014'!$B59,Takings!F:F)</f>
        <v>656.35</v>
      </c>
      <c r="G59" s="131">
        <f>SUMIF(Takings!$B:$B,'2014'!$B59,Takings!G:G)</f>
        <v>31</v>
      </c>
      <c r="H59" s="128">
        <f t="shared" si="32"/>
        <v>21.17258064516129</v>
      </c>
      <c r="I59" s="129">
        <f>SUMIF(Takings!$B:$B,'2014'!$B59,Takings!I:I)</f>
        <v>363.28</v>
      </c>
      <c r="J59" s="130">
        <f>SUMIF(Takings!$B:$B,'2014'!$B59,Takings!J:J)</f>
        <v>13</v>
      </c>
      <c r="K59" s="130">
        <f t="shared" si="33"/>
        <v>44</v>
      </c>
      <c r="L59" s="129">
        <f t="shared" si="34"/>
        <v>27.944615384615382</v>
      </c>
      <c r="M59" s="128">
        <f t="shared" si="35"/>
        <v>23.17340909090909</v>
      </c>
      <c r="N59" s="127" t="str">
        <f>IF(VLOOKUP($B59,Takings!$B:$P,13,0)=0,"",VLOOKUP($B59,Takings!$B:$P,13,0))</f>
        <v/>
      </c>
      <c r="O59" s="126" t="str">
        <f>IF(VLOOKUP($B59,Takings!$B:$P,14,0)=0,"",VLOOKUP($B59,Takings!$B:$P,14,0))</f>
        <v/>
      </c>
      <c r="P59" s="125" t="str">
        <f>IF(VLOOKUP($B59,Takings!$B:$P,15,0)=0,"",VLOOKUP($B59,Takings!$B:$P,15,0))</f>
        <v/>
      </c>
    </row>
    <row r="60" spans="1:16" s="113" customFormat="1" x14ac:dyDescent="0.35">
      <c r="A60" s="153" t="s">
        <v>1333</v>
      </c>
      <c r="B60" s="132">
        <v>41703</v>
      </c>
      <c r="C60" s="129">
        <f>SUMIF(Takings!$B:$B,'2014'!$B60,Takings!C:C)</f>
        <v>1117.57</v>
      </c>
      <c r="D60" s="119">
        <f>SUMIF(Takings!$B:$B,'2014'!$B60,Takings!D:D)</f>
        <v>0</v>
      </c>
      <c r="E60" s="119">
        <f>SUMIF(Takings!$B:$B,'2014'!$B60,Takings!E:E)</f>
        <v>0</v>
      </c>
      <c r="F60" s="128">
        <f>SUMIF(Takings!$B:$B,'2014'!$B60,Takings!F:F)</f>
        <v>645.79999999999995</v>
      </c>
      <c r="G60" s="131">
        <f>SUMIF(Takings!$B:$B,'2014'!$B60,Takings!G:G)</f>
        <v>30</v>
      </c>
      <c r="H60" s="128">
        <f t="shared" si="32"/>
        <v>21.526666666666664</v>
      </c>
      <c r="I60" s="129">
        <f>SUMIF(Takings!$B:$B,'2014'!$B60,Takings!I:I)</f>
        <v>471.77</v>
      </c>
      <c r="J60" s="130">
        <f>SUMIF(Takings!$B:$B,'2014'!$B60,Takings!J:J)</f>
        <v>12</v>
      </c>
      <c r="K60" s="130">
        <f t="shared" si="33"/>
        <v>42</v>
      </c>
      <c r="L60" s="129">
        <f t="shared" si="34"/>
        <v>39.314166666666665</v>
      </c>
      <c r="M60" s="128">
        <f t="shared" si="35"/>
        <v>26.608809523809523</v>
      </c>
      <c r="N60" s="127" t="str">
        <f>IF(VLOOKUP($B60,Takings!$B:$P,13,0)=0,"",VLOOKUP($B60,Takings!$B:$P,13,0))</f>
        <v/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53" t="s">
        <v>1333</v>
      </c>
      <c r="B61" s="132">
        <v>41704</v>
      </c>
      <c r="C61" s="129">
        <f>SUMIF(Takings!$B:$B,'2014'!$B61,Takings!C:C)</f>
        <v>1192.1600000000001</v>
      </c>
      <c r="D61" s="119">
        <f>SUMIF(Takings!$B:$B,'2014'!$B61,Takings!D:D)</f>
        <v>0</v>
      </c>
      <c r="E61" s="119">
        <f>SUMIF(Takings!$B:$B,'2014'!$B61,Takings!E:E)</f>
        <v>0</v>
      </c>
      <c r="F61" s="128">
        <f>SUMIF(Takings!$B:$B,'2014'!$B61,Takings!F:F)</f>
        <v>328.55</v>
      </c>
      <c r="G61" s="131">
        <f>SUMIF(Takings!$B:$B,'2014'!$B61,Takings!G:G)</f>
        <v>19</v>
      </c>
      <c r="H61" s="128">
        <f t="shared" si="32"/>
        <v>17.292105263157897</v>
      </c>
      <c r="I61" s="129">
        <f>SUMIF(Takings!$B:$B,'2014'!$B61,Takings!I:I)</f>
        <v>803.61</v>
      </c>
      <c r="J61" s="130">
        <f>SUMIF(Takings!$B:$B,'2014'!$B61,Takings!J:J)</f>
        <v>10</v>
      </c>
      <c r="K61" s="130">
        <f t="shared" si="33"/>
        <v>29</v>
      </c>
      <c r="L61" s="129">
        <f t="shared" si="34"/>
        <v>80.361000000000004</v>
      </c>
      <c r="M61" s="128">
        <f t="shared" si="35"/>
        <v>39.040000000000006</v>
      </c>
      <c r="N61" s="127" t="str">
        <f>IF(VLOOKUP($B61,Takings!$B:$P,13,0)=0,"",VLOOKUP($B61,Takings!$B:$P,13,0))</f>
        <v/>
      </c>
      <c r="O61" s="126" t="str">
        <f>IF(VLOOKUP($B61,Takings!$B:$P,14,0)=0,"",VLOOKUP($B61,Takings!$B:$P,14,0))</f>
        <v/>
      </c>
      <c r="P61" s="125" t="str">
        <f>IF(VLOOKUP($B61,Takings!$B:$P,15,0)=0,"",VLOOKUP($B61,Takings!$B:$P,15,0))</f>
        <v/>
      </c>
    </row>
    <row r="62" spans="1:16" s="113" customFormat="1" x14ac:dyDescent="0.35">
      <c r="A62" s="153" t="s">
        <v>1333</v>
      </c>
      <c r="B62" s="132">
        <v>41705</v>
      </c>
      <c r="C62" s="129">
        <f>SUMIF(Takings!$B:$B,'2014'!$B62,Takings!C:C)</f>
        <v>2174.5300000000002</v>
      </c>
      <c r="D62" s="119">
        <f>SUMIF(Takings!$B:$B,'2014'!$B62,Takings!D:D)</f>
        <v>0</v>
      </c>
      <c r="E62" s="119">
        <f>SUMIF(Takings!$B:$B,'2014'!$B62,Takings!E:E)</f>
        <v>0</v>
      </c>
      <c r="F62" s="128">
        <f>SUMIF(Takings!$B:$B,'2014'!$B62,Takings!F:F)</f>
        <v>1408.8</v>
      </c>
      <c r="G62" s="131">
        <f>SUMIF(Takings!$B:$B,'2014'!$B62,Takings!G:G)</f>
        <v>40</v>
      </c>
      <c r="H62" s="128">
        <f t="shared" si="32"/>
        <v>35.22</v>
      </c>
      <c r="I62" s="129">
        <f>SUMIF(Takings!$B:$B,'2014'!$B62,Takings!I:I)</f>
        <v>765.79</v>
      </c>
      <c r="J62" s="130">
        <f>SUMIF(Takings!$B:$B,'2014'!$B62,Takings!J:J)</f>
        <v>15</v>
      </c>
      <c r="K62" s="130">
        <f t="shared" si="33"/>
        <v>55</v>
      </c>
      <c r="L62" s="129">
        <f t="shared" si="34"/>
        <v>51.052666666666667</v>
      </c>
      <c r="M62" s="128">
        <f t="shared" si="35"/>
        <v>39.538000000000004</v>
      </c>
      <c r="N62" s="127" t="str">
        <f>IF(VLOOKUP($B62,Takings!$B:$P,13,0)=0,"",VLOOKUP($B62,Takings!$B:$P,13,0))</f>
        <v/>
      </c>
      <c r="O62" s="126" t="str">
        <f>IF(VLOOKUP($B62,Takings!$B:$P,14,0)=0,"",VLOOKUP($B62,Takings!$B:$P,14,0))</f>
        <v/>
      </c>
      <c r="P62" s="125" t="str">
        <f>IF(VLOOKUP($B62,Takings!$B:$P,15,0)=0,"",VLOOKUP($B62,Takings!$B:$P,15,0))</f>
        <v/>
      </c>
    </row>
    <row r="63" spans="1:16" s="113" customFormat="1" x14ac:dyDescent="0.35">
      <c r="A63" s="153" t="s">
        <v>1333</v>
      </c>
      <c r="B63" s="132">
        <v>41706</v>
      </c>
      <c r="C63" s="129">
        <f>SUMIF(Takings!$B:$B,'2014'!$B63,Takings!C:C)</f>
        <v>977.82</v>
      </c>
      <c r="D63" s="119">
        <f>SUMIF(Takings!$B:$B,'2014'!$B63,Takings!D:D)</f>
        <v>0</v>
      </c>
      <c r="E63" s="119">
        <f>SUMIF(Takings!$B:$B,'2014'!$B63,Takings!E:E)</f>
        <v>0</v>
      </c>
      <c r="F63" s="128">
        <f>SUMIF(Takings!$B:$B,'2014'!$B63,Takings!F:F)</f>
        <v>308.14999999999998</v>
      </c>
      <c r="G63" s="131">
        <f>SUMIF(Takings!$B:$B,'2014'!$B63,Takings!G:G)</f>
        <v>19</v>
      </c>
      <c r="H63" s="128">
        <f t="shared" si="32"/>
        <v>16.218421052631577</v>
      </c>
      <c r="I63" s="129">
        <f>SUMIF(Takings!$B:$B,'2014'!$B63,Takings!I:I)</f>
        <v>669.67</v>
      </c>
      <c r="J63" s="130">
        <f>SUMIF(Takings!$B:$B,'2014'!$B63,Takings!J:J)</f>
        <v>10</v>
      </c>
      <c r="K63" s="130">
        <f t="shared" si="33"/>
        <v>29</v>
      </c>
      <c r="L63" s="129">
        <f t="shared" si="34"/>
        <v>66.966999999999999</v>
      </c>
      <c r="M63" s="128">
        <f t="shared" si="35"/>
        <v>33.71793103448276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41707</v>
      </c>
      <c r="C64" s="119">
        <f>SUM(C58:C63)</f>
        <v>7515.1</v>
      </c>
      <c r="D64" s="119">
        <f>VLOOKUP($B64,Takings!$B:$P,3,0)</f>
        <v>1622.89</v>
      </c>
      <c r="E64" s="122">
        <f>SUM(C64:D64)</f>
        <v>9137.99</v>
      </c>
      <c r="F64" s="118"/>
      <c r="G64" s="121">
        <f>SUM(G58:G63)</f>
        <v>167</v>
      </c>
      <c r="H64" s="118">
        <f>AVERAGE(H58:H63)</f>
        <v>21.273414652221955</v>
      </c>
      <c r="I64" s="119">
        <f>SUM(I58:I63)</f>
        <v>3653.6</v>
      </c>
      <c r="J64" s="120">
        <f>SUM(J58:J63)</f>
        <v>70</v>
      </c>
      <c r="K64" s="120">
        <f>SUM(G64,J64)</f>
        <v>237</v>
      </c>
      <c r="L64" s="119">
        <f>AVERAGE(L58:L63)</f>
        <v>53.931241452991451</v>
      </c>
      <c r="M64" s="118">
        <f>AVERAGE(M58:M63)</f>
        <v>31.545393362586196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53" t="s">
        <v>1334</v>
      </c>
      <c r="B65" s="132">
        <v>41708</v>
      </c>
      <c r="C65" s="129">
        <f>SUMIF(Takings!$B:$B,'2014'!$B65,Takings!C:C)</f>
        <v>1333.72</v>
      </c>
      <c r="D65" s="119">
        <f>SUMIF(Takings!$B:$B,'2014'!$B65,Takings!D:D)</f>
        <v>0</v>
      </c>
      <c r="E65" s="119">
        <f>SUMIF(Takings!$B:$B,'2014'!$B65,Takings!E:E)</f>
        <v>0</v>
      </c>
      <c r="F65" s="128">
        <f>SUMIF(Takings!$B:$B,'2014'!$B65,Takings!F:F)</f>
        <v>628.45000000000005</v>
      </c>
      <c r="G65" s="131">
        <f>SUMIF(Takings!$B:$B,'2014'!$B65,Takings!G:G)</f>
        <v>33</v>
      </c>
      <c r="H65" s="128">
        <f t="shared" ref="H65:H70" si="36">IFERROR(F65/G65,0)</f>
        <v>19.043939393939397</v>
      </c>
      <c r="I65" s="129">
        <f>SUMIF(Takings!$B:$B,'2014'!$B65,Takings!I:I)</f>
        <v>705.27</v>
      </c>
      <c r="J65" s="130">
        <f>SUMIF(Takings!$B:$B,'2014'!$B65,Takings!J:J)</f>
        <v>14</v>
      </c>
      <c r="K65" s="130">
        <f t="shared" ref="K65:K70" si="37">IFERROR(SUM(G65,J65),0)</f>
        <v>47</v>
      </c>
      <c r="L65" s="129">
        <f t="shared" ref="L65:L70" si="38">IFERROR(MEDIAN(I65/J65),0)</f>
        <v>50.376428571428569</v>
      </c>
      <c r="M65" s="128">
        <f t="shared" ref="M65:M70" si="39">IFERROR(SUM(F65,I65)/K65,0)</f>
        <v>28.377021276595745</v>
      </c>
      <c r="N65" s="127" t="str">
        <f>IF(VLOOKUP($B65,Takings!$B:$P,13,0)=0,"",VLOOKUP($B65,Takings!$B:$P,13,0))</f>
        <v/>
      </c>
      <c r="O65" s="126" t="str">
        <f>IF(VLOOKUP($B65,Takings!$B:$P,14,0)=0,"",VLOOKUP($B65,Takings!$B:$P,14,0))</f>
        <v/>
      </c>
      <c r="P65" s="125" t="str">
        <f>IF(VLOOKUP($B65,Takings!$B:$P,15,0)=0,"",VLOOKUP($B65,Takings!$B:$P,15,0))</f>
        <v/>
      </c>
    </row>
    <row r="66" spans="1:16" s="113" customFormat="1" x14ac:dyDescent="0.35">
      <c r="A66" s="153" t="s">
        <v>1334</v>
      </c>
      <c r="B66" s="132">
        <v>41709</v>
      </c>
      <c r="C66" s="129">
        <f>SUMIF(Takings!$B:$B,'2014'!$B66,Takings!C:C)</f>
        <v>869.96</v>
      </c>
      <c r="D66" s="119">
        <f>SUMIF(Takings!$B:$B,'2014'!$B66,Takings!D:D)</f>
        <v>0</v>
      </c>
      <c r="E66" s="119">
        <f>SUMIF(Takings!$B:$B,'2014'!$B66,Takings!E:E)</f>
        <v>0</v>
      </c>
      <c r="F66" s="128">
        <f>SUMIF(Takings!$B:$B,'2014'!$B66,Takings!F:F)</f>
        <v>483.55</v>
      </c>
      <c r="G66" s="131">
        <f>SUMIF(Takings!$B:$B,'2014'!$B66,Takings!G:G)</f>
        <v>31</v>
      </c>
      <c r="H66" s="128">
        <f t="shared" si="36"/>
        <v>15.598387096774195</v>
      </c>
      <c r="I66" s="129">
        <f>SUMIF(Takings!$B:$B,'2014'!$B66,Takings!I:I)</f>
        <v>386.41</v>
      </c>
      <c r="J66" s="130">
        <f>SUMIF(Takings!$B:$B,'2014'!$B66,Takings!J:J)</f>
        <v>12</v>
      </c>
      <c r="K66" s="130">
        <f t="shared" si="37"/>
        <v>43</v>
      </c>
      <c r="L66" s="129">
        <f t="shared" si="38"/>
        <v>32.200833333333335</v>
      </c>
      <c r="M66" s="128">
        <f t="shared" si="39"/>
        <v>20.231627906976744</v>
      </c>
      <c r="N66" s="127" t="str">
        <f>IF(VLOOKUP($B66,Takings!$B:$P,13,0)=0,"",VLOOKUP($B66,Takings!$B:$P,13,0))</f>
        <v/>
      </c>
      <c r="O66" s="126" t="str">
        <f>IF(VLOOKUP($B66,Takings!$B:$P,14,0)=0,"",VLOOKUP($B66,Takings!$B:$P,14,0))</f>
        <v/>
      </c>
      <c r="P66" s="125" t="str">
        <f>IF(VLOOKUP($B66,Takings!$B:$P,15,0)=0,"",VLOOKUP($B66,Takings!$B:$P,15,0))</f>
        <v/>
      </c>
    </row>
    <row r="67" spans="1:16" s="113" customFormat="1" x14ac:dyDescent="0.35">
      <c r="A67" s="153" t="s">
        <v>1334</v>
      </c>
      <c r="B67" s="132">
        <v>41710</v>
      </c>
      <c r="C67" s="129">
        <f>SUMIF(Takings!$B:$B,'2014'!$B67,Takings!C:C)</f>
        <v>1318.32</v>
      </c>
      <c r="D67" s="119">
        <f>SUMIF(Takings!$B:$B,'2014'!$B67,Takings!D:D)</f>
        <v>0</v>
      </c>
      <c r="E67" s="119">
        <f>SUMIF(Takings!$B:$B,'2014'!$B67,Takings!E:E)</f>
        <v>0</v>
      </c>
      <c r="F67" s="128">
        <f>SUMIF(Takings!$B:$B,'2014'!$B67,Takings!F:F)</f>
        <v>701.7</v>
      </c>
      <c r="G67" s="131">
        <f>SUMIF(Takings!$B:$B,'2014'!$B67,Takings!G:G)</f>
        <v>29</v>
      </c>
      <c r="H67" s="128">
        <f t="shared" si="36"/>
        <v>24.196551724137933</v>
      </c>
      <c r="I67" s="129">
        <f>SUMIF(Takings!$B:$B,'2014'!$B67,Takings!I:I)</f>
        <v>616.62</v>
      </c>
      <c r="J67" s="130">
        <f>SUMIF(Takings!$B:$B,'2014'!$B67,Takings!J:J)</f>
        <v>17</v>
      </c>
      <c r="K67" s="130">
        <f t="shared" si="37"/>
        <v>46</v>
      </c>
      <c r="L67" s="129">
        <f t="shared" si="38"/>
        <v>36.271764705882354</v>
      </c>
      <c r="M67" s="128">
        <f t="shared" si="39"/>
        <v>28.659130434782611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53" t="s">
        <v>1334</v>
      </c>
      <c r="B68" s="132">
        <v>41711</v>
      </c>
      <c r="C68" s="129">
        <f>SUMIF(Takings!$B:$B,'2014'!$B68,Takings!C:C)</f>
        <v>1136.5999999999999</v>
      </c>
      <c r="D68" s="119">
        <f>SUMIF(Takings!$B:$B,'2014'!$B68,Takings!D:D)</f>
        <v>0</v>
      </c>
      <c r="E68" s="119">
        <f>SUMIF(Takings!$B:$B,'2014'!$B68,Takings!E:E)</f>
        <v>0</v>
      </c>
      <c r="F68" s="128">
        <f>SUMIF(Takings!$B:$B,'2014'!$B68,Takings!F:F)</f>
        <v>701.7</v>
      </c>
      <c r="G68" s="131">
        <f>SUMIF(Takings!$B:$B,'2014'!$B68,Takings!G:G)</f>
        <v>29</v>
      </c>
      <c r="H68" s="128">
        <f t="shared" si="36"/>
        <v>24.196551724137933</v>
      </c>
      <c r="I68" s="129">
        <f>SUMIF(Takings!$B:$B,'2014'!$B68,Takings!I:I)</f>
        <v>616.62</v>
      </c>
      <c r="J68" s="130">
        <f>SUMIF(Takings!$B:$B,'2014'!$B68,Takings!J:J)</f>
        <v>17</v>
      </c>
      <c r="K68" s="130">
        <f t="shared" si="37"/>
        <v>46</v>
      </c>
      <c r="L68" s="129">
        <f t="shared" si="38"/>
        <v>36.271764705882354</v>
      </c>
      <c r="M68" s="128">
        <f t="shared" si="39"/>
        <v>28.659130434782611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53" t="s">
        <v>1334</v>
      </c>
      <c r="B69" s="132">
        <v>41712</v>
      </c>
      <c r="C69" s="129">
        <f>SUMIF(Takings!$B:$B,'2014'!$B69,Takings!C:C)</f>
        <v>2150.8000000000002</v>
      </c>
      <c r="D69" s="119">
        <f>SUMIF(Takings!$B:$B,'2014'!$B69,Takings!D:D)</f>
        <v>0</v>
      </c>
      <c r="E69" s="119">
        <f>SUMIF(Takings!$B:$B,'2014'!$B69,Takings!E:E)</f>
        <v>0</v>
      </c>
      <c r="F69" s="128">
        <f>SUMIF(Takings!$B:$B,'2014'!$B69,Takings!F:F)</f>
        <v>1219.3499999999999</v>
      </c>
      <c r="G69" s="131">
        <f>SUMIF(Takings!$B:$B,'2014'!$B69,Takings!G:G)</f>
        <v>45</v>
      </c>
      <c r="H69" s="128">
        <f t="shared" si="36"/>
        <v>27.096666666666664</v>
      </c>
      <c r="I69" s="129">
        <f>SUMIF(Takings!$B:$B,'2014'!$B69,Takings!I:I)</f>
        <v>931.45</v>
      </c>
      <c r="J69" s="130">
        <f>SUMIF(Takings!$B:$B,'2014'!$B69,Takings!J:J)</f>
        <v>15</v>
      </c>
      <c r="K69" s="130">
        <f t="shared" si="37"/>
        <v>60</v>
      </c>
      <c r="L69" s="129">
        <f t="shared" si="38"/>
        <v>62.096666666666671</v>
      </c>
      <c r="M69" s="128">
        <f t="shared" si="39"/>
        <v>35.846666666666671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53" t="s">
        <v>1334</v>
      </c>
      <c r="B70" s="132">
        <v>41713</v>
      </c>
      <c r="C70" s="129">
        <f>SUMIF(Takings!$B:$B,'2014'!$B70,Takings!C:C)</f>
        <v>969.64</v>
      </c>
      <c r="D70" s="119">
        <f>SUMIF(Takings!$B:$B,'2014'!$B70,Takings!D:D)</f>
        <v>0</v>
      </c>
      <c r="E70" s="119">
        <f>SUMIF(Takings!$B:$B,'2014'!$B70,Takings!E:E)</f>
        <v>0</v>
      </c>
      <c r="F70" s="128">
        <f>SUMIF(Takings!$B:$B,'2014'!$B70,Takings!F:F)</f>
        <v>406.45</v>
      </c>
      <c r="G70" s="131">
        <f>SUMIF(Takings!$B:$B,'2014'!$B70,Takings!G:G)</f>
        <v>24</v>
      </c>
      <c r="H70" s="128">
        <f t="shared" si="36"/>
        <v>16.935416666666665</v>
      </c>
      <c r="I70" s="129">
        <f>SUMIF(Takings!$B:$B,'2014'!$B70,Takings!I:I)</f>
        <v>563.19000000000005</v>
      </c>
      <c r="J70" s="130">
        <f>SUMIF(Takings!$B:$B,'2014'!$B70,Takings!J:J)</f>
        <v>13</v>
      </c>
      <c r="K70" s="130">
        <f t="shared" si="37"/>
        <v>37</v>
      </c>
      <c r="L70" s="129">
        <f t="shared" si="38"/>
        <v>43.322307692307696</v>
      </c>
      <c r="M70" s="128">
        <f t="shared" si="39"/>
        <v>26.20648648648649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41714</v>
      </c>
      <c r="C71" s="119">
        <f>SUM(C65:C70)</f>
        <v>7779.0400000000009</v>
      </c>
      <c r="D71" s="119">
        <f>VLOOKUP($B71,Takings!$B:$P,3,0)</f>
        <v>1748.13</v>
      </c>
      <c r="E71" s="122">
        <f>SUM(C71:D71)</f>
        <v>9527.1700000000019</v>
      </c>
      <c r="F71" s="118"/>
      <c r="G71" s="121">
        <f>SUM(G65:G70)</f>
        <v>191</v>
      </c>
      <c r="H71" s="118">
        <f>AVERAGE(H65:H70)</f>
        <v>21.177918878720465</v>
      </c>
      <c r="I71" s="119">
        <f>SUM(I65:I70)</f>
        <v>3819.56</v>
      </c>
      <c r="J71" s="120">
        <f>SUM(J65:J70)</f>
        <v>88</v>
      </c>
      <c r="K71" s="120">
        <f>SUM(G71,J71)</f>
        <v>279</v>
      </c>
      <c r="L71" s="119">
        <f>AVERAGE(L65:L70)</f>
        <v>43.423294279250165</v>
      </c>
      <c r="M71" s="118">
        <f>AVERAGE(M65:M70)</f>
        <v>27.996677201048474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53" t="s">
        <v>1335</v>
      </c>
      <c r="B72" s="132">
        <v>41715</v>
      </c>
      <c r="C72" s="129">
        <f>SUMIF(Takings!$B:$B,'2014'!$B72,Takings!C:C)</f>
        <v>722.74</v>
      </c>
      <c r="D72" s="119">
        <f>SUMIF(Takings!$B:$B,'2014'!$B72,Takings!D:D)</f>
        <v>0</v>
      </c>
      <c r="E72" s="119">
        <f>SUMIF(Takings!$B:$B,'2014'!$B72,Takings!E:E)</f>
        <v>0</v>
      </c>
      <c r="F72" s="128">
        <f>SUMIF(Takings!$B:$B,'2014'!$B72,Takings!F:F)</f>
        <v>265.35000000000002</v>
      </c>
      <c r="G72" s="131">
        <f>SUMIF(Takings!$B:$B,'2014'!$B72,Takings!G:G)</f>
        <v>21</v>
      </c>
      <c r="H72" s="128">
        <f t="shared" ref="H72:H77" si="40">IFERROR(F72/G72,0)</f>
        <v>12.635714285714286</v>
      </c>
      <c r="I72" s="129">
        <f>SUMIF(Takings!$B:$B,'2014'!$B72,Takings!I:I)</f>
        <v>457.39</v>
      </c>
      <c r="J72" s="130">
        <f>SUMIF(Takings!$B:$B,'2014'!$B72,Takings!J:J)</f>
        <v>6</v>
      </c>
      <c r="K72" s="130">
        <f t="shared" ref="K72:K77" si="41">IFERROR(SUM(G72,J72),0)</f>
        <v>27</v>
      </c>
      <c r="L72" s="129">
        <f t="shared" ref="L72:L77" si="42">IFERROR(MEDIAN(I72/J72),0)</f>
        <v>76.231666666666669</v>
      </c>
      <c r="M72" s="128">
        <f t="shared" ref="M72:M77" si="43">IFERROR(SUM(F72,I72)/K72,0)</f>
        <v>26.76814814814815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53" t="s">
        <v>1335</v>
      </c>
      <c r="B73" s="132">
        <v>41716</v>
      </c>
      <c r="C73" s="129">
        <f>SUMIF(Takings!$B:$B,'2014'!$B73,Takings!C:C)</f>
        <v>635.07000000000005</v>
      </c>
      <c r="D73" s="119">
        <f>SUMIF(Takings!$B:$B,'2014'!$B73,Takings!D:D)</f>
        <v>0</v>
      </c>
      <c r="E73" s="119">
        <f>SUMIF(Takings!$B:$B,'2014'!$B73,Takings!E:E)</f>
        <v>0</v>
      </c>
      <c r="F73" s="128">
        <f>SUMIF(Takings!$B:$B,'2014'!$B73,Takings!F:F)</f>
        <v>420.5</v>
      </c>
      <c r="G73" s="131">
        <f>SUMIF(Takings!$B:$B,'2014'!$B73,Takings!G:G)</f>
        <v>36</v>
      </c>
      <c r="H73" s="128">
        <f t="shared" si="40"/>
        <v>11.680555555555555</v>
      </c>
      <c r="I73" s="129">
        <f>SUMIF(Takings!$B:$B,'2014'!$B73,Takings!I:I)</f>
        <v>214.57</v>
      </c>
      <c r="J73" s="130">
        <f>SUMIF(Takings!$B:$B,'2014'!$B73,Takings!J:J)</f>
        <v>7</v>
      </c>
      <c r="K73" s="130">
        <f t="shared" si="41"/>
        <v>43</v>
      </c>
      <c r="L73" s="129">
        <f t="shared" si="42"/>
        <v>30.65285714285714</v>
      </c>
      <c r="M73" s="128">
        <f t="shared" si="43"/>
        <v>14.769069767441859</v>
      </c>
      <c r="N73" s="127" t="str">
        <f>IF(VLOOKUP($B73,Takings!$B:$P,13,0)=0,"",VLOOKUP($B73,Takings!$B:$P,13,0))</f>
        <v/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x14ac:dyDescent="0.35">
      <c r="A74" s="153" t="s">
        <v>1335</v>
      </c>
      <c r="B74" s="132">
        <v>41717</v>
      </c>
      <c r="C74" s="129">
        <f>SUMIF(Takings!$B:$B,'2014'!$B74,Takings!C:C)</f>
        <v>949.45</v>
      </c>
      <c r="D74" s="119">
        <f>SUMIF(Takings!$B:$B,'2014'!$B74,Takings!D:D)</f>
        <v>0</v>
      </c>
      <c r="E74" s="119">
        <f>SUMIF(Takings!$B:$B,'2014'!$B74,Takings!E:E)</f>
        <v>0</v>
      </c>
      <c r="F74" s="128">
        <f>SUMIF(Takings!$B:$B,'2014'!$B74,Takings!F:F)</f>
        <v>521.65</v>
      </c>
      <c r="G74" s="131">
        <f>SUMIF(Takings!$B:$B,'2014'!$B74,Takings!G:G)</f>
        <v>27</v>
      </c>
      <c r="H74" s="128">
        <f t="shared" si="40"/>
        <v>19.32037037037037</v>
      </c>
      <c r="I74" s="129">
        <f>SUMIF(Takings!$B:$B,'2014'!$B74,Takings!I:I)</f>
        <v>427.8</v>
      </c>
      <c r="J74" s="130">
        <f>SUMIF(Takings!$B:$B,'2014'!$B74,Takings!J:J)</f>
        <v>10</v>
      </c>
      <c r="K74" s="130">
        <f t="shared" si="41"/>
        <v>37</v>
      </c>
      <c r="L74" s="129">
        <f t="shared" si="42"/>
        <v>42.78</v>
      </c>
      <c r="M74" s="128">
        <f t="shared" si="43"/>
        <v>25.660810810810812</v>
      </c>
      <c r="N74" s="127" t="str">
        <f>IF(VLOOKUP($B74,Takings!$B:$P,13,0)=0,"",VLOOKUP($B74,Takings!$B:$P,13,0))</f>
        <v/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x14ac:dyDescent="0.35">
      <c r="A75" s="153" t="s">
        <v>1335</v>
      </c>
      <c r="B75" s="132">
        <v>41718</v>
      </c>
      <c r="C75" s="129">
        <f>SUMIF(Takings!$B:$B,'2014'!$B75,Takings!C:C)</f>
        <v>1185.73</v>
      </c>
      <c r="D75" s="119">
        <f>SUMIF(Takings!$B:$B,'2014'!$B75,Takings!D:D)</f>
        <v>0</v>
      </c>
      <c r="E75" s="119">
        <f>SUMIF(Takings!$B:$B,'2014'!$B75,Takings!E:E)</f>
        <v>0</v>
      </c>
      <c r="F75" s="128">
        <f>SUMIF(Takings!$B:$B,'2014'!$B75,Takings!F:F)</f>
        <v>518.15</v>
      </c>
      <c r="G75" s="131">
        <f>SUMIF(Takings!$B:$B,'2014'!$B75,Takings!G:G)</f>
        <v>22</v>
      </c>
      <c r="H75" s="128">
        <f t="shared" si="40"/>
        <v>23.552272727272726</v>
      </c>
      <c r="I75" s="129">
        <f>SUMIF(Takings!$B:$B,'2014'!$B75,Takings!I:I)</f>
        <v>667.58</v>
      </c>
      <c r="J75" s="130">
        <f>SUMIF(Takings!$B:$B,'2014'!$B75,Takings!J:J)</f>
        <v>9</v>
      </c>
      <c r="K75" s="130">
        <f t="shared" si="41"/>
        <v>31</v>
      </c>
      <c r="L75" s="129">
        <f t="shared" si="42"/>
        <v>74.175555555555562</v>
      </c>
      <c r="M75" s="128">
        <f t="shared" si="43"/>
        <v>38.249354838709678</v>
      </c>
      <c r="N75" s="127" t="str">
        <f>IF(VLOOKUP($B75,Takings!$B:$P,13,0)=0,"",VLOOKUP($B75,Takings!$B:$P,13,0))</f>
        <v/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x14ac:dyDescent="0.35">
      <c r="A76" s="153" t="s">
        <v>1335</v>
      </c>
      <c r="B76" s="132">
        <v>41719</v>
      </c>
      <c r="C76" s="129">
        <f>SUMIF(Takings!$B:$B,'2014'!$B76,Takings!C:C)</f>
        <v>1748.21</v>
      </c>
      <c r="D76" s="119">
        <f>SUMIF(Takings!$B:$B,'2014'!$B76,Takings!D:D)</f>
        <v>0</v>
      </c>
      <c r="E76" s="119">
        <f>SUMIF(Takings!$B:$B,'2014'!$B76,Takings!E:E)</f>
        <v>0</v>
      </c>
      <c r="F76" s="128">
        <f>SUMIF(Takings!$B:$B,'2014'!$B76,Takings!F:F)</f>
        <v>1272.2</v>
      </c>
      <c r="G76" s="131">
        <f>SUMIF(Takings!$B:$B,'2014'!$B76,Takings!G:G)</f>
        <v>47</v>
      </c>
      <c r="H76" s="128">
        <f t="shared" si="40"/>
        <v>27.068085106382981</v>
      </c>
      <c r="I76" s="129">
        <f>SUMIF(Takings!$B:$B,'2014'!$B76,Takings!I:I)</f>
        <v>476.01</v>
      </c>
      <c r="J76" s="130">
        <f>SUMIF(Takings!$B:$B,'2014'!$B76,Takings!J:J)</f>
        <v>9</v>
      </c>
      <c r="K76" s="130">
        <f t="shared" si="41"/>
        <v>56</v>
      </c>
      <c r="L76" s="129">
        <f t="shared" si="42"/>
        <v>52.89</v>
      </c>
      <c r="M76" s="128">
        <f t="shared" si="43"/>
        <v>31.218035714285715</v>
      </c>
      <c r="N76" s="127" t="str">
        <f>IF(VLOOKUP($B76,Takings!$B:$P,13,0)=0,"",VLOOKUP($B76,Takings!$B:$P,13,0))</f>
        <v/>
      </c>
      <c r="O76" s="126" t="str">
        <f>IF(VLOOKUP($B76,Takings!$B:$P,14,0)=0,"",VLOOKUP($B76,Takings!$B:$P,14,0))</f>
        <v/>
      </c>
      <c r="P76" s="125" t="str">
        <f>IF(VLOOKUP($B76,Takings!$B:$P,15,0)=0,"",VLOOKUP($B76,Takings!$B:$P,15,0))</f>
        <v/>
      </c>
    </row>
    <row r="77" spans="1:16" s="113" customFormat="1" x14ac:dyDescent="0.35">
      <c r="A77" s="153" t="s">
        <v>1335</v>
      </c>
      <c r="B77" s="132">
        <v>41720</v>
      </c>
      <c r="C77" s="129">
        <f>SUMIF(Takings!$B:$B,'2014'!$B77,Takings!C:C)</f>
        <v>774.48</v>
      </c>
      <c r="D77" s="119">
        <f>SUMIF(Takings!$B:$B,'2014'!$B77,Takings!D:D)</f>
        <v>0</v>
      </c>
      <c r="E77" s="119">
        <f>SUMIF(Takings!$B:$B,'2014'!$B77,Takings!E:E)</f>
        <v>0</v>
      </c>
      <c r="F77" s="128">
        <f>SUMIF(Takings!$B:$B,'2014'!$B77,Takings!F:F)</f>
        <v>203.6</v>
      </c>
      <c r="G77" s="131">
        <f>SUMIF(Takings!$B:$B,'2014'!$B77,Takings!G:G)</f>
        <v>17</v>
      </c>
      <c r="H77" s="128">
        <f t="shared" si="40"/>
        <v>11.976470588235294</v>
      </c>
      <c r="I77" s="129">
        <f>SUMIF(Takings!$B:$B,'2014'!$B77,Takings!I:I)</f>
        <v>570.88</v>
      </c>
      <c r="J77" s="130">
        <f>SUMIF(Takings!$B:$B,'2014'!$B77,Takings!J:J)</f>
        <v>8</v>
      </c>
      <c r="K77" s="130">
        <f t="shared" si="41"/>
        <v>25</v>
      </c>
      <c r="L77" s="129">
        <f t="shared" si="42"/>
        <v>71.36</v>
      </c>
      <c r="M77" s="128">
        <f t="shared" si="43"/>
        <v>30.979200000000002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41721</v>
      </c>
      <c r="C78" s="119">
        <f>SUM(C72:C77)</f>
        <v>6015.68</v>
      </c>
      <c r="D78" s="119">
        <f>VLOOKUP($B78,Takings!$B:$P,3,0)</f>
        <v>1425.85</v>
      </c>
      <c r="E78" s="122">
        <f>SUM(C78:D78)</f>
        <v>7441.5300000000007</v>
      </c>
      <c r="F78" s="118"/>
      <c r="G78" s="121">
        <f>SUM(G72:G77)</f>
        <v>170</v>
      </c>
      <c r="H78" s="118">
        <f>AVERAGE(H72:H77)</f>
        <v>17.705578105588533</v>
      </c>
      <c r="I78" s="119">
        <f>SUM(I72:I77)</f>
        <v>2814.2300000000005</v>
      </c>
      <c r="J78" s="120">
        <f>SUM(J72:J77)</f>
        <v>49</v>
      </c>
      <c r="K78" s="120">
        <f>SUM(G78,J78)</f>
        <v>219</v>
      </c>
      <c r="L78" s="119">
        <f>AVERAGE(L72:L77)</f>
        <v>58.015013227513229</v>
      </c>
      <c r="M78" s="118">
        <f>AVERAGE(M72:M77)</f>
        <v>27.940769879899367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53" t="s">
        <v>1336</v>
      </c>
      <c r="B79" s="132">
        <v>41722</v>
      </c>
      <c r="C79" s="129">
        <f>SUMIF(Takings!$B:$B,'2014'!$B79,Takings!C:C)</f>
        <v>812.77</v>
      </c>
      <c r="D79" s="119">
        <f>SUMIF(Takings!$B:$B,'2014'!$B79,Takings!D:D)</f>
        <v>0</v>
      </c>
      <c r="E79" s="119">
        <f>SUMIF(Takings!$B:$B,'2014'!$B79,Takings!E:E)</f>
        <v>0</v>
      </c>
      <c r="F79" s="128">
        <f>SUMIF(Takings!$B:$B,'2014'!$B79,Takings!F:F)</f>
        <v>284.14999999999998</v>
      </c>
      <c r="G79" s="131">
        <f>SUMIF(Takings!$B:$B,'2014'!$B79,Takings!G:G)</f>
        <v>23</v>
      </c>
      <c r="H79" s="128">
        <f t="shared" ref="H79:H84" si="44">IFERROR(F79/G79,0)</f>
        <v>12.354347826086956</v>
      </c>
      <c r="I79" s="129">
        <f>SUMIF(Takings!$B:$B,'2014'!$B79,Takings!I:I)</f>
        <v>526.62</v>
      </c>
      <c r="J79" s="130">
        <f>SUMIF(Takings!$B:$B,'2014'!$B79,Takings!J:J)</f>
        <v>8</v>
      </c>
      <c r="K79" s="130">
        <f t="shared" ref="K79:K84" si="45">IFERROR(SUM(G79,J79),0)</f>
        <v>31</v>
      </c>
      <c r="L79" s="129">
        <f t="shared" ref="L79:L84" si="46">IFERROR(MEDIAN(I79/J79),0)</f>
        <v>65.827500000000001</v>
      </c>
      <c r="M79" s="128">
        <f t="shared" ref="M79:M84" si="47">IFERROR(SUM(F79,I79)/K79,0)</f>
        <v>26.153870967741934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53" t="s">
        <v>1336</v>
      </c>
      <c r="B80" s="132">
        <v>41723</v>
      </c>
      <c r="C80" s="129">
        <f>SUMIF(Takings!$B:$B,'2014'!$B80,Takings!C:C)</f>
        <v>989.77</v>
      </c>
      <c r="D80" s="119">
        <f>SUMIF(Takings!$B:$B,'2014'!$B80,Takings!D:D)</f>
        <v>0</v>
      </c>
      <c r="E80" s="119">
        <f>SUMIF(Takings!$B:$B,'2014'!$B80,Takings!E:E)</f>
        <v>0</v>
      </c>
      <c r="F80" s="128">
        <f>SUMIF(Takings!$B:$B,'2014'!$B80,Takings!F:F)</f>
        <v>582.75</v>
      </c>
      <c r="G80" s="131">
        <f>SUMIF(Takings!$B:$B,'2014'!$B80,Takings!G:G)</f>
        <v>30</v>
      </c>
      <c r="H80" s="128">
        <f t="shared" si="44"/>
        <v>19.425000000000001</v>
      </c>
      <c r="I80" s="129">
        <f>SUMIF(Takings!$B:$B,'2014'!$B80,Takings!I:I)</f>
        <v>407.02</v>
      </c>
      <c r="J80" s="130">
        <f>SUMIF(Takings!$B:$B,'2014'!$B80,Takings!J:J)</f>
        <v>14</v>
      </c>
      <c r="K80" s="130">
        <f t="shared" si="45"/>
        <v>44</v>
      </c>
      <c r="L80" s="129">
        <f t="shared" si="46"/>
        <v>29.072857142857142</v>
      </c>
      <c r="M80" s="128">
        <f t="shared" si="47"/>
        <v>22.494772727272728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53" t="s">
        <v>1336</v>
      </c>
      <c r="B81" s="132">
        <v>41724</v>
      </c>
      <c r="C81" s="129">
        <f>SUMIF(Takings!$B:$B,'2014'!$B81,Takings!C:C)</f>
        <v>1460.4</v>
      </c>
      <c r="D81" s="119">
        <f>SUMIF(Takings!$B:$B,'2014'!$B81,Takings!D:D)</f>
        <v>0</v>
      </c>
      <c r="E81" s="119">
        <f>SUMIF(Takings!$B:$B,'2014'!$B81,Takings!E:E)</f>
        <v>0</v>
      </c>
      <c r="F81" s="128">
        <f>SUMIF(Takings!$B:$B,'2014'!$B81,Takings!F:F)</f>
        <v>778.25</v>
      </c>
      <c r="G81" s="131">
        <f>SUMIF(Takings!$B:$B,'2014'!$B81,Takings!G:G)</f>
        <v>32</v>
      </c>
      <c r="H81" s="128">
        <f t="shared" si="44"/>
        <v>24.3203125</v>
      </c>
      <c r="I81" s="129">
        <f>SUMIF(Takings!$B:$B,'2014'!$B81,Takings!I:I)</f>
        <v>682.15</v>
      </c>
      <c r="J81" s="130">
        <f>SUMIF(Takings!$B:$B,'2014'!$B81,Takings!J:J)</f>
        <v>14</v>
      </c>
      <c r="K81" s="130">
        <f t="shared" si="45"/>
        <v>46</v>
      </c>
      <c r="L81" s="129">
        <f t="shared" si="46"/>
        <v>48.725000000000001</v>
      </c>
      <c r="M81" s="128">
        <f t="shared" si="47"/>
        <v>31.747826086956525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53" t="s">
        <v>1336</v>
      </c>
      <c r="B82" s="132">
        <v>41725</v>
      </c>
      <c r="C82" s="129">
        <f>SUMIF(Takings!$B:$B,'2014'!$B82,Takings!C:C)</f>
        <v>1696.92</v>
      </c>
      <c r="D82" s="119">
        <f>SUMIF(Takings!$B:$B,'2014'!$B82,Takings!D:D)</f>
        <v>0</v>
      </c>
      <c r="E82" s="119">
        <f>SUMIF(Takings!$B:$B,'2014'!$B82,Takings!E:E)</f>
        <v>0</v>
      </c>
      <c r="F82" s="128">
        <f>SUMIF(Takings!$B:$B,'2014'!$B82,Takings!F:F)</f>
        <v>598.95000000000005</v>
      </c>
      <c r="G82" s="131">
        <f>SUMIF(Takings!$B:$B,'2014'!$B82,Takings!G:G)</f>
        <v>32</v>
      </c>
      <c r="H82" s="128">
        <f t="shared" si="44"/>
        <v>18.717187500000001</v>
      </c>
      <c r="I82" s="129">
        <f>SUMIF(Takings!$B:$B,'2014'!$B82,Takings!I:I)</f>
        <v>1097.97</v>
      </c>
      <c r="J82" s="130">
        <f>SUMIF(Takings!$B:$B,'2014'!$B82,Takings!J:J)</f>
        <v>17</v>
      </c>
      <c r="K82" s="130">
        <f t="shared" si="45"/>
        <v>49</v>
      </c>
      <c r="L82" s="129">
        <f t="shared" si="46"/>
        <v>64.586470588235301</v>
      </c>
      <c r="M82" s="128">
        <f t="shared" si="47"/>
        <v>34.631020408163266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53" t="s">
        <v>1336</v>
      </c>
      <c r="B83" s="132">
        <v>41726</v>
      </c>
      <c r="C83" s="129">
        <f>SUMIF(Takings!$B:$B,'2014'!$B83,Takings!C:C)</f>
        <v>2001.06</v>
      </c>
      <c r="D83" s="119">
        <f>SUMIF(Takings!$B:$B,'2014'!$B83,Takings!D:D)</f>
        <v>0</v>
      </c>
      <c r="E83" s="119">
        <f>SUMIF(Takings!$B:$B,'2014'!$B83,Takings!E:E)</f>
        <v>0</v>
      </c>
      <c r="F83" s="128">
        <f>SUMIF(Takings!$B:$B,'2014'!$B83,Takings!F:F)</f>
        <v>1087.1500000000001</v>
      </c>
      <c r="G83" s="131">
        <f>SUMIF(Takings!$B:$B,'2014'!$B83,Takings!G:G)</f>
        <v>40</v>
      </c>
      <c r="H83" s="128">
        <f t="shared" si="44"/>
        <v>27.178750000000001</v>
      </c>
      <c r="I83" s="129">
        <f>SUMIF(Takings!$B:$B,'2014'!$B83,Takings!I:I)</f>
        <v>913.91</v>
      </c>
      <c r="J83" s="130">
        <f>SUMIF(Takings!$B:$B,'2014'!$B83,Takings!J:J)</f>
        <v>18</v>
      </c>
      <c r="K83" s="130">
        <f t="shared" si="45"/>
        <v>58</v>
      </c>
      <c r="L83" s="129">
        <f t="shared" si="46"/>
        <v>50.772777777777776</v>
      </c>
      <c r="M83" s="128">
        <f t="shared" si="47"/>
        <v>34.50103448275862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53" t="s">
        <v>1336</v>
      </c>
      <c r="B84" s="132">
        <v>41727</v>
      </c>
      <c r="C84" s="129">
        <f>SUMIF(Takings!$B:$B,'2014'!$B84,Takings!C:C)</f>
        <v>971.03</v>
      </c>
      <c r="D84" s="119">
        <f>SUMIF(Takings!$B:$B,'2014'!$B84,Takings!D:D)</f>
        <v>0</v>
      </c>
      <c r="E84" s="119">
        <f>SUMIF(Takings!$B:$B,'2014'!$B84,Takings!E:E)</f>
        <v>0</v>
      </c>
      <c r="F84" s="128">
        <f>SUMIF(Takings!$B:$B,'2014'!$B84,Takings!F:F)</f>
        <v>309.35000000000002</v>
      </c>
      <c r="G84" s="131">
        <f>SUMIF(Takings!$B:$B,'2014'!$B84,Takings!G:G)</f>
        <v>17</v>
      </c>
      <c r="H84" s="128">
        <f t="shared" si="44"/>
        <v>18.197058823529414</v>
      </c>
      <c r="I84" s="129">
        <f>SUMIF(Takings!$B:$B,'2014'!$B84,Takings!I:I)</f>
        <v>661.68</v>
      </c>
      <c r="J84" s="130">
        <f>SUMIF(Takings!$B:$B,'2014'!$B84,Takings!J:J)</f>
        <v>12</v>
      </c>
      <c r="K84" s="130">
        <f t="shared" si="45"/>
        <v>29</v>
      </c>
      <c r="L84" s="129">
        <f t="shared" si="46"/>
        <v>55.139999999999993</v>
      </c>
      <c r="M84" s="128">
        <f t="shared" si="47"/>
        <v>33.483793103448278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41728</v>
      </c>
      <c r="C85" s="119">
        <f>SUM(C79:C84)</f>
        <v>7931.95</v>
      </c>
      <c r="D85" s="119">
        <f>VLOOKUP($B85,Takings!$B:$P,3,0)</f>
        <v>1762.52</v>
      </c>
      <c r="E85" s="122">
        <f>SUM(C85:D85)</f>
        <v>9694.4699999999993</v>
      </c>
      <c r="F85" s="118"/>
      <c r="G85" s="121">
        <f>SUM(G79:G84)</f>
        <v>174</v>
      </c>
      <c r="H85" s="118">
        <f>AVERAGE(H79:H84)</f>
        <v>20.032109441602731</v>
      </c>
      <c r="I85" s="119">
        <f>SUM(I79:I84)</f>
        <v>4289.3500000000004</v>
      </c>
      <c r="J85" s="120">
        <f>SUM(J79:J84)</f>
        <v>83</v>
      </c>
      <c r="K85" s="120">
        <f>SUM(G85,J85)</f>
        <v>257</v>
      </c>
      <c r="L85" s="119">
        <f>AVERAGE(L79:L84)</f>
        <v>52.354100918145036</v>
      </c>
      <c r="M85" s="118">
        <f>AVERAGE(M79:M84)</f>
        <v>30.502052962723557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53" t="s">
        <v>1337</v>
      </c>
      <c r="B86" s="132">
        <v>41729</v>
      </c>
      <c r="C86" s="129">
        <f>SUMIF(Takings!$B:$B,'2014'!$B86,Takings!C:C)</f>
        <v>953.58</v>
      </c>
      <c r="D86" s="119">
        <f>SUMIF(Takings!$B:$B,'2014'!$B86,Takings!D:D)</f>
        <v>0</v>
      </c>
      <c r="E86" s="119">
        <f>SUMIF(Takings!$B:$B,'2014'!$B86,Takings!E:E)</f>
        <v>0</v>
      </c>
      <c r="F86" s="128">
        <f>SUMIF(Takings!$B:$B,'2014'!$B86,Takings!F:F)</f>
        <v>570.54999999999995</v>
      </c>
      <c r="G86" s="131">
        <f>SUMIF(Takings!$B:$B,'2014'!$B86,Takings!G:G)</f>
        <v>33</v>
      </c>
      <c r="H86" s="128">
        <f t="shared" ref="H86:H91" si="48">IFERROR(F86/G86,0)</f>
        <v>17.289393939393939</v>
      </c>
      <c r="I86" s="129">
        <f>SUMIF(Takings!$B:$B,'2014'!$B86,Takings!I:I)</f>
        <v>383.03</v>
      </c>
      <c r="J86" s="130">
        <f>SUMIF(Takings!$B:$B,'2014'!$B86,Takings!J:J)</f>
        <v>9</v>
      </c>
      <c r="K86" s="130">
        <f t="shared" ref="K86:K91" si="49">IFERROR(SUM(G86,J86),0)</f>
        <v>42</v>
      </c>
      <c r="L86" s="129">
        <f t="shared" ref="L86:L91" si="50">IFERROR(MEDIAN(I86/J86),0)</f>
        <v>42.558888888888887</v>
      </c>
      <c r="M86" s="128">
        <f t="shared" ref="M86:M91" si="51">IFERROR(SUM(F86,I86)/K86,0)</f>
        <v>22.704285714285714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53" t="s">
        <v>1337</v>
      </c>
      <c r="B87" s="132">
        <v>41730</v>
      </c>
      <c r="C87" s="129">
        <f>SUMIF(Takings!$B:$B,'2014'!$B87,Takings!C:C)</f>
        <v>895.65</v>
      </c>
      <c r="D87" s="119">
        <f>SUMIF(Takings!$B:$B,'2014'!$B87,Takings!D:D)</f>
        <v>0</v>
      </c>
      <c r="E87" s="119">
        <f>SUMIF(Takings!$B:$B,'2014'!$B87,Takings!E:E)</f>
        <v>0</v>
      </c>
      <c r="F87" s="128">
        <f>SUMIF(Takings!$B:$B,'2014'!$B87,Takings!F:F)</f>
        <v>613.9</v>
      </c>
      <c r="G87" s="131">
        <f>SUMIF(Takings!$B:$B,'2014'!$B87,Takings!G:G)</f>
        <v>32</v>
      </c>
      <c r="H87" s="128">
        <f t="shared" si="48"/>
        <v>19.184374999999999</v>
      </c>
      <c r="I87" s="129">
        <f>SUMIF(Takings!$B:$B,'2014'!$B87,Takings!I:I)</f>
        <v>281.75</v>
      </c>
      <c r="J87" s="130">
        <f>SUMIF(Takings!$B:$B,'2014'!$B87,Takings!J:J)</f>
        <v>9</v>
      </c>
      <c r="K87" s="130">
        <f t="shared" si="49"/>
        <v>41</v>
      </c>
      <c r="L87" s="129">
        <f t="shared" si="50"/>
        <v>31.305555555555557</v>
      </c>
      <c r="M87" s="128">
        <f t="shared" si="51"/>
        <v>21.845121951219511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53" t="s">
        <v>1337</v>
      </c>
      <c r="B88" s="132">
        <v>41731</v>
      </c>
      <c r="C88" s="129">
        <f>SUMIF(Takings!$B:$B,'2014'!$B88,Takings!C:C)</f>
        <v>907.39</v>
      </c>
      <c r="D88" s="119">
        <f>SUMIF(Takings!$B:$B,'2014'!$B88,Takings!D:D)</f>
        <v>0</v>
      </c>
      <c r="E88" s="119">
        <f>SUMIF(Takings!$B:$B,'2014'!$B88,Takings!E:E)</f>
        <v>0</v>
      </c>
      <c r="F88" s="128">
        <f>SUMIF(Takings!$B:$B,'2014'!$B88,Takings!F:F)</f>
        <v>585.79999999999995</v>
      </c>
      <c r="G88" s="131">
        <f>SUMIF(Takings!$B:$B,'2014'!$B88,Takings!G:G)</f>
        <v>32</v>
      </c>
      <c r="H88" s="128">
        <f t="shared" si="48"/>
        <v>18.306249999999999</v>
      </c>
      <c r="I88" s="129">
        <f>SUMIF(Takings!$B:$B,'2014'!$B88,Takings!I:I)</f>
        <v>321.58999999999997</v>
      </c>
      <c r="J88" s="130">
        <f>SUMIF(Takings!$B:$B,'2014'!$B88,Takings!J:J)</f>
        <v>11</v>
      </c>
      <c r="K88" s="130">
        <f t="shared" si="49"/>
        <v>43</v>
      </c>
      <c r="L88" s="129">
        <f t="shared" si="50"/>
        <v>29.235454545454544</v>
      </c>
      <c r="M88" s="128">
        <f t="shared" si="51"/>
        <v>21.102093023255811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53" t="s">
        <v>1337</v>
      </c>
      <c r="B89" s="132">
        <v>41732</v>
      </c>
      <c r="C89" s="129">
        <f>SUMIF(Takings!$B:$B,'2014'!$B89,Takings!C:C)</f>
        <v>1651.47</v>
      </c>
      <c r="D89" s="119">
        <f>SUMIF(Takings!$B:$B,'2014'!$B89,Takings!D:D)</f>
        <v>0</v>
      </c>
      <c r="E89" s="119">
        <f>SUMIF(Takings!$B:$B,'2014'!$B89,Takings!E:E)</f>
        <v>0</v>
      </c>
      <c r="F89" s="128">
        <f>SUMIF(Takings!$B:$B,'2014'!$B89,Takings!F:F)</f>
        <v>512.15</v>
      </c>
      <c r="G89" s="131">
        <f>SUMIF(Takings!$B:$B,'2014'!$B89,Takings!G:G)</f>
        <v>28</v>
      </c>
      <c r="H89" s="128">
        <f t="shared" si="48"/>
        <v>18.291071428571428</v>
      </c>
      <c r="I89" s="129">
        <f>SUMIF(Takings!$B:$B,'2014'!$B89,Takings!I:I)</f>
        <v>1139.32</v>
      </c>
      <c r="J89" s="130">
        <f>SUMIF(Takings!$B:$B,'2014'!$B89,Takings!J:J)</f>
        <v>19</v>
      </c>
      <c r="K89" s="130">
        <f t="shared" si="49"/>
        <v>47</v>
      </c>
      <c r="L89" s="129">
        <f t="shared" si="50"/>
        <v>59.964210526315789</v>
      </c>
      <c r="M89" s="128">
        <f t="shared" si="51"/>
        <v>35.137659574468081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53" t="s">
        <v>1337</v>
      </c>
      <c r="B90" s="132">
        <v>41733</v>
      </c>
      <c r="C90" s="129">
        <f>SUMIF(Takings!$B:$B,'2014'!$B90,Takings!C:C)</f>
        <v>1935.26</v>
      </c>
      <c r="D90" s="119">
        <f>SUMIF(Takings!$B:$B,'2014'!$B90,Takings!D:D)</f>
        <v>0</v>
      </c>
      <c r="E90" s="119">
        <f>SUMIF(Takings!$B:$B,'2014'!$B90,Takings!E:E)</f>
        <v>0</v>
      </c>
      <c r="F90" s="128">
        <f>SUMIF(Takings!$B:$B,'2014'!$B90,Takings!F:F)</f>
        <v>1145.8499999999999</v>
      </c>
      <c r="G90" s="131">
        <f>SUMIF(Takings!$B:$B,'2014'!$B90,Takings!G:G)</f>
        <v>51</v>
      </c>
      <c r="H90" s="128">
        <f t="shared" si="48"/>
        <v>22.467647058823527</v>
      </c>
      <c r="I90" s="129">
        <f>SUMIF(Takings!$B:$B,'2014'!$B90,Takings!I:I)</f>
        <v>789.41</v>
      </c>
      <c r="J90" s="130">
        <f>SUMIF(Takings!$B:$B,'2014'!$B90,Takings!J:J)</f>
        <v>10</v>
      </c>
      <c r="K90" s="130">
        <f t="shared" si="49"/>
        <v>61</v>
      </c>
      <c r="L90" s="129">
        <f t="shared" si="50"/>
        <v>78.941000000000003</v>
      </c>
      <c r="M90" s="128">
        <f t="shared" si="51"/>
        <v>31.725573770491799</v>
      </c>
      <c r="N90" s="127" t="str">
        <f>IF(VLOOKUP($B90,Takings!$B:$P,13,0)=0,"",VLOOKUP($B90,Takings!$B:$P,13,0))</f>
        <v/>
      </c>
      <c r="O90" s="126" t="str">
        <f>IF(VLOOKUP($B90,Takings!$B:$P,14,0)=0,"",VLOOKUP($B90,Takings!$B:$P,14,0))</f>
        <v/>
      </c>
      <c r="P90" s="125" t="str">
        <f>IF(VLOOKUP($B90,Takings!$B:$P,15,0)=0,"",VLOOKUP($B90,Takings!$B:$P,15,0))</f>
        <v/>
      </c>
    </row>
    <row r="91" spans="1:16" s="113" customFormat="1" x14ac:dyDescent="0.35">
      <c r="A91" s="134" t="s">
        <v>1337</v>
      </c>
      <c r="B91" s="132">
        <v>41734</v>
      </c>
      <c r="C91" s="129">
        <f>SUMIF(Takings!$B:$B,'2014'!$B91,Takings!C:C)</f>
        <v>555.55999999999995</v>
      </c>
      <c r="D91" s="119">
        <f>SUMIF(Takings!$B:$B,'2014'!$B91,Takings!D:D)</f>
        <v>0</v>
      </c>
      <c r="E91" s="119">
        <f>SUMIF(Takings!$B:$B,'2014'!$B91,Takings!E:E)</f>
        <v>0</v>
      </c>
      <c r="F91" s="128">
        <f>SUMIF(Takings!$B:$B,'2014'!$B91,Takings!F:F)</f>
        <v>291.75</v>
      </c>
      <c r="G91" s="131">
        <f>SUMIF(Takings!$B:$B,'2014'!$B91,Takings!G:G)</f>
        <v>21</v>
      </c>
      <c r="H91" s="128">
        <f t="shared" si="48"/>
        <v>13.892857142857142</v>
      </c>
      <c r="I91" s="129">
        <f>SUMIF(Takings!$B:$B,'2014'!$B91,Takings!I:I)</f>
        <v>263.81</v>
      </c>
      <c r="J91" s="130">
        <f>SUMIF(Takings!$B:$B,'2014'!$B91,Takings!J:J)</f>
        <v>7</v>
      </c>
      <c r="K91" s="130">
        <f t="shared" si="49"/>
        <v>28</v>
      </c>
      <c r="L91" s="129">
        <f t="shared" si="50"/>
        <v>37.687142857142859</v>
      </c>
      <c r="M91" s="128">
        <f t="shared" si="51"/>
        <v>19.841428571428569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41735</v>
      </c>
      <c r="C92" s="119">
        <f>SUM(C86:C91)</f>
        <v>6898.91</v>
      </c>
      <c r="D92" s="119">
        <f>VLOOKUP($B92,Takings!$B:$P,3,0)</f>
        <v>1906.13</v>
      </c>
      <c r="E92" s="122">
        <f>SUM(C92:D92)</f>
        <v>8805.0400000000009</v>
      </c>
      <c r="F92" s="118"/>
      <c r="G92" s="121">
        <f>SUM(G86:G91)</f>
        <v>197</v>
      </c>
      <c r="H92" s="118">
        <f>AVERAGE(H86:H91)</f>
        <v>18.238599094941005</v>
      </c>
      <c r="I92" s="119">
        <f>SUM(I86:I91)</f>
        <v>3178.9099999999994</v>
      </c>
      <c r="J92" s="120">
        <f>SUM(J86:J91)</f>
        <v>65</v>
      </c>
      <c r="K92" s="120">
        <f>SUM(G92,J92)</f>
        <v>262</v>
      </c>
      <c r="L92" s="119">
        <f>AVERAGE(L86:L91)</f>
        <v>46.615375395559603</v>
      </c>
      <c r="M92" s="118">
        <f>AVERAGE(M86:M91)</f>
        <v>25.392693767524914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34" t="s">
        <v>1338</v>
      </c>
      <c r="B93" s="132">
        <v>41736</v>
      </c>
      <c r="C93" s="129">
        <f>SUMIF(Takings!$B:$B,'2014'!$B93,Takings!C:C)</f>
        <v>544.96</v>
      </c>
      <c r="D93" s="119">
        <f>SUMIF(Takings!$B:$B,'2014'!$B93,Takings!D:D)</f>
        <v>0</v>
      </c>
      <c r="E93" s="119">
        <f>SUMIF(Takings!$B:$B,'2014'!$B93,Takings!E:E)</f>
        <v>0</v>
      </c>
      <c r="F93" s="128">
        <f>SUMIF(Takings!$B:$B,'2014'!$B93,Takings!F:F)</f>
        <v>375.25</v>
      </c>
      <c r="G93" s="131">
        <f>SUMIF(Takings!$B:$B,'2014'!$B93,Takings!G:G)</f>
        <v>28</v>
      </c>
      <c r="H93" s="128">
        <f t="shared" ref="H93:H98" si="52">IFERROR(F93/G93,0)</f>
        <v>13.401785714285714</v>
      </c>
      <c r="I93" s="129">
        <f>SUMIF(Takings!$B:$B,'2014'!$B93,Takings!I:I)</f>
        <v>169.71</v>
      </c>
      <c r="J93" s="130">
        <f>SUMIF(Takings!$B:$B,'2014'!$B93,Takings!J:J)</f>
        <v>6</v>
      </c>
      <c r="K93" s="130">
        <f t="shared" ref="K93:K98" si="53">IFERROR(SUM(G93,J93),0)</f>
        <v>34</v>
      </c>
      <c r="L93" s="129">
        <f t="shared" ref="L93:L98" si="54">IFERROR(MEDIAN(I93/J93),0)</f>
        <v>28.285</v>
      </c>
      <c r="M93" s="128">
        <f t="shared" ref="M93:M98" si="55">IFERROR(SUM(F93,I93)/K93,0)</f>
        <v>16.02823529411765</v>
      </c>
      <c r="N93" s="127" t="str">
        <f>IF(VLOOKUP($B93,Takings!$B:$P,13,0)=0,"",VLOOKUP($B93,Takings!$B:$P,13,0))</f>
        <v/>
      </c>
      <c r="O93" s="126" t="str">
        <f>IF(VLOOKUP($B93,Takings!$B:$P,14,0)=0,"",VLOOKUP($B93,Takings!$B:$P,14,0))</f>
        <v/>
      </c>
      <c r="P93" s="125" t="str">
        <f>IF(VLOOKUP($B93,Takings!$B:$P,15,0)=0,"",VLOOKUP($B93,Takings!$B:$P,15,0))</f>
        <v/>
      </c>
    </row>
    <row r="94" spans="1:16" s="113" customFormat="1" x14ac:dyDescent="0.35">
      <c r="A94" s="134" t="s">
        <v>1338</v>
      </c>
      <c r="B94" s="132">
        <v>41737</v>
      </c>
      <c r="C94" s="129">
        <f>SUMIF(Takings!$B:$B,'2014'!$B94,Takings!C:C)</f>
        <v>735.04</v>
      </c>
      <c r="D94" s="119">
        <f>SUMIF(Takings!$B:$B,'2014'!$B94,Takings!D:D)</f>
        <v>0</v>
      </c>
      <c r="E94" s="119">
        <f>SUMIF(Takings!$B:$B,'2014'!$B94,Takings!E:E)</f>
        <v>0</v>
      </c>
      <c r="F94" s="128">
        <f>SUMIF(Takings!$B:$B,'2014'!$B94,Takings!F:F)</f>
        <v>464.85</v>
      </c>
      <c r="G94" s="131">
        <f>SUMIF(Takings!$B:$B,'2014'!$B94,Takings!G:G)</f>
        <v>34</v>
      </c>
      <c r="H94" s="128">
        <f t="shared" si="52"/>
        <v>13.672058823529412</v>
      </c>
      <c r="I94" s="129">
        <f>SUMIF(Takings!$B:$B,'2014'!$B94,Takings!I:I)</f>
        <v>270.19</v>
      </c>
      <c r="J94" s="130">
        <f>SUMIF(Takings!$B:$B,'2014'!$B94,Takings!J:J)</f>
        <v>8</v>
      </c>
      <c r="K94" s="130">
        <f t="shared" si="53"/>
        <v>42</v>
      </c>
      <c r="L94" s="129">
        <f t="shared" si="54"/>
        <v>33.77375</v>
      </c>
      <c r="M94" s="128">
        <f t="shared" si="55"/>
        <v>17.500952380952381</v>
      </c>
      <c r="N94" s="127" t="str">
        <f>IF(VLOOKUP($B94,Takings!$B:$P,13,0)=0,"",VLOOKUP($B94,Takings!$B:$P,13,0))</f>
        <v/>
      </c>
      <c r="O94" s="126" t="str">
        <f>IF(VLOOKUP($B94,Takings!$B:$P,14,0)=0,"",VLOOKUP($B94,Takings!$B:$P,14,0))</f>
        <v/>
      </c>
      <c r="P94" s="125" t="str">
        <f>IF(VLOOKUP($B94,Takings!$B:$P,15,0)=0,"",VLOOKUP($B94,Takings!$B:$P,15,0))</f>
        <v/>
      </c>
    </row>
    <row r="95" spans="1:16" s="113" customFormat="1" x14ac:dyDescent="0.35">
      <c r="A95" s="134" t="s">
        <v>1338</v>
      </c>
      <c r="B95" s="132">
        <v>41738</v>
      </c>
      <c r="C95" s="129">
        <f>SUMIF(Takings!$B:$B,'2014'!$B95,Takings!C:C)</f>
        <v>859.78</v>
      </c>
      <c r="D95" s="119">
        <f>SUMIF(Takings!$B:$B,'2014'!$B95,Takings!D:D)</f>
        <v>0</v>
      </c>
      <c r="E95" s="119">
        <f>SUMIF(Takings!$B:$B,'2014'!$B95,Takings!E:E)</f>
        <v>0</v>
      </c>
      <c r="F95" s="128">
        <f>SUMIF(Takings!$B:$B,'2014'!$B95,Takings!F:F)</f>
        <v>510.25</v>
      </c>
      <c r="G95" s="131">
        <f>SUMIF(Takings!$B:$B,'2014'!$B95,Takings!G:G)</f>
        <v>30</v>
      </c>
      <c r="H95" s="128">
        <f t="shared" si="52"/>
        <v>17.008333333333333</v>
      </c>
      <c r="I95" s="129">
        <f>SUMIF(Takings!$B:$B,'2014'!$B95,Takings!I:I)</f>
        <v>349.53</v>
      </c>
      <c r="J95" s="130">
        <f>SUMIF(Takings!$B:$B,'2014'!$B95,Takings!J:J)</f>
        <v>7</v>
      </c>
      <c r="K95" s="130">
        <f t="shared" si="53"/>
        <v>37</v>
      </c>
      <c r="L95" s="129">
        <f t="shared" si="54"/>
        <v>49.932857142857138</v>
      </c>
      <c r="M95" s="128">
        <f t="shared" si="55"/>
        <v>23.237297297297296</v>
      </c>
      <c r="N95" s="127" t="str">
        <f>IF(VLOOKUP($B95,Takings!$B:$P,13,0)=0,"",VLOOKUP($B95,Takings!$B:$P,13,0))</f>
        <v/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34" t="s">
        <v>1338</v>
      </c>
      <c r="B96" s="132">
        <v>41739</v>
      </c>
      <c r="C96" s="129">
        <f>SUMIF(Takings!$B:$B,'2014'!$B96,Takings!C:C)</f>
        <v>1581.42</v>
      </c>
      <c r="D96" s="119">
        <f>SUMIF(Takings!$B:$B,'2014'!$B96,Takings!D:D)</f>
        <v>0</v>
      </c>
      <c r="E96" s="119">
        <f>SUMIF(Takings!$B:$B,'2014'!$B96,Takings!E:E)</f>
        <v>0</v>
      </c>
      <c r="F96" s="128">
        <f>SUMIF(Takings!$B:$B,'2014'!$B96,Takings!F:F)</f>
        <v>662.05</v>
      </c>
      <c r="G96" s="131">
        <f>SUMIF(Takings!$B:$B,'2014'!$B96,Takings!G:G)</f>
        <v>28</v>
      </c>
      <c r="H96" s="128">
        <f t="shared" si="52"/>
        <v>23.644642857142856</v>
      </c>
      <c r="I96" s="129">
        <f>SUMIF(Takings!$B:$B,'2014'!$B96,Takings!I:I)</f>
        <v>919.37</v>
      </c>
      <c r="J96" s="130">
        <f>SUMIF(Takings!$B:$B,'2014'!$B96,Takings!J:J)</f>
        <v>9</v>
      </c>
      <c r="K96" s="130">
        <f t="shared" si="53"/>
        <v>37</v>
      </c>
      <c r="L96" s="129">
        <f t="shared" si="54"/>
        <v>102.15222222222222</v>
      </c>
      <c r="M96" s="128">
        <f t="shared" si="55"/>
        <v>42.741081081081084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34" t="s">
        <v>1338</v>
      </c>
      <c r="B97" s="132">
        <v>41740</v>
      </c>
      <c r="C97" s="129">
        <f>SUMIF(Takings!$B:$B,'2014'!$B97,Takings!C:C)</f>
        <v>1785.8</v>
      </c>
      <c r="D97" s="119">
        <f>SUMIF(Takings!$B:$B,'2014'!$B97,Takings!D:D)</f>
        <v>0</v>
      </c>
      <c r="E97" s="119">
        <f>SUMIF(Takings!$B:$B,'2014'!$B97,Takings!E:E)</f>
        <v>0</v>
      </c>
      <c r="F97" s="128">
        <f>SUMIF(Takings!$B:$B,'2014'!$B97,Takings!F:F)</f>
        <v>957.85</v>
      </c>
      <c r="G97" s="131">
        <f>SUMIF(Takings!$B:$B,'2014'!$B97,Takings!G:G)</f>
        <v>45</v>
      </c>
      <c r="H97" s="128">
        <f t="shared" si="52"/>
        <v>21.285555555555558</v>
      </c>
      <c r="I97" s="129">
        <f>SUMIF(Takings!$B:$B,'2014'!$B97,Takings!I:I)</f>
        <v>827.95</v>
      </c>
      <c r="J97" s="130">
        <f>SUMIF(Takings!$B:$B,'2014'!$B97,Takings!J:J)</f>
        <v>21</v>
      </c>
      <c r="K97" s="130">
        <f t="shared" si="53"/>
        <v>66</v>
      </c>
      <c r="L97" s="129">
        <f t="shared" si="54"/>
        <v>39.426190476190477</v>
      </c>
      <c r="M97" s="128">
        <f t="shared" si="55"/>
        <v>27.057575757575762</v>
      </c>
      <c r="N97" s="127" t="str">
        <f>IF(VLOOKUP($B97,Takings!$B:$P,13,0)=0,"",VLOOKUP($B97,Takings!$B:$P,13,0))</f>
        <v/>
      </c>
      <c r="O97" s="126" t="str">
        <f>IF(VLOOKUP($B97,Takings!$B:$P,14,0)=0,"",VLOOKUP($B97,Takings!$B:$P,14,0))</f>
        <v/>
      </c>
      <c r="P97" s="125" t="str">
        <f>IF(VLOOKUP($B97,Takings!$B:$P,15,0)=0,"",VLOOKUP($B97,Takings!$B:$P,15,0))</f>
        <v/>
      </c>
    </row>
    <row r="98" spans="1:16" s="113" customFormat="1" x14ac:dyDescent="0.35">
      <c r="A98" s="134" t="s">
        <v>1338</v>
      </c>
      <c r="B98" s="132">
        <v>41741</v>
      </c>
      <c r="C98" s="129">
        <f>SUMIF(Takings!$B:$B,'2014'!$B98,Takings!C:C)</f>
        <v>578.01</v>
      </c>
      <c r="D98" s="119">
        <f>SUMIF(Takings!$B:$B,'2014'!$B98,Takings!D:D)</f>
        <v>0</v>
      </c>
      <c r="E98" s="119">
        <f>SUMIF(Takings!$B:$B,'2014'!$B98,Takings!E:E)</f>
        <v>0</v>
      </c>
      <c r="F98" s="128">
        <f>SUMIF(Takings!$B:$B,'2014'!$B98,Takings!F:F)</f>
        <v>398.8</v>
      </c>
      <c r="G98" s="131">
        <f>SUMIF(Takings!$B:$B,'2014'!$B98,Takings!G:G)</f>
        <v>17</v>
      </c>
      <c r="H98" s="128">
        <f t="shared" si="52"/>
        <v>23.458823529411767</v>
      </c>
      <c r="I98" s="129">
        <f>SUMIF(Takings!$B:$B,'2014'!$B98,Takings!I:I)</f>
        <v>179.21</v>
      </c>
      <c r="J98" s="130">
        <f>SUMIF(Takings!$B:$B,'2014'!$B98,Takings!J:J)</f>
        <v>3</v>
      </c>
      <c r="K98" s="130">
        <f t="shared" si="53"/>
        <v>20</v>
      </c>
      <c r="L98" s="129">
        <f t="shared" si="54"/>
        <v>59.736666666666672</v>
      </c>
      <c r="M98" s="128">
        <f t="shared" si="55"/>
        <v>28.900500000000001</v>
      </c>
      <c r="N98" s="127" t="str">
        <f>IF(VLOOKUP($B98,Takings!$B:$P,13,0)=0,"",VLOOKUP($B98,Takings!$B:$P,13,0))</f>
        <v/>
      </c>
      <c r="O98" s="126" t="str">
        <f>IF(VLOOKUP($B98,Takings!$B:$P,14,0)=0,"",VLOOKUP($B98,Takings!$B:$P,14,0))</f>
        <v/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41742</v>
      </c>
      <c r="C99" s="119">
        <f>SUM(C93:C98)</f>
        <v>6085.01</v>
      </c>
      <c r="D99" s="119">
        <f>VLOOKUP($B99,Takings!$B:$P,3,0)</f>
        <v>1588.55</v>
      </c>
      <c r="E99" s="122">
        <f>SUM(C99:D99)</f>
        <v>7673.56</v>
      </c>
      <c r="F99" s="118"/>
      <c r="G99" s="121">
        <f>SUM(G93:G98)</f>
        <v>182</v>
      </c>
      <c r="H99" s="118">
        <f>AVERAGE(H93:H98)</f>
        <v>18.745199968876438</v>
      </c>
      <c r="I99" s="119">
        <f>SUM(I93:I98)</f>
        <v>2715.96</v>
      </c>
      <c r="J99" s="120">
        <f>SUM(J93:J98)</f>
        <v>54</v>
      </c>
      <c r="K99" s="120">
        <f>SUM(G99,J99)</f>
        <v>236</v>
      </c>
      <c r="L99" s="119">
        <f>AVERAGE(L93:L98)</f>
        <v>52.217781084656082</v>
      </c>
      <c r="M99" s="118">
        <f>AVERAGE(M93:M98)</f>
        <v>25.910940301837361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34" t="s">
        <v>1339</v>
      </c>
      <c r="B100" s="132">
        <v>41743</v>
      </c>
      <c r="C100" s="129">
        <f>SUMIF(Takings!$B:$B,'2014'!$B100,Takings!C:C)</f>
        <v>1166.19</v>
      </c>
      <c r="D100" s="119">
        <f>SUMIF(Takings!$B:$B,'2014'!$B100,Takings!D:D)</f>
        <v>0</v>
      </c>
      <c r="E100" s="119">
        <f>SUMIF(Takings!$B:$B,'2014'!$B100,Takings!E:E)</f>
        <v>0</v>
      </c>
      <c r="F100" s="128">
        <f>SUMIF(Takings!$B:$B,'2014'!$B100,Takings!F:F)</f>
        <v>468.64</v>
      </c>
      <c r="G100" s="131">
        <f>SUMIF(Takings!$B:$B,'2014'!$B100,Takings!G:G)</f>
        <v>31</v>
      </c>
      <c r="H100" s="128">
        <f t="shared" ref="H100:H105" si="56">IFERROR(F100/G100,0)</f>
        <v>15.117419354838709</v>
      </c>
      <c r="I100" s="129">
        <f>SUMIF(Takings!$B:$B,'2014'!$B100,Takings!I:I)</f>
        <v>697.55</v>
      </c>
      <c r="J100" s="130">
        <f>SUMIF(Takings!$B:$B,'2014'!$B100,Takings!J:J)</f>
        <v>12</v>
      </c>
      <c r="K100" s="130">
        <f t="shared" ref="K100:K105" si="57">IFERROR(SUM(G100,J100),0)</f>
        <v>43</v>
      </c>
      <c r="L100" s="129">
        <f t="shared" ref="L100:L105" si="58">IFERROR(MEDIAN(I100/J100),0)</f>
        <v>58.129166666666663</v>
      </c>
      <c r="M100" s="128">
        <f t="shared" ref="M100:M105" si="59">IFERROR(SUM(F100,I100)/K100,0)</f>
        <v>27.120697674418604</v>
      </c>
      <c r="N100" s="127" t="str">
        <f>IF(VLOOKUP($B100,Takings!$B:$P,13,0)=0,"",VLOOKUP($B100,Takings!$B:$P,13,0))</f>
        <v/>
      </c>
      <c r="O100" s="126" t="str">
        <f>IF(VLOOKUP($B100,Takings!$B:$P,14,0)=0,"",VLOOKUP($B100,Takings!$B:$P,14,0))</f>
        <v/>
      </c>
      <c r="P100" s="125" t="str">
        <f>IF(VLOOKUP($B100,Takings!$B:$P,15,0)=0,"",VLOOKUP($B100,Takings!$B:$P,15,0))</f>
        <v/>
      </c>
    </row>
    <row r="101" spans="1:16" s="113" customFormat="1" x14ac:dyDescent="0.35">
      <c r="A101" s="134" t="s">
        <v>1339</v>
      </c>
      <c r="B101" s="132">
        <v>41744</v>
      </c>
      <c r="C101" s="129">
        <f>SUMIF(Takings!$B:$B,'2014'!$B101,Takings!C:C)</f>
        <v>1519.11</v>
      </c>
      <c r="D101" s="119">
        <f>SUMIF(Takings!$B:$B,'2014'!$B101,Takings!D:D)</f>
        <v>0</v>
      </c>
      <c r="E101" s="119">
        <f>SUMIF(Takings!$B:$B,'2014'!$B101,Takings!E:E)</f>
        <v>0</v>
      </c>
      <c r="F101" s="128">
        <f>SUMIF(Takings!$B:$B,'2014'!$B101,Takings!F:F)</f>
        <v>625.1</v>
      </c>
      <c r="G101" s="131">
        <f>SUMIF(Takings!$B:$B,'2014'!$B101,Takings!G:G)</f>
        <v>34</v>
      </c>
      <c r="H101" s="128">
        <f t="shared" si="56"/>
        <v>18.38529411764706</v>
      </c>
      <c r="I101" s="129">
        <f>SUMIF(Takings!$B:$B,'2014'!$B101,Takings!I:I)</f>
        <v>894.03</v>
      </c>
      <c r="J101" s="130">
        <f>SUMIF(Takings!$B:$B,'2014'!$B101,Takings!J:J)</f>
        <v>16</v>
      </c>
      <c r="K101" s="130">
        <f t="shared" si="57"/>
        <v>50</v>
      </c>
      <c r="L101" s="129">
        <f t="shared" si="58"/>
        <v>55.876874999999998</v>
      </c>
      <c r="M101" s="128">
        <f t="shared" si="59"/>
        <v>30.382600000000004</v>
      </c>
      <c r="N101" s="127" t="str">
        <f>IF(VLOOKUP($B101,Takings!$B:$P,13,0)=0,"",VLOOKUP($B101,Takings!$B:$P,13,0))</f>
        <v/>
      </c>
      <c r="O101" s="126" t="str">
        <f>IF(VLOOKUP($B101,Takings!$B:$P,14,0)=0,"",VLOOKUP($B101,Takings!$B:$P,14,0))</f>
        <v/>
      </c>
      <c r="P101" s="125" t="str">
        <f>IF(VLOOKUP($B101,Takings!$B:$P,15,0)=0,"",VLOOKUP($B101,Takings!$B:$P,15,0))</f>
        <v/>
      </c>
    </row>
    <row r="102" spans="1:16" s="113" customFormat="1" x14ac:dyDescent="0.35">
      <c r="A102" s="134" t="s">
        <v>1339</v>
      </c>
      <c r="B102" s="132">
        <v>41745</v>
      </c>
      <c r="C102" s="129">
        <f>SUMIF(Takings!$B:$B,'2014'!$B102,Takings!C:C)</f>
        <v>2071.63</v>
      </c>
      <c r="D102" s="119">
        <f>SUMIF(Takings!$B:$B,'2014'!$B102,Takings!D:D)</f>
        <v>0</v>
      </c>
      <c r="E102" s="119">
        <f>SUMIF(Takings!$B:$B,'2014'!$B102,Takings!E:E)</f>
        <v>0</v>
      </c>
      <c r="F102" s="128">
        <f>SUMIF(Takings!$B:$B,'2014'!$B102,Takings!F:F)</f>
        <v>562.03</v>
      </c>
      <c r="G102" s="131">
        <f>SUMIF(Takings!$B:$B,'2014'!$B102,Takings!G:G)</f>
        <v>30</v>
      </c>
      <c r="H102" s="128">
        <f t="shared" si="56"/>
        <v>18.734333333333332</v>
      </c>
      <c r="I102" s="129">
        <f>SUMIF(Takings!$B:$B,'2014'!$B102,Takings!I:I)</f>
        <v>1509.5</v>
      </c>
      <c r="J102" s="130">
        <f>SUMIF(Takings!$B:$B,'2014'!$B102,Takings!J:J)</f>
        <v>24</v>
      </c>
      <c r="K102" s="130">
        <f t="shared" si="57"/>
        <v>54</v>
      </c>
      <c r="L102" s="129">
        <f t="shared" si="58"/>
        <v>62.895833333333336</v>
      </c>
      <c r="M102" s="128">
        <f t="shared" si="59"/>
        <v>38.361666666666665</v>
      </c>
      <c r="N102" s="127" t="str">
        <f>IF(VLOOKUP($B102,Takings!$B:$P,13,0)=0,"",VLOOKUP($B102,Takings!$B:$P,13,0))</f>
        <v/>
      </c>
      <c r="O102" s="126" t="str">
        <f>IF(VLOOKUP($B102,Takings!$B:$P,14,0)=0,"",VLOOKUP($B102,Takings!$B:$P,14,0))</f>
        <v/>
      </c>
      <c r="P102" s="125" t="str">
        <f>IF(VLOOKUP($B102,Takings!$B:$P,15,0)=0,"",VLOOKUP($B102,Takings!$B:$P,15,0))</f>
        <v/>
      </c>
    </row>
    <row r="103" spans="1:16" s="113" customFormat="1" x14ac:dyDescent="0.35">
      <c r="A103" s="134" t="s">
        <v>1339</v>
      </c>
      <c r="B103" s="132">
        <v>41746</v>
      </c>
      <c r="C103" s="129">
        <f>SUMIF(Takings!$B:$B,'2014'!$B103,Takings!C:C)</f>
        <v>3475.93</v>
      </c>
      <c r="D103" s="119">
        <f>SUMIF(Takings!$B:$B,'2014'!$B103,Takings!D:D)</f>
        <v>0</v>
      </c>
      <c r="E103" s="119">
        <f>SUMIF(Takings!$B:$B,'2014'!$B103,Takings!E:E)</f>
        <v>0</v>
      </c>
      <c r="F103" s="128">
        <f>SUMIF(Takings!$B:$B,'2014'!$B103,Takings!F:F)</f>
        <v>1830.79</v>
      </c>
      <c r="G103" s="131">
        <f>SUMIF(Takings!$B:$B,'2014'!$B103,Takings!G:G)</f>
        <v>61</v>
      </c>
      <c r="H103" s="128">
        <f t="shared" si="56"/>
        <v>30.012950819672131</v>
      </c>
      <c r="I103" s="129">
        <f>SUMIF(Takings!$B:$B,'2014'!$B103,Takings!I:I)</f>
        <v>1645.14</v>
      </c>
      <c r="J103" s="130">
        <f>SUMIF(Takings!$B:$B,'2014'!$B103,Takings!J:J)</f>
        <v>25</v>
      </c>
      <c r="K103" s="130">
        <f t="shared" si="57"/>
        <v>86</v>
      </c>
      <c r="L103" s="129">
        <f t="shared" si="58"/>
        <v>65.805599999999998</v>
      </c>
      <c r="M103" s="128">
        <f t="shared" si="59"/>
        <v>40.41779069767442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43" t="s">
        <v>1339</v>
      </c>
      <c r="B104" s="142">
        <v>41747</v>
      </c>
      <c r="C104" s="138">
        <f>SUMIF(Takings!$B:$B,'2014'!$B104,Takings!C:C)</f>
        <v>0</v>
      </c>
      <c r="D104" s="119">
        <f>SUMIF(Takings!$B:$B,'2014'!$B104,Takings!D:D)</f>
        <v>0</v>
      </c>
      <c r="E104" s="119">
        <f>SUMIF(Takings!$B:$B,'2014'!$B104,Takings!E:E)</f>
        <v>0</v>
      </c>
      <c r="F104" s="140">
        <f>SUMIF(Takings!$B:$B,'2014'!$B104,Takings!F:F)</f>
        <v>0</v>
      </c>
      <c r="G104" s="141">
        <f>SUMIF(Takings!$B:$B,'2014'!$B104,Takings!G:G)</f>
        <v>0</v>
      </c>
      <c r="H104" s="140">
        <f t="shared" si="56"/>
        <v>0</v>
      </c>
      <c r="I104" s="138">
        <f>SUMIF(Takings!$B:$B,'2014'!$B104,Takings!I:I)</f>
        <v>0</v>
      </c>
      <c r="J104" s="139">
        <f>SUMIF(Takings!$B:$B,'2014'!$B104,Takings!J:J)</f>
        <v>0</v>
      </c>
      <c r="K104" s="139">
        <f t="shared" si="57"/>
        <v>0</v>
      </c>
      <c r="L104" s="138">
        <f t="shared" si="58"/>
        <v>0</v>
      </c>
      <c r="M104" s="140">
        <f t="shared" si="59"/>
        <v>0</v>
      </c>
      <c r="N104" s="137" t="str">
        <f>IF(VLOOKUP($B104,Takings!$B:$P,13,0)=0,"",VLOOKUP($B104,Takings!$B:$P,13,0))</f>
        <v>GOOD FRIDAY</v>
      </c>
      <c r="O104" s="136" t="str">
        <f>IF(VLOOKUP($B104,Takings!$B:$P,14,0)=0,"",VLOOKUP($B104,Takings!$B:$P,14,0))</f>
        <v/>
      </c>
      <c r="P104" s="135" t="str">
        <f>IF(VLOOKUP($B104,Takings!$B:$P,15,0)=0,"",VLOOKUP($B104,Takings!$B:$P,15,0))</f>
        <v/>
      </c>
    </row>
    <row r="105" spans="1:16" s="113" customFormat="1" x14ac:dyDescent="0.35">
      <c r="A105" s="134" t="s">
        <v>1339</v>
      </c>
      <c r="B105" s="132">
        <v>41748</v>
      </c>
      <c r="C105" s="129">
        <f>SUMIF(Takings!$B:$B,'2014'!$B105,Takings!C:C)</f>
        <v>645.79999999999995</v>
      </c>
      <c r="D105" s="119">
        <f>SUMIF(Takings!$B:$B,'2014'!$B105,Takings!D:D)</f>
        <v>0</v>
      </c>
      <c r="E105" s="119">
        <f>SUMIF(Takings!$B:$B,'2014'!$B105,Takings!E:E)</f>
        <v>0</v>
      </c>
      <c r="F105" s="128">
        <f>SUMIF(Takings!$B:$B,'2014'!$B105,Takings!F:F)</f>
        <v>134.55000000000001</v>
      </c>
      <c r="G105" s="131">
        <f>SUMIF(Takings!$B:$B,'2014'!$B105,Takings!G:G)</f>
        <v>13</v>
      </c>
      <c r="H105" s="128">
        <f t="shared" si="56"/>
        <v>10.350000000000001</v>
      </c>
      <c r="I105" s="129">
        <f>SUMIF(Takings!$B:$B,'2014'!$B105,Takings!I:I)</f>
        <v>511.25</v>
      </c>
      <c r="J105" s="130">
        <f>SUMIF(Takings!$B:$B,'2014'!$B105,Takings!J:J)</f>
        <v>11</v>
      </c>
      <c r="K105" s="130">
        <f t="shared" si="57"/>
        <v>24</v>
      </c>
      <c r="L105" s="129">
        <f t="shared" si="58"/>
        <v>46.477272727272727</v>
      </c>
      <c r="M105" s="128">
        <f t="shared" si="59"/>
        <v>26.908333333333331</v>
      </c>
      <c r="N105" s="127" t="str">
        <f>IF(VLOOKUP($B105,Takings!$B:$P,13,0)=0,"",VLOOKUP($B105,Takings!$B:$P,13,0))</f>
        <v>EASTER SATURDAY</v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41749</v>
      </c>
      <c r="C106" s="119">
        <f>SUM(C100:C105)</f>
        <v>8878.66</v>
      </c>
      <c r="D106" s="119">
        <f>VLOOKUP($B106,Takings!$B:$P,3,0)</f>
        <v>1954.9</v>
      </c>
      <c r="E106" s="122">
        <f>SUM(C106:D106)</f>
        <v>10833.56</v>
      </c>
      <c r="F106" s="118"/>
      <c r="G106" s="121">
        <f>SUM(G100:G105)</f>
        <v>169</v>
      </c>
      <c r="H106" s="118">
        <f>AVERAGE(H100:H105)</f>
        <v>15.433332937581872</v>
      </c>
      <c r="I106" s="119">
        <f>SUM(I100:I105)</f>
        <v>5257.47</v>
      </c>
      <c r="J106" s="120">
        <f>SUM(J100:J105)</f>
        <v>88</v>
      </c>
      <c r="K106" s="120">
        <f>SUM(G106,J106)</f>
        <v>257</v>
      </c>
      <c r="L106" s="119">
        <f>AVERAGE(L100:L105)</f>
        <v>48.197457954545456</v>
      </c>
      <c r="M106" s="118">
        <f>AVERAGE(M100:M105)</f>
        <v>27.19851472868217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43" t="s">
        <v>1340</v>
      </c>
      <c r="B107" s="142">
        <v>41750</v>
      </c>
      <c r="C107" s="138">
        <f>SUMIF(Takings!$B:$B,'2014'!$B107,Takings!C:C)</f>
        <v>0</v>
      </c>
      <c r="D107" s="119">
        <f>SUMIF(Takings!$B:$B,'2014'!$B107,Takings!D:D)</f>
        <v>0</v>
      </c>
      <c r="E107" s="119">
        <f>SUMIF(Takings!$B:$B,'2014'!$B107,Takings!E:E)</f>
        <v>0</v>
      </c>
      <c r="F107" s="140">
        <f>SUMIF(Takings!$B:$B,'2014'!$B107,Takings!F:F)</f>
        <v>0</v>
      </c>
      <c r="G107" s="141">
        <f>SUMIF(Takings!$B:$B,'2014'!$B107,Takings!G:G)</f>
        <v>0</v>
      </c>
      <c r="H107" s="140">
        <f t="shared" ref="H107:H112" si="60">IFERROR(F107/G107,0)</f>
        <v>0</v>
      </c>
      <c r="I107" s="138">
        <f>SUMIF(Takings!$B:$B,'2014'!$B107,Takings!I:I)</f>
        <v>0</v>
      </c>
      <c r="J107" s="139">
        <f>SUMIF(Takings!$B:$B,'2014'!$B107,Takings!J:J)</f>
        <v>0</v>
      </c>
      <c r="K107" s="139">
        <f t="shared" ref="K107:K112" si="61">IFERROR(SUM(G107,J107),0)</f>
        <v>0</v>
      </c>
      <c r="L107" s="138">
        <f t="shared" ref="L107:L112" si="62">IFERROR(MEDIAN(I107/J107),0)</f>
        <v>0</v>
      </c>
      <c r="M107" s="140">
        <f t="shared" ref="M107:M112" si="63">IFERROR(SUM(F107,I107)/K107,0)</f>
        <v>0</v>
      </c>
      <c r="N107" s="137" t="str">
        <f>IF(VLOOKUP($B107,Takings!$B:$P,13,0)=0,"",VLOOKUP($B107,Takings!$B:$P,13,0))</f>
        <v>EASTER MONDAY</v>
      </c>
      <c r="O107" s="136" t="str">
        <f>IF(VLOOKUP($B107,Takings!$B:$P,14,0)=0,"",VLOOKUP($B107,Takings!$B:$P,14,0))</f>
        <v/>
      </c>
      <c r="P107" s="135" t="str">
        <f>IF(VLOOKUP($B107,Takings!$B:$P,15,0)=0,"",VLOOKUP($B107,Takings!$B:$P,15,0))</f>
        <v/>
      </c>
    </row>
    <row r="108" spans="1:16" x14ac:dyDescent="0.35">
      <c r="A108" s="153" t="s">
        <v>1340</v>
      </c>
      <c r="B108" s="132">
        <v>41751</v>
      </c>
      <c r="C108" s="129">
        <f>SUMIF(Takings!$B:$B,'2014'!$B108,Takings!C:C)</f>
        <v>1213.32</v>
      </c>
      <c r="D108" s="119">
        <f>SUMIF(Takings!$B:$B,'2014'!$B108,Takings!D:D)</f>
        <v>0</v>
      </c>
      <c r="E108" s="119">
        <f>SUMIF(Takings!$B:$B,'2014'!$B108,Takings!E:E)</f>
        <v>0</v>
      </c>
      <c r="F108" s="128">
        <f>SUMIF(Takings!$B:$B,'2014'!$B108,Takings!F:F)</f>
        <v>831.8</v>
      </c>
      <c r="G108" s="131">
        <f>SUMIF(Takings!$B:$B,'2014'!$B108,Takings!G:G)</f>
        <v>25</v>
      </c>
      <c r="H108" s="128">
        <f t="shared" si="60"/>
        <v>33.271999999999998</v>
      </c>
      <c r="I108" s="129">
        <f>SUMIF(Takings!$B:$B,'2014'!$B108,Takings!I:I)</f>
        <v>381.52</v>
      </c>
      <c r="J108" s="130">
        <f>SUMIF(Takings!$B:$B,'2014'!$B108,Takings!J:J)</f>
        <v>11</v>
      </c>
      <c r="K108" s="130">
        <f t="shared" si="61"/>
        <v>36</v>
      </c>
      <c r="L108" s="129">
        <f t="shared" si="62"/>
        <v>34.68363636363636</v>
      </c>
      <c r="M108" s="128">
        <f t="shared" si="63"/>
        <v>33.703333333333333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53" t="s">
        <v>1340</v>
      </c>
      <c r="B109" s="132">
        <v>41752</v>
      </c>
      <c r="C109" s="129">
        <f>SUMIF(Takings!$B:$B,'2014'!$B109,Takings!C:C)</f>
        <v>1504.93</v>
      </c>
      <c r="D109" s="119">
        <f>SUMIF(Takings!$B:$B,'2014'!$B109,Takings!D:D)</f>
        <v>0</v>
      </c>
      <c r="E109" s="119">
        <f>SUMIF(Takings!$B:$B,'2014'!$B109,Takings!E:E)</f>
        <v>0</v>
      </c>
      <c r="F109" s="128">
        <f>SUMIF(Takings!$B:$B,'2014'!$B109,Takings!F:F)</f>
        <v>736.9</v>
      </c>
      <c r="G109" s="131">
        <f>SUMIF(Takings!$B:$B,'2014'!$B109,Takings!G:G)</f>
        <v>38</v>
      </c>
      <c r="H109" s="128">
        <f t="shared" si="60"/>
        <v>19.392105263157895</v>
      </c>
      <c r="I109" s="129">
        <f>SUMIF(Takings!$B:$B,'2014'!$B109,Takings!I:I)</f>
        <v>768.03</v>
      </c>
      <c r="J109" s="130">
        <f>SUMIF(Takings!$B:$B,'2014'!$B109,Takings!J:J)</f>
        <v>13</v>
      </c>
      <c r="K109" s="130">
        <f t="shared" si="61"/>
        <v>51</v>
      </c>
      <c r="L109" s="129">
        <f t="shared" si="62"/>
        <v>59.079230769230769</v>
      </c>
      <c r="M109" s="128">
        <f t="shared" si="63"/>
        <v>29.508431372549015</v>
      </c>
      <c r="N109" s="127" t="str">
        <f>IF(VLOOKUP($B109,Takings!$B:$P,13,0)=0,"",VLOOKUP($B109,Takings!$B:$P,13,0))</f>
        <v/>
      </c>
      <c r="O109" s="126" t="str">
        <f>IF(VLOOKUP($B109,Takings!$B:$P,14,0)=0,"",VLOOKUP($B109,Takings!$B:$P,14,0))</f>
        <v/>
      </c>
      <c r="P109" s="125" t="str">
        <f>IF(VLOOKUP($B109,Takings!$B:$P,15,0)=0,"",VLOOKUP($B109,Takings!$B:$P,15,0))</f>
        <v/>
      </c>
    </row>
    <row r="110" spans="1:16" x14ac:dyDescent="0.35">
      <c r="A110" s="153" t="s">
        <v>1340</v>
      </c>
      <c r="B110" s="132">
        <v>41753</v>
      </c>
      <c r="C110" s="129">
        <f>SUMIF(Takings!$B:$B,'2014'!$B110,Takings!C:C)</f>
        <v>2769.75</v>
      </c>
      <c r="D110" s="119">
        <f>SUMIF(Takings!$B:$B,'2014'!$B110,Takings!D:D)</f>
        <v>0</v>
      </c>
      <c r="E110" s="119">
        <f>SUMIF(Takings!$B:$B,'2014'!$B110,Takings!E:E)</f>
        <v>0</v>
      </c>
      <c r="F110" s="128">
        <f>SUMIF(Takings!$B:$B,'2014'!$B110,Takings!F:F)</f>
        <v>1116.1500000000001</v>
      </c>
      <c r="G110" s="131">
        <f>SUMIF(Takings!$B:$B,'2014'!$B110,Takings!G:G)</f>
        <v>49</v>
      </c>
      <c r="H110" s="128">
        <f t="shared" si="60"/>
        <v>22.778571428571432</v>
      </c>
      <c r="I110" s="129">
        <f>SUMIF(Takings!$B:$B,'2014'!$B110,Takings!I:I)</f>
        <v>1653.6</v>
      </c>
      <c r="J110" s="130">
        <f>SUMIF(Takings!$B:$B,'2014'!$B110,Takings!J:J)</f>
        <v>26</v>
      </c>
      <c r="K110" s="130">
        <f t="shared" si="61"/>
        <v>75</v>
      </c>
      <c r="L110" s="129">
        <f t="shared" si="62"/>
        <v>63.599999999999994</v>
      </c>
      <c r="M110" s="128">
        <f t="shared" si="63"/>
        <v>36.93</v>
      </c>
      <c r="N110" s="127" t="str">
        <f>IF(VLOOKUP($B110,Takings!$B:$P,13,0)=0,"",VLOOKUP($B110,Takings!$B:$P,13,0))</f>
        <v/>
      </c>
      <c r="O110" s="126" t="str">
        <f>IF(VLOOKUP($B110,Takings!$B:$P,14,0)=0,"",VLOOKUP($B110,Takings!$B:$P,14,0))</f>
        <v/>
      </c>
      <c r="P110" s="125" t="str">
        <f>IF(VLOOKUP($B110,Takings!$B:$P,15,0)=0,"",VLOOKUP($B110,Takings!$B:$P,15,0))</f>
        <v/>
      </c>
    </row>
    <row r="111" spans="1:16" x14ac:dyDescent="0.35">
      <c r="A111" s="143" t="s">
        <v>1340</v>
      </c>
      <c r="B111" s="142">
        <v>41754</v>
      </c>
      <c r="C111" s="138">
        <f>SUMIF(Takings!$B:$B,'2014'!$B111,Takings!C:C)</f>
        <v>0</v>
      </c>
      <c r="D111" s="119">
        <f>SUMIF(Takings!$B:$B,'2014'!$B111,Takings!D:D)</f>
        <v>0</v>
      </c>
      <c r="E111" s="119">
        <f>SUMIF(Takings!$B:$B,'2014'!$B111,Takings!E:E)</f>
        <v>0</v>
      </c>
      <c r="F111" s="140">
        <f>SUMIF(Takings!$B:$B,'2014'!$B111,Takings!F:F)</f>
        <v>0</v>
      </c>
      <c r="G111" s="141">
        <f>SUMIF(Takings!$B:$B,'2014'!$B111,Takings!G:G)</f>
        <v>0</v>
      </c>
      <c r="H111" s="140">
        <f t="shared" si="60"/>
        <v>0</v>
      </c>
      <c r="I111" s="138">
        <f>SUMIF(Takings!$B:$B,'2014'!$B111,Takings!I:I)</f>
        <v>0</v>
      </c>
      <c r="J111" s="139">
        <f>SUMIF(Takings!$B:$B,'2014'!$B111,Takings!J:J)</f>
        <v>0</v>
      </c>
      <c r="K111" s="139">
        <f t="shared" si="61"/>
        <v>0</v>
      </c>
      <c r="L111" s="138">
        <f t="shared" si="62"/>
        <v>0</v>
      </c>
      <c r="M111" s="140">
        <f t="shared" si="63"/>
        <v>0</v>
      </c>
      <c r="N111" s="137" t="str">
        <f>IF(VLOOKUP($B111,Takings!$B:$P,13,0)=0,"",VLOOKUP($B111,Takings!$B:$P,13,0))</f>
        <v>ANZAC DAY</v>
      </c>
      <c r="O111" s="136" t="str">
        <f>IF(VLOOKUP($B111,Takings!$B:$P,14,0)=0,"",VLOOKUP($B111,Takings!$B:$P,14,0))</f>
        <v/>
      </c>
      <c r="P111" s="135" t="str">
        <f>IF(VLOOKUP($B111,Takings!$B:$P,15,0)=0,"",VLOOKUP($B111,Takings!$B:$P,15,0))</f>
        <v/>
      </c>
    </row>
    <row r="112" spans="1:16" x14ac:dyDescent="0.35">
      <c r="A112" s="153" t="s">
        <v>1340</v>
      </c>
      <c r="B112" s="132">
        <v>41755</v>
      </c>
      <c r="C112" s="129">
        <f>SUMIF(Takings!$B:$B,'2014'!$B112,Takings!C:C)</f>
        <v>666.84</v>
      </c>
      <c r="D112" s="119">
        <f>SUMIF(Takings!$B:$B,'2014'!$B112,Takings!D:D)</f>
        <v>0</v>
      </c>
      <c r="E112" s="119">
        <f>SUMIF(Takings!$B:$B,'2014'!$B112,Takings!E:E)</f>
        <v>0</v>
      </c>
      <c r="F112" s="128">
        <f>SUMIF(Takings!$B:$B,'2014'!$B112,Takings!F:F)</f>
        <v>258.7</v>
      </c>
      <c r="G112" s="131">
        <f>SUMIF(Takings!$B:$B,'2014'!$B112,Takings!G:G)</f>
        <v>17</v>
      </c>
      <c r="H112" s="128">
        <f t="shared" si="60"/>
        <v>15.217647058823529</v>
      </c>
      <c r="I112" s="129">
        <f>SUMIF(Takings!$B:$B,'2014'!$B112,Takings!I:I)</f>
        <v>408.14</v>
      </c>
      <c r="J112" s="130">
        <f>SUMIF(Takings!$B:$B,'2014'!$B112,Takings!J:J)</f>
        <v>12</v>
      </c>
      <c r="K112" s="130">
        <f t="shared" si="61"/>
        <v>29</v>
      </c>
      <c r="L112" s="129">
        <f t="shared" si="62"/>
        <v>34.011666666666663</v>
      </c>
      <c r="M112" s="128">
        <f t="shared" si="63"/>
        <v>22.994482758620688</v>
      </c>
      <c r="N112" s="127" t="str">
        <f>IF(VLOOKUP($B112,Takings!$B:$P,13,0)=0,"",VLOOKUP($B112,Takings!$B:$P,13,0))</f>
        <v/>
      </c>
      <c r="O112" s="126" t="str">
        <f>IF(VLOOKUP($B112,Takings!$B:$P,14,0)=0,"",VLOOKUP($B112,Takings!$B:$P,14,0))</f>
        <v/>
      </c>
      <c r="P112" s="125" t="str">
        <f>IF(VLOOKUP($B112,Takings!$B:$P,15,0)=0,"",VLOOKUP($B112,Takings!$B:$P,15,0))</f>
        <v/>
      </c>
    </row>
    <row r="113" spans="1:16" x14ac:dyDescent="0.35">
      <c r="A113" s="124"/>
      <c r="B113" s="123">
        <v>41756</v>
      </c>
      <c r="C113" s="119">
        <f>SUM(C107:C112)</f>
        <v>6154.84</v>
      </c>
      <c r="D113" s="119">
        <f>VLOOKUP($B113,Takings!$B:$P,3,0)</f>
        <v>1436.94</v>
      </c>
      <c r="E113" s="122">
        <f>SUM(C113:D113)</f>
        <v>7591.7800000000007</v>
      </c>
      <c r="F113" s="118"/>
      <c r="G113" s="121">
        <f>SUM(G107:G112)</f>
        <v>129</v>
      </c>
      <c r="H113" s="118">
        <f>AVERAGE(H107:H112)</f>
        <v>15.110053958425476</v>
      </c>
      <c r="I113" s="119">
        <f>SUM(I107:I112)</f>
        <v>3211.2899999999995</v>
      </c>
      <c r="J113" s="120">
        <f>SUM(J107:J112)</f>
        <v>62</v>
      </c>
      <c r="K113" s="120">
        <f>SUM(G113,J113)</f>
        <v>191</v>
      </c>
      <c r="L113" s="119">
        <f>AVERAGE(L107:L112)</f>
        <v>31.895755633255629</v>
      </c>
      <c r="M113" s="118">
        <f>AVERAGE(M107:M112)</f>
        <v>20.522707910750505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53" t="s">
        <v>1341</v>
      </c>
      <c r="B114" s="132">
        <v>41757</v>
      </c>
      <c r="C114" s="129">
        <f>SUMIF(Takings!$B:$B,'2014'!$B114,Takings!C:C)</f>
        <v>669.8</v>
      </c>
      <c r="D114" s="119">
        <f>SUMIF(Takings!$B:$B,'2014'!$B114,Takings!D:D)</f>
        <v>0</v>
      </c>
      <c r="E114" s="119">
        <f>SUMIF(Takings!$B:$B,'2014'!$B114,Takings!E:E)</f>
        <v>0</v>
      </c>
      <c r="F114" s="128">
        <f>SUMIF(Takings!$B:$B,'2014'!$B114,Takings!F:F)</f>
        <v>408.45</v>
      </c>
      <c r="G114" s="131">
        <f>SUMIF(Takings!$B:$B,'2014'!$B114,Takings!G:G)</f>
        <v>29</v>
      </c>
      <c r="H114" s="128">
        <f t="shared" ref="H114:H119" si="64">IFERROR(F114/G114,0)</f>
        <v>14.084482758620689</v>
      </c>
      <c r="I114" s="129">
        <f>SUMIF(Takings!$B:$B,'2014'!$B114,Takings!I:I)</f>
        <v>261.35000000000002</v>
      </c>
      <c r="J114" s="130">
        <f>SUMIF(Takings!$B:$B,'2014'!$B114,Takings!J:J)</f>
        <v>11</v>
      </c>
      <c r="K114" s="130">
        <f t="shared" ref="K114:K119" si="65">IFERROR(SUM(G114,J114),0)</f>
        <v>40</v>
      </c>
      <c r="L114" s="129">
        <f t="shared" ref="L114:L119" si="66">IFERROR(MEDIAN(I114/J114),0)</f>
        <v>23.759090909090911</v>
      </c>
      <c r="M114" s="128">
        <f t="shared" ref="M114:M119" si="67">IFERROR(SUM(F114,I114)/K114,0)</f>
        <v>16.744999999999997</v>
      </c>
      <c r="N114" s="127" t="str">
        <f>IF(VLOOKUP($B114,Takings!$B:$P,13,0)=0,"",VLOOKUP($B114,Takings!$B:$P,13,0))</f>
        <v/>
      </c>
      <c r="O114" s="126" t="str">
        <f>IF(VLOOKUP($B114,Takings!$B:$P,14,0)=0,"",VLOOKUP($B114,Takings!$B:$P,14,0))</f>
        <v/>
      </c>
      <c r="P114" s="125" t="str">
        <f>IF(VLOOKUP($B114,Takings!$B:$P,15,0)=0,"",VLOOKUP($B114,Takings!$B:$P,15,0))</f>
        <v/>
      </c>
    </row>
    <row r="115" spans="1:16" x14ac:dyDescent="0.35">
      <c r="A115" s="153" t="s">
        <v>1341</v>
      </c>
      <c r="B115" s="132">
        <v>41758</v>
      </c>
      <c r="C115" s="129">
        <f>SUMIF(Takings!$B:$B,'2014'!$B115,Takings!C:C)</f>
        <v>809.45</v>
      </c>
      <c r="D115" s="119">
        <f>SUMIF(Takings!$B:$B,'2014'!$B115,Takings!D:D)</f>
        <v>0</v>
      </c>
      <c r="E115" s="119">
        <f>SUMIF(Takings!$B:$B,'2014'!$B115,Takings!E:E)</f>
        <v>0</v>
      </c>
      <c r="F115" s="128">
        <f>SUMIF(Takings!$B:$B,'2014'!$B115,Takings!F:F)</f>
        <v>376.8</v>
      </c>
      <c r="G115" s="131">
        <f>SUMIF(Takings!$B:$B,'2014'!$B115,Takings!G:G)</f>
        <v>34</v>
      </c>
      <c r="H115" s="128">
        <f t="shared" si="64"/>
        <v>11.08235294117647</v>
      </c>
      <c r="I115" s="129">
        <f>SUMIF(Takings!$B:$B,'2014'!$B115,Takings!I:I)</f>
        <v>432.65</v>
      </c>
      <c r="J115" s="130">
        <f>SUMIF(Takings!$B:$B,'2014'!$B115,Takings!J:J)</f>
        <v>10</v>
      </c>
      <c r="K115" s="130">
        <f t="shared" si="65"/>
        <v>44</v>
      </c>
      <c r="L115" s="129">
        <f t="shared" si="66"/>
        <v>43.265000000000001</v>
      </c>
      <c r="M115" s="128">
        <f t="shared" si="67"/>
        <v>18.396590909090911</v>
      </c>
      <c r="N115" s="127" t="str">
        <f>IF(VLOOKUP($B115,Takings!$B:$P,13,0)=0,"",VLOOKUP($B115,Takings!$B:$P,13,0))</f>
        <v/>
      </c>
      <c r="O115" s="126" t="str">
        <f>IF(VLOOKUP($B115,Takings!$B:$P,14,0)=0,"",VLOOKUP($B115,Takings!$B:$P,14,0))</f>
        <v/>
      </c>
      <c r="P115" s="125" t="str">
        <f>IF(VLOOKUP($B115,Takings!$B:$P,15,0)=0,"",VLOOKUP($B115,Takings!$B:$P,15,0))</f>
        <v/>
      </c>
    </row>
    <row r="116" spans="1:16" x14ac:dyDescent="0.35">
      <c r="A116" s="153" t="s">
        <v>1341</v>
      </c>
      <c r="B116" s="132">
        <v>41759</v>
      </c>
      <c r="C116" s="129">
        <f>SUMIF(Takings!$B:$B,'2014'!$B116,Takings!C:C)</f>
        <v>971.61</v>
      </c>
      <c r="D116" s="119">
        <f>SUMIF(Takings!$B:$B,'2014'!$B116,Takings!D:D)</f>
        <v>0</v>
      </c>
      <c r="E116" s="119">
        <f>SUMIF(Takings!$B:$B,'2014'!$B116,Takings!E:E)</f>
        <v>0</v>
      </c>
      <c r="F116" s="128">
        <f>SUMIF(Takings!$B:$B,'2014'!$B116,Takings!F:F)</f>
        <v>419.95</v>
      </c>
      <c r="G116" s="131">
        <f>SUMIF(Takings!$B:$B,'2014'!$B116,Takings!G:G)</f>
        <v>32</v>
      </c>
      <c r="H116" s="128">
        <f t="shared" si="64"/>
        <v>13.1234375</v>
      </c>
      <c r="I116" s="129">
        <f>SUMIF(Takings!$B:$B,'2014'!$B116,Takings!I:I)</f>
        <v>551.66</v>
      </c>
      <c r="J116" s="130">
        <f>SUMIF(Takings!$B:$B,'2014'!$B116,Takings!J:J)</f>
        <v>11</v>
      </c>
      <c r="K116" s="130">
        <f t="shared" si="65"/>
        <v>43</v>
      </c>
      <c r="L116" s="129">
        <f t="shared" si="66"/>
        <v>50.150909090909089</v>
      </c>
      <c r="M116" s="128">
        <f t="shared" si="67"/>
        <v>22.595581395348834</v>
      </c>
      <c r="N116" s="127" t="str">
        <f>IF(VLOOKUP($B116,Takings!$B:$P,13,0)=0,"",VLOOKUP($B116,Takings!$B:$P,13,0))</f>
        <v/>
      </c>
      <c r="O116" s="126" t="str">
        <f>IF(VLOOKUP($B116,Takings!$B:$P,14,0)=0,"",VLOOKUP($B116,Takings!$B:$P,14,0))</f>
        <v/>
      </c>
      <c r="P116" s="125" t="str">
        <f>IF(VLOOKUP($B116,Takings!$B:$P,15,0)=0,"",VLOOKUP($B116,Takings!$B:$P,15,0))</f>
        <v/>
      </c>
    </row>
    <row r="117" spans="1:16" x14ac:dyDescent="0.35">
      <c r="A117" s="153" t="s">
        <v>1341</v>
      </c>
      <c r="B117" s="132">
        <v>41760</v>
      </c>
      <c r="C117" s="129">
        <f>SUMIF(Takings!$B:$B,'2014'!$B117,Takings!C:C)</f>
        <v>1339.85</v>
      </c>
      <c r="D117" s="119">
        <f>SUMIF(Takings!$B:$B,'2014'!$B117,Takings!D:D)</f>
        <v>0</v>
      </c>
      <c r="E117" s="119">
        <f>SUMIF(Takings!$B:$B,'2014'!$B117,Takings!E:E)</f>
        <v>0</v>
      </c>
      <c r="F117" s="128">
        <f>SUMIF(Takings!$B:$B,'2014'!$B117,Takings!F:F)</f>
        <v>651.9</v>
      </c>
      <c r="G117" s="131">
        <f>SUMIF(Takings!$B:$B,'2014'!$B117,Takings!G:G)</f>
        <v>27</v>
      </c>
      <c r="H117" s="128">
        <f t="shared" si="64"/>
        <v>24.144444444444442</v>
      </c>
      <c r="I117" s="129">
        <f>SUMIF(Takings!$B:$B,'2014'!$B117,Takings!I:I)</f>
        <v>687.95</v>
      </c>
      <c r="J117" s="130">
        <f>SUMIF(Takings!$B:$B,'2014'!$B117,Takings!J:J)</f>
        <v>14</v>
      </c>
      <c r="K117" s="130">
        <f t="shared" si="65"/>
        <v>41</v>
      </c>
      <c r="L117" s="129">
        <f t="shared" si="66"/>
        <v>49.13928571428572</v>
      </c>
      <c r="M117" s="128">
        <f t="shared" si="67"/>
        <v>32.679268292682927</v>
      </c>
      <c r="N117" s="127" t="str">
        <f>IF(VLOOKUP($B117,Takings!$B:$P,13,0)=0,"",VLOOKUP($B117,Takings!$B:$P,13,0))</f>
        <v/>
      </c>
      <c r="O117" s="126" t="str">
        <f>IF(VLOOKUP($B117,Takings!$B:$P,14,0)=0,"",VLOOKUP($B117,Takings!$B:$P,14,0))</f>
        <v/>
      </c>
      <c r="P117" s="125" t="str">
        <f>IF(VLOOKUP($B117,Takings!$B:$P,15,0)=0,"",VLOOKUP($B117,Takings!$B:$P,15,0))</f>
        <v/>
      </c>
    </row>
    <row r="118" spans="1:16" x14ac:dyDescent="0.35">
      <c r="A118" s="153" t="s">
        <v>1341</v>
      </c>
      <c r="B118" s="132">
        <v>41761</v>
      </c>
      <c r="C118" s="129">
        <f>SUMIF(Takings!$B:$B,'2014'!$B118,Takings!C:C)</f>
        <v>1676.37</v>
      </c>
      <c r="D118" s="119">
        <f>SUMIF(Takings!$B:$B,'2014'!$B118,Takings!D:D)</f>
        <v>0</v>
      </c>
      <c r="E118" s="119">
        <f>SUMIF(Takings!$B:$B,'2014'!$B118,Takings!E:E)</f>
        <v>0</v>
      </c>
      <c r="F118" s="128">
        <f>SUMIF(Takings!$B:$B,'2014'!$B118,Takings!F:F)</f>
        <v>1198.1500000000001</v>
      </c>
      <c r="G118" s="131">
        <f>SUMIF(Takings!$B:$B,'2014'!$B118,Takings!G:G)</f>
        <v>46</v>
      </c>
      <c r="H118" s="128">
        <f t="shared" si="64"/>
        <v>26.046739130434784</v>
      </c>
      <c r="I118" s="129">
        <f>SUMIF(Takings!$B:$B,'2014'!$B118,Takings!I:I)</f>
        <v>478.22</v>
      </c>
      <c r="J118" s="130">
        <f>SUMIF(Takings!$B:$B,'2014'!$B118,Takings!J:J)</f>
        <v>13</v>
      </c>
      <c r="K118" s="130">
        <f t="shared" si="65"/>
        <v>59</v>
      </c>
      <c r="L118" s="129">
        <f t="shared" si="66"/>
        <v>36.786153846153852</v>
      </c>
      <c r="M118" s="128">
        <f t="shared" si="67"/>
        <v>28.41305084745763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53" t="s">
        <v>1341</v>
      </c>
      <c r="B119" s="132">
        <v>41762</v>
      </c>
      <c r="C119" s="129">
        <f>SUMIF(Takings!$B:$B,'2014'!$B119,Takings!C:C)</f>
        <v>970.69</v>
      </c>
      <c r="D119" s="119">
        <f>SUMIF(Takings!$B:$B,'2014'!$B119,Takings!D:D)</f>
        <v>0</v>
      </c>
      <c r="E119" s="119">
        <f>SUMIF(Takings!$B:$B,'2014'!$B119,Takings!E:E)</f>
        <v>0</v>
      </c>
      <c r="F119" s="128">
        <f>SUMIF(Takings!$B:$B,'2014'!$B119,Takings!F:F)</f>
        <v>540.6</v>
      </c>
      <c r="G119" s="131">
        <f>SUMIF(Takings!$B:$B,'2014'!$B119,Takings!G:G)</f>
        <v>20</v>
      </c>
      <c r="H119" s="128">
        <f t="shared" si="64"/>
        <v>27.03</v>
      </c>
      <c r="I119" s="129">
        <f>SUMIF(Takings!$B:$B,'2014'!$B119,Takings!I:I)</f>
        <v>430.09</v>
      </c>
      <c r="J119" s="130">
        <f>SUMIF(Takings!$B:$B,'2014'!$B119,Takings!J:J)</f>
        <v>12</v>
      </c>
      <c r="K119" s="130">
        <f t="shared" si="65"/>
        <v>32</v>
      </c>
      <c r="L119" s="129">
        <f t="shared" si="66"/>
        <v>35.840833333333329</v>
      </c>
      <c r="M119" s="128">
        <f t="shared" si="67"/>
        <v>30.334062500000002</v>
      </c>
      <c r="N119" s="127" t="str">
        <f>IF(VLOOKUP($B119,Takings!$B:$P,13,0)=0,"",VLOOKUP($B119,Takings!$B:$P,13,0))</f>
        <v/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41763</v>
      </c>
      <c r="C120" s="119">
        <f>SUM(C114:C119)</f>
        <v>6437.77</v>
      </c>
      <c r="D120" s="119">
        <f>VLOOKUP($B120,Takings!$B:$P,3,0)</f>
        <v>1565.12</v>
      </c>
      <c r="E120" s="122">
        <f>SUM(C120:D120)</f>
        <v>8002.89</v>
      </c>
      <c r="F120" s="118"/>
      <c r="G120" s="121">
        <f>SUM(G114:G119)</f>
        <v>188</v>
      </c>
      <c r="H120" s="118">
        <f>AVERAGE(H114:H119)</f>
        <v>19.251909462446065</v>
      </c>
      <c r="I120" s="119">
        <f>SUM(I114:I119)</f>
        <v>2841.92</v>
      </c>
      <c r="J120" s="120">
        <f>SUM(J114:J119)</f>
        <v>71</v>
      </c>
      <c r="K120" s="120">
        <f>SUM(G120,J120)</f>
        <v>259</v>
      </c>
      <c r="L120" s="119">
        <f>AVERAGE(L114:L119)</f>
        <v>39.823545482295494</v>
      </c>
      <c r="M120" s="118">
        <f>AVERAGE(M114:M119)</f>
        <v>24.860592324096714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53" t="s">
        <v>1342</v>
      </c>
      <c r="B121" s="132">
        <v>41764</v>
      </c>
      <c r="C121" s="129">
        <f>SUMIF(Takings!$B:$B,'2014'!$B121,Takings!C:C)</f>
        <v>661.61</v>
      </c>
      <c r="D121" s="119">
        <f>SUMIF(Takings!$B:$B,'2014'!$B121,Takings!D:D)</f>
        <v>0</v>
      </c>
      <c r="E121" s="119">
        <f>SUMIF(Takings!$B:$B,'2014'!$B121,Takings!E:E)</f>
        <v>0</v>
      </c>
      <c r="F121" s="128">
        <f>SUMIF(Takings!$B:$B,'2014'!$B121,Takings!F:F)</f>
        <v>259.55</v>
      </c>
      <c r="G121" s="131">
        <f>SUMIF(Takings!$B:$B,'2014'!$B121,Takings!G:G)</f>
        <v>21</v>
      </c>
      <c r="H121" s="128">
        <f t="shared" ref="H121:H126" si="68">IFERROR(F121/G121,0)</f>
        <v>12.359523809523811</v>
      </c>
      <c r="I121" s="129">
        <f>SUMIF(Takings!$B:$B,'2014'!$B121,Takings!I:I)</f>
        <v>402.06</v>
      </c>
      <c r="J121" s="130">
        <f>SUMIF(Takings!$B:$B,'2014'!$B121,Takings!J:J)</f>
        <v>12</v>
      </c>
      <c r="K121" s="130">
        <f t="shared" ref="K121:K126" si="69">IFERROR(SUM(G121,J121),0)</f>
        <v>33</v>
      </c>
      <c r="L121" s="129">
        <f t="shared" ref="L121:L126" si="70">IFERROR(MEDIAN(I121/J121),0)</f>
        <v>33.505000000000003</v>
      </c>
      <c r="M121" s="128">
        <f t="shared" ref="M121:M126" si="71">IFERROR(SUM(F121,I121)/K121,0)</f>
        <v>20.048787878787881</v>
      </c>
      <c r="N121" s="127" t="str">
        <f>IF(VLOOKUP($B121,Takings!$B:$P,13,0)=0,"",VLOOKUP($B121,Takings!$B:$P,13,0))</f>
        <v/>
      </c>
      <c r="O121" s="126" t="str">
        <f>IF(VLOOKUP($B121,Takings!$B:$P,14,0)=0,"",VLOOKUP($B121,Takings!$B:$P,14,0))</f>
        <v/>
      </c>
      <c r="P121" s="125" t="str">
        <f>IF(VLOOKUP($B121,Takings!$B:$P,15,0)=0,"",VLOOKUP($B121,Takings!$B:$P,15,0))</f>
        <v/>
      </c>
    </row>
    <row r="122" spans="1:16" x14ac:dyDescent="0.35">
      <c r="A122" s="153" t="s">
        <v>1342</v>
      </c>
      <c r="B122" s="132">
        <v>41765</v>
      </c>
      <c r="C122" s="129">
        <f>SUMIF(Takings!$B:$B,'2014'!$B122,Takings!C:C)</f>
        <v>622.33000000000004</v>
      </c>
      <c r="D122" s="119">
        <f>SUMIF(Takings!$B:$B,'2014'!$B122,Takings!D:D)</f>
        <v>0</v>
      </c>
      <c r="E122" s="119">
        <f>SUMIF(Takings!$B:$B,'2014'!$B122,Takings!E:E)</f>
        <v>0</v>
      </c>
      <c r="F122" s="128">
        <f>SUMIF(Takings!$B:$B,'2014'!$B122,Takings!F:F)</f>
        <v>381</v>
      </c>
      <c r="G122" s="131">
        <f>SUMIF(Takings!$B:$B,'2014'!$B122,Takings!G:G)</f>
        <v>24</v>
      </c>
      <c r="H122" s="128">
        <f t="shared" si="68"/>
        <v>15.875</v>
      </c>
      <c r="I122" s="129">
        <f>SUMIF(Takings!$B:$B,'2014'!$B122,Takings!I:I)</f>
        <v>241.33</v>
      </c>
      <c r="J122" s="130">
        <f>SUMIF(Takings!$B:$B,'2014'!$B122,Takings!J:J)</f>
        <v>10</v>
      </c>
      <c r="K122" s="130">
        <f t="shared" si="69"/>
        <v>34</v>
      </c>
      <c r="L122" s="129">
        <f t="shared" si="70"/>
        <v>24.133000000000003</v>
      </c>
      <c r="M122" s="128">
        <f t="shared" si="71"/>
        <v>18.303823529411765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53" t="s">
        <v>1342</v>
      </c>
      <c r="B123" s="132">
        <v>41766</v>
      </c>
      <c r="C123" s="129">
        <f>SUMIF(Takings!$B:$B,'2014'!$B123,Takings!C:C)</f>
        <v>1128</v>
      </c>
      <c r="D123" s="119">
        <f>SUMIF(Takings!$B:$B,'2014'!$B123,Takings!D:D)</f>
        <v>0</v>
      </c>
      <c r="E123" s="119">
        <f>SUMIF(Takings!$B:$B,'2014'!$B123,Takings!E:E)</f>
        <v>0</v>
      </c>
      <c r="F123" s="128">
        <f>SUMIF(Takings!$B:$B,'2014'!$B123,Takings!F:F)</f>
        <v>512</v>
      </c>
      <c r="G123" s="131">
        <f>SUMIF(Takings!$B:$B,'2014'!$B123,Takings!G:G)</f>
        <v>30</v>
      </c>
      <c r="H123" s="128">
        <f t="shared" si="68"/>
        <v>17.066666666666666</v>
      </c>
      <c r="I123" s="129">
        <f>SUMIF(Takings!$B:$B,'2014'!$B123,Takings!I:I)</f>
        <v>616</v>
      </c>
      <c r="J123" s="130">
        <f>SUMIF(Takings!$B:$B,'2014'!$B123,Takings!J:J)</f>
        <v>13</v>
      </c>
      <c r="K123" s="130">
        <f t="shared" si="69"/>
        <v>43</v>
      </c>
      <c r="L123" s="129">
        <f t="shared" si="70"/>
        <v>47.384615384615387</v>
      </c>
      <c r="M123" s="128">
        <f t="shared" si="71"/>
        <v>26.232558139534884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53" t="s">
        <v>1342</v>
      </c>
      <c r="B124" s="132">
        <v>41767</v>
      </c>
      <c r="C124" s="129">
        <f>SUMIF(Takings!$B:$B,'2014'!$B124,Takings!C:C)</f>
        <v>1525.4</v>
      </c>
      <c r="D124" s="119">
        <f>SUMIF(Takings!$B:$B,'2014'!$B124,Takings!D:D)</f>
        <v>0</v>
      </c>
      <c r="E124" s="119">
        <f>SUMIF(Takings!$B:$B,'2014'!$B124,Takings!E:E)</f>
        <v>0</v>
      </c>
      <c r="F124" s="128">
        <f>SUMIF(Takings!$B:$B,'2014'!$B124,Takings!F:F)</f>
        <v>568.85</v>
      </c>
      <c r="G124" s="131">
        <f>SUMIF(Takings!$B:$B,'2014'!$B124,Takings!G:G)</f>
        <v>33</v>
      </c>
      <c r="H124" s="128">
        <f t="shared" si="68"/>
        <v>17.237878787878788</v>
      </c>
      <c r="I124" s="129">
        <f>SUMIF(Takings!$B:$B,'2014'!$B124,Takings!I:I)</f>
        <v>965.55</v>
      </c>
      <c r="J124" s="130">
        <f>SUMIF(Takings!$B:$B,'2014'!$B124,Takings!J:J)</f>
        <v>13</v>
      </c>
      <c r="K124" s="130">
        <f t="shared" si="69"/>
        <v>46</v>
      </c>
      <c r="L124" s="129">
        <f t="shared" si="70"/>
        <v>74.273076923076914</v>
      </c>
      <c r="M124" s="128">
        <f t="shared" si="71"/>
        <v>33.356521739130436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53" t="s">
        <v>1342</v>
      </c>
      <c r="B125" s="132">
        <v>41768</v>
      </c>
      <c r="C125" s="129">
        <f>SUMIF(Takings!$B:$B,'2014'!$B125,Takings!C:C)</f>
        <v>2124.4</v>
      </c>
      <c r="D125" s="119">
        <f>SUMIF(Takings!$B:$B,'2014'!$B125,Takings!D:D)</f>
        <v>0</v>
      </c>
      <c r="E125" s="119">
        <f>SUMIF(Takings!$B:$B,'2014'!$B125,Takings!E:E)</f>
        <v>0</v>
      </c>
      <c r="F125" s="128">
        <f>SUMIF(Takings!$B:$B,'2014'!$B125,Takings!F:F)</f>
        <v>1088.4000000000001</v>
      </c>
      <c r="G125" s="131">
        <f>SUMIF(Takings!$B:$B,'2014'!$B125,Takings!G:G)</f>
        <v>43</v>
      </c>
      <c r="H125" s="128">
        <f t="shared" si="68"/>
        <v>25.311627906976746</v>
      </c>
      <c r="I125" s="129">
        <f>SUMIF(Takings!$B:$B,'2014'!$B125,Takings!I:I)</f>
        <v>1036</v>
      </c>
      <c r="J125" s="130">
        <f>SUMIF(Takings!$B:$B,'2014'!$B125,Takings!J:J)</f>
        <v>21</v>
      </c>
      <c r="K125" s="130">
        <f t="shared" si="69"/>
        <v>64</v>
      </c>
      <c r="L125" s="129">
        <f t="shared" si="70"/>
        <v>49.333333333333336</v>
      </c>
      <c r="M125" s="128">
        <f t="shared" si="71"/>
        <v>33.193750000000001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53" t="s">
        <v>1342</v>
      </c>
      <c r="B126" s="132">
        <v>41769</v>
      </c>
      <c r="C126" s="129">
        <f>SUMIF(Takings!$B:$B,'2014'!$B126,Takings!C:C)</f>
        <v>761.86</v>
      </c>
      <c r="D126" s="119">
        <f>SUMIF(Takings!$B:$B,'2014'!$B126,Takings!D:D)</f>
        <v>0</v>
      </c>
      <c r="E126" s="119">
        <f>SUMIF(Takings!$B:$B,'2014'!$B126,Takings!E:E)</f>
        <v>0</v>
      </c>
      <c r="F126" s="128">
        <f>SUMIF(Takings!$B:$B,'2014'!$B126,Takings!F:F)</f>
        <v>364.7</v>
      </c>
      <c r="G126" s="131">
        <f>SUMIF(Takings!$B:$B,'2014'!$B126,Takings!G:G)</f>
        <v>15</v>
      </c>
      <c r="H126" s="128">
        <f t="shared" si="68"/>
        <v>24.313333333333333</v>
      </c>
      <c r="I126" s="129">
        <f>SUMIF(Takings!$B:$B,'2014'!$B126,Takings!I:I)</f>
        <v>397.16</v>
      </c>
      <c r="J126" s="130">
        <f>SUMIF(Takings!$B:$B,'2014'!$B126,Takings!J:J)</f>
        <v>8</v>
      </c>
      <c r="K126" s="130">
        <f t="shared" si="69"/>
        <v>23</v>
      </c>
      <c r="L126" s="129">
        <f t="shared" si="70"/>
        <v>49.645000000000003</v>
      </c>
      <c r="M126" s="128">
        <f t="shared" si="71"/>
        <v>33.124347826086954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41770</v>
      </c>
      <c r="C127" s="119">
        <f>SUM(C121:C126)</f>
        <v>6823.5999999999995</v>
      </c>
      <c r="D127" s="119">
        <f>VLOOKUP($B127,Takings!$B:$P,3,0)</f>
        <v>1111.74</v>
      </c>
      <c r="E127" s="122">
        <f>SUM(C127:D127)</f>
        <v>7935.3399999999992</v>
      </c>
      <c r="F127" s="118"/>
      <c r="G127" s="121">
        <f>SUM(G121:G126)</f>
        <v>166</v>
      </c>
      <c r="H127" s="118">
        <f>AVERAGE(H121:H126)</f>
        <v>18.694005084063225</v>
      </c>
      <c r="I127" s="119">
        <f>SUM(I121:I126)</f>
        <v>3658.0999999999995</v>
      </c>
      <c r="J127" s="120">
        <f>SUM(J121:J126)</f>
        <v>77</v>
      </c>
      <c r="K127" s="120">
        <f>SUM(G127,J127)</f>
        <v>243</v>
      </c>
      <c r="L127" s="119">
        <f>AVERAGE(L121:L126)</f>
        <v>46.379004273504279</v>
      </c>
      <c r="M127" s="118">
        <f>AVERAGE(M121:M126)</f>
        <v>27.37663151882532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53" t="s">
        <v>1343</v>
      </c>
      <c r="B128" s="132">
        <v>41771</v>
      </c>
      <c r="C128" s="129">
        <f>SUMIF(Takings!$B:$B,'2014'!$B128,Takings!C:C)</f>
        <v>1178.95</v>
      </c>
      <c r="D128" s="119">
        <f>SUMIF(Takings!$B:$B,'2014'!$B128,Takings!D:D)</f>
        <v>0</v>
      </c>
      <c r="E128" s="119">
        <f>SUMIF(Takings!$B:$B,'2014'!$B128,Takings!E:E)</f>
        <v>0</v>
      </c>
      <c r="F128" s="128">
        <f>SUMIF(Takings!$B:$B,'2014'!$B128,Takings!F:F)</f>
        <v>470.55</v>
      </c>
      <c r="G128" s="131">
        <f>SUMIF(Takings!$B:$B,'2014'!$B128,Takings!G:G)</f>
        <v>33</v>
      </c>
      <c r="H128" s="128">
        <f t="shared" ref="H128:H133" si="72">IFERROR(F128/G128,0)</f>
        <v>14.25909090909091</v>
      </c>
      <c r="I128" s="129">
        <f>SUMIF(Takings!$B:$B,'2014'!$B128,Takings!I:I)</f>
        <v>708.4</v>
      </c>
      <c r="J128" s="130">
        <f>SUMIF(Takings!$B:$B,'2014'!$B128,Takings!J:J)</f>
        <v>17</v>
      </c>
      <c r="K128" s="130">
        <f t="shared" ref="K128:K133" si="73">IFERROR(SUM(G128,J128),0)</f>
        <v>50</v>
      </c>
      <c r="L128" s="129">
        <f t="shared" ref="L128:L133" si="74">IFERROR(MEDIAN(I128/J128),0)</f>
        <v>41.670588235294119</v>
      </c>
      <c r="M128" s="128">
        <f t="shared" ref="M128:M133" si="75">IFERROR(SUM(F128,I128)/K128,0)</f>
        <v>23.579000000000001</v>
      </c>
      <c r="N128" s="127" t="str">
        <f>IF(VLOOKUP($B128,Takings!$B:$P,13,0)=0,"",VLOOKUP($B128,Takings!$B:$P,13,0))</f>
        <v/>
      </c>
      <c r="O128" s="126" t="str">
        <f>IF(VLOOKUP($B128,Takings!$B:$P,14,0)=0,"",VLOOKUP($B128,Takings!$B:$P,14,0))</f>
        <v/>
      </c>
      <c r="P128" s="125" t="str">
        <f>IF(VLOOKUP($B128,Takings!$B:$P,15,0)=0,"",VLOOKUP($B128,Takings!$B:$P,15,0))</f>
        <v/>
      </c>
    </row>
    <row r="129" spans="1:16" x14ac:dyDescent="0.35">
      <c r="A129" s="153" t="s">
        <v>1343</v>
      </c>
      <c r="B129" s="132">
        <v>41772</v>
      </c>
      <c r="C129" s="129">
        <f>SUMIF(Takings!$B:$B,'2014'!$B129,Takings!C:C)</f>
        <v>460.71</v>
      </c>
      <c r="D129" s="119">
        <f>SUMIF(Takings!$B:$B,'2014'!$B129,Takings!D:D)</f>
        <v>0</v>
      </c>
      <c r="E129" s="119">
        <f>SUMIF(Takings!$B:$B,'2014'!$B129,Takings!E:E)</f>
        <v>0</v>
      </c>
      <c r="F129" s="128">
        <f>SUMIF(Takings!$B:$B,'2014'!$B129,Takings!F:F)</f>
        <v>304.25</v>
      </c>
      <c r="G129" s="131">
        <f>SUMIF(Takings!$B:$B,'2014'!$B129,Takings!G:G)</f>
        <v>16</v>
      </c>
      <c r="H129" s="128">
        <f t="shared" si="72"/>
        <v>19.015625</v>
      </c>
      <c r="I129" s="129">
        <f>SUMIF(Takings!$B:$B,'2014'!$B129,Takings!I:I)</f>
        <v>156.46</v>
      </c>
      <c r="J129" s="130">
        <f>SUMIF(Takings!$B:$B,'2014'!$B129,Takings!J:J)</f>
        <v>7</v>
      </c>
      <c r="K129" s="130">
        <f t="shared" si="73"/>
        <v>23</v>
      </c>
      <c r="L129" s="129">
        <f t="shared" si="74"/>
        <v>22.351428571428574</v>
      </c>
      <c r="M129" s="128">
        <f t="shared" si="75"/>
        <v>20.030869565217394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53" t="s">
        <v>1343</v>
      </c>
      <c r="B130" s="132">
        <v>41773</v>
      </c>
      <c r="C130" s="129">
        <f>SUMIF(Takings!$B:$B,'2014'!$B130,Takings!C:C)</f>
        <v>1597.32</v>
      </c>
      <c r="D130" s="119">
        <f>SUMIF(Takings!$B:$B,'2014'!$B130,Takings!D:D)</f>
        <v>0</v>
      </c>
      <c r="E130" s="119">
        <f>SUMIF(Takings!$B:$B,'2014'!$B130,Takings!E:E)</f>
        <v>0</v>
      </c>
      <c r="F130" s="128">
        <f>SUMIF(Takings!$B:$B,'2014'!$B130,Takings!F:F)</f>
        <v>743.45</v>
      </c>
      <c r="G130" s="131">
        <f>SUMIF(Takings!$B:$B,'2014'!$B130,Takings!G:G)</f>
        <v>40</v>
      </c>
      <c r="H130" s="128">
        <f t="shared" si="72"/>
        <v>18.58625</v>
      </c>
      <c r="I130" s="129">
        <f>SUMIF(Takings!$B:$B,'2014'!$B130,Takings!I:I)</f>
        <v>853.87</v>
      </c>
      <c r="J130" s="130">
        <f>SUMIF(Takings!$B:$B,'2014'!$B130,Takings!J:J)</f>
        <v>15</v>
      </c>
      <c r="K130" s="130">
        <f t="shared" si="73"/>
        <v>55</v>
      </c>
      <c r="L130" s="129">
        <f t="shared" si="74"/>
        <v>56.924666666666667</v>
      </c>
      <c r="M130" s="128">
        <f t="shared" si="75"/>
        <v>29.04218181818182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x14ac:dyDescent="0.35">
      <c r="A131" s="153" t="s">
        <v>1343</v>
      </c>
      <c r="B131" s="132">
        <v>41774</v>
      </c>
      <c r="C131" s="129">
        <f>SUMIF(Takings!$B:$B,'2014'!$B131,Takings!C:C)</f>
        <v>1832.38</v>
      </c>
      <c r="D131" s="119">
        <f>SUMIF(Takings!$B:$B,'2014'!$B131,Takings!D:D)</f>
        <v>0</v>
      </c>
      <c r="E131" s="119">
        <f>SUMIF(Takings!$B:$B,'2014'!$B131,Takings!E:E)</f>
        <v>0</v>
      </c>
      <c r="F131" s="128">
        <f>SUMIF(Takings!$B:$B,'2014'!$B131,Takings!F:F)</f>
        <v>585.9</v>
      </c>
      <c r="G131" s="131">
        <f>SUMIF(Takings!$B:$B,'2014'!$B131,Takings!G:G)</f>
        <v>30</v>
      </c>
      <c r="H131" s="128">
        <f t="shared" si="72"/>
        <v>19.529999999999998</v>
      </c>
      <c r="I131" s="129">
        <f>SUMIF(Takings!$B:$B,'2014'!$B131,Takings!I:I)</f>
        <v>1246.48</v>
      </c>
      <c r="J131" s="130">
        <f>SUMIF(Takings!$B:$B,'2014'!$B131,Takings!J:J)</f>
        <v>18</v>
      </c>
      <c r="K131" s="130">
        <f t="shared" si="73"/>
        <v>48</v>
      </c>
      <c r="L131" s="129">
        <f t="shared" si="74"/>
        <v>69.248888888888885</v>
      </c>
      <c r="M131" s="128">
        <f t="shared" si="75"/>
        <v>38.174583333333338</v>
      </c>
      <c r="N131" s="127" t="str">
        <f>IF(VLOOKUP($B131,Takings!$B:$P,13,0)=0,"",VLOOKUP($B131,Takings!$B:$P,13,0))</f>
        <v/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x14ac:dyDescent="0.35">
      <c r="A132" s="153" t="s">
        <v>1343</v>
      </c>
      <c r="B132" s="132">
        <v>41775</v>
      </c>
      <c r="C132" s="129">
        <f>SUMIF(Takings!$B:$B,'2014'!$B132,Takings!C:C)</f>
        <v>1816.42</v>
      </c>
      <c r="D132" s="119">
        <f>SUMIF(Takings!$B:$B,'2014'!$B132,Takings!D:D)</f>
        <v>0</v>
      </c>
      <c r="E132" s="119">
        <f>SUMIF(Takings!$B:$B,'2014'!$B132,Takings!E:E)</f>
        <v>0</v>
      </c>
      <c r="F132" s="128">
        <f>SUMIF(Takings!$B:$B,'2014'!$B132,Takings!F:F)</f>
        <v>817.7</v>
      </c>
      <c r="G132" s="131">
        <f>SUMIF(Takings!$B:$B,'2014'!$B132,Takings!G:G)</f>
        <v>37</v>
      </c>
      <c r="H132" s="128">
        <f t="shared" si="72"/>
        <v>22.1</v>
      </c>
      <c r="I132" s="129">
        <f>SUMIF(Takings!$B:$B,'2014'!$B132,Takings!I:I)</f>
        <v>998.72</v>
      </c>
      <c r="J132" s="130">
        <f>SUMIF(Takings!$B:$B,'2014'!$B132,Takings!J:J)</f>
        <v>22</v>
      </c>
      <c r="K132" s="130">
        <f t="shared" si="73"/>
        <v>59</v>
      </c>
      <c r="L132" s="129">
        <f t="shared" si="74"/>
        <v>45.396363636363638</v>
      </c>
      <c r="M132" s="128">
        <f t="shared" si="75"/>
        <v>30.786779661016951</v>
      </c>
      <c r="N132" s="127" t="str">
        <f>IF(VLOOKUP($B132,Takings!$B:$P,13,0)=0,"",VLOOKUP($B132,Takings!$B:$P,13,0))</f>
        <v/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53" t="s">
        <v>1343</v>
      </c>
      <c r="B133" s="132">
        <v>41776</v>
      </c>
      <c r="C133" s="129">
        <f>SUMIF(Takings!$B:$B,'2014'!$B133,Takings!C:C)</f>
        <v>623.23</v>
      </c>
      <c r="D133" s="119">
        <f>SUMIF(Takings!$B:$B,'2014'!$B133,Takings!D:D)</f>
        <v>0</v>
      </c>
      <c r="E133" s="119">
        <f>SUMIF(Takings!$B:$B,'2014'!$B133,Takings!E:E)</f>
        <v>0</v>
      </c>
      <c r="F133" s="128">
        <f>SUMIF(Takings!$B:$B,'2014'!$B133,Takings!F:F)</f>
        <v>207.85</v>
      </c>
      <c r="G133" s="131">
        <f>SUMIF(Takings!$B:$B,'2014'!$B133,Takings!G:G)</f>
        <v>16</v>
      </c>
      <c r="H133" s="128">
        <f t="shared" si="72"/>
        <v>12.990625</v>
      </c>
      <c r="I133" s="129">
        <f>SUMIF(Takings!$B:$B,'2014'!$B133,Takings!I:I)</f>
        <v>415.38</v>
      </c>
      <c r="J133" s="130">
        <f>SUMIF(Takings!$B:$B,'2014'!$B133,Takings!J:J)</f>
        <v>11</v>
      </c>
      <c r="K133" s="130">
        <f t="shared" si="73"/>
        <v>27</v>
      </c>
      <c r="L133" s="129">
        <f t="shared" si="74"/>
        <v>37.761818181818178</v>
      </c>
      <c r="M133" s="128">
        <f t="shared" si="75"/>
        <v>23.082592592592594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41777</v>
      </c>
      <c r="C134" s="119">
        <f>SUM(C128:C133)</f>
        <v>7509.01</v>
      </c>
      <c r="D134" s="119">
        <f>VLOOKUP($B134,Takings!$B:$P,3,0)</f>
        <v>2284.77</v>
      </c>
      <c r="E134" s="122">
        <f>SUM(C134:D134)</f>
        <v>9793.7800000000007</v>
      </c>
      <c r="F134" s="118"/>
      <c r="G134" s="121">
        <f>SUM(G128:G133)</f>
        <v>172</v>
      </c>
      <c r="H134" s="118">
        <f>AVERAGE(H128:H133)</f>
        <v>17.746931818181817</v>
      </c>
      <c r="I134" s="119">
        <f>SUM(I128:I133)</f>
        <v>4379.3100000000004</v>
      </c>
      <c r="J134" s="120">
        <f>SUM(J128:J133)</f>
        <v>90</v>
      </c>
      <c r="K134" s="120">
        <f>SUM(G134,J134)</f>
        <v>262</v>
      </c>
      <c r="L134" s="119">
        <f>AVERAGE(L128:L133)</f>
        <v>45.558959030076686</v>
      </c>
      <c r="M134" s="118">
        <f>AVERAGE(M128:M133)</f>
        <v>27.449334495057016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53" t="s">
        <v>1344</v>
      </c>
      <c r="B135" s="132">
        <v>41778</v>
      </c>
      <c r="C135" s="129">
        <f>SUMIF(Takings!$B:$B,'2014'!$B135,Takings!C:C)</f>
        <v>1030.51</v>
      </c>
      <c r="D135" s="119">
        <f>SUMIF(Takings!$B:$B,'2014'!$B135,Takings!D:D)</f>
        <v>0</v>
      </c>
      <c r="E135" s="119">
        <f>SUMIF(Takings!$B:$B,'2014'!$B135,Takings!E:E)</f>
        <v>0</v>
      </c>
      <c r="F135" s="128">
        <f>SUMIF(Takings!$B:$B,'2014'!$B135,Takings!F:F)</f>
        <v>239.9</v>
      </c>
      <c r="G135" s="131">
        <f>SUMIF(Takings!$B:$B,'2014'!$B135,Takings!G:G)</f>
        <v>19</v>
      </c>
      <c r="H135" s="128">
        <f t="shared" ref="H135:H140" si="76">IFERROR(F135/G135,0)</f>
        <v>12.626315789473685</v>
      </c>
      <c r="I135" s="129">
        <f>SUMIF(Takings!$B:$B,'2014'!$B135,Takings!I:I)</f>
        <v>790.61</v>
      </c>
      <c r="J135" s="130">
        <f>SUMIF(Takings!$B:$B,'2014'!$B135,Takings!J:J)</f>
        <v>15</v>
      </c>
      <c r="K135" s="130">
        <f t="shared" ref="K135:K140" si="77">IFERROR(SUM(G135,J135),0)</f>
        <v>34</v>
      </c>
      <c r="L135" s="129">
        <f t="shared" ref="L135:L140" si="78">IFERROR(MEDIAN(I135/J135),0)</f>
        <v>52.707333333333331</v>
      </c>
      <c r="M135" s="128">
        <f t="shared" ref="M135:M140" si="79">IFERROR(SUM(F135,I135)/K135,0)</f>
        <v>30.309117647058823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53" t="s">
        <v>1344</v>
      </c>
      <c r="B136" s="132">
        <v>41779</v>
      </c>
      <c r="C136" s="129">
        <f>SUMIF(Takings!$B:$B,'2014'!$B136,Takings!C:C)</f>
        <v>840.04</v>
      </c>
      <c r="D136" s="119">
        <f>SUMIF(Takings!$B:$B,'2014'!$B136,Takings!D:D)</f>
        <v>0</v>
      </c>
      <c r="E136" s="119">
        <f>SUMIF(Takings!$B:$B,'2014'!$B136,Takings!E:E)</f>
        <v>0</v>
      </c>
      <c r="F136" s="128">
        <f>SUMIF(Takings!$B:$B,'2014'!$B136,Takings!F:F)</f>
        <v>528.15</v>
      </c>
      <c r="G136" s="131">
        <f>SUMIF(Takings!$B:$B,'2014'!$B136,Takings!G:G)</f>
        <v>31</v>
      </c>
      <c r="H136" s="128">
        <f t="shared" si="76"/>
        <v>17.037096774193547</v>
      </c>
      <c r="I136" s="129">
        <f>SUMIF(Takings!$B:$B,'2014'!$B136,Takings!I:I)</f>
        <v>313.89</v>
      </c>
      <c r="J136" s="130">
        <f>SUMIF(Takings!$B:$B,'2014'!$B136,Takings!J:J)</f>
        <v>13</v>
      </c>
      <c r="K136" s="130">
        <f t="shared" si="77"/>
        <v>44</v>
      </c>
      <c r="L136" s="129">
        <f t="shared" si="78"/>
        <v>24.145384615384614</v>
      </c>
      <c r="M136" s="128">
        <f t="shared" si="79"/>
        <v>19.137272727272727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53" t="s">
        <v>1344</v>
      </c>
      <c r="B137" s="132">
        <v>41780</v>
      </c>
      <c r="C137" s="129">
        <f>SUMIF(Takings!$B:$B,'2014'!$B137,Takings!C:C)</f>
        <v>1741.66</v>
      </c>
      <c r="D137" s="119">
        <f>SUMIF(Takings!$B:$B,'2014'!$B137,Takings!D:D)</f>
        <v>0</v>
      </c>
      <c r="E137" s="119">
        <f>SUMIF(Takings!$B:$B,'2014'!$B137,Takings!E:E)</f>
        <v>0</v>
      </c>
      <c r="F137" s="128">
        <f>SUMIF(Takings!$B:$B,'2014'!$B137,Takings!F:F)</f>
        <v>733</v>
      </c>
      <c r="G137" s="131">
        <f>SUMIF(Takings!$B:$B,'2014'!$B137,Takings!G:G)</f>
        <v>34</v>
      </c>
      <c r="H137" s="128">
        <f t="shared" si="76"/>
        <v>21.558823529411764</v>
      </c>
      <c r="I137" s="129">
        <f>SUMIF(Takings!$B:$B,'2014'!$B137,Takings!I:I)</f>
        <v>968.66</v>
      </c>
      <c r="J137" s="130">
        <f>SUMIF(Takings!$B:$B,'2014'!$B137,Takings!J:J)</f>
        <v>21</v>
      </c>
      <c r="K137" s="130">
        <f t="shared" si="77"/>
        <v>55</v>
      </c>
      <c r="L137" s="129">
        <f t="shared" si="78"/>
        <v>46.126666666666665</v>
      </c>
      <c r="M137" s="128">
        <f t="shared" si="79"/>
        <v>30.939272727272726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53" t="s">
        <v>1344</v>
      </c>
      <c r="B138" s="132">
        <v>41781</v>
      </c>
      <c r="C138" s="129">
        <f>SUMIF(Takings!$B:$B,'2014'!$B138,Takings!C:C)</f>
        <v>1740.89</v>
      </c>
      <c r="D138" s="119">
        <f>SUMIF(Takings!$B:$B,'2014'!$B138,Takings!D:D)</f>
        <v>0</v>
      </c>
      <c r="E138" s="119">
        <f>SUMIF(Takings!$B:$B,'2014'!$B138,Takings!E:E)</f>
        <v>0</v>
      </c>
      <c r="F138" s="128">
        <f>SUMIF(Takings!$B:$B,'2014'!$B138,Takings!F:F)</f>
        <v>833.35</v>
      </c>
      <c r="G138" s="131">
        <f>SUMIF(Takings!$B:$B,'2014'!$B138,Takings!G:G)</f>
        <v>39</v>
      </c>
      <c r="H138" s="128">
        <f t="shared" si="76"/>
        <v>21.367948717948718</v>
      </c>
      <c r="I138" s="129">
        <f>SUMIF(Takings!$B:$B,'2014'!$B138,Takings!I:I)</f>
        <v>907.54</v>
      </c>
      <c r="J138" s="130">
        <f>SUMIF(Takings!$B:$B,'2014'!$B138,Takings!J:J)</f>
        <v>17</v>
      </c>
      <c r="K138" s="130">
        <f t="shared" si="77"/>
        <v>56</v>
      </c>
      <c r="L138" s="129">
        <f t="shared" si="78"/>
        <v>53.384705882352939</v>
      </c>
      <c r="M138" s="128">
        <f t="shared" si="79"/>
        <v>31.087321428571425</v>
      </c>
      <c r="N138" s="127" t="str">
        <f>IF(VLOOKUP($B138,Takings!$B:$P,13,0)=0,"",VLOOKUP($B138,Takings!$B:$P,13,0))</f>
        <v/>
      </c>
      <c r="O138" s="126" t="str">
        <f>IF(VLOOKUP($B138,Takings!$B:$P,14,0)=0,"",VLOOKUP($B138,Takings!$B:$P,14,0))</f>
        <v/>
      </c>
      <c r="P138" s="125" t="str">
        <f>IF(VLOOKUP($B138,Takings!$B:$P,15,0)=0,"",VLOOKUP($B138,Takings!$B:$P,15,0))</f>
        <v/>
      </c>
    </row>
    <row r="139" spans="1:16" x14ac:dyDescent="0.35">
      <c r="A139" s="153" t="s">
        <v>1344</v>
      </c>
      <c r="B139" s="132">
        <v>41782</v>
      </c>
      <c r="C139" s="129">
        <f>SUMIF(Takings!$B:$B,'2014'!$B139,Takings!C:C)</f>
        <v>1271.08</v>
      </c>
      <c r="D139" s="119">
        <f>SUMIF(Takings!$B:$B,'2014'!$B139,Takings!D:D)</f>
        <v>0</v>
      </c>
      <c r="E139" s="119">
        <f>SUMIF(Takings!$B:$B,'2014'!$B139,Takings!E:E)</f>
        <v>0</v>
      </c>
      <c r="F139" s="128">
        <f>SUMIF(Takings!$B:$B,'2014'!$B139,Takings!F:F)</f>
        <v>564.15</v>
      </c>
      <c r="G139" s="131">
        <f>SUMIF(Takings!$B:$B,'2014'!$B139,Takings!G:G)</f>
        <v>31</v>
      </c>
      <c r="H139" s="128">
        <f t="shared" si="76"/>
        <v>18.198387096774194</v>
      </c>
      <c r="I139" s="129">
        <f>SUMIF(Takings!$B:$B,'2014'!$B139,Takings!I:I)</f>
        <v>706.93</v>
      </c>
      <c r="J139" s="130">
        <f>SUMIF(Takings!$B:$B,'2014'!$B139,Takings!J:J)</f>
        <v>13</v>
      </c>
      <c r="K139" s="130">
        <f t="shared" si="77"/>
        <v>44</v>
      </c>
      <c r="L139" s="129">
        <f t="shared" si="78"/>
        <v>54.379230769230766</v>
      </c>
      <c r="M139" s="128">
        <f t="shared" si="79"/>
        <v>28.888181818181817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53" t="s">
        <v>1344</v>
      </c>
      <c r="B140" s="132">
        <v>41783</v>
      </c>
      <c r="C140" s="129">
        <f>SUMIF(Takings!$B:$B,'2014'!$B140,Takings!C:C)</f>
        <v>918.23</v>
      </c>
      <c r="D140" s="119">
        <f>SUMIF(Takings!$B:$B,'2014'!$B140,Takings!D:D)</f>
        <v>0</v>
      </c>
      <c r="E140" s="119">
        <f>SUMIF(Takings!$B:$B,'2014'!$B140,Takings!E:E)</f>
        <v>0</v>
      </c>
      <c r="F140" s="128">
        <f>SUMIF(Takings!$B:$B,'2014'!$B140,Takings!F:F)</f>
        <v>254.2</v>
      </c>
      <c r="G140" s="131">
        <f>SUMIF(Takings!$B:$B,'2014'!$B140,Takings!G:G)</f>
        <v>12</v>
      </c>
      <c r="H140" s="128">
        <f t="shared" si="76"/>
        <v>21.183333333333334</v>
      </c>
      <c r="I140" s="129">
        <f>SUMIF(Takings!$B:$B,'2014'!$B140,Takings!I:I)</f>
        <v>664.03</v>
      </c>
      <c r="J140" s="130">
        <f>SUMIF(Takings!$B:$B,'2014'!$B140,Takings!J:J)</f>
        <v>14</v>
      </c>
      <c r="K140" s="130">
        <f t="shared" si="77"/>
        <v>26</v>
      </c>
      <c r="L140" s="129">
        <f t="shared" si="78"/>
        <v>47.430714285714281</v>
      </c>
      <c r="M140" s="128">
        <f t="shared" si="79"/>
        <v>35.316538461538464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41784</v>
      </c>
      <c r="C141" s="119">
        <f>SUM(C135:C140)</f>
        <v>7542.41</v>
      </c>
      <c r="D141" s="119">
        <f>VLOOKUP($B141,Takings!$B:$P,3,0)</f>
        <v>1292.8599999999999</v>
      </c>
      <c r="E141" s="122">
        <f>SUM(C141:D141)</f>
        <v>8835.27</v>
      </c>
      <c r="F141" s="118"/>
      <c r="G141" s="121">
        <f>SUM(G135:G140)</f>
        <v>166</v>
      </c>
      <c r="H141" s="118">
        <f>AVERAGE(H135:H140)</f>
        <v>18.661984206855873</v>
      </c>
      <c r="I141" s="119">
        <f>SUM(I135:I140)</f>
        <v>4351.66</v>
      </c>
      <c r="J141" s="120">
        <f>SUM(J135:J140)</f>
        <v>93</v>
      </c>
      <c r="K141" s="120">
        <f>SUM(G141,J141)</f>
        <v>259</v>
      </c>
      <c r="L141" s="119">
        <f>AVERAGE(L135:L140)</f>
        <v>46.36233925878043</v>
      </c>
      <c r="M141" s="118">
        <f>AVERAGE(M135:M140)</f>
        <v>29.279617468316001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53" t="s">
        <v>1345</v>
      </c>
      <c r="B142" s="132">
        <v>41785</v>
      </c>
      <c r="C142" s="129">
        <f>SUMIF(Takings!$B:$B,'2014'!$B142,Takings!C:C)</f>
        <v>788.58</v>
      </c>
      <c r="D142" s="119">
        <f>SUMIF(Takings!$B:$B,'2014'!$B142,Takings!D:D)</f>
        <v>0</v>
      </c>
      <c r="E142" s="119">
        <f>SUMIF(Takings!$B:$B,'2014'!$B142,Takings!E:E)</f>
        <v>0</v>
      </c>
      <c r="F142" s="128">
        <f>SUMIF(Takings!$B:$B,'2014'!$B142,Takings!F:F)</f>
        <v>243.6</v>
      </c>
      <c r="G142" s="131">
        <f>SUMIF(Takings!$B:$B,'2014'!$B142,Takings!G:G)</f>
        <v>19</v>
      </c>
      <c r="H142" s="128">
        <f t="shared" ref="H142:H147" si="80">IFERROR(F142/G142,0)</f>
        <v>12.821052631578947</v>
      </c>
      <c r="I142" s="129">
        <f>SUMIF(Takings!$B:$B,'2014'!$B142,Takings!I:I)</f>
        <v>544.98</v>
      </c>
      <c r="J142" s="130">
        <f>SUMIF(Takings!$B:$B,'2014'!$B142,Takings!J:J)</f>
        <v>15</v>
      </c>
      <c r="K142" s="130">
        <f t="shared" ref="K142:K147" si="81">IFERROR(SUM(G142,J142),0)</f>
        <v>34</v>
      </c>
      <c r="L142" s="129">
        <f t="shared" ref="L142:L147" si="82">IFERROR(MEDIAN(I142/J142),0)</f>
        <v>36.332000000000001</v>
      </c>
      <c r="M142" s="128">
        <f t="shared" ref="M142:M147" si="83">IFERROR(SUM(F142,I142)/K142,0)</f>
        <v>23.193529411764708</v>
      </c>
      <c r="N142" s="127" t="str">
        <f>IF(VLOOKUP($B142,Takings!$B:$P,13,0)=0,"",VLOOKUP($B142,Takings!$B:$P,13,0))</f>
        <v/>
      </c>
      <c r="O142" s="126" t="str">
        <f>IF(VLOOKUP($B142,Takings!$B:$P,14,0)=0,"",VLOOKUP($B142,Takings!$B:$P,14,0))</f>
        <v/>
      </c>
      <c r="P142" s="125" t="str">
        <f>IF(VLOOKUP($B142,Takings!$B:$P,15,0)=0,"",VLOOKUP($B142,Takings!$B:$P,15,0))</f>
        <v/>
      </c>
    </row>
    <row r="143" spans="1:16" x14ac:dyDescent="0.35">
      <c r="A143" s="153" t="s">
        <v>1345</v>
      </c>
      <c r="B143" s="132">
        <v>41786</v>
      </c>
      <c r="C143" s="129">
        <f>SUMIF(Takings!$B:$B,'2014'!$B143,Takings!C:C)</f>
        <v>1222.07</v>
      </c>
      <c r="D143" s="119">
        <f>SUMIF(Takings!$B:$B,'2014'!$B143,Takings!D:D)</f>
        <v>0</v>
      </c>
      <c r="E143" s="119">
        <f>SUMIF(Takings!$B:$B,'2014'!$B143,Takings!E:E)</f>
        <v>0</v>
      </c>
      <c r="F143" s="128">
        <f>SUMIF(Takings!$B:$B,'2014'!$B143,Takings!F:F)</f>
        <v>802.45</v>
      </c>
      <c r="G143" s="131">
        <f>SUMIF(Takings!$B:$B,'2014'!$B143,Takings!G:G)</f>
        <v>39</v>
      </c>
      <c r="H143" s="128">
        <f t="shared" si="80"/>
        <v>20.575641025641026</v>
      </c>
      <c r="I143" s="129">
        <f>SUMIF(Takings!$B:$B,'2014'!$B143,Takings!I:I)</f>
        <v>419.62</v>
      </c>
      <c r="J143" s="130">
        <f>SUMIF(Takings!$B:$B,'2014'!$B143,Takings!J:J)</f>
        <v>13</v>
      </c>
      <c r="K143" s="130">
        <f t="shared" si="81"/>
        <v>52</v>
      </c>
      <c r="L143" s="129">
        <f t="shared" si="82"/>
        <v>32.278461538461542</v>
      </c>
      <c r="M143" s="128">
        <f t="shared" si="83"/>
        <v>23.501346153846157</v>
      </c>
      <c r="N143" s="127" t="str">
        <f>IF(VLOOKUP($B143,Takings!$B:$P,13,0)=0,"",VLOOKUP($B143,Takings!$B:$P,13,0))</f>
        <v/>
      </c>
      <c r="O143" s="126" t="str">
        <f>IF(VLOOKUP($B143,Takings!$B:$P,14,0)=0,"",VLOOKUP($B143,Takings!$B:$P,14,0))</f>
        <v/>
      </c>
      <c r="P143" s="125" t="str">
        <f>IF(VLOOKUP($B143,Takings!$B:$P,15,0)=0,"",VLOOKUP($B143,Takings!$B:$P,15,0))</f>
        <v/>
      </c>
    </row>
    <row r="144" spans="1:16" x14ac:dyDescent="0.35">
      <c r="A144" s="153" t="s">
        <v>1345</v>
      </c>
      <c r="B144" s="132">
        <v>41787</v>
      </c>
      <c r="C144" s="129">
        <f>SUMIF(Takings!$B:$B,'2014'!$B144,Takings!C:C)</f>
        <v>1418.97</v>
      </c>
      <c r="D144" s="119">
        <f>SUMIF(Takings!$B:$B,'2014'!$B144,Takings!D:D)</f>
        <v>0</v>
      </c>
      <c r="E144" s="119">
        <f>SUMIF(Takings!$B:$B,'2014'!$B144,Takings!E:E)</f>
        <v>0</v>
      </c>
      <c r="F144" s="128">
        <f>SUMIF(Takings!$B:$B,'2014'!$B144,Takings!F:F)</f>
        <v>882.05</v>
      </c>
      <c r="G144" s="131">
        <f>SUMIF(Takings!$B:$B,'2014'!$B144,Takings!G:G)</f>
        <v>36</v>
      </c>
      <c r="H144" s="128">
        <f t="shared" si="80"/>
        <v>24.501388888888886</v>
      </c>
      <c r="I144" s="129">
        <f>SUMIF(Takings!$B:$B,'2014'!$B144,Takings!I:I)</f>
        <v>536.91999999999996</v>
      </c>
      <c r="J144" s="130">
        <f>SUMIF(Takings!$B:$B,'2014'!$B144,Takings!J:J)</f>
        <v>22</v>
      </c>
      <c r="K144" s="130">
        <f t="shared" si="81"/>
        <v>58</v>
      </c>
      <c r="L144" s="129">
        <f t="shared" si="82"/>
        <v>24.405454545454543</v>
      </c>
      <c r="M144" s="128">
        <f t="shared" si="83"/>
        <v>24.464999999999996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53" t="s">
        <v>1345</v>
      </c>
      <c r="B145" s="132">
        <v>41788</v>
      </c>
      <c r="C145" s="129">
        <f>SUMIF(Takings!$B:$B,'2014'!$B145,Takings!C:C)</f>
        <v>1370.54</v>
      </c>
      <c r="D145" s="119">
        <f>SUMIF(Takings!$B:$B,'2014'!$B145,Takings!D:D)</f>
        <v>0</v>
      </c>
      <c r="E145" s="119">
        <f>SUMIF(Takings!$B:$B,'2014'!$B145,Takings!E:E)</f>
        <v>0</v>
      </c>
      <c r="F145" s="128">
        <f>SUMIF(Takings!$B:$B,'2014'!$B145,Takings!F:F)</f>
        <v>669.75</v>
      </c>
      <c r="G145" s="131">
        <f>SUMIF(Takings!$B:$B,'2014'!$B145,Takings!G:G)</f>
        <v>38</v>
      </c>
      <c r="H145" s="128">
        <f t="shared" si="80"/>
        <v>17.625</v>
      </c>
      <c r="I145" s="129">
        <f>SUMIF(Takings!$B:$B,'2014'!$B145,Takings!I:I)</f>
        <v>700.79</v>
      </c>
      <c r="J145" s="130">
        <f>SUMIF(Takings!$B:$B,'2014'!$B145,Takings!J:J)</f>
        <v>11</v>
      </c>
      <c r="K145" s="130">
        <f t="shared" si="81"/>
        <v>49</v>
      </c>
      <c r="L145" s="129">
        <f t="shared" si="82"/>
        <v>63.708181818181814</v>
      </c>
      <c r="M145" s="128">
        <f t="shared" si="83"/>
        <v>27.970204081632652</v>
      </c>
      <c r="N145" s="127" t="str">
        <f>IF(VLOOKUP($B145,Takings!$B:$P,13,0)=0,"",VLOOKUP($B145,Takings!$B:$P,13,0))</f>
        <v/>
      </c>
      <c r="O145" s="126" t="str">
        <f>IF(VLOOKUP($B145,Takings!$B:$P,14,0)=0,"",VLOOKUP($B145,Takings!$B:$P,14,0))</f>
        <v/>
      </c>
      <c r="P145" s="125" t="str">
        <f>IF(VLOOKUP($B145,Takings!$B:$P,15,0)=0,"",VLOOKUP($B145,Takings!$B:$P,15,0))</f>
        <v/>
      </c>
    </row>
    <row r="146" spans="1:16" x14ac:dyDescent="0.35">
      <c r="A146" s="153" t="s">
        <v>1345</v>
      </c>
      <c r="B146" s="132">
        <v>41789</v>
      </c>
      <c r="C146" s="129">
        <f>SUMIF(Takings!$B:$B,'2014'!$B146,Takings!C:C)</f>
        <v>1621.76</v>
      </c>
      <c r="D146" s="119">
        <f>SUMIF(Takings!$B:$B,'2014'!$B146,Takings!D:D)</f>
        <v>0</v>
      </c>
      <c r="E146" s="119">
        <f>SUMIF(Takings!$B:$B,'2014'!$B146,Takings!E:E)</f>
        <v>0</v>
      </c>
      <c r="F146" s="128">
        <f>SUMIF(Takings!$B:$B,'2014'!$B146,Takings!F:F)</f>
        <v>949.3</v>
      </c>
      <c r="G146" s="131">
        <f>SUMIF(Takings!$B:$B,'2014'!$B146,Takings!G:G)</f>
        <v>32</v>
      </c>
      <c r="H146" s="128">
        <f t="shared" si="80"/>
        <v>29.665624999999999</v>
      </c>
      <c r="I146" s="129">
        <f>SUMIF(Takings!$B:$B,'2014'!$B146,Takings!I:I)</f>
        <v>672.46</v>
      </c>
      <c r="J146" s="130">
        <f>SUMIF(Takings!$B:$B,'2014'!$B146,Takings!J:J)</f>
        <v>16</v>
      </c>
      <c r="K146" s="130">
        <f t="shared" si="81"/>
        <v>48</v>
      </c>
      <c r="L146" s="129">
        <f t="shared" si="82"/>
        <v>42.028750000000002</v>
      </c>
      <c r="M146" s="128">
        <f t="shared" si="83"/>
        <v>33.786666666666669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53" t="s">
        <v>1345</v>
      </c>
      <c r="B147" s="132">
        <v>41790</v>
      </c>
      <c r="C147" s="129">
        <f>SUMIF(Takings!$B:$B,'2014'!$B147,Takings!C:C)</f>
        <v>619.95000000000005</v>
      </c>
      <c r="D147" s="119">
        <f>SUMIF(Takings!$B:$B,'2014'!$B147,Takings!D:D)</f>
        <v>0</v>
      </c>
      <c r="E147" s="119">
        <f>SUMIF(Takings!$B:$B,'2014'!$B147,Takings!E:E)</f>
        <v>0</v>
      </c>
      <c r="F147" s="128">
        <f>SUMIF(Takings!$B:$B,'2014'!$B147,Takings!F:F)</f>
        <v>261.35000000000002</v>
      </c>
      <c r="G147" s="131">
        <f>SUMIF(Takings!$B:$B,'2014'!$B147,Takings!G:G)</f>
        <v>15</v>
      </c>
      <c r="H147" s="128">
        <f t="shared" si="80"/>
        <v>17.423333333333336</v>
      </c>
      <c r="I147" s="129">
        <f>SUMIF(Takings!$B:$B,'2014'!$B147,Takings!I:I)</f>
        <v>358.6</v>
      </c>
      <c r="J147" s="130">
        <f>SUMIF(Takings!$B:$B,'2014'!$B147,Takings!J:J)</f>
        <v>12</v>
      </c>
      <c r="K147" s="130">
        <f t="shared" si="81"/>
        <v>27</v>
      </c>
      <c r="L147" s="129">
        <f t="shared" si="82"/>
        <v>29.883333333333336</v>
      </c>
      <c r="M147" s="128">
        <f t="shared" si="83"/>
        <v>22.961111111111112</v>
      </c>
      <c r="N147" s="127" t="str">
        <f>IF(VLOOKUP($B147,Takings!$B:$P,13,0)=0,"",VLOOKUP($B147,Takings!$B:$P,13,0))</f>
        <v/>
      </c>
      <c r="O147" s="126" t="str">
        <f>IF(VLOOKUP($B147,Takings!$B:$P,14,0)=0,"",VLOOKUP($B147,Takings!$B:$P,14,0))</f>
        <v/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41791</v>
      </c>
      <c r="C148" s="119">
        <f>SUM(C142:C147)</f>
        <v>7041.87</v>
      </c>
      <c r="D148" s="119">
        <f>VLOOKUP($B148,Takings!$B:$P,3,0)</f>
        <v>2102.81</v>
      </c>
      <c r="E148" s="122">
        <f>SUM(C148:D148)</f>
        <v>9144.68</v>
      </c>
      <c r="F148" s="118"/>
      <c r="G148" s="121">
        <f>SUM(G142:G147)</f>
        <v>179</v>
      </c>
      <c r="H148" s="118">
        <f>AVERAGE(H142:H147)</f>
        <v>20.435340146573697</v>
      </c>
      <c r="I148" s="119">
        <f>SUM(I142:I147)</f>
        <v>3233.37</v>
      </c>
      <c r="J148" s="120">
        <f>SUM(J142:J147)</f>
        <v>89</v>
      </c>
      <c r="K148" s="120">
        <f>SUM(G148,J148)</f>
        <v>268</v>
      </c>
      <c r="L148" s="119">
        <f>AVERAGE(L142:L147)</f>
        <v>38.106030205905206</v>
      </c>
      <c r="M148" s="118">
        <f>AVERAGE(M142:M147)</f>
        <v>25.979642904170216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53" t="s">
        <v>1346</v>
      </c>
      <c r="B149" s="132">
        <v>41792</v>
      </c>
      <c r="C149" s="129">
        <f>SUMIF(Takings!$B:$B,'2014'!$B149,Takings!C:C)</f>
        <v>726.68</v>
      </c>
      <c r="D149" s="119">
        <f>SUMIF(Takings!$B:$B,'2014'!$B149,Takings!D:D)</f>
        <v>0</v>
      </c>
      <c r="E149" s="119">
        <f>SUMIF(Takings!$B:$B,'2014'!$B149,Takings!E:E)</f>
        <v>0</v>
      </c>
      <c r="F149" s="128">
        <f>SUMIF(Takings!$B:$B,'2014'!$B149,Takings!F:F)</f>
        <v>443.3</v>
      </c>
      <c r="G149" s="131">
        <f>SUMIF(Takings!$B:$B,'2014'!$B149,Takings!G:G)</f>
        <v>21</v>
      </c>
      <c r="H149" s="128">
        <f t="shared" ref="H149:H154" si="84">IFERROR(F149/G149,0)</f>
        <v>21.109523809523811</v>
      </c>
      <c r="I149" s="129">
        <f>SUMIF(Takings!$B:$B,'2014'!$B149,Takings!I:I)</f>
        <v>283.38</v>
      </c>
      <c r="J149" s="130">
        <f>SUMIF(Takings!$B:$B,'2014'!$B149,Takings!J:J)</f>
        <v>8</v>
      </c>
      <c r="K149" s="130">
        <f t="shared" ref="K149:K154" si="85">IFERROR(SUM(G149,J149),0)</f>
        <v>29</v>
      </c>
      <c r="L149" s="129">
        <f t="shared" ref="L149:L154" si="86">IFERROR(MEDIAN(I149/J149),0)</f>
        <v>35.422499999999999</v>
      </c>
      <c r="M149" s="128">
        <f t="shared" ref="M149:M154" si="87">IFERROR(SUM(F149,I149)/K149,0)</f>
        <v>25.05793103448276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53" t="s">
        <v>1346</v>
      </c>
      <c r="B150" s="132">
        <v>41793</v>
      </c>
      <c r="C150" s="129">
        <f>SUMIF(Takings!$B:$B,'2014'!$B150,Takings!C:C)</f>
        <v>1528.73</v>
      </c>
      <c r="D150" s="119">
        <f>SUMIF(Takings!$B:$B,'2014'!$B150,Takings!D:D)</f>
        <v>0</v>
      </c>
      <c r="E150" s="119">
        <f>SUMIF(Takings!$B:$B,'2014'!$B150,Takings!E:E)</f>
        <v>0</v>
      </c>
      <c r="F150" s="128">
        <f>SUMIF(Takings!$B:$B,'2014'!$B150,Takings!F:F)</f>
        <v>798.3</v>
      </c>
      <c r="G150" s="131">
        <f>SUMIF(Takings!$B:$B,'2014'!$B150,Takings!G:G)</f>
        <v>38</v>
      </c>
      <c r="H150" s="128">
        <f t="shared" si="84"/>
        <v>21.007894736842104</v>
      </c>
      <c r="I150" s="129">
        <f>SUMIF(Takings!$B:$B,'2014'!$B150,Takings!I:I)</f>
        <v>730.43</v>
      </c>
      <c r="J150" s="130">
        <f>SUMIF(Takings!$B:$B,'2014'!$B150,Takings!J:J)</f>
        <v>16</v>
      </c>
      <c r="K150" s="130">
        <f t="shared" si="85"/>
        <v>54</v>
      </c>
      <c r="L150" s="129">
        <f t="shared" si="86"/>
        <v>45.651874999999997</v>
      </c>
      <c r="M150" s="128">
        <f t="shared" si="87"/>
        <v>28.309814814814814</v>
      </c>
      <c r="N150" s="127" t="str">
        <f>IF(VLOOKUP($B150,Takings!$B:$P,13,0)=0,"",VLOOKUP($B150,Takings!$B:$P,13,0))</f>
        <v/>
      </c>
      <c r="O150" s="126" t="str">
        <f>IF(VLOOKUP($B150,Takings!$B:$P,14,0)=0,"",VLOOKUP($B150,Takings!$B:$P,14,0))</f>
        <v/>
      </c>
      <c r="P150" s="125" t="str">
        <f>IF(VLOOKUP($B150,Takings!$B:$P,15,0)=0,"",VLOOKUP($B150,Takings!$B:$P,15,0))</f>
        <v/>
      </c>
    </row>
    <row r="151" spans="1:16" x14ac:dyDescent="0.35">
      <c r="A151" s="153" t="s">
        <v>1346</v>
      </c>
      <c r="B151" s="132">
        <v>41794</v>
      </c>
      <c r="C151" s="129">
        <f>SUMIF(Takings!$B:$B,'2014'!$B151,Takings!C:C)</f>
        <v>1513.55</v>
      </c>
      <c r="D151" s="119">
        <f>SUMIF(Takings!$B:$B,'2014'!$B151,Takings!D:D)</f>
        <v>0</v>
      </c>
      <c r="E151" s="119">
        <f>SUMIF(Takings!$B:$B,'2014'!$B151,Takings!E:E)</f>
        <v>0</v>
      </c>
      <c r="F151" s="128">
        <f>SUMIF(Takings!$B:$B,'2014'!$B151,Takings!F:F)</f>
        <v>906.9</v>
      </c>
      <c r="G151" s="131">
        <f>SUMIF(Takings!$B:$B,'2014'!$B151,Takings!G:G)</f>
        <v>30</v>
      </c>
      <c r="H151" s="128">
        <f t="shared" si="84"/>
        <v>30.23</v>
      </c>
      <c r="I151" s="129">
        <f>SUMIF(Takings!$B:$B,'2014'!$B151,Takings!I:I)</f>
        <v>605.65</v>
      </c>
      <c r="J151" s="130">
        <f>SUMIF(Takings!$B:$B,'2014'!$B151,Takings!J:J)</f>
        <v>15</v>
      </c>
      <c r="K151" s="130">
        <f t="shared" si="85"/>
        <v>45</v>
      </c>
      <c r="L151" s="129">
        <f t="shared" si="86"/>
        <v>40.376666666666665</v>
      </c>
      <c r="M151" s="128">
        <f t="shared" si="87"/>
        <v>33.612222222222222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53" t="s">
        <v>1346</v>
      </c>
      <c r="B152" s="132">
        <v>41795</v>
      </c>
      <c r="C152" s="129">
        <f>SUMIF(Takings!$B:$B,'2014'!$B152,Takings!C:C)</f>
        <v>1625.28</v>
      </c>
      <c r="D152" s="119">
        <f>SUMIF(Takings!$B:$B,'2014'!$B152,Takings!D:D)</f>
        <v>0</v>
      </c>
      <c r="E152" s="119">
        <f>SUMIF(Takings!$B:$B,'2014'!$B152,Takings!E:E)</f>
        <v>0</v>
      </c>
      <c r="F152" s="128">
        <f>SUMIF(Takings!$B:$B,'2014'!$B152,Takings!F:F)</f>
        <v>663.85</v>
      </c>
      <c r="G152" s="131">
        <f>SUMIF(Takings!$B:$B,'2014'!$B152,Takings!G:G)</f>
        <v>35</v>
      </c>
      <c r="H152" s="128">
        <f t="shared" si="84"/>
        <v>18.967142857142857</v>
      </c>
      <c r="I152" s="129">
        <f>SUMIF(Takings!$B:$B,'2014'!$B152,Takings!I:I)</f>
        <v>1011.43</v>
      </c>
      <c r="J152" s="130">
        <f>SUMIF(Takings!$B:$B,'2014'!$B152,Takings!J:J)</f>
        <v>18</v>
      </c>
      <c r="K152" s="130">
        <f t="shared" si="85"/>
        <v>53</v>
      </c>
      <c r="L152" s="129">
        <f t="shared" si="86"/>
        <v>56.190555555555555</v>
      </c>
      <c r="M152" s="128">
        <f t="shared" si="87"/>
        <v>31.609056603773585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53" t="s">
        <v>1346</v>
      </c>
      <c r="B153" s="132">
        <v>41796</v>
      </c>
      <c r="C153" s="129">
        <f>SUMIF(Takings!$B:$B,'2014'!$B153,Takings!C:C)</f>
        <v>1788.25</v>
      </c>
      <c r="D153" s="119">
        <f>SUMIF(Takings!$B:$B,'2014'!$B153,Takings!D:D)</f>
        <v>0</v>
      </c>
      <c r="E153" s="119">
        <f>SUMIF(Takings!$B:$B,'2014'!$B153,Takings!E:E)</f>
        <v>0</v>
      </c>
      <c r="F153" s="128">
        <f>SUMIF(Takings!$B:$B,'2014'!$B153,Takings!F:F)</f>
        <v>1050.25</v>
      </c>
      <c r="G153" s="131">
        <f>SUMIF(Takings!$B:$B,'2014'!$B153,Takings!G:G)</f>
        <v>49</v>
      </c>
      <c r="H153" s="128">
        <f t="shared" si="84"/>
        <v>21.433673469387756</v>
      </c>
      <c r="I153" s="129">
        <f>SUMIF(Takings!$B:$B,'2014'!$B153,Takings!I:I)</f>
        <v>738</v>
      </c>
      <c r="J153" s="130">
        <f>SUMIF(Takings!$B:$B,'2014'!$B153,Takings!J:J)</f>
        <v>15</v>
      </c>
      <c r="K153" s="130">
        <f t="shared" si="85"/>
        <v>64</v>
      </c>
      <c r="L153" s="129">
        <f t="shared" si="86"/>
        <v>49.2</v>
      </c>
      <c r="M153" s="128">
        <f t="shared" si="87"/>
        <v>27.94140625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53" t="s">
        <v>1346</v>
      </c>
      <c r="B154" s="132">
        <v>41797</v>
      </c>
      <c r="C154" s="129">
        <f>SUMIF(Takings!$B:$B,'2014'!$B154,Takings!C:C)</f>
        <v>1101.3399999999999</v>
      </c>
      <c r="D154" s="119">
        <f>SUMIF(Takings!$B:$B,'2014'!$B154,Takings!D:D)</f>
        <v>0</v>
      </c>
      <c r="E154" s="119">
        <f>SUMIF(Takings!$B:$B,'2014'!$B154,Takings!E:E)</f>
        <v>0</v>
      </c>
      <c r="F154" s="128">
        <f>SUMIF(Takings!$B:$B,'2014'!$B154,Takings!F:F)</f>
        <v>355.25</v>
      </c>
      <c r="G154" s="131">
        <f>SUMIF(Takings!$B:$B,'2014'!$B154,Takings!G:G)</f>
        <v>25</v>
      </c>
      <c r="H154" s="128">
        <f t="shared" si="84"/>
        <v>14.21</v>
      </c>
      <c r="I154" s="129">
        <f>SUMIF(Takings!$B:$B,'2014'!$B154,Takings!I:I)</f>
        <v>751.09</v>
      </c>
      <c r="J154" s="130">
        <f>SUMIF(Takings!$B:$B,'2014'!$B154,Takings!J:J)</f>
        <v>15</v>
      </c>
      <c r="K154" s="130">
        <f t="shared" si="85"/>
        <v>40</v>
      </c>
      <c r="L154" s="129">
        <f t="shared" si="86"/>
        <v>50.07266666666667</v>
      </c>
      <c r="M154" s="128">
        <f t="shared" si="87"/>
        <v>27.658500000000004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41798</v>
      </c>
      <c r="C155" s="119">
        <f>SUM(C149:C154)</f>
        <v>8283.83</v>
      </c>
      <c r="D155" s="119">
        <f>VLOOKUP($B155,Takings!$B:$P,3,0)</f>
        <v>1788.32</v>
      </c>
      <c r="E155" s="122">
        <f>SUM(C155:D155)</f>
        <v>10072.15</v>
      </c>
      <c r="F155" s="118"/>
      <c r="G155" s="121">
        <f>SUM(G149:G154)</f>
        <v>198</v>
      </c>
      <c r="H155" s="118">
        <f>AVERAGE(H149:H154)</f>
        <v>21.159705812149422</v>
      </c>
      <c r="I155" s="119">
        <f>SUM(I149:I154)</f>
        <v>4119.9799999999996</v>
      </c>
      <c r="J155" s="120">
        <f>SUM(J149:J154)</f>
        <v>87</v>
      </c>
      <c r="K155" s="120">
        <f>SUM(G155,J155)</f>
        <v>285</v>
      </c>
      <c r="L155" s="119">
        <f>AVERAGE(L149:L154)</f>
        <v>46.152377314814821</v>
      </c>
      <c r="M155" s="118">
        <f>AVERAGE(M149:M154)</f>
        <v>29.031488487548899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43" t="s">
        <v>1347</v>
      </c>
      <c r="B156" s="142">
        <v>41799</v>
      </c>
      <c r="C156" s="138">
        <f>SUMIF(Takings!$B:$B,'2014'!$B156,Takings!C:C)</f>
        <v>0</v>
      </c>
      <c r="D156" s="119">
        <f>SUMIF(Takings!$B:$B,'2014'!$B156,Takings!D:D)</f>
        <v>0</v>
      </c>
      <c r="E156" s="119">
        <f>SUMIF(Takings!$B:$B,'2014'!$B156,Takings!E:E)</f>
        <v>0</v>
      </c>
      <c r="F156" s="140">
        <f>SUMIF(Takings!$B:$B,'2014'!$B156,Takings!F:F)</f>
        <v>0</v>
      </c>
      <c r="G156" s="141">
        <f>SUMIF(Takings!$B:$B,'2014'!$B156,Takings!G:G)</f>
        <v>0</v>
      </c>
      <c r="H156" s="140">
        <f t="shared" ref="H156:H161" si="88">IFERROR(F156/G156,0)</f>
        <v>0</v>
      </c>
      <c r="I156" s="138">
        <f>SUMIF(Takings!$B:$B,'2014'!$B156,Takings!I:I)</f>
        <v>0</v>
      </c>
      <c r="J156" s="139">
        <f>SUMIF(Takings!$B:$B,'2014'!$B156,Takings!J:J)</f>
        <v>0</v>
      </c>
      <c r="K156" s="139">
        <f t="shared" ref="K156:K161" si="89">IFERROR(SUM(G156,J156),0)</f>
        <v>0</v>
      </c>
      <c r="L156" s="138">
        <f t="shared" ref="L156:L161" si="90">IFERROR(MEDIAN(I156/J156),0)</f>
        <v>0</v>
      </c>
      <c r="M156" s="140">
        <f t="shared" ref="M156:M161" si="91">IFERROR(SUM(F156,I156)/K156,0)</f>
        <v>0</v>
      </c>
      <c r="N156" s="137" t="str">
        <f>IF(VLOOKUP($B156,Takings!$B:$P,13,0)=0,"",VLOOKUP($B156,Takings!$B:$P,13,0))</f>
        <v>QUEENS BIRTHDAY</v>
      </c>
      <c r="O156" s="136" t="str">
        <f>IF(VLOOKUP($B156,Takings!$B:$P,14,0)=0,"",VLOOKUP($B156,Takings!$B:$P,14,0))</f>
        <v/>
      </c>
      <c r="P156" s="135" t="str">
        <f>IF(VLOOKUP($B156,Takings!$B:$P,15,0)=0,"",VLOOKUP($B156,Takings!$B:$P,15,0))</f>
        <v/>
      </c>
    </row>
    <row r="157" spans="1:16" x14ac:dyDescent="0.35">
      <c r="A157" s="153" t="s">
        <v>1347</v>
      </c>
      <c r="B157" s="132">
        <v>41800</v>
      </c>
      <c r="C157" s="129">
        <f>SUMIF(Takings!$B:$B,'2014'!$B157,Takings!C:C)</f>
        <v>1327.67</v>
      </c>
      <c r="D157" s="119">
        <f>SUMIF(Takings!$B:$B,'2014'!$B157,Takings!D:D)</f>
        <v>0</v>
      </c>
      <c r="E157" s="119">
        <f>SUMIF(Takings!$B:$B,'2014'!$B157,Takings!E:E)</f>
        <v>0</v>
      </c>
      <c r="F157" s="128">
        <f>SUMIF(Takings!$B:$B,'2014'!$B157,Takings!F:F)</f>
        <v>686.55</v>
      </c>
      <c r="G157" s="131">
        <f>SUMIF(Takings!$B:$B,'2014'!$B157,Takings!G:G)</f>
        <v>33</v>
      </c>
      <c r="H157" s="128">
        <f t="shared" si="88"/>
        <v>20.804545454545455</v>
      </c>
      <c r="I157" s="129">
        <f>SUMIF(Takings!$B:$B,'2014'!$B157,Takings!I:I)</f>
        <v>641.12</v>
      </c>
      <c r="J157" s="130">
        <f>SUMIF(Takings!$B:$B,'2014'!$B157,Takings!J:J)</f>
        <v>23</v>
      </c>
      <c r="K157" s="130">
        <f t="shared" si="89"/>
        <v>56</v>
      </c>
      <c r="L157" s="129">
        <f t="shared" si="90"/>
        <v>27.874782608695654</v>
      </c>
      <c r="M157" s="128">
        <f t="shared" si="91"/>
        <v>23.708392857142858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53" t="s">
        <v>1347</v>
      </c>
      <c r="B158" s="132">
        <v>41801</v>
      </c>
      <c r="C158" s="129">
        <f>SUMIF(Takings!$B:$B,'2014'!$B158,Takings!C:C)</f>
        <v>1007.47</v>
      </c>
      <c r="D158" s="119">
        <f>SUMIF(Takings!$B:$B,'2014'!$B158,Takings!D:D)</f>
        <v>0</v>
      </c>
      <c r="E158" s="119">
        <f>SUMIF(Takings!$B:$B,'2014'!$B158,Takings!E:E)</f>
        <v>0</v>
      </c>
      <c r="F158" s="128">
        <f>SUMIF(Takings!$B:$B,'2014'!$B158,Takings!F:F)</f>
        <v>521.5</v>
      </c>
      <c r="G158" s="131">
        <f>SUMIF(Takings!$B:$B,'2014'!$B158,Takings!G:G)</f>
        <v>31</v>
      </c>
      <c r="H158" s="128">
        <f t="shared" si="88"/>
        <v>16.822580645161292</v>
      </c>
      <c r="I158" s="129">
        <f>SUMIF(Takings!$B:$B,'2014'!$B158,Takings!I:I)</f>
        <v>485.97</v>
      </c>
      <c r="J158" s="130">
        <f>SUMIF(Takings!$B:$B,'2014'!$B158,Takings!J:J)</f>
        <v>15</v>
      </c>
      <c r="K158" s="130">
        <f t="shared" si="89"/>
        <v>46</v>
      </c>
      <c r="L158" s="129">
        <f t="shared" si="90"/>
        <v>32.398000000000003</v>
      </c>
      <c r="M158" s="128">
        <f t="shared" si="91"/>
        <v>21.901521739130434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53" t="s">
        <v>1347</v>
      </c>
      <c r="B159" s="132">
        <v>41802</v>
      </c>
      <c r="C159" s="129">
        <f>SUMIF(Takings!$B:$B,'2014'!$B159,Takings!C:C)</f>
        <v>1427.64</v>
      </c>
      <c r="D159" s="119">
        <f>SUMIF(Takings!$B:$B,'2014'!$B159,Takings!D:D)</f>
        <v>0</v>
      </c>
      <c r="E159" s="119">
        <f>SUMIF(Takings!$B:$B,'2014'!$B159,Takings!E:E)</f>
        <v>0</v>
      </c>
      <c r="F159" s="128">
        <f>SUMIF(Takings!$B:$B,'2014'!$B159,Takings!F:F)</f>
        <v>596.65</v>
      </c>
      <c r="G159" s="131">
        <f>SUMIF(Takings!$B:$B,'2014'!$B159,Takings!G:G)</f>
        <v>34</v>
      </c>
      <c r="H159" s="128">
        <f t="shared" si="88"/>
        <v>17.548529411764704</v>
      </c>
      <c r="I159" s="129">
        <f>SUMIF(Takings!$B:$B,'2014'!$B159,Takings!I:I)</f>
        <v>830.99</v>
      </c>
      <c r="J159" s="130">
        <f>SUMIF(Takings!$B:$B,'2014'!$B159,Takings!J:J)</f>
        <v>14</v>
      </c>
      <c r="K159" s="130">
        <f t="shared" si="89"/>
        <v>48</v>
      </c>
      <c r="L159" s="129">
        <f t="shared" si="90"/>
        <v>59.356428571428573</v>
      </c>
      <c r="M159" s="128">
        <f t="shared" si="91"/>
        <v>29.742499999999996</v>
      </c>
      <c r="N159" s="127" t="str">
        <f>IF(VLOOKUP($B159,Takings!$B:$P,13,0)=0,"",VLOOKUP($B159,Takings!$B:$P,13,0))</f>
        <v/>
      </c>
      <c r="O159" s="126" t="str">
        <f>IF(VLOOKUP($B159,Takings!$B:$P,14,0)=0,"",VLOOKUP($B159,Takings!$B:$P,14,0))</f>
        <v/>
      </c>
      <c r="P159" s="125" t="str">
        <f>IF(VLOOKUP($B159,Takings!$B:$P,15,0)=0,"",VLOOKUP($B159,Takings!$B:$P,15,0))</f>
        <v/>
      </c>
    </row>
    <row r="160" spans="1:16" x14ac:dyDescent="0.35">
      <c r="A160" s="153" t="s">
        <v>1347</v>
      </c>
      <c r="B160" s="132">
        <v>41803</v>
      </c>
      <c r="C160" s="129">
        <f>SUMIF(Takings!$B:$B,'2014'!$B160,Takings!C:C)</f>
        <v>1997.48</v>
      </c>
      <c r="D160" s="119">
        <f>SUMIF(Takings!$B:$B,'2014'!$B160,Takings!D:D)</f>
        <v>0</v>
      </c>
      <c r="E160" s="119">
        <f>SUMIF(Takings!$B:$B,'2014'!$B160,Takings!E:E)</f>
        <v>0</v>
      </c>
      <c r="F160" s="128">
        <f>SUMIF(Takings!$B:$B,'2014'!$B160,Takings!F:F)</f>
        <v>1286.05</v>
      </c>
      <c r="G160" s="131">
        <f>SUMIF(Takings!$B:$B,'2014'!$B160,Takings!G:G)</f>
        <v>41</v>
      </c>
      <c r="H160" s="128">
        <f t="shared" si="88"/>
        <v>31.367073170731707</v>
      </c>
      <c r="I160" s="129">
        <f>SUMIF(Takings!$B:$B,'2014'!$B160,Takings!I:I)</f>
        <v>711.43</v>
      </c>
      <c r="J160" s="130">
        <f>SUMIF(Takings!$B:$B,'2014'!$B160,Takings!J:J)</f>
        <v>15</v>
      </c>
      <c r="K160" s="130">
        <f t="shared" si="89"/>
        <v>56</v>
      </c>
      <c r="L160" s="129">
        <f t="shared" si="90"/>
        <v>47.428666666666665</v>
      </c>
      <c r="M160" s="128">
        <f t="shared" si="91"/>
        <v>35.669285714285714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53" t="s">
        <v>1347</v>
      </c>
      <c r="B161" s="132">
        <v>41804</v>
      </c>
      <c r="C161" s="129">
        <f>SUMIF(Takings!$B:$B,'2014'!$B161,Takings!C:C)</f>
        <v>988.77</v>
      </c>
      <c r="D161" s="119">
        <f>SUMIF(Takings!$B:$B,'2014'!$B161,Takings!D:D)</f>
        <v>0</v>
      </c>
      <c r="E161" s="119">
        <f>SUMIF(Takings!$B:$B,'2014'!$B161,Takings!E:E)</f>
        <v>0</v>
      </c>
      <c r="F161" s="128">
        <f>SUMIF(Takings!$B:$B,'2014'!$B161,Takings!F:F)</f>
        <v>416.85</v>
      </c>
      <c r="G161" s="131">
        <f>SUMIF(Takings!$B:$B,'2014'!$B161,Takings!G:G)</f>
        <v>19</v>
      </c>
      <c r="H161" s="128">
        <f t="shared" si="88"/>
        <v>21.939473684210526</v>
      </c>
      <c r="I161" s="129">
        <f>SUMIF(Takings!$B:$B,'2014'!$B161,Takings!I:I)</f>
        <v>571.91999999999996</v>
      </c>
      <c r="J161" s="130">
        <f>SUMIF(Takings!$B:$B,'2014'!$B161,Takings!J:J)</f>
        <v>10</v>
      </c>
      <c r="K161" s="130">
        <f t="shared" si="89"/>
        <v>29</v>
      </c>
      <c r="L161" s="129">
        <f t="shared" si="90"/>
        <v>57.191999999999993</v>
      </c>
      <c r="M161" s="128">
        <f t="shared" si="91"/>
        <v>34.095517241379312</v>
      </c>
      <c r="N161" s="127" t="str">
        <f>IF(VLOOKUP($B161,Takings!$B:$P,13,0)=0,"",VLOOKUP($B161,Takings!$B:$P,13,0))</f>
        <v/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41805</v>
      </c>
      <c r="C162" s="119">
        <f>SUM(C156:C161)</f>
        <v>6749.0300000000007</v>
      </c>
      <c r="D162" s="119">
        <f>VLOOKUP($B162,Takings!$B:$P,3,0)</f>
        <v>1966.37</v>
      </c>
      <c r="E162" s="122">
        <f>SUM(C162:D162)</f>
        <v>8715.4000000000015</v>
      </c>
      <c r="F162" s="118"/>
      <c r="G162" s="121">
        <f>SUM(G156:G161)</f>
        <v>158</v>
      </c>
      <c r="H162" s="118">
        <f>AVERAGE(H156:H161)</f>
        <v>18.080367061068944</v>
      </c>
      <c r="I162" s="119">
        <f>SUM(I156:I161)</f>
        <v>3241.4300000000003</v>
      </c>
      <c r="J162" s="120">
        <f>SUM(J156:J161)</f>
        <v>77</v>
      </c>
      <c r="K162" s="120">
        <f>SUM(G162,J162)</f>
        <v>235</v>
      </c>
      <c r="L162" s="119">
        <f>AVERAGE(L156:L161)</f>
        <v>37.374979641131809</v>
      </c>
      <c r="M162" s="118">
        <f>AVERAGE(M156:M161)</f>
        <v>24.186202925323055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53" t="s">
        <v>1348</v>
      </c>
      <c r="B163" s="132">
        <v>41806</v>
      </c>
      <c r="C163" s="129">
        <f>SUMIF(Takings!$B:$B,'2014'!$B163,Takings!C:C)</f>
        <v>842.9</v>
      </c>
      <c r="D163" s="119">
        <f>SUMIF(Takings!$B:$B,'2014'!$B163,Takings!D:D)</f>
        <v>0</v>
      </c>
      <c r="E163" s="119">
        <f>SUMIF(Takings!$B:$B,'2014'!$B163,Takings!E:E)</f>
        <v>0</v>
      </c>
      <c r="F163" s="128">
        <f>SUMIF(Takings!$B:$B,'2014'!$B163,Takings!F:F)</f>
        <v>319.7</v>
      </c>
      <c r="G163" s="131">
        <f>SUMIF(Takings!$B:$B,'2014'!$B163,Takings!G:G)</f>
        <v>27</v>
      </c>
      <c r="H163" s="128">
        <f t="shared" ref="H163:H168" si="92">IFERROR(F163/G163,0)</f>
        <v>11.84074074074074</v>
      </c>
      <c r="I163" s="129">
        <f>SUMIF(Takings!$B:$B,'2014'!$B163,Takings!I:I)</f>
        <v>523.20000000000005</v>
      </c>
      <c r="J163" s="130">
        <f>SUMIF(Takings!$B:$B,'2014'!$B163,Takings!J:J)</f>
        <v>13</v>
      </c>
      <c r="K163" s="130">
        <f t="shared" ref="K163:K168" si="93">IFERROR(SUM(G163,J163),0)</f>
        <v>40</v>
      </c>
      <c r="L163" s="129">
        <f t="shared" ref="L163:L168" si="94">IFERROR(MEDIAN(I163/J163),0)</f>
        <v>40.246153846153852</v>
      </c>
      <c r="M163" s="128">
        <f t="shared" ref="M163:M168" si="95">IFERROR(SUM(F163,I163)/K163,0)</f>
        <v>21.072500000000002</v>
      </c>
      <c r="N163" s="127" t="str">
        <f>IF(VLOOKUP($B163,Takings!$B:$P,13,0)=0,"",VLOOKUP($B163,Takings!$B:$P,13,0))</f>
        <v/>
      </c>
      <c r="O163" s="126" t="str">
        <f>IF(VLOOKUP($B163,Takings!$B:$P,14,0)=0,"",VLOOKUP($B163,Takings!$B:$P,14,0))</f>
        <v/>
      </c>
      <c r="P163" s="125" t="str">
        <f>IF(VLOOKUP($B163,Takings!$B:$P,15,0)=0,"",VLOOKUP($B163,Takings!$B:$P,15,0))</f>
        <v/>
      </c>
    </row>
    <row r="164" spans="1:16" x14ac:dyDescent="0.35">
      <c r="A164" s="153" t="s">
        <v>1348</v>
      </c>
      <c r="B164" s="132">
        <v>41807</v>
      </c>
      <c r="C164" s="129">
        <f>SUMIF(Takings!$B:$B,'2014'!$B164,Takings!C:C)</f>
        <v>1131.1099999999999</v>
      </c>
      <c r="D164" s="119">
        <f>SUMIF(Takings!$B:$B,'2014'!$B164,Takings!D:D)</f>
        <v>0</v>
      </c>
      <c r="E164" s="119">
        <f>SUMIF(Takings!$B:$B,'2014'!$B164,Takings!E:E)</f>
        <v>0</v>
      </c>
      <c r="F164" s="128">
        <f>SUMIF(Takings!$B:$B,'2014'!$B164,Takings!F:F)</f>
        <v>388.2</v>
      </c>
      <c r="G164" s="131">
        <f>SUMIF(Takings!$B:$B,'2014'!$B164,Takings!G:G)</f>
        <v>23</v>
      </c>
      <c r="H164" s="128">
        <f t="shared" si="92"/>
        <v>16.878260869565217</v>
      </c>
      <c r="I164" s="129">
        <f>SUMIF(Takings!$B:$B,'2014'!$B164,Takings!I:I)</f>
        <v>742.91</v>
      </c>
      <c r="J164" s="130">
        <f>SUMIF(Takings!$B:$B,'2014'!$B164,Takings!J:J)</f>
        <v>21</v>
      </c>
      <c r="K164" s="130">
        <f t="shared" si="93"/>
        <v>44</v>
      </c>
      <c r="L164" s="129">
        <f t="shared" si="94"/>
        <v>35.376666666666665</v>
      </c>
      <c r="M164" s="128">
        <f t="shared" si="95"/>
        <v>25.707045454545451</v>
      </c>
      <c r="N164" s="127" t="str">
        <f>IF(VLOOKUP($B164,Takings!$B:$P,13,0)=0,"",VLOOKUP($B164,Takings!$B:$P,13,0))</f>
        <v/>
      </c>
      <c r="O164" s="126" t="str">
        <f>IF(VLOOKUP($B164,Takings!$B:$P,14,0)=0,"",VLOOKUP($B164,Takings!$B:$P,14,0))</f>
        <v/>
      </c>
      <c r="P164" s="125" t="str">
        <f>IF(VLOOKUP($B164,Takings!$B:$P,15,0)=0,"",VLOOKUP($B164,Takings!$B:$P,15,0))</f>
        <v/>
      </c>
    </row>
    <row r="165" spans="1:16" x14ac:dyDescent="0.35">
      <c r="A165" s="153" t="s">
        <v>1348</v>
      </c>
      <c r="B165" s="132">
        <v>41808</v>
      </c>
      <c r="C165" s="129">
        <f>SUMIF(Takings!$B:$B,'2014'!$B165,Takings!C:C)</f>
        <v>979.08</v>
      </c>
      <c r="D165" s="119">
        <f>SUMIF(Takings!$B:$B,'2014'!$B165,Takings!D:D)</f>
        <v>0</v>
      </c>
      <c r="E165" s="119">
        <f>SUMIF(Takings!$B:$B,'2014'!$B165,Takings!E:E)</f>
        <v>0</v>
      </c>
      <c r="F165" s="128">
        <f>SUMIF(Takings!$B:$B,'2014'!$B165,Takings!F:F)</f>
        <v>683.4</v>
      </c>
      <c r="G165" s="131">
        <f>SUMIF(Takings!$B:$B,'2014'!$B165,Takings!G:G)</f>
        <v>30</v>
      </c>
      <c r="H165" s="128">
        <f t="shared" si="92"/>
        <v>22.779999999999998</v>
      </c>
      <c r="I165" s="129">
        <f>SUMIF(Takings!$B:$B,'2014'!$B165,Takings!I:I)</f>
        <v>295.68</v>
      </c>
      <c r="J165" s="130">
        <f>SUMIF(Takings!$B:$B,'2014'!$B165,Takings!J:J)</f>
        <v>8</v>
      </c>
      <c r="K165" s="130">
        <f t="shared" si="93"/>
        <v>38</v>
      </c>
      <c r="L165" s="129">
        <f t="shared" si="94"/>
        <v>36.96</v>
      </c>
      <c r="M165" s="128">
        <f t="shared" si="95"/>
        <v>25.765263157894736</v>
      </c>
      <c r="N165" s="127" t="str">
        <f>IF(VLOOKUP($B165,Takings!$B:$P,13,0)=0,"",VLOOKUP($B165,Takings!$B:$P,13,0))</f>
        <v/>
      </c>
      <c r="O165" s="126" t="str">
        <f>IF(VLOOKUP($B165,Takings!$B:$P,14,0)=0,"",VLOOKUP($B165,Takings!$B:$P,14,0))</f>
        <v/>
      </c>
      <c r="P165" s="125" t="str">
        <f>IF(VLOOKUP($B165,Takings!$B:$P,15,0)=0,"",VLOOKUP($B165,Takings!$B:$P,15,0))</f>
        <v/>
      </c>
    </row>
    <row r="166" spans="1:16" x14ac:dyDescent="0.35">
      <c r="A166" s="153" t="s">
        <v>1348</v>
      </c>
      <c r="B166" s="132">
        <v>41809</v>
      </c>
      <c r="C166" s="129">
        <f>SUMIF(Takings!$B:$B,'2014'!$B166,Takings!C:C)</f>
        <v>1164.1500000000001</v>
      </c>
      <c r="D166" s="119">
        <f>SUMIF(Takings!$B:$B,'2014'!$B166,Takings!D:D)</f>
        <v>0</v>
      </c>
      <c r="E166" s="119">
        <f>SUMIF(Takings!$B:$B,'2014'!$B166,Takings!E:E)</f>
        <v>0</v>
      </c>
      <c r="F166" s="128">
        <f>SUMIF(Takings!$B:$B,'2014'!$B166,Takings!F:F)</f>
        <v>689</v>
      </c>
      <c r="G166" s="131">
        <f>SUMIF(Takings!$B:$B,'2014'!$B166,Takings!G:G)</f>
        <v>44</v>
      </c>
      <c r="H166" s="128">
        <f t="shared" si="92"/>
        <v>15.659090909090908</v>
      </c>
      <c r="I166" s="129">
        <f>SUMIF(Takings!$B:$B,'2014'!$B166,Takings!I:I)</f>
        <v>475.15</v>
      </c>
      <c r="J166" s="130">
        <f>SUMIF(Takings!$B:$B,'2014'!$B166,Takings!J:J)</f>
        <v>17</v>
      </c>
      <c r="K166" s="130">
        <f t="shared" si="93"/>
        <v>61</v>
      </c>
      <c r="L166" s="129">
        <f t="shared" si="94"/>
        <v>27.95</v>
      </c>
      <c r="M166" s="128">
        <f t="shared" si="95"/>
        <v>19.0844262295082</v>
      </c>
      <c r="N166" s="127" t="str">
        <f>IF(VLOOKUP($B166,Takings!$B:$P,13,0)=0,"",VLOOKUP($B166,Takings!$B:$P,13,0))</f>
        <v/>
      </c>
      <c r="O166" s="126" t="str">
        <f>IF(VLOOKUP($B166,Takings!$B:$P,14,0)=0,"",VLOOKUP($B166,Takings!$B:$P,14,0))</f>
        <v/>
      </c>
      <c r="P166" s="125" t="str">
        <f>IF(VLOOKUP($B166,Takings!$B:$P,15,0)=0,"",VLOOKUP($B166,Takings!$B:$P,15,0))</f>
        <v/>
      </c>
    </row>
    <row r="167" spans="1:16" x14ac:dyDescent="0.35">
      <c r="A167" s="153" t="s">
        <v>1348</v>
      </c>
      <c r="B167" s="132">
        <v>41810</v>
      </c>
      <c r="C167" s="129">
        <f>SUMIF(Takings!$B:$B,'2014'!$B167,Takings!C:C)</f>
        <v>2263.6</v>
      </c>
      <c r="D167" s="119">
        <f>SUMIF(Takings!$B:$B,'2014'!$B167,Takings!D:D)</f>
        <v>0</v>
      </c>
      <c r="E167" s="119">
        <f>SUMIF(Takings!$B:$B,'2014'!$B167,Takings!E:E)</f>
        <v>0</v>
      </c>
      <c r="F167" s="128">
        <f>SUMIF(Takings!$B:$B,'2014'!$B167,Takings!F:F)</f>
        <v>1371.2</v>
      </c>
      <c r="G167" s="131">
        <f>SUMIF(Takings!$B:$B,'2014'!$B167,Takings!G:G)</f>
        <v>48</v>
      </c>
      <c r="H167" s="128">
        <f t="shared" si="92"/>
        <v>28.566666666666666</v>
      </c>
      <c r="I167" s="129">
        <f>SUMIF(Takings!$B:$B,'2014'!$B167,Takings!I:I)</f>
        <v>892.4</v>
      </c>
      <c r="J167" s="130">
        <f>SUMIF(Takings!$B:$B,'2014'!$B167,Takings!J:J)</f>
        <v>18</v>
      </c>
      <c r="K167" s="130">
        <f t="shared" si="93"/>
        <v>66</v>
      </c>
      <c r="L167" s="129">
        <f t="shared" si="94"/>
        <v>49.577777777777776</v>
      </c>
      <c r="M167" s="128">
        <f t="shared" si="95"/>
        <v>34.296969696969697</v>
      </c>
      <c r="N167" s="127" t="str">
        <f>IF(VLOOKUP($B167,Takings!$B:$P,13,0)=0,"",VLOOKUP($B167,Takings!$B:$P,13,0))</f>
        <v/>
      </c>
      <c r="O167" s="126" t="str">
        <f>IF(VLOOKUP($B167,Takings!$B:$P,14,0)=0,"",VLOOKUP($B167,Takings!$B:$P,14,0))</f>
        <v/>
      </c>
      <c r="P167" s="125" t="str">
        <f>IF(VLOOKUP($B167,Takings!$B:$P,15,0)=0,"",VLOOKUP($B167,Takings!$B:$P,15,0))</f>
        <v/>
      </c>
    </row>
    <row r="168" spans="1:16" x14ac:dyDescent="0.35">
      <c r="A168" s="153" t="s">
        <v>1348</v>
      </c>
      <c r="B168" s="132">
        <v>41811</v>
      </c>
      <c r="C168" s="129">
        <f>SUMIF(Takings!$B:$B,'2014'!$B168,Takings!C:C)</f>
        <v>1193.5</v>
      </c>
      <c r="D168" s="119">
        <f>SUMIF(Takings!$B:$B,'2014'!$B168,Takings!D:D)</f>
        <v>0</v>
      </c>
      <c r="E168" s="119">
        <f>SUMIF(Takings!$B:$B,'2014'!$B168,Takings!E:E)</f>
        <v>0</v>
      </c>
      <c r="F168" s="128">
        <f>SUMIF(Takings!$B:$B,'2014'!$B168,Takings!F:F)</f>
        <v>275.60000000000002</v>
      </c>
      <c r="G168" s="131">
        <f>SUMIF(Takings!$B:$B,'2014'!$B168,Takings!G:G)</f>
        <v>15</v>
      </c>
      <c r="H168" s="128">
        <f t="shared" si="92"/>
        <v>18.373333333333335</v>
      </c>
      <c r="I168" s="129">
        <f>SUMIF(Takings!$B:$B,'2014'!$B168,Takings!I:I)</f>
        <v>917.9</v>
      </c>
      <c r="J168" s="130">
        <f>SUMIF(Takings!$B:$B,'2014'!$B168,Takings!J:J)</f>
        <v>9</v>
      </c>
      <c r="K168" s="130">
        <f t="shared" si="93"/>
        <v>24</v>
      </c>
      <c r="L168" s="129">
        <f t="shared" si="94"/>
        <v>101.98888888888888</v>
      </c>
      <c r="M168" s="128">
        <f t="shared" si="95"/>
        <v>49.729166666666664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41812</v>
      </c>
      <c r="C169" s="119">
        <f>SUM(C163:C168)</f>
        <v>7574.34</v>
      </c>
      <c r="D169" s="119">
        <f>VLOOKUP($B169,Takings!$B:$P,3,0)</f>
        <v>1111.82</v>
      </c>
      <c r="E169" s="122">
        <f>SUM(C169:D169)</f>
        <v>8686.16</v>
      </c>
      <c r="F169" s="118"/>
      <c r="G169" s="121">
        <f>SUM(G163:G168)</f>
        <v>187</v>
      </c>
      <c r="H169" s="118">
        <f>AVERAGE(H163:H168)</f>
        <v>19.016348753232808</v>
      </c>
      <c r="I169" s="119">
        <f>SUM(I163:I168)</f>
        <v>3847.2400000000002</v>
      </c>
      <c r="J169" s="120">
        <f>SUM(J163:J168)</f>
        <v>86</v>
      </c>
      <c r="K169" s="120">
        <f>SUM(G169,J169)</f>
        <v>273</v>
      </c>
      <c r="L169" s="119">
        <f>AVERAGE(L163:L168)</f>
        <v>48.683247863247857</v>
      </c>
      <c r="M169" s="118">
        <f>AVERAGE(M163:M168)</f>
        <v>29.27589520093079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53" t="s">
        <v>1349</v>
      </c>
      <c r="B170" s="132">
        <v>41813</v>
      </c>
      <c r="C170" s="129">
        <f>SUMIF(Takings!$B:$B,'2014'!$B170,Takings!C:C)</f>
        <v>858.5</v>
      </c>
      <c r="D170" s="119">
        <f>SUMIF(Takings!$B:$B,'2014'!$B170,Takings!D:D)</f>
        <v>0</v>
      </c>
      <c r="E170" s="119">
        <f>SUMIF(Takings!$B:$B,'2014'!$B170,Takings!E:E)</f>
        <v>0</v>
      </c>
      <c r="F170" s="128">
        <f>SUMIF(Takings!$B:$B,'2014'!$B170,Takings!F:F)</f>
        <v>431.85</v>
      </c>
      <c r="G170" s="131">
        <f>SUMIF(Takings!$B:$B,'2014'!$B170,Takings!G:G)</f>
        <v>25</v>
      </c>
      <c r="H170" s="128">
        <f t="shared" ref="H170:H175" si="96">IFERROR(F170/G170,0)</f>
        <v>17.274000000000001</v>
      </c>
      <c r="I170" s="129">
        <f>SUMIF(Takings!$B:$B,'2014'!$B170,Takings!I:I)</f>
        <v>426.65</v>
      </c>
      <c r="J170" s="130">
        <f>SUMIF(Takings!$B:$B,'2014'!$B170,Takings!J:J)</f>
        <v>12</v>
      </c>
      <c r="K170" s="130">
        <f t="shared" ref="K170:K175" si="97">IFERROR(SUM(G170,J170),0)</f>
        <v>37</v>
      </c>
      <c r="L170" s="129">
        <f t="shared" ref="L170:L175" si="98">IFERROR(MEDIAN(I170/J170),0)</f>
        <v>35.554166666666667</v>
      </c>
      <c r="M170" s="128">
        <f t="shared" ref="M170:M175" si="99">IFERROR(SUM(F170,I170)/K170,0)</f>
        <v>23.202702702702702</v>
      </c>
      <c r="N170" s="127" t="str">
        <f>IF(VLOOKUP($B170,Takings!$B:$P,13,0)=0,"",VLOOKUP($B170,Takings!$B:$P,13,0))</f>
        <v/>
      </c>
      <c r="O170" s="126" t="str">
        <f>IF(VLOOKUP($B170,Takings!$B:$P,14,0)=0,"",VLOOKUP($B170,Takings!$B:$P,14,0))</f>
        <v/>
      </c>
      <c r="P170" s="125" t="str">
        <f>IF(VLOOKUP($B170,Takings!$B:$P,15,0)=0,"",VLOOKUP($B170,Takings!$B:$P,15,0))</f>
        <v/>
      </c>
    </row>
    <row r="171" spans="1:16" x14ac:dyDescent="0.35">
      <c r="A171" s="153" t="s">
        <v>1349</v>
      </c>
      <c r="B171" s="132">
        <v>41814</v>
      </c>
      <c r="C171" s="129">
        <f>SUMIF(Takings!$B:$B,'2014'!$B171,Takings!C:C)</f>
        <v>806.2</v>
      </c>
      <c r="D171" s="119">
        <f>SUMIF(Takings!$B:$B,'2014'!$B171,Takings!D:D)</f>
        <v>0</v>
      </c>
      <c r="E171" s="119">
        <f>SUMIF(Takings!$B:$B,'2014'!$B171,Takings!E:E)</f>
        <v>0</v>
      </c>
      <c r="F171" s="128">
        <f>SUMIF(Takings!$B:$B,'2014'!$B171,Takings!F:F)</f>
        <v>332.25</v>
      </c>
      <c r="G171" s="131">
        <f>SUMIF(Takings!$B:$B,'2014'!$B171,Takings!G:G)</f>
        <v>29</v>
      </c>
      <c r="H171" s="128">
        <f t="shared" si="96"/>
        <v>11.456896551724139</v>
      </c>
      <c r="I171" s="129">
        <f>SUMIF(Takings!$B:$B,'2014'!$B171,Takings!I:I)</f>
        <v>473.95</v>
      </c>
      <c r="J171" s="130">
        <f>SUMIF(Takings!$B:$B,'2014'!$B171,Takings!J:J)</f>
        <v>11</v>
      </c>
      <c r="K171" s="130">
        <f t="shared" si="97"/>
        <v>40</v>
      </c>
      <c r="L171" s="129">
        <f t="shared" si="98"/>
        <v>43.086363636363636</v>
      </c>
      <c r="M171" s="128">
        <f t="shared" si="99"/>
        <v>20.155000000000001</v>
      </c>
      <c r="N171" s="127" t="str">
        <f>IF(VLOOKUP($B171,Takings!$B:$P,13,0)=0,"",VLOOKUP($B171,Takings!$B:$P,13,0))</f>
        <v/>
      </c>
      <c r="O171" s="126" t="str">
        <f>IF(VLOOKUP($B171,Takings!$B:$P,14,0)=0,"",VLOOKUP($B171,Takings!$B:$P,14,0))</f>
        <v/>
      </c>
      <c r="P171" s="125" t="str">
        <f>IF(VLOOKUP($B171,Takings!$B:$P,15,0)=0,"",VLOOKUP($B171,Takings!$B:$P,15,0))</f>
        <v/>
      </c>
    </row>
    <row r="172" spans="1:16" x14ac:dyDescent="0.35">
      <c r="A172" s="153" t="s">
        <v>1349</v>
      </c>
      <c r="B172" s="132">
        <v>41815</v>
      </c>
      <c r="C172" s="129">
        <f>SUMIF(Takings!$B:$B,'2014'!$B172,Takings!C:C)</f>
        <v>980.93</v>
      </c>
      <c r="D172" s="119">
        <f>SUMIF(Takings!$B:$B,'2014'!$B172,Takings!D:D)</f>
        <v>0</v>
      </c>
      <c r="E172" s="119">
        <f>SUMIF(Takings!$B:$B,'2014'!$B172,Takings!E:E)</f>
        <v>0</v>
      </c>
      <c r="F172" s="128">
        <f>SUMIF(Takings!$B:$B,'2014'!$B172,Takings!F:F)</f>
        <v>503.95</v>
      </c>
      <c r="G172" s="131">
        <f>SUMIF(Takings!$B:$B,'2014'!$B172,Takings!G:G)</f>
        <v>29</v>
      </c>
      <c r="H172" s="128">
        <f t="shared" si="96"/>
        <v>17.377586206896552</v>
      </c>
      <c r="I172" s="129">
        <f>SUMIF(Takings!$B:$B,'2014'!$B172,Takings!I:I)</f>
        <v>456.98</v>
      </c>
      <c r="J172" s="130">
        <f>SUMIF(Takings!$B:$B,'2014'!$B172,Takings!J:J)</f>
        <v>12</v>
      </c>
      <c r="K172" s="130">
        <f t="shared" si="97"/>
        <v>41</v>
      </c>
      <c r="L172" s="129">
        <f t="shared" si="98"/>
        <v>38.081666666666671</v>
      </c>
      <c r="M172" s="128">
        <f t="shared" si="99"/>
        <v>23.437317073170732</v>
      </c>
      <c r="N172" s="127" t="str">
        <f>IF(VLOOKUP($B172,Takings!$B:$P,13,0)=0,"",VLOOKUP($B172,Takings!$B:$P,13,0))</f>
        <v/>
      </c>
      <c r="O172" s="126" t="str">
        <f>IF(VLOOKUP($B172,Takings!$B:$P,14,0)=0,"",VLOOKUP($B172,Takings!$B:$P,14,0))</f>
        <v/>
      </c>
      <c r="P172" s="125" t="str">
        <f>IF(VLOOKUP($B172,Takings!$B:$P,15,0)=0,"",VLOOKUP($B172,Takings!$B:$P,15,0))</f>
        <v/>
      </c>
    </row>
    <row r="173" spans="1:16" x14ac:dyDescent="0.35">
      <c r="A173" s="153" t="s">
        <v>1349</v>
      </c>
      <c r="B173" s="132">
        <v>41816</v>
      </c>
      <c r="C173" s="129">
        <f>SUMIF(Takings!$B:$B,'2014'!$B173,Takings!C:C)</f>
        <v>874.3</v>
      </c>
      <c r="D173" s="119">
        <f>SUMIF(Takings!$B:$B,'2014'!$B173,Takings!D:D)</f>
        <v>0</v>
      </c>
      <c r="E173" s="119">
        <f>SUMIF(Takings!$B:$B,'2014'!$B173,Takings!E:E)</f>
        <v>0</v>
      </c>
      <c r="F173" s="128">
        <f>SUMIF(Takings!$B:$B,'2014'!$B173,Takings!F:F)</f>
        <v>423.45</v>
      </c>
      <c r="G173" s="131">
        <f>SUMIF(Takings!$B:$B,'2014'!$B173,Takings!G:G)</f>
        <v>28</v>
      </c>
      <c r="H173" s="128">
        <f t="shared" si="96"/>
        <v>15.123214285714285</v>
      </c>
      <c r="I173" s="129">
        <f>SUMIF(Takings!$B:$B,'2014'!$B173,Takings!I:I)</f>
        <v>450.85</v>
      </c>
      <c r="J173" s="130">
        <f>SUMIF(Takings!$B:$B,'2014'!$B173,Takings!J:J)</f>
        <v>10</v>
      </c>
      <c r="K173" s="130">
        <f t="shared" si="97"/>
        <v>38</v>
      </c>
      <c r="L173" s="129">
        <f t="shared" si="98"/>
        <v>45.085000000000001</v>
      </c>
      <c r="M173" s="128">
        <f t="shared" si="99"/>
        <v>23.007894736842104</v>
      </c>
      <c r="N173" s="127" t="str">
        <f>IF(VLOOKUP($B173,Takings!$B:$P,13,0)=0,"",VLOOKUP($B173,Takings!$B:$P,13,0))</f>
        <v/>
      </c>
      <c r="O173" s="126" t="str">
        <f>IF(VLOOKUP($B173,Takings!$B:$P,14,0)=0,"",VLOOKUP($B173,Takings!$B:$P,14,0))</f>
        <v/>
      </c>
      <c r="P173" s="125" t="str">
        <f>IF(VLOOKUP($B173,Takings!$B:$P,15,0)=0,"",VLOOKUP($B173,Takings!$B:$P,15,0))</f>
        <v/>
      </c>
    </row>
    <row r="174" spans="1:16" x14ac:dyDescent="0.35">
      <c r="A174" s="153" t="s">
        <v>1349</v>
      </c>
      <c r="B174" s="132">
        <v>41817</v>
      </c>
      <c r="C174" s="129">
        <f>SUMIF(Takings!$B:$B,'2014'!$B174,Takings!C:C)</f>
        <v>2684.8</v>
      </c>
      <c r="D174" s="119">
        <f>SUMIF(Takings!$B:$B,'2014'!$B174,Takings!D:D)</f>
        <v>0</v>
      </c>
      <c r="E174" s="119">
        <f>SUMIF(Takings!$B:$B,'2014'!$B174,Takings!E:E)</f>
        <v>0</v>
      </c>
      <c r="F174" s="128">
        <f>SUMIF(Takings!$B:$B,'2014'!$B174,Takings!F:F)</f>
        <v>1496</v>
      </c>
      <c r="G174" s="131">
        <f>SUMIF(Takings!$B:$B,'2014'!$B174,Takings!G:G)</f>
        <v>45</v>
      </c>
      <c r="H174" s="128">
        <f t="shared" si="96"/>
        <v>33.244444444444447</v>
      </c>
      <c r="I174" s="129">
        <f>SUMIF(Takings!$B:$B,'2014'!$B174,Takings!I:I)</f>
        <v>1188.8</v>
      </c>
      <c r="J174" s="130">
        <f>SUMIF(Takings!$B:$B,'2014'!$B174,Takings!J:J)</f>
        <v>16</v>
      </c>
      <c r="K174" s="130">
        <f t="shared" si="97"/>
        <v>61</v>
      </c>
      <c r="L174" s="129">
        <f t="shared" si="98"/>
        <v>74.3</v>
      </c>
      <c r="M174" s="128">
        <f t="shared" si="99"/>
        <v>44.01311475409836</v>
      </c>
      <c r="N174" s="127" t="str">
        <f>IF(VLOOKUP($B174,Takings!$B:$P,13,0)=0,"",VLOOKUP($B174,Takings!$B:$P,13,0))</f>
        <v/>
      </c>
      <c r="O174" s="126" t="str">
        <f>IF(VLOOKUP($B174,Takings!$B:$P,14,0)=0,"",VLOOKUP($B174,Takings!$B:$P,14,0))</f>
        <v/>
      </c>
      <c r="P174" s="125" t="str">
        <f>IF(VLOOKUP($B174,Takings!$B:$P,15,0)=0,"",VLOOKUP($B174,Takings!$B:$P,15,0))</f>
        <v/>
      </c>
    </row>
    <row r="175" spans="1:16" x14ac:dyDescent="0.35">
      <c r="A175" s="134" t="s">
        <v>1349</v>
      </c>
      <c r="B175" s="132">
        <v>41818</v>
      </c>
      <c r="C175" s="129">
        <f>SUMIF(Takings!$B:$B,'2014'!$B175,Takings!C:C)</f>
        <v>885.78</v>
      </c>
      <c r="D175" s="119">
        <f>SUMIF(Takings!$B:$B,'2014'!$B175,Takings!D:D)</f>
        <v>0</v>
      </c>
      <c r="E175" s="119">
        <f>SUMIF(Takings!$B:$B,'2014'!$B175,Takings!E:E)</f>
        <v>0</v>
      </c>
      <c r="F175" s="128">
        <f>SUMIF(Takings!$B:$B,'2014'!$B175,Takings!F:F)</f>
        <v>345.35</v>
      </c>
      <c r="G175" s="131">
        <f>SUMIF(Takings!$B:$B,'2014'!$B175,Takings!G:G)</f>
        <v>21</v>
      </c>
      <c r="H175" s="128">
        <f t="shared" si="96"/>
        <v>16.445238095238096</v>
      </c>
      <c r="I175" s="129">
        <f>SUMIF(Takings!$B:$B,'2014'!$B175,Takings!I:I)</f>
        <v>540.42999999999995</v>
      </c>
      <c r="J175" s="130">
        <f>SUMIF(Takings!$B:$B,'2014'!$B175,Takings!J:J)</f>
        <v>9</v>
      </c>
      <c r="K175" s="130">
        <f t="shared" si="97"/>
        <v>30</v>
      </c>
      <c r="L175" s="129">
        <f t="shared" si="98"/>
        <v>60.047777777777775</v>
      </c>
      <c r="M175" s="128">
        <f t="shared" si="99"/>
        <v>29.526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41819</v>
      </c>
      <c r="C176" s="119">
        <f>SUM(C170:C175)</f>
        <v>7090.51</v>
      </c>
      <c r="D176" s="119">
        <f>VLOOKUP($B176,Takings!$B:$P,3,0)</f>
        <v>2710.84</v>
      </c>
      <c r="E176" s="122">
        <f>SUM(C176:D176)</f>
        <v>9801.35</v>
      </c>
      <c r="F176" s="118"/>
      <c r="G176" s="121">
        <f>SUM(G170:G175)</f>
        <v>177</v>
      </c>
      <c r="H176" s="118">
        <f>AVERAGE(H170:H175)</f>
        <v>18.486896597336255</v>
      </c>
      <c r="I176" s="119">
        <f>SUM(I170:I175)</f>
        <v>3537.6599999999994</v>
      </c>
      <c r="J176" s="120">
        <f>SUM(J170:J175)</f>
        <v>70</v>
      </c>
      <c r="K176" s="120">
        <f>SUM(G176,J176)</f>
        <v>247</v>
      </c>
      <c r="L176" s="119">
        <f>AVERAGE(L170:L175)</f>
        <v>49.359162457912454</v>
      </c>
      <c r="M176" s="118">
        <f>AVERAGE(M170:M175)</f>
        <v>27.223671544468985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34" t="s">
        <v>1350</v>
      </c>
      <c r="B177" s="132">
        <v>41820</v>
      </c>
      <c r="C177" s="129">
        <f>SUMIF(Takings!$B:$B,'2014'!$B177,Takings!C:C)</f>
        <v>1172.24</v>
      </c>
      <c r="D177" s="119">
        <f>SUMIF(Takings!$B:$B,'2014'!$B177,Takings!D:D)</f>
        <v>0</v>
      </c>
      <c r="E177" s="119">
        <f>SUMIF(Takings!$B:$B,'2014'!$B177,Takings!E:E)</f>
        <v>0</v>
      </c>
      <c r="F177" s="128">
        <f>SUMIF(Takings!$B:$B,'2014'!$B177,Takings!F:F)</f>
        <v>619</v>
      </c>
      <c r="G177" s="131">
        <f>SUMIF(Takings!$B:$B,'2014'!$B177,Takings!G:G)</f>
        <v>35</v>
      </c>
      <c r="H177" s="128">
        <f t="shared" ref="H177:H182" si="100">IFERROR(F177/G177,0)</f>
        <v>17.685714285714287</v>
      </c>
      <c r="I177" s="129">
        <f>SUMIF(Takings!$B:$B,'2014'!$B177,Takings!I:I)</f>
        <v>553.24</v>
      </c>
      <c r="J177" s="130">
        <f>SUMIF(Takings!$B:$B,'2014'!$B177,Takings!J:J)</f>
        <v>15</v>
      </c>
      <c r="K177" s="130">
        <f t="shared" ref="K177:K182" si="101">IFERROR(SUM(G177,J177),0)</f>
        <v>50</v>
      </c>
      <c r="L177" s="129">
        <f t="shared" ref="L177:L182" si="102">IFERROR(MEDIAN(I177/J177),0)</f>
        <v>36.882666666666665</v>
      </c>
      <c r="M177" s="128">
        <f t="shared" ref="M177:M182" si="103">IFERROR(SUM(F177,I177)/K177,0)</f>
        <v>23.444800000000001</v>
      </c>
      <c r="N177" s="127" t="str">
        <f>IF(VLOOKUP($B177,Takings!$B:$P,13,0)=0,"",VLOOKUP($B177,Takings!$B:$P,13,0))</f>
        <v/>
      </c>
      <c r="O177" s="126" t="str">
        <f>IF(VLOOKUP($B177,Takings!$B:$P,14,0)=0,"",VLOOKUP($B177,Takings!$B:$P,14,0))</f>
        <v/>
      </c>
      <c r="P177" s="125" t="str">
        <f>IF(VLOOKUP($B177,Takings!$B:$P,15,0)=0,"",VLOOKUP($B177,Takings!$B:$P,15,0))</f>
        <v/>
      </c>
    </row>
    <row r="178" spans="1:16" x14ac:dyDescent="0.35">
      <c r="A178" s="134" t="s">
        <v>1350</v>
      </c>
      <c r="B178" s="132">
        <v>41821</v>
      </c>
      <c r="C178" s="129">
        <f>SUMIF(Takings!$B:$B,'2014'!$B178,Takings!C:C)</f>
        <v>1111.72</v>
      </c>
      <c r="D178" s="119">
        <f>SUMIF(Takings!$B:$B,'2014'!$B178,Takings!D:D)</f>
        <v>0</v>
      </c>
      <c r="E178" s="119">
        <f>SUMIF(Takings!$B:$B,'2014'!$B178,Takings!E:E)</f>
        <v>0</v>
      </c>
      <c r="F178" s="128">
        <f>SUMIF(Takings!$B:$B,'2014'!$B178,Takings!F:F)</f>
        <v>556.70000000000005</v>
      </c>
      <c r="G178" s="131">
        <f>SUMIF(Takings!$B:$B,'2014'!$B178,Takings!G:G)</f>
        <v>35</v>
      </c>
      <c r="H178" s="128">
        <f t="shared" si="100"/>
        <v>15.905714285714287</v>
      </c>
      <c r="I178" s="129">
        <f>SUMIF(Takings!$B:$B,'2014'!$B178,Takings!I:I)</f>
        <v>555.02</v>
      </c>
      <c r="J178" s="130">
        <f>SUMIF(Takings!$B:$B,'2014'!$B178,Takings!J:J)</f>
        <v>14</v>
      </c>
      <c r="K178" s="130">
        <f t="shared" si="101"/>
        <v>49</v>
      </c>
      <c r="L178" s="129">
        <f t="shared" si="102"/>
        <v>39.644285714285715</v>
      </c>
      <c r="M178" s="128">
        <f t="shared" si="103"/>
        <v>22.688163265306123</v>
      </c>
      <c r="N178" s="127" t="str">
        <f>IF(VLOOKUP($B178,Takings!$B:$P,13,0)=0,"",VLOOKUP($B178,Takings!$B:$P,13,0))</f>
        <v/>
      </c>
      <c r="O178" s="126" t="str">
        <f>IF(VLOOKUP($B178,Takings!$B:$P,14,0)=0,"",VLOOKUP($B178,Takings!$B:$P,14,0))</f>
        <v/>
      </c>
      <c r="P178" s="125" t="str">
        <f>IF(VLOOKUP($B178,Takings!$B:$P,15,0)=0,"",VLOOKUP($B178,Takings!$B:$P,15,0))</f>
        <v/>
      </c>
    </row>
    <row r="179" spans="1:16" x14ac:dyDescent="0.35">
      <c r="A179" s="134" t="s">
        <v>1350</v>
      </c>
      <c r="B179" s="132">
        <v>41822</v>
      </c>
      <c r="C179" s="129">
        <f>SUMIF(Takings!$B:$B,'2014'!$B179,Takings!C:C)</f>
        <v>920.88</v>
      </c>
      <c r="D179" s="119">
        <f>SUMIF(Takings!$B:$B,'2014'!$B179,Takings!D:D)</f>
        <v>0</v>
      </c>
      <c r="E179" s="119">
        <f>SUMIF(Takings!$B:$B,'2014'!$B179,Takings!E:E)</f>
        <v>0</v>
      </c>
      <c r="F179" s="128">
        <f>SUMIF(Takings!$B:$B,'2014'!$B179,Takings!F:F)</f>
        <v>561.54999999999995</v>
      </c>
      <c r="G179" s="131">
        <f>SUMIF(Takings!$B:$B,'2014'!$B179,Takings!G:G)</f>
        <v>32</v>
      </c>
      <c r="H179" s="128">
        <f t="shared" si="100"/>
        <v>17.548437499999999</v>
      </c>
      <c r="I179" s="129">
        <f>SUMIF(Takings!$B:$B,'2014'!$B179,Takings!I:I)</f>
        <v>359.33</v>
      </c>
      <c r="J179" s="130">
        <f>SUMIF(Takings!$B:$B,'2014'!$B179,Takings!J:J)</f>
        <v>14</v>
      </c>
      <c r="K179" s="130">
        <f t="shared" si="101"/>
        <v>46</v>
      </c>
      <c r="L179" s="129">
        <f t="shared" si="102"/>
        <v>25.666428571428572</v>
      </c>
      <c r="M179" s="128">
        <f t="shared" si="103"/>
        <v>20.019130434782607</v>
      </c>
      <c r="N179" s="127" t="str">
        <f>IF(VLOOKUP($B179,Takings!$B:$P,13,0)=0,"",VLOOKUP($B179,Takings!$B:$P,13,0))</f>
        <v/>
      </c>
      <c r="O179" s="126" t="str">
        <f>IF(VLOOKUP($B179,Takings!$B:$P,14,0)=0,"",VLOOKUP($B179,Takings!$B:$P,14,0))</f>
        <v/>
      </c>
      <c r="P179" s="125" t="str">
        <f>IF(VLOOKUP($B179,Takings!$B:$P,15,0)=0,"",VLOOKUP($B179,Takings!$B:$P,15,0))</f>
        <v/>
      </c>
    </row>
    <row r="180" spans="1:16" x14ac:dyDescent="0.35">
      <c r="A180" s="134" t="s">
        <v>1350</v>
      </c>
      <c r="B180" s="132">
        <v>41823</v>
      </c>
      <c r="C180" s="129">
        <f>SUMIF(Takings!$B:$B,'2014'!$B180,Takings!C:C)</f>
        <v>1681.67</v>
      </c>
      <c r="D180" s="119">
        <f>SUMIF(Takings!$B:$B,'2014'!$B180,Takings!D:D)</f>
        <v>0</v>
      </c>
      <c r="E180" s="119">
        <f>SUMIF(Takings!$B:$B,'2014'!$B180,Takings!E:E)</f>
        <v>0</v>
      </c>
      <c r="F180" s="128">
        <f>SUMIF(Takings!$B:$B,'2014'!$B180,Takings!F:F)</f>
        <v>761.75</v>
      </c>
      <c r="G180" s="131">
        <f>SUMIF(Takings!$B:$B,'2014'!$B180,Takings!G:G)</f>
        <v>44</v>
      </c>
      <c r="H180" s="128">
        <f t="shared" si="100"/>
        <v>17.3125</v>
      </c>
      <c r="I180" s="129">
        <f>SUMIF(Takings!$B:$B,'2014'!$B180,Takings!I:I)</f>
        <v>919.92</v>
      </c>
      <c r="J180" s="130">
        <f>SUMIF(Takings!$B:$B,'2014'!$B180,Takings!J:J)</f>
        <v>15</v>
      </c>
      <c r="K180" s="130">
        <f t="shared" si="101"/>
        <v>59</v>
      </c>
      <c r="L180" s="129">
        <f t="shared" si="102"/>
        <v>61.327999999999996</v>
      </c>
      <c r="M180" s="128">
        <f t="shared" si="103"/>
        <v>28.502881355932203</v>
      </c>
      <c r="N180" s="127" t="str">
        <f>IF(VLOOKUP($B180,Takings!$B:$P,13,0)=0,"",VLOOKUP($B180,Takings!$B:$P,13,0))</f>
        <v/>
      </c>
      <c r="O180" s="126" t="str">
        <f>IF(VLOOKUP($B180,Takings!$B:$P,14,0)=0,"",VLOOKUP($B180,Takings!$B:$P,14,0))</f>
        <v/>
      </c>
      <c r="P180" s="125" t="str">
        <f>IF(VLOOKUP($B180,Takings!$B:$P,15,0)=0,"",VLOOKUP($B180,Takings!$B:$P,15,0))</f>
        <v/>
      </c>
    </row>
    <row r="181" spans="1:16" x14ac:dyDescent="0.35">
      <c r="A181" s="134" t="s">
        <v>1350</v>
      </c>
      <c r="B181" s="132">
        <v>41824</v>
      </c>
      <c r="C181" s="129">
        <f>SUMIF(Takings!$B:$B,'2014'!$B181,Takings!C:C)</f>
        <v>2056.5</v>
      </c>
      <c r="D181" s="119">
        <f>SUMIF(Takings!$B:$B,'2014'!$B181,Takings!D:D)</f>
        <v>0</v>
      </c>
      <c r="E181" s="119">
        <f>SUMIF(Takings!$B:$B,'2014'!$B181,Takings!E:E)</f>
        <v>0</v>
      </c>
      <c r="F181" s="128">
        <f>SUMIF(Takings!$B:$B,'2014'!$B181,Takings!F:F)</f>
        <v>1375.36</v>
      </c>
      <c r="G181" s="131">
        <f>SUMIF(Takings!$B:$B,'2014'!$B181,Takings!G:G)</f>
        <v>50</v>
      </c>
      <c r="H181" s="128">
        <f t="shared" si="100"/>
        <v>27.507199999999997</v>
      </c>
      <c r="I181" s="129">
        <f>SUMIF(Takings!$B:$B,'2014'!$B181,Takings!I:I)</f>
        <v>654.65</v>
      </c>
      <c r="J181" s="130">
        <f>SUMIF(Takings!$B:$B,'2014'!$B181,Takings!J:J)</f>
        <v>11</v>
      </c>
      <c r="K181" s="130">
        <f t="shared" si="101"/>
        <v>61</v>
      </c>
      <c r="L181" s="129">
        <f t="shared" si="102"/>
        <v>59.513636363636358</v>
      </c>
      <c r="M181" s="128">
        <f t="shared" si="103"/>
        <v>33.278852459016392</v>
      </c>
      <c r="N181" s="127" t="str">
        <f>IF(VLOOKUP($B181,Takings!$B:$P,13,0)=0,"",VLOOKUP($B181,Takings!$B:$P,13,0))</f>
        <v/>
      </c>
      <c r="O181" s="126" t="str">
        <f>IF(VLOOKUP($B181,Takings!$B:$P,14,0)=0,"",VLOOKUP($B181,Takings!$B:$P,14,0))</f>
        <v/>
      </c>
      <c r="P181" s="125" t="str">
        <f>IF(VLOOKUP($B181,Takings!$B:$P,15,0)=0,"",VLOOKUP($B181,Takings!$B:$P,15,0))</f>
        <v/>
      </c>
    </row>
    <row r="182" spans="1:16" x14ac:dyDescent="0.35">
      <c r="A182" s="134" t="s">
        <v>1350</v>
      </c>
      <c r="B182" s="132">
        <v>41825</v>
      </c>
      <c r="C182" s="129">
        <f>SUMIF(Takings!$B:$B,'2014'!$B182,Takings!C:C)</f>
        <v>820.55</v>
      </c>
      <c r="D182" s="119">
        <f>SUMIF(Takings!$B:$B,'2014'!$B182,Takings!D:D)</f>
        <v>0</v>
      </c>
      <c r="E182" s="119">
        <f>SUMIF(Takings!$B:$B,'2014'!$B182,Takings!E:E)</f>
        <v>0</v>
      </c>
      <c r="F182" s="128">
        <f>SUMIF(Takings!$B:$B,'2014'!$B182,Takings!F:F)</f>
        <v>331.65</v>
      </c>
      <c r="G182" s="131">
        <f>SUMIF(Takings!$B:$B,'2014'!$B182,Takings!G:G)</f>
        <v>14</v>
      </c>
      <c r="H182" s="128">
        <f t="shared" si="100"/>
        <v>23.689285714285713</v>
      </c>
      <c r="I182" s="129">
        <f>SUMIF(Takings!$B:$B,'2014'!$B182,Takings!I:I)</f>
        <v>488.9</v>
      </c>
      <c r="J182" s="130">
        <f>SUMIF(Takings!$B:$B,'2014'!$B182,Takings!J:J)</f>
        <v>10</v>
      </c>
      <c r="K182" s="130">
        <f t="shared" si="101"/>
        <v>24</v>
      </c>
      <c r="L182" s="129">
        <f t="shared" si="102"/>
        <v>48.89</v>
      </c>
      <c r="M182" s="128">
        <f t="shared" si="103"/>
        <v>34.189583333333331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41826</v>
      </c>
      <c r="C183" s="119">
        <f>SUM(C177:C182)</f>
        <v>7763.56</v>
      </c>
      <c r="D183" s="119">
        <f>VLOOKUP($B183,Takings!$B:$P,3,0)</f>
        <v>1683.78</v>
      </c>
      <c r="E183" s="122">
        <f>SUM(C183:D183)</f>
        <v>9447.34</v>
      </c>
      <c r="F183" s="118"/>
      <c r="G183" s="121">
        <f>SUM(G177:G182)</f>
        <v>210</v>
      </c>
      <c r="H183" s="118">
        <f>AVERAGE(H177:H182)</f>
        <v>19.941475297619046</v>
      </c>
      <c r="I183" s="119">
        <f>SUM(I177:I182)</f>
        <v>3531.06</v>
      </c>
      <c r="J183" s="120">
        <f>SUM(J177:J182)</f>
        <v>79</v>
      </c>
      <c r="K183" s="120">
        <f>SUM(G183,J183)</f>
        <v>289</v>
      </c>
      <c r="L183" s="119">
        <f>AVERAGE(L177:L182)</f>
        <v>45.320836219336222</v>
      </c>
      <c r="M183" s="118">
        <f>AVERAGE(M177:M182)</f>
        <v>27.020568474728446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34" t="s">
        <v>1351</v>
      </c>
      <c r="B184" s="132">
        <v>41827</v>
      </c>
      <c r="C184" s="129">
        <f>SUMIF(Takings!$B:$B,'2014'!$B184,Takings!C:C)</f>
        <v>2073.4699999999998</v>
      </c>
      <c r="D184" s="119">
        <f>SUMIF(Takings!$B:$B,'2014'!$B184,Takings!D:D)</f>
        <v>0</v>
      </c>
      <c r="E184" s="119">
        <f>SUMIF(Takings!$B:$B,'2014'!$B184,Takings!E:E)</f>
        <v>0</v>
      </c>
      <c r="F184" s="128">
        <f>SUMIF(Takings!$B:$B,'2014'!$B184,Takings!F:F)</f>
        <v>1537.1</v>
      </c>
      <c r="G184" s="131">
        <f>SUMIF(Takings!$B:$B,'2014'!$B184,Takings!G:G)</f>
        <v>42</v>
      </c>
      <c r="H184" s="128">
        <f t="shared" ref="H184:H189" si="104">IFERROR(F184/G184,0)</f>
        <v>36.597619047619048</v>
      </c>
      <c r="I184" s="129">
        <f>SUMIF(Takings!$B:$B,'2014'!$B184,Takings!I:I)</f>
        <v>536.37</v>
      </c>
      <c r="J184" s="130">
        <f>SUMIF(Takings!$B:$B,'2014'!$B184,Takings!J:J)</f>
        <v>16</v>
      </c>
      <c r="K184" s="130">
        <f t="shared" ref="K184:K189" si="105">IFERROR(SUM(G184,J184),0)</f>
        <v>58</v>
      </c>
      <c r="L184" s="129">
        <f t="shared" ref="L184:L189" si="106">IFERROR(MEDIAN(I184/J184),0)</f>
        <v>33.523125</v>
      </c>
      <c r="M184" s="128">
        <f t="shared" ref="M184:M189" si="107">IFERROR(SUM(F184,I184)/K184,0)</f>
        <v>35.749482758620687</v>
      </c>
      <c r="N184" s="127" t="str">
        <f>IF(VLOOKUP($B184,Takings!$B:$P,13,0)=0,"",VLOOKUP($B184,Takings!$B:$P,13,0))</f>
        <v/>
      </c>
      <c r="O184" s="126" t="str">
        <f>IF(VLOOKUP($B184,Takings!$B:$P,14,0)=0,"",VLOOKUP($B184,Takings!$B:$P,14,0))</f>
        <v/>
      </c>
      <c r="P184" s="125" t="str">
        <f>IF(VLOOKUP($B184,Takings!$B:$P,15,0)=0,"",VLOOKUP($B184,Takings!$B:$P,15,0))</f>
        <v/>
      </c>
    </row>
    <row r="185" spans="1:16" x14ac:dyDescent="0.35">
      <c r="A185" s="134" t="s">
        <v>1351</v>
      </c>
      <c r="B185" s="132">
        <v>41828</v>
      </c>
      <c r="C185" s="129">
        <f>SUMIF(Takings!$B:$B,'2014'!$B185,Takings!C:C)</f>
        <v>968.39</v>
      </c>
      <c r="D185" s="119">
        <f>SUMIF(Takings!$B:$B,'2014'!$B185,Takings!D:D)</f>
        <v>0</v>
      </c>
      <c r="E185" s="119">
        <f>SUMIF(Takings!$B:$B,'2014'!$B185,Takings!E:E)</f>
        <v>0</v>
      </c>
      <c r="F185" s="128">
        <f>SUMIF(Takings!$B:$B,'2014'!$B185,Takings!F:F)</f>
        <v>571.70000000000005</v>
      </c>
      <c r="G185" s="131">
        <f>SUMIF(Takings!$B:$B,'2014'!$B185,Takings!G:G)</f>
        <v>28</v>
      </c>
      <c r="H185" s="128">
        <f t="shared" si="104"/>
        <v>20.417857142857144</v>
      </c>
      <c r="I185" s="129">
        <f>SUMIF(Takings!$B:$B,'2014'!$B185,Takings!I:I)</f>
        <v>396.69</v>
      </c>
      <c r="J185" s="130">
        <f>SUMIF(Takings!$B:$B,'2014'!$B185,Takings!J:J)</f>
        <v>14</v>
      </c>
      <c r="K185" s="130">
        <f t="shared" si="105"/>
        <v>42</v>
      </c>
      <c r="L185" s="129">
        <f t="shared" si="106"/>
        <v>28.335000000000001</v>
      </c>
      <c r="M185" s="128">
        <f t="shared" si="107"/>
        <v>23.056904761904764</v>
      </c>
      <c r="N185" s="127" t="str">
        <f>IF(VLOOKUP($B185,Takings!$B:$P,13,0)=0,"",VLOOKUP($B185,Takings!$B:$P,13,0))</f>
        <v/>
      </c>
      <c r="O185" s="126" t="str">
        <f>IF(VLOOKUP($B185,Takings!$B:$P,14,0)=0,"",VLOOKUP($B185,Takings!$B:$P,14,0))</f>
        <v/>
      </c>
      <c r="P185" s="125" t="str">
        <f>IF(VLOOKUP($B185,Takings!$B:$P,15,0)=0,"",VLOOKUP($B185,Takings!$B:$P,15,0))</f>
        <v/>
      </c>
    </row>
    <row r="186" spans="1:16" x14ac:dyDescent="0.35">
      <c r="A186" s="134" t="s">
        <v>1351</v>
      </c>
      <c r="B186" s="132">
        <v>41829</v>
      </c>
      <c r="C186" s="129">
        <f>SUMIF(Takings!$B:$B,'2014'!$B186,Takings!C:C)</f>
        <v>1099.81</v>
      </c>
      <c r="D186" s="119">
        <f>SUMIF(Takings!$B:$B,'2014'!$B186,Takings!D:D)</f>
        <v>0</v>
      </c>
      <c r="E186" s="119">
        <f>SUMIF(Takings!$B:$B,'2014'!$B186,Takings!E:E)</f>
        <v>0</v>
      </c>
      <c r="F186" s="128">
        <f>SUMIF(Takings!$B:$B,'2014'!$B186,Takings!F:F)</f>
        <v>472</v>
      </c>
      <c r="G186" s="131">
        <f>SUMIF(Takings!$B:$B,'2014'!$B186,Takings!G:G)</f>
        <v>31</v>
      </c>
      <c r="H186" s="128">
        <f t="shared" si="104"/>
        <v>15.225806451612904</v>
      </c>
      <c r="I186" s="129">
        <f>SUMIF(Takings!$B:$B,'2014'!$B186,Takings!I:I)</f>
        <v>627.80999999999995</v>
      </c>
      <c r="J186" s="130">
        <f>SUMIF(Takings!$B:$B,'2014'!$B186,Takings!J:J)</f>
        <v>15</v>
      </c>
      <c r="K186" s="130">
        <f t="shared" si="105"/>
        <v>46</v>
      </c>
      <c r="L186" s="129">
        <f t="shared" si="106"/>
        <v>41.853999999999999</v>
      </c>
      <c r="M186" s="128">
        <f t="shared" si="107"/>
        <v>23.908913043478261</v>
      </c>
      <c r="N186" s="127" t="str">
        <f>IF(VLOOKUP($B186,Takings!$B:$P,13,0)=0,"",VLOOKUP($B186,Takings!$B:$P,13,0))</f>
        <v/>
      </c>
      <c r="O186" s="126" t="str">
        <f>IF(VLOOKUP($B186,Takings!$B:$P,14,0)=0,"",VLOOKUP($B186,Takings!$B:$P,14,0))</f>
        <v/>
      </c>
      <c r="P186" s="125" t="str">
        <f>IF(VLOOKUP($B186,Takings!$B:$P,15,0)=0,"",VLOOKUP($B186,Takings!$B:$P,15,0))</f>
        <v/>
      </c>
    </row>
    <row r="187" spans="1:16" x14ac:dyDescent="0.35">
      <c r="A187" s="134" t="s">
        <v>1351</v>
      </c>
      <c r="B187" s="132">
        <v>41830</v>
      </c>
      <c r="C187" s="129">
        <f>SUMIF(Takings!$B:$B,'2014'!$B187,Takings!C:C)</f>
        <v>1012.59</v>
      </c>
      <c r="D187" s="119">
        <f>SUMIF(Takings!$B:$B,'2014'!$B187,Takings!D:D)</f>
        <v>0</v>
      </c>
      <c r="E187" s="119">
        <f>SUMIF(Takings!$B:$B,'2014'!$B187,Takings!E:E)</f>
        <v>0</v>
      </c>
      <c r="F187" s="128">
        <f>SUMIF(Takings!$B:$B,'2014'!$B187,Takings!F:F)</f>
        <v>396.15</v>
      </c>
      <c r="G187" s="131">
        <f>SUMIF(Takings!$B:$B,'2014'!$B187,Takings!G:G)</f>
        <v>31</v>
      </c>
      <c r="H187" s="128">
        <f t="shared" si="104"/>
        <v>12.779032258064515</v>
      </c>
      <c r="I187" s="129">
        <f>SUMIF(Takings!$B:$B,'2014'!$B187,Takings!I:I)</f>
        <v>616.44000000000005</v>
      </c>
      <c r="J187" s="130">
        <f>SUMIF(Takings!$B:$B,'2014'!$B187,Takings!J:J)</f>
        <v>12</v>
      </c>
      <c r="K187" s="130">
        <f t="shared" si="105"/>
        <v>43</v>
      </c>
      <c r="L187" s="129">
        <f t="shared" si="106"/>
        <v>51.370000000000005</v>
      </c>
      <c r="M187" s="128">
        <f t="shared" si="107"/>
        <v>23.54860465116279</v>
      </c>
      <c r="N187" s="127" t="str">
        <f>IF(VLOOKUP($B187,Takings!$B:$P,13,0)=0,"",VLOOKUP($B187,Takings!$B:$P,13,0))</f>
        <v/>
      </c>
      <c r="O187" s="126" t="str">
        <f>IF(VLOOKUP($B187,Takings!$B:$P,14,0)=0,"",VLOOKUP($B187,Takings!$B:$P,14,0))</f>
        <v/>
      </c>
      <c r="P187" s="125" t="str">
        <f>IF(VLOOKUP($B187,Takings!$B:$P,15,0)=0,"",VLOOKUP($B187,Takings!$B:$P,15,0))</f>
        <v/>
      </c>
    </row>
    <row r="188" spans="1:16" x14ac:dyDescent="0.35">
      <c r="A188" s="134" t="s">
        <v>1351</v>
      </c>
      <c r="B188" s="132">
        <v>41831</v>
      </c>
      <c r="C188" s="129">
        <f>SUMIF(Takings!$B:$B,'2014'!$B188,Takings!C:C)</f>
        <v>1850.9</v>
      </c>
      <c r="D188" s="119">
        <f>SUMIF(Takings!$B:$B,'2014'!$B188,Takings!D:D)</f>
        <v>0</v>
      </c>
      <c r="E188" s="119">
        <f>SUMIF(Takings!$B:$B,'2014'!$B188,Takings!E:E)</f>
        <v>0</v>
      </c>
      <c r="F188" s="128">
        <f>SUMIF(Takings!$B:$B,'2014'!$B188,Takings!F:F)</f>
        <v>887.8</v>
      </c>
      <c r="G188" s="131">
        <f>SUMIF(Takings!$B:$B,'2014'!$B188,Takings!G:G)</f>
        <v>43</v>
      </c>
      <c r="H188" s="128">
        <f t="shared" si="104"/>
        <v>20.646511627906975</v>
      </c>
      <c r="I188" s="129">
        <f>SUMIF(Takings!$B:$B,'2014'!$B188,Takings!I:I)</f>
        <v>963.1</v>
      </c>
      <c r="J188" s="130">
        <f>SUMIF(Takings!$B:$B,'2014'!$B188,Takings!J:J)</f>
        <v>20</v>
      </c>
      <c r="K188" s="130">
        <f t="shared" si="105"/>
        <v>63</v>
      </c>
      <c r="L188" s="129">
        <f t="shared" si="106"/>
        <v>48.155000000000001</v>
      </c>
      <c r="M188" s="128">
        <f t="shared" si="107"/>
        <v>29.37936507936508</v>
      </c>
      <c r="N188" s="127" t="str">
        <f>IF(VLOOKUP($B188,Takings!$B:$P,13,0)=0,"",VLOOKUP($B188,Takings!$B:$P,13,0))</f>
        <v/>
      </c>
      <c r="O188" s="126" t="str">
        <f>IF(VLOOKUP($B188,Takings!$B:$P,14,0)=0,"",VLOOKUP($B188,Takings!$B:$P,14,0))</f>
        <v/>
      </c>
      <c r="P188" s="125" t="str">
        <f>IF(VLOOKUP($B188,Takings!$B:$P,15,0)=0,"",VLOOKUP($B188,Takings!$B:$P,15,0))</f>
        <v/>
      </c>
    </row>
    <row r="189" spans="1:16" x14ac:dyDescent="0.35">
      <c r="A189" s="134" t="s">
        <v>1351</v>
      </c>
      <c r="B189" s="132">
        <v>41832</v>
      </c>
      <c r="C189" s="129">
        <f>SUMIF(Takings!$B:$B,'2014'!$B189,Takings!C:C)</f>
        <v>1213.72</v>
      </c>
      <c r="D189" s="119">
        <f>SUMIF(Takings!$B:$B,'2014'!$B189,Takings!D:D)</f>
        <v>0</v>
      </c>
      <c r="E189" s="119">
        <f>SUMIF(Takings!$B:$B,'2014'!$B189,Takings!E:E)</f>
        <v>0</v>
      </c>
      <c r="F189" s="128">
        <f>SUMIF(Takings!$B:$B,'2014'!$B189,Takings!F:F)</f>
        <v>191.15</v>
      </c>
      <c r="G189" s="131">
        <f>SUMIF(Takings!$B:$B,'2014'!$B189,Takings!G:G)</f>
        <v>11</v>
      </c>
      <c r="H189" s="128">
        <f t="shared" si="104"/>
        <v>17.377272727272729</v>
      </c>
      <c r="I189" s="129">
        <f>SUMIF(Takings!$B:$B,'2014'!$B189,Takings!I:I)</f>
        <v>1022.57</v>
      </c>
      <c r="J189" s="130">
        <f>SUMIF(Takings!$B:$B,'2014'!$B189,Takings!J:J)</f>
        <v>21</v>
      </c>
      <c r="K189" s="130">
        <f t="shared" si="105"/>
        <v>32</v>
      </c>
      <c r="L189" s="129">
        <f t="shared" si="106"/>
        <v>48.693809523809527</v>
      </c>
      <c r="M189" s="128">
        <f t="shared" si="107"/>
        <v>37.928750000000001</v>
      </c>
      <c r="N189" s="127" t="str">
        <f>IF(VLOOKUP($B189,Takings!$B:$P,13,0)=0,"",VLOOKUP($B189,Takings!$B:$P,13,0))</f>
        <v/>
      </c>
      <c r="O189" s="126" t="str">
        <f>IF(VLOOKUP($B189,Takings!$B:$P,14,0)=0,"",VLOOKUP($B189,Takings!$B:$P,14,0))</f>
        <v/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41833</v>
      </c>
      <c r="C190" s="119">
        <f>SUM(C184:C189)</f>
        <v>8218.8799999999992</v>
      </c>
      <c r="D190" s="119">
        <f>VLOOKUP($B190,Takings!$B:$P,3,0)</f>
        <v>1948.46</v>
      </c>
      <c r="E190" s="122">
        <f>SUM(C190:D190)</f>
        <v>10167.34</v>
      </c>
      <c r="F190" s="118"/>
      <c r="G190" s="121">
        <f>SUM(G184:G189)</f>
        <v>186</v>
      </c>
      <c r="H190" s="118">
        <f>AVERAGE(H184:H189)</f>
        <v>20.507349875888885</v>
      </c>
      <c r="I190" s="119">
        <f>SUM(I184:I189)</f>
        <v>4162.9799999999996</v>
      </c>
      <c r="J190" s="120">
        <f>SUM(J184:J189)</f>
        <v>98</v>
      </c>
      <c r="K190" s="120">
        <f>SUM(G190,J190)</f>
        <v>284</v>
      </c>
      <c r="L190" s="119">
        <f>AVERAGE(L184:L189)</f>
        <v>41.988489087301595</v>
      </c>
      <c r="M190" s="118">
        <f>AVERAGE(M184:M189)</f>
        <v>28.928670049088598</v>
      </c>
      <c r="N190" s="117" t="str">
        <f>IF(VLOOKUP($B190,Takings!$B:$P,13,0)=0,"",VLOOKUP($B190,Takings!$B:$P,13,0))</f>
        <v/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53" t="s">
        <v>1352</v>
      </c>
      <c r="B191" s="132">
        <v>41834</v>
      </c>
      <c r="C191" s="129">
        <f>SUMIF(Takings!$B:$B,'2014'!$B191,Takings!C:C)</f>
        <v>1040.53</v>
      </c>
      <c r="D191" s="119">
        <f>SUMIF(Takings!$B:$B,'2014'!$B191,Takings!D:D)</f>
        <v>0</v>
      </c>
      <c r="E191" s="119">
        <f>SUMIF(Takings!$B:$B,'2014'!$B191,Takings!E:E)</f>
        <v>0</v>
      </c>
      <c r="F191" s="128">
        <f>SUMIF(Takings!$B:$B,'2014'!$B191,Takings!F:F)</f>
        <v>442.25</v>
      </c>
      <c r="G191" s="131">
        <f>SUMIF(Takings!$B:$B,'2014'!$B191,Takings!G:G)</f>
        <v>24</v>
      </c>
      <c r="H191" s="128">
        <f t="shared" ref="H191:H196" si="108">IFERROR(F191/G191,0)</f>
        <v>18.427083333333332</v>
      </c>
      <c r="I191" s="129">
        <f>SUMIF(Takings!$B:$B,'2014'!$B191,Takings!I:I)</f>
        <v>598.28</v>
      </c>
      <c r="J191" s="130">
        <f>SUMIF(Takings!$B:$B,'2014'!$B191,Takings!J:J)</f>
        <v>14</v>
      </c>
      <c r="K191" s="130">
        <f t="shared" ref="K191:K196" si="109">IFERROR(SUM(G191,J191),0)</f>
        <v>38</v>
      </c>
      <c r="L191" s="129">
        <f t="shared" ref="L191:L196" si="110">IFERROR(MEDIAN(I191/J191),0)</f>
        <v>42.734285714285711</v>
      </c>
      <c r="M191" s="128">
        <f t="shared" ref="M191:M196" si="111">IFERROR(SUM(F191,I191)/K191,0)</f>
        <v>27.382368421052632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53" t="s">
        <v>1352</v>
      </c>
      <c r="B192" s="132">
        <v>41835</v>
      </c>
      <c r="C192" s="129">
        <f>SUMIF(Takings!$B:$B,'2014'!$B192,Takings!C:C)</f>
        <v>1183.06</v>
      </c>
      <c r="D192" s="119">
        <f>SUMIF(Takings!$B:$B,'2014'!$B192,Takings!D:D)</f>
        <v>0</v>
      </c>
      <c r="E192" s="119">
        <f>SUMIF(Takings!$B:$B,'2014'!$B192,Takings!E:E)</f>
        <v>0</v>
      </c>
      <c r="F192" s="128">
        <f>SUMIF(Takings!$B:$B,'2014'!$B192,Takings!F:F)</f>
        <v>484.05</v>
      </c>
      <c r="G192" s="131">
        <f>SUMIF(Takings!$B:$B,'2014'!$B192,Takings!G:G)</f>
        <v>27</v>
      </c>
      <c r="H192" s="128">
        <f t="shared" si="108"/>
        <v>17.927777777777777</v>
      </c>
      <c r="I192" s="129">
        <f>SUMIF(Takings!$B:$B,'2014'!$B192,Takings!I:I)</f>
        <v>699.01</v>
      </c>
      <c r="J192" s="130">
        <f>SUMIF(Takings!$B:$B,'2014'!$B192,Takings!J:J)</f>
        <v>19</v>
      </c>
      <c r="K192" s="130">
        <f t="shared" si="109"/>
        <v>46</v>
      </c>
      <c r="L192" s="129">
        <f t="shared" si="110"/>
        <v>36.79</v>
      </c>
      <c r="M192" s="128">
        <f t="shared" si="111"/>
        <v>25.718695652173913</v>
      </c>
      <c r="N192" s="127" t="str">
        <f>IF(VLOOKUP($B192,Takings!$B:$P,13,0)=0,"",VLOOKUP($B192,Takings!$B:$P,13,0))</f>
        <v/>
      </c>
      <c r="O192" s="126" t="str">
        <f>IF(VLOOKUP($B192,Takings!$B:$P,14,0)=0,"",VLOOKUP($B192,Takings!$B:$P,14,0))</f>
        <v/>
      </c>
      <c r="P192" s="125" t="str">
        <f>IF(VLOOKUP($B192,Takings!$B:$P,15,0)=0,"",VLOOKUP($B192,Takings!$B:$P,15,0))</f>
        <v/>
      </c>
    </row>
    <row r="193" spans="1:16" x14ac:dyDescent="0.35">
      <c r="A193" s="153" t="s">
        <v>1352</v>
      </c>
      <c r="B193" s="132">
        <v>41836</v>
      </c>
      <c r="C193" s="129">
        <f>SUMIF(Takings!$B:$B,'2014'!$B193,Takings!C:C)</f>
        <v>1504.57</v>
      </c>
      <c r="D193" s="119">
        <f>SUMIF(Takings!$B:$B,'2014'!$B193,Takings!D:D)</f>
        <v>0</v>
      </c>
      <c r="E193" s="119">
        <f>SUMIF(Takings!$B:$B,'2014'!$B193,Takings!E:E)</f>
        <v>0</v>
      </c>
      <c r="F193" s="128">
        <f>SUMIF(Takings!$B:$B,'2014'!$B193,Takings!F:F)</f>
        <v>777.1</v>
      </c>
      <c r="G193" s="131">
        <f>SUMIF(Takings!$B:$B,'2014'!$B193,Takings!G:G)</f>
        <v>36</v>
      </c>
      <c r="H193" s="128">
        <f t="shared" si="108"/>
        <v>21.586111111111112</v>
      </c>
      <c r="I193" s="129">
        <f>SUMIF(Takings!$B:$B,'2014'!$B193,Takings!I:I)</f>
        <v>727.47</v>
      </c>
      <c r="J193" s="130">
        <f>SUMIF(Takings!$B:$B,'2014'!$B193,Takings!J:J)</f>
        <v>20</v>
      </c>
      <c r="K193" s="130">
        <f t="shared" si="109"/>
        <v>56</v>
      </c>
      <c r="L193" s="129">
        <f t="shared" si="110"/>
        <v>36.3735</v>
      </c>
      <c r="M193" s="128">
        <f t="shared" si="111"/>
        <v>26.867321428571433</v>
      </c>
      <c r="N193" s="127" t="str">
        <f>IF(VLOOKUP($B193,Takings!$B:$P,13,0)=0,"",VLOOKUP($B193,Takings!$B:$P,13,0))</f>
        <v/>
      </c>
      <c r="O193" s="126" t="str">
        <f>IF(VLOOKUP($B193,Takings!$B:$P,14,0)=0,"",VLOOKUP($B193,Takings!$B:$P,14,0))</f>
        <v/>
      </c>
      <c r="P193" s="125" t="str">
        <f>IF(VLOOKUP($B193,Takings!$B:$P,15,0)=0,"",VLOOKUP($B193,Takings!$B:$P,15,0))</f>
        <v/>
      </c>
    </row>
    <row r="194" spans="1:16" x14ac:dyDescent="0.35">
      <c r="A194" s="153" t="s">
        <v>1352</v>
      </c>
      <c r="B194" s="132">
        <v>41837</v>
      </c>
      <c r="C194" s="129">
        <f>SUMIF(Takings!$B:$B,'2014'!$B194,Takings!C:C)</f>
        <v>1602.97</v>
      </c>
      <c r="D194" s="119">
        <f>SUMIF(Takings!$B:$B,'2014'!$B194,Takings!D:D)</f>
        <v>0</v>
      </c>
      <c r="E194" s="119">
        <f>SUMIF(Takings!$B:$B,'2014'!$B194,Takings!E:E)</f>
        <v>0</v>
      </c>
      <c r="F194" s="128">
        <f>SUMIF(Takings!$B:$B,'2014'!$B194,Takings!F:F)</f>
        <v>827.45</v>
      </c>
      <c r="G194" s="131">
        <f>SUMIF(Takings!$B:$B,'2014'!$B194,Takings!G:G)</f>
        <v>38</v>
      </c>
      <c r="H194" s="128">
        <f t="shared" si="108"/>
        <v>21.775000000000002</v>
      </c>
      <c r="I194" s="129">
        <f>SUMIF(Takings!$B:$B,'2014'!$B194,Takings!I:I)</f>
        <v>775.52</v>
      </c>
      <c r="J194" s="130">
        <f>SUMIF(Takings!$B:$B,'2014'!$B194,Takings!J:J)</f>
        <v>14</v>
      </c>
      <c r="K194" s="130">
        <f t="shared" si="109"/>
        <v>52</v>
      </c>
      <c r="L194" s="129">
        <f t="shared" si="110"/>
        <v>55.394285714285715</v>
      </c>
      <c r="M194" s="128">
        <f t="shared" si="111"/>
        <v>30.826346153846153</v>
      </c>
      <c r="N194" s="127" t="str">
        <f>IF(VLOOKUP($B194,Takings!$B:$P,13,0)=0,"",VLOOKUP($B194,Takings!$B:$P,13,0))</f>
        <v/>
      </c>
      <c r="O194" s="126" t="str">
        <f>IF(VLOOKUP($B194,Takings!$B:$P,14,0)=0,"",VLOOKUP($B194,Takings!$B:$P,14,0))</f>
        <v/>
      </c>
      <c r="P194" s="125" t="str">
        <f>IF(VLOOKUP($B194,Takings!$B:$P,15,0)=0,"",VLOOKUP($B194,Takings!$B:$P,15,0))</f>
        <v/>
      </c>
    </row>
    <row r="195" spans="1:16" x14ac:dyDescent="0.35">
      <c r="A195" s="153" t="s">
        <v>1352</v>
      </c>
      <c r="B195" s="132">
        <v>41838</v>
      </c>
      <c r="C195" s="129">
        <f>SUMIF(Takings!$B:$B,'2014'!$B195,Takings!C:C)</f>
        <v>3096.05</v>
      </c>
      <c r="D195" s="119">
        <f>SUMIF(Takings!$B:$B,'2014'!$B195,Takings!D:D)</f>
        <v>0</v>
      </c>
      <c r="E195" s="119">
        <f>SUMIF(Takings!$B:$B,'2014'!$B195,Takings!E:E)</f>
        <v>0</v>
      </c>
      <c r="F195" s="128">
        <f>SUMIF(Takings!$B:$B,'2014'!$B195,Takings!F:F)</f>
        <v>1736.5</v>
      </c>
      <c r="G195" s="131">
        <f>SUMIF(Takings!$B:$B,'2014'!$B195,Takings!G:G)</f>
        <v>45</v>
      </c>
      <c r="H195" s="128">
        <f t="shared" si="108"/>
        <v>38.588888888888889</v>
      </c>
      <c r="I195" s="129">
        <f>SUMIF(Takings!$B:$B,'2014'!$B195,Takings!I:I)</f>
        <v>1359.55</v>
      </c>
      <c r="J195" s="130">
        <f>SUMIF(Takings!$B:$B,'2014'!$B195,Takings!J:J)</f>
        <v>18</v>
      </c>
      <c r="K195" s="130">
        <f t="shared" si="109"/>
        <v>63</v>
      </c>
      <c r="L195" s="129">
        <f t="shared" si="110"/>
        <v>75.530555555555551</v>
      </c>
      <c r="M195" s="128">
        <f t="shared" si="111"/>
        <v>49.143650793650799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53" t="s">
        <v>1352</v>
      </c>
      <c r="B196" s="132">
        <v>41839</v>
      </c>
      <c r="C196" s="129">
        <f>SUMIF(Takings!$B:$B,'2014'!$B196,Takings!C:C)</f>
        <v>721.9</v>
      </c>
      <c r="D196" s="119">
        <f>SUMIF(Takings!$B:$B,'2014'!$B196,Takings!D:D)</f>
        <v>0</v>
      </c>
      <c r="E196" s="119">
        <f>SUMIF(Takings!$B:$B,'2014'!$B196,Takings!E:E)</f>
        <v>0</v>
      </c>
      <c r="F196" s="128">
        <f>SUMIF(Takings!$B:$B,'2014'!$B196,Takings!F:F)</f>
        <v>326.60000000000002</v>
      </c>
      <c r="G196" s="131">
        <f>SUMIF(Takings!$B:$B,'2014'!$B196,Takings!G:G)</f>
        <v>25</v>
      </c>
      <c r="H196" s="128">
        <f t="shared" si="108"/>
        <v>13.064</v>
      </c>
      <c r="I196" s="129">
        <f>SUMIF(Takings!$B:$B,'2014'!$B196,Takings!I:I)</f>
        <v>395.3</v>
      </c>
      <c r="J196" s="130">
        <f>SUMIF(Takings!$B:$B,'2014'!$B196,Takings!J:J)</f>
        <v>12</v>
      </c>
      <c r="K196" s="130">
        <f t="shared" si="109"/>
        <v>37</v>
      </c>
      <c r="L196" s="129">
        <f t="shared" si="110"/>
        <v>32.94166666666667</v>
      </c>
      <c r="M196" s="128">
        <f t="shared" si="111"/>
        <v>19.510810810810813</v>
      </c>
      <c r="N196" s="127" t="str">
        <f>IF(VLOOKUP($B196,Takings!$B:$P,13,0)=0,"",VLOOKUP($B196,Takings!$B:$P,13,0))</f>
        <v/>
      </c>
      <c r="O196" s="126" t="str">
        <f>IF(VLOOKUP($B196,Takings!$B:$P,14,0)=0,"",VLOOKUP($B196,Takings!$B:$P,14,0))</f>
        <v/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41840</v>
      </c>
      <c r="C197" s="119">
        <f>SUM(C191:C196)</f>
        <v>9149.08</v>
      </c>
      <c r="D197" s="119">
        <f>VLOOKUP($B197,Takings!$B:$P,3,0)</f>
        <v>2084</v>
      </c>
      <c r="E197" s="122">
        <f>SUM(C197:D197)</f>
        <v>11233.08</v>
      </c>
      <c r="F197" s="118"/>
      <c r="G197" s="121">
        <f>SUM(G191:G196)</f>
        <v>195</v>
      </c>
      <c r="H197" s="118">
        <f>AVERAGE(H191:H196)</f>
        <v>21.894810185185182</v>
      </c>
      <c r="I197" s="119">
        <f>SUM(I191:I196)</f>
        <v>4555.13</v>
      </c>
      <c r="J197" s="120">
        <f>SUM(J191:J196)</f>
        <v>97</v>
      </c>
      <c r="K197" s="120">
        <f>SUM(G197,J197)</f>
        <v>292</v>
      </c>
      <c r="L197" s="119">
        <f>AVERAGE(L191:L196)</f>
        <v>46.627382275132277</v>
      </c>
      <c r="M197" s="118">
        <f>AVERAGE(M191:M196)</f>
        <v>29.908198876684295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53" t="s">
        <v>1353</v>
      </c>
      <c r="B198" s="132">
        <v>41841</v>
      </c>
      <c r="C198" s="129">
        <f>SUMIF(Takings!$B:$B,'2014'!$B198,Takings!C:C)</f>
        <v>724.69</v>
      </c>
      <c r="D198" s="119">
        <f>SUMIF(Takings!$B:$B,'2014'!$B198,Takings!D:D)</f>
        <v>0</v>
      </c>
      <c r="E198" s="119">
        <f>SUMIF(Takings!$B:$B,'2014'!$B198,Takings!E:E)</f>
        <v>0</v>
      </c>
      <c r="F198" s="128">
        <f>SUMIF(Takings!$B:$B,'2014'!$B198,Takings!F:F)</f>
        <v>304.35000000000002</v>
      </c>
      <c r="G198" s="131">
        <f>SUMIF(Takings!$B:$B,'2014'!$B198,Takings!G:G)</f>
        <v>23</v>
      </c>
      <c r="H198" s="128">
        <f t="shared" ref="H198:H203" si="112">IFERROR(F198/G198,0)</f>
        <v>13.232608695652175</v>
      </c>
      <c r="I198" s="129">
        <f>SUMIF(Takings!$B:$B,'2014'!$B198,Takings!I:I)</f>
        <v>420.4</v>
      </c>
      <c r="J198" s="130">
        <f>SUMIF(Takings!$B:$B,'2014'!$B198,Takings!J:J)</f>
        <v>12</v>
      </c>
      <c r="K198" s="130">
        <f t="shared" ref="K198:K203" si="113">IFERROR(SUM(G198,J198),0)</f>
        <v>35</v>
      </c>
      <c r="L198" s="129">
        <f t="shared" ref="L198:L203" si="114">IFERROR(MEDIAN(I198/J198),0)</f>
        <v>35.033333333333331</v>
      </c>
      <c r="M198" s="128">
        <f t="shared" ref="M198:M203" si="115">IFERROR(SUM(F198,I198)/K198,0)</f>
        <v>20.707142857142856</v>
      </c>
      <c r="N198" s="127" t="str">
        <f>IF(VLOOKUP($B198,Takings!$B:$P,13,0)=0,"",VLOOKUP($B198,Takings!$B:$P,13,0))</f>
        <v/>
      </c>
      <c r="O198" s="126" t="str">
        <f>IF(VLOOKUP($B198,Takings!$B:$P,14,0)=0,"",VLOOKUP($B198,Takings!$B:$P,14,0))</f>
        <v/>
      </c>
      <c r="P198" s="125" t="str">
        <f>IF(VLOOKUP($B198,Takings!$B:$P,15,0)=0,"",VLOOKUP($B198,Takings!$B:$P,15,0))</f>
        <v/>
      </c>
    </row>
    <row r="199" spans="1:16" x14ac:dyDescent="0.35">
      <c r="A199" s="153" t="s">
        <v>1353</v>
      </c>
      <c r="B199" s="132">
        <v>41842</v>
      </c>
      <c r="C199" s="129">
        <f>SUMIF(Takings!$B:$B,'2014'!$B199,Takings!C:C)</f>
        <v>933.81</v>
      </c>
      <c r="D199" s="119">
        <f>SUMIF(Takings!$B:$B,'2014'!$B199,Takings!D:D)</f>
        <v>0</v>
      </c>
      <c r="E199" s="119">
        <f>SUMIF(Takings!$B:$B,'2014'!$B199,Takings!E:E)</f>
        <v>0</v>
      </c>
      <c r="F199" s="128">
        <f>SUMIF(Takings!$B:$B,'2014'!$B199,Takings!F:F)</f>
        <v>500.3</v>
      </c>
      <c r="G199" s="131">
        <f>SUMIF(Takings!$B:$B,'2014'!$B199,Takings!G:G)</f>
        <v>28</v>
      </c>
      <c r="H199" s="128">
        <f t="shared" si="112"/>
        <v>17.867857142857144</v>
      </c>
      <c r="I199" s="129">
        <f>SUMIF(Takings!$B:$B,'2014'!$B199,Takings!I:I)</f>
        <v>433.51</v>
      </c>
      <c r="J199" s="130">
        <f>SUMIF(Takings!$B:$B,'2014'!$B199,Takings!J:J)</f>
        <v>11</v>
      </c>
      <c r="K199" s="130">
        <f t="shared" si="113"/>
        <v>39</v>
      </c>
      <c r="L199" s="129">
        <f t="shared" si="114"/>
        <v>39.409999999999997</v>
      </c>
      <c r="M199" s="128">
        <f t="shared" si="115"/>
        <v>23.943846153846152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53" t="s">
        <v>1353</v>
      </c>
      <c r="B200" s="132">
        <v>41843</v>
      </c>
      <c r="C200" s="129">
        <f>SUMIF(Takings!$B:$B,'2014'!$B200,Takings!C:C)</f>
        <v>1400.82</v>
      </c>
      <c r="D200" s="119">
        <f>SUMIF(Takings!$B:$B,'2014'!$B200,Takings!D:D)</f>
        <v>0</v>
      </c>
      <c r="E200" s="119">
        <f>SUMIF(Takings!$B:$B,'2014'!$B200,Takings!E:E)</f>
        <v>0</v>
      </c>
      <c r="F200" s="128">
        <f>SUMIF(Takings!$B:$B,'2014'!$B200,Takings!F:F)</f>
        <v>658.55</v>
      </c>
      <c r="G200" s="131">
        <f>SUMIF(Takings!$B:$B,'2014'!$B200,Takings!G:G)</f>
        <v>34</v>
      </c>
      <c r="H200" s="128">
        <f t="shared" si="112"/>
        <v>19.369117647058822</v>
      </c>
      <c r="I200" s="129">
        <f>SUMIF(Takings!$B:$B,'2014'!$B200,Takings!I:I)</f>
        <v>742.27</v>
      </c>
      <c r="J200" s="130">
        <f>SUMIF(Takings!$B:$B,'2014'!$B200,Takings!J:J)</f>
        <v>17</v>
      </c>
      <c r="K200" s="130">
        <f t="shared" si="113"/>
        <v>51</v>
      </c>
      <c r="L200" s="129">
        <f t="shared" si="114"/>
        <v>43.662941176470589</v>
      </c>
      <c r="M200" s="128">
        <f t="shared" si="115"/>
        <v>27.46705882352941</v>
      </c>
      <c r="N200" s="127" t="str">
        <f>IF(VLOOKUP($B200,Takings!$B:$P,13,0)=0,"",VLOOKUP($B200,Takings!$B:$P,13,0))</f>
        <v/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53" t="s">
        <v>1353</v>
      </c>
      <c r="B201" s="132">
        <v>41844</v>
      </c>
      <c r="C201" s="129">
        <f>SUMIF(Takings!$B:$B,'2014'!$B201,Takings!C:C)</f>
        <v>1203.0999999999999</v>
      </c>
      <c r="D201" s="119">
        <f>SUMIF(Takings!$B:$B,'2014'!$B201,Takings!D:D)</f>
        <v>0</v>
      </c>
      <c r="E201" s="119">
        <f>SUMIF(Takings!$B:$B,'2014'!$B201,Takings!E:E)</f>
        <v>0</v>
      </c>
      <c r="F201" s="128">
        <f>SUMIF(Takings!$B:$B,'2014'!$B201,Takings!F:F)</f>
        <v>779.35</v>
      </c>
      <c r="G201" s="131">
        <f>SUMIF(Takings!$B:$B,'2014'!$B201,Takings!G:G)</f>
        <v>32</v>
      </c>
      <c r="H201" s="128">
        <f t="shared" si="112"/>
        <v>24.354687500000001</v>
      </c>
      <c r="I201" s="129">
        <f>SUMIF(Takings!$B:$B,'2014'!$B201,Takings!I:I)</f>
        <v>423.75</v>
      </c>
      <c r="J201" s="130">
        <f>SUMIF(Takings!$B:$B,'2014'!$B201,Takings!J:J)</f>
        <v>11</v>
      </c>
      <c r="K201" s="130">
        <f t="shared" si="113"/>
        <v>43</v>
      </c>
      <c r="L201" s="129">
        <f t="shared" si="114"/>
        <v>38.522727272727273</v>
      </c>
      <c r="M201" s="128">
        <f t="shared" si="115"/>
        <v>27.979069767441857</v>
      </c>
      <c r="N201" s="127" t="str">
        <f>IF(VLOOKUP($B201,Takings!$B:$P,13,0)=0,"",VLOOKUP($B201,Takings!$B:$P,13,0))</f>
        <v/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53" t="s">
        <v>1353</v>
      </c>
      <c r="B202" s="132">
        <v>41845</v>
      </c>
      <c r="C202" s="129">
        <f>SUMIF(Takings!$B:$B,'2014'!$B202,Takings!C:C)</f>
        <v>1740.3</v>
      </c>
      <c r="D202" s="119">
        <f>SUMIF(Takings!$B:$B,'2014'!$B202,Takings!D:D)</f>
        <v>0</v>
      </c>
      <c r="E202" s="119">
        <f>SUMIF(Takings!$B:$B,'2014'!$B202,Takings!E:E)</f>
        <v>0</v>
      </c>
      <c r="F202" s="128">
        <f>SUMIF(Takings!$B:$B,'2014'!$B202,Takings!F:F)</f>
        <v>924</v>
      </c>
      <c r="G202" s="131">
        <f>SUMIF(Takings!$B:$B,'2014'!$B202,Takings!G:G)</f>
        <v>41</v>
      </c>
      <c r="H202" s="128">
        <f t="shared" si="112"/>
        <v>22.536585365853657</v>
      </c>
      <c r="I202" s="129">
        <f>SUMIF(Takings!$B:$B,'2014'!$B202,Takings!I:I)</f>
        <v>816.3</v>
      </c>
      <c r="J202" s="130">
        <f>SUMIF(Takings!$B:$B,'2014'!$B202,Takings!J:J)</f>
        <v>13</v>
      </c>
      <c r="K202" s="130">
        <f t="shared" si="113"/>
        <v>54</v>
      </c>
      <c r="L202" s="129">
        <f t="shared" si="114"/>
        <v>62.792307692307688</v>
      </c>
      <c r="M202" s="128">
        <f t="shared" si="115"/>
        <v>32.227777777777774</v>
      </c>
      <c r="N202" s="127" t="str">
        <f>IF(VLOOKUP($B202,Takings!$B:$P,13,0)=0,"",VLOOKUP($B202,Takings!$B:$P,13,0))</f>
        <v/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53" t="s">
        <v>1353</v>
      </c>
      <c r="B203" s="132">
        <v>41846</v>
      </c>
      <c r="C203" s="129">
        <f>SUMIF(Takings!$B:$B,'2014'!$B203,Takings!C:C)</f>
        <v>852.3</v>
      </c>
      <c r="D203" s="119">
        <f>SUMIF(Takings!$B:$B,'2014'!$B203,Takings!D:D)</f>
        <v>0</v>
      </c>
      <c r="E203" s="119">
        <f>SUMIF(Takings!$B:$B,'2014'!$B203,Takings!E:E)</f>
        <v>0</v>
      </c>
      <c r="F203" s="128">
        <f>SUMIF(Takings!$B:$B,'2014'!$B203,Takings!F:F)</f>
        <v>155.4</v>
      </c>
      <c r="G203" s="131">
        <f>SUMIF(Takings!$B:$B,'2014'!$B203,Takings!G:G)</f>
        <v>10</v>
      </c>
      <c r="H203" s="128">
        <f t="shared" si="112"/>
        <v>15.540000000000001</v>
      </c>
      <c r="I203" s="129">
        <f>SUMIF(Takings!$B:$B,'2014'!$B203,Takings!I:I)</f>
        <v>696.9</v>
      </c>
      <c r="J203" s="130">
        <f>SUMIF(Takings!$B:$B,'2014'!$B203,Takings!J:J)</f>
        <v>13</v>
      </c>
      <c r="K203" s="130">
        <f t="shared" si="113"/>
        <v>23</v>
      </c>
      <c r="L203" s="129">
        <f t="shared" si="114"/>
        <v>53.607692307692304</v>
      </c>
      <c r="M203" s="128">
        <f t="shared" si="115"/>
        <v>37.056521739130432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41847</v>
      </c>
      <c r="C204" s="119">
        <f>SUM(C198:C203)</f>
        <v>6855.02</v>
      </c>
      <c r="D204" s="119">
        <f>VLOOKUP($B204,Takings!$B:$P,3,0)</f>
        <v>1566.24</v>
      </c>
      <c r="E204" s="122">
        <f>SUM(C204:D204)</f>
        <v>8421.26</v>
      </c>
      <c r="F204" s="118"/>
      <c r="G204" s="121">
        <f>SUM(G198:G203)</f>
        <v>168</v>
      </c>
      <c r="H204" s="118">
        <f>AVERAGE(H198:H203)</f>
        <v>18.816809391903632</v>
      </c>
      <c r="I204" s="119">
        <f>SUM(I198:I203)</f>
        <v>3533.1299999999997</v>
      </c>
      <c r="J204" s="120">
        <f>SUM(J198:J203)</f>
        <v>77</v>
      </c>
      <c r="K204" s="120">
        <f>SUM(G204,J204)</f>
        <v>245</v>
      </c>
      <c r="L204" s="119">
        <f>AVERAGE(L198:L203)</f>
        <v>45.504833630421864</v>
      </c>
      <c r="M204" s="118">
        <f>AVERAGE(M198:M203)</f>
        <v>28.230236186478081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53" t="s">
        <v>1354</v>
      </c>
      <c r="B205" s="132">
        <v>41848</v>
      </c>
      <c r="C205" s="129">
        <f>SUMIF(Takings!$B:$B,'2014'!$B205,Takings!C:C)</f>
        <v>1592.85</v>
      </c>
      <c r="D205" s="119">
        <f>SUMIF(Takings!$B:$B,'2014'!$B205,Takings!D:D)</f>
        <v>0</v>
      </c>
      <c r="E205" s="119">
        <f>SUMIF(Takings!$B:$B,'2014'!$B205,Takings!E:E)</f>
        <v>0</v>
      </c>
      <c r="F205" s="128">
        <f>SUMIF(Takings!$B:$B,'2014'!$B205,Takings!F:F)</f>
        <v>434.1</v>
      </c>
      <c r="G205" s="131">
        <f>SUMIF(Takings!$B:$B,'2014'!$B205,Takings!G:G)</f>
        <v>25</v>
      </c>
      <c r="H205" s="128">
        <f t="shared" ref="H205:H210" si="116">IFERROR(F205/G205,0)</f>
        <v>17.364000000000001</v>
      </c>
      <c r="I205" s="129">
        <f>SUMIF(Takings!$B:$B,'2014'!$B205,Takings!I:I)</f>
        <v>1158.75</v>
      </c>
      <c r="J205" s="130">
        <f>SUMIF(Takings!$B:$B,'2014'!$B205,Takings!J:J)</f>
        <v>17</v>
      </c>
      <c r="K205" s="130">
        <f t="shared" ref="K205:K210" si="117">IFERROR(SUM(G205,J205),0)</f>
        <v>42</v>
      </c>
      <c r="L205" s="129">
        <f t="shared" ref="L205:L210" si="118">IFERROR(MEDIAN(I205/J205),0)</f>
        <v>68.161764705882348</v>
      </c>
      <c r="M205" s="128">
        <f t="shared" ref="M205:M210" si="119">IFERROR(SUM(F205,I205)/K205,0)</f>
        <v>37.924999999999997</v>
      </c>
      <c r="N205" s="127" t="str">
        <f>IF(VLOOKUP($B205,Takings!$B:$P,13,0)=0,"",VLOOKUP($B205,Takings!$B:$P,13,0))</f>
        <v/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53" t="s">
        <v>1354</v>
      </c>
      <c r="B206" s="132">
        <v>41849</v>
      </c>
      <c r="C206" s="129">
        <f>SUMIF(Takings!$B:$B,'2014'!$B206,Takings!C:C)</f>
        <v>995.25</v>
      </c>
      <c r="D206" s="119">
        <f>SUMIF(Takings!$B:$B,'2014'!$B206,Takings!D:D)</f>
        <v>0</v>
      </c>
      <c r="E206" s="119">
        <f>SUMIF(Takings!$B:$B,'2014'!$B206,Takings!E:E)</f>
        <v>0</v>
      </c>
      <c r="F206" s="128">
        <f>SUMIF(Takings!$B:$B,'2014'!$B206,Takings!F:F)</f>
        <v>473.9</v>
      </c>
      <c r="G206" s="131">
        <f>SUMIF(Takings!$B:$B,'2014'!$B206,Takings!G:G)</f>
        <v>29</v>
      </c>
      <c r="H206" s="128">
        <f t="shared" si="116"/>
        <v>16.341379310344827</v>
      </c>
      <c r="I206" s="129">
        <f>SUMIF(Takings!$B:$B,'2014'!$B206,Takings!I:I)</f>
        <v>521.35</v>
      </c>
      <c r="J206" s="130">
        <f>SUMIF(Takings!$B:$B,'2014'!$B206,Takings!J:J)</f>
        <v>15</v>
      </c>
      <c r="K206" s="130">
        <f t="shared" si="117"/>
        <v>44</v>
      </c>
      <c r="L206" s="129">
        <f t="shared" si="118"/>
        <v>34.756666666666668</v>
      </c>
      <c r="M206" s="128">
        <f t="shared" si="119"/>
        <v>22.619318181818183</v>
      </c>
      <c r="N206" s="127" t="str">
        <f>IF(VLOOKUP($B206,Takings!$B:$P,13,0)=0,"",VLOOKUP($B206,Takings!$B:$P,13,0))</f>
        <v/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53" t="s">
        <v>1354</v>
      </c>
      <c r="B207" s="132">
        <v>41850</v>
      </c>
      <c r="C207" s="129">
        <f>SUMIF(Takings!$B:$B,'2014'!$B207,Takings!C:C)</f>
        <v>1325.71</v>
      </c>
      <c r="D207" s="119">
        <f>SUMIF(Takings!$B:$B,'2014'!$B207,Takings!D:D)</f>
        <v>0</v>
      </c>
      <c r="E207" s="119">
        <f>SUMIF(Takings!$B:$B,'2014'!$B207,Takings!E:E)</f>
        <v>0</v>
      </c>
      <c r="F207" s="128">
        <f>SUMIF(Takings!$B:$B,'2014'!$B207,Takings!F:F)</f>
        <v>1042.2</v>
      </c>
      <c r="G207" s="131">
        <f>SUMIF(Takings!$B:$B,'2014'!$B207,Takings!G:G)</f>
        <v>29</v>
      </c>
      <c r="H207" s="128">
        <f t="shared" si="116"/>
        <v>35.937931034482759</v>
      </c>
      <c r="I207" s="129">
        <f>SUMIF(Takings!$B:$B,'2014'!$B207,Takings!I:I)</f>
        <v>283.51</v>
      </c>
      <c r="J207" s="130">
        <f>SUMIF(Takings!$B:$B,'2014'!$B207,Takings!J:J)</f>
        <v>11</v>
      </c>
      <c r="K207" s="130">
        <f t="shared" si="117"/>
        <v>40</v>
      </c>
      <c r="L207" s="129">
        <f t="shared" si="118"/>
        <v>25.773636363636363</v>
      </c>
      <c r="M207" s="128">
        <f t="shared" si="119"/>
        <v>33.142749999999999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53" t="s">
        <v>1354</v>
      </c>
      <c r="B208" s="132">
        <v>41851</v>
      </c>
      <c r="C208" s="129">
        <f>SUMIF(Takings!$B:$B,'2014'!$B208,Takings!C:C)</f>
        <v>1137.3900000000001</v>
      </c>
      <c r="D208" s="119">
        <f>SUMIF(Takings!$B:$B,'2014'!$B208,Takings!D:D)</f>
        <v>0</v>
      </c>
      <c r="E208" s="119">
        <f>SUMIF(Takings!$B:$B,'2014'!$B208,Takings!E:E)</f>
        <v>0</v>
      </c>
      <c r="F208" s="128">
        <f>SUMIF(Takings!$B:$B,'2014'!$B208,Takings!F:F)</f>
        <v>807</v>
      </c>
      <c r="G208" s="131">
        <f>SUMIF(Takings!$B:$B,'2014'!$B208,Takings!G:G)</f>
        <v>35</v>
      </c>
      <c r="H208" s="128">
        <f t="shared" si="116"/>
        <v>23.057142857142857</v>
      </c>
      <c r="I208" s="129">
        <f>SUMIF(Takings!$B:$B,'2014'!$B208,Takings!I:I)</f>
        <v>330.39</v>
      </c>
      <c r="J208" s="130">
        <f>SUMIF(Takings!$B:$B,'2014'!$B208,Takings!J:J)</f>
        <v>6</v>
      </c>
      <c r="K208" s="130">
        <f t="shared" si="117"/>
        <v>41</v>
      </c>
      <c r="L208" s="129">
        <f t="shared" si="118"/>
        <v>55.064999999999998</v>
      </c>
      <c r="M208" s="128">
        <f t="shared" si="119"/>
        <v>27.741219512195119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53" t="s">
        <v>1354</v>
      </c>
      <c r="B209" s="132">
        <v>41852</v>
      </c>
      <c r="C209" s="129">
        <f>SUMIF(Takings!$B:$B,'2014'!$B209,Takings!C:C)</f>
        <v>1892.98</v>
      </c>
      <c r="D209" s="119">
        <f>SUMIF(Takings!$B:$B,'2014'!$B209,Takings!D:D)</f>
        <v>0</v>
      </c>
      <c r="E209" s="119">
        <f>SUMIF(Takings!$B:$B,'2014'!$B209,Takings!E:E)</f>
        <v>0</v>
      </c>
      <c r="F209" s="128">
        <f>SUMIF(Takings!$B:$B,'2014'!$B209,Takings!F:F)</f>
        <v>659.2</v>
      </c>
      <c r="G209" s="131">
        <f>SUMIF(Takings!$B:$B,'2014'!$B209,Takings!G:G)</f>
        <v>36</v>
      </c>
      <c r="H209" s="128">
        <f t="shared" si="116"/>
        <v>18.311111111111114</v>
      </c>
      <c r="I209" s="129">
        <f>SUMIF(Takings!$B:$B,'2014'!$B209,Takings!I:I)</f>
        <v>1233.78</v>
      </c>
      <c r="J209" s="130">
        <f>SUMIF(Takings!$B:$B,'2014'!$B209,Takings!J:J)</f>
        <v>18</v>
      </c>
      <c r="K209" s="130">
        <f t="shared" si="117"/>
        <v>54</v>
      </c>
      <c r="L209" s="129">
        <f t="shared" si="118"/>
        <v>68.543333333333337</v>
      </c>
      <c r="M209" s="128">
        <f t="shared" si="119"/>
        <v>35.055185185185188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53" t="s">
        <v>1354</v>
      </c>
      <c r="B210" s="132">
        <v>41853</v>
      </c>
      <c r="C210" s="129">
        <f>SUMIF(Takings!$B:$B,'2014'!$B210,Takings!C:C)</f>
        <v>1583.87</v>
      </c>
      <c r="D210" s="119">
        <f>SUMIF(Takings!$B:$B,'2014'!$B210,Takings!D:D)</f>
        <v>0</v>
      </c>
      <c r="E210" s="119">
        <f>SUMIF(Takings!$B:$B,'2014'!$B210,Takings!E:E)</f>
        <v>0</v>
      </c>
      <c r="F210" s="128">
        <f>SUMIF(Takings!$B:$B,'2014'!$B210,Takings!F:F)</f>
        <v>433.8</v>
      </c>
      <c r="G210" s="131">
        <f>SUMIF(Takings!$B:$B,'2014'!$B210,Takings!G:G)</f>
        <v>20</v>
      </c>
      <c r="H210" s="128">
        <f t="shared" si="116"/>
        <v>21.69</v>
      </c>
      <c r="I210" s="129">
        <f>SUMIF(Takings!$B:$B,'2014'!$B210,Takings!I:I)</f>
        <v>1150.07</v>
      </c>
      <c r="J210" s="130">
        <f>SUMIF(Takings!$B:$B,'2014'!$B210,Takings!J:J)</f>
        <v>12</v>
      </c>
      <c r="K210" s="130">
        <f t="shared" si="117"/>
        <v>32</v>
      </c>
      <c r="L210" s="129">
        <f t="shared" si="118"/>
        <v>95.839166666666657</v>
      </c>
      <c r="M210" s="128">
        <f t="shared" si="119"/>
        <v>49.495937499999997</v>
      </c>
      <c r="N210" s="127" t="str">
        <f>IF(VLOOKUP($B210,Takings!$B:$P,13,0)=0,"",VLOOKUP($B210,Takings!$B:$P,13,0))</f>
        <v/>
      </c>
      <c r="O210" s="126" t="str">
        <f>IF(VLOOKUP($B210,Takings!$B:$P,14,0)=0,"",VLOOKUP($B210,Takings!$B:$P,14,0))</f>
        <v/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41854</v>
      </c>
      <c r="C211" s="119">
        <f>SUM(C205:C210)</f>
        <v>8528.0499999999993</v>
      </c>
      <c r="D211" s="119">
        <f>VLOOKUP($B211,Takings!$B:$P,3,0)</f>
        <v>1541.59</v>
      </c>
      <c r="E211" s="122">
        <f>SUM(C211:D211)</f>
        <v>10069.64</v>
      </c>
      <c r="F211" s="118"/>
      <c r="G211" s="121">
        <f>SUM(G205:G210)</f>
        <v>174</v>
      </c>
      <c r="H211" s="118">
        <f>AVERAGE(H205:H210)</f>
        <v>22.116927385513595</v>
      </c>
      <c r="I211" s="119">
        <f>SUM(I205:I210)</f>
        <v>4677.8499999999995</v>
      </c>
      <c r="J211" s="120">
        <f>SUM(J205:J210)</f>
        <v>79</v>
      </c>
      <c r="K211" s="120">
        <f>SUM(G211,J211)</f>
        <v>253</v>
      </c>
      <c r="L211" s="119">
        <f>AVERAGE(L205:L210)</f>
        <v>58.023261289364228</v>
      </c>
      <c r="M211" s="118">
        <f>AVERAGE(M205:M210)</f>
        <v>34.329901729866414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53" t="s">
        <v>1355</v>
      </c>
      <c r="B212" s="132">
        <v>41855</v>
      </c>
      <c r="C212" s="129">
        <f>SUMIF(Takings!$B:$B,'2014'!$B212,Takings!C:C)</f>
        <v>776.76</v>
      </c>
      <c r="D212" s="119">
        <f>SUMIF(Takings!$B:$B,'2014'!$B212,Takings!D:D)</f>
        <v>0</v>
      </c>
      <c r="E212" s="119">
        <f>SUMIF(Takings!$B:$B,'2014'!$B212,Takings!E:E)</f>
        <v>0</v>
      </c>
      <c r="F212" s="128">
        <f>SUMIF(Takings!$B:$B,'2014'!$B212,Takings!F:F)</f>
        <v>436</v>
      </c>
      <c r="G212" s="131">
        <f>SUMIF(Takings!$B:$B,'2014'!$B212,Takings!G:G)</f>
        <v>23</v>
      </c>
      <c r="H212" s="128">
        <f t="shared" ref="H212:H217" si="120">IFERROR(F212/G212,0)</f>
        <v>18.956521739130434</v>
      </c>
      <c r="I212" s="129">
        <f>SUMIF(Takings!$B:$B,'2014'!$B212,Takings!I:I)</f>
        <v>340.76</v>
      </c>
      <c r="J212" s="130">
        <f>SUMIF(Takings!$B:$B,'2014'!$B212,Takings!J:J)</f>
        <v>12</v>
      </c>
      <c r="K212" s="130">
        <f t="shared" ref="K212:K217" si="121">IFERROR(SUM(G212,J212),0)</f>
        <v>35</v>
      </c>
      <c r="L212" s="129">
        <f t="shared" ref="L212:L217" si="122">IFERROR(MEDIAN(I212/J212),0)</f>
        <v>28.396666666666665</v>
      </c>
      <c r="M212" s="128">
        <f t="shared" ref="M212:M217" si="123">IFERROR(SUM(F212,I212)/K212,0)</f>
        <v>22.193142857142856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53" t="s">
        <v>1355</v>
      </c>
      <c r="B213" s="132">
        <v>41856</v>
      </c>
      <c r="C213" s="129">
        <f>SUMIF(Takings!$B:$B,'2014'!$B213,Takings!C:C)</f>
        <v>783.2</v>
      </c>
      <c r="D213" s="119">
        <f>SUMIF(Takings!$B:$B,'2014'!$B213,Takings!D:D)</f>
        <v>0</v>
      </c>
      <c r="E213" s="119">
        <f>SUMIF(Takings!$B:$B,'2014'!$B213,Takings!E:E)</f>
        <v>0</v>
      </c>
      <c r="F213" s="128">
        <f>SUMIF(Takings!$B:$B,'2014'!$B213,Takings!F:F)</f>
        <v>543.25</v>
      </c>
      <c r="G213" s="131">
        <f>SUMIF(Takings!$B:$B,'2014'!$B213,Takings!G:G)</f>
        <v>37</v>
      </c>
      <c r="H213" s="128">
        <f t="shared" si="120"/>
        <v>14.682432432432432</v>
      </c>
      <c r="I213" s="129">
        <f>SUMIF(Takings!$B:$B,'2014'!$B213,Takings!I:I)</f>
        <v>239.95</v>
      </c>
      <c r="J213" s="130">
        <f>SUMIF(Takings!$B:$B,'2014'!$B213,Takings!J:J)</f>
        <v>14</v>
      </c>
      <c r="K213" s="130">
        <f t="shared" si="121"/>
        <v>51</v>
      </c>
      <c r="L213" s="129">
        <f t="shared" si="122"/>
        <v>17.139285714285712</v>
      </c>
      <c r="M213" s="128">
        <f t="shared" si="123"/>
        <v>15.35686274509804</v>
      </c>
      <c r="N213" s="127" t="str">
        <f>IF(VLOOKUP($B213,Takings!$B:$P,13,0)=0,"",VLOOKUP($B213,Takings!$B:$P,13,0))</f>
        <v/>
      </c>
      <c r="O213" s="126" t="str">
        <f>IF(VLOOKUP($B213,Takings!$B:$P,14,0)=0,"",VLOOKUP($B213,Takings!$B:$P,14,0))</f>
        <v/>
      </c>
      <c r="P213" s="125" t="str">
        <f>IF(VLOOKUP($B213,Takings!$B:$P,15,0)=0,"",VLOOKUP($B213,Takings!$B:$P,15,0))</f>
        <v/>
      </c>
    </row>
    <row r="214" spans="1:16" x14ac:dyDescent="0.35">
      <c r="A214" s="153" t="s">
        <v>1355</v>
      </c>
      <c r="B214" s="132">
        <v>41857</v>
      </c>
      <c r="C214" s="129">
        <f>SUMIF(Takings!$B:$B,'2014'!$B214,Takings!C:C)</f>
        <v>893.17</v>
      </c>
      <c r="D214" s="119">
        <f>SUMIF(Takings!$B:$B,'2014'!$B214,Takings!D:D)</f>
        <v>0</v>
      </c>
      <c r="E214" s="119">
        <f>SUMIF(Takings!$B:$B,'2014'!$B214,Takings!E:E)</f>
        <v>0</v>
      </c>
      <c r="F214" s="128">
        <f>SUMIF(Takings!$B:$B,'2014'!$B214,Takings!F:F)</f>
        <v>706.85</v>
      </c>
      <c r="G214" s="131">
        <f>SUMIF(Takings!$B:$B,'2014'!$B214,Takings!G:G)</f>
        <v>42</v>
      </c>
      <c r="H214" s="128">
        <f t="shared" si="120"/>
        <v>16.829761904761906</v>
      </c>
      <c r="I214" s="129">
        <f>SUMIF(Takings!$B:$B,'2014'!$B214,Takings!I:I)</f>
        <v>186.32</v>
      </c>
      <c r="J214" s="130">
        <f>SUMIF(Takings!$B:$B,'2014'!$B214,Takings!J:J)</f>
        <v>6</v>
      </c>
      <c r="K214" s="130">
        <f t="shared" si="121"/>
        <v>48</v>
      </c>
      <c r="L214" s="129">
        <f t="shared" si="122"/>
        <v>31.053333333333331</v>
      </c>
      <c r="M214" s="128">
        <f t="shared" si="123"/>
        <v>18.607708333333335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53" t="s">
        <v>1355</v>
      </c>
      <c r="B215" s="132">
        <v>41858</v>
      </c>
      <c r="C215" s="129">
        <f>SUMIF(Takings!$B:$B,'2014'!$B215,Takings!C:C)</f>
        <v>1466.12</v>
      </c>
      <c r="D215" s="119">
        <f>SUMIF(Takings!$B:$B,'2014'!$B215,Takings!D:D)</f>
        <v>0</v>
      </c>
      <c r="E215" s="119">
        <f>SUMIF(Takings!$B:$B,'2014'!$B215,Takings!E:E)</f>
        <v>0</v>
      </c>
      <c r="F215" s="128">
        <f>SUMIF(Takings!$B:$B,'2014'!$B215,Takings!F:F)</f>
        <v>581.85</v>
      </c>
      <c r="G215" s="131">
        <f>SUMIF(Takings!$B:$B,'2014'!$B215,Takings!G:G)</f>
        <v>42</v>
      </c>
      <c r="H215" s="128">
        <f t="shared" si="120"/>
        <v>13.85357142857143</v>
      </c>
      <c r="I215" s="129">
        <f>SUMIF(Takings!$B:$B,'2014'!$B215,Takings!I:I)</f>
        <v>884.27</v>
      </c>
      <c r="J215" s="130">
        <f>SUMIF(Takings!$B:$B,'2014'!$B215,Takings!J:J)</f>
        <v>16</v>
      </c>
      <c r="K215" s="130">
        <f t="shared" si="121"/>
        <v>58</v>
      </c>
      <c r="L215" s="129">
        <f t="shared" si="122"/>
        <v>55.266874999999999</v>
      </c>
      <c r="M215" s="128">
        <f t="shared" si="123"/>
        <v>25.277931034482755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53" t="s">
        <v>1355</v>
      </c>
      <c r="B216" s="132">
        <v>41859</v>
      </c>
      <c r="C216" s="129">
        <f>SUMIF(Takings!$B:$B,'2014'!$B216,Takings!C:C)</f>
        <v>2055.88</v>
      </c>
      <c r="D216" s="119">
        <f>SUMIF(Takings!$B:$B,'2014'!$B216,Takings!D:D)</f>
        <v>0</v>
      </c>
      <c r="E216" s="119">
        <f>SUMIF(Takings!$B:$B,'2014'!$B216,Takings!E:E)</f>
        <v>0</v>
      </c>
      <c r="F216" s="128">
        <f>SUMIF(Takings!$B:$B,'2014'!$B216,Takings!F:F)</f>
        <v>1371.4</v>
      </c>
      <c r="G216" s="131">
        <f>SUMIF(Takings!$B:$B,'2014'!$B216,Takings!G:G)</f>
        <v>47</v>
      </c>
      <c r="H216" s="128">
        <f t="shared" si="120"/>
        <v>29.178723404255322</v>
      </c>
      <c r="I216" s="129">
        <f>SUMIF(Takings!$B:$B,'2014'!$B216,Takings!I:I)</f>
        <v>684.48</v>
      </c>
      <c r="J216" s="130">
        <f>SUMIF(Takings!$B:$B,'2014'!$B216,Takings!J:J)</f>
        <v>8</v>
      </c>
      <c r="K216" s="130">
        <f t="shared" si="121"/>
        <v>55</v>
      </c>
      <c r="L216" s="129">
        <f t="shared" si="122"/>
        <v>85.56</v>
      </c>
      <c r="M216" s="128">
        <f t="shared" si="123"/>
        <v>37.379636363636365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53" t="s">
        <v>1355</v>
      </c>
      <c r="B217" s="132">
        <v>41860</v>
      </c>
      <c r="C217" s="129">
        <f>SUMIF(Takings!$B:$B,'2014'!$B217,Takings!C:C)</f>
        <v>1922.51</v>
      </c>
      <c r="D217" s="119">
        <f>SUMIF(Takings!$B:$B,'2014'!$B217,Takings!D:D)</f>
        <v>0</v>
      </c>
      <c r="E217" s="119">
        <f>SUMIF(Takings!$B:$B,'2014'!$B217,Takings!E:E)</f>
        <v>0</v>
      </c>
      <c r="F217" s="128">
        <f>SUMIF(Takings!$B:$B,'2014'!$B217,Takings!F:F)</f>
        <v>621.5</v>
      </c>
      <c r="G217" s="131">
        <f>SUMIF(Takings!$B:$B,'2014'!$B217,Takings!G:G)</f>
        <v>23</v>
      </c>
      <c r="H217" s="128">
        <f t="shared" si="120"/>
        <v>27.021739130434781</v>
      </c>
      <c r="I217" s="129">
        <f>SUMIF(Takings!$B:$B,'2014'!$B217,Takings!I:I)</f>
        <v>1301.01</v>
      </c>
      <c r="J217" s="130">
        <f>SUMIF(Takings!$B:$B,'2014'!$B217,Takings!J:J)</f>
        <v>23</v>
      </c>
      <c r="K217" s="130">
        <f t="shared" si="121"/>
        <v>46</v>
      </c>
      <c r="L217" s="129">
        <f t="shared" si="122"/>
        <v>56.565652173913044</v>
      </c>
      <c r="M217" s="128">
        <f t="shared" si="123"/>
        <v>41.793695652173916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41861</v>
      </c>
      <c r="C218" s="119">
        <f>SUM(C212:C217)</f>
        <v>7897.64</v>
      </c>
      <c r="D218" s="119">
        <f>VLOOKUP($B218,Takings!$B:$P,3,0)</f>
        <v>1593.56</v>
      </c>
      <c r="E218" s="122">
        <f>SUM(C218:D218)</f>
        <v>9491.2000000000007</v>
      </c>
      <c r="F218" s="118"/>
      <c r="G218" s="121">
        <f>SUM(G212:G217)</f>
        <v>214</v>
      </c>
      <c r="H218" s="118">
        <f>AVERAGE(H212:H217)</f>
        <v>20.087125006597716</v>
      </c>
      <c r="I218" s="119">
        <f>SUM(I212:I217)</f>
        <v>3636.79</v>
      </c>
      <c r="J218" s="120">
        <f>SUM(J212:J217)</f>
        <v>79</v>
      </c>
      <c r="K218" s="120">
        <f>SUM(G218,J218)</f>
        <v>293</v>
      </c>
      <c r="L218" s="119">
        <f>AVERAGE(L212:L217)</f>
        <v>45.663635481366462</v>
      </c>
      <c r="M218" s="118">
        <f>AVERAGE(M212:M217)</f>
        <v>26.768162830977875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43" t="s">
        <v>1356</v>
      </c>
      <c r="B219" s="142">
        <v>41862</v>
      </c>
      <c r="C219" s="138">
        <f>SUMIF(Takings!$B:$B,'2014'!$B219,Takings!C:C)</f>
        <v>0</v>
      </c>
      <c r="D219" s="119">
        <f>SUMIF(Takings!$B:$B,'2014'!$B219,Takings!D:D)</f>
        <v>0</v>
      </c>
      <c r="E219" s="119">
        <f>SUMIF(Takings!$B:$B,'2014'!$B219,Takings!E:E)</f>
        <v>0</v>
      </c>
      <c r="F219" s="140">
        <f>SUMIF(Takings!$B:$B,'2014'!$B219,Takings!F:F)</f>
        <v>0</v>
      </c>
      <c r="G219" s="141">
        <f>SUMIF(Takings!$B:$B,'2014'!$B219,Takings!G:G)</f>
        <v>0</v>
      </c>
      <c r="H219" s="140">
        <f t="shared" ref="H219:H224" si="124">IFERROR(F219/G219,0)</f>
        <v>0</v>
      </c>
      <c r="I219" s="138">
        <f>SUMIF(Takings!$B:$B,'2014'!$B219,Takings!I:I)</f>
        <v>0</v>
      </c>
      <c r="J219" s="139">
        <f>SUMIF(Takings!$B:$B,'2014'!$B219,Takings!J:J)</f>
        <v>0</v>
      </c>
      <c r="K219" s="139">
        <f t="shared" ref="K219:K224" si="125">IFERROR(SUM(G219,J219),0)</f>
        <v>0</v>
      </c>
      <c r="L219" s="138">
        <f t="shared" ref="L219:L224" si="126">IFERROR(MEDIAN(I219/J219),0)</f>
        <v>0</v>
      </c>
      <c r="M219" s="140">
        <f t="shared" ref="M219:M224" si="127">IFERROR(SUM(F219,I219)/K219,0)</f>
        <v>0</v>
      </c>
      <c r="N219" s="137" t="str">
        <f>IF(VLOOKUP($B219,Takings!$B:$P,13,0)=0,"",VLOOKUP($B219,Takings!$B:$P,13,0))</f>
        <v/>
      </c>
      <c r="O219" s="136" t="str">
        <f>IF(VLOOKUP($B219,Takings!$B:$P,14,0)=0,"",VLOOKUP($B219,Takings!$B:$P,14,0))</f>
        <v/>
      </c>
      <c r="P219" s="135" t="str">
        <f>IF(VLOOKUP($B219,Takings!$B:$P,15,0)=0,"",VLOOKUP($B219,Takings!$B:$P,15,0))</f>
        <v/>
      </c>
    </row>
    <row r="220" spans="1:16" x14ac:dyDescent="0.35">
      <c r="A220" s="153" t="s">
        <v>1356</v>
      </c>
      <c r="B220" s="132">
        <v>41863</v>
      </c>
      <c r="C220" s="129">
        <f>SUMIF(Takings!$B:$B,'2014'!$B220,Takings!C:C)</f>
        <v>1131.42</v>
      </c>
      <c r="D220" s="119">
        <f>SUMIF(Takings!$B:$B,'2014'!$B220,Takings!D:D)</f>
        <v>0</v>
      </c>
      <c r="E220" s="119">
        <f>SUMIF(Takings!$B:$B,'2014'!$B220,Takings!E:E)</f>
        <v>0</v>
      </c>
      <c r="F220" s="128">
        <f>SUMIF(Takings!$B:$B,'2014'!$B220,Takings!F:F)</f>
        <v>495.2</v>
      </c>
      <c r="G220" s="131">
        <f>SUMIF(Takings!$B:$B,'2014'!$B220,Takings!G:G)</f>
        <v>35</v>
      </c>
      <c r="H220" s="128">
        <f t="shared" si="124"/>
        <v>14.148571428571428</v>
      </c>
      <c r="I220" s="129">
        <f>SUMIF(Takings!$B:$B,'2014'!$B220,Takings!I:I)</f>
        <v>636.22</v>
      </c>
      <c r="J220" s="130">
        <f>SUMIF(Takings!$B:$B,'2014'!$B220,Takings!J:J)</f>
        <v>11</v>
      </c>
      <c r="K220" s="130">
        <f t="shared" si="125"/>
        <v>46</v>
      </c>
      <c r="L220" s="129">
        <f t="shared" si="126"/>
        <v>57.838181818181823</v>
      </c>
      <c r="M220" s="128">
        <f t="shared" si="127"/>
        <v>24.596086956521741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53" t="s">
        <v>1356</v>
      </c>
      <c r="B221" s="132">
        <v>41864</v>
      </c>
      <c r="C221" s="129">
        <f>SUMIF(Takings!$B:$B,'2014'!$B221,Takings!C:C)</f>
        <v>1505.02</v>
      </c>
      <c r="D221" s="119">
        <f>SUMIF(Takings!$B:$B,'2014'!$B221,Takings!D:D)</f>
        <v>0</v>
      </c>
      <c r="E221" s="119">
        <f>SUMIF(Takings!$B:$B,'2014'!$B221,Takings!E:E)</f>
        <v>0</v>
      </c>
      <c r="F221" s="128">
        <f>SUMIF(Takings!$B:$B,'2014'!$B221,Takings!F:F)</f>
        <v>663.4</v>
      </c>
      <c r="G221" s="131">
        <f>SUMIF(Takings!$B:$B,'2014'!$B221,Takings!G:G)</f>
        <v>35</v>
      </c>
      <c r="H221" s="128">
        <f t="shared" si="124"/>
        <v>18.954285714285714</v>
      </c>
      <c r="I221" s="129">
        <f>SUMIF(Takings!$B:$B,'2014'!$B221,Takings!I:I)</f>
        <v>841.62</v>
      </c>
      <c r="J221" s="130">
        <f>SUMIF(Takings!$B:$B,'2014'!$B221,Takings!J:J)</f>
        <v>25</v>
      </c>
      <c r="K221" s="130">
        <f t="shared" si="125"/>
        <v>60</v>
      </c>
      <c r="L221" s="129">
        <f t="shared" si="126"/>
        <v>33.6648</v>
      </c>
      <c r="M221" s="128">
        <f t="shared" si="127"/>
        <v>25.083666666666666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53" t="s">
        <v>1356</v>
      </c>
      <c r="B222" s="132">
        <v>41865</v>
      </c>
      <c r="C222" s="129">
        <f>SUMIF(Takings!$B:$B,'2014'!$B222,Takings!C:C)</f>
        <v>1846.63</v>
      </c>
      <c r="D222" s="119">
        <f>SUMIF(Takings!$B:$B,'2014'!$B222,Takings!D:D)</f>
        <v>0</v>
      </c>
      <c r="E222" s="119">
        <f>SUMIF(Takings!$B:$B,'2014'!$B222,Takings!E:E)</f>
        <v>0</v>
      </c>
      <c r="F222" s="128">
        <f>SUMIF(Takings!$B:$B,'2014'!$B222,Takings!F:F)</f>
        <v>747.55</v>
      </c>
      <c r="G222" s="131">
        <f>SUMIF(Takings!$B:$B,'2014'!$B222,Takings!G:G)</f>
        <v>35</v>
      </c>
      <c r="H222" s="128">
        <f t="shared" si="124"/>
        <v>21.358571428571427</v>
      </c>
      <c r="I222" s="129">
        <f>SUMIF(Takings!$B:$B,'2014'!$B222,Takings!I:I)</f>
        <v>1099.08</v>
      </c>
      <c r="J222" s="130">
        <f>SUMIF(Takings!$B:$B,'2014'!$B222,Takings!J:J)</f>
        <v>25</v>
      </c>
      <c r="K222" s="130">
        <f t="shared" si="125"/>
        <v>60</v>
      </c>
      <c r="L222" s="129">
        <f t="shared" si="126"/>
        <v>43.963200000000001</v>
      </c>
      <c r="M222" s="128">
        <f t="shared" si="127"/>
        <v>30.777166666666666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53" t="s">
        <v>1356</v>
      </c>
      <c r="B223" s="132">
        <v>41866</v>
      </c>
      <c r="C223" s="129">
        <f>SUMIF(Takings!$B:$B,'2014'!$B223,Takings!C:C)</f>
        <v>1841.74</v>
      </c>
      <c r="D223" s="119">
        <f>SUMIF(Takings!$B:$B,'2014'!$B223,Takings!D:D)</f>
        <v>0</v>
      </c>
      <c r="E223" s="119">
        <f>SUMIF(Takings!$B:$B,'2014'!$B223,Takings!E:E)</f>
        <v>0</v>
      </c>
      <c r="F223" s="128">
        <f>SUMIF(Takings!$B:$B,'2014'!$B223,Takings!F:F)</f>
        <v>1020.15</v>
      </c>
      <c r="G223" s="131">
        <f>SUMIF(Takings!$B:$B,'2014'!$B223,Takings!G:G)</f>
        <v>44</v>
      </c>
      <c r="H223" s="128">
        <f t="shared" si="124"/>
        <v>23.185227272727271</v>
      </c>
      <c r="I223" s="129">
        <f>SUMIF(Takings!$B:$B,'2014'!$B223,Takings!I:I)</f>
        <v>821.59</v>
      </c>
      <c r="J223" s="130">
        <f>SUMIF(Takings!$B:$B,'2014'!$B223,Takings!J:J)</f>
        <v>16</v>
      </c>
      <c r="K223" s="130">
        <f t="shared" si="125"/>
        <v>60</v>
      </c>
      <c r="L223" s="129">
        <f t="shared" si="126"/>
        <v>51.349375000000002</v>
      </c>
      <c r="M223" s="128">
        <f t="shared" si="127"/>
        <v>30.695666666666668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53" t="s">
        <v>1356</v>
      </c>
      <c r="B224" s="132">
        <v>41867</v>
      </c>
      <c r="C224" s="129">
        <f>SUMIF(Takings!$B:$B,'2014'!$B224,Takings!C:C)</f>
        <v>2248.25</v>
      </c>
      <c r="D224" s="119">
        <f>SUMIF(Takings!$B:$B,'2014'!$B224,Takings!D:D)</f>
        <v>0</v>
      </c>
      <c r="E224" s="119">
        <f>SUMIF(Takings!$B:$B,'2014'!$B224,Takings!E:E)</f>
        <v>0</v>
      </c>
      <c r="F224" s="128">
        <f>SUMIF(Takings!$B:$B,'2014'!$B224,Takings!F:F)</f>
        <v>545.1</v>
      </c>
      <c r="G224" s="131">
        <f>SUMIF(Takings!$B:$B,'2014'!$B224,Takings!G:G)</f>
        <v>27</v>
      </c>
      <c r="H224" s="128">
        <f t="shared" si="124"/>
        <v>20.18888888888889</v>
      </c>
      <c r="I224" s="129">
        <f>SUMIF(Takings!$B:$B,'2014'!$B224,Takings!I:I)</f>
        <v>1703.15</v>
      </c>
      <c r="J224" s="130">
        <f>SUMIF(Takings!$B:$B,'2014'!$B224,Takings!J:J)</f>
        <v>18</v>
      </c>
      <c r="K224" s="130">
        <f t="shared" si="125"/>
        <v>45</v>
      </c>
      <c r="L224" s="129">
        <f t="shared" si="126"/>
        <v>94.619444444444454</v>
      </c>
      <c r="M224" s="128">
        <f t="shared" si="127"/>
        <v>49.961111111111109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41868</v>
      </c>
      <c r="C225" s="119">
        <f>SUM(C219:C224)</f>
        <v>8573.06</v>
      </c>
      <c r="D225" s="119">
        <f>VLOOKUP($B225,Takings!$B:$P,3,0)</f>
        <v>2076.29</v>
      </c>
      <c r="E225" s="122">
        <f>SUM(C225:D225)</f>
        <v>10649.349999999999</v>
      </c>
      <c r="F225" s="118"/>
      <c r="G225" s="121">
        <f>SUM(G219:G224)</f>
        <v>176</v>
      </c>
      <c r="H225" s="118">
        <f>AVERAGE(H219:H224)</f>
        <v>16.305924122174122</v>
      </c>
      <c r="I225" s="119">
        <f>SUM(I219:I224)</f>
        <v>5101.66</v>
      </c>
      <c r="J225" s="120">
        <f>SUM(J219:J224)</f>
        <v>95</v>
      </c>
      <c r="K225" s="120">
        <f>SUM(G225,J225)</f>
        <v>271</v>
      </c>
      <c r="L225" s="119">
        <f>AVERAGE(L219:L224)</f>
        <v>46.905833543771053</v>
      </c>
      <c r="M225" s="118">
        <f>AVERAGE(M219:M224)</f>
        <v>26.852283011272146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53" t="s">
        <v>1357</v>
      </c>
      <c r="B226" s="132">
        <v>41869</v>
      </c>
      <c r="C226" s="129">
        <f>SUMIF(Takings!$B:$B,'2014'!$B226,Takings!C:C)</f>
        <v>543.13</v>
      </c>
      <c r="D226" s="119">
        <f>SUMIF(Takings!$B:$B,'2014'!$B226,Takings!D:D)</f>
        <v>0</v>
      </c>
      <c r="E226" s="119">
        <f>SUMIF(Takings!$B:$B,'2014'!$B226,Takings!E:E)</f>
        <v>0</v>
      </c>
      <c r="F226" s="128">
        <f>SUMIF(Takings!$B:$B,'2014'!$B226,Takings!F:F)</f>
        <v>374.08</v>
      </c>
      <c r="G226" s="131">
        <f>SUMIF(Takings!$B:$B,'2014'!$B226,Takings!G:G)</f>
        <v>28</v>
      </c>
      <c r="H226" s="128">
        <f t="shared" ref="H226:H231" si="128">IFERROR(F226/G226,0)</f>
        <v>13.36</v>
      </c>
      <c r="I226" s="129">
        <f>SUMIF(Takings!$B:$B,'2014'!$B226,Takings!I:I)</f>
        <v>169.05</v>
      </c>
      <c r="J226" s="130">
        <f>SUMIF(Takings!$B:$B,'2014'!$B226,Takings!J:J)</f>
        <v>6</v>
      </c>
      <c r="K226" s="130">
        <f t="shared" ref="K226:K231" si="129">IFERROR(SUM(G226,J226),0)</f>
        <v>34</v>
      </c>
      <c r="L226" s="129">
        <f t="shared" ref="L226:L231" si="130">IFERROR(MEDIAN(I226/J226),0)</f>
        <v>28.175000000000001</v>
      </c>
      <c r="M226" s="128">
        <f t="shared" ref="M226:M231" si="131">IFERROR(SUM(F226,I226)/K226,0)</f>
        <v>15.974411764705883</v>
      </c>
      <c r="N226" s="127" t="str">
        <f>IF(VLOOKUP($B226,Takings!$B:$P,13,0)=0,"",VLOOKUP($B226,Takings!$B:$P,13,0))</f>
        <v/>
      </c>
      <c r="O226" s="126" t="str">
        <f>IF(VLOOKUP($B226,Takings!$B:$P,14,0)=0,"",VLOOKUP($B226,Takings!$B:$P,14,0))</f>
        <v/>
      </c>
      <c r="P226" s="125" t="str">
        <f>IF(VLOOKUP($B226,Takings!$B:$P,15,0)=0,"",VLOOKUP($B226,Takings!$B:$P,15,0))</f>
        <v/>
      </c>
    </row>
    <row r="227" spans="1:16" x14ac:dyDescent="0.35">
      <c r="A227" s="153" t="s">
        <v>1357</v>
      </c>
      <c r="B227" s="132">
        <v>41870</v>
      </c>
      <c r="C227" s="129">
        <f>SUMIF(Takings!$B:$B,'2014'!$B227,Takings!C:C)</f>
        <v>534.36</v>
      </c>
      <c r="D227" s="119">
        <f>SUMIF(Takings!$B:$B,'2014'!$B227,Takings!D:D)</f>
        <v>0</v>
      </c>
      <c r="E227" s="119">
        <f>SUMIF(Takings!$B:$B,'2014'!$B227,Takings!E:E)</f>
        <v>0</v>
      </c>
      <c r="F227" s="128">
        <f>SUMIF(Takings!$B:$B,'2014'!$B227,Takings!F:F)</f>
        <v>374.07</v>
      </c>
      <c r="G227" s="131">
        <f>SUMIF(Takings!$B:$B,'2014'!$B227,Takings!G:G)</f>
        <v>28</v>
      </c>
      <c r="H227" s="128">
        <f t="shared" si="128"/>
        <v>13.359642857142857</v>
      </c>
      <c r="I227" s="129">
        <f>SUMIF(Takings!$B:$B,'2014'!$B227,Takings!I:I)</f>
        <v>160.28</v>
      </c>
      <c r="J227" s="130">
        <f>SUMIF(Takings!$B:$B,'2014'!$B227,Takings!J:J)</f>
        <v>7</v>
      </c>
      <c r="K227" s="130">
        <f t="shared" si="129"/>
        <v>35</v>
      </c>
      <c r="L227" s="129">
        <f t="shared" si="130"/>
        <v>22.897142857142857</v>
      </c>
      <c r="M227" s="128">
        <f t="shared" si="131"/>
        <v>15.267142857142858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53" t="s">
        <v>1357</v>
      </c>
      <c r="B228" s="132">
        <v>41871</v>
      </c>
      <c r="C228" s="129">
        <f>SUMIF(Takings!$B:$B,'2014'!$B228,Takings!C:C)</f>
        <v>671.1</v>
      </c>
      <c r="D228" s="119">
        <f>SUMIF(Takings!$B:$B,'2014'!$B228,Takings!D:D)</f>
        <v>0</v>
      </c>
      <c r="E228" s="119">
        <f>SUMIF(Takings!$B:$B,'2014'!$B228,Takings!E:E)</f>
        <v>0</v>
      </c>
      <c r="F228" s="128">
        <f>SUMIF(Takings!$B:$B,'2014'!$B228,Takings!F:F)</f>
        <v>371</v>
      </c>
      <c r="G228" s="131">
        <f>SUMIF(Takings!$B:$B,'2014'!$B228,Takings!G:G)</f>
        <v>25</v>
      </c>
      <c r="H228" s="128">
        <f t="shared" si="128"/>
        <v>14.84</v>
      </c>
      <c r="I228" s="129">
        <f>SUMIF(Takings!$B:$B,'2014'!$B228,Takings!I:I)</f>
        <v>300.10000000000002</v>
      </c>
      <c r="J228" s="130">
        <f>SUMIF(Takings!$B:$B,'2014'!$B228,Takings!J:J)</f>
        <v>11</v>
      </c>
      <c r="K228" s="130">
        <f t="shared" si="129"/>
        <v>36</v>
      </c>
      <c r="L228" s="129">
        <f t="shared" si="130"/>
        <v>27.281818181818185</v>
      </c>
      <c r="M228" s="128">
        <f t="shared" si="131"/>
        <v>18.641666666666666</v>
      </c>
      <c r="N228" s="127" t="str">
        <f>IF(VLOOKUP($B228,Takings!$B:$P,13,0)=0,"",VLOOKUP($B228,Takings!$B:$P,13,0))</f>
        <v/>
      </c>
      <c r="O228" s="126" t="str">
        <f>IF(VLOOKUP($B228,Takings!$B:$P,14,0)=0,"",VLOOKUP($B228,Takings!$B:$P,14,0))</f>
        <v/>
      </c>
      <c r="P228" s="125" t="str">
        <f>IF(VLOOKUP($B228,Takings!$B:$P,15,0)=0,"",VLOOKUP($B228,Takings!$B:$P,15,0))</f>
        <v/>
      </c>
    </row>
    <row r="229" spans="1:16" x14ac:dyDescent="0.35">
      <c r="A229" s="153" t="s">
        <v>1357</v>
      </c>
      <c r="B229" s="132">
        <v>41872</v>
      </c>
      <c r="C229" s="129">
        <f>SUMIF(Takings!$B:$B,'2014'!$B229,Takings!C:C)</f>
        <v>1463.13</v>
      </c>
      <c r="D229" s="119">
        <f>SUMIF(Takings!$B:$B,'2014'!$B229,Takings!D:D)</f>
        <v>0</v>
      </c>
      <c r="E229" s="119">
        <f>SUMIF(Takings!$B:$B,'2014'!$B229,Takings!E:E)</f>
        <v>0</v>
      </c>
      <c r="F229" s="128">
        <f>SUMIF(Takings!$B:$B,'2014'!$B229,Takings!F:F)</f>
        <v>425.45</v>
      </c>
      <c r="G229" s="131">
        <f>SUMIF(Takings!$B:$B,'2014'!$B229,Takings!G:G)</f>
        <v>29</v>
      </c>
      <c r="H229" s="128">
        <f t="shared" si="128"/>
        <v>14.670689655172414</v>
      </c>
      <c r="I229" s="129">
        <f>SUMIF(Takings!$B:$B,'2014'!$B229,Takings!I:I)</f>
        <v>1037.68</v>
      </c>
      <c r="J229" s="130">
        <f>SUMIF(Takings!$B:$B,'2014'!$B229,Takings!J:J)</f>
        <v>12</v>
      </c>
      <c r="K229" s="130">
        <f t="shared" si="129"/>
        <v>41</v>
      </c>
      <c r="L229" s="129">
        <f t="shared" si="130"/>
        <v>86.473333333333343</v>
      </c>
      <c r="M229" s="128">
        <f t="shared" si="131"/>
        <v>35.686097560975611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53" t="s">
        <v>1357</v>
      </c>
      <c r="B230" s="132">
        <v>41873</v>
      </c>
      <c r="C230" s="129">
        <f>SUMIF(Takings!$B:$B,'2014'!$B230,Takings!C:C)</f>
        <v>2219.2199999999998</v>
      </c>
      <c r="D230" s="119">
        <f>SUMIF(Takings!$B:$B,'2014'!$B230,Takings!D:D)</f>
        <v>0</v>
      </c>
      <c r="E230" s="119">
        <f>SUMIF(Takings!$B:$B,'2014'!$B230,Takings!E:E)</f>
        <v>0</v>
      </c>
      <c r="F230" s="128">
        <f>SUMIF(Takings!$B:$B,'2014'!$B230,Takings!F:F)</f>
        <v>1325.85</v>
      </c>
      <c r="G230" s="131">
        <f>SUMIF(Takings!$B:$B,'2014'!$B230,Takings!G:G)</f>
        <v>49</v>
      </c>
      <c r="H230" s="128">
        <f t="shared" si="128"/>
        <v>27.058163265306121</v>
      </c>
      <c r="I230" s="129">
        <f>SUMIF(Takings!$B:$B,'2014'!$B230,Takings!I:I)</f>
        <v>893.37</v>
      </c>
      <c r="J230" s="130">
        <f>SUMIF(Takings!$B:$B,'2014'!$B230,Takings!J:J)</f>
        <v>18</v>
      </c>
      <c r="K230" s="130">
        <f t="shared" si="129"/>
        <v>67</v>
      </c>
      <c r="L230" s="129">
        <f t="shared" si="130"/>
        <v>49.631666666666668</v>
      </c>
      <c r="M230" s="128">
        <f t="shared" si="131"/>
        <v>33.122686567164173</v>
      </c>
      <c r="N230" s="127" t="str">
        <f>IF(VLOOKUP($B230,Takings!$B:$P,13,0)=0,"",VLOOKUP($B230,Takings!$B:$P,13,0))</f>
        <v/>
      </c>
      <c r="O230" s="126" t="str">
        <f>IF(VLOOKUP($B230,Takings!$B:$P,14,0)=0,"",VLOOKUP($B230,Takings!$B:$P,14,0))</f>
        <v/>
      </c>
      <c r="P230" s="125" t="str">
        <f>IF(VLOOKUP($B230,Takings!$B:$P,15,0)=0,"",VLOOKUP($B230,Takings!$B:$P,15,0))</f>
        <v/>
      </c>
    </row>
    <row r="231" spans="1:16" x14ac:dyDescent="0.35">
      <c r="A231" s="153" t="s">
        <v>1357</v>
      </c>
      <c r="B231" s="132">
        <v>41874</v>
      </c>
      <c r="C231" s="129">
        <f>SUMIF(Takings!$B:$B,'2014'!$B231,Takings!C:C)</f>
        <v>1021.95</v>
      </c>
      <c r="D231" s="119">
        <f>SUMIF(Takings!$B:$B,'2014'!$B231,Takings!D:D)</f>
        <v>0</v>
      </c>
      <c r="E231" s="119">
        <f>SUMIF(Takings!$B:$B,'2014'!$B231,Takings!E:E)</f>
        <v>0</v>
      </c>
      <c r="F231" s="128">
        <f>SUMIF(Takings!$B:$B,'2014'!$B231,Takings!F:F)</f>
        <v>494.7</v>
      </c>
      <c r="G231" s="131">
        <f>SUMIF(Takings!$B:$B,'2014'!$B231,Takings!G:G)</f>
        <v>21</v>
      </c>
      <c r="H231" s="128">
        <f t="shared" si="128"/>
        <v>23.557142857142857</v>
      </c>
      <c r="I231" s="129">
        <f>SUMIF(Takings!$B:$B,'2014'!$B231,Takings!I:I)</f>
        <v>527.25</v>
      </c>
      <c r="J231" s="130">
        <f>SUMIF(Takings!$B:$B,'2014'!$B231,Takings!J:J)</f>
        <v>8</v>
      </c>
      <c r="K231" s="130">
        <f t="shared" si="129"/>
        <v>29</v>
      </c>
      <c r="L231" s="129">
        <f t="shared" si="130"/>
        <v>65.90625</v>
      </c>
      <c r="M231" s="128">
        <f t="shared" si="131"/>
        <v>35.239655172413798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41875</v>
      </c>
      <c r="C232" s="119">
        <f>SUM(C226:C231)</f>
        <v>6452.89</v>
      </c>
      <c r="D232" s="119">
        <f>VLOOKUP($B232,Takings!$B:$P,3,0)</f>
        <v>1494.9</v>
      </c>
      <c r="E232" s="122">
        <f>SUM(C232:D232)</f>
        <v>7947.7900000000009</v>
      </c>
      <c r="F232" s="118"/>
      <c r="G232" s="121">
        <f>SUM(G226:G231)</f>
        <v>180</v>
      </c>
      <c r="H232" s="118">
        <f>AVERAGE(H226:H231)</f>
        <v>17.807606439127373</v>
      </c>
      <c r="I232" s="119">
        <f>SUM(I226:I231)</f>
        <v>3087.73</v>
      </c>
      <c r="J232" s="120">
        <f>SUM(J226:J231)</f>
        <v>62</v>
      </c>
      <c r="K232" s="120">
        <f>SUM(G232,J232)</f>
        <v>242</v>
      </c>
      <c r="L232" s="119">
        <f>AVERAGE(L226:L231)</f>
        <v>46.72753517316017</v>
      </c>
      <c r="M232" s="118">
        <f>AVERAGE(M226:M231)</f>
        <v>25.655276764844832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53" t="s">
        <v>1358</v>
      </c>
      <c r="B233" s="132">
        <v>41876</v>
      </c>
      <c r="C233" s="129">
        <f>SUMIF(Takings!$B:$B,'2014'!$B233,Takings!C:C)</f>
        <v>712.5</v>
      </c>
      <c r="D233" s="119">
        <f>SUMIF(Takings!$B:$B,'2014'!$B233,Takings!D:D)</f>
        <v>0</v>
      </c>
      <c r="E233" s="119">
        <f>SUMIF(Takings!$B:$B,'2014'!$B233,Takings!E:E)</f>
        <v>0</v>
      </c>
      <c r="F233" s="128">
        <f>SUMIF(Takings!$B:$B,'2014'!$B233,Takings!F:F)</f>
        <v>474.4</v>
      </c>
      <c r="G233" s="131">
        <f>SUMIF(Takings!$B:$B,'2014'!$B233,Takings!G:G)</f>
        <v>31</v>
      </c>
      <c r="H233" s="128">
        <f t="shared" ref="H233:H238" si="132">IFERROR(F233/G233,0)</f>
        <v>15.303225806451612</v>
      </c>
      <c r="I233" s="129">
        <f>SUMIF(Takings!$B:$B,'2014'!$B233,Takings!I:I)</f>
        <v>236.1</v>
      </c>
      <c r="J233" s="130">
        <f>SUMIF(Takings!$B:$B,'2014'!$B233,Takings!J:J)</f>
        <v>7</v>
      </c>
      <c r="K233" s="130">
        <f t="shared" ref="K233:K238" si="133">IFERROR(SUM(G233,J233),0)</f>
        <v>38</v>
      </c>
      <c r="L233" s="129">
        <f t="shared" ref="L233:L238" si="134">IFERROR(MEDIAN(I233/J233),0)</f>
        <v>33.728571428571428</v>
      </c>
      <c r="M233" s="128">
        <f t="shared" ref="M233:M238" si="135">IFERROR(SUM(F233,I233)/K233,0)</f>
        <v>18.69736842105263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53" t="s">
        <v>1358</v>
      </c>
      <c r="B234" s="132">
        <v>41877</v>
      </c>
      <c r="C234" s="129">
        <f>SUMIF(Takings!$B:$B,'2014'!$B234,Takings!C:C)</f>
        <v>891.99</v>
      </c>
      <c r="D234" s="119">
        <f>SUMIF(Takings!$B:$B,'2014'!$B234,Takings!D:D)</f>
        <v>0</v>
      </c>
      <c r="E234" s="119">
        <f>SUMIF(Takings!$B:$B,'2014'!$B234,Takings!E:E)</f>
        <v>0</v>
      </c>
      <c r="F234" s="128">
        <f>SUMIF(Takings!$B:$B,'2014'!$B234,Takings!F:F)</f>
        <v>486.45</v>
      </c>
      <c r="G234" s="131">
        <f>SUMIF(Takings!$B:$B,'2014'!$B234,Takings!G:G)</f>
        <v>33</v>
      </c>
      <c r="H234" s="128">
        <f t="shared" si="132"/>
        <v>14.74090909090909</v>
      </c>
      <c r="I234" s="129">
        <f>SUMIF(Takings!$B:$B,'2014'!$B234,Takings!I:I)</f>
        <v>405.54</v>
      </c>
      <c r="J234" s="130">
        <f>SUMIF(Takings!$B:$B,'2014'!$B234,Takings!J:J)</f>
        <v>13</v>
      </c>
      <c r="K234" s="130">
        <f t="shared" si="133"/>
        <v>46</v>
      </c>
      <c r="L234" s="129">
        <f t="shared" si="134"/>
        <v>31.195384615384619</v>
      </c>
      <c r="M234" s="128">
        <f t="shared" si="135"/>
        <v>19.39108695652174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53" t="s">
        <v>1358</v>
      </c>
      <c r="B235" s="132">
        <v>41878</v>
      </c>
      <c r="C235" s="129">
        <f>SUMIF(Takings!$B:$B,'2014'!$B235,Takings!C:C)</f>
        <v>863.29</v>
      </c>
      <c r="D235" s="119">
        <f>SUMIF(Takings!$B:$B,'2014'!$B235,Takings!D:D)</f>
        <v>0</v>
      </c>
      <c r="E235" s="119">
        <f>SUMIF(Takings!$B:$B,'2014'!$B235,Takings!E:E)</f>
        <v>0</v>
      </c>
      <c r="F235" s="128">
        <f>SUMIF(Takings!$B:$B,'2014'!$B235,Takings!F:F)</f>
        <v>561.5</v>
      </c>
      <c r="G235" s="131">
        <f>SUMIF(Takings!$B:$B,'2014'!$B235,Takings!G:G)</f>
        <v>29</v>
      </c>
      <c r="H235" s="128">
        <f t="shared" si="132"/>
        <v>19.362068965517242</v>
      </c>
      <c r="I235" s="129">
        <f>SUMIF(Takings!$B:$B,'2014'!$B235,Takings!I:I)</f>
        <v>301.79000000000002</v>
      </c>
      <c r="J235" s="130">
        <f>SUMIF(Takings!$B:$B,'2014'!$B235,Takings!J:J)</f>
        <v>8</v>
      </c>
      <c r="K235" s="130">
        <f t="shared" si="133"/>
        <v>37</v>
      </c>
      <c r="L235" s="129">
        <f t="shared" si="134"/>
        <v>37.723750000000003</v>
      </c>
      <c r="M235" s="128">
        <f t="shared" si="135"/>
        <v>23.33216216216216</v>
      </c>
      <c r="N235" s="127" t="str">
        <f>IF(VLOOKUP($B235,Takings!$B:$P,13,0)=0,"",VLOOKUP($B235,Takings!$B:$P,13,0))</f>
        <v/>
      </c>
      <c r="O235" s="126" t="str">
        <f>IF(VLOOKUP($B235,Takings!$B:$P,14,0)=0,"",VLOOKUP($B235,Takings!$B:$P,14,0))</f>
        <v/>
      </c>
      <c r="P235" s="125" t="str">
        <f>IF(VLOOKUP($B235,Takings!$B:$P,15,0)=0,"",VLOOKUP($B235,Takings!$B:$P,15,0))</f>
        <v/>
      </c>
    </row>
    <row r="236" spans="1:16" x14ac:dyDescent="0.35">
      <c r="A236" s="153" t="s">
        <v>1358</v>
      </c>
      <c r="B236" s="132">
        <v>41879</v>
      </c>
      <c r="C236" s="129">
        <f>SUMIF(Takings!$B:$B,'2014'!$B236,Takings!C:C)</f>
        <v>1245.25</v>
      </c>
      <c r="D236" s="119">
        <f>SUMIF(Takings!$B:$B,'2014'!$B236,Takings!D:D)</f>
        <v>0</v>
      </c>
      <c r="E236" s="119">
        <f>SUMIF(Takings!$B:$B,'2014'!$B236,Takings!E:E)</f>
        <v>0</v>
      </c>
      <c r="F236" s="128">
        <f>SUMIF(Takings!$B:$B,'2014'!$B236,Takings!F:F)</f>
        <v>518.6</v>
      </c>
      <c r="G236" s="131">
        <f>SUMIF(Takings!$B:$B,'2014'!$B236,Takings!G:G)</f>
        <v>33</v>
      </c>
      <c r="H236" s="128">
        <f t="shared" si="132"/>
        <v>15.715151515151517</v>
      </c>
      <c r="I236" s="129">
        <f>SUMIF(Takings!$B:$B,'2014'!$B236,Takings!I:I)</f>
        <v>726.65</v>
      </c>
      <c r="J236" s="130">
        <f>SUMIF(Takings!$B:$B,'2014'!$B236,Takings!J:J)</f>
        <v>17</v>
      </c>
      <c r="K236" s="130">
        <f t="shared" si="133"/>
        <v>50</v>
      </c>
      <c r="L236" s="129">
        <f t="shared" si="134"/>
        <v>42.744117647058822</v>
      </c>
      <c r="M236" s="128">
        <f t="shared" si="135"/>
        <v>24.905000000000001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53" t="s">
        <v>1358</v>
      </c>
      <c r="B237" s="132">
        <v>41880</v>
      </c>
      <c r="C237" s="129">
        <f>SUMIF(Takings!$B:$B,'2014'!$B237,Takings!C:C)</f>
        <v>1977.03</v>
      </c>
      <c r="D237" s="119">
        <f>SUMIF(Takings!$B:$B,'2014'!$B237,Takings!D:D)</f>
        <v>0</v>
      </c>
      <c r="E237" s="119">
        <f>SUMIF(Takings!$B:$B,'2014'!$B237,Takings!E:E)</f>
        <v>0</v>
      </c>
      <c r="F237" s="128">
        <f>SUMIF(Takings!$B:$B,'2014'!$B237,Takings!F:F)</f>
        <v>917.1</v>
      </c>
      <c r="G237" s="131">
        <f>SUMIF(Takings!$B:$B,'2014'!$B237,Takings!G:G)</f>
        <v>45</v>
      </c>
      <c r="H237" s="128">
        <f t="shared" si="132"/>
        <v>20.38</v>
      </c>
      <c r="I237" s="129">
        <f>SUMIF(Takings!$B:$B,'2014'!$B237,Takings!I:I)</f>
        <v>1059.93</v>
      </c>
      <c r="J237" s="130">
        <f>SUMIF(Takings!$B:$B,'2014'!$B237,Takings!J:J)</f>
        <v>22</v>
      </c>
      <c r="K237" s="130">
        <f t="shared" si="133"/>
        <v>67</v>
      </c>
      <c r="L237" s="129">
        <f t="shared" si="134"/>
        <v>48.178636363636365</v>
      </c>
      <c r="M237" s="128">
        <f t="shared" si="135"/>
        <v>29.507910447761198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53" t="s">
        <v>1358</v>
      </c>
      <c r="B238" s="132">
        <v>41881</v>
      </c>
      <c r="C238" s="129">
        <f>SUMIF(Takings!$B:$B,'2014'!$B238,Takings!C:C)</f>
        <v>733.6</v>
      </c>
      <c r="D238" s="119">
        <f>SUMIF(Takings!$B:$B,'2014'!$B238,Takings!D:D)</f>
        <v>0</v>
      </c>
      <c r="E238" s="119">
        <f>SUMIF(Takings!$B:$B,'2014'!$B238,Takings!E:E)</f>
        <v>0</v>
      </c>
      <c r="F238" s="128">
        <f>SUMIF(Takings!$B:$B,'2014'!$B238,Takings!F:F)</f>
        <v>273.05</v>
      </c>
      <c r="G238" s="131">
        <f>SUMIF(Takings!$B:$B,'2014'!$B238,Takings!G:G)</f>
        <v>16</v>
      </c>
      <c r="H238" s="128">
        <f t="shared" si="132"/>
        <v>17.065625000000001</v>
      </c>
      <c r="I238" s="129">
        <f>SUMIF(Takings!$B:$B,'2014'!$B238,Takings!I:I)</f>
        <v>460.55</v>
      </c>
      <c r="J238" s="130">
        <f>SUMIF(Takings!$B:$B,'2014'!$B238,Takings!J:J)</f>
        <v>14</v>
      </c>
      <c r="K238" s="130">
        <f t="shared" si="133"/>
        <v>30</v>
      </c>
      <c r="L238" s="129">
        <f t="shared" si="134"/>
        <v>32.896428571428572</v>
      </c>
      <c r="M238" s="128">
        <f t="shared" si="135"/>
        <v>24.453333333333333</v>
      </c>
      <c r="N238" s="127" t="str">
        <f>IF(VLOOKUP($B238,Takings!$B:$P,13,0)=0,"",VLOOKUP($B238,Takings!$B:$P,13,0))</f>
        <v/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41882</v>
      </c>
      <c r="C239" s="119">
        <f>SUM(C233:C238)</f>
        <v>6423.66</v>
      </c>
      <c r="D239" s="119">
        <f>VLOOKUP($B239,Takings!$B:$P,3,0)</f>
        <v>2033.86</v>
      </c>
      <c r="E239" s="122">
        <f>SUM(C239:D239)</f>
        <v>8457.52</v>
      </c>
      <c r="F239" s="118"/>
      <c r="G239" s="121">
        <f>SUM(G233:G238)</f>
        <v>187</v>
      </c>
      <c r="H239" s="118">
        <f>AVERAGE(H233:H238)</f>
        <v>17.094496729671576</v>
      </c>
      <c r="I239" s="119">
        <f>SUM(I233:I238)</f>
        <v>3190.5600000000004</v>
      </c>
      <c r="J239" s="120">
        <f>SUM(J233:J238)</f>
        <v>81</v>
      </c>
      <c r="K239" s="120">
        <f>SUM(G239,J239)</f>
        <v>268</v>
      </c>
      <c r="L239" s="119">
        <f>AVERAGE(L233:L238)</f>
        <v>37.744481437679973</v>
      </c>
      <c r="M239" s="118">
        <f>AVERAGE(M233:M238)</f>
        <v>23.381143553471844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53" t="s">
        <v>1359</v>
      </c>
      <c r="B240" s="132">
        <v>41883</v>
      </c>
      <c r="C240" s="129">
        <f>SUMIF(Takings!$B:$B,'2014'!$B240,Takings!C:C)</f>
        <v>1084.57</v>
      </c>
      <c r="D240" s="119">
        <f>SUMIF(Takings!$B:$B,'2014'!$B240,Takings!D:D)</f>
        <v>0</v>
      </c>
      <c r="E240" s="119">
        <f>SUMIF(Takings!$B:$B,'2014'!$B240,Takings!E:E)</f>
        <v>0</v>
      </c>
      <c r="F240" s="128">
        <f>SUMIF(Takings!$B:$B,'2014'!$B240,Takings!F:F)</f>
        <v>710.45</v>
      </c>
      <c r="G240" s="131">
        <f>SUMIF(Takings!$B:$B,'2014'!$B240,Takings!G:G)</f>
        <v>34</v>
      </c>
      <c r="H240" s="128">
        <f t="shared" ref="H240:H245" si="136">IFERROR(F240/G240,0)</f>
        <v>20.89558823529412</v>
      </c>
      <c r="I240" s="129">
        <f>SUMIF(Takings!$B:$B,'2014'!$B240,Takings!I:I)</f>
        <v>374.12</v>
      </c>
      <c r="J240" s="130">
        <f>SUMIF(Takings!$B:$B,'2014'!$B240,Takings!J:J)</f>
        <v>13</v>
      </c>
      <c r="K240" s="130">
        <f t="shared" ref="K240:K245" si="137">IFERROR(SUM(G240,J240),0)</f>
        <v>47</v>
      </c>
      <c r="L240" s="129">
        <f t="shared" ref="L240:L245" si="138">IFERROR(MEDIAN(I240/J240),0)</f>
        <v>28.778461538461539</v>
      </c>
      <c r="M240" s="128">
        <f t="shared" ref="M240:M245" si="139">IFERROR(SUM(F240,I240)/K240,0)</f>
        <v>23.075957446808513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53" t="s">
        <v>1359</v>
      </c>
      <c r="B241" s="132">
        <v>41884</v>
      </c>
      <c r="C241" s="129">
        <f>SUMIF(Takings!$B:$B,'2014'!$B241,Takings!C:C)</f>
        <v>773.46</v>
      </c>
      <c r="D241" s="119">
        <f>SUMIF(Takings!$B:$B,'2014'!$B241,Takings!D:D)</f>
        <v>0</v>
      </c>
      <c r="E241" s="119">
        <f>SUMIF(Takings!$B:$B,'2014'!$B241,Takings!E:E)</f>
        <v>0</v>
      </c>
      <c r="F241" s="128">
        <f>SUMIF(Takings!$B:$B,'2014'!$B241,Takings!F:F)</f>
        <v>445.8</v>
      </c>
      <c r="G241" s="131">
        <f>SUMIF(Takings!$B:$B,'2014'!$B241,Takings!G:G)</f>
        <v>27</v>
      </c>
      <c r="H241" s="128">
        <f t="shared" si="136"/>
        <v>16.511111111111113</v>
      </c>
      <c r="I241" s="129">
        <f>SUMIF(Takings!$B:$B,'2014'!$B241,Takings!I:I)</f>
        <v>327.66000000000003</v>
      </c>
      <c r="J241" s="130">
        <f>SUMIF(Takings!$B:$B,'2014'!$B241,Takings!J:J)</f>
        <v>9</v>
      </c>
      <c r="K241" s="130">
        <f t="shared" si="137"/>
        <v>36</v>
      </c>
      <c r="L241" s="129">
        <f t="shared" si="138"/>
        <v>36.406666666666666</v>
      </c>
      <c r="M241" s="128">
        <f t="shared" si="139"/>
        <v>21.484999999999999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53" t="s">
        <v>1359</v>
      </c>
      <c r="B242" s="132">
        <v>41885</v>
      </c>
      <c r="C242" s="129">
        <f>SUMIF(Takings!$B:$B,'2014'!$B242,Takings!C:C)</f>
        <v>1200.18</v>
      </c>
      <c r="D242" s="119">
        <f>SUMIF(Takings!$B:$B,'2014'!$B242,Takings!D:D)</f>
        <v>0</v>
      </c>
      <c r="E242" s="119">
        <f>SUMIF(Takings!$B:$B,'2014'!$B242,Takings!E:E)</f>
        <v>0</v>
      </c>
      <c r="F242" s="128">
        <f>SUMIF(Takings!$B:$B,'2014'!$B242,Takings!F:F)</f>
        <v>563.9</v>
      </c>
      <c r="G242" s="131">
        <f>SUMIF(Takings!$B:$B,'2014'!$B242,Takings!G:G)</f>
        <v>33</v>
      </c>
      <c r="H242" s="128">
        <f t="shared" si="136"/>
        <v>17.087878787878786</v>
      </c>
      <c r="I242" s="129">
        <f>SUMIF(Takings!$B:$B,'2014'!$B242,Takings!I:I)</f>
        <v>636.28</v>
      </c>
      <c r="J242" s="130">
        <f>SUMIF(Takings!$B:$B,'2014'!$B242,Takings!J:J)</f>
        <v>8</v>
      </c>
      <c r="K242" s="130">
        <f t="shared" si="137"/>
        <v>41</v>
      </c>
      <c r="L242" s="129">
        <f t="shared" si="138"/>
        <v>79.534999999999997</v>
      </c>
      <c r="M242" s="128">
        <f t="shared" si="139"/>
        <v>29.272682926829265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53" t="s">
        <v>1359</v>
      </c>
      <c r="B243" s="132">
        <v>41886</v>
      </c>
      <c r="C243" s="129">
        <f>SUMIF(Takings!$B:$B,'2014'!$B243,Takings!C:C)</f>
        <v>1162.58</v>
      </c>
      <c r="D243" s="119">
        <f>SUMIF(Takings!$B:$B,'2014'!$B243,Takings!D:D)</f>
        <v>0</v>
      </c>
      <c r="E243" s="119">
        <f>SUMIF(Takings!$B:$B,'2014'!$B243,Takings!E:E)</f>
        <v>0</v>
      </c>
      <c r="F243" s="128">
        <f>SUMIF(Takings!$B:$B,'2014'!$B243,Takings!F:F)</f>
        <v>587.20000000000005</v>
      </c>
      <c r="G243" s="131">
        <f>SUMIF(Takings!$B:$B,'2014'!$B243,Takings!G:G)</f>
        <v>32</v>
      </c>
      <c r="H243" s="128">
        <f t="shared" si="136"/>
        <v>18.350000000000001</v>
      </c>
      <c r="I243" s="129">
        <f>SUMIF(Takings!$B:$B,'2014'!$B243,Takings!I:I)</f>
        <v>575.38</v>
      </c>
      <c r="J243" s="130">
        <f>SUMIF(Takings!$B:$B,'2014'!$B243,Takings!J:J)</f>
        <v>9</v>
      </c>
      <c r="K243" s="130">
        <f t="shared" si="137"/>
        <v>41</v>
      </c>
      <c r="L243" s="129">
        <f t="shared" si="138"/>
        <v>63.931111111111107</v>
      </c>
      <c r="M243" s="128">
        <f t="shared" si="139"/>
        <v>28.355609756097561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53" t="s">
        <v>1359</v>
      </c>
      <c r="B244" s="132">
        <v>41887</v>
      </c>
      <c r="C244" s="129">
        <f>SUMIF(Takings!$B:$B,'2014'!$B244,Takings!C:C)</f>
        <v>2578.21</v>
      </c>
      <c r="D244" s="119">
        <f>SUMIF(Takings!$B:$B,'2014'!$B244,Takings!D:D)</f>
        <v>0</v>
      </c>
      <c r="E244" s="119">
        <f>SUMIF(Takings!$B:$B,'2014'!$B244,Takings!E:E)</f>
        <v>0</v>
      </c>
      <c r="F244" s="128">
        <f>SUMIF(Takings!$B:$B,'2014'!$B244,Takings!F:F)</f>
        <v>1408.75</v>
      </c>
      <c r="G244" s="131">
        <f>SUMIF(Takings!$B:$B,'2014'!$B244,Takings!G:G)</f>
        <v>50</v>
      </c>
      <c r="H244" s="128">
        <f t="shared" si="136"/>
        <v>28.175000000000001</v>
      </c>
      <c r="I244" s="129">
        <f>SUMIF(Takings!$B:$B,'2014'!$B244,Takings!I:I)</f>
        <v>1169.46</v>
      </c>
      <c r="J244" s="130">
        <f>SUMIF(Takings!$B:$B,'2014'!$B244,Takings!J:J)</f>
        <v>20</v>
      </c>
      <c r="K244" s="130">
        <f t="shared" si="137"/>
        <v>70</v>
      </c>
      <c r="L244" s="129">
        <f t="shared" si="138"/>
        <v>58.472999999999999</v>
      </c>
      <c r="M244" s="128">
        <f t="shared" si="139"/>
        <v>36.831571428571429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53" t="s">
        <v>1359</v>
      </c>
      <c r="B245" s="132">
        <v>41888</v>
      </c>
      <c r="C245" s="129">
        <f>SUMIF(Takings!$B:$B,'2014'!$B245,Takings!C:C)</f>
        <v>1089.04</v>
      </c>
      <c r="D245" s="119">
        <f>SUMIF(Takings!$B:$B,'2014'!$B245,Takings!D:D)</f>
        <v>0</v>
      </c>
      <c r="E245" s="119">
        <f>SUMIF(Takings!$B:$B,'2014'!$B245,Takings!E:E)</f>
        <v>0</v>
      </c>
      <c r="F245" s="128">
        <f>SUMIF(Takings!$B:$B,'2014'!$B245,Takings!F:F)</f>
        <v>571.95000000000005</v>
      </c>
      <c r="G245" s="131">
        <f>SUMIF(Takings!$B:$B,'2014'!$B245,Takings!G:G)</f>
        <v>25</v>
      </c>
      <c r="H245" s="128">
        <f t="shared" si="136"/>
        <v>22.878</v>
      </c>
      <c r="I245" s="129">
        <f>SUMIF(Takings!$B:$B,'2014'!$B245,Takings!I:I)</f>
        <v>517.09</v>
      </c>
      <c r="J245" s="130">
        <f>SUMIF(Takings!$B:$B,'2014'!$B245,Takings!J:J)</f>
        <v>12</v>
      </c>
      <c r="K245" s="130">
        <f t="shared" si="137"/>
        <v>37</v>
      </c>
      <c r="L245" s="129">
        <f t="shared" si="138"/>
        <v>43.090833333333336</v>
      </c>
      <c r="M245" s="128">
        <f t="shared" si="139"/>
        <v>29.433513513513514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41889</v>
      </c>
      <c r="C246" s="119">
        <f>SUM(C240:C245)</f>
        <v>7888.04</v>
      </c>
      <c r="D246" s="119">
        <f>VLOOKUP($B246,Takings!$B:$P,3,0)</f>
        <v>1897.28</v>
      </c>
      <c r="E246" s="122">
        <f>SUM(C246:D246)</f>
        <v>9785.32</v>
      </c>
      <c r="F246" s="118"/>
      <c r="G246" s="121">
        <f>SUM(G240:G245)</f>
        <v>201</v>
      </c>
      <c r="H246" s="118">
        <f>AVERAGE(H240:H245)</f>
        <v>20.649596355714003</v>
      </c>
      <c r="I246" s="119">
        <f>SUM(I240:I245)</f>
        <v>3599.9900000000002</v>
      </c>
      <c r="J246" s="120">
        <f>SUM(J240:J245)</f>
        <v>71</v>
      </c>
      <c r="K246" s="120">
        <f>SUM(G246,J246)</f>
        <v>272</v>
      </c>
      <c r="L246" s="119">
        <f>AVERAGE(L240:L245)</f>
        <v>51.702512108262113</v>
      </c>
      <c r="M246" s="118">
        <f>AVERAGE(M240:M245)</f>
        <v>28.075722511970046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53" t="s">
        <v>1360</v>
      </c>
      <c r="B247" s="132">
        <v>41890</v>
      </c>
      <c r="C247" s="129">
        <f>SUMIF(Takings!$B:$B,'2014'!$B247,Takings!C:C)</f>
        <v>798.65</v>
      </c>
      <c r="D247" s="119">
        <f>SUMIF(Takings!$B:$B,'2014'!$B247,Takings!D:D)</f>
        <v>0</v>
      </c>
      <c r="E247" s="119">
        <f>SUMIF(Takings!$B:$B,'2014'!$B247,Takings!E:E)</f>
        <v>0</v>
      </c>
      <c r="F247" s="128">
        <f>SUMIF(Takings!$B:$B,'2014'!$B247,Takings!F:F)</f>
        <v>321.2</v>
      </c>
      <c r="G247" s="131">
        <f>SUMIF(Takings!$B:$B,'2014'!$B247,Takings!G:G)</f>
        <v>19</v>
      </c>
      <c r="H247" s="128">
        <f t="shared" ref="H247:H252" si="140">IFERROR(F247/G247,0)</f>
        <v>16.905263157894737</v>
      </c>
      <c r="I247" s="129">
        <f>SUMIF(Takings!$B:$B,'2014'!$B247,Takings!I:I)</f>
        <v>477.45</v>
      </c>
      <c r="J247" s="130">
        <f>SUMIF(Takings!$B:$B,'2014'!$B247,Takings!J:J)</f>
        <v>15</v>
      </c>
      <c r="K247" s="130">
        <f t="shared" ref="K247:K252" si="141">IFERROR(SUM(G247,J247),0)</f>
        <v>34</v>
      </c>
      <c r="L247" s="129">
        <f t="shared" ref="L247:L252" si="142">IFERROR(MEDIAN(I247/J247),0)</f>
        <v>31.83</v>
      </c>
      <c r="M247" s="128">
        <f t="shared" ref="M247:M252" si="143">IFERROR(SUM(F247,I247)/K247,0)</f>
        <v>23.48970588235294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53" t="s">
        <v>1360</v>
      </c>
      <c r="B248" s="132">
        <v>41891</v>
      </c>
      <c r="C248" s="129">
        <f>SUMIF(Takings!$B:$B,'2014'!$B248,Takings!C:C)</f>
        <v>981.53</v>
      </c>
      <c r="D248" s="119">
        <f>SUMIF(Takings!$B:$B,'2014'!$B248,Takings!D:D)</f>
        <v>0</v>
      </c>
      <c r="E248" s="119">
        <f>SUMIF(Takings!$B:$B,'2014'!$B248,Takings!E:E)</f>
        <v>0</v>
      </c>
      <c r="F248" s="128">
        <f>SUMIF(Takings!$B:$B,'2014'!$B248,Takings!F:F)</f>
        <v>425.5</v>
      </c>
      <c r="G248" s="131">
        <f>SUMIF(Takings!$B:$B,'2014'!$B248,Takings!G:G)</f>
        <v>28</v>
      </c>
      <c r="H248" s="128">
        <f t="shared" si="140"/>
        <v>15.196428571428571</v>
      </c>
      <c r="I248" s="129">
        <f>SUMIF(Takings!$B:$B,'2014'!$B248,Takings!I:I)</f>
        <v>556.03</v>
      </c>
      <c r="J248" s="130">
        <f>SUMIF(Takings!$B:$B,'2014'!$B248,Takings!J:J)</f>
        <v>13</v>
      </c>
      <c r="K248" s="130">
        <f t="shared" si="141"/>
        <v>41</v>
      </c>
      <c r="L248" s="129">
        <f t="shared" si="142"/>
        <v>42.771538461538462</v>
      </c>
      <c r="M248" s="128">
        <f t="shared" si="143"/>
        <v>23.939756097560974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53" t="s">
        <v>1360</v>
      </c>
      <c r="B249" s="132">
        <v>41892</v>
      </c>
      <c r="C249" s="129">
        <f>SUMIF(Takings!$B:$B,'2014'!$B249,Takings!C:C)</f>
        <v>1071.19</v>
      </c>
      <c r="D249" s="119">
        <f>SUMIF(Takings!$B:$B,'2014'!$B249,Takings!D:D)</f>
        <v>0</v>
      </c>
      <c r="E249" s="119">
        <f>SUMIF(Takings!$B:$B,'2014'!$B249,Takings!E:E)</f>
        <v>0</v>
      </c>
      <c r="F249" s="128">
        <f>SUMIF(Takings!$B:$B,'2014'!$B249,Takings!F:F)</f>
        <v>722.05</v>
      </c>
      <c r="G249" s="131">
        <f>SUMIF(Takings!$B:$B,'2014'!$B249,Takings!G:G)</f>
        <v>32</v>
      </c>
      <c r="H249" s="128">
        <f t="shared" si="140"/>
        <v>22.564062499999999</v>
      </c>
      <c r="I249" s="129">
        <f>SUMIF(Takings!$B:$B,'2014'!$B249,Takings!I:I)</f>
        <v>394.14</v>
      </c>
      <c r="J249" s="130">
        <f>SUMIF(Takings!$B:$B,'2014'!$B249,Takings!J:J)</f>
        <v>10</v>
      </c>
      <c r="K249" s="130">
        <f t="shared" si="141"/>
        <v>42</v>
      </c>
      <c r="L249" s="129">
        <f t="shared" si="142"/>
        <v>39.414000000000001</v>
      </c>
      <c r="M249" s="128">
        <f t="shared" si="143"/>
        <v>26.575952380952383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53" t="s">
        <v>1360</v>
      </c>
      <c r="B250" s="132">
        <v>41893</v>
      </c>
      <c r="C250" s="129">
        <f>SUMIF(Takings!$B:$B,'2014'!$B250,Takings!C:C)</f>
        <v>1614.84</v>
      </c>
      <c r="D250" s="119">
        <f>SUMIF(Takings!$B:$B,'2014'!$B250,Takings!D:D)</f>
        <v>0</v>
      </c>
      <c r="E250" s="119">
        <f>SUMIF(Takings!$B:$B,'2014'!$B250,Takings!E:E)</f>
        <v>0</v>
      </c>
      <c r="F250" s="128">
        <f>SUMIF(Takings!$B:$B,'2014'!$B250,Takings!F:F)</f>
        <v>594.79999999999995</v>
      </c>
      <c r="G250" s="131">
        <f>SUMIF(Takings!$B:$B,'2014'!$B250,Takings!G:G)</f>
        <v>37</v>
      </c>
      <c r="H250" s="128">
        <f t="shared" si="140"/>
        <v>16.075675675675676</v>
      </c>
      <c r="I250" s="129">
        <f>SUMIF(Takings!$B:$B,'2014'!$B250,Takings!I:I)</f>
        <v>1020.04</v>
      </c>
      <c r="J250" s="130">
        <f>SUMIF(Takings!$B:$B,'2014'!$B250,Takings!J:J)</f>
        <v>16</v>
      </c>
      <c r="K250" s="130">
        <f t="shared" si="141"/>
        <v>53</v>
      </c>
      <c r="L250" s="129">
        <f t="shared" si="142"/>
        <v>63.752499999999998</v>
      </c>
      <c r="M250" s="128">
        <f t="shared" si="143"/>
        <v>30.468679245283017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53" t="s">
        <v>1360</v>
      </c>
      <c r="B251" s="132">
        <v>41894</v>
      </c>
      <c r="C251" s="129">
        <f>SUMIF(Takings!$B:$B,'2014'!$B251,Takings!C:C)</f>
        <v>2240.7199999999998</v>
      </c>
      <c r="D251" s="119">
        <f>SUMIF(Takings!$B:$B,'2014'!$B251,Takings!D:D)</f>
        <v>0</v>
      </c>
      <c r="E251" s="119">
        <f>SUMIF(Takings!$B:$B,'2014'!$B251,Takings!E:E)</f>
        <v>0</v>
      </c>
      <c r="F251" s="128">
        <f>SUMIF(Takings!$B:$B,'2014'!$B251,Takings!F:F)</f>
        <v>1197.8</v>
      </c>
      <c r="G251" s="131">
        <f>SUMIF(Takings!$B:$B,'2014'!$B251,Takings!G:G)</f>
        <v>48</v>
      </c>
      <c r="H251" s="128">
        <f t="shared" si="140"/>
        <v>24.954166666666666</v>
      </c>
      <c r="I251" s="129">
        <f>SUMIF(Takings!$B:$B,'2014'!$B251,Takings!I:I)</f>
        <v>1042.92</v>
      </c>
      <c r="J251" s="130">
        <f>SUMIF(Takings!$B:$B,'2014'!$B251,Takings!J:J)</f>
        <v>18</v>
      </c>
      <c r="K251" s="130">
        <f t="shared" si="141"/>
        <v>66</v>
      </c>
      <c r="L251" s="129">
        <f t="shared" si="142"/>
        <v>57.940000000000005</v>
      </c>
      <c r="M251" s="128">
        <f t="shared" si="143"/>
        <v>33.950303030303033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53" t="s">
        <v>1360</v>
      </c>
      <c r="B252" s="132">
        <v>41895</v>
      </c>
      <c r="C252" s="129">
        <f>SUMIF(Takings!$B:$B,'2014'!$B252,Takings!C:C)</f>
        <v>882.86</v>
      </c>
      <c r="D252" s="119">
        <f>SUMIF(Takings!$B:$B,'2014'!$B252,Takings!D:D)</f>
        <v>0</v>
      </c>
      <c r="E252" s="119">
        <f>SUMIF(Takings!$B:$B,'2014'!$B252,Takings!E:E)</f>
        <v>0</v>
      </c>
      <c r="F252" s="128">
        <f>SUMIF(Takings!$B:$B,'2014'!$B252,Takings!F:F)</f>
        <v>628.95000000000005</v>
      </c>
      <c r="G252" s="131">
        <f>SUMIF(Takings!$B:$B,'2014'!$B252,Takings!G:G)</f>
        <v>23</v>
      </c>
      <c r="H252" s="128">
        <f t="shared" si="140"/>
        <v>27.345652173913045</v>
      </c>
      <c r="I252" s="129">
        <f>SUMIF(Takings!$B:$B,'2014'!$B252,Takings!I:I)</f>
        <v>253.91</v>
      </c>
      <c r="J252" s="130">
        <f>SUMIF(Takings!$B:$B,'2014'!$B252,Takings!J:J)</f>
        <v>9</v>
      </c>
      <c r="K252" s="130">
        <f t="shared" si="141"/>
        <v>32</v>
      </c>
      <c r="L252" s="129">
        <f t="shared" si="142"/>
        <v>28.212222222222223</v>
      </c>
      <c r="M252" s="128">
        <f t="shared" si="143"/>
        <v>27.589375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41896</v>
      </c>
      <c r="C253" s="119">
        <f>SUM(C247:C252)</f>
        <v>7589.79</v>
      </c>
      <c r="D253" s="119">
        <f>VLOOKUP($B253,Takings!$B:$P,3,0)</f>
        <v>1933.1</v>
      </c>
      <c r="E253" s="122">
        <f>SUM(C253:D253)</f>
        <v>9522.89</v>
      </c>
      <c r="F253" s="118"/>
      <c r="G253" s="121">
        <f>SUM(G247:G252)</f>
        <v>187</v>
      </c>
      <c r="H253" s="118">
        <f>AVERAGE(H247:H252)</f>
        <v>20.506874790929782</v>
      </c>
      <c r="I253" s="119">
        <f>SUM(I247:I252)</f>
        <v>3744.49</v>
      </c>
      <c r="J253" s="120">
        <f>SUM(J247:J252)</f>
        <v>81</v>
      </c>
      <c r="K253" s="120">
        <f>SUM(G253,J253)</f>
        <v>268</v>
      </c>
      <c r="L253" s="119">
        <f>AVERAGE(L247:L252)</f>
        <v>43.986710113960122</v>
      </c>
      <c r="M253" s="118">
        <f>AVERAGE(M247:M252)</f>
        <v>27.668961939408721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53" t="s">
        <v>1361</v>
      </c>
      <c r="B254" s="132">
        <v>41897</v>
      </c>
      <c r="C254" s="129">
        <f>SUMIF(Takings!$B:$B,'2014'!$B254,Takings!C:C)</f>
        <v>990.98</v>
      </c>
      <c r="D254" s="119">
        <f>SUMIF(Takings!$B:$B,'2014'!$B254,Takings!D:D)</f>
        <v>0</v>
      </c>
      <c r="E254" s="119">
        <f>SUMIF(Takings!$B:$B,'2014'!$B254,Takings!E:E)</f>
        <v>0</v>
      </c>
      <c r="F254" s="128">
        <f>SUMIF(Takings!$B:$B,'2014'!$B254,Takings!F:F)</f>
        <v>547.79999999999995</v>
      </c>
      <c r="G254" s="131">
        <f>SUMIF(Takings!$B:$B,'2014'!$B254,Takings!G:G)</f>
        <v>32</v>
      </c>
      <c r="H254" s="128">
        <f t="shared" ref="H254:H259" si="144">IFERROR(F254/G254,0)</f>
        <v>17.118749999999999</v>
      </c>
      <c r="I254" s="129">
        <f>SUMIF(Takings!$B:$B,'2014'!$B254,Takings!I:I)</f>
        <v>443.18</v>
      </c>
      <c r="J254" s="130">
        <f>SUMIF(Takings!$B:$B,'2014'!$B254,Takings!J:J)</f>
        <v>13</v>
      </c>
      <c r="K254" s="130">
        <f t="shared" ref="K254:K259" si="145">IFERROR(SUM(G254,J254),0)</f>
        <v>45</v>
      </c>
      <c r="L254" s="129">
        <f t="shared" ref="L254:L259" si="146">IFERROR(MEDIAN(I254/J254),0)</f>
        <v>34.090769230769233</v>
      </c>
      <c r="M254" s="128">
        <f t="shared" ref="M254:M259" si="147">IFERROR(SUM(F254,I254)/K254,0)</f>
        <v>22.021777777777778</v>
      </c>
      <c r="N254" s="127" t="str">
        <f>IF(VLOOKUP($B254,Takings!$B:$P,13,0)=0,"",VLOOKUP($B254,Takings!$B:$P,13,0))</f>
        <v/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53" t="s">
        <v>1361</v>
      </c>
      <c r="B255" s="132">
        <v>41898</v>
      </c>
      <c r="C255" s="129">
        <f>SUMIF(Takings!$B:$B,'2014'!$B255,Takings!C:C)</f>
        <v>762.98</v>
      </c>
      <c r="D255" s="119">
        <f>SUMIF(Takings!$B:$B,'2014'!$B255,Takings!D:D)</f>
        <v>0</v>
      </c>
      <c r="E255" s="119">
        <f>SUMIF(Takings!$B:$B,'2014'!$B255,Takings!E:E)</f>
        <v>0</v>
      </c>
      <c r="F255" s="128">
        <f>SUMIF(Takings!$B:$B,'2014'!$B255,Takings!F:F)</f>
        <v>357.35</v>
      </c>
      <c r="G255" s="131">
        <f>SUMIF(Takings!$B:$B,'2014'!$B255,Takings!G:G)</f>
        <v>21</v>
      </c>
      <c r="H255" s="128">
        <f t="shared" si="144"/>
        <v>17.016666666666669</v>
      </c>
      <c r="I255" s="129">
        <f>SUMIF(Takings!$B:$B,'2014'!$B255,Takings!I:I)</f>
        <v>405.64</v>
      </c>
      <c r="J255" s="130">
        <f>SUMIF(Takings!$B:$B,'2014'!$B255,Takings!J:J)</f>
        <v>15</v>
      </c>
      <c r="K255" s="130">
        <f t="shared" si="145"/>
        <v>36</v>
      </c>
      <c r="L255" s="129">
        <f t="shared" si="146"/>
        <v>27.042666666666666</v>
      </c>
      <c r="M255" s="128">
        <f t="shared" si="147"/>
        <v>21.194166666666668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53" t="s">
        <v>1361</v>
      </c>
      <c r="B256" s="132">
        <v>41899</v>
      </c>
      <c r="C256" s="129">
        <f>SUMIF(Takings!$B:$B,'2014'!$B256,Takings!C:C)</f>
        <v>1049.78</v>
      </c>
      <c r="D256" s="119">
        <f>SUMIF(Takings!$B:$B,'2014'!$B256,Takings!D:D)</f>
        <v>0</v>
      </c>
      <c r="E256" s="119">
        <f>SUMIF(Takings!$B:$B,'2014'!$B256,Takings!E:E)</f>
        <v>0</v>
      </c>
      <c r="F256" s="128">
        <f>SUMIF(Takings!$B:$B,'2014'!$B256,Takings!F:F)</f>
        <v>529.54999999999995</v>
      </c>
      <c r="G256" s="131">
        <f>SUMIF(Takings!$B:$B,'2014'!$B256,Takings!G:G)</f>
        <v>25</v>
      </c>
      <c r="H256" s="128">
        <f t="shared" si="144"/>
        <v>21.181999999999999</v>
      </c>
      <c r="I256" s="129">
        <f>SUMIF(Takings!$B:$B,'2014'!$B256,Takings!I:I)</f>
        <v>520.23</v>
      </c>
      <c r="J256" s="130">
        <f>SUMIF(Takings!$B:$B,'2014'!$B256,Takings!J:J)</f>
        <v>16</v>
      </c>
      <c r="K256" s="130">
        <f t="shared" si="145"/>
        <v>41</v>
      </c>
      <c r="L256" s="129">
        <f t="shared" si="146"/>
        <v>32.514375000000001</v>
      </c>
      <c r="M256" s="128">
        <f t="shared" si="147"/>
        <v>25.60439024390244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53" t="s">
        <v>1361</v>
      </c>
      <c r="B257" s="132">
        <v>41900</v>
      </c>
      <c r="C257" s="129">
        <f>SUMIF(Takings!$B:$B,'2014'!$B257,Takings!C:C)</f>
        <v>1811.15</v>
      </c>
      <c r="D257" s="119">
        <f>SUMIF(Takings!$B:$B,'2014'!$B257,Takings!D:D)</f>
        <v>0</v>
      </c>
      <c r="E257" s="119">
        <f>SUMIF(Takings!$B:$B,'2014'!$B257,Takings!E:E)</f>
        <v>0</v>
      </c>
      <c r="F257" s="128">
        <f>SUMIF(Takings!$B:$B,'2014'!$B257,Takings!F:F)</f>
        <v>483.05</v>
      </c>
      <c r="G257" s="131">
        <f>SUMIF(Takings!$B:$B,'2014'!$B257,Takings!G:G)</f>
        <v>33</v>
      </c>
      <c r="H257" s="128">
        <f t="shared" si="144"/>
        <v>14.637878787878789</v>
      </c>
      <c r="I257" s="129">
        <f>SUMIF(Takings!$B:$B,'2014'!$B257,Takings!I:I)</f>
        <v>1328.1</v>
      </c>
      <c r="J257" s="130">
        <f>SUMIF(Takings!$B:$B,'2014'!$B257,Takings!J:J)</f>
        <v>12</v>
      </c>
      <c r="K257" s="130">
        <f t="shared" si="145"/>
        <v>45</v>
      </c>
      <c r="L257" s="129">
        <f t="shared" si="146"/>
        <v>110.675</v>
      </c>
      <c r="M257" s="128">
        <f t="shared" si="147"/>
        <v>40.247777777777777</v>
      </c>
      <c r="N257" s="127" t="str">
        <f>IF(VLOOKUP($B257,Takings!$B:$P,13,0)=0,"",VLOOKUP($B257,Takings!$B:$P,13,0))</f>
        <v/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53" t="s">
        <v>1361</v>
      </c>
      <c r="B258" s="132">
        <v>41901</v>
      </c>
      <c r="C258" s="129">
        <f>SUMIF(Takings!$B:$B,'2014'!$B258,Takings!C:C)</f>
        <v>1782.71</v>
      </c>
      <c r="D258" s="119">
        <f>SUMIF(Takings!$B:$B,'2014'!$B258,Takings!D:D)</f>
        <v>0</v>
      </c>
      <c r="E258" s="119">
        <f>SUMIF(Takings!$B:$B,'2014'!$B258,Takings!E:E)</f>
        <v>0</v>
      </c>
      <c r="F258" s="128">
        <f>SUMIF(Takings!$B:$B,'2014'!$B258,Takings!F:F)</f>
        <v>1192.8499999999999</v>
      </c>
      <c r="G258" s="131">
        <f>SUMIF(Takings!$B:$B,'2014'!$B258,Takings!G:G)</f>
        <v>39</v>
      </c>
      <c r="H258" s="128">
        <f t="shared" si="144"/>
        <v>30.585897435897433</v>
      </c>
      <c r="I258" s="129">
        <f>SUMIF(Takings!$B:$B,'2014'!$B258,Takings!I:I)</f>
        <v>589.86</v>
      </c>
      <c r="J258" s="130">
        <f>SUMIF(Takings!$B:$B,'2014'!$B258,Takings!J:J)</f>
        <v>11</v>
      </c>
      <c r="K258" s="130">
        <f t="shared" si="145"/>
        <v>50</v>
      </c>
      <c r="L258" s="129">
        <f t="shared" si="146"/>
        <v>53.623636363636365</v>
      </c>
      <c r="M258" s="128">
        <f t="shared" si="147"/>
        <v>35.654200000000003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34" t="s">
        <v>1361</v>
      </c>
      <c r="B259" s="132">
        <v>41902</v>
      </c>
      <c r="C259" s="129">
        <f>SUMIF(Takings!$B:$B,'2014'!$B259,Takings!C:C)</f>
        <v>859.59</v>
      </c>
      <c r="D259" s="119">
        <f>SUMIF(Takings!$B:$B,'2014'!$B259,Takings!D:D)</f>
        <v>0</v>
      </c>
      <c r="E259" s="119">
        <f>SUMIF(Takings!$B:$B,'2014'!$B259,Takings!E:E)</f>
        <v>0</v>
      </c>
      <c r="F259" s="128">
        <f>SUMIF(Takings!$B:$B,'2014'!$B259,Takings!F:F)</f>
        <v>164.9</v>
      </c>
      <c r="G259" s="131">
        <f>SUMIF(Takings!$B:$B,'2014'!$B259,Takings!G:G)</f>
        <v>11</v>
      </c>
      <c r="H259" s="128">
        <f t="shared" si="144"/>
        <v>14.990909090909092</v>
      </c>
      <c r="I259" s="129">
        <f>SUMIF(Takings!$B:$B,'2014'!$B259,Takings!I:I)</f>
        <v>649.69000000000005</v>
      </c>
      <c r="J259" s="130">
        <f>SUMIF(Takings!$B:$B,'2014'!$B259,Takings!J:J)</f>
        <v>13</v>
      </c>
      <c r="K259" s="130">
        <f t="shared" si="145"/>
        <v>24</v>
      </c>
      <c r="L259" s="129">
        <f t="shared" si="146"/>
        <v>49.976153846153849</v>
      </c>
      <c r="M259" s="128">
        <f t="shared" si="147"/>
        <v>33.941250000000004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41903</v>
      </c>
      <c r="C260" s="119">
        <f>SUM(C254:C259)</f>
        <v>7257.19</v>
      </c>
      <c r="D260" s="119">
        <f>VLOOKUP($B260,Takings!$B:$P,3,0)</f>
        <v>2626.62</v>
      </c>
      <c r="E260" s="122">
        <f>SUM(C260:D260)</f>
        <v>9883.81</v>
      </c>
      <c r="F260" s="118"/>
      <c r="G260" s="121">
        <f>SUM(G254:G259)</f>
        <v>161</v>
      </c>
      <c r="H260" s="118">
        <f>AVERAGE(H254:H259)</f>
        <v>19.25535033022533</v>
      </c>
      <c r="I260" s="119">
        <f>SUM(I254:I259)</f>
        <v>3936.7</v>
      </c>
      <c r="J260" s="120">
        <f>SUM(J254:J259)</f>
        <v>80</v>
      </c>
      <c r="K260" s="120">
        <f>SUM(G260,J260)</f>
        <v>241</v>
      </c>
      <c r="L260" s="119">
        <f>AVERAGE(L254:L259)</f>
        <v>51.320433517871017</v>
      </c>
      <c r="M260" s="118">
        <f>AVERAGE(M254:M259)</f>
        <v>29.777260411020777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34" t="s">
        <v>1362</v>
      </c>
      <c r="B261" s="132">
        <v>41904</v>
      </c>
      <c r="C261" s="129">
        <f>SUMIF(Takings!$B:$B,'2014'!$B261,Takings!C:C)</f>
        <v>656.59</v>
      </c>
      <c r="D261" s="119">
        <f>SUMIF(Takings!$B:$B,'2014'!$B261,Takings!D:D)</f>
        <v>0</v>
      </c>
      <c r="E261" s="119">
        <f>SUMIF(Takings!$B:$B,'2014'!$B261,Takings!E:E)</f>
        <v>0</v>
      </c>
      <c r="F261" s="128">
        <f>SUMIF(Takings!$B:$B,'2014'!$B261,Takings!F:F)</f>
        <v>383.25</v>
      </c>
      <c r="G261" s="131">
        <f>SUMIF(Takings!$B:$B,'2014'!$B261,Takings!G:G)</f>
        <v>27</v>
      </c>
      <c r="H261" s="128">
        <f t="shared" ref="H261:H266" si="148">IFERROR(F261/G261,0)</f>
        <v>14.194444444444445</v>
      </c>
      <c r="I261" s="129">
        <f>SUMIF(Takings!$B:$B,'2014'!$B261,Takings!I:I)</f>
        <v>273.33999999999997</v>
      </c>
      <c r="J261" s="130">
        <f>SUMIF(Takings!$B:$B,'2014'!$B261,Takings!J:J)</f>
        <v>6</v>
      </c>
      <c r="K261" s="130">
        <f t="shared" ref="K261:K266" si="149">IFERROR(SUM(G261,J261),0)</f>
        <v>33</v>
      </c>
      <c r="L261" s="129">
        <f t="shared" ref="L261:L266" si="150">IFERROR(MEDIAN(I261/J261),0)</f>
        <v>45.556666666666665</v>
      </c>
      <c r="M261" s="128">
        <f t="shared" ref="M261:M266" si="151">IFERROR(SUM(F261,I261)/K261,0)</f>
        <v>19.896666666666665</v>
      </c>
      <c r="N261" s="127" t="str">
        <f>IF(VLOOKUP($B261,Takings!$B:$P,13,0)=0,"",VLOOKUP($B261,Takings!$B:$P,13,0))</f>
        <v/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34" t="s">
        <v>1362</v>
      </c>
      <c r="B262" s="132">
        <v>41905</v>
      </c>
      <c r="C262" s="129">
        <f>SUMIF(Takings!$B:$B,'2014'!$B262,Takings!C:C)</f>
        <v>600.58000000000004</v>
      </c>
      <c r="D262" s="119">
        <f>SUMIF(Takings!$B:$B,'2014'!$B262,Takings!D:D)</f>
        <v>0</v>
      </c>
      <c r="E262" s="119">
        <f>SUMIF(Takings!$B:$B,'2014'!$B262,Takings!E:E)</f>
        <v>0</v>
      </c>
      <c r="F262" s="128">
        <f>SUMIF(Takings!$B:$B,'2014'!$B262,Takings!F:F)</f>
        <v>307.89999999999998</v>
      </c>
      <c r="G262" s="131">
        <f>SUMIF(Takings!$B:$B,'2014'!$B262,Takings!G:G)</f>
        <v>28</v>
      </c>
      <c r="H262" s="128">
        <f t="shared" si="148"/>
        <v>10.99642857142857</v>
      </c>
      <c r="I262" s="129">
        <f>SUMIF(Takings!$B:$B,'2014'!$B262,Takings!I:I)</f>
        <v>292.68</v>
      </c>
      <c r="J262" s="130">
        <f>SUMIF(Takings!$B:$B,'2014'!$B262,Takings!J:J)</f>
        <v>12</v>
      </c>
      <c r="K262" s="130">
        <f t="shared" si="149"/>
        <v>40</v>
      </c>
      <c r="L262" s="129">
        <f t="shared" si="150"/>
        <v>24.39</v>
      </c>
      <c r="M262" s="128">
        <f t="shared" si="151"/>
        <v>15.014499999999998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34" t="s">
        <v>1362</v>
      </c>
      <c r="B263" s="132">
        <v>41906</v>
      </c>
      <c r="C263" s="129">
        <f>SUMIF(Takings!$B:$B,'2014'!$B263,Takings!C:C)</f>
        <v>720.09</v>
      </c>
      <c r="D263" s="119">
        <f>SUMIF(Takings!$B:$B,'2014'!$B263,Takings!D:D)</f>
        <v>0</v>
      </c>
      <c r="E263" s="119">
        <f>SUMIF(Takings!$B:$B,'2014'!$B263,Takings!E:E)</f>
        <v>0</v>
      </c>
      <c r="F263" s="128">
        <f>SUMIF(Takings!$B:$B,'2014'!$B263,Takings!F:F)</f>
        <v>343.8</v>
      </c>
      <c r="G263" s="131">
        <f>SUMIF(Takings!$B:$B,'2014'!$B263,Takings!G:G)</f>
        <v>23</v>
      </c>
      <c r="H263" s="128">
        <f t="shared" si="148"/>
        <v>14.947826086956523</v>
      </c>
      <c r="I263" s="129">
        <f>SUMIF(Takings!$B:$B,'2014'!$B263,Takings!I:I)</f>
        <v>376.29</v>
      </c>
      <c r="J263" s="130">
        <f>SUMIF(Takings!$B:$B,'2014'!$B263,Takings!J:J)</f>
        <v>10</v>
      </c>
      <c r="K263" s="130">
        <f t="shared" si="149"/>
        <v>33</v>
      </c>
      <c r="L263" s="129">
        <f t="shared" si="150"/>
        <v>37.629000000000005</v>
      </c>
      <c r="M263" s="128">
        <f t="shared" si="151"/>
        <v>21.82090909090909</v>
      </c>
      <c r="N263" s="127" t="str">
        <f>IF(VLOOKUP($B263,Takings!$B:$P,13,0)=0,"",VLOOKUP($B263,Takings!$B:$P,13,0))</f>
        <v/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34" t="s">
        <v>1362</v>
      </c>
      <c r="B264" s="132">
        <v>41907</v>
      </c>
      <c r="C264" s="129">
        <f>SUMIF(Takings!$B:$B,'2014'!$B264,Takings!C:C)</f>
        <v>1548.1</v>
      </c>
      <c r="D264" s="119">
        <f>SUMIF(Takings!$B:$B,'2014'!$B264,Takings!D:D)</f>
        <v>0</v>
      </c>
      <c r="E264" s="119">
        <f>SUMIF(Takings!$B:$B,'2014'!$B264,Takings!E:E)</f>
        <v>0</v>
      </c>
      <c r="F264" s="128">
        <f>SUMIF(Takings!$B:$B,'2014'!$B264,Takings!F:F)</f>
        <v>1389.5</v>
      </c>
      <c r="G264" s="131">
        <f>SUMIF(Takings!$B:$B,'2014'!$B264,Takings!G:G)</f>
        <v>37</v>
      </c>
      <c r="H264" s="128">
        <f t="shared" si="148"/>
        <v>37.554054054054056</v>
      </c>
      <c r="I264" s="129">
        <f>SUMIF(Takings!$B:$B,'2014'!$B264,Takings!I:I)</f>
        <v>158.6</v>
      </c>
      <c r="J264" s="130">
        <f>SUMIF(Takings!$B:$B,'2014'!$B264,Takings!J:J)</f>
        <v>8</v>
      </c>
      <c r="K264" s="130">
        <f t="shared" si="149"/>
        <v>45</v>
      </c>
      <c r="L264" s="129">
        <f t="shared" si="150"/>
        <v>19.824999999999999</v>
      </c>
      <c r="M264" s="128">
        <f t="shared" si="151"/>
        <v>34.402222222222221</v>
      </c>
      <c r="N264" s="127" t="str">
        <f>IF(VLOOKUP($B264,Takings!$B:$P,13,0)=0,"",VLOOKUP($B264,Takings!$B:$P,13,0))</f>
        <v/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34" t="s">
        <v>1362</v>
      </c>
      <c r="B265" s="132">
        <v>41908</v>
      </c>
      <c r="C265" s="129">
        <f>SUMIF(Takings!$B:$B,'2014'!$B265,Takings!C:C)</f>
        <v>3117.71</v>
      </c>
      <c r="D265" s="119">
        <f>SUMIF(Takings!$B:$B,'2014'!$B265,Takings!D:D)</f>
        <v>0</v>
      </c>
      <c r="E265" s="119">
        <f>SUMIF(Takings!$B:$B,'2014'!$B265,Takings!E:E)</f>
        <v>0</v>
      </c>
      <c r="F265" s="128">
        <f>SUMIF(Takings!$B:$B,'2014'!$B265,Takings!F:F)</f>
        <v>1286.05</v>
      </c>
      <c r="G265" s="131">
        <f>SUMIF(Takings!$B:$B,'2014'!$B265,Takings!G:G)</f>
        <v>39</v>
      </c>
      <c r="H265" s="128">
        <f t="shared" si="148"/>
        <v>32.975641025641025</v>
      </c>
      <c r="I265" s="129">
        <f>SUMIF(Takings!$B:$B,'2014'!$B265,Takings!I:I)</f>
        <v>1831.66</v>
      </c>
      <c r="J265" s="130">
        <f>SUMIF(Takings!$B:$B,'2014'!$B265,Takings!J:J)</f>
        <v>16</v>
      </c>
      <c r="K265" s="130">
        <f t="shared" si="149"/>
        <v>55</v>
      </c>
      <c r="L265" s="129">
        <f t="shared" si="150"/>
        <v>114.47875000000001</v>
      </c>
      <c r="M265" s="128">
        <f t="shared" si="151"/>
        <v>56.685636363636362</v>
      </c>
      <c r="N265" s="127" t="str">
        <f>IF(VLOOKUP($B265,Takings!$B:$P,13,0)=0,"",VLOOKUP($B265,Takings!$B:$P,13,0))</f>
        <v/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34" t="s">
        <v>1362</v>
      </c>
      <c r="B266" s="132">
        <v>41909</v>
      </c>
      <c r="C266" s="129">
        <f>SUMIF(Takings!$B:$B,'2014'!$B266,Takings!C:C)</f>
        <v>826.74</v>
      </c>
      <c r="D266" s="119">
        <f>SUMIF(Takings!$B:$B,'2014'!$B266,Takings!D:D)</f>
        <v>0</v>
      </c>
      <c r="E266" s="119">
        <f>SUMIF(Takings!$B:$B,'2014'!$B266,Takings!E:E)</f>
        <v>0</v>
      </c>
      <c r="F266" s="128">
        <f>SUMIF(Takings!$B:$B,'2014'!$B266,Takings!F:F)</f>
        <v>404</v>
      </c>
      <c r="G266" s="131">
        <f>SUMIF(Takings!$B:$B,'2014'!$B266,Takings!G:G)</f>
        <v>25</v>
      </c>
      <c r="H266" s="128">
        <f t="shared" si="148"/>
        <v>16.16</v>
      </c>
      <c r="I266" s="129">
        <f>SUMIF(Takings!$B:$B,'2014'!$B266,Takings!I:I)</f>
        <v>422.74</v>
      </c>
      <c r="J266" s="130">
        <f>SUMIF(Takings!$B:$B,'2014'!$B266,Takings!J:J)</f>
        <v>11</v>
      </c>
      <c r="K266" s="130">
        <f t="shared" si="149"/>
        <v>36</v>
      </c>
      <c r="L266" s="129">
        <f t="shared" si="150"/>
        <v>38.43090909090909</v>
      </c>
      <c r="M266" s="128">
        <f t="shared" si="151"/>
        <v>22.965</v>
      </c>
      <c r="N266" s="127" t="str">
        <f>IF(VLOOKUP($B266,Takings!$B:$P,13,0)=0,"",VLOOKUP($B266,Takings!$B:$P,13,0))</f>
        <v/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41910</v>
      </c>
      <c r="C267" s="119">
        <f>SUM(C261:C266)</f>
        <v>7469.8099999999995</v>
      </c>
      <c r="D267" s="119">
        <f>VLOOKUP($B267,Takings!$B:$P,3,0)</f>
        <v>1585.17</v>
      </c>
      <c r="E267" s="122">
        <f>SUM(C267:D267)</f>
        <v>9054.98</v>
      </c>
      <c r="F267" s="118"/>
      <c r="G267" s="121">
        <f>SUM(G261:G266)</f>
        <v>179</v>
      </c>
      <c r="H267" s="118">
        <f>AVERAGE(H261:H266)</f>
        <v>21.138065697087438</v>
      </c>
      <c r="I267" s="119">
        <f>SUM(I261:I266)</f>
        <v>3355.3099999999995</v>
      </c>
      <c r="J267" s="120">
        <f>SUM(J261:J266)</f>
        <v>63</v>
      </c>
      <c r="K267" s="120">
        <f>SUM(G267,J267)</f>
        <v>242</v>
      </c>
      <c r="L267" s="119">
        <f>AVERAGE(L261:L266)</f>
        <v>46.718387626262626</v>
      </c>
      <c r="M267" s="118">
        <f>AVERAGE(M261:M266)</f>
        <v>28.464155723905723</v>
      </c>
      <c r="N267" s="117" t="str">
        <f>IF(VLOOKUP($B267,Takings!$B:$P,13,0)=0,"",VLOOKUP($B267,Takings!$B:$P,13,0))</f>
        <v/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34" t="s">
        <v>1363</v>
      </c>
      <c r="B268" s="132">
        <v>41911</v>
      </c>
      <c r="C268" s="129">
        <f>SUMIF(Takings!$B:$B,'2014'!$B268,Takings!C:C)</f>
        <v>815.21</v>
      </c>
      <c r="D268" s="119">
        <f>SUMIF(Takings!$B:$B,'2014'!$B268,Takings!D:D)</f>
        <v>0</v>
      </c>
      <c r="E268" s="119">
        <f>SUMIF(Takings!$B:$B,'2014'!$B268,Takings!E:E)</f>
        <v>0</v>
      </c>
      <c r="F268" s="128">
        <f>SUMIF(Takings!$B:$B,'2014'!$B268,Takings!F:F)</f>
        <v>281.95</v>
      </c>
      <c r="G268" s="131">
        <f>SUMIF(Takings!$B:$B,'2014'!$B268,Takings!G:G)</f>
        <v>22</v>
      </c>
      <c r="H268" s="128">
        <f t="shared" ref="H268:H273" si="152">IFERROR(F268/G268,0)</f>
        <v>12.81590909090909</v>
      </c>
      <c r="I268" s="129">
        <f>SUMIF(Takings!$B:$B,'2014'!$B268,Takings!I:I)</f>
        <v>533.26</v>
      </c>
      <c r="J268" s="130">
        <f>SUMIF(Takings!$B:$B,'2014'!$B268,Takings!J:J)</f>
        <v>12</v>
      </c>
      <c r="K268" s="130">
        <f t="shared" ref="K268:K273" si="153">IFERROR(SUM(G268,J268),0)</f>
        <v>34</v>
      </c>
      <c r="L268" s="129">
        <f t="shared" ref="L268:L273" si="154">IFERROR(MEDIAN(I268/J268),0)</f>
        <v>44.438333333333333</v>
      </c>
      <c r="M268" s="128">
        <f t="shared" ref="M268:M273" si="155">IFERROR(SUM(F268,I268)/K268,0)</f>
        <v>23.976764705882353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34" t="s">
        <v>1363</v>
      </c>
      <c r="B269" s="132">
        <v>41912</v>
      </c>
      <c r="C269" s="129">
        <f>SUMIF(Takings!$B:$B,'2014'!$B269,Takings!C:C)</f>
        <v>827.54</v>
      </c>
      <c r="D269" s="119">
        <f>SUMIF(Takings!$B:$B,'2014'!$B269,Takings!D:D)</f>
        <v>0</v>
      </c>
      <c r="E269" s="119">
        <f>SUMIF(Takings!$B:$B,'2014'!$B269,Takings!E:E)</f>
        <v>0</v>
      </c>
      <c r="F269" s="128">
        <f>SUMIF(Takings!$B:$B,'2014'!$B269,Takings!F:F)</f>
        <v>631.04999999999995</v>
      </c>
      <c r="G269" s="131">
        <f>SUMIF(Takings!$B:$B,'2014'!$B269,Takings!G:G)</f>
        <v>35</v>
      </c>
      <c r="H269" s="128">
        <f t="shared" si="152"/>
        <v>18.029999999999998</v>
      </c>
      <c r="I269" s="129">
        <f>SUMIF(Takings!$B:$B,'2014'!$B269,Takings!I:I)</f>
        <v>196.49</v>
      </c>
      <c r="J269" s="130">
        <f>SUMIF(Takings!$B:$B,'2014'!$B269,Takings!J:J)</f>
        <v>9</v>
      </c>
      <c r="K269" s="130">
        <f t="shared" si="153"/>
        <v>44</v>
      </c>
      <c r="L269" s="129">
        <f t="shared" si="154"/>
        <v>21.832222222222224</v>
      </c>
      <c r="M269" s="128">
        <f t="shared" si="155"/>
        <v>18.807727272727274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34" t="s">
        <v>1363</v>
      </c>
      <c r="B270" s="132">
        <v>41913</v>
      </c>
      <c r="C270" s="129">
        <f>SUMIF(Takings!$B:$B,'2014'!$B270,Takings!C:C)</f>
        <v>802.29</v>
      </c>
      <c r="D270" s="119">
        <f>SUMIF(Takings!$B:$B,'2014'!$B270,Takings!D:D)</f>
        <v>0</v>
      </c>
      <c r="E270" s="119">
        <f>SUMIF(Takings!$B:$B,'2014'!$B270,Takings!E:E)</f>
        <v>0</v>
      </c>
      <c r="F270" s="128">
        <f>SUMIF(Takings!$B:$B,'2014'!$B270,Takings!F:F)</f>
        <v>529.1</v>
      </c>
      <c r="G270" s="131">
        <f>SUMIF(Takings!$B:$B,'2014'!$B270,Takings!G:G)</f>
        <v>30</v>
      </c>
      <c r="H270" s="128">
        <f t="shared" si="152"/>
        <v>17.636666666666667</v>
      </c>
      <c r="I270" s="129">
        <f>SUMIF(Takings!$B:$B,'2014'!$B270,Takings!I:I)</f>
        <v>273.19</v>
      </c>
      <c r="J270" s="130">
        <f>SUMIF(Takings!$B:$B,'2014'!$B270,Takings!J:J)</f>
        <v>10</v>
      </c>
      <c r="K270" s="130">
        <f t="shared" si="153"/>
        <v>40</v>
      </c>
      <c r="L270" s="129">
        <f t="shared" si="154"/>
        <v>27.318999999999999</v>
      </c>
      <c r="M270" s="128">
        <f t="shared" si="155"/>
        <v>20.05725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34" t="s">
        <v>1363</v>
      </c>
      <c r="B271" s="132">
        <v>41914</v>
      </c>
      <c r="C271" s="129">
        <f>SUMIF(Takings!$B:$B,'2014'!$B271,Takings!C:C)</f>
        <v>1096.1199999999999</v>
      </c>
      <c r="D271" s="119">
        <f>SUMIF(Takings!$B:$B,'2014'!$B271,Takings!D:D)</f>
        <v>0</v>
      </c>
      <c r="E271" s="119">
        <f>SUMIF(Takings!$B:$B,'2014'!$B271,Takings!E:E)</f>
        <v>0</v>
      </c>
      <c r="F271" s="128">
        <f>SUMIF(Takings!$B:$B,'2014'!$B271,Takings!F:F)</f>
        <v>548.6</v>
      </c>
      <c r="G271" s="131">
        <f>SUMIF(Takings!$B:$B,'2014'!$B271,Takings!G:G)</f>
        <v>32</v>
      </c>
      <c r="H271" s="128">
        <f t="shared" si="152"/>
        <v>17.143750000000001</v>
      </c>
      <c r="I271" s="129">
        <f>SUMIF(Takings!$B:$B,'2014'!$B271,Takings!I:I)</f>
        <v>547.52</v>
      </c>
      <c r="J271" s="130">
        <f>SUMIF(Takings!$B:$B,'2014'!$B271,Takings!J:J)</f>
        <v>12</v>
      </c>
      <c r="K271" s="130">
        <f t="shared" si="153"/>
        <v>44</v>
      </c>
      <c r="L271" s="129">
        <f t="shared" si="154"/>
        <v>45.626666666666665</v>
      </c>
      <c r="M271" s="128">
        <f t="shared" si="155"/>
        <v>24.91181818181818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34" t="s">
        <v>1363</v>
      </c>
      <c r="B272" s="132">
        <v>41915</v>
      </c>
      <c r="C272" s="129">
        <f>SUMIF(Takings!$B:$B,'2014'!$B272,Takings!C:C)</f>
        <v>1773.94</v>
      </c>
      <c r="D272" s="119">
        <f>SUMIF(Takings!$B:$B,'2014'!$B272,Takings!D:D)</f>
        <v>0</v>
      </c>
      <c r="E272" s="119">
        <f>SUMIF(Takings!$B:$B,'2014'!$B272,Takings!E:E)</f>
        <v>0</v>
      </c>
      <c r="F272" s="128">
        <f>SUMIF(Takings!$B:$B,'2014'!$B272,Takings!F:F)</f>
        <v>865.45</v>
      </c>
      <c r="G272" s="131">
        <f>SUMIF(Takings!$B:$B,'2014'!$B272,Takings!G:G)</f>
        <v>40</v>
      </c>
      <c r="H272" s="128">
        <f t="shared" si="152"/>
        <v>21.63625</v>
      </c>
      <c r="I272" s="129">
        <f>SUMIF(Takings!$B:$B,'2014'!$B272,Takings!I:I)</f>
        <v>908.49</v>
      </c>
      <c r="J272" s="130">
        <f>SUMIF(Takings!$B:$B,'2014'!$B272,Takings!J:J)</f>
        <v>18</v>
      </c>
      <c r="K272" s="130">
        <f t="shared" si="153"/>
        <v>58</v>
      </c>
      <c r="L272" s="129">
        <f t="shared" si="154"/>
        <v>50.471666666666664</v>
      </c>
      <c r="M272" s="128">
        <f t="shared" si="155"/>
        <v>30.585172413793103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34" t="s">
        <v>1363</v>
      </c>
      <c r="B273" s="132">
        <v>41916</v>
      </c>
      <c r="C273" s="129">
        <f>SUMIF(Takings!$B:$B,'2014'!$B273,Takings!C:C)</f>
        <v>1645.5</v>
      </c>
      <c r="D273" s="119">
        <f>SUMIF(Takings!$B:$B,'2014'!$B273,Takings!D:D)</f>
        <v>0</v>
      </c>
      <c r="E273" s="119">
        <f>SUMIF(Takings!$B:$B,'2014'!$B273,Takings!E:E)</f>
        <v>0</v>
      </c>
      <c r="F273" s="128">
        <f>SUMIF(Takings!$B:$B,'2014'!$B273,Takings!F:F)</f>
        <v>1157.5</v>
      </c>
      <c r="G273" s="131">
        <f>SUMIF(Takings!$B:$B,'2014'!$B273,Takings!G:G)</f>
        <v>38</v>
      </c>
      <c r="H273" s="128">
        <f t="shared" si="152"/>
        <v>30.460526315789473</v>
      </c>
      <c r="I273" s="129">
        <f>SUMIF(Takings!$B:$B,'2014'!$B273,Takings!I:I)</f>
        <v>488.44</v>
      </c>
      <c r="J273" s="130">
        <f>SUMIF(Takings!$B:$B,'2014'!$B273,Takings!J:J)</f>
        <v>8</v>
      </c>
      <c r="K273" s="130">
        <f t="shared" si="153"/>
        <v>46</v>
      </c>
      <c r="L273" s="129">
        <f t="shared" si="154"/>
        <v>61.055</v>
      </c>
      <c r="M273" s="128">
        <f t="shared" si="155"/>
        <v>35.781304347826087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41917</v>
      </c>
      <c r="C274" s="119">
        <f>SUM(C268:C273)</f>
        <v>6960.6</v>
      </c>
      <c r="D274" s="119">
        <f>VLOOKUP($B274,Takings!$B:$P,3,0)</f>
        <v>2016.23</v>
      </c>
      <c r="E274" s="122">
        <f>SUM(C274:D274)</f>
        <v>8976.83</v>
      </c>
      <c r="F274" s="118"/>
      <c r="G274" s="121">
        <f>SUM(G268:G273)</f>
        <v>197</v>
      </c>
      <c r="H274" s="118">
        <f>AVERAGE(H268:H273)</f>
        <v>19.620517012227538</v>
      </c>
      <c r="I274" s="119">
        <f>SUM(I268:I273)</f>
        <v>2947.39</v>
      </c>
      <c r="J274" s="120">
        <f>SUM(J268:J273)</f>
        <v>69</v>
      </c>
      <c r="K274" s="120">
        <f>SUM(G274,J274)</f>
        <v>266</v>
      </c>
      <c r="L274" s="119">
        <f>AVERAGE(L268:L273)</f>
        <v>41.790481481481486</v>
      </c>
      <c r="M274" s="118">
        <f>AVERAGE(M268:M273)</f>
        <v>25.686672820341162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43" t="s">
        <v>1364</v>
      </c>
      <c r="B275" s="142">
        <v>41918</v>
      </c>
      <c r="C275" s="138">
        <f>SUMIF(Takings!$B:$B,'2014'!$B275,Takings!C:C)</f>
        <v>0</v>
      </c>
      <c r="D275" s="119">
        <f>SUMIF(Takings!$B:$B,'2014'!$B275,Takings!D:D)</f>
        <v>0</v>
      </c>
      <c r="E275" s="119">
        <f>SUMIF(Takings!$B:$B,'2014'!$B275,Takings!E:E)</f>
        <v>0</v>
      </c>
      <c r="F275" s="140">
        <f>SUMIF(Takings!$B:$B,'2014'!$B275,Takings!F:F)</f>
        <v>0</v>
      </c>
      <c r="G275" s="141">
        <f>SUMIF(Takings!$B:$B,'2014'!$B275,Takings!G:G)</f>
        <v>0</v>
      </c>
      <c r="H275" s="140">
        <f t="shared" ref="H275:H280" si="156">IFERROR(F275/G275,0)</f>
        <v>0</v>
      </c>
      <c r="I275" s="138">
        <f>SUMIF(Takings!$B:$B,'2014'!$B275,Takings!I:I)</f>
        <v>0</v>
      </c>
      <c r="J275" s="139">
        <f>SUMIF(Takings!$B:$B,'2014'!$B275,Takings!J:J)</f>
        <v>0</v>
      </c>
      <c r="K275" s="139">
        <f t="shared" ref="K275:K280" si="157">IFERROR(SUM(G275,J275),0)</f>
        <v>0</v>
      </c>
      <c r="L275" s="138">
        <f t="shared" ref="L275:L280" si="158">IFERROR(MEDIAN(I275/J275),0)</f>
        <v>0</v>
      </c>
      <c r="M275" s="140">
        <f t="shared" ref="M275:M280" si="159">IFERROR(SUM(F275,I275)/K275,0)</f>
        <v>0</v>
      </c>
      <c r="N275" s="137" t="str">
        <f>IF(VLOOKUP($B275,Takings!$B:$P,13,0)=0,"",VLOOKUP($B275,Takings!$B:$P,13,0))</f>
        <v>LABOUR DAY</v>
      </c>
      <c r="O275" s="136" t="str">
        <f>IF(VLOOKUP($B275,Takings!$B:$P,14,0)=0,"",VLOOKUP($B275,Takings!$B:$P,14,0))</f>
        <v/>
      </c>
      <c r="P275" s="135" t="str">
        <f>IF(VLOOKUP($B275,Takings!$B:$P,15,0)=0,"",VLOOKUP($B275,Takings!$B:$P,15,0))</f>
        <v/>
      </c>
    </row>
    <row r="276" spans="1:16" x14ac:dyDescent="0.35">
      <c r="A276" s="153" t="s">
        <v>1364</v>
      </c>
      <c r="B276" s="132">
        <v>41919</v>
      </c>
      <c r="C276" s="129">
        <f>SUMIF(Takings!$B:$B,'2014'!$B276,Takings!C:C)</f>
        <v>737.07</v>
      </c>
      <c r="D276" s="119">
        <f>SUMIF(Takings!$B:$B,'2014'!$B276,Takings!D:D)</f>
        <v>0</v>
      </c>
      <c r="E276" s="119">
        <f>SUMIF(Takings!$B:$B,'2014'!$B276,Takings!E:E)</f>
        <v>0</v>
      </c>
      <c r="F276" s="128">
        <f>SUMIF(Takings!$B:$B,'2014'!$B276,Takings!F:F)</f>
        <v>440.3</v>
      </c>
      <c r="G276" s="131">
        <f>SUMIF(Takings!$B:$B,'2014'!$B276,Takings!G:G)</f>
        <v>35</v>
      </c>
      <c r="H276" s="128">
        <f t="shared" si="156"/>
        <v>12.58</v>
      </c>
      <c r="I276" s="129">
        <f>SUMIF(Takings!$B:$B,'2014'!$B276,Takings!I:I)</f>
        <v>296.98</v>
      </c>
      <c r="J276" s="130">
        <f>SUMIF(Takings!$B:$B,'2014'!$B276,Takings!J:J)</f>
        <v>11</v>
      </c>
      <c r="K276" s="130">
        <f t="shared" si="157"/>
        <v>46</v>
      </c>
      <c r="L276" s="129">
        <f t="shared" si="158"/>
        <v>26.99818181818182</v>
      </c>
      <c r="M276" s="128">
        <f t="shared" si="159"/>
        <v>16.027826086956519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x14ac:dyDescent="0.35">
      <c r="A277" s="153" t="s">
        <v>1364</v>
      </c>
      <c r="B277" s="132">
        <v>41920</v>
      </c>
      <c r="C277" s="129">
        <f>SUMIF(Takings!$B:$B,'2014'!$B277,Takings!C:C)</f>
        <v>661.09</v>
      </c>
      <c r="D277" s="119">
        <f>SUMIF(Takings!$B:$B,'2014'!$B277,Takings!D:D)</f>
        <v>0</v>
      </c>
      <c r="E277" s="119">
        <f>SUMIF(Takings!$B:$B,'2014'!$B277,Takings!E:E)</f>
        <v>0</v>
      </c>
      <c r="F277" s="128">
        <f>SUMIF(Takings!$B:$B,'2014'!$B277,Takings!F:F)</f>
        <v>348.75</v>
      </c>
      <c r="G277" s="131">
        <f>SUMIF(Takings!$B:$B,'2014'!$B277,Takings!G:G)</f>
        <v>27</v>
      </c>
      <c r="H277" s="128">
        <f t="shared" si="156"/>
        <v>12.916666666666666</v>
      </c>
      <c r="I277" s="129">
        <f>SUMIF(Takings!$B:$B,'2014'!$B277,Takings!I:I)</f>
        <v>312.33999999999997</v>
      </c>
      <c r="J277" s="130">
        <f>SUMIF(Takings!$B:$B,'2014'!$B277,Takings!J:J)</f>
        <v>12</v>
      </c>
      <c r="K277" s="130">
        <f t="shared" si="157"/>
        <v>39</v>
      </c>
      <c r="L277" s="129">
        <f t="shared" si="158"/>
        <v>26.028333333333332</v>
      </c>
      <c r="M277" s="128">
        <f t="shared" si="159"/>
        <v>16.951025641025637</v>
      </c>
      <c r="N277" s="127" t="str">
        <f>IF(VLOOKUP($B277,Takings!$B:$P,13,0)=0,"",VLOOKUP($B277,Takings!$B:$P,13,0))</f>
        <v/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53" t="s">
        <v>1364</v>
      </c>
      <c r="B278" s="132">
        <v>41921</v>
      </c>
      <c r="C278" s="129">
        <f>SUMIF(Takings!$B:$B,'2014'!$B278,Takings!C:C)</f>
        <v>1175.28</v>
      </c>
      <c r="D278" s="119">
        <f>SUMIF(Takings!$B:$B,'2014'!$B278,Takings!D:D)</f>
        <v>0</v>
      </c>
      <c r="E278" s="119">
        <f>SUMIF(Takings!$B:$B,'2014'!$B278,Takings!E:E)</f>
        <v>0</v>
      </c>
      <c r="F278" s="128">
        <f>SUMIF(Takings!$B:$B,'2014'!$B278,Takings!F:F)</f>
        <v>540.65</v>
      </c>
      <c r="G278" s="131">
        <f>SUMIF(Takings!$B:$B,'2014'!$B278,Takings!G:G)</f>
        <v>27</v>
      </c>
      <c r="H278" s="128">
        <f t="shared" si="156"/>
        <v>20.024074074074072</v>
      </c>
      <c r="I278" s="129">
        <f>SUMIF(Takings!$B:$B,'2014'!$B278,Takings!I:I)</f>
        <v>634.63</v>
      </c>
      <c r="J278" s="130">
        <f>SUMIF(Takings!$B:$B,'2014'!$B278,Takings!J:J)</f>
        <v>11</v>
      </c>
      <c r="K278" s="130">
        <f t="shared" si="157"/>
        <v>38</v>
      </c>
      <c r="L278" s="129">
        <f t="shared" si="158"/>
        <v>57.693636363636365</v>
      </c>
      <c r="M278" s="128">
        <f t="shared" si="159"/>
        <v>30.928421052631577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53" t="s">
        <v>1364</v>
      </c>
      <c r="B279" s="132">
        <v>41922</v>
      </c>
      <c r="C279" s="129">
        <f>SUMIF(Takings!$B:$B,'2014'!$B279,Takings!C:C)</f>
        <v>2837.63</v>
      </c>
      <c r="D279" s="119">
        <f>SUMIF(Takings!$B:$B,'2014'!$B279,Takings!D:D)</f>
        <v>0</v>
      </c>
      <c r="E279" s="119">
        <f>SUMIF(Takings!$B:$B,'2014'!$B279,Takings!E:E)</f>
        <v>0</v>
      </c>
      <c r="F279" s="128">
        <f>SUMIF(Takings!$B:$B,'2014'!$B279,Takings!F:F)</f>
        <v>1507.15</v>
      </c>
      <c r="G279" s="131">
        <f>SUMIF(Takings!$B:$B,'2014'!$B279,Takings!G:G)</f>
        <v>46</v>
      </c>
      <c r="H279" s="128">
        <f t="shared" si="156"/>
        <v>32.764130434782608</v>
      </c>
      <c r="I279" s="129">
        <f>SUMIF(Takings!$B:$B,'2014'!$B279,Takings!I:I)</f>
        <v>1330.48</v>
      </c>
      <c r="J279" s="130">
        <f>SUMIF(Takings!$B:$B,'2014'!$B279,Takings!J:J)</f>
        <v>23</v>
      </c>
      <c r="K279" s="130">
        <f t="shared" si="157"/>
        <v>69</v>
      </c>
      <c r="L279" s="129">
        <f t="shared" si="158"/>
        <v>57.846956521739131</v>
      </c>
      <c r="M279" s="128">
        <f t="shared" si="159"/>
        <v>41.12507246376812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53" t="s">
        <v>1364</v>
      </c>
      <c r="B280" s="132">
        <v>41923</v>
      </c>
      <c r="C280" s="129">
        <f>SUMIF(Takings!$B:$B,'2014'!$B280,Takings!C:C)</f>
        <v>1243.98</v>
      </c>
      <c r="D280" s="119">
        <f>SUMIF(Takings!$B:$B,'2014'!$B280,Takings!D:D)</f>
        <v>0</v>
      </c>
      <c r="E280" s="119">
        <f>SUMIF(Takings!$B:$B,'2014'!$B280,Takings!E:E)</f>
        <v>0</v>
      </c>
      <c r="F280" s="128">
        <f>SUMIF(Takings!$B:$B,'2014'!$B280,Takings!F:F)</f>
        <v>402.5</v>
      </c>
      <c r="G280" s="131">
        <f>SUMIF(Takings!$B:$B,'2014'!$B280,Takings!G:G)</f>
        <v>20</v>
      </c>
      <c r="H280" s="128">
        <f t="shared" si="156"/>
        <v>20.125</v>
      </c>
      <c r="I280" s="129">
        <f>SUMIF(Takings!$B:$B,'2014'!$B280,Takings!I:I)</f>
        <v>841.48</v>
      </c>
      <c r="J280" s="130">
        <f>SUMIF(Takings!$B:$B,'2014'!$B280,Takings!J:J)</f>
        <v>15</v>
      </c>
      <c r="K280" s="130">
        <f t="shared" si="157"/>
        <v>35</v>
      </c>
      <c r="L280" s="129">
        <f t="shared" si="158"/>
        <v>56.098666666666666</v>
      </c>
      <c r="M280" s="128">
        <f t="shared" si="159"/>
        <v>35.542285714285718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41924</v>
      </c>
      <c r="C281" s="119">
        <f>SUM(C275:C280)</f>
        <v>6655.0499999999993</v>
      </c>
      <c r="D281" s="119">
        <f>VLOOKUP($B281,Takings!$B:$P,3,0)</f>
        <v>1543.41</v>
      </c>
      <c r="E281" s="122">
        <f>SUM(C281:D281)</f>
        <v>8198.4599999999991</v>
      </c>
      <c r="F281" s="118"/>
      <c r="G281" s="121">
        <f>SUM(G275:G280)</f>
        <v>155</v>
      </c>
      <c r="H281" s="118">
        <f>AVERAGE(H275:H280)</f>
        <v>16.401645195920555</v>
      </c>
      <c r="I281" s="119">
        <f>SUM(I275:I280)</f>
        <v>3415.91</v>
      </c>
      <c r="J281" s="120">
        <f>SUM(J275:J280)</f>
        <v>72</v>
      </c>
      <c r="K281" s="120">
        <f>SUM(G281,J281)</f>
        <v>227</v>
      </c>
      <c r="L281" s="119">
        <f>AVERAGE(L275:L280)</f>
        <v>37.444295783926222</v>
      </c>
      <c r="M281" s="118">
        <f>AVERAGE(M275:M280)</f>
        <v>23.429105159777929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53" t="s">
        <v>1365</v>
      </c>
      <c r="B282" s="132">
        <v>41925</v>
      </c>
      <c r="C282" s="129">
        <f>SUMIF(Takings!$B:$B,'2014'!$B282,Takings!C:C)</f>
        <v>874.65</v>
      </c>
      <c r="D282" s="119">
        <f>SUMIF(Takings!$B:$B,'2014'!$B282,Takings!D:D)</f>
        <v>0</v>
      </c>
      <c r="E282" s="119">
        <f>SUMIF(Takings!$B:$B,'2014'!$B282,Takings!E:E)</f>
        <v>0</v>
      </c>
      <c r="F282" s="128">
        <f>SUMIF(Takings!$B:$B,'2014'!$B282,Takings!F:F)</f>
        <v>468.45</v>
      </c>
      <c r="G282" s="131">
        <f>SUMIF(Takings!$B:$B,'2014'!$B282,Takings!G:G)</f>
        <v>27</v>
      </c>
      <c r="H282" s="128">
        <f t="shared" ref="H282:H287" si="160">IFERROR(F282/G282,0)</f>
        <v>17.349999999999998</v>
      </c>
      <c r="I282" s="129">
        <f>SUMIF(Takings!$B:$B,'2014'!$B282,Takings!I:I)</f>
        <v>406.2</v>
      </c>
      <c r="J282" s="130">
        <f>SUMIF(Takings!$B:$B,'2014'!$B282,Takings!J:J)</f>
        <v>13</v>
      </c>
      <c r="K282" s="130">
        <f t="shared" ref="K282:K287" si="161">IFERROR(SUM(G282,J282),0)</f>
        <v>40</v>
      </c>
      <c r="L282" s="129">
        <f t="shared" ref="L282:L287" si="162">IFERROR(MEDIAN(I282/J282),0)</f>
        <v>31.246153846153845</v>
      </c>
      <c r="M282" s="128">
        <f t="shared" ref="M282:M287" si="163">IFERROR(SUM(F282,I282)/K282,0)</f>
        <v>21.866250000000001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53" t="s">
        <v>1365</v>
      </c>
      <c r="B283" s="132">
        <v>41926</v>
      </c>
      <c r="C283" s="129">
        <f>SUMIF(Takings!$B:$B,'2014'!$B283,Takings!C:C)</f>
        <v>624.11</v>
      </c>
      <c r="D283" s="119">
        <f>SUMIF(Takings!$B:$B,'2014'!$B283,Takings!D:D)</f>
        <v>0</v>
      </c>
      <c r="E283" s="119">
        <f>SUMIF(Takings!$B:$B,'2014'!$B283,Takings!E:E)</f>
        <v>0</v>
      </c>
      <c r="F283" s="128">
        <f>SUMIF(Takings!$B:$B,'2014'!$B283,Takings!F:F)</f>
        <v>446.35</v>
      </c>
      <c r="G283" s="131">
        <f>SUMIF(Takings!$B:$B,'2014'!$B283,Takings!G:G)</f>
        <v>28</v>
      </c>
      <c r="H283" s="128">
        <f t="shared" si="160"/>
        <v>15.94107142857143</v>
      </c>
      <c r="I283" s="129">
        <f>SUMIF(Takings!$B:$B,'2014'!$B283,Takings!I:I)</f>
        <v>167.76</v>
      </c>
      <c r="J283" s="130">
        <f>SUMIF(Takings!$B:$B,'2014'!$B283,Takings!J:J)</f>
        <v>6</v>
      </c>
      <c r="K283" s="130">
        <f t="shared" si="161"/>
        <v>34</v>
      </c>
      <c r="L283" s="129">
        <f t="shared" si="162"/>
        <v>27.959999999999997</v>
      </c>
      <c r="M283" s="128">
        <f t="shared" si="163"/>
        <v>18.062058823529412</v>
      </c>
      <c r="N283" s="127" t="str">
        <f>IF(VLOOKUP($B283,Takings!$B:$P,13,0)=0,"",VLOOKUP($B283,Takings!$B:$P,13,0))</f>
        <v/>
      </c>
      <c r="O283" s="126" t="str">
        <f>IF(VLOOKUP($B283,Takings!$B:$P,14,0)=0,"",VLOOKUP($B283,Takings!$B:$P,14,0))</f>
        <v/>
      </c>
      <c r="P283" s="125" t="str">
        <f>IF(VLOOKUP($B283,Takings!$B:$P,15,0)=0,"",VLOOKUP($B283,Takings!$B:$P,15,0))</f>
        <v/>
      </c>
    </row>
    <row r="284" spans="1:16" x14ac:dyDescent="0.35">
      <c r="A284" s="153" t="s">
        <v>1365</v>
      </c>
      <c r="B284" s="132">
        <v>41927</v>
      </c>
      <c r="C284" s="129">
        <f>SUMIF(Takings!$B:$B,'2014'!$B284,Takings!C:C)</f>
        <v>813.56</v>
      </c>
      <c r="D284" s="119">
        <f>SUMIF(Takings!$B:$B,'2014'!$B284,Takings!D:D)</f>
        <v>0</v>
      </c>
      <c r="E284" s="119">
        <f>SUMIF(Takings!$B:$B,'2014'!$B284,Takings!E:E)</f>
        <v>0</v>
      </c>
      <c r="F284" s="128">
        <f>SUMIF(Takings!$B:$B,'2014'!$B284,Takings!F:F)</f>
        <v>481.9</v>
      </c>
      <c r="G284" s="131">
        <f>SUMIF(Takings!$B:$B,'2014'!$B284,Takings!G:G)</f>
        <v>33</v>
      </c>
      <c r="H284" s="128">
        <f t="shared" si="160"/>
        <v>14.603030303030302</v>
      </c>
      <c r="I284" s="129">
        <f>SUMIF(Takings!$B:$B,'2014'!$B284,Takings!I:I)</f>
        <v>331.66</v>
      </c>
      <c r="J284" s="130">
        <f>SUMIF(Takings!$B:$B,'2014'!$B284,Takings!J:J)</f>
        <v>10</v>
      </c>
      <c r="K284" s="130">
        <f t="shared" si="161"/>
        <v>43</v>
      </c>
      <c r="L284" s="129">
        <f t="shared" si="162"/>
        <v>33.166000000000004</v>
      </c>
      <c r="M284" s="128">
        <f t="shared" si="163"/>
        <v>18.919999999999998</v>
      </c>
      <c r="N284" s="127" t="str">
        <f>IF(VLOOKUP($B284,Takings!$B:$P,13,0)=0,"",VLOOKUP($B284,Takings!$B:$P,13,0))</f>
        <v/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53" t="s">
        <v>1365</v>
      </c>
      <c r="B285" s="132">
        <v>41928</v>
      </c>
      <c r="C285" s="129">
        <f>SUMIF(Takings!$B:$B,'2014'!$B285,Takings!C:C)</f>
        <v>1910.53</v>
      </c>
      <c r="D285" s="119">
        <f>SUMIF(Takings!$B:$B,'2014'!$B285,Takings!D:D)</f>
        <v>0</v>
      </c>
      <c r="E285" s="119">
        <f>SUMIF(Takings!$B:$B,'2014'!$B285,Takings!E:E)</f>
        <v>0</v>
      </c>
      <c r="F285" s="128">
        <f>SUMIF(Takings!$B:$B,'2014'!$B285,Takings!F:F)</f>
        <v>610.79999999999995</v>
      </c>
      <c r="G285" s="131">
        <f>SUMIF(Takings!$B:$B,'2014'!$B285,Takings!G:G)</f>
        <v>34</v>
      </c>
      <c r="H285" s="128">
        <f t="shared" si="160"/>
        <v>17.964705882352941</v>
      </c>
      <c r="I285" s="129">
        <f>SUMIF(Takings!$B:$B,'2014'!$B285,Takings!I:I)</f>
        <v>1300.73</v>
      </c>
      <c r="J285" s="130">
        <f>SUMIF(Takings!$B:$B,'2014'!$B285,Takings!J:J)</f>
        <v>15</v>
      </c>
      <c r="K285" s="130">
        <f t="shared" si="161"/>
        <v>49</v>
      </c>
      <c r="L285" s="129">
        <f t="shared" si="162"/>
        <v>86.715333333333334</v>
      </c>
      <c r="M285" s="128">
        <f t="shared" si="163"/>
        <v>39.010816326530609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53" t="s">
        <v>1365</v>
      </c>
      <c r="B286" s="132">
        <v>41929</v>
      </c>
      <c r="C286" s="129">
        <f>SUMIF(Takings!$B:$B,'2014'!$B286,Takings!C:C)</f>
        <v>1559.21</v>
      </c>
      <c r="D286" s="119">
        <f>SUMIF(Takings!$B:$B,'2014'!$B286,Takings!D:D)</f>
        <v>0</v>
      </c>
      <c r="E286" s="119">
        <f>SUMIF(Takings!$B:$B,'2014'!$B286,Takings!E:E)</f>
        <v>0</v>
      </c>
      <c r="F286" s="128">
        <f>SUMIF(Takings!$B:$B,'2014'!$B286,Takings!F:F)</f>
        <v>850.2</v>
      </c>
      <c r="G286" s="131">
        <f>SUMIF(Takings!$B:$B,'2014'!$B286,Takings!G:G)</f>
        <v>29</v>
      </c>
      <c r="H286" s="128">
        <f t="shared" si="160"/>
        <v>29.317241379310346</v>
      </c>
      <c r="I286" s="129">
        <f>SUMIF(Takings!$B:$B,'2014'!$B286,Takings!I:I)</f>
        <v>709.01</v>
      </c>
      <c r="J286" s="130">
        <f>SUMIF(Takings!$B:$B,'2014'!$B286,Takings!J:J)</f>
        <v>17</v>
      </c>
      <c r="K286" s="130">
        <f t="shared" si="161"/>
        <v>46</v>
      </c>
      <c r="L286" s="129">
        <f t="shared" si="162"/>
        <v>41.706470588235291</v>
      </c>
      <c r="M286" s="128">
        <f t="shared" si="163"/>
        <v>33.895869565217389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53" t="s">
        <v>1365</v>
      </c>
      <c r="B287" s="132">
        <v>41930</v>
      </c>
      <c r="C287" s="129">
        <f>SUMIF(Takings!$B:$B,'2014'!$B287,Takings!C:C)</f>
        <v>741.81</v>
      </c>
      <c r="D287" s="119">
        <f>SUMIF(Takings!$B:$B,'2014'!$B287,Takings!D:D)</f>
        <v>0</v>
      </c>
      <c r="E287" s="119">
        <f>SUMIF(Takings!$B:$B,'2014'!$B287,Takings!E:E)</f>
        <v>0</v>
      </c>
      <c r="F287" s="128">
        <f>SUMIF(Takings!$B:$B,'2014'!$B287,Takings!F:F)</f>
        <v>380.55</v>
      </c>
      <c r="G287" s="131">
        <f>SUMIF(Takings!$B:$B,'2014'!$B287,Takings!G:G)</f>
        <v>20</v>
      </c>
      <c r="H287" s="128">
        <f t="shared" si="160"/>
        <v>19.0275</v>
      </c>
      <c r="I287" s="129">
        <f>SUMIF(Takings!$B:$B,'2014'!$B287,Takings!I:I)</f>
        <v>361.26</v>
      </c>
      <c r="J287" s="130">
        <f>SUMIF(Takings!$B:$B,'2014'!$B287,Takings!J:J)</f>
        <v>6</v>
      </c>
      <c r="K287" s="130">
        <f t="shared" si="161"/>
        <v>26</v>
      </c>
      <c r="L287" s="129">
        <f t="shared" si="162"/>
        <v>60.21</v>
      </c>
      <c r="M287" s="128">
        <f t="shared" si="163"/>
        <v>28.531153846153845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41931</v>
      </c>
      <c r="C288" s="119">
        <f>SUM(C282:C287)</f>
        <v>6523.869999999999</v>
      </c>
      <c r="D288" s="119">
        <f>VLOOKUP($B288,Takings!$B:$P,3,0)</f>
        <v>1529.56</v>
      </c>
      <c r="E288" s="122">
        <f>SUM(C288:D288)</f>
        <v>8053.4299999999985</v>
      </c>
      <c r="F288" s="118"/>
      <c r="G288" s="121">
        <f>SUM(G282:G287)</f>
        <v>171</v>
      </c>
      <c r="H288" s="118">
        <f>AVERAGE(H282:H287)</f>
        <v>19.033924832210836</v>
      </c>
      <c r="I288" s="119">
        <f>SUM(I282:I287)</f>
        <v>3276.6200000000008</v>
      </c>
      <c r="J288" s="120">
        <f>SUM(J282:J287)</f>
        <v>67</v>
      </c>
      <c r="K288" s="120">
        <f>SUM(G288,J288)</f>
        <v>238</v>
      </c>
      <c r="L288" s="119">
        <f>AVERAGE(L282:L287)</f>
        <v>46.833992961287073</v>
      </c>
      <c r="M288" s="118">
        <f>AVERAGE(M282:M287)</f>
        <v>26.714358093571875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53" t="s">
        <v>1366</v>
      </c>
      <c r="B289" s="132">
        <v>41932</v>
      </c>
      <c r="C289" s="129">
        <f>SUMIF(Takings!$B:$B,'2014'!$B289,Takings!C:C)</f>
        <v>538.84</v>
      </c>
      <c r="D289" s="119">
        <f>SUMIF(Takings!$B:$B,'2014'!$B289,Takings!D:D)</f>
        <v>0</v>
      </c>
      <c r="E289" s="119">
        <f>SUMIF(Takings!$B:$B,'2014'!$B289,Takings!E:E)</f>
        <v>0</v>
      </c>
      <c r="F289" s="128">
        <f>SUMIF(Takings!$B:$B,'2014'!$B289,Takings!F:F)</f>
        <v>271.25</v>
      </c>
      <c r="G289" s="131">
        <f>SUMIF(Takings!$B:$B,'2014'!$B289,Takings!G:G)</f>
        <v>15</v>
      </c>
      <c r="H289" s="128">
        <f t="shared" ref="H289:H294" si="164">IFERROR(F289/G289,0)</f>
        <v>18.083333333333332</v>
      </c>
      <c r="I289" s="129">
        <f>SUMIF(Takings!$B:$B,'2014'!$B289,Takings!I:I)</f>
        <v>267.58999999999997</v>
      </c>
      <c r="J289" s="130">
        <f>SUMIF(Takings!$B:$B,'2014'!$B289,Takings!J:J)</f>
        <v>12</v>
      </c>
      <c r="K289" s="130">
        <f t="shared" ref="K289:K294" si="165">IFERROR(SUM(G289,J289),0)</f>
        <v>27</v>
      </c>
      <c r="L289" s="129">
        <f t="shared" ref="L289:L294" si="166">IFERROR(MEDIAN(I289/J289),0)</f>
        <v>22.299166666666665</v>
      </c>
      <c r="M289" s="128">
        <f t="shared" ref="M289:M294" si="167">IFERROR(SUM(F289,I289)/K289,0)</f>
        <v>19.957037037037033</v>
      </c>
      <c r="N289" s="127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53" t="s">
        <v>1366</v>
      </c>
      <c r="B290" s="132">
        <v>41933</v>
      </c>
      <c r="C290" s="129">
        <f>SUMIF(Takings!$B:$B,'2014'!$B290,Takings!C:C)</f>
        <v>826.6</v>
      </c>
      <c r="D290" s="119">
        <f>SUMIF(Takings!$B:$B,'2014'!$B290,Takings!D:D)</f>
        <v>0</v>
      </c>
      <c r="E290" s="119">
        <f>SUMIF(Takings!$B:$B,'2014'!$B290,Takings!E:E)</f>
        <v>0</v>
      </c>
      <c r="F290" s="128">
        <f>SUMIF(Takings!$B:$B,'2014'!$B290,Takings!F:F)</f>
        <v>557.70000000000005</v>
      </c>
      <c r="G290" s="131">
        <f>SUMIF(Takings!$B:$B,'2014'!$B290,Takings!G:G)</f>
        <v>24</v>
      </c>
      <c r="H290" s="128">
        <f t="shared" si="164"/>
        <v>23.237500000000001</v>
      </c>
      <c r="I290" s="129">
        <f>SUMIF(Takings!$B:$B,'2014'!$B290,Takings!I:I)</f>
        <v>268.89999999999998</v>
      </c>
      <c r="J290" s="130">
        <f>SUMIF(Takings!$B:$B,'2014'!$B290,Takings!J:J)</f>
        <v>10</v>
      </c>
      <c r="K290" s="130">
        <f t="shared" si="165"/>
        <v>34</v>
      </c>
      <c r="L290" s="129">
        <f t="shared" si="166"/>
        <v>26.889999999999997</v>
      </c>
      <c r="M290" s="128">
        <f t="shared" si="167"/>
        <v>24.311764705882354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53" t="s">
        <v>1366</v>
      </c>
      <c r="B291" s="132">
        <v>41934</v>
      </c>
      <c r="C291" s="129">
        <f>SUMIF(Takings!$B:$B,'2014'!$B291,Takings!C:C)</f>
        <v>841.9</v>
      </c>
      <c r="D291" s="119">
        <f>SUMIF(Takings!$B:$B,'2014'!$B291,Takings!D:D)</f>
        <v>0</v>
      </c>
      <c r="E291" s="119">
        <f>SUMIF(Takings!$B:$B,'2014'!$B291,Takings!E:E)</f>
        <v>0</v>
      </c>
      <c r="F291" s="128">
        <f>SUMIF(Takings!$B:$B,'2014'!$B291,Takings!F:F)</f>
        <v>324.55</v>
      </c>
      <c r="G291" s="131">
        <f>SUMIF(Takings!$B:$B,'2014'!$B291,Takings!G:G)</f>
        <v>21</v>
      </c>
      <c r="H291" s="128">
        <f t="shared" si="164"/>
        <v>15.454761904761906</v>
      </c>
      <c r="I291" s="129">
        <f>SUMIF(Takings!$B:$B,'2014'!$B291,Takings!I:I)</f>
        <v>517.35</v>
      </c>
      <c r="J291" s="130">
        <f>SUMIF(Takings!$B:$B,'2014'!$B291,Takings!J:J)</f>
        <v>12</v>
      </c>
      <c r="K291" s="130">
        <f t="shared" si="165"/>
        <v>33</v>
      </c>
      <c r="L291" s="129">
        <f t="shared" si="166"/>
        <v>43.112500000000004</v>
      </c>
      <c r="M291" s="128">
        <f t="shared" si="167"/>
        <v>25.512121212121215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53" t="s">
        <v>1366</v>
      </c>
      <c r="B292" s="132">
        <v>41935</v>
      </c>
      <c r="C292" s="129">
        <f>SUMIF(Takings!$B:$B,'2014'!$B292,Takings!C:C)</f>
        <v>1591.86</v>
      </c>
      <c r="D292" s="119">
        <f>SUMIF(Takings!$B:$B,'2014'!$B292,Takings!D:D)</f>
        <v>0</v>
      </c>
      <c r="E292" s="119">
        <f>SUMIF(Takings!$B:$B,'2014'!$B292,Takings!E:E)</f>
        <v>0</v>
      </c>
      <c r="F292" s="128">
        <f>SUMIF(Takings!$B:$B,'2014'!$B292,Takings!F:F)</f>
        <v>545.54999999999995</v>
      </c>
      <c r="G292" s="131">
        <f>SUMIF(Takings!$B:$B,'2014'!$B292,Takings!G:G)</f>
        <v>29</v>
      </c>
      <c r="H292" s="128">
        <f t="shared" si="164"/>
        <v>18.812068965517241</v>
      </c>
      <c r="I292" s="129">
        <f>SUMIF(Takings!$B:$B,'2014'!$B292,Takings!I:I)</f>
        <v>1046.31</v>
      </c>
      <c r="J292" s="130">
        <f>SUMIF(Takings!$B:$B,'2014'!$B292,Takings!J:J)</f>
        <v>10</v>
      </c>
      <c r="K292" s="130">
        <f t="shared" si="165"/>
        <v>39</v>
      </c>
      <c r="L292" s="129">
        <f t="shared" si="166"/>
        <v>104.631</v>
      </c>
      <c r="M292" s="128">
        <f t="shared" si="167"/>
        <v>40.816923076923075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53" t="s">
        <v>1366</v>
      </c>
      <c r="B293" s="132">
        <v>41936</v>
      </c>
      <c r="C293" s="129">
        <f>SUMIF(Takings!$B:$B,'2014'!$B293,Takings!C:C)</f>
        <v>1951.32</v>
      </c>
      <c r="D293" s="119">
        <f>SUMIF(Takings!$B:$B,'2014'!$B293,Takings!D:D)</f>
        <v>0</v>
      </c>
      <c r="E293" s="119">
        <f>SUMIF(Takings!$B:$B,'2014'!$B293,Takings!E:E)</f>
        <v>0</v>
      </c>
      <c r="F293" s="128">
        <f>SUMIF(Takings!$B:$B,'2014'!$B293,Takings!F:F)</f>
        <v>1314.75</v>
      </c>
      <c r="G293" s="131">
        <f>SUMIF(Takings!$B:$B,'2014'!$B293,Takings!G:G)</f>
        <v>40</v>
      </c>
      <c r="H293" s="128">
        <f t="shared" si="164"/>
        <v>32.868749999999999</v>
      </c>
      <c r="I293" s="129">
        <f>SUMIF(Takings!$B:$B,'2014'!$B293,Takings!I:I)</f>
        <v>636.57000000000005</v>
      </c>
      <c r="J293" s="130">
        <f>SUMIF(Takings!$B:$B,'2014'!$B293,Takings!J:J)</f>
        <v>15</v>
      </c>
      <c r="K293" s="130">
        <f t="shared" si="165"/>
        <v>55</v>
      </c>
      <c r="L293" s="129">
        <f t="shared" si="166"/>
        <v>42.438000000000002</v>
      </c>
      <c r="M293" s="128">
        <f t="shared" si="167"/>
        <v>35.478545454545454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53" t="s">
        <v>1366</v>
      </c>
      <c r="B294" s="132">
        <v>41937</v>
      </c>
      <c r="C294" s="129">
        <f>SUMIF(Takings!$B:$B,'2014'!$B294,Takings!C:C)</f>
        <v>667.22</v>
      </c>
      <c r="D294" s="119">
        <f>SUMIF(Takings!$B:$B,'2014'!$B294,Takings!D:D)</f>
        <v>0</v>
      </c>
      <c r="E294" s="119">
        <f>SUMIF(Takings!$B:$B,'2014'!$B294,Takings!E:E)</f>
        <v>0</v>
      </c>
      <c r="F294" s="128">
        <f>SUMIF(Takings!$B:$B,'2014'!$B294,Takings!F:F)</f>
        <v>262.64999999999998</v>
      </c>
      <c r="G294" s="131">
        <f>SUMIF(Takings!$B:$B,'2014'!$B294,Takings!G:G)</f>
        <v>21</v>
      </c>
      <c r="H294" s="128">
        <f t="shared" si="164"/>
        <v>12.507142857142856</v>
      </c>
      <c r="I294" s="129">
        <f>SUMIF(Takings!$B:$B,'2014'!$B294,Takings!I:I)</f>
        <v>404.57</v>
      </c>
      <c r="J294" s="130">
        <f>SUMIF(Takings!$B:$B,'2014'!$B294,Takings!J:J)</f>
        <v>9</v>
      </c>
      <c r="K294" s="130">
        <f t="shared" si="165"/>
        <v>30</v>
      </c>
      <c r="L294" s="129">
        <f t="shared" si="166"/>
        <v>44.952222222222218</v>
      </c>
      <c r="M294" s="128">
        <f t="shared" si="167"/>
        <v>22.240666666666666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41938</v>
      </c>
      <c r="C295" s="119">
        <f>SUM(C289:C294)</f>
        <v>6417.74</v>
      </c>
      <c r="D295" s="119">
        <f>VLOOKUP($B295,Takings!$B:$P,3,0)</f>
        <v>1791.8</v>
      </c>
      <c r="E295" s="122">
        <f>SUM(C295:D295)</f>
        <v>8209.5399999999991</v>
      </c>
      <c r="F295" s="118"/>
      <c r="G295" s="121">
        <f>SUM(G289:G294)</f>
        <v>150</v>
      </c>
      <c r="H295" s="118">
        <f>AVERAGE(H289:H294)</f>
        <v>20.16059284345922</v>
      </c>
      <c r="I295" s="119">
        <f>SUM(I289:I294)</f>
        <v>3141.2900000000004</v>
      </c>
      <c r="J295" s="120">
        <f>SUM(J289:J294)</f>
        <v>68</v>
      </c>
      <c r="K295" s="120">
        <f>SUM(G295,J295)</f>
        <v>218</v>
      </c>
      <c r="L295" s="119">
        <f>AVERAGE(L289:L294)</f>
        <v>47.38714814814815</v>
      </c>
      <c r="M295" s="118">
        <f>AVERAGE(M289:M294)</f>
        <v>28.052843025529299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53" t="s">
        <v>1367</v>
      </c>
      <c r="B296" s="132">
        <v>41939</v>
      </c>
      <c r="C296" s="129">
        <f>SUMIF(Takings!$B:$B,'2014'!$B296,Takings!C:C)</f>
        <v>568.29999999999995</v>
      </c>
      <c r="D296" s="119">
        <f>SUMIF(Takings!$B:$B,'2014'!$B296,Takings!D:D)</f>
        <v>0</v>
      </c>
      <c r="E296" s="119">
        <f>SUMIF(Takings!$B:$B,'2014'!$B296,Takings!E:E)</f>
        <v>0</v>
      </c>
      <c r="F296" s="128">
        <f>SUMIF(Takings!$B:$B,'2014'!$B296,Takings!F:F)</f>
        <v>185.95</v>
      </c>
      <c r="G296" s="131">
        <f>SUMIF(Takings!$B:$B,'2014'!$B296,Takings!G:G)</f>
        <v>11</v>
      </c>
      <c r="H296" s="128">
        <f t="shared" ref="H296:H301" si="168">IFERROR(F296/G296,0)</f>
        <v>16.904545454545453</v>
      </c>
      <c r="I296" s="129">
        <f>SUMIF(Takings!$B:$B,'2014'!$B296,Takings!I:I)</f>
        <v>382.35</v>
      </c>
      <c r="J296" s="130">
        <f>SUMIF(Takings!$B:$B,'2014'!$B296,Takings!J:J)</f>
        <v>8</v>
      </c>
      <c r="K296" s="130">
        <f t="shared" ref="K296:K301" si="169">IFERROR(SUM(G296,J296),0)</f>
        <v>19</v>
      </c>
      <c r="L296" s="129">
        <f t="shared" ref="L296:L301" si="170">IFERROR(MEDIAN(I296/J296),0)</f>
        <v>47.793750000000003</v>
      </c>
      <c r="M296" s="128">
        <f t="shared" ref="M296:M301" si="171">IFERROR(SUM(F296,I296)/K296,0)</f>
        <v>29.910526315789472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53" t="s">
        <v>1367</v>
      </c>
      <c r="B297" s="132">
        <v>41940</v>
      </c>
      <c r="C297" s="129">
        <f>SUMIF(Takings!$B:$B,'2014'!$B297,Takings!C:C)</f>
        <v>777.13</v>
      </c>
      <c r="D297" s="119">
        <f>SUMIF(Takings!$B:$B,'2014'!$B297,Takings!D:D)</f>
        <v>0</v>
      </c>
      <c r="E297" s="119">
        <f>SUMIF(Takings!$B:$B,'2014'!$B297,Takings!E:E)</f>
        <v>0</v>
      </c>
      <c r="F297" s="128">
        <f>SUMIF(Takings!$B:$B,'2014'!$B297,Takings!F:F)</f>
        <v>609.9</v>
      </c>
      <c r="G297" s="131">
        <f>SUMIF(Takings!$B:$B,'2014'!$B297,Takings!G:G)</f>
        <v>27</v>
      </c>
      <c r="H297" s="128">
        <f t="shared" si="168"/>
        <v>22.588888888888889</v>
      </c>
      <c r="I297" s="129">
        <f>SUMIF(Takings!$B:$B,'2014'!$B297,Takings!I:I)</f>
        <v>167.23</v>
      </c>
      <c r="J297" s="130">
        <f>SUMIF(Takings!$B:$B,'2014'!$B297,Takings!J:J)</f>
        <v>8</v>
      </c>
      <c r="K297" s="130">
        <f t="shared" si="169"/>
        <v>35</v>
      </c>
      <c r="L297" s="129">
        <f t="shared" si="170"/>
        <v>20.903749999999999</v>
      </c>
      <c r="M297" s="128">
        <f t="shared" si="171"/>
        <v>22.203714285714284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53" t="s">
        <v>1367</v>
      </c>
      <c r="B298" s="132">
        <v>41941</v>
      </c>
      <c r="C298" s="129">
        <f>SUMIF(Takings!$B:$B,'2014'!$B298,Takings!C:C)</f>
        <v>903.26</v>
      </c>
      <c r="D298" s="119">
        <f>SUMIF(Takings!$B:$B,'2014'!$B298,Takings!D:D)</f>
        <v>0</v>
      </c>
      <c r="E298" s="119">
        <f>SUMIF(Takings!$B:$B,'2014'!$B298,Takings!E:E)</f>
        <v>0</v>
      </c>
      <c r="F298" s="128">
        <f>SUMIF(Takings!$B:$B,'2014'!$B298,Takings!F:F)</f>
        <v>504.25</v>
      </c>
      <c r="G298" s="131">
        <f>SUMIF(Takings!$B:$B,'2014'!$B298,Takings!G:G)</f>
        <v>26</v>
      </c>
      <c r="H298" s="128">
        <f t="shared" si="168"/>
        <v>19.39423076923077</v>
      </c>
      <c r="I298" s="129">
        <f>SUMIF(Takings!$B:$B,'2014'!$B298,Takings!I:I)</f>
        <v>399.01</v>
      </c>
      <c r="J298" s="130">
        <f>SUMIF(Takings!$B:$B,'2014'!$B298,Takings!J:J)</f>
        <v>11</v>
      </c>
      <c r="K298" s="130">
        <f t="shared" si="169"/>
        <v>37</v>
      </c>
      <c r="L298" s="129">
        <f t="shared" si="170"/>
        <v>36.273636363636363</v>
      </c>
      <c r="M298" s="128">
        <f t="shared" si="171"/>
        <v>24.412432432432432</v>
      </c>
      <c r="N298" s="127" t="str">
        <f>IF(VLOOKUP($B298,Takings!$B:$P,13,0)=0,"",VLOOKUP($B298,Takings!$B:$P,13,0))</f>
        <v/>
      </c>
      <c r="O298" s="126" t="str">
        <f>IF(VLOOKUP($B298,Takings!$B:$P,14,0)=0,"",VLOOKUP($B298,Takings!$B:$P,14,0))</f>
        <v/>
      </c>
      <c r="P298" s="125" t="str">
        <f>IF(VLOOKUP($B298,Takings!$B:$P,15,0)=0,"",VLOOKUP($B298,Takings!$B:$P,15,0))</f>
        <v/>
      </c>
    </row>
    <row r="299" spans="1:16" x14ac:dyDescent="0.35">
      <c r="A299" s="153" t="s">
        <v>1367</v>
      </c>
      <c r="B299" s="132">
        <v>41942</v>
      </c>
      <c r="C299" s="129">
        <f>SUMIF(Takings!$B:$B,'2014'!$B299,Takings!C:C)</f>
        <v>1161.0999999999999</v>
      </c>
      <c r="D299" s="119">
        <f>SUMIF(Takings!$B:$B,'2014'!$B299,Takings!D:D)</f>
        <v>0</v>
      </c>
      <c r="E299" s="119">
        <f>SUMIF(Takings!$B:$B,'2014'!$B299,Takings!E:E)</f>
        <v>0</v>
      </c>
      <c r="F299" s="128">
        <f>SUMIF(Takings!$B:$B,'2014'!$B299,Takings!F:F)</f>
        <v>405.25</v>
      </c>
      <c r="G299" s="131">
        <f>SUMIF(Takings!$B:$B,'2014'!$B299,Takings!G:G)</f>
        <v>24</v>
      </c>
      <c r="H299" s="128">
        <f t="shared" si="168"/>
        <v>16.885416666666668</v>
      </c>
      <c r="I299" s="129">
        <f>SUMIF(Takings!$B:$B,'2014'!$B299,Takings!I:I)</f>
        <v>755.85</v>
      </c>
      <c r="J299" s="130">
        <f>SUMIF(Takings!$B:$B,'2014'!$B299,Takings!J:J)</f>
        <v>12</v>
      </c>
      <c r="K299" s="130">
        <f t="shared" si="169"/>
        <v>36</v>
      </c>
      <c r="L299" s="129">
        <f t="shared" si="170"/>
        <v>62.987500000000004</v>
      </c>
      <c r="M299" s="128">
        <f t="shared" si="171"/>
        <v>32.252777777777773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53" t="s">
        <v>1367</v>
      </c>
      <c r="B300" s="132">
        <v>41943</v>
      </c>
      <c r="C300" s="129">
        <f>SUMIF(Takings!$B:$B,'2014'!$B300,Takings!C:C)</f>
        <v>897.6</v>
      </c>
      <c r="D300" s="119">
        <f>SUMIF(Takings!$B:$B,'2014'!$B300,Takings!D:D)</f>
        <v>0</v>
      </c>
      <c r="E300" s="119">
        <f>SUMIF(Takings!$B:$B,'2014'!$B300,Takings!E:E)</f>
        <v>0</v>
      </c>
      <c r="F300" s="128">
        <f>SUMIF(Takings!$B:$B,'2014'!$B300,Takings!F:F)</f>
        <v>511.35</v>
      </c>
      <c r="G300" s="131">
        <f>SUMIF(Takings!$B:$B,'2014'!$B300,Takings!G:G)</f>
        <v>29</v>
      </c>
      <c r="H300" s="128">
        <f t="shared" si="168"/>
        <v>17.632758620689657</v>
      </c>
      <c r="I300" s="129">
        <f>SUMIF(Takings!$B:$B,'2014'!$B300,Takings!I:I)</f>
        <v>386.25</v>
      </c>
      <c r="J300" s="130">
        <f>SUMIF(Takings!$B:$B,'2014'!$B300,Takings!J:J)</f>
        <v>14</v>
      </c>
      <c r="K300" s="130">
        <f t="shared" si="169"/>
        <v>43</v>
      </c>
      <c r="L300" s="129">
        <f t="shared" si="170"/>
        <v>27.589285714285715</v>
      </c>
      <c r="M300" s="128">
        <f t="shared" si="171"/>
        <v>20.874418604651165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53" t="s">
        <v>1367</v>
      </c>
      <c r="B301" s="132">
        <v>41944</v>
      </c>
      <c r="C301" s="129">
        <f>SUMIF(Takings!$B:$B,'2014'!$B301,Takings!C:C)</f>
        <v>799.58</v>
      </c>
      <c r="D301" s="119">
        <f>SUMIF(Takings!$B:$B,'2014'!$B301,Takings!D:D)</f>
        <v>0</v>
      </c>
      <c r="E301" s="119">
        <f>SUMIF(Takings!$B:$B,'2014'!$B301,Takings!E:E)</f>
        <v>0</v>
      </c>
      <c r="F301" s="128">
        <f>SUMIF(Takings!$B:$B,'2014'!$B301,Takings!F:F)</f>
        <v>329.35</v>
      </c>
      <c r="G301" s="131">
        <f>SUMIF(Takings!$B:$B,'2014'!$B301,Takings!G:G)</f>
        <v>20</v>
      </c>
      <c r="H301" s="128">
        <f t="shared" si="168"/>
        <v>16.467500000000001</v>
      </c>
      <c r="I301" s="129">
        <f>SUMIF(Takings!$B:$B,'2014'!$B301,Takings!I:I)</f>
        <v>470.23</v>
      </c>
      <c r="J301" s="130">
        <f>SUMIF(Takings!$B:$B,'2014'!$B301,Takings!J:J)</f>
        <v>15</v>
      </c>
      <c r="K301" s="130">
        <f t="shared" si="169"/>
        <v>35</v>
      </c>
      <c r="L301" s="129">
        <f t="shared" si="170"/>
        <v>31.348666666666666</v>
      </c>
      <c r="M301" s="128">
        <f t="shared" si="171"/>
        <v>22.845142857142857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41945</v>
      </c>
      <c r="C302" s="119">
        <f>SUM(C296:C301)</f>
        <v>5106.9699999999993</v>
      </c>
      <c r="D302" s="119">
        <f>VLOOKUP($B302,Takings!$B:$P,3,0)</f>
        <v>2166.77</v>
      </c>
      <c r="E302" s="122">
        <f>SUM(C302:D302)</f>
        <v>7273.74</v>
      </c>
      <c r="F302" s="118"/>
      <c r="G302" s="121">
        <f>SUM(G296:G301)</f>
        <v>137</v>
      </c>
      <c r="H302" s="118">
        <f>AVERAGE(H296:H301)</f>
        <v>18.312223400003575</v>
      </c>
      <c r="I302" s="119">
        <f>SUM(I296:I301)</f>
        <v>2560.92</v>
      </c>
      <c r="J302" s="120">
        <f>SUM(J296:J301)</f>
        <v>68</v>
      </c>
      <c r="K302" s="120">
        <f>SUM(G302,J302)</f>
        <v>205</v>
      </c>
      <c r="L302" s="119">
        <f>AVERAGE(L296:L301)</f>
        <v>37.816098124098126</v>
      </c>
      <c r="M302" s="118">
        <f>AVERAGE(M296:M301)</f>
        <v>25.416502045584664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53" t="s">
        <v>1368</v>
      </c>
      <c r="B303" s="132">
        <v>41946</v>
      </c>
      <c r="C303" s="129">
        <f>SUMIF(Takings!$B:$B,'2014'!$B303,Takings!C:C)</f>
        <v>0</v>
      </c>
      <c r="D303" s="119">
        <f>SUMIF(Takings!$B:$B,'2014'!$B303,Takings!D:D)</f>
        <v>0</v>
      </c>
      <c r="E303" s="119">
        <f>SUMIF(Takings!$B:$B,'2014'!$B303,Takings!E:E)</f>
        <v>0</v>
      </c>
      <c r="F303" s="128">
        <f>SUMIF(Takings!$B:$B,'2014'!$B303,Takings!F:F)</f>
        <v>0</v>
      </c>
      <c r="G303" s="131">
        <f>SUMIF(Takings!$B:$B,'2014'!$B303,Takings!G:G)</f>
        <v>0</v>
      </c>
      <c r="H303" s="128">
        <f t="shared" ref="H303:H308" si="172">IFERROR(F303/G303,0)</f>
        <v>0</v>
      </c>
      <c r="I303" s="129">
        <f>SUMIF(Takings!$B:$B,'2014'!$B303,Takings!I:I)</f>
        <v>0</v>
      </c>
      <c r="J303" s="130">
        <f>SUMIF(Takings!$B:$B,'2014'!$B303,Takings!J:J)</f>
        <v>0</v>
      </c>
      <c r="K303" s="130">
        <f t="shared" ref="K303:K308" si="173">IFERROR(SUM(G303,J303),0)</f>
        <v>0</v>
      </c>
      <c r="L303" s="129">
        <f t="shared" ref="L303:L308" si="174">IFERROR(MEDIAN(I303/J303),0)</f>
        <v>0</v>
      </c>
      <c r="M303" s="128">
        <f t="shared" ref="M303:M308" si="175">IFERROR(SUM(F303,I303)/K303,0)</f>
        <v>0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53" t="s">
        <v>1368</v>
      </c>
      <c r="B304" s="132">
        <v>41947</v>
      </c>
      <c r="C304" s="129">
        <f>SUMIF(Takings!$B:$B,'2014'!$B304,Takings!C:C)</f>
        <v>0</v>
      </c>
      <c r="D304" s="119">
        <f>SUMIF(Takings!$B:$B,'2014'!$B304,Takings!D:D)</f>
        <v>0</v>
      </c>
      <c r="E304" s="119">
        <f>SUMIF(Takings!$B:$B,'2014'!$B304,Takings!E:E)</f>
        <v>0</v>
      </c>
      <c r="F304" s="128">
        <f>SUMIF(Takings!$B:$B,'2014'!$B304,Takings!F:F)</f>
        <v>0</v>
      </c>
      <c r="G304" s="131">
        <f>SUMIF(Takings!$B:$B,'2014'!$B304,Takings!G:G)</f>
        <v>0</v>
      </c>
      <c r="H304" s="128">
        <f t="shared" si="172"/>
        <v>0</v>
      </c>
      <c r="I304" s="129">
        <f>SUMIF(Takings!$B:$B,'2014'!$B304,Takings!I:I)</f>
        <v>0</v>
      </c>
      <c r="J304" s="130">
        <f>SUMIF(Takings!$B:$B,'2014'!$B304,Takings!J:J)</f>
        <v>0</v>
      </c>
      <c r="K304" s="130">
        <f t="shared" si="173"/>
        <v>0</v>
      </c>
      <c r="L304" s="129">
        <f t="shared" si="174"/>
        <v>0</v>
      </c>
      <c r="M304" s="128">
        <f t="shared" si="175"/>
        <v>0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53" t="s">
        <v>1368</v>
      </c>
      <c r="B305" s="132">
        <v>41948</v>
      </c>
      <c r="C305" s="129">
        <f>SUMIF(Takings!$B:$B,'2014'!$B305,Takings!C:C)</f>
        <v>0</v>
      </c>
      <c r="D305" s="119">
        <f>SUMIF(Takings!$B:$B,'2014'!$B305,Takings!D:D)</f>
        <v>0</v>
      </c>
      <c r="E305" s="119">
        <f>SUMIF(Takings!$B:$B,'2014'!$B305,Takings!E:E)</f>
        <v>0</v>
      </c>
      <c r="F305" s="128">
        <f>SUMIF(Takings!$B:$B,'2014'!$B305,Takings!F:F)</f>
        <v>0</v>
      </c>
      <c r="G305" s="131">
        <f>SUMIF(Takings!$B:$B,'2014'!$B305,Takings!G:G)</f>
        <v>0</v>
      </c>
      <c r="H305" s="128">
        <f t="shared" si="172"/>
        <v>0</v>
      </c>
      <c r="I305" s="129">
        <f>SUMIF(Takings!$B:$B,'2014'!$B305,Takings!I:I)</f>
        <v>0</v>
      </c>
      <c r="J305" s="130">
        <f>SUMIF(Takings!$B:$B,'2014'!$B305,Takings!J:J)</f>
        <v>0</v>
      </c>
      <c r="K305" s="130">
        <f t="shared" si="173"/>
        <v>0</v>
      </c>
      <c r="L305" s="129">
        <f t="shared" si="174"/>
        <v>0</v>
      </c>
      <c r="M305" s="128">
        <f t="shared" si="175"/>
        <v>0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53" t="s">
        <v>1368</v>
      </c>
      <c r="B306" s="132">
        <v>41949</v>
      </c>
      <c r="C306" s="129">
        <f>SUMIF(Takings!$B:$B,'2014'!$B306,Takings!C:C)</f>
        <v>0</v>
      </c>
      <c r="D306" s="119">
        <f>SUMIF(Takings!$B:$B,'2014'!$B306,Takings!D:D)</f>
        <v>0</v>
      </c>
      <c r="E306" s="119">
        <f>SUMIF(Takings!$B:$B,'2014'!$B306,Takings!E:E)</f>
        <v>0</v>
      </c>
      <c r="F306" s="128">
        <f>SUMIF(Takings!$B:$B,'2014'!$B306,Takings!F:F)</f>
        <v>0</v>
      </c>
      <c r="G306" s="131">
        <f>SUMIF(Takings!$B:$B,'2014'!$B306,Takings!G:G)</f>
        <v>0</v>
      </c>
      <c r="H306" s="128">
        <f t="shared" si="172"/>
        <v>0</v>
      </c>
      <c r="I306" s="129">
        <f>SUMIF(Takings!$B:$B,'2014'!$B306,Takings!I:I)</f>
        <v>0</v>
      </c>
      <c r="J306" s="130">
        <f>SUMIF(Takings!$B:$B,'2014'!$B306,Takings!J:J)</f>
        <v>0</v>
      </c>
      <c r="K306" s="130">
        <f t="shared" si="173"/>
        <v>0</v>
      </c>
      <c r="L306" s="129">
        <f t="shared" si="174"/>
        <v>0</v>
      </c>
      <c r="M306" s="128">
        <f t="shared" si="175"/>
        <v>0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53" t="s">
        <v>1368</v>
      </c>
      <c r="B307" s="132">
        <v>41950</v>
      </c>
      <c r="C307" s="129">
        <f>SUMIF(Takings!$B:$B,'2014'!$B307,Takings!C:C)</f>
        <v>0</v>
      </c>
      <c r="D307" s="119">
        <f>SUMIF(Takings!$B:$B,'2014'!$B307,Takings!D:D)</f>
        <v>0</v>
      </c>
      <c r="E307" s="119">
        <f>SUMIF(Takings!$B:$B,'2014'!$B307,Takings!E:E)</f>
        <v>0</v>
      </c>
      <c r="F307" s="128">
        <f>SUMIF(Takings!$B:$B,'2014'!$B307,Takings!F:F)</f>
        <v>0</v>
      </c>
      <c r="G307" s="131">
        <f>SUMIF(Takings!$B:$B,'2014'!$B307,Takings!G:G)</f>
        <v>0</v>
      </c>
      <c r="H307" s="128">
        <f t="shared" si="172"/>
        <v>0</v>
      </c>
      <c r="I307" s="129">
        <f>SUMIF(Takings!$B:$B,'2014'!$B307,Takings!I:I)</f>
        <v>0</v>
      </c>
      <c r="J307" s="130">
        <f>SUMIF(Takings!$B:$B,'2014'!$B307,Takings!J:J)</f>
        <v>0</v>
      </c>
      <c r="K307" s="130">
        <f t="shared" si="173"/>
        <v>0</v>
      </c>
      <c r="L307" s="129">
        <f t="shared" si="174"/>
        <v>0</v>
      </c>
      <c r="M307" s="128">
        <f t="shared" si="175"/>
        <v>0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53" t="s">
        <v>1368</v>
      </c>
      <c r="B308" s="132">
        <v>41951</v>
      </c>
      <c r="C308" s="129">
        <f>SUMIF(Takings!$B:$B,'2014'!$B308,Takings!C:C)</f>
        <v>0</v>
      </c>
      <c r="D308" s="119">
        <f>SUMIF(Takings!$B:$B,'2014'!$B308,Takings!D:D)</f>
        <v>0</v>
      </c>
      <c r="E308" s="119">
        <f>SUMIF(Takings!$B:$B,'2014'!$B308,Takings!E:E)</f>
        <v>0</v>
      </c>
      <c r="F308" s="128">
        <f>SUMIF(Takings!$B:$B,'2014'!$B308,Takings!F:F)</f>
        <v>0</v>
      </c>
      <c r="G308" s="131">
        <f>SUMIF(Takings!$B:$B,'2014'!$B308,Takings!G:G)</f>
        <v>0</v>
      </c>
      <c r="H308" s="128">
        <f t="shared" si="172"/>
        <v>0</v>
      </c>
      <c r="I308" s="129">
        <f>SUMIF(Takings!$B:$B,'2014'!$B308,Takings!I:I)</f>
        <v>0</v>
      </c>
      <c r="J308" s="130">
        <f>SUMIF(Takings!$B:$B,'2014'!$B308,Takings!J:J)</f>
        <v>0</v>
      </c>
      <c r="K308" s="130">
        <f t="shared" si="173"/>
        <v>0</v>
      </c>
      <c r="L308" s="129">
        <f t="shared" si="174"/>
        <v>0</v>
      </c>
      <c r="M308" s="128">
        <f t="shared" si="175"/>
        <v>0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41952</v>
      </c>
      <c r="C309" s="119">
        <f>SUM(C303:C308)</f>
        <v>0</v>
      </c>
      <c r="D309" s="119">
        <f>VLOOKUP($B309,Takings!$B:$P,3,0)</f>
        <v>0</v>
      </c>
      <c r="E309" s="122">
        <f>SUM(C309:D309)</f>
        <v>0</v>
      </c>
      <c r="F309" s="118"/>
      <c r="G309" s="121">
        <f>SUM(G303:G308)</f>
        <v>0</v>
      </c>
      <c r="H309" s="118">
        <f>AVERAGE(H303:H308)</f>
        <v>0</v>
      </c>
      <c r="I309" s="119">
        <f>SUM(I303:I308)</f>
        <v>0</v>
      </c>
      <c r="J309" s="120">
        <f>SUM(J303:J308)</f>
        <v>0</v>
      </c>
      <c r="K309" s="120">
        <f>SUM(G309,J309)</f>
        <v>0</v>
      </c>
      <c r="L309" s="119">
        <f>AVERAGE(L303:L308)</f>
        <v>0</v>
      </c>
      <c r="M309" s="118">
        <f>AVERAGE(M303:M308)</f>
        <v>0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53" t="s">
        <v>1369</v>
      </c>
      <c r="B310" s="132">
        <v>41953</v>
      </c>
      <c r="C310" s="129">
        <f>SUMIF(Takings!$B:$B,'2014'!$B310,Takings!C:C)</f>
        <v>0</v>
      </c>
      <c r="D310" s="119">
        <f>SUMIF(Takings!$B:$B,'2014'!$B310,Takings!D:D)</f>
        <v>0</v>
      </c>
      <c r="E310" s="119">
        <f>SUMIF(Takings!$B:$B,'2014'!$B310,Takings!E:E)</f>
        <v>0</v>
      </c>
      <c r="F310" s="128">
        <f>SUMIF(Takings!$B:$B,'2014'!$B310,Takings!F:F)</f>
        <v>0</v>
      </c>
      <c r="G310" s="131">
        <f>SUMIF(Takings!$B:$B,'2014'!$B310,Takings!G:G)</f>
        <v>0</v>
      </c>
      <c r="H310" s="128">
        <f t="shared" ref="H310:H315" si="176">IFERROR(F310/G310,0)</f>
        <v>0</v>
      </c>
      <c r="I310" s="129">
        <f>SUMIF(Takings!$B:$B,'2014'!$B310,Takings!I:I)</f>
        <v>0</v>
      </c>
      <c r="J310" s="130">
        <f>SUMIF(Takings!$B:$B,'2014'!$B310,Takings!J:J)</f>
        <v>0</v>
      </c>
      <c r="K310" s="130">
        <f t="shared" ref="K310:K315" si="177">IFERROR(SUM(G310,J310),0)</f>
        <v>0</v>
      </c>
      <c r="L310" s="129">
        <f t="shared" ref="L310:L315" si="178">IFERROR(MEDIAN(I310/J310),0)</f>
        <v>0</v>
      </c>
      <c r="M310" s="128">
        <f t="shared" ref="M310:M315" si="179">IFERROR(SUM(F310,I310)/K310,0)</f>
        <v>0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53" t="s">
        <v>1369</v>
      </c>
      <c r="B311" s="132">
        <v>41954</v>
      </c>
      <c r="C311" s="129">
        <f>SUMIF(Takings!$B:$B,'2014'!$B311,Takings!C:C)</f>
        <v>0</v>
      </c>
      <c r="D311" s="119">
        <f>SUMIF(Takings!$B:$B,'2014'!$B311,Takings!D:D)</f>
        <v>0</v>
      </c>
      <c r="E311" s="119">
        <f>SUMIF(Takings!$B:$B,'2014'!$B311,Takings!E:E)</f>
        <v>0</v>
      </c>
      <c r="F311" s="128">
        <f>SUMIF(Takings!$B:$B,'2014'!$B311,Takings!F:F)</f>
        <v>0</v>
      </c>
      <c r="G311" s="131">
        <f>SUMIF(Takings!$B:$B,'2014'!$B311,Takings!G:G)</f>
        <v>0</v>
      </c>
      <c r="H311" s="128">
        <f t="shared" si="176"/>
        <v>0</v>
      </c>
      <c r="I311" s="129">
        <f>SUMIF(Takings!$B:$B,'2014'!$B311,Takings!I:I)</f>
        <v>0</v>
      </c>
      <c r="J311" s="130">
        <f>SUMIF(Takings!$B:$B,'2014'!$B311,Takings!J:J)</f>
        <v>0</v>
      </c>
      <c r="K311" s="130">
        <f t="shared" si="177"/>
        <v>0</v>
      </c>
      <c r="L311" s="129">
        <f t="shared" si="178"/>
        <v>0</v>
      </c>
      <c r="M311" s="128">
        <f t="shared" si="179"/>
        <v>0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53" t="s">
        <v>1369</v>
      </c>
      <c r="B312" s="132">
        <v>41955</v>
      </c>
      <c r="C312" s="129">
        <f>SUMIF(Takings!$B:$B,'2014'!$B312,Takings!C:C)</f>
        <v>0</v>
      </c>
      <c r="D312" s="119">
        <f>SUMIF(Takings!$B:$B,'2014'!$B312,Takings!D:D)</f>
        <v>0</v>
      </c>
      <c r="E312" s="119">
        <f>SUMIF(Takings!$B:$B,'2014'!$B312,Takings!E:E)</f>
        <v>0</v>
      </c>
      <c r="F312" s="128">
        <f>SUMIF(Takings!$B:$B,'2014'!$B312,Takings!F:F)</f>
        <v>0</v>
      </c>
      <c r="G312" s="131">
        <f>SUMIF(Takings!$B:$B,'2014'!$B312,Takings!G:G)</f>
        <v>0</v>
      </c>
      <c r="H312" s="128">
        <f t="shared" si="176"/>
        <v>0</v>
      </c>
      <c r="I312" s="129">
        <f>SUMIF(Takings!$B:$B,'2014'!$B312,Takings!I:I)</f>
        <v>0</v>
      </c>
      <c r="J312" s="130">
        <f>SUMIF(Takings!$B:$B,'2014'!$B312,Takings!J:J)</f>
        <v>0</v>
      </c>
      <c r="K312" s="130">
        <f t="shared" si="177"/>
        <v>0</v>
      </c>
      <c r="L312" s="129">
        <f t="shared" si="178"/>
        <v>0</v>
      </c>
      <c r="M312" s="128">
        <f t="shared" si="179"/>
        <v>0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53" t="s">
        <v>1369</v>
      </c>
      <c r="B313" s="132">
        <v>41956</v>
      </c>
      <c r="C313" s="129">
        <f>SUMIF(Takings!$B:$B,'2014'!$B313,Takings!C:C)</f>
        <v>0</v>
      </c>
      <c r="D313" s="119">
        <f>SUMIF(Takings!$B:$B,'2014'!$B313,Takings!D:D)</f>
        <v>0</v>
      </c>
      <c r="E313" s="119">
        <f>SUMIF(Takings!$B:$B,'2014'!$B313,Takings!E:E)</f>
        <v>0</v>
      </c>
      <c r="F313" s="128">
        <f>SUMIF(Takings!$B:$B,'2014'!$B313,Takings!F:F)</f>
        <v>0</v>
      </c>
      <c r="G313" s="131">
        <f>SUMIF(Takings!$B:$B,'2014'!$B313,Takings!G:G)</f>
        <v>0</v>
      </c>
      <c r="H313" s="128">
        <f t="shared" si="176"/>
        <v>0</v>
      </c>
      <c r="I313" s="129">
        <f>SUMIF(Takings!$B:$B,'2014'!$B313,Takings!I:I)</f>
        <v>0</v>
      </c>
      <c r="J313" s="130">
        <f>SUMIF(Takings!$B:$B,'2014'!$B313,Takings!J:J)</f>
        <v>0</v>
      </c>
      <c r="K313" s="130">
        <f t="shared" si="177"/>
        <v>0</v>
      </c>
      <c r="L313" s="129">
        <f t="shared" si="178"/>
        <v>0</v>
      </c>
      <c r="M313" s="128">
        <f t="shared" si="179"/>
        <v>0</v>
      </c>
      <c r="N313" s="127" t="str">
        <f>IF(VLOOKUP($B313,Takings!$B:$P,13,0)=0,"",VLOOKUP($B313,Takings!$B:$P,13,0))</f>
        <v/>
      </c>
      <c r="O313" s="126" t="str">
        <f>IF(VLOOKUP($B313,Takings!$B:$P,14,0)=0,"",VLOOKUP($B313,Takings!$B:$P,14,0))</f>
        <v/>
      </c>
      <c r="P313" s="125" t="str">
        <f>IF(VLOOKUP($B313,Takings!$B:$P,15,0)=0,"",VLOOKUP($B313,Takings!$B:$P,15,0))</f>
        <v/>
      </c>
    </row>
    <row r="314" spans="1:16" x14ac:dyDescent="0.35">
      <c r="A314" s="153" t="s">
        <v>1369</v>
      </c>
      <c r="B314" s="132">
        <v>41957</v>
      </c>
      <c r="C314" s="129">
        <f>SUMIF(Takings!$B:$B,'2014'!$B314,Takings!C:C)</f>
        <v>0</v>
      </c>
      <c r="D314" s="119">
        <f>SUMIF(Takings!$B:$B,'2014'!$B314,Takings!D:D)</f>
        <v>0</v>
      </c>
      <c r="E314" s="119">
        <f>SUMIF(Takings!$B:$B,'2014'!$B314,Takings!E:E)</f>
        <v>0</v>
      </c>
      <c r="F314" s="128">
        <f>SUMIF(Takings!$B:$B,'2014'!$B314,Takings!F:F)</f>
        <v>0</v>
      </c>
      <c r="G314" s="131">
        <f>SUMIF(Takings!$B:$B,'2014'!$B314,Takings!G:G)</f>
        <v>0</v>
      </c>
      <c r="H314" s="128">
        <f t="shared" si="176"/>
        <v>0</v>
      </c>
      <c r="I314" s="129">
        <f>SUMIF(Takings!$B:$B,'2014'!$B314,Takings!I:I)</f>
        <v>0</v>
      </c>
      <c r="J314" s="130">
        <f>SUMIF(Takings!$B:$B,'2014'!$B314,Takings!J:J)</f>
        <v>0</v>
      </c>
      <c r="K314" s="130">
        <f t="shared" si="177"/>
        <v>0</v>
      </c>
      <c r="L314" s="129">
        <f t="shared" si="178"/>
        <v>0</v>
      </c>
      <c r="M314" s="128">
        <f t="shared" si="179"/>
        <v>0</v>
      </c>
      <c r="N314" s="127" t="str">
        <f>IF(VLOOKUP($B314,Takings!$B:$P,13,0)=0,"",VLOOKUP($B314,Takings!$B:$P,13,0))</f>
        <v/>
      </c>
      <c r="O314" s="126" t="str">
        <f>IF(VLOOKUP($B314,Takings!$B:$P,14,0)=0,"",VLOOKUP($B314,Takings!$B:$P,14,0))</f>
        <v/>
      </c>
      <c r="P314" s="125" t="str">
        <f>IF(VLOOKUP($B314,Takings!$B:$P,15,0)=0,"",VLOOKUP($B314,Takings!$B:$P,15,0))</f>
        <v/>
      </c>
    </row>
    <row r="315" spans="1:16" x14ac:dyDescent="0.35">
      <c r="A315" s="153" t="s">
        <v>1369</v>
      </c>
      <c r="B315" s="132">
        <v>41958</v>
      </c>
      <c r="C315" s="129">
        <f>SUMIF(Takings!$B:$B,'2014'!$B315,Takings!C:C)</f>
        <v>0</v>
      </c>
      <c r="D315" s="119">
        <f>SUMIF(Takings!$B:$B,'2014'!$B315,Takings!D:D)</f>
        <v>0</v>
      </c>
      <c r="E315" s="119">
        <f>SUMIF(Takings!$B:$B,'2014'!$B315,Takings!E:E)</f>
        <v>0</v>
      </c>
      <c r="F315" s="128">
        <f>SUMIF(Takings!$B:$B,'2014'!$B315,Takings!F:F)</f>
        <v>0</v>
      </c>
      <c r="G315" s="131">
        <f>SUMIF(Takings!$B:$B,'2014'!$B315,Takings!G:G)</f>
        <v>0</v>
      </c>
      <c r="H315" s="128">
        <f t="shared" si="176"/>
        <v>0</v>
      </c>
      <c r="I315" s="129">
        <f>SUMIF(Takings!$B:$B,'2014'!$B315,Takings!I:I)</f>
        <v>0</v>
      </c>
      <c r="J315" s="130">
        <f>SUMIF(Takings!$B:$B,'2014'!$B315,Takings!J:J)</f>
        <v>0</v>
      </c>
      <c r="K315" s="130">
        <f t="shared" si="177"/>
        <v>0</v>
      </c>
      <c r="L315" s="129">
        <f t="shared" si="178"/>
        <v>0</v>
      </c>
      <c r="M315" s="128">
        <f t="shared" si="179"/>
        <v>0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41959</v>
      </c>
      <c r="C316" s="119">
        <f>SUM(C310:C315)</f>
        <v>0</v>
      </c>
      <c r="D316" s="119">
        <f>VLOOKUP($B316,Takings!$B:$P,3,0)</f>
        <v>0</v>
      </c>
      <c r="E316" s="122">
        <f>SUM(C316:D316)</f>
        <v>0</v>
      </c>
      <c r="F316" s="118"/>
      <c r="G316" s="121">
        <f>SUM(G310:G315)</f>
        <v>0</v>
      </c>
      <c r="H316" s="118">
        <f>AVERAGE(H310:H315)</f>
        <v>0</v>
      </c>
      <c r="I316" s="119">
        <f>SUM(I310:I315)</f>
        <v>0</v>
      </c>
      <c r="J316" s="120">
        <f>SUM(J310:J315)</f>
        <v>0</v>
      </c>
      <c r="K316" s="120">
        <f>SUM(G316,J316)</f>
        <v>0</v>
      </c>
      <c r="L316" s="119">
        <f>AVERAGE(L310:L315)</f>
        <v>0</v>
      </c>
      <c r="M316" s="118">
        <f>AVERAGE(M310:M315)</f>
        <v>0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53" t="s">
        <v>1370</v>
      </c>
      <c r="B317" s="132">
        <v>41960</v>
      </c>
      <c r="C317" s="129">
        <f>SUMIF(Takings!$B:$B,'2014'!$B317,Takings!C:C)</f>
        <v>0</v>
      </c>
      <c r="D317" s="119">
        <f>SUMIF(Takings!$B:$B,'2014'!$B317,Takings!D:D)</f>
        <v>0</v>
      </c>
      <c r="E317" s="119">
        <f>SUMIF(Takings!$B:$B,'2014'!$B317,Takings!E:E)</f>
        <v>0</v>
      </c>
      <c r="F317" s="128">
        <f>SUMIF(Takings!$B:$B,'2014'!$B317,Takings!F:F)</f>
        <v>0</v>
      </c>
      <c r="G317" s="131">
        <f>SUMIF(Takings!$B:$B,'2014'!$B317,Takings!G:G)</f>
        <v>0</v>
      </c>
      <c r="H317" s="128">
        <f t="shared" ref="H317:H322" si="180">IFERROR(F317/G317,0)</f>
        <v>0</v>
      </c>
      <c r="I317" s="129">
        <f>SUMIF(Takings!$B:$B,'2014'!$B317,Takings!I:I)</f>
        <v>0</v>
      </c>
      <c r="J317" s="130">
        <f>SUMIF(Takings!$B:$B,'2014'!$B317,Takings!J:J)</f>
        <v>0</v>
      </c>
      <c r="K317" s="130">
        <f t="shared" ref="K317:K322" si="181">IFERROR(SUM(G317,J317),0)</f>
        <v>0</v>
      </c>
      <c r="L317" s="129">
        <f t="shared" ref="L317:L322" si="182">IFERROR(MEDIAN(I317/J317),0)</f>
        <v>0</v>
      </c>
      <c r="M317" s="128">
        <f t="shared" ref="M317:M322" si="183">IFERROR(SUM(F317,I317)/K317,0)</f>
        <v>0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53" t="s">
        <v>1370</v>
      </c>
      <c r="B318" s="132">
        <v>41961</v>
      </c>
      <c r="C318" s="129">
        <f>SUMIF(Takings!$B:$B,'2014'!$B318,Takings!C:C)</f>
        <v>0</v>
      </c>
      <c r="D318" s="119">
        <f>SUMIF(Takings!$B:$B,'2014'!$B318,Takings!D:D)</f>
        <v>0</v>
      </c>
      <c r="E318" s="119">
        <f>SUMIF(Takings!$B:$B,'2014'!$B318,Takings!E:E)</f>
        <v>0</v>
      </c>
      <c r="F318" s="128">
        <f>SUMIF(Takings!$B:$B,'2014'!$B318,Takings!F:F)</f>
        <v>0</v>
      </c>
      <c r="G318" s="131">
        <f>SUMIF(Takings!$B:$B,'2014'!$B318,Takings!G:G)</f>
        <v>0</v>
      </c>
      <c r="H318" s="128">
        <f t="shared" si="180"/>
        <v>0</v>
      </c>
      <c r="I318" s="129">
        <f>SUMIF(Takings!$B:$B,'2014'!$B318,Takings!I:I)</f>
        <v>0</v>
      </c>
      <c r="J318" s="130">
        <f>SUMIF(Takings!$B:$B,'2014'!$B318,Takings!J:J)</f>
        <v>0</v>
      </c>
      <c r="K318" s="130">
        <f t="shared" si="181"/>
        <v>0</v>
      </c>
      <c r="L318" s="129">
        <f t="shared" si="182"/>
        <v>0</v>
      </c>
      <c r="M318" s="128">
        <f t="shared" si="183"/>
        <v>0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53" t="s">
        <v>1370</v>
      </c>
      <c r="B319" s="132">
        <v>41962</v>
      </c>
      <c r="C319" s="129">
        <f>SUMIF(Takings!$B:$B,'2014'!$B319,Takings!C:C)</f>
        <v>0</v>
      </c>
      <c r="D319" s="119">
        <f>SUMIF(Takings!$B:$B,'2014'!$B319,Takings!D:D)</f>
        <v>0</v>
      </c>
      <c r="E319" s="119">
        <f>SUMIF(Takings!$B:$B,'2014'!$B319,Takings!E:E)</f>
        <v>0</v>
      </c>
      <c r="F319" s="128">
        <f>SUMIF(Takings!$B:$B,'2014'!$B319,Takings!F:F)</f>
        <v>0</v>
      </c>
      <c r="G319" s="131">
        <f>SUMIF(Takings!$B:$B,'2014'!$B319,Takings!G:G)</f>
        <v>0</v>
      </c>
      <c r="H319" s="128">
        <f t="shared" si="180"/>
        <v>0</v>
      </c>
      <c r="I319" s="129">
        <f>SUMIF(Takings!$B:$B,'2014'!$B319,Takings!I:I)</f>
        <v>0</v>
      </c>
      <c r="J319" s="130">
        <f>SUMIF(Takings!$B:$B,'2014'!$B319,Takings!J:J)</f>
        <v>0</v>
      </c>
      <c r="K319" s="130">
        <f t="shared" si="181"/>
        <v>0</v>
      </c>
      <c r="L319" s="129">
        <f t="shared" si="182"/>
        <v>0</v>
      </c>
      <c r="M319" s="128">
        <f t="shared" si="183"/>
        <v>0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53" t="s">
        <v>1370</v>
      </c>
      <c r="B320" s="132">
        <v>41963</v>
      </c>
      <c r="C320" s="129">
        <f>SUMIF(Takings!$B:$B,'2014'!$B320,Takings!C:C)</f>
        <v>0</v>
      </c>
      <c r="D320" s="119">
        <f>SUMIF(Takings!$B:$B,'2014'!$B320,Takings!D:D)</f>
        <v>0</v>
      </c>
      <c r="E320" s="119">
        <f>SUMIF(Takings!$B:$B,'2014'!$B320,Takings!E:E)</f>
        <v>0</v>
      </c>
      <c r="F320" s="128">
        <f>SUMIF(Takings!$B:$B,'2014'!$B320,Takings!F:F)</f>
        <v>0</v>
      </c>
      <c r="G320" s="131">
        <f>SUMIF(Takings!$B:$B,'2014'!$B320,Takings!G:G)</f>
        <v>0</v>
      </c>
      <c r="H320" s="128">
        <f t="shared" si="180"/>
        <v>0</v>
      </c>
      <c r="I320" s="129">
        <f>SUMIF(Takings!$B:$B,'2014'!$B320,Takings!I:I)</f>
        <v>0</v>
      </c>
      <c r="J320" s="130">
        <f>SUMIF(Takings!$B:$B,'2014'!$B320,Takings!J:J)</f>
        <v>0</v>
      </c>
      <c r="K320" s="130">
        <f t="shared" si="181"/>
        <v>0</v>
      </c>
      <c r="L320" s="129">
        <f t="shared" si="182"/>
        <v>0</v>
      </c>
      <c r="M320" s="128">
        <f t="shared" si="183"/>
        <v>0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x14ac:dyDescent="0.35">
      <c r="A321" s="153" t="s">
        <v>1370</v>
      </c>
      <c r="B321" s="132">
        <v>41964</v>
      </c>
      <c r="C321" s="129">
        <f>SUMIF(Takings!$B:$B,'2014'!$B321,Takings!C:C)</f>
        <v>0</v>
      </c>
      <c r="D321" s="119">
        <f>SUMIF(Takings!$B:$B,'2014'!$B321,Takings!D:D)</f>
        <v>0</v>
      </c>
      <c r="E321" s="119">
        <f>SUMIF(Takings!$B:$B,'2014'!$B321,Takings!E:E)</f>
        <v>0</v>
      </c>
      <c r="F321" s="128">
        <f>SUMIF(Takings!$B:$B,'2014'!$B321,Takings!F:F)</f>
        <v>0</v>
      </c>
      <c r="G321" s="131">
        <f>SUMIF(Takings!$B:$B,'2014'!$B321,Takings!G:G)</f>
        <v>0</v>
      </c>
      <c r="H321" s="128">
        <f t="shared" si="180"/>
        <v>0</v>
      </c>
      <c r="I321" s="129">
        <f>SUMIF(Takings!$B:$B,'2014'!$B321,Takings!I:I)</f>
        <v>0</v>
      </c>
      <c r="J321" s="130">
        <f>SUMIF(Takings!$B:$B,'2014'!$B321,Takings!J:J)</f>
        <v>0</v>
      </c>
      <c r="K321" s="130">
        <f t="shared" si="181"/>
        <v>0</v>
      </c>
      <c r="L321" s="129">
        <f t="shared" si="182"/>
        <v>0</v>
      </c>
      <c r="M321" s="128">
        <f t="shared" si="183"/>
        <v>0</v>
      </c>
      <c r="N321" s="127" t="str">
        <f>IF(VLOOKUP($B321,Takings!$B:$P,13,0)=0,"",VLOOKUP($B321,Takings!$B:$P,13,0))</f>
        <v/>
      </c>
      <c r="O321" s="126" t="str">
        <f>IF(VLOOKUP($B321,Takings!$B:$P,14,0)=0,"",VLOOKUP($B321,Takings!$B:$P,14,0))</f>
        <v/>
      </c>
      <c r="P321" s="125" t="str">
        <f>IF(VLOOKUP($B321,Takings!$B:$P,15,0)=0,"",VLOOKUP($B321,Takings!$B:$P,15,0))</f>
        <v/>
      </c>
    </row>
    <row r="322" spans="1:16" x14ac:dyDescent="0.35">
      <c r="A322" s="153" t="s">
        <v>1370</v>
      </c>
      <c r="B322" s="132">
        <v>41965</v>
      </c>
      <c r="C322" s="129">
        <f>SUMIF(Takings!$B:$B,'2014'!$B322,Takings!C:C)</f>
        <v>0</v>
      </c>
      <c r="D322" s="119">
        <f>SUMIF(Takings!$B:$B,'2014'!$B322,Takings!D:D)</f>
        <v>0</v>
      </c>
      <c r="E322" s="119">
        <f>SUMIF(Takings!$B:$B,'2014'!$B322,Takings!E:E)</f>
        <v>0</v>
      </c>
      <c r="F322" s="128">
        <f>SUMIF(Takings!$B:$B,'2014'!$B322,Takings!F:F)</f>
        <v>0</v>
      </c>
      <c r="G322" s="131">
        <f>SUMIF(Takings!$B:$B,'2014'!$B322,Takings!G:G)</f>
        <v>0</v>
      </c>
      <c r="H322" s="128">
        <f t="shared" si="180"/>
        <v>0</v>
      </c>
      <c r="I322" s="129">
        <f>SUMIF(Takings!$B:$B,'2014'!$B322,Takings!I:I)</f>
        <v>0</v>
      </c>
      <c r="J322" s="130">
        <f>SUMIF(Takings!$B:$B,'2014'!$B322,Takings!J:J)</f>
        <v>0</v>
      </c>
      <c r="K322" s="130">
        <f t="shared" si="181"/>
        <v>0</v>
      </c>
      <c r="L322" s="129">
        <f t="shared" si="182"/>
        <v>0</v>
      </c>
      <c r="M322" s="128">
        <f t="shared" si="183"/>
        <v>0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41966</v>
      </c>
      <c r="C323" s="119">
        <f>SUM(C317:C322)</f>
        <v>0</v>
      </c>
      <c r="D323" s="119">
        <f>VLOOKUP($B323,Takings!$B:$P,3,0)</f>
        <v>0</v>
      </c>
      <c r="E323" s="122">
        <f>SUM(C323:D323)</f>
        <v>0</v>
      </c>
      <c r="F323" s="118"/>
      <c r="G323" s="121">
        <f>SUM(G317:G322)</f>
        <v>0</v>
      </c>
      <c r="H323" s="118">
        <f>AVERAGE(H317:H322)</f>
        <v>0</v>
      </c>
      <c r="I323" s="119">
        <f>SUM(I317:I322)</f>
        <v>0</v>
      </c>
      <c r="J323" s="120">
        <f>SUM(J317:J322)</f>
        <v>0</v>
      </c>
      <c r="K323" s="120">
        <f>SUM(G323,J323)</f>
        <v>0</v>
      </c>
      <c r="L323" s="119">
        <f>AVERAGE(L317:L322)</f>
        <v>0</v>
      </c>
      <c r="M323" s="118">
        <f>AVERAGE(M317:M322)</f>
        <v>0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53" t="s">
        <v>1371</v>
      </c>
      <c r="B324" s="132">
        <v>41967</v>
      </c>
      <c r="C324" s="129">
        <f>SUMIF(Takings!$B:$B,'2014'!$B324,Takings!C:C)</f>
        <v>0</v>
      </c>
      <c r="D324" s="119">
        <f>SUMIF(Takings!$B:$B,'2014'!$B324,Takings!D:D)</f>
        <v>0</v>
      </c>
      <c r="E324" s="119">
        <f>SUMIF(Takings!$B:$B,'2014'!$B324,Takings!E:E)</f>
        <v>0</v>
      </c>
      <c r="F324" s="128">
        <f>SUMIF(Takings!$B:$B,'2014'!$B324,Takings!F:F)</f>
        <v>0</v>
      </c>
      <c r="G324" s="131">
        <f>SUMIF(Takings!$B:$B,'2014'!$B324,Takings!G:G)</f>
        <v>0</v>
      </c>
      <c r="H324" s="128">
        <f t="shared" ref="H324:H329" si="184">IFERROR(F324/G324,0)</f>
        <v>0</v>
      </c>
      <c r="I324" s="129">
        <f>SUMIF(Takings!$B:$B,'2014'!$B324,Takings!I:I)</f>
        <v>0</v>
      </c>
      <c r="J324" s="130">
        <f>SUMIF(Takings!$B:$B,'2014'!$B324,Takings!J:J)</f>
        <v>0</v>
      </c>
      <c r="K324" s="130">
        <f t="shared" ref="K324:K329" si="185">IFERROR(SUM(G324,J324),0)</f>
        <v>0</v>
      </c>
      <c r="L324" s="129">
        <f t="shared" ref="L324:L329" si="186">IFERROR(MEDIAN(I324/J324),0)</f>
        <v>0</v>
      </c>
      <c r="M324" s="128">
        <f t="shared" ref="M324:M329" si="187">IFERROR(SUM(F324,I324)/K324,0)</f>
        <v>0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53" t="s">
        <v>1371</v>
      </c>
      <c r="B325" s="132">
        <v>41968</v>
      </c>
      <c r="C325" s="129">
        <f>SUMIF(Takings!$B:$B,'2014'!$B325,Takings!C:C)</f>
        <v>0</v>
      </c>
      <c r="D325" s="119">
        <f>SUMIF(Takings!$B:$B,'2014'!$B325,Takings!D:D)</f>
        <v>0</v>
      </c>
      <c r="E325" s="119">
        <f>SUMIF(Takings!$B:$B,'2014'!$B325,Takings!E:E)</f>
        <v>0</v>
      </c>
      <c r="F325" s="128">
        <f>SUMIF(Takings!$B:$B,'2014'!$B325,Takings!F:F)</f>
        <v>0</v>
      </c>
      <c r="G325" s="131">
        <f>SUMIF(Takings!$B:$B,'2014'!$B325,Takings!G:G)</f>
        <v>0</v>
      </c>
      <c r="H325" s="128">
        <f t="shared" si="184"/>
        <v>0</v>
      </c>
      <c r="I325" s="129">
        <f>SUMIF(Takings!$B:$B,'2014'!$B325,Takings!I:I)</f>
        <v>0</v>
      </c>
      <c r="J325" s="130">
        <f>SUMIF(Takings!$B:$B,'2014'!$B325,Takings!J:J)</f>
        <v>0</v>
      </c>
      <c r="K325" s="130">
        <f t="shared" si="185"/>
        <v>0</v>
      </c>
      <c r="L325" s="129">
        <f t="shared" si="186"/>
        <v>0</v>
      </c>
      <c r="M325" s="128">
        <f t="shared" si="187"/>
        <v>0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53" t="s">
        <v>1371</v>
      </c>
      <c r="B326" s="132">
        <v>41969</v>
      </c>
      <c r="C326" s="129">
        <f>SUMIF(Takings!$B:$B,'2014'!$B326,Takings!C:C)</f>
        <v>0</v>
      </c>
      <c r="D326" s="119">
        <f>SUMIF(Takings!$B:$B,'2014'!$B326,Takings!D:D)</f>
        <v>0</v>
      </c>
      <c r="E326" s="119">
        <f>SUMIF(Takings!$B:$B,'2014'!$B326,Takings!E:E)</f>
        <v>0</v>
      </c>
      <c r="F326" s="128">
        <f>SUMIF(Takings!$B:$B,'2014'!$B326,Takings!F:F)</f>
        <v>0</v>
      </c>
      <c r="G326" s="131">
        <f>SUMIF(Takings!$B:$B,'2014'!$B326,Takings!G:G)</f>
        <v>0</v>
      </c>
      <c r="H326" s="128">
        <f t="shared" si="184"/>
        <v>0</v>
      </c>
      <c r="I326" s="129">
        <f>SUMIF(Takings!$B:$B,'2014'!$B326,Takings!I:I)</f>
        <v>0</v>
      </c>
      <c r="J326" s="130">
        <f>SUMIF(Takings!$B:$B,'2014'!$B326,Takings!J:J)</f>
        <v>0</v>
      </c>
      <c r="K326" s="130">
        <f t="shared" si="185"/>
        <v>0</v>
      </c>
      <c r="L326" s="129">
        <f t="shared" si="186"/>
        <v>0</v>
      </c>
      <c r="M326" s="128">
        <f t="shared" si="187"/>
        <v>0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53" t="s">
        <v>1371</v>
      </c>
      <c r="B327" s="132">
        <v>41970</v>
      </c>
      <c r="C327" s="129">
        <f>SUMIF(Takings!$B:$B,'2014'!$B327,Takings!C:C)</f>
        <v>0</v>
      </c>
      <c r="D327" s="119">
        <f>SUMIF(Takings!$B:$B,'2014'!$B327,Takings!D:D)</f>
        <v>0</v>
      </c>
      <c r="E327" s="119">
        <f>SUMIF(Takings!$B:$B,'2014'!$B327,Takings!E:E)</f>
        <v>0</v>
      </c>
      <c r="F327" s="128">
        <f>SUMIF(Takings!$B:$B,'2014'!$B327,Takings!F:F)</f>
        <v>0</v>
      </c>
      <c r="G327" s="131">
        <f>SUMIF(Takings!$B:$B,'2014'!$B327,Takings!G:G)</f>
        <v>0</v>
      </c>
      <c r="H327" s="128">
        <f t="shared" si="184"/>
        <v>0</v>
      </c>
      <c r="I327" s="129">
        <f>SUMIF(Takings!$B:$B,'2014'!$B327,Takings!I:I)</f>
        <v>0</v>
      </c>
      <c r="J327" s="130">
        <f>SUMIF(Takings!$B:$B,'2014'!$B327,Takings!J:J)</f>
        <v>0</v>
      </c>
      <c r="K327" s="130">
        <f t="shared" si="185"/>
        <v>0</v>
      </c>
      <c r="L327" s="129">
        <f t="shared" si="186"/>
        <v>0</v>
      </c>
      <c r="M327" s="128">
        <f t="shared" si="187"/>
        <v>0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53" t="s">
        <v>1371</v>
      </c>
      <c r="B328" s="132">
        <v>41971</v>
      </c>
      <c r="C328" s="129">
        <f>SUMIF(Takings!$B:$B,'2014'!$B328,Takings!C:C)</f>
        <v>0</v>
      </c>
      <c r="D328" s="119">
        <f>SUMIF(Takings!$B:$B,'2014'!$B328,Takings!D:D)</f>
        <v>0</v>
      </c>
      <c r="E328" s="119">
        <f>SUMIF(Takings!$B:$B,'2014'!$B328,Takings!E:E)</f>
        <v>0</v>
      </c>
      <c r="F328" s="128">
        <f>SUMIF(Takings!$B:$B,'2014'!$B328,Takings!F:F)</f>
        <v>0</v>
      </c>
      <c r="G328" s="131">
        <f>SUMIF(Takings!$B:$B,'2014'!$B328,Takings!G:G)</f>
        <v>0</v>
      </c>
      <c r="H328" s="128">
        <f t="shared" si="184"/>
        <v>0</v>
      </c>
      <c r="I328" s="129">
        <f>SUMIF(Takings!$B:$B,'2014'!$B328,Takings!I:I)</f>
        <v>0</v>
      </c>
      <c r="J328" s="130">
        <f>SUMIF(Takings!$B:$B,'2014'!$B328,Takings!J:J)</f>
        <v>0</v>
      </c>
      <c r="K328" s="130">
        <f t="shared" si="185"/>
        <v>0</v>
      </c>
      <c r="L328" s="129">
        <f t="shared" si="186"/>
        <v>0</v>
      </c>
      <c r="M328" s="128">
        <f t="shared" si="187"/>
        <v>0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53" t="s">
        <v>1371</v>
      </c>
      <c r="B329" s="132">
        <v>41972</v>
      </c>
      <c r="C329" s="129">
        <f>SUMIF(Takings!$B:$B,'2014'!$B329,Takings!C:C)</f>
        <v>0</v>
      </c>
      <c r="D329" s="119">
        <f>SUMIF(Takings!$B:$B,'2014'!$B329,Takings!D:D)</f>
        <v>0</v>
      </c>
      <c r="E329" s="119">
        <f>SUMIF(Takings!$B:$B,'2014'!$B329,Takings!E:E)</f>
        <v>0</v>
      </c>
      <c r="F329" s="128">
        <f>SUMIF(Takings!$B:$B,'2014'!$B329,Takings!F:F)</f>
        <v>0</v>
      </c>
      <c r="G329" s="131">
        <f>SUMIF(Takings!$B:$B,'2014'!$B329,Takings!G:G)</f>
        <v>0</v>
      </c>
      <c r="H329" s="128">
        <f t="shared" si="184"/>
        <v>0</v>
      </c>
      <c r="I329" s="129">
        <f>SUMIF(Takings!$B:$B,'2014'!$B329,Takings!I:I)</f>
        <v>0</v>
      </c>
      <c r="J329" s="130">
        <f>SUMIF(Takings!$B:$B,'2014'!$B329,Takings!J:J)</f>
        <v>0</v>
      </c>
      <c r="K329" s="130">
        <f t="shared" si="185"/>
        <v>0</v>
      </c>
      <c r="L329" s="129">
        <f t="shared" si="186"/>
        <v>0</v>
      </c>
      <c r="M329" s="128">
        <f t="shared" si="187"/>
        <v>0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41973</v>
      </c>
      <c r="C330" s="119">
        <f>SUM(C324:C329)</f>
        <v>0</v>
      </c>
      <c r="D330" s="119">
        <f>VLOOKUP($B330,Takings!$B:$P,3,0)</f>
        <v>0</v>
      </c>
      <c r="E330" s="122">
        <f>SUM(C330:D330)</f>
        <v>0</v>
      </c>
      <c r="F330" s="118"/>
      <c r="G330" s="121">
        <f>SUM(G324:G329)</f>
        <v>0</v>
      </c>
      <c r="H330" s="118">
        <f>AVERAGE(H324:H329)</f>
        <v>0</v>
      </c>
      <c r="I330" s="119">
        <f>SUM(I324:I329)</f>
        <v>0</v>
      </c>
      <c r="J330" s="120">
        <f>SUM(J324:J329)</f>
        <v>0</v>
      </c>
      <c r="K330" s="120">
        <f>SUM(G330,J330)</f>
        <v>0</v>
      </c>
      <c r="L330" s="119">
        <f>AVERAGE(L324:L329)</f>
        <v>0</v>
      </c>
      <c r="M330" s="118">
        <f>AVERAGE(M324:M329)</f>
        <v>0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53" t="s">
        <v>1372</v>
      </c>
      <c r="B331" s="132">
        <v>41974</v>
      </c>
      <c r="C331" s="129">
        <f>SUMIF(Takings!$B:$B,'2014'!$B331,Takings!C:C)</f>
        <v>0</v>
      </c>
      <c r="D331" s="119">
        <f>SUMIF(Takings!$B:$B,'2014'!$B331,Takings!D:D)</f>
        <v>0</v>
      </c>
      <c r="E331" s="119">
        <f>SUMIF(Takings!$B:$B,'2014'!$B331,Takings!E:E)</f>
        <v>0</v>
      </c>
      <c r="F331" s="128">
        <f>SUMIF(Takings!$B:$B,'2014'!$B331,Takings!F:F)</f>
        <v>0</v>
      </c>
      <c r="G331" s="131">
        <f>SUMIF(Takings!$B:$B,'2014'!$B331,Takings!G:G)</f>
        <v>0</v>
      </c>
      <c r="H331" s="128">
        <f t="shared" ref="H331:H336" si="188">IFERROR(F331/G331,0)</f>
        <v>0</v>
      </c>
      <c r="I331" s="129">
        <f>SUMIF(Takings!$B:$B,'2014'!$B331,Takings!I:I)</f>
        <v>0</v>
      </c>
      <c r="J331" s="130">
        <f>SUMIF(Takings!$B:$B,'2014'!$B331,Takings!J:J)</f>
        <v>0</v>
      </c>
      <c r="K331" s="130">
        <f t="shared" ref="K331:K336" si="189">IFERROR(SUM(G331,J331),0)</f>
        <v>0</v>
      </c>
      <c r="L331" s="129">
        <f t="shared" ref="L331:L336" si="190">IFERROR(MEDIAN(I331/J331),0)</f>
        <v>0</v>
      </c>
      <c r="M331" s="128">
        <f t="shared" ref="M331:M336" si="191">IFERROR(SUM(F331,I331)/K331,0)</f>
        <v>0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53" t="s">
        <v>1372</v>
      </c>
      <c r="B332" s="132">
        <v>41975</v>
      </c>
      <c r="C332" s="129">
        <f>SUMIF(Takings!$B:$B,'2014'!$B332,Takings!C:C)</f>
        <v>0</v>
      </c>
      <c r="D332" s="119">
        <f>SUMIF(Takings!$B:$B,'2014'!$B332,Takings!D:D)</f>
        <v>0</v>
      </c>
      <c r="E332" s="119">
        <f>SUMIF(Takings!$B:$B,'2014'!$B332,Takings!E:E)</f>
        <v>0</v>
      </c>
      <c r="F332" s="128">
        <f>SUMIF(Takings!$B:$B,'2014'!$B332,Takings!F:F)</f>
        <v>0</v>
      </c>
      <c r="G332" s="131">
        <f>SUMIF(Takings!$B:$B,'2014'!$B332,Takings!G:G)</f>
        <v>0</v>
      </c>
      <c r="H332" s="128">
        <f t="shared" si="188"/>
        <v>0</v>
      </c>
      <c r="I332" s="129">
        <f>SUMIF(Takings!$B:$B,'2014'!$B332,Takings!I:I)</f>
        <v>0</v>
      </c>
      <c r="J332" s="130">
        <f>SUMIF(Takings!$B:$B,'2014'!$B332,Takings!J:J)</f>
        <v>0</v>
      </c>
      <c r="K332" s="130">
        <f t="shared" si="189"/>
        <v>0</v>
      </c>
      <c r="L332" s="129">
        <f t="shared" si="190"/>
        <v>0</v>
      </c>
      <c r="M332" s="128">
        <f t="shared" si="191"/>
        <v>0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53" t="s">
        <v>1372</v>
      </c>
      <c r="B333" s="132">
        <v>41976</v>
      </c>
      <c r="C333" s="129">
        <f>SUMIF(Takings!$B:$B,'2014'!$B333,Takings!C:C)</f>
        <v>0</v>
      </c>
      <c r="D333" s="119">
        <f>SUMIF(Takings!$B:$B,'2014'!$B333,Takings!D:D)</f>
        <v>0</v>
      </c>
      <c r="E333" s="119">
        <f>SUMIF(Takings!$B:$B,'2014'!$B333,Takings!E:E)</f>
        <v>0</v>
      </c>
      <c r="F333" s="128">
        <f>SUMIF(Takings!$B:$B,'2014'!$B333,Takings!F:F)</f>
        <v>0</v>
      </c>
      <c r="G333" s="131">
        <f>SUMIF(Takings!$B:$B,'2014'!$B333,Takings!G:G)</f>
        <v>0</v>
      </c>
      <c r="H333" s="128">
        <f t="shared" si="188"/>
        <v>0</v>
      </c>
      <c r="I333" s="129">
        <f>SUMIF(Takings!$B:$B,'2014'!$B333,Takings!I:I)</f>
        <v>0</v>
      </c>
      <c r="J333" s="130">
        <f>SUMIF(Takings!$B:$B,'2014'!$B333,Takings!J:J)</f>
        <v>0</v>
      </c>
      <c r="K333" s="130">
        <f t="shared" si="189"/>
        <v>0</v>
      </c>
      <c r="L333" s="129">
        <f t="shared" si="190"/>
        <v>0</v>
      </c>
      <c r="M333" s="128">
        <f t="shared" si="191"/>
        <v>0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53" t="s">
        <v>1372</v>
      </c>
      <c r="B334" s="132">
        <v>41977</v>
      </c>
      <c r="C334" s="129">
        <f>SUMIF(Takings!$B:$B,'2014'!$B334,Takings!C:C)</f>
        <v>0</v>
      </c>
      <c r="D334" s="119">
        <f>SUMIF(Takings!$B:$B,'2014'!$B334,Takings!D:D)</f>
        <v>0</v>
      </c>
      <c r="E334" s="119">
        <f>SUMIF(Takings!$B:$B,'2014'!$B334,Takings!E:E)</f>
        <v>0</v>
      </c>
      <c r="F334" s="128">
        <f>SUMIF(Takings!$B:$B,'2014'!$B334,Takings!F:F)</f>
        <v>0</v>
      </c>
      <c r="G334" s="131">
        <f>SUMIF(Takings!$B:$B,'2014'!$B334,Takings!G:G)</f>
        <v>0</v>
      </c>
      <c r="H334" s="128">
        <f t="shared" si="188"/>
        <v>0</v>
      </c>
      <c r="I334" s="129">
        <f>SUMIF(Takings!$B:$B,'2014'!$B334,Takings!I:I)</f>
        <v>0</v>
      </c>
      <c r="J334" s="130">
        <f>SUMIF(Takings!$B:$B,'2014'!$B334,Takings!J:J)</f>
        <v>0</v>
      </c>
      <c r="K334" s="130">
        <f t="shared" si="189"/>
        <v>0</v>
      </c>
      <c r="L334" s="129">
        <f t="shared" si="190"/>
        <v>0</v>
      </c>
      <c r="M334" s="128">
        <f t="shared" si="191"/>
        <v>0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53" t="s">
        <v>1372</v>
      </c>
      <c r="B335" s="132">
        <v>41978</v>
      </c>
      <c r="C335" s="129">
        <f>SUMIF(Takings!$B:$B,'2014'!$B335,Takings!C:C)</f>
        <v>0</v>
      </c>
      <c r="D335" s="119">
        <f>SUMIF(Takings!$B:$B,'2014'!$B335,Takings!D:D)</f>
        <v>0</v>
      </c>
      <c r="E335" s="119">
        <f>SUMIF(Takings!$B:$B,'2014'!$B335,Takings!E:E)</f>
        <v>0</v>
      </c>
      <c r="F335" s="128">
        <f>SUMIF(Takings!$B:$B,'2014'!$B335,Takings!F:F)</f>
        <v>0</v>
      </c>
      <c r="G335" s="131">
        <f>SUMIF(Takings!$B:$B,'2014'!$B335,Takings!G:G)</f>
        <v>0</v>
      </c>
      <c r="H335" s="128">
        <f t="shared" si="188"/>
        <v>0</v>
      </c>
      <c r="I335" s="129">
        <f>SUMIF(Takings!$B:$B,'2014'!$B335,Takings!I:I)</f>
        <v>0</v>
      </c>
      <c r="J335" s="130">
        <f>SUMIF(Takings!$B:$B,'2014'!$B335,Takings!J:J)</f>
        <v>0</v>
      </c>
      <c r="K335" s="130">
        <f t="shared" si="189"/>
        <v>0</v>
      </c>
      <c r="L335" s="129">
        <f t="shared" si="190"/>
        <v>0</v>
      </c>
      <c r="M335" s="128">
        <f t="shared" si="191"/>
        <v>0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53" t="s">
        <v>1372</v>
      </c>
      <c r="B336" s="132">
        <v>41979</v>
      </c>
      <c r="C336" s="129">
        <f>SUMIF(Takings!$B:$B,'2014'!$B336,Takings!C:C)</f>
        <v>0</v>
      </c>
      <c r="D336" s="119">
        <f>SUMIF(Takings!$B:$B,'2014'!$B336,Takings!D:D)</f>
        <v>0</v>
      </c>
      <c r="E336" s="119">
        <f>SUMIF(Takings!$B:$B,'2014'!$B336,Takings!E:E)</f>
        <v>0</v>
      </c>
      <c r="F336" s="128">
        <f>SUMIF(Takings!$B:$B,'2014'!$B336,Takings!F:F)</f>
        <v>0</v>
      </c>
      <c r="G336" s="131">
        <f>SUMIF(Takings!$B:$B,'2014'!$B336,Takings!G:G)</f>
        <v>0</v>
      </c>
      <c r="H336" s="128">
        <f t="shared" si="188"/>
        <v>0</v>
      </c>
      <c r="I336" s="129">
        <f>SUMIF(Takings!$B:$B,'2014'!$B336,Takings!I:I)</f>
        <v>0</v>
      </c>
      <c r="J336" s="130">
        <f>SUMIF(Takings!$B:$B,'2014'!$B336,Takings!J:J)</f>
        <v>0</v>
      </c>
      <c r="K336" s="130">
        <f t="shared" si="189"/>
        <v>0</v>
      </c>
      <c r="L336" s="129">
        <f t="shared" si="190"/>
        <v>0</v>
      </c>
      <c r="M336" s="128">
        <f t="shared" si="191"/>
        <v>0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41980</v>
      </c>
      <c r="C337" s="119">
        <f>SUM(C331:C336)</f>
        <v>0</v>
      </c>
      <c r="D337" s="119">
        <f>VLOOKUP($B337,Takings!$B:$P,3,0)</f>
        <v>0</v>
      </c>
      <c r="E337" s="122">
        <f>SUM(C337:D337)</f>
        <v>0</v>
      </c>
      <c r="F337" s="118"/>
      <c r="G337" s="121">
        <f>SUM(G331:G336)</f>
        <v>0</v>
      </c>
      <c r="H337" s="118">
        <f>AVERAGE(H331:H336)</f>
        <v>0</v>
      </c>
      <c r="I337" s="119">
        <f>SUM(I331:I336)</f>
        <v>0</v>
      </c>
      <c r="J337" s="120">
        <f>SUM(J331:J336)</f>
        <v>0</v>
      </c>
      <c r="K337" s="120">
        <f>SUM(G337,J337)</f>
        <v>0</v>
      </c>
      <c r="L337" s="119">
        <f>AVERAGE(L331:L336)</f>
        <v>0</v>
      </c>
      <c r="M337" s="118">
        <f>AVERAGE(M331:M336)</f>
        <v>0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53" t="s">
        <v>1373</v>
      </c>
      <c r="B338" s="132">
        <v>41981</v>
      </c>
      <c r="C338" s="129">
        <f>SUMIF(Takings!$B:$B,'2014'!$B338,Takings!C:C)</f>
        <v>0</v>
      </c>
      <c r="D338" s="119">
        <f>SUMIF(Takings!$B:$B,'2014'!$B338,Takings!D:D)</f>
        <v>0</v>
      </c>
      <c r="E338" s="119">
        <f>SUMIF(Takings!$B:$B,'2014'!$B338,Takings!E:E)</f>
        <v>0</v>
      </c>
      <c r="F338" s="128">
        <f>SUMIF(Takings!$B:$B,'2014'!$B338,Takings!F:F)</f>
        <v>0</v>
      </c>
      <c r="G338" s="131">
        <f>SUMIF(Takings!$B:$B,'2014'!$B338,Takings!G:G)</f>
        <v>0</v>
      </c>
      <c r="H338" s="128">
        <f t="shared" ref="H338:H343" si="192">IFERROR(F338/G338,0)</f>
        <v>0</v>
      </c>
      <c r="I338" s="129">
        <f>SUMIF(Takings!$B:$B,'2014'!$B338,Takings!I:I)</f>
        <v>0</v>
      </c>
      <c r="J338" s="130">
        <f>SUMIF(Takings!$B:$B,'2014'!$B338,Takings!J:J)</f>
        <v>0</v>
      </c>
      <c r="K338" s="130">
        <f t="shared" ref="K338:K343" si="193">IFERROR(SUM(G338,J338),0)</f>
        <v>0</v>
      </c>
      <c r="L338" s="129">
        <f t="shared" ref="L338:L343" si="194">IFERROR(MEDIAN(I338/J338),0)</f>
        <v>0</v>
      </c>
      <c r="M338" s="128">
        <f t="shared" ref="M338:M343" si="195">IFERROR(SUM(F338,I338)/K338,0)</f>
        <v>0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53" t="s">
        <v>1373</v>
      </c>
      <c r="B339" s="132">
        <v>41982</v>
      </c>
      <c r="C339" s="129">
        <f>SUMIF(Takings!$B:$B,'2014'!$B339,Takings!C:C)</f>
        <v>0</v>
      </c>
      <c r="D339" s="119">
        <f>SUMIF(Takings!$B:$B,'2014'!$B339,Takings!D:D)</f>
        <v>0</v>
      </c>
      <c r="E339" s="119">
        <f>SUMIF(Takings!$B:$B,'2014'!$B339,Takings!E:E)</f>
        <v>0</v>
      </c>
      <c r="F339" s="128">
        <f>SUMIF(Takings!$B:$B,'2014'!$B339,Takings!F:F)</f>
        <v>0</v>
      </c>
      <c r="G339" s="131">
        <f>SUMIF(Takings!$B:$B,'2014'!$B339,Takings!G:G)</f>
        <v>0</v>
      </c>
      <c r="H339" s="128">
        <f t="shared" si="192"/>
        <v>0</v>
      </c>
      <c r="I339" s="129">
        <f>SUMIF(Takings!$B:$B,'2014'!$B339,Takings!I:I)</f>
        <v>0</v>
      </c>
      <c r="J339" s="130">
        <f>SUMIF(Takings!$B:$B,'2014'!$B339,Takings!J:J)</f>
        <v>0</v>
      </c>
      <c r="K339" s="130">
        <f t="shared" si="193"/>
        <v>0</v>
      </c>
      <c r="L339" s="129">
        <f t="shared" si="194"/>
        <v>0</v>
      </c>
      <c r="M339" s="128">
        <f t="shared" si="195"/>
        <v>0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53" t="s">
        <v>1373</v>
      </c>
      <c r="B340" s="132">
        <v>41983</v>
      </c>
      <c r="C340" s="129">
        <f>SUMIF(Takings!$B:$B,'2014'!$B340,Takings!C:C)</f>
        <v>0</v>
      </c>
      <c r="D340" s="119">
        <f>SUMIF(Takings!$B:$B,'2014'!$B340,Takings!D:D)</f>
        <v>0</v>
      </c>
      <c r="E340" s="119">
        <f>SUMIF(Takings!$B:$B,'2014'!$B340,Takings!E:E)</f>
        <v>0</v>
      </c>
      <c r="F340" s="128">
        <f>SUMIF(Takings!$B:$B,'2014'!$B340,Takings!F:F)</f>
        <v>0</v>
      </c>
      <c r="G340" s="131">
        <f>SUMIF(Takings!$B:$B,'2014'!$B340,Takings!G:G)</f>
        <v>0</v>
      </c>
      <c r="H340" s="128">
        <f t="shared" si="192"/>
        <v>0</v>
      </c>
      <c r="I340" s="129">
        <f>SUMIF(Takings!$B:$B,'2014'!$B340,Takings!I:I)</f>
        <v>0</v>
      </c>
      <c r="J340" s="130">
        <f>SUMIF(Takings!$B:$B,'2014'!$B340,Takings!J:J)</f>
        <v>0</v>
      </c>
      <c r="K340" s="130">
        <f t="shared" si="193"/>
        <v>0</v>
      </c>
      <c r="L340" s="129">
        <f t="shared" si="194"/>
        <v>0</v>
      </c>
      <c r="M340" s="128">
        <f t="shared" si="195"/>
        <v>0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53" t="s">
        <v>1373</v>
      </c>
      <c r="B341" s="132">
        <v>41984</v>
      </c>
      <c r="C341" s="129">
        <f>SUMIF(Takings!$B:$B,'2014'!$B341,Takings!C:C)</f>
        <v>0</v>
      </c>
      <c r="D341" s="119">
        <f>SUMIF(Takings!$B:$B,'2014'!$B341,Takings!D:D)</f>
        <v>0</v>
      </c>
      <c r="E341" s="119">
        <f>SUMIF(Takings!$B:$B,'2014'!$B341,Takings!E:E)</f>
        <v>0</v>
      </c>
      <c r="F341" s="128">
        <f>SUMIF(Takings!$B:$B,'2014'!$B341,Takings!F:F)</f>
        <v>0</v>
      </c>
      <c r="G341" s="131">
        <f>SUMIF(Takings!$B:$B,'2014'!$B341,Takings!G:G)</f>
        <v>0</v>
      </c>
      <c r="H341" s="128">
        <f t="shared" si="192"/>
        <v>0</v>
      </c>
      <c r="I341" s="129">
        <f>SUMIF(Takings!$B:$B,'2014'!$B341,Takings!I:I)</f>
        <v>0</v>
      </c>
      <c r="J341" s="130">
        <f>SUMIF(Takings!$B:$B,'2014'!$B341,Takings!J:J)</f>
        <v>0</v>
      </c>
      <c r="K341" s="130">
        <f t="shared" si="193"/>
        <v>0</v>
      </c>
      <c r="L341" s="129">
        <f t="shared" si="194"/>
        <v>0</v>
      </c>
      <c r="M341" s="128">
        <f t="shared" si="195"/>
        <v>0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53" t="s">
        <v>1373</v>
      </c>
      <c r="B342" s="132">
        <v>41985</v>
      </c>
      <c r="C342" s="129">
        <f>SUMIF(Takings!$B:$B,'2014'!$B342,Takings!C:C)</f>
        <v>0</v>
      </c>
      <c r="D342" s="119">
        <f>SUMIF(Takings!$B:$B,'2014'!$B342,Takings!D:D)</f>
        <v>0</v>
      </c>
      <c r="E342" s="119">
        <f>SUMIF(Takings!$B:$B,'2014'!$B342,Takings!E:E)</f>
        <v>0</v>
      </c>
      <c r="F342" s="128">
        <f>SUMIF(Takings!$B:$B,'2014'!$B342,Takings!F:F)</f>
        <v>0</v>
      </c>
      <c r="G342" s="131">
        <f>SUMIF(Takings!$B:$B,'2014'!$B342,Takings!G:G)</f>
        <v>0</v>
      </c>
      <c r="H342" s="128">
        <f t="shared" si="192"/>
        <v>0</v>
      </c>
      <c r="I342" s="129">
        <f>SUMIF(Takings!$B:$B,'2014'!$B342,Takings!I:I)</f>
        <v>0</v>
      </c>
      <c r="J342" s="130">
        <f>SUMIF(Takings!$B:$B,'2014'!$B342,Takings!J:J)</f>
        <v>0</v>
      </c>
      <c r="K342" s="130">
        <f t="shared" si="193"/>
        <v>0</v>
      </c>
      <c r="L342" s="129">
        <f t="shared" si="194"/>
        <v>0</v>
      </c>
      <c r="M342" s="128">
        <f t="shared" si="195"/>
        <v>0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53" t="s">
        <v>1373</v>
      </c>
      <c r="B343" s="132">
        <v>41986</v>
      </c>
      <c r="C343" s="129">
        <f>SUMIF(Takings!$B:$B,'2014'!$B343,Takings!C:C)</f>
        <v>0</v>
      </c>
      <c r="D343" s="119">
        <f>SUMIF(Takings!$B:$B,'2014'!$B343,Takings!D:D)</f>
        <v>0</v>
      </c>
      <c r="E343" s="119">
        <f>SUMIF(Takings!$B:$B,'2014'!$B343,Takings!E:E)</f>
        <v>0</v>
      </c>
      <c r="F343" s="128">
        <f>SUMIF(Takings!$B:$B,'2014'!$B343,Takings!F:F)</f>
        <v>0</v>
      </c>
      <c r="G343" s="131">
        <f>SUMIF(Takings!$B:$B,'2014'!$B343,Takings!G:G)</f>
        <v>0</v>
      </c>
      <c r="H343" s="128">
        <f t="shared" si="192"/>
        <v>0</v>
      </c>
      <c r="I343" s="129">
        <f>SUMIF(Takings!$B:$B,'2014'!$B343,Takings!I:I)</f>
        <v>0</v>
      </c>
      <c r="J343" s="130">
        <f>SUMIF(Takings!$B:$B,'2014'!$B343,Takings!J:J)</f>
        <v>0</v>
      </c>
      <c r="K343" s="130">
        <f t="shared" si="193"/>
        <v>0</v>
      </c>
      <c r="L343" s="129">
        <f t="shared" si="194"/>
        <v>0</v>
      </c>
      <c r="M343" s="128">
        <f t="shared" si="195"/>
        <v>0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41987</v>
      </c>
      <c r="C344" s="119">
        <f>SUM(C338:C343)</f>
        <v>0</v>
      </c>
      <c r="D344" s="119">
        <f>VLOOKUP($B344,Takings!$B:$P,3,0)</f>
        <v>0</v>
      </c>
      <c r="E344" s="122">
        <f>SUM(C344:D344)</f>
        <v>0</v>
      </c>
      <c r="F344" s="118"/>
      <c r="G344" s="121">
        <f>SUM(G338:G343)</f>
        <v>0</v>
      </c>
      <c r="H344" s="118">
        <f>AVERAGE(H338:H343)</f>
        <v>0</v>
      </c>
      <c r="I344" s="119">
        <f>SUM(I338:I343)</f>
        <v>0</v>
      </c>
      <c r="J344" s="120">
        <f>SUM(J338:J343)</f>
        <v>0</v>
      </c>
      <c r="K344" s="120">
        <f>SUM(G344,J344)</f>
        <v>0</v>
      </c>
      <c r="L344" s="119">
        <f>AVERAGE(L338:L343)</f>
        <v>0</v>
      </c>
      <c r="M344" s="118">
        <f>AVERAGE(M338:M343)</f>
        <v>0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34" t="s">
        <v>1374</v>
      </c>
      <c r="B345" s="132">
        <v>41988</v>
      </c>
      <c r="C345" s="129">
        <f>SUMIF(Takings!$B:$B,'2014'!$B345,Takings!C:C)</f>
        <v>0</v>
      </c>
      <c r="D345" s="119">
        <f>SUMIF(Takings!$B:$B,'2014'!$B345,Takings!D:D)</f>
        <v>0</v>
      </c>
      <c r="E345" s="119">
        <f>SUMIF(Takings!$B:$B,'2014'!$B345,Takings!E:E)</f>
        <v>0</v>
      </c>
      <c r="F345" s="128">
        <f>SUMIF(Takings!$B:$B,'2014'!$B345,Takings!F:F)</f>
        <v>0</v>
      </c>
      <c r="G345" s="131">
        <f>SUMIF(Takings!$B:$B,'2014'!$B345,Takings!G:G)</f>
        <v>0</v>
      </c>
      <c r="H345" s="128">
        <f t="shared" ref="H345:H350" si="196">IFERROR(F345/G345,0)</f>
        <v>0</v>
      </c>
      <c r="I345" s="129">
        <f>SUMIF(Takings!$B:$B,'2014'!$B345,Takings!I:I)</f>
        <v>0</v>
      </c>
      <c r="J345" s="130">
        <f>SUMIF(Takings!$B:$B,'2014'!$B345,Takings!J:J)</f>
        <v>0</v>
      </c>
      <c r="K345" s="130">
        <f t="shared" ref="K345:K350" si="197">IFERROR(SUM(G345,J345),0)</f>
        <v>0</v>
      </c>
      <c r="L345" s="129">
        <f t="shared" ref="L345:L350" si="198">IFERROR(MEDIAN(I345/J345),0)</f>
        <v>0</v>
      </c>
      <c r="M345" s="128">
        <f t="shared" ref="M345:M350" si="199">IFERROR(SUM(F345,I345)/K345,0)</f>
        <v>0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34" t="s">
        <v>1374</v>
      </c>
      <c r="B346" s="132">
        <v>41989</v>
      </c>
      <c r="C346" s="129">
        <f>SUMIF(Takings!$B:$B,'2014'!$B346,Takings!C:C)</f>
        <v>0</v>
      </c>
      <c r="D346" s="119">
        <f>SUMIF(Takings!$B:$B,'2014'!$B346,Takings!D:D)</f>
        <v>0</v>
      </c>
      <c r="E346" s="119">
        <f>SUMIF(Takings!$B:$B,'2014'!$B346,Takings!E:E)</f>
        <v>0</v>
      </c>
      <c r="F346" s="128">
        <f>SUMIF(Takings!$B:$B,'2014'!$B346,Takings!F:F)</f>
        <v>0</v>
      </c>
      <c r="G346" s="131">
        <f>SUMIF(Takings!$B:$B,'2014'!$B346,Takings!G:G)</f>
        <v>0</v>
      </c>
      <c r="H346" s="128">
        <f t="shared" si="196"/>
        <v>0</v>
      </c>
      <c r="I346" s="129">
        <f>SUMIF(Takings!$B:$B,'2014'!$B346,Takings!I:I)</f>
        <v>0</v>
      </c>
      <c r="J346" s="130">
        <f>SUMIF(Takings!$B:$B,'2014'!$B346,Takings!J:J)</f>
        <v>0</v>
      </c>
      <c r="K346" s="130">
        <f t="shared" si="197"/>
        <v>0</v>
      </c>
      <c r="L346" s="129">
        <f t="shared" si="198"/>
        <v>0</v>
      </c>
      <c r="M346" s="128">
        <f t="shared" si="199"/>
        <v>0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34" t="s">
        <v>1374</v>
      </c>
      <c r="B347" s="132">
        <v>41990</v>
      </c>
      <c r="C347" s="129">
        <f>SUMIF(Takings!$B:$B,'2014'!$B347,Takings!C:C)</f>
        <v>0</v>
      </c>
      <c r="D347" s="119">
        <f>SUMIF(Takings!$B:$B,'2014'!$B347,Takings!D:D)</f>
        <v>0</v>
      </c>
      <c r="E347" s="119">
        <f>SUMIF(Takings!$B:$B,'2014'!$B347,Takings!E:E)</f>
        <v>0</v>
      </c>
      <c r="F347" s="128">
        <f>SUMIF(Takings!$B:$B,'2014'!$B347,Takings!F:F)</f>
        <v>0</v>
      </c>
      <c r="G347" s="131">
        <f>SUMIF(Takings!$B:$B,'2014'!$B347,Takings!G:G)</f>
        <v>0</v>
      </c>
      <c r="H347" s="128">
        <f t="shared" si="196"/>
        <v>0</v>
      </c>
      <c r="I347" s="129">
        <f>SUMIF(Takings!$B:$B,'2014'!$B347,Takings!I:I)</f>
        <v>0</v>
      </c>
      <c r="J347" s="130">
        <f>SUMIF(Takings!$B:$B,'2014'!$B347,Takings!J:J)</f>
        <v>0</v>
      </c>
      <c r="K347" s="130">
        <f t="shared" si="197"/>
        <v>0</v>
      </c>
      <c r="L347" s="129">
        <f t="shared" si="198"/>
        <v>0</v>
      </c>
      <c r="M347" s="128">
        <f t="shared" si="199"/>
        <v>0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34" t="s">
        <v>1374</v>
      </c>
      <c r="B348" s="132">
        <v>41991</v>
      </c>
      <c r="C348" s="129">
        <f>SUMIF(Takings!$B:$B,'2014'!$B348,Takings!C:C)</f>
        <v>0</v>
      </c>
      <c r="D348" s="119">
        <f>SUMIF(Takings!$B:$B,'2014'!$B348,Takings!D:D)</f>
        <v>0</v>
      </c>
      <c r="E348" s="119">
        <f>SUMIF(Takings!$B:$B,'2014'!$B348,Takings!E:E)</f>
        <v>0</v>
      </c>
      <c r="F348" s="128">
        <f>SUMIF(Takings!$B:$B,'2014'!$B348,Takings!F:F)</f>
        <v>0</v>
      </c>
      <c r="G348" s="131">
        <f>SUMIF(Takings!$B:$B,'2014'!$B348,Takings!G:G)</f>
        <v>0</v>
      </c>
      <c r="H348" s="128">
        <f t="shared" si="196"/>
        <v>0</v>
      </c>
      <c r="I348" s="129">
        <f>SUMIF(Takings!$B:$B,'2014'!$B348,Takings!I:I)</f>
        <v>0</v>
      </c>
      <c r="J348" s="130">
        <f>SUMIF(Takings!$B:$B,'2014'!$B348,Takings!J:J)</f>
        <v>0</v>
      </c>
      <c r="K348" s="130">
        <f t="shared" si="197"/>
        <v>0</v>
      </c>
      <c r="L348" s="129">
        <f t="shared" si="198"/>
        <v>0</v>
      </c>
      <c r="M348" s="128">
        <f t="shared" si="199"/>
        <v>0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34" t="s">
        <v>1374</v>
      </c>
      <c r="B349" s="132">
        <v>41992</v>
      </c>
      <c r="C349" s="129">
        <f>SUMIF(Takings!$B:$B,'2014'!$B349,Takings!C:C)</f>
        <v>0</v>
      </c>
      <c r="D349" s="119">
        <f>SUMIF(Takings!$B:$B,'2014'!$B349,Takings!D:D)</f>
        <v>0</v>
      </c>
      <c r="E349" s="119">
        <f>SUMIF(Takings!$B:$B,'2014'!$B349,Takings!E:E)</f>
        <v>0</v>
      </c>
      <c r="F349" s="128">
        <f>SUMIF(Takings!$B:$B,'2014'!$B349,Takings!F:F)</f>
        <v>0</v>
      </c>
      <c r="G349" s="131">
        <f>SUMIF(Takings!$B:$B,'2014'!$B349,Takings!G:G)</f>
        <v>0</v>
      </c>
      <c r="H349" s="128">
        <f t="shared" si="196"/>
        <v>0</v>
      </c>
      <c r="I349" s="129">
        <f>SUMIF(Takings!$B:$B,'2014'!$B349,Takings!I:I)</f>
        <v>0</v>
      </c>
      <c r="J349" s="130">
        <f>SUMIF(Takings!$B:$B,'2014'!$B349,Takings!J:J)</f>
        <v>0</v>
      </c>
      <c r="K349" s="130">
        <f t="shared" si="197"/>
        <v>0</v>
      </c>
      <c r="L349" s="129">
        <f t="shared" si="198"/>
        <v>0</v>
      </c>
      <c r="M349" s="128">
        <f t="shared" si="199"/>
        <v>0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34" t="s">
        <v>1374</v>
      </c>
      <c r="B350" s="132">
        <v>41993</v>
      </c>
      <c r="C350" s="129">
        <f>SUMIF(Takings!$B:$B,'2014'!$B350,Takings!C:C)</f>
        <v>0</v>
      </c>
      <c r="D350" s="119">
        <f>SUMIF(Takings!$B:$B,'2014'!$B350,Takings!D:D)</f>
        <v>0</v>
      </c>
      <c r="E350" s="119">
        <f>SUMIF(Takings!$B:$B,'2014'!$B350,Takings!E:E)</f>
        <v>0</v>
      </c>
      <c r="F350" s="128">
        <f>SUMIF(Takings!$B:$B,'2014'!$B350,Takings!F:F)</f>
        <v>0</v>
      </c>
      <c r="G350" s="131">
        <f>SUMIF(Takings!$B:$B,'2014'!$B350,Takings!G:G)</f>
        <v>0</v>
      </c>
      <c r="H350" s="128">
        <f t="shared" si="196"/>
        <v>0</v>
      </c>
      <c r="I350" s="129">
        <f>SUMIF(Takings!$B:$B,'2014'!$B350,Takings!I:I)</f>
        <v>0</v>
      </c>
      <c r="J350" s="130">
        <f>SUMIF(Takings!$B:$B,'2014'!$B350,Takings!J:J)</f>
        <v>0</v>
      </c>
      <c r="K350" s="130">
        <f t="shared" si="197"/>
        <v>0</v>
      </c>
      <c r="L350" s="129">
        <f t="shared" si="198"/>
        <v>0</v>
      </c>
      <c r="M350" s="128">
        <f t="shared" si="199"/>
        <v>0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41994</v>
      </c>
      <c r="C351" s="119">
        <f>SUM(C345:C350)</f>
        <v>0</v>
      </c>
      <c r="D351" s="119">
        <f>VLOOKUP($B351,Takings!$B:$P,3,0)</f>
        <v>0</v>
      </c>
      <c r="E351" s="122">
        <f>SUM(C351:D351)</f>
        <v>0</v>
      </c>
      <c r="F351" s="118"/>
      <c r="G351" s="121">
        <f>SUM(G345:G350)</f>
        <v>0</v>
      </c>
      <c r="H351" s="118">
        <f>AVERAGE(H345:H350)</f>
        <v>0</v>
      </c>
      <c r="I351" s="119">
        <f>SUM(I345:I350)</f>
        <v>0</v>
      </c>
      <c r="J351" s="120">
        <f>SUM(J345:J350)</f>
        <v>0</v>
      </c>
      <c r="K351" s="120">
        <f>SUM(G351,J351)</f>
        <v>0</v>
      </c>
      <c r="L351" s="119">
        <f>AVERAGE(L345:L350)</f>
        <v>0</v>
      </c>
      <c r="M351" s="118">
        <f>AVERAGE(M345:M350)</f>
        <v>0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34" t="s">
        <v>1375</v>
      </c>
      <c r="B352" s="132">
        <v>41995</v>
      </c>
      <c r="C352" s="129">
        <f>SUMIF(Takings!$B:$B,'2014'!$B352,Takings!C:C)</f>
        <v>0</v>
      </c>
      <c r="D352" s="119">
        <f>SUMIF(Takings!$B:$B,'2014'!$B352,Takings!D:D)</f>
        <v>0</v>
      </c>
      <c r="E352" s="119">
        <f>SUMIF(Takings!$B:$B,'2014'!$B352,Takings!E:E)</f>
        <v>0</v>
      </c>
      <c r="F352" s="128">
        <f>SUMIF(Takings!$B:$B,'2014'!$B352,Takings!F:F)</f>
        <v>0</v>
      </c>
      <c r="G352" s="131">
        <f>SUMIF(Takings!$B:$B,'2014'!$B352,Takings!G:G)</f>
        <v>0</v>
      </c>
      <c r="H352" s="128">
        <f t="shared" ref="H352:H357" si="200">IFERROR(F352/G352,0)</f>
        <v>0</v>
      </c>
      <c r="I352" s="129">
        <f>SUMIF(Takings!$B:$B,'2014'!$B352,Takings!I:I)</f>
        <v>0</v>
      </c>
      <c r="J352" s="130">
        <f>SUMIF(Takings!$B:$B,'2014'!$B352,Takings!J:J)</f>
        <v>0</v>
      </c>
      <c r="K352" s="130">
        <f t="shared" ref="K352:K357" si="201">IFERROR(SUM(G352,J352),0)</f>
        <v>0</v>
      </c>
      <c r="L352" s="129">
        <f t="shared" ref="L352:L357" si="202">IFERROR(MEDIAN(I352/J352),0)</f>
        <v>0</v>
      </c>
      <c r="M352" s="128">
        <f t="shared" ref="M352:M357" si="203">IFERROR(SUM(F352,I352)/K352,0)</f>
        <v>0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34" t="s">
        <v>1375</v>
      </c>
      <c r="B353" s="132">
        <v>41996</v>
      </c>
      <c r="C353" s="129">
        <f>SUMIF(Takings!$B:$B,'2014'!$B353,Takings!C:C)</f>
        <v>0</v>
      </c>
      <c r="D353" s="119">
        <f>SUMIF(Takings!$B:$B,'2014'!$B353,Takings!D:D)</f>
        <v>0</v>
      </c>
      <c r="E353" s="119">
        <f>SUMIF(Takings!$B:$B,'2014'!$B353,Takings!E:E)</f>
        <v>0</v>
      </c>
      <c r="F353" s="128">
        <f>SUMIF(Takings!$B:$B,'2014'!$B353,Takings!F:F)</f>
        <v>0</v>
      </c>
      <c r="G353" s="131">
        <f>SUMIF(Takings!$B:$B,'2014'!$B353,Takings!G:G)</f>
        <v>0</v>
      </c>
      <c r="H353" s="128">
        <f t="shared" si="200"/>
        <v>0</v>
      </c>
      <c r="I353" s="129">
        <f>SUMIF(Takings!$B:$B,'2014'!$B353,Takings!I:I)</f>
        <v>0</v>
      </c>
      <c r="J353" s="130">
        <f>SUMIF(Takings!$B:$B,'2014'!$B353,Takings!J:J)</f>
        <v>0</v>
      </c>
      <c r="K353" s="130">
        <f t="shared" si="201"/>
        <v>0</v>
      </c>
      <c r="L353" s="129">
        <f t="shared" si="202"/>
        <v>0</v>
      </c>
      <c r="M353" s="128">
        <f t="shared" si="203"/>
        <v>0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34" t="s">
        <v>1375</v>
      </c>
      <c r="B354" s="132">
        <v>41997</v>
      </c>
      <c r="C354" s="129">
        <f>SUMIF(Takings!$B:$B,'2014'!$B354,Takings!C:C)</f>
        <v>0</v>
      </c>
      <c r="D354" s="119">
        <f>SUMIF(Takings!$B:$B,'2014'!$B354,Takings!D:D)</f>
        <v>0</v>
      </c>
      <c r="E354" s="119">
        <f>SUMIF(Takings!$B:$B,'2014'!$B354,Takings!E:E)</f>
        <v>0</v>
      </c>
      <c r="F354" s="128">
        <f>SUMIF(Takings!$B:$B,'2014'!$B354,Takings!F:F)</f>
        <v>0</v>
      </c>
      <c r="G354" s="131">
        <f>SUMIF(Takings!$B:$B,'2014'!$B354,Takings!G:G)</f>
        <v>0</v>
      </c>
      <c r="H354" s="128">
        <f t="shared" si="200"/>
        <v>0</v>
      </c>
      <c r="I354" s="129">
        <f>SUMIF(Takings!$B:$B,'2014'!$B354,Takings!I:I)</f>
        <v>0</v>
      </c>
      <c r="J354" s="130">
        <f>SUMIF(Takings!$B:$B,'2014'!$B354,Takings!J:J)</f>
        <v>0</v>
      </c>
      <c r="K354" s="130">
        <f t="shared" si="201"/>
        <v>0</v>
      </c>
      <c r="L354" s="129">
        <f t="shared" si="202"/>
        <v>0</v>
      </c>
      <c r="M354" s="128">
        <f t="shared" si="203"/>
        <v>0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43" t="s">
        <v>1375</v>
      </c>
      <c r="B355" s="142">
        <v>41998</v>
      </c>
      <c r="C355" s="138">
        <f>SUMIF(Takings!$B:$B,'2014'!$B355,Takings!C:C)</f>
        <v>0</v>
      </c>
      <c r="D355" s="119">
        <f>SUMIF(Takings!$B:$B,'2014'!$B355,Takings!D:D)</f>
        <v>0</v>
      </c>
      <c r="E355" s="119">
        <f>SUMIF(Takings!$B:$B,'2014'!$B355,Takings!E:E)</f>
        <v>0</v>
      </c>
      <c r="F355" s="140">
        <f>SUMIF(Takings!$B:$B,'2014'!$B355,Takings!F:F)</f>
        <v>0</v>
      </c>
      <c r="G355" s="141">
        <f>SUMIF(Takings!$B:$B,'2014'!$B355,Takings!G:G)</f>
        <v>0</v>
      </c>
      <c r="H355" s="140">
        <f t="shared" si="200"/>
        <v>0</v>
      </c>
      <c r="I355" s="138">
        <f>SUMIF(Takings!$B:$B,'2014'!$B355,Takings!I:I)</f>
        <v>0</v>
      </c>
      <c r="J355" s="139">
        <f>SUMIF(Takings!$B:$B,'2014'!$B355,Takings!J:J)</f>
        <v>0</v>
      </c>
      <c r="K355" s="139">
        <f t="shared" si="201"/>
        <v>0</v>
      </c>
      <c r="L355" s="138">
        <f t="shared" si="202"/>
        <v>0</v>
      </c>
      <c r="M355" s="140">
        <f t="shared" si="203"/>
        <v>0</v>
      </c>
      <c r="N355" s="137" t="str">
        <f>IF(VLOOKUP($B355,Takings!$B:$P,13,0)=0,"",VLOOKUP($B355,Takings!$B:$P,13,0))</f>
        <v>CHRISTMAS DAY</v>
      </c>
      <c r="O355" s="136" t="str">
        <f>IF(VLOOKUP($B355,Takings!$B:$P,14,0)=0,"",VLOOKUP($B355,Takings!$B:$P,14,0))</f>
        <v/>
      </c>
      <c r="P355" s="135" t="str">
        <f>IF(VLOOKUP($B355,Takings!$B:$P,15,0)=0,"",VLOOKUP($B355,Takings!$B:$P,15,0))</f>
        <v/>
      </c>
    </row>
    <row r="356" spans="1:16" x14ac:dyDescent="0.35">
      <c r="A356" s="143" t="s">
        <v>1375</v>
      </c>
      <c r="B356" s="142">
        <v>41999</v>
      </c>
      <c r="C356" s="138">
        <f>SUMIF(Takings!$B:$B,'2014'!$B356,Takings!C:C)</f>
        <v>0</v>
      </c>
      <c r="D356" s="119">
        <f>SUMIF(Takings!$B:$B,'2014'!$B356,Takings!D:D)</f>
        <v>0</v>
      </c>
      <c r="E356" s="119">
        <f>SUMIF(Takings!$B:$B,'2014'!$B356,Takings!E:E)</f>
        <v>0</v>
      </c>
      <c r="F356" s="140">
        <f>SUMIF(Takings!$B:$B,'2014'!$B356,Takings!F:F)</f>
        <v>0</v>
      </c>
      <c r="G356" s="141">
        <f>SUMIF(Takings!$B:$B,'2014'!$B356,Takings!G:G)</f>
        <v>0</v>
      </c>
      <c r="H356" s="140">
        <f t="shared" si="200"/>
        <v>0</v>
      </c>
      <c r="I356" s="138">
        <f>SUMIF(Takings!$B:$B,'2014'!$B356,Takings!I:I)</f>
        <v>0</v>
      </c>
      <c r="J356" s="139">
        <f>SUMIF(Takings!$B:$B,'2014'!$B356,Takings!J:J)</f>
        <v>0</v>
      </c>
      <c r="K356" s="139">
        <f t="shared" si="201"/>
        <v>0</v>
      </c>
      <c r="L356" s="138">
        <f t="shared" si="202"/>
        <v>0</v>
      </c>
      <c r="M356" s="140">
        <f t="shared" si="203"/>
        <v>0</v>
      </c>
      <c r="N356" s="137" t="str">
        <f>IF(VLOOKUP($B356,Takings!$B:$P,13,0)=0,"",VLOOKUP($B356,Takings!$B:$P,13,0))</f>
        <v>BOXING DAY</v>
      </c>
      <c r="O356" s="136" t="str">
        <f>IF(VLOOKUP($B356,Takings!$B:$P,14,0)=0,"",VLOOKUP($B356,Takings!$B:$P,14,0))</f>
        <v/>
      </c>
      <c r="P356" s="135" t="str">
        <f>IF(VLOOKUP($B356,Takings!$B:$P,15,0)=0,"",VLOOKUP($B356,Takings!$B:$P,15,0))</f>
        <v/>
      </c>
    </row>
    <row r="357" spans="1:16" x14ac:dyDescent="0.35">
      <c r="A357" s="152" t="s">
        <v>1375</v>
      </c>
      <c r="B357" s="151">
        <v>42000</v>
      </c>
      <c r="C357" s="147">
        <f>SUMIF(Takings!$B:$B,'2014'!$B357,Takings!C:C)</f>
        <v>0</v>
      </c>
      <c r="D357" s="119">
        <f>SUMIF(Takings!$B:$B,'2014'!$B357,Takings!D:D)</f>
        <v>0</v>
      </c>
      <c r="E357" s="119">
        <f>SUMIF(Takings!$B:$B,'2014'!$B357,Takings!E:E)</f>
        <v>0</v>
      </c>
      <c r="F357" s="149">
        <f>SUMIF(Takings!$B:$B,'2014'!$B357,Takings!F:F)</f>
        <v>0</v>
      </c>
      <c r="G357" s="150">
        <f>SUMIF(Takings!$B:$B,'2014'!$B357,Takings!G:G)</f>
        <v>0</v>
      </c>
      <c r="H357" s="149">
        <f t="shared" si="200"/>
        <v>0</v>
      </c>
      <c r="I357" s="147">
        <f>SUMIF(Takings!$B:$B,'2014'!$B357,Takings!I:I)</f>
        <v>0</v>
      </c>
      <c r="J357" s="148">
        <f>SUMIF(Takings!$B:$B,'2014'!$B357,Takings!J:J)</f>
        <v>0</v>
      </c>
      <c r="K357" s="148">
        <f t="shared" si="201"/>
        <v>0</v>
      </c>
      <c r="L357" s="147">
        <f t="shared" si="202"/>
        <v>0</v>
      </c>
      <c r="M357" s="149">
        <f t="shared" si="203"/>
        <v>0</v>
      </c>
      <c r="N357" s="146" t="str">
        <f>IF(VLOOKUP($B357,Takings!$B:$P,13,0)=0,"",VLOOKUP($B357,Takings!$B:$P,13,0))</f>
        <v>CLOSED</v>
      </c>
      <c r="O357" s="145" t="str">
        <f>IF(VLOOKUP($B357,Takings!$B:$P,14,0)=0,"",VLOOKUP($B357,Takings!$B:$P,14,0))</f>
        <v/>
      </c>
      <c r="P357" s="144" t="str">
        <f>IF(VLOOKUP($B357,Takings!$B:$P,15,0)=0,"",VLOOKUP($B357,Takings!$B:$P,15,0))</f>
        <v/>
      </c>
    </row>
    <row r="358" spans="1:16" x14ac:dyDescent="0.35">
      <c r="A358" s="124"/>
      <c r="B358" s="123">
        <v>42001</v>
      </c>
      <c r="C358" s="119">
        <f>SUM(C352:C357)</f>
        <v>0</v>
      </c>
      <c r="D358" s="119">
        <f>VLOOKUP($B358,Takings!$B:$P,3,0)</f>
        <v>0</v>
      </c>
      <c r="E358" s="122">
        <f>SUM(C358:D358)</f>
        <v>0</v>
      </c>
      <c r="F358" s="118"/>
      <c r="G358" s="121">
        <f>SUM(G352:G357)</f>
        <v>0</v>
      </c>
      <c r="H358" s="118">
        <f>AVERAGE(H352:H357)</f>
        <v>0</v>
      </c>
      <c r="I358" s="119">
        <f>SUM(I352:I357)</f>
        <v>0</v>
      </c>
      <c r="J358" s="120">
        <f>SUM(J352:J357)</f>
        <v>0</v>
      </c>
      <c r="K358" s="120">
        <f>SUM(G358,J358)</f>
        <v>0</v>
      </c>
      <c r="L358" s="119">
        <f>AVERAGE(L352:L357)</f>
        <v>0</v>
      </c>
      <c r="M358" s="118">
        <f>AVERAGE(M352:M357)</f>
        <v>0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34" t="s">
        <v>1376</v>
      </c>
      <c r="B359" s="132">
        <v>42002</v>
      </c>
      <c r="C359" s="129">
        <f>SUMIF(Takings!$B:$B,'2014'!$B359,Takings!C:C)</f>
        <v>0</v>
      </c>
      <c r="D359" s="119">
        <f>SUMIF(Takings!$B:$B,'2014'!$B359,Takings!D:D)</f>
        <v>0</v>
      </c>
      <c r="E359" s="119">
        <f>SUMIF(Takings!$B:$B,'2014'!$B359,Takings!E:E)</f>
        <v>0</v>
      </c>
      <c r="F359" s="128">
        <f>SUMIF(Takings!$B:$B,'2014'!$B359,Takings!F:F)</f>
        <v>0</v>
      </c>
      <c r="G359" s="131">
        <f>SUMIF(Takings!$B:$B,'2014'!$B359,Takings!G:G)</f>
        <v>0</v>
      </c>
      <c r="H359" s="128">
        <f t="shared" ref="H359:H364" si="204">IFERROR(F359/G359,0)</f>
        <v>0</v>
      </c>
      <c r="I359" s="129">
        <f>SUMIF(Takings!$B:$B,'2014'!$B359,Takings!I:I)</f>
        <v>0</v>
      </c>
      <c r="J359" s="130">
        <f>SUMIF(Takings!$B:$B,'2014'!$B359,Takings!J:J)</f>
        <v>0</v>
      </c>
      <c r="K359" s="130">
        <f t="shared" ref="K359:K364" si="205">IFERROR(SUM(G359,J359),0)</f>
        <v>0</v>
      </c>
      <c r="L359" s="129">
        <f t="shared" ref="L359:L364" si="206">IFERROR(MEDIAN(I359/J359),0)</f>
        <v>0</v>
      </c>
      <c r="M359" s="128">
        <f t="shared" ref="M359:M364" si="207">IFERROR(SUM(F359,I359)/K359,0)</f>
        <v>0</v>
      </c>
      <c r="N359" s="127" t="str">
        <f>IF(VLOOKUP($B359,Takings!$B:$P,13,0)=0,"",VLOOKUP($B359,Takings!$B:$P,13,0))</f>
        <v/>
      </c>
      <c r="O359" s="126" t="str">
        <f>IF(VLOOKUP($B359,Takings!$B:$P,14,0)=0,"",VLOOKUP($B359,Takings!$B:$P,14,0))</f>
        <v/>
      </c>
      <c r="P359" s="125" t="str">
        <f>IF(VLOOKUP($B359,Takings!$B:$P,15,0)=0,"",VLOOKUP($B359,Takings!$B:$P,15,0))</f>
        <v/>
      </c>
    </row>
    <row r="360" spans="1:16" x14ac:dyDescent="0.35">
      <c r="A360" s="134" t="s">
        <v>1376</v>
      </c>
      <c r="B360" s="132">
        <v>42003</v>
      </c>
      <c r="C360" s="129">
        <f>SUMIF(Takings!$B:$B,'2014'!$B360,Takings!C:C)</f>
        <v>0</v>
      </c>
      <c r="D360" s="119">
        <f>SUMIF(Takings!$B:$B,'2014'!$B360,Takings!D:D)</f>
        <v>0</v>
      </c>
      <c r="E360" s="119">
        <f>SUMIF(Takings!$B:$B,'2014'!$B360,Takings!E:E)</f>
        <v>0</v>
      </c>
      <c r="F360" s="128">
        <f>SUMIF(Takings!$B:$B,'2014'!$B360,Takings!F:F)</f>
        <v>0</v>
      </c>
      <c r="G360" s="131">
        <f>SUMIF(Takings!$B:$B,'2014'!$B360,Takings!G:G)</f>
        <v>0</v>
      </c>
      <c r="H360" s="128">
        <f t="shared" si="204"/>
        <v>0</v>
      </c>
      <c r="I360" s="129">
        <f>SUMIF(Takings!$B:$B,'2014'!$B360,Takings!I:I)</f>
        <v>0</v>
      </c>
      <c r="J360" s="130">
        <f>SUMIF(Takings!$B:$B,'2014'!$B360,Takings!J:J)</f>
        <v>0</v>
      </c>
      <c r="K360" s="130">
        <f t="shared" si="205"/>
        <v>0</v>
      </c>
      <c r="L360" s="129">
        <f t="shared" si="206"/>
        <v>0</v>
      </c>
      <c r="M360" s="128">
        <f t="shared" si="207"/>
        <v>0</v>
      </c>
      <c r="N360" s="127" t="str">
        <f>IF(VLOOKUP($B360,Takings!$B:$P,13,0)=0,"",VLOOKUP($B360,Takings!$B:$P,13,0))</f>
        <v/>
      </c>
      <c r="O360" s="126" t="str">
        <f>IF(VLOOKUP($B360,Takings!$B:$P,14,0)=0,"",VLOOKUP($B360,Takings!$B:$P,14,0))</f>
        <v/>
      </c>
      <c r="P360" s="125" t="str">
        <f>IF(VLOOKUP($B360,Takings!$B:$P,15,0)=0,"",VLOOKUP($B360,Takings!$B:$P,15,0))</f>
        <v/>
      </c>
    </row>
    <row r="361" spans="1:16" x14ac:dyDescent="0.35">
      <c r="A361" s="134" t="s">
        <v>1376</v>
      </c>
      <c r="B361" s="132">
        <v>42004</v>
      </c>
      <c r="C361" s="129">
        <f>SUMIF(Takings!$B:$B,'2014'!$B361,Takings!C:C)</f>
        <v>0</v>
      </c>
      <c r="D361" s="119">
        <f>SUMIF(Takings!$B:$B,'2014'!$B361,Takings!D:D)</f>
        <v>0</v>
      </c>
      <c r="E361" s="119">
        <f>SUMIF(Takings!$B:$B,'2014'!$B361,Takings!E:E)</f>
        <v>0</v>
      </c>
      <c r="F361" s="128">
        <f>SUMIF(Takings!$B:$B,'2014'!$B361,Takings!F:F)</f>
        <v>0</v>
      </c>
      <c r="G361" s="131">
        <f>SUMIF(Takings!$B:$B,'2014'!$B361,Takings!G:G)</f>
        <v>0</v>
      </c>
      <c r="H361" s="128">
        <f t="shared" si="204"/>
        <v>0</v>
      </c>
      <c r="I361" s="129">
        <f>SUMIF(Takings!$B:$B,'2014'!$B361,Takings!I:I)</f>
        <v>0</v>
      </c>
      <c r="J361" s="130">
        <f>SUMIF(Takings!$B:$B,'2014'!$B361,Takings!J:J)</f>
        <v>0</v>
      </c>
      <c r="K361" s="130">
        <f t="shared" si="205"/>
        <v>0</v>
      </c>
      <c r="L361" s="129">
        <f t="shared" si="206"/>
        <v>0</v>
      </c>
      <c r="M361" s="128">
        <f t="shared" si="207"/>
        <v>0</v>
      </c>
      <c r="N361" s="127" t="str">
        <f>IF(VLOOKUP($B361,Takings!$B:$P,13,0)=0,"",VLOOKUP($B361,Takings!$B:$P,13,0))</f>
        <v/>
      </c>
      <c r="O361" s="126" t="str">
        <f>IF(VLOOKUP($B361,Takings!$B:$P,14,0)=0,"",VLOOKUP($B361,Takings!$B:$P,14,0))</f>
        <v/>
      </c>
      <c r="P361" s="125" t="str">
        <f>IF(VLOOKUP($B361,Takings!$B:$P,15,0)=0,"",VLOOKUP($B361,Takings!$B:$P,15,0))</f>
        <v/>
      </c>
    </row>
    <row r="362" spans="1:16" x14ac:dyDescent="0.35">
      <c r="A362" s="143" t="s">
        <v>1376</v>
      </c>
      <c r="B362" s="142">
        <v>42005</v>
      </c>
      <c r="C362" s="138">
        <f>SUMIF(Takings!$B:$B,'2014'!$B362,Takings!C:C)</f>
        <v>0</v>
      </c>
      <c r="D362" s="119">
        <f>SUMIF(Takings!$B:$B,'2014'!$B362,Takings!D:D)</f>
        <v>0</v>
      </c>
      <c r="E362" s="119">
        <f>SUMIF(Takings!$B:$B,'2014'!$B362,Takings!E:E)</f>
        <v>0</v>
      </c>
      <c r="F362" s="140">
        <f>SUMIF(Takings!$B:$B,'2014'!$B362,Takings!F:F)</f>
        <v>0</v>
      </c>
      <c r="G362" s="141">
        <f>SUMIF(Takings!$B:$B,'2014'!$B362,Takings!G:G)</f>
        <v>0</v>
      </c>
      <c r="H362" s="140">
        <f t="shared" si="204"/>
        <v>0</v>
      </c>
      <c r="I362" s="138">
        <f>SUMIF(Takings!$B:$B,'2014'!$B362,Takings!I:I)</f>
        <v>0</v>
      </c>
      <c r="J362" s="139">
        <f>SUMIF(Takings!$B:$B,'2014'!$B362,Takings!J:J)</f>
        <v>0</v>
      </c>
      <c r="K362" s="139">
        <f t="shared" si="205"/>
        <v>0</v>
      </c>
      <c r="L362" s="138">
        <f t="shared" si="206"/>
        <v>0</v>
      </c>
      <c r="M362" s="140">
        <f t="shared" si="207"/>
        <v>0</v>
      </c>
      <c r="N362" s="137" t="str">
        <f>IF(VLOOKUP($B362,Takings!$B:$P,13,0)=0,"",VLOOKUP($B362,Takings!$B:$P,13,0))</f>
        <v>NEW YEARS DAY</v>
      </c>
      <c r="O362" s="136" t="str">
        <f>IF(VLOOKUP($B362,Takings!$B:$P,14,0)=0,"",VLOOKUP($B362,Takings!$B:$P,14,0))</f>
        <v/>
      </c>
      <c r="P362" s="135" t="str">
        <f>IF(VLOOKUP($B362,Takings!$B:$P,15,0)=0,"",VLOOKUP($B362,Takings!$B:$P,15,0))</f>
        <v/>
      </c>
    </row>
    <row r="363" spans="1:16" x14ac:dyDescent="0.35">
      <c r="A363" s="134" t="s">
        <v>1376</v>
      </c>
      <c r="B363" s="132">
        <v>42006</v>
      </c>
      <c r="C363" s="129">
        <f>SUMIF(Takings!$B:$B,'2014'!$B363,Takings!C:C)</f>
        <v>0</v>
      </c>
      <c r="D363" s="119">
        <f>SUMIF(Takings!$B:$B,'2014'!$B363,Takings!D:D)</f>
        <v>0</v>
      </c>
      <c r="E363" s="119">
        <f>SUMIF(Takings!$B:$B,'2014'!$B363,Takings!E:E)</f>
        <v>0</v>
      </c>
      <c r="F363" s="128">
        <f>SUMIF(Takings!$B:$B,'2014'!$B363,Takings!F:F)</f>
        <v>0</v>
      </c>
      <c r="G363" s="131">
        <f>SUMIF(Takings!$B:$B,'2014'!$B363,Takings!G:G)</f>
        <v>0</v>
      </c>
      <c r="H363" s="128">
        <f t="shared" si="204"/>
        <v>0</v>
      </c>
      <c r="I363" s="129">
        <f>SUMIF(Takings!$B:$B,'2014'!$B363,Takings!I:I)</f>
        <v>0</v>
      </c>
      <c r="J363" s="130">
        <f>SUMIF(Takings!$B:$B,'2014'!$B363,Takings!J:J)</f>
        <v>0</v>
      </c>
      <c r="K363" s="130">
        <f t="shared" si="205"/>
        <v>0</v>
      </c>
      <c r="L363" s="129">
        <f t="shared" si="206"/>
        <v>0</v>
      </c>
      <c r="M363" s="128">
        <f t="shared" si="207"/>
        <v>0</v>
      </c>
      <c r="N363" s="127" t="str">
        <f>IF(VLOOKUP($B363,Takings!$B:$P,13,0)=0,"",VLOOKUP($B363,Takings!$B:$P,13,0))</f>
        <v/>
      </c>
      <c r="O363" s="126" t="str">
        <f>IF(VLOOKUP($B363,Takings!$B:$P,14,0)=0,"",VLOOKUP($B363,Takings!$B:$P,14,0))</f>
        <v/>
      </c>
      <c r="P363" s="125" t="str">
        <f>IF(VLOOKUP($B363,Takings!$B:$P,15,0)=0,"",VLOOKUP($B363,Takings!$B:$P,15,0))</f>
        <v/>
      </c>
    </row>
    <row r="364" spans="1:16" x14ac:dyDescent="0.35">
      <c r="A364" s="134" t="s">
        <v>1376</v>
      </c>
      <c r="B364" s="132">
        <v>42007</v>
      </c>
      <c r="C364" s="129">
        <f>SUMIF(Takings!$B:$B,'2014'!$B364,Takings!C:C)</f>
        <v>0</v>
      </c>
      <c r="D364" s="119">
        <f>SUMIF(Takings!$B:$B,'2014'!$B364,Takings!D:D)</f>
        <v>0</v>
      </c>
      <c r="E364" s="119">
        <f>SUMIF(Takings!$B:$B,'2014'!$B364,Takings!E:E)</f>
        <v>0</v>
      </c>
      <c r="F364" s="128">
        <f>SUMIF(Takings!$B:$B,'2014'!$B364,Takings!F:F)</f>
        <v>0</v>
      </c>
      <c r="G364" s="131">
        <f>SUMIF(Takings!$B:$B,'2014'!$B364,Takings!G:G)</f>
        <v>0</v>
      </c>
      <c r="H364" s="128">
        <f t="shared" si="204"/>
        <v>0</v>
      </c>
      <c r="I364" s="129">
        <f>SUMIF(Takings!$B:$B,'2014'!$B364,Takings!I:I)</f>
        <v>0</v>
      </c>
      <c r="J364" s="130">
        <f>SUMIF(Takings!$B:$B,'2014'!$B364,Takings!J:J)</f>
        <v>0</v>
      </c>
      <c r="K364" s="130">
        <f t="shared" si="205"/>
        <v>0</v>
      </c>
      <c r="L364" s="129">
        <f t="shared" si="206"/>
        <v>0</v>
      </c>
      <c r="M364" s="128">
        <f t="shared" si="207"/>
        <v>0</v>
      </c>
      <c r="N364" s="127" t="str">
        <f>IF(VLOOKUP($B364,Takings!$B:$P,13,0)=0,"",VLOOKUP($B364,Takings!$B:$P,13,0))</f>
        <v/>
      </c>
      <c r="O364" s="126" t="str">
        <f>IF(VLOOKUP($B364,Takings!$B:$P,14,0)=0,"",VLOOKUP($B364,Takings!$B:$P,14,0))</f>
        <v/>
      </c>
      <c r="P364" s="125" t="str">
        <f>IF(VLOOKUP($B364,Takings!$B:$P,15,0)=0,"",VLOOKUP($B364,Takings!$B:$P,15,0))</f>
        <v/>
      </c>
    </row>
    <row r="365" spans="1:16" x14ac:dyDescent="0.35">
      <c r="A365" s="124"/>
      <c r="B365" s="123">
        <v>42008</v>
      </c>
      <c r="C365" s="119">
        <f>SUM(C359:C364)</f>
        <v>0</v>
      </c>
      <c r="D365" s="119">
        <f>VLOOKUP($B365,Takings!$B:$P,3,0)</f>
        <v>0</v>
      </c>
      <c r="E365" s="122">
        <f>SUM(C365:D365)</f>
        <v>0</v>
      </c>
      <c r="F365" s="118"/>
      <c r="G365" s="121">
        <f>SUM(G359:G364)</f>
        <v>0</v>
      </c>
      <c r="H365" s="118">
        <f>AVERAGE(H359:H364)</f>
        <v>0</v>
      </c>
      <c r="I365" s="119">
        <f>SUM(I359:I364)</f>
        <v>0</v>
      </c>
      <c r="J365" s="120">
        <f>SUM(J359:J364)</f>
        <v>0</v>
      </c>
      <c r="K365" s="120">
        <f>SUM(G365,J365)</f>
        <v>0</v>
      </c>
      <c r="L365" s="119">
        <f>AVERAGE(L359:L364)</f>
        <v>0</v>
      </c>
      <c r="M365" s="118">
        <f>AVERAGE(M359:M364)</f>
        <v>0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" activePane="bottomLeft" state="frozen"/>
      <selection pane="bottomLeft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6.5429687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53" t="s">
        <v>1273</v>
      </c>
      <c r="B2" s="132">
        <v>41281</v>
      </c>
      <c r="C2" s="129">
        <f>SUMIF(Takings!$B:$B,'2013'!$B2,Takings!C:C)</f>
        <v>749.73</v>
      </c>
      <c r="D2" s="119">
        <f>SUMIF(Takings!$B:$B,'2013'!$B2,Takings!D:D)</f>
        <v>0</v>
      </c>
      <c r="E2" s="119">
        <f>SUMIF(Takings!$B:$B,'2013'!$B2,Takings!E:E)</f>
        <v>0</v>
      </c>
      <c r="F2" s="128">
        <f>SUMIF(Takings!$B:$B,'2013'!$B2,Takings!F:F)</f>
        <v>490.35</v>
      </c>
      <c r="G2" s="131">
        <f>SUMIF(Takings!$B:$B,'2013'!$B2,Takings!G:G)</f>
        <v>22</v>
      </c>
      <c r="H2" s="128">
        <f>IFERROR(F2/G2,0)</f>
        <v>22.288636363636364</v>
      </c>
      <c r="I2" s="129">
        <f>SUMIF(Takings!$B:$B,'2013'!$B2,Takings!I:I)</f>
        <v>259.38</v>
      </c>
      <c r="J2" s="130">
        <f>SUMIF(Takings!$B:$B,'2013'!$B2,Takings!J:J)</f>
        <v>8</v>
      </c>
      <c r="K2" s="130">
        <f>IFERROR(SUM(G2,J2),0)</f>
        <v>30</v>
      </c>
      <c r="L2" s="129">
        <f>IFERROR(MEDIAN(I2/J2),0)</f>
        <v>32.422499999999999</v>
      </c>
      <c r="M2" s="128">
        <f>IFERROR(SUM(F2,I2)/K2,0)</f>
        <v>24.991</v>
      </c>
      <c r="N2" s="127" t="str">
        <f>IF(VLOOKUP($B2,Takings!$B:$P,13,0)=0,"",VLOOKUP($B2,Takings!$B:$P,13,0))</f>
        <v/>
      </c>
      <c r="O2" s="126" t="str">
        <f>IF(VLOOKUP($B2,Takings!$B:$P,14,0)=0,"",VLOOKUP($B2,Takings!$B:$P,14,0))</f>
        <v/>
      </c>
      <c r="P2" s="125" t="str">
        <f>IF(VLOOKUP($B2,Takings!$B:$P,15,0)=0,"",VLOOKUP($B2,Takings!$B:$P,15,0))</f>
        <v/>
      </c>
    </row>
    <row r="3" spans="1:16" s="113" customFormat="1" x14ac:dyDescent="0.35">
      <c r="A3" s="153" t="s">
        <v>1273</v>
      </c>
      <c r="B3" s="132">
        <v>41282</v>
      </c>
      <c r="C3" s="129">
        <f>SUMIF(Takings!$B:$B,'2013'!$B3,Takings!C:C)</f>
        <v>511.86</v>
      </c>
      <c r="D3" s="119">
        <f>SUMIF(Takings!$B:$B,'2013'!$B3,Takings!D:D)</f>
        <v>0</v>
      </c>
      <c r="E3" s="119">
        <f>SUMIF(Takings!$B:$B,'2013'!$B3,Takings!E:E)</f>
        <v>0</v>
      </c>
      <c r="F3" s="128">
        <f>SUMIF(Takings!$B:$B,'2013'!$B3,Takings!F:F)</f>
        <v>286.55</v>
      </c>
      <c r="G3" s="131">
        <f>SUMIF(Takings!$B:$B,'2013'!$B3,Takings!G:G)</f>
        <v>19</v>
      </c>
      <c r="H3" s="128">
        <f t="shared" ref="H3:H7" si="0">IFERROR(F3/G3,0)</f>
        <v>15.081578947368422</v>
      </c>
      <c r="I3" s="129">
        <f>SUMIF(Takings!$B:$B,'2013'!$B3,Takings!I:I)</f>
        <v>225.31</v>
      </c>
      <c r="J3" s="130">
        <f>SUMIF(Takings!$B:$B,'2013'!$B3,Takings!J:J)</f>
        <v>7</v>
      </c>
      <c r="K3" s="130">
        <f t="shared" ref="K3:K7" si="1">IFERROR(SUM(G3,J3),0)</f>
        <v>26</v>
      </c>
      <c r="L3" s="129">
        <f t="shared" ref="L3:L7" si="2">IFERROR(MEDIAN(I3/J3),0)</f>
        <v>32.187142857142859</v>
      </c>
      <c r="M3" s="128">
        <f t="shared" ref="M3:M7" si="3">IFERROR(SUM(F3,I3)/K3,0)</f>
        <v>19.686923076923076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53" t="s">
        <v>1273</v>
      </c>
      <c r="B4" s="132">
        <v>41283</v>
      </c>
      <c r="C4" s="129">
        <f>SUMIF(Takings!$B:$B,'2013'!$B4,Takings!C:C)</f>
        <v>979.51</v>
      </c>
      <c r="D4" s="119">
        <f>SUMIF(Takings!$B:$B,'2013'!$B4,Takings!D:D)</f>
        <v>0</v>
      </c>
      <c r="E4" s="119">
        <f>SUMIF(Takings!$B:$B,'2013'!$B4,Takings!E:E)</f>
        <v>0</v>
      </c>
      <c r="F4" s="128">
        <f>SUMIF(Takings!$B:$B,'2013'!$B4,Takings!F:F)</f>
        <v>578.9</v>
      </c>
      <c r="G4" s="131">
        <f>SUMIF(Takings!$B:$B,'2013'!$B4,Takings!G:G)</f>
        <v>27</v>
      </c>
      <c r="H4" s="128">
        <f t="shared" si="0"/>
        <v>21.44074074074074</v>
      </c>
      <c r="I4" s="129">
        <f>SUMIF(Takings!$B:$B,'2013'!$B4,Takings!I:I)</f>
        <v>400.61</v>
      </c>
      <c r="J4" s="130">
        <f>SUMIF(Takings!$B:$B,'2013'!$B4,Takings!J:J)</f>
        <v>14</v>
      </c>
      <c r="K4" s="130">
        <f t="shared" si="1"/>
        <v>41</v>
      </c>
      <c r="L4" s="129">
        <f t="shared" si="2"/>
        <v>28.615000000000002</v>
      </c>
      <c r="M4" s="128">
        <f t="shared" si="3"/>
        <v>23.890487804878049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53" t="s">
        <v>1273</v>
      </c>
      <c r="B5" s="132">
        <v>41284</v>
      </c>
      <c r="C5" s="129">
        <f>SUMIF(Takings!$B:$B,'2013'!$B5,Takings!C:C)</f>
        <v>1920.69</v>
      </c>
      <c r="D5" s="119">
        <f>SUMIF(Takings!$B:$B,'2013'!$B5,Takings!D:D)</f>
        <v>0</v>
      </c>
      <c r="E5" s="119">
        <f>SUMIF(Takings!$B:$B,'2013'!$B5,Takings!E:E)</f>
        <v>0</v>
      </c>
      <c r="F5" s="128">
        <f>SUMIF(Takings!$B:$B,'2013'!$B5,Takings!F:F)</f>
        <v>619.65</v>
      </c>
      <c r="G5" s="131">
        <f>SUMIF(Takings!$B:$B,'2013'!$B5,Takings!G:G)</f>
        <v>20</v>
      </c>
      <c r="H5" s="128">
        <f t="shared" si="0"/>
        <v>30.982499999999998</v>
      </c>
      <c r="I5" s="129">
        <f>SUMIF(Takings!$B:$B,'2013'!$B5,Takings!I:I)</f>
        <v>1301.04</v>
      </c>
      <c r="J5" s="130">
        <f>SUMIF(Takings!$B:$B,'2013'!$B5,Takings!J:J)</f>
        <v>12</v>
      </c>
      <c r="K5" s="130">
        <f t="shared" si="1"/>
        <v>32</v>
      </c>
      <c r="L5" s="129">
        <f t="shared" si="2"/>
        <v>108.42</v>
      </c>
      <c r="M5" s="128">
        <f t="shared" si="3"/>
        <v>60.021562500000002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53" t="s">
        <v>1273</v>
      </c>
      <c r="B6" s="132">
        <v>41285</v>
      </c>
      <c r="C6" s="129">
        <f>SUMIF(Takings!$B:$B,'2013'!$B6,Takings!C:C)</f>
        <v>1291.8599999999999</v>
      </c>
      <c r="D6" s="119">
        <f>SUMIF(Takings!$B:$B,'2013'!$B6,Takings!D:D)</f>
        <v>0</v>
      </c>
      <c r="E6" s="119">
        <f>SUMIF(Takings!$B:$B,'2013'!$B6,Takings!E:E)</f>
        <v>0</v>
      </c>
      <c r="F6" s="128">
        <f>SUMIF(Takings!$B:$B,'2013'!$B6,Takings!F:F)</f>
        <v>792.7</v>
      </c>
      <c r="G6" s="131">
        <f>SUMIF(Takings!$B:$B,'2013'!$B6,Takings!G:G)</f>
        <v>28</v>
      </c>
      <c r="H6" s="128">
        <f t="shared" si="0"/>
        <v>28.310714285714287</v>
      </c>
      <c r="I6" s="129">
        <f>SUMIF(Takings!$B:$B,'2013'!$B6,Takings!I:I)</f>
        <v>499.16</v>
      </c>
      <c r="J6" s="130">
        <f>SUMIF(Takings!$B:$B,'2013'!$B6,Takings!J:J)</f>
        <v>17</v>
      </c>
      <c r="K6" s="130">
        <f t="shared" si="1"/>
        <v>45</v>
      </c>
      <c r="L6" s="129">
        <f t="shared" si="2"/>
        <v>29.362352941176471</v>
      </c>
      <c r="M6" s="128">
        <f t="shared" si="3"/>
        <v>28.708000000000002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53" t="s">
        <v>1273</v>
      </c>
      <c r="B7" s="132">
        <v>41286</v>
      </c>
      <c r="C7" s="129">
        <f>SUMIF(Takings!$B:$B,'2013'!$B7,Takings!C:C)</f>
        <v>620.92999999999995</v>
      </c>
      <c r="D7" s="119">
        <f>SUMIF(Takings!$B:$B,'2013'!$B7,Takings!D:D)</f>
        <v>0</v>
      </c>
      <c r="E7" s="119">
        <f>SUMIF(Takings!$B:$B,'2013'!$B7,Takings!E:E)</f>
        <v>0</v>
      </c>
      <c r="F7" s="128">
        <f>SUMIF(Takings!$B:$B,'2013'!$B7,Takings!F:F)</f>
        <v>384.55</v>
      </c>
      <c r="G7" s="131">
        <f>SUMIF(Takings!$B:$B,'2013'!$B7,Takings!G:G)</f>
        <v>24</v>
      </c>
      <c r="H7" s="128">
        <f t="shared" si="0"/>
        <v>16.022916666666667</v>
      </c>
      <c r="I7" s="129">
        <f>SUMIF(Takings!$B:$B,'2013'!$B7,Takings!I:I)</f>
        <v>236.38</v>
      </c>
      <c r="J7" s="130">
        <f>SUMIF(Takings!$B:$B,'2013'!$B7,Takings!J:J)</f>
        <v>6</v>
      </c>
      <c r="K7" s="130">
        <f t="shared" si="1"/>
        <v>30</v>
      </c>
      <c r="L7" s="129">
        <f t="shared" si="2"/>
        <v>39.396666666666668</v>
      </c>
      <c r="M7" s="128">
        <f t="shared" si="3"/>
        <v>20.69766666666667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41287</v>
      </c>
      <c r="C8" s="119">
        <f>SUM(C2:C7)</f>
        <v>6074.5800000000008</v>
      </c>
      <c r="D8" s="119">
        <f>VLOOKUP($B8,Takings!$B:$P,3,0)</f>
        <v>1024.99</v>
      </c>
      <c r="E8" s="122">
        <f>SUM(C8:D8)</f>
        <v>7099.5700000000006</v>
      </c>
      <c r="F8" s="118"/>
      <c r="G8" s="121">
        <f>SUM(G2:G7)</f>
        <v>140</v>
      </c>
      <c r="H8" s="118">
        <f>AVERAGE(H2:H7)</f>
        <v>22.354514500687745</v>
      </c>
      <c r="I8" s="119">
        <f>SUM(I2:I7)</f>
        <v>2921.88</v>
      </c>
      <c r="J8" s="120">
        <f>SUM(J2:J7)</f>
        <v>64</v>
      </c>
      <c r="K8" s="120">
        <f>SUM(G8,J8)</f>
        <v>204</v>
      </c>
      <c r="L8" s="119">
        <f>AVERAGE(L2:L7)</f>
        <v>45.067277077497664</v>
      </c>
      <c r="M8" s="118">
        <f>AVERAGE(M2:M7)</f>
        <v>29.665940008077968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53" t="s">
        <v>1274</v>
      </c>
      <c r="B9" s="132">
        <v>41288</v>
      </c>
      <c r="C9" s="129">
        <f>SUMIF(Takings!$B:$B,'2013'!$B9,Takings!C:C)</f>
        <v>1549.24</v>
      </c>
      <c r="D9" s="119">
        <f>SUMIF(Takings!$B:$B,'2013'!$B9,Takings!D:D)</f>
        <v>0</v>
      </c>
      <c r="E9" s="119">
        <f>SUMIF(Takings!$B:$B,'2013'!$B9,Takings!E:E)</f>
        <v>0</v>
      </c>
      <c r="F9" s="128">
        <f>SUMIF(Takings!$B:$B,'2013'!$B9,Takings!F:F)</f>
        <v>352.5</v>
      </c>
      <c r="G9" s="131">
        <f>SUMIF(Takings!$B:$B,'2013'!$B9,Takings!G:G)</f>
        <v>20</v>
      </c>
      <c r="H9" s="128">
        <f t="shared" ref="H9:H14" si="4">IFERROR(F9/G9,0)</f>
        <v>17.625</v>
      </c>
      <c r="I9" s="129">
        <f>SUMIF(Takings!$B:$B,'2013'!$B9,Takings!I:I)</f>
        <v>1196.74</v>
      </c>
      <c r="J9" s="130">
        <f>SUMIF(Takings!$B:$B,'2013'!$B9,Takings!J:J)</f>
        <v>11</v>
      </c>
      <c r="K9" s="130">
        <f t="shared" ref="K9:K14" si="5">IFERROR(SUM(G9,J9),0)</f>
        <v>31</v>
      </c>
      <c r="L9" s="129">
        <f t="shared" ref="L9:L14" si="6">IFERROR(MEDIAN(I9/J9),0)</f>
        <v>108.79454545454546</v>
      </c>
      <c r="M9" s="128">
        <f t="shared" ref="M9:M14" si="7">IFERROR(SUM(F9,I9)/K9,0)</f>
        <v>49.975483870967743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53" t="s">
        <v>1274</v>
      </c>
      <c r="B10" s="132">
        <v>41289</v>
      </c>
      <c r="C10" s="129">
        <f>SUMIF(Takings!$B:$B,'2013'!$B10,Takings!C:C)</f>
        <v>678.07</v>
      </c>
      <c r="D10" s="119">
        <f>SUMIF(Takings!$B:$B,'2013'!$B10,Takings!D:D)</f>
        <v>0</v>
      </c>
      <c r="E10" s="119">
        <f>SUMIF(Takings!$B:$B,'2013'!$B10,Takings!E:E)</f>
        <v>0</v>
      </c>
      <c r="F10" s="128">
        <f>SUMIF(Takings!$B:$B,'2013'!$B10,Takings!F:F)</f>
        <v>518.95000000000005</v>
      </c>
      <c r="G10" s="131">
        <f>SUMIF(Takings!$B:$B,'2013'!$B10,Takings!G:G)</f>
        <v>21</v>
      </c>
      <c r="H10" s="128">
        <f t="shared" si="4"/>
        <v>24.711904761904766</v>
      </c>
      <c r="I10" s="129">
        <f>SUMIF(Takings!$B:$B,'2013'!$B10,Takings!I:I)</f>
        <v>159.12</v>
      </c>
      <c r="J10" s="130">
        <f>SUMIF(Takings!$B:$B,'2013'!$B10,Takings!J:J)</f>
        <v>6</v>
      </c>
      <c r="K10" s="130">
        <f t="shared" si="5"/>
        <v>27</v>
      </c>
      <c r="L10" s="129">
        <f t="shared" si="6"/>
        <v>26.52</v>
      </c>
      <c r="M10" s="128">
        <f t="shared" si="7"/>
        <v>25.113703703703706</v>
      </c>
      <c r="N10" s="127" t="str">
        <f>IF(VLOOKUP($B10,Takings!$B:$P,13,0)=0,"",VLOOKUP($B10,Takings!$B:$P,13,0))</f>
        <v/>
      </c>
      <c r="O10" s="126" t="str">
        <f>IF(VLOOKUP($B10,Takings!$B:$P,14,0)=0,"",VLOOKUP($B10,Takings!$B:$P,14,0))</f>
        <v/>
      </c>
      <c r="P10" s="125" t="str">
        <f>IF(VLOOKUP($B10,Takings!$B:$P,15,0)=0,"",VLOOKUP($B10,Takings!$B:$P,15,0))</f>
        <v/>
      </c>
    </row>
    <row r="11" spans="1:16" s="113" customFormat="1" x14ac:dyDescent="0.35">
      <c r="A11" s="153" t="s">
        <v>1274</v>
      </c>
      <c r="B11" s="132">
        <v>41290</v>
      </c>
      <c r="C11" s="129">
        <f>SUMIF(Takings!$B:$B,'2013'!$B11,Takings!C:C)</f>
        <v>1046.1600000000001</v>
      </c>
      <c r="D11" s="119">
        <f>SUMIF(Takings!$B:$B,'2013'!$B11,Takings!D:D)</f>
        <v>0</v>
      </c>
      <c r="E11" s="119">
        <f>SUMIF(Takings!$B:$B,'2013'!$B11,Takings!E:E)</f>
        <v>0</v>
      </c>
      <c r="F11" s="128">
        <f>SUMIF(Takings!$B:$B,'2013'!$B11,Takings!F:F)</f>
        <v>568.9</v>
      </c>
      <c r="G11" s="131">
        <f>SUMIF(Takings!$B:$B,'2013'!$B11,Takings!G:G)</f>
        <v>34</v>
      </c>
      <c r="H11" s="128">
        <f t="shared" si="4"/>
        <v>16.732352941176469</v>
      </c>
      <c r="I11" s="129">
        <f>SUMIF(Takings!$B:$B,'2013'!$B11,Takings!I:I)</f>
        <v>477.26</v>
      </c>
      <c r="J11" s="130">
        <f>SUMIF(Takings!$B:$B,'2013'!$B11,Takings!J:J)</f>
        <v>10</v>
      </c>
      <c r="K11" s="130">
        <f t="shared" si="5"/>
        <v>44</v>
      </c>
      <c r="L11" s="129">
        <f t="shared" si="6"/>
        <v>47.725999999999999</v>
      </c>
      <c r="M11" s="128">
        <f t="shared" si="7"/>
        <v>23.776363636363634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53" t="s">
        <v>1274</v>
      </c>
      <c r="B12" s="132">
        <v>41291</v>
      </c>
      <c r="C12" s="129">
        <f>SUMIF(Takings!$B:$B,'2013'!$B12,Takings!C:C)</f>
        <v>1260.96</v>
      </c>
      <c r="D12" s="119">
        <f>SUMIF(Takings!$B:$B,'2013'!$B12,Takings!D:D)</f>
        <v>0</v>
      </c>
      <c r="E12" s="119">
        <f>SUMIF(Takings!$B:$B,'2013'!$B12,Takings!E:E)</f>
        <v>0</v>
      </c>
      <c r="F12" s="128">
        <f>SUMIF(Takings!$B:$B,'2013'!$B12,Takings!F:F)</f>
        <v>658.4</v>
      </c>
      <c r="G12" s="131">
        <f>SUMIF(Takings!$B:$B,'2013'!$B12,Takings!G:G)</f>
        <v>32</v>
      </c>
      <c r="H12" s="128">
        <f t="shared" si="4"/>
        <v>20.574999999999999</v>
      </c>
      <c r="I12" s="129">
        <f>SUMIF(Takings!$B:$B,'2013'!$B12,Takings!I:I)</f>
        <v>602.55999999999995</v>
      </c>
      <c r="J12" s="130">
        <f>SUMIF(Takings!$B:$B,'2013'!$B12,Takings!J:J)</f>
        <v>11</v>
      </c>
      <c r="K12" s="130">
        <f t="shared" si="5"/>
        <v>43</v>
      </c>
      <c r="L12" s="129">
        <f t="shared" si="6"/>
        <v>54.778181818181814</v>
      </c>
      <c r="M12" s="128">
        <f t="shared" si="7"/>
        <v>29.324651162790698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x14ac:dyDescent="0.35">
      <c r="A13" s="153" t="s">
        <v>1274</v>
      </c>
      <c r="B13" s="132">
        <v>41292</v>
      </c>
      <c r="C13" s="129">
        <f>SUMIF(Takings!$B:$B,'2013'!$B13,Takings!C:C)</f>
        <v>1304.57</v>
      </c>
      <c r="D13" s="119">
        <f>SUMIF(Takings!$B:$B,'2013'!$B13,Takings!D:D)</f>
        <v>0</v>
      </c>
      <c r="E13" s="119">
        <f>SUMIF(Takings!$B:$B,'2013'!$B13,Takings!E:E)</f>
        <v>0</v>
      </c>
      <c r="F13" s="128">
        <f>SUMIF(Takings!$B:$B,'2013'!$B13,Takings!F:F)</f>
        <v>910.5</v>
      </c>
      <c r="G13" s="131">
        <f>SUMIF(Takings!$B:$B,'2013'!$B13,Takings!G:G)</f>
        <v>36</v>
      </c>
      <c r="H13" s="128">
        <f t="shared" si="4"/>
        <v>25.291666666666668</v>
      </c>
      <c r="I13" s="129">
        <f>SUMIF(Takings!$B:$B,'2013'!$B13,Takings!I:I)</f>
        <v>394.07</v>
      </c>
      <c r="J13" s="130">
        <f>SUMIF(Takings!$B:$B,'2013'!$B13,Takings!J:J)</f>
        <v>11</v>
      </c>
      <c r="K13" s="130">
        <f t="shared" si="5"/>
        <v>47</v>
      </c>
      <c r="L13" s="129">
        <f t="shared" si="6"/>
        <v>35.824545454545451</v>
      </c>
      <c r="M13" s="128">
        <f t="shared" si="7"/>
        <v>27.756808510638297</v>
      </c>
      <c r="N13" s="127" t="str">
        <f>IF(VLOOKUP($B13,Takings!$B:$P,13,0)=0,"",VLOOKUP($B13,Takings!$B:$P,13,0))</f>
        <v/>
      </c>
      <c r="O13" s="126" t="str">
        <f>IF(VLOOKUP($B13,Takings!$B:$P,14,0)=0,"",VLOOKUP($B13,Takings!$B:$P,14,0))</f>
        <v/>
      </c>
      <c r="P13" s="125" t="str">
        <f>IF(VLOOKUP($B13,Takings!$B:$P,15,0)=0,"",VLOOKUP($B13,Takings!$B:$P,15,0))</f>
        <v/>
      </c>
    </row>
    <row r="14" spans="1:16" s="113" customFormat="1" x14ac:dyDescent="0.35">
      <c r="A14" s="153" t="s">
        <v>1274</v>
      </c>
      <c r="B14" s="132">
        <v>41293</v>
      </c>
      <c r="C14" s="129">
        <f>SUMIF(Takings!$B:$B,'2013'!$B14,Takings!C:C)</f>
        <v>1007.31</v>
      </c>
      <c r="D14" s="119">
        <f>SUMIF(Takings!$B:$B,'2013'!$B14,Takings!D:D)</f>
        <v>0</v>
      </c>
      <c r="E14" s="119">
        <f>SUMIF(Takings!$B:$B,'2013'!$B14,Takings!E:E)</f>
        <v>0</v>
      </c>
      <c r="F14" s="128">
        <f>SUMIF(Takings!$B:$B,'2013'!$B14,Takings!F:F)</f>
        <v>331.85</v>
      </c>
      <c r="G14" s="131">
        <f>SUMIF(Takings!$B:$B,'2013'!$B14,Takings!G:G)</f>
        <v>20</v>
      </c>
      <c r="H14" s="128">
        <f t="shared" si="4"/>
        <v>16.592500000000001</v>
      </c>
      <c r="I14" s="129">
        <f>SUMIF(Takings!$B:$B,'2013'!$B14,Takings!I:I)</f>
        <v>675.46</v>
      </c>
      <c r="J14" s="130">
        <f>SUMIF(Takings!$B:$B,'2013'!$B14,Takings!J:J)</f>
        <v>11</v>
      </c>
      <c r="K14" s="130">
        <f t="shared" si="5"/>
        <v>31</v>
      </c>
      <c r="L14" s="129">
        <f t="shared" si="6"/>
        <v>61.405454545454546</v>
      </c>
      <c r="M14" s="128">
        <f t="shared" si="7"/>
        <v>32.493870967741934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41294</v>
      </c>
      <c r="C15" s="119">
        <f>SUM(C9:C14)</f>
        <v>6846.3099999999995</v>
      </c>
      <c r="D15" s="119">
        <f>VLOOKUP($B15,Takings!$B:$P,3,0)</f>
        <v>4915.6099999999997</v>
      </c>
      <c r="E15" s="122">
        <f>SUM(C15:D15)</f>
        <v>11761.919999999998</v>
      </c>
      <c r="F15" s="118"/>
      <c r="G15" s="121">
        <f>SUM(G9:G14)</f>
        <v>163</v>
      </c>
      <c r="H15" s="118">
        <f>AVERAGE(H9:H14)</f>
        <v>20.254737394957985</v>
      </c>
      <c r="I15" s="119">
        <f>SUM(I9:I14)</f>
        <v>3505.2100000000005</v>
      </c>
      <c r="J15" s="120">
        <f>SUM(J9:J14)</f>
        <v>60</v>
      </c>
      <c r="K15" s="120">
        <f>SUM(G15,J15)</f>
        <v>223</v>
      </c>
      <c r="L15" s="119">
        <f>AVERAGE(L9:L14)</f>
        <v>55.841454545454553</v>
      </c>
      <c r="M15" s="118">
        <f>AVERAGE(M9:M14)</f>
        <v>31.40681364203434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53" t="s">
        <v>1275</v>
      </c>
      <c r="B16" s="132">
        <v>41295</v>
      </c>
      <c r="C16" s="129">
        <f>SUMIF(Takings!$B:$B,'2013'!$B16,Takings!C:C)</f>
        <v>804.58</v>
      </c>
      <c r="D16" s="119">
        <f>SUMIF(Takings!$B:$B,'2013'!$B16,Takings!D:D)</f>
        <v>0</v>
      </c>
      <c r="E16" s="119">
        <f>SUMIF(Takings!$B:$B,'2013'!$B16,Takings!E:E)</f>
        <v>0</v>
      </c>
      <c r="F16" s="128">
        <f>SUMIF(Takings!$B:$B,'2013'!$B16,Takings!F:F)</f>
        <v>393.4</v>
      </c>
      <c r="G16" s="131">
        <f>SUMIF(Takings!$B:$B,'2013'!$B16,Takings!G:G)</f>
        <v>23</v>
      </c>
      <c r="H16" s="128">
        <f t="shared" ref="H16:H21" si="8">IFERROR(F16/G16,0)</f>
        <v>17.104347826086954</v>
      </c>
      <c r="I16" s="129">
        <f>SUMIF(Takings!$B:$B,'2013'!$B16,Takings!I:I)</f>
        <v>411.18</v>
      </c>
      <c r="J16" s="130">
        <f>SUMIF(Takings!$B:$B,'2013'!$B16,Takings!J:J)</f>
        <v>10</v>
      </c>
      <c r="K16" s="130">
        <f t="shared" ref="K16:K21" si="9">IFERROR(SUM(G16,J16),0)</f>
        <v>33</v>
      </c>
      <c r="L16" s="129">
        <f t="shared" ref="L16:L21" si="10">IFERROR(MEDIAN(I16/J16),0)</f>
        <v>41.118000000000002</v>
      </c>
      <c r="M16" s="128">
        <f t="shared" ref="M16:M21" si="11">IFERROR(SUM(F16,I16)/K16,0)</f>
        <v>24.381212121212119</v>
      </c>
      <c r="N16" s="127" t="str">
        <f>IF(VLOOKUP($B16,Takings!$B:$P,13,0)=0,"",VLOOKUP($B16,Takings!$B:$P,13,0))</f>
        <v/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53" t="s">
        <v>1275</v>
      </c>
      <c r="B17" s="132">
        <v>41296</v>
      </c>
      <c r="C17" s="129">
        <f>SUMIF(Takings!$B:$B,'2013'!$B17,Takings!C:C)</f>
        <v>600.20000000000005</v>
      </c>
      <c r="D17" s="119">
        <f>SUMIF(Takings!$B:$B,'2013'!$B17,Takings!D:D)</f>
        <v>0</v>
      </c>
      <c r="E17" s="119">
        <f>SUMIF(Takings!$B:$B,'2013'!$B17,Takings!E:E)</f>
        <v>0</v>
      </c>
      <c r="F17" s="128">
        <f>SUMIF(Takings!$B:$B,'2013'!$B17,Takings!F:F)</f>
        <v>307.45</v>
      </c>
      <c r="G17" s="131">
        <f>SUMIF(Takings!$B:$B,'2013'!$B17,Takings!G:G)</f>
        <v>24</v>
      </c>
      <c r="H17" s="128">
        <f t="shared" si="8"/>
        <v>12.810416666666667</v>
      </c>
      <c r="I17" s="129">
        <f>SUMIF(Takings!$B:$B,'2013'!$B17,Takings!I:I)</f>
        <v>292.75</v>
      </c>
      <c r="J17" s="130">
        <f>SUMIF(Takings!$B:$B,'2013'!$B17,Takings!J:J)</f>
        <v>7</v>
      </c>
      <c r="K17" s="130">
        <f t="shared" si="9"/>
        <v>31</v>
      </c>
      <c r="L17" s="129">
        <f t="shared" si="10"/>
        <v>41.821428571428569</v>
      </c>
      <c r="M17" s="128">
        <f t="shared" si="11"/>
        <v>19.361290322580647</v>
      </c>
      <c r="N17" s="127" t="str">
        <f>IF(VLOOKUP($B17,Takings!$B:$P,13,0)=0,"",VLOOKUP($B17,Takings!$B:$P,13,0))</f>
        <v/>
      </c>
      <c r="O17" s="126" t="str">
        <f>IF(VLOOKUP($B17,Takings!$B:$P,14,0)=0,"",VLOOKUP($B17,Takings!$B:$P,14,0))</f>
        <v/>
      </c>
      <c r="P17" s="125" t="str">
        <f>IF(VLOOKUP($B17,Takings!$B:$P,15,0)=0,"",VLOOKUP($B17,Takings!$B:$P,15,0))</f>
        <v/>
      </c>
    </row>
    <row r="18" spans="1:16" s="113" customFormat="1" x14ac:dyDescent="0.35">
      <c r="A18" s="153" t="s">
        <v>1275</v>
      </c>
      <c r="B18" s="132">
        <v>41297</v>
      </c>
      <c r="C18" s="129">
        <f>SUMIF(Takings!$B:$B,'2013'!$B18,Takings!C:C)</f>
        <v>670.85</v>
      </c>
      <c r="D18" s="119">
        <f>SUMIF(Takings!$B:$B,'2013'!$B18,Takings!D:D)</f>
        <v>0</v>
      </c>
      <c r="E18" s="119">
        <f>SUMIF(Takings!$B:$B,'2013'!$B18,Takings!E:E)</f>
        <v>0</v>
      </c>
      <c r="F18" s="128">
        <f>SUMIF(Takings!$B:$B,'2013'!$B18,Takings!F:F)</f>
        <v>389.85</v>
      </c>
      <c r="G18" s="131">
        <f>SUMIF(Takings!$B:$B,'2013'!$B18,Takings!G:G)</f>
        <v>24</v>
      </c>
      <c r="H18" s="128">
        <f t="shared" si="8"/>
        <v>16.243750000000002</v>
      </c>
      <c r="I18" s="129">
        <f>SUMIF(Takings!$B:$B,'2013'!$B18,Takings!I:I)</f>
        <v>281</v>
      </c>
      <c r="J18" s="130">
        <f>SUMIF(Takings!$B:$B,'2013'!$B18,Takings!J:J)</f>
        <v>9</v>
      </c>
      <c r="K18" s="130">
        <f t="shared" si="9"/>
        <v>33</v>
      </c>
      <c r="L18" s="129">
        <f t="shared" si="10"/>
        <v>31.222222222222221</v>
      </c>
      <c r="M18" s="128">
        <f t="shared" si="11"/>
        <v>20.328787878787878</v>
      </c>
      <c r="N18" s="127" t="str">
        <f>IF(VLOOKUP($B18,Takings!$B:$P,13,0)=0,"",VLOOKUP($B18,Takings!$B:$P,13,0))</f>
        <v/>
      </c>
      <c r="O18" s="126" t="str">
        <f>IF(VLOOKUP($B18,Takings!$B:$P,14,0)=0,"",VLOOKUP($B18,Takings!$B:$P,14,0))</f>
        <v/>
      </c>
      <c r="P18" s="125" t="str">
        <f>IF(VLOOKUP($B18,Takings!$B:$P,15,0)=0,"",VLOOKUP($B18,Takings!$B:$P,15,0))</f>
        <v/>
      </c>
    </row>
    <row r="19" spans="1:16" s="113" customFormat="1" x14ac:dyDescent="0.35">
      <c r="A19" s="153" t="s">
        <v>1275</v>
      </c>
      <c r="B19" s="132">
        <v>41298</v>
      </c>
      <c r="C19" s="129">
        <f>SUMIF(Takings!$B:$B,'2013'!$B19,Takings!C:C)</f>
        <v>1415.96</v>
      </c>
      <c r="D19" s="119">
        <f>SUMIF(Takings!$B:$B,'2013'!$B19,Takings!D:D)</f>
        <v>0</v>
      </c>
      <c r="E19" s="119">
        <f>SUMIF(Takings!$B:$B,'2013'!$B19,Takings!E:E)</f>
        <v>0</v>
      </c>
      <c r="F19" s="128">
        <f>SUMIF(Takings!$B:$B,'2013'!$B19,Takings!F:F)</f>
        <v>461.2</v>
      </c>
      <c r="G19" s="131">
        <f>SUMIF(Takings!$B:$B,'2013'!$B19,Takings!G:G)</f>
        <v>28</v>
      </c>
      <c r="H19" s="128">
        <f t="shared" si="8"/>
        <v>16.471428571428572</v>
      </c>
      <c r="I19" s="129">
        <f>SUMIF(Takings!$B:$B,'2013'!$B19,Takings!I:I)</f>
        <v>954.76</v>
      </c>
      <c r="J19" s="130">
        <f>SUMIF(Takings!$B:$B,'2013'!$B19,Takings!J:J)</f>
        <v>9</v>
      </c>
      <c r="K19" s="130">
        <f t="shared" si="9"/>
        <v>37</v>
      </c>
      <c r="L19" s="129">
        <f t="shared" si="10"/>
        <v>106.08444444444444</v>
      </c>
      <c r="M19" s="128">
        <f t="shared" si="11"/>
        <v>38.269189189189191</v>
      </c>
      <c r="N19" s="127" t="str">
        <f>IF(VLOOKUP($B19,Takings!$B:$P,13,0)=0,"",VLOOKUP($B19,Takings!$B:$P,13,0))</f>
        <v/>
      </c>
      <c r="O19" s="126" t="str">
        <f>IF(VLOOKUP($B19,Takings!$B:$P,14,0)=0,"",VLOOKUP($B19,Takings!$B:$P,14,0))</f>
        <v/>
      </c>
      <c r="P19" s="125" t="str">
        <f>IF(VLOOKUP($B19,Takings!$B:$P,15,0)=0,"",VLOOKUP($B19,Takings!$B:$P,15,0))</f>
        <v/>
      </c>
    </row>
    <row r="20" spans="1:16" s="113" customFormat="1" x14ac:dyDescent="0.35">
      <c r="A20" s="153" t="s">
        <v>1275</v>
      </c>
      <c r="B20" s="132">
        <v>41299</v>
      </c>
      <c r="C20" s="129">
        <f>SUMIF(Takings!$B:$B,'2013'!$B20,Takings!C:C)</f>
        <v>2264.7800000000002</v>
      </c>
      <c r="D20" s="119">
        <f>SUMIF(Takings!$B:$B,'2013'!$B20,Takings!D:D)</f>
        <v>0</v>
      </c>
      <c r="E20" s="119">
        <f>SUMIF(Takings!$B:$B,'2013'!$B20,Takings!E:E)</f>
        <v>0</v>
      </c>
      <c r="F20" s="128">
        <f>SUMIF(Takings!$B:$B,'2013'!$B20,Takings!F:F)</f>
        <v>1016.45</v>
      </c>
      <c r="G20" s="131">
        <f>SUMIF(Takings!$B:$B,'2013'!$B20,Takings!G:G)</f>
        <v>44</v>
      </c>
      <c r="H20" s="128">
        <f t="shared" si="8"/>
        <v>23.101136363636364</v>
      </c>
      <c r="I20" s="129">
        <f>SUMIF(Takings!$B:$B,'2013'!$B20,Takings!I:I)</f>
        <v>1248.33</v>
      </c>
      <c r="J20" s="130">
        <f>SUMIF(Takings!$B:$B,'2013'!$B20,Takings!J:J)</f>
        <v>22</v>
      </c>
      <c r="K20" s="130">
        <f t="shared" si="9"/>
        <v>66</v>
      </c>
      <c r="L20" s="129">
        <f t="shared" si="10"/>
        <v>56.742272727272727</v>
      </c>
      <c r="M20" s="128">
        <f t="shared" si="11"/>
        <v>34.314848484848483</v>
      </c>
      <c r="N20" s="127" t="str">
        <f>IF(VLOOKUP($B20,Takings!$B:$P,13,0)=0,"",VLOOKUP($B20,Takings!$B:$P,13,0))</f>
        <v/>
      </c>
      <c r="O20" s="126" t="str">
        <f>IF(VLOOKUP($B20,Takings!$B:$P,14,0)=0,"",VLOOKUP($B20,Takings!$B:$P,14,0))</f>
        <v/>
      </c>
      <c r="P20" s="125" t="str">
        <f>IF(VLOOKUP($B20,Takings!$B:$P,15,0)=0,"",VLOOKUP($B20,Takings!$B:$P,15,0))</f>
        <v/>
      </c>
    </row>
    <row r="21" spans="1:16" s="113" customFormat="1" x14ac:dyDescent="0.35">
      <c r="A21" s="153" t="s">
        <v>1275</v>
      </c>
      <c r="B21" s="132">
        <v>41300</v>
      </c>
      <c r="C21" s="129">
        <f>SUMIF(Takings!$B:$B,'2013'!$B21,Takings!C:C)</f>
        <v>996.51</v>
      </c>
      <c r="D21" s="119">
        <f>SUMIF(Takings!$B:$B,'2013'!$B21,Takings!D:D)</f>
        <v>0</v>
      </c>
      <c r="E21" s="119">
        <f>SUMIF(Takings!$B:$B,'2013'!$B21,Takings!E:E)</f>
        <v>0</v>
      </c>
      <c r="F21" s="128">
        <f>SUMIF(Takings!$B:$B,'2013'!$B21,Takings!F:F)</f>
        <v>496.55</v>
      </c>
      <c r="G21" s="131">
        <f>SUMIF(Takings!$B:$B,'2013'!$B21,Takings!G:G)</f>
        <v>21</v>
      </c>
      <c r="H21" s="128">
        <f t="shared" si="8"/>
        <v>23.645238095238096</v>
      </c>
      <c r="I21" s="129">
        <f>SUMIF(Takings!$B:$B,'2013'!$B21,Takings!I:I)</f>
        <v>499.96</v>
      </c>
      <c r="J21" s="130">
        <f>SUMIF(Takings!$B:$B,'2013'!$B21,Takings!J:J)</f>
        <v>13</v>
      </c>
      <c r="K21" s="130">
        <f t="shared" si="9"/>
        <v>34</v>
      </c>
      <c r="L21" s="129">
        <f t="shared" si="10"/>
        <v>38.458461538461535</v>
      </c>
      <c r="M21" s="128">
        <f t="shared" si="11"/>
        <v>29.309117647058823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41301</v>
      </c>
      <c r="C22" s="119">
        <f>SUM(C16:C21)</f>
        <v>6752.880000000001</v>
      </c>
      <c r="D22" s="119">
        <f>VLOOKUP($B22,Takings!$B:$P,3,0)</f>
        <v>2048.88</v>
      </c>
      <c r="E22" s="122">
        <f>SUM(C22:D22)</f>
        <v>8801.760000000002</v>
      </c>
      <c r="F22" s="118"/>
      <c r="G22" s="121">
        <f>SUM(G16:G21)</f>
        <v>164</v>
      </c>
      <c r="H22" s="118">
        <f>AVERAGE(H16:H21)</f>
        <v>18.22938625384278</v>
      </c>
      <c r="I22" s="119">
        <f>SUM(I16:I21)</f>
        <v>3687.98</v>
      </c>
      <c r="J22" s="120">
        <f>SUM(J16:J21)</f>
        <v>70</v>
      </c>
      <c r="K22" s="120">
        <f>SUM(G22,J22)</f>
        <v>234</v>
      </c>
      <c r="L22" s="119">
        <f>AVERAGE(L16:L21)</f>
        <v>52.574471583971579</v>
      </c>
      <c r="M22" s="118">
        <f>AVERAGE(M16:M21)</f>
        <v>27.660740940612857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43" t="s">
        <v>1276</v>
      </c>
      <c r="B23" s="142">
        <v>41302</v>
      </c>
      <c r="C23" s="138">
        <f>SUMIF(Takings!$B:$B,'2013'!$B23,Takings!C:C)</f>
        <v>0</v>
      </c>
      <c r="D23" s="119">
        <f>SUMIF(Takings!$B:$B,'2013'!$B23,Takings!D:D)</f>
        <v>0</v>
      </c>
      <c r="E23" s="119">
        <f>SUMIF(Takings!$B:$B,'2013'!$B23,Takings!E:E)</f>
        <v>0</v>
      </c>
      <c r="F23" s="140">
        <f>SUMIF(Takings!$B:$B,'2013'!$B23,Takings!F:F)</f>
        <v>0</v>
      </c>
      <c r="G23" s="141">
        <f>SUMIF(Takings!$B:$B,'2013'!$B23,Takings!G:G)</f>
        <v>0</v>
      </c>
      <c r="H23" s="140">
        <f t="shared" ref="H23:H28" si="12">IFERROR(F23/G23,0)</f>
        <v>0</v>
      </c>
      <c r="I23" s="138">
        <f>SUMIF(Takings!$B:$B,'2013'!$B23,Takings!I:I)</f>
        <v>0</v>
      </c>
      <c r="J23" s="139">
        <f>SUMIF(Takings!$B:$B,'2013'!$B23,Takings!J:J)</f>
        <v>0</v>
      </c>
      <c r="K23" s="139">
        <f t="shared" ref="K23:K28" si="13">IFERROR(SUM(G23,J23),0)</f>
        <v>0</v>
      </c>
      <c r="L23" s="138">
        <f t="shared" ref="L23:L28" si="14">IFERROR(MEDIAN(I23/J23),0)</f>
        <v>0</v>
      </c>
      <c r="M23" s="140">
        <f t="shared" ref="M23:M28" si="15">IFERROR(SUM(F23,I23)/K23,0)</f>
        <v>0</v>
      </c>
      <c r="N23" s="137" t="str">
        <f>IF(VLOOKUP($B23,Takings!$B:$P,13,0)=0,"",VLOOKUP($B23,Takings!$B:$P,13,0))</f>
        <v>AUST DAY HOLIDAY</v>
      </c>
      <c r="O23" s="136" t="str">
        <f>IF(VLOOKUP($B23,Takings!$B:$P,14,0)=0,"",VLOOKUP($B23,Takings!$B:$P,14,0))</f>
        <v/>
      </c>
      <c r="P23" s="135" t="str">
        <f>IF(VLOOKUP($B23,Takings!$B:$P,15,0)=0,"",VLOOKUP($B23,Takings!$B:$P,15,0))</f>
        <v/>
      </c>
    </row>
    <row r="24" spans="1:16" s="113" customFormat="1" x14ac:dyDescent="0.35">
      <c r="A24" s="152" t="s">
        <v>1276</v>
      </c>
      <c r="B24" s="151">
        <v>41303</v>
      </c>
      <c r="C24" s="147">
        <f>SUMIF(Takings!$B:$B,'2013'!$B24,Takings!C:C)</f>
        <v>0</v>
      </c>
      <c r="D24" s="119">
        <f>SUMIF(Takings!$B:$B,'2013'!$B24,Takings!D:D)</f>
        <v>0</v>
      </c>
      <c r="E24" s="119">
        <f>SUMIF(Takings!$B:$B,'2013'!$B24,Takings!E:E)</f>
        <v>0</v>
      </c>
      <c r="F24" s="149">
        <f>SUMIF(Takings!$B:$B,'2013'!$B24,Takings!F:F)</f>
        <v>0</v>
      </c>
      <c r="G24" s="150">
        <f>SUMIF(Takings!$B:$B,'2013'!$B24,Takings!G:G)</f>
        <v>0</v>
      </c>
      <c r="H24" s="149">
        <f t="shared" si="12"/>
        <v>0</v>
      </c>
      <c r="I24" s="147">
        <f>SUMIF(Takings!$B:$B,'2013'!$B24,Takings!I:I)</f>
        <v>0</v>
      </c>
      <c r="J24" s="148">
        <f>SUMIF(Takings!$B:$B,'2013'!$B24,Takings!J:J)</f>
        <v>0</v>
      </c>
      <c r="K24" s="148">
        <f t="shared" si="13"/>
        <v>0</v>
      </c>
      <c r="L24" s="147">
        <f t="shared" si="14"/>
        <v>0</v>
      </c>
      <c r="M24" s="149">
        <f t="shared" si="15"/>
        <v>0</v>
      </c>
      <c r="N24" s="175" t="str">
        <f>IF(VLOOKUP($B24,Takings!$B:$P,13,0)=0,"",VLOOKUP($B24,Takings!$B:$P,13,0))</f>
        <v>STORM</v>
      </c>
      <c r="O24" s="145" t="str">
        <f>IF(VLOOKUP($B24,Takings!$B:$P,14,0)=0,"",VLOOKUP($B24,Takings!$B:$P,14,0))</f>
        <v/>
      </c>
      <c r="P24" s="144" t="str">
        <f>IF(VLOOKUP($B24,Takings!$B:$P,15,0)=0,"",VLOOKUP($B24,Takings!$B:$P,15,0))</f>
        <v/>
      </c>
    </row>
    <row r="25" spans="1:16" s="113" customFormat="1" x14ac:dyDescent="0.35">
      <c r="A25" s="152" t="s">
        <v>1276</v>
      </c>
      <c r="B25" s="151">
        <v>41304</v>
      </c>
      <c r="C25" s="147">
        <f>SUMIF(Takings!$B:$B,'2013'!$B25,Takings!C:C)</f>
        <v>0</v>
      </c>
      <c r="D25" s="119">
        <f>SUMIF(Takings!$B:$B,'2013'!$B25,Takings!D:D)</f>
        <v>0</v>
      </c>
      <c r="E25" s="119">
        <f>SUMIF(Takings!$B:$B,'2013'!$B25,Takings!E:E)</f>
        <v>0</v>
      </c>
      <c r="F25" s="149">
        <f>SUMIF(Takings!$B:$B,'2013'!$B25,Takings!F:F)</f>
        <v>0</v>
      </c>
      <c r="G25" s="150">
        <f>SUMIF(Takings!$B:$B,'2013'!$B25,Takings!G:G)</f>
        <v>0</v>
      </c>
      <c r="H25" s="149">
        <f t="shared" si="12"/>
        <v>0</v>
      </c>
      <c r="I25" s="147">
        <f>SUMIF(Takings!$B:$B,'2013'!$B25,Takings!I:I)</f>
        <v>0</v>
      </c>
      <c r="J25" s="148">
        <f>SUMIF(Takings!$B:$B,'2013'!$B25,Takings!J:J)</f>
        <v>0</v>
      </c>
      <c r="K25" s="148">
        <f t="shared" si="13"/>
        <v>0</v>
      </c>
      <c r="L25" s="147">
        <f t="shared" si="14"/>
        <v>0</v>
      </c>
      <c r="M25" s="149">
        <f t="shared" si="15"/>
        <v>0</v>
      </c>
      <c r="N25" s="175" t="str">
        <f>IF(VLOOKUP($B25,Takings!$B:$P,13,0)=0,"",VLOOKUP($B25,Takings!$B:$P,13,0))</f>
        <v>STORM</v>
      </c>
      <c r="O25" s="145" t="str">
        <f>IF(VLOOKUP($B25,Takings!$B:$P,14,0)=0,"",VLOOKUP($B25,Takings!$B:$P,14,0))</f>
        <v/>
      </c>
      <c r="P25" s="144" t="str">
        <f>IF(VLOOKUP($B25,Takings!$B:$P,15,0)=0,"",VLOOKUP($B25,Takings!$B:$P,15,0))</f>
        <v/>
      </c>
    </row>
    <row r="26" spans="1:16" s="113" customFormat="1" x14ac:dyDescent="0.35">
      <c r="A26" s="152" t="s">
        <v>1276</v>
      </c>
      <c r="B26" s="151">
        <v>41305</v>
      </c>
      <c r="C26" s="147">
        <f>SUMIF(Takings!$B:$B,'2013'!$B26,Takings!C:C)</f>
        <v>0</v>
      </c>
      <c r="D26" s="119">
        <f>SUMIF(Takings!$B:$B,'2013'!$B26,Takings!D:D)</f>
        <v>0</v>
      </c>
      <c r="E26" s="119">
        <f>SUMIF(Takings!$B:$B,'2013'!$B26,Takings!E:E)</f>
        <v>0</v>
      </c>
      <c r="F26" s="149">
        <f>SUMIF(Takings!$B:$B,'2013'!$B26,Takings!F:F)</f>
        <v>0</v>
      </c>
      <c r="G26" s="150">
        <f>SUMIF(Takings!$B:$B,'2013'!$B26,Takings!G:G)</f>
        <v>0</v>
      </c>
      <c r="H26" s="149">
        <f t="shared" si="12"/>
        <v>0</v>
      </c>
      <c r="I26" s="147">
        <f>SUMIF(Takings!$B:$B,'2013'!$B26,Takings!I:I)</f>
        <v>0</v>
      </c>
      <c r="J26" s="148">
        <f>SUMIF(Takings!$B:$B,'2013'!$B26,Takings!J:J)</f>
        <v>0</v>
      </c>
      <c r="K26" s="148">
        <f t="shared" si="13"/>
        <v>0</v>
      </c>
      <c r="L26" s="147">
        <f t="shared" si="14"/>
        <v>0</v>
      </c>
      <c r="M26" s="149">
        <f t="shared" si="15"/>
        <v>0</v>
      </c>
      <c r="N26" s="175" t="str">
        <f>IF(VLOOKUP($B26,Takings!$B:$P,13,0)=0,"",VLOOKUP($B26,Takings!$B:$P,13,0))</f>
        <v>STORM</v>
      </c>
      <c r="O26" s="145" t="str">
        <f>IF(VLOOKUP($B26,Takings!$B:$P,14,0)=0,"",VLOOKUP($B26,Takings!$B:$P,14,0))</f>
        <v/>
      </c>
      <c r="P26" s="144" t="str">
        <f>IF(VLOOKUP($B26,Takings!$B:$P,15,0)=0,"",VLOOKUP($B26,Takings!$B:$P,15,0))</f>
        <v/>
      </c>
    </row>
    <row r="27" spans="1:16" s="113" customFormat="1" x14ac:dyDescent="0.35">
      <c r="A27" s="152" t="s">
        <v>1276</v>
      </c>
      <c r="B27" s="151">
        <v>41306</v>
      </c>
      <c r="C27" s="147">
        <f>SUMIF(Takings!$B:$B,'2013'!$B27,Takings!C:C)</f>
        <v>0</v>
      </c>
      <c r="D27" s="119">
        <f>SUMIF(Takings!$B:$B,'2013'!$B27,Takings!D:D)</f>
        <v>0</v>
      </c>
      <c r="E27" s="119">
        <f>SUMIF(Takings!$B:$B,'2013'!$B27,Takings!E:E)</f>
        <v>0</v>
      </c>
      <c r="F27" s="149">
        <f>SUMIF(Takings!$B:$B,'2013'!$B27,Takings!F:F)</f>
        <v>0</v>
      </c>
      <c r="G27" s="150">
        <f>SUMIF(Takings!$B:$B,'2013'!$B27,Takings!G:G)</f>
        <v>0</v>
      </c>
      <c r="H27" s="149">
        <f t="shared" si="12"/>
        <v>0</v>
      </c>
      <c r="I27" s="147">
        <f>SUMIF(Takings!$B:$B,'2013'!$B27,Takings!I:I)</f>
        <v>0</v>
      </c>
      <c r="J27" s="148">
        <f>SUMIF(Takings!$B:$B,'2013'!$B27,Takings!J:J)</f>
        <v>0</v>
      </c>
      <c r="K27" s="148">
        <f t="shared" si="13"/>
        <v>0</v>
      </c>
      <c r="L27" s="147">
        <f t="shared" si="14"/>
        <v>0</v>
      </c>
      <c r="M27" s="149">
        <f t="shared" si="15"/>
        <v>0</v>
      </c>
      <c r="N27" s="175" t="str">
        <f>IF(VLOOKUP($B27,Takings!$B:$P,13,0)=0,"",VLOOKUP($B27,Takings!$B:$P,13,0))</f>
        <v>STORM</v>
      </c>
      <c r="O27" s="145" t="str">
        <f>IF(VLOOKUP($B27,Takings!$B:$P,14,0)=0,"",VLOOKUP($B27,Takings!$B:$P,14,0))</f>
        <v/>
      </c>
      <c r="P27" s="144" t="str">
        <f>IF(VLOOKUP($B27,Takings!$B:$P,15,0)=0,"",VLOOKUP($B27,Takings!$B:$P,15,0))</f>
        <v/>
      </c>
    </row>
    <row r="28" spans="1:16" s="113" customFormat="1" x14ac:dyDescent="0.35">
      <c r="A28" s="152" t="s">
        <v>1276</v>
      </c>
      <c r="B28" s="151">
        <v>41307</v>
      </c>
      <c r="C28" s="147">
        <f>SUMIF(Takings!$B:$B,'2013'!$B28,Takings!C:C)</f>
        <v>0</v>
      </c>
      <c r="D28" s="119">
        <f>SUMIF(Takings!$B:$B,'2013'!$B28,Takings!D:D)</f>
        <v>0</v>
      </c>
      <c r="E28" s="119">
        <f>SUMIF(Takings!$B:$B,'2013'!$B28,Takings!E:E)</f>
        <v>0</v>
      </c>
      <c r="F28" s="149">
        <f>SUMIF(Takings!$B:$B,'2013'!$B28,Takings!F:F)</f>
        <v>0</v>
      </c>
      <c r="G28" s="150">
        <f>SUMIF(Takings!$B:$B,'2013'!$B28,Takings!G:G)</f>
        <v>0</v>
      </c>
      <c r="H28" s="149">
        <f t="shared" si="12"/>
        <v>0</v>
      </c>
      <c r="I28" s="147">
        <f>SUMIF(Takings!$B:$B,'2013'!$B28,Takings!I:I)</f>
        <v>0</v>
      </c>
      <c r="J28" s="148">
        <f>SUMIF(Takings!$B:$B,'2013'!$B28,Takings!J:J)</f>
        <v>0</v>
      </c>
      <c r="K28" s="148">
        <f t="shared" si="13"/>
        <v>0</v>
      </c>
      <c r="L28" s="147">
        <f t="shared" si="14"/>
        <v>0</v>
      </c>
      <c r="M28" s="149">
        <f t="shared" si="15"/>
        <v>0</v>
      </c>
      <c r="N28" s="175" t="str">
        <f>IF(VLOOKUP($B28,Takings!$B:$P,13,0)=0,"",VLOOKUP($B28,Takings!$B:$P,13,0))</f>
        <v>STORM</v>
      </c>
      <c r="O28" s="145" t="str">
        <f>IF(VLOOKUP($B28,Takings!$B:$P,14,0)=0,"",VLOOKUP($B28,Takings!$B:$P,14,0))</f>
        <v/>
      </c>
      <c r="P28" s="144" t="str">
        <f>IF(VLOOKUP($B28,Takings!$B:$P,15,0)=0,"",VLOOKUP($B28,Takings!$B:$P,15,0))</f>
        <v/>
      </c>
    </row>
    <row r="29" spans="1:16" s="113" customFormat="1" x14ac:dyDescent="0.35">
      <c r="A29" s="124"/>
      <c r="B29" s="123">
        <v>41308</v>
      </c>
      <c r="C29" s="119">
        <f>SUM(C23:C28)</f>
        <v>0</v>
      </c>
      <c r="D29" s="119">
        <f>VLOOKUP($B29,Takings!$B:$P,3,0)</f>
        <v>0</v>
      </c>
      <c r="E29" s="122">
        <f>SUM(C29:D29)</f>
        <v>0</v>
      </c>
      <c r="F29" s="118"/>
      <c r="G29" s="121">
        <f>SUM(G23:G28)</f>
        <v>0</v>
      </c>
      <c r="H29" s="118">
        <f>AVERAGE(H23:H28)</f>
        <v>0</v>
      </c>
      <c r="I29" s="119">
        <f>SUM(I23:I28)</f>
        <v>0</v>
      </c>
      <c r="J29" s="120">
        <f>SUM(J23:J28)</f>
        <v>0</v>
      </c>
      <c r="K29" s="120">
        <f>SUM(G29,J29)</f>
        <v>0</v>
      </c>
      <c r="L29" s="119">
        <f>AVERAGE(L23:L28)</f>
        <v>0</v>
      </c>
      <c r="M29" s="118">
        <f>AVERAGE(M23:M28)</f>
        <v>0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52" t="s">
        <v>1277</v>
      </c>
      <c r="B30" s="151">
        <v>41309</v>
      </c>
      <c r="C30" s="147">
        <f>SUMIF(Takings!$B:$B,'2013'!$B30,Takings!C:C)</f>
        <v>0</v>
      </c>
      <c r="D30" s="119">
        <f>SUMIF(Takings!$B:$B,'2013'!$B30,Takings!D:D)</f>
        <v>0</v>
      </c>
      <c r="E30" s="119">
        <f>SUMIF(Takings!$B:$B,'2013'!$B30,Takings!E:E)</f>
        <v>0</v>
      </c>
      <c r="F30" s="149">
        <f>SUMIF(Takings!$B:$B,'2013'!$B30,Takings!F:F)</f>
        <v>0</v>
      </c>
      <c r="G30" s="150">
        <f>SUMIF(Takings!$B:$B,'2013'!$B30,Takings!G:G)</f>
        <v>0</v>
      </c>
      <c r="H30" s="149">
        <f t="shared" ref="H30:H35" si="16">IFERROR(F30/G30,0)</f>
        <v>0</v>
      </c>
      <c r="I30" s="147">
        <f>SUMIF(Takings!$B:$B,'2013'!$B30,Takings!I:I)</f>
        <v>0</v>
      </c>
      <c r="J30" s="148">
        <f>SUMIF(Takings!$B:$B,'2013'!$B30,Takings!J:J)</f>
        <v>0</v>
      </c>
      <c r="K30" s="148">
        <f t="shared" ref="K30:K35" si="17">IFERROR(SUM(G30,J30),0)</f>
        <v>0</v>
      </c>
      <c r="L30" s="147">
        <f t="shared" ref="L30:L35" si="18">IFERROR(MEDIAN(I30/J30),0)</f>
        <v>0</v>
      </c>
      <c r="M30" s="149">
        <f t="shared" ref="M30:M35" si="19">IFERROR(SUM(F30,I30)/K30,0)</f>
        <v>0</v>
      </c>
      <c r="N30" s="175" t="str">
        <f>IF(VLOOKUP($B30,Takings!$B:$P,13,0)=0,"",VLOOKUP($B30,Takings!$B:$P,13,0))</f>
        <v>STORM</v>
      </c>
      <c r="O30" s="145" t="str">
        <f>IF(VLOOKUP($B30,Takings!$B:$P,14,0)=0,"",VLOOKUP($B30,Takings!$B:$P,14,0))</f>
        <v/>
      </c>
      <c r="P30" s="144" t="str">
        <f>IF(VLOOKUP($B30,Takings!$B:$P,15,0)=0,"",VLOOKUP($B30,Takings!$B:$P,15,0))</f>
        <v/>
      </c>
    </row>
    <row r="31" spans="1:16" s="113" customFormat="1" x14ac:dyDescent="0.35">
      <c r="A31" s="152" t="s">
        <v>1277</v>
      </c>
      <c r="B31" s="151">
        <v>41310</v>
      </c>
      <c r="C31" s="147">
        <f>SUMIF(Takings!$B:$B,'2013'!$B31,Takings!C:C)</f>
        <v>0</v>
      </c>
      <c r="D31" s="119">
        <f>SUMIF(Takings!$B:$B,'2013'!$B31,Takings!D:D)</f>
        <v>0</v>
      </c>
      <c r="E31" s="119">
        <f>SUMIF(Takings!$B:$B,'2013'!$B31,Takings!E:E)</f>
        <v>0</v>
      </c>
      <c r="F31" s="149">
        <f>SUMIF(Takings!$B:$B,'2013'!$B31,Takings!F:F)</f>
        <v>0</v>
      </c>
      <c r="G31" s="150">
        <f>SUMIF(Takings!$B:$B,'2013'!$B31,Takings!G:G)</f>
        <v>0</v>
      </c>
      <c r="H31" s="149">
        <f t="shared" si="16"/>
        <v>0</v>
      </c>
      <c r="I31" s="147">
        <f>SUMIF(Takings!$B:$B,'2013'!$B31,Takings!I:I)</f>
        <v>0</v>
      </c>
      <c r="J31" s="148">
        <f>SUMIF(Takings!$B:$B,'2013'!$B31,Takings!J:J)</f>
        <v>0</v>
      </c>
      <c r="K31" s="148">
        <f t="shared" si="17"/>
        <v>0</v>
      </c>
      <c r="L31" s="147">
        <f t="shared" si="18"/>
        <v>0</v>
      </c>
      <c r="M31" s="149">
        <f t="shared" si="19"/>
        <v>0</v>
      </c>
      <c r="N31" s="175" t="str">
        <f>IF(VLOOKUP($B31,Takings!$B:$P,13,0)=0,"",VLOOKUP($B31,Takings!$B:$P,13,0))</f>
        <v>STORM</v>
      </c>
      <c r="O31" s="145" t="str">
        <f>IF(VLOOKUP($B31,Takings!$B:$P,14,0)=0,"",VLOOKUP($B31,Takings!$B:$P,14,0))</f>
        <v/>
      </c>
      <c r="P31" s="144" t="str">
        <f>IF(VLOOKUP($B31,Takings!$B:$P,15,0)=0,"",VLOOKUP($B31,Takings!$B:$P,15,0))</f>
        <v/>
      </c>
    </row>
    <row r="32" spans="1:16" s="113" customFormat="1" x14ac:dyDescent="0.35">
      <c r="A32" s="152" t="s">
        <v>1277</v>
      </c>
      <c r="B32" s="151">
        <v>41311</v>
      </c>
      <c r="C32" s="147">
        <f>SUMIF(Takings!$B:$B,'2013'!$B32,Takings!C:C)</f>
        <v>0</v>
      </c>
      <c r="D32" s="119">
        <f>SUMIF(Takings!$B:$B,'2013'!$B32,Takings!D:D)</f>
        <v>0</v>
      </c>
      <c r="E32" s="119">
        <f>SUMIF(Takings!$B:$B,'2013'!$B32,Takings!E:E)</f>
        <v>0</v>
      </c>
      <c r="F32" s="149">
        <f>SUMIF(Takings!$B:$B,'2013'!$B32,Takings!F:F)</f>
        <v>0</v>
      </c>
      <c r="G32" s="150">
        <f>SUMIF(Takings!$B:$B,'2013'!$B32,Takings!G:G)</f>
        <v>0</v>
      </c>
      <c r="H32" s="149">
        <f t="shared" si="16"/>
        <v>0</v>
      </c>
      <c r="I32" s="147">
        <f>SUMIF(Takings!$B:$B,'2013'!$B32,Takings!I:I)</f>
        <v>0</v>
      </c>
      <c r="J32" s="148">
        <f>SUMIF(Takings!$B:$B,'2013'!$B32,Takings!J:J)</f>
        <v>0</v>
      </c>
      <c r="K32" s="148">
        <f t="shared" si="17"/>
        <v>0</v>
      </c>
      <c r="L32" s="147">
        <f t="shared" si="18"/>
        <v>0</v>
      </c>
      <c r="M32" s="149">
        <f t="shared" si="19"/>
        <v>0</v>
      </c>
      <c r="N32" s="175" t="str">
        <f>IF(VLOOKUP($B32,Takings!$B:$P,13,0)=0,"",VLOOKUP($B32,Takings!$B:$P,13,0))</f>
        <v>STORM</v>
      </c>
      <c r="O32" s="145" t="str">
        <f>IF(VLOOKUP($B32,Takings!$B:$P,14,0)=0,"",VLOOKUP($B32,Takings!$B:$P,14,0))</f>
        <v/>
      </c>
      <c r="P32" s="144" t="str">
        <f>IF(VLOOKUP($B32,Takings!$B:$P,15,0)=0,"",VLOOKUP($B32,Takings!$B:$P,15,0))</f>
        <v/>
      </c>
    </row>
    <row r="33" spans="1:16" s="113" customFormat="1" x14ac:dyDescent="0.35">
      <c r="A33" s="153" t="s">
        <v>1277</v>
      </c>
      <c r="B33" s="132">
        <v>41312</v>
      </c>
      <c r="C33" s="129">
        <f>SUMIF(Takings!$B:$B,'2013'!$B33,Takings!C:C)</f>
        <v>2035.76</v>
      </c>
      <c r="D33" s="119">
        <f>SUMIF(Takings!$B:$B,'2013'!$B33,Takings!D:D)</f>
        <v>0</v>
      </c>
      <c r="E33" s="119">
        <f>SUMIF(Takings!$B:$B,'2013'!$B33,Takings!E:E)</f>
        <v>0</v>
      </c>
      <c r="F33" s="128">
        <f>SUMIF(Takings!$B:$B,'2013'!$B33,Takings!F:F)</f>
        <v>441.7</v>
      </c>
      <c r="G33" s="131">
        <f>SUMIF(Takings!$B:$B,'2013'!$B33,Takings!G:G)</f>
        <v>21</v>
      </c>
      <c r="H33" s="128">
        <f t="shared" si="16"/>
        <v>21.033333333333331</v>
      </c>
      <c r="I33" s="129">
        <f>SUMIF(Takings!$B:$B,'2013'!$B33,Takings!I:I)</f>
        <v>1594.06</v>
      </c>
      <c r="J33" s="130">
        <f>SUMIF(Takings!$B:$B,'2013'!$B33,Takings!J:J)</f>
        <v>19</v>
      </c>
      <c r="K33" s="130">
        <f t="shared" si="17"/>
        <v>40</v>
      </c>
      <c r="L33" s="129">
        <f t="shared" si="18"/>
        <v>83.897894736842105</v>
      </c>
      <c r="M33" s="128">
        <f t="shared" si="19"/>
        <v>50.893999999999998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53" t="s">
        <v>1277</v>
      </c>
      <c r="B34" s="132">
        <v>41313</v>
      </c>
      <c r="C34" s="129">
        <f>SUMIF(Takings!$B:$B,'2013'!$B34,Takings!C:C)</f>
        <v>1310.82</v>
      </c>
      <c r="D34" s="119">
        <f>SUMIF(Takings!$B:$B,'2013'!$B34,Takings!D:D)</f>
        <v>0</v>
      </c>
      <c r="E34" s="119">
        <f>SUMIF(Takings!$B:$B,'2013'!$B34,Takings!E:E)</f>
        <v>0</v>
      </c>
      <c r="F34" s="128">
        <f>SUMIF(Takings!$B:$B,'2013'!$B34,Takings!F:F)</f>
        <v>813.35</v>
      </c>
      <c r="G34" s="131">
        <f>SUMIF(Takings!$B:$B,'2013'!$B34,Takings!G:G)</f>
        <v>38</v>
      </c>
      <c r="H34" s="128">
        <f t="shared" si="16"/>
        <v>21.403947368421054</v>
      </c>
      <c r="I34" s="129">
        <f>SUMIF(Takings!$B:$B,'2013'!$B34,Takings!I:I)</f>
        <v>497.47</v>
      </c>
      <c r="J34" s="130">
        <f>SUMIF(Takings!$B:$B,'2013'!$B34,Takings!J:J)</f>
        <v>14</v>
      </c>
      <c r="K34" s="130">
        <f t="shared" si="17"/>
        <v>52</v>
      </c>
      <c r="L34" s="129">
        <f t="shared" si="18"/>
        <v>35.533571428571427</v>
      </c>
      <c r="M34" s="128">
        <f t="shared" si="19"/>
        <v>25.208076923076927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52" t="s">
        <v>1277</v>
      </c>
      <c r="B35" s="151">
        <v>41314</v>
      </c>
      <c r="C35" s="147">
        <f>SUMIF(Takings!$B:$B,'2013'!$B35,Takings!C:C)</f>
        <v>0</v>
      </c>
      <c r="D35" s="119">
        <f>SUMIF(Takings!$B:$B,'2013'!$B35,Takings!D:D)</f>
        <v>0</v>
      </c>
      <c r="E35" s="119">
        <f>SUMIF(Takings!$B:$B,'2013'!$B35,Takings!E:E)</f>
        <v>0</v>
      </c>
      <c r="F35" s="149">
        <f>SUMIF(Takings!$B:$B,'2013'!$B35,Takings!F:F)</f>
        <v>0</v>
      </c>
      <c r="G35" s="150">
        <f>SUMIF(Takings!$B:$B,'2013'!$B35,Takings!G:G)</f>
        <v>0</v>
      </c>
      <c r="H35" s="149">
        <f t="shared" si="16"/>
        <v>0</v>
      </c>
      <c r="I35" s="147">
        <f>SUMIF(Takings!$B:$B,'2013'!$B35,Takings!I:I)</f>
        <v>0</v>
      </c>
      <c r="J35" s="148">
        <f>SUMIF(Takings!$B:$B,'2013'!$B35,Takings!J:J)</f>
        <v>0</v>
      </c>
      <c r="K35" s="148">
        <f t="shared" si="17"/>
        <v>0</v>
      </c>
      <c r="L35" s="147">
        <f t="shared" si="18"/>
        <v>0</v>
      </c>
      <c r="M35" s="149">
        <f t="shared" si="19"/>
        <v>0</v>
      </c>
      <c r="N35" s="175" t="str">
        <f>IF(VLOOKUP($B35,Takings!$B:$P,13,0)=0,"",VLOOKUP($B35,Takings!$B:$P,13,0))</f>
        <v>CLOSED</v>
      </c>
      <c r="O35" s="145" t="str">
        <f>IF(VLOOKUP($B35,Takings!$B:$P,14,0)=0,"",VLOOKUP($B35,Takings!$B:$P,14,0))</f>
        <v/>
      </c>
      <c r="P35" s="144" t="str">
        <f>IF(VLOOKUP($B35,Takings!$B:$P,15,0)=0,"",VLOOKUP($B35,Takings!$B:$P,15,0))</f>
        <v/>
      </c>
    </row>
    <row r="36" spans="1:16" s="113" customFormat="1" x14ac:dyDescent="0.35">
      <c r="A36" s="124"/>
      <c r="B36" s="123">
        <v>41315</v>
      </c>
      <c r="C36" s="119">
        <f>SUM(C30:C35)</f>
        <v>3346.58</v>
      </c>
      <c r="D36" s="119">
        <f>VLOOKUP($B36,Takings!$B:$P,3,0)</f>
        <v>2275.5</v>
      </c>
      <c r="E36" s="122">
        <f>SUM(C36:D36)</f>
        <v>5622.08</v>
      </c>
      <c r="F36" s="118"/>
      <c r="G36" s="121">
        <f>SUM(G30:G35)</f>
        <v>59</v>
      </c>
      <c r="H36" s="118">
        <f>AVERAGE(H30:H35)</f>
        <v>7.0728801169590652</v>
      </c>
      <c r="I36" s="119">
        <f>SUM(I30:I35)</f>
        <v>2091.5299999999997</v>
      </c>
      <c r="J36" s="120">
        <f>SUM(J30:J35)</f>
        <v>33</v>
      </c>
      <c r="K36" s="120">
        <f>SUM(G36,J36)</f>
        <v>92</v>
      </c>
      <c r="L36" s="119">
        <f>AVERAGE(L30:L35)</f>
        <v>19.905244360902255</v>
      </c>
      <c r="M36" s="118">
        <f>AVERAGE(M30:M35)</f>
        <v>12.683679487179488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x14ac:dyDescent="0.35">
      <c r="A37" s="153" t="s">
        <v>1278</v>
      </c>
      <c r="B37" s="132">
        <v>41316</v>
      </c>
      <c r="C37" s="129">
        <f>SUMIF(Takings!$B:$B,'2013'!$B37,Takings!C:C)</f>
        <v>616.30999999999995</v>
      </c>
      <c r="D37" s="119">
        <f>SUMIF(Takings!$B:$B,'2013'!$B37,Takings!D:D)</f>
        <v>0</v>
      </c>
      <c r="E37" s="119">
        <f>SUMIF(Takings!$B:$B,'2013'!$B37,Takings!E:E)</f>
        <v>0</v>
      </c>
      <c r="F37" s="128">
        <f>SUMIF(Takings!$B:$B,'2013'!$B37,Takings!F:F)</f>
        <v>328.65</v>
      </c>
      <c r="G37" s="131">
        <f>SUMIF(Takings!$B:$B,'2013'!$B37,Takings!G:G)</f>
        <v>20</v>
      </c>
      <c r="H37" s="128">
        <f t="shared" ref="H37:H42" si="20">IFERROR(F37/G37,0)</f>
        <v>16.432499999999997</v>
      </c>
      <c r="I37" s="129">
        <f>SUMIF(Takings!$B:$B,'2013'!$B37,Takings!I:I)</f>
        <v>287.66000000000003</v>
      </c>
      <c r="J37" s="130">
        <f>SUMIF(Takings!$B:$B,'2013'!$B37,Takings!J:J)</f>
        <v>7</v>
      </c>
      <c r="K37" s="130">
        <f t="shared" ref="K37:K42" si="21">IFERROR(SUM(G37,J37),0)</f>
        <v>27</v>
      </c>
      <c r="L37" s="129">
        <f t="shared" ref="L37:L42" si="22">IFERROR(MEDIAN(I37/J37),0)</f>
        <v>41.094285714285718</v>
      </c>
      <c r="M37" s="128">
        <f t="shared" ref="M37:M42" si="23">IFERROR(SUM(F37,I37)/K37,0)</f>
        <v>22.826296296296295</v>
      </c>
      <c r="N37" s="127" t="str">
        <f>IF(VLOOKUP($B37,Takings!$B:$P,13,0)=0,"",VLOOKUP($B37,Takings!$B:$P,13,0))</f>
        <v/>
      </c>
      <c r="O37" s="126" t="str">
        <f>IF(VLOOKUP($B37,Takings!$B:$P,14,0)=0,"",VLOOKUP($B37,Takings!$B:$P,14,0))</f>
        <v/>
      </c>
      <c r="P37" s="125" t="str">
        <f>IF(VLOOKUP($B37,Takings!$B:$P,15,0)=0,"",VLOOKUP($B37,Takings!$B:$P,15,0))</f>
        <v/>
      </c>
    </row>
    <row r="38" spans="1:16" s="113" customFormat="1" x14ac:dyDescent="0.35">
      <c r="A38" s="153" t="s">
        <v>1278</v>
      </c>
      <c r="B38" s="132">
        <v>41317</v>
      </c>
      <c r="C38" s="129">
        <f>SUMIF(Takings!$B:$B,'2013'!$B38,Takings!C:C)</f>
        <v>805.91</v>
      </c>
      <c r="D38" s="119">
        <f>SUMIF(Takings!$B:$B,'2013'!$B38,Takings!D:D)</f>
        <v>0</v>
      </c>
      <c r="E38" s="119">
        <f>SUMIF(Takings!$B:$B,'2013'!$B38,Takings!E:E)</f>
        <v>0</v>
      </c>
      <c r="F38" s="128">
        <f>SUMIF(Takings!$B:$B,'2013'!$B38,Takings!F:F)</f>
        <v>492.55</v>
      </c>
      <c r="G38" s="131">
        <f>SUMIF(Takings!$B:$B,'2013'!$B38,Takings!G:G)</f>
        <v>26</v>
      </c>
      <c r="H38" s="128">
        <f t="shared" si="20"/>
        <v>18.944230769230771</v>
      </c>
      <c r="I38" s="129">
        <f>SUMIF(Takings!$B:$B,'2013'!$B38,Takings!I:I)</f>
        <v>313.36</v>
      </c>
      <c r="J38" s="130">
        <f>SUMIF(Takings!$B:$B,'2013'!$B38,Takings!J:J)</f>
        <v>9</v>
      </c>
      <c r="K38" s="130">
        <f t="shared" si="21"/>
        <v>35</v>
      </c>
      <c r="L38" s="129">
        <f t="shared" si="22"/>
        <v>34.817777777777778</v>
      </c>
      <c r="M38" s="128">
        <f t="shared" si="23"/>
        <v>23.026000000000003</v>
      </c>
      <c r="N38" s="127" t="str">
        <f>IF(VLOOKUP($B38,Takings!$B:$P,13,0)=0,"",VLOOKUP($B38,Takings!$B:$P,13,0))</f>
        <v/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x14ac:dyDescent="0.35">
      <c r="A39" s="153" t="s">
        <v>1278</v>
      </c>
      <c r="B39" s="132">
        <v>41318</v>
      </c>
      <c r="C39" s="129">
        <f>SUMIF(Takings!$B:$B,'2013'!$B39,Takings!C:C)</f>
        <v>653.25</v>
      </c>
      <c r="D39" s="119">
        <f>SUMIF(Takings!$B:$B,'2013'!$B39,Takings!D:D)</f>
        <v>0</v>
      </c>
      <c r="E39" s="119">
        <f>SUMIF(Takings!$B:$B,'2013'!$B39,Takings!E:E)</f>
        <v>0</v>
      </c>
      <c r="F39" s="128">
        <f>SUMIF(Takings!$B:$B,'2013'!$B39,Takings!F:F)</f>
        <v>409.3</v>
      </c>
      <c r="G39" s="131">
        <f>SUMIF(Takings!$B:$B,'2013'!$B39,Takings!G:G)</f>
        <v>26</v>
      </c>
      <c r="H39" s="128">
        <f t="shared" si="20"/>
        <v>15.742307692307692</v>
      </c>
      <c r="I39" s="129">
        <f>SUMIF(Takings!$B:$B,'2013'!$B39,Takings!I:I)</f>
        <v>243.95</v>
      </c>
      <c r="J39" s="130">
        <f>SUMIF(Takings!$B:$B,'2013'!$B39,Takings!J:J)</f>
        <v>8</v>
      </c>
      <c r="K39" s="130">
        <f t="shared" si="21"/>
        <v>34</v>
      </c>
      <c r="L39" s="129">
        <f t="shared" si="22"/>
        <v>30.493749999999999</v>
      </c>
      <c r="M39" s="128">
        <f t="shared" si="23"/>
        <v>19.213235294117649</v>
      </c>
      <c r="N39" s="127" t="str">
        <f>IF(VLOOKUP($B39,Takings!$B:$P,13,0)=0,"",VLOOKUP($B39,Takings!$B:$P,13,0))</f>
        <v/>
      </c>
      <c r="O39" s="126" t="str">
        <f>IF(VLOOKUP($B39,Takings!$B:$P,14,0)=0,"",VLOOKUP($B39,Takings!$B:$P,14,0))</f>
        <v/>
      </c>
      <c r="P39" s="125" t="str">
        <f>IF(VLOOKUP($B39,Takings!$B:$P,15,0)=0,"",VLOOKUP($B39,Takings!$B:$P,15,0))</f>
        <v/>
      </c>
    </row>
    <row r="40" spans="1:16" s="113" customFormat="1" x14ac:dyDescent="0.35">
      <c r="A40" s="153" t="s">
        <v>1278</v>
      </c>
      <c r="B40" s="132">
        <v>41319</v>
      </c>
      <c r="C40" s="129">
        <f>SUMIF(Takings!$B:$B,'2013'!$B40,Takings!C:C)</f>
        <v>1813.66</v>
      </c>
      <c r="D40" s="119">
        <f>SUMIF(Takings!$B:$B,'2013'!$B40,Takings!D:D)</f>
        <v>0</v>
      </c>
      <c r="E40" s="119">
        <f>SUMIF(Takings!$B:$B,'2013'!$B40,Takings!E:E)</f>
        <v>0</v>
      </c>
      <c r="F40" s="128">
        <f>SUMIF(Takings!$B:$B,'2013'!$B40,Takings!F:F)</f>
        <v>430.25</v>
      </c>
      <c r="G40" s="131">
        <f>SUMIF(Takings!$B:$B,'2013'!$B40,Takings!G:G)</f>
        <v>17</v>
      </c>
      <c r="H40" s="128">
        <f t="shared" si="20"/>
        <v>25.308823529411764</v>
      </c>
      <c r="I40" s="129">
        <f>SUMIF(Takings!$B:$B,'2013'!$B40,Takings!I:I)</f>
        <v>1383.41</v>
      </c>
      <c r="J40" s="130">
        <f>SUMIF(Takings!$B:$B,'2013'!$B40,Takings!J:J)</f>
        <v>14</v>
      </c>
      <c r="K40" s="130">
        <f t="shared" si="21"/>
        <v>31</v>
      </c>
      <c r="L40" s="129">
        <f t="shared" si="22"/>
        <v>98.815000000000012</v>
      </c>
      <c r="M40" s="128">
        <f t="shared" si="23"/>
        <v>58.505161290322583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x14ac:dyDescent="0.35">
      <c r="A41" s="153" t="s">
        <v>1278</v>
      </c>
      <c r="B41" s="132">
        <v>41320</v>
      </c>
      <c r="C41" s="129">
        <f>SUMIF(Takings!$B:$B,'2013'!$B41,Takings!C:C)</f>
        <v>895.76</v>
      </c>
      <c r="D41" s="119">
        <f>SUMIF(Takings!$B:$B,'2013'!$B41,Takings!D:D)</f>
        <v>0</v>
      </c>
      <c r="E41" s="119">
        <f>SUMIF(Takings!$B:$B,'2013'!$B41,Takings!E:E)</f>
        <v>0</v>
      </c>
      <c r="F41" s="128">
        <f>SUMIF(Takings!$B:$B,'2013'!$B41,Takings!F:F)</f>
        <v>557.04999999999995</v>
      </c>
      <c r="G41" s="131">
        <f>SUMIF(Takings!$B:$B,'2013'!$B41,Takings!G:G)</f>
        <v>26</v>
      </c>
      <c r="H41" s="128">
        <f t="shared" si="20"/>
        <v>21.424999999999997</v>
      </c>
      <c r="I41" s="129">
        <f>SUMIF(Takings!$B:$B,'2013'!$B41,Takings!I:I)</f>
        <v>338.71</v>
      </c>
      <c r="J41" s="130">
        <f>SUMIF(Takings!$B:$B,'2013'!$B41,Takings!J:J)</f>
        <v>5</v>
      </c>
      <c r="K41" s="130">
        <f t="shared" si="21"/>
        <v>31</v>
      </c>
      <c r="L41" s="129">
        <f t="shared" si="22"/>
        <v>67.74199999999999</v>
      </c>
      <c r="M41" s="128">
        <f t="shared" si="23"/>
        <v>28.895483870967741</v>
      </c>
      <c r="N41" s="127" t="str">
        <f>IF(VLOOKUP($B41,Takings!$B:$P,13,0)=0,"",VLOOKUP($B41,Takings!$B:$P,13,0))</f>
        <v/>
      </c>
      <c r="O41" s="126" t="str">
        <f>IF(VLOOKUP($B41,Takings!$B:$P,14,0)=0,"",VLOOKUP($B41,Takings!$B:$P,14,0))</f>
        <v/>
      </c>
      <c r="P41" s="125" t="str">
        <f>IF(VLOOKUP($B41,Takings!$B:$P,15,0)=0,"",VLOOKUP($B41,Takings!$B:$P,15,0))</f>
        <v/>
      </c>
    </row>
    <row r="42" spans="1:16" s="113" customFormat="1" x14ac:dyDescent="0.35">
      <c r="A42" s="153" t="s">
        <v>1278</v>
      </c>
      <c r="B42" s="132">
        <v>41321</v>
      </c>
      <c r="C42" s="129">
        <f>SUMIF(Takings!$B:$B,'2013'!$B42,Takings!C:C)</f>
        <v>513.49</v>
      </c>
      <c r="D42" s="119">
        <f>SUMIF(Takings!$B:$B,'2013'!$B42,Takings!D:D)</f>
        <v>0</v>
      </c>
      <c r="E42" s="119">
        <f>SUMIF(Takings!$B:$B,'2013'!$B42,Takings!E:E)</f>
        <v>0</v>
      </c>
      <c r="F42" s="128">
        <f>SUMIF(Takings!$B:$B,'2013'!$B42,Takings!F:F)</f>
        <v>196.55</v>
      </c>
      <c r="G42" s="131">
        <f>SUMIF(Takings!$B:$B,'2013'!$B42,Takings!G:G)</f>
        <v>8</v>
      </c>
      <c r="H42" s="128">
        <f t="shared" si="20"/>
        <v>24.568750000000001</v>
      </c>
      <c r="I42" s="129">
        <f>SUMIF(Takings!$B:$B,'2013'!$B42,Takings!I:I)</f>
        <v>316.94</v>
      </c>
      <c r="J42" s="130">
        <f>SUMIF(Takings!$B:$B,'2013'!$B42,Takings!J:J)</f>
        <v>8</v>
      </c>
      <c r="K42" s="130">
        <f t="shared" si="21"/>
        <v>16</v>
      </c>
      <c r="L42" s="129">
        <f t="shared" si="22"/>
        <v>39.6175</v>
      </c>
      <c r="M42" s="128">
        <f t="shared" si="23"/>
        <v>32.093125000000001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41322</v>
      </c>
      <c r="C43" s="119">
        <f>SUM(C37:C42)</f>
        <v>5298.38</v>
      </c>
      <c r="D43" s="119">
        <f>VLOOKUP($B43,Takings!$B:$P,3,0)</f>
        <v>1396.2</v>
      </c>
      <c r="E43" s="122">
        <f>SUM(C43:D43)</f>
        <v>6694.58</v>
      </c>
      <c r="F43" s="118"/>
      <c r="G43" s="121">
        <f>SUM(G37:G42)</f>
        <v>123</v>
      </c>
      <c r="H43" s="118">
        <f>AVERAGE(H37:H42)</f>
        <v>20.403601998491705</v>
      </c>
      <c r="I43" s="119">
        <f>SUM(I37:I42)</f>
        <v>2884.03</v>
      </c>
      <c r="J43" s="120">
        <f>SUM(J37:J42)</f>
        <v>51</v>
      </c>
      <c r="K43" s="120">
        <f>SUM(G43,J43)</f>
        <v>174</v>
      </c>
      <c r="L43" s="119">
        <f>AVERAGE(L37:L42)</f>
        <v>52.096718915343907</v>
      </c>
      <c r="M43" s="118">
        <f>AVERAGE(M37:M42)</f>
        <v>30.759883625284051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x14ac:dyDescent="0.35">
      <c r="A44" s="153" t="s">
        <v>1279</v>
      </c>
      <c r="B44" s="132">
        <v>41323</v>
      </c>
      <c r="C44" s="129">
        <f>SUMIF(Takings!$B:$B,'2013'!$B44,Takings!C:C)</f>
        <v>2143.94</v>
      </c>
      <c r="D44" s="119">
        <f>SUMIF(Takings!$B:$B,'2013'!$B44,Takings!D:D)</f>
        <v>0</v>
      </c>
      <c r="E44" s="119">
        <f>SUMIF(Takings!$B:$B,'2013'!$B44,Takings!E:E)</f>
        <v>0</v>
      </c>
      <c r="F44" s="128">
        <f>SUMIF(Takings!$B:$B,'2013'!$B44,Takings!F:F)</f>
        <v>788.45</v>
      </c>
      <c r="G44" s="131">
        <f>SUMIF(Takings!$B:$B,'2013'!$B44,Takings!G:G)</f>
        <v>34</v>
      </c>
      <c r="H44" s="128">
        <f t="shared" ref="H44:H49" si="24">IFERROR(F44/G44,0)</f>
        <v>23.189705882352943</v>
      </c>
      <c r="I44" s="129">
        <f>SUMIF(Takings!$B:$B,'2013'!$B44,Takings!I:I)</f>
        <v>1355.49</v>
      </c>
      <c r="J44" s="130">
        <f>SUMIF(Takings!$B:$B,'2013'!$B44,Takings!J:J)</f>
        <v>11</v>
      </c>
      <c r="K44" s="130">
        <f t="shared" ref="K44:K49" si="25">IFERROR(SUM(G44,J44),0)</f>
        <v>45</v>
      </c>
      <c r="L44" s="129">
        <f t="shared" ref="L44:L49" si="26">IFERROR(MEDIAN(I44/J44),0)</f>
        <v>123.22636363636364</v>
      </c>
      <c r="M44" s="128">
        <f t="shared" ref="M44:M49" si="27">IFERROR(SUM(F44,I44)/K44,0)</f>
        <v>47.643111111111111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53" t="s">
        <v>1279</v>
      </c>
      <c r="B45" s="132">
        <v>41324</v>
      </c>
      <c r="C45" s="129">
        <f>SUMIF(Takings!$B:$B,'2013'!$B45,Takings!C:C)</f>
        <v>586.98</v>
      </c>
      <c r="D45" s="119">
        <f>SUMIF(Takings!$B:$B,'2013'!$B45,Takings!D:D)</f>
        <v>0</v>
      </c>
      <c r="E45" s="119">
        <f>SUMIF(Takings!$B:$B,'2013'!$B45,Takings!E:E)</f>
        <v>0</v>
      </c>
      <c r="F45" s="128">
        <f>SUMIF(Takings!$B:$B,'2013'!$B45,Takings!F:F)</f>
        <v>329.15</v>
      </c>
      <c r="G45" s="131">
        <f>SUMIF(Takings!$B:$B,'2013'!$B45,Takings!G:G)</f>
        <v>22</v>
      </c>
      <c r="H45" s="128">
        <f t="shared" si="24"/>
        <v>14.961363636363636</v>
      </c>
      <c r="I45" s="129">
        <f>SUMIF(Takings!$B:$B,'2013'!$B45,Takings!I:I)</f>
        <v>257.83</v>
      </c>
      <c r="J45" s="130">
        <f>SUMIF(Takings!$B:$B,'2013'!$B45,Takings!J:J)</f>
        <v>5</v>
      </c>
      <c r="K45" s="130">
        <f t="shared" si="25"/>
        <v>27</v>
      </c>
      <c r="L45" s="129">
        <f t="shared" si="26"/>
        <v>51.565999999999995</v>
      </c>
      <c r="M45" s="128">
        <f t="shared" si="27"/>
        <v>21.740000000000002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53" t="s">
        <v>1279</v>
      </c>
      <c r="B46" s="132">
        <v>41325</v>
      </c>
      <c r="C46" s="129">
        <f>SUMIF(Takings!$B:$B,'2013'!$B46,Takings!C:C)</f>
        <v>617.75</v>
      </c>
      <c r="D46" s="119">
        <f>SUMIF(Takings!$B:$B,'2013'!$B46,Takings!D:D)</f>
        <v>0</v>
      </c>
      <c r="E46" s="119">
        <f>SUMIF(Takings!$B:$B,'2013'!$B46,Takings!E:E)</f>
        <v>0</v>
      </c>
      <c r="F46" s="128">
        <f>SUMIF(Takings!$B:$B,'2013'!$B46,Takings!F:F)</f>
        <v>376.85</v>
      </c>
      <c r="G46" s="131">
        <f>SUMIF(Takings!$B:$B,'2013'!$B46,Takings!G:G)</f>
        <v>30</v>
      </c>
      <c r="H46" s="128">
        <f t="shared" si="24"/>
        <v>12.561666666666667</v>
      </c>
      <c r="I46" s="129">
        <f>SUMIF(Takings!$B:$B,'2013'!$B46,Takings!I:I)</f>
        <v>240.9</v>
      </c>
      <c r="J46" s="130">
        <f>SUMIF(Takings!$B:$B,'2013'!$B46,Takings!J:J)</f>
        <v>7</v>
      </c>
      <c r="K46" s="130">
        <f t="shared" si="25"/>
        <v>37</v>
      </c>
      <c r="L46" s="129">
        <f t="shared" si="26"/>
        <v>34.414285714285718</v>
      </c>
      <c r="M46" s="128">
        <f t="shared" si="27"/>
        <v>16.695945945945947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53" t="s">
        <v>1279</v>
      </c>
      <c r="B47" s="132">
        <v>41326</v>
      </c>
      <c r="C47" s="129">
        <f>SUMIF(Takings!$B:$B,'2013'!$B47,Takings!C:C)</f>
        <v>682.3</v>
      </c>
      <c r="D47" s="119">
        <f>SUMIF(Takings!$B:$B,'2013'!$B47,Takings!D:D)</f>
        <v>0</v>
      </c>
      <c r="E47" s="119">
        <f>SUMIF(Takings!$B:$B,'2013'!$B47,Takings!E:E)</f>
        <v>0</v>
      </c>
      <c r="F47" s="128">
        <f>SUMIF(Takings!$B:$B,'2013'!$B47,Takings!F:F)</f>
        <v>428.1</v>
      </c>
      <c r="G47" s="131">
        <f>SUMIF(Takings!$B:$B,'2013'!$B47,Takings!G:G)</f>
        <v>0</v>
      </c>
      <c r="H47" s="128">
        <f t="shared" si="24"/>
        <v>0</v>
      </c>
      <c r="I47" s="129">
        <f>SUMIF(Takings!$B:$B,'2013'!$B47,Takings!I:I)</f>
        <v>154.19999999999999</v>
      </c>
      <c r="J47" s="130">
        <f>SUMIF(Takings!$B:$B,'2013'!$B47,Takings!J:J)</f>
        <v>0</v>
      </c>
      <c r="K47" s="130">
        <f t="shared" si="25"/>
        <v>0</v>
      </c>
      <c r="L47" s="129">
        <f t="shared" si="26"/>
        <v>0</v>
      </c>
      <c r="M47" s="128">
        <f t="shared" si="27"/>
        <v>0</v>
      </c>
      <c r="N47" s="127" t="str">
        <f>IF(VLOOKUP($B47,Takings!$B:$P,13,0)=0,"",VLOOKUP($B47,Takings!$B:$P,13,0))</f>
        <v/>
      </c>
      <c r="O47" s="126" t="str">
        <f>IF(VLOOKUP($B47,Takings!$B:$P,14,0)=0,"",VLOOKUP($B47,Takings!$B:$P,14,0))</f>
        <v/>
      </c>
      <c r="P47" s="125" t="str">
        <f>IF(VLOOKUP($B47,Takings!$B:$P,15,0)=0,"",VLOOKUP($B47,Takings!$B:$P,15,0))</f>
        <v/>
      </c>
    </row>
    <row r="48" spans="1:16" s="113" customFormat="1" x14ac:dyDescent="0.35">
      <c r="A48" s="153" t="s">
        <v>1279</v>
      </c>
      <c r="B48" s="132">
        <v>41327</v>
      </c>
      <c r="C48" s="129">
        <f>SUMIF(Takings!$B:$B,'2013'!$B48,Takings!C:C)</f>
        <v>1512.69</v>
      </c>
      <c r="D48" s="119">
        <f>SUMIF(Takings!$B:$B,'2013'!$B48,Takings!D:D)</f>
        <v>0</v>
      </c>
      <c r="E48" s="119">
        <f>SUMIF(Takings!$B:$B,'2013'!$B48,Takings!E:E)</f>
        <v>0</v>
      </c>
      <c r="F48" s="128">
        <f>SUMIF(Takings!$B:$B,'2013'!$B48,Takings!F:F)</f>
        <v>762.2</v>
      </c>
      <c r="G48" s="131">
        <f>SUMIF(Takings!$B:$B,'2013'!$B48,Takings!G:G)</f>
        <v>61</v>
      </c>
      <c r="H48" s="128">
        <f t="shared" si="24"/>
        <v>12.495081967213116</v>
      </c>
      <c r="I48" s="129">
        <f>SUMIF(Takings!$B:$B,'2013'!$B48,Takings!I:I)</f>
        <v>850.49</v>
      </c>
      <c r="J48" s="130">
        <f>SUMIF(Takings!$B:$B,'2013'!$B48,Takings!J:J)</f>
        <v>17</v>
      </c>
      <c r="K48" s="130">
        <f t="shared" si="25"/>
        <v>78</v>
      </c>
      <c r="L48" s="129">
        <f t="shared" si="26"/>
        <v>50.028823529411767</v>
      </c>
      <c r="M48" s="128">
        <f t="shared" si="27"/>
        <v>20.675512820512822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53" t="s">
        <v>1279</v>
      </c>
      <c r="B49" s="132">
        <v>41328</v>
      </c>
      <c r="C49" s="129">
        <f>SUMIF(Takings!$B:$B,'2013'!$B49,Takings!C:C)</f>
        <v>1210.56</v>
      </c>
      <c r="D49" s="119">
        <f>SUMIF(Takings!$B:$B,'2013'!$B49,Takings!D:D)</f>
        <v>0</v>
      </c>
      <c r="E49" s="119">
        <f>SUMIF(Takings!$B:$B,'2013'!$B49,Takings!E:E)</f>
        <v>0</v>
      </c>
      <c r="F49" s="128">
        <f>SUMIF(Takings!$B:$B,'2013'!$B49,Takings!F:F)</f>
        <v>671.9</v>
      </c>
      <c r="G49" s="131">
        <f>SUMIF(Takings!$B:$B,'2013'!$B49,Takings!G:G)</f>
        <v>30</v>
      </c>
      <c r="H49" s="128">
        <f t="shared" si="24"/>
        <v>22.396666666666665</v>
      </c>
      <c r="I49" s="129">
        <f>SUMIF(Takings!$B:$B,'2013'!$B49,Takings!I:I)</f>
        <v>538.66</v>
      </c>
      <c r="J49" s="130">
        <f>SUMIF(Takings!$B:$B,'2013'!$B49,Takings!J:J)</f>
        <v>17</v>
      </c>
      <c r="K49" s="130">
        <f t="shared" si="25"/>
        <v>47</v>
      </c>
      <c r="L49" s="129">
        <f t="shared" si="26"/>
        <v>31.685882352941174</v>
      </c>
      <c r="M49" s="128">
        <f t="shared" si="27"/>
        <v>25.756595744680851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41329</v>
      </c>
      <c r="C50" s="119">
        <f>SUM(C44:C49)</f>
        <v>6754.2199999999993</v>
      </c>
      <c r="D50" s="119">
        <f>VLOOKUP($B50,Takings!$B:$P,3,0)</f>
        <v>6679.64</v>
      </c>
      <c r="E50" s="122">
        <f>SUM(C50:D50)</f>
        <v>13433.86</v>
      </c>
      <c r="F50" s="118"/>
      <c r="G50" s="121">
        <f>SUM(G44:G49)</f>
        <v>177</v>
      </c>
      <c r="H50" s="118">
        <f>AVERAGE(H44:H49)</f>
        <v>14.26741413654384</v>
      </c>
      <c r="I50" s="119">
        <f>SUM(I44:I49)</f>
        <v>3397.5699999999997</v>
      </c>
      <c r="J50" s="120">
        <f>SUM(J44:J49)</f>
        <v>57</v>
      </c>
      <c r="K50" s="120">
        <f>SUM(G50,J50)</f>
        <v>234</v>
      </c>
      <c r="L50" s="119">
        <f>AVERAGE(L44:L49)</f>
        <v>48.486892538833722</v>
      </c>
      <c r="M50" s="118">
        <f>AVERAGE(M44:M49)</f>
        <v>22.085194270375123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53" t="s">
        <v>1280</v>
      </c>
      <c r="B51" s="132">
        <v>41330</v>
      </c>
      <c r="C51" s="129">
        <f>SUMIF(Takings!$B:$B,'2013'!$B51,Takings!C:C)</f>
        <v>474.08</v>
      </c>
      <c r="D51" s="119">
        <f>SUMIF(Takings!$B:$B,'2013'!$B51,Takings!D:D)</f>
        <v>0</v>
      </c>
      <c r="E51" s="119">
        <f>SUMIF(Takings!$B:$B,'2013'!$B51,Takings!E:E)</f>
        <v>0</v>
      </c>
      <c r="F51" s="128">
        <f>SUMIF(Takings!$B:$B,'2013'!$B51,Takings!F:F)</f>
        <v>268.7</v>
      </c>
      <c r="G51" s="131">
        <f>SUMIF(Takings!$B:$B,'2013'!$B51,Takings!G:G)</f>
        <v>22</v>
      </c>
      <c r="H51" s="128">
        <f t="shared" ref="H51:H56" si="28">IFERROR(F51/G51,0)</f>
        <v>12.213636363636363</v>
      </c>
      <c r="I51" s="129">
        <f>SUMIF(Takings!$B:$B,'2013'!$B51,Takings!I:I)</f>
        <v>205.38</v>
      </c>
      <c r="J51" s="130">
        <f>SUMIF(Takings!$B:$B,'2013'!$B51,Takings!J:J)</f>
        <v>6</v>
      </c>
      <c r="K51" s="130">
        <f t="shared" ref="K51:K56" si="29">IFERROR(SUM(G51,J51),0)</f>
        <v>28</v>
      </c>
      <c r="L51" s="129">
        <f t="shared" ref="L51:L56" si="30">IFERROR(MEDIAN(I51/J51),0)</f>
        <v>34.229999999999997</v>
      </c>
      <c r="M51" s="128">
        <f t="shared" ref="M51:M56" si="31">IFERROR(SUM(F51,I51)/K51,0)</f>
        <v>16.931428571428572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53" t="s">
        <v>1280</v>
      </c>
      <c r="B52" s="132">
        <v>41331</v>
      </c>
      <c r="C52" s="129">
        <f>SUMIF(Takings!$B:$B,'2013'!$B52,Takings!C:C)</f>
        <v>1221.3499999999999</v>
      </c>
      <c r="D52" s="119">
        <f>SUMIF(Takings!$B:$B,'2013'!$B52,Takings!D:D)</f>
        <v>0</v>
      </c>
      <c r="E52" s="119">
        <f>SUMIF(Takings!$B:$B,'2013'!$B52,Takings!E:E)</f>
        <v>0</v>
      </c>
      <c r="F52" s="128">
        <f>SUMIF(Takings!$B:$B,'2013'!$B52,Takings!F:F)</f>
        <v>550.54999999999995</v>
      </c>
      <c r="G52" s="131">
        <f>SUMIF(Takings!$B:$B,'2013'!$B52,Takings!G:G)</f>
        <v>32</v>
      </c>
      <c r="H52" s="128">
        <f t="shared" si="28"/>
        <v>17.204687499999999</v>
      </c>
      <c r="I52" s="129">
        <f>SUMIF(Takings!$B:$B,'2013'!$B52,Takings!I:I)</f>
        <v>670.8</v>
      </c>
      <c r="J52" s="130">
        <f>SUMIF(Takings!$B:$B,'2013'!$B52,Takings!J:J)</f>
        <v>13</v>
      </c>
      <c r="K52" s="130">
        <f t="shared" si="29"/>
        <v>45</v>
      </c>
      <c r="L52" s="129">
        <f t="shared" si="30"/>
        <v>51.599999999999994</v>
      </c>
      <c r="M52" s="128">
        <f t="shared" si="31"/>
        <v>27.141111111111108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53" t="s">
        <v>1280</v>
      </c>
      <c r="B53" s="132">
        <v>41332</v>
      </c>
      <c r="C53" s="129">
        <f>SUMIF(Takings!$B:$B,'2013'!$B53,Takings!C:C)</f>
        <v>705.84</v>
      </c>
      <c r="D53" s="119">
        <f>SUMIF(Takings!$B:$B,'2013'!$B53,Takings!D:D)</f>
        <v>0</v>
      </c>
      <c r="E53" s="119">
        <f>SUMIF(Takings!$B:$B,'2013'!$B53,Takings!E:E)</f>
        <v>0</v>
      </c>
      <c r="F53" s="128">
        <f>SUMIF(Takings!$B:$B,'2013'!$B53,Takings!F:F)</f>
        <v>436.65</v>
      </c>
      <c r="G53" s="131">
        <f>SUMIF(Takings!$B:$B,'2013'!$B53,Takings!G:G)</f>
        <v>27</v>
      </c>
      <c r="H53" s="128">
        <f t="shared" si="28"/>
        <v>16.172222222222221</v>
      </c>
      <c r="I53" s="129">
        <f>SUMIF(Takings!$B:$B,'2013'!$B53,Takings!I:I)</f>
        <v>269.19</v>
      </c>
      <c r="J53" s="130">
        <f>SUMIF(Takings!$B:$B,'2013'!$B53,Takings!J:J)</f>
        <v>10</v>
      </c>
      <c r="K53" s="130">
        <f t="shared" si="29"/>
        <v>37</v>
      </c>
      <c r="L53" s="129">
        <f t="shared" si="30"/>
        <v>26.919</v>
      </c>
      <c r="M53" s="128">
        <f t="shared" si="31"/>
        <v>19.076756756756755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53" t="s">
        <v>1280</v>
      </c>
      <c r="B54" s="132">
        <v>41333</v>
      </c>
      <c r="C54" s="129">
        <f>SUMIF(Takings!$B:$B,'2013'!$B54,Takings!C:C)</f>
        <v>1052.25</v>
      </c>
      <c r="D54" s="119">
        <f>SUMIF(Takings!$B:$B,'2013'!$B54,Takings!D:D)</f>
        <v>0</v>
      </c>
      <c r="E54" s="119">
        <f>SUMIF(Takings!$B:$B,'2013'!$B54,Takings!E:E)</f>
        <v>0</v>
      </c>
      <c r="F54" s="128">
        <f>SUMIF(Takings!$B:$B,'2013'!$B54,Takings!F:F)</f>
        <v>329.35</v>
      </c>
      <c r="G54" s="131">
        <f>SUMIF(Takings!$B:$B,'2013'!$B54,Takings!G:G)</f>
        <v>21</v>
      </c>
      <c r="H54" s="128">
        <f t="shared" si="28"/>
        <v>15.683333333333334</v>
      </c>
      <c r="I54" s="129">
        <f>SUMIF(Takings!$B:$B,'2013'!$B54,Takings!I:I)</f>
        <v>722.9</v>
      </c>
      <c r="J54" s="130">
        <f>SUMIF(Takings!$B:$B,'2013'!$B54,Takings!J:J)</f>
        <v>6</v>
      </c>
      <c r="K54" s="130">
        <f t="shared" si="29"/>
        <v>27</v>
      </c>
      <c r="L54" s="129">
        <f t="shared" si="30"/>
        <v>120.48333333333333</v>
      </c>
      <c r="M54" s="128">
        <f t="shared" si="31"/>
        <v>38.972222222222221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53" t="s">
        <v>1280</v>
      </c>
      <c r="B55" s="132">
        <v>41334</v>
      </c>
      <c r="C55" s="129">
        <f>SUMIF(Takings!$B:$B,'2013'!$B55,Takings!C:C)</f>
        <v>1586.14</v>
      </c>
      <c r="D55" s="119">
        <f>SUMIF(Takings!$B:$B,'2013'!$B55,Takings!D:D)</f>
        <v>0</v>
      </c>
      <c r="E55" s="119">
        <f>SUMIF(Takings!$B:$B,'2013'!$B55,Takings!E:E)</f>
        <v>0</v>
      </c>
      <c r="F55" s="128">
        <f>SUMIF(Takings!$B:$B,'2013'!$B55,Takings!F:F)</f>
        <v>1069.05</v>
      </c>
      <c r="G55" s="131">
        <f>SUMIF(Takings!$B:$B,'2013'!$B55,Takings!G:G)</f>
        <v>40</v>
      </c>
      <c r="H55" s="128">
        <f t="shared" si="28"/>
        <v>26.72625</v>
      </c>
      <c r="I55" s="129">
        <f>SUMIF(Takings!$B:$B,'2013'!$B55,Takings!I:I)</f>
        <v>517.09</v>
      </c>
      <c r="J55" s="130">
        <f>SUMIF(Takings!$B:$B,'2013'!$B55,Takings!J:J)</f>
        <v>11</v>
      </c>
      <c r="K55" s="130">
        <f t="shared" si="29"/>
        <v>51</v>
      </c>
      <c r="L55" s="129">
        <f t="shared" si="30"/>
        <v>47.008181818181818</v>
      </c>
      <c r="M55" s="128">
        <f t="shared" si="31"/>
        <v>31.100784313725487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53" t="s">
        <v>1280</v>
      </c>
      <c r="B56" s="132">
        <v>41335</v>
      </c>
      <c r="C56" s="129">
        <f>SUMIF(Takings!$B:$B,'2013'!$B56,Takings!C:C)</f>
        <v>715.64</v>
      </c>
      <c r="D56" s="119">
        <f>SUMIF(Takings!$B:$B,'2013'!$B56,Takings!D:D)</f>
        <v>0</v>
      </c>
      <c r="E56" s="119">
        <f>SUMIF(Takings!$B:$B,'2013'!$B56,Takings!E:E)</f>
        <v>0</v>
      </c>
      <c r="F56" s="128">
        <f>SUMIF(Takings!$B:$B,'2013'!$B56,Takings!F:F)</f>
        <v>306.45</v>
      </c>
      <c r="G56" s="131">
        <f>SUMIF(Takings!$B:$B,'2013'!$B56,Takings!G:G)</f>
        <v>16</v>
      </c>
      <c r="H56" s="128">
        <f t="shared" si="28"/>
        <v>19.153124999999999</v>
      </c>
      <c r="I56" s="129">
        <f>SUMIF(Takings!$B:$B,'2013'!$B56,Takings!I:I)</f>
        <v>379.19</v>
      </c>
      <c r="J56" s="130">
        <f>SUMIF(Takings!$B:$B,'2013'!$B56,Takings!J:J)</f>
        <v>7</v>
      </c>
      <c r="K56" s="130">
        <f t="shared" si="29"/>
        <v>23</v>
      </c>
      <c r="L56" s="129">
        <f t="shared" si="30"/>
        <v>54.17</v>
      </c>
      <c r="M56" s="128">
        <f t="shared" si="31"/>
        <v>29.810434782608695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41336</v>
      </c>
      <c r="C57" s="119">
        <f>SUM(C51:C56)</f>
        <v>5755.3</v>
      </c>
      <c r="D57" s="119">
        <f>VLOOKUP($B57,Takings!$B:$P,3,0)</f>
        <v>1979.41</v>
      </c>
      <c r="E57" s="122">
        <f>SUM(C57:D57)</f>
        <v>7734.71</v>
      </c>
      <c r="F57" s="118"/>
      <c r="G57" s="121">
        <f>SUM(G51:G56)</f>
        <v>158</v>
      </c>
      <c r="H57" s="118">
        <f>AVERAGE(H51:H56)</f>
        <v>17.858875736531989</v>
      </c>
      <c r="I57" s="119">
        <f>SUM(I51:I56)</f>
        <v>2764.55</v>
      </c>
      <c r="J57" s="120">
        <f>SUM(J51:J56)</f>
        <v>53</v>
      </c>
      <c r="K57" s="120">
        <f>SUM(G57,J57)</f>
        <v>211</v>
      </c>
      <c r="L57" s="119">
        <f>AVERAGE(L51:L56)</f>
        <v>55.735085858585855</v>
      </c>
      <c r="M57" s="118">
        <f>AVERAGE(M51:M56)</f>
        <v>27.172122959642138</v>
      </c>
      <c r="N57" s="117" t="str">
        <f>IF(VLOOKUP($B57,Takings!$B:$P,13,0)=0,"",VLOOKUP($B57,Takings!$B:$P,13,0))</f>
        <v/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53" t="s">
        <v>1281</v>
      </c>
      <c r="B58" s="132">
        <v>41337</v>
      </c>
      <c r="C58" s="129">
        <f>SUMIF(Takings!$B:$B,'2013'!$B58,Takings!C:C)</f>
        <v>677.85</v>
      </c>
      <c r="D58" s="119">
        <f>SUMIF(Takings!$B:$B,'2013'!$B58,Takings!D:D)</f>
        <v>0</v>
      </c>
      <c r="E58" s="119">
        <f>SUMIF(Takings!$B:$B,'2013'!$B58,Takings!E:E)</f>
        <v>0</v>
      </c>
      <c r="F58" s="128">
        <f>SUMIF(Takings!$B:$B,'2013'!$B58,Takings!F:F)</f>
        <v>342.95</v>
      </c>
      <c r="G58" s="131">
        <f>SUMIF(Takings!$B:$B,'2013'!$B58,Takings!G:G)</f>
        <v>10</v>
      </c>
      <c r="H58" s="128">
        <f t="shared" ref="H58:H63" si="32">IFERROR(F58/G58,0)</f>
        <v>34.295000000000002</v>
      </c>
      <c r="I58" s="129">
        <f>SUMIF(Takings!$B:$B,'2013'!$B58,Takings!I:I)</f>
        <v>334.9</v>
      </c>
      <c r="J58" s="130">
        <f>SUMIF(Takings!$B:$B,'2013'!$B58,Takings!J:J)</f>
        <v>10</v>
      </c>
      <c r="K58" s="130">
        <f t="shared" ref="K58:K63" si="33">IFERROR(SUM(G58,J58),0)</f>
        <v>20</v>
      </c>
      <c r="L58" s="129">
        <f t="shared" ref="L58:L63" si="34">IFERROR(MEDIAN(I58/J58),0)</f>
        <v>33.489999999999995</v>
      </c>
      <c r="M58" s="128">
        <f t="shared" ref="M58:M63" si="35">IFERROR(SUM(F58,I58)/K58,0)</f>
        <v>33.892499999999998</v>
      </c>
      <c r="N58" s="127" t="str">
        <f>IF(VLOOKUP($B58,Takings!$B:$P,13,0)=0,"",VLOOKUP($B58,Takings!$B:$P,13,0))</f>
        <v/>
      </c>
      <c r="O58" s="126" t="str">
        <f>IF(VLOOKUP($B58,Takings!$B:$P,14,0)=0,"",VLOOKUP($B58,Takings!$B:$P,14,0))</f>
        <v/>
      </c>
      <c r="P58" s="125" t="str">
        <f>IF(VLOOKUP($B58,Takings!$B:$P,15,0)=0,"",VLOOKUP($B58,Takings!$B:$P,15,0))</f>
        <v/>
      </c>
    </row>
    <row r="59" spans="1:16" s="113" customFormat="1" x14ac:dyDescent="0.35">
      <c r="A59" s="153" t="s">
        <v>1281</v>
      </c>
      <c r="B59" s="132">
        <v>41338</v>
      </c>
      <c r="C59" s="129">
        <f>SUMIF(Takings!$B:$B,'2013'!$B59,Takings!C:C)</f>
        <v>648.19000000000005</v>
      </c>
      <c r="D59" s="119">
        <f>SUMIF(Takings!$B:$B,'2013'!$B59,Takings!D:D)</f>
        <v>0</v>
      </c>
      <c r="E59" s="119">
        <f>SUMIF(Takings!$B:$B,'2013'!$B59,Takings!E:E)</f>
        <v>0</v>
      </c>
      <c r="F59" s="128">
        <f>SUMIF(Takings!$B:$B,'2013'!$B59,Takings!F:F)</f>
        <v>356.9</v>
      </c>
      <c r="G59" s="131">
        <f>SUMIF(Takings!$B:$B,'2013'!$B59,Takings!G:G)</f>
        <v>20</v>
      </c>
      <c r="H59" s="128">
        <f t="shared" si="32"/>
        <v>17.844999999999999</v>
      </c>
      <c r="I59" s="129">
        <f>SUMIF(Takings!$B:$B,'2013'!$B59,Takings!I:I)</f>
        <v>291.29000000000002</v>
      </c>
      <c r="J59" s="130">
        <f>SUMIF(Takings!$B:$B,'2013'!$B59,Takings!J:J)</f>
        <v>9</v>
      </c>
      <c r="K59" s="130">
        <f t="shared" si="33"/>
        <v>29</v>
      </c>
      <c r="L59" s="129">
        <f t="shared" si="34"/>
        <v>32.365555555555559</v>
      </c>
      <c r="M59" s="128">
        <f t="shared" si="35"/>
        <v>22.351379310344829</v>
      </c>
      <c r="N59" s="127" t="str">
        <f>IF(VLOOKUP($B59,Takings!$B:$P,13,0)=0,"",VLOOKUP($B59,Takings!$B:$P,13,0))</f>
        <v/>
      </c>
      <c r="O59" s="126" t="str">
        <f>IF(VLOOKUP($B59,Takings!$B:$P,14,0)=0,"",VLOOKUP($B59,Takings!$B:$P,14,0))</f>
        <v/>
      </c>
      <c r="P59" s="125" t="str">
        <f>IF(VLOOKUP($B59,Takings!$B:$P,15,0)=0,"",VLOOKUP($B59,Takings!$B:$P,15,0))</f>
        <v/>
      </c>
    </row>
    <row r="60" spans="1:16" s="113" customFormat="1" x14ac:dyDescent="0.35">
      <c r="A60" s="153" t="s">
        <v>1281</v>
      </c>
      <c r="B60" s="132">
        <v>41339</v>
      </c>
      <c r="C60" s="129">
        <f>SUMIF(Takings!$B:$B,'2013'!$B60,Takings!C:C)</f>
        <v>1031.32</v>
      </c>
      <c r="D60" s="119">
        <f>SUMIF(Takings!$B:$B,'2013'!$B60,Takings!D:D)</f>
        <v>0</v>
      </c>
      <c r="E60" s="119">
        <f>SUMIF(Takings!$B:$B,'2013'!$B60,Takings!E:E)</f>
        <v>0</v>
      </c>
      <c r="F60" s="128">
        <f>SUMIF(Takings!$B:$B,'2013'!$B60,Takings!F:F)</f>
        <v>477.95</v>
      </c>
      <c r="G60" s="131">
        <f>SUMIF(Takings!$B:$B,'2013'!$B60,Takings!G:G)</f>
        <v>18</v>
      </c>
      <c r="H60" s="128">
        <f t="shared" si="32"/>
        <v>26.552777777777777</v>
      </c>
      <c r="I60" s="129">
        <f>SUMIF(Takings!$B:$B,'2013'!$B60,Takings!I:I)</f>
        <v>563.37</v>
      </c>
      <c r="J60" s="130">
        <f>SUMIF(Takings!$B:$B,'2013'!$B60,Takings!J:J)</f>
        <v>7</v>
      </c>
      <c r="K60" s="130">
        <f t="shared" si="33"/>
        <v>25</v>
      </c>
      <c r="L60" s="129">
        <f t="shared" si="34"/>
        <v>80.481428571428566</v>
      </c>
      <c r="M60" s="128">
        <f t="shared" si="35"/>
        <v>41.652799999999999</v>
      </c>
      <c r="N60" s="127" t="str">
        <f>IF(VLOOKUP($B60,Takings!$B:$P,13,0)=0,"",VLOOKUP($B60,Takings!$B:$P,13,0))</f>
        <v/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53" t="s">
        <v>1281</v>
      </c>
      <c r="B61" s="132">
        <v>41340</v>
      </c>
      <c r="C61" s="129">
        <f>SUMIF(Takings!$B:$B,'2013'!$B61,Takings!C:C)</f>
        <v>610.85</v>
      </c>
      <c r="D61" s="119">
        <f>SUMIF(Takings!$B:$B,'2013'!$B61,Takings!D:D)</f>
        <v>0</v>
      </c>
      <c r="E61" s="119">
        <f>SUMIF(Takings!$B:$B,'2013'!$B61,Takings!E:E)</f>
        <v>0</v>
      </c>
      <c r="F61" s="128">
        <f>SUMIF(Takings!$B:$B,'2013'!$B61,Takings!F:F)</f>
        <v>359.35</v>
      </c>
      <c r="G61" s="131">
        <f>SUMIF(Takings!$B:$B,'2013'!$B61,Takings!G:G)</f>
        <v>24</v>
      </c>
      <c r="H61" s="128">
        <f t="shared" si="32"/>
        <v>14.972916666666668</v>
      </c>
      <c r="I61" s="129">
        <f>SUMIF(Takings!$B:$B,'2013'!$B61,Takings!I:I)</f>
        <v>251.5</v>
      </c>
      <c r="J61" s="130">
        <f>SUMIF(Takings!$B:$B,'2013'!$B61,Takings!J:J)</f>
        <v>6</v>
      </c>
      <c r="K61" s="130">
        <f t="shared" si="33"/>
        <v>30</v>
      </c>
      <c r="L61" s="129">
        <f t="shared" si="34"/>
        <v>41.916666666666664</v>
      </c>
      <c r="M61" s="128">
        <f t="shared" si="35"/>
        <v>20.361666666666668</v>
      </c>
      <c r="N61" s="127" t="str">
        <f>IF(VLOOKUP($B61,Takings!$B:$P,13,0)=0,"",VLOOKUP($B61,Takings!$B:$P,13,0))</f>
        <v/>
      </c>
      <c r="O61" s="126" t="str">
        <f>IF(VLOOKUP($B61,Takings!$B:$P,14,0)=0,"",VLOOKUP($B61,Takings!$B:$P,14,0))</f>
        <v/>
      </c>
      <c r="P61" s="125" t="str">
        <f>IF(VLOOKUP($B61,Takings!$B:$P,15,0)=0,"",VLOOKUP($B61,Takings!$B:$P,15,0))</f>
        <v/>
      </c>
    </row>
    <row r="62" spans="1:16" s="113" customFormat="1" x14ac:dyDescent="0.35">
      <c r="A62" s="153" t="s">
        <v>1281</v>
      </c>
      <c r="B62" s="132">
        <v>41341</v>
      </c>
      <c r="C62" s="129">
        <f>SUMIF(Takings!$B:$B,'2013'!$B62,Takings!C:C)</f>
        <v>1470.59</v>
      </c>
      <c r="D62" s="119">
        <f>SUMIF(Takings!$B:$B,'2013'!$B62,Takings!D:D)</f>
        <v>0</v>
      </c>
      <c r="E62" s="119">
        <f>SUMIF(Takings!$B:$B,'2013'!$B62,Takings!E:E)</f>
        <v>0</v>
      </c>
      <c r="F62" s="128">
        <f>SUMIF(Takings!$B:$B,'2013'!$B62,Takings!F:F)</f>
        <v>971</v>
      </c>
      <c r="G62" s="131">
        <f>SUMIF(Takings!$B:$B,'2013'!$B62,Takings!G:G)</f>
        <v>38</v>
      </c>
      <c r="H62" s="128">
        <f t="shared" si="32"/>
        <v>25.55263157894737</v>
      </c>
      <c r="I62" s="129">
        <f>SUMIF(Takings!$B:$B,'2013'!$B62,Takings!I:I)</f>
        <v>499.59</v>
      </c>
      <c r="J62" s="130">
        <f>SUMIF(Takings!$B:$B,'2013'!$B62,Takings!J:J)</f>
        <v>6</v>
      </c>
      <c r="K62" s="130">
        <f t="shared" si="33"/>
        <v>44</v>
      </c>
      <c r="L62" s="129">
        <f t="shared" si="34"/>
        <v>83.265000000000001</v>
      </c>
      <c r="M62" s="128">
        <f t="shared" si="35"/>
        <v>33.422499999999999</v>
      </c>
      <c r="N62" s="127" t="str">
        <f>IF(VLOOKUP($B62,Takings!$B:$P,13,0)=0,"",VLOOKUP($B62,Takings!$B:$P,13,0))</f>
        <v/>
      </c>
      <c r="O62" s="126" t="str">
        <f>IF(VLOOKUP($B62,Takings!$B:$P,14,0)=0,"",VLOOKUP($B62,Takings!$B:$P,14,0))</f>
        <v/>
      </c>
      <c r="P62" s="125" t="str">
        <f>IF(VLOOKUP($B62,Takings!$B:$P,15,0)=0,"",VLOOKUP($B62,Takings!$B:$P,15,0))</f>
        <v/>
      </c>
    </row>
    <row r="63" spans="1:16" s="113" customFormat="1" x14ac:dyDescent="0.35">
      <c r="A63" s="153" t="s">
        <v>1281</v>
      </c>
      <c r="B63" s="132">
        <v>41342</v>
      </c>
      <c r="C63" s="129">
        <f>SUMIF(Takings!$B:$B,'2013'!$B63,Takings!C:C)</f>
        <v>1175.5</v>
      </c>
      <c r="D63" s="119">
        <f>SUMIF(Takings!$B:$B,'2013'!$B63,Takings!D:D)</f>
        <v>0</v>
      </c>
      <c r="E63" s="119">
        <f>SUMIF(Takings!$B:$B,'2013'!$B63,Takings!E:E)</f>
        <v>0</v>
      </c>
      <c r="F63" s="128">
        <f>SUMIF(Takings!$B:$B,'2013'!$B63,Takings!F:F)</f>
        <v>300</v>
      </c>
      <c r="G63" s="131">
        <f>SUMIF(Takings!$B:$B,'2013'!$B63,Takings!G:G)</f>
        <v>14</v>
      </c>
      <c r="H63" s="128">
        <f t="shared" si="32"/>
        <v>21.428571428571427</v>
      </c>
      <c r="I63" s="129">
        <f>SUMIF(Takings!$B:$B,'2013'!$B63,Takings!I:I)</f>
        <v>875.5</v>
      </c>
      <c r="J63" s="130">
        <f>SUMIF(Takings!$B:$B,'2013'!$B63,Takings!J:J)</f>
        <v>15</v>
      </c>
      <c r="K63" s="130">
        <f t="shared" si="33"/>
        <v>29</v>
      </c>
      <c r="L63" s="129">
        <f t="shared" si="34"/>
        <v>58.366666666666667</v>
      </c>
      <c r="M63" s="128">
        <f t="shared" si="35"/>
        <v>40.53448275862069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41343</v>
      </c>
      <c r="C64" s="119">
        <f>SUM(C58:C63)</f>
        <v>5614.2999999999993</v>
      </c>
      <c r="D64" s="119">
        <f>VLOOKUP($B64,Takings!$B:$P,3,0)</f>
        <v>3987.16</v>
      </c>
      <c r="E64" s="122">
        <f>SUM(C64:D64)</f>
        <v>9601.4599999999991</v>
      </c>
      <c r="F64" s="118"/>
      <c r="G64" s="121">
        <f>SUM(G58:G63)</f>
        <v>124</v>
      </c>
      <c r="H64" s="118">
        <f>AVERAGE(H58:H63)</f>
        <v>23.441149575327206</v>
      </c>
      <c r="I64" s="119">
        <f>SUM(I58:I63)</f>
        <v>2816.1499999999996</v>
      </c>
      <c r="J64" s="120">
        <f>SUM(J58:J63)</f>
        <v>53</v>
      </c>
      <c r="K64" s="120">
        <f>SUM(G64,J64)</f>
        <v>177</v>
      </c>
      <c r="L64" s="119">
        <f>AVERAGE(L58:L63)</f>
        <v>54.980886243386244</v>
      </c>
      <c r="M64" s="118">
        <f>AVERAGE(M58:M63)</f>
        <v>32.035888122605364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53" t="s">
        <v>1282</v>
      </c>
      <c r="B65" s="132">
        <v>41344</v>
      </c>
      <c r="C65" s="129">
        <f>SUMIF(Takings!$B:$B,'2013'!$B65,Takings!C:C)</f>
        <v>551.9</v>
      </c>
      <c r="D65" s="119">
        <f>SUMIF(Takings!$B:$B,'2013'!$B65,Takings!D:D)</f>
        <v>0</v>
      </c>
      <c r="E65" s="119">
        <f>SUMIF(Takings!$B:$B,'2013'!$B65,Takings!E:E)</f>
        <v>0</v>
      </c>
      <c r="F65" s="128">
        <f>SUMIF(Takings!$B:$B,'2013'!$B65,Takings!F:F)</f>
        <v>260.5</v>
      </c>
      <c r="G65" s="131">
        <f>SUMIF(Takings!$B:$B,'2013'!$B65,Takings!G:G)</f>
        <v>23</v>
      </c>
      <c r="H65" s="128">
        <f t="shared" ref="H65:H70" si="36">IFERROR(F65/G65,0)</f>
        <v>11.326086956521738</v>
      </c>
      <c r="I65" s="129">
        <f>SUMIF(Takings!$B:$B,'2013'!$B65,Takings!I:I)</f>
        <v>291.39999999999998</v>
      </c>
      <c r="J65" s="130">
        <f>SUMIF(Takings!$B:$B,'2013'!$B65,Takings!J:J)</f>
        <v>7</v>
      </c>
      <c r="K65" s="130">
        <f t="shared" ref="K65:K70" si="37">IFERROR(SUM(G65,J65),0)</f>
        <v>30</v>
      </c>
      <c r="L65" s="129">
        <f t="shared" ref="L65:L70" si="38">IFERROR(MEDIAN(I65/J65),0)</f>
        <v>41.628571428571426</v>
      </c>
      <c r="M65" s="128">
        <f t="shared" ref="M65:M70" si="39">IFERROR(SUM(F65,I65)/K65,0)</f>
        <v>18.396666666666665</v>
      </c>
      <c r="N65" s="127" t="str">
        <f>IF(VLOOKUP($B65,Takings!$B:$P,13,0)=0,"",VLOOKUP($B65,Takings!$B:$P,13,0))</f>
        <v/>
      </c>
      <c r="O65" s="126" t="str">
        <f>IF(VLOOKUP($B65,Takings!$B:$P,14,0)=0,"",VLOOKUP($B65,Takings!$B:$P,14,0))</f>
        <v/>
      </c>
      <c r="P65" s="125" t="str">
        <f>IF(VLOOKUP($B65,Takings!$B:$P,15,0)=0,"",VLOOKUP($B65,Takings!$B:$P,15,0))</f>
        <v/>
      </c>
    </row>
    <row r="66" spans="1:16" s="113" customFormat="1" x14ac:dyDescent="0.35">
      <c r="A66" s="153" t="s">
        <v>1282</v>
      </c>
      <c r="B66" s="132">
        <v>41345</v>
      </c>
      <c r="C66" s="129">
        <f>SUMIF(Takings!$B:$B,'2013'!$B66,Takings!C:C)</f>
        <v>709.01</v>
      </c>
      <c r="D66" s="119">
        <f>SUMIF(Takings!$B:$B,'2013'!$B66,Takings!D:D)</f>
        <v>0</v>
      </c>
      <c r="E66" s="119">
        <f>SUMIF(Takings!$B:$B,'2013'!$B66,Takings!E:E)</f>
        <v>0</v>
      </c>
      <c r="F66" s="128">
        <f>SUMIF(Takings!$B:$B,'2013'!$B66,Takings!F:F)</f>
        <v>422.45</v>
      </c>
      <c r="G66" s="131">
        <f>SUMIF(Takings!$B:$B,'2013'!$B66,Takings!G:G)</f>
        <v>23</v>
      </c>
      <c r="H66" s="128">
        <f t="shared" si="36"/>
        <v>18.367391304347827</v>
      </c>
      <c r="I66" s="129">
        <f>SUMIF(Takings!$B:$B,'2013'!$B66,Takings!I:I)</f>
        <v>286.56</v>
      </c>
      <c r="J66" s="130">
        <f>SUMIF(Takings!$B:$B,'2013'!$B66,Takings!J:J)</f>
        <v>11</v>
      </c>
      <c r="K66" s="130">
        <f t="shared" si="37"/>
        <v>34</v>
      </c>
      <c r="L66" s="129">
        <f t="shared" si="38"/>
        <v>26.050909090909091</v>
      </c>
      <c r="M66" s="128">
        <f t="shared" si="39"/>
        <v>20.853235294117646</v>
      </c>
      <c r="N66" s="127" t="str">
        <f>IF(VLOOKUP($B66,Takings!$B:$P,13,0)=0,"",VLOOKUP($B66,Takings!$B:$P,13,0))</f>
        <v/>
      </c>
      <c r="O66" s="126" t="str">
        <f>IF(VLOOKUP($B66,Takings!$B:$P,14,0)=0,"",VLOOKUP($B66,Takings!$B:$P,14,0))</f>
        <v/>
      </c>
      <c r="P66" s="125" t="str">
        <f>IF(VLOOKUP($B66,Takings!$B:$P,15,0)=0,"",VLOOKUP($B66,Takings!$B:$P,15,0))</f>
        <v/>
      </c>
    </row>
    <row r="67" spans="1:16" s="113" customFormat="1" x14ac:dyDescent="0.35">
      <c r="A67" s="153" t="s">
        <v>1282</v>
      </c>
      <c r="B67" s="132">
        <v>41346</v>
      </c>
      <c r="C67" s="129">
        <f>SUMIF(Takings!$B:$B,'2013'!$B67,Takings!C:C)</f>
        <v>1067.9100000000001</v>
      </c>
      <c r="D67" s="119">
        <f>SUMIF(Takings!$B:$B,'2013'!$B67,Takings!D:D)</f>
        <v>0</v>
      </c>
      <c r="E67" s="119">
        <f>SUMIF(Takings!$B:$B,'2013'!$B67,Takings!E:E)</f>
        <v>0</v>
      </c>
      <c r="F67" s="128">
        <f>SUMIF(Takings!$B:$B,'2013'!$B67,Takings!F:F)</f>
        <v>661.55</v>
      </c>
      <c r="G67" s="131">
        <f>SUMIF(Takings!$B:$B,'2013'!$B67,Takings!G:G)</f>
        <v>20</v>
      </c>
      <c r="H67" s="128">
        <f t="shared" si="36"/>
        <v>33.077500000000001</v>
      </c>
      <c r="I67" s="129">
        <f>SUMIF(Takings!$B:$B,'2013'!$B67,Takings!I:I)</f>
        <v>406.36</v>
      </c>
      <c r="J67" s="130">
        <f>SUMIF(Takings!$B:$B,'2013'!$B67,Takings!J:J)</f>
        <v>8</v>
      </c>
      <c r="K67" s="130">
        <f t="shared" si="37"/>
        <v>28</v>
      </c>
      <c r="L67" s="129">
        <f t="shared" si="38"/>
        <v>50.795000000000002</v>
      </c>
      <c r="M67" s="128">
        <f t="shared" si="39"/>
        <v>38.139642857142853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53" t="s">
        <v>1282</v>
      </c>
      <c r="B68" s="132">
        <v>41347</v>
      </c>
      <c r="C68" s="129">
        <f>SUMIF(Takings!$B:$B,'2013'!$B68,Takings!C:C)</f>
        <v>1542.38</v>
      </c>
      <c r="D68" s="119">
        <f>SUMIF(Takings!$B:$B,'2013'!$B68,Takings!D:D)</f>
        <v>0</v>
      </c>
      <c r="E68" s="119">
        <f>SUMIF(Takings!$B:$B,'2013'!$B68,Takings!E:E)</f>
        <v>0</v>
      </c>
      <c r="F68" s="128">
        <f>SUMIF(Takings!$B:$B,'2013'!$B68,Takings!F:F)</f>
        <v>440.05</v>
      </c>
      <c r="G68" s="131">
        <f>SUMIF(Takings!$B:$B,'2013'!$B68,Takings!G:G)</f>
        <v>21</v>
      </c>
      <c r="H68" s="128">
        <f t="shared" si="36"/>
        <v>20.954761904761906</v>
      </c>
      <c r="I68" s="129">
        <f>SUMIF(Takings!$B:$B,'2013'!$B68,Takings!I:I)</f>
        <v>1102.33</v>
      </c>
      <c r="J68" s="130">
        <f>SUMIF(Takings!$B:$B,'2013'!$B68,Takings!J:J)</f>
        <v>16</v>
      </c>
      <c r="K68" s="130">
        <f t="shared" si="37"/>
        <v>37</v>
      </c>
      <c r="L68" s="129">
        <f t="shared" si="38"/>
        <v>68.895624999999995</v>
      </c>
      <c r="M68" s="128">
        <f t="shared" si="39"/>
        <v>41.685945945945946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53" t="s">
        <v>1282</v>
      </c>
      <c r="B69" s="132">
        <v>41348</v>
      </c>
      <c r="C69" s="129">
        <f>SUMIF(Takings!$B:$B,'2013'!$B69,Takings!C:C)</f>
        <v>1147.58</v>
      </c>
      <c r="D69" s="119">
        <f>SUMIF(Takings!$B:$B,'2013'!$B69,Takings!D:D)</f>
        <v>0</v>
      </c>
      <c r="E69" s="119">
        <f>SUMIF(Takings!$B:$B,'2013'!$B69,Takings!E:E)</f>
        <v>0</v>
      </c>
      <c r="F69" s="128">
        <f>SUMIF(Takings!$B:$B,'2013'!$B69,Takings!F:F)</f>
        <v>751.15</v>
      </c>
      <c r="G69" s="131">
        <f>SUMIF(Takings!$B:$B,'2013'!$B69,Takings!G:G)</f>
        <v>30</v>
      </c>
      <c r="H69" s="128">
        <f t="shared" si="36"/>
        <v>25.038333333333334</v>
      </c>
      <c r="I69" s="129">
        <f>SUMIF(Takings!$B:$B,'2013'!$B69,Takings!I:I)</f>
        <v>396.43</v>
      </c>
      <c r="J69" s="130">
        <f>SUMIF(Takings!$B:$B,'2013'!$B69,Takings!J:J)</f>
        <v>9</v>
      </c>
      <c r="K69" s="130">
        <f t="shared" si="37"/>
        <v>39</v>
      </c>
      <c r="L69" s="129">
        <f t="shared" si="38"/>
        <v>44.047777777777782</v>
      </c>
      <c r="M69" s="128">
        <f t="shared" si="39"/>
        <v>29.425128205128203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53" t="s">
        <v>1282</v>
      </c>
      <c r="B70" s="132">
        <v>41349</v>
      </c>
      <c r="C70" s="129">
        <f>SUMIF(Takings!$B:$B,'2013'!$B70,Takings!C:C)</f>
        <v>492.61</v>
      </c>
      <c r="D70" s="119">
        <f>SUMIF(Takings!$B:$B,'2013'!$B70,Takings!D:D)</f>
        <v>0</v>
      </c>
      <c r="E70" s="119">
        <f>SUMIF(Takings!$B:$B,'2013'!$B70,Takings!E:E)</f>
        <v>0</v>
      </c>
      <c r="F70" s="128">
        <f>SUMIF(Takings!$B:$B,'2013'!$B70,Takings!F:F)</f>
        <v>306.75</v>
      </c>
      <c r="G70" s="131">
        <f>SUMIF(Takings!$B:$B,'2013'!$B70,Takings!G:G)</f>
        <v>19</v>
      </c>
      <c r="H70" s="128">
        <f t="shared" si="36"/>
        <v>16.144736842105264</v>
      </c>
      <c r="I70" s="129">
        <f>SUMIF(Takings!$B:$B,'2013'!$B70,Takings!I:I)</f>
        <v>185.86</v>
      </c>
      <c r="J70" s="130">
        <f>SUMIF(Takings!$B:$B,'2013'!$B70,Takings!J:J)</f>
        <v>5</v>
      </c>
      <c r="K70" s="130">
        <f t="shared" si="37"/>
        <v>24</v>
      </c>
      <c r="L70" s="129">
        <f t="shared" si="38"/>
        <v>37.172000000000004</v>
      </c>
      <c r="M70" s="128">
        <f t="shared" si="39"/>
        <v>20.525416666666668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41350</v>
      </c>
      <c r="C71" s="119">
        <f>SUM(C65:C70)</f>
        <v>5511.3899999999994</v>
      </c>
      <c r="D71" s="119">
        <f>VLOOKUP($B71,Takings!$B:$P,3,0)</f>
        <v>2465.69</v>
      </c>
      <c r="E71" s="122">
        <f>SUM(C71:D71)</f>
        <v>7977.08</v>
      </c>
      <c r="F71" s="118"/>
      <c r="G71" s="121">
        <f>SUM(G65:G70)</f>
        <v>136</v>
      </c>
      <c r="H71" s="118">
        <f>AVERAGE(H65:H70)</f>
        <v>20.818135056845012</v>
      </c>
      <c r="I71" s="119">
        <f>SUM(I65:I70)</f>
        <v>2668.94</v>
      </c>
      <c r="J71" s="120">
        <f>SUM(J65:J70)</f>
        <v>56</v>
      </c>
      <c r="K71" s="120">
        <f>SUM(G71,J71)</f>
        <v>192</v>
      </c>
      <c r="L71" s="119">
        <f>AVERAGE(L65:L70)</f>
        <v>44.764980549543054</v>
      </c>
      <c r="M71" s="118">
        <f>AVERAGE(M65:M70)</f>
        <v>28.171005939278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53" t="s">
        <v>1283</v>
      </c>
      <c r="B72" s="132">
        <v>41351</v>
      </c>
      <c r="C72" s="129">
        <f>SUMIF(Takings!$B:$B,'2013'!$B72,Takings!C:C)</f>
        <v>885.79</v>
      </c>
      <c r="D72" s="119">
        <f>SUMIF(Takings!$B:$B,'2013'!$B72,Takings!D:D)</f>
        <v>0</v>
      </c>
      <c r="E72" s="119">
        <f>SUMIF(Takings!$B:$B,'2013'!$B72,Takings!E:E)</f>
        <v>0</v>
      </c>
      <c r="F72" s="128">
        <f>SUMIF(Takings!$B:$B,'2013'!$B72,Takings!F:F)</f>
        <v>618.35</v>
      </c>
      <c r="G72" s="131">
        <f>SUMIF(Takings!$B:$B,'2013'!$B72,Takings!G:G)</f>
        <v>24</v>
      </c>
      <c r="H72" s="128">
        <f t="shared" ref="H72:H77" si="40">IFERROR(F72/G72,0)</f>
        <v>25.764583333333334</v>
      </c>
      <c r="I72" s="129">
        <f>SUMIF(Takings!$B:$B,'2013'!$B72,Takings!I:I)</f>
        <v>267.44</v>
      </c>
      <c r="J72" s="130">
        <f>SUMIF(Takings!$B:$B,'2013'!$B72,Takings!J:J)</f>
        <v>8</v>
      </c>
      <c r="K72" s="130">
        <f t="shared" ref="K72:K77" si="41">IFERROR(SUM(G72,J72),0)</f>
        <v>32</v>
      </c>
      <c r="L72" s="129">
        <f t="shared" ref="L72:L77" si="42">IFERROR(MEDIAN(I72/J72),0)</f>
        <v>33.43</v>
      </c>
      <c r="M72" s="128">
        <f t="shared" ref="M72:M77" si="43">IFERROR(SUM(F72,I72)/K72,0)</f>
        <v>27.680937499999999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53" t="s">
        <v>1283</v>
      </c>
      <c r="B73" s="132">
        <v>41352</v>
      </c>
      <c r="C73" s="129">
        <f>SUMIF(Takings!$B:$B,'2013'!$B73,Takings!C:C)</f>
        <v>566.52</v>
      </c>
      <c r="D73" s="119">
        <f>SUMIF(Takings!$B:$B,'2013'!$B73,Takings!D:D)</f>
        <v>0</v>
      </c>
      <c r="E73" s="119">
        <f>SUMIF(Takings!$B:$B,'2013'!$B73,Takings!E:E)</f>
        <v>0</v>
      </c>
      <c r="F73" s="128">
        <f>SUMIF(Takings!$B:$B,'2013'!$B73,Takings!F:F)</f>
        <v>449.61</v>
      </c>
      <c r="G73" s="131">
        <f>SUMIF(Takings!$B:$B,'2013'!$B73,Takings!G:G)</f>
        <v>16</v>
      </c>
      <c r="H73" s="128">
        <f t="shared" si="40"/>
        <v>28.100625000000001</v>
      </c>
      <c r="I73" s="129">
        <f>SUMIF(Takings!$B:$B,'2013'!$B73,Takings!I:I)</f>
        <v>116.92</v>
      </c>
      <c r="J73" s="130">
        <f>SUMIF(Takings!$B:$B,'2013'!$B73,Takings!J:J)</f>
        <v>4</v>
      </c>
      <c r="K73" s="130">
        <f t="shared" si="41"/>
        <v>20</v>
      </c>
      <c r="L73" s="129">
        <f t="shared" si="42"/>
        <v>29.23</v>
      </c>
      <c r="M73" s="128">
        <f t="shared" si="43"/>
        <v>28.326499999999999</v>
      </c>
      <c r="N73" s="127" t="str">
        <f>IF(VLOOKUP($B73,Takings!$B:$P,13,0)=0,"",VLOOKUP($B73,Takings!$B:$P,13,0))</f>
        <v/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x14ac:dyDescent="0.35">
      <c r="A74" s="153" t="s">
        <v>1283</v>
      </c>
      <c r="B74" s="132">
        <v>41353</v>
      </c>
      <c r="C74" s="129">
        <f>SUMIF(Takings!$B:$B,'2013'!$B74,Takings!C:C)</f>
        <v>1005.51</v>
      </c>
      <c r="D74" s="119">
        <f>SUMIF(Takings!$B:$B,'2013'!$B74,Takings!D:D)</f>
        <v>0</v>
      </c>
      <c r="E74" s="119">
        <f>SUMIF(Takings!$B:$B,'2013'!$B74,Takings!E:E)</f>
        <v>0</v>
      </c>
      <c r="F74" s="128">
        <f>SUMIF(Takings!$B:$B,'2013'!$B74,Takings!F:F)</f>
        <v>779.1</v>
      </c>
      <c r="G74" s="131">
        <f>SUMIF(Takings!$B:$B,'2013'!$B74,Takings!G:G)</f>
        <v>35</v>
      </c>
      <c r="H74" s="128">
        <f t="shared" si="40"/>
        <v>22.26</v>
      </c>
      <c r="I74" s="129">
        <f>SUMIF(Takings!$B:$B,'2013'!$B74,Takings!I:I)</f>
        <v>226.41</v>
      </c>
      <c r="J74" s="130">
        <f>SUMIF(Takings!$B:$B,'2013'!$B74,Takings!J:J)</f>
        <v>8</v>
      </c>
      <c r="K74" s="130">
        <f t="shared" si="41"/>
        <v>43</v>
      </c>
      <c r="L74" s="129">
        <f t="shared" si="42"/>
        <v>28.30125</v>
      </c>
      <c r="M74" s="128">
        <f t="shared" si="43"/>
        <v>23.383953488372093</v>
      </c>
      <c r="N74" s="127" t="str">
        <f>IF(VLOOKUP($B74,Takings!$B:$P,13,0)=0,"",VLOOKUP($B74,Takings!$B:$P,13,0))</f>
        <v/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x14ac:dyDescent="0.35">
      <c r="A75" s="153" t="s">
        <v>1283</v>
      </c>
      <c r="B75" s="132">
        <v>41354</v>
      </c>
      <c r="C75" s="129">
        <f>SUMIF(Takings!$B:$B,'2013'!$B75,Takings!C:C)</f>
        <v>1599.25</v>
      </c>
      <c r="D75" s="119">
        <f>SUMIF(Takings!$B:$B,'2013'!$B75,Takings!D:D)</f>
        <v>0</v>
      </c>
      <c r="E75" s="119">
        <f>SUMIF(Takings!$B:$B,'2013'!$B75,Takings!E:E)</f>
        <v>0</v>
      </c>
      <c r="F75" s="128">
        <f>SUMIF(Takings!$B:$B,'2013'!$B75,Takings!F:F)</f>
        <v>764.95</v>
      </c>
      <c r="G75" s="131">
        <f>SUMIF(Takings!$B:$B,'2013'!$B75,Takings!G:G)</f>
        <v>25</v>
      </c>
      <c r="H75" s="128">
        <f t="shared" si="40"/>
        <v>30.598000000000003</v>
      </c>
      <c r="I75" s="129">
        <f>SUMIF(Takings!$B:$B,'2013'!$B75,Takings!I:I)</f>
        <v>834.3</v>
      </c>
      <c r="J75" s="130">
        <f>SUMIF(Takings!$B:$B,'2013'!$B75,Takings!J:J)</f>
        <v>12</v>
      </c>
      <c r="K75" s="130">
        <f t="shared" si="41"/>
        <v>37</v>
      </c>
      <c r="L75" s="129">
        <f t="shared" si="42"/>
        <v>69.524999999999991</v>
      </c>
      <c r="M75" s="128">
        <f t="shared" si="43"/>
        <v>43.222972972972975</v>
      </c>
      <c r="N75" s="127" t="str">
        <f>IF(VLOOKUP($B75,Takings!$B:$P,13,0)=0,"",VLOOKUP($B75,Takings!$B:$P,13,0))</f>
        <v/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x14ac:dyDescent="0.35">
      <c r="A76" s="153" t="s">
        <v>1283</v>
      </c>
      <c r="B76" s="132">
        <v>41355</v>
      </c>
      <c r="C76" s="129">
        <f>SUMIF(Takings!$B:$B,'2013'!$B76,Takings!C:C)</f>
        <v>1450.96</v>
      </c>
      <c r="D76" s="119">
        <f>SUMIF(Takings!$B:$B,'2013'!$B76,Takings!D:D)</f>
        <v>0</v>
      </c>
      <c r="E76" s="119">
        <f>SUMIF(Takings!$B:$B,'2013'!$B76,Takings!E:E)</f>
        <v>0</v>
      </c>
      <c r="F76" s="128">
        <f>SUMIF(Takings!$B:$B,'2013'!$B76,Takings!F:F)</f>
        <v>862.35</v>
      </c>
      <c r="G76" s="131">
        <f>SUMIF(Takings!$B:$B,'2013'!$B76,Takings!G:G)</f>
        <v>32</v>
      </c>
      <c r="H76" s="128">
        <f t="shared" si="40"/>
        <v>26.948437500000001</v>
      </c>
      <c r="I76" s="129">
        <f>SUMIF(Takings!$B:$B,'2013'!$B76,Takings!I:I)</f>
        <v>588.61</v>
      </c>
      <c r="J76" s="130">
        <f>SUMIF(Takings!$B:$B,'2013'!$B76,Takings!J:J)</f>
        <v>6</v>
      </c>
      <c r="K76" s="130">
        <f t="shared" si="41"/>
        <v>38</v>
      </c>
      <c r="L76" s="129">
        <f t="shared" si="42"/>
        <v>98.101666666666674</v>
      </c>
      <c r="M76" s="128">
        <f t="shared" si="43"/>
        <v>38.183157894736844</v>
      </c>
      <c r="N76" s="127" t="str">
        <f>IF(VLOOKUP($B76,Takings!$B:$P,13,0)=0,"",VLOOKUP($B76,Takings!$B:$P,13,0))</f>
        <v/>
      </c>
      <c r="O76" s="126" t="str">
        <f>IF(VLOOKUP($B76,Takings!$B:$P,14,0)=0,"",VLOOKUP($B76,Takings!$B:$P,14,0))</f>
        <v/>
      </c>
      <c r="P76" s="125" t="str">
        <f>IF(VLOOKUP($B76,Takings!$B:$P,15,0)=0,"",VLOOKUP($B76,Takings!$B:$P,15,0))</f>
        <v/>
      </c>
    </row>
    <row r="77" spans="1:16" s="113" customFormat="1" x14ac:dyDescent="0.35">
      <c r="A77" s="153" t="s">
        <v>1283</v>
      </c>
      <c r="B77" s="132">
        <v>41356</v>
      </c>
      <c r="C77" s="129">
        <f>SUMIF(Takings!$B:$B,'2013'!$B77,Takings!C:C)</f>
        <v>700</v>
      </c>
      <c r="D77" s="119">
        <f>SUMIF(Takings!$B:$B,'2013'!$B77,Takings!D:D)</f>
        <v>0</v>
      </c>
      <c r="E77" s="119">
        <f>SUMIF(Takings!$B:$B,'2013'!$B77,Takings!E:E)</f>
        <v>0</v>
      </c>
      <c r="F77" s="128">
        <f>SUMIF(Takings!$B:$B,'2013'!$B77,Takings!F:F)</f>
        <v>500</v>
      </c>
      <c r="G77" s="131">
        <f>SUMIF(Takings!$B:$B,'2013'!$B77,Takings!G:G)</f>
        <v>15</v>
      </c>
      <c r="H77" s="128">
        <f t="shared" si="40"/>
        <v>33.333333333333336</v>
      </c>
      <c r="I77" s="129">
        <f>SUMIF(Takings!$B:$B,'2013'!$B77,Takings!I:I)</f>
        <v>200</v>
      </c>
      <c r="J77" s="130">
        <f>SUMIF(Takings!$B:$B,'2013'!$B77,Takings!J:J)</f>
        <v>6</v>
      </c>
      <c r="K77" s="130">
        <f t="shared" si="41"/>
        <v>21</v>
      </c>
      <c r="L77" s="129">
        <f t="shared" si="42"/>
        <v>33.333333333333336</v>
      </c>
      <c r="M77" s="128">
        <f t="shared" si="43"/>
        <v>33.333333333333336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41357</v>
      </c>
      <c r="C78" s="119">
        <f>SUM(C72:C77)</f>
        <v>6208.03</v>
      </c>
      <c r="D78" s="119">
        <f>VLOOKUP($B78,Takings!$B:$P,3,0)</f>
        <v>3383.54</v>
      </c>
      <c r="E78" s="122">
        <f>SUM(C78:D78)</f>
        <v>9591.57</v>
      </c>
      <c r="F78" s="118"/>
      <c r="G78" s="121">
        <f>SUM(G72:G77)</f>
        <v>147</v>
      </c>
      <c r="H78" s="118">
        <f>AVERAGE(H72:H77)</f>
        <v>27.834163194444447</v>
      </c>
      <c r="I78" s="119">
        <f>SUM(I72:I77)</f>
        <v>2233.6799999999998</v>
      </c>
      <c r="J78" s="120">
        <f>SUM(J72:J77)</f>
        <v>44</v>
      </c>
      <c r="K78" s="120">
        <f>SUM(G78,J78)</f>
        <v>191</v>
      </c>
      <c r="L78" s="119">
        <f>AVERAGE(L72:L77)</f>
        <v>48.653541666666662</v>
      </c>
      <c r="M78" s="118">
        <f>AVERAGE(M72:M77)</f>
        <v>32.355142531569207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53" t="s">
        <v>1284</v>
      </c>
      <c r="B79" s="132">
        <v>41358</v>
      </c>
      <c r="C79" s="129">
        <f>SUMIF(Takings!$B:$B,'2013'!$B79,Takings!C:C)</f>
        <v>771.3</v>
      </c>
      <c r="D79" s="119">
        <f>SUMIF(Takings!$B:$B,'2013'!$B79,Takings!D:D)</f>
        <v>0</v>
      </c>
      <c r="E79" s="119">
        <f>SUMIF(Takings!$B:$B,'2013'!$B79,Takings!E:E)</f>
        <v>0</v>
      </c>
      <c r="F79" s="128">
        <f>SUMIF(Takings!$B:$B,'2013'!$B79,Takings!F:F)</f>
        <v>77.2</v>
      </c>
      <c r="G79" s="131">
        <f>SUMIF(Takings!$B:$B,'2013'!$B79,Takings!G:G)</f>
        <v>18</v>
      </c>
      <c r="H79" s="128">
        <f t="shared" ref="H79:H84" si="44">IFERROR(F79/G79,0)</f>
        <v>4.2888888888888888</v>
      </c>
      <c r="I79" s="129">
        <f>SUMIF(Takings!$B:$B,'2013'!$B79,Takings!I:I)</f>
        <v>694.1</v>
      </c>
      <c r="J79" s="130">
        <f>SUMIF(Takings!$B:$B,'2013'!$B79,Takings!J:J)</f>
        <v>16</v>
      </c>
      <c r="K79" s="130">
        <f t="shared" ref="K79:K84" si="45">IFERROR(SUM(G79,J79),0)</f>
        <v>34</v>
      </c>
      <c r="L79" s="129">
        <f t="shared" ref="L79:L84" si="46">IFERROR(MEDIAN(I79/J79),0)</f>
        <v>43.381250000000001</v>
      </c>
      <c r="M79" s="128">
        <f t="shared" ref="M79:M84" si="47">IFERROR(SUM(F79,I79)/K79,0)</f>
        <v>22.685294117647061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53" t="s">
        <v>1284</v>
      </c>
      <c r="B80" s="132">
        <v>41359</v>
      </c>
      <c r="C80" s="129">
        <f>SUMIF(Takings!$B:$B,'2013'!$B80,Takings!C:C)</f>
        <v>774.12</v>
      </c>
      <c r="D80" s="119">
        <f>SUMIF(Takings!$B:$B,'2013'!$B80,Takings!D:D)</f>
        <v>0</v>
      </c>
      <c r="E80" s="119">
        <f>SUMIF(Takings!$B:$B,'2013'!$B80,Takings!E:E)</f>
        <v>0</v>
      </c>
      <c r="F80" s="128">
        <f>SUMIF(Takings!$B:$B,'2013'!$B80,Takings!F:F)</f>
        <v>509.15</v>
      </c>
      <c r="G80" s="131">
        <f>SUMIF(Takings!$B:$B,'2013'!$B80,Takings!G:G)</f>
        <v>27</v>
      </c>
      <c r="H80" s="128">
        <f t="shared" si="44"/>
        <v>18.857407407407408</v>
      </c>
      <c r="I80" s="129">
        <f>SUMIF(Takings!$B:$B,'2013'!$B80,Takings!I:I)</f>
        <v>234.97</v>
      </c>
      <c r="J80" s="130">
        <f>SUMIF(Takings!$B:$B,'2013'!$B80,Takings!J:J)</f>
        <v>6</v>
      </c>
      <c r="K80" s="130">
        <f t="shared" si="45"/>
        <v>33</v>
      </c>
      <c r="L80" s="129">
        <f t="shared" si="46"/>
        <v>39.161666666666669</v>
      </c>
      <c r="M80" s="128">
        <f t="shared" si="47"/>
        <v>22.549090909090911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53" t="s">
        <v>1284</v>
      </c>
      <c r="B81" s="132">
        <v>41360</v>
      </c>
      <c r="C81" s="129">
        <f>SUMIF(Takings!$B:$B,'2013'!$B81,Takings!C:C)</f>
        <v>2156.9</v>
      </c>
      <c r="D81" s="119">
        <f>SUMIF(Takings!$B:$B,'2013'!$B81,Takings!D:D)</f>
        <v>0</v>
      </c>
      <c r="E81" s="119">
        <f>SUMIF(Takings!$B:$B,'2013'!$B81,Takings!E:E)</f>
        <v>0</v>
      </c>
      <c r="F81" s="128">
        <f>SUMIF(Takings!$B:$B,'2013'!$B81,Takings!F:F)</f>
        <v>849.25</v>
      </c>
      <c r="G81" s="131">
        <f>SUMIF(Takings!$B:$B,'2013'!$B81,Takings!G:G)</f>
        <v>35</v>
      </c>
      <c r="H81" s="128">
        <f t="shared" si="44"/>
        <v>24.264285714285716</v>
      </c>
      <c r="I81" s="129">
        <f>SUMIF(Takings!$B:$B,'2013'!$B81,Takings!I:I)</f>
        <v>1298.6500000000001</v>
      </c>
      <c r="J81" s="130">
        <f>SUMIF(Takings!$B:$B,'2013'!$B81,Takings!J:J)</f>
        <v>17</v>
      </c>
      <c r="K81" s="130">
        <f t="shared" si="45"/>
        <v>52</v>
      </c>
      <c r="L81" s="129">
        <f t="shared" si="46"/>
        <v>76.391176470588235</v>
      </c>
      <c r="M81" s="128">
        <f t="shared" si="47"/>
        <v>41.305769230769229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53" t="s">
        <v>1284</v>
      </c>
      <c r="B82" s="132">
        <v>41361</v>
      </c>
      <c r="C82" s="129">
        <f>SUMIF(Takings!$B:$B,'2013'!$B82,Takings!C:C)</f>
        <v>2661.52</v>
      </c>
      <c r="D82" s="119">
        <f>SUMIF(Takings!$B:$B,'2013'!$B82,Takings!D:D)</f>
        <v>0</v>
      </c>
      <c r="E82" s="119">
        <f>SUMIF(Takings!$B:$B,'2013'!$B82,Takings!E:E)</f>
        <v>0</v>
      </c>
      <c r="F82" s="128">
        <f>SUMIF(Takings!$B:$B,'2013'!$B82,Takings!F:F)</f>
        <v>1313.85</v>
      </c>
      <c r="G82" s="131">
        <f>SUMIF(Takings!$B:$B,'2013'!$B82,Takings!G:G)</f>
        <v>55</v>
      </c>
      <c r="H82" s="128">
        <f t="shared" si="44"/>
        <v>23.888181818181817</v>
      </c>
      <c r="I82" s="129">
        <f>SUMIF(Takings!$B:$B,'2013'!$B82,Takings!I:I)</f>
        <v>1347.67</v>
      </c>
      <c r="J82" s="130">
        <f>SUMIF(Takings!$B:$B,'2013'!$B82,Takings!J:J)</f>
        <v>20</v>
      </c>
      <c r="K82" s="130">
        <f t="shared" si="45"/>
        <v>75</v>
      </c>
      <c r="L82" s="129">
        <f t="shared" si="46"/>
        <v>67.383499999999998</v>
      </c>
      <c r="M82" s="128">
        <f t="shared" si="47"/>
        <v>35.486933333333333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43" t="s">
        <v>1284</v>
      </c>
      <c r="B83" s="142">
        <v>41362</v>
      </c>
      <c r="C83" s="138">
        <f>SUMIF(Takings!$B:$B,'2013'!$B83,Takings!C:C)</f>
        <v>0</v>
      </c>
      <c r="D83" s="119">
        <f>SUMIF(Takings!$B:$B,'2013'!$B83,Takings!D:D)</f>
        <v>0</v>
      </c>
      <c r="E83" s="119">
        <f>SUMIF(Takings!$B:$B,'2013'!$B83,Takings!E:E)</f>
        <v>0</v>
      </c>
      <c r="F83" s="140">
        <f>SUMIF(Takings!$B:$B,'2013'!$B83,Takings!F:F)</f>
        <v>0</v>
      </c>
      <c r="G83" s="141">
        <f>SUMIF(Takings!$B:$B,'2013'!$B83,Takings!G:G)</f>
        <v>0</v>
      </c>
      <c r="H83" s="140">
        <f t="shared" si="44"/>
        <v>0</v>
      </c>
      <c r="I83" s="138">
        <f>SUMIF(Takings!$B:$B,'2013'!$B83,Takings!I:I)</f>
        <v>0</v>
      </c>
      <c r="J83" s="139">
        <f>SUMIF(Takings!$B:$B,'2013'!$B83,Takings!J:J)</f>
        <v>0</v>
      </c>
      <c r="K83" s="139">
        <f t="shared" si="45"/>
        <v>0</v>
      </c>
      <c r="L83" s="138">
        <f t="shared" si="46"/>
        <v>0</v>
      </c>
      <c r="M83" s="140">
        <f t="shared" si="47"/>
        <v>0</v>
      </c>
      <c r="N83" s="137" t="str">
        <f>IF(VLOOKUP($B83,Takings!$B:$P,13,0)=0,"",VLOOKUP($B83,Takings!$B:$P,13,0))</f>
        <v>GOOD FRIDAY</v>
      </c>
      <c r="O83" s="136" t="str">
        <f>IF(VLOOKUP($B83,Takings!$B:$P,14,0)=0,"",VLOOKUP($B83,Takings!$B:$P,14,0))</f>
        <v/>
      </c>
      <c r="P83" s="135" t="str">
        <f>IF(VLOOKUP($B83,Takings!$B:$P,15,0)=0,"",VLOOKUP($B83,Takings!$B:$P,15,0))</f>
        <v/>
      </c>
    </row>
    <row r="84" spans="1:16" s="113" customFormat="1" x14ac:dyDescent="0.35">
      <c r="A84" s="153" t="s">
        <v>1284</v>
      </c>
      <c r="B84" s="132">
        <v>41363</v>
      </c>
      <c r="C84" s="129">
        <f>SUMIF(Takings!$B:$B,'2013'!$B84,Takings!C:C)</f>
        <v>1241.6199999999999</v>
      </c>
      <c r="D84" s="119">
        <f>SUMIF(Takings!$B:$B,'2013'!$B84,Takings!D:D)</f>
        <v>0</v>
      </c>
      <c r="E84" s="119">
        <f>SUMIF(Takings!$B:$B,'2013'!$B84,Takings!E:E)</f>
        <v>0</v>
      </c>
      <c r="F84" s="128">
        <f>SUMIF(Takings!$B:$B,'2013'!$B84,Takings!F:F)</f>
        <v>375.05</v>
      </c>
      <c r="G84" s="131">
        <f>SUMIF(Takings!$B:$B,'2013'!$B84,Takings!G:G)</f>
        <v>20</v>
      </c>
      <c r="H84" s="128">
        <f t="shared" si="44"/>
        <v>18.752500000000001</v>
      </c>
      <c r="I84" s="129">
        <f>SUMIF(Takings!$B:$B,'2013'!$B84,Takings!I:I)</f>
        <v>866.57</v>
      </c>
      <c r="J84" s="130">
        <f>SUMIF(Takings!$B:$B,'2013'!$B84,Takings!J:J)</f>
        <v>19</v>
      </c>
      <c r="K84" s="130">
        <f t="shared" si="45"/>
        <v>39</v>
      </c>
      <c r="L84" s="129">
        <f t="shared" si="46"/>
        <v>45.608947368421056</v>
      </c>
      <c r="M84" s="128">
        <f t="shared" si="47"/>
        <v>31.836410256410261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41364</v>
      </c>
      <c r="C85" s="119">
        <f>SUM(C79:C84)</f>
        <v>7605.46</v>
      </c>
      <c r="D85" s="119">
        <f>VLOOKUP($B85,Takings!$B:$P,3,0)</f>
        <v>2946.82</v>
      </c>
      <c r="E85" s="122">
        <f>SUM(C85:D85)</f>
        <v>10552.28</v>
      </c>
      <c r="F85" s="118"/>
      <c r="G85" s="121">
        <f>SUM(G79:G84)</f>
        <v>155</v>
      </c>
      <c r="H85" s="118">
        <f>AVERAGE(H79:H84)</f>
        <v>15.008543971460638</v>
      </c>
      <c r="I85" s="119">
        <f>SUM(I79:I84)</f>
        <v>4441.96</v>
      </c>
      <c r="J85" s="120">
        <f>SUM(J79:J84)</f>
        <v>78</v>
      </c>
      <c r="K85" s="120">
        <f>SUM(G85,J85)</f>
        <v>233</v>
      </c>
      <c r="L85" s="119">
        <f>AVERAGE(L79:L84)</f>
        <v>45.321090084279327</v>
      </c>
      <c r="M85" s="118">
        <f>AVERAGE(M79:M84)</f>
        <v>25.643916307875131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43" t="s">
        <v>1285</v>
      </c>
      <c r="B86" s="142">
        <v>41365</v>
      </c>
      <c r="C86" s="138">
        <f>SUMIF(Takings!$B:$B,'2013'!$B86,Takings!C:C)</f>
        <v>0</v>
      </c>
      <c r="D86" s="119">
        <f>SUMIF(Takings!$B:$B,'2013'!$B86,Takings!D:D)</f>
        <v>0</v>
      </c>
      <c r="E86" s="119">
        <f>SUMIF(Takings!$B:$B,'2013'!$B86,Takings!E:E)</f>
        <v>0</v>
      </c>
      <c r="F86" s="140">
        <f>SUMIF(Takings!$B:$B,'2013'!$B86,Takings!F:F)</f>
        <v>0</v>
      </c>
      <c r="G86" s="141">
        <f>SUMIF(Takings!$B:$B,'2013'!$B86,Takings!G:G)</f>
        <v>0</v>
      </c>
      <c r="H86" s="140">
        <f t="shared" ref="H86:H91" si="48">IFERROR(F86/G86,0)</f>
        <v>0</v>
      </c>
      <c r="I86" s="138">
        <f>SUMIF(Takings!$B:$B,'2013'!$B86,Takings!I:I)</f>
        <v>0</v>
      </c>
      <c r="J86" s="139">
        <f>SUMIF(Takings!$B:$B,'2013'!$B86,Takings!J:J)</f>
        <v>0</v>
      </c>
      <c r="K86" s="139">
        <f t="shared" ref="K86:K91" si="49">IFERROR(SUM(G86,J86),0)</f>
        <v>0</v>
      </c>
      <c r="L86" s="138">
        <f t="shared" ref="L86:L91" si="50">IFERROR(MEDIAN(I86/J86),0)</f>
        <v>0</v>
      </c>
      <c r="M86" s="140">
        <f t="shared" ref="M86:M91" si="51">IFERROR(SUM(F86,I86)/K86,0)</f>
        <v>0</v>
      </c>
      <c r="N86" s="137" t="str">
        <f>IF(VLOOKUP($B86,Takings!$B:$P,13,0)=0,"",VLOOKUP($B86,Takings!$B:$P,13,0))</f>
        <v>EASTER MONDAY</v>
      </c>
      <c r="O86" s="136" t="str">
        <f>IF(VLOOKUP($B86,Takings!$B:$P,14,0)=0,"",VLOOKUP($B86,Takings!$B:$P,14,0))</f>
        <v/>
      </c>
      <c r="P86" s="135" t="str">
        <f>IF(VLOOKUP($B86,Takings!$B:$P,15,0)=0,"",VLOOKUP($B86,Takings!$B:$P,15,0))</f>
        <v/>
      </c>
    </row>
    <row r="87" spans="1:16" s="113" customFormat="1" x14ac:dyDescent="0.35">
      <c r="A87" s="153" t="s">
        <v>1285</v>
      </c>
      <c r="B87" s="132">
        <v>41366</v>
      </c>
      <c r="C87" s="129">
        <f>SUMIF(Takings!$B:$B,'2013'!$B87,Takings!C:C)</f>
        <v>859.96</v>
      </c>
      <c r="D87" s="119">
        <f>SUMIF(Takings!$B:$B,'2013'!$B87,Takings!D:D)</f>
        <v>0</v>
      </c>
      <c r="E87" s="119">
        <f>SUMIF(Takings!$B:$B,'2013'!$B87,Takings!E:E)</f>
        <v>0</v>
      </c>
      <c r="F87" s="128">
        <f>SUMIF(Takings!$B:$B,'2013'!$B87,Takings!F:F)</f>
        <v>593</v>
      </c>
      <c r="G87" s="131">
        <f>SUMIF(Takings!$B:$B,'2013'!$B87,Takings!G:G)</f>
        <v>28</v>
      </c>
      <c r="H87" s="128">
        <f t="shared" si="48"/>
        <v>21.178571428571427</v>
      </c>
      <c r="I87" s="129">
        <f>SUMIF(Takings!$B:$B,'2013'!$B87,Takings!I:I)</f>
        <v>266.95999999999998</v>
      </c>
      <c r="J87" s="130">
        <f>SUMIF(Takings!$B:$B,'2013'!$B87,Takings!J:J)</f>
        <v>8</v>
      </c>
      <c r="K87" s="130">
        <f t="shared" si="49"/>
        <v>36</v>
      </c>
      <c r="L87" s="129">
        <f t="shared" si="50"/>
        <v>33.369999999999997</v>
      </c>
      <c r="M87" s="128">
        <f t="shared" si="51"/>
        <v>23.887777777777778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53" t="s">
        <v>1285</v>
      </c>
      <c r="B88" s="132">
        <v>41367</v>
      </c>
      <c r="C88" s="129">
        <f>SUMIF(Takings!$B:$B,'2013'!$B88,Takings!C:C)</f>
        <v>582.89</v>
      </c>
      <c r="D88" s="119">
        <f>SUMIF(Takings!$B:$B,'2013'!$B88,Takings!D:D)</f>
        <v>0</v>
      </c>
      <c r="E88" s="119">
        <f>SUMIF(Takings!$B:$B,'2013'!$B88,Takings!E:E)</f>
        <v>0</v>
      </c>
      <c r="F88" s="128">
        <f>SUMIF(Takings!$B:$B,'2013'!$B88,Takings!F:F)</f>
        <v>468.7</v>
      </c>
      <c r="G88" s="131">
        <f>SUMIF(Takings!$B:$B,'2013'!$B88,Takings!G:G)</f>
        <v>25</v>
      </c>
      <c r="H88" s="128">
        <f t="shared" si="48"/>
        <v>18.748000000000001</v>
      </c>
      <c r="I88" s="129">
        <f>SUMIF(Takings!$B:$B,'2013'!$B88,Takings!I:I)</f>
        <v>114.19</v>
      </c>
      <c r="J88" s="130">
        <f>SUMIF(Takings!$B:$B,'2013'!$B88,Takings!J:J)</f>
        <v>5</v>
      </c>
      <c r="K88" s="130">
        <f t="shared" si="49"/>
        <v>30</v>
      </c>
      <c r="L88" s="129">
        <f t="shared" si="50"/>
        <v>22.838000000000001</v>
      </c>
      <c r="M88" s="128">
        <f t="shared" si="51"/>
        <v>19.429666666666666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53" t="s">
        <v>1285</v>
      </c>
      <c r="B89" s="132">
        <v>41368</v>
      </c>
      <c r="C89" s="129">
        <f>SUMIF(Takings!$B:$B,'2013'!$B89,Takings!C:C)</f>
        <v>1254.3900000000001</v>
      </c>
      <c r="D89" s="119">
        <f>SUMIF(Takings!$B:$B,'2013'!$B89,Takings!D:D)</f>
        <v>0</v>
      </c>
      <c r="E89" s="119">
        <f>SUMIF(Takings!$B:$B,'2013'!$B89,Takings!E:E)</f>
        <v>0</v>
      </c>
      <c r="F89" s="128">
        <f>SUMIF(Takings!$B:$B,'2013'!$B89,Takings!F:F)</f>
        <v>431.35</v>
      </c>
      <c r="G89" s="131">
        <f>SUMIF(Takings!$B:$B,'2013'!$B89,Takings!G:G)</f>
        <v>26</v>
      </c>
      <c r="H89" s="128">
        <f t="shared" si="48"/>
        <v>16.590384615384615</v>
      </c>
      <c r="I89" s="129">
        <f>SUMIF(Takings!$B:$B,'2013'!$B89,Takings!I:I)</f>
        <v>823.04</v>
      </c>
      <c r="J89" s="130">
        <f>SUMIF(Takings!$B:$B,'2013'!$B89,Takings!J:J)</f>
        <v>11</v>
      </c>
      <c r="K89" s="130">
        <f t="shared" si="49"/>
        <v>37</v>
      </c>
      <c r="L89" s="129">
        <f t="shared" si="50"/>
        <v>74.821818181818173</v>
      </c>
      <c r="M89" s="128">
        <f t="shared" si="51"/>
        <v>33.902432432432427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53" t="s">
        <v>1285</v>
      </c>
      <c r="B90" s="132">
        <v>41369</v>
      </c>
      <c r="C90" s="129">
        <f>SUMIF(Takings!$B:$B,'2013'!$B90,Takings!C:C)</f>
        <v>1989.66</v>
      </c>
      <c r="D90" s="119">
        <f>SUMIF(Takings!$B:$B,'2013'!$B90,Takings!D:D)</f>
        <v>0</v>
      </c>
      <c r="E90" s="119">
        <f>SUMIF(Takings!$B:$B,'2013'!$B90,Takings!E:E)</f>
        <v>0</v>
      </c>
      <c r="F90" s="128">
        <f>SUMIF(Takings!$B:$B,'2013'!$B90,Takings!F:F)</f>
        <v>1196</v>
      </c>
      <c r="G90" s="131">
        <f>SUMIF(Takings!$B:$B,'2013'!$B90,Takings!G:G)</f>
        <v>44</v>
      </c>
      <c r="H90" s="128">
        <f t="shared" si="48"/>
        <v>27.181818181818183</v>
      </c>
      <c r="I90" s="129">
        <f>SUMIF(Takings!$B:$B,'2013'!$B90,Takings!I:I)</f>
        <v>793.66</v>
      </c>
      <c r="J90" s="130">
        <f>SUMIF(Takings!$B:$B,'2013'!$B90,Takings!J:J)</f>
        <v>13</v>
      </c>
      <c r="K90" s="130">
        <f t="shared" si="49"/>
        <v>57</v>
      </c>
      <c r="L90" s="129">
        <f t="shared" si="50"/>
        <v>61.050769230769227</v>
      </c>
      <c r="M90" s="128">
        <f t="shared" si="51"/>
        <v>34.90631578947368</v>
      </c>
      <c r="N90" s="127" t="str">
        <f>IF(VLOOKUP($B90,Takings!$B:$P,13,0)=0,"",VLOOKUP($B90,Takings!$B:$P,13,0))</f>
        <v/>
      </c>
      <c r="O90" s="126" t="str">
        <f>IF(VLOOKUP($B90,Takings!$B:$P,14,0)=0,"",VLOOKUP($B90,Takings!$B:$P,14,0))</f>
        <v/>
      </c>
      <c r="P90" s="125" t="str">
        <f>IF(VLOOKUP($B90,Takings!$B:$P,15,0)=0,"",VLOOKUP($B90,Takings!$B:$P,15,0))</f>
        <v/>
      </c>
    </row>
    <row r="91" spans="1:16" s="113" customFormat="1" x14ac:dyDescent="0.35">
      <c r="A91" s="153" t="s">
        <v>1285</v>
      </c>
      <c r="B91" s="132">
        <v>41370</v>
      </c>
      <c r="C91" s="129">
        <f>SUMIF(Takings!$B:$B,'2013'!$B91,Takings!C:C)</f>
        <v>1323.97</v>
      </c>
      <c r="D91" s="119">
        <f>SUMIF(Takings!$B:$B,'2013'!$B91,Takings!D:D)</f>
        <v>0</v>
      </c>
      <c r="E91" s="119">
        <f>SUMIF(Takings!$B:$B,'2013'!$B91,Takings!E:E)</f>
        <v>0</v>
      </c>
      <c r="F91" s="128">
        <f>SUMIF(Takings!$B:$B,'2013'!$B91,Takings!F:F)</f>
        <v>500.55</v>
      </c>
      <c r="G91" s="131">
        <f>SUMIF(Takings!$B:$B,'2013'!$B91,Takings!G:G)</f>
        <v>20</v>
      </c>
      <c r="H91" s="128">
        <f t="shared" si="48"/>
        <v>25.0275</v>
      </c>
      <c r="I91" s="129">
        <f>SUMIF(Takings!$B:$B,'2013'!$B91,Takings!I:I)</f>
        <v>823.42</v>
      </c>
      <c r="J91" s="130">
        <f>SUMIF(Takings!$B:$B,'2013'!$B91,Takings!J:J)</f>
        <v>15</v>
      </c>
      <c r="K91" s="130">
        <f t="shared" si="49"/>
        <v>35</v>
      </c>
      <c r="L91" s="129">
        <f t="shared" si="50"/>
        <v>54.894666666666666</v>
      </c>
      <c r="M91" s="128">
        <f t="shared" si="51"/>
        <v>37.827714285714286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41371</v>
      </c>
      <c r="C92" s="119">
        <f>SUM(C86:C91)</f>
        <v>6010.87</v>
      </c>
      <c r="D92" s="119">
        <f>VLOOKUP($B92,Takings!$B:$P,3,0)</f>
        <v>2324.9699999999998</v>
      </c>
      <c r="E92" s="122">
        <f>SUM(C92:D92)</f>
        <v>8335.84</v>
      </c>
      <c r="F92" s="118"/>
      <c r="G92" s="121">
        <f>SUM(G86:G91)</f>
        <v>143</v>
      </c>
      <c r="H92" s="118">
        <f>AVERAGE(H86:H91)</f>
        <v>18.121045704295707</v>
      </c>
      <c r="I92" s="119">
        <f>SUM(I86:I91)</f>
        <v>2821.27</v>
      </c>
      <c r="J92" s="120">
        <f>SUM(J86:J91)</f>
        <v>52</v>
      </c>
      <c r="K92" s="120">
        <f>SUM(G92,J92)</f>
        <v>195</v>
      </c>
      <c r="L92" s="119">
        <f>AVERAGE(L86:L91)</f>
        <v>41.162542346542345</v>
      </c>
      <c r="M92" s="118">
        <f>AVERAGE(M86:M91)</f>
        <v>24.992317825344141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53" t="s">
        <v>1286</v>
      </c>
      <c r="B93" s="132">
        <v>41372</v>
      </c>
      <c r="C93" s="129">
        <f>SUMIF(Takings!$B:$B,'2013'!$B93,Takings!C:C)</f>
        <v>1078.22</v>
      </c>
      <c r="D93" s="119">
        <f>SUMIF(Takings!$B:$B,'2013'!$B93,Takings!D:D)</f>
        <v>0</v>
      </c>
      <c r="E93" s="119">
        <f>SUMIF(Takings!$B:$B,'2013'!$B93,Takings!E:E)</f>
        <v>0</v>
      </c>
      <c r="F93" s="128">
        <f>SUMIF(Takings!$B:$B,'2013'!$B93,Takings!F:F)</f>
        <v>426.85</v>
      </c>
      <c r="G93" s="131">
        <f>SUMIF(Takings!$B:$B,'2013'!$B93,Takings!G:G)</f>
        <v>26</v>
      </c>
      <c r="H93" s="128">
        <f t="shared" ref="H93:H98" si="52">IFERROR(F93/G93,0)</f>
        <v>16.417307692307695</v>
      </c>
      <c r="I93" s="129">
        <f>SUMIF(Takings!$B:$B,'2013'!$B93,Takings!I:I)</f>
        <v>651.37</v>
      </c>
      <c r="J93" s="130">
        <f>SUMIF(Takings!$B:$B,'2013'!$B93,Takings!J:J)</f>
        <v>12</v>
      </c>
      <c r="K93" s="130">
        <f t="shared" ref="K93:K98" si="53">IFERROR(SUM(G93,J93),0)</f>
        <v>38</v>
      </c>
      <c r="L93" s="129">
        <f t="shared" ref="L93:L98" si="54">IFERROR(MEDIAN(I93/J93),0)</f>
        <v>54.280833333333334</v>
      </c>
      <c r="M93" s="128">
        <f t="shared" ref="M93:M98" si="55">IFERROR(SUM(F93,I93)/K93,0)</f>
        <v>28.374210526315789</v>
      </c>
      <c r="N93" s="127" t="str">
        <f>IF(VLOOKUP($B93,Takings!$B:$P,13,0)=0,"",VLOOKUP($B93,Takings!$B:$P,13,0))</f>
        <v/>
      </c>
      <c r="O93" s="126" t="str">
        <f>IF(VLOOKUP($B93,Takings!$B:$P,14,0)=0,"",VLOOKUP($B93,Takings!$B:$P,14,0))</f>
        <v/>
      </c>
      <c r="P93" s="125" t="str">
        <f>IF(VLOOKUP($B93,Takings!$B:$P,15,0)=0,"",VLOOKUP($B93,Takings!$B:$P,15,0))</f>
        <v/>
      </c>
    </row>
    <row r="94" spans="1:16" s="113" customFormat="1" x14ac:dyDescent="0.35">
      <c r="A94" s="153" t="s">
        <v>1286</v>
      </c>
      <c r="B94" s="132">
        <v>41373</v>
      </c>
      <c r="C94" s="129">
        <f>SUMIF(Takings!$B:$B,'2013'!$B94,Takings!C:C)</f>
        <v>746.2</v>
      </c>
      <c r="D94" s="119">
        <f>SUMIF(Takings!$B:$B,'2013'!$B94,Takings!D:D)</f>
        <v>0</v>
      </c>
      <c r="E94" s="119">
        <f>SUMIF(Takings!$B:$B,'2013'!$B94,Takings!E:E)</f>
        <v>0</v>
      </c>
      <c r="F94" s="128">
        <f>SUMIF(Takings!$B:$B,'2013'!$B94,Takings!F:F)</f>
        <v>358.57</v>
      </c>
      <c r="G94" s="131">
        <f>SUMIF(Takings!$B:$B,'2013'!$B94,Takings!G:G)</f>
        <v>22</v>
      </c>
      <c r="H94" s="128">
        <f t="shared" si="52"/>
        <v>16.298636363636362</v>
      </c>
      <c r="I94" s="129">
        <f>SUMIF(Takings!$B:$B,'2013'!$B94,Takings!I:I)</f>
        <v>387.63</v>
      </c>
      <c r="J94" s="130">
        <f>SUMIF(Takings!$B:$B,'2013'!$B94,Takings!J:J)</f>
        <v>10</v>
      </c>
      <c r="K94" s="130">
        <f t="shared" si="53"/>
        <v>32</v>
      </c>
      <c r="L94" s="129">
        <f t="shared" si="54"/>
        <v>38.762999999999998</v>
      </c>
      <c r="M94" s="128">
        <f t="shared" si="55"/>
        <v>23.318750000000001</v>
      </c>
      <c r="N94" s="127" t="str">
        <f>IF(VLOOKUP($B94,Takings!$B:$P,13,0)=0,"",VLOOKUP($B94,Takings!$B:$P,13,0))</f>
        <v/>
      </c>
      <c r="O94" s="126" t="str">
        <f>IF(VLOOKUP($B94,Takings!$B:$P,14,0)=0,"",VLOOKUP($B94,Takings!$B:$P,14,0))</f>
        <v/>
      </c>
      <c r="P94" s="125" t="str">
        <f>IF(VLOOKUP($B94,Takings!$B:$P,15,0)=0,"",VLOOKUP($B94,Takings!$B:$P,15,0))</f>
        <v/>
      </c>
    </row>
    <row r="95" spans="1:16" s="113" customFormat="1" x14ac:dyDescent="0.35">
      <c r="A95" s="153" t="s">
        <v>1286</v>
      </c>
      <c r="B95" s="132">
        <v>41374</v>
      </c>
      <c r="C95" s="129">
        <f>SUMIF(Takings!$B:$B,'2013'!$B95,Takings!C:C)</f>
        <v>934.51</v>
      </c>
      <c r="D95" s="119">
        <f>SUMIF(Takings!$B:$B,'2013'!$B95,Takings!D:D)</f>
        <v>0</v>
      </c>
      <c r="E95" s="119">
        <f>SUMIF(Takings!$B:$B,'2013'!$B95,Takings!E:E)</f>
        <v>0</v>
      </c>
      <c r="F95" s="128">
        <f>SUMIF(Takings!$B:$B,'2013'!$B95,Takings!F:F)</f>
        <v>418.4</v>
      </c>
      <c r="G95" s="131">
        <f>SUMIF(Takings!$B:$B,'2013'!$B95,Takings!G:G)</f>
        <v>35</v>
      </c>
      <c r="H95" s="128">
        <f t="shared" si="52"/>
        <v>11.954285714285714</v>
      </c>
      <c r="I95" s="129">
        <f>SUMIF(Takings!$B:$B,'2013'!$B95,Takings!I:I)</f>
        <v>516.11</v>
      </c>
      <c r="J95" s="130">
        <f>SUMIF(Takings!$B:$B,'2013'!$B95,Takings!J:J)</f>
        <v>15</v>
      </c>
      <c r="K95" s="130">
        <f t="shared" si="53"/>
        <v>50</v>
      </c>
      <c r="L95" s="129">
        <f t="shared" si="54"/>
        <v>34.407333333333334</v>
      </c>
      <c r="M95" s="128">
        <f t="shared" si="55"/>
        <v>18.690200000000001</v>
      </c>
      <c r="N95" s="127" t="str">
        <f>IF(VLOOKUP($B95,Takings!$B:$P,13,0)=0,"",VLOOKUP($B95,Takings!$B:$P,13,0))</f>
        <v/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53" t="s">
        <v>1286</v>
      </c>
      <c r="B96" s="132">
        <v>41375</v>
      </c>
      <c r="C96" s="129">
        <f>SUMIF(Takings!$B:$B,'2013'!$B96,Takings!C:C)</f>
        <v>1038.48</v>
      </c>
      <c r="D96" s="119">
        <f>SUMIF(Takings!$B:$B,'2013'!$B96,Takings!D:D)</f>
        <v>0</v>
      </c>
      <c r="E96" s="119">
        <f>SUMIF(Takings!$B:$B,'2013'!$B96,Takings!E:E)</f>
        <v>0</v>
      </c>
      <c r="F96" s="128">
        <f>SUMIF(Takings!$B:$B,'2013'!$B96,Takings!F:F)</f>
        <v>488.45</v>
      </c>
      <c r="G96" s="131">
        <f>SUMIF(Takings!$B:$B,'2013'!$B96,Takings!G:G)</f>
        <v>30</v>
      </c>
      <c r="H96" s="128">
        <f t="shared" si="52"/>
        <v>16.281666666666666</v>
      </c>
      <c r="I96" s="129">
        <f>SUMIF(Takings!$B:$B,'2013'!$B96,Takings!I:I)</f>
        <v>550.03</v>
      </c>
      <c r="J96" s="130">
        <f>SUMIF(Takings!$B:$B,'2013'!$B96,Takings!J:J)</f>
        <v>12</v>
      </c>
      <c r="K96" s="130">
        <f t="shared" si="53"/>
        <v>42</v>
      </c>
      <c r="L96" s="129">
        <f t="shared" si="54"/>
        <v>45.835833333333333</v>
      </c>
      <c r="M96" s="128">
        <f t="shared" si="55"/>
        <v>24.725714285714286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53" t="s">
        <v>1286</v>
      </c>
      <c r="B97" s="132">
        <v>41376</v>
      </c>
      <c r="C97" s="129">
        <f>SUMIF(Takings!$B:$B,'2013'!$B97,Takings!C:C)</f>
        <v>1397.95</v>
      </c>
      <c r="D97" s="119">
        <f>SUMIF(Takings!$B:$B,'2013'!$B97,Takings!D:D)</f>
        <v>0</v>
      </c>
      <c r="E97" s="119">
        <f>SUMIF(Takings!$B:$B,'2013'!$B97,Takings!E:E)</f>
        <v>0</v>
      </c>
      <c r="F97" s="128">
        <f>SUMIF(Takings!$B:$B,'2013'!$B97,Takings!F:F)</f>
        <v>753.2</v>
      </c>
      <c r="G97" s="131">
        <f>SUMIF(Takings!$B:$B,'2013'!$B97,Takings!G:G)</f>
        <v>31</v>
      </c>
      <c r="H97" s="128">
        <f t="shared" si="52"/>
        <v>24.296774193548387</v>
      </c>
      <c r="I97" s="129">
        <f>SUMIF(Takings!$B:$B,'2013'!$B97,Takings!I:I)</f>
        <v>644.75</v>
      </c>
      <c r="J97" s="130">
        <f>SUMIF(Takings!$B:$B,'2013'!$B97,Takings!J:J)</f>
        <v>16</v>
      </c>
      <c r="K97" s="130">
        <f t="shared" si="53"/>
        <v>47</v>
      </c>
      <c r="L97" s="129">
        <f t="shared" si="54"/>
        <v>40.296875</v>
      </c>
      <c r="M97" s="128">
        <f t="shared" si="55"/>
        <v>29.743617021276595</v>
      </c>
      <c r="N97" s="127" t="str">
        <f>IF(VLOOKUP($B97,Takings!$B:$P,13,0)=0,"",VLOOKUP($B97,Takings!$B:$P,13,0))</f>
        <v/>
      </c>
      <c r="O97" s="126" t="str">
        <f>IF(VLOOKUP($B97,Takings!$B:$P,14,0)=0,"",VLOOKUP($B97,Takings!$B:$P,14,0))</f>
        <v/>
      </c>
      <c r="P97" s="125" t="str">
        <f>IF(VLOOKUP($B97,Takings!$B:$P,15,0)=0,"",VLOOKUP($B97,Takings!$B:$P,15,0))</f>
        <v/>
      </c>
    </row>
    <row r="98" spans="1:16" s="113" customFormat="1" x14ac:dyDescent="0.35">
      <c r="A98" s="153" t="s">
        <v>1286</v>
      </c>
      <c r="B98" s="132">
        <v>41377</v>
      </c>
      <c r="C98" s="129">
        <f>SUMIF(Takings!$B:$B,'2013'!$B98,Takings!C:C)</f>
        <v>703.58</v>
      </c>
      <c r="D98" s="119">
        <f>SUMIF(Takings!$B:$B,'2013'!$B98,Takings!D:D)</f>
        <v>0</v>
      </c>
      <c r="E98" s="119">
        <f>SUMIF(Takings!$B:$B,'2013'!$B98,Takings!E:E)</f>
        <v>0</v>
      </c>
      <c r="F98" s="128">
        <f>SUMIF(Takings!$B:$B,'2013'!$B98,Takings!F:F)</f>
        <v>227.2</v>
      </c>
      <c r="G98" s="131">
        <f>SUMIF(Takings!$B:$B,'2013'!$B98,Takings!G:G)</f>
        <v>13</v>
      </c>
      <c r="H98" s="128">
        <f t="shared" si="52"/>
        <v>17.476923076923075</v>
      </c>
      <c r="I98" s="129">
        <f>SUMIF(Takings!$B:$B,'2013'!$B98,Takings!I:I)</f>
        <v>476.38</v>
      </c>
      <c r="J98" s="130">
        <f>SUMIF(Takings!$B:$B,'2013'!$B98,Takings!J:J)</f>
        <v>11</v>
      </c>
      <c r="K98" s="130">
        <f t="shared" si="53"/>
        <v>24</v>
      </c>
      <c r="L98" s="129">
        <f t="shared" si="54"/>
        <v>43.307272727272725</v>
      </c>
      <c r="M98" s="128">
        <f t="shared" si="55"/>
        <v>29.31583333333333</v>
      </c>
      <c r="N98" s="127" t="str">
        <f>IF(VLOOKUP($B98,Takings!$B:$P,13,0)=0,"",VLOOKUP($B98,Takings!$B:$P,13,0))</f>
        <v/>
      </c>
      <c r="O98" s="126" t="str">
        <f>IF(VLOOKUP($B98,Takings!$B:$P,14,0)=0,"",VLOOKUP($B98,Takings!$B:$P,14,0))</f>
        <v/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41378</v>
      </c>
      <c r="C99" s="119">
        <f>SUM(C93:C98)</f>
        <v>5898.9400000000005</v>
      </c>
      <c r="D99" s="119">
        <f>VLOOKUP($B99,Takings!$B:$P,3,0)</f>
        <v>4651.34</v>
      </c>
      <c r="E99" s="122">
        <f>SUM(C99:D99)</f>
        <v>10550.28</v>
      </c>
      <c r="F99" s="118"/>
      <c r="G99" s="121">
        <f>SUM(G93:G98)</f>
        <v>157</v>
      </c>
      <c r="H99" s="118">
        <f>AVERAGE(H93:H98)</f>
        <v>17.120932284561317</v>
      </c>
      <c r="I99" s="119">
        <f>SUM(I93:I98)</f>
        <v>3226.2700000000004</v>
      </c>
      <c r="J99" s="120">
        <f>SUM(J93:J98)</f>
        <v>76</v>
      </c>
      <c r="K99" s="120">
        <f>SUM(G99,J99)</f>
        <v>233</v>
      </c>
      <c r="L99" s="119">
        <f>AVERAGE(L93:L98)</f>
        <v>42.815191287878783</v>
      </c>
      <c r="M99" s="118">
        <f>AVERAGE(M93:M98)</f>
        <v>25.694720861106664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53" t="s">
        <v>1287</v>
      </c>
      <c r="B100" s="132">
        <v>41379</v>
      </c>
      <c r="C100" s="129">
        <f>SUMIF(Takings!$B:$B,'2013'!$B100,Takings!C:C)</f>
        <v>665.49</v>
      </c>
      <c r="D100" s="119">
        <f>SUMIF(Takings!$B:$B,'2013'!$B100,Takings!D:D)</f>
        <v>0</v>
      </c>
      <c r="E100" s="119">
        <f>SUMIF(Takings!$B:$B,'2013'!$B100,Takings!E:E)</f>
        <v>0</v>
      </c>
      <c r="F100" s="128">
        <f>SUMIF(Takings!$B:$B,'2013'!$B100,Takings!F:F)</f>
        <v>489.95</v>
      </c>
      <c r="G100" s="131">
        <f>SUMIF(Takings!$B:$B,'2013'!$B100,Takings!G:G)</f>
        <v>28</v>
      </c>
      <c r="H100" s="128">
        <f t="shared" ref="H100:H105" si="56">IFERROR(F100/G100,0)</f>
        <v>17.498214285714287</v>
      </c>
      <c r="I100" s="129">
        <f>SUMIF(Takings!$B:$B,'2013'!$B100,Takings!I:I)</f>
        <v>175.54</v>
      </c>
      <c r="J100" s="130">
        <f>SUMIF(Takings!$B:$B,'2013'!$B100,Takings!J:J)</f>
        <v>7</v>
      </c>
      <c r="K100" s="130">
        <f t="shared" ref="K100:K105" si="57">IFERROR(SUM(G100,J100),0)</f>
        <v>35</v>
      </c>
      <c r="L100" s="129">
        <f t="shared" ref="L100:L105" si="58">IFERROR(MEDIAN(I100/J100),0)</f>
        <v>25.077142857142857</v>
      </c>
      <c r="M100" s="128">
        <f t="shared" ref="M100:M105" si="59">IFERROR(SUM(F100,I100)/K100,0)</f>
        <v>19.013999999999999</v>
      </c>
      <c r="N100" s="127" t="str">
        <f>IF(VLOOKUP($B100,Takings!$B:$P,13,0)=0,"",VLOOKUP($B100,Takings!$B:$P,13,0))</f>
        <v/>
      </c>
      <c r="O100" s="126" t="str">
        <f>IF(VLOOKUP($B100,Takings!$B:$P,14,0)=0,"",VLOOKUP($B100,Takings!$B:$P,14,0))</f>
        <v/>
      </c>
      <c r="P100" s="125" t="str">
        <f>IF(VLOOKUP($B100,Takings!$B:$P,15,0)=0,"",VLOOKUP($B100,Takings!$B:$P,15,0))</f>
        <v/>
      </c>
    </row>
    <row r="101" spans="1:16" s="113" customFormat="1" x14ac:dyDescent="0.35">
      <c r="A101" s="153" t="s">
        <v>1287</v>
      </c>
      <c r="B101" s="132">
        <v>41380</v>
      </c>
      <c r="C101" s="129">
        <f>SUMIF(Takings!$B:$B,'2013'!$B101,Takings!C:C)</f>
        <v>561.6</v>
      </c>
      <c r="D101" s="119">
        <f>SUMIF(Takings!$B:$B,'2013'!$B101,Takings!D:D)</f>
        <v>0</v>
      </c>
      <c r="E101" s="119">
        <f>SUMIF(Takings!$B:$B,'2013'!$B101,Takings!E:E)</f>
        <v>0</v>
      </c>
      <c r="F101" s="128">
        <f>SUMIF(Takings!$B:$B,'2013'!$B101,Takings!F:F)</f>
        <v>342.4</v>
      </c>
      <c r="G101" s="131">
        <f>SUMIF(Takings!$B:$B,'2013'!$B101,Takings!G:G)</f>
        <v>22</v>
      </c>
      <c r="H101" s="128">
        <f t="shared" si="56"/>
        <v>15.563636363636363</v>
      </c>
      <c r="I101" s="129">
        <f>SUMIF(Takings!$B:$B,'2013'!$B101,Takings!I:I)</f>
        <v>219.2</v>
      </c>
      <c r="J101" s="130">
        <f>SUMIF(Takings!$B:$B,'2013'!$B101,Takings!J:J)</f>
        <v>6</v>
      </c>
      <c r="K101" s="130">
        <f t="shared" si="57"/>
        <v>28</v>
      </c>
      <c r="L101" s="129">
        <f t="shared" si="58"/>
        <v>36.533333333333331</v>
      </c>
      <c r="M101" s="128">
        <f t="shared" si="59"/>
        <v>20.057142857142853</v>
      </c>
      <c r="N101" s="127" t="str">
        <f>IF(VLOOKUP($B101,Takings!$B:$P,13,0)=0,"",VLOOKUP($B101,Takings!$B:$P,13,0))</f>
        <v/>
      </c>
      <c r="O101" s="126" t="str">
        <f>IF(VLOOKUP($B101,Takings!$B:$P,14,0)=0,"",VLOOKUP($B101,Takings!$B:$P,14,0))</f>
        <v/>
      </c>
      <c r="P101" s="125" t="str">
        <f>IF(VLOOKUP($B101,Takings!$B:$P,15,0)=0,"",VLOOKUP($B101,Takings!$B:$P,15,0))</f>
        <v/>
      </c>
    </row>
    <row r="102" spans="1:16" s="113" customFormat="1" x14ac:dyDescent="0.35">
      <c r="A102" s="153" t="s">
        <v>1287</v>
      </c>
      <c r="B102" s="132">
        <v>41381</v>
      </c>
      <c r="C102" s="129">
        <f>SUMIF(Takings!$B:$B,'2013'!$B102,Takings!C:C)</f>
        <v>807.67</v>
      </c>
      <c r="D102" s="119">
        <f>SUMIF(Takings!$B:$B,'2013'!$B102,Takings!D:D)</f>
        <v>0</v>
      </c>
      <c r="E102" s="119">
        <f>SUMIF(Takings!$B:$B,'2013'!$B102,Takings!E:E)</f>
        <v>0</v>
      </c>
      <c r="F102" s="128">
        <f>SUMIF(Takings!$B:$B,'2013'!$B102,Takings!F:F)</f>
        <v>580.6</v>
      </c>
      <c r="G102" s="131">
        <f>SUMIF(Takings!$B:$B,'2013'!$B102,Takings!G:G)</f>
        <v>35</v>
      </c>
      <c r="H102" s="128">
        <f t="shared" si="56"/>
        <v>16.588571428571431</v>
      </c>
      <c r="I102" s="129">
        <f>SUMIF(Takings!$B:$B,'2013'!$B102,Takings!I:I)</f>
        <v>227.07</v>
      </c>
      <c r="J102" s="130">
        <f>SUMIF(Takings!$B:$B,'2013'!$B102,Takings!J:J)</f>
        <v>9</v>
      </c>
      <c r="K102" s="130">
        <f t="shared" si="57"/>
        <v>44</v>
      </c>
      <c r="L102" s="129">
        <f t="shared" si="58"/>
        <v>25.23</v>
      </c>
      <c r="M102" s="128">
        <f t="shared" si="59"/>
        <v>18.356136363636367</v>
      </c>
      <c r="N102" s="127" t="str">
        <f>IF(VLOOKUP($B102,Takings!$B:$P,13,0)=0,"",VLOOKUP($B102,Takings!$B:$P,13,0))</f>
        <v/>
      </c>
      <c r="O102" s="126" t="str">
        <f>IF(VLOOKUP($B102,Takings!$B:$P,14,0)=0,"",VLOOKUP($B102,Takings!$B:$P,14,0))</f>
        <v/>
      </c>
      <c r="P102" s="125" t="str">
        <f>IF(VLOOKUP($B102,Takings!$B:$P,15,0)=0,"",VLOOKUP($B102,Takings!$B:$P,15,0))</f>
        <v/>
      </c>
    </row>
    <row r="103" spans="1:16" s="113" customFormat="1" x14ac:dyDescent="0.35">
      <c r="A103" s="153" t="s">
        <v>1287</v>
      </c>
      <c r="B103" s="132">
        <v>41382</v>
      </c>
      <c r="C103" s="129">
        <f>SUMIF(Takings!$B:$B,'2013'!$B103,Takings!C:C)</f>
        <v>840.52</v>
      </c>
      <c r="D103" s="119">
        <f>SUMIF(Takings!$B:$B,'2013'!$B103,Takings!D:D)</f>
        <v>0</v>
      </c>
      <c r="E103" s="119">
        <f>SUMIF(Takings!$B:$B,'2013'!$B103,Takings!E:E)</f>
        <v>0</v>
      </c>
      <c r="F103" s="128">
        <f>SUMIF(Takings!$B:$B,'2013'!$B103,Takings!F:F)</f>
        <v>609.70000000000005</v>
      </c>
      <c r="G103" s="131">
        <f>SUMIF(Takings!$B:$B,'2013'!$B103,Takings!G:G)</f>
        <v>38</v>
      </c>
      <c r="H103" s="128">
        <f t="shared" si="56"/>
        <v>16.044736842105266</v>
      </c>
      <c r="I103" s="129">
        <f>SUMIF(Takings!$B:$B,'2013'!$B103,Takings!I:I)</f>
        <v>533.82000000000005</v>
      </c>
      <c r="J103" s="130">
        <f>SUMIF(Takings!$B:$B,'2013'!$B103,Takings!J:J)</f>
        <v>8</v>
      </c>
      <c r="K103" s="130">
        <f t="shared" si="57"/>
        <v>46</v>
      </c>
      <c r="L103" s="129">
        <f t="shared" si="58"/>
        <v>66.727500000000006</v>
      </c>
      <c r="M103" s="128">
        <f t="shared" si="59"/>
        <v>24.859130434782607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53" t="s">
        <v>1287</v>
      </c>
      <c r="B104" s="132">
        <v>41383</v>
      </c>
      <c r="C104" s="129">
        <f>SUMIF(Takings!$B:$B,'2013'!$B104,Takings!C:C)</f>
        <v>2557.0300000000002</v>
      </c>
      <c r="D104" s="119">
        <f>SUMIF(Takings!$B:$B,'2013'!$B104,Takings!D:D)</f>
        <v>0</v>
      </c>
      <c r="E104" s="119">
        <f>SUMIF(Takings!$B:$B,'2013'!$B104,Takings!E:E)</f>
        <v>0</v>
      </c>
      <c r="F104" s="128">
        <f>SUMIF(Takings!$B:$B,'2013'!$B104,Takings!F:F)</f>
        <v>754.45</v>
      </c>
      <c r="G104" s="131">
        <f>SUMIF(Takings!$B:$B,'2013'!$B104,Takings!G:G)</f>
        <v>30</v>
      </c>
      <c r="H104" s="128">
        <f t="shared" si="56"/>
        <v>25.148333333333333</v>
      </c>
      <c r="I104" s="129">
        <f>SUMIF(Takings!$B:$B,'2013'!$B104,Takings!I:I)</f>
        <v>1802.58</v>
      </c>
      <c r="J104" s="130">
        <f>SUMIF(Takings!$B:$B,'2013'!$B104,Takings!J:J)</f>
        <v>22</v>
      </c>
      <c r="K104" s="130">
        <f t="shared" si="57"/>
        <v>52</v>
      </c>
      <c r="L104" s="129">
        <f t="shared" si="58"/>
        <v>81.935454545454547</v>
      </c>
      <c r="M104" s="128">
        <f t="shared" si="59"/>
        <v>49.17365384615384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53" t="s">
        <v>1287</v>
      </c>
      <c r="B105" s="132">
        <v>41384</v>
      </c>
      <c r="C105" s="129">
        <f>SUMIF(Takings!$B:$B,'2013'!$B105,Takings!C:C)</f>
        <v>650.62</v>
      </c>
      <c r="D105" s="119">
        <f>SUMIF(Takings!$B:$B,'2013'!$B105,Takings!D:D)</f>
        <v>0</v>
      </c>
      <c r="E105" s="119">
        <f>SUMIF(Takings!$B:$B,'2013'!$B105,Takings!E:E)</f>
        <v>0</v>
      </c>
      <c r="F105" s="128">
        <f>SUMIF(Takings!$B:$B,'2013'!$B105,Takings!F:F)</f>
        <v>192.85</v>
      </c>
      <c r="G105" s="131">
        <f>SUMIF(Takings!$B:$B,'2013'!$B105,Takings!G:G)</f>
        <v>17</v>
      </c>
      <c r="H105" s="128">
        <f t="shared" si="56"/>
        <v>11.344117647058823</v>
      </c>
      <c r="I105" s="129">
        <f>SUMIF(Takings!$B:$B,'2013'!$B105,Takings!I:I)</f>
        <v>457.77</v>
      </c>
      <c r="J105" s="130">
        <f>SUMIF(Takings!$B:$B,'2013'!$B105,Takings!J:J)</f>
        <v>11</v>
      </c>
      <c r="K105" s="130">
        <f t="shared" si="57"/>
        <v>28</v>
      </c>
      <c r="L105" s="129">
        <f t="shared" si="58"/>
        <v>41.615454545454547</v>
      </c>
      <c r="M105" s="128">
        <f t="shared" si="59"/>
        <v>23.236428571428572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41385</v>
      </c>
      <c r="C106" s="119">
        <f>SUM(C100:C105)</f>
        <v>6082.93</v>
      </c>
      <c r="D106" s="119">
        <f>VLOOKUP($B106,Takings!$B:$P,3,0)</f>
        <v>3660.1</v>
      </c>
      <c r="E106" s="122">
        <f>SUM(C106:D106)</f>
        <v>9743.0300000000007</v>
      </c>
      <c r="F106" s="118"/>
      <c r="G106" s="121">
        <f>SUM(G100:G105)</f>
        <v>170</v>
      </c>
      <c r="H106" s="118">
        <f>AVERAGE(H100:H105)</f>
        <v>17.031268316736583</v>
      </c>
      <c r="I106" s="119">
        <f>SUM(I100:I105)</f>
        <v>3415.98</v>
      </c>
      <c r="J106" s="120">
        <f>SUM(J100:J105)</f>
        <v>63</v>
      </c>
      <c r="K106" s="120">
        <f>SUM(G106,J106)</f>
        <v>233</v>
      </c>
      <c r="L106" s="119">
        <f>AVERAGE(L100:L105)</f>
        <v>46.186480880230881</v>
      </c>
      <c r="M106" s="118">
        <f>AVERAGE(M100:M105)</f>
        <v>25.782748678857374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53" t="s">
        <v>1288</v>
      </c>
      <c r="B107" s="132">
        <v>41386</v>
      </c>
      <c r="C107" s="129">
        <f>SUMIF(Takings!$B:$B,'2013'!$B107,Takings!C:C)</f>
        <v>865.6</v>
      </c>
      <c r="D107" s="119">
        <f>SUMIF(Takings!$B:$B,'2013'!$B107,Takings!D:D)</f>
        <v>0</v>
      </c>
      <c r="E107" s="119">
        <f>SUMIF(Takings!$B:$B,'2013'!$B107,Takings!E:E)</f>
        <v>0</v>
      </c>
      <c r="F107" s="128">
        <f>SUMIF(Takings!$B:$B,'2013'!$B107,Takings!F:F)</f>
        <v>595.25</v>
      </c>
      <c r="G107" s="131">
        <f>SUMIF(Takings!$B:$B,'2013'!$B107,Takings!G:G)</f>
        <v>35</v>
      </c>
      <c r="H107" s="128">
        <f t="shared" ref="H107:H112" si="60">IFERROR(F107/G107,0)</f>
        <v>17.007142857142856</v>
      </c>
      <c r="I107" s="129">
        <f>SUMIF(Takings!$B:$B,'2013'!$B107,Takings!I:I)</f>
        <v>270.35000000000002</v>
      </c>
      <c r="J107" s="130">
        <f>SUMIF(Takings!$B:$B,'2013'!$B107,Takings!J:J)</f>
        <v>9</v>
      </c>
      <c r="K107" s="130">
        <f t="shared" ref="K107:K112" si="61">IFERROR(SUM(G107,J107),0)</f>
        <v>44</v>
      </c>
      <c r="L107" s="129">
        <f t="shared" ref="L107:L112" si="62">IFERROR(MEDIAN(I107/J107),0)</f>
        <v>30.038888888888891</v>
      </c>
      <c r="M107" s="128">
        <f t="shared" ref="M107:M112" si="63">IFERROR(SUM(F107,I107)/K107,0)</f>
        <v>19.672727272727272</v>
      </c>
      <c r="N107" s="127" t="str">
        <f>IF(VLOOKUP($B107,Takings!$B:$P,13,0)=0,"",VLOOKUP($B107,Takings!$B:$P,13,0))</f>
        <v/>
      </c>
      <c r="O107" s="126" t="str">
        <f>IF(VLOOKUP($B107,Takings!$B:$P,14,0)=0,"",VLOOKUP($B107,Takings!$B:$P,14,0))</f>
        <v/>
      </c>
      <c r="P107" s="125" t="str">
        <f>IF(VLOOKUP($B107,Takings!$B:$P,15,0)=0,"",VLOOKUP($B107,Takings!$B:$P,15,0))</f>
        <v/>
      </c>
    </row>
    <row r="108" spans="1:16" x14ac:dyDescent="0.35">
      <c r="A108" s="153" t="s">
        <v>1288</v>
      </c>
      <c r="B108" s="132">
        <v>41387</v>
      </c>
      <c r="C108" s="129">
        <f>SUMIF(Takings!$B:$B,'2013'!$B108,Takings!C:C)</f>
        <v>538.04</v>
      </c>
      <c r="D108" s="119">
        <f>SUMIF(Takings!$B:$B,'2013'!$B108,Takings!D:D)</f>
        <v>0</v>
      </c>
      <c r="E108" s="119">
        <f>SUMIF(Takings!$B:$B,'2013'!$B108,Takings!E:E)</f>
        <v>0</v>
      </c>
      <c r="F108" s="128">
        <f>SUMIF(Takings!$B:$B,'2013'!$B108,Takings!F:F)</f>
        <v>405.1</v>
      </c>
      <c r="G108" s="131">
        <f>SUMIF(Takings!$B:$B,'2013'!$B108,Takings!G:G)</f>
        <v>15</v>
      </c>
      <c r="H108" s="128">
        <f t="shared" si="60"/>
        <v>27.006666666666668</v>
      </c>
      <c r="I108" s="129">
        <f>SUMIF(Takings!$B:$B,'2013'!$B108,Takings!I:I)</f>
        <v>132.94</v>
      </c>
      <c r="J108" s="130">
        <f>SUMIF(Takings!$B:$B,'2013'!$B108,Takings!J:J)</f>
        <v>5</v>
      </c>
      <c r="K108" s="130">
        <f t="shared" si="61"/>
        <v>20</v>
      </c>
      <c r="L108" s="129">
        <f t="shared" si="62"/>
        <v>26.588000000000001</v>
      </c>
      <c r="M108" s="128">
        <f t="shared" si="63"/>
        <v>26.901999999999997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53" t="s">
        <v>1288</v>
      </c>
      <c r="B109" s="132">
        <v>41388</v>
      </c>
      <c r="C109" s="129">
        <f>SUMIF(Takings!$B:$B,'2013'!$B109,Takings!C:C)</f>
        <v>2249.9499999999998</v>
      </c>
      <c r="D109" s="119">
        <f>SUMIF(Takings!$B:$B,'2013'!$B109,Takings!D:D)</f>
        <v>0</v>
      </c>
      <c r="E109" s="119">
        <f>SUMIF(Takings!$B:$B,'2013'!$B109,Takings!E:E)</f>
        <v>0</v>
      </c>
      <c r="F109" s="128">
        <f>SUMIF(Takings!$B:$B,'2013'!$B109,Takings!F:F)</f>
        <v>2069.8000000000002</v>
      </c>
      <c r="G109" s="131">
        <f>SUMIF(Takings!$B:$B,'2013'!$B109,Takings!G:G)</f>
        <v>39</v>
      </c>
      <c r="H109" s="128">
        <f t="shared" si="60"/>
        <v>53.071794871794879</v>
      </c>
      <c r="I109" s="129">
        <f>SUMIF(Takings!$B:$B,'2013'!$B109,Takings!I:I)</f>
        <v>180.15</v>
      </c>
      <c r="J109" s="130">
        <f>SUMIF(Takings!$B:$B,'2013'!$B109,Takings!J:J)</f>
        <v>10</v>
      </c>
      <c r="K109" s="130">
        <f t="shared" si="61"/>
        <v>49</v>
      </c>
      <c r="L109" s="129">
        <f t="shared" si="62"/>
        <v>18.015000000000001</v>
      </c>
      <c r="M109" s="128">
        <f t="shared" si="63"/>
        <v>45.917346938775516</v>
      </c>
      <c r="N109" s="127" t="str">
        <f>IF(VLOOKUP($B109,Takings!$B:$P,13,0)=0,"",VLOOKUP($B109,Takings!$B:$P,13,0))</f>
        <v/>
      </c>
      <c r="O109" s="126" t="str">
        <f>IF(VLOOKUP($B109,Takings!$B:$P,14,0)=0,"",VLOOKUP($B109,Takings!$B:$P,14,0))</f>
        <v/>
      </c>
      <c r="P109" s="125" t="str">
        <f>IF(VLOOKUP($B109,Takings!$B:$P,15,0)=0,"",VLOOKUP($B109,Takings!$B:$P,15,0))</f>
        <v/>
      </c>
    </row>
    <row r="110" spans="1:16" x14ac:dyDescent="0.35">
      <c r="A110" s="143" t="s">
        <v>1288</v>
      </c>
      <c r="B110" s="142">
        <v>41389</v>
      </c>
      <c r="C110" s="138">
        <f>SUMIF(Takings!$B:$B,'2013'!$B110,Takings!C:C)</f>
        <v>0</v>
      </c>
      <c r="D110" s="119">
        <f>SUMIF(Takings!$B:$B,'2013'!$B110,Takings!D:D)</f>
        <v>0</v>
      </c>
      <c r="E110" s="119">
        <f>SUMIF(Takings!$B:$B,'2013'!$B110,Takings!E:E)</f>
        <v>0</v>
      </c>
      <c r="F110" s="140">
        <f>SUMIF(Takings!$B:$B,'2013'!$B110,Takings!F:F)</f>
        <v>0</v>
      </c>
      <c r="G110" s="141">
        <f>SUMIF(Takings!$B:$B,'2013'!$B110,Takings!G:G)</f>
        <v>0</v>
      </c>
      <c r="H110" s="140">
        <f t="shared" si="60"/>
        <v>0</v>
      </c>
      <c r="I110" s="138">
        <f>SUMIF(Takings!$B:$B,'2013'!$B110,Takings!I:I)</f>
        <v>0</v>
      </c>
      <c r="J110" s="139">
        <f>SUMIF(Takings!$B:$B,'2013'!$B110,Takings!J:J)</f>
        <v>0</v>
      </c>
      <c r="K110" s="139">
        <f t="shared" si="61"/>
        <v>0</v>
      </c>
      <c r="L110" s="138">
        <f t="shared" si="62"/>
        <v>0</v>
      </c>
      <c r="M110" s="140">
        <f t="shared" si="63"/>
        <v>0</v>
      </c>
      <c r="N110" s="137" t="str">
        <f>IF(VLOOKUP($B110,Takings!$B:$P,13,0)=0,"",VLOOKUP($B110,Takings!$B:$P,13,0))</f>
        <v>ANZAC DAY</v>
      </c>
      <c r="O110" s="136" t="str">
        <f>IF(VLOOKUP($B110,Takings!$B:$P,14,0)=0,"",VLOOKUP($B110,Takings!$B:$P,14,0))</f>
        <v/>
      </c>
      <c r="P110" s="135" t="str">
        <f>IF(VLOOKUP($B110,Takings!$B:$P,15,0)=0,"",VLOOKUP($B110,Takings!$B:$P,15,0))</f>
        <v/>
      </c>
    </row>
    <row r="111" spans="1:16" x14ac:dyDescent="0.35">
      <c r="A111" s="153" t="s">
        <v>1288</v>
      </c>
      <c r="B111" s="132">
        <v>41390</v>
      </c>
      <c r="C111" s="129">
        <f>SUMIF(Takings!$B:$B,'2013'!$B111,Takings!C:C)</f>
        <v>2180.0700000000002</v>
      </c>
      <c r="D111" s="119">
        <f>SUMIF(Takings!$B:$B,'2013'!$B111,Takings!D:D)</f>
        <v>0</v>
      </c>
      <c r="E111" s="119">
        <f>SUMIF(Takings!$B:$B,'2013'!$B111,Takings!E:E)</f>
        <v>0</v>
      </c>
      <c r="F111" s="128">
        <f>SUMIF(Takings!$B:$B,'2013'!$B111,Takings!F:F)</f>
        <v>899.9</v>
      </c>
      <c r="G111" s="131">
        <f>SUMIF(Takings!$B:$B,'2013'!$B111,Takings!G:G)</f>
        <v>35</v>
      </c>
      <c r="H111" s="128">
        <f t="shared" si="60"/>
        <v>25.71142857142857</v>
      </c>
      <c r="I111" s="129">
        <f>SUMIF(Takings!$B:$B,'2013'!$B111,Takings!I:I)</f>
        <v>1280.17</v>
      </c>
      <c r="J111" s="130">
        <f>SUMIF(Takings!$B:$B,'2013'!$B111,Takings!J:J)</f>
        <v>17</v>
      </c>
      <c r="K111" s="130">
        <f t="shared" si="61"/>
        <v>52</v>
      </c>
      <c r="L111" s="129">
        <f t="shared" si="62"/>
        <v>75.304117647058831</v>
      </c>
      <c r="M111" s="128">
        <f t="shared" si="63"/>
        <v>41.924423076923077</v>
      </c>
      <c r="N111" s="127" t="str">
        <f>IF(VLOOKUP($B111,Takings!$B:$P,13,0)=0,"",VLOOKUP($B111,Takings!$B:$P,13,0))</f>
        <v/>
      </c>
      <c r="O111" s="126" t="str">
        <f>IF(VLOOKUP($B111,Takings!$B:$P,14,0)=0,"",VLOOKUP($B111,Takings!$B:$P,14,0))</f>
        <v/>
      </c>
      <c r="P111" s="125" t="str">
        <f>IF(VLOOKUP($B111,Takings!$B:$P,15,0)=0,"",VLOOKUP($B111,Takings!$B:$P,15,0))</f>
        <v/>
      </c>
    </row>
    <row r="112" spans="1:16" x14ac:dyDescent="0.35">
      <c r="A112" s="153" t="s">
        <v>1288</v>
      </c>
      <c r="B112" s="132">
        <v>41391</v>
      </c>
      <c r="C112" s="129">
        <f>SUMIF(Takings!$B:$B,'2013'!$B112,Takings!C:C)</f>
        <v>1578.75</v>
      </c>
      <c r="D112" s="119">
        <f>SUMIF(Takings!$B:$B,'2013'!$B112,Takings!D:D)</f>
        <v>0</v>
      </c>
      <c r="E112" s="119">
        <f>SUMIF(Takings!$B:$B,'2013'!$B112,Takings!E:E)</f>
        <v>0</v>
      </c>
      <c r="F112" s="128">
        <f>SUMIF(Takings!$B:$B,'2013'!$B112,Takings!F:F)</f>
        <v>563.15</v>
      </c>
      <c r="G112" s="131">
        <f>SUMIF(Takings!$B:$B,'2013'!$B112,Takings!G:G)</f>
        <v>20</v>
      </c>
      <c r="H112" s="128">
        <f t="shared" si="60"/>
        <v>28.157499999999999</v>
      </c>
      <c r="I112" s="129">
        <f>SUMIF(Takings!$B:$B,'2013'!$B112,Takings!I:I)</f>
        <v>1015.6</v>
      </c>
      <c r="J112" s="130">
        <f>SUMIF(Takings!$B:$B,'2013'!$B112,Takings!J:J)</f>
        <v>10</v>
      </c>
      <c r="K112" s="130">
        <f t="shared" si="61"/>
        <v>30</v>
      </c>
      <c r="L112" s="129">
        <f t="shared" si="62"/>
        <v>101.56</v>
      </c>
      <c r="M112" s="128">
        <f t="shared" si="63"/>
        <v>52.625</v>
      </c>
      <c r="N112" s="127" t="str">
        <f>IF(VLOOKUP($B112,Takings!$B:$P,13,0)=0,"",VLOOKUP($B112,Takings!$B:$P,13,0))</f>
        <v/>
      </c>
      <c r="O112" s="126" t="str">
        <f>IF(VLOOKUP($B112,Takings!$B:$P,14,0)=0,"",VLOOKUP($B112,Takings!$B:$P,14,0))</f>
        <v/>
      </c>
      <c r="P112" s="125" t="str">
        <f>IF(VLOOKUP($B112,Takings!$B:$P,15,0)=0,"",VLOOKUP($B112,Takings!$B:$P,15,0))</f>
        <v/>
      </c>
    </row>
    <row r="113" spans="1:16" x14ac:dyDescent="0.35">
      <c r="A113" s="124"/>
      <c r="B113" s="123">
        <v>41392</v>
      </c>
      <c r="C113" s="119">
        <f>SUM(C107:C112)</f>
        <v>7412.41</v>
      </c>
      <c r="D113" s="119">
        <f>VLOOKUP($B113,Takings!$B:$P,3,0)</f>
        <v>5275.5</v>
      </c>
      <c r="E113" s="122">
        <f>SUM(C113:D113)</f>
        <v>12687.91</v>
      </c>
      <c r="F113" s="118"/>
      <c r="G113" s="121">
        <f>SUM(G107:G112)</f>
        <v>144</v>
      </c>
      <c r="H113" s="118">
        <f>AVERAGE(H107:H112)</f>
        <v>25.159088827838829</v>
      </c>
      <c r="I113" s="119">
        <f>SUM(I107:I112)</f>
        <v>2879.21</v>
      </c>
      <c r="J113" s="120">
        <f>SUM(J107:J112)</f>
        <v>51</v>
      </c>
      <c r="K113" s="120">
        <f>SUM(G113,J113)</f>
        <v>195</v>
      </c>
      <c r="L113" s="119">
        <f>AVERAGE(L107:L112)</f>
        <v>41.917667755991289</v>
      </c>
      <c r="M113" s="118">
        <f>AVERAGE(M107:M112)</f>
        <v>31.173582881404315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53" t="s">
        <v>1289</v>
      </c>
      <c r="B114" s="132">
        <v>41393</v>
      </c>
      <c r="C114" s="129">
        <f>SUMIF(Takings!$B:$B,'2013'!$B114,Takings!C:C)</f>
        <v>791.93</v>
      </c>
      <c r="D114" s="119">
        <f>SUMIF(Takings!$B:$B,'2013'!$B114,Takings!D:D)</f>
        <v>0</v>
      </c>
      <c r="E114" s="119">
        <f>SUMIF(Takings!$B:$B,'2013'!$B114,Takings!E:E)</f>
        <v>0</v>
      </c>
      <c r="F114" s="128">
        <f>SUMIF(Takings!$B:$B,'2013'!$B114,Takings!F:F)</f>
        <v>570.1</v>
      </c>
      <c r="G114" s="131">
        <f>SUMIF(Takings!$B:$B,'2013'!$B114,Takings!G:G)</f>
        <v>37</v>
      </c>
      <c r="H114" s="128">
        <f t="shared" ref="H114:H119" si="64">IFERROR(F114/G114,0)</f>
        <v>15.408108108108109</v>
      </c>
      <c r="I114" s="129">
        <f>SUMIF(Takings!$B:$B,'2013'!$B114,Takings!I:I)</f>
        <v>221.83</v>
      </c>
      <c r="J114" s="130">
        <f>SUMIF(Takings!$B:$B,'2013'!$B114,Takings!J:J)</f>
        <v>7</v>
      </c>
      <c r="K114" s="130">
        <f t="shared" ref="K114:K119" si="65">IFERROR(SUM(G114,J114),0)</f>
        <v>44</v>
      </c>
      <c r="L114" s="129">
        <f t="shared" ref="L114:L119" si="66">IFERROR(MEDIAN(I114/J114),0)</f>
        <v>31.69</v>
      </c>
      <c r="M114" s="128">
        <f t="shared" ref="M114:M119" si="67">IFERROR(SUM(F114,I114)/K114,0)</f>
        <v>17.998409090909092</v>
      </c>
      <c r="N114" s="127" t="str">
        <f>IF(VLOOKUP($B114,Takings!$B:$P,13,0)=0,"",VLOOKUP($B114,Takings!$B:$P,13,0))</f>
        <v/>
      </c>
      <c r="O114" s="126" t="str">
        <f>IF(VLOOKUP($B114,Takings!$B:$P,14,0)=0,"",VLOOKUP($B114,Takings!$B:$P,14,0))</f>
        <v/>
      </c>
      <c r="P114" s="125" t="str">
        <f>IF(VLOOKUP($B114,Takings!$B:$P,15,0)=0,"",VLOOKUP($B114,Takings!$B:$P,15,0))</f>
        <v/>
      </c>
    </row>
    <row r="115" spans="1:16" x14ac:dyDescent="0.35">
      <c r="A115" s="153" t="s">
        <v>1289</v>
      </c>
      <c r="B115" s="132">
        <v>41394</v>
      </c>
      <c r="C115" s="129">
        <f>SUMIF(Takings!$B:$B,'2013'!$B115,Takings!C:C)</f>
        <v>702.49</v>
      </c>
      <c r="D115" s="119">
        <f>SUMIF(Takings!$B:$B,'2013'!$B115,Takings!D:D)</f>
        <v>0</v>
      </c>
      <c r="E115" s="119">
        <f>SUMIF(Takings!$B:$B,'2013'!$B115,Takings!E:E)</f>
        <v>0</v>
      </c>
      <c r="F115" s="128">
        <f>SUMIF(Takings!$B:$B,'2013'!$B115,Takings!F:F)</f>
        <v>340.25</v>
      </c>
      <c r="G115" s="131">
        <f>SUMIF(Takings!$B:$B,'2013'!$B115,Takings!G:G)</f>
        <v>21</v>
      </c>
      <c r="H115" s="128">
        <f t="shared" si="64"/>
        <v>16.202380952380953</v>
      </c>
      <c r="I115" s="129">
        <f>SUMIF(Takings!$B:$B,'2013'!$B115,Takings!I:I)</f>
        <v>362.24</v>
      </c>
      <c r="J115" s="130">
        <f>SUMIF(Takings!$B:$B,'2013'!$B115,Takings!J:J)</f>
        <v>9</v>
      </c>
      <c r="K115" s="130">
        <f t="shared" si="65"/>
        <v>30</v>
      </c>
      <c r="L115" s="129">
        <f t="shared" si="66"/>
        <v>40.248888888888892</v>
      </c>
      <c r="M115" s="128">
        <f t="shared" si="67"/>
        <v>23.416333333333334</v>
      </c>
      <c r="N115" s="127" t="str">
        <f>IF(VLOOKUP($B115,Takings!$B:$P,13,0)=0,"",VLOOKUP($B115,Takings!$B:$P,13,0))</f>
        <v/>
      </c>
      <c r="O115" s="126" t="str">
        <f>IF(VLOOKUP($B115,Takings!$B:$P,14,0)=0,"",VLOOKUP($B115,Takings!$B:$P,14,0))</f>
        <v/>
      </c>
      <c r="P115" s="125" t="str">
        <f>IF(VLOOKUP($B115,Takings!$B:$P,15,0)=0,"",VLOOKUP($B115,Takings!$B:$P,15,0))</f>
        <v/>
      </c>
    </row>
    <row r="116" spans="1:16" x14ac:dyDescent="0.35">
      <c r="A116" s="153" t="s">
        <v>1289</v>
      </c>
      <c r="B116" s="132">
        <v>41395</v>
      </c>
      <c r="C116" s="129">
        <f>SUMIF(Takings!$B:$B,'2013'!$B116,Takings!C:C)</f>
        <v>803.46</v>
      </c>
      <c r="D116" s="119">
        <f>SUMIF(Takings!$B:$B,'2013'!$B116,Takings!D:D)</f>
        <v>0</v>
      </c>
      <c r="E116" s="119">
        <f>SUMIF(Takings!$B:$B,'2013'!$B116,Takings!E:E)</f>
        <v>0</v>
      </c>
      <c r="F116" s="128">
        <f>SUMIF(Takings!$B:$B,'2013'!$B116,Takings!F:F)</f>
        <v>578.6</v>
      </c>
      <c r="G116" s="131">
        <f>SUMIF(Takings!$B:$B,'2013'!$B116,Takings!G:G)</f>
        <v>27</v>
      </c>
      <c r="H116" s="128">
        <f t="shared" si="64"/>
        <v>21.42962962962963</v>
      </c>
      <c r="I116" s="129">
        <f>SUMIF(Takings!$B:$B,'2013'!$B116,Takings!I:I)</f>
        <v>224.86</v>
      </c>
      <c r="J116" s="130">
        <f>SUMIF(Takings!$B:$B,'2013'!$B116,Takings!J:J)</f>
        <v>8</v>
      </c>
      <c r="K116" s="130">
        <f t="shared" si="65"/>
        <v>35</v>
      </c>
      <c r="L116" s="129">
        <f t="shared" si="66"/>
        <v>28.107500000000002</v>
      </c>
      <c r="M116" s="128">
        <f t="shared" si="67"/>
        <v>22.956</v>
      </c>
      <c r="N116" s="127" t="str">
        <f>IF(VLOOKUP($B116,Takings!$B:$P,13,0)=0,"",VLOOKUP($B116,Takings!$B:$P,13,0))</f>
        <v/>
      </c>
      <c r="O116" s="126" t="str">
        <f>IF(VLOOKUP($B116,Takings!$B:$P,14,0)=0,"",VLOOKUP($B116,Takings!$B:$P,14,0))</f>
        <v/>
      </c>
      <c r="P116" s="125" t="str">
        <f>IF(VLOOKUP($B116,Takings!$B:$P,15,0)=0,"",VLOOKUP($B116,Takings!$B:$P,15,0))</f>
        <v/>
      </c>
    </row>
    <row r="117" spans="1:16" x14ac:dyDescent="0.35">
      <c r="A117" s="153" t="s">
        <v>1289</v>
      </c>
      <c r="B117" s="132">
        <v>41396</v>
      </c>
      <c r="C117" s="129">
        <f>SUMIF(Takings!$B:$B,'2013'!$B117,Takings!C:C)</f>
        <v>1602.06</v>
      </c>
      <c r="D117" s="119">
        <f>SUMIF(Takings!$B:$B,'2013'!$B117,Takings!D:D)</f>
        <v>0</v>
      </c>
      <c r="E117" s="119">
        <f>SUMIF(Takings!$B:$B,'2013'!$B117,Takings!E:E)</f>
        <v>0</v>
      </c>
      <c r="F117" s="128">
        <f>SUMIF(Takings!$B:$B,'2013'!$B117,Takings!F:F)</f>
        <v>505.25</v>
      </c>
      <c r="G117" s="131">
        <f>SUMIF(Takings!$B:$B,'2013'!$B117,Takings!G:G)</f>
        <v>29</v>
      </c>
      <c r="H117" s="128">
        <f t="shared" si="64"/>
        <v>17.422413793103448</v>
      </c>
      <c r="I117" s="129">
        <f>SUMIF(Takings!$B:$B,'2013'!$B117,Takings!I:I)</f>
        <v>1096.81</v>
      </c>
      <c r="J117" s="130">
        <f>SUMIF(Takings!$B:$B,'2013'!$B117,Takings!J:J)</f>
        <v>11</v>
      </c>
      <c r="K117" s="130">
        <f t="shared" si="65"/>
        <v>40</v>
      </c>
      <c r="L117" s="129">
        <f t="shared" si="66"/>
        <v>99.71</v>
      </c>
      <c r="M117" s="128">
        <f t="shared" si="67"/>
        <v>40.051499999999997</v>
      </c>
      <c r="N117" s="127" t="str">
        <f>IF(VLOOKUP($B117,Takings!$B:$P,13,0)=0,"",VLOOKUP($B117,Takings!$B:$P,13,0))</f>
        <v/>
      </c>
      <c r="O117" s="126" t="str">
        <f>IF(VLOOKUP($B117,Takings!$B:$P,14,0)=0,"",VLOOKUP($B117,Takings!$B:$P,14,0))</f>
        <v/>
      </c>
      <c r="P117" s="125" t="str">
        <f>IF(VLOOKUP($B117,Takings!$B:$P,15,0)=0,"",VLOOKUP($B117,Takings!$B:$P,15,0))</f>
        <v/>
      </c>
    </row>
    <row r="118" spans="1:16" x14ac:dyDescent="0.35">
      <c r="A118" s="153" t="s">
        <v>1289</v>
      </c>
      <c r="B118" s="132">
        <v>41397</v>
      </c>
      <c r="C118" s="129">
        <f>SUMIF(Takings!$B:$B,'2013'!$B118,Takings!C:C)</f>
        <v>1543.65</v>
      </c>
      <c r="D118" s="119">
        <f>SUMIF(Takings!$B:$B,'2013'!$B118,Takings!D:D)</f>
        <v>0</v>
      </c>
      <c r="E118" s="119">
        <f>SUMIF(Takings!$B:$B,'2013'!$B118,Takings!E:E)</f>
        <v>0</v>
      </c>
      <c r="F118" s="128">
        <f>SUMIF(Takings!$B:$B,'2013'!$B118,Takings!F:F)</f>
        <v>722.65</v>
      </c>
      <c r="G118" s="131">
        <f>SUMIF(Takings!$B:$B,'2013'!$B118,Takings!G:G)</f>
        <v>37</v>
      </c>
      <c r="H118" s="128">
        <f t="shared" si="64"/>
        <v>19.53108108108108</v>
      </c>
      <c r="I118" s="129">
        <f>SUMIF(Takings!$B:$B,'2013'!$B118,Takings!I:I)</f>
        <v>821</v>
      </c>
      <c r="J118" s="130">
        <f>SUMIF(Takings!$B:$B,'2013'!$B118,Takings!J:J)</f>
        <v>17</v>
      </c>
      <c r="K118" s="130">
        <f t="shared" si="65"/>
        <v>54</v>
      </c>
      <c r="L118" s="129">
        <f t="shared" si="66"/>
        <v>48.294117647058826</v>
      </c>
      <c r="M118" s="128">
        <f t="shared" si="67"/>
        <v>28.586111111111112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53" t="s">
        <v>1289</v>
      </c>
      <c r="B119" s="132">
        <v>41398</v>
      </c>
      <c r="C119" s="129">
        <f>SUMIF(Takings!$B:$B,'2013'!$B119,Takings!C:C)</f>
        <v>521.29999999999995</v>
      </c>
      <c r="D119" s="119">
        <f>SUMIF(Takings!$B:$B,'2013'!$B119,Takings!D:D)</f>
        <v>0</v>
      </c>
      <c r="E119" s="119">
        <f>SUMIF(Takings!$B:$B,'2013'!$B119,Takings!E:E)</f>
        <v>0</v>
      </c>
      <c r="F119" s="128">
        <f>SUMIF(Takings!$B:$B,'2013'!$B119,Takings!F:F)</f>
        <v>315</v>
      </c>
      <c r="G119" s="131">
        <f>SUMIF(Takings!$B:$B,'2013'!$B119,Takings!G:G)</f>
        <v>9</v>
      </c>
      <c r="H119" s="128">
        <f t="shared" si="64"/>
        <v>35</v>
      </c>
      <c r="I119" s="129">
        <f>SUMIF(Takings!$B:$B,'2013'!$B119,Takings!I:I)</f>
        <v>206.3</v>
      </c>
      <c r="J119" s="130">
        <f>SUMIF(Takings!$B:$B,'2013'!$B119,Takings!J:J)</f>
        <v>6</v>
      </c>
      <c r="K119" s="130">
        <f t="shared" si="65"/>
        <v>15</v>
      </c>
      <c r="L119" s="129">
        <f t="shared" si="66"/>
        <v>34.383333333333333</v>
      </c>
      <c r="M119" s="128">
        <f t="shared" si="67"/>
        <v>34.75333333333333</v>
      </c>
      <c r="N119" s="127" t="str">
        <f>IF(VLOOKUP($B119,Takings!$B:$P,13,0)=0,"",VLOOKUP($B119,Takings!$B:$P,13,0))</f>
        <v/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41399</v>
      </c>
      <c r="C120" s="119">
        <f>SUM(C114:C119)</f>
        <v>5964.89</v>
      </c>
      <c r="D120" s="119">
        <f>VLOOKUP($B120,Takings!$B:$P,3,0)</f>
        <v>2300.4699999999998</v>
      </c>
      <c r="E120" s="122">
        <f>SUM(C120:D120)</f>
        <v>8265.36</v>
      </c>
      <c r="F120" s="118"/>
      <c r="G120" s="121">
        <f>SUM(G114:G119)</f>
        <v>160</v>
      </c>
      <c r="H120" s="118">
        <f>AVERAGE(H114:H119)</f>
        <v>20.832268927383868</v>
      </c>
      <c r="I120" s="119">
        <f>SUM(I114:I119)</f>
        <v>2933.04</v>
      </c>
      <c r="J120" s="120">
        <f>SUM(J114:J119)</f>
        <v>58</v>
      </c>
      <c r="K120" s="120">
        <f>SUM(G120,J120)</f>
        <v>218</v>
      </c>
      <c r="L120" s="119">
        <f>AVERAGE(L114:L119)</f>
        <v>47.072306644880172</v>
      </c>
      <c r="M120" s="118">
        <f>AVERAGE(M114:M119)</f>
        <v>27.960281144781145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53" t="s">
        <v>1290</v>
      </c>
      <c r="B121" s="132">
        <v>41400</v>
      </c>
      <c r="C121" s="129">
        <f>SUMIF(Takings!$B:$B,'2013'!$B121,Takings!C:C)</f>
        <v>558.08000000000004</v>
      </c>
      <c r="D121" s="119">
        <f>SUMIF(Takings!$B:$B,'2013'!$B121,Takings!D:D)</f>
        <v>0</v>
      </c>
      <c r="E121" s="119">
        <f>SUMIF(Takings!$B:$B,'2013'!$B121,Takings!E:E)</f>
        <v>0</v>
      </c>
      <c r="F121" s="128">
        <f>SUMIF(Takings!$B:$B,'2013'!$B121,Takings!F:F)</f>
        <v>304.2</v>
      </c>
      <c r="G121" s="131">
        <f>SUMIF(Takings!$B:$B,'2013'!$B121,Takings!G:G)</f>
        <v>20</v>
      </c>
      <c r="H121" s="128">
        <f t="shared" ref="H121:H126" si="68">IFERROR(F121/G121,0)</f>
        <v>15.209999999999999</v>
      </c>
      <c r="I121" s="129">
        <f>SUMIF(Takings!$B:$B,'2013'!$B121,Takings!I:I)</f>
        <v>253.88</v>
      </c>
      <c r="J121" s="130">
        <f>SUMIF(Takings!$B:$B,'2013'!$B121,Takings!J:J)</f>
        <v>10</v>
      </c>
      <c r="K121" s="130">
        <f t="shared" ref="K121:K126" si="69">IFERROR(SUM(G121,J121),0)</f>
        <v>30</v>
      </c>
      <c r="L121" s="129">
        <f t="shared" ref="L121:L126" si="70">IFERROR(MEDIAN(I121/J121),0)</f>
        <v>25.387999999999998</v>
      </c>
      <c r="M121" s="128">
        <f t="shared" ref="M121:M126" si="71">IFERROR(SUM(F121,I121)/K121,0)</f>
        <v>18.602666666666664</v>
      </c>
      <c r="N121" s="127" t="str">
        <f>IF(VLOOKUP($B121,Takings!$B:$P,13,0)=0,"",VLOOKUP($B121,Takings!$B:$P,13,0))</f>
        <v/>
      </c>
      <c r="O121" s="126" t="str">
        <f>IF(VLOOKUP($B121,Takings!$B:$P,14,0)=0,"",VLOOKUP($B121,Takings!$B:$P,14,0))</f>
        <v/>
      </c>
      <c r="P121" s="125" t="str">
        <f>IF(VLOOKUP($B121,Takings!$B:$P,15,0)=0,"",VLOOKUP($B121,Takings!$B:$P,15,0))</f>
        <v/>
      </c>
    </row>
    <row r="122" spans="1:16" x14ac:dyDescent="0.35">
      <c r="A122" s="153" t="s">
        <v>1290</v>
      </c>
      <c r="B122" s="132">
        <v>41401</v>
      </c>
      <c r="C122" s="129">
        <f>SUMIF(Takings!$B:$B,'2013'!$B122,Takings!C:C)</f>
        <v>629.67999999999995</v>
      </c>
      <c r="D122" s="119">
        <f>SUMIF(Takings!$B:$B,'2013'!$B122,Takings!D:D)</f>
        <v>0</v>
      </c>
      <c r="E122" s="119">
        <f>SUMIF(Takings!$B:$B,'2013'!$B122,Takings!E:E)</f>
        <v>0</v>
      </c>
      <c r="F122" s="128">
        <f>SUMIF(Takings!$B:$B,'2013'!$B122,Takings!F:F)</f>
        <v>470.8</v>
      </c>
      <c r="G122" s="131">
        <f>SUMIF(Takings!$B:$B,'2013'!$B122,Takings!G:G)</f>
        <v>25</v>
      </c>
      <c r="H122" s="128">
        <f t="shared" si="68"/>
        <v>18.832000000000001</v>
      </c>
      <c r="I122" s="129">
        <f>SUMIF(Takings!$B:$B,'2013'!$B122,Takings!I:I)</f>
        <v>158.88</v>
      </c>
      <c r="J122" s="130">
        <f>SUMIF(Takings!$B:$B,'2013'!$B122,Takings!J:J)</f>
        <v>7</v>
      </c>
      <c r="K122" s="130">
        <f t="shared" si="69"/>
        <v>32</v>
      </c>
      <c r="L122" s="129">
        <f t="shared" si="70"/>
        <v>22.697142857142858</v>
      </c>
      <c r="M122" s="128">
        <f t="shared" si="71"/>
        <v>19.677500000000002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53" t="s">
        <v>1290</v>
      </c>
      <c r="B123" s="132">
        <v>41402</v>
      </c>
      <c r="C123" s="129">
        <f>SUMIF(Takings!$B:$B,'2013'!$B123,Takings!C:C)</f>
        <v>964.09</v>
      </c>
      <c r="D123" s="119">
        <f>SUMIF(Takings!$B:$B,'2013'!$B123,Takings!D:D)</f>
        <v>0</v>
      </c>
      <c r="E123" s="119">
        <f>SUMIF(Takings!$B:$B,'2013'!$B123,Takings!E:E)</f>
        <v>0</v>
      </c>
      <c r="F123" s="128">
        <f>SUMIF(Takings!$B:$B,'2013'!$B123,Takings!F:F)</f>
        <v>591.45000000000005</v>
      </c>
      <c r="G123" s="131">
        <f>SUMIF(Takings!$B:$B,'2013'!$B123,Takings!G:G)</f>
        <v>26</v>
      </c>
      <c r="H123" s="128">
        <f t="shared" si="68"/>
        <v>22.748076923076926</v>
      </c>
      <c r="I123" s="129">
        <f>SUMIF(Takings!$B:$B,'2013'!$B123,Takings!I:I)</f>
        <v>372.64</v>
      </c>
      <c r="J123" s="130">
        <f>SUMIF(Takings!$B:$B,'2013'!$B123,Takings!J:J)</f>
        <v>9</v>
      </c>
      <c r="K123" s="130">
        <f t="shared" si="69"/>
        <v>35</v>
      </c>
      <c r="L123" s="129">
        <f t="shared" si="70"/>
        <v>41.404444444444444</v>
      </c>
      <c r="M123" s="128">
        <f t="shared" si="71"/>
        <v>27.545428571428573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53" t="s">
        <v>1290</v>
      </c>
      <c r="B124" s="132">
        <v>41403</v>
      </c>
      <c r="C124" s="129">
        <f>SUMIF(Takings!$B:$B,'2013'!$B124,Takings!C:C)</f>
        <v>1316.25</v>
      </c>
      <c r="D124" s="119">
        <f>SUMIF(Takings!$B:$B,'2013'!$B124,Takings!D:D)</f>
        <v>0</v>
      </c>
      <c r="E124" s="119">
        <f>SUMIF(Takings!$B:$B,'2013'!$B124,Takings!E:E)</f>
        <v>0</v>
      </c>
      <c r="F124" s="128">
        <f>SUMIF(Takings!$B:$B,'2013'!$B124,Takings!F:F)</f>
        <v>658.6</v>
      </c>
      <c r="G124" s="131">
        <f>SUMIF(Takings!$B:$B,'2013'!$B124,Takings!G:G)</f>
        <v>22</v>
      </c>
      <c r="H124" s="128">
        <f t="shared" si="68"/>
        <v>29.936363636363637</v>
      </c>
      <c r="I124" s="129">
        <f>SUMIF(Takings!$B:$B,'2013'!$B124,Takings!I:I)</f>
        <v>657.65</v>
      </c>
      <c r="J124" s="130">
        <f>SUMIF(Takings!$B:$B,'2013'!$B124,Takings!J:J)</f>
        <v>9</v>
      </c>
      <c r="K124" s="130">
        <f t="shared" si="69"/>
        <v>31</v>
      </c>
      <c r="L124" s="129">
        <f t="shared" si="70"/>
        <v>73.072222222222223</v>
      </c>
      <c r="M124" s="128">
        <f t="shared" si="71"/>
        <v>42.45967741935484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53" t="s">
        <v>1290</v>
      </c>
      <c r="B125" s="132">
        <v>41404</v>
      </c>
      <c r="C125" s="129">
        <f>SUMIF(Takings!$B:$B,'2013'!$B125,Takings!C:C)</f>
        <v>1114.08</v>
      </c>
      <c r="D125" s="119">
        <f>SUMIF(Takings!$B:$B,'2013'!$B125,Takings!D:D)</f>
        <v>0</v>
      </c>
      <c r="E125" s="119">
        <f>SUMIF(Takings!$B:$B,'2013'!$B125,Takings!E:E)</f>
        <v>0</v>
      </c>
      <c r="F125" s="128">
        <f>SUMIF(Takings!$B:$B,'2013'!$B125,Takings!F:F)</f>
        <v>531.95000000000005</v>
      </c>
      <c r="G125" s="131">
        <f>SUMIF(Takings!$B:$B,'2013'!$B125,Takings!G:G)</f>
        <v>32</v>
      </c>
      <c r="H125" s="128">
        <f t="shared" si="68"/>
        <v>16.623437500000001</v>
      </c>
      <c r="I125" s="129">
        <f>SUMIF(Takings!$B:$B,'2013'!$B125,Takings!I:I)</f>
        <v>582.13</v>
      </c>
      <c r="J125" s="130">
        <f>SUMIF(Takings!$B:$B,'2013'!$B125,Takings!J:J)</f>
        <v>12</v>
      </c>
      <c r="K125" s="130">
        <f t="shared" si="69"/>
        <v>44</v>
      </c>
      <c r="L125" s="129">
        <f t="shared" si="70"/>
        <v>48.510833333333331</v>
      </c>
      <c r="M125" s="128">
        <f t="shared" si="71"/>
        <v>25.319999999999997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53" t="s">
        <v>1290</v>
      </c>
      <c r="B126" s="132">
        <v>41405</v>
      </c>
      <c r="C126" s="129">
        <f>SUMIF(Takings!$B:$B,'2013'!$B126,Takings!C:C)</f>
        <v>771.96</v>
      </c>
      <c r="D126" s="119">
        <f>SUMIF(Takings!$B:$B,'2013'!$B126,Takings!D:D)</f>
        <v>0</v>
      </c>
      <c r="E126" s="119">
        <f>SUMIF(Takings!$B:$B,'2013'!$B126,Takings!E:E)</f>
        <v>0</v>
      </c>
      <c r="F126" s="128">
        <f>SUMIF(Takings!$B:$B,'2013'!$B126,Takings!F:F)</f>
        <v>470.75</v>
      </c>
      <c r="G126" s="131">
        <f>SUMIF(Takings!$B:$B,'2013'!$B126,Takings!G:G)</f>
        <v>22</v>
      </c>
      <c r="H126" s="128">
        <f t="shared" si="68"/>
        <v>21.397727272727273</v>
      </c>
      <c r="I126" s="129">
        <f>SUMIF(Takings!$B:$B,'2013'!$B126,Takings!I:I)</f>
        <v>301.20999999999998</v>
      </c>
      <c r="J126" s="130">
        <f>SUMIF(Takings!$B:$B,'2013'!$B126,Takings!J:J)</f>
        <v>6</v>
      </c>
      <c r="K126" s="130">
        <f t="shared" si="69"/>
        <v>28</v>
      </c>
      <c r="L126" s="129">
        <f t="shared" si="70"/>
        <v>50.201666666666661</v>
      </c>
      <c r="M126" s="128">
        <f t="shared" si="71"/>
        <v>27.57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41406</v>
      </c>
      <c r="C127" s="119">
        <f>SUM(C121:C126)</f>
        <v>5354.14</v>
      </c>
      <c r="D127" s="119">
        <f>VLOOKUP($B127,Takings!$B:$P,3,0)</f>
        <v>3437.13</v>
      </c>
      <c r="E127" s="122">
        <f>SUM(C127:D127)</f>
        <v>8791.27</v>
      </c>
      <c r="F127" s="118"/>
      <c r="G127" s="121">
        <f>SUM(G121:G126)</f>
        <v>147</v>
      </c>
      <c r="H127" s="118">
        <f>AVERAGE(H121:H126)</f>
        <v>20.791267555361305</v>
      </c>
      <c r="I127" s="119">
        <f>SUM(I121:I126)</f>
        <v>2326.39</v>
      </c>
      <c r="J127" s="120">
        <f>SUM(J121:J126)</f>
        <v>53</v>
      </c>
      <c r="K127" s="120">
        <f>SUM(G127,J127)</f>
        <v>200</v>
      </c>
      <c r="L127" s="119">
        <f>AVERAGE(L121:L126)</f>
        <v>43.545718253968253</v>
      </c>
      <c r="M127" s="118">
        <f>AVERAGE(M121:M126)</f>
        <v>26.862545442908345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53" t="s">
        <v>1291</v>
      </c>
      <c r="B128" s="132">
        <v>41407</v>
      </c>
      <c r="C128" s="129">
        <f>SUMIF(Takings!$B:$B,'2013'!$B128,Takings!C:C)</f>
        <v>1533.16</v>
      </c>
      <c r="D128" s="119">
        <f>SUMIF(Takings!$B:$B,'2013'!$B128,Takings!D:D)</f>
        <v>0</v>
      </c>
      <c r="E128" s="119">
        <f>SUMIF(Takings!$B:$B,'2013'!$B128,Takings!E:E)</f>
        <v>0</v>
      </c>
      <c r="F128" s="128">
        <f>SUMIF(Takings!$B:$B,'2013'!$B128,Takings!F:F)</f>
        <v>1168.0999999999999</v>
      </c>
      <c r="G128" s="131">
        <f>SUMIF(Takings!$B:$B,'2013'!$B128,Takings!G:G)</f>
        <v>31</v>
      </c>
      <c r="H128" s="128">
        <f t="shared" ref="H128:H133" si="72">IFERROR(F128/G128,0)</f>
        <v>37.680645161290322</v>
      </c>
      <c r="I128" s="129">
        <f>SUMIF(Takings!$B:$B,'2013'!$B128,Takings!I:I)</f>
        <v>365.06</v>
      </c>
      <c r="J128" s="130">
        <f>SUMIF(Takings!$B:$B,'2013'!$B128,Takings!J:J)</f>
        <v>7</v>
      </c>
      <c r="K128" s="130">
        <f t="shared" ref="K128:K133" si="73">IFERROR(SUM(G128,J128),0)</f>
        <v>38</v>
      </c>
      <c r="L128" s="129">
        <f t="shared" ref="L128:L133" si="74">IFERROR(MEDIAN(I128/J128),0)</f>
        <v>52.151428571428575</v>
      </c>
      <c r="M128" s="128">
        <f t="shared" ref="M128:M133" si="75">IFERROR(SUM(F128,I128)/K128,0)</f>
        <v>40.346315789473678</v>
      </c>
      <c r="N128" s="127" t="str">
        <f>IF(VLOOKUP($B128,Takings!$B:$P,13,0)=0,"",VLOOKUP($B128,Takings!$B:$P,13,0))</f>
        <v/>
      </c>
      <c r="O128" s="126" t="str">
        <f>IF(VLOOKUP($B128,Takings!$B:$P,14,0)=0,"",VLOOKUP($B128,Takings!$B:$P,14,0))</f>
        <v/>
      </c>
      <c r="P128" s="125" t="str">
        <f>IF(VLOOKUP($B128,Takings!$B:$P,15,0)=0,"",VLOOKUP($B128,Takings!$B:$P,15,0))</f>
        <v/>
      </c>
    </row>
    <row r="129" spans="1:16" x14ac:dyDescent="0.35">
      <c r="A129" s="153" t="s">
        <v>1291</v>
      </c>
      <c r="B129" s="132">
        <v>41408</v>
      </c>
      <c r="C129" s="129">
        <f>SUMIF(Takings!$B:$B,'2013'!$B129,Takings!C:C)</f>
        <v>583.29999999999995</v>
      </c>
      <c r="D129" s="119">
        <f>SUMIF(Takings!$B:$B,'2013'!$B129,Takings!D:D)</f>
        <v>0</v>
      </c>
      <c r="E129" s="119">
        <f>SUMIF(Takings!$B:$B,'2013'!$B129,Takings!E:E)</f>
        <v>0</v>
      </c>
      <c r="F129" s="128">
        <f>SUMIF(Takings!$B:$B,'2013'!$B129,Takings!F:F)</f>
        <v>253.3</v>
      </c>
      <c r="G129" s="131">
        <f>SUMIF(Takings!$B:$B,'2013'!$B129,Takings!G:G)</f>
        <v>18</v>
      </c>
      <c r="H129" s="128">
        <f t="shared" si="72"/>
        <v>14.072222222222223</v>
      </c>
      <c r="I129" s="129">
        <f>SUMIF(Takings!$B:$B,'2013'!$B129,Takings!I:I)</f>
        <v>335</v>
      </c>
      <c r="J129" s="130">
        <f>SUMIF(Takings!$B:$B,'2013'!$B129,Takings!J:J)</f>
        <v>11</v>
      </c>
      <c r="K129" s="130">
        <f t="shared" si="73"/>
        <v>29</v>
      </c>
      <c r="L129" s="129">
        <f t="shared" si="74"/>
        <v>30.454545454545453</v>
      </c>
      <c r="M129" s="128">
        <f t="shared" si="75"/>
        <v>20.286206896551722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53" t="s">
        <v>1291</v>
      </c>
      <c r="B130" s="132">
        <v>41409</v>
      </c>
      <c r="C130" s="129">
        <f>SUMIF(Takings!$B:$B,'2013'!$B130,Takings!C:C)</f>
        <v>753.99</v>
      </c>
      <c r="D130" s="119">
        <f>SUMIF(Takings!$B:$B,'2013'!$B130,Takings!D:D)</f>
        <v>0</v>
      </c>
      <c r="E130" s="119">
        <f>SUMIF(Takings!$B:$B,'2013'!$B130,Takings!E:E)</f>
        <v>0</v>
      </c>
      <c r="F130" s="128">
        <f>SUMIF(Takings!$B:$B,'2013'!$B130,Takings!F:F)</f>
        <v>510.25</v>
      </c>
      <c r="G130" s="131">
        <f>SUMIF(Takings!$B:$B,'2013'!$B130,Takings!G:G)</f>
        <v>23</v>
      </c>
      <c r="H130" s="128">
        <f t="shared" si="72"/>
        <v>22.184782608695652</v>
      </c>
      <c r="I130" s="129">
        <f>SUMIF(Takings!$B:$B,'2013'!$B130,Takings!I:I)</f>
        <v>243.74</v>
      </c>
      <c r="J130" s="130">
        <f>SUMIF(Takings!$B:$B,'2013'!$B130,Takings!J:J)</f>
        <v>6</v>
      </c>
      <c r="K130" s="130">
        <f t="shared" si="73"/>
        <v>29</v>
      </c>
      <c r="L130" s="129">
        <f t="shared" si="74"/>
        <v>40.623333333333335</v>
      </c>
      <c r="M130" s="128">
        <f t="shared" si="75"/>
        <v>25.999655172413792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x14ac:dyDescent="0.35">
      <c r="A131" s="153" t="s">
        <v>1291</v>
      </c>
      <c r="B131" s="132">
        <v>41410</v>
      </c>
      <c r="C131" s="129">
        <f>SUMIF(Takings!$B:$B,'2013'!$B131,Takings!C:C)</f>
        <v>1881.07</v>
      </c>
      <c r="D131" s="119">
        <f>SUMIF(Takings!$B:$B,'2013'!$B131,Takings!D:D)</f>
        <v>0</v>
      </c>
      <c r="E131" s="119">
        <f>SUMIF(Takings!$B:$B,'2013'!$B131,Takings!E:E)</f>
        <v>0</v>
      </c>
      <c r="F131" s="128">
        <f>SUMIF(Takings!$B:$B,'2013'!$B131,Takings!F:F)</f>
        <v>637.54999999999995</v>
      </c>
      <c r="G131" s="131">
        <f>SUMIF(Takings!$B:$B,'2013'!$B131,Takings!G:G)</f>
        <v>32</v>
      </c>
      <c r="H131" s="128">
        <f t="shared" si="72"/>
        <v>19.923437499999999</v>
      </c>
      <c r="I131" s="129">
        <f>SUMIF(Takings!$B:$B,'2013'!$B131,Takings!I:I)</f>
        <v>1223.52</v>
      </c>
      <c r="J131" s="130">
        <f>SUMIF(Takings!$B:$B,'2013'!$B131,Takings!J:J)</f>
        <v>14</v>
      </c>
      <c r="K131" s="130">
        <f t="shared" si="73"/>
        <v>46</v>
      </c>
      <c r="L131" s="129">
        <f t="shared" si="74"/>
        <v>87.394285714285715</v>
      </c>
      <c r="M131" s="128">
        <f t="shared" si="75"/>
        <v>40.458043478260869</v>
      </c>
      <c r="N131" s="127" t="str">
        <f>IF(VLOOKUP($B131,Takings!$B:$P,13,0)=0,"",VLOOKUP($B131,Takings!$B:$P,13,0))</f>
        <v/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x14ac:dyDescent="0.35">
      <c r="A132" s="153" t="s">
        <v>1291</v>
      </c>
      <c r="B132" s="132">
        <v>41411</v>
      </c>
      <c r="C132" s="129">
        <f>SUMIF(Takings!$B:$B,'2013'!$B132,Takings!C:C)</f>
        <v>1107.94</v>
      </c>
      <c r="D132" s="119">
        <f>SUMIF(Takings!$B:$B,'2013'!$B132,Takings!D:D)</f>
        <v>0</v>
      </c>
      <c r="E132" s="119">
        <f>SUMIF(Takings!$B:$B,'2013'!$B132,Takings!E:E)</f>
        <v>0</v>
      </c>
      <c r="F132" s="128">
        <f>SUMIF(Takings!$B:$B,'2013'!$B132,Takings!F:F)</f>
        <v>796.3</v>
      </c>
      <c r="G132" s="131">
        <f>SUMIF(Takings!$B:$B,'2013'!$B132,Takings!G:G)</f>
        <v>42</v>
      </c>
      <c r="H132" s="128">
        <f t="shared" si="72"/>
        <v>18.959523809523809</v>
      </c>
      <c r="I132" s="129">
        <f>SUMIF(Takings!$B:$B,'2013'!$B132,Takings!I:I)</f>
        <v>311.64</v>
      </c>
      <c r="J132" s="130">
        <f>SUMIF(Takings!$B:$B,'2013'!$B132,Takings!J:J)</f>
        <v>8</v>
      </c>
      <c r="K132" s="130">
        <f t="shared" si="73"/>
        <v>50</v>
      </c>
      <c r="L132" s="129">
        <f t="shared" si="74"/>
        <v>38.954999999999998</v>
      </c>
      <c r="M132" s="128">
        <f t="shared" si="75"/>
        <v>22.158799999999999</v>
      </c>
      <c r="N132" s="127" t="str">
        <f>IF(VLOOKUP($B132,Takings!$B:$P,13,0)=0,"",VLOOKUP($B132,Takings!$B:$P,13,0))</f>
        <v/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53" t="s">
        <v>1291</v>
      </c>
      <c r="B133" s="132">
        <v>41412</v>
      </c>
      <c r="C133" s="129">
        <f>SUMIF(Takings!$B:$B,'2013'!$B133,Takings!C:C)</f>
        <v>542.66999999999996</v>
      </c>
      <c r="D133" s="119">
        <f>SUMIF(Takings!$B:$B,'2013'!$B133,Takings!D:D)</f>
        <v>0</v>
      </c>
      <c r="E133" s="119">
        <f>SUMIF(Takings!$B:$B,'2013'!$B133,Takings!E:E)</f>
        <v>0</v>
      </c>
      <c r="F133" s="128">
        <f>SUMIF(Takings!$B:$B,'2013'!$B133,Takings!F:F)</f>
        <v>282.5</v>
      </c>
      <c r="G133" s="131">
        <f>SUMIF(Takings!$B:$B,'2013'!$B133,Takings!G:G)</f>
        <v>15</v>
      </c>
      <c r="H133" s="128">
        <f t="shared" si="72"/>
        <v>18.833333333333332</v>
      </c>
      <c r="I133" s="129">
        <f>SUMIF(Takings!$B:$B,'2013'!$B133,Takings!I:I)</f>
        <v>260.17</v>
      </c>
      <c r="J133" s="130">
        <f>SUMIF(Takings!$B:$B,'2013'!$B133,Takings!J:J)</f>
        <v>7</v>
      </c>
      <c r="K133" s="130">
        <f t="shared" si="73"/>
        <v>22</v>
      </c>
      <c r="L133" s="129">
        <f t="shared" si="74"/>
        <v>37.167142857142856</v>
      </c>
      <c r="M133" s="128">
        <f t="shared" si="75"/>
        <v>24.666818181818186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41413</v>
      </c>
      <c r="C134" s="119">
        <f>SUM(C128:C133)</f>
        <v>6402.1299999999992</v>
      </c>
      <c r="D134" s="119">
        <f>VLOOKUP($B134,Takings!$B:$P,3,0)</f>
        <v>3976.32</v>
      </c>
      <c r="E134" s="122">
        <f>SUM(C134:D134)</f>
        <v>10378.449999999999</v>
      </c>
      <c r="F134" s="118"/>
      <c r="G134" s="121">
        <f>SUM(G128:G133)</f>
        <v>161</v>
      </c>
      <c r="H134" s="118">
        <f>AVERAGE(H128:H133)</f>
        <v>21.942324105844222</v>
      </c>
      <c r="I134" s="119">
        <f>SUM(I128:I133)</f>
        <v>2739.1299999999997</v>
      </c>
      <c r="J134" s="120">
        <f>SUM(J128:J133)</f>
        <v>53</v>
      </c>
      <c r="K134" s="120">
        <f>SUM(G134,J134)</f>
        <v>214</v>
      </c>
      <c r="L134" s="119">
        <f>AVERAGE(L128:L133)</f>
        <v>47.790955988455984</v>
      </c>
      <c r="M134" s="118">
        <f>AVERAGE(M128:M133)</f>
        <v>28.985973253086382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53" t="s">
        <v>1292</v>
      </c>
      <c r="B135" s="132">
        <v>41414</v>
      </c>
      <c r="C135" s="129">
        <f>SUMIF(Takings!$B:$B,'2013'!$B135,Takings!C:C)</f>
        <v>486.65</v>
      </c>
      <c r="D135" s="119">
        <f>SUMIF(Takings!$B:$B,'2013'!$B135,Takings!D:D)</f>
        <v>0</v>
      </c>
      <c r="E135" s="119">
        <f>SUMIF(Takings!$B:$B,'2013'!$B135,Takings!E:E)</f>
        <v>0</v>
      </c>
      <c r="F135" s="128">
        <f>SUMIF(Takings!$B:$B,'2013'!$B135,Takings!F:F)</f>
        <v>391.35</v>
      </c>
      <c r="G135" s="131">
        <f>SUMIF(Takings!$B:$B,'2013'!$B135,Takings!G:G)</f>
        <v>30</v>
      </c>
      <c r="H135" s="128">
        <f t="shared" ref="H135:H140" si="76">IFERROR(F135/G135,0)</f>
        <v>13.045</v>
      </c>
      <c r="I135" s="129">
        <f>SUMIF(Takings!$B:$B,'2013'!$B135,Takings!I:I)</f>
        <v>95.3</v>
      </c>
      <c r="J135" s="130">
        <f>SUMIF(Takings!$B:$B,'2013'!$B135,Takings!J:J)</f>
        <v>4</v>
      </c>
      <c r="K135" s="130">
        <f t="shared" ref="K135:K140" si="77">IFERROR(SUM(G135,J135),0)</f>
        <v>34</v>
      </c>
      <c r="L135" s="129">
        <f t="shared" ref="L135:L140" si="78">IFERROR(MEDIAN(I135/J135),0)</f>
        <v>23.824999999999999</v>
      </c>
      <c r="M135" s="128">
        <f t="shared" ref="M135:M140" si="79">IFERROR(SUM(F135,I135)/K135,0)</f>
        <v>14.313235294117648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53" t="s">
        <v>1292</v>
      </c>
      <c r="B136" s="132">
        <v>41415</v>
      </c>
      <c r="C136" s="129">
        <f>SUMIF(Takings!$B:$B,'2013'!$B136,Takings!C:C)</f>
        <v>1118.05</v>
      </c>
      <c r="D136" s="119">
        <f>SUMIF(Takings!$B:$B,'2013'!$B136,Takings!D:D)</f>
        <v>0</v>
      </c>
      <c r="E136" s="119">
        <f>SUMIF(Takings!$B:$B,'2013'!$B136,Takings!E:E)</f>
        <v>0</v>
      </c>
      <c r="F136" s="128">
        <f>SUMIF(Takings!$B:$B,'2013'!$B136,Takings!F:F)</f>
        <v>784.7</v>
      </c>
      <c r="G136" s="131">
        <f>SUMIF(Takings!$B:$B,'2013'!$B136,Takings!G:G)</f>
        <v>31</v>
      </c>
      <c r="H136" s="128">
        <f t="shared" si="76"/>
        <v>25.312903225806455</v>
      </c>
      <c r="I136" s="129">
        <f>SUMIF(Takings!$B:$B,'2013'!$B136,Takings!I:I)</f>
        <v>333.35</v>
      </c>
      <c r="J136" s="130">
        <f>SUMIF(Takings!$B:$B,'2013'!$B136,Takings!J:J)</f>
        <v>15</v>
      </c>
      <c r="K136" s="130">
        <f t="shared" si="77"/>
        <v>46</v>
      </c>
      <c r="L136" s="129">
        <f t="shared" si="78"/>
        <v>22.223333333333336</v>
      </c>
      <c r="M136" s="128">
        <f t="shared" si="79"/>
        <v>24.3054347826087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53" t="s">
        <v>1292</v>
      </c>
      <c r="B137" s="132">
        <v>41416</v>
      </c>
      <c r="C137" s="129">
        <f>SUMIF(Takings!$B:$B,'2013'!$B137,Takings!C:C)</f>
        <v>691.01</v>
      </c>
      <c r="D137" s="119">
        <f>SUMIF(Takings!$B:$B,'2013'!$B137,Takings!D:D)</f>
        <v>0</v>
      </c>
      <c r="E137" s="119">
        <f>SUMIF(Takings!$B:$B,'2013'!$B137,Takings!E:E)</f>
        <v>0</v>
      </c>
      <c r="F137" s="128">
        <f>SUMIF(Takings!$B:$B,'2013'!$B137,Takings!F:F)</f>
        <v>600.79999999999995</v>
      </c>
      <c r="G137" s="131">
        <f>SUMIF(Takings!$B:$B,'2013'!$B137,Takings!G:G)</f>
        <v>33</v>
      </c>
      <c r="H137" s="128">
        <f t="shared" si="76"/>
        <v>18.206060606060603</v>
      </c>
      <c r="I137" s="129">
        <f>SUMIF(Takings!$B:$B,'2013'!$B137,Takings!I:I)</f>
        <v>90.21</v>
      </c>
      <c r="J137" s="130">
        <f>SUMIF(Takings!$B:$B,'2013'!$B137,Takings!J:J)</f>
        <v>4</v>
      </c>
      <c r="K137" s="130">
        <f t="shared" si="77"/>
        <v>37</v>
      </c>
      <c r="L137" s="129">
        <f t="shared" si="78"/>
        <v>22.552499999999998</v>
      </c>
      <c r="M137" s="128">
        <f t="shared" si="79"/>
        <v>18.675945945945944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53" t="s">
        <v>1292</v>
      </c>
      <c r="B138" s="132">
        <v>41417</v>
      </c>
      <c r="C138" s="129">
        <f>SUMIF(Takings!$B:$B,'2013'!$B138,Takings!C:C)</f>
        <v>1334.18</v>
      </c>
      <c r="D138" s="119">
        <f>SUMIF(Takings!$B:$B,'2013'!$B138,Takings!D:D)</f>
        <v>0</v>
      </c>
      <c r="E138" s="119">
        <f>SUMIF(Takings!$B:$B,'2013'!$B138,Takings!E:E)</f>
        <v>0</v>
      </c>
      <c r="F138" s="128">
        <f>SUMIF(Takings!$B:$B,'2013'!$B138,Takings!F:F)</f>
        <v>808.4</v>
      </c>
      <c r="G138" s="131">
        <f>SUMIF(Takings!$B:$B,'2013'!$B138,Takings!G:G)</f>
        <v>29</v>
      </c>
      <c r="H138" s="128">
        <f t="shared" si="76"/>
        <v>27.875862068965517</v>
      </c>
      <c r="I138" s="129">
        <f>SUMIF(Takings!$B:$B,'2013'!$B138,Takings!I:I)</f>
        <v>525.78</v>
      </c>
      <c r="J138" s="130">
        <f>SUMIF(Takings!$B:$B,'2013'!$B138,Takings!J:J)</f>
        <v>9</v>
      </c>
      <c r="K138" s="130">
        <f t="shared" si="77"/>
        <v>38</v>
      </c>
      <c r="L138" s="129">
        <f t="shared" si="78"/>
        <v>58.419999999999995</v>
      </c>
      <c r="M138" s="128">
        <f t="shared" si="79"/>
        <v>35.109999999999992</v>
      </c>
      <c r="N138" s="127" t="str">
        <f>IF(VLOOKUP($B138,Takings!$B:$P,13,0)=0,"",VLOOKUP($B138,Takings!$B:$P,13,0))</f>
        <v/>
      </c>
      <c r="O138" s="126" t="str">
        <f>IF(VLOOKUP($B138,Takings!$B:$P,14,0)=0,"",VLOOKUP($B138,Takings!$B:$P,14,0))</f>
        <v/>
      </c>
      <c r="P138" s="125" t="str">
        <f>IF(VLOOKUP($B138,Takings!$B:$P,15,0)=0,"",VLOOKUP($B138,Takings!$B:$P,15,0))</f>
        <v/>
      </c>
    </row>
    <row r="139" spans="1:16" x14ac:dyDescent="0.35">
      <c r="A139" s="153" t="s">
        <v>1292</v>
      </c>
      <c r="B139" s="132">
        <v>41418</v>
      </c>
      <c r="C139" s="129">
        <f>SUMIF(Takings!$B:$B,'2013'!$B139,Takings!C:C)</f>
        <v>1199.55</v>
      </c>
      <c r="D139" s="119">
        <f>SUMIF(Takings!$B:$B,'2013'!$B139,Takings!D:D)</f>
        <v>0</v>
      </c>
      <c r="E139" s="119">
        <f>SUMIF(Takings!$B:$B,'2013'!$B139,Takings!E:E)</f>
        <v>0</v>
      </c>
      <c r="F139" s="128">
        <f>SUMIF(Takings!$B:$B,'2013'!$B139,Takings!F:F)</f>
        <v>757.85</v>
      </c>
      <c r="G139" s="131">
        <f>SUMIF(Takings!$B:$B,'2013'!$B139,Takings!G:G)</f>
        <v>41</v>
      </c>
      <c r="H139" s="128">
        <f t="shared" si="76"/>
        <v>18.484146341463415</v>
      </c>
      <c r="I139" s="129">
        <f>SUMIF(Takings!$B:$B,'2013'!$B139,Takings!I:I)</f>
        <v>364.7</v>
      </c>
      <c r="J139" s="130">
        <f>SUMIF(Takings!$B:$B,'2013'!$B139,Takings!J:J)</f>
        <v>11</v>
      </c>
      <c r="K139" s="130">
        <f t="shared" si="77"/>
        <v>52</v>
      </c>
      <c r="L139" s="129">
        <f t="shared" si="78"/>
        <v>33.154545454545456</v>
      </c>
      <c r="M139" s="128">
        <f t="shared" si="79"/>
        <v>21.587499999999999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53" t="s">
        <v>1292</v>
      </c>
      <c r="B140" s="132">
        <v>41419</v>
      </c>
      <c r="C140" s="129">
        <f>SUMIF(Takings!$B:$B,'2013'!$B140,Takings!C:C)</f>
        <v>1104.68</v>
      </c>
      <c r="D140" s="119">
        <f>SUMIF(Takings!$B:$B,'2013'!$B140,Takings!D:D)</f>
        <v>0</v>
      </c>
      <c r="E140" s="119">
        <f>SUMIF(Takings!$B:$B,'2013'!$B140,Takings!E:E)</f>
        <v>0</v>
      </c>
      <c r="F140" s="128">
        <f>SUMIF(Takings!$B:$B,'2013'!$B140,Takings!F:F)</f>
        <v>547.75</v>
      </c>
      <c r="G140" s="131">
        <f>SUMIF(Takings!$B:$B,'2013'!$B140,Takings!G:G)</f>
        <v>28</v>
      </c>
      <c r="H140" s="128">
        <f t="shared" si="76"/>
        <v>19.5625</v>
      </c>
      <c r="I140" s="129">
        <f>SUMIF(Takings!$B:$B,'2013'!$B140,Takings!I:I)</f>
        <v>556.92999999999995</v>
      </c>
      <c r="J140" s="130">
        <f>SUMIF(Takings!$B:$B,'2013'!$B140,Takings!J:J)</f>
        <v>11</v>
      </c>
      <c r="K140" s="130">
        <f t="shared" si="77"/>
        <v>39</v>
      </c>
      <c r="L140" s="129">
        <f t="shared" si="78"/>
        <v>50.629999999999995</v>
      </c>
      <c r="M140" s="128">
        <f t="shared" si="79"/>
        <v>28.325128205128202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41420</v>
      </c>
      <c r="C141" s="119">
        <f>SUM(C135:C140)</f>
        <v>5934.1200000000008</v>
      </c>
      <c r="D141" s="119">
        <f>VLOOKUP($B141,Takings!$B:$P,3,0)</f>
        <v>2502.02</v>
      </c>
      <c r="E141" s="122">
        <f>SUM(C141:D141)</f>
        <v>8436.1400000000012</v>
      </c>
      <c r="F141" s="118"/>
      <c r="G141" s="121">
        <f>SUM(G135:G140)</f>
        <v>192</v>
      </c>
      <c r="H141" s="118">
        <f>AVERAGE(H135:H140)</f>
        <v>20.414412040382665</v>
      </c>
      <c r="I141" s="119">
        <f>SUM(I135:I140)</f>
        <v>1966.27</v>
      </c>
      <c r="J141" s="120">
        <f>SUM(J135:J140)</f>
        <v>54</v>
      </c>
      <c r="K141" s="120">
        <f>SUM(G141,J141)</f>
        <v>246</v>
      </c>
      <c r="L141" s="119">
        <f>AVERAGE(L135:L140)</f>
        <v>35.134229797979792</v>
      </c>
      <c r="M141" s="118">
        <f>AVERAGE(M135:M140)</f>
        <v>23.719540704633417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53" t="s">
        <v>1293</v>
      </c>
      <c r="B142" s="132">
        <v>41421</v>
      </c>
      <c r="C142" s="129">
        <f>SUMIF(Takings!$B:$B,'2013'!$B142,Takings!C:C)</f>
        <v>459.51</v>
      </c>
      <c r="D142" s="119">
        <f>SUMIF(Takings!$B:$B,'2013'!$B142,Takings!D:D)</f>
        <v>0</v>
      </c>
      <c r="E142" s="119">
        <f>SUMIF(Takings!$B:$B,'2013'!$B142,Takings!E:E)</f>
        <v>0</v>
      </c>
      <c r="F142" s="128">
        <f>SUMIF(Takings!$B:$B,'2013'!$B142,Takings!F:F)</f>
        <v>372.65</v>
      </c>
      <c r="G142" s="131">
        <f>SUMIF(Takings!$B:$B,'2013'!$B142,Takings!G:G)</f>
        <v>22</v>
      </c>
      <c r="H142" s="128">
        <f t="shared" ref="H142:H147" si="80">IFERROR(F142/G142,0)</f>
        <v>16.938636363636363</v>
      </c>
      <c r="I142" s="129">
        <f>SUMIF(Takings!$B:$B,'2013'!$B142,Takings!I:I)</f>
        <v>86.86</v>
      </c>
      <c r="J142" s="130">
        <f>SUMIF(Takings!$B:$B,'2013'!$B142,Takings!J:J)</f>
        <v>3</v>
      </c>
      <c r="K142" s="130">
        <f t="shared" ref="K142:K147" si="81">IFERROR(SUM(G142,J142),0)</f>
        <v>25</v>
      </c>
      <c r="L142" s="129">
        <f t="shared" ref="L142:L147" si="82">IFERROR(MEDIAN(I142/J142),0)</f>
        <v>28.953333333333333</v>
      </c>
      <c r="M142" s="128">
        <f t="shared" ref="M142:M147" si="83">IFERROR(SUM(F142,I142)/K142,0)</f>
        <v>18.380399999999998</v>
      </c>
      <c r="N142" s="127" t="str">
        <f>IF(VLOOKUP($B142,Takings!$B:$P,13,0)=0,"",VLOOKUP($B142,Takings!$B:$P,13,0))</f>
        <v/>
      </c>
      <c r="O142" s="126" t="str">
        <f>IF(VLOOKUP($B142,Takings!$B:$P,14,0)=0,"",VLOOKUP($B142,Takings!$B:$P,14,0))</f>
        <v/>
      </c>
      <c r="P142" s="125" t="str">
        <f>IF(VLOOKUP($B142,Takings!$B:$P,15,0)=0,"",VLOOKUP($B142,Takings!$B:$P,15,0))</f>
        <v/>
      </c>
    </row>
    <row r="143" spans="1:16" x14ac:dyDescent="0.35">
      <c r="A143" s="153" t="s">
        <v>1293</v>
      </c>
      <c r="B143" s="132">
        <v>41422</v>
      </c>
      <c r="C143" s="129">
        <f>SUMIF(Takings!$B:$B,'2013'!$B143,Takings!C:C)</f>
        <v>701.8</v>
      </c>
      <c r="D143" s="119">
        <f>SUMIF(Takings!$B:$B,'2013'!$B143,Takings!D:D)</f>
        <v>0</v>
      </c>
      <c r="E143" s="119">
        <f>SUMIF(Takings!$B:$B,'2013'!$B143,Takings!E:E)</f>
        <v>0</v>
      </c>
      <c r="F143" s="128">
        <f>SUMIF(Takings!$B:$B,'2013'!$B143,Takings!F:F)</f>
        <v>407.5</v>
      </c>
      <c r="G143" s="131">
        <f>SUMIF(Takings!$B:$B,'2013'!$B143,Takings!G:G)</f>
        <v>31</v>
      </c>
      <c r="H143" s="128">
        <f t="shared" si="80"/>
        <v>13.14516129032258</v>
      </c>
      <c r="I143" s="129">
        <f>SUMIF(Takings!$B:$B,'2013'!$B143,Takings!I:I)</f>
        <v>294.3</v>
      </c>
      <c r="J143" s="130">
        <f>SUMIF(Takings!$B:$B,'2013'!$B143,Takings!J:J)</f>
        <v>12</v>
      </c>
      <c r="K143" s="130">
        <f t="shared" si="81"/>
        <v>43</v>
      </c>
      <c r="L143" s="129">
        <f t="shared" si="82"/>
        <v>24.525000000000002</v>
      </c>
      <c r="M143" s="128">
        <f t="shared" si="83"/>
        <v>16.320930232558137</v>
      </c>
      <c r="N143" s="127" t="str">
        <f>IF(VLOOKUP($B143,Takings!$B:$P,13,0)=0,"",VLOOKUP($B143,Takings!$B:$P,13,0))</f>
        <v/>
      </c>
      <c r="O143" s="126" t="str">
        <f>IF(VLOOKUP($B143,Takings!$B:$P,14,0)=0,"",VLOOKUP($B143,Takings!$B:$P,14,0))</f>
        <v/>
      </c>
      <c r="P143" s="125" t="str">
        <f>IF(VLOOKUP($B143,Takings!$B:$P,15,0)=0,"",VLOOKUP($B143,Takings!$B:$P,15,0))</f>
        <v/>
      </c>
    </row>
    <row r="144" spans="1:16" x14ac:dyDescent="0.35">
      <c r="A144" s="153" t="s">
        <v>1293</v>
      </c>
      <c r="B144" s="132">
        <v>41423</v>
      </c>
      <c r="C144" s="129">
        <f>SUMIF(Takings!$B:$B,'2013'!$B144,Takings!C:C)</f>
        <v>893.45</v>
      </c>
      <c r="D144" s="119">
        <f>SUMIF(Takings!$B:$B,'2013'!$B144,Takings!D:D)</f>
        <v>0</v>
      </c>
      <c r="E144" s="119">
        <f>SUMIF(Takings!$B:$B,'2013'!$B144,Takings!E:E)</f>
        <v>0</v>
      </c>
      <c r="F144" s="128">
        <f>SUMIF(Takings!$B:$B,'2013'!$B144,Takings!F:F)</f>
        <v>456.95</v>
      </c>
      <c r="G144" s="131">
        <f>SUMIF(Takings!$B:$B,'2013'!$B144,Takings!G:G)</f>
        <v>25</v>
      </c>
      <c r="H144" s="128">
        <f t="shared" si="80"/>
        <v>18.277999999999999</v>
      </c>
      <c r="I144" s="129">
        <f>SUMIF(Takings!$B:$B,'2013'!$B144,Takings!I:I)</f>
        <v>436.5</v>
      </c>
      <c r="J144" s="130">
        <f>SUMIF(Takings!$B:$B,'2013'!$B144,Takings!J:J)</f>
        <v>8</v>
      </c>
      <c r="K144" s="130">
        <f t="shared" si="81"/>
        <v>33</v>
      </c>
      <c r="L144" s="129">
        <f t="shared" si="82"/>
        <v>54.5625</v>
      </c>
      <c r="M144" s="128">
        <f t="shared" si="83"/>
        <v>27.074242424242424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53" t="s">
        <v>1293</v>
      </c>
      <c r="B145" s="132">
        <v>41424</v>
      </c>
      <c r="C145" s="129">
        <f>SUMIF(Takings!$B:$B,'2013'!$B145,Takings!C:C)</f>
        <v>1119.32</v>
      </c>
      <c r="D145" s="119">
        <f>SUMIF(Takings!$B:$B,'2013'!$B145,Takings!D:D)</f>
        <v>0</v>
      </c>
      <c r="E145" s="119">
        <f>SUMIF(Takings!$B:$B,'2013'!$B145,Takings!E:E)</f>
        <v>0</v>
      </c>
      <c r="F145" s="128">
        <f>SUMIF(Takings!$B:$B,'2013'!$B145,Takings!F:F)</f>
        <v>337</v>
      </c>
      <c r="G145" s="131">
        <f>SUMIF(Takings!$B:$B,'2013'!$B145,Takings!G:G)</f>
        <v>18</v>
      </c>
      <c r="H145" s="128">
        <f t="shared" si="80"/>
        <v>18.722222222222221</v>
      </c>
      <c r="I145" s="129">
        <f>SUMIF(Takings!$B:$B,'2013'!$B145,Takings!I:I)</f>
        <v>782.32</v>
      </c>
      <c r="J145" s="130">
        <f>SUMIF(Takings!$B:$B,'2013'!$B145,Takings!J:J)</f>
        <v>12</v>
      </c>
      <c r="K145" s="130">
        <f t="shared" si="81"/>
        <v>30</v>
      </c>
      <c r="L145" s="129">
        <f t="shared" si="82"/>
        <v>65.193333333333342</v>
      </c>
      <c r="M145" s="128">
        <f t="shared" si="83"/>
        <v>37.31066666666667</v>
      </c>
      <c r="N145" s="127" t="str">
        <f>IF(VLOOKUP($B145,Takings!$B:$P,13,0)=0,"",VLOOKUP($B145,Takings!$B:$P,13,0))</f>
        <v/>
      </c>
      <c r="O145" s="126" t="str">
        <f>IF(VLOOKUP($B145,Takings!$B:$P,14,0)=0,"",VLOOKUP($B145,Takings!$B:$P,14,0))</f>
        <v/>
      </c>
      <c r="P145" s="125" t="str">
        <f>IF(VLOOKUP($B145,Takings!$B:$P,15,0)=0,"",VLOOKUP($B145,Takings!$B:$P,15,0))</f>
        <v/>
      </c>
    </row>
    <row r="146" spans="1:16" x14ac:dyDescent="0.35">
      <c r="A146" s="153" t="s">
        <v>1293</v>
      </c>
      <c r="B146" s="132">
        <v>41425</v>
      </c>
      <c r="C146" s="129">
        <f>SUMIF(Takings!$B:$B,'2013'!$B146,Takings!C:C)</f>
        <v>1995.92</v>
      </c>
      <c r="D146" s="119">
        <f>SUMIF(Takings!$B:$B,'2013'!$B146,Takings!D:D)</f>
        <v>0</v>
      </c>
      <c r="E146" s="119">
        <f>SUMIF(Takings!$B:$B,'2013'!$B146,Takings!E:E)</f>
        <v>0</v>
      </c>
      <c r="F146" s="128">
        <f>SUMIF(Takings!$B:$B,'2013'!$B146,Takings!F:F)</f>
        <v>1172.4000000000001</v>
      </c>
      <c r="G146" s="131">
        <f>SUMIF(Takings!$B:$B,'2013'!$B146,Takings!G:G)</f>
        <v>47</v>
      </c>
      <c r="H146" s="128">
        <f t="shared" si="80"/>
        <v>24.944680851063833</v>
      </c>
      <c r="I146" s="129">
        <f>SUMIF(Takings!$B:$B,'2013'!$B146,Takings!I:I)</f>
        <v>823.52</v>
      </c>
      <c r="J146" s="130">
        <f>SUMIF(Takings!$B:$B,'2013'!$B146,Takings!J:J)</f>
        <v>18</v>
      </c>
      <c r="K146" s="130">
        <f t="shared" si="81"/>
        <v>65</v>
      </c>
      <c r="L146" s="129">
        <f t="shared" si="82"/>
        <v>45.751111111111108</v>
      </c>
      <c r="M146" s="128">
        <f t="shared" si="83"/>
        <v>30.706461538461539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53" t="s">
        <v>1293</v>
      </c>
      <c r="B147" s="132">
        <v>41426</v>
      </c>
      <c r="C147" s="129">
        <f>SUMIF(Takings!$B:$B,'2013'!$B147,Takings!C:C)</f>
        <v>787.89</v>
      </c>
      <c r="D147" s="119">
        <f>SUMIF(Takings!$B:$B,'2013'!$B147,Takings!D:D)</f>
        <v>0</v>
      </c>
      <c r="E147" s="119">
        <f>SUMIF(Takings!$B:$B,'2013'!$B147,Takings!E:E)</f>
        <v>0</v>
      </c>
      <c r="F147" s="128">
        <f>SUMIF(Takings!$B:$B,'2013'!$B147,Takings!F:F)</f>
        <v>410.75</v>
      </c>
      <c r="G147" s="131">
        <f>SUMIF(Takings!$B:$B,'2013'!$B147,Takings!G:G)</f>
        <v>16</v>
      </c>
      <c r="H147" s="128">
        <f t="shared" si="80"/>
        <v>25.671875</v>
      </c>
      <c r="I147" s="129">
        <f>SUMIF(Takings!$B:$B,'2013'!$B147,Takings!I:I)</f>
        <v>377.14</v>
      </c>
      <c r="J147" s="130">
        <f>SUMIF(Takings!$B:$B,'2013'!$B147,Takings!J:J)</f>
        <v>10</v>
      </c>
      <c r="K147" s="130">
        <f t="shared" si="81"/>
        <v>26</v>
      </c>
      <c r="L147" s="129">
        <f t="shared" si="82"/>
        <v>37.713999999999999</v>
      </c>
      <c r="M147" s="128">
        <f t="shared" si="83"/>
        <v>30.303461538461537</v>
      </c>
      <c r="N147" s="127" t="str">
        <f>IF(VLOOKUP($B147,Takings!$B:$P,13,0)=0,"",VLOOKUP($B147,Takings!$B:$P,13,0))</f>
        <v/>
      </c>
      <c r="O147" s="126" t="str">
        <f>IF(VLOOKUP($B147,Takings!$B:$P,14,0)=0,"",VLOOKUP($B147,Takings!$B:$P,14,0))</f>
        <v/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41427</v>
      </c>
      <c r="C148" s="119">
        <f>SUM(C142:C147)</f>
        <v>5957.89</v>
      </c>
      <c r="D148" s="119">
        <f>VLOOKUP($B148,Takings!$B:$P,3,0)</f>
        <v>3247.22</v>
      </c>
      <c r="E148" s="122">
        <f>SUM(C148:D148)</f>
        <v>9205.11</v>
      </c>
      <c r="F148" s="118"/>
      <c r="G148" s="121">
        <f>SUM(G142:G147)</f>
        <v>159</v>
      </c>
      <c r="H148" s="118">
        <f>AVERAGE(H142:H147)</f>
        <v>19.616762621207503</v>
      </c>
      <c r="I148" s="119">
        <f>SUM(I142:I147)</f>
        <v>2800.64</v>
      </c>
      <c r="J148" s="120">
        <f>SUM(J142:J147)</f>
        <v>63</v>
      </c>
      <c r="K148" s="120">
        <f>SUM(G148,J148)</f>
        <v>222</v>
      </c>
      <c r="L148" s="119">
        <f>AVERAGE(L142:L147)</f>
        <v>42.783212962962956</v>
      </c>
      <c r="M148" s="118">
        <f>AVERAGE(M142:M147)</f>
        <v>26.682693733398384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53" t="s">
        <v>1294</v>
      </c>
      <c r="B149" s="132">
        <v>41428</v>
      </c>
      <c r="C149" s="129">
        <f>SUMIF(Takings!$B:$B,'2013'!$B149,Takings!C:C)</f>
        <v>428</v>
      </c>
      <c r="D149" s="119">
        <f>SUMIF(Takings!$B:$B,'2013'!$B149,Takings!D:D)</f>
        <v>0</v>
      </c>
      <c r="E149" s="119">
        <f>SUMIF(Takings!$B:$B,'2013'!$B149,Takings!E:E)</f>
        <v>0</v>
      </c>
      <c r="F149" s="128">
        <f>SUMIF(Takings!$B:$B,'2013'!$B149,Takings!F:F)</f>
        <v>242.05</v>
      </c>
      <c r="G149" s="131">
        <f>SUMIF(Takings!$B:$B,'2013'!$B149,Takings!G:G)</f>
        <v>16</v>
      </c>
      <c r="H149" s="128">
        <f t="shared" ref="H149:H154" si="84">IFERROR(F149/G149,0)</f>
        <v>15.128125000000001</v>
      </c>
      <c r="I149" s="129">
        <f>SUMIF(Takings!$B:$B,'2013'!$B149,Takings!I:I)</f>
        <v>181.95</v>
      </c>
      <c r="J149" s="130">
        <f>SUMIF(Takings!$B:$B,'2013'!$B149,Takings!J:J)</f>
        <v>7</v>
      </c>
      <c r="K149" s="130">
        <f t="shared" ref="K149:K154" si="85">IFERROR(SUM(G149,J149),0)</f>
        <v>23</v>
      </c>
      <c r="L149" s="129">
        <f t="shared" ref="L149:L154" si="86">IFERROR(MEDIAN(I149/J149),0)</f>
        <v>25.99285714285714</v>
      </c>
      <c r="M149" s="128">
        <f t="shared" ref="M149:M154" si="87">IFERROR(SUM(F149,I149)/K149,0)</f>
        <v>18.434782608695652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53" t="s">
        <v>1294</v>
      </c>
      <c r="B150" s="132">
        <v>41429</v>
      </c>
      <c r="C150" s="129">
        <f>SUMIF(Takings!$B:$B,'2013'!$B150,Takings!C:C)</f>
        <v>598.86</v>
      </c>
      <c r="D150" s="119">
        <f>SUMIF(Takings!$B:$B,'2013'!$B150,Takings!D:D)</f>
        <v>0</v>
      </c>
      <c r="E150" s="119">
        <f>SUMIF(Takings!$B:$B,'2013'!$B150,Takings!E:E)</f>
        <v>0</v>
      </c>
      <c r="F150" s="128">
        <f>SUMIF(Takings!$B:$B,'2013'!$B150,Takings!F:F)</f>
        <v>425.2</v>
      </c>
      <c r="G150" s="131">
        <f>SUMIF(Takings!$B:$B,'2013'!$B150,Takings!G:G)</f>
        <v>25</v>
      </c>
      <c r="H150" s="128">
        <f t="shared" si="84"/>
        <v>17.007999999999999</v>
      </c>
      <c r="I150" s="129">
        <f>SUMIF(Takings!$B:$B,'2013'!$B150,Takings!I:I)</f>
        <v>173.66</v>
      </c>
      <c r="J150" s="130">
        <f>SUMIF(Takings!$B:$B,'2013'!$B150,Takings!J:J)</f>
        <v>7</v>
      </c>
      <c r="K150" s="130">
        <f t="shared" si="85"/>
        <v>32</v>
      </c>
      <c r="L150" s="129">
        <f t="shared" si="86"/>
        <v>24.80857142857143</v>
      </c>
      <c r="M150" s="128">
        <f t="shared" si="87"/>
        <v>18.714375</v>
      </c>
      <c r="N150" s="127" t="str">
        <f>IF(VLOOKUP($B150,Takings!$B:$P,13,0)=0,"",VLOOKUP($B150,Takings!$B:$P,13,0))</f>
        <v/>
      </c>
      <c r="O150" s="126" t="str">
        <f>IF(VLOOKUP($B150,Takings!$B:$P,14,0)=0,"",VLOOKUP($B150,Takings!$B:$P,14,0))</f>
        <v/>
      </c>
      <c r="P150" s="125" t="str">
        <f>IF(VLOOKUP($B150,Takings!$B:$P,15,0)=0,"",VLOOKUP($B150,Takings!$B:$P,15,0))</f>
        <v/>
      </c>
    </row>
    <row r="151" spans="1:16" x14ac:dyDescent="0.35">
      <c r="A151" s="153" t="s">
        <v>1294</v>
      </c>
      <c r="B151" s="132">
        <v>41430</v>
      </c>
      <c r="C151" s="129">
        <f>SUMIF(Takings!$B:$B,'2013'!$B151,Takings!C:C)</f>
        <v>578.30999999999995</v>
      </c>
      <c r="D151" s="119">
        <f>SUMIF(Takings!$B:$B,'2013'!$B151,Takings!D:D)</f>
        <v>0</v>
      </c>
      <c r="E151" s="119">
        <f>SUMIF(Takings!$B:$B,'2013'!$B151,Takings!E:E)</f>
        <v>0</v>
      </c>
      <c r="F151" s="128">
        <f>SUMIF(Takings!$B:$B,'2013'!$B151,Takings!F:F)</f>
        <v>260.8</v>
      </c>
      <c r="G151" s="131">
        <f>SUMIF(Takings!$B:$B,'2013'!$B151,Takings!G:G)</f>
        <v>21</v>
      </c>
      <c r="H151" s="128">
        <f t="shared" si="84"/>
        <v>12.419047619047619</v>
      </c>
      <c r="I151" s="129">
        <f>SUMIF(Takings!$B:$B,'2013'!$B151,Takings!I:I)</f>
        <v>317.51</v>
      </c>
      <c r="J151" s="130">
        <f>SUMIF(Takings!$B:$B,'2013'!$B151,Takings!J:J)</f>
        <v>8</v>
      </c>
      <c r="K151" s="130">
        <f t="shared" si="85"/>
        <v>29</v>
      </c>
      <c r="L151" s="129">
        <f t="shared" si="86"/>
        <v>39.688749999999999</v>
      </c>
      <c r="M151" s="128">
        <f t="shared" si="87"/>
        <v>19.941724137931033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53" t="s">
        <v>1294</v>
      </c>
      <c r="B152" s="132">
        <v>41431</v>
      </c>
      <c r="C152" s="129">
        <f>SUMIF(Takings!$B:$B,'2013'!$B152,Takings!C:C)</f>
        <v>1287.6400000000001</v>
      </c>
      <c r="D152" s="119">
        <f>SUMIF(Takings!$B:$B,'2013'!$B152,Takings!D:D)</f>
        <v>0</v>
      </c>
      <c r="E152" s="119">
        <f>SUMIF(Takings!$B:$B,'2013'!$B152,Takings!E:E)</f>
        <v>0</v>
      </c>
      <c r="F152" s="128">
        <f>SUMIF(Takings!$B:$B,'2013'!$B152,Takings!F:F)</f>
        <v>639.6</v>
      </c>
      <c r="G152" s="131">
        <f>SUMIF(Takings!$B:$B,'2013'!$B152,Takings!G:G)</f>
        <v>26</v>
      </c>
      <c r="H152" s="128">
        <f t="shared" si="84"/>
        <v>24.6</v>
      </c>
      <c r="I152" s="129">
        <f>SUMIF(Takings!$B:$B,'2013'!$B152,Takings!I:I)</f>
        <v>648.04</v>
      </c>
      <c r="J152" s="130">
        <f>SUMIF(Takings!$B:$B,'2013'!$B152,Takings!J:J)</f>
        <v>11</v>
      </c>
      <c r="K152" s="130">
        <f t="shared" si="85"/>
        <v>37</v>
      </c>
      <c r="L152" s="129">
        <f t="shared" si="86"/>
        <v>58.912727272727267</v>
      </c>
      <c r="M152" s="128">
        <f t="shared" si="87"/>
        <v>34.80108108108108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53" t="s">
        <v>1294</v>
      </c>
      <c r="B153" s="132">
        <v>41432</v>
      </c>
      <c r="C153" s="129">
        <f>SUMIF(Takings!$B:$B,'2013'!$B153,Takings!C:C)</f>
        <v>1610.33</v>
      </c>
      <c r="D153" s="119">
        <f>SUMIF(Takings!$B:$B,'2013'!$B153,Takings!D:D)</f>
        <v>0</v>
      </c>
      <c r="E153" s="119">
        <f>SUMIF(Takings!$B:$B,'2013'!$B153,Takings!E:E)</f>
        <v>0</v>
      </c>
      <c r="F153" s="128">
        <f>SUMIF(Takings!$B:$B,'2013'!$B153,Takings!F:F)</f>
        <v>953.25</v>
      </c>
      <c r="G153" s="131">
        <f>SUMIF(Takings!$B:$B,'2013'!$B153,Takings!G:G)</f>
        <v>32</v>
      </c>
      <c r="H153" s="128">
        <f t="shared" si="84"/>
        <v>29.7890625</v>
      </c>
      <c r="I153" s="129">
        <f>SUMIF(Takings!$B:$B,'2013'!$B153,Takings!I:I)</f>
        <v>657.08</v>
      </c>
      <c r="J153" s="130">
        <f>SUMIF(Takings!$B:$B,'2013'!$B153,Takings!J:J)</f>
        <v>15</v>
      </c>
      <c r="K153" s="130">
        <f t="shared" si="85"/>
        <v>47</v>
      </c>
      <c r="L153" s="129">
        <f t="shared" si="86"/>
        <v>43.805333333333337</v>
      </c>
      <c r="M153" s="128">
        <f t="shared" si="87"/>
        <v>34.26234042553191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53" t="s">
        <v>1294</v>
      </c>
      <c r="B154" s="132">
        <v>41433</v>
      </c>
      <c r="C154" s="129">
        <f>SUMIF(Takings!$B:$B,'2013'!$B154,Takings!C:C)</f>
        <v>460.18</v>
      </c>
      <c r="D154" s="119">
        <f>SUMIF(Takings!$B:$B,'2013'!$B154,Takings!D:D)</f>
        <v>0</v>
      </c>
      <c r="E154" s="119">
        <f>SUMIF(Takings!$B:$B,'2013'!$B154,Takings!E:E)</f>
        <v>0</v>
      </c>
      <c r="F154" s="128">
        <f>SUMIF(Takings!$B:$B,'2013'!$B154,Takings!F:F)</f>
        <v>302.25</v>
      </c>
      <c r="G154" s="131">
        <f>SUMIF(Takings!$B:$B,'2013'!$B154,Takings!G:G)</f>
        <v>16</v>
      </c>
      <c r="H154" s="128">
        <f t="shared" si="84"/>
        <v>18.890625</v>
      </c>
      <c r="I154" s="129">
        <f>SUMIF(Takings!$B:$B,'2013'!$B154,Takings!I:I)</f>
        <v>157.93</v>
      </c>
      <c r="J154" s="130">
        <f>SUMIF(Takings!$B:$B,'2013'!$B154,Takings!J:J)</f>
        <v>4</v>
      </c>
      <c r="K154" s="130">
        <f t="shared" si="85"/>
        <v>20</v>
      </c>
      <c r="L154" s="129">
        <f t="shared" si="86"/>
        <v>39.482500000000002</v>
      </c>
      <c r="M154" s="128">
        <f t="shared" si="87"/>
        <v>23.009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41434</v>
      </c>
      <c r="C155" s="119">
        <f>SUM(C149:C154)</f>
        <v>4963.3200000000006</v>
      </c>
      <c r="D155" s="119">
        <f>VLOOKUP($B155,Takings!$B:$P,3,0)</f>
        <v>3295.99</v>
      </c>
      <c r="E155" s="122">
        <f>SUM(C155:D155)</f>
        <v>8259.3100000000013</v>
      </c>
      <c r="F155" s="118"/>
      <c r="G155" s="121">
        <f>SUM(G149:G154)</f>
        <v>136</v>
      </c>
      <c r="H155" s="118">
        <f>AVERAGE(H149:H154)</f>
        <v>19.639143353174603</v>
      </c>
      <c r="I155" s="119">
        <f>SUM(I149:I154)</f>
        <v>2136.1699999999996</v>
      </c>
      <c r="J155" s="120">
        <f>SUM(J149:J154)</f>
        <v>52</v>
      </c>
      <c r="K155" s="120">
        <f>SUM(G155,J155)</f>
        <v>188</v>
      </c>
      <c r="L155" s="119">
        <f>AVERAGE(L149:L154)</f>
        <v>38.78178986291487</v>
      </c>
      <c r="M155" s="118">
        <f>AVERAGE(M149:M154)</f>
        <v>24.860550542206614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43" t="s">
        <v>1295</v>
      </c>
      <c r="B156" s="142">
        <v>41435</v>
      </c>
      <c r="C156" s="138">
        <f>SUMIF(Takings!$B:$B,'2013'!$B156,Takings!C:C)</f>
        <v>0</v>
      </c>
      <c r="D156" s="119">
        <f>SUMIF(Takings!$B:$B,'2013'!$B156,Takings!D:D)</f>
        <v>0</v>
      </c>
      <c r="E156" s="119">
        <f>SUMIF(Takings!$B:$B,'2013'!$B156,Takings!E:E)</f>
        <v>0</v>
      </c>
      <c r="F156" s="140">
        <f>SUMIF(Takings!$B:$B,'2013'!$B156,Takings!F:F)</f>
        <v>0</v>
      </c>
      <c r="G156" s="141">
        <f>SUMIF(Takings!$B:$B,'2013'!$B156,Takings!G:G)</f>
        <v>0</v>
      </c>
      <c r="H156" s="140">
        <f t="shared" ref="H156:H161" si="88">IFERROR(F156/G156,0)</f>
        <v>0</v>
      </c>
      <c r="I156" s="138">
        <f>SUMIF(Takings!$B:$B,'2013'!$B156,Takings!I:I)</f>
        <v>0</v>
      </c>
      <c r="J156" s="139">
        <f>SUMIF(Takings!$B:$B,'2013'!$B156,Takings!J:J)</f>
        <v>0</v>
      </c>
      <c r="K156" s="139">
        <f t="shared" ref="K156:K161" si="89">IFERROR(SUM(G156,J156),0)</f>
        <v>0</v>
      </c>
      <c r="L156" s="138">
        <f t="shared" ref="L156:L161" si="90">IFERROR(MEDIAN(I156/J156),0)</f>
        <v>0</v>
      </c>
      <c r="M156" s="140">
        <f t="shared" ref="M156:M161" si="91">IFERROR(SUM(F156,I156)/K156,0)</f>
        <v>0</v>
      </c>
      <c r="N156" s="137" t="str">
        <f>IF(VLOOKUP($B156,Takings!$B:$P,13,0)=0,"",VLOOKUP($B156,Takings!$B:$P,13,0))</f>
        <v>QUEENS BIRTHDAY</v>
      </c>
      <c r="O156" s="136" t="str">
        <f>IF(VLOOKUP($B156,Takings!$B:$P,14,0)=0,"",VLOOKUP($B156,Takings!$B:$P,14,0))</f>
        <v/>
      </c>
      <c r="P156" s="135" t="str">
        <f>IF(VLOOKUP($B156,Takings!$B:$P,15,0)=0,"",VLOOKUP($B156,Takings!$B:$P,15,0))</f>
        <v/>
      </c>
    </row>
    <row r="157" spans="1:16" x14ac:dyDescent="0.35">
      <c r="A157" s="153" t="s">
        <v>1295</v>
      </c>
      <c r="B157" s="132">
        <v>41436</v>
      </c>
      <c r="C157" s="129">
        <f>SUMIF(Takings!$B:$B,'2013'!$B157,Takings!C:C)</f>
        <v>855.07</v>
      </c>
      <c r="D157" s="119">
        <f>SUMIF(Takings!$B:$B,'2013'!$B157,Takings!D:D)</f>
        <v>0</v>
      </c>
      <c r="E157" s="119">
        <f>SUMIF(Takings!$B:$B,'2013'!$B157,Takings!E:E)</f>
        <v>0</v>
      </c>
      <c r="F157" s="128">
        <f>SUMIF(Takings!$B:$B,'2013'!$B157,Takings!F:F)</f>
        <v>559.6</v>
      </c>
      <c r="G157" s="131">
        <f>SUMIF(Takings!$B:$B,'2013'!$B157,Takings!G:G)</f>
        <v>36</v>
      </c>
      <c r="H157" s="128">
        <f t="shared" si="88"/>
        <v>15.544444444444444</v>
      </c>
      <c r="I157" s="129">
        <f>SUMIF(Takings!$B:$B,'2013'!$B157,Takings!I:I)</f>
        <v>295.47000000000003</v>
      </c>
      <c r="J157" s="130">
        <f>SUMIF(Takings!$B:$B,'2013'!$B157,Takings!J:J)</f>
        <v>8</v>
      </c>
      <c r="K157" s="130">
        <f t="shared" si="89"/>
        <v>44</v>
      </c>
      <c r="L157" s="129">
        <f t="shared" si="90"/>
        <v>36.933750000000003</v>
      </c>
      <c r="M157" s="128">
        <f t="shared" si="91"/>
        <v>19.433409090909091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53" t="s">
        <v>1295</v>
      </c>
      <c r="B158" s="132">
        <v>41437</v>
      </c>
      <c r="C158" s="129">
        <f>SUMIF(Takings!$B:$B,'2013'!$B158,Takings!C:C)</f>
        <v>767.91</v>
      </c>
      <c r="D158" s="119">
        <f>SUMIF(Takings!$B:$B,'2013'!$B158,Takings!D:D)</f>
        <v>0</v>
      </c>
      <c r="E158" s="119">
        <f>SUMIF(Takings!$B:$B,'2013'!$B158,Takings!E:E)</f>
        <v>0</v>
      </c>
      <c r="F158" s="128">
        <f>SUMIF(Takings!$B:$B,'2013'!$B158,Takings!F:F)</f>
        <v>468.95</v>
      </c>
      <c r="G158" s="131">
        <f>SUMIF(Takings!$B:$B,'2013'!$B158,Takings!G:G)</f>
        <v>20</v>
      </c>
      <c r="H158" s="128">
        <f t="shared" si="88"/>
        <v>23.447499999999998</v>
      </c>
      <c r="I158" s="129">
        <f>SUMIF(Takings!$B:$B,'2013'!$B158,Takings!I:I)</f>
        <v>298.95999999999998</v>
      </c>
      <c r="J158" s="130">
        <f>SUMIF(Takings!$B:$B,'2013'!$B158,Takings!J:J)</f>
        <v>10</v>
      </c>
      <c r="K158" s="130">
        <f t="shared" si="89"/>
        <v>30</v>
      </c>
      <c r="L158" s="129">
        <f t="shared" si="90"/>
        <v>29.895999999999997</v>
      </c>
      <c r="M158" s="128">
        <f t="shared" si="91"/>
        <v>25.596999999999998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53" t="s">
        <v>1295</v>
      </c>
      <c r="B159" s="132">
        <v>41438</v>
      </c>
      <c r="C159" s="129">
        <f>SUMIF(Takings!$B:$B,'2013'!$B159,Takings!C:C)</f>
        <v>1572.92</v>
      </c>
      <c r="D159" s="119">
        <f>SUMIF(Takings!$B:$B,'2013'!$B159,Takings!D:D)</f>
        <v>0</v>
      </c>
      <c r="E159" s="119">
        <f>SUMIF(Takings!$B:$B,'2013'!$B159,Takings!E:E)</f>
        <v>0</v>
      </c>
      <c r="F159" s="128">
        <f>SUMIF(Takings!$B:$B,'2013'!$B159,Takings!F:F)</f>
        <v>627</v>
      </c>
      <c r="G159" s="131">
        <f>SUMIF(Takings!$B:$B,'2013'!$B159,Takings!G:G)</f>
        <v>26</v>
      </c>
      <c r="H159" s="128">
        <f t="shared" si="88"/>
        <v>24.115384615384617</v>
      </c>
      <c r="I159" s="129">
        <f>SUMIF(Takings!$B:$B,'2013'!$B159,Takings!I:I)</f>
        <v>945.92</v>
      </c>
      <c r="J159" s="130">
        <f>SUMIF(Takings!$B:$B,'2013'!$B159,Takings!J:J)</f>
        <v>13</v>
      </c>
      <c r="K159" s="130">
        <f t="shared" si="89"/>
        <v>39</v>
      </c>
      <c r="L159" s="129">
        <f t="shared" si="90"/>
        <v>72.763076923076923</v>
      </c>
      <c r="M159" s="128">
        <f t="shared" si="91"/>
        <v>40.331282051282052</v>
      </c>
      <c r="N159" s="127" t="str">
        <f>IF(VLOOKUP($B159,Takings!$B:$P,13,0)=0,"",VLOOKUP($B159,Takings!$B:$P,13,0))</f>
        <v/>
      </c>
      <c r="O159" s="126" t="str">
        <f>IF(VLOOKUP($B159,Takings!$B:$P,14,0)=0,"",VLOOKUP($B159,Takings!$B:$P,14,0))</f>
        <v/>
      </c>
      <c r="P159" s="125" t="str">
        <f>IF(VLOOKUP($B159,Takings!$B:$P,15,0)=0,"",VLOOKUP($B159,Takings!$B:$P,15,0))</f>
        <v/>
      </c>
    </row>
    <row r="160" spans="1:16" x14ac:dyDescent="0.35">
      <c r="A160" s="153" t="s">
        <v>1295</v>
      </c>
      <c r="B160" s="132">
        <v>41439</v>
      </c>
      <c r="C160" s="129">
        <f>SUMIF(Takings!$B:$B,'2013'!$B160,Takings!C:C)</f>
        <v>1346.15</v>
      </c>
      <c r="D160" s="119">
        <f>SUMIF(Takings!$B:$B,'2013'!$B160,Takings!D:D)</f>
        <v>0</v>
      </c>
      <c r="E160" s="119">
        <f>SUMIF(Takings!$B:$B,'2013'!$B160,Takings!E:E)</f>
        <v>0</v>
      </c>
      <c r="F160" s="128">
        <f>SUMIF(Takings!$B:$B,'2013'!$B160,Takings!F:F)</f>
        <v>804.7</v>
      </c>
      <c r="G160" s="131">
        <f>SUMIF(Takings!$B:$B,'2013'!$B160,Takings!G:G)</f>
        <v>37</v>
      </c>
      <c r="H160" s="128">
        <f t="shared" si="88"/>
        <v>21.748648648648651</v>
      </c>
      <c r="I160" s="129">
        <f>SUMIF(Takings!$B:$B,'2013'!$B160,Takings!I:I)</f>
        <v>546.45000000000005</v>
      </c>
      <c r="J160" s="130">
        <f>SUMIF(Takings!$B:$B,'2013'!$B160,Takings!J:J)</f>
        <v>12</v>
      </c>
      <c r="K160" s="130">
        <f t="shared" si="89"/>
        <v>49</v>
      </c>
      <c r="L160" s="129">
        <f t="shared" si="90"/>
        <v>45.537500000000001</v>
      </c>
      <c r="M160" s="128">
        <f t="shared" si="91"/>
        <v>27.574489795918367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53" t="s">
        <v>1295</v>
      </c>
      <c r="B161" s="132">
        <v>41440</v>
      </c>
      <c r="C161" s="129">
        <f>SUMIF(Takings!$B:$B,'2013'!$B161,Takings!C:C)</f>
        <v>863.53</v>
      </c>
      <c r="D161" s="119">
        <f>SUMIF(Takings!$B:$B,'2013'!$B161,Takings!D:D)</f>
        <v>0</v>
      </c>
      <c r="E161" s="119">
        <f>SUMIF(Takings!$B:$B,'2013'!$B161,Takings!E:E)</f>
        <v>0</v>
      </c>
      <c r="F161" s="128">
        <f>SUMIF(Takings!$B:$B,'2013'!$B161,Takings!F:F)</f>
        <v>286</v>
      </c>
      <c r="G161" s="131">
        <f>SUMIF(Takings!$B:$B,'2013'!$B161,Takings!G:G)</f>
        <v>16</v>
      </c>
      <c r="H161" s="128">
        <f t="shared" si="88"/>
        <v>17.875</v>
      </c>
      <c r="I161" s="129">
        <f>SUMIF(Takings!$B:$B,'2013'!$B161,Takings!I:I)</f>
        <v>577.53</v>
      </c>
      <c r="J161" s="130">
        <f>SUMIF(Takings!$B:$B,'2013'!$B161,Takings!J:J)</f>
        <v>12</v>
      </c>
      <c r="K161" s="130">
        <f t="shared" si="89"/>
        <v>28</v>
      </c>
      <c r="L161" s="129">
        <f t="shared" si="90"/>
        <v>48.127499999999998</v>
      </c>
      <c r="M161" s="128">
        <f t="shared" si="91"/>
        <v>30.84035714285714</v>
      </c>
      <c r="N161" s="127" t="str">
        <f>IF(VLOOKUP($B161,Takings!$B:$P,13,0)=0,"",VLOOKUP($B161,Takings!$B:$P,13,0))</f>
        <v/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41441</v>
      </c>
      <c r="C162" s="119">
        <f>SUM(C156:C161)</f>
        <v>5405.58</v>
      </c>
      <c r="D162" s="119">
        <f>VLOOKUP($B162,Takings!$B:$P,3,0)</f>
        <v>1939.74</v>
      </c>
      <c r="E162" s="122">
        <f>SUM(C162:D162)</f>
        <v>7345.32</v>
      </c>
      <c r="F162" s="118"/>
      <c r="G162" s="121">
        <f>SUM(G156:G161)</f>
        <v>135</v>
      </c>
      <c r="H162" s="118">
        <f>AVERAGE(H156:H161)</f>
        <v>17.121829618079619</v>
      </c>
      <c r="I162" s="119">
        <f>SUM(I156:I161)</f>
        <v>2664.33</v>
      </c>
      <c r="J162" s="120">
        <f>SUM(J156:J161)</f>
        <v>55</v>
      </c>
      <c r="K162" s="120">
        <f>SUM(G162,J162)</f>
        <v>190</v>
      </c>
      <c r="L162" s="119">
        <f>AVERAGE(L156:L161)</f>
        <v>38.876304487179489</v>
      </c>
      <c r="M162" s="118">
        <f>AVERAGE(M156:M161)</f>
        <v>23.962756346827774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53" t="s">
        <v>1296</v>
      </c>
      <c r="B163" s="132">
        <v>41442</v>
      </c>
      <c r="C163" s="129">
        <f>SUMIF(Takings!$B:$B,'2013'!$B163,Takings!C:C)</f>
        <v>702.16</v>
      </c>
      <c r="D163" s="119">
        <f>SUMIF(Takings!$B:$B,'2013'!$B163,Takings!D:D)</f>
        <v>0</v>
      </c>
      <c r="E163" s="119">
        <f>SUMIF(Takings!$B:$B,'2013'!$B163,Takings!E:E)</f>
        <v>0</v>
      </c>
      <c r="F163" s="128">
        <f>SUMIF(Takings!$B:$B,'2013'!$B163,Takings!F:F)</f>
        <v>441.15</v>
      </c>
      <c r="G163" s="131">
        <f>SUMIF(Takings!$B:$B,'2013'!$B163,Takings!G:G)</f>
        <v>25</v>
      </c>
      <c r="H163" s="128">
        <f t="shared" ref="H163:H168" si="92">IFERROR(F163/G163,0)</f>
        <v>17.646000000000001</v>
      </c>
      <c r="I163" s="129">
        <f>SUMIF(Takings!$B:$B,'2013'!$B163,Takings!I:I)</f>
        <v>261.01</v>
      </c>
      <c r="J163" s="130">
        <f>SUMIF(Takings!$B:$B,'2013'!$B163,Takings!J:J)</f>
        <v>9</v>
      </c>
      <c r="K163" s="130">
        <f t="shared" ref="K163:K168" si="93">IFERROR(SUM(G163,J163),0)</f>
        <v>34</v>
      </c>
      <c r="L163" s="129">
        <f t="shared" ref="L163:L168" si="94">IFERROR(MEDIAN(I163/J163),0)</f>
        <v>29.001111111111111</v>
      </c>
      <c r="M163" s="128">
        <f t="shared" ref="M163:M168" si="95">IFERROR(SUM(F163,I163)/K163,0)</f>
        <v>20.651764705882353</v>
      </c>
      <c r="N163" s="127" t="str">
        <f>IF(VLOOKUP($B163,Takings!$B:$P,13,0)=0,"",VLOOKUP($B163,Takings!$B:$P,13,0))</f>
        <v/>
      </c>
      <c r="O163" s="126" t="str">
        <f>IF(VLOOKUP($B163,Takings!$B:$P,14,0)=0,"",VLOOKUP($B163,Takings!$B:$P,14,0))</f>
        <v/>
      </c>
      <c r="P163" s="125" t="str">
        <f>IF(VLOOKUP($B163,Takings!$B:$P,15,0)=0,"",VLOOKUP($B163,Takings!$B:$P,15,0))</f>
        <v/>
      </c>
    </row>
    <row r="164" spans="1:16" x14ac:dyDescent="0.35">
      <c r="A164" s="153" t="s">
        <v>1296</v>
      </c>
      <c r="B164" s="132">
        <v>41443</v>
      </c>
      <c r="C164" s="129">
        <f>SUMIF(Takings!$B:$B,'2013'!$B164,Takings!C:C)</f>
        <v>479.4</v>
      </c>
      <c r="D164" s="119">
        <f>SUMIF(Takings!$B:$B,'2013'!$B164,Takings!D:D)</f>
        <v>0</v>
      </c>
      <c r="E164" s="119">
        <f>SUMIF(Takings!$B:$B,'2013'!$B164,Takings!E:E)</f>
        <v>0</v>
      </c>
      <c r="F164" s="128">
        <f>SUMIF(Takings!$B:$B,'2013'!$B164,Takings!F:F)</f>
        <v>259.25</v>
      </c>
      <c r="G164" s="131">
        <f>SUMIF(Takings!$B:$B,'2013'!$B164,Takings!G:G)</f>
        <v>27</v>
      </c>
      <c r="H164" s="128">
        <f t="shared" si="92"/>
        <v>9.6018518518518512</v>
      </c>
      <c r="I164" s="129">
        <f>SUMIF(Takings!$B:$B,'2013'!$B164,Takings!I:I)</f>
        <v>220.15</v>
      </c>
      <c r="J164" s="130">
        <f>SUMIF(Takings!$B:$B,'2013'!$B164,Takings!J:J)</f>
        <v>9</v>
      </c>
      <c r="K164" s="130">
        <f t="shared" si="93"/>
        <v>36</v>
      </c>
      <c r="L164" s="129">
        <f t="shared" si="94"/>
        <v>24.461111111111112</v>
      </c>
      <c r="M164" s="128">
        <f t="shared" si="95"/>
        <v>13.316666666666666</v>
      </c>
      <c r="N164" s="127" t="str">
        <f>IF(VLOOKUP($B164,Takings!$B:$P,13,0)=0,"",VLOOKUP($B164,Takings!$B:$P,13,0))</f>
        <v/>
      </c>
      <c r="O164" s="126" t="str">
        <f>IF(VLOOKUP($B164,Takings!$B:$P,14,0)=0,"",VLOOKUP($B164,Takings!$B:$P,14,0))</f>
        <v/>
      </c>
      <c r="P164" s="125" t="str">
        <f>IF(VLOOKUP($B164,Takings!$B:$P,15,0)=0,"",VLOOKUP($B164,Takings!$B:$P,15,0))</f>
        <v/>
      </c>
    </row>
    <row r="165" spans="1:16" x14ac:dyDescent="0.35">
      <c r="A165" s="153" t="s">
        <v>1296</v>
      </c>
      <c r="B165" s="132">
        <v>41444</v>
      </c>
      <c r="C165" s="129">
        <f>SUMIF(Takings!$B:$B,'2013'!$B165,Takings!C:C)</f>
        <v>733.21</v>
      </c>
      <c r="D165" s="119">
        <f>SUMIF(Takings!$B:$B,'2013'!$B165,Takings!D:D)</f>
        <v>0</v>
      </c>
      <c r="E165" s="119">
        <f>SUMIF(Takings!$B:$B,'2013'!$B165,Takings!E:E)</f>
        <v>0</v>
      </c>
      <c r="F165" s="128">
        <f>SUMIF(Takings!$B:$B,'2013'!$B165,Takings!F:F)</f>
        <v>390.35</v>
      </c>
      <c r="G165" s="131">
        <f>SUMIF(Takings!$B:$B,'2013'!$B165,Takings!G:G)</f>
        <v>27</v>
      </c>
      <c r="H165" s="128">
        <f t="shared" si="92"/>
        <v>14.457407407407409</v>
      </c>
      <c r="I165" s="129">
        <f>SUMIF(Takings!$B:$B,'2013'!$B165,Takings!I:I)</f>
        <v>342.86</v>
      </c>
      <c r="J165" s="130">
        <f>SUMIF(Takings!$B:$B,'2013'!$B165,Takings!J:J)</f>
        <v>9</v>
      </c>
      <c r="K165" s="130">
        <f t="shared" si="93"/>
        <v>36</v>
      </c>
      <c r="L165" s="129">
        <f t="shared" si="94"/>
        <v>38.095555555555556</v>
      </c>
      <c r="M165" s="128">
        <f t="shared" si="95"/>
        <v>20.366944444444446</v>
      </c>
      <c r="N165" s="127" t="str">
        <f>IF(VLOOKUP($B165,Takings!$B:$P,13,0)=0,"",VLOOKUP($B165,Takings!$B:$P,13,0))</f>
        <v/>
      </c>
      <c r="O165" s="126" t="str">
        <f>IF(VLOOKUP($B165,Takings!$B:$P,14,0)=0,"",VLOOKUP($B165,Takings!$B:$P,14,0))</f>
        <v/>
      </c>
      <c r="P165" s="125" t="str">
        <f>IF(VLOOKUP($B165,Takings!$B:$P,15,0)=0,"",VLOOKUP($B165,Takings!$B:$P,15,0))</f>
        <v/>
      </c>
    </row>
    <row r="166" spans="1:16" x14ac:dyDescent="0.35">
      <c r="A166" s="153" t="s">
        <v>1296</v>
      </c>
      <c r="B166" s="132">
        <v>41445</v>
      </c>
      <c r="C166" s="129">
        <f>SUMIF(Takings!$B:$B,'2013'!$B166,Takings!C:C)</f>
        <v>2008.96</v>
      </c>
      <c r="D166" s="119">
        <f>SUMIF(Takings!$B:$B,'2013'!$B166,Takings!D:D)</f>
        <v>0</v>
      </c>
      <c r="E166" s="119">
        <f>SUMIF(Takings!$B:$B,'2013'!$B166,Takings!E:E)</f>
        <v>0</v>
      </c>
      <c r="F166" s="128">
        <f>SUMIF(Takings!$B:$B,'2013'!$B166,Takings!F:F)</f>
        <v>1094</v>
      </c>
      <c r="G166" s="131">
        <f>SUMIF(Takings!$B:$B,'2013'!$B166,Takings!G:G)</f>
        <v>43</v>
      </c>
      <c r="H166" s="128">
        <f t="shared" si="92"/>
        <v>25.441860465116278</v>
      </c>
      <c r="I166" s="129">
        <f>SUMIF(Takings!$B:$B,'2013'!$B166,Takings!I:I)</f>
        <v>916.46</v>
      </c>
      <c r="J166" s="130">
        <f>SUMIF(Takings!$B:$B,'2013'!$B166,Takings!J:J)</f>
        <v>15</v>
      </c>
      <c r="K166" s="130">
        <f t="shared" si="93"/>
        <v>58</v>
      </c>
      <c r="L166" s="129">
        <f t="shared" si="94"/>
        <v>61.097333333333339</v>
      </c>
      <c r="M166" s="128">
        <f t="shared" si="95"/>
        <v>34.663103448275862</v>
      </c>
      <c r="N166" s="127" t="str">
        <f>IF(VLOOKUP($B166,Takings!$B:$P,13,0)=0,"",VLOOKUP($B166,Takings!$B:$P,13,0))</f>
        <v/>
      </c>
      <c r="O166" s="126" t="str">
        <f>IF(VLOOKUP($B166,Takings!$B:$P,14,0)=0,"",VLOOKUP($B166,Takings!$B:$P,14,0))</f>
        <v/>
      </c>
      <c r="P166" s="125" t="str">
        <f>IF(VLOOKUP($B166,Takings!$B:$P,15,0)=0,"",VLOOKUP($B166,Takings!$B:$P,15,0))</f>
        <v/>
      </c>
    </row>
    <row r="167" spans="1:16" x14ac:dyDescent="0.35">
      <c r="A167" s="153" t="s">
        <v>1296</v>
      </c>
      <c r="B167" s="132">
        <v>41446</v>
      </c>
      <c r="C167" s="129">
        <f>SUMIF(Takings!$B:$B,'2013'!$B167,Takings!C:C)</f>
        <v>1812</v>
      </c>
      <c r="D167" s="119">
        <f>SUMIF(Takings!$B:$B,'2013'!$B167,Takings!D:D)</f>
        <v>0</v>
      </c>
      <c r="E167" s="119">
        <f>SUMIF(Takings!$B:$B,'2013'!$B167,Takings!E:E)</f>
        <v>0</v>
      </c>
      <c r="F167" s="128">
        <f>SUMIF(Takings!$B:$B,'2013'!$B167,Takings!F:F)</f>
        <v>1082.5999999999999</v>
      </c>
      <c r="G167" s="131">
        <f>SUMIF(Takings!$B:$B,'2013'!$B167,Takings!G:G)</f>
        <v>35</v>
      </c>
      <c r="H167" s="128">
        <f t="shared" si="92"/>
        <v>30.931428571428569</v>
      </c>
      <c r="I167" s="129">
        <f>SUMIF(Takings!$B:$B,'2013'!$B167,Takings!I:I)</f>
        <v>730.3</v>
      </c>
      <c r="J167" s="130">
        <f>SUMIF(Takings!$B:$B,'2013'!$B167,Takings!J:J)</f>
        <v>14</v>
      </c>
      <c r="K167" s="130">
        <f t="shared" si="93"/>
        <v>49</v>
      </c>
      <c r="L167" s="129">
        <f t="shared" si="94"/>
        <v>52.164285714285711</v>
      </c>
      <c r="M167" s="128">
        <f t="shared" si="95"/>
        <v>36.997959183673466</v>
      </c>
      <c r="N167" s="127" t="str">
        <f>IF(VLOOKUP($B167,Takings!$B:$P,13,0)=0,"",VLOOKUP($B167,Takings!$B:$P,13,0))</f>
        <v/>
      </c>
      <c r="O167" s="126" t="str">
        <f>IF(VLOOKUP($B167,Takings!$B:$P,14,0)=0,"",VLOOKUP($B167,Takings!$B:$P,14,0))</f>
        <v/>
      </c>
      <c r="P167" s="125" t="str">
        <f>IF(VLOOKUP($B167,Takings!$B:$P,15,0)=0,"",VLOOKUP($B167,Takings!$B:$P,15,0))</f>
        <v/>
      </c>
    </row>
    <row r="168" spans="1:16" x14ac:dyDescent="0.35">
      <c r="A168" s="153" t="s">
        <v>1296</v>
      </c>
      <c r="B168" s="132">
        <v>41447</v>
      </c>
      <c r="C168" s="129">
        <f>SUMIF(Takings!$B:$B,'2013'!$B168,Takings!C:C)</f>
        <v>1171.06</v>
      </c>
      <c r="D168" s="119">
        <f>SUMIF(Takings!$B:$B,'2013'!$B168,Takings!D:D)</f>
        <v>0</v>
      </c>
      <c r="E168" s="119">
        <f>SUMIF(Takings!$B:$B,'2013'!$B168,Takings!E:E)</f>
        <v>0</v>
      </c>
      <c r="F168" s="128">
        <f>SUMIF(Takings!$B:$B,'2013'!$B168,Takings!F:F)</f>
        <v>537.75</v>
      </c>
      <c r="G168" s="131">
        <f>SUMIF(Takings!$B:$B,'2013'!$B168,Takings!G:G)</f>
        <v>28</v>
      </c>
      <c r="H168" s="128">
        <f t="shared" si="92"/>
        <v>19.205357142857142</v>
      </c>
      <c r="I168" s="129">
        <f>SUMIF(Takings!$B:$B,'2013'!$B168,Takings!I:I)</f>
        <v>633.30999999999995</v>
      </c>
      <c r="J168" s="130">
        <f>SUMIF(Takings!$B:$B,'2013'!$B168,Takings!J:J)</f>
        <v>10</v>
      </c>
      <c r="K168" s="130">
        <f t="shared" si="93"/>
        <v>38</v>
      </c>
      <c r="L168" s="129">
        <f t="shared" si="94"/>
        <v>63.330999999999996</v>
      </c>
      <c r="M168" s="128">
        <f t="shared" si="95"/>
        <v>30.817368421052631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41448</v>
      </c>
      <c r="C169" s="119">
        <f>SUM(C163:C168)</f>
        <v>6906.7899999999991</v>
      </c>
      <c r="D169" s="119">
        <f>VLOOKUP($B169,Takings!$B:$P,3,0)</f>
        <v>2875.5</v>
      </c>
      <c r="E169" s="122">
        <f>SUM(C169:D169)</f>
        <v>9782.2899999999991</v>
      </c>
      <c r="F169" s="118"/>
      <c r="G169" s="121">
        <f>SUM(G163:G168)</f>
        <v>185</v>
      </c>
      <c r="H169" s="118">
        <f>AVERAGE(H163:H168)</f>
        <v>19.54731757311021</v>
      </c>
      <c r="I169" s="119">
        <f>SUM(I163:I168)</f>
        <v>3104.0899999999997</v>
      </c>
      <c r="J169" s="120">
        <f>SUM(J163:J168)</f>
        <v>66</v>
      </c>
      <c r="K169" s="120">
        <f>SUM(G169,J169)</f>
        <v>251</v>
      </c>
      <c r="L169" s="119">
        <f>AVERAGE(L163:L168)</f>
        <v>44.691732804232807</v>
      </c>
      <c r="M169" s="118">
        <f>AVERAGE(M163:M168)</f>
        <v>26.135634478332573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53" t="s">
        <v>1297</v>
      </c>
      <c r="B170" s="132">
        <v>41449</v>
      </c>
      <c r="C170" s="129">
        <f>SUMIF(Takings!$B:$B,'2013'!$B170,Takings!C:C)</f>
        <v>838.74</v>
      </c>
      <c r="D170" s="119">
        <f>SUMIF(Takings!$B:$B,'2013'!$B170,Takings!D:D)</f>
        <v>0</v>
      </c>
      <c r="E170" s="119">
        <f>SUMIF(Takings!$B:$B,'2013'!$B170,Takings!E:E)</f>
        <v>0</v>
      </c>
      <c r="F170" s="128">
        <f>SUMIF(Takings!$B:$B,'2013'!$B170,Takings!F:F)</f>
        <v>555.6</v>
      </c>
      <c r="G170" s="131">
        <f>SUMIF(Takings!$B:$B,'2013'!$B170,Takings!G:G)</f>
        <v>33</v>
      </c>
      <c r="H170" s="128">
        <f t="shared" ref="H170:H175" si="96">IFERROR(F170/G170,0)</f>
        <v>16.836363636363636</v>
      </c>
      <c r="I170" s="129">
        <f>SUMIF(Takings!$B:$B,'2013'!$B170,Takings!I:I)</f>
        <v>283.14</v>
      </c>
      <c r="J170" s="130">
        <f>SUMIF(Takings!$B:$B,'2013'!$B170,Takings!J:J)</f>
        <v>8</v>
      </c>
      <c r="K170" s="130">
        <f t="shared" ref="K170:K175" si="97">IFERROR(SUM(G170,J170),0)</f>
        <v>41</v>
      </c>
      <c r="L170" s="129">
        <f t="shared" ref="L170:L175" si="98">IFERROR(MEDIAN(I170/J170),0)</f>
        <v>35.392499999999998</v>
      </c>
      <c r="M170" s="128">
        <f t="shared" ref="M170:M175" si="99">IFERROR(SUM(F170,I170)/K170,0)</f>
        <v>20.457073170731707</v>
      </c>
      <c r="N170" s="127" t="str">
        <f>IF(VLOOKUP($B170,Takings!$B:$P,13,0)=0,"",VLOOKUP($B170,Takings!$B:$P,13,0))</f>
        <v/>
      </c>
      <c r="O170" s="126" t="str">
        <f>IF(VLOOKUP($B170,Takings!$B:$P,14,0)=0,"",VLOOKUP($B170,Takings!$B:$P,14,0))</f>
        <v/>
      </c>
      <c r="P170" s="125" t="str">
        <f>IF(VLOOKUP($B170,Takings!$B:$P,15,0)=0,"",VLOOKUP($B170,Takings!$B:$P,15,0))</f>
        <v/>
      </c>
    </row>
    <row r="171" spans="1:16" x14ac:dyDescent="0.35">
      <c r="A171" s="153" t="s">
        <v>1297</v>
      </c>
      <c r="B171" s="132">
        <v>41450</v>
      </c>
      <c r="C171" s="129">
        <f>SUMIF(Takings!$B:$B,'2013'!$B171,Takings!C:C)</f>
        <v>707.27</v>
      </c>
      <c r="D171" s="119">
        <f>SUMIF(Takings!$B:$B,'2013'!$B171,Takings!D:D)</f>
        <v>0</v>
      </c>
      <c r="E171" s="119">
        <f>SUMIF(Takings!$B:$B,'2013'!$B171,Takings!E:E)</f>
        <v>0</v>
      </c>
      <c r="F171" s="128">
        <f>SUMIF(Takings!$B:$B,'2013'!$B171,Takings!F:F)</f>
        <v>577.91999999999996</v>
      </c>
      <c r="G171" s="131">
        <f>SUMIF(Takings!$B:$B,'2013'!$B171,Takings!G:G)</f>
        <v>28</v>
      </c>
      <c r="H171" s="128">
        <f t="shared" si="96"/>
        <v>20.639999999999997</v>
      </c>
      <c r="I171" s="129">
        <f>SUMIF(Takings!$B:$B,'2013'!$B171,Takings!I:I)</f>
        <v>129.35</v>
      </c>
      <c r="J171" s="130">
        <f>SUMIF(Takings!$B:$B,'2013'!$B171,Takings!J:J)</f>
        <v>6</v>
      </c>
      <c r="K171" s="130">
        <f t="shared" si="97"/>
        <v>34</v>
      </c>
      <c r="L171" s="129">
        <f t="shared" si="98"/>
        <v>21.558333333333334</v>
      </c>
      <c r="M171" s="128">
        <f t="shared" si="99"/>
        <v>20.802058823529411</v>
      </c>
      <c r="N171" s="127" t="str">
        <f>IF(VLOOKUP($B171,Takings!$B:$P,13,0)=0,"",VLOOKUP($B171,Takings!$B:$P,13,0))</f>
        <v/>
      </c>
      <c r="O171" s="126" t="str">
        <f>IF(VLOOKUP($B171,Takings!$B:$P,14,0)=0,"",VLOOKUP($B171,Takings!$B:$P,14,0))</f>
        <v/>
      </c>
      <c r="P171" s="125" t="str">
        <f>IF(VLOOKUP($B171,Takings!$B:$P,15,0)=0,"",VLOOKUP($B171,Takings!$B:$P,15,0))</f>
        <v/>
      </c>
    </row>
    <row r="172" spans="1:16" x14ac:dyDescent="0.35">
      <c r="A172" s="153" t="s">
        <v>1297</v>
      </c>
      <c r="B172" s="132">
        <v>41451</v>
      </c>
      <c r="C172" s="129">
        <f>SUMIF(Takings!$B:$B,'2013'!$B172,Takings!C:C)</f>
        <v>748.44</v>
      </c>
      <c r="D172" s="119">
        <f>SUMIF(Takings!$B:$B,'2013'!$B172,Takings!D:D)</f>
        <v>0</v>
      </c>
      <c r="E172" s="119">
        <f>SUMIF(Takings!$B:$B,'2013'!$B172,Takings!E:E)</f>
        <v>0</v>
      </c>
      <c r="F172" s="128">
        <f>SUMIF(Takings!$B:$B,'2013'!$B172,Takings!F:F)</f>
        <v>572.6</v>
      </c>
      <c r="G172" s="131">
        <f>SUMIF(Takings!$B:$B,'2013'!$B172,Takings!G:G)</f>
        <v>36</v>
      </c>
      <c r="H172" s="128">
        <f t="shared" si="96"/>
        <v>15.905555555555557</v>
      </c>
      <c r="I172" s="129">
        <f>SUMIF(Takings!$B:$B,'2013'!$B172,Takings!I:I)</f>
        <v>175.84</v>
      </c>
      <c r="J172" s="130">
        <f>SUMIF(Takings!$B:$B,'2013'!$B172,Takings!J:J)</f>
        <v>5</v>
      </c>
      <c r="K172" s="130">
        <f t="shared" si="97"/>
        <v>41</v>
      </c>
      <c r="L172" s="129">
        <f t="shared" si="98"/>
        <v>35.167999999999999</v>
      </c>
      <c r="M172" s="128">
        <f t="shared" si="99"/>
        <v>18.254634146341466</v>
      </c>
      <c r="N172" s="127" t="str">
        <f>IF(VLOOKUP($B172,Takings!$B:$P,13,0)=0,"",VLOOKUP($B172,Takings!$B:$P,13,0))</f>
        <v/>
      </c>
      <c r="O172" s="126" t="str">
        <f>IF(VLOOKUP($B172,Takings!$B:$P,14,0)=0,"",VLOOKUP($B172,Takings!$B:$P,14,0))</f>
        <v/>
      </c>
      <c r="P172" s="125" t="str">
        <f>IF(VLOOKUP($B172,Takings!$B:$P,15,0)=0,"",VLOOKUP($B172,Takings!$B:$P,15,0))</f>
        <v/>
      </c>
    </row>
    <row r="173" spans="1:16" x14ac:dyDescent="0.35">
      <c r="A173" s="153" t="s">
        <v>1297</v>
      </c>
      <c r="B173" s="132">
        <v>41452</v>
      </c>
      <c r="C173" s="129">
        <f>SUMIF(Takings!$B:$B,'2013'!$B173,Takings!C:C)</f>
        <v>1527.18</v>
      </c>
      <c r="D173" s="119">
        <f>SUMIF(Takings!$B:$B,'2013'!$B173,Takings!D:D)</f>
        <v>0</v>
      </c>
      <c r="E173" s="119">
        <f>SUMIF(Takings!$B:$B,'2013'!$B173,Takings!E:E)</f>
        <v>0</v>
      </c>
      <c r="F173" s="128">
        <f>SUMIF(Takings!$B:$B,'2013'!$B173,Takings!F:F)</f>
        <v>450.9</v>
      </c>
      <c r="G173" s="131">
        <f>SUMIF(Takings!$B:$B,'2013'!$B173,Takings!G:G)</f>
        <v>28</v>
      </c>
      <c r="H173" s="128">
        <f t="shared" si="96"/>
        <v>16.103571428571428</v>
      </c>
      <c r="I173" s="129">
        <f>SUMIF(Takings!$B:$B,'2013'!$B173,Takings!I:I)</f>
        <v>1076.28</v>
      </c>
      <c r="J173" s="130">
        <f>SUMIF(Takings!$B:$B,'2013'!$B173,Takings!J:J)</f>
        <v>10</v>
      </c>
      <c r="K173" s="130">
        <f t="shared" si="97"/>
        <v>38</v>
      </c>
      <c r="L173" s="129">
        <f t="shared" si="98"/>
        <v>107.628</v>
      </c>
      <c r="M173" s="128">
        <f t="shared" si="99"/>
        <v>40.188947368421047</v>
      </c>
      <c r="N173" s="127" t="str">
        <f>IF(VLOOKUP($B173,Takings!$B:$P,13,0)=0,"",VLOOKUP($B173,Takings!$B:$P,13,0))</f>
        <v/>
      </c>
      <c r="O173" s="126" t="str">
        <f>IF(VLOOKUP($B173,Takings!$B:$P,14,0)=0,"",VLOOKUP($B173,Takings!$B:$P,14,0))</f>
        <v/>
      </c>
      <c r="P173" s="125" t="str">
        <f>IF(VLOOKUP($B173,Takings!$B:$P,15,0)=0,"",VLOOKUP($B173,Takings!$B:$P,15,0))</f>
        <v/>
      </c>
    </row>
    <row r="174" spans="1:16" x14ac:dyDescent="0.35">
      <c r="A174" s="153" t="s">
        <v>1297</v>
      </c>
      <c r="B174" s="132">
        <v>41453</v>
      </c>
      <c r="C174" s="129">
        <f>SUMIF(Takings!$B:$B,'2013'!$B174,Takings!C:C)</f>
        <v>1179.45</v>
      </c>
      <c r="D174" s="119">
        <f>SUMIF(Takings!$B:$B,'2013'!$B174,Takings!D:D)</f>
        <v>0</v>
      </c>
      <c r="E174" s="119">
        <f>SUMIF(Takings!$B:$B,'2013'!$B174,Takings!E:E)</f>
        <v>0</v>
      </c>
      <c r="F174" s="128">
        <f>SUMIF(Takings!$B:$B,'2013'!$B174,Takings!F:F)</f>
        <v>1049.32</v>
      </c>
      <c r="G174" s="131">
        <f>SUMIF(Takings!$B:$B,'2013'!$B174,Takings!G:G)</f>
        <v>36</v>
      </c>
      <c r="H174" s="128">
        <f t="shared" si="96"/>
        <v>29.147777777777776</v>
      </c>
      <c r="I174" s="129">
        <f>SUMIF(Takings!$B:$B,'2013'!$B174,Takings!I:I)</f>
        <v>734.37</v>
      </c>
      <c r="J174" s="130">
        <f>SUMIF(Takings!$B:$B,'2013'!$B174,Takings!J:J)</f>
        <v>15</v>
      </c>
      <c r="K174" s="130">
        <f t="shared" si="97"/>
        <v>51</v>
      </c>
      <c r="L174" s="129">
        <f t="shared" si="98"/>
        <v>48.957999999999998</v>
      </c>
      <c r="M174" s="128">
        <f t="shared" si="99"/>
        <v>34.974313725490198</v>
      </c>
      <c r="N174" s="127" t="str">
        <f>IF(VLOOKUP($B174,Takings!$B:$P,13,0)=0,"",VLOOKUP($B174,Takings!$B:$P,13,0))</f>
        <v/>
      </c>
      <c r="O174" s="126" t="str">
        <f>IF(VLOOKUP($B174,Takings!$B:$P,14,0)=0,"",VLOOKUP($B174,Takings!$B:$P,14,0))</f>
        <v/>
      </c>
      <c r="P174" s="125" t="str">
        <f>IF(VLOOKUP($B174,Takings!$B:$P,15,0)=0,"",VLOOKUP($B174,Takings!$B:$P,15,0))</f>
        <v/>
      </c>
    </row>
    <row r="175" spans="1:16" x14ac:dyDescent="0.35">
      <c r="A175" s="153" t="s">
        <v>1297</v>
      </c>
      <c r="B175" s="132">
        <v>41454</v>
      </c>
      <c r="C175" s="129">
        <f>SUMIF(Takings!$B:$B,'2013'!$B175,Takings!C:C)</f>
        <v>1019.5</v>
      </c>
      <c r="D175" s="119">
        <f>SUMIF(Takings!$B:$B,'2013'!$B175,Takings!D:D)</f>
        <v>0</v>
      </c>
      <c r="E175" s="119">
        <f>SUMIF(Takings!$B:$B,'2013'!$B175,Takings!E:E)</f>
        <v>0</v>
      </c>
      <c r="F175" s="128">
        <f>SUMIF(Takings!$B:$B,'2013'!$B175,Takings!F:F)</f>
        <v>563.45000000000005</v>
      </c>
      <c r="G175" s="131">
        <f>SUMIF(Takings!$B:$B,'2013'!$B175,Takings!G:G)</f>
        <v>20</v>
      </c>
      <c r="H175" s="128">
        <f t="shared" si="96"/>
        <v>28.172500000000003</v>
      </c>
      <c r="I175" s="129">
        <f>SUMIF(Takings!$B:$B,'2013'!$B175,Takings!I:I)</f>
        <v>456.05</v>
      </c>
      <c r="J175" s="130">
        <f>SUMIF(Takings!$B:$B,'2013'!$B175,Takings!J:J)</f>
        <v>9</v>
      </c>
      <c r="K175" s="130">
        <f t="shared" si="97"/>
        <v>29</v>
      </c>
      <c r="L175" s="129">
        <f t="shared" si="98"/>
        <v>50.672222222222224</v>
      </c>
      <c r="M175" s="128">
        <f t="shared" si="99"/>
        <v>35.155172413793103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41455</v>
      </c>
      <c r="C176" s="119">
        <f>SUM(C170:C175)</f>
        <v>6020.58</v>
      </c>
      <c r="D176" s="119">
        <f>VLOOKUP($B176,Takings!$B:$P,3,0)</f>
        <v>2413.0300000000002</v>
      </c>
      <c r="E176" s="122">
        <f>SUM(C176:D176)</f>
        <v>8433.61</v>
      </c>
      <c r="F176" s="118"/>
      <c r="G176" s="121">
        <f>SUM(G170:G175)</f>
        <v>181</v>
      </c>
      <c r="H176" s="118">
        <f>AVERAGE(H170:H175)</f>
        <v>21.134294733044733</v>
      </c>
      <c r="I176" s="119">
        <f>SUM(I170:I175)</f>
        <v>2855.03</v>
      </c>
      <c r="J176" s="120">
        <f>SUM(J170:J175)</f>
        <v>53</v>
      </c>
      <c r="K176" s="120">
        <f>SUM(G176,J176)</f>
        <v>234</v>
      </c>
      <c r="L176" s="119">
        <f>AVERAGE(L170:L175)</f>
        <v>49.896175925925924</v>
      </c>
      <c r="M176" s="118">
        <f>AVERAGE(M170:M175)</f>
        <v>28.305366608051155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53" t="s">
        <v>1298</v>
      </c>
      <c r="B177" s="132">
        <v>41456</v>
      </c>
      <c r="C177" s="129">
        <f>SUMIF(Takings!$B:$B,'2013'!$B177,Takings!C:C)</f>
        <v>1005.55</v>
      </c>
      <c r="D177" s="119">
        <f>SUMIF(Takings!$B:$B,'2013'!$B177,Takings!D:D)</f>
        <v>0</v>
      </c>
      <c r="E177" s="119">
        <f>SUMIF(Takings!$B:$B,'2013'!$B177,Takings!E:E)</f>
        <v>0</v>
      </c>
      <c r="F177" s="128">
        <f>SUMIF(Takings!$B:$B,'2013'!$B177,Takings!F:F)</f>
        <v>492.4</v>
      </c>
      <c r="G177" s="131">
        <f>SUMIF(Takings!$B:$B,'2013'!$B177,Takings!G:G)</f>
        <v>34</v>
      </c>
      <c r="H177" s="128">
        <f t="shared" ref="H177:H182" si="100">IFERROR(F177/G177,0)</f>
        <v>14.482352941176471</v>
      </c>
      <c r="I177" s="129">
        <f>SUMIF(Takings!$B:$B,'2013'!$B177,Takings!I:I)</f>
        <v>513.15</v>
      </c>
      <c r="J177" s="130">
        <f>SUMIF(Takings!$B:$B,'2013'!$B177,Takings!J:J)</f>
        <v>11</v>
      </c>
      <c r="K177" s="130">
        <f t="shared" ref="K177:K182" si="101">IFERROR(SUM(G177,J177),0)</f>
        <v>45</v>
      </c>
      <c r="L177" s="129">
        <f t="shared" ref="L177:L182" si="102">IFERROR(MEDIAN(I177/J177),0)</f>
        <v>46.65</v>
      </c>
      <c r="M177" s="128">
        <f t="shared" ref="M177:M182" si="103">IFERROR(SUM(F177,I177)/K177,0)</f>
        <v>22.345555555555556</v>
      </c>
      <c r="N177" s="127" t="str">
        <f>IF(VLOOKUP($B177,Takings!$B:$P,13,0)=0,"",VLOOKUP($B177,Takings!$B:$P,13,0))</f>
        <v/>
      </c>
      <c r="O177" s="126" t="str">
        <f>IF(VLOOKUP($B177,Takings!$B:$P,14,0)=0,"",VLOOKUP($B177,Takings!$B:$P,14,0))</f>
        <v/>
      </c>
      <c r="P177" s="125" t="str">
        <f>IF(VLOOKUP($B177,Takings!$B:$P,15,0)=0,"",VLOOKUP($B177,Takings!$B:$P,15,0))</f>
        <v/>
      </c>
    </row>
    <row r="178" spans="1:16" x14ac:dyDescent="0.35">
      <c r="A178" s="153" t="s">
        <v>1298</v>
      </c>
      <c r="B178" s="132">
        <v>41457</v>
      </c>
      <c r="C178" s="129">
        <f>SUMIF(Takings!$B:$B,'2013'!$B178,Takings!C:C)</f>
        <v>1041.95</v>
      </c>
      <c r="D178" s="119">
        <f>SUMIF(Takings!$B:$B,'2013'!$B178,Takings!D:D)</f>
        <v>0</v>
      </c>
      <c r="E178" s="119">
        <f>SUMIF(Takings!$B:$B,'2013'!$B178,Takings!E:E)</f>
        <v>0</v>
      </c>
      <c r="F178" s="128">
        <f>SUMIF(Takings!$B:$B,'2013'!$B178,Takings!F:F)</f>
        <v>744</v>
      </c>
      <c r="G178" s="131">
        <f>SUMIF(Takings!$B:$B,'2013'!$B178,Takings!G:G)</f>
        <v>29</v>
      </c>
      <c r="H178" s="128">
        <f t="shared" si="100"/>
        <v>25.655172413793103</v>
      </c>
      <c r="I178" s="129">
        <f>SUMIF(Takings!$B:$B,'2013'!$B178,Takings!I:I)</f>
        <v>297.95</v>
      </c>
      <c r="J178" s="130">
        <f>SUMIF(Takings!$B:$B,'2013'!$B178,Takings!J:J)</f>
        <v>7</v>
      </c>
      <c r="K178" s="130">
        <f t="shared" si="101"/>
        <v>36</v>
      </c>
      <c r="L178" s="129">
        <f t="shared" si="102"/>
        <v>42.56428571428571</v>
      </c>
      <c r="M178" s="128">
        <f t="shared" si="103"/>
        <v>28.943055555555556</v>
      </c>
      <c r="N178" s="127" t="str">
        <f>IF(VLOOKUP($B178,Takings!$B:$P,13,0)=0,"",VLOOKUP($B178,Takings!$B:$P,13,0))</f>
        <v/>
      </c>
      <c r="O178" s="126" t="str">
        <f>IF(VLOOKUP($B178,Takings!$B:$P,14,0)=0,"",VLOOKUP($B178,Takings!$B:$P,14,0))</f>
        <v/>
      </c>
      <c r="P178" s="125" t="str">
        <f>IF(VLOOKUP($B178,Takings!$B:$P,15,0)=0,"",VLOOKUP($B178,Takings!$B:$P,15,0))</f>
        <v/>
      </c>
    </row>
    <row r="179" spans="1:16" x14ac:dyDescent="0.35">
      <c r="A179" s="153" t="s">
        <v>1298</v>
      </c>
      <c r="B179" s="132">
        <v>41458</v>
      </c>
      <c r="C179" s="129">
        <f>SUMIF(Takings!$B:$B,'2013'!$B179,Takings!C:C)</f>
        <v>1109.01</v>
      </c>
      <c r="D179" s="119">
        <f>SUMIF(Takings!$B:$B,'2013'!$B179,Takings!D:D)</f>
        <v>0</v>
      </c>
      <c r="E179" s="119">
        <f>SUMIF(Takings!$B:$B,'2013'!$B179,Takings!E:E)</f>
        <v>0</v>
      </c>
      <c r="F179" s="128">
        <f>SUMIF(Takings!$B:$B,'2013'!$B179,Takings!F:F)</f>
        <v>872.75</v>
      </c>
      <c r="G179" s="131">
        <f>SUMIF(Takings!$B:$B,'2013'!$B179,Takings!G:G)</f>
        <v>43</v>
      </c>
      <c r="H179" s="128">
        <f t="shared" si="100"/>
        <v>20.296511627906977</v>
      </c>
      <c r="I179" s="129">
        <f>SUMIF(Takings!$B:$B,'2013'!$B179,Takings!I:I)</f>
        <v>236.26</v>
      </c>
      <c r="J179" s="130">
        <f>SUMIF(Takings!$B:$B,'2013'!$B179,Takings!J:J)</f>
        <v>7</v>
      </c>
      <c r="K179" s="130">
        <f t="shared" si="101"/>
        <v>50</v>
      </c>
      <c r="L179" s="129">
        <f t="shared" si="102"/>
        <v>33.751428571428569</v>
      </c>
      <c r="M179" s="128">
        <f t="shared" si="103"/>
        <v>22.180199999999999</v>
      </c>
      <c r="N179" s="127" t="str">
        <f>IF(VLOOKUP($B179,Takings!$B:$P,13,0)=0,"",VLOOKUP($B179,Takings!$B:$P,13,0))</f>
        <v/>
      </c>
      <c r="O179" s="126" t="str">
        <f>IF(VLOOKUP($B179,Takings!$B:$P,14,0)=0,"",VLOOKUP($B179,Takings!$B:$P,14,0))</f>
        <v/>
      </c>
      <c r="P179" s="125" t="str">
        <f>IF(VLOOKUP($B179,Takings!$B:$P,15,0)=0,"",VLOOKUP($B179,Takings!$B:$P,15,0))</f>
        <v/>
      </c>
    </row>
    <row r="180" spans="1:16" x14ac:dyDescent="0.35">
      <c r="A180" s="153" t="s">
        <v>1298</v>
      </c>
      <c r="B180" s="132">
        <v>41459</v>
      </c>
      <c r="C180" s="129">
        <f>SUMIF(Takings!$B:$B,'2013'!$B180,Takings!C:C)</f>
        <v>1820.75</v>
      </c>
      <c r="D180" s="119">
        <f>SUMIF(Takings!$B:$B,'2013'!$B180,Takings!D:D)</f>
        <v>0</v>
      </c>
      <c r="E180" s="119">
        <f>SUMIF(Takings!$B:$B,'2013'!$B180,Takings!E:E)</f>
        <v>0</v>
      </c>
      <c r="F180" s="128">
        <f>SUMIF(Takings!$B:$B,'2013'!$B180,Takings!F:F)</f>
        <v>763.15</v>
      </c>
      <c r="G180" s="131">
        <f>SUMIF(Takings!$B:$B,'2013'!$B180,Takings!G:G)</f>
        <v>34</v>
      </c>
      <c r="H180" s="128">
        <f t="shared" si="100"/>
        <v>22.445588235294117</v>
      </c>
      <c r="I180" s="129">
        <f>SUMIF(Takings!$B:$B,'2013'!$B180,Takings!I:I)</f>
        <v>1057.5999999999999</v>
      </c>
      <c r="J180" s="130">
        <f>SUMIF(Takings!$B:$B,'2013'!$B180,Takings!J:J)</f>
        <v>13</v>
      </c>
      <c r="K180" s="130">
        <f t="shared" si="101"/>
        <v>47</v>
      </c>
      <c r="L180" s="129">
        <f t="shared" si="102"/>
        <v>81.353846153846149</v>
      </c>
      <c r="M180" s="128">
        <f t="shared" si="103"/>
        <v>38.73936170212766</v>
      </c>
      <c r="N180" s="127" t="str">
        <f>IF(VLOOKUP($B180,Takings!$B:$P,13,0)=0,"",VLOOKUP($B180,Takings!$B:$P,13,0))</f>
        <v/>
      </c>
      <c r="O180" s="126" t="str">
        <f>IF(VLOOKUP($B180,Takings!$B:$P,14,0)=0,"",VLOOKUP($B180,Takings!$B:$P,14,0))</f>
        <v/>
      </c>
      <c r="P180" s="125" t="str">
        <f>IF(VLOOKUP($B180,Takings!$B:$P,15,0)=0,"",VLOOKUP($B180,Takings!$B:$P,15,0))</f>
        <v/>
      </c>
    </row>
    <row r="181" spans="1:16" x14ac:dyDescent="0.35">
      <c r="A181" s="153" t="s">
        <v>1298</v>
      </c>
      <c r="B181" s="132">
        <v>41460</v>
      </c>
      <c r="C181" s="129">
        <f>SUMIF(Takings!$B:$B,'2013'!$B181,Takings!C:C)</f>
        <v>1434.85</v>
      </c>
      <c r="D181" s="119">
        <f>SUMIF(Takings!$B:$B,'2013'!$B181,Takings!D:D)</f>
        <v>0</v>
      </c>
      <c r="E181" s="119">
        <f>SUMIF(Takings!$B:$B,'2013'!$B181,Takings!E:E)</f>
        <v>0</v>
      </c>
      <c r="F181" s="128">
        <f>SUMIF(Takings!$B:$B,'2013'!$B181,Takings!F:F)</f>
        <v>582.35</v>
      </c>
      <c r="G181" s="131">
        <f>SUMIF(Takings!$B:$B,'2013'!$B181,Takings!G:G)</f>
        <v>31</v>
      </c>
      <c r="H181" s="128">
        <f t="shared" si="100"/>
        <v>18.785483870967742</v>
      </c>
      <c r="I181" s="129">
        <f>SUMIF(Takings!$B:$B,'2013'!$B181,Takings!I:I)</f>
        <v>774.5</v>
      </c>
      <c r="J181" s="130">
        <f>SUMIF(Takings!$B:$B,'2013'!$B181,Takings!J:J)</f>
        <v>16</v>
      </c>
      <c r="K181" s="130">
        <f t="shared" si="101"/>
        <v>47</v>
      </c>
      <c r="L181" s="129">
        <f t="shared" si="102"/>
        <v>48.40625</v>
      </c>
      <c r="M181" s="128">
        <f t="shared" si="103"/>
        <v>28.869148936170212</v>
      </c>
      <c r="N181" s="127" t="str">
        <f>IF(VLOOKUP($B181,Takings!$B:$P,13,0)=0,"",VLOOKUP($B181,Takings!$B:$P,13,0))</f>
        <v/>
      </c>
      <c r="O181" s="126" t="str">
        <f>IF(VLOOKUP($B181,Takings!$B:$P,14,0)=0,"",VLOOKUP($B181,Takings!$B:$P,14,0))</f>
        <v/>
      </c>
      <c r="P181" s="125" t="str">
        <f>IF(VLOOKUP($B181,Takings!$B:$P,15,0)=0,"",VLOOKUP($B181,Takings!$B:$P,15,0))</f>
        <v/>
      </c>
    </row>
    <row r="182" spans="1:16" x14ac:dyDescent="0.35">
      <c r="A182" s="153" t="s">
        <v>1298</v>
      </c>
      <c r="B182" s="132">
        <v>41461</v>
      </c>
      <c r="C182" s="129">
        <f>SUMIF(Takings!$B:$B,'2013'!$B182,Takings!C:C)</f>
        <v>491.31</v>
      </c>
      <c r="D182" s="119">
        <f>SUMIF(Takings!$B:$B,'2013'!$B182,Takings!D:D)</f>
        <v>0</v>
      </c>
      <c r="E182" s="119">
        <f>SUMIF(Takings!$B:$B,'2013'!$B182,Takings!E:E)</f>
        <v>0</v>
      </c>
      <c r="F182" s="128">
        <f>SUMIF(Takings!$B:$B,'2013'!$B182,Takings!F:F)</f>
        <v>194.5</v>
      </c>
      <c r="G182" s="131">
        <f>SUMIF(Takings!$B:$B,'2013'!$B182,Takings!G:G)</f>
        <v>13</v>
      </c>
      <c r="H182" s="128">
        <f t="shared" si="100"/>
        <v>14.961538461538462</v>
      </c>
      <c r="I182" s="129">
        <f>SUMIF(Takings!$B:$B,'2013'!$B182,Takings!I:I)</f>
        <v>296.81</v>
      </c>
      <c r="J182" s="130">
        <f>SUMIF(Takings!$B:$B,'2013'!$B182,Takings!J:J)</f>
        <v>9</v>
      </c>
      <c r="K182" s="130">
        <f t="shared" si="101"/>
        <v>22</v>
      </c>
      <c r="L182" s="129">
        <f t="shared" si="102"/>
        <v>32.978888888888889</v>
      </c>
      <c r="M182" s="128">
        <f t="shared" si="103"/>
        <v>22.332272727272727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41462</v>
      </c>
      <c r="C183" s="119">
        <f>SUM(C177:C182)</f>
        <v>6903.420000000001</v>
      </c>
      <c r="D183" s="119">
        <f>VLOOKUP($B183,Takings!$B:$P,3,0)</f>
        <v>3057.68</v>
      </c>
      <c r="E183" s="122">
        <f>SUM(C183:D183)</f>
        <v>9961.1</v>
      </c>
      <c r="F183" s="118"/>
      <c r="G183" s="121">
        <f>SUM(G177:G182)</f>
        <v>184</v>
      </c>
      <c r="H183" s="118">
        <f>AVERAGE(H177:H182)</f>
        <v>19.43777459177948</v>
      </c>
      <c r="I183" s="119">
        <f>SUM(I177:I182)</f>
        <v>3176.27</v>
      </c>
      <c r="J183" s="120">
        <f>SUM(J177:J182)</f>
        <v>63</v>
      </c>
      <c r="K183" s="120">
        <f>SUM(G183,J183)</f>
        <v>247</v>
      </c>
      <c r="L183" s="119">
        <f>AVERAGE(L177:L182)</f>
        <v>47.617449888074894</v>
      </c>
      <c r="M183" s="118">
        <f>AVERAGE(M177:M182)</f>
        <v>27.234932412780285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53" t="s">
        <v>1299</v>
      </c>
      <c r="B184" s="132">
        <v>41463</v>
      </c>
      <c r="C184" s="129">
        <f>SUMIF(Takings!$B:$B,'2013'!$B184,Takings!C:C)</f>
        <v>1124.04</v>
      </c>
      <c r="D184" s="119">
        <f>SUMIF(Takings!$B:$B,'2013'!$B184,Takings!D:D)</f>
        <v>0</v>
      </c>
      <c r="E184" s="119">
        <f>SUMIF(Takings!$B:$B,'2013'!$B184,Takings!E:E)</f>
        <v>0</v>
      </c>
      <c r="F184" s="128">
        <f>SUMIF(Takings!$B:$B,'2013'!$B184,Takings!F:F)</f>
        <v>357.35</v>
      </c>
      <c r="G184" s="131">
        <f>SUMIF(Takings!$B:$B,'2013'!$B184,Takings!G:G)</f>
        <v>23</v>
      </c>
      <c r="H184" s="128">
        <f t="shared" ref="H184:H189" si="104">IFERROR(F184/G184,0)</f>
        <v>15.536956521739132</v>
      </c>
      <c r="I184" s="129">
        <f>SUMIF(Takings!$B:$B,'2013'!$B184,Takings!I:I)</f>
        <v>769.69</v>
      </c>
      <c r="J184" s="130">
        <f>SUMIF(Takings!$B:$B,'2013'!$B184,Takings!J:J)</f>
        <v>16</v>
      </c>
      <c r="K184" s="130">
        <f t="shared" ref="K184:K189" si="105">IFERROR(SUM(G184,J184),0)</f>
        <v>39</v>
      </c>
      <c r="L184" s="129">
        <f t="shared" ref="L184:L189" si="106">IFERROR(MEDIAN(I184/J184),0)</f>
        <v>48.105625000000003</v>
      </c>
      <c r="M184" s="128">
        <f t="shared" ref="M184:M189" si="107">IFERROR(SUM(F184,I184)/K184,0)</f>
        <v>28.898461538461536</v>
      </c>
      <c r="N184" s="127" t="str">
        <f>IF(VLOOKUP($B184,Takings!$B:$P,13,0)=0,"",VLOOKUP($B184,Takings!$B:$P,13,0))</f>
        <v/>
      </c>
      <c r="O184" s="126" t="str">
        <f>IF(VLOOKUP($B184,Takings!$B:$P,14,0)=0,"",VLOOKUP($B184,Takings!$B:$P,14,0))</f>
        <v/>
      </c>
      <c r="P184" s="125" t="str">
        <f>IF(VLOOKUP($B184,Takings!$B:$P,15,0)=0,"",VLOOKUP($B184,Takings!$B:$P,15,0))</f>
        <v/>
      </c>
    </row>
    <row r="185" spans="1:16" x14ac:dyDescent="0.35">
      <c r="A185" s="153" t="s">
        <v>1299</v>
      </c>
      <c r="B185" s="132">
        <v>41464</v>
      </c>
      <c r="C185" s="129">
        <f>SUMIF(Takings!$B:$B,'2013'!$B185,Takings!C:C)</f>
        <v>911.58</v>
      </c>
      <c r="D185" s="119">
        <f>SUMIF(Takings!$B:$B,'2013'!$B185,Takings!D:D)</f>
        <v>0</v>
      </c>
      <c r="E185" s="119">
        <f>SUMIF(Takings!$B:$B,'2013'!$B185,Takings!E:E)</f>
        <v>0</v>
      </c>
      <c r="F185" s="128">
        <f>SUMIF(Takings!$B:$B,'2013'!$B185,Takings!F:F)</f>
        <v>276.60000000000002</v>
      </c>
      <c r="G185" s="131">
        <f>SUMIF(Takings!$B:$B,'2013'!$B185,Takings!G:G)</f>
        <v>19</v>
      </c>
      <c r="H185" s="128">
        <f t="shared" si="104"/>
        <v>14.557894736842107</v>
      </c>
      <c r="I185" s="129">
        <f>SUMIF(Takings!$B:$B,'2013'!$B185,Takings!I:I)</f>
        <v>634.98</v>
      </c>
      <c r="J185" s="130">
        <f>SUMIF(Takings!$B:$B,'2013'!$B185,Takings!J:J)</f>
        <v>16</v>
      </c>
      <c r="K185" s="130">
        <f t="shared" si="105"/>
        <v>35</v>
      </c>
      <c r="L185" s="129">
        <f t="shared" si="106"/>
        <v>39.686250000000001</v>
      </c>
      <c r="M185" s="128">
        <f t="shared" si="107"/>
        <v>26.04514285714286</v>
      </c>
      <c r="N185" s="127" t="str">
        <f>IF(VLOOKUP($B185,Takings!$B:$P,13,0)=0,"",VLOOKUP($B185,Takings!$B:$P,13,0))</f>
        <v/>
      </c>
      <c r="O185" s="126" t="str">
        <f>IF(VLOOKUP($B185,Takings!$B:$P,14,0)=0,"",VLOOKUP($B185,Takings!$B:$P,14,0))</f>
        <v/>
      </c>
      <c r="P185" s="125" t="str">
        <f>IF(VLOOKUP($B185,Takings!$B:$P,15,0)=0,"",VLOOKUP($B185,Takings!$B:$P,15,0))</f>
        <v/>
      </c>
    </row>
    <row r="186" spans="1:16" x14ac:dyDescent="0.35">
      <c r="A186" s="153" t="s">
        <v>1299</v>
      </c>
      <c r="B186" s="132">
        <v>41465</v>
      </c>
      <c r="C186" s="129">
        <f>SUMIF(Takings!$B:$B,'2013'!$B186,Takings!C:C)</f>
        <v>878.96</v>
      </c>
      <c r="D186" s="119">
        <f>SUMIF(Takings!$B:$B,'2013'!$B186,Takings!D:D)</f>
        <v>0</v>
      </c>
      <c r="E186" s="119">
        <f>SUMIF(Takings!$B:$B,'2013'!$B186,Takings!E:E)</f>
        <v>0</v>
      </c>
      <c r="F186" s="128">
        <f>SUMIF(Takings!$B:$B,'2013'!$B186,Takings!F:F)</f>
        <v>618.9</v>
      </c>
      <c r="G186" s="131">
        <f>SUMIF(Takings!$B:$B,'2013'!$B186,Takings!G:G)</f>
        <v>36</v>
      </c>
      <c r="H186" s="128">
        <f t="shared" si="104"/>
        <v>17.191666666666666</v>
      </c>
      <c r="I186" s="129">
        <f>SUMIF(Takings!$B:$B,'2013'!$B186,Takings!I:I)</f>
        <v>260.06</v>
      </c>
      <c r="J186" s="130">
        <f>SUMIF(Takings!$B:$B,'2013'!$B186,Takings!J:J)</f>
        <v>9</v>
      </c>
      <c r="K186" s="130">
        <f t="shared" si="105"/>
        <v>45</v>
      </c>
      <c r="L186" s="129">
        <f t="shared" si="106"/>
        <v>28.895555555555557</v>
      </c>
      <c r="M186" s="128">
        <f t="shared" si="107"/>
        <v>19.532444444444444</v>
      </c>
      <c r="N186" s="127" t="str">
        <f>IF(VLOOKUP($B186,Takings!$B:$P,13,0)=0,"",VLOOKUP($B186,Takings!$B:$P,13,0))</f>
        <v/>
      </c>
      <c r="O186" s="126" t="str">
        <f>IF(VLOOKUP($B186,Takings!$B:$P,14,0)=0,"",VLOOKUP($B186,Takings!$B:$P,14,0))</f>
        <v/>
      </c>
      <c r="P186" s="125" t="str">
        <f>IF(VLOOKUP($B186,Takings!$B:$P,15,0)=0,"",VLOOKUP($B186,Takings!$B:$P,15,0))</f>
        <v/>
      </c>
    </row>
    <row r="187" spans="1:16" x14ac:dyDescent="0.35">
      <c r="A187" s="153" t="s">
        <v>1299</v>
      </c>
      <c r="B187" s="132">
        <v>41466</v>
      </c>
      <c r="C187" s="129">
        <f>SUMIF(Takings!$B:$B,'2013'!$B187,Takings!C:C)</f>
        <v>1301.49</v>
      </c>
      <c r="D187" s="119">
        <f>SUMIF(Takings!$B:$B,'2013'!$B187,Takings!D:D)</f>
        <v>0</v>
      </c>
      <c r="E187" s="119">
        <f>SUMIF(Takings!$B:$B,'2013'!$B187,Takings!E:E)</f>
        <v>0</v>
      </c>
      <c r="F187" s="128">
        <f>SUMIF(Takings!$B:$B,'2013'!$B187,Takings!F:F)</f>
        <v>830.55</v>
      </c>
      <c r="G187" s="131">
        <f>SUMIF(Takings!$B:$B,'2013'!$B187,Takings!G:G)</f>
        <v>36</v>
      </c>
      <c r="H187" s="128">
        <f t="shared" si="104"/>
        <v>23.070833333333333</v>
      </c>
      <c r="I187" s="129">
        <f>SUMIF(Takings!$B:$B,'2013'!$B187,Takings!I:I)</f>
        <v>470.94</v>
      </c>
      <c r="J187" s="130">
        <f>SUMIF(Takings!$B:$B,'2013'!$B187,Takings!J:J)</f>
        <v>11</v>
      </c>
      <c r="K187" s="130">
        <f t="shared" si="105"/>
        <v>47</v>
      </c>
      <c r="L187" s="129">
        <f t="shared" si="106"/>
        <v>42.812727272727273</v>
      </c>
      <c r="M187" s="128">
        <f t="shared" si="107"/>
        <v>27.691276595744682</v>
      </c>
      <c r="N187" s="127" t="str">
        <f>IF(VLOOKUP($B187,Takings!$B:$P,13,0)=0,"",VLOOKUP($B187,Takings!$B:$P,13,0))</f>
        <v/>
      </c>
      <c r="O187" s="126" t="str">
        <f>IF(VLOOKUP($B187,Takings!$B:$P,14,0)=0,"",VLOOKUP($B187,Takings!$B:$P,14,0))</f>
        <v/>
      </c>
      <c r="P187" s="125" t="str">
        <f>IF(VLOOKUP($B187,Takings!$B:$P,15,0)=0,"",VLOOKUP($B187,Takings!$B:$P,15,0))</f>
        <v/>
      </c>
    </row>
    <row r="188" spans="1:16" x14ac:dyDescent="0.35">
      <c r="A188" s="153" t="s">
        <v>1299</v>
      </c>
      <c r="B188" s="132">
        <v>41467</v>
      </c>
      <c r="C188" s="129">
        <f>SUMIF(Takings!$B:$B,'2013'!$B188,Takings!C:C)</f>
        <v>1864.22</v>
      </c>
      <c r="D188" s="119">
        <f>SUMIF(Takings!$B:$B,'2013'!$B188,Takings!D:D)</f>
        <v>0</v>
      </c>
      <c r="E188" s="119">
        <f>SUMIF(Takings!$B:$B,'2013'!$B188,Takings!E:E)</f>
        <v>0</v>
      </c>
      <c r="F188" s="128">
        <f>SUMIF(Takings!$B:$B,'2013'!$B188,Takings!F:F)</f>
        <v>918.2</v>
      </c>
      <c r="G188" s="131">
        <f>SUMIF(Takings!$B:$B,'2013'!$B188,Takings!G:G)</f>
        <v>46</v>
      </c>
      <c r="H188" s="128">
        <f t="shared" si="104"/>
        <v>19.960869565217394</v>
      </c>
      <c r="I188" s="129">
        <f>SUMIF(Takings!$B:$B,'2013'!$B188,Takings!I:I)</f>
        <v>946.02</v>
      </c>
      <c r="J188" s="130">
        <f>SUMIF(Takings!$B:$B,'2013'!$B188,Takings!J:J)</f>
        <v>20</v>
      </c>
      <c r="K188" s="130">
        <f t="shared" si="105"/>
        <v>66</v>
      </c>
      <c r="L188" s="129">
        <f t="shared" si="106"/>
        <v>47.301000000000002</v>
      </c>
      <c r="M188" s="128">
        <f t="shared" si="107"/>
        <v>28.245757575757576</v>
      </c>
      <c r="N188" s="127" t="str">
        <f>IF(VLOOKUP($B188,Takings!$B:$P,13,0)=0,"",VLOOKUP($B188,Takings!$B:$P,13,0))</f>
        <v/>
      </c>
      <c r="O188" s="126" t="str">
        <f>IF(VLOOKUP($B188,Takings!$B:$P,14,0)=0,"",VLOOKUP($B188,Takings!$B:$P,14,0))</f>
        <v/>
      </c>
      <c r="P188" s="125" t="str">
        <f>IF(VLOOKUP($B188,Takings!$B:$P,15,0)=0,"",VLOOKUP($B188,Takings!$B:$P,15,0))</f>
        <v/>
      </c>
    </row>
    <row r="189" spans="1:16" x14ac:dyDescent="0.35">
      <c r="A189" s="153" t="s">
        <v>1299</v>
      </c>
      <c r="B189" s="132">
        <v>41468</v>
      </c>
      <c r="C189" s="129">
        <f>SUMIF(Takings!$B:$B,'2013'!$B189,Takings!C:C)</f>
        <v>1034.26</v>
      </c>
      <c r="D189" s="119">
        <f>SUMIF(Takings!$B:$B,'2013'!$B189,Takings!D:D)</f>
        <v>0</v>
      </c>
      <c r="E189" s="119">
        <f>SUMIF(Takings!$B:$B,'2013'!$B189,Takings!E:E)</f>
        <v>0</v>
      </c>
      <c r="F189" s="128">
        <f>SUMIF(Takings!$B:$B,'2013'!$B189,Takings!F:F)</f>
        <v>432</v>
      </c>
      <c r="G189" s="131">
        <f>SUMIF(Takings!$B:$B,'2013'!$B189,Takings!G:G)</f>
        <v>23</v>
      </c>
      <c r="H189" s="128">
        <f t="shared" si="104"/>
        <v>18.782608695652176</v>
      </c>
      <c r="I189" s="129">
        <f>SUMIF(Takings!$B:$B,'2013'!$B189,Takings!I:I)</f>
        <v>602.26</v>
      </c>
      <c r="J189" s="130">
        <f>SUMIF(Takings!$B:$B,'2013'!$B189,Takings!J:J)</f>
        <v>14</v>
      </c>
      <c r="K189" s="130">
        <f t="shared" si="105"/>
        <v>37</v>
      </c>
      <c r="L189" s="129">
        <f t="shared" si="106"/>
        <v>43.018571428571427</v>
      </c>
      <c r="M189" s="128">
        <f t="shared" si="107"/>
        <v>27.952972972972972</v>
      </c>
      <c r="N189" s="127" t="str">
        <f>IF(VLOOKUP($B189,Takings!$B:$P,13,0)=0,"",VLOOKUP($B189,Takings!$B:$P,13,0))</f>
        <v/>
      </c>
      <c r="O189" s="126" t="str">
        <f>IF(VLOOKUP($B189,Takings!$B:$P,14,0)=0,"",VLOOKUP($B189,Takings!$B:$P,14,0))</f>
        <v/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41469</v>
      </c>
      <c r="C190" s="119">
        <f>SUM(C184:C189)</f>
        <v>7114.55</v>
      </c>
      <c r="D190" s="119">
        <f>VLOOKUP($B190,Takings!$B:$P,3,0)</f>
        <v>1552.06</v>
      </c>
      <c r="E190" s="122">
        <f>SUM(C190:D190)</f>
        <v>8666.61</v>
      </c>
      <c r="F190" s="118"/>
      <c r="G190" s="121">
        <f>SUM(G184:G189)</f>
        <v>183</v>
      </c>
      <c r="H190" s="118">
        <f>AVERAGE(H184:H189)</f>
        <v>18.183471586575134</v>
      </c>
      <c r="I190" s="119">
        <f>SUM(I184:I189)</f>
        <v>3683.95</v>
      </c>
      <c r="J190" s="120">
        <f>SUM(J184:J189)</f>
        <v>86</v>
      </c>
      <c r="K190" s="120">
        <f>SUM(G190,J190)</f>
        <v>269</v>
      </c>
      <c r="L190" s="119">
        <f>AVERAGE(L184:L189)</f>
        <v>41.636621542809046</v>
      </c>
      <c r="M190" s="118">
        <f>AVERAGE(M184:M189)</f>
        <v>26.394342664087343</v>
      </c>
      <c r="N190" s="117" t="str">
        <f>IF(VLOOKUP($B190,Takings!$B:$P,13,0)=0,"",VLOOKUP($B190,Takings!$B:$P,13,0))</f>
        <v/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53" t="s">
        <v>1300</v>
      </c>
      <c r="B191" s="132">
        <v>41470</v>
      </c>
      <c r="C191" s="129">
        <f>SUMIF(Takings!$B:$B,'2013'!$B191,Takings!C:C)</f>
        <v>1073.4100000000001</v>
      </c>
      <c r="D191" s="119">
        <f>SUMIF(Takings!$B:$B,'2013'!$B191,Takings!D:D)</f>
        <v>0</v>
      </c>
      <c r="E191" s="119">
        <f>SUMIF(Takings!$B:$B,'2013'!$B191,Takings!E:E)</f>
        <v>0</v>
      </c>
      <c r="F191" s="128">
        <f>SUMIF(Takings!$B:$B,'2013'!$B191,Takings!F:F)</f>
        <v>551.25</v>
      </c>
      <c r="G191" s="131">
        <f>SUMIF(Takings!$B:$B,'2013'!$B191,Takings!G:G)</f>
        <v>29</v>
      </c>
      <c r="H191" s="128">
        <f t="shared" ref="H191:H196" si="108">IFERROR(F191/G191,0)</f>
        <v>19.008620689655171</v>
      </c>
      <c r="I191" s="129">
        <f>SUMIF(Takings!$B:$B,'2013'!$B191,Takings!I:I)</f>
        <v>522.16</v>
      </c>
      <c r="J191" s="130">
        <f>SUMIF(Takings!$B:$B,'2013'!$B191,Takings!J:J)</f>
        <v>16</v>
      </c>
      <c r="K191" s="130">
        <f t="shared" ref="K191:K196" si="109">IFERROR(SUM(G191,J191),0)</f>
        <v>45</v>
      </c>
      <c r="L191" s="129">
        <f t="shared" ref="L191:L196" si="110">IFERROR(MEDIAN(I191/J191),0)</f>
        <v>32.634999999999998</v>
      </c>
      <c r="M191" s="128">
        <f t="shared" ref="M191:M196" si="111">IFERROR(SUM(F191,I191)/K191,0)</f>
        <v>23.853555555555552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53" t="s">
        <v>1300</v>
      </c>
      <c r="B192" s="132">
        <v>41471</v>
      </c>
      <c r="C192" s="129">
        <f>SUMIF(Takings!$B:$B,'2013'!$B192,Takings!C:C)</f>
        <v>516.30999999999995</v>
      </c>
      <c r="D192" s="119">
        <f>SUMIF(Takings!$B:$B,'2013'!$B192,Takings!D:D)</f>
        <v>0</v>
      </c>
      <c r="E192" s="119">
        <f>SUMIF(Takings!$B:$B,'2013'!$B192,Takings!E:E)</f>
        <v>0</v>
      </c>
      <c r="F192" s="128">
        <f>SUMIF(Takings!$B:$B,'2013'!$B192,Takings!F:F)</f>
        <v>367.4</v>
      </c>
      <c r="G192" s="131">
        <f>SUMIF(Takings!$B:$B,'2013'!$B192,Takings!G:G)</f>
        <v>28</v>
      </c>
      <c r="H192" s="128">
        <f t="shared" si="108"/>
        <v>13.12142857142857</v>
      </c>
      <c r="I192" s="129">
        <f>SUMIF(Takings!$B:$B,'2013'!$B192,Takings!I:I)</f>
        <v>148.91</v>
      </c>
      <c r="J192" s="130">
        <f>SUMIF(Takings!$B:$B,'2013'!$B192,Takings!J:J)</f>
        <v>6</v>
      </c>
      <c r="K192" s="130">
        <f t="shared" si="109"/>
        <v>34</v>
      </c>
      <c r="L192" s="129">
        <f t="shared" si="110"/>
        <v>24.818333333333332</v>
      </c>
      <c r="M192" s="128">
        <f t="shared" si="111"/>
        <v>15.185588235294116</v>
      </c>
      <c r="N192" s="127" t="str">
        <f>IF(VLOOKUP($B192,Takings!$B:$P,13,0)=0,"",VLOOKUP($B192,Takings!$B:$P,13,0))</f>
        <v/>
      </c>
      <c r="O192" s="126" t="str">
        <f>IF(VLOOKUP($B192,Takings!$B:$P,14,0)=0,"",VLOOKUP($B192,Takings!$B:$P,14,0))</f>
        <v/>
      </c>
      <c r="P192" s="125" t="str">
        <f>IF(VLOOKUP($B192,Takings!$B:$P,15,0)=0,"",VLOOKUP($B192,Takings!$B:$P,15,0))</f>
        <v/>
      </c>
    </row>
    <row r="193" spans="1:16" x14ac:dyDescent="0.35">
      <c r="A193" s="153" t="s">
        <v>1300</v>
      </c>
      <c r="B193" s="132">
        <v>41472</v>
      </c>
      <c r="C193" s="129">
        <f>SUMIF(Takings!$B:$B,'2013'!$B193,Takings!C:C)</f>
        <v>1236.6500000000001</v>
      </c>
      <c r="D193" s="119">
        <f>SUMIF(Takings!$B:$B,'2013'!$B193,Takings!D:D)</f>
        <v>0</v>
      </c>
      <c r="E193" s="119">
        <f>SUMIF(Takings!$B:$B,'2013'!$B193,Takings!E:E)</f>
        <v>0</v>
      </c>
      <c r="F193" s="128">
        <f>SUMIF(Takings!$B:$B,'2013'!$B193,Takings!F:F)</f>
        <v>805.95</v>
      </c>
      <c r="G193" s="131">
        <f>SUMIF(Takings!$B:$B,'2013'!$B193,Takings!G:G)</f>
        <v>31</v>
      </c>
      <c r="H193" s="128">
        <f t="shared" si="108"/>
        <v>25.998387096774195</v>
      </c>
      <c r="I193" s="129">
        <f>SUMIF(Takings!$B:$B,'2013'!$B193,Takings!I:I)</f>
        <v>430.7</v>
      </c>
      <c r="J193" s="130">
        <f>SUMIF(Takings!$B:$B,'2013'!$B193,Takings!J:J)</f>
        <v>16</v>
      </c>
      <c r="K193" s="130">
        <f t="shared" si="109"/>
        <v>47</v>
      </c>
      <c r="L193" s="129">
        <f t="shared" si="110"/>
        <v>26.918749999999999</v>
      </c>
      <c r="M193" s="128">
        <f t="shared" si="111"/>
        <v>26.311702127659576</v>
      </c>
      <c r="N193" s="127" t="str">
        <f>IF(VLOOKUP($B193,Takings!$B:$P,13,0)=0,"",VLOOKUP($B193,Takings!$B:$P,13,0))</f>
        <v/>
      </c>
      <c r="O193" s="126" t="str">
        <f>IF(VLOOKUP($B193,Takings!$B:$P,14,0)=0,"",VLOOKUP($B193,Takings!$B:$P,14,0))</f>
        <v/>
      </c>
      <c r="P193" s="125" t="str">
        <f>IF(VLOOKUP($B193,Takings!$B:$P,15,0)=0,"",VLOOKUP($B193,Takings!$B:$P,15,0))</f>
        <v/>
      </c>
    </row>
    <row r="194" spans="1:16" x14ac:dyDescent="0.35">
      <c r="A194" s="153" t="s">
        <v>1300</v>
      </c>
      <c r="B194" s="132">
        <v>41473</v>
      </c>
      <c r="C194" s="129">
        <f>SUMIF(Takings!$B:$B,'2013'!$B194,Takings!C:C)</f>
        <v>1771.91</v>
      </c>
      <c r="D194" s="119">
        <f>SUMIF(Takings!$B:$B,'2013'!$B194,Takings!D:D)</f>
        <v>0</v>
      </c>
      <c r="E194" s="119">
        <f>SUMIF(Takings!$B:$B,'2013'!$B194,Takings!E:E)</f>
        <v>0</v>
      </c>
      <c r="F194" s="128">
        <f>SUMIF(Takings!$B:$B,'2013'!$B194,Takings!F:F)</f>
        <v>657.1</v>
      </c>
      <c r="G194" s="131">
        <f>SUMIF(Takings!$B:$B,'2013'!$B194,Takings!G:G)</f>
        <v>28</v>
      </c>
      <c r="H194" s="128">
        <f t="shared" si="108"/>
        <v>23.467857142857145</v>
      </c>
      <c r="I194" s="129">
        <f>SUMIF(Takings!$B:$B,'2013'!$B194,Takings!I:I)</f>
        <v>114.81</v>
      </c>
      <c r="J194" s="130">
        <f>SUMIF(Takings!$B:$B,'2013'!$B194,Takings!J:J)</f>
        <v>13</v>
      </c>
      <c r="K194" s="130">
        <f t="shared" si="109"/>
        <v>41</v>
      </c>
      <c r="L194" s="129">
        <f t="shared" si="110"/>
        <v>8.8315384615384609</v>
      </c>
      <c r="M194" s="128">
        <f t="shared" si="111"/>
        <v>18.827073170731708</v>
      </c>
      <c r="N194" s="127" t="str">
        <f>IF(VLOOKUP($B194,Takings!$B:$P,13,0)=0,"",VLOOKUP($B194,Takings!$B:$P,13,0))</f>
        <v/>
      </c>
      <c r="O194" s="126" t="str">
        <f>IF(VLOOKUP($B194,Takings!$B:$P,14,0)=0,"",VLOOKUP($B194,Takings!$B:$P,14,0))</f>
        <v/>
      </c>
      <c r="P194" s="125" t="str">
        <f>IF(VLOOKUP($B194,Takings!$B:$P,15,0)=0,"",VLOOKUP($B194,Takings!$B:$P,15,0))</f>
        <v/>
      </c>
    </row>
    <row r="195" spans="1:16" x14ac:dyDescent="0.35">
      <c r="A195" s="153" t="s">
        <v>1300</v>
      </c>
      <c r="B195" s="132">
        <v>41474</v>
      </c>
      <c r="C195" s="129">
        <f>SUMIF(Takings!$B:$B,'2013'!$B195,Takings!C:C)</f>
        <v>968.26</v>
      </c>
      <c r="D195" s="119">
        <f>SUMIF(Takings!$B:$B,'2013'!$B195,Takings!D:D)</f>
        <v>0</v>
      </c>
      <c r="E195" s="119">
        <f>SUMIF(Takings!$B:$B,'2013'!$B195,Takings!E:E)</f>
        <v>0</v>
      </c>
      <c r="F195" s="128">
        <f>SUMIF(Takings!$B:$B,'2013'!$B195,Takings!F:F)</f>
        <v>816.3</v>
      </c>
      <c r="G195" s="131">
        <f>SUMIF(Takings!$B:$B,'2013'!$B195,Takings!G:G)</f>
        <v>38</v>
      </c>
      <c r="H195" s="128">
        <f t="shared" si="108"/>
        <v>21.481578947368419</v>
      </c>
      <c r="I195" s="129">
        <f>SUMIF(Takings!$B:$B,'2013'!$B195,Takings!I:I)</f>
        <v>151.96</v>
      </c>
      <c r="J195" s="130">
        <f>SUMIF(Takings!$B:$B,'2013'!$B195,Takings!J:J)</f>
        <v>6</v>
      </c>
      <c r="K195" s="130">
        <f t="shared" si="109"/>
        <v>44</v>
      </c>
      <c r="L195" s="129">
        <f t="shared" si="110"/>
        <v>25.326666666666668</v>
      </c>
      <c r="M195" s="128">
        <f t="shared" si="111"/>
        <v>22.005909090909089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53" t="s">
        <v>1300</v>
      </c>
      <c r="B196" s="132">
        <v>41475</v>
      </c>
      <c r="C196" s="129">
        <f>SUMIF(Takings!$B:$B,'2013'!$B196,Takings!C:C)</f>
        <v>448.63</v>
      </c>
      <c r="D196" s="119">
        <f>SUMIF(Takings!$B:$B,'2013'!$B196,Takings!D:D)</f>
        <v>0</v>
      </c>
      <c r="E196" s="119">
        <f>SUMIF(Takings!$B:$B,'2013'!$B196,Takings!E:E)</f>
        <v>0</v>
      </c>
      <c r="F196" s="128">
        <f>SUMIF(Takings!$B:$B,'2013'!$B196,Takings!F:F)</f>
        <v>297.14999999999998</v>
      </c>
      <c r="G196" s="131">
        <f>SUMIF(Takings!$B:$B,'2013'!$B196,Takings!G:G)</f>
        <v>19</v>
      </c>
      <c r="H196" s="128">
        <f t="shared" si="108"/>
        <v>15.639473684210525</v>
      </c>
      <c r="I196" s="129">
        <f>SUMIF(Takings!$B:$B,'2013'!$B196,Takings!I:I)</f>
        <v>151.47999999999999</v>
      </c>
      <c r="J196" s="130">
        <f>SUMIF(Takings!$B:$B,'2013'!$B196,Takings!J:J)</f>
        <v>5</v>
      </c>
      <c r="K196" s="130">
        <f t="shared" si="109"/>
        <v>24</v>
      </c>
      <c r="L196" s="129">
        <f t="shared" si="110"/>
        <v>30.295999999999999</v>
      </c>
      <c r="M196" s="128">
        <f t="shared" si="111"/>
        <v>18.692916666666665</v>
      </c>
      <c r="N196" s="127" t="str">
        <f>IF(VLOOKUP($B196,Takings!$B:$P,13,0)=0,"",VLOOKUP($B196,Takings!$B:$P,13,0))</f>
        <v/>
      </c>
      <c r="O196" s="126" t="str">
        <f>IF(VLOOKUP($B196,Takings!$B:$P,14,0)=0,"",VLOOKUP($B196,Takings!$B:$P,14,0))</f>
        <v/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41476</v>
      </c>
      <c r="C197" s="119">
        <f>SUM(C191:C196)</f>
        <v>6015.17</v>
      </c>
      <c r="D197" s="119">
        <f>VLOOKUP($B197,Takings!$B:$P,3,0)</f>
        <v>2808.29</v>
      </c>
      <c r="E197" s="122">
        <f>SUM(C197:D197)</f>
        <v>8823.4599999999991</v>
      </c>
      <c r="F197" s="118"/>
      <c r="G197" s="121">
        <f>SUM(G191:G196)</f>
        <v>173</v>
      </c>
      <c r="H197" s="118">
        <f>AVERAGE(H191:H196)</f>
        <v>19.786224355382338</v>
      </c>
      <c r="I197" s="119">
        <f>SUM(I191:I196)</f>
        <v>1520.02</v>
      </c>
      <c r="J197" s="120">
        <f>SUM(J191:J196)</f>
        <v>62</v>
      </c>
      <c r="K197" s="120">
        <f>SUM(G197,J197)</f>
        <v>235</v>
      </c>
      <c r="L197" s="119">
        <f>AVERAGE(L191:L196)</f>
        <v>24.804381410256411</v>
      </c>
      <c r="M197" s="118">
        <f>AVERAGE(M191:M196)</f>
        <v>20.812790807802781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53" t="s">
        <v>1301</v>
      </c>
      <c r="B198" s="132">
        <v>41477</v>
      </c>
      <c r="C198" s="129">
        <f>SUMIF(Takings!$B:$B,'2013'!$B198,Takings!C:C)</f>
        <v>637.29999999999995</v>
      </c>
      <c r="D198" s="119">
        <f>SUMIF(Takings!$B:$B,'2013'!$B198,Takings!D:D)</f>
        <v>0</v>
      </c>
      <c r="E198" s="119">
        <f>SUMIF(Takings!$B:$B,'2013'!$B198,Takings!E:E)</f>
        <v>0</v>
      </c>
      <c r="F198" s="128">
        <f>SUMIF(Takings!$B:$B,'2013'!$B198,Takings!F:F)</f>
        <v>516.4</v>
      </c>
      <c r="G198" s="131">
        <f>SUMIF(Takings!$B:$B,'2013'!$B198,Takings!G:G)</f>
        <v>20</v>
      </c>
      <c r="H198" s="128">
        <f t="shared" ref="H198:H203" si="112">IFERROR(F198/G198,0)</f>
        <v>25.82</v>
      </c>
      <c r="I198" s="129">
        <f>SUMIF(Takings!$B:$B,'2013'!$B198,Takings!I:I)</f>
        <v>151.47999999999999</v>
      </c>
      <c r="J198" s="130">
        <f>SUMIF(Takings!$B:$B,'2013'!$B198,Takings!J:J)</f>
        <v>5</v>
      </c>
      <c r="K198" s="130">
        <f t="shared" ref="K198:K203" si="113">IFERROR(SUM(G198,J198),0)</f>
        <v>25</v>
      </c>
      <c r="L198" s="129">
        <f t="shared" ref="L198:L203" si="114">IFERROR(MEDIAN(I198/J198),0)</f>
        <v>30.295999999999999</v>
      </c>
      <c r="M198" s="128">
        <f t="shared" ref="M198:M203" si="115">IFERROR(SUM(F198,I198)/K198,0)</f>
        <v>26.715199999999999</v>
      </c>
      <c r="N198" s="127" t="str">
        <f>IF(VLOOKUP($B198,Takings!$B:$P,13,0)=0,"",VLOOKUP($B198,Takings!$B:$P,13,0))</f>
        <v/>
      </c>
      <c r="O198" s="126" t="str">
        <f>IF(VLOOKUP($B198,Takings!$B:$P,14,0)=0,"",VLOOKUP($B198,Takings!$B:$P,14,0))</f>
        <v/>
      </c>
      <c r="P198" s="125" t="str">
        <f>IF(VLOOKUP($B198,Takings!$B:$P,15,0)=0,"",VLOOKUP($B198,Takings!$B:$P,15,0))</f>
        <v/>
      </c>
    </row>
    <row r="199" spans="1:16" x14ac:dyDescent="0.35">
      <c r="A199" s="153" t="s">
        <v>1301</v>
      </c>
      <c r="B199" s="132">
        <v>41478</v>
      </c>
      <c r="C199" s="129">
        <f>SUMIF(Takings!$B:$B,'2013'!$B199,Takings!C:C)</f>
        <v>957.53</v>
      </c>
      <c r="D199" s="119">
        <f>SUMIF(Takings!$B:$B,'2013'!$B199,Takings!D:D)</f>
        <v>0</v>
      </c>
      <c r="E199" s="119">
        <f>SUMIF(Takings!$B:$B,'2013'!$B199,Takings!E:E)</f>
        <v>0</v>
      </c>
      <c r="F199" s="128">
        <f>SUMIF(Takings!$B:$B,'2013'!$B199,Takings!F:F)</f>
        <v>463.8</v>
      </c>
      <c r="G199" s="131">
        <f>SUMIF(Takings!$B:$B,'2013'!$B199,Takings!G:G)</f>
        <v>38</v>
      </c>
      <c r="H199" s="128">
        <f t="shared" si="112"/>
        <v>12.205263157894738</v>
      </c>
      <c r="I199" s="129">
        <f>SUMIF(Takings!$B:$B,'2013'!$B199,Takings!I:I)</f>
        <v>493.93</v>
      </c>
      <c r="J199" s="130">
        <f>SUMIF(Takings!$B:$B,'2013'!$B199,Takings!J:J)</f>
        <v>8</v>
      </c>
      <c r="K199" s="130">
        <f t="shared" si="113"/>
        <v>46</v>
      </c>
      <c r="L199" s="129">
        <f t="shared" si="114"/>
        <v>61.741250000000001</v>
      </c>
      <c r="M199" s="128">
        <f t="shared" si="115"/>
        <v>20.820217391304347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53" t="s">
        <v>1301</v>
      </c>
      <c r="B200" s="132">
        <v>41479</v>
      </c>
      <c r="C200" s="129">
        <f>SUMIF(Takings!$B:$B,'2013'!$B200,Takings!C:C)</f>
        <v>839.11</v>
      </c>
      <c r="D200" s="119">
        <f>SUMIF(Takings!$B:$B,'2013'!$B200,Takings!D:D)</f>
        <v>0</v>
      </c>
      <c r="E200" s="119">
        <f>SUMIF(Takings!$B:$B,'2013'!$B200,Takings!E:E)</f>
        <v>0</v>
      </c>
      <c r="F200" s="128">
        <f>SUMIF(Takings!$B:$B,'2013'!$B200,Takings!F:F)</f>
        <v>648.75</v>
      </c>
      <c r="G200" s="131">
        <f>SUMIF(Takings!$B:$B,'2013'!$B200,Takings!G:G)</f>
        <v>43</v>
      </c>
      <c r="H200" s="128">
        <f t="shared" si="112"/>
        <v>15.087209302325581</v>
      </c>
      <c r="I200" s="129">
        <f>SUMIF(Takings!$B:$B,'2013'!$B200,Takings!I:I)</f>
        <v>190.36</v>
      </c>
      <c r="J200" s="130">
        <f>SUMIF(Takings!$B:$B,'2013'!$B200,Takings!J:J)</f>
        <v>8</v>
      </c>
      <c r="K200" s="130">
        <f t="shared" si="113"/>
        <v>51</v>
      </c>
      <c r="L200" s="129">
        <f t="shared" si="114"/>
        <v>23.795000000000002</v>
      </c>
      <c r="M200" s="128">
        <f t="shared" si="115"/>
        <v>16.453137254901961</v>
      </c>
      <c r="N200" s="127" t="str">
        <f>IF(VLOOKUP($B200,Takings!$B:$P,13,0)=0,"",VLOOKUP($B200,Takings!$B:$P,13,0))</f>
        <v/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53" t="s">
        <v>1301</v>
      </c>
      <c r="B201" s="132">
        <v>41480</v>
      </c>
      <c r="C201" s="129">
        <f>SUMIF(Takings!$B:$B,'2013'!$B201,Takings!C:C)</f>
        <v>1443.07</v>
      </c>
      <c r="D201" s="119">
        <f>SUMIF(Takings!$B:$B,'2013'!$B201,Takings!D:D)</f>
        <v>0</v>
      </c>
      <c r="E201" s="119">
        <f>SUMIF(Takings!$B:$B,'2013'!$B201,Takings!E:E)</f>
        <v>0</v>
      </c>
      <c r="F201" s="128">
        <f>SUMIF(Takings!$B:$B,'2013'!$B201,Takings!F:F)</f>
        <v>715.55</v>
      </c>
      <c r="G201" s="131">
        <f>SUMIF(Takings!$B:$B,'2013'!$B201,Takings!G:G)</f>
        <v>39</v>
      </c>
      <c r="H201" s="128">
        <f t="shared" si="112"/>
        <v>18.347435897435897</v>
      </c>
      <c r="I201" s="129">
        <f>SUMIF(Takings!$B:$B,'2013'!$B201,Takings!I:I)</f>
        <v>717.52</v>
      </c>
      <c r="J201" s="130">
        <f>SUMIF(Takings!$B:$B,'2013'!$B201,Takings!J:J)</f>
        <v>8</v>
      </c>
      <c r="K201" s="130">
        <f t="shared" si="113"/>
        <v>47</v>
      </c>
      <c r="L201" s="129">
        <f t="shared" si="114"/>
        <v>89.69</v>
      </c>
      <c r="M201" s="128">
        <f t="shared" si="115"/>
        <v>30.490851063829787</v>
      </c>
      <c r="N201" s="127" t="str">
        <f>IF(VLOOKUP($B201,Takings!$B:$P,13,0)=0,"",VLOOKUP($B201,Takings!$B:$P,13,0))</f>
        <v/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53" t="s">
        <v>1301</v>
      </c>
      <c r="B202" s="132">
        <v>41481</v>
      </c>
      <c r="C202" s="129">
        <f>SUMIF(Takings!$B:$B,'2013'!$B202,Takings!C:C)</f>
        <v>1725.67</v>
      </c>
      <c r="D202" s="119">
        <f>SUMIF(Takings!$B:$B,'2013'!$B202,Takings!D:D)</f>
        <v>0</v>
      </c>
      <c r="E202" s="119">
        <f>SUMIF(Takings!$B:$B,'2013'!$B202,Takings!E:E)</f>
        <v>0</v>
      </c>
      <c r="F202" s="128">
        <f>SUMIF(Takings!$B:$B,'2013'!$B202,Takings!F:F)</f>
        <v>1234.3</v>
      </c>
      <c r="G202" s="131">
        <f>SUMIF(Takings!$B:$B,'2013'!$B202,Takings!G:G)</f>
        <v>50</v>
      </c>
      <c r="H202" s="128">
        <f t="shared" si="112"/>
        <v>24.686</v>
      </c>
      <c r="I202" s="129">
        <f>SUMIF(Takings!$B:$B,'2013'!$B202,Takings!I:I)</f>
        <v>491.37</v>
      </c>
      <c r="J202" s="130">
        <f>SUMIF(Takings!$B:$B,'2013'!$B202,Takings!J:J)</f>
        <v>11</v>
      </c>
      <c r="K202" s="130">
        <f t="shared" si="113"/>
        <v>61</v>
      </c>
      <c r="L202" s="129">
        <f t="shared" si="114"/>
        <v>44.67</v>
      </c>
      <c r="M202" s="128">
        <f t="shared" si="115"/>
        <v>28.289672131147544</v>
      </c>
      <c r="N202" s="127" t="str">
        <f>IF(VLOOKUP($B202,Takings!$B:$P,13,0)=0,"",VLOOKUP($B202,Takings!$B:$P,13,0))</f>
        <v/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53" t="s">
        <v>1301</v>
      </c>
      <c r="B203" s="132">
        <v>41482</v>
      </c>
      <c r="C203" s="129">
        <f>SUMIF(Takings!$B:$B,'2013'!$B203,Takings!C:C)</f>
        <v>747.69</v>
      </c>
      <c r="D203" s="119">
        <f>SUMIF(Takings!$B:$B,'2013'!$B203,Takings!D:D)</f>
        <v>0</v>
      </c>
      <c r="E203" s="119">
        <f>SUMIF(Takings!$B:$B,'2013'!$B203,Takings!E:E)</f>
        <v>0</v>
      </c>
      <c r="F203" s="128">
        <f>SUMIF(Takings!$B:$B,'2013'!$B203,Takings!F:F)</f>
        <v>218.6</v>
      </c>
      <c r="G203" s="131">
        <f>SUMIF(Takings!$B:$B,'2013'!$B203,Takings!G:G)</f>
        <v>17</v>
      </c>
      <c r="H203" s="128">
        <f t="shared" si="112"/>
        <v>12.858823529411765</v>
      </c>
      <c r="I203" s="129">
        <f>SUMIF(Takings!$B:$B,'2013'!$B203,Takings!I:I)</f>
        <v>529.09</v>
      </c>
      <c r="J203" s="130">
        <f>SUMIF(Takings!$B:$B,'2013'!$B203,Takings!J:J)</f>
        <v>14</v>
      </c>
      <c r="K203" s="130">
        <f t="shared" si="113"/>
        <v>31</v>
      </c>
      <c r="L203" s="129">
        <f t="shared" si="114"/>
        <v>37.792142857142856</v>
      </c>
      <c r="M203" s="128">
        <f t="shared" si="115"/>
        <v>24.119032258064518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41483</v>
      </c>
      <c r="C204" s="119">
        <f>SUM(C198:C203)</f>
        <v>6350.3700000000008</v>
      </c>
      <c r="D204" s="119">
        <f>VLOOKUP($B204,Takings!$B:$P,3,0)</f>
        <v>608.47</v>
      </c>
      <c r="E204" s="122">
        <f>SUM(C204:D204)</f>
        <v>6958.8400000000011</v>
      </c>
      <c r="F204" s="118"/>
      <c r="G204" s="121">
        <f>SUM(G198:G203)</f>
        <v>207</v>
      </c>
      <c r="H204" s="118">
        <f>AVERAGE(H198:H203)</f>
        <v>18.167455314511333</v>
      </c>
      <c r="I204" s="119">
        <f>SUM(I198:I203)</f>
        <v>2573.75</v>
      </c>
      <c r="J204" s="120">
        <f>SUM(J198:J203)</f>
        <v>54</v>
      </c>
      <c r="K204" s="120">
        <f>SUM(G204,J204)</f>
        <v>261</v>
      </c>
      <c r="L204" s="119">
        <f>AVERAGE(L198:L203)</f>
        <v>47.997398809523808</v>
      </c>
      <c r="M204" s="118">
        <f>AVERAGE(M198:M203)</f>
        <v>24.481351683208029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53" t="s">
        <v>1302</v>
      </c>
      <c r="B205" s="132">
        <v>41484</v>
      </c>
      <c r="C205" s="129">
        <f>SUMIF(Takings!$B:$B,'2013'!$B205,Takings!C:C)</f>
        <v>638.25</v>
      </c>
      <c r="D205" s="119">
        <f>SUMIF(Takings!$B:$B,'2013'!$B205,Takings!D:D)</f>
        <v>0</v>
      </c>
      <c r="E205" s="119">
        <f>SUMIF(Takings!$B:$B,'2013'!$B205,Takings!E:E)</f>
        <v>0</v>
      </c>
      <c r="F205" s="128">
        <f>SUMIF(Takings!$B:$B,'2013'!$B205,Takings!F:F)</f>
        <v>539.1</v>
      </c>
      <c r="G205" s="131">
        <f>SUMIF(Takings!$B:$B,'2013'!$B205,Takings!G:G)</f>
        <v>40</v>
      </c>
      <c r="H205" s="128">
        <f t="shared" ref="H205:H210" si="116">IFERROR(F205/G205,0)</f>
        <v>13.477500000000001</v>
      </c>
      <c r="I205" s="129">
        <f>SUMIF(Takings!$B:$B,'2013'!$B205,Takings!I:I)</f>
        <v>99.15</v>
      </c>
      <c r="J205" s="130">
        <f>SUMIF(Takings!$B:$B,'2013'!$B205,Takings!J:J)</f>
        <v>5</v>
      </c>
      <c r="K205" s="130">
        <f t="shared" ref="K205:K210" si="117">IFERROR(SUM(G205,J205),0)</f>
        <v>45</v>
      </c>
      <c r="L205" s="129">
        <f t="shared" ref="L205:L210" si="118">IFERROR(MEDIAN(I205/J205),0)</f>
        <v>19.830000000000002</v>
      </c>
      <c r="M205" s="128">
        <f t="shared" ref="M205:M210" si="119">IFERROR(SUM(F205,I205)/K205,0)</f>
        <v>14.183333333333334</v>
      </c>
      <c r="N205" s="127" t="str">
        <f>IF(VLOOKUP($B205,Takings!$B:$P,13,0)=0,"",VLOOKUP($B205,Takings!$B:$P,13,0))</f>
        <v/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53" t="s">
        <v>1302</v>
      </c>
      <c r="B206" s="132">
        <v>41485</v>
      </c>
      <c r="C206" s="129">
        <f>SUMIF(Takings!$B:$B,'2013'!$B206,Takings!C:C)</f>
        <v>735.36</v>
      </c>
      <c r="D206" s="119">
        <f>SUMIF(Takings!$B:$B,'2013'!$B206,Takings!D:D)</f>
        <v>0</v>
      </c>
      <c r="E206" s="119">
        <f>SUMIF(Takings!$B:$B,'2013'!$B206,Takings!E:E)</f>
        <v>0</v>
      </c>
      <c r="F206" s="128">
        <f>SUMIF(Takings!$B:$B,'2013'!$B206,Takings!F:F)</f>
        <v>463.3</v>
      </c>
      <c r="G206" s="131">
        <f>SUMIF(Takings!$B:$B,'2013'!$B206,Takings!G:G)</f>
        <v>36</v>
      </c>
      <c r="H206" s="128">
        <f t="shared" si="116"/>
        <v>12.869444444444445</v>
      </c>
      <c r="I206" s="129">
        <f>SUMIF(Takings!$B:$B,'2013'!$B206,Takings!I:I)</f>
        <v>272.06</v>
      </c>
      <c r="J206" s="130">
        <f>SUMIF(Takings!$B:$B,'2013'!$B206,Takings!J:J)</f>
        <v>11</v>
      </c>
      <c r="K206" s="130">
        <f t="shared" si="117"/>
        <v>47</v>
      </c>
      <c r="L206" s="129">
        <f t="shared" si="118"/>
        <v>24.732727272727274</v>
      </c>
      <c r="M206" s="128">
        <f t="shared" si="119"/>
        <v>15.645957446808511</v>
      </c>
      <c r="N206" s="127" t="str">
        <f>IF(VLOOKUP($B206,Takings!$B:$P,13,0)=0,"",VLOOKUP($B206,Takings!$B:$P,13,0))</f>
        <v/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53" t="s">
        <v>1302</v>
      </c>
      <c r="B207" s="132">
        <v>41486</v>
      </c>
      <c r="C207" s="129">
        <f>SUMIF(Takings!$B:$B,'2013'!$B207,Takings!C:C)</f>
        <v>928.1</v>
      </c>
      <c r="D207" s="119">
        <f>SUMIF(Takings!$B:$B,'2013'!$B207,Takings!D:D)</f>
        <v>0</v>
      </c>
      <c r="E207" s="119">
        <f>SUMIF(Takings!$B:$B,'2013'!$B207,Takings!E:E)</f>
        <v>0</v>
      </c>
      <c r="F207" s="128">
        <f>SUMIF(Takings!$B:$B,'2013'!$B207,Takings!F:F)</f>
        <v>585.6</v>
      </c>
      <c r="G207" s="131">
        <f>SUMIF(Takings!$B:$B,'2013'!$B207,Takings!G:G)</f>
        <v>41</v>
      </c>
      <c r="H207" s="128">
        <f t="shared" si="116"/>
        <v>14.282926829268293</v>
      </c>
      <c r="I207" s="129">
        <f>SUMIF(Takings!$B:$B,'2013'!$B207,Takings!I:I)</f>
        <v>342.5</v>
      </c>
      <c r="J207" s="130">
        <f>SUMIF(Takings!$B:$B,'2013'!$B207,Takings!J:J)</f>
        <v>13</v>
      </c>
      <c r="K207" s="130">
        <f t="shared" si="117"/>
        <v>54</v>
      </c>
      <c r="L207" s="129">
        <f t="shared" si="118"/>
        <v>26.346153846153847</v>
      </c>
      <c r="M207" s="128">
        <f t="shared" si="119"/>
        <v>17.187037037037037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53" t="s">
        <v>1302</v>
      </c>
      <c r="B208" s="132">
        <v>41487</v>
      </c>
      <c r="C208" s="129">
        <f>SUMIF(Takings!$B:$B,'2013'!$B208,Takings!C:C)</f>
        <v>1241.48</v>
      </c>
      <c r="D208" s="119">
        <f>SUMIF(Takings!$B:$B,'2013'!$B208,Takings!D:D)</f>
        <v>0</v>
      </c>
      <c r="E208" s="119">
        <f>SUMIF(Takings!$B:$B,'2013'!$B208,Takings!E:E)</f>
        <v>0</v>
      </c>
      <c r="F208" s="128">
        <f>SUMIF(Takings!$B:$B,'2013'!$B208,Takings!F:F)</f>
        <v>444.15</v>
      </c>
      <c r="G208" s="131">
        <f>SUMIF(Takings!$B:$B,'2013'!$B208,Takings!G:G)</f>
        <v>28</v>
      </c>
      <c r="H208" s="128">
        <f t="shared" si="116"/>
        <v>15.862499999999999</v>
      </c>
      <c r="I208" s="129">
        <f>SUMIF(Takings!$B:$B,'2013'!$B208,Takings!I:I)</f>
        <v>797.33</v>
      </c>
      <c r="J208" s="130">
        <f>SUMIF(Takings!$B:$B,'2013'!$B208,Takings!J:J)</f>
        <v>15</v>
      </c>
      <c r="K208" s="130">
        <f t="shared" si="117"/>
        <v>43</v>
      </c>
      <c r="L208" s="129">
        <f t="shared" si="118"/>
        <v>53.155333333333338</v>
      </c>
      <c r="M208" s="128">
        <f t="shared" si="119"/>
        <v>28.871627906976745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53" t="s">
        <v>1302</v>
      </c>
      <c r="B209" s="132">
        <v>41488</v>
      </c>
      <c r="C209" s="129">
        <f>SUMIF(Takings!$B:$B,'2013'!$B209,Takings!C:C)</f>
        <v>1490.61</v>
      </c>
      <c r="D209" s="119">
        <f>SUMIF(Takings!$B:$B,'2013'!$B209,Takings!D:D)</f>
        <v>0</v>
      </c>
      <c r="E209" s="119">
        <f>SUMIF(Takings!$B:$B,'2013'!$B209,Takings!E:E)</f>
        <v>0</v>
      </c>
      <c r="F209" s="128">
        <f>SUMIF(Takings!$B:$B,'2013'!$B209,Takings!F:F)</f>
        <v>1197.8</v>
      </c>
      <c r="G209" s="131">
        <f>SUMIF(Takings!$B:$B,'2013'!$B209,Takings!G:G)</f>
        <v>49</v>
      </c>
      <c r="H209" s="128">
        <f t="shared" si="116"/>
        <v>24.444897959183674</v>
      </c>
      <c r="I209" s="129">
        <f>SUMIF(Takings!$B:$B,'2013'!$B209,Takings!I:I)</f>
        <v>292.81</v>
      </c>
      <c r="J209" s="130">
        <f>SUMIF(Takings!$B:$B,'2013'!$B209,Takings!J:J)</f>
        <v>12</v>
      </c>
      <c r="K209" s="130">
        <f t="shared" si="117"/>
        <v>61</v>
      </c>
      <c r="L209" s="129">
        <f t="shared" si="118"/>
        <v>24.400833333333335</v>
      </c>
      <c r="M209" s="128">
        <f t="shared" si="119"/>
        <v>24.436229508196721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53" t="s">
        <v>1302</v>
      </c>
      <c r="B210" s="132">
        <v>41489</v>
      </c>
      <c r="C210" s="129">
        <f>SUMIF(Takings!$B:$B,'2013'!$B210,Takings!C:C)</f>
        <v>893.78</v>
      </c>
      <c r="D210" s="119">
        <f>SUMIF(Takings!$B:$B,'2013'!$B210,Takings!D:D)</f>
        <v>0</v>
      </c>
      <c r="E210" s="119">
        <f>SUMIF(Takings!$B:$B,'2013'!$B210,Takings!E:E)</f>
        <v>0</v>
      </c>
      <c r="F210" s="128">
        <f>SUMIF(Takings!$B:$B,'2013'!$B210,Takings!F:F)</f>
        <v>443.95</v>
      </c>
      <c r="G210" s="131">
        <f>SUMIF(Takings!$B:$B,'2013'!$B210,Takings!G:G)</f>
        <v>19</v>
      </c>
      <c r="H210" s="128">
        <f t="shared" si="116"/>
        <v>23.36578947368421</v>
      </c>
      <c r="I210" s="129">
        <f>SUMIF(Takings!$B:$B,'2013'!$B210,Takings!I:I)</f>
        <v>449.83</v>
      </c>
      <c r="J210" s="130">
        <f>SUMIF(Takings!$B:$B,'2013'!$B210,Takings!J:J)</f>
        <v>11</v>
      </c>
      <c r="K210" s="130">
        <f t="shared" si="117"/>
        <v>30</v>
      </c>
      <c r="L210" s="129">
        <f t="shared" si="118"/>
        <v>40.893636363636361</v>
      </c>
      <c r="M210" s="128">
        <f t="shared" si="119"/>
        <v>29.792666666666666</v>
      </c>
      <c r="N210" s="127" t="str">
        <f>IF(VLOOKUP($B210,Takings!$B:$P,13,0)=0,"",VLOOKUP($B210,Takings!$B:$P,13,0))</f>
        <v/>
      </c>
      <c r="O210" s="126" t="str">
        <f>IF(VLOOKUP($B210,Takings!$B:$P,14,0)=0,"",VLOOKUP($B210,Takings!$B:$P,14,0))</f>
        <v/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41490</v>
      </c>
      <c r="C211" s="119">
        <f>SUM(C205:C210)</f>
        <v>5927.58</v>
      </c>
      <c r="D211" s="119">
        <f>VLOOKUP($B211,Takings!$B:$P,3,0)</f>
        <v>2438.14</v>
      </c>
      <c r="E211" s="122">
        <f>SUM(C211:D211)</f>
        <v>8365.7199999999993</v>
      </c>
      <c r="F211" s="118"/>
      <c r="G211" s="121">
        <f>SUM(G205:G210)</f>
        <v>213</v>
      </c>
      <c r="H211" s="118">
        <f>AVERAGE(H205:H210)</f>
        <v>17.383843117763437</v>
      </c>
      <c r="I211" s="119">
        <f>SUM(I205:I210)</f>
        <v>2253.6799999999998</v>
      </c>
      <c r="J211" s="120">
        <f>SUM(J205:J210)</f>
        <v>67</v>
      </c>
      <c r="K211" s="120">
        <f>SUM(G211,J211)</f>
        <v>280</v>
      </c>
      <c r="L211" s="119">
        <f>AVERAGE(L205:L210)</f>
        <v>31.559780691530694</v>
      </c>
      <c r="M211" s="118">
        <f>AVERAGE(M205:M210)</f>
        <v>21.686141983169836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53" t="s">
        <v>1303</v>
      </c>
      <c r="B212" s="132">
        <v>41491</v>
      </c>
      <c r="C212" s="129">
        <f>SUMIF(Takings!$B:$B,'2013'!$B212,Takings!C:C)</f>
        <v>580.51</v>
      </c>
      <c r="D212" s="119">
        <f>SUMIF(Takings!$B:$B,'2013'!$B212,Takings!D:D)</f>
        <v>0</v>
      </c>
      <c r="E212" s="119">
        <f>SUMIF(Takings!$B:$B,'2013'!$B212,Takings!E:E)</f>
        <v>0</v>
      </c>
      <c r="F212" s="128">
        <f>SUMIF(Takings!$B:$B,'2013'!$B212,Takings!F:F)</f>
        <v>295.45</v>
      </c>
      <c r="G212" s="131">
        <f>SUMIF(Takings!$B:$B,'2013'!$B212,Takings!G:G)</f>
        <v>22</v>
      </c>
      <c r="H212" s="128">
        <f t="shared" ref="H212:H217" si="120">IFERROR(F212/G212,0)</f>
        <v>13.429545454545455</v>
      </c>
      <c r="I212" s="129">
        <f>SUMIF(Takings!$B:$B,'2013'!$B212,Takings!I:I)</f>
        <v>285.06</v>
      </c>
      <c r="J212" s="130">
        <f>SUMIF(Takings!$B:$B,'2013'!$B212,Takings!J:J)</f>
        <v>11</v>
      </c>
      <c r="K212" s="130">
        <f t="shared" ref="K212:K217" si="121">IFERROR(SUM(G212,J212),0)</f>
        <v>33</v>
      </c>
      <c r="L212" s="129">
        <f t="shared" ref="L212:L217" si="122">IFERROR(MEDIAN(I212/J212),0)</f>
        <v>25.914545454545454</v>
      </c>
      <c r="M212" s="128">
        <f t="shared" ref="M212:M217" si="123">IFERROR(SUM(F212,I212)/K212,0)</f>
        <v>17.59121212121212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53" t="s">
        <v>1303</v>
      </c>
      <c r="B213" s="132">
        <v>41492</v>
      </c>
      <c r="C213" s="129">
        <f>SUMIF(Takings!$B:$B,'2013'!$B213,Takings!C:C)</f>
        <v>501.18</v>
      </c>
      <c r="D213" s="119">
        <f>SUMIF(Takings!$B:$B,'2013'!$B213,Takings!D:D)</f>
        <v>0</v>
      </c>
      <c r="E213" s="119">
        <f>SUMIF(Takings!$B:$B,'2013'!$B213,Takings!E:E)</f>
        <v>0</v>
      </c>
      <c r="F213" s="128">
        <f>SUMIF(Takings!$B:$B,'2013'!$B213,Takings!F:F)</f>
        <v>269.5</v>
      </c>
      <c r="G213" s="131">
        <f>SUMIF(Takings!$B:$B,'2013'!$B213,Takings!G:G)</f>
        <v>21</v>
      </c>
      <c r="H213" s="128">
        <f t="shared" si="120"/>
        <v>12.833333333333334</v>
      </c>
      <c r="I213" s="129">
        <f>SUMIF(Takings!$B:$B,'2013'!$B213,Takings!I:I)</f>
        <v>231.68</v>
      </c>
      <c r="J213" s="130">
        <f>SUMIF(Takings!$B:$B,'2013'!$B213,Takings!J:J)</f>
        <v>6</v>
      </c>
      <c r="K213" s="130">
        <f t="shared" si="121"/>
        <v>27</v>
      </c>
      <c r="L213" s="129">
        <f t="shared" si="122"/>
        <v>38.613333333333337</v>
      </c>
      <c r="M213" s="128">
        <f t="shared" si="123"/>
        <v>18.562222222222221</v>
      </c>
      <c r="N213" s="127" t="str">
        <f>IF(VLOOKUP($B213,Takings!$B:$P,13,0)=0,"",VLOOKUP($B213,Takings!$B:$P,13,0))</f>
        <v/>
      </c>
      <c r="O213" s="126" t="str">
        <f>IF(VLOOKUP($B213,Takings!$B:$P,14,0)=0,"",VLOOKUP($B213,Takings!$B:$P,14,0))</f>
        <v/>
      </c>
      <c r="P213" s="125" t="str">
        <f>IF(VLOOKUP($B213,Takings!$B:$P,15,0)=0,"",VLOOKUP($B213,Takings!$B:$P,15,0))</f>
        <v/>
      </c>
    </row>
    <row r="214" spans="1:16" x14ac:dyDescent="0.35">
      <c r="A214" s="153" t="s">
        <v>1303</v>
      </c>
      <c r="B214" s="132">
        <v>41493</v>
      </c>
      <c r="C214" s="129">
        <f>SUMIF(Takings!$B:$B,'2013'!$B214,Takings!C:C)</f>
        <v>782.17</v>
      </c>
      <c r="D214" s="119">
        <f>SUMIF(Takings!$B:$B,'2013'!$B214,Takings!D:D)</f>
        <v>0</v>
      </c>
      <c r="E214" s="119">
        <f>SUMIF(Takings!$B:$B,'2013'!$B214,Takings!E:E)</f>
        <v>0</v>
      </c>
      <c r="F214" s="128">
        <f>SUMIF(Takings!$B:$B,'2013'!$B214,Takings!F:F)</f>
        <v>523.45000000000005</v>
      </c>
      <c r="G214" s="131">
        <f>SUMIF(Takings!$B:$B,'2013'!$B214,Takings!G:G)</f>
        <v>27</v>
      </c>
      <c r="H214" s="128">
        <f t="shared" si="120"/>
        <v>19.38703703703704</v>
      </c>
      <c r="I214" s="129">
        <f>SUMIF(Takings!$B:$B,'2013'!$B214,Takings!I:I)</f>
        <v>258.70999999999998</v>
      </c>
      <c r="J214" s="130">
        <f>SUMIF(Takings!$B:$B,'2013'!$B214,Takings!J:J)</f>
        <v>10</v>
      </c>
      <c r="K214" s="130">
        <f t="shared" si="121"/>
        <v>37</v>
      </c>
      <c r="L214" s="129">
        <f t="shared" si="122"/>
        <v>25.870999999999999</v>
      </c>
      <c r="M214" s="128">
        <f t="shared" si="123"/>
        <v>21.139459459459463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53" t="s">
        <v>1303</v>
      </c>
      <c r="B215" s="132">
        <v>41494</v>
      </c>
      <c r="C215" s="129">
        <f>SUMIF(Takings!$B:$B,'2013'!$B215,Takings!C:C)</f>
        <v>1469.17</v>
      </c>
      <c r="D215" s="119">
        <f>SUMIF(Takings!$B:$B,'2013'!$B215,Takings!D:D)</f>
        <v>0</v>
      </c>
      <c r="E215" s="119">
        <f>SUMIF(Takings!$B:$B,'2013'!$B215,Takings!E:E)</f>
        <v>0</v>
      </c>
      <c r="F215" s="128">
        <f>SUMIF(Takings!$B:$B,'2013'!$B215,Takings!F:F)</f>
        <v>733.05</v>
      </c>
      <c r="G215" s="131">
        <f>SUMIF(Takings!$B:$B,'2013'!$B215,Takings!G:G)</f>
        <v>44</v>
      </c>
      <c r="H215" s="128">
        <f t="shared" si="120"/>
        <v>16.660227272727273</v>
      </c>
      <c r="I215" s="129">
        <f>SUMIF(Takings!$B:$B,'2013'!$B215,Takings!I:I)</f>
        <v>726.12</v>
      </c>
      <c r="J215" s="130">
        <f>SUMIF(Takings!$B:$B,'2013'!$B215,Takings!J:J)</f>
        <v>9</v>
      </c>
      <c r="K215" s="130">
        <f t="shared" si="121"/>
        <v>53</v>
      </c>
      <c r="L215" s="129">
        <f t="shared" si="122"/>
        <v>80.680000000000007</v>
      </c>
      <c r="M215" s="128">
        <f t="shared" si="123"/>
        <v>27.531509433962267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53" t="s">
        <v>1303</v>
      </c>
      <c r="B216" s="132">
        <v>41495</v>
      </c>
      <c r="C216" s="129">
        <f>SUMIF(Takings!$B:$B,'2013'!$B216,Takings!C:C)</f>
        <v>1303.31</v>
      </c>
      <c r="D216" s="119">
        <f>SUMIF(Takings!$B:$B,'2013'!$B216,Takings!D:D)</f>
        <v>0</v>
      </c>
      <c r="E216" s="119">
        <f>SUMIF(Takings!$B:$B,'2013'!$B216,Takings!E:E)</f>
        <v>0</v>
      </c>
      <c r="F216" s="128">
        <f>SUMIF(Takings!$B:$B,'2013'!$B216,Takings!F:F)</f>
        <v>932.65</v>
      </c>
      <c r="G216" s="131">
        <f>SUMIF(Takings!$B:$B,'2013'!$B216,Takings!G:G)</f>
        <v>36</v>
      </c>
      <c r="H216" s="128">
        <f t="shared" si="120"/>
        <v>25.906944444444445</v>
      </c>
      <c r="I216" s="129">
        <f>SUMIF(Takings!$B:$B,'2013'!$B216,Takings!I:I)</f>
        <v>370.66</v>
      </c>
      <c r="J216" s="130">
        <f>SUMIF(Takings!$B:$B,'2013'!$B216,Takings!J:J)</f>
        <v>9</v>
      </c>
      <c r="K216" s="130">
        <f t="shared" si="121"/>
        <v>45</v>
      </c>
      <c r="L216" s="129">
        <f t="shared" si="122"/>
        <v>41.184444444444445</v>
      </c>
      <c r="M216" s="128">
        <f t="shared" si="123"/>
        <v>28.962444444444444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53" t="s">
        <v>1303</v>
      </c>
      <c r="B217" s="132">
        <v>41496</v>
      </c>
      <c r="C217" s="129">
        <f>SUMIF(Takings!$B:$B,'2013'!$B217,Takings!C:C)</f>
        <v>1407.54</v>
      </c>
      <c r="D217" s="119">
        <f>SUMIF(Takings!$B:$B,'2013'!$B217,Takings!D:D)</f>
        <v>0</v>
      </c>
      <c r="E217" s="119">
        <f>SUMIF(Takings!$B:$B,'2013'!$B217,Takings!E:E)</f>
        <v>0</v>
      </c>
      <c r="F217" s="128">
        <f>SUMIF(Takings!$B:$B,'2013'!$B217,Takings!F:F)</f>
        <v>370</v>
      </c>
      <c r="G217" s="131">
        <f>SUMIF(Takings!$B:$B,'2013'!$B217,Takings!G:G)</f>
        <v>15</v>
      </c>
      <c r="H217" s="128">
        <f t="shared" si="120"/>
        <v>24.666666666666668</v>
      </c>
      <c r="I217" s="129">
        <f>SUMIF(Takings!$B:$B,'2013'!$B217,Takings!I:I)</f>
        <v>1037.54</v>
      </c>
      <c r="J217" s="130">
        <f>SUMIF(Takings!$B:$B,'2013'!$B217,Takings!J:J)</f>
        <v>11</v>
      </c>
      <c r="K217" s="130">
        <f t="shared" si="121"/>
        <v>26</v>
      </c>
      <c r="L217" s="129">
        <f t="shared" si="122"/>
        <v>94.321818181818173</v>
      </c>
      <c r="M217" s="128">
        <f t="shared" si="123"/>
        <v>54.136153846153846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41497</v>
      </c>
      <c r="C218" s="119">
        <f>SUM(C212:C217)</f>
        <v>6043.88</v>
      </c>
      <c r="D218" s="119">
        <f>VLOOKUP($B218,Takings!$B:$P,3,0)</f>
        <v>1617.25</v>
      </c>
      <c r="E218" s="122">
        <f>SUM(C218:D218)</f>
        <v>7661.13</v>
      </c>
      <c r="F218" s="118"/>
      <c r="G218" s="121">
        <f>SUM(G212:G217)</f>
        <v>165</v>
      </c>
      <c r="H218" s="118">
        <f>AVERAGE(H212:H217)</f>
        <v>18.813959034792372</v>
      </c>
      <c r="I218" s="119">
        <f>SUM(I212:I217)</f>
        <v>2909.7700000000004</v>
      </c>
      <c r="J218" s="120">
        <f>SUM(J212:J217)</f>
        <v>56</v>
      </c>
      <c r="K218" s="120">
        <f>SUM(G218,J218)</f>
        <v>221</v>
      </c>
      <c r="L218" s="119">
        <f>AVERAGE(L212:L217)</f>
        <v>51.097523569023565</v>
      </c>
      <c r="M218" s="118">
        <f>AVERAGE(M212:M217)</f>
        <v>27.987166921242391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43" t="s">
        <v>1304</v>
      </c>
      <c r="B219" s="142">
        <v>41498</v>
      </c>
      <c r="C219" s="138">
        <f>SUMIF(Takings!$B:$B,'2013'!$B219,Takings!C:C)</f>
        <v>0</v>
      </c>
      <c r="D219" s="119">
        <f>SUMIF(Takings!$B:$B,'2013'!$B219,Takings!D:D)</f>
        <v>0</v>
      </c>
      <c r="E219" s="119">
        <f>SUMIF(Takings!$B:$B,'2013'!$B219,Takings!E:E)</f>
        <v>0</v>
      </c>
      <c r="F219" s="140">
        <f>SUMIF(Takings!$B:$B,'2013'!$B219,Takings!F:F)</f>
        <v>0</v>
      </c>
      <c r="G219" s="141">
        <f>SUMIF(Takings!$B:$B,'2013'!$B219,Takings!G:G)</f>
        <v>0</v>
      </c>
      <c r="H219" s="140">
        <f t="shared" ref="H219:H224" si="124">IFERROR(F219/G219,0)</f>
        <v>0</v>
      </c>
      <c r="I219" s="138">
        <f>SUMIF(Takings!$B:$B,'2013'!$B219,Takings!I:I)</f>
        <v>0</v>
      </c>
      <c r="J219" s="139">
        <f>SUMIF(Takings!$B:$B,'2013'!$B219,Takings!J:J)</f>
        <v>0</v>
      </c>
      <c r="K219" s="139">
        <f t="shared" ref="K219:K224" si="125">IFERROR(SUM(G219,J219),0)</f>
        <v>0</v>
      </c>
      <c r="L219" s="138">
        <f t="shared" ref="L219:L224" si="126">IFERROR(MEDIAN(I219/J219),0)</f>
        <v>0</v>
      </c>
      <c r="M219" s="140">
        <f t="shared" ref="M219:M224" si="127">IFERROR(SUM(F219,I219)/K219,0)</f>
        <v>0</v>
      </c>
      <c r="N219" s="137" t="str">
        <f>IF(VLOOKUP($B219,Takings!$B:$P,13,0)=0,"",VLOOKUP($B219,Takings!$B:$P,13,0))</f>
        <v>SHOW DAY</v>
      </c>
      <c r="O219" s="136" t="str">
        <f>IF(VLOOKUP($B219,Takings!$B:$P,14,0)=0,"",VLOOKUP($B219,Takings!$B:$P,14,0))</f>
        <v/>
      </c>
      <c r="P219" s="135" t="str">
        <f>IF(VLOOKUP($B219,Takings!$B:$P,15,0)=0,"",VLOOKUP($B219,Takings!$B:$P,15,0))</f>
        <v/>
      </c>
    </row>
    <row r="220" spans="1:16" x14ac:dyDescent="0.35">
      <c r="A220" s="153" t="s">
        <v>1304</v>
      </c>
      <c r="B220" s="132">
        <v>41499</v>
      </c>
      <c r="C220" s="129">
        <f>SUMIF(Takings!$B:$B,'2013'!$B220,Takings!C:C)</f>
        <v>738.42</v>
      </c>
      <c r="D220" s="119">
        <f>SUMIF(Takings!$B:$B,'2013'!$B220,Takings!D:D)</f>
        <v>0</v>
      </c>
      <c r="E220" s="119">
        <f>SUMIF(Takings!$B:$B,'2013'!$B220,Takings!E:E)</f>
        <v>0</v>
      </c>
      <c r="F220" s="128">
        <f>SUMIF(Takings!$B:$B,'2013'!$B220,Takings!F:F)</f>
        <v>479.25</v>
      </c>
      <c r="G220" s="131">
        <f>SUMIF(Takings!$B:$B,'2013'!$B220,Takings!G:G)</f>
        <v>29</v>
      </c>
      <c r="H220" s="128">
        <f t="shared" si="124"/>
        <v>16.525862068965516</v>
      </c>
      <c r="I220" s="129">
        <f>SUMIF(Takings!$B:$B,'2013'!$B220,Takings!I:I)</f>
        <v>259.17</v>
      </c>
      <c r="J220" s="130">
        <f>SUMIF(Takings!$B:$B,'2013'!$B220,Takings!J:J)</f>
        <v>10</v>
      </c>
      <c r="K220" s="130">
        <f t="shared" si="125"/>
        <v>39</v>
      </c>
      <c r="L220" s="129">
        <f t="shared" si="126"/>
        <v>25.917000000000002</v>
      </c>
      <c r="M220" s="128">
        <f t="shared" si="127"/>
        <v>18.933846153846154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53" t="s">
        <v>1304</v>
      </c>
      <c r="B221" s="132">
        <v>41500</v>
      </c>
      <c r="C221" s="129">
        <f>SUMIF(Takings!$B:$B,'2013'!$B221,Takings!C:C)</f>
        <v>1231</v>
      </c>
      <c r="D221" s="119">
        <f>SUMIF(Takings!$B:$B,'2013'!$B221,Takings!D:D)</f>
        <v>0</v>
      </c>
      <c r="E221" s="119">
        <f>SUMIF(Takings!$B:$B,'2013'!$B221,Takings!E:E)</f>
        <v>0</v>
      </c>
      <c r="F221" s="128">
        <f>SUMIF(Takings!$B:$B,'2013'!$B221,Takings!F:F)</f>
        <v>850.8</v>
      </c>
      <c r="G221" s="131">
        <f>SUMIF(Takings!$B:$B,'2013'!$B221,Takings!G:G)</f>
        <v>38</v>
      </c>
      <c r="H221" s="128">
        <f t="shared" si="124"/>
        <v>22.389473684210525</v>
      </c>
      <c r="I221" s="129">
        <f>SUMIF(Takings!$B:$B,'2013'!$B221,Takings!I:I)</f>
        <v>380.2</v>
      </c>
      <c r="J221" s="130">
        <f>SUMIF(Takings!$B:$B,'2013'!$B221,Takings!J:J)</f>
        <v>12</v>
      </c>
      <c r="K221" s="130">
        <f t="shared" si="125"/>
        <v>50</v>
      </c>
      <c r="L221" s="129">
        <f t="shared" si="126"/>
        <v>31.683333333333334</v>
      </c>
      <c r="M221" s="128">
        <f t="shared" si="127"/>
        <v>24.62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53" t="s">
        <v>1304</v>
      </c>
      <c r="B222" s="132">
        <v>41501</v>
      </c>
      <c r="C222" s="129">
        <f>SUMIF(Takings!$B:$B,'2013'!$B222,Takings!C:C)</f>
        <v>1727.17</v>
      </c>
      <c r="D222" s="119">
        <f>SUMIF(Takings!$B:$B,'2013'!$B222,Takings!D:D)</f>
        <v>0</v>
      </c>
      <c r="E222" s="119">
        <f>SUMIF(Takings!$B:$B,'2013'!$B222,Takings!E:E)</f>
        <v>0</v>
      </c>
      <c r="F222" s="128">
        <f>SUMIF(Takings!$B:$B,'2013'!$B222,Takings!F:F)</f>
        <v>954.65</v>
      </c>
      <c r="G222" s="131">
        <f>SUMIF(Takings!$B:$B,'2013'!$B222,Takings!G:G)</f>
        <v>53</v>
      </c>
      <c r="H222" s="128">
        <f t="shared" si="124"/>
        <v>18.012264150943395</v>
      </c>
      <c r="I222" s="129">
        <f>SUMIF(Takings!$B:$B,'2013'!$B222,Takings!I:I)</f>
        <v>772.52</v>
      </c>
      <c r="J222" s="130">
        <f>SUMIF(Takings!$B:$B,'2013'!$B222,Takings!J:J)</f>
        <v>11</v>
      </c>
      <c r="K222" s="130">
        <f t="shared" si="125"/>
        <v>64</v>
      </c>
      <c r="L222" s="129">
        <f t="shared" si="126"/>
        <v>70.229090909090914</v>
      </c>
      <c r="M222" s="128">
        <f t="shared" si="127"/>
        <v>26.987031250000001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53" t="s">
        <v>1304</v>
      </c>
      <c r="B223" s="132">
        <v>41502</v>
      </c>
      <c r="C223" s="129">
        <f>SUMIF(Takings!$B:$B,'2013'!$B223,Takings!C:C)</f>
        <v>1931.25</v>
      </c>
      <c r="D223" s="119">
        <f>SUMIF(Takings!$B:$B,'2013'!$B223,Takings!D:D)</f>
        <v>0</v>
      </c>
      <c r="E223" s="119">
        <f>SUMIF(Takings!$B:$B,'2013'!$B223,Takings!E:E)</f>
        <v>0</v>
      </c>
      <c r="F223" s="128">
        <f>SUMIF(Takings!$B:$B,'2013'!$B223,Takings!F:F)</f>
        <v>728.6</v>
      </c>
      <c r="G223" s="131">
        <f>SUMIF(Takings!$B:$B,'2013'!$B223,Takings!G:G)</f>
        <v>31</v>
      </c>
      <c r="H223" s="128">
        <f t="shared" si="124"/>
        <v>23.503225806451614</v>
      </c>
      <c r="I223" s="129">
        <f>SUMIF(Takings!$B:$B,'2013'!$B223,Takings!I:I)</f>
        <v>1201.6500000000001</v>
      </c>
      <c r="J223" s="130">
        <f>SUMIF(Takings!$B:$B,'2013'!$B223,Takings!J:J)</f>
        <v>12</v>
      </c>
      <c r="K223" s="130">
        <f t="shared" si="125"/>
        <v>43</v>
      </c>
      <c r="L223" s="129">
        <f t="shared" si="126"/>
        <v>100.1375</v>
      </c>
      <c r="M223" s="128">
        <f t="shared" si="127"/>
        <v>44.889534883720927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53" t="s">
        <v>1304</v>
      </c>
      <c r="B224" s="132">
        <v>41503</v>
      </c>
      <c r="C224" s="129">
        <f>SUMIF(Takings!$B:$B,'2013'!$B224,Takings!C:C)</f>
        <v>930.05</v>
      </c>
      <c r="D224" s="119">
        <f>SUMIF(Takings!$B:$B,'2013'!$B224,Takings!D:D)</f>
        <v>0</v>
      </c>
      <c r="E224" s="119">
        <f>SUMIF(Takings!$B:$B,'2013'!$B224,Takings!E:E)</f>
        <v>0</v>
      </c>
      <c r="F224" s="128">
        <f>SUMIF(Takings!$B:$B,'2013'!$B224,Takings!F:F)</f>
        <v>419.8</v>
      </c>
      <c r="G224" s="131">
        <f>SUMIF(Takings!$B:$B,'2013'!$B224,Takings!G:G)</f>
        <v>14</v>
      </c>
      <c r="H224" s="128">
        <f t="shared" si="124"/>
        <v>29.985714285714288</v>
      </c>
      <c r="I224" s="129">
        <f>SUMIF(Takings!$B:$B,'2013'!$B224,Takings!I:I)</f>
        <v>510.25</v>
      </c>
      <c r="J224" s="130">
        <f>SUMIF(Takings!$B:$B,'2013'!$B224,Takings!J:J)</f>
        <v>12</v>
      </c>
      <c r="K224" s="130">
        <f t="shared" si="125"/>
        <v>26</v>
      </c>
      <c r="L224" s="129">
        <f t="shared" si="126"/>
        <v>42.520833333333336</v>
      </c>
      <c r="M224" s="128">
        <f t="shared" si="127"/>
        <v>35.771153846153844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41504</v>
      </c>
      <c r="C225" s="119">
        <f>SUM(C219:C224)</f>
        <v>6557.89</v>
      </c>
      <c r="D225" s="119">
        <f>VLOOKUP($B225,Takings!$B:$P,3,0)</f>
        <v>2010.32</v>
      </c>
      <c r="E225" s="122">
        <f>SUM(C225:D225)</f>
        <v>8568.2100000000009</v>
      </c>
      <c r="F225" s="118"/>
      <c r="G225" s="121">
        <f>SUM(G219:G224)</f>
        <v>165</v>
      </c>
      <c r="H225" s="118">
        <f>AVERAGE(H219:H224)</f>
        <v>18.402756666047555</v>
      </c>
      <c r="I225" s="119">
        <f>SUM(I219:I224)</f>
        <v>3123.79</v>
      </c>
      <c r="J225" s="120">
        <f>SUM(J219:J224)</f>
        <v>57</v>
      </c>
      <c r="K225" s="120">
        <f>SUM(G225,J225)</f>
        <v>222</v>
      </c>
      <c r="L225" s="119">
        <f>AVERAGE(L219:L224)</f>
        <v>45.081292929292935</v>
      </c>
      <c r="M225" s="118">
        <f>AVERAGE(M219:M224)</f>
        <v>25.200261022286821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53" t="s">
        <v>1305</v>
      </c>
      <c r="B226" s="132">
        <v>41505</v>
      </c>
      <c r="C226" s="129">
        <f>SUMIF(Takings!$B:$B,'2013'!$B226,Takings!C:C)</f>
        <v>598.26</v>
      </c>
      <c r="D226" s="119">
        <f>SUMIF(Takings!$B:$B,'2013'!$B226,Takings!D:D)</f>
        <v>0</v>
      </c>
      <c r="E226" s="119">
        <f>SUMIF(Takings!$B:$B,'2013'!$B226,Takings!E:E)</f>
        <v>0</v>
      </c>
      <c r="F226" s="128">
        <f>SUMIF(Takings!$B:$B,'2013'!$B226,Takings!F:F)</f>
        <v>267.60000000000002</v>
      </c>
      <c r="G226" s="131">
        <f>SUMIF(Takings!$B:$B,'2013'!$B226,Takings!G:G)</f>
        <v>30</v>
      </c>
      <c r="H226" s="128">
        <f t="shared" ref="H226:H231" si="128">IFERROR(F226/G226,0)</f>
        <v>8.92</v>
      </c>
      <c r="I226" s="129">
        <f>SUMIF(Takings!$B:$B,'2013'!$B226,Takings!I:I)</f>
        <v>330.66</v>
      </c>
      <c r="J226" s="130">
        <f>SUMIF(Takings!$B:$B,'2013'!$B226,Takings!J:J)</f>
        <v>10</v>
      </c>
      <c r="K226" s="130">
        <f t="shared" ref="K226:K231" si="129">IFERROR(SUM(G226,J226),0)</f>
        <v>40</v>
      </c>
      <c r="L226" s="129">
        <f t="shared" ref="L226:L231" si="130">IFERROR(MEDIAN(I226/J226),0)</f>
        <v>33.066000000000003</v>
      </c>
      <c r="M226" s="128">
        <f t="shared" ref="M226:M231" si="131">IFERROR(SUM(F226,I226)/K226,0)</f>
        <v>14.9565</v>
      </c>
      <c r="N226" s="127" t="str">
        <f>IF(VLOOKUP($B226,Takings!$B:$P,13,0)=0,"",VLOOKUP($B226,Takings!$B:$P,13,0))</f>
        <v/>
      </c>
      <c r="O226" s="126" t="str">
        <f>IF(VLOOKUP($B226,Takings!$B:$P,14,0)=0,"",VLOOKUP($B226,Takings!$B:$P,14,0))</f>
        <v/>
      </c>
      <c r="P226" s="125" t="str">
        <f>IF(VLOOKUP($B226,Takings!$B:$P,15,0)=0,"",VLOOKUP($B226,Takings!$B:$P,15,0))</f>
        <v/>
      </c>
    </row>
    <row r="227" spans="1:16" x14ac:dyDescent="0.35">
      <c r="A227" s="153" t="s">
        <v>1305</v>
      </c>
      <c r="B227" s="132">
        <v>41506</v>
      </c>
      <c r="C227" s="129">
        <f>SUMIF(Takings!$B:$B,'2013'!$B227,Takings!C:C)</f>
        <v>702.7</v>
      </c>
      <c r="D227" s="119">
        <f>SUMIF(Takings!$B:$B,'2013'!$B227,Takings!D:D)</f>
        <v>0</v>
      </c>
      <c r="E227" s="119">
        <f>SUMIF(Takings!$B:$B,'2013'!$B227,Takings!E:E)</f>
        <v>0</v>
      </c>
      <c r="F227" s="128">
        <f>SUMIF(Takings!$B:$B,'2013'!$B227,Takings!F:F)</f>
        <v>283.64999999999998</v>
      </c>
      <c r="G227" s="131">
        <f>SUMIF(Takings!$B:$B,'2013'!$B227,Takings!G:G)</f>
        <v>26</v>
      </c>
      <c r="H227" s="128">
        <f t="shared" si="128"/>
        <v>10.909615384615384</v>
      </c>
      <c r="I227" s="129">
        <f>SUMIF(Takings!$B:$B,'2013'!$B227,Takings!I:I)</f>
        <v>419.05</v>
      </c>
      <c r="J227" s="130">
        <f>SUMIF(Takings!$B:$B,'2013'!$B227,Takings!J:J)</f>
        <v>14</v>
      </c>
      <c r="K227" s="130">
        <f t="shared" si="129"/>
        <v>40</v>
      </c>
      <c r="L227" s="129">
        <f t="shared" si="130"/>
        <v>29.932142857142857</v>
      </c>
      <c r="M227" s="128">
        <f t="shared" si="131"/>
        <v>17.567500000000003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53" t="s">
        <v>1305</v>
      </c>
      <c r="B228" s="132">
        <v>41507</v>
      </c>
      <c r="C228" s="129">
        <f>SUMIF(Takings!$B:$B,'2013'!$B228,Takings!C:C)</f>
        <v>1163.02</v>
      </c>
      <c r="D228" s="119">
        <f>SUMIF(Takings!$B:$B,'2013'!$B228,Takings!D:D)</f>
        <v>0</v>
      </c>
      <c r="E228" s="119">
        <f>SUMIF(Takings!$B:$B,'2013'!$B228,Takings!E:E)</f>
        <v>0</v>
      </c>
      <c r="F228" s="128">
        <f>SUMIF(Takings!$B:$B,'2013'!$B228,Takings!F:F)</f>
        <v>658.7</v>
      </c>
      <c r="G228" s="131">
        <f>SUMIF(Takings!$B:$B,'2013'!$B228,Takings!G:G)</f>
        <v>37</v>
      </c>
      <c r="H228" s="128">
        <f t="shared" si="128"/>
        <v>17.802702702702703</v>
      </c>
      <c r="I228" s="129">
        <f>SUMIF(Takings!$B:$B,'2013'!$B228,Takings!I:I)</f>
        <v>504.32</v>
      </c>
      <c r="J228" s="130">
        <f>SUMIF(Takings!$B:$B,'2013'!$B228,Takings!J:J)</f>
        <v>6</v>
      </c>
      <c r="K228" s="130">
        <f t="shared" si="129"/>
        <v>43</v>
      </c>
      <c r="L228" s="129">
        <f t="shared" si="130"/>
        <v>84.053333333333327</v>
      </c>
      <c r="M228" s="128">
        <f t="shared" si="131"/>
        <v>27.046976744186047</v>
      </c>
      <c r="N228" s="127" t="str">
        <f>IF(VLOOKUP($B228,Takings!$B:$P,13,0)=0,"",VLOOKUP($B228,Takings!$B:$P,13,0))</f>
        <v/>
      </c>
      <c r="O228" s="126" t="str">
        <f>IF(VLOOKUP($B228,Takings!$B:$P,14,0)=0,"",VLOOKUP($B228,Takings!$B:$P,14,0))</f>
        <v/>
      </c>
      <c r="P228" s="125" t="str">
        <f>IF(VLOOKUP($B228,Takings!$B:$P,15,0)=0,"",VLOOKUP($B228,Takings!$B:$P,15,0))</f>
        <v/>
      </c>
    </row>
    <row r="229" spans="1:16" x14ac:dyDescent="0.35">
      <c r="A229" s="153" t="s">
        <v>1305</v>
      </c>
      <c r="B229" s="132">
        <v>41508</v>
      </c>
      <c r="C229" s="129">
        <f>SUMIF(Takings!$B:$B,'2013'!$B229,Takings!C:C)</f>
        <v>1443.46</v>
      </c>
      <c r="D229" s="119">
        <f>SUMIF(Takings!$B:$B,'2013'!$B229,Takings!D:D)</f>
        <v>0</v>
      </c>
      <c r="E229" s="119">
        <f>SUMIF(Takings!$B:$B,'2013'!$B229,Takings!E:E)</f>
        <v>0</v>
      </c>
      <c r="F229" s="128">
        <f>SUMIF(Takings!$B:$B,'2013'!$B229,Takings!F:F)</f>
        <v>496.3</v>
      </c>
      <c r="G229" s="131">
        <f>SUMIF(Takings!$B:$B,'2013'!$B229,Takings!G:G)</f>
        <v>29</v>
      </c>
      <c r="H229" s="128">
        <f t="shared" si="128"/>
        <v>17.113793103448277</v>
      </c>
      <c r="I229" s="129">
        <f>SUMIF(Takings!$B:$B,'2013'!$B229,Takings!I:I)</f>
        <v>944.51</v>
      </c>
      <c r="J229" s="130">
        <f>SUMIF(Takings!$B:$B,'2013'!$B229,Takings!J:J)</f>
        <v>12</v>
      </c>
      <c r="K229" s="130">
        <f t="shared" si="129"/>
        <v>41</v>
      </c>
      <c r="L229" s="129">
        <f t="shared" si="130"/>
        <v>78.709166666666661</v>
      </c>
      <c r="M229" s="128">
        <f t="shared" si="131"/>
        <v>35.14170731707317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53" t="s">
        <v>1305</v>
      </c>
      <c r="B230" s="132">
        <v>41509</v>
      </c>
      <c r="C230" s="129">
        <f>SUMIF(Takings!$B:$B,'2013'!$B230,Takings!C:C)</f>
        <v>1804.13</v>
      </c>
      <c r="D230" s="119">
        <f>SUMIF(Takings!$B:$B,'2013'!$B230,Takings!D:D)</f>
        <v>0</v>
      </c>
      <c r="E230" s="119">
        <f>SUMIF(Takings!$B:$B,'2013'!$B230,Takings!E:E)</f>
        <v>0</v>
      </c>
      <c r="F230" s="128">
        <f>SUMIF(Takings!$B:$B,'2013'!$B230,Takings!F:F)</f>
        <v>678.3</v>
      </c>
      <c r="G230" s="131">
        <f>SUMIF(Takings!$B:$B,'2013'!$B230,Takings!G:G)</f>
        <v>36</v>
      </c>
      <c r="H230" s="128">
        <f t="shared" si="128"/>
        <v>18.841666666666665</v>
      </c>
      <c r="I230" s="129">
        <f>SUMIF(Takings!$B:$B,'2013'!$B230,Takings!I:I)</f>
        <v>1230.68</v>
      </c>
      <c r="J230" s="130">
        <f>SUMIF(Takings!$B:$B,'2013'!$B230,Takings!J:J)</f>
        <v>21</v>
      </c>
      <c r="K230" s="130">
        <f t="shared" si="129"/>
        <v>57</v>
      </c>
      <c r="L230" s="129">
        <f t="shared" si="130"/>
        <v>58.603809523809524</v>
      </c>
      <c r="M230" s="128">
        <f t="shared" si="131"/>
        <v>33.49087719298246</v>
      </c>
      <c r="N230" s="127" t="str">
        <f>IF(VLOOKUP($B230,Takings!$B:$P,13,0)=0,"",VLOOKUP($B230,Takings!$B:$P,13,0))</f>
        <v/>
      </c>
      <c r="O230" s="126" t="str">
        <f>IF(VLOOKUP($B230,Takings!$B:$P,14,0)=0,"",VLOOKUP($B230,Takings!$B:$P,14,0))</f>
        <v/>
      </c>
      <c r="P230" s="125" t="str">
        <f>IF(VLOOKUP($B230,Takings!$B:$P,15,0)=0,"",VLOOKUP($B230,Takings!$B:$P,15,0))</f>
        <v/>
      </c>
    </row>
    <row r="231" spans="1:16" x14ac:dyDescent="0.35">
      <c r="A231" s="153" t="s">
        <v>1305</v>
      </c>
      <c r="B231" s="132">
        <v>41510</v>
      </c>
      <c r="C231" s="129">
        <f>SUMIF(Takings!$B:$B,'2013'!$B231,Takings!C:C)</f>
        <v>1006.84</v>
      </c>
      <c r="D231" s="119">
        <f>SUMIF(Takings!$B:$B,'2013'!$B231,Takings!D:D)</f>
        <v>0</v>
      </c>
      <c r="E231" s="119">
        <f>SUMIF(Takings!$B:$B,'2013'!$B231,Takings!E:E)</f>
        <v>0</v>
      </c>
      <c r="F231" s="128">
        <f>SUMIF(Takings!$B:$B,'2013'!$B231,Takings!F:F)</f>
        <v>570.25</v>
      </c>
      <c r="G231" s="131">
        <f>SUMIF(Takings!$B:$B,'2013'!$B231,Takings!G:G)</f>
        <v>25</v>
      </c>
      <c r="H231" s="128">
        <f t="shared" si="128"/>
        <v>22.81</v>
      </c>
      <c r="I231" s="129">
        <f>SUMIF(Takings!$B:$B,'2013'!$B231,Takings!I:I)</f>
        <v>436.59</v>
      </c>
      <c r="J231" s="130">
        <f>SUMIF(Takings!$B:$B,'2013'!$B231,Takings!J:J)</f>
        <v>10</v>
      </c>
      <c r="K231" s="130">
        <f t="shared" si="129"/>
        <v>35</v>
      </c>
      <c r="L231" s="129">
        <f t="shared" si="130"/>
        <v>43.658999999999999</v>
      </c>
      <c r="M231" s="128">
        <f t="shared" si="131"/>
        <v>28.766857142857141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41511</v>
      </c>
      <c r="C232" s="119">
        <f>SUM(C226:C231)</f>
        <v>6718.41</v>
      </c>
      <c r="D232" s="119">
        <f>VLOOKUP($B232,Takings!$B:$P,3,0)</f>
        <v>1677.77</v>
      </c>
      <c r="E232" s="122">
        <f>SUM(C232:D232)</f>
        <v>8396.18</v>
      </c>
      <c r="F232" s="118"/>
      <c r="G232" s="121">
        <f>SUM(G226:G231)</f>
        <v>183</v>
      </c>
      <c r="H232" s="118">
        <f>AVERAGE(H226:H231)</f>
        <v>16.06629630957217</v>
      </c>
      <c r="I232" s="119">
        <f>SUM(I226:I231)</f>
        <v>3865.8100000000004</v>
      </c>
      <c r="J232" s="120">
        <f>SUM(J226:J231)</f>
        <v>73</v>
      </c>
      <c r="K232" s="120">
        <f>SUM(G232,J232)</f>
        <v>256</v>
      </c>
      <c r="L232" s="119">
        <f>AVERAGE(L226:L231)</f>
        <v>54.670575396825392</v>
      </c>
      <c r="M232" s="118">
        <f>AVERAGE(M226:M231)</f>
        <v>26.161736399516467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53" t="s">
        <v>1306</v>
      </c>
      <c r="B233" s="132">
        <v>41512</v>
      </c>
      <c r="C233" s="129">
        <f>SUMIF(Takings!$B:$B,'2013'!$B233,Takings!C:C)</f>
        <v>897.78</v>
      </c>
      <c r="D233" s="119">
        <f>SUMIF(Takings!$B:$B,'2013'!$B233,Takings!D:D)</f>
        <v>0</v>
      </c>
      <c r="E233" s="119">
        <f>SUMIF(Takings!$B:$B,'2013'!$B233,Takings!E:E)</f>
        <v>0</v>
      </c>
      <c r="F233" s="128">
        <f>SUMIF(Takings!$B:$B,'2013'!$B233,Takings!F:F)</f>
        <v>697.45</v>
      </c>
      <c r="G233" s="131">
        <f>SUMIF(Takings!$B:$B,'2013'!$B233,Takings!G:G)</f>
        <v>34</v>
      </c>
      <c r="H233" s="128">
        <f t="shared" ref="H233:H238" si="132">IFERROR(F233/G233,0)</f>
        <v>20.513235294117649</v>
      </c>
      <c r="I233" s="129">
        <f>SUMIF(Takings!$B:$B,'2013'!$B233,Takings!I:I)</f>
        <v>200.7</v>
      </c>
      <c r="J233" s="130">
        <f>SUMIF(Takings!$B:$B,'2013'!$B233,Takings!J:J)</f>
        <v>8</v>
      </c>
      <c r="K233" s="130">
        <f t="shared" ref="K233:K238" si="133">IFERROR(SUM(G233,J233),0)</f>
        <v>42</v>
      </c>
      <c r="L233" s="129">
        <f t="shared" ref="L233:L238" si="134">IFERROR(MEDIAN(I233/J233),0)</f>
        <v>25.087499999999999</v>
      </c>
      <c r="M233" s="128">
        <f t="shared" ref="M233:M238" si="135">IFERROR(SUM(F233,I233)/K233,0)</f>
        <v>21.384523809523813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53" t="s">
        <v>1306</v>
      </c>
      <c r="B234" s="132">
        <v>41513</v>
      </c>
      <c r="C234" s="129">
        <f>SUMIF(Takings!$B:$B,'2013'!$B234,Takings!C:C)</f>
        <v>504.68</v>
      </c>
      <c r="D234" s="119">
        <f>SUMIF(Takings!$B:$B,'2013'!$B234,Takings!D:D)</f>
        <v>0</v>
      </c>
      <c r="E234" s="119">
        <f>SUMIF(Takings!$B:$B,'2013'!$B234,Takings!E:E)</f>
        <v>0</v>
      </c>
      <c r="F234" s="128">
        <f>SUMIF(Takings!$B:$B,'2013'!$B234,Takings!F:F)</f>
        <v>308.10000000000002</v>
      </c>
      <c r="G234" s="131">
        <f>SUMIF(Takings!$B:$B,'2013'!$B234,Takings!G:G)</f>
        <v>25</v>
      </c>
      <c r="H234" s="128">
        <f t="shared" si="132"/>
        <v>12.324000000000002</v>
      </c>
      <c r="I234" s="129">
        <f>SUMIF(Takings!$B:$B,'2013'!$B234,Takings!I:I)</f>
        <v>196.58</v>
      </c>
      <c r="J234" s="174">
        <f>SUMIF(Takings!$B:$B,'2013'!$B234,Takings!J:J)</f>
        <v>4</v>
      </c>
      <c r="K234" s="130">
        <f t="shared" si="133"/>
        <v>29</v>
      </c>
      <c r="L234" s="129">
        <f t="shared" si="134"/>
        <v>49.145000000000003</v>
      </c>
      <c r="M234" s="128">
        <f t="shared" si="135"/>
        <v>17.402758620689657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53" t="s">
        <v>1306</v>
      </c>
      <c r="B235" s="132">
        <v>41514</v>
      </c>
      <c r="C235" s="129">
        <f>SUMIF(Takings!$B:$B,'2013'!$B235,Takings!C:C)</f>
        <v>920.06</v>
      </c>
      <c r="D235" s="119">
        <f>SUMIF(Takings!$B:$B,'2013'!$B235,Takings!D:D)</f>
        <v>0</v>
      </c>
      <c r="E235" s="119">
        <f>SUMIF(Takings!$B:$B,'2013'!$B235,Takings!E:E)</f>
        <v>0</v>
      </c>
      <c r="F235" s="128">
        <f>SUMIF(Takings!$B:$B,'2013'!$B235,Takings!F:F)</f>
        <v>661.85</v>
      </c>
      <c r="G235" s="131">
        <f>SUMIF(Takings!$B:$B,'2013'!$B235,Takings!G:G)</f>
        <v>42</v>
      </c>
      <c r="H235" s="128">
        <f t="shared" si="132"/>
        <v>15.758333333333335</v>
      </c>
      <c r="I235" s="129">
        <f>SUMIF(Takings!$B:$B,'2013'!$B235,Takings!I:I)</f>
        <v>258.20999999999998</v>
      </c>
      <c r="J235" s="130">
        <f>SUMIF(Takings!$B:$B,'2013'!$B235,Takings!J:J)</f>
        <v>8</v>
      </c>
      <c r="K235" s="130">
        <f t="shared" si="133"/>
        <v>50</v>
      </c>
      <c r="L235" s="129">
        <f t="shared" si="134"/>
        <v>32.276249999999997</v>
      </c>
      <c r="M235" s="128">
        <f t="shared" si="135"/>
        <v>18.401199999999999</v>
      </c>
      <c r="N235" s="127" t="str">
        <f>IF(VLOOKUP($B235,Takings!$B:$P,13,0)=0,"",VLOOKUP($B235,Takings!$B:$P,13,0))</f>
        <v/>
      </c>
      <c r="O235" s="126" t="str">
        <f>IF(VLOOKUP($B235,Takings!$B:$P,14,0)=0,"",VLOOKUP($B235,Takings!$B:$P,14,0))</f>
        <v/>
      </c>
      <c r="P235" s="125" t="str">
        <f>IF(VLOOKUP($B235,Takings!$B:$P,15,0)=0,"",VLOOKUP($B235,Takings!$B:$P,15,0))</f>
        <v/>
      </c>
    </row>
    <row r="236" spans="1:16" x14ac:dyDescent="0.35">
      <c r="A236" s="153" t="s">
        <v>1306</v>
      </c>
      <c r="B236" s="132">
        <v>41515</v>
      </c>
      <c r="C236" s="129">
        <f>SUMIF(Takings!$B:$B,'2013'!$B236,Takings!C:C)</f>
        <v>1921.87</v>
      </c>
      <c r="D236" s="119">
        <f>SUMIF(Takings!$B:$B,'2013'!$B236,Takings!D:D)</f>
        <v>0</v>
      </c>
      <c r="E236" s="119">
        <f>SUMIF(Takings!$B:$B,'2013'!$B236,Takings!E:E)</f>
        <v>0</v>
      </c>
      <c r="F236" s="128">
        <f>SUMIF(Takings!$B:$B,'2013'!$B236,Takings!F:F)</f>
        <v>848.05</v>
      </c>
      <c r="G236" s="131">
        <f>SUMIF(Takings!$B:$B,'2013'!$B236,Takings!G:G)</f>
        <v>37</v>
      </c>
      <c r="H236" s="128">
        <f t="shared" si="132"/>
        <v>22.920270270270269</v>
      </c>
      <c r="I236" s="129">
        <f>SUMIF(Takings!$B:$B,'2013'!$B236,Takings!I:I)</f>
        <v>1073.82</v>
      </c>
      <c r="J236" s="130">
        <f>SUMIF(Takings!$B:$B,'2013'!$B236,Takings!J:J)</f>
        <v>13</v>
      </c>
      <c r="K236" s="130">
        <f t="shared" si="133"/>
        <v>50</v>
      </c>
      <c r="L236" s="129">
        <f t="shared" si="134"/>
        <v>82.601538461538453</v>
      </c>
      <c r="M236" s="128">
        <f t="shared" si="135"/>
        <v>38.437399999999997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53" t="s">
        <v>1306</v>
      </c>
      <c r="B237" s="132">
        <v>41516</v>
      </c>
      <c r="C237" s="129">
        <f>SUMIF(Takings!$B:$B,'2013'!$B237,Takings!C:C)</f>
        <v>1798.34</v>
      </c>
      <c r="D237" s="119">
        <f>SUMIF(Takings!$B:$B,'2013'!$B237,Takings!D:D)</f>
        <v>0</v>
      </c>
      <c r="E237" s="119">
        <f>SUMIF(Takings!$B:$B,'2013'!$B237,Takings!E:E)</f>
        <v>0</v>
      </c>
      <c r="F237" s="128">
        <f>SUMIF(Takings!$B:$B,'2013'!$B237,Takings!F:F)</f>
        <v>1149.45</v>
      </c>
      <c r="G237" s="131">
        <f>SUMIF(Takings!$B:$B,'2013'!$B237,Takings!G:G)</f>
        <v>47</v>
      </c>
      <c r="H237" s="128">
        <f t="shared" si="132"/>
        <v>24.456382978723404</v>
      </c>
      <c r="I237" s="129">
        <f>SUMIF(Takings!$B:$B,'2013'!$B237,Takings!I:I)</f>
        <v>648.89</v>
      </c>
      <c r="J237" s="130">
        <f>SUMIF(Takings!$B:$B,'2013'!$B237,Takings!J:J)</f>
        <v>16</v>
      </c>
      <c r="K237" s="130">
        <f t="shared" si="133"/>
        <v>63</v>
      </c>
      <c r="L237" s="129">
        <f t="shared" si="134"/>
        <v>40.555624999999999</v>
      </c>
      <c r="M237" s="128">
        <f t="shared" si="135"/>
        <v>28.545079365079367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53" t="s">
        <v>1306</v>
      </c>
      <c r="B238" s="132">
        <v>41517</v>
      </c>
      <c r="C238" s="129">
        <f>SUMIF(Takings!$B:$B,'2013'!$B238,Takings!C:C)</f>
        <v>1014.97</v>
      </c>
      <c r="D238" s="119">
        <f>SUMIF(Takings!$B:$B,'2013'!$B238,Takings!D:D)</f>
        <v>0</v>
      </c>
      <c r="E238" s="119">
        <f>SUMIF(Takings!$B:$B,'2013'!$B238,Takings!E:E)</f>
        <v>0</v>
      </c>
      <c r="F238" s="128">
        <f>SUMIF(Takings!$B:$B,'2013'!$B238,Takings!F:F)</f>
        <v>552.25</v>
      </c>
      <c r="G238" s="131">
        <f>SUMIF(Takings!$B:$B,'2013'!$B238,Takings!G:G)</f>
        <v>28</v>
      </c>
      <c r="H238" s="128">
        <f t="shared" si="132"/>
        <v>19.723214285714285</v>
      </c>
      <c r="I238" s="129">
        <f>SUMIF(Takings!$B:$B,'2013'!$B238,Takings!I:I)</f>
        <v>462.72</v>
      </c>
      <c r="J238" s="130">
        <f>SUMIF(Takings!$B:$B,'2013'!$B238,Takings!J:J)</f>
        <v>11</v>
      </c>
      <c r="K238" s="130">
        <f t="shared" si="133"/>
        <v>39</v>
      </c>
      <c r="L238" s="129">
        <f t="shared" si="134"/>
        <v>42.06545454545455</v>
      </c>
      <c r="M238" s="128">
        <f t="shared" si="135"/>
        <v>26.024871794871796</v>
      </c>
      <c r="N238" s="127" t="str">
        <f>IF(VLOOKUP($B238,Takings!$B:$P,13,0)=0,"",VLOOKUP($B238,Takings!$B:$P,13,0))</f>
        <v/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41518</v>
      </c>
      <c r="C239" s="119">
        <f>SUM(C233:C238)</f>
        <v>7057.7</v>
      </c>
      <c r="D239" s="119">
        <f>VLOOKUP($B239,Takings!$B:$P,3,0)</f>
        <v>1922.04</v>
      </c>
      <c r="E239" s="122">
        <f>SUM(C239:D239)</f>
        <v>8979.74</v>
      </c>
      <c r="F239" s="118"/>
      <c r="G239" s="121">
        <f>SUM(G233:G238)</f>
        <v>213</v>
      </c>
      <c r="H239" s="118">
        <f>AVERAGE(H233:H238)</f>
        <v>19.282572693693155</v>
      </c>
      <c r="I239" s="119">
        <f>SUM(I233:I238)</f>
        <v>2840.92</v>
      </c>
      <c r="J239" s="120">
        <f>SUM(J233:J238)</f>
        <v>60</v>
      </c>
      <c r="K239" s="120">
        <f>SUM(G239,J239)</f>
        <v>273</v>
      </c>
      <c r="L239" s="119">
        <f>AVERAGE(L233:L238)</f>
        <v>45.288561334498837</v>
      </c>
      <c r="M239" s="118">
        <f>AVERAGE(M233:M238)</f>
        <v>25.032638931694105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53" t="s">
        <v>1307</v>
      </c>
      <c r="B240" s="132">
        <v>41519</v>
      </c>
      <c r="C240" s="129">
        <f>SUMIF(Takings!$B:$B,'2013'!$B240,Takings!C:C)</f>
        <v>1077.51</v>
      </c>
      <c r="D240" s="119">
        <f>SUMIF(Takings!$B:$B,'2013'!$B240,Takings!D:D)</f>
        <v>0</v>
      </c>
      <c r="E240" s="119">
        <f>SUMIF(Takings!$B:$B,'2013'!$B240,Takings!E:E)</f>
        <v>0</v>
      </c>
      <c r="F240" s="128">
        <f>SUMIF(Takings!$B:$B,'2013'!$B240,Takings!F:F)</f>
        <v>670.1</v>
      </c>
      <c r="G240" s="131">
        <f>SUMIF(Takings!$B:$B,'2013'!$B240,Takings!G:G)</f>
        <v>34</v>
      </c>
      <c r="H240" s="128">
        <f t="shared" ref="H240:H245" si="136">IFERROR(F240/G240,0)</f>
        <v>19.708823529411767</v>
      </c>
      <c r="I240" s="129">
        <f>SUMIF(Takings!$B:$B,'2013'!$B240,Takings!I:I)</f>
        <v>407.41</v>
      </c>
      <c r="J240" s="130">
        <f>SUMIF(Takings!$B:$B,'2013'!$B240,Takings!J:J)</f>
        <v>12</v>
      </c>
      <c r="K240" s="130">
        <f t="shared" ref="K240:K245" si="137">IFERROR(SUM(G240,J240),0)</f>
        <v>46</v>
      </c>
      <c r="L240" s="129">
        <f t="shared" ref="L240:L245" si="138">IFERROR(MEDIAN(I240/J240),0)</f>
        <v>33.950833333333335</v>
      </c>
      <c r="M240" s="128">
        <f t="shared" ref="M240:M245" si="139">IFERROR(SUM(F240,I240)/K240,0)</f>
        <v>23.424130434782608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53" t="s">
        <v>1307</v>
      </c>
      <c r="B241" s="132">
        <v>41520</v>
      </c>
      <c r="C241" s="129">
        <f>SUMIF(Takings!$B:$B,'2013'!$B241,Takings!C:C)</f>
        <v>638.61</v>
      </c>
      <c r="D241" s="119">
        <f>SUMIF(Takings!$B:$B,'2013'!$B241,Takings!D:D)</f>
        <v>0</v>
      </c>
      <c r="E241" s="119">
        <f>SUMIF(Takings!$B:$B,'2013'!$B241,Takings!E:E)</f>
        <v>0</v>
      </c>
      <c r="F241" s="128">
        <f>SUMIF(Takings!$B:$B,'2013'!$B241,Takings!F:F)</f>
        <v>354.45</v>
      </c>
      <c r="G241" s="131">
        <f>SUMIF(Takings!$B:$B,'2013'!$B241,Takings!G:G)</f>
        <v>29</v>
      </c>
      <c r="H241" s="128">
        <f t="shared" si="136"/>
        <v>12.222413793103447</v>
      </c>
      <c r="I241" s="129">
        <f>SUMIF(Takings!$B:$B,'2013'!$B241,Takings!I:I)</f>
        <v>284.16000000000003</v>
      </c>
      <c r="J241" s="130">
        <f>SUMIF(Takings!$B:$B,'2013'!$B241,Takings!J:J)</f>
        <v>13</v>
      </c>
      <c r="K241" s="130">
        <f t="shared" si="137"/>
        <v>42</v>
      </c>
      <c r="L241" s="129">
        <f t="shared" si="138"/>
        <v>21.85846153846154</v>
      </c>
      <c r="M241" s="128">
        <f t="shared" si="139"/>
        <v>15.205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53" t="s">
        <v>1307</v>
      </c>
      <c r="B242" s="132">
        <v>41521</v>
      </c>
      <c r="C242" s="129">
        <f>SUMIF(Takings!$B:$B,'2013'!$B242,Takings!C:C)</f>
        <v>1483.27</v>
      </c>
      <c r="D242" s="119">
        <f>SUMIF(Takings!$B:$B,'2013'!$B242,Takings!D:D)</f>
        <v>0</v>
      </c>
      <c r="E242" s="119">
        <f>SUMIF(Takings!$B:$B,'2013'!$B242,Takings!E:E)</f>
        <v>0</v>
      </c>
      <c r="F242" s="128">
        <f>SUMIF(Takings!$B:$B,'2013'!$B242,Takings!F:F)</f>
        <v>882.8</v>
      </c>
      <c r="G242" s="131">
        <f>SUMIF(Takings!$B:$B,'2013'!$B242,Takings!G:G)</f>
        <v>33</v>
      </c>
      <c r="H242" s="128">
        <f t="shared" si="136"/>
        <v>26.75151515151515</v>
      </c>
      <c r="I242" s="129">
        <f>SUMIF(Takings!$B:$B,'2013'!$B242,Takings!I:I)</f>
        <v>600.47</v>
      </c>
      <c r="J242" s="130">
        <f>SUMIF(Takings!$B:$B,'2013'!$B242,Takings!J:J)</f>
        <v>16</v>
      </c>
      <c r="K242" s="130">
        <f t="shared" si="137"/>
        <v>49</v>
      </c>
      <c r="L242" s="129">
        <f t="shared" si="138"/>
        <v>37.529375000000002</v>
      </c>
      <c r="M242" s="128">
        <f t="shared" si="139"/>
        <v>30.27081632653061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53" t="s">
        <v>1307</v>
      </c>
      <c r="B243" s="132">
        <v>41522</v>
      </c>
      <c r="C243" s="129">
        <f>SUMIF(Takings!$B:$B,'2013'!$B243,Takings!C:C)</f>
        <v>2110.86</v>
      </c>
      <c r="D243" s="119">
        <f>SUMIF(Takings!$B:$B,'2013'!$B243,Takings!D:D)</f>
        <v>0</v>
      </c>
      <c r="E243" s="119">
        <f>SUMIF(Takings!$B:$B,'2013'!$B243,Takings!E:E)</f>
        <v>0</v>
      </c>
      <c r="F243" s="128">
        <f>SUMIF(Takings!$B:$B,'2013'!$B243,Takings!F:F)</f>
        <v>1004.8</v>
      </c>
      <c r="G243" s="131">
        <f>SUMIF(Takings!$B:$B,'2013'!$B243,Takings!G:G)</f>
        <v>53</v>
      </c>
      <c r="H243" s="128">
        <f t="shared" si="136"/>
        <v>18.958490566037735</v>
      </c>
      <c r="I243" s="129">
        <f>SUMIF(Takings!$B:$B,'2013'!$B243,Takings!I:I)</f>
        <v>1106.06</v>
      </c>
      <c r="J243" s="130">
        <f>SUMIF(Takings!$B:$B,'2013'!$B243,Takings!J:J)</f>
        <v>9</v>
      </c>
      <c r="K243" s="130">
        <f t="shared" si="137"/>
        <v>62</v>
      </c>
      <c r="L243" s="129">
        <f t="shared" si="138"/>
        <v>122.89555555555555</v>
      </c>
      <c r="M243" s="128">
        <f t="shared" si="139"/>
        <v>34.046129032258058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53" t="s">
        <v>1307</v>
      </c>
      <c r="B244" s="132">
        <v>41523</v>
      </c>
      <c r="C244" s="129">
        <f>SUMIF(Takings!$B:$B,'2013'!$B244,Takings!C:C)</f>
        <v>1269.77</v>
      </c>
      <c r="D244" s="119">
        <f>SUMIF(Takings!$B:$B,'2013'!$B244,Takings!D:D)</f>
        <v>0</v>
      </c>
      <c r="E244" s="119">
        <f>SUMIF(Takings!$B:$B,'2013'!$B244,Takings!E:E)</f>
        <v>0</v>
      </c>
      <c r="F244" s="128">
        <f>SUMIF(Takings!$B:$B,'2013'!$B244,Takings!F:F)</f>
        <v>722.1</v>
      </c>
      <c r="G244" s="131">
        <f>SUMIF(Takings!$B:$B,'2013'!$B244,Takings!G:G)</f>
        <v>34</v>
      </c>
      <c r="H244" s="128">
        <f t="shared" si="136"/>
        <v>21.238235294117647</v>
      </c>
      <c r="I244" s="129">
        <f>SUMIF(Takings!$B:$B,'2013'!$B244,Takings!I:I)</f>
        <v>547.66999999999996</v>
      </c>
      <c r="J244" s="130">
        <f>SUMIF(Takings!$B:$B,'2013'!$B244,Takings!J:J)</f>
        <v>12</v>
      </c>
      <c r="K244" s="130">
        <f t="shared" si="137"/>
        <v>46</v>
      </c>
      <c r="L244" s="129">
        <f t="shared" si="138"/>
        <v>45.639166666666661</v>
      </c>
      <c r="M244" s="128">
        <f t="shared" si="139"/>
        <v>27.603695652173911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53" t="s">
        <v>1307</v>
      </c>
      <c r="B245" s="132">
        <v>41524</v>
      </c>
      <c r="C245" s="129">
        <f>SUMIF(Takings!$B:$B,'2013'!$B245,Takings!C:C)</f>
        <v>949.36</v>
      </c>
      <c r="D245" s="119">
        <f>SUMIF(Takings!$B:$B,'2013'!$B245,Takings!D:D)</f>
        <v>0</v>
      </c>
      <c r="E245" s="119">
        <f>SUMIF(Takings!$B:$B,'2013'!$B245,Takings!E:E)</f>
        <v>0</v>
      </c>
      <c r="F245" s="128">
        <f>SUMIF(Takings!$B:$B,'2013'!$B245,Takings!F:F)</f>
        <v>470.25</v>
      </c>
      <c r="G245" s="131">
        <f>SUMIF(Takings!$B:$B,'2013'!$B245,Takings!G:G)</f>
        <v>23</v>
      </c>
      <c r="H245" s="128">
        <f t="shared" si="136"/>
        <v>20.445652173913043</v>
      </c>
      <c r="I245" s="129">
        <f>SUMIF(Takings!$B:$B,'2013'!$B245,Takings!I:I)</f>
        <v>479.11</v>
      </c>
      <c r="J245" s="130">
        <f>SUMIF(Takings!$B:$B,'2013'!$B245,Takings!J:J)</f>
        <v>10</v>
      </c>
      <c r="K245" s="130">
        <f t="shared" si="137"/>
        <v>33</v>
      </c>
      <c r="L245" s="129">
        <f t="shared" si="138"/>
        <v>47.911000000000001</v>
      </c>
      <c r="M245" s="128">
        <f t="shared" si="139"/>
        <v>28.768484848484849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41525</v>
      </c>
      <c r="C246" s="119">
        <f>SUM(C240:C245)</f>
        <v>7529.38</v>
      </c>
      <c r="D246" s="119">
        <f>VLOOKUP($B246,Takings!$B:$P,3,0)</f>
        <v>1937.39</v>
      </c>
      <c r="E246" s="122">
        <f>SUM(C246:D246)</f>
        <v>9466.77</v>
      </c>
      <c r="F246" s="118"/>
      <c r="G246" s="121">
        <f>SUM(G240:G245)</f>
        <v>206</v>
      </c>
      <c r="H246" s="118">
        <f>AVERAGE(H240:H245)</f>
        <v>19.887521751349798</v>
      </c>
      <c r="I246" s="119">
        <f>SUM(I240:I245)</f>
        <v>3424.88</v>
      </c>
      <c r="J246" s="120">
        <f>SUM(J240:J245)</f>
        <v>72</v>
      </c>
      <c r="K246" s="120">
        <f>SUM(G246,J246)</f>
        <v>278</v>
      </c>
      <c r="L246" s="119">
        <f>AVERAGE(L240:L245)</f>
        <v>51.630732015669516</v>
      </c>
      <c r="M246" s="118">
        <f>AVERAGE(M240:M245)</f>
        <v>26.553042715705008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53" t="s">
        <v>1308</v>
      </c>
      <c r="B247" s="132">
        <v>41526</v>
      </c>
      <c r="C247" s="129">
        <f>SUMIF(Takings!$B:$B,'2013'!$B247,Takings!C:C)</f>
        <v>606.70000000000005</v>
      </c>
      <c r="D247" s="119">
        <f>SUMIF(Takings!$B:$B,'2013'!$B247,Takings!D:D)</f>
        <v>0</v>
      </c>
      <c r="E247" s="119">
        <f>SUMIF(Takings!$B:$B,'2013'!$B247,Takings!E:E)</f>
        <v>0</v>
      </c>
      <c r="F247" s="128">
        <f>SUMIF(Takings!$B:$B,'2013'!$B247,Takings!F:F)</f>
        <v>338</v>
      </c>
      <c r="G247" s="131">
        <f>SUMIF(Takings!$B:$B,'2013'!$B247,Takings!G:G)</f>
        <v>32</v>
      </c>
      <c r="H247" s="128">
        <f t="shared" ref="H247:H252" si="140">IFERROR(F247/G247,0)</f>
        <v>10.5625</v>
      </c>
      <c r="I247" s="129">
        <f>SUMIF(Takings!$B:$B,'2013'!$B247,Takings!I:I)</f>
        <v>268.7</v>
      </c>
      <c r="J247" s="130">
        <f>SUMIF(Takings!$B:$B,'2013'!$B247,Takings!J:J)</f>
        <v>5</v>
      </c>
      <c r="K247" s="130">
        <f t="shared" ref="K247:K252" si="141">IFERROR(SUM(G247,J247),0)</f>
        <v>37</v>
      </c>
      <c r="L247" s="129">
        <f t="shared" ref="L247:L252" si="142">IFERROR(MEDIAN(I247/J247),0)</f>
        <v>53.739999999999995</v>
      </c>
      <c r="M247" s="128">
        <f t="shared" ref="M247:M252" si="143">IFERROR(SUM(F247,I247)/K247,0)</f>
        <v>16.3972972972973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53" t="s">
        <v>1308</v>
      </c>
      <c r="B248" s="132">
        <v>41527</v>
      </c>
      <c r="C248" s="129">
        <f>SUMIF(Takings!$B:$B,'2013'!$B248,Takings!C:C)</f>
        <v>802.52</v>
      </c>
      <c r="D248" s="119">
        <f>SUMIF(Takings!$B:$B,'2013'!$B248,Takings!D:D)</f>
        <v>0</v>
      </c>
      <c r="E248" s="119">
        <f>SUMIF(Takings!$B:$B,'2013'!$B248,Takings!E:E)</f>
        <v>0</v>
      </c>
      <c r="F248" s="128">
        <f>SUMIF(Takings!$B:$B,'2013'!$B248,Takings!F:F)</f>
        <v>517.85</v>
      </c>
      <c r="G248" s="131">
        <f>SUMIF(Takings!$B:$B,'2013'!$B248,Takings!G:G)</f>
        <v>40</v>
      </c>
      <c r="H248" s="128">
        <f t="shared" si="140"/>
        <v>12.946250000000001</v>
      </c>
      <c r="I248" s="129">
        <f>SUMIF(Takings!$B:$B,'2013'!$B248,Takings!I:I)</f>
        <v>284.67</v>
      </c>
      <c r="J248" s="130">
        <f>SUMIF(Takings!$B:$B,'2013'!$B248,Takings!J:J)</f>
        <v>9</v>
      </c>
      <c r="K248" s="130">
        <f t="shared" si="141"/>
        <v>49</v>
      </c>
      <c r="L248" s="129">
        <f t="shared" si="142"/>
        <v>31.630000000000003</v>
      </c>
      <c r="M248" s="128">
        <f t="shared" si="143"/>
        <v>16.377959183673468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53" t="s">
        <v>1308</v>
      </c>
      <c r="B249" s="132">
        <v>41528</v>
      </c>
      <c r="C249" s="129">
        <f>SUMIF(Takings!$B:$B,'2013'!$B249,Takings!C:C)</f>
        <v>1261.51</v>
      </c>
      <c r="D249" s="119">
        <f>SUMIF(Takings!$B:$B,'2013'!$B249,Takings!D:D)</f>
        <v>0</v>
      </c>
      <c r="E249" s="119">
        <f>SUMIF(Takings!$B:$B,'2013'!$B249,Takings!E:E)</f>
        <v>0</v>
      </c>
      <c r="F249" s="128">
        <f>SUMIF(Takings!$B:$B,'2013'!$B249,Takings!F:F)</f>
        <v>766.25</v>
      </c>
      <c r="G249" s="131">
        <f>SUMIF(Takings!$B:$B,'2013'!$B249,Takings!G:G)</f>
        <v>36</v>
      </c>
      <c r="H249" s="128">
        <f t="shared" si="140"/>
        <v>21.284722222222221</v>
      </c>
      <c r="I249" s="129">
        <f>SUMIF(Takings!$B:$B,'2013'!$B249,Takings!I:I)</f>
        <v>495.26</v>
      </c>
      <c r="J249" s="130">
        <f>SUMIF(Takings!$B:$B,'2013'!$B249,Takings!J:J)</f>
        <v>10</v>
      </c>
      <c r="K249" s="130">
        <f t="shared" si="141"/>
        <v>46</v>
      </c>
      <c r="L249" s="129">
        <f t="shared" si="142"/>
        <v>49.525999999999996</v>
      </c>
      <c r="M249" s="128">
        <f t="shared" si="143"/>
        <v>27.424130434782608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53" t="s">
        <v>1308</v>
      </c>
      <c r="B250" s="132">
        <v>41529</v>
      </c>
      <c r="C250" s="129">
        <f>SUMIF(Takings!$B:$B,'2013'!$B250,Takings!C:C)</f>
        <v>1415.14</v>
      </c>
      <c r="D250" s="119">
        <f>SUMIF(Takings!$B:$B,'2013'!$B250,Takings!D:D)</f>
        <v>0</v>
      </c>
      <c r="E250" s="119">
        <f>SUMIF(Takings!$B:$B,'2013'!$B250,Takings!E:E)</f>
        <v>0</v>
      </c>
      <c r="F250" s="128">
        <f>SUMIF(Takings!$B:$B,'2013'!$B250,Takings!F:F)</f>
        <v>704.4</v>
      </c>
      <c r="G250" s="131">
        <f>SUMIF(Takings!$B:$B,'2013'!$B250,Takings!G:G)</f>
        <v>47</v>
      </c>
      <c r="H250" s="128">
        <f t="shared" si="140"/>
        <v>14.98723404255319</v>
      </c>
      <c r="I250" s="129">
        <f>SUMIF(Takings!$B:$B,'2013'!$B250,Takings!I:I)</f>
        <v>424.43</v>
      </c>
      <c r="J250" s="130">
        <f>SUMIF(Takings!$B:$B,'2013'!$B250,Takings!J:J)</f>
        <v>13</v>
      </c>
      <c r="K250" s="130">
        <f t="shared" si="141"/>
        <v>60</v>
      </c>
      <c r="L250" s="129">
        <f t="shared" si="142"/>
        <v>32.64846153846154</v>
      </c>
      <c r="M250" s="128">
        <f t="shared" si="143"/>
        <v>18.813833333333331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53" t="s">
        <v>1308</v>
      </c>
      <c r="B251" s="132">
        <v>41530</v>
      </c>
      <c r="C251" s="129">
        <f>SUMIF(Takings!$B:$B,'2013'!$B251,Takings!C:C)</f>
        <v>2081.38</v>
      </c>
      <c r="D251" s="119">
        <f>SUMIF(Takings!$B:$B,'2013'!$B251,Takings!D:D)</f>
        <v>0</v>
      </c>
      <c r="E251" s="119">
        <f>SUMIF(Takings!$B:$B,'2013'!$B251,Takings!E:E)</f>
        <v>0</v>
      </c>
      <c r="F251" s="128">
        <f>SUMIF(Takings!$B:$B,'2013'!$B251,Takings!F:F)</f>
        <v>1656.95</v>
      </c>
      <c r="G251" s="131">
        <f>SUMIF(Takings!$B:$B,'2013'!$B251,Takings!G:G)</f>
        <v>50</v>
      </c>
      <c r="H251" s="128">
        <f t="shared" si="140"/>
        <v>33.139000000000003</v>
      </c>
      <c r="I251" s="129">
        <f>SUMIF(Takings!$B:$B,'2013'!$B251,Takings!I:I)</f>
        <v>424.43</v>
      </c>
      <c r="J251" s="130">
        <f>SUMIF(Takings!$B:$B,'2013'!$B251,Takings!J:J)</f>
        <v>13</v>
      </c>
      <c r="K251" s="130">
        <f t="shared" si="141"/>
        <v>63</v>
      </c>
      <c r="L251" s="129">
        <f t="shared" si="142"/>
        <v>32.64846153846154</v>
      </c>
      <c r="M251" s="128">
        <f t="shared" si="143"/>
        <v>33.037777777777777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53" t="s">
        <v>1308</v>
      </c>
      <c r="B252" s="132">
        <v>41531</v>
      </c>
      <c r="C252" s="129">
        <f>SUMIF(Takings!$B:$B,'2013'!$B252,Takings!C:C)</f>
        <v>1108.51</v>
      </c>
      <c r="D252" s="119">
        <f>SUMIF(Takings!$B:$B,'2013'!$B252,Takings!D:D)</f>
        <v>0</v>
      </c>
      <c r="E252" s="119">
        <f>SUMIF(Takings!$B:$B,'2013'!$B252,Takings!E:E)</f>
        <v>0</v>
      </c>
      <c r="F252" s="128">
        <f>SUMIF(Takings!$B:$B,'2013'!$B252,Takings!F:F)</f>
        <v>692.3</v>
      </c>
      <c r="G252" s="131">
        <f>SUMIF(Takings!$B:$B,'2013'!$B252,Takings!G:G)</f>
        <v>22</v>
      </c>
      <c r="H252" s="128">
        <f t="shared" si="140"/>
        <v>31.468181818181815</v>
      </c>
      <c r="I252" s="129">
        <f>SUMIF(Takings!$B:$B,'2013'!$B252,Takings!I:I)</f>
        <v>416.21</v>
      </c>
      <c r="J252" s="130">
        <f>SUMIF(Takings!$B:$B,'2013'!$B252,Takings!J:J)</f>
        <v>7</v>
      </c>
      <c r="K252" s="130">
        <f t="shared" si="141"/>
        <v>29</v>
      </c>
      <c r="L252" s="129">
        <f t="shared" si="142"/>
        <v>59.458571428571425</v>
      </c>
      <c r="M252" s="128">
        <f t="shared" si="143"/>
        <v>38.224482758620688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41532</v>
      </c>
      <c r="C253" s="119">
        <f>SUM(C247:C252)</f>
        <v>7275.76</v>
      </c>
      <c r="D253" s="119">
        <f>VLOOKUP($B253,Takings!$B:$P,3,0)</f>
        <v>3310.6</v>
      </c>
      <c r="E253" s="122">
        <f>SUM(C253:D253)</f>
        <v>10586.36</v>
      </c>
      <c r="F253" s="118"/>
      <c r="G253" s="121">
        <f>SUM(G247:G252)</f>
        <v>227</v>
      </c>
      <c r="H253" s="118">
        <f>AVERAGE(H247:H252)</f>
        <v>20.731314680492872</v>
      </c>
      <c r="I253" s="119">
        <f>SUM(I247:I252)</f>
        <v>2313.7000000000003</v>
      </c>
      <c r="J253" s="120">
        <f>SUM(J247:J252)</f>
        <v>57</v>
      </c>
      <c r="K253" s="120">
        <f>SUM(G253,J253)</f>
        <v>284</v>
      </c>
      <c r="L253" s="119">
        <f>AVERAGE(L247:L252)</f>
        <v>43.275249084249083</v>
      </c>
      <c r="M253" s="118">
        <f>AVERAGE(M247:M252)</f>
        <v>25.04591346424753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53" t="s">
        <v>1309</v>
      </c>
      <c r="B254" s="132">
        <v>41533</v>
      </c>
      <c r="C254" s="129">
        <f>SUMIF(Takings!$B:$B,'2013'!$B254,Takings!C:C)</f>
        <v>533.17999999999995</v>
      </c>
      <c r="D254" s="119">
        <f>SUMIF(Takings!$B:$B,'2013'!$B254,Takings!D:D)</f>
        <v>0</v>
      </c>
      <c r="E254" s="119">
        <f>SUMIF(Takings!$B:$B,'2013'!$B254,Takings!E:E)</f>
        <v>0</v>
      </c>
      <c r="F254" s="128">
        <f>SUMIF(Takings!$B:$B,'2013'!$B254,Takings!F:F)</f>
        <v>296.64999999999998</v>
      </c>
      <c r="G254" s="131">
        <f>SUMIF(Takings!$B:$B,'2013'!$B254,Takings!G:G)</f>
        <v>26</v>
      </c>
      <c r="H254" s="128">
        <f t="shared" ref="H254:H259" si="144">IFERROR(F254/G254,0)</f>
        <v>11.409615384615384</v>
      </c>
      <c r="I254" s="129">
        <f>SUMIF(Takings!$B:$B,'2013'!$B254,Takings!I:I)</f>
        <v>236.52</v>
      </c>
      <c r="J254" s="130">
        <f>SUMIF(Takings!$B:$B,'2013'!$B254,Takings!J:J)</f>
        <v>8</v>
      </c>
      <c r="K254" s="130">
        <f t="shared" ref="K254:K259" si="145">IFERROR(SUM(G254,J254),0)</f>
        <v>34</v>
      </c>
      <c r="L254" s="129">
        <f t="shared" ref="L254:L259" si="146">IFERROR(MEDIAN(I254/J254),0)</f>
        <v>29.565000000000001</v>
      </c>
      <c r="M254" s="128">
        <f t="shared" ref="M254:M259" si="147">IFERROR(SUM(F254,I254)/K254,0)</f>
        <v>15.681470588235292</v>
      </c>
      <c r="N254" s="127" t="str">
        <f>IF(VLOOKUP($B254,Takings!$B:$P,13,0)=0,"",VLOOKUP($B254,Takings!$B:$P,13,0))</f>
        <v/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53" t="s">
        <v>1309</v>
      </c>
      <c r="B255" s="132">
        <v>41534</v>
      </c>
      <c r="C255" s="129">
        <f>SUMIF(Takings!$B:$B,'2013'!$B255,Takings!C:C)</f>
        <v>696.66</v>
      </c>
      <c r="D255" s="119">
        <f>SUMIF(Takings!$B:$B,'2013'!$B255,Takings!D:D)</f>
        <v>0</v>
      </c>
      <c r="E255" s="119">
        <f>SUMIF(Takings!$B:$B,'2013'!$B255,Takings!E:E)</f>
        <v>0</v>
      </c>
      <c r="F255" s="128">
        <f>SUMIF(Takings!$B:$B,'2013'!$B255,Takings!F:F)</f>
        <v>446.75</v>
      </c>
      <c r="G255" s="131">
        <f>SUMIF(Takings!$B:$B,'2013'!$B255,Takings!G:G)</f>
        <v>23</v>
      </c>
      <c r="H255" s="128">
        <f t="shared" si="144"/>
        <v>19.423913043478262</v>
      </c>
      <c r="I255" s="129">
        <f>SUMIF(Takings!$B:$B,'2013'!$B255,Takings!I:I)</f>
        <v>249.91</v>
      </c>
      <c r="J255" s="130">
        <f>SUMIF(Takings!$B:$B,'2013'!$B255,Takings!J:J)</f>
        <v>9</v>
      </c>
      <c r="K255" s="130">
        <f t="shared" si="145"/>
        <v>32</v>
      </c>
      <c r="L255" s="129">
        <f t="shared" si="146"/>
        <v>27.767777777777777</v>
      </c>
      <c r="M255" s="128">
        <f t="shared" si="147"/>
        <v>21.770624999999999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53" t="s">
        <v>1309</v>
      </c>
      <c r="B256" s="132">
        <v>41535</v>
      </c>
      <c r="C256" s="129">
        <f>SUMIF(Takings!$B:$B,'2013'!$B256,Takings!C:C)</f>
        <v>1284.04</v>
      </c>
      <c r="D256" s="119">
        <f>SUMIF(Takings!$B:$B,'2013'!$B256,Takings!D:D)</f>
        <v>0</v>
      </c>
      <c r="E256" s="119">
        <f>SUMIF(Takings!$B:$B,'2013'!$B256,Takings!E:E)</f>
        <v>0</v>
      </c>
      <c r="F256" s="128">
        <f>SUMIF(Takings!$B:$B,'2013'!$B256,Takings!F:F)</f>
        <v>823.75</v>
      </c>
      <c r="G256" s="131">
        <f>SUMIF(Takings!$B:$B,'2013'!$B256,Takings!G:G)</f>
        <v>42</v>
      </c>
      <c r="H256" s="128">
        <f t="shared" si="144"/>
        <v>19.613095238095237</v>
      </c>
      <c r="I256" s="129">
        <f>SUMIF(Takings!$B:$B,'2013'!$B256,Takings!I:I)</f>
        <v>460.29</v>
      </c>
      <c r="J256" s="130">
        <f>SUMIF(Takings!$B:$B,'2013'!$B256,Takings!J:J)</f>
        <v>9</v>
      </c>
      <c r="K256" s="130">
        <f t="shared" si="145"/>
        <v>51</v>
      </c>
      <c r="L256" s="129">
        <f t="shared" si="146"/>
        <v>51.143333333333338</v>
      </c>
      <c r="M256" s="128">
        <f t="shared" si="147"/>
        <v>25.177254901960783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53" t="s">
        <v>1309</v>
      </c>
      <c r="B257" s="132">
        <v>41536</v>
      </c>
      <c r="C257" s="129">
        <f>SUMIF(Takings!$B:$B,'2013'!$B257,Takings!C:C)</f>
        <v>1528.21</v>
      </c>
      <c r="D257" s="119">
        <f>SUMIF(Takings!$B:$B,'2013'!$B257,Takings!D:D)</f>
        <v>0</v>
      </c>
      <c r="E257" s="119">
        <f>SUMIF(Takings!$B:$B,'2013'!$B257,Takings!E:E)</f>
        <v>0</v>
      </c>
      <c r="F257" s="128">
        <f>SUMIF(Takings!$B:$B,'2013'!$B257,Takings!F:F)</f>
        <v>429.2</v>
      </c>
      <c r="G257" s="131">
        <f>SUMIF(Takings!$B:$B,'2013'!$B257,Takings!G:G)</f>
        <v>30</v>
      </c>
      <c r="H257" s="128">
        <f t="shared" si="144"/>
        <v>14.306666666666667</v>
      </c>
      <c r="I257" s="129">
        <f>SUMIF(Takings!$B:$B,'2013'!$B257,Takings!I:I)</f>
        <v>1099.01</v>
      </c>
      <c r="J257" s="130">
        <f>SUMIF(Takings!$B:$B,'2013'!$B257,Takings!J:J)</f>
        <v>7</v>
      </c>
      <c r="K257" s="130">
        <f t="shared" si="145"/>
        <v>37</v>
      </c>
      <c r="L257" s="129">
        <f t="shared" si="146"/>
        <v>157.00142857142856</v>
      </c>
      <c r="M257" s="128">
        <f t="shared" si="147"/>
        <v>41.302972972972974</v>
      </c>
      <c r="N257" s="127" t="str">
        <f>IF(VLOOKUP($B257,Takings!$B:$P,13,0)=0,"",VLOOKUP($B257,Takings!$B:$P,13,0))</f>
        <v/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53" t="s">
        <v>1309</v>
      </c>
      <c r="B258" s="132">
        <v>41537</v>
      </c>
      <c r="C258" s="129">
        <f>SUMIF(Takings!$B:$B,'2013'!$B258,Takings!C:C)</f>
        <v>1947.39</v>
      </c>
      <c r="D258" s="119">
        <f>SUMIF(Takings!$B:$B,'2013'!$B258,Takings!D:D)</f>
        <v>0</v>
      </c>
      <c r="E258" s="119">
        <f>SUMIF(Takings!$B:$B,'2013'!$B258,Takings!E:E)</f>
        <v>0</v>
      </c>
      <c r="F258" s="128">
        <f>SUMIF(Takings!$B:$B,'2013'!$B258,Takings!F:F)</f>
        <v>918.15</v>
      </c>
      <c r="G258" s="131">
        <f>SUMIF(Takings!$B:$B,'2013'!$B258,Takings!G:G)</f>
        <v>46</v>
      </c>
      <c r="H258" s="128">
        <f t="shared" si="144"/>
        <v>19.959782608695651</v>
      </c>
      <c r="I258" s="129">
        <f>SUMIF(Takings!$B:$B,'2013'!$B258,Takings!I:I)</f>
        <v>1029.24</v>
      </c>
      <c r="J258" s="130">
        <f>SUMIF(Takings!$B:$B,'2013'!$B258,Takings!J:J)</f>
        <v>18</v>
      </c>
      <c r="K258" s="130">
        <f t="shared" si="145"/>
        <v>64</v>
      </c>
      <c r="L258" s="129">
        <f t="shared" si="146"/>
        <v>57.18</v>
      </c>
      <c r="M258" s="128">
        <f t="shared" si="147"/>
        <v>30.427968749999998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53" t="s">
        <v>1309</v>
      </c>
      <c r="B259" s="132">
        <v>41538</v>
      </c>
      <c r="C259" s="129">
        <f>SUMIF(Takings!$B:$B,'2013'!$B259,Takings!C:C)</f>
        <v>801.72</v>
      </c>
      <c r="D259" s="119">
        <f>SUMIF(Takings!$B:$B,'2013'!$B259,Takings!D:D)</f>
        <v>0</v>
      </c>
      <c r="E259" s="119">
        <f>SUMIF(Takings!$B:$B,'2013'!$B259,Takings!E:E)</f>
        <v>0</v>
      </c>
      <c r="F259" s="128">
        <f>SUMIF(Takings!$B:$B,'2013'!$B259,Takings!F:F)</f>
        <v>485</v>
      </c>
      <c r="G259" s="131">
        <f>SUMIF(Takings!$B:$B,'2013'!$B259,Takings!G:G)</f>
        <v>27</v>
      </c>
      <c r="H259" s="128">
        <f t="shared" si="144"/>
        <v>17.962962962962962</v>
      </c>
      <c r="I259" s="129">
        <f>SUMIF(Takings!$B:$B,'2013'!$B259,Takings!I:I)</f>
        <v>336.59</v>
      </c>
      <c r="J259" s="130">
        <f>SUMIF(Takings!$B:$B,'2013'!$B259,Takings!J:J)</f>
        <v>7</v>
      </c>
      <c r="K259" s="130">
        <f t="shared" si="145"/>
        <v>34</v>
      </c>
      <c r="L259" s="129">
        <f t="shared" si="146"/>
        <v>48.084285714285713</v>
      </c>
      <c r="M259" s="128">
        <f t="shared" si="147"/>
        <v>24.164411764705878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41539</v>
      </c>
      <c r="C260" s="119">
        <f>SUM(C254:C259)</f>
        <v>6791.2000000000007</v>
      </c>
      <c r="D260" s="119">
        <f>VLOOKUP($B260,Takings!$B:$P,3,0)</f>
        <v>1132.57</v>
      </c>
      <c r="E260" s="122">
        <f>SUM(C260:D260)</f>
        <v>7923.77</v>
      </c>
      <c r="F260" s="118"/>
      <c r="G260" s="121">
        <f>SUM(G254:G259)</f>
        <v>194</v>
      </c>
      <c r="H260" s="118">
        <f>AVERAGE(H254:H259)</f>
        <v>17.112672650752362</v>
      </c>
      <c r="I260" s="119">
        <f>SUM(I254:I259)</f>
        <v>3411.5600000000004</v>
      </c>
      <c r="J260" s="120">
        <f>SUM(J254:J259)</f>
        <v>58</v>
      </c>
      <c r="K260" s="120">
        <f>SUM(G260,J260)</f>
        <v>252</v>
      </c>
      <c r="L260" s="119">
        <f>AVERAGE(L254:L259)</f>
        <v>61.790304232804239</v>
      </c>
      <c r="M260" s="118">
        <f>AVERAGE(M254:M259)</f>
        <v>26.420783996312483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53" t="s">
        <v>1310</v>
      </c>
      <c r="B261" s="132">
        <v>41540</v>
      </c>
      <c r="C261" s="129">
        <f>SUMIF(Takings!$B:$B,'2013'!$B261,Takings!C:C)</f>
        <v>691.46</v>
      </c>
      <c r="D261" s="119">
        <f>SUMIF(Takings!$B:$B,'2013'!$B261,Takings!D:D)</f>
        <v>0</v>
      </c>
      <c r="E261" s="119">
        <f>SUMIF(Takings!$B:$B,'2013'!$B261,Takings!E:E)</f>
        <v>0</v>
      </c>
      <c r="F261" s="128">
        <f>SUMIF(Takings!$B:$B,'2013'!$B261,Takings!F:F)</f>
        <v>480</v>
      </c>
      <c r="G261" s="131">
        <f>SUMIF(Takings!$B:$B,'2013'!$B261,Takings!G:G)</f>
        <v>29</v>
      </c>
      <c r="H261" s="128">
        <f t="shared" ref="H261:H266" si="148">IFERROR(F261/G261,0)</f>
        <v>16.551724137931036</v>
      </c>
      <c r="I261" s="129">
        <f>SUMIF(Takings!$B:$B,'2013'!$B261,Takings!I:I)</f>
        <v>211.46</v>
      </c>
      <c r="J261" s="130">
        <f>SUMIF(Takings!$B:$B,'2013'!$B261,Takings!J:J)</f>
        <v>7</v>
      </c>
      <c r="K261" s="130">
        <f t="shared" ref="K261:K266" si="149">IFERROR(SUM(G261,J261),0)</f>
        <v>36</v>
      </c>
      <c r="L261" s="129">
        <f t="shared" ref="L261:L266" si="150">IFERROR(MEDIAN(I261/J261),0)</f>
        <v>30.208571428571428</v>
      </c>
      <c r="M261" s="128">
        <f t="shared" ref="M261:M266" si="151">IFERROR(SUM(F261,I261)/K261,0)</f>
        <v>19.207222222222224</v>
      </c>
      <c r="N261" s="127" t="str">
        <f>IF(VLOOKUP($B261,Takings!$B:$P,13,0)=0,"",VLOOKUP($B261,Takings!$B:$P,13,0))</f>
        <v/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53" t="s">
        <v>1310</v>
      </c>
      <c r="B262" s="132">
        <v>41541</v>
      </c>
      <c r="C262" s="129">
        <f>SUMIF(Takings!$B:$B,'2013'!$B262,Takings!C:C)</f>
        <v>877.78</v>
      </c>
      <c r="D262" s="119">
        <f>SUMIF(Takings!$B:$B,'2013'!$B262,Takings!D:D)</f>
        <v>0</v>
      </c>
      <c r="E262" s="119">
        <f>SUMIF(Takings!$B:$B,'2013'!$B262,Takings!E:E)</f>
        <v>0</v>
      </c>
      <c r="F262" s="128">
        <f>SUMIF(Takings!$B:$B,'2013'!$B262,Takings!F:F)</f>
        <v>632.20000000000005</v>
      </c>
      <c r="G262" s="131">
        <f>SUMIF(Takings!$B:$B,'2013'!$B262,Takings!G:G)</f>
        <v>34</v>
      </c>
      <c r="H262" s="128">
        <f t="shared" si="148"/>
        <v>18.594117647058823</v>
      </c>
      <c r="I262" s="129">
        <f>SUMIF(Takings!$B:$B,'2013'!$B262,Takings!I:I)</f>
        <v>245.58</v>
      </c>
      <c r="J262" s="130">
        <f>SUMIF(Takings!$B:$B,'2013'!$B262,Takings!J:J)</f>
        <v>7</v>
      </c>
      <c r="K262" s="130">
        <f t="shared" si="149"/>
        <v>41</v>
      </c>
      <c r="L262" s="129">
        <f t="shared" si="150"/>
        <v>35.082857142857144</v>
      </c>
      <c r="M262" s="128">
        <f t="shared" si="151"/>
        <v>21.409268292682928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53" t="s">
        <v>1310</v>
      </c>
      <c r="B263" s="132">
        <v>41542</v>
      </c>
      <c r="C263" s="129">
        <f>SUMIF(Takings!$B:$B,'2013'!$B263,Takings!C:C)</f>
        <v>1291.4000000000001</v>
      </c>
      <c r="D263" s="119">
        <f>SUMIF(Takings!$B:$B,'2013'!$B263,Takings!D:D)</f>
        <v>0</v>
      </c>
      <c r="E263" s="119">
        <f>SUMIF(Takings!$B:$B,'2013'!$B263,Takings!E:E)</f>
        <v>0</v>
      </c>
      <c r="F263" s="128">
        <f>SUMIF(Takings!$B:$B,'2013'!$B263,Takings!F:F)</f>
        <v>796.15</v>
      </c>
      <c r="G263" s="131">
        <f>SUMIF(Takings!$B:$B,'2013'!$B263,Takings!G:G)</f>
        <v>31</v>
      </c>
      <c r="H263" s="128">
        <f t="shared" si="148"/>
        <v>25.682258064516127</v>
      </c>
      <c r="I263" s="129">
        <f>SUMIF(Takings!$B:$B,'2013'!$B263,Takings!I:I)</f>
        <v>495.25</v>
      </c>
      <c r="J263" s="130">
        <f>SUMIF(Takings!$B:$B,'2013'!$B263,Takings!J:J)</f>
        <v>9</v>
      </c>
      <c r="K263" s="130">
        <f t="shared" si="149"/>
        <v>40</v>
      </c>
      <c r="L263" s="129">
        <f t="shared" si="150"/>
        <v>55.027777777777779</v>
      </c>
      <c r="M263" s="128">
        <f t="shared" si="151"/>
        <v>32.285000000000004</v>
      </c>
      <c r="N263" s="127" t="str">
        <f>IF(VLOOKUP($B263,Takings!$B:$P,13,0)=0,"",VLOOKUP($B263,Takings!$B:$P,13,0))</f>
        <v/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53" t="s">
        <v>1310</v>
      </c>
      <c r="B264" s="132">
        <v>41543</v>
      </c>
      <c r="C264" s="129">
        <f>SUMIF(Takings!$B:$B,'2013'!$B264,Takings!C:C)</f>
        <v>1124.03</v>
      </c>
      <c r="D264" s="119">
        <f>SUMIF(Takings!$B:$B,'2013'!$B264,Takings!D:D)</f>
        <v>0</v>
      </c>
      <c r="E264" s="119">
        <f>SUMIF(Takings!$B:$B,'2013'!$B264,Takings!E:E)</f>
        <v>0</v>
      </c>
      <c r="F264" s="128">
        <f>SUMIF(Takings!$B:$B,'2013'!$B264,Takings!F:F)</f>
        <v>586.9</v>
      </c>
      <c r="G264" s="131">
        <f>SUMIF(Takings!$B:$B,'2013'!$B264,Takings!G:G)</f>
        <v>40</v>
      </c>
      <c r="H264" s="128">
        <f t="shared" si="148"/>
        <v>14.672499999999999</v>
      </c>
      <c r="I264" s="129">
        <f>SUMIF(Takings!$B:$B,'2013'!$B264,Takings!I:I)</f>
        <v>537.13</v>
      </c>
      <c r="J264" s="130">
        <f>SUMIF(Takings!$B:$B,'2013'!$B264,Takings!J:J)</f>
        <v>9</v>
      </c>
      <c r="K264" s="130">
        <f t="shared" si="149"/>
        <v>49</v>
      </c>
      <c r="L264" s="129">
        <f t="shared" si="150"/>
        <v>59.681111111111107</v>
      </c>
      <c r="M264" s="128">
        <f t="shared" si="151"/>
        <v>22.93938775510204</v>
      </c>
      <c r="N264" s="127" t="str">
        <f>IF(VLOOKUP($B264,Takings!$B:$P,13,0)=0,"",VLOOKUP($B264,Takings!$B:$P,13,0))</f>
        <v/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53" t="s">
        <v>1310</v>
      </c>
      <c r="B265" s="132">
        <v>41544</v>
      </c>
      <c r="C265" s="129">
        <f>SUMIF(Takings!$B:$B,'2013'!$B265,Takings!C:C)</f>
        <v>1090.5</v>
      </c>
      <c r="D265" s="119">
        <f>SUMIF(Takings!$B:$B,'2013'!$B265,Takings!D:D)</f>
        <v>0</v>
      </c>
      <c r="E265" s="119">
        <f>SUMIF(Takings!$B:$B,'2013'!$B265,Takings!E:E)</f>
        <v>0</v>
      </c>
      <c r="F265" s="128">
        <f>SUMIF(Takings!$B:$B,'2013'!$B265,Takings!F:F)</f>
        <v>809.6</v>
      </c>
      <c r="G265" s="131">
        <f>SUMIF(Takings!$B:$B,'2013'!$B265,Takings!G:G)</f>
        <v>48</v>
      </c>
      <c r="H265" s="128">
        <f t="shared" si="148"/>
        <v>16.866666666666667</v>
      </c>
      <c r="I265" s="129">
        <f>SUMIF(Takings!$B:$B,'2013'!$B265,Takings!I:I)</f>
        <v>280.89999999999998</v>
      </c>
      <c r="J265" s="130">
        <f>SUMIF(Takings!$B:$B,'2013'!$B265,Takings!J:J)</f>
        <v>6</v>
      </c>
      <c r="K265" s="130">
        <f t="shared" si="149"/>
        <v>54</v>
      </c>
      <c r="L265" s="129">
        <f t="shared" si="150"/>
        <v>46.816666666666663</v>
      </c>
      <c r="M265" s="128">
        <f t="shared" si="151"/>
        <v>20.194444444444443</v>
      </c>
      <c r="N265" s="127" t="str">
        <f>IF(VLOOKUP($B265,Takings!$B:$P,13,0)=0,"",VLOOKUP($B265,Takings!$B:$P,13,0))</f>
        <v/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53" t="s">
        <v>1310</v>
      </c>
      <c r="B266" s="132">
        <v>41545</v>
      </c>
      <c r="C266" s="129">
        <f>SUMIF(Takings!$B:$B,'2013'!$B266,Takings!C:C)</f>
        <v>644.16999999999996</v>
      </c>
      <c r="D266" s="119">
        <f>SUMIF(Takings!$B:$B,'2013'!$B266,Takings!D:D)</f>
        <v>0</v>
      </c>
      <c r="E266" s="119">
        <f>SUMIF(Takings!$B:$B,'2013'!$B266,Takings!E:E)</f>
        <v>0</v>
      </c>
      <c r="F266" s="128">
        <f>SUMIF(Takings!$B:$B,'2013'!$B266,Takings!F:F)</f>
        <v>236.9</v>
      </c>
      <c r="G266" s="131">
        <f>SUMIF(Takings!$B:$B,'2013'!$B266,Takings!G:G)</f>
        <v>19</v>
      </c>
      <c r="H266" s="128">
        <f t="shared" si="148"/>
        <v>12.468421052631578</v>
      </c>
      <c r="I266" s="129">
        <f>SUMIF(Takings!$B:$B,'2013'!$B266,Takings!I:I)</f>
        <v>407.27</v>
      </c>
      <c r="J266" s="130">
        <f>SUMIF(Takings!$B:$B,'2013'!$B266,Takings!J:J)</f>
        <v>11</v>
      </c>
      <c r="K266" s="130">
        <f t="shared" si="149"/>
        <v>30</v>
      </c>
      <c r="L266" s="129">
        <f t="shared" si="150"/>
        <v>37.024545454545454</v>
      </c>
      <c r="M266" s="128">
        <f t="shared" si="151"/>
        <v>21.472333333333331</v>
      </c>
      <c r="N266" s="127" t="str">
        <f>IF(VLOOKUP($B266,Takings!$B:$P,13,0)=0,"",VLOOKUP($B266,Takings!$B:$P,13,0))</f>
        <v/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41546</v>
      </c>
      <c r="C267" s="119">
        <f>SUM(C261:C266)</f>
        <v>5719.34</v>
      </c>
      <c r="D267" s="119">
        <f>VLOOKUP($B267,Takings!$B:$P,3,0)</f>
        <v>2459.61</v>
      </c>
      <c r="E267" s="122">
        <f>SUM(C267:D267)</f>
        <v>8178.9500000000007</v>
      </c>
      <c r="F267" s="118"/>
      <c r="G267" s="121">
        <f>SUM(G261:G266)</f>
        <v>201</v>
      </c>
      <c r="H267" s="118">
        <f>AVERAGE(H261:H266)</f>
        <v>17.472614594800707</v>
      </c>
      <c r="I267" s="119">
        <f>SUM(I261:I266)</f>
        <v>2177.59</v>
      </c>
      <c r="J267" s="120">
        <f>SUM(J261:J266)</f>
        <v>49</v>
      </c>
      <c r="K267" s="120">
        <f>SUM(G267,J267)</f>
        <v>250</v>
      </c>
      <c r="L267" s="119">
        <f>AVERAGE(L261:L266)</f>
        <v>43.973588263588262</v>
      </c>
      <c r="M267" s="118">
        <f>AVERAGE(M261:M266)</f>
        <v>22.917942674630833</v>
      </c>
      <c r="N267" s="117" t="str">
        <f>IF(VLOOKUP($B267,Takings!$B:$P,13,0)=0,"",VLOOKUP($B267,Takings!$B:$P,13,0))</f>
        <v/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53" t="s">
        <v>1311</v>
      </c>
      <c r="B268" s="132">
        <v>41547</v>
      </c>
      <c r="C268" s="129">
        <f>SUMIF(Takings!$B:$B,'2013'!$B268,Takings!C:C)</f>
        <v>665.94</v>
      </c>
      <c r="D268" s="119">
        <f>SUMIF(Takings!$B:$B,'2013'!$B268,Takings!D:D)</f>
        <v>0</v>
      </c>
      <c r="E268" s="119">
        <f>SUMIF(Takings!$B:$B,'2013'!$B268,Takings!E:E)</f>
        <v>0</v>
      </c>
      <c r="F268" s="128">
        <f>SUMIF(Takings!$B:$B,'2013'!$B268,Takings!F:F)</f>
        <v>452.7</v>
      </c>
      <c r="G268" s="131">
        <f>SUMIF(Takings!$B:$B,'2013'!$B268,Takings!G:G)</f>
        <v>25</v>
      </c>
      <c r="H268" s="128">
        <f t="shared" ref="H268:H273" si="152">IFERROR(F268/G268,0)</f>
        <v>18.108000000000001</v>
      </c>
      <c r="I268" s="129">
        <f>SUMIF(Takings!$B:$B,'2013'!$B268,Takings!I:I)</f>
        <v>213.24</v>
      </c>
      <c r="J268" s="130">
        <f>SUMIF(Takings!$B:$B,'2013'!$B268,Takings!J:J)</f>
        <v>5</v>
      </c>
      <c r="K268" s="130">
        <f t="shared" ref="K268:K273" si="153">IFERROR(SUM(G268,J268),0)</f>
        <v>30</v>
      </c>
      <c r="L268" s="129">
        <f t="shared" ref="L268:L273" si="154">IFERROR(MEDIAN(I268/J268),0)</f>
        <v>42.648000000000003</v>
      </c>
      <c r="M268" s="128">
        <f t="shared" ref="M268:M273" si="155">IFERROR(SUM(F268,I268)/K268,0)</f>
        <v>22.198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53" t="s">
        <v>1311</v>
      </c>
      <c r="B269" s="132">
        <v>41548</v>
      </c>
      <c r="C269" s="129">
        <f>SUMIF(Takings!$B:$B,'2013'!$B269,Takings!C:C)</f>
        <v>744.7</v>
      </c>
      <c r="D269" s="119">
        <f>SUMIF(Takings!$B:$B,'2013'!$B269,Takings!D:D)</f>
        <v>0</v>
      </c>
      <c r="E269" s="119">
        <f>SUMIF(Takings!$B:$B,'2013'!$B269,Takings!E:E)</f>
        <v>0</v>
      </c>
      <c r="F269" s="128">
        <f>SUMIF(Takings!$B:$B,'2013'!$B269,Takings!F:F)</f>
        <v>554.70000000000005</v>
      </c>
      <c r="G269" s="131">
        <f>SUMIF(Takings!$B:$B,'2013'!$B269,Takings!G:G)</f>
        <v>33</v>
      </c>
      <c r="H269" s="128">
        <f t="shared" si="152"/>
        <v>16.809090909090912</v>
      </c>
      <c r="I269" s="129">
        <f>SUMIF(Takings!$B:$B,'2013'!$B269,Takings!I:I)</f>
        <v>190</v>
      </c>
      <c r="J269" s="130">
        <f>SUMIF(Takings!$B:$B,'2013'!$B269,Takings!J:J)</f>
        <v>7</v>
      </c>
      <c r="K269" s="130">
        <f t="shared" si="153"/>
        <v>40</v>
      </c>
      <c r="L269" s="129">
        <f t="shared" si="154"/>
        <v>27.142857142857142</v>
      </c>
      <c r="M269" s="128">
        <f t="shared" si="155"/>
        <v>18.6175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53" t="s">
        <v>1311</v>
      </c>
      <c r="B270" s="132">
        <v>41549</v>
      </c>
      <c r="C270" s="129">
        <f>SUMIF(Takings!$B:$B,'2013'!$B270,Takings!C:C)</f>
        <v>766.95</v>
      </c>
      <c r="D270" s="119">
        <f>SUMIF(Takings!$B:$B,'2013'!$B270,Takings!D:D)</f>
        <v>0</v>
      </c>
      <c r="E270" s="119">
        <f>SUMIF(Takings!$B:$B,'2013'!$B270,Takings!E:E)</f>
        <v>0</v>
      </c>
      <c r="F270" s="128">
        <f>SUMIF(Takings!$B:$B,'2013'!$B270,Takings!F:F)</f>
        <v>568.95000000000005</v>
      </c>
      <c r="G270" s="131">
        <f>SUMIF(Takings!$B:$B,'2013'!$B270,Takings!G:G)</f>
        <v>34</v>
      </c>
      <c r="H270" s="128">
        <f t="shared" si="152"/>
        <v>16.733823529411765</v>
      </c>
      <c r="I270" s="129">
        <f>SUMIF(Takings!$B:$B,'2013'!$B270,Takings!I:I)</f>
        <v>198.75</v>
      </c>
      <c r="J270" s="130">
        <f>SUMIF(Takings!$B:$B,'2013'!$B270,Takings!J:J)</f>
        <v>7</v>
      </c>
      <c r="K270" s="130">
        <f t="shared" si="153"/>
        <v>41</v>
      </c>
      <c r="L270" s="129">
        <f t="shared" si="154"/>
        <v>28.392857142857142</v>
      </c>
      <c r="M270" s="128">
        <f t="shared" si="155"/>
        <v>18.724390243902441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53" t="s">
        <v>1311</v>
      </c>
      <c r="B271" s="132">
        <v>41550</v>
      </c>
      <c r="C271" s="129">
        <f>SUMIF(Takings!$B:$B,'2013'!$B271,Takings!C:C)</f>
        <v>1538.36</v>
      </c>
      <c r="D271" s="119">
        <f>SUMIF(Takings!$B:$B,'2013'!$B271,Takings!D:D)</f>
        <v>0</v>
      </c>
      <c r="E271" s="119">
        <f>SUMIF(Takings!$B:$B,'2013'!$B271,Takings!E:E)</f>
        <v>0</v>
      </c>
      <c r="F271" s="128">
        <f>SUMIF(Takings!$B:$B,'2013'!$B271,Takings!F:F)</f>
        <v>631.54999999999995</v>
      </c>
      <c r="G271" s="131">
        <f>SUMIF(Takings!$B:$B,'2013'!$B271,Takings!G:G)</f>
        <v>36</v>
      </c>
      <c r="H271" s="128">
        <f t="shared" si="152"/>
        <v>17.543055555555554</v>
      </c>
      <c r="I271" s="129">
        <f>SUMIF(Takings!$B:$B,'2013'!$B271,Takings!I:I)</f>
        <v>906.81</v>
      </c>
      <c r="J271" s="130">
        <f>SUMIF(Takings!$B:$B,'2013'!$B271,Takings!J:J)</f>
        <v>17</v>
      </c>
      <c r="K271" s="130">
        <f t="shared" si="153"/>
        <v>53</v>
      </c>
      <c r="L271" s="129">
        <f t="shared" si="154"/>
        <v>53.341764705882348</v>
      </c>
      <c r="M271" s="128">
        <f t="shared" si="155"/>
        <v>29.025660377358488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53" t="s">
        <v>1311</v>
      </c>
      <c r="B272" s="132">
        <v>41551</v>
      </c>
      <c r="C272" s="129">
        <f>SUMIF(Takings!$B:$B,'2013'!$B272,Takings!C:C)</f>
        <v>1546.82</v>
      </c>
      <c r="D272" s="119">
        <f>SUMIF(Takings!$B:$B,'2013'!$B272,Takings!D:D)</f>
        <v>0</v>
      </c>
      <c r="E272" s="119">
        <f>SUMIF(Takings!$B:$B,'2013'!$B272,Takings!E:E)</f>
        <v>0</v>
      </c>
      <c r="F272" s="128">
        <f>SUMIF(Takings!$B:$B,'2013'!$B272,Takings!F:F)</f>
        <v>839.55</v>
      </c>
      <c r="G272" s="131">
        <f>SUMIF(Takings!$B:$B,'2013'!$B272,Takings!G:G)</f>
        <v>43</v>
      </c>
      <c r="H272" s="128">
        <f t="shared" si="152"/>
        <v>19.52441860465116</v>
      </c>
      <c r="I272" s="129">
        <f>SUMIF(Takings!$B:$B,'2013'!$B272,Takings!I:I)</f>
        <v>767.27</v>
      </c>
      <c r="J272" s="130">
        <f>SUMIF(Takings!$B:$B,'2013'!$B272,Takings!J:J)</f>
        <v>15</v>
      </c>
      <c r="K272" s="130">
        <f t="shared" si="153"/>
        <v>58</v>
      </c>
      <c r="L272" s="129">
        <f t="shared" si="154"/>
        <v>51.151333333333334</v>
      </c>
      <c r="M272" s="128">
        <f t="shared" si="155"/>
        <v>27.703793103448273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53" t="s">
        <v>1311</v>
      </c>
      <c r="B273" s="132">
        <v>41552</v>
      </c>
      <c r="C273" s="129">
        <f>SUMIF(Takings!$B:$B,'2013'!$B273,Takings!C:C)</f>
        <v>1286.54</v>
      </c>
      <c r="D273" s="119">
        <f>SUMIF(Takings!$B:$B,'2013'!$B273,Takings!D:D)</f>
        <v>0</v>
      </c>
      <c r="E273" s="119">
        <f>SUMIF(Takings!$B:$B,'2013'!$B273,Takings!E:E)</f>
        <v>0</v>
      </c>
      <c r="F273" s="128">
        <f>SUMIF(Takings!$B:$B,'2013'!$B273,Takings!F:F)</f>
        <v>618.15</v>
      </c>
      <c r="G273" s="131">
        <f>SUMIF(Takings!$B:$B,'2013'!$B273,Takings!G:G)</f>
        <v>27</v>
      </c>
      <c r="H273" s="128">
        <f t="shared" si="152"/>
        <v>22.894444444444442</v>
      </c>
      <c r="I273" s="129">
        <f>SUMIF(Takings!$B:$B,'2013'!$B273,Takings!I:I)</f>
        <v>668.39</v>
      </c>
      <c r="J273" s="130">
        <f>SUMIF(Takings!$B:$B,'2013'!$B273,Takings!J:J)</f>
        <v>11</v>
      </c>
      <c r="K273" s="130">
        <f t="shared" si="153"/>
        <v>38</v>
      </c>
      <c r="L273" s="129">
        <f t="shared" si="154"/>
        <v>60.762727272727268</v>
      </c>
      <c r="M273" s="128">
        <f t="shared" si="155"/>
        <v>33.856315789473683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41553</v>
      </c>
      <c r="C274" s="119">
        <f>SUM(C268:C273)</f>
        <v>6549.3099999999995</v>
      </c>
      <c r="D274" s="119">
        <f>VLOOKUP($B274,Takings!$B:$P,3,0)</f>
        <v>2645.94</v>
      </c>
      <c r="E274" s="122">
        <f>SUM(C274:D274)</f>
        <v>9195.25</v>
      </c>
      <c r="F274" s="118"/>
      <c r="G274" s="121">
        <f>SUM(G268:G273)</f>
        <v>198</v>
      </c>
      <c r="H274" s="118">
        <f>AVERAGE(H268:H273)</f>
        <v>18.60213884052564</v>
      </c>
      <c r="I274" s="119">
        <f>SUM(I268:I273)</f>
        <v>2944.4599999999996</v>
      </c>
      <c r="J274" s="120">
        <f>SUM(J268:J273)</f>
        <v>62</v>
      </c>
      <c r="K274" s="120">
        <f>SUM(G274,J274)</f>
        <v>260</v>
      </c>
      <c r="L274" s="119">
        <f>AVERAGE(L268:L273)</f>
        <v>43.906589932942872</v>
      </c>
      <c r="M274" s="118">
        <f>AVERAGE(M268:M273)</f>
        <v>25.020943252363811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43" t="s">
        <v>1312</v>
      </c>
      <c r="B275" s="142">
        <v>41554</v>
      </c>
      <c r="C275" s="138">
        <f>SUMIF(Takings!$B:$B,'2013'!$B275,Takings!C:C)</f>
        <v>0</v>
      </c>
      <c r="D275" s="119">
        <f>SUMIF(Takings!$B:$B,'2013'!$B275,Takings!D:D)</f>
        <v>0</v>
      </c>
      <c r="E275" s="119">
        <f>SUMIF(Takings!$B:$B,'2013'!$B275,Takings!E:E)</f>
        <v>0</v>
      </c>
      <c r="F275" s="140">
        <f>SUMIF(Takings!$B:$B,'2013'!$B275,Takings!F:F)</f>
        <v>0</v>
      </c>
      <c r="G275" s="141">
        <f>SUMIF(Takings!$B:$B,'2013'!$B275,Takings!G:G)</f>
        <v>0</v>
      </c>
      <c r="H275" s="140">
        <f t="shared" ref="H275:H280" si="156">IFERROR(F275/G275,0)</f>
        <v>0</v>
      </c>
      <c r="I275" s="138">
        <f>SUMIF(Takings!$B:$B,'2013'!$B275,Takings!I:I)</f>
        <v>0</v>
      </c>
      <c r="J275" s="139">
        <f>SUMIF(Takings!$B:$B,'2013'!$B275,Takings!J:J)</f>
        <v>0</v>
      </c>
      <c r="K275" s="139">
        <f t="shared" ref="K275:K280" si="157">IFERROR(SUM(G275,J275),0)</f>
        <v>0</v>
      </c>
      <c r="L275" s="138">
        <f t="shared" ref="L275:L280" si="158">IFERROR(MEDIAN(I275/J275),0)</f>
        <v>0</v>
      </c>
      <c r="M275" s="140">
        <f t="shared" ref="M275:M280" si="159">IFERROR(SUM(F275,I275)/K275,0)</f>
        <v>0</v>
      </c>
      <c r="N275" s="137" t="str">
        <f>IF(VLOOKUP($B275,Takings!$B:$P,13,0)=0,"",VLOOKUP($B275,Takings!$B:$P,13,0))</f>
        <v>LABOUR DAY</v>
      </c>
      <c r="O275" s="136" t="str">
        <f>IF(VLOOKUP($B275,Takings!$B:$P,14,0)=0,"",VLOOKUP($B275,Takings!$B:$P,14,0))</f>
        <v/>
      </c>
      <c r="P275" s="135" t="str">
        <f>IF(VLOOKUP($B275,Takings!$B:$P,15,0)=0,"",VLOOKUP($B275,Takings!$B:$P,15,0))</f>
        <v/>
      </c>
    </row>
    <row r="276" spans="1:16" x14ac:dyDescent="0.35">
      <c r="A276" s="153" t="s">
        <v>1312</v>
      </c>
      <c r="B276" s="132">
        <v>41555</v>
      </c>
      <c r="C276" s="129">
        <f>SUMIF(Takings!$B:$B,'2013'!$B276,Takings!C:C)</f>
        <v>726.98</v>
      </c>
      <c r="D276" s="119">
        <f>SUMIF(Takings!$B:$B,'2013'!$B276,Takings!D:D)</f>
        <v>0</v>
      </c>
      <c r="E276" s="119">
        <f>SUMIF(Takings!$B:$B,'2013'!$B276,Takings!E:E)</f>
        <v>0</v>
      </c>
      <c r="F276" s="128">
        <f>SUMIF(Takings!$B:$B,'2013'!$B276,Takings!F:F)</f>
        <v>398.6</v>
      </c>
      <c r="G276" s="131">
        <f>SUMIF(Takings!$B:$B,'2013'!$B276,Takings!G:G)</f>
        <v>31</v>
      </c>
      <c r="H276" s="128">
        <f t="shared" si="156"/>
        <v>12.858064516129033</v>
      </c>
      <c r="I276" s="129">
        <f>SUMIF(Takings!$B:$B,'2013'!$B276,Takings!I:I)</f>
        <v>328.38</v>
      </c>
      <c r="J276" s="130">
        <f>SUMIF(Takings!$B:$B,'2013'!$B276,Takings!J:J)</f>
        <v>8</v>
      </c>
      <c r="K276" s="130">
        <f t="shared" si="157"/>
        <v>39</v>
      </c>
      <c r="L276" s="129">
        <f t="shared" si="158"/>
        <v>41.047499999999999</v>
      </c>
      <c r="M276" s="128">
        <f t="shared" si="159"/>
        <v>18.640512820512821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x14ac:dyDescent="0.35">
      <c r="A277" s="153" t="s">
        <v>1312</v>
      </c>
      <c r="B277" s="132">
        <v>41556</v>
      </c>
      <c r="C277" s="129">
        <f>SUMIF(Takings!$B:$B,'2013'!$B277,Takings!C:C)</f>
        <v>1050.58</v>
      </c>
      <c r="D277" s="119">
        <f>SUMIF(Takings!$B:$B,'2013'!$B277,Takings!D:D)</f>
        <v>0</v>
      </c>
      <c r="E277" s="119">
        <f>SUMIF(Takings!$B:$B,'2013'!$B277,Takings!E:E)</f>
        <v>0</v>
      </c>
      <c r="F277" s="128">
        <f>SUMIF(Takings!$B:$B,'2013'!$B277,Takings!F:F)</f>
        <v>790.05</v>
      </c>
      <c r="G277" s="131">
        <f>SUMIF(Takings!$B:$B,'2013'!$B277,Takings!G:G)</f>
        <v>36</v>
      </c>
      <c r="H277" s="128">
        <f t="shared" si="156"/>
        <v>21.945833333333333</v>
      </c>
      <c r="I277" s="129">
        <f>SUMIF(Takings!$B:$B,'2013'!$B277,Takings!I:I)</f>
        <v>260.52999999999997</v>
      </c>
      <c r="J277" s="130">
        <f>SUMIF(Takings!$B:$B,'2013'!$B277,Takings!J:J)</f>
        <v>7</v>
      </c>
      <c r="K277" s="130">
        <f t="shared" si="157"/>
        <v>43</v>
      </c>
      <c r="L277" s="129">
        <f t="shared" si="158"/>
        <v>37.218571428571423</v>
      </c>
      <c r="M277" s="128">
        <f t="shared" si="159"/>
        <v>24.432093023255813</v>
      </c>
      <c r="N277" s="127" t="str">
        <f>IF(VLOOKUP($B277,Takings!$B:$P,13,0)=0,"",VLOOKUP($B277,Takings!$B:$P,13,0))</f>
        <v/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53" t="s">
        <v>1312</v>
      </c>
      <c r="B278" s="132">
        <v>41557</v>
      </c>
      <c r="C278" s="129">
        <f>SUMIF(Takings!$B:$B,'2013'!$B278,Takings!C:C)</f>
        <v>2066.62</v>
      </c>
      <c r="D278" s="119">
        <f>SUMIF(Takings!$B:$B,'2013'!$B278,Takings!D:D)</f>
        <v>0</v>
      </c>
      <c r="E278" s="119">
        <f>SUMIF(Takings!$B:$B,'2013'!$B278,Takings!E:E)</f>
        <v>0</v>
      </c>
      <c r="F278" s="128">
        <f>SUMIF(Takings!$B:$B,'2013'!$B278,Takings!F:F)</f>
        <v>1153.0999999999999</v>
      </c>
      <c r="G278" s="131">
        <f>SUMIF(Takings!$B:$B,'2013'!$B278,Takings!G:G)</f>
        <v>45</v>
      </c>
      <c r="H278" s="128">
        <f t="shared" si="156"/>
        <v>25.624444444444443</v>
      </c>
      <c r="I278" s="129">
        <f>SUMIF(Takings!$B:$B,'2013'!$B278,Takings!I:I)</f>
        <v>913.52</v>
      </c>
      <c r="J278" s="130">
        <f>SUMIF(Takings!$B:$B,'2013'!$B278,Takings!J:J)</f>
        <v>10</v>
      </c>
      <c r="K278" s="130">
        <f t="shared" si="157"/>
        <v>55</v>
      </c>
      <c r="L278" s="129">
        <f t="shared" si="158"/>
        <v>91.352000000000004</v>
      </c>
      <c r="M278" s="128">
        <f t="shared" si="159"/>
        <v>37.574909090909088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53" t="s">
        <v>1312</v>
      </c>
      <c r="B279" s="132">
        <v>41558</v>
      </c>
      <c r="C279" s="129">
        <f>SUMIF(Takings!$B:$B,'2013'!$B279,Takings!C:C)</f>
        <v>1255.6199999999999</v>
      </c>
      <c r="D279" s="119">
        <f>SUMIF(Takings!$B:$B,'2013'!$B279,Takings!D:D)</f>
        <v>0</v>
      </c>
      <c r="E279" s="119">
        <f>SUMIF(Takings!$B:$B,'2013'!$B279,Takings!E:E)</f>
        <v>0</v>
      </c>
      <c r="F279" s="128">
        <f>SUMIF(Takings!$B:$B,'2013'!$B279,Takings!F:F)</f>
        <v>883.85</v>
      </c>
      <c r="G279" s="131">
        <f>SUMIF(Takings!$B:$B,'2013'!$B279,Takings!G:G)</f>
        <v>36</v>
      </c>
      <c r="H279" s="128">
        <f t="shared" si="156"/>
        <v>24.551388888888891</v>
      </c>
      <c r="I279" s="129">
        <f>SUMIF(Takings!$B:$B,'2013'!$B279,Takings!I:I)</f>
        <v>371.77</v>
      </c>
      <c r="J279" s="130">
        <f>SUMIF(Takings!$B:$B,'2013'!$B279,Takings!J:J)</f>
        <v>9</v>
      </c>
      <c r="K279" s="130">
        <f t="shared" si="157"/>
        <v>45</v>
      </c>
      <c r="L279" s="129">
        <f t="shared" si="158"/>
        <v>41.307777777777773</v>
      </c>
      <c r="M279" s="128">
        <f t="shared" si="159"/>
        <v>27.902666666666665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53" t="s">
        <v>1312</v>
      </c>
      <c r="B280" s="132">
        <v>41559</v>
      </c>
      <c r="C280" s="129">
        <f>SUMIF(Takings!$B:$B,'2013'!$B280,Takings!C:C)</f>
        <v>951.12</v>
      </c>
      <c r="D280" s="119">
        <f>SUMIF(Takings!$B:$B,'2013'!$B280,Takings!D:D)</f>
        <v>0</v>
      </c>
      <c r="E280" s="119">
        <f>SUMIF(Takings!$B:$B,'2013'!$B280,Takings!E:E)</f>
        <v>0</v>
      </c>
      <c r="F280" s="128">
        <f>SUMIF(Takings!$B:$B,'2013'!$B280,Takings!F:F)</f>
        <v>279.5</v>
      </c>
      <c r="G280" s="131">
        <f>SUMIF(Takings!$B:$B,'2013'!$B280,Takings!G:G)</f>
        <v>16</v>
      </c>
      <c r="H280" s="128">
        <f t="shared" si="156"/>
        <v>17.46875</v>
      </c>
      <c r="I280" s="129">
        <f>SUMIF(Takings!$B:$B,'2013'!$B280,Takings!I:I)</f>
        <v>671.62</v>
      </c>
      <c r="J280" s="130">
        <f>SUMIF(Takings!$B:$B,'2013'!$B280,Takings!J:J)</f>
        <v>13</v>
      </c>
      <c r="K280" s="130">
        <f t="shared" si="157"/>
        <v>29</v>
      </c>
      <c r="L280" s="129">
        <f t="shared" si="158"/>
        <v>51.663076923076922</v>
      </c>
      <c r="M280" s="128">
        <f t="shared" si="159"/>
        <v>32.797241379310343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41560</v>
      </c>
      <c r="C281" s="119">
        <f>SUM(C275:C280)</f>
        <v>6050.9199999999992</v>
      </c>
      <c r="D281" s="119">
        <f>VLOOKUP($B281,Takings!$B:$P,3,0)</f>
        <v>2097.04</v>
      </c>
      <c r="E281" s="122">
        <f>SUM(C281:D281)</f>
        <v>8147.9599999999991</v>
      </c>
      <c r="F281" s="118"/>
      <c r="G281" s="121">
        <f>SUM(G275:G280)</f>
        <v>164</v>
      </c>
      <c r="H281" s="118">
        <f>AVERAGE(H275:H280)</f>
        <v>17.074746863799284</v>
      </c>
      <c r="I281" s="119">
        <f>SUM(I275:I280)</f>
        <v>2545.8199999999997</v>
      </c>
      <c r="J281" s="120">
        <f>SUM(J275:J280)</f>
        <v>47</v>
      </c>
      <c r="K281" s="120">
        <f>SUM(G281,J281)</f>
        <v>211</v>
      </c>
      <c r="L281" s="119">
        <f>AVERAGE(L275:L280)</f>
        <v>43.764821021571017</v>
      </c>
      <c r="M281" s="118">
        <f>AVERAGE(M275:M280)</f>
        <v>23.557903830109122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53" t="s">
        <v>1313</v>
      </c>
      <c r="B282" s="132">
        <v>41561</v>
      </c>
      <c r="C282" s="129">
        <f>SUMIF(Takings!$B:$B,'2013'!$B282,Takings!C:C)</f>
        <v>614.48</v>
      </c>
      <c r="D282" s="119">
        <f>SUMIF(Takings!$B:$B,'2013'!$B282,Takings!D:D)</f>
        <v>0</v>
      </c>
      <c r="E282" s="119">
        <f>SUMIF(Takings!$B:$B,'2013'!$B282,Takings!E:E)</f>
        <v>0</v>
      </c>
      <c r="F282" s="128">
        <f>SUMIF(Takings!$B:$B,'2013'!$B282,Takings!F:F)</f>
        <v>342.5</v>
      </c>
      <c r="G282" s="131">
        <f>SUMIF(Takings!$B:$B,'2013'!$B282,Takings!G:G)</f>
        <v>24</v>
      </c>
      <c r="H282" s="128">
        <f t="shared" ref="H282:H287" si="160">IFERROR(F282/G282,0)</f>
        <v>14.270833333333334</v>
      </c>
      <c r="I282" s="129">
        <f>SUMIF(Takings!$B:$B,'2013'!$B282,Takings!I:I)</f>
        <v>271.98</v>
      </c>
      <c r="J282" s="130">
        <f>SUMIF(Takings!$B:$B,'2013'!$B282,Takings!J:J)</f>
        <v>10</v>
      </c>
      <c r="K282" s="130">
        <f t="shared" ref="K282:K287" si="161">IFERROR(SUM(G282,J282),0)</f>
        <v>34</v>
      </c>
      <c r="L282" s="129">
        <f t="shared" ref="L282:L287" si="162">IFERROR(MEDIAN(I282/J282),0)</f>
        <v>27.198</v>
      </c>
      <c r="M282" s="128">
        <f t="shared" ref="M282:M287" si="163">IFERROR(SUM(F282,I282)/K282,0)</f>
        <v>18.072941176470589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53" t="s">
        <v>1313</v>
      </c>
      <c r="B283" s="132">
        <v>41562</v>
      </c>
      <c r="C283" s="129">
        <f>SUMIF(Takings!$B:$B,'2013'!$B283,Takings!C:C)</f>
        <v>654.29999999999995</v>
      </c>
      <c r="D283" s="119">
        <f>SUMIF(Takings!$B:$B,'2013'!$B283,Takings!D:D)</f>
        <v>0</v>
      </c>
      <c r="E283" s="119">
        <f>SUMIF(Takings!$B:$B,'2013'!$B283,Takings!E:E)</f>
        <v>0</v>
      </c>
      <c r="F283" s="128">
        <f>SUMIF(Takings!$B:$B,'2013'!$B283,Takings!F:F)</f>
        <v>497.5</v>
      </c>
      <c r="G283" s="131">
        <f>SUMIF(Takings!$B:$B,'2013'!$B283,Takings!G:G)</f>
        <v>33</v>
      </c>
      <c r="H283" s="128">
        <f t="shared" si="160"/>
        <v>15.075757575757576</v>
      </c>
      <c r="I283" s="129">
        <f>SUMIF(Takings!$B:$B,'2013'!$B283,Takings!I:I)</f>
        <v>156.80000000000001</v>
      </c>
      <c r="J283" s="130">
        <f>SUMIF(Takings!$B:$B,'2013'!$B283,Takings!J:J)</f>
        <v>6</v>
      </c>
      <c r="K283" s="130">
        <f t="shared" si="161"/>
        <v>39</v>
      </c>
      <c r="L283" s="129">
        <f t="shared" si="162"/>
        <v>26.133333333333336</v>
      </c>
      <c r="M283" s="128">
        <f t="shared" si="163"/>
        <v>16.776923076923076</v>
      </c>
      <c r="N283" s="127" t="str">
        <f>IF(VLOOKUP($B283,Takings!$B:$P,13,0)=0,"",VLOOKUP($B283,Takings!$B:$P,13,0))</f>
        <v/>
      </c>
      <c r="O283" s="126" t="str">
        <f>IF(VLOOKUP($B283,Takings!$B:$P,14,0)=0,"",VLOOKUP($B283,Takings!$B:$P,14,0))</f>
        <v/>
      </c>
      <c r="P283" s="125" t="str">
        <f>IF(VLOOKUP($B283,Takings!$B:$P,15,0)=0,"",VLOOKUP($B283,Takings!$B:$P,15,0))</f>
        <v/>
      </c>
    </row>
    <row r="284" spans="1:16" x14ac:dyDescent="0.35">
      <c r="A284" s="153" t="s">
        <v>1313</v>
      </c>
      <c r="B284" s="132">
        <v>41563</v>
      </c>
      <c r="C284" s="129">
        <f>SUMIF(Takings!$B:$B,'2013'!$B284,Takings!C:C)</f>
        <v>958.24</v>
      </c>
      <c r="D284" s="119">
        <f>SUMIF(Takings!$B:$B,'2013'!$B284,Takings!D:D)</f>
        <v>0</v>
      </c>
      <c r="E284" s="119">
        <f>SUMIF(Takings!$B:$B,'2013'!$B284,Takings!E:E)</f>
        <v>0</v>
      </c>
      <c r="F284" s="128">
        <f>SUMIF(Takings!$B:$B,'2013'!$B284,Takings!F:F)</f>
        <v>597.4</v>
      </c>
      <c r="G284" s="131">
        <f>SUMIF(Takings!$B:$B,'2013'!$B284,Takings!G:G)</f>
        <v>32</v>
      </c>
      <c r="H284" s="128">
        <f t="shared" si="160"/>
        <v>18.668749999999999</v>
      </c>
      <c r="I284" s="129">
        <f>SUMIF(Takings!$B:$B,'2013'!$B284,Takings!I:I)</f>
        <v>360.84</v>
      </c>
      <c r="J284" s="130">
        <f>SUMIF(Takings!$B:$B,'2013'!$B284,Takings!J:J)</f>
        <v>8</v>
      </c>
      <c r="K284" s="130">
        <f t="shared" si="161"/>
        <v>40</v>
      </c>
      <c r="L284" s="129">
        <f t="shared" si="162"/>
        <v>45.104999999999997</v>
      </c>
      <c r="M284" s="128">
        <f t="shared" si="163"/>
        <v>23.956</v>
      </c>
      <c r="N284" s="127" t="str">
        <f>IF(VLOOKUP($B284,Takings!$B:$P,13,0)=0,"",VLOOKUP($B284,Takings!$B:$P,13,0))</f>
        <v/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53" t="s">
        <v>1313</v>
      </c>
      <c r="B285" s="132">
        <v>41564</v>
      </c>
      <c r="C285" s="129">
        <f>SUMIF(Takings!$B:$B,'2013'!$B285,Takings!C:C)</f>
        <v>1676.47</v>
      </c>
      <c r="D285" s="119">
        <f>SUMIF(Takings!$B:$B,'2013'!$B285,Takings!D:D)</f>
        <v>0</v>
      </c>
      <c r="E285" s="119">
        <f>SUMIF(Takings!$B:$B,'2013'!$B285,Takings!E:E)</f>
        <v>0</v>
      </c>
      <c r="F285" s="128">
        <f>SUMIF(Takings!$B:$B,'2013'!$B285,Takings!F:F)</f>
        <v>826.5</v>
      </c>
      <c r="G285" s="131">
        <f>SUMIF(Takings!$B:$B,'2013'!$B285,Takings!G:G)</f>
        <v>32</v>
      </c>
      <c r="H285" s="128">
        <f t="shared" si="160"/>
        <v>25.828125</v>
      </c>
      <c r="I285" s="129">
        <f>SUMIF(Takings!$B:$B,'2013'!$B285,Takings!I:I)</f>
        <v>849.97</v>
      </c>
      <c r="J285" s="130">
        <f>SUMIF(Takings!$B:$B,'2013'!$B285,Takings!J:J)</f>
        <v>10</v>
      </c>
      <c r="K285" s="130">
        <f t="shared" si="161"/>
        <v>42</v>
      </c>
      <c r="L285" s="129">
        <f t="shared" si="162"/>
        <v>84.997</v>
      </c>
      <c r="M285" s="128">
        <f t="shared" si="163"/>
        <v>39.915952380952383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53" t="s">
        <v>1313</v>
      </c>
      <c r="B286" s="132">
        <v>41565</v>
      </c>
      <c r="C286" s="129">
        <f>SUMIF(Takings!$B:$B,'2013'!$B286,Takings!C:C)</f>
        <v>1863.25</v>
      </c>
      <c r="D286" s="119">
        <f>SUMIF(Takings!$B:$B,'2013'!$B286,Takings!D:D)</f>
        <v>0</v>
      </c>
      <c r="E286" s="119">
        <f>SUMIF(Takings!$B:$B,'2013'!$B286,Takings!E:E)</f>
        <v>0</v>
      </c>
      <c r="F286" s="128">
        <f>SUMIF(Takings!$B:$B,'2013'!$B286,Takings!F:F)</f>
        <v>1195.8499999999999</v>
      </c>
      <c r="G286" s="131">
        <f>SUMIF(Takings!$B:$B,'2013'!$B286,Takings!G:G)</f>
        <v>45</v>
      </c>
      <c r="H286" s="128">
        <f t="shared" si="160"/>
        <v>26.574444444444442</v>
      </c>
      <c r="I286" s="129">
        <f>SUMIF(Takings!$B:$B,'2013'!$B286,Takings!I:I)</f>
        <v>669.4</v>
      </c>
      <c r="J286" s="130">
        <f>SUMIF(Takings!$B:$B,'2013'!$B286,Takings!J:J)</f>
        <v>15</v>
      </c>
      <c r="K286" s="130">
        <f t="shared" si="161"/>
        <v>60</v>
      </c>
      <c r="L286" s="129">
        <f t="shared" si="162"/>
        <v>44.626666666666665</v>
      </c>
      <c r="M286" s="128">
        <f t="shared" si="163"/>
        <v>31.087499999999999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53" t="s">
        <v>1313</v>
      </c>
      <c r="B287" s="132">
        <v>41566</v>
      </c>
      <c r="C287" s="129">
        <f>SUMIF(Takings!$B:$B,'2013'!$B287,Takings!C:C)</f>
        <v>716.17</v>
      </c>
      <c r="D287" s="119">
        <f>SUMIF(Takings!$B:$B,'2013'!$B287,Takings!D:D)</f>
        <v>0</v>
      </c>
      <c r="E287" s="119">
        <f>SUMIF(Takings!$B:$B,'2013'!$B287,Takings!E:E)</f>
        <v>0</v>
      </c>
      <c r="F287" s="128">
        <f>SUMIF(Takings!$B:$B,'2013'!$B287,Takings!F:F)</f>
        <v>182.7</v>
      </c>
      <c r="G287" s="131">
        <f>SUMIF(Takings!$B:$B,'2013'!$B287,Takings!G:G)</f>
        <v>16</v>
      </c>
      <c r="H287" s="128">
        <f t="shared" si="160"/>
        <v>11.418749999999999</v>
      </c>
      <c r="I287" s="129">
        <f>SUMIF(Takings!$B:$B,'2013'!$B287,Takings!I:I)</f>
        <v>533.47</v>
      </c>
      <c r="J287" s="130">
        <f>SUMIF(Takings!$B:$B,'2013'!$B287,Takings!J:J)</f>
        <v>11</v>
      </c>
      <c r="K287" s="130">
        <f t="shared" si="161"/>
        <v>27</v>
      </c>
      <c r="L287" s="129">
        <f t="shared" si="162"/>
        <v>48.49727272727273</v>
      </c>
      <c r="M287" s="128">
        <f t="shared" si="163"/>
        <v>26.524814814814818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41567</v>
      </c>
      <c r="C288" s="119">
        <f>SUM(C282:C287)</f>
        <v>6482.91</v>
      </c>
      <c r="D288" s="119">
        <f>VLOOKUP($B288,Takings!$B:$P,3,0)</f>
        <v>1104.02</v>
      </c>
      <c r="E288" s="122">
        <f>SUM(C288:D288)</f>
        <v>7586.93</v>
      </c>
      <c r="F288" s="118"/>
      <c r="G288" s="121">
        <f>SUM(G282:G287)</f>
        <v>182</v>
      </c>
      <c r="H288" s="118">
        <f>AVERAGE(H282:H287)</f>
        <v>18.639443392255892</v>
      </c>
      <c r="I288" s="119">
        <f>SUM(I282:I287)</f>
        <v>2842.46</v>
      </c>
      <c r="J288" s="120">
        <f>SUM(J282:J287)</f>
        <v>60</v>
      </c>
      <c r="K288" s="120">
        <f>SUM(G288,J288)</f>
        <v>242</v>
      </c>
      <c r="L288" s="119">
        <f>AVERAGE(L282:L287)</f>
        <v>46.092878787878789</v>
      </c>
      <c r="M288" s="118">
        <f>AVERAGE(M282:M287)</f>
        <v>26.055688574860145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53" t="s">
        <v>1314</v>
      </c>
      <c r="B289" s="132">
        <v>41568</v>
      </c>
      <c r="C289" s="129">
        <f>SUMIF(Takings!$B:$B,'2013'!$B289,Takings!C:C)</f>
        <v>864</v>
      </c>
      <c r="D289" s="119">
        <f>SUMIF(Takings!$B:$B,'2013'!$B289,Takings!D:D)</f>
        <v>0</v>
      </c>
      <c r="E289" s="119">
        <f>SUMIF(Takings!$B:$B,'2013'!$B289,Takings!E:E)</f>
        <v>0</v>
      </c>
      <c r="F289" s="128">
        <f>SUMIF(Takings!$B:$B,'2013'!$B289,Takings!F:F)</f>
        <v>555.35</v>
      </c>
      <c r="G289" s="131">
        <f>SUMIF(Takings!$B:$B,'2013'!$B289,Takings!G:G)</f>
        <v>40</v>
      </c>
      <c r="H289" s="128">
        <f t="shared" ref="H289:H294" si="164">IFERROR(F289/G289,0)</f>
        <v>13.883750000000001</v>
      </c>
      <c r="I289" s="129">
        <f>SUMIF(Takings!$B:$B,'2013'!$B289,Takings!I:I)</f>
        <v>308.64999999999998</v>
      </c>
      <c r="J289" s="130">
        <f>SUMIF(Takings!$B:$B,'2013'!$B289,Takings!J:J)</f>
        <v>11</v>
      </c>
      <c r="K289" s="130">
        <f t="shared" ref="K289:K294" si="165">IFERROR(SUM(G289,J289),0)</f>
        <v>51</v>
      </c>
      <c r="L289" s="129">
        <f t="shared" ref="L289:L294" si="166">IFERROR(MEDIAN(I289/J289),0)</f>
        <v>28.059090909090909</v>
      </c>
      <c r="M289" s="128">
        <f t="shared" ref="M289:M294" si="167">IFERROR(SUM(F289,I289)/K289,0)</f>
        <v>16.941176470588236</v>
      </c>
      <c r="N289" s="127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53" t="s">
        <v>1314</v>
      </c>
      <c r="B290" s="132">
        <v>41569</v>
      </c>
      <c r="C290" s="129">
        <f>SUMIF(Takings!$B:$B,'2013'!$B290,Takings!C:C)</f>
        <v>1529.25</v>
      </c>
      <c r="D290" s="119">
        <f>SUMIF(Takings!$B:$B,'2013'!$B290,Takings!D:D)</f>
        <v>0</v>
      </c>
      <c r="E290" s="119">
        <f>SUMIF(Takings!$B:$B,'2013'!$B290,Takings!E:E)</f>
        <v>0</v>
      </c>
      <c r="F290" s="128">
        <f>SUMIF(Takings!$B:$B,'2013'!$B290,Takings!F:F)</f>
        <v>846.25</v>
      </c>
      <c r="G290" s="131">
        <f>SUMIF(Takings!$B:$B,'2013'!$B290,Takings!G:G)</f>
        <v>36</v>
      </c>
      <c r="H290" s="128">
        <f t="shared" si="164"/>
        <v>23.506944444444443</v>
      </c>
      <c r="I290" s="129">
        <f>SUMIF(Takings!$B:$B,'2013'!$B290,Takings!I:I)</f>
        <v>683</v>
      </c>
      <c r="J290" s="130">
        <f>SUMIF(Takings!$B:$B,'2013'!$B290,Takings!J:J)</f>
        <v>11</v>
      </c>
      <c r="K290" s="130">
        <f t="shared" si="165"/>
        <v>47</v>
      </c>
      <c r="L290" s="129">
        <f t="shared" si="166"/>
        <v>62.090909090909093</v>
      </c>
      <c r="M290" s="128">
        <f t="shared" si="167"/>
        <v>32.537234042553195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53" t="s">
        <v>1314</v>
      </c>
      <c r="B291" s="132">
        <v>41570</v>
      </c>
      <c r="C291" s="129">
        <f>SUMIF(Takings!$B:$B,'2013'!$B291,Takings!C:C)</f>
        <v>811.76</v>
      </c>
      <c r="D291" s="119">
        <f>SUMIF(Takings!$B:$B,'2013'!$B291,Takings!D:D)</f>
        <v>0</v>
      </c>
      <c r="E291" s="119">
        <f>SUMIF(Takings!$B:$B,'2013'!$B291,Takings!E:E)</f>
        <v>0</v>
      </c>
      <c r="F291" s="128">
        <f>SUMIF(Takings!$B:$B,'2013'!$B291,Takings!F:F)</f>
        <v>609.9</v>
      </c>
      <c r="G291" s="131">
        <f>SUMIF(Takings!$B:$B,'2013'!$B291,Takings!G:G)</f>
        <v>36</v>
      </c>
      <c r="H291" s="128">
        <f t="shared" si="164"/>
        <v>16.941666666666666</v>
      </c>
      <c r="I291" s="129">
        <f>SUMIF(Takings!$B:$B,'2013'!$B291,Takings!I:I)</f>
        <v>201.86</v>
      </c>
      <c r="J291" s="130">
        <f>SUMIF(Takings!$B:$B,'2013'!$B291,Takings!J:J)</f>
        <v>7</v>
      </c>
      <c r="K291" s="130">
        <f t="shared" si="165"/>
        <v>43</v>
      </c>
      <c r="L291" s="129">
        <f t="shared" si="166"/>
        <v>28.837142857142858</v>
      </c>
      <c r="M291" s="128">
        <f t="shared" si="167"/>
        <v>18.878139534883722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53" t="s">
        <v>1314</v>
      </c>
      <c r="B292" s="132">
        <v>41571</v>
      </c>
      <c r="C292" s="129">
        <f>SUMIF(Takings!$B:$B,'2013'!$B292,Takings!C:C)</f>
        <v>1417.57</v>
      </c>
      <c r="D292" s="119">
        <f>SUMIF(Takings!$B:$B,'2013'!$B292,Takings!D:D)</f>
        <v>0</v>
      </c>
      <c r="E292" s="119">
        <f>SUMIF(Takings!$B:$B,'2013'!$B292,Takings!E:E)</f>
        <v>0</v>
      </c>
      <c r="F292" s="128">
        <f>SUMIF(Takings!$B:$B,'2013'!$B292,Takings!F:F)</f>
        <v>355.4</v>
      </c>
      <c r="G292" s="131">
        <f>SUMIF(Takings!$B:$B,'2013'!$B292,Takings!G:G)</f>
        <v>27</v>
      </c>
      <c r="H292" s="128">
        <f t="shared" si="164"/>
        <v>13.162962962962963</v>
      </c>
      <c r="I292" s="129">
        <f>SUMIF(Takings!$B:$B,'2013'!$B292,Takings!I:I)</f>
        <v>1062.17</v>
      </c>
      <c r="J292" s="130">
        <f>SUMIF(Takings!$B:$B,'2013'!$B292,Takings!J:J)</f>
        <v>9</v>
      </c>
      <c r="K292" s="130">
        <f t="shared" si="165"/>
        <v>36</v>
      </c>
      <c r="L292" s="129">
        <f t="shared" si="166"/>
        <v>118.0188888888889</v>
      </c>
      <c r="M292" s="128">
        <f t="shared" si="167"/>
        <v>39.376944444444447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53" t="s">
        <v>1314</v>
      </c>
      <c r="B293" s="132">
        <v>41572</v>
      </c>
      <c r="C293" s="129">
        <f>SUMIF(Takings!$B:$B,'2013'!$B293,Takings!C:C)</f>
        <v>2117.56</v>
      </c>
      <c r="D293" s="119">
        <f>SUMIF(Takings!$B:$B,'2013'!$B293,Takings!D:D)</f>
        <v>0</v>
      </c>
      <c r="E293" s="119">
        <f>SUMIF(Takings!$B:$B,'2013'!$B293,Takings!E:E)</f>
        <v>0</v>
      </c>
      <c r="F293" s="128">
        <f>SUMIF(Takings!$B:$B,'2013'!$B293,Takings!F:F)</f>
        <v>1274.05</v>
      </c>
      <c r="G293" s="131">
        <f>SUMIF(Takings!$B:$B,'2013'!$B293,Takings!G:G)</f>
        <v>47</v>
      </c>
      <c r="H293" s="128">
        <f t="shared" si="164"/>
        <v>27.107446808510637</v>
      </c>
      <c r="I293" s="129">
        <f>SUMIF(Takings!$B:$B,'2013'!$B293,Takings!I:I)</f>
        <v>843.51</v>
      </c>
      <c r="J293" s="130">
        <f>SUMIF(Takings!$B:$B,'2013'!$B293,Takings!J:J)</f>
        <v>11</v>
      </c>
      <c r="K293" s="130">
        <f t="shared" si="165"/>
        <v>58</v>
      </c>
      <c r="L293" s="129">
        <f t="shared" si="166"/>
        <v>76.682727272727277</v>
      </c>
      <c r="M293" s="128">
        <f t="shared" si="167"/>
        <v>36.509655172413794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53" t="s">
        <v>1314</v>
      </c>
      <c r="B294" s="132">
        <v>41573</v>
      </c>
      <c r="C294" s="129">
        <f>SUMIF(Takings!$B:$B,'2013'!$B294,Takings!C:C)</f>
        <v>723.27</v>
      </c>
      <c r="D294" s="119">
        <f>SUMIF(Takings!$B:$B,'2013'!$B294,Takings!D:D)</f>
        <v>0</v>
      </c>
      <c r="E294" s="119">
        <f>SUMIF(Takings!$B:$B,'2013'!$B294,Takings!E:E)</f>
        <v>0</v>
      </c>
      <c r="F294" s="128">
        <f>SUMIF(Takings!$B:$B,'2013'!$B294,Takings!F:F)</f>
        <v>164.3</v>
      </c>
      <c r="G294" s="131">
        <f>SUMIF(Takings!$B:$B,'2013'!$B294,Takings!G:G)</f>
        <v>13</v>
      </c>
      <c r="H294" s="128">
        <f t="shared" si="164"/>
        <v>12.63846153846154</v>
      </c>
      <c r="I294" s="129">
        <f>SUMIF(Takings!$B:$B,'2013'!$B294,Takings!I:I)</f>
        <v>558.97</v>
      </c>
      <c r="J294" s="130">
        <f>SUMIF(Takings!$B:$B,'2013'!$B294,Takings!J:J)</f>
        <v>14</v>
      </c>
      <c r="K294" s="130">
        <f t="shared" si="165"/>
        <v>27</v>
      </c>
      <c r="L294" s="129">
        <f t="shared" si="166"/>
        <v>39.926428571428573</v>
      </c>
      <c r="M294" s="128">
        <f t="shared" si="167"/>
        <v>26.787777777777777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41574</v>
      </c>
      <c r="C295" s="119">
        <f>SUM(C289:C294)</f>
        <v>7463.41</v>
      </c>
      <c r="D295" s="119">
        <f>VLOOKUP($B295,Takings!$B:$P,3,0)</f>
        <v>4587.3599999999997</v>
      </c>
      <c r="E295" s="122">
        <f>SUM(C295:D295)</f>
        <v>12050.77</v>
      </c>
      <c r="F295" s="118"/>
      <c r="G295" s="121">
        <f>SUM(G289:G294)</f>
        <v>199</v>
      </c>
      <c r="H295" s="118">
        <f>AVERAGE(H289:H294)</f>
        <v>17.873538736841041</v>
      </c>
      <c r="I295" s="119">
        <f>SUM(I289:I294)</f>
        <v>3658.1600000000008</v>
      </c>
      <c r="J295" s="120">
        <f>SUM(J289:J294)</f>
        <v>63</v>
      </c>
      <c r="K295" s="120">
        <f>SUM(G295,J295)</f>
        <v>262</v>
      </c>
      <c r="L295" s="119">
        <f>AVERAGE(L289:L294)</f>
        <v>58.935864598364596</v>
      </c>
      <c r="M295" s="118">
        <f>AVERAGE(M289:M294)</f>
        <v>28.50515457377686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53" t="s">
        <v>1315</v>
      </c>
      <c r="B296" s="132">
        <v>41575</v>
      </c>
      <c r="C296" s="129">
        <f>SUMIF(Takings!$B:$B,'2013'!$B296,Takings!C:C)</f>
        <v>895.27</v>
      </c>
      <c r="D296" s="119">
        <f>SUMIF(Takings!$B:$B,'2013'!$B296,Takings!D:D)</f>
        <v>0</v>
      </c>
      <c r="E296" s="119">
        <f>SUMIF(Takings!$B:$B,'2013'!$B296,Takings!E:E)</f>
        <v>0</v>
      </c>
      <c r="F296" s="128">
        <f>SUMIF(Takings!$B:$B,'2013'!$B296,Takings!F:F)</f>
        <v>665.27</v>
      </c>
      <c r="G296" s="131">
        <f>SUMIF(Takings!$B:$B,'2013'!$B296,Takings!G:G)</f>
        <v>32</v>
      </c>
      <c r="H296" s="128">
        <f t="shared" ref="H296:H301" si="168">IFERROR(F296/G296,0)</f>
        <v>20.789687499999999</v>
      </c>
      <c r="I296" s="129">
        <f>SUMIF(Takings!$B:$B,'2013'!$B296,Takings!I:I)</f>
        <v>230.02</v>
      </c>
      <c r="J296" s="130">
        <f>SUMIF(Takings!$B:$B,'2013'!$B296,Takings!J:J)</f>
        <v>7</v>
      </c>
      <c r="K296" s="130">
        <f t="shared" ref="K296:K301" si="169">IFERROR(SUM(G296,J296),0)</f>
        <v>39</v>
      </c>
      <c r="L296" s="129">
        <f t="shared" ref="L296:L301" si="170">IFERROR(MEDIAN(I296/J296),0)</f>
        <v>32.86</v>
      </c>
      <c r="M296" s="128">
        <f t="shared" ref="M296:M301" si="171">IFERROR(SUM(F296,I296)/K296,0)</f>
        <v>22.956153846153846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53" t="s">
        <v>1315</v>
      </c>
      <c r="B297" s="132">
        <v>41576</v>
      </c>
      <c r="C297" s="129">
        <f>SUMIF(Takings!$B:$B,'2013'!$B297,Takings!C:C)</f>
        <v>1205.26</v>
      </c>
      <c r="D297" s="119">
        <f>SUMIF(Takings!$B:$B,'2013'!$B297,Takings!D:D)</f>
        <v>0</v>
      </c>
      <c r="E297" s="119">
        <f>SUMIF(Takings!$B:$B,'2013'!$B297,Takings!E:E)</f>
        <v>0</v>
      </c>
      <c r="F297" s="128">
        <f>SUMIF(Takings!$B:$B,'2013'!$B297,Takings!F:F)</f>
        <v>586.75</v>
      </c>
      <c r="G297" s="131">
        <f>SUMIF(Takings!$B:$B,'2013'!$B297,Takings!G:G)</f>
        <v>35</v>
      </c>
      <c r="H297" s="128">
        <f t="shared" si="168"/>
        <v>16.764285714285716</v>
      </c>
      <c r="I297" s="129">
        <f>SUMIF(Takings!$B:$B,'2013'!$B297,Takings!I:I)</f>
        <v>618.51</v>
      </c>
      <c r="J297" s="130">
        <f>SUMIF(Takings!$B:$B,'2013'!$B297,Takings!J:J)</f>
        <v>16</v>
      </c>
      <c r="K297" s="130">
        <f t="shared" si="169"/>
        <v>51</v>
      </c>
      <c r="L297" s="129">
        <f t="shared" si="170"/>
        <v>38.656874999999999</v>
      </c>
      <c r="M297" s="128">
        <f t="shared" si="171"/>
        <v>23.632549019607843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53" t="s">
        <v>1315</v>
      </c>
      <c r="B298" s="132">
        <v>41577</v>
      </c>
      <c r="C298" s="129">
        <f>SUMIF(Takings!$B:$B,'2013'!$B298,Takings!C:C)</f>
        <v>640.95000000000005</v>
      </c>
      <c r="D298" s="119">
        <f>SUMIF(Takings!$B:$B,'2013'!$B298,Takings!D:D)</f>
        <v>0</v>
      </c>
      <c r="E298" s="119">
        <f>SUMIF(Takings!$B:$B,'2013'!$B298,Takings!E:E)</f>
        <v>0</v>
      </c>
      <c r="F298" s="128">
        <f>SUMIF(Takings!$B:$B,'2013'!$B298,Takings!F:F)</f>
        <v>385.4</v>
      </c>
      <c r="G298" s="131">
        <f>SUMIF(Takings!$B:$B,'2013'!$B298,Takings!G:G)</f>
        <v>25</v>
      </c>
      <c r="H298" s="128">
        <f t="shared" si="168"/>
        <v>15.415999999999999</v>
      </c>
      <c r="I298" s="129">
        <f>SUMIF(Takings!$B:$B,'2013'!$B298,Takings!I:I)</f>
        <v>255.54</v>
      </c>
      <c r="J298" s="130">
        <f>SUMIF(Takings!$B:$B,'2013'!$B298,Takings!J:J)</f>
        <v>6</v>
      </c>
      <c r="K298" s="130">
        <f t="shared" si="169"/>
        <v>31</v>
      </c>
      <c r="L298" s="129">
        <f t="shared" si="170"/>
        <v>42.589999999999996</v>
      </c>
      <c r="M298" s="128">
        <f t="shared" si="171"/>
        <v>20.675483870967739</v>
      </c>
      <c r="N298" s="127" t="str">
        <f>IF(VLOOKUP($B298,Takings!$B:$P,13,0)=0,"",VLOOKUP($B298,Takings!$B:$P,13,0))</f>
        <v/>
      </c>
      <c r="O298" s="126" t="str">
        <f>IF(VLOOKUP($B298,Takings!$B:$P,14,0)=0,"",VLOOKUP($B298,Takings!$B:$P,14,0))</f>
        <v/>
      </c>
      <c r="P298" s="125" t="str">
        <f>IF(VLOOKUP($B298,Takings!$B:$P,15,0)=0,"",VLOOKUP($B298,Takings!$B:$P,15,0))</f>
        <v/>
      </c>
    </row>
    <row r="299" spans="1:16" x14ac:dyDescent="0.35">
      <c r="A299" s="153" t="s">
        <v>1315</v>
      </c>
      <c r="B299" s="132">
        <v>41578</v>
      </c>
      <c r="C299" s="129">
        <f>SUMIF(Takings!$B:$B,'2013'!$B299,Takings!C:C)</f>
        <v>2260.23</v>
      </c>
      <c r="D299" s="119">
        <f>SUMIF(Takings!$B:$B,'2013'!$B299,Takings!D:D)</f>
        <v>0</v>
      </c>
      <c r="E299" s="119">
        <f>SUMIF(Takings!$B:$B,'2013'!$B299,Takings!E:E)</f>
        <v>0</v>
      </c>
      <c r="F299" s="128">
        <f>SUMIF(Takings!$B:$B,'2013'!$B299,Takings!F:F)</f>
        <v>487.55</v>
      </c>
      <c r="G299" s="131">
        <f>SUMIF(Takings!$B:$B,'2013'!$B299,Takings!G:G)</f>
        <v>29</v>
      </c>
      <c r="H299" s="128">
        <f t="shared" si="168"/>
        <v>16.812068965517241</v>
      </c>
      <c r="I299" s="129">
        <f>SUMIF(Takings!$B:$B,'2013'!$B299,Takings!I:I)</f>
        <v>1772.68</v>
      </c>
      <c r="J299" s="130">
        <f>SUMIF(Takings!$B:$B,'2013'!$B299,Takings!J:J)</f>
        <v>11</v>
      </c>
      <c r="K299" s="130">
        <f t="shared" si="169"/>
        <v>40</v>
      </c>
      <c r="L299" s="129">
        <f t="shared" si="170"/>
        <v>161.15272727272728</v>
      </c>
      <c r="M299" s="128">
        <f t="shared" si="171"/>
        <v>56.505749999999999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53" t="s">
        <v>1315</v>
      </c>
      <c r="B300" s="132">
        <v>41579</v>
      </c>
      <c r="C300" s="129">
        <f>SUMIF(Takings!$B:$B,'2013'!$B300,Takings!C:C)</f>
        <v>1210.92</v>
      </c>
      <c r="D300" s="119">
        <f>SUMIF(Takings!$B:$B,'2013'!$B300,Takings!D:D)</f>
        <v>0</v>
      </c>
      <c r="E300" s="119">
        <f>SUMIF(Takings!$B:$B,'2013'!$B300,Takings!E:E)</f>
        <v>0</v>
      </c>
      <c r="F300" s="128">
        <f>SUMIF(Takings!$B:$B,'2013'!$B300,Takings!F:F)</f>
        <v>592.90380000000005</v>
      </c>
      <c r="G300" s="131">
        <f>SUMIF(Takings!$B:$B,'2013'!$B300,Takings!G:G)</f>
        <v>38</v>
      </c>
      <c r="H300" s="128">
        <f t="shared" si="168"/>
        <v>15.60273157894737</v>
      </c>
      <c r="I300" s="129">
        <f>SUMIF(Takings!$B:$B,'2013'!$B300,Takings!I:I)</f>
        <v>618.02</v>
      </c>
      <c r="J300" s="130">
        <f>SUMIF(Takings!$B:$B,'2013'!$B300,Takings!J:J)</f>
        <v>10</v>
      </c>
      <c r="K300" s="130">
        <f t="shared" si="169"/>
        <v>48</v>
      </c>
      <c r="L300" s="129">
        <f t="shared" si="170"/>
        <v>61.802</v>
      </c>
      <c r="M300" s="128">
        <f t="shared" si="171"/>
        <v>25.227579166666668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53" t="s">
        <v>1315</v>
      </c>
      <c r="B301" s="132">
        <v>41580</v>
      </c>
      <c r="C301" s="129">
        <f>SUMIF(Takings!$B:$B,'2013'!$B301,Takings!C:C)</f>
        <v>744.31</v>
      </c>
      <c r="D301" s="119">
        <f>SUMIF(Takings!$B:$B,'2013'!$B301,Takings!D:D)</f>
        <v>0</v>
      </c>
      <c r="E301" s="119">
        <f>SUMIF(Takings!$B:$B,'2013'!$B301,Takings!E:E)</f>
        <v>0</v>
      </c>
      <c r="F301" s="128">
        <f>SUMIF(Takings!$B:$B,'2013'!$B301,Takings!F:F)</f>
        <v>251.95</v>
      </c>
      <c r="G301" s="131">
        <f>SUMIF(Takings!$B:$B,'2013'!$B301,Takings!G:G)</f>
        <v>15</v>
      </c>
      <c r="H301" s="128">
        <f t="shared" si="168"/>
        <v>16.796666666666667</v>
      </c>
      <c r="I301" s="129">
        <f>SUMIF(Takings!$B:$B,'2013'!$B301,Takings!I:I)</f>
        <v>492.36</v>
      </c>
      <c r="J301" s="130">
        <f>SUMIF(Takings!$B:$B,'2013'!$B301,Takings!J:J)</f>
        <v>10</v>
      </c>
      <c r="K301" s="130">
        <f t="shared" si="169"/>
        <v>25</v>
      </c>
      <c r="L301" s="129">
        <f t="shared" si="170"/>
        <v>49.236000000000004</v>
      </c>
      <c r="M301" s="128">
        <f t="shared" si="171"/>
        <v>29.772399999999998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41581</v>
      </c>
      <c r="C302" s="119">
        <f>SUM(C296:C301)</f>
        <v>6956.9399999999987</v>
      </c>
      <c r="D302" s="119">
        <f>VLOOKUP($B302,Takings!$B:$P,3,0)</f>
        <v>1404.72</v>
      </c>
      <c r="E302" s="122">
        <f>SUM(C302:D302)</f>
        <v>8361.659999999998</v>
      </c>
      <c r="F302" s="118"/>
      <c r="G302" s="121">
        <f>SUM(G296:G301)</f>
        <v>174</v>
      </c>
      <c r="H302" s="118">
        <f>AVERAGE(H296:H301)</f>
        <v>17.030240070902831</v>
      </c>
      <c r="I302" s="119">
        <f>SUM(I296:I301)</f>
        <v>3987.13</v>
      </c>
      <c r="J302" s="120">
        <f>SUM(J296:J301)</f>
        <v>60</v>
      </c>
      <c r="K302" s="120">
        <f>SUM(G302,J302)</f>
        <v>234</v>
      </c>
      <c r="L302" s="119">
        <f>AVERAGE(L296:L301)</f>
        <v>64.382933712121215</v>
      </c>
      <c r="M302" s="118">
        <f>AVERAGE(M296:M301)</f>
        <v>29.794985983899348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53" t="s">
        <v>1316</v>
      </c>
      <c r="B303" s="132">
        <v>41582</v>
      </c>
      <c r="C303" s="129">
        <f>SUMIF(Takings!$B:$B,'2013'!$B303,Takings!C:C)</f>
        <v>591.6</v>
      </c>
      <c r="D303" s="119">
        <f>SUMIF(Takings!$B:$B,'2013'!$B303,Takings!D:D)</f>
        <v>0</v>
      </c>
      <c r="E303" s="119">
        <f>SUMIF(Takings!$B:$B,'2013'!$B303,Takings!E:E)</f>
        <v>0</v>
      </c>
      <c r="F303" s="128">
        <f>SUMIF(Takings!$B:$B,'2013'!$B303,Takings!F:F)</f>
        <v>353.38</v>
      </c>
      <c r="G303" s="131">
        <f>SUMIF(Takings!$B:$B,'2013'!$B303,Takings!G:G)</f>
        <v>0</v>
      </c>
      <c r="H303" s="128">
        <f t="shared" ref="H303:H308" si="172">IFERROR(F303/G303,0)</f>
        <v>0</v>
      </c>
      <c r="I303" s="129">
        <f>SUMIF(Takings!$B:$B,'2013'!$B303,Takings!I:I)</f>
        <v>238.22</v>
      </c>
      <c r="J303" s="130">
        <f>SUMIF(Takings!$B:$B,'2013'!$B303,Takings!J:J)</f>
        <v>7</v>
      </c>
      <c r="K303" s="130">
        <f t="shared" ref="K303:K308" si="173">IFERROR(SUM(G303,J303),0)</f>
        <v>7</v>
      </c>
      <c r="L303" s="129">
        <f t="shared" ref="L303:L308" si="174">IFERROR(MEDIAN(I303/J303),0)</f>
        <v>34.03142857142857</v>
      </c>
      <c r="M303" s="128">
        <f t="shared" ref="M303:M308" si="175">IFERROR(SUM(F303,I303)/K303,0)</f>
        <v>84.51428571428572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53" t="s">
        <v>1316</v>
      </c>
      <c r="B304" s="132">
        <v>41583</v>
      </c>
      <c r="C304" s="129">
        <f>SUMIF(Takings!$B:$B,'2013'!$B304,Takings!C:C)</f>
        <v>829.88</v>
      </c>
      <c r="D304" s="119">
        <f>SUMIF(Takings!$B:$B,'2013'!$B304,Takings!D:D)</f>
        <v>0</v>
      </c>
      <c r="E304" s="119">
        <f>SUMIF(Takings!$B:$B,'2013'!$B304,Takings!E:E)</f>
        <v>0</v>
      </c>
      <c r="F304" s="128">
        <f>SUMIF(Takings!$B:$B,'2013'!$B304,Takings!F:F)</f>
        <v>400.35</v>
      </c>
      <c r="G304" s="131">
        <f>SUMIF(Takings!$B:$B,'2013'!$B304,Takings!G:G)</f>
        <v>24</v>
      </c>
      <c r="H304" s="128">
        <f t="shared" si="172"/>
        <v>16.681250000000002</v>
      </c>
      <c r="I304" s="129">
        <f>SUMIF(Takings!$B:$B,'2013'!$B304,Takings!I:I)</f>
        <v>429.53</v>
      </c>
      <c r="J304" s="130">
        <f>SUMIF(Takings!$B:$B,'2013'!$B304,Takings!J:J)</f>
        <v>9</v>
      </c>
      <c r="K304" s="130">
        <f t="shared" si="173"/>
        <v>33</v>
      </c>
      <c r="L304" s="129">
        <f t="shared" si="174"/>
        <v>47.725555555555552</v>
      </c>
      <c r="M304" s="128">
        <f t="shared" si="175"/>
        <v>25.147878787878788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53" t="s">
        <v>1316</v>
      </c>
      <c r="B305" s="132">
        <v>41584</v>
      </c>
      <c r="C305" s="129">
        <f>SUMIF(Takings!$B:$B,'2013'!$B305,Takings!C:C)</f>
        <v>934.39</v>
      </c>
      <c r="D305" s="119">
        <f>SUMIF(Takings!$B:$B,'2013'!$B305,Takings!D:D)</f>
        <v>0</v>
      </c>
      <c r="E305" s="119">
        <f>SUMIF(Takings!$B:$B,'2013'!$B305,Takings!E:E)</f>
        <v>0</v>
      </c>
      <c r="F305" s="128">
        <f>SUMIF(Takings!$B:$B,'2013'!$B305,Takings!F:F)</f>
        <v>531.4</v>
      </c>
      <c r="G305" s="131">
        <f>SUMIF(Takings!$B:$B,'2013'!$B305,Takings!G:G)</f>
        <v>26</v>
      </c>
      <c r="H305" s="128">
        <f t="shared" si="172"/>
        <v>20.438461538461539</v>
      </c>
      <c r="I305" s="129">
        <f>SUMIF(Takings!$B:$B,'2013'!$B305,Takings!I:I)</f>
        <v>402.99</v>
      </c>
      <c r="J305" s="130">
        <f>SUMIF(Takings!$B:$B,'2013'!$B305,Takings!J:J)</f>
        <v>9</v>
      </c>
      <c r="K305" s="130">
        <f t="shared" si="173"/>
        <v>35</v>
      </c>
      <c r="L305" s="129">
        <f t="shared" si="174"/>
        <v>44.776666666666671</v>
      </c>
      <c r="M305" s="128">
        <f t="shared" si="175"/>
        <v>26.696857142857141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53" t="s">
        <v>1316</v>
      </c>
      <c r="B306" s="132">
        <v>41585</v>
      </c>
      <c r="C306" s="129">
        <f>SUMIF(Takings!$B:$B,'2013'!$B306,Takings!C:C)</f>
        <v>1662.38</v>
      </c>
      <c r="D306" s="119">
        <f>SUMIF(Takings!$B:$B,'2013'!$B306,Takings!D:D)</f>
        <v>0</v>
      </c>
      <c r="E306" s="119">
        <f>SUMIF(Takings!$B:$B,'2013'!$B306,Takings!E:E)</f>
        <v>0</v>
      </c>
      <c r="F306" s="128">
        <f>SUMIF(Takings!$B:$B,'2013'!$B306,Takings!F:F)</f>
        <v>658.95</v>
      </c>
      <c r="G306" s="131">
        <f>SUMIF(Takings!$B:$B,'2013'!$B306,Takings!G:G)</f>
        <v>37</v>
      </c>
      <c r="H306" s="128">
        <f t="shared" si="172"/>
        <v>17.809459459459461</v>
      </c>
      <c r="I306" s="129">
        <f>SUMIF(Takings!$B:$B,'2013'!$B306,Takings!I:I)</f>
        <v>1003.43</v>
      </c>
      <c r="J306" s="130">
        <f>SUMIF(Takings!$B:$B,'2013'!$B306,Takings!J:J)</f>
        <v>11</v>
      </c>
      <c r="K306" s="130">
        <f t="shared" si="173"/>
        <v>48</v>
      </c>
      <c r="L306" s="129">
        <f t="shared" si="174"/>
        <v>91.220909090909089</v>
      </c>
      <c r="M306" s="128">
        <f t="shared" si="175"/>
        <v>34.632916666666667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53" t="s">
        <v>1316</v>
      </c>
      <c r="B307" s="132">
        <v>41586</v>
      </c>
      <c r="C307" s="129">
        <f>SUMIF(Takings!$B:$B,'2013'!$B307,Takings!C:C)</f>
        <v>1821.75</v>
      </c>
      <c r="D307" s="119">
        <f>SUMIF(Takings!$B:$B,'2013'!$B307,Takings!D:D)</f>
        <v>0</v>
      </c>
      <c r="E307" s="119">
        <f>SUMIF(Takings!$B:$B,'2013'!$B307,Takings!E:E)</f>
        <v>0</v>
      </c>
      <c r="F307" s="128">
        <f>SUMIF(Takings!$B:$B,'2013'!$B307,Takings!F:F)</f>
        <v>1180.7</v>
      </c>
      <c r="G307" s="131">
        <f>SUMIF(Takings!$B:$B,'2013'!$B307,Takings!G:G)</f>
        <v>47</v>
      </c>
      <c r="H307" s="128">
        <f t="shared" si="172"/>
        <v>25.121276595744682</v>
      </c>
      <c r="I307" s="129">
        <f>SUMIF(Takings!$B:$B,'2013'!$B307,Takings!I:I)</f>
        <v>641.04999999999995</v>
      </c>
      <c r="J307" s="130">
        <f>SUMIF(Takings!$B:$B,'2013'!$B307,Takings!J:J)</f>
        <v>17</v>
      </c>
      <c r="K307" s="130">
        <f t="shared" si="173"/>
        <v>64</v>
      </c>
      <c r="L307" s="129">
        <f t="shared" si="174"/>
        <v>37.70882352941176</v>
      </c>
      <c r="M307" s="128">
        <f t="shared" si="175"/>
        <v>28.46484375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53" t="s">
        <v>1316</v>
      </c>
      <c r="B308" s="132">
        <v>41587</v>
      </c>
      <c r="C308" s="129">
        <f>SUMIF(Takings!$B:$B,'2013'!$B308,Takings!C:C)</f>
        <v>715.7</v>
      </c>
      <c r="D308" s="119">
        <f>SUMIF(Takings!$B:$B,'2013'!$B308,Takings!D:D)</f>
        <v>0</v>
      </c>
      <c r="E308" s="119">
        <f>SUMIF(Takings!$B:$B,'2013'!$B308,Takings!E:E)</f>
        <v>0</v>
      </c>
      <c r="F308" s="128">
        <f>SUMIF(Takings!$B:$B,'2013'!$B308,Takings!F:F)</f>
        <v>263.05</v>
      </c>
      <c r="G308" s="131">
        <f>SUMIF(Takings!$B:$B,'2013'!$B308,Takings!G:G)</f>
        <v>14</v>
      </c>
      <c r="H308" s="128">
        <f t="shared" si="172"/>
        <v>18.789285714285715</v>
      </c>
      <c r="I308" s="129">
        <f>SUMIF(Takings!$B:$B,'2013'!$B308,Takings!I:I)</f>
        <v>452.63</v>
      </c>
      <c r="J308" s="130">
        <f>SUMIF(Takings!$B:$B,'2013'!$B308,Takings!J:J)</f>
        <v>7</v>
      </c>
      <c r="K308" s="130">
        <f t="shared" si="173"/>
        <v>21</v>
      </c>
      <c r="L308" s="129">
        <f t="shared" si="174"/>
        <v>64.661428571428573</v>
      </c>
      <c r="M308" s="128">
        <f t="shared" si="175"/>
        <v>34.080000000000005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41588</v>
      </c>
      <c r="C309" s="119">
        <f>SUM(C303:C308)</f>
        <v>6555.7</v>
      </c>
      <c r="D309" s="119">
        <f>VLOOKUP($B309,Takings!$B:$P,3,0)</f>
        <v>1575.62</v>
      </c>
      <c r="E309" s="122">
        <f>SUM(C309:D309)</f>
        <v>8131.32</v>
      </c>
      <c r="F309" s="118"/>
      <c r="G309" s="121">
        <f>SUM(G303:G308)</f>
        <v>148</v>
      </c>
      <c r="H309" s="118">
        <f>AVERAGE(H303:H308)</f>
        <v>16.473288884658569</v>
      </c>
      <c r="I309" s="119">
        <f>SUM(I303:I308)</f>
        <v>3167.8500000000004</v>
      </c>
      <c r="J309" s="120">
        <f>SUM(J303:J308)</f>
        <v>60</v>
      </c>
      <c r="K309" s="120">
        <f>SUM(G309,J309)</f>
        <v>208</v>
      </c>
      <c r="L309" s="119">
        <f>AVERAGE(L303:L308)</f>
        <v>53.354135330900043</v>
      </c>
      <c r="M309" s="118">
        <f>AVERAGE(M303:M308)</f>
        <v>38.922797010281386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53" t="s">
        <v>1317</v>
      </c>
      <c r="B310" s="132">
        <v>41589</v>
      </c>
      <c r="C310" s="129">
        <f>SUMIF(Takings!$B:$B,'2013'!$B310,Takings!C:C)</f>
        <v>640.11</v>
      </c>
      <c r="D310" s="119">
        <f>SUMIF(Takings!$B:$B,'2013'!$B310,Takings!D:D)</f>
        <v>0</v>
      </c>
      <c r="E310" s="119">
        <f>SUMIF(Takings!$B:$B,'2013'!$B310,Takings!E:E)</f>
        <v>0</v>
      </c>
      <c r="F310" s="128">
        <f>SUMIF(Takings!$B:$B,'2013'!$B310,Takings!F:F)</f>
        <v>414.75</v>
      </c>
      <c r="G310" s="131">
        <f>SUMIF(Takings!$B:$B,'2013'!$B310,Takings!G:G)</f>
        <v>31</v>
      </c>
      <c r="H310" s="128">
        <f t="shared" ref="H310:H315" si="176">IFERROR(F310/G310,0)</f>
        <v>13.379032258064516</v>
      </c>
      <c r="I310" s="129">
        <f>SUMIF(Takings!$B:$B,'2013'!$B310,Takings!I:I)</f>
        <v>225.36</v>
      </c>
      <c r="J310" s="130">
        <f>SUMIF(Takings!$B:$B,'2013'!$B310,Takings!J:J)</f>
        <v>8</v>
      </c>
      <c r="K310" s="130">
        <f t="shared" ref="K310:K315" si="177">IFERROR(SUM(G310,J310),0)</f>
        <v>39</v>
      </c>
      <c r="L310" s="129">
        <f t="shared" ref="L310:L315" si="178">IFERROR(MEDIAN(I310/J310),0)</f>
        <v>28.17</v>
      </c>
      <c r="M310" s="128">
        <f t="shared" ref="M310:M315" si="179">IFERROR(SUM(F310,I310)/K310,0)</f>
        <v>16.413076923076922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53" t="s">
        <v>1317</v>
      </c>
      <c r="B311" s="132">
        <v>41590</v>
      </c>
      <c r="C311" s="129">
        <f>SUMIF(Takings!$B:$B,'2013'!$B311,Takings!C:C)</f>
        <v>861.97</v>
      </c>
      <c r="D311" s="119">
        <f>SUMIF(Takings!$B:$B,'2013'!$B311,Takings!D:D)</f>
        <v>0</v>
      </c>
      <c r="E311" s="119">
        <f>SUMIF(Takings!$B:$B,'2013'!$B311,Takings!E:E)</f>
        <v>0</v>
      </c>
      <c r="F311" s="128">
        <f>SUMIF(Takings!$B:$B,'2013'!$B311,Takings!F:F)</f>
        <v>669.7</v>
      </c>
      <c r="G311" s="131">
        <f>SUMIF(Takings!$B:$B,'2013'!$B311,Takings!G:G)</f>
        <v>33</v>
      </c>
      <c r="H311" s="128">
        <f t="shared" si="176"/>
        <v>20.293939393939397</v>
      </c>
      <c r="I311" s="129">
        <f>SUMIF(Takings!$B:$B,'2013'!$B311,Takings!I:I)</f>
        <v>192.27</v>
      </c>
      <c r="J311" s="130">
        <f>SUMIF(Takings!$B:$B,'2013'!$B311,Takings!J:J)</f>
        <v>5</v>
      </c>
      <c r="K311" s="130">
        <f t="shared" si="177"/>
        <v>38</v>
      </c>
      <c r="L311" s="129">
        <f t="shared" si="178"/>
        <v>38.454000000000001</v>
      </c>
      <c r="M311" s="128">
        <f t="shared" si="179"/>
        <v>22.68342105263158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53" t="s">
        <v>1317</v>
      </c>
      <c r="B312" s="132">
        <v>41591</v>
      </c>
      <c r="C312" s="129">
        <f>SUMIF(Takings!$B:$B,'2013'!$B312,Takings!C:C)</f>
        <v>583.72</v>
      </c>
      <c r="D312" s="119">
        <f>SUMIF(Takings!$B:$B,'2013'!$B312,Takings!D:D)</f>
        <v>0</v>
      </c>
      <c r="E312" s="119">
        <f>SUMIF(Takings!$B:$B,'2013'!$B312,Takings!E:E)</f>
        <v>0</v>
      </c>
      <c r="F312" s="128">
        <f>SUMIF(Takings!$B:$B,'2013'!$B312,Takings!F:F)</f>
        <v>274.8</v>
      </c>
      <c r="G312" s="131">
        <f>SUMIF(Takings!$B:$B,'2013'!$B312,Takings!G:G)</f>
        <v>22</v>
      </c>
      <c r="H312" s="128">
        <f t="shared" si="176"/>
        <v>12.490909090909092</v>
      </c>
      <c r="I312" s="129">
        <f>SUMIF(Takings!$B:$B,'2013'!$B312,Takings!I:I)</f>
        <v>308.92</v>
      </c>
      <c r="J312" s="130">
        <f>SUMIF(Takings!$B:$B,'2013'!$B312,Takings!J:J)</f>
        <v>10</v>
      </c>
      <c r="K312" s="130">
        <f t="shared" si="177"/>
        <v>32</v>
      </c>
      <c r="L312" s="129">
        <f t="shared" si="178"/>
        <v>30.892000000000003</v>
      </c>
      <c r="M312" s="128">
        <f t="shared" si="179"/>
        <v>18.241250000000001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53" t="s">
        <v>1317</v>
      </c>
      <c r="B313" s="132">
        <v>41592</v>
      </c>
      <c r="C313" s="129">
        <f>SUMIF(Takings!$B:$B,'2013'!$B313,Takings!C:C)</f>
        <v>1831.21</v>
      </c>
      <c r="D313" s="119">
        <f>SUMIF(Takings!$B:$B,'2013'!$B313,Takings!D:D)</f>
        <v>0</v>
      </c>
      <c r="E313" s="119">
        <f>SUMIF(Takings!$B:$B,'2013'!$B313,Takings!E:E)</f>
        <v>0</v>
      </c>
      <c r="F313" s="128">
        <f>SUMIF(Takings!$B:$B,'2013'!$B313,Takings!F:F)</f>
        <v>739.05</v>
      </c>
      <c r="G313" s="131">
        <f>SUMIF(Takings!$B:$B,'2013'!$B313,Takings!G:G)</f>
        <v>43</v>
      </c>
      <c r="H313" s="128">
        <f t="shared" si="176"/>
        <v>17.187209302325581</v>
      </c>
      <c r="I313" s="129">
        <f>SUMIF(Takings!$B:$B,'2013'!$B313,Takings!I:I)</f>
        <v>1092.1600000000001</v>
      </c>
      <c r="J313" s="130">
        <f>SUMIF(Takings!$B:$B,'2013'!$B313,Takings!J:J)</f>
        <v>12</v>
      </c>
      <c r="K313" s="130">
        <f t="shared" si="177"/>
        <v>55</v>
      </c>
      <c r="L313" s="129">
        <f t="shared" si="178"/>
        <v>91.013333333333335</v>
      </c>
      <c r="M313" s="128">
        <f t="shared" si="179"/>
        <v>33.294727272727272</v>
      </c>
      <c r="N313" s="127" t="str">
        <f>IF(VLOOKUP($B313,Takings!$B:$P,13,0)=0,"",VLOOKUP($B313,Takings!$B:$P,13,0))</f>
        <v/>
      </c>
      <c r="O313" s="126" t="str">
        <f>IF(VLOOKUP($B313,Takings!$B:$P,14,0)=0,"",VLOOKUP($B313,Takings!$B:$P,14,0))</f>
        <v/>
      </c>
      <c r="P313" s="125" t="str">
        <f>IF(VLOOKUP($B313,Takings!$B:$P,15,0)=0,"",VLOOKUP($B313,Takings!$B:$P,15,0))</f>
        <v/>
      </c>
    </row>
    <row r="314" spans="1:16" x14ac:dyDescent="0.35">
      <c r="A314" s="153" t="s">
        <v>1317</v>
      </c>
      <c r="B314" s="132">
        <v>41593</v>
      </c>
      <c r="C314" s="129">
        <f>SUMIF(Takings!$B:$B,'2013'!$B314,Takings!C:C)</f>
        <v>1243.73</v>
      </c>
      <c r="D314" s="119">
        <f>SUMIF(Takings!$B:$B,'2013'!$B314,Takings!D:D)</f>
        <v>0</v>
      </c>
      <c r="E314" s="119">
        <f>SUMIF(Takings!$B:$B,'2013'!$B314,Takings!E:E)</f>
        <v>0</v>
      </c>
      <c r="F314" s="128">
        <f>SUMIF(Takings!$B:$B,'2013'!$B314,Takings!F:F)</f>
        <v>564.75</v>
      </c>
      <c r="G314" s="131">
        <f>SUMIF(Takings!$B:$B,'2013'!$B314,Takings!G:G)</f>
        <v>33</v>
      </c>
      <c r="H314" s="128">
        <f t="shared" si="176"/>
        <v>17.113636363636363</v>
      </c>
      <c r="I314" s="129">
        <f>SUMIF(Takings!$B:$B,'2013'!$B314,Takings!I:I)</f>
        <v>678.98</v>
      </c>
      <c r="J314" s="130">
        <f>SUMIF(Takings!$B:$B,'2013'!$B314,Takings!J:J)</f>
        <v>15</v>
      </c>
      <c r="K314" s="130">
        <f t="shared" si="177"/>
        <v>48</v>
      </c>
      <c r="L314" s="129">
        <f t="shared" si="178"/>
        <v>45.265333333333338</v>
      </c>
      <c r="M314" s="128">
        <f t="shared" si="179"/>
        <v>25.911041666666666</v>
      </c>
      <c r="N314" s="127" t="str">
        <f>IF(VLOOKUP($B314,Takings!$B:$P,13,0)=0,"",VLOOKUP($B314,Takings!$B:$P,13,0))</f>
        <v/>
      </c>
      <c r="O314" s="126" t="str">
        <f>IF(VLOOKUP($B314,Takings!$B:$P,14,0)=0,"",VLOOKUP($B314,Takings!$B:$P,14,0))</f>
        <v/>
      </c>
      <c r="P314" s="125" t="str">
        <f>IF(VLOOKUP($B314,Takings!$B:$P,15,0)=0,"",VLOOKUP($B314,Takings!$B:$P,15,0))</f>
        <v/>
      </c>
    </row>
    <row r="315" spans="1:16" x14ac:dyDescent="0.35">
      <c r="A315" s="153" t="s">
        <v>1317</v>
      </c>
      <c r="B315" s="132">
        <v>41594</v>
      </c>
      <c r="C315" s="129">
        <f>SUMIF(Takings!$B:$B,'2013'!$B315,Takings!C:C)</f>
        <v>609.38</v>
      </c>
      <c r="D315" s="119">
        <f>SUMIF(Takings!$B:$B,'2013'!$B315,Takings!D:D)</f>
        <v>0</v>
      </c>
      <c r="E315" s="119">
        <f>SUMIF(Takings!$B:$B,'2013'!$B315,Takings!E:E)</f>
        <v>0</v>
      </c>
      <c r="F315" s="128">
        <f>SUMIF(Takings!$B:$B,'2013'!$B315,Takings!F:F)</f>
        <v>209.6</v>
      </c>
      <c r="G315" s="131">
        <f>SUMIF(Takings!$B:$B,'2013'!$B315,Takings!G:G)</f>
        <v>16</v>
      </c>
      <c r="H315" s="128">
        <f t="shared" si="176"/>
        <v>13.1</v>
      </c>
      <c r="I315" s="129">
        <f>SUMIF(Takings!$B:$B,'2013'!$B315,Takings!I:I)</f>
        <v>399.78</v>
      </c>
      <c r="J315" s="130">
        <f>SUMIF(Takings!$B:$B,'2013'!$B315,Takings!J:J)</f>
        <v>9</v>
      </c>
      <c r="K315" s="130">
        <f t="shared" si="177"/>
        <v>25</v>
      </c>
      <c r="L315" s="129">
        <f t="shared" si="178"/>
        <v>44.419999999999995</v>
      </c>
      <c r="M315" s="128">
        <f t="shared" si="179"/>
        <v>24.3752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41595</v>
      </c>
      <c r="C316" s="119">
        <f>SUM(C310:C315)</f>
        <v>5770.12</v>
      </c>
      <c r="D316" s="119">
        <f>VLOOKUP($B316,Takings!$B:$P,3,0)</f>
        <v>1192.1199999999999</v>
      </c>
      <c r="E316" s="122">
        <f>SUM(C316:D316)</f>
        <v>6962.24</v>
      </c>
      <c r="F316" s="118"/>
      <c r="G316" s="121">
        <f>SUM(G310:G315)</f>
        <v>178</v>
      </c>
      <c r="H316" s="118">
        <f>AVERAGE(H310:H315)</f>
        <v>15.594121068145823</v>
      </c>
      <c r="I316" s="119">
        <f>SUM(I310:I315)</f>
        <v>2897.4700000000003</v>
      </c>
      <c r="J316" s="120">
        <f>SUM(J310:J315)</f>
        <v>59</v>
      </c>
      <c r="K316" s="120">
        <f>SUM(G316,J316)</f>
        <v>237</v>
      </c>
      <c r="L316" s="119">
        <f>AVERAGE(L310:L315)</f>
        <v>46.369111111111117</v>
      </c>
      <c r="M316" s="118">
        <f>AVERAGE(M310:M315)</f>
        <v>23.486452819183739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53" t="s">
        <v>1318</v>
      </c>
      <c r="B317" s="132">
        <v>41596</v>
      </c>
      <c r="C317" s="129">
        <f>SUMIF(Takings!$B:$B,'2013'!$B317,Takings!C:C)</f>
        <v>583.75</v>
      </c>
      <c r="D317" s="119">
        <f>SUMIF(Takings!$B:$B,'2013'!$B317,Takings!D:D)</f>
        <v>0</v>
      </c>
      <c r="E317" s="119">
        <f>SUMIF(Takings!$B:$B,'2013'!$B317,Takings!E:E)</f>
        <v>0</v>
      </c>
      <c r="F317" s="128">
        <f>SUMIF(Takings!$B:$B,'2013'!$B317,Takings!F:F)</f>
        <v>471.95</v>
      </c>
      <c r="G317" s="131">
        <f>SUMIF(Takings!$B:$B,'2013'!$B317,Takings!G:G)</f>
        <v>29</v>
      </c>
      <c r="H317" s="128">
        <f t="shared" ref="H317:H322" si="180">IFERROR(F317/G317,0)</f>
        <v>16.274137931034481</v>
      </c>
      <c r="I317" s="129">
        <f>SUMIF(Takings!$B:$B,'2013'!$B317,Takings!I:I)</f>
        <v>111.8</v>
      </c>
      <c r="J317" s="130">
        <f>SUMIF(Takings!$B:$B,'2013'!$B317,Takings!J:J)</f>
        <v>5</v>
      </c>
      <c r="K317" s="130">
        <f t="shared" ref="K317:K322" si="181">IFERROR(SUM(G317,J317),0)</f>
        <v>34</v>
      </c>
      <c r="L317" s="129">
        <f t="shared" ref="L317:L322" si="182">IFERROR(MEDIAN(I317/J317),0)</f>
        <v>22.36</v>
      </c>
      <c r="M317" s="128">
        <f t="shared" ref="M317:M322" si="183">IFERROR(SUM(F317,I317)/K317,0)</f>
        <v>17.169117647058822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53" t="s">
        <v>1318</v>
      </c>
      <c r="B318" s="132">
        <v>41597</v>
      </c>
      <c r="C318" s="129">
        <f>SUMIF(Takings!$B:$B,'2013'!$B318,Takings!C:C)</f>
        <v>751.52</v>
      </c>
      <c r="D318" s="119">
        <f>SUMIF(Takings!$B:$B,'2013'!$B318,Takings!D:D)</f>
        <v>0</v>
      </c>
      <c r="E318" s="119">
        <f>SUMIF(Takings!$B:$B,'2013'!$B318,Takings!E:E)</f>
        <v>0</v>
      </c>
      <c r="F318" s="128">
        <f>SUMIF(Takings!$B:$B,'2013'!$B318,Takings!F:F)</f>
        <v>378.1</v>
      </c>
      <c r="G318" s="131">
        <f>SUMIF(Takings!$B:$B,'2013'!$B318,Takings!G:G)</f>
        <v>24</v>
      </c>
      <c r="H318" s="128">
        <f t="shared" si="180"/>
        <v>15.754166666666668</v>
      </c>
      <c r="I318" s="129">
        <f>SUMIF(Takings!$B:$B,'2013'!$B318,Takings!I:I)</f>
        <v>373.42</v>
      </c>
      <c r="J318" s="130">
        <f>SUMIF(Takings!$B:$B,'2013'!$B318,Takings!J:J)</f>
        <v>10</v>
      </c>
      <c r="K318" s="130">
        <f t="shared" si="181"/>
        <v>34</v>
      </c>
      <c r="L318" s="129">
        <f t="shared" si="182"/>
        <v>37.341999999999999</v>
      </c>
      <c r="M318" s="128">
        <f t="shared" si="183"/>
        <v>22.103529411764704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53" t="s">
        <v>1318</v>
      </c>
      <c r="B319" s="132">
        <v>41598</v>
      </c>
      <c r="C319" s="129">
        <f>SUMIF(Takings!$B:$B,'2013'!$B319,Takings!C:C)</f>
        <v>892.87</v>
      </c>
      <c r="D319" s="119">
        <f>SUMIF(Takings!$B:$B,'2013'!$B319,Takings!D:D)</f>
        <v>0</v>
      </c>
      <c r="E319" s="119">
        <f>SUMIF(Takings!$B:$B,'2013'!$B319,Takings!E:E)</f>
        <v>0</v>
      </c>
      <c r="F319" s="128">
        <f>SUMIF(Takings!$B:$B,'2013'!$B319,Takings!F:F)</f>
        <v>567.4</v>
      </c>
      <c r="G319" s="131">
        <f>SUMIF(Takings!$B:$B,'2013'!$B319,Takings!G:G)</f>
        <v>25</v>
      </c>
      <c r="H319" s="128">
        <f t="shared" si="180"/>
        <v>22.695999999999998</v>
      </c>
      <c r="I319" s="129">
        <f>SUMIF(Takings!$B:$B,'2013'!$B319,Takings!I:I)</f>
        <v>325.47000000000003</v>
      </c>
      <c r="J319" s="130">
        <f>SUMIF(Takings!$B:$B,'2013'!$B319,Takings!J:J)</f>
        <v>10</v>
      </c>
      <c r="K319" s="130">
        <f t="shared" si="181"/>
        <v>35</v>
      </c>
      <c r="L319" s="129">
        <f t="shared" si="182"/>
        <v>32.547000000000004</v>
      </c>
      <c r="M319" s="128">
        <f t="shared" si="183"/>
        <v>25.510571428571428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53" t="s">
        <v>1318</v>
      </c>
      <c r="B320" s="132">
        <v>41599</v>
      </c>
      <c r="C320" s="129">
        <f>SUMIF(Takings!$B:$B,'2013'!$B320,Takings!C:C)</f>
        <v>1329.69</v>
      </c>
      <c r="D320" s="119">
        <f>SUMIF(Takings!$B:$B,'2013'!$B320,Takings!D:D)</f>
        <v>0</v>
      </c>
      <c r="E320" s="119">
        <f>SUMIF(Takings!$B:$B,'2013'!$B320,Takings!E:E)</f>
        <v>0</v>
      </c>
      <c r="F320" s="128">
        <f>SUMIF(Takings!$B:$B,'2013'!$B320,Takings!F:F)</f>
        <v>369.3</v>
      </c>
      <c r="G320" s="131">
        <f>SUMIF(Takings!$B:$B,'2013'!$B320,Takings!G:G)</f>
        <v>24</v>
      </c>
      <c r="H320" s="128">
        <f t="shared" si="180"/>
        <v>15.387500000000001</v>
      </c>
      <c r="I320" s="129">
        <f>SUMIF(Takings!$B:$B,'2013'!$B320,Takings!I:I)</f>
        <v>960.39</v>
      </c>
      <c r="J320" s="130">
        <f>SUMIF(Takings!$B:$B,'2013'!$B320,Takings!J:J)</f>
        <v>10</v>
      </c>
      <c r="K320" s="130">
        <f t="shared" si="181"/>
        <v>34</v>
      </c>
      <c r="L320" s="129">
        <f t="shared" si="182"/>
        <v>96.039000000000001</v>
      </c>
      <c r="M320" s="128">
        <f t="shared" si="183"/>
        <v>39.108529411764707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x14ac:dyDescent="0.35">
      <c r="A321" s="153" t="s">
        <v>1318</v>
      </c>
      <c r="B321" s="132">
        <v>41600</v>
      </c>
      <c r="C321" s="129">
        <f>SUMIF(Takings!$B:$B,'2013'!$B321,Takings!C:C)</f>
        <v>1857.14</v>
      </c>
      <c r="D321" s="119">
        <f>SUMIF(Takings!$B:$B,'2013'!$B321,Takings!D:D)</f>
        <v>0</v>
      </c>
      <c r="E321" s="119">
        <f>SUMIF(Takings!$B:$B,'2013'!$B321,Takings!E:E)</f>
        <v>0</v>
      </c>
      <c r="F321" s="128">
        <f>SUMIF(Takings!$B:$B,'2013'!$B321,Takings!F:F)</f>
        <v>1051.55</v>
      </c>
      <c r="G321" s="131">
        <f>SUMIF(Takings!$B:$B,'2013'!$B321,Takings!G:G)</f>
        <v>39</v>
      </c>
      <c r="H321" s="128">
        <f t="shared" si="180"/>
        <v>26.96282051282051</v>
      </c>
      <c r="I321" s="129">
        <f>SUMIF(Takings!$B:$B,'2013'!$B321,Takings!I:I)</f>
        <v>805.59</v>
      </c>
      <c r="J321" s="130">
        <f>SUMIF(Takings!$B:$B,'2013'!$B321,Takings!J:J)</f>
        <v>15</v>
      </c>
      <c r="K321" s="130">
        <f t="shared" si="181"/>
        <v>54</v>
      </c>
      <c r="L321" s="129">
        <f t="shared" si="182"/>
        <v>53.706000000000003</v>
      </c>
      <c r="M321" s="128">
        <f t="shared" si="183"/>
        <v>34.391481481481478</v>
      </c>
      <c r="N321" s="127" t="str">
        <f>IF(VLOOKUP($B321,Takings!$B:$P,13,0)=0,"",VLOOKUP($B321,Takings!$B:$P,13,0))</f>
        <v/>
      </c>
      <c r="O321" s="126" t="str">
        <f>IF(VLOOKUP($B321,Takings!$B:$P,14,0)=0,"",VLOOKUP($B321,Takings!$B:$P,14,0))</f>
        <v/>
      </c>
      <c r="P321" s="125" t="str">
        <f>IF(VLOOKUP($B321,Takings!$B:$P,15,0)=0,"",VLOOKUP($B321,Takings!$B:$P,15,0))</f>
        <v/>
      </c>
    </row>
    <row r="322" spans="1:16" x14ac:dyDescent="0.35">
      <c r="A322" s="153" t="s">
        <v>1318</v>
      </c>
      <c r="B322" s="132">
        <v>41601</v>
      </c>
      <c r="C322" s="129">
        <f>SUMIF(Takings!$B:$B,'2013'!$B322,Takings!C:C)</f>
        <v>757.08</v>
      </c>
      <c r="D322" s="119">
        <f>SUMIF(Takings!$B:$B,'2013'!$B322,Takings!D:D)</f>
        <v>0</v>
      </c>
      <c r="E322" s="119">
        <f>SUMIF(Takings!$B:$B,'2013'!$B322,Takings!E:E)</f>
        <v>0</v>
      </c>
      <c r="F322" s="128">
        <f>SUMIF(Takings!$B:$B,'2013'!$B322,Takings!F:F)</f>
        <v>297.95</v>
      </c>
      <c r="G322" s="131">
        <f>SUMIF(Takings!$B:$B,'2013'!$B322,Takings!G:G)</f>
        <v>20</v>
      </c>
      <c r="H322" s="128">
        <f t="shared" si="180"/>
        <v>14.897499999999999</v>
      </c>
      <c r="I322" s="129">
        <f>SUMIF(Takings!$B:$B,'2013'!$B322,Takings!I:I)</f>
        <v>459.13</v>
      </c>
      <c r="J322" s="130">
        <f>SUMIF(Takings!$B:$B,'2013'!$B322,Takings!J:J)</f>
        <v>8</v>
      </c>
      <c r="K322" s="130">
        <f t="shared" si="181"/>
        <v>28</v>
      </c>
      <c r="L322" s="129">
        <f t="shared" si="182"/>
        <v>57.391249999999999</v>
      </c>
      <c r="M322" s="128">
        <f t="shared" si="183"/>
        <v>27.038571428571426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41602</v>
      </c>
      <c r="C323" s="119">
        <f>SUM(C317:C322)</f>
        <v>6172.05</v>
      </c>
      <c r="D323" s="119">
        <f>VLOOKUP($B323,Takings!$B:$P,3,0)</f>
        <v>2214.63</v>
      </c>
      <c r="E323" s="122">
        <f>SUM(C323:D323)</f>
        <v>8386.68</v>
      </c>
      <c r="F323" s="118"/>
      <c r="G323" s="121">
        <f>SUM(G317:G322)</f>
        <v>161</v>
      </c>
      <c r="H323" s="118">
        <f>AVERAGE(H317:H322)</f>
        <v>18.66202085175361</v>
      </c>
      <c r="I323" s="119">
        <f>SUM(I317:I322)</f>
        <v>3035.8</v>
      </c>
      <c r="J323" s="120">
        <f>SUM(J317:J322)</f>
        <v>58</v>
      </c>
      <c r="K323" s="120">
        <f>SUM(G323,J323)</f>
        <v>219</v>
      </c>
      <c r="L323" s="119">
        <f>AVERAGE(L317:L322)</f>
        <v>49.897541666666676</v>
      </c>
      <c r="M323" s="118">
        <f>AVERAGE(M317:M322)</f>
        <v>27.553633468202094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53" t="s">
        <v>1319</v>
      </c>
      <c r="B324" s="132">
        <v>41603</v>
      </c>
      <c r="C324" s="129">
        <f>SUMIF(Takings!$B:$B,'2013'!$B324,Takings!C:C)</f>
        <v>694.03</v>
      </c>
      <c r="D324" s="119">
        <f>SUMIF(Takings!$B:$B,'2013'!$B324,Takings!D:D)</f>
        <v>0</v>
      </c>
      <c r="E324" s="119">
        <f>SUMIF(Takings!$B:$B,'2013'!$B324,Takings!E:E)</f>
        <v>0</v>
      </c>
      <c r="F324" s="128">
        <f>SUMIF(Takings!$B:$B,'2013'!$B324,Takings!F:F)</f>
        <v>376.15</v>
      </c>
      <c r="G324" s="131">
        <f>SUMIF(Takings!$B:$B,'2013'!$B324,Takings!G:G)</f>
        <v>23</v>
      </c>
      <c r="H324" s="128">
        <f t="shared" ref="H324:H329" si="184">IFERROR(F324/G324,0)</f>
        <v>16.354347826086954</v>
      </c>
      <c r="I324" s="129">
        <f>SUMIF(Takings!$B:$B,'2013'!$B324,Takings!I:I)</f>
        <v>317.88</v>
      </c>
      <c r="J324" s="130">
        <f>SUMIF(Takings!$B:$B,'2013'!$B324,Takings!J:J)</f>
        <v>5</v>
      </c>
      <c r="K324" s="130">
        <f t="shared" ref="K324:K329" si="185">IFERROR(SUM(G324,J324),0)</f>
        <v>28</v>
      </c>
      <c r="L324" s="129">
        <f t="shared" ref="L324:L329" si="186">IFERROR(MEDIAN(I324/J324),0)</f>
        <v>63.576000000000001</v>
      </c>
      <c r="M324" s="128">
        <f t="shared" ref="M324:M329" si="187">IFERROR(SUM(F324,I324)/K324,0)</f>
        <v>24.786785714285713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53" t="s">
        <v>1319</v>
      </c>
      <c r="B325" s="132">
        <v>41604</v>
      </c>
      <c r="C325" s="129">
        <f>SUMIF(Takings!$B:$B,'2013'!$B325,Takings!C:C)</f>
        <v>658.5</v>
      </c>
      <c r="D325" s="119">
        <f>SUMIF(Takings!$B:$B,'2013'!$B325,Takings!D:D)</f>
        <v>0</v>
      </c>
      <c r="E325" s="119">
        <f>SUMIF(Takings!$B:$B,'2013'!$B325,Takings!E:E)</f>
        <v>0</v>
      </c>
      <c r="F325" s="128">
        <f>SUMIF(Takings!$B:$B,'2013'!$B325,Takings!F:F)</f>
        <v>324.55</v>
      </c>
      <c r="G325" s="131">
        <f>SUMIF(Takings!$B:$B,'2013'!$B325,Takings!G:G)</f>
        <v>27</v>
      </c>
      <c r="H325" s="128">
        <f t="shared" si="184"/>
        <v>12.020370370370371</v>
      </c>
      <c r="I325" s="129">
        <f>SUMIF(Takings!$B:$B,'2013'!$B325,Takings!I:I)</f>
        <v>334.05</v>
      </c>
      <c r="J325" s="130">
        <f>SUMIF(Takings!$B:$B,'2013'!$B325,Takings!J:J)</f>
        <v>10</v>
      </c>
      <c r="K325" s="130">
        <f t="shared" si="185"/>
        <v>37</v>
      </c>
      <c r="L325" s="129">
        <f t="shared" si="186"/>
        <v>33.405000000000001</v>
      </c>
      <c r="M325" s="128">
        <f t="shared" si="187"/>
        <v>17.8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53" t="s">
        <v>1319</v>
      </c>
      <c r="B326" s="132">
        <v>41605</v>
      </c>
      <c r="C326" s="129">
        <f>SUMIF(Takings!$B:$B,'2013'!$B326,Takings!C:C)</f>
        <v>1031.58</v>
      </c>
      <c r="D326" s="119">
        <f>SUMIF(Takings!$B:$B,'2013'!$B326,Takings!D:D)</f>
        <v>0</v>
      </c>
      <c r="E326" s="119">
        <f>SUMIF(Takings!$B:$B,'2013'!$B326,Takings!E:E)</f>
        <v>0</v>
      </c>
      <c r="F326" s="128">
        <f>SUMIF(Takings!$B:$B,'2013'!$B326,Takings!F:F)</f>
        <v>639.75</v>
      </c>
      <c r="G326" s="131">
        <f>SUMIF(Takings!$B:$B,'2013'!$B326,Takings!G:G)</f>
        <v>28</v>
      </c>
      <c r="H326" s="128">
        <f t="shared" si="184"/>
        <v>22.848214285714285</v>
      </c>
      <c r="I326" s="129">
        <f>SUMIF(Takings!$B:$B,'2013'!$B326,Takings!I:I)</f>
        <v>391.83</v>
      </c>
      <c r="J326" s="130">
        <f>SUMIF(Takings!$B:$B,'2013'!$B326,Takings!J:J)</f>
        <v>11</v>
      </c>
      <c r="K326" s="130">
        <f t="shared" si="185"/>
        <v>39</v>
      </c>
      <c r="L326" s="129">
        <f t="shared" si="186"/>
        <v>35.620909090909088</v>
      </c>
      <c r="M326" s="128">
        <f t="shared" si="187"/>
        <v>26.450769230769229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53" t="s">
        <v>1319</v>
      </c>
      <c r="B327" s="132">
        <v>41606</v>
      </c>
      <c r="C327" s="129">
        <f>SUMIF(Takings!$B:$B,'2013'!$B327,Takings!C:C)</f>
        <v>1301.18</v>
      </c>
      <c r="D327" s="119">
        <f>SUMIF(Takings!$B:$B,'2013'!$B327,Takings!D:D)</f>
        <v>0</v>
      </c>
      <c r="E327" s="119">
        <f>SUMIF(Takings!$B:$B,'2013'!$B327,Takings!E:E)</f>
        <v>0</v>
      </c>
      <c r="F327" s="128">
        <f>SUMIF(Takings!$B:$B,'2013'!$B327,Takings!F:F)</f>
        <v>725.75</v>
      </c>
      <c r="G327" s="131">
        <f>SUMIF(Takings!$B:$B,'2013'!$B327,Takings!G:G)</f>
        <v>41</v>
      </c>
      <c r="H327" s="128">
        <f t="shared" si="184"/>
        <v>17.701219512195124</v>
      </c>
      <c r="I327" s="129">
        <f>SUMIF(Takings!$B:$B,'2013'!$B327,Takings!I:I)</f>
        <v>575.42999999999995</v>
      </c>
      <c r="J327" s="130">
        <f>SUMIF(Takings!$B:$B,'2013'!$B327,Takings!J:J)</f>
        <v>13</v>
      </c>
      <c r="K327" s="130">
        <f t="shared" si="185"/>
        <v>54</v>
      </c>
      <c r="L327" s="129">
        <f t="shared" si="186"/>
        <v>44.263846153846153</v>
      </c>
      <c r="M327" s="128">
        <f t="shared" si="187"/>
        <v>24.095925925925922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53" t="s">
        <v>1319</v>
      </c>
      <c r="B328" s="132">
        <v>41607</v>
      </c>
      <c r="C328" s="129">
        <f>SUMIF(Takings!$B:$B,'2013'!$B328,Takings!C:C)</f>
        <v>1657.91</v>
      </c>
      <c r="D328" s="119">
        <f>SUMIF(Takings!$B:$B,'2013'!$B328,Takings!D:D)</f>
        <v>0</v>
      </c>
      <c r="E328" s="119">
        <f>SUMIF(Takings!$B:$B,'2013'!$B328,Takings!E:E)</f>
        <v>0</v>
      </c>
      <c r="F328" s="128">
        <f>SUMIF(Takings!$B:$B,'2013'!$B328,Takings!F:F)</f>
        <v>1338.35</v>
      </c>
      <c r="G328" s="131">
        <f>SUMIF(Takings!$B:$B,'2013'!$B328,Takings!G:G)</f>
        <v>49</v>
      </c>
      <c r="H328" s="128">
        <f t="shared" si="184"/>
        <v>27.313265306122446</v>
      </c>
      <c r="I328" s="129">
        <f>SUMIF(Takings!$B:$B,'2013'!$B328,Takings!I:I)</f>
        <v>319.56</v>
      </c>
      <c r="J328" s="130">
        <f>SUMIF(Takings!$B:$B,'2013'!$B328,Takings!J:J)</f>
        <v>9</v>
      </c>
      <c r="K328" s="130">
        <f t="shared" si="185"/>
        <v>58</v>
      </c>
      <c r="L328" s="129">
        <f t="shared" si="186"/>
        <v>35.506666666666668</v>
      </c>
      <c r="M328" s="128">
        <f t="shared" si="187"/>
        <v>28.58465517241379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53" t="s">
        <v>1319</v>
      </c>
      <c r="B329" s="132">
        <v>41608</v>
      </c>
      <c r="C329" s="129">
        <f>SUMIF(Takings!$B:$B,'2013'!$B329,Takings!C:C)</f>
        <v>1175.05</v>
      </c>
      <c r="D329" s="119">
        <f>SUMIF(Takings!$B:$B,'2013'!$B329,Takings!D:D)</f>
        <v>0</v>
      </c>
      <c r="E329" s="119">
        <f>SUMIF(Takings!$B:$B,'2013'!$B329,Takings!E:E)</f>
        <v>0</v>
      </c>
      <c r="F329" s="128">
        <f>SUMIF(Takings!$B:$B,'2013'!$B329,Takings!F:F)</f>
        <v>557.79999999999995</v>
      </c>
      <c r="G329" s="131">
        <f>SUMIF(Takings!$B:$B,'2013'!$B329,Takings!G:G)</f>
        <v>23</v>
      </c>
      <c r="H329" s="128">
        <f t="shared" si="184"/>
        <v>24.252173913043475</v>
      </c>
      <c r="I329" s="129">
        <f>SUMIF(Takings!$B:$B,'2013'!$B329,Takings!I:I)</f>
        <v>617.25</v>
      </c>
      <c r="J329" s="130">
        <f>SUMIF(Takings!$B:$B,'2013'!$B329,Takings!J:J)</f>
        <v>12</v>
      </c>
      <c r="K329" s="130">
        <f t="shared" si="185"/>
        <v>35</v>
      </c>
      <c r="L329" s="129">
        <f t="shared" si="186"/>
        <v>51.4375</v>
      </c>
      <c r="M329" s="128">
        <f t="shared" si="187"/>
        <v>33.572857142857139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41609</v>
      </c>
      <c r="C330" s="119">
        <f>SUM(C324:C329)</f>
        <v>6518.25</v>
      </c>
      <c r="D330" s="119">
        <f>VLOOKUP($B330,Takings!$B:$P,3,0)</f>
        <v>2107.5300000000002</v>
      </c>
      <c r="E330" s="122">
        <f>SUM(C330:D330)</f>
        <v>8625.7800000000007</v>
      </c>
      <c r="F330" s="118"/>
      <c r="G330" s="121">
        <f>SUM(G324:G329)</f>
        <v>191</v>
      </c>
      <c r="H330" s="118">
        <f>AVERAGE(H324:H329)</f>
        <v>20.081598535588775</v>
      </c>
      <c r="I330" s="119">
        <f>SUM(I324:I329)</f>
        <v>2556</v>
      </c>
      <c r="J330" s="120">
        <f>SUM(J324:J329)</f>
        <v>60</v>
      </c>
      <c r="K330" s="120">
        <f>SUM(G330,J330)</f>
        <v>251</v>
      </c>
      <c r="L330" s="119">
        <f>AVERAGE(L324:L329)</f>
        <v>43.968320318570314</v>
      </c>
      <c r="M330" s="118">
        <f>AVERAGE(M324:M329)</f>
        <v>25.881832197708633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53" t="s">
        <v>1320</v>
      </c>
      <c r="B331" s="132">
        <v>41610</v>
      </c>
      <c r="C331" s="129">
        <f>SUMIF(Takings!$B:$B,'2013'!$B331,Takings!C:C)</f>
        <v>633.11</v>
      </c>
      <c r="D331" s="119">
        <f>SUMIF(Takings!$B:$B,'2013'!$B331,Takings!D:D)</f>
        <v>0</v>
      </c>
      <c r="E331" s="119">
        <f>SUMIF(Takings!$B:$B,'2013'!$B331,Takings!E:E)</f>
        <v>0</v>
      </c>
      <c r="F331" s="128">
        <f>SUMIF(Takings!$B:$B,'2013'!$B331,Takings!F:F)</f>
        <v>400.3</v>
      </c>
      <c r="G331" s="131">
        <f>SUMIF(Takings!$B:$B,'2013'!$B331,Takings!G:G)</f>
        <v>27</v>
      </c>
      <c r="H331" s="128">
        <f t="shared" ref="H331:H336" si="188">IFERROR(F331/G331,0)</f>
        <v>14.825925925925926</v>
      </c>
      <c r="I331" s="129">
        <f>SUMIF(Takings!$B:$B,'2013'!$B331,Takings!I:I)</f>
        <v>232.87</v>
      </c>
      <c r="J331" s="130">
        <f>SUMIF(Takings!$B:$B,'2013'!$B331,Takings!J:J)</f>
        <v>6</v>
      </c>
      <c r="K331" s="130">
        <f t="shared" ref="K331:K336" si="189">IFERROR(SUM(G331,J331),0)</f>
        <v>33</v>
      </c>
      <c r="L331" s="129">
        <f t="shared" ref="L331:L336" si="190">IFERROR(MEDIAN(I331/J331),0)</f>
        <v>38.811666666666667</v>
      </c>
      <c r="M331" s="128">
        <f t="shared" ref="M331:M336" si="191">IFERROR(SUM(F331,I331)/K331,0)</f>
        <v>19.186969696969697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53" t="s">
        <v>1320</v>
      </c>
      <c r="B332" s="132">
        <v>41611</v>
      </c>
      <c r="C332" s="129">
        <f>SUMIF(Takings!$B:$B,'2013'!$B332,Takings!C:C)</f>
        <v>806.97</v>
      </c>
      <c r="D332" s="119">
        <f>SUMIF(Takings!$B:$B,'2013'!$B332,Takings!D:D)</f>
        <v>0</v>
      </c>
      <c r="E332" s="119">
        <f>SUMIF(Takings!$B:$B,'2013'!$B332,Takings!E:E)</f>
        <v>0</v>
      </c>
      <c r="F332" s="128">
        <f>SUMIF(Takings!$B:$B,'2013'!$B332,Takings!F:F)</f>
        <v>369.8</v>
      </c>
      <c r="G332" s="131">
        <f>SUMIF(Takings!$B:$B,'2013'!$B332,Takings!G:G)</f>
        <v>23</v>
      </c>
      <c r="H332" s="128">
        <f t="shared" si="188"/>
        <v>16.078260869565216</v>
      </c>
      <c r="I332" s="129">
        <f>SUMIF(Takings!$B:$B,'2013'!$B332,Takings!I:I)</f>
        <v>437.17</v>
      </c>
      <c r="J332" s="130">
        <f>SUMIF(Takings!$B:$B,'2013'!$B332,Takings!J:J)</f>
        <v>9</v>
      </c>
      <c r="K332" s="130">
        <f t="shared" si="189"/>
        <v>32</v>
      </c>
      <c r="L332" s="129">
        <f t="shared" si="190"/>
        <v>48.574444444444445</v>
      </c>
      <c r="M332" s="128">
        <f t="shared" si="191"/>
        <v>25.217812500000001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53" t="s">
        <v>1320</v>
      </c>
      <c r="B333" s="132">
        <v>41612</v>
      </c>
      <c r="C333" s="129">
        <f>SUMIF(Takings!$B:$B,'2013'!$B333,Takings!C:C)</f>
        <v>1276.9000000000001</v>
      </c>
      <c r="D333" s="119">
        <f>SUMIF(Takings!$B:$B,'2013'!$B333,Takings!D:D)</f>
        <v>0</v>
      </c>
      <c r="E333" s="119">
        <f>SUMIF(Takings!$B:$B,'2013'!$B333,Takings!E:E)</f>
        <v>0</v>
      </c>
      <c r="F333" s="128">
        <f>SUMIF(Takings!$B:$B,'2013'!$B333,Takings!F:F)</f>
        <v>649.79999999999995</v>
      </c>
      <c r="G333" s="131">
        <f>SUMIF(Takings!$B:$B,'2013'!$B333,Takings!G:G)</f>
        <v>29</v>
      </c>
      <c r="H333" s="128">
        <f t="shared" si="188"/>
        <v>22.406896551724138</v>
      </c>
      <c r="I333" s="129">
        <f>SUMIF(Takings!$B:$B,'2013'!$B333,Takings!I:I)</f>
        <v>627.1</v>
      </c>
      <c r="J333" s="130">
        <f>SUMIF(Takings!$B:$B,'2013'!$B333,Takings!J:J)</f>
        <v>14</v>
      </c>
      <c r="K333" s="130">
        <f t="shared" si="189"/>
        <v>43</v>
      </c>
      <c r="L333" s="129">
        <f t="shared" si="190"/>
        <v>44.792857142857144</v>
      </c>
      <c r="M333" s="128">
        <f t="shared" si="191"/>
        <v>29.695348837209306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53" t="s">
        <v>1320</v>
      </c>
      <c r="B334" s="132">
        <v>41613</v>
      </c>
      <c r="C334" s="129">
        <f>SUMIF(Takings!$B:$B,'2013'!$B334,Takings!C:C)</f>
        <v>1848.77</v>
      </c>
      <c r="D334" s="119">
        <f>SUMIF(Takings!$B:$B,'2013'!$B334,Takings!D:D)</f>
        <v>0</v>
      </c>
      <c r="E334" s="119">
        <f>SUMIF(Takings!$B:$B,'2013'!$B334,Takings!E:E)</f>
        <v>0</v>
      </c>
      <c r="F334" s="128">
        <f>SUMIF(Takings!$B:$B,'2013'!$B334,Takings!F:F)</f>
        <v>1101.4000000000001</v>
      </c>
      <c r="G334" s="131">
        <f>SUMIF(Takings!$B:$B,'2013'!$B334,Takings!G:G)</f>
        <v>41</v>
      </c>
      <c r="H334" s="128">
        <f t="shared" si="188"/>
        <v>26.863414634146345</v>
      </c>
      <c r="I334" s="129">
        <f>SUMIF(Takings!$B:$B,'2013'!$B334,Takings!I:I)</f>
        <v>747.37</v>
      </c>
      <c r="J334" s="130">
        <f>SUMIF(Takings!$B:$B,'2013'!$B334,Takings!J:J)</f>
        <v>15</v>
      </c>
      <c r="K334" s="130">
        <f t="shared" si="189"/>
        <v>56</v>
      </c>
      <c r="L334" s="129">
        <f t="shared" si="190"/>
        <v>49.824666666666666</v>
      </c>
      <c r="M334" s="128">
        <f t="shared" si="191"/>
        <v>33.013750000000002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53" t="s">
        <v>1320</v>
      </c>
      <c r="B335" s="132">
        <v>41614</v>
      </c>
      <c r="C335" s="129">
        <f>SUMIF(Takings!$B:$B,'2013'!$B335,Takings!C:C)</f>
        <v>880.77</v>
      </c>
      <c r="D335" s="119">
        <f>SUMIF(Takings!$B:$B,'2013'!$B335,Takings!D:D)</f>
        <v>0</v>
      </c>
      <c r="E335" s="119">
        <f>SUMIF(Takings!$B:$B,'2013'!$B335,Takings!E:E)</f>
        <v>0</v>
      </c>
      <c r="F335" s="128">
        <f>SUMIF(Takings!$B:$B,'2013'!$B335,Takings!F:F)</f>
        <v>589.4</v>
      </c>
      <c r="G335" s="131">
        <f>SUMIF(Takings!$B:$B,'2013'!$B335,Takings!G:G)</f>
        <v>41</v>
      </c>
      <c r="H335" s="128">
        <f t="shared" si="188"/>
        <v>14.37560975609756</v>
      </c>
      <c r="I335" s="129">
        <f>SUMIF(Takings!$B:$B,'2013'!$B335,Takings!I:I)</f>
        <v>291.37</v>
      </c>
      <c r="J335" s="130">
        <f>SUMIF(Takings!$B:$B,'2013'!$B335,Takings!J:J)</f>
        <v>10</v>
      </c>
      <c r="K335" s="130">
        <f t="shared" si="189"/>
        <v>51</v>
      </c>
      <c r="L335" s="129">
        <f t="shared" si="190"/>
        <v>29.137</v>
      </c>
      <c r="M335" s="128">
        <f t="shared" si="191"/>
        <v>17.27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53" t="s">
        <v>1320</v>
      </c>
      <c r="B336" s="132">
        <v>41615</v>
      </c>
      <c r="C336" s="129">
        <f>SUMIF(Takings!$B:$B,'2013'!$B336,Takings!C:C)</f>
        <v>1370.55</v>
      </c>
      <c r="D336" s="119">
        <f>SUMIF(Takings!$B:$B,'2013'!$B336,Takings!D:D)</f>
        <v>0</v>
      </c>
      <c r="E336" s="119">
        <f>SUMIF(Takings!$B:$B,'2013'!$B336,Takings!E:E)</f>
        <v>0</v>
      </c>
      <c r="F336" s="128">
        <f>SUMIF(Takings!$B:$B,'2013'!$B336,Takings!F:F)</f>
        <v>463.55</v>
      </c>
      <c r="G336" s="131">
        <f>SUMIF(Takings!$B:$B,'2013'!$B336,Takings!G:G)</f>
        <v>20</v>
      </c>
      <c r="H336" s="128">
        <f t="shared" si="188"/>
        <v>23.177500000000002</v>
      </c>
      <c r="I336" s="129">
        <f>SUMIF(Takings!$B:$B,'2013'!$B336,Takings!I:I)</f>
        <v>907</v>
      </c>
      <c r="J336" s="130">
        <f>SUMIF(Takings!$B:$B,'2013'!$B336,Takings!J:J)</f>
        <v>8</v>
      </c>
      <c r="K336" s="130">
        <f t="shared" si="189"/>
        <v>28</v>
      </c>
      <c r="L336" s="129">
        <f t="shared" si="190"/>
        <v>113.375</v>
      </c>
      <c r="M336" s="128">
        <f t="shared" si="191"/>
        <v>48.948214285714286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41616</v>
      </c>
      <c r="C337" s="119">
        <f>SUM(C331:C336)</f>
        <v>6817.0700000000006</v>
      </c>
      <c r="D337" s="119">
        <f>VLOOKUP($B337,Takings!$B:$P,3,0)</f>
        <v>2126.86</v>
      </c>
      <c r="E337" s="122">
        <f>SUM(C337:D337)</f>
        <v>8943.93</v>
      </c>
      <c r="F337" s="118"/>
      <c r="G337" s="121">
        <f>SUM(G331:G336)</f>
        <v>181</v>
      </c>
      <c r="H337" s="118">
        <f>AVERAGE(H331:H336)</f>
        <v>19.621267956243198</v>
      </c>
      <c r="I337" s="119">
        <f>SUM(I331:I336)</f>
        <v>3242.8799999999997</v>
      </c>
      <c r="J337" s="120">
        <f>SUM(J331:J336)</f>
        <v>62</v>
      </c>
      <c r="K337" s="120">
        <f>SUM(G337,J337)</f>
        <v>243</v>
      </c>
      <c r="L337" s="119">
        <f>AVERAGE(L331:L336)</f>
        <v>54.085939153439163</v>
      </c>
      <c r="M337" s="118">
        <f>AVERAGE(M331:M336)</f>
        <v>28.888682553315547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53" t="s">
        <v>1321</v>
      </c>
      <c r="B338" s="132">
        <v>41617</v>
      </c>
      <c r="C338" s="129">
        <f>SUMIF(Takings!$B:$B,'2013'!$B338,Takings!C:C)</f>
        <v>407.37</v>
      </c>
      <c r="D338" s="119">
        <f>SUMIF(Takings!$B:$B,'2013'!$B338,Takings!D:D)</f>
        <v>0</v>
      </c>
      <c r="E338" s="119">
        <f>SUMIF(Takings!$B:$B,'2013'!$B338,Takings!E:E)</f>
        <v>0</v>
      </c>
      <c r="F338" s="128">
        <f>SUMIF(Takings!$B:$B,'2013'!$B338,Takings!F:F)</f>
        <v>270.7</v>
      </c>
      <c r="G338" s="131">
        <f>SUMIF(Takings!$B:$B,'2013'!$B338,Takings!G:G)</f>
        <v>32</v>
      </c>
      <c r="H338" s="128">
        <f t="shared" ref="H338:H343" si="192">IFERROR(F338/G338,0)</f>
        <v>8.4593749999999996</v>
      </c>
      <c r="I338" s="129">
        <f>SUMIF(Takings!$B:$B,'2013'!$B338,Takings!I:I)</f>
        <v>136.66999999999999</v>
      </c>
      <c r="J338" s="130">
        <f>SUMIF(Takings!$B:$B,'2013'!$B338,Takings!J:J)</f>
        <v>5</v>
      </c>
      <c r="K338" s="130">
        <f t="shared" ref="K338:K343" si="193">IFERROR(SUM(G338,J338),0)</f>
        <v>37</v>
      </c>
      <c r="L338" s="129">
        <f t="shared" ref="L338:L343" si="194">IFERROR(MEDIAN(I338/J338),0)</f>
        <v>27.333999999999996</v>
      </c>
      <c r="M338" s="128">
        <f t="shared" ref="M338:M343" si="195">IFERROR(SUM(F338,I338)/K338,0)</f>
        <v>11.01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53" t="s">
        <v>1321</v>
      </c>
      <c r="B339" s="132">
        <v>41618</v>
      </c>
      <c r="C339" s="129">
        <f>SUMIF(Takings!$B:$B,'2013'!$B339,Takings!C:C)</f>
        <v>968.97</v>
      </c>
      <c r="D339" s="119">
        <f>SUMIF(Takings!$B:$B,'2013'!$B339,Takings!D:D)</f>
        <v>0</v>
      </c>
      <c r="E339" s="119">
        <f>SUMIF(Takings!$B:$B,'2013'!$B339,Takings!E:E)</f>
        <v>0</v>
      </c>
      <c r="F339" s="128">
        <f>SUMIF(Takings!$B:$B,'2013'!$B339,Takings!F:F)</f>
        <v>419.75</v>
      </c>
      <c r="G339" s="131">
        <f>SUMIF(Takings!$B:$B,'2013'!$B339,Takings!G:G)</f>
        <v>28</v>
      </c>
      <c r="H339" s="128">
        <f t="shared" si="192"/>
        <v>14.991071428571429</v>
      </c>
      <c r="I339" s="129">
        <f>SUMIF(Takings!$B:$B,'2013'!$B339,Takings!I:I)</f>
        <v>549.22</v>
      </c>
      <c r="J339" s="130">
        <f>SUMIF(Takings!$B:$B,'2013'!$B339,Takings!J:J)</f>
        <v>13</v>
      </c>
      <c r="K339" s="130">
        <f t="shared" si="193"/>
        <v>41</v>
      </c>
      <c r="L339" s="129">
        <f t="shared" si="194"/>
        <v>42.247692307692311</v>
      </c>
      <c r="M339" s="128">
        <f t="shared" si="195"/>
        <v>23.633414634146341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53" t="s">
        <v>1321</v>
      </c>
      <c r="B340" s="132">
        <v>41619</v>
      </c>
      <c r="C340" s="129">
        <f>SUMIF(Takings!$B:$B,'2013'!$B340,Takings!C:C)</f>
        <v>512.94000000000005</v>
      </c>
      <c r="D340" s="119">
        <f>SUMIF(Takings!$B:$B,'2013'!$B340,Takings!D:D)</f>
        <v>0</v>
      </c>
      <c r="E340" s="119">
        <f>SUMIF(Takings!$B:$B,'2013'!$B340,Takings!E:E)</f>
        <v>0</v>
      </c>
      <c r="F340" s="128">
        <f>SUMIF(Takings!$B:$B,'2013'!$B340,Takings!F:F)</f>
        <v>340.16</v>
      </c>
      <c r="G340" s="131">
        <f>SUMIF(Takings!$B:$B,'2013'!$B340,Takings!G:G)</f>
        <v>25</v>
      </c>
      <c r="H340" s="128">
        <f t="shared" si="192"/>
        <v>13.606400000000001</v>
      </c>
      <c r="I340" s="129">
        <f>SUMIF(Takings!$B:$B,'2013'!$B340,Takings!I:I)</f>
        <v>172.98</v>
      </c>
      <c r="J340" s="130">
        <f>SUMIF(Takings!$B:$B,'2013'!$B340,Takings!J:J)</f>
        <v>10</v>
      </c>
      <c r="K340" s="130">
        <f t="shared" si="193"/>
        <v>35</v>
      </c>
      <c r="L340" s="129">
        <f t="shared" si="194"/>
        <v>17.297999999999998</v>
      </c>
      <c r="M340" s="128">
        <f t="shared" si="195"/>
        <v>14.661142857142856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53" t="s">
        <v>1321</v>
      </c>
      <c r="B341" s="132">
        <v>41620</v>
      </c>
      <c r="C341" s="129">
        <f>SUMIF(Takings!$B:$B,'2013'!$B341,Takings!C:C)</f>
        <v>1774.15</v>
      </c>
      <c r="D341" s="119">
        <f>SUMIF(Takings!$B:$B,'2013'!$B341,Takings!D:D)</f>
        <v>0</v>
      </c>
      <c r="E341" s="119">
        <f>SUMIF(Takings!$B:$B,'2013'!$B341,Takings!E:E)</f>
        <v>0</v>
      </c>
      <c r="F341" s="128">
        <f>SUMIF(Takings!$B:$B,'2013'!$B341,Takings!F:F)</f>
        <v>579.5</v>
      </c>
      <c r="G341" s="131">
        <f>SUMIF(Takings!$B:$B,'2013'!$B341,Takings!G:G)</f>
        <v>32</v>
      </c>
      <c r="H341" s="128">
        <f t="shared" si="192"/>
        <v>18.109375</v>
      </c>
      <c r="I341" s="129">
        <f>SUMIF(Takings!$B:$B,'2013'!$B341,Takings!I:I)</f>
        <v>1194.6500000000001</v>
      </c>
      <c r="J341" s="130">
        <f>SUMIF(Takings!$B:$B,'2013'!$B341,Takings!J:J)</f>
        <v>15</v>
      </c>
      <c r="K341" s="130">
        <f t="shared" si="193"/>
        <v>47</v>
      </c>
      <c r="L341" s="129">
        <f t="shared" si="194"/>
        <v>79.643333333333345</v>
      </c>
      <c r="M341" s="128">
        <f t="shared" si="195"/>
        <v>37.747872340425531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53" t="s">
        <v>1321</v>
      </c>
      <c r="B342" s="132">
        <v>41621</v>
      </c>
      <c r="C342" s="129">
        <f>SUMIF(Takings!$B:$B,'2013'!$B342,Takings!C:C)</f>
        <v>1520.7</v>
      </c>
      <c r="D342" s="119">
        <f>SUMIF(Takings!$B:$B,'2013'!$B342,Takings!D:D)</f>
        <v>0</v>
      </c>
      <c r="E342" s="119">
        <f>SUMIF(Takings!$B:$B,'2013'!$B342,Takings!E:E)</f>
        <v>0</v>
      </c>
      <c r="F342" s="128">
        <f>SUMIF(Takings!$B:$B,'2013'!$B342,Takings!F:F)</f>
        <v>896.4</v>
      </c>
      <c r="G342" s="131">
        <f>SUMIF(Takings!$B:$B,'2013'!$B342,Takings!G:G)</f>
        <v>36</v>
      </c>
      <c r="H342" s="128">
        <f t="shared" si="192"/>
        <v>24.9</v>
      </c>
      <c r="I342" s="129">
        <f>SUMIF(Takings!$B:$B,'2013'!$B342,Takings!I:I)</f>
        <v>624.29999999999995</v>
      </c>
      <c r="J342" s="130">
        <f>SUMIF(Takings!$B:$B,'2013'!$B342,Takings!J:J)</f>
        <v>11</v>
      </c>
      <c r="K342" s="130">
        <f t="shared" si="193"/>
        <v>47</v>
      </c>
      <c r="L342" s="129">
        <f t="shared" si="194"/>
        <v>56.75454545454545</v>
      </c>
      <c r="M342" s="128">
        <f t="shared" si="195"/>
        <v>32.355319148936168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34" t="s">
        <v>1321</v>
      </c>
      <c r="B343" s="132">
        <v>41622</v>
      </c>
      <c r="C343" s="129">
        <f>SUMIF(Takings!$B:$B,'2013'!$B343,Takings!C:C)</f>
        <v>1314.83</v>
      </c>
      <c r="D343" s="119">
        <f>SUMIF(Takings!$B:$B,'2013'!$B343,Takings!D:D)</f>
        <v>0</v>
      </c>
      <c r="E343" s="119">
        <f>SUMIF(Takings!$B:$B,'2013'!$B343,Takings!E:E)</f>
        <v>0</v>
      </c>
      <c r="F343" s="128">
        <f>SUMIF(Takings!$B:$B,'2013'!$B343,Takings!F:F)</f>
        <v>400.9</v>
      </c>
      <c r="G343" s="131">
        <f>SUMIF(Takings!$B:$B,'2013'!$B343,Takings!G:G)</f>
        <v>16</v>
      </c>
      <c r="H343" s="128">
        <f t="shared" si="192"/>
        <v>25.056249999999999</v>
      </c>
      <c r="I343" s="129">
        <f>SUMIF(Takings!$B:$B,'2013'!$B343,Takings!I:I)</f>
        <v>913.93</v>
      </c>
      <c r="J343" s="130">
        <f>SUMIF(Takings!$B:$B,'2013'!$B343,Takings!J:J)</f>
        <v>13</v>
      </c>
      <c r="K343" s="130">
        <f t="shared" si="193"/>
        <v>29</v>
      </c>
      <c r="L343" s="129">
        <f t="shared" si="194"/>
        <v>70.302307692307693</v>
      </c>
      <c r="M343" s="128">
        <f t="shared" si="195"/>
        <v>45.338965517241377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41623</v>
      </c>
      <c r="C344" s="119">
        <f>SUM(C338:C343)</f>
        <v>6498.96</v>
      </c>
      <c r="D344" s="119">
        <f>VLOOKUP($B344,Takings!$B:$P,3,0)</f>
        <v>1943.56</v>
      </c>
      <c r="E344" s="122">
        <f>SUM(C344:D344)</f>
        <v>8442.52</v>
      </c>
      <c r="F344" s="118"/>
      <c r="G344" s="121">
        <f>SUM(G338:G343)</f>
        <v>169</v>
      </c>
      <c r="H344" s="118">
        <f>AVERAGE(H338:H343)</f>
        <v>17.520411904761904</v>
      </c>
      <c r="I344" s="119">
        <f>SUM(I338:I343)</f>
        <v>3591.7499999999995</v>
      </c>
      <c r="J344" s="120">
        <f>SUM(J338:J343)</f>
        <v>67</v>
      </c>
      <c r="K344" s="120">
        <f>SUM(G344,J344)</f>
        <v>236</v>
      </c>
      <c r="L344" s="119">
        <f>AVERAGE(L338:L343)</f>
        <v>48.929979797979797</v>
      </c>
      <c r="M344" s="118">
        <f>AVERAGE(M338:M343)</f>
        <v>27.457785749648711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34" t="s">
        <v>1322</v>
      </c>
      <c r="B345" s="132">
        <v>41624</v>
      </c>
      <c r="C345" s="129">
        <f>SUMIF(Takings!$B:$B,'2013'!$B345,Takings!C:C)</f>
        <v>1288.45</v>
      </c>
      <c r="D345" s="119">
        <f>SUMIF(Takings!$B:$B,'2013'!$B345,Takings!D:D)</f>
        <v>0</v>
      </c>
      <c r="E345" s="119">
        <f>SUMIF(Takings!$B:$B,'2013'!$B345,Takings!E:E)</f>
        <v>0</v>
      </c>
      <c r="F345" s="128">
        <f>SUMIF(Takings!$B:$B,'2013'!$B345,Takings!F:F)</f>
        <v>435.95</v>
      </c>
      <c r="G345" s="131">
        <f>SUMIF(Takings!$B:$B,'2013'!$B345,Takings!G:G)</f>
        <v>32</v>
      </c>
      <c r="H345" s="128">
        <f t="shared" ref="H345:H350" si="196">IFERROR(F345/G345,0)</f>
        <v>13.6234375</v>
      </c>
      <c r="I345" s="129">
        <f>SUMIF(Takings!$B:$B,'2013'!$B345,Takings!I:I)</f>
        <v>852.5</v>
      </c>
      <c r="J345" s="130">
        <f>SUMIF(Takings!$B:$B,'2013'!$B345,Takings!J:J)</f>
        <v>13</v>
      </c>
      <c r="K345" s="130">
        <f t="shared" ref="K345:K350" si="197">IFERROR(SUM(G345,J345),0)</f>
        <v>45</v>
      </c>
      <c r="L345" s="129">
        <f t="shared" ref="L345:L350" si="198">IFERROR(MEDIAN(I345/J345),0)</f>
        <v>65.57692307692308</v>
      </c>
      <c r="M345" s="128">
        <f t="shared" ref="M345:M350" si="199">IFERROR(SUM(F345,I345)/K345,0)</f>
        <v>28.632222222222222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34" t="s">
        <v>1322</v>
      </c>
      <c r="B346" s="132">
        <v>41625</v>
      </c>
      <c r="C346" s="129">
        <f>SUMIF(Takings!$B:$B,'2013'!$B346,Takings!C:C)</f>
        <v>1328.35</v>
      </c>
      <c r="D346" s="119">
        <f>SUMIF(Takings!$B:$B,'2013'!$B346,Takings!D:D)</f>
        <v>0</v>
      </c>
      <c r="E346" s="119">
        <f>SUMIF(Takings!$B:$B,'2013'!$B346,Takings!E:E)</f>
        <v>0</v>
      </c>
      <c r="F346" s="128">
        <f>SUMIF(Takings!$B:$B,'2013'!$B346,Takings!F:F)</f>
        <v>602.95000000000005</v>
      </c>
      <c r="G346" s="131">
        <f>SUMIF(Takings!$B:$B,'2013'!$B346,Takings!G:G)</f>
        <v>32</v>
      </c>
      <c r="H346" s="128">
        <f t="shared" si="196"/>
        <v>18.842187500000001</v>
      </c>
      <c r="I346" s="129">
        <f>SUMIF(Takings!$B:$B,'2013'!$B346,Takings!I:I)</f>
        <v>725.4</v>
      </c>
      <c r="J346" s="130">
        <f>SUMIF(Takings!$B:$B,'2013'!$B346,Takings!J:J)</f>
        <v>13</v>
      </c>
      <c r="K346" s="130">
        <f t="shared" si="197"/>
        <v>45</v>
      </c>
      <c r="L346" s="129">
        <f t="shared" si="198"/>
        <v>55.8</v>
      </c>
      <c r="M346" s="128">
        <f t="shared" si="199"/>
        <v>29.518888888888888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34" t="s">
        <v>1322</v>
      </c>
      <c r="B347" s="132">
        <v>41626</v>
      </c>
      <c r="C347" s="129">
        <f>SUMIF(Takings!$B:$B,'2013'!$B347,Takings!C:C)</f>
        <v>1632.62</v>
      </c>
      <c r="D347" s="119">
        <f>SUMIF(Takings!$B:$B,'2013'!$B347,Takings!D:D)</f>
        <v>0</v>
      </c>
      <c r="E347" s="119">
        <f>SUMIF(Takings!$B:$B,'2013'!$B347,Takings!E:E)</f>
        <v>0</v>
      </c>
      <c r="F347" s="128">
        <f>SUMIF(Takings!$B:$B,'2013'!$B347,Takings!F:F)</f>
        <v>1052.95</v>
      </c>
      <c r="G347" s="131">
        <f>SUMIF(Takings!$B:$B,'2013'!$B347,Takings!G:G)</f>
        <v>25</v>
      </c>
      <c r="H347" s="128">
        <f t="shared" si="196"/>
        <v>42.118000000000002</v>
      </c>
      <c r="I347" s="129">
        <f>SUMIF(Takings!$B:$B,'2013'!$B347,Takings!I:I)</f>
        <v>579.66999999999996</v>
      </c>
      <c r="J347" s="130">
        <f>SUMIF(Takings!$B:$B,'2013'!$B347,Takings!J:J)</f>
        <v>7</v>
      </c>
      <c r="K347" s="130">
        <f t="shared" si="197"/>
        <v>32</v>
      </c>
      <c r="L347" s="129">
        <f t="shared" si="198"/>
        <v>82.809999999999988</v>
      </c>
      <c r="M347" s="128">
        <f t="shared" si="199"/>
        <v>51.019374999999997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34" t="s">
        <v>1322</v>
      </c>
      <c r="B348" s="132">
        <v>41627</v>
      </c>
      <c r="C348" s="129">
        <f>SUMIF(Takings!$B:$B,'2013'!$B348,Takings!C:C)</f>
        <v>1918.19</v>
      </c>
      <c r="D348" s="119">
        <f>SUMIF(Takings!$B:$B,'2013'!$B348,Takings!D:D)</f>
        <v>0</v>
      </c>
      <c r="E348" s="119">
        <f>SUMIF(Takings!$B:$B,'2013'!$B348,Takings!E:E)</f>
        <v>0</v>
      </c>
      <c r="F348" s="128">
        <f>SUMIF(Takings!$B:$B,'2013'!$B348,Takings!F:F)</f>
        <v>1002.75</v>
      </c>
      <c r="G348" s="131">
        <f>SUMIF(Takings!$B:$B,'2013'!$B348,Takings!G:G)</f>
        <v>40</v>
      </c>
      <c r="H348" s="128">
        <f t="shared" si="196"/>
        <v>25.068750000000001</v>
      </c>
      <c r="I348" s="129">
        <f>SUMIF(Takings!$B:$B,'2013'!$B348,Takings!I:I)</f>
        <v>915.44</v>
      </c>
      <c r="J348" s="130">
        <f>SUMIF(Takings!$B:$B,'2013'!$B348,Takings!J:J)</f>
        <v>13</v>
      </c>
      <c r="K348" s="130">
        <f t="shared" si="197"/>
        <v>53</v>
      </c>
      <c r="L348" s="129">
        <f t="shared" si="198"/>
        <v>70.418461538461543</v>
      </c>
      <c r="M348" s="128">
        <f t="shared" si="199"/>
        <v>36.192264150943394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34" t="s">
        <v>1322</v>
      </c>
      <c r="B349" s="132">
        <v>41628</v>
      </c>
      <c r="C349" s="129">
        <f>SUMIF(Takings!$B:$B,'2013'!$B349,Takings!C:C)</f>
        <v>3836.82</v>
      </c>
      <c r="D349" s="119">
        <f>SUMIF(Takings!$B:$B,'2013'!$B349,Takings!D:D)</f>
        <v>0</v>
      </c>
      <c r="E349" s="119">
        <f>SUMIF(Takings!$B:$B,'2013'!$B349,Takings!E:E)</f>
        <v>0</v>
      </c>
      <c r="F349" s="128">
        <f>SUMIF(Takings!$B:$B,'2013'!$B349,Takings!F:F)</f>
        <v>1249.45</v>
      </c>
      <c r="G349" s="131">
        <f>SUMIF(Takings!$B:$B,'2013'!$B349,Takings!G:G)</f>
        <v>30</v>
      </c>
      <c r="H349" s="128">
        <f t="shared" si="196"/>
        <v>41.648333333333333</v>
      </c>
      <c r="I349" s="129">
        <f>SUMIF(Takings!$B:$B,'2013'!$B349,Takings!I:I)</f>
        <v>2585.37</v>
      </c>
      <c r="J349" s="130">
        <f>SUMIF(Takings!$B:$B,'2013'!$B349,Takings!J:J)</f>
        <v>24</v>
      </c>
      <c r="K349" s="130">
        <f t="shared" si="197"/>
        <v>54</v>
      </c>
      <c r="L349" s="129">
        <f t="shared" si="198"/>
        <v>107.72375</v>
      </c>
      <c r="M349" s="128">
        <f t="shared" si="199"/>
        <v>71.015185185185175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34" t="s">
        <v>1322</v>
      </c>
      <c r="B350" s="132">
        <v>41629</v>
      </c>
      <c r="C350" s="129">
        <f>SUMIF(Takings!$B:$B,'2013'!$B350,Takings!C:C)</f>
        <v>2450.65</v>
      </c>
      <c r="D350" s="119">
        <f>SUMIF(Takings!$B:$B,'2013'!$B350,Takings!D:D)</f>
        <v>0</v>
      </c>
      <c r="E350" s="119">
        <f>SUMIF(Takings!$B:$B,'2013'!$B350,Takings!E:E)</f>
        <v>0</v>
      </c>
      <c r="F350" s="128">
        <f>SUMIF(Takings!$B:$B,'2013'!$B350,Takings!F:F)</f>
        <v>347.3</v>
      </c>
      <c r="G350" s="131">
        <f>SUMIF(Takings!$B:$B,'2013'!$B350,Takings!G:G)</f>
        <v>23</v>
      </c>
      <c r="H350" s="128">
        <f t="shared" si="196"/>
        <v>15.1</v>
      </c>
      <c r="I350" s="129">
        <f>SUMIF(Takings!$B:$B,'2013'!$B350,Takings!I:I)</f>
        <v>2188.35</v>
      </c>
      <c r="J350" s="130">
        <f>SUMIF(Takings!$B:$B,'2013'!$B350,Takings!J:J)</f>
        <v>17</v>
      </c>
      <c r="K350" s="130">
        <f t="shared" si="197"/>
        <v>40</v>
      </c>
      <c r="L350" s="129">
        <f t="shared" si="198"/>
        <v>128.72647058823529</v>
      </c>
      <c r="M350" s="128">
        <f t="shared" si="199"/>
        <v>63.391249999999999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41630</v>
      </c>
      <c r="C351" s="119">
        <f>SUM(C345:C350)</f>
        <v>12455.08</v>
      </c>
      <c r="D351" s="119">
        <f>VLOOKUP($B351,Takings!$B:$P,3,0)</f>
        <v>2546.0100000000002</v>
      </c>
      <c r="E351" s="122">
        <f>SUM(C351:D351)</f>
        <v>15001.09</v>
      </c>
      <c r="F351" s="118"/>
      <c r="G351" s="121">
        <f>SUM(G345:G350)</f>
        <v>182</v>
      </c>
      <c r="H351" s="118">
        <f>AVERAGE(H345:H350)</f>
        <v>26.066784722222224</v>
      </c>
      <c r="I351" s="119">
        <f>SUM(I345:I350)</f>
        <v>7846.73</v>
      </c>
      <c r="J351" s="120">
        <f>SUM(J345:J350)</f>
        <v>87</v>
      </c>
      <c r="K351" s="120">
        <f>SUM(G351,J351)</f>
        <v>269</v>
      </c>
      <c r="L351" s="119">
        <f>AVERAGE(L345:L350)</f>
        <v>85.175934200603308</v>
      </c>
      <c r="M351" s="118">
        <f>AVERAGE(M345:M350)</f>
        <v>46.628197574539946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34" t="s">
        <v>1323</v>
      </c>
      <c r="B352" s="132">
        <v>41631</v>
      </c>
      <c r="C352" s="129">
        <f>SUMIF(Takings!$B:$B,'2013'!$B352,Takings!C:C)</f>
        <v>7502.05</v>
      </c>
      <c r="D352" s="119">
        <f>SUMIF(Takings!$B:$B,'2013'!$B352,Takings!D:D)</f>
        <v>0</v>
      </c>
      <c r="E352" s="119">
        <f>SUMIF(Takings!$B:$B,'2013'!$B352,Takings!E:E)</f>
        <v>0</v>
      </c>
      <c r="F352" s="128">
        <f>SUMIF(Takings!$B:$B,'2013'!$B352,Takings!F:F)</f>
        <v>3470.39</v>
      </c>
      <c r="G352" s="131">
        <f>SUMIF(Takings!$B:$B,'2013'!$B352,Takings!G:G)</f>
        <v>67</v>
      </c>
      <c r="H352" s="128">
        <f t="shared" ref="H352:H357" si="200">IFERROR(F352/G352,0)</f>
        <v>51.79686567164179</v>
      </c>
      <c r="I352" s="129">
        <f>SUMIF(Takings!$B:$B,'2013'!$B352,Takings!I:I)</f>
        <v>4031.66</v>
      </c>
      <c r="J352" s="130">
        <f>SUMIF(Takings!$B:$B,'2013'!$B352,Takings!J:J)</f>
        <v>52</v>
      </c>
      <c r="K352" s="130">
        <f t="shared" ref="K352:K357" si="201">IFERROR(SUM(G352,J352),0)</f>
        <v>119</v>
      </c>
      <c r="L352" s="129">
        <f t="shared" ref="L352:L357" si="202">IFERROR(MEDIAN(I352/J352),0)</f>
        <v>77.531923076923078</v>
      </c>
      <c r="M352" s="128">
        <f t="shared" ref="M352:M357" si="203">IFERROR(SUM(F352,I352)/K352,0)</f>
        <v>63.042436974789908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34" t="s">
        <v>1323</v>
      </c>
      <c r="B353" s="132">
        <v>41632</v>
      </c>
      <c r="C353" s="129">
        <f>SUMIF(Takings!$B:$B,'2013'!$B353,Takings!C:C)</f>
        <v>5230.3999999999996</v>
      </c>
      <c r="D353" s="119">
        <f>SUMIF(Takings!$B:$B,'2013'!$B353,Takings!D:D)</f>
        <v>0</v>
      </c>
      <c r="E353" s="119">
        <f>SUMIF(Takings!$B:$B,'2013'!$B353,Takings!E:E)</f>
        <v>0</v>
      </c>
      <c r="F353" s="128">
        <f>SUMIF(Takings!$B:$B,'2013'!$B353,Takings!F:F)</f>
        <v>2445.8000000000002</v>
      </c>
      <c r="G353" s="131">
        <f>SUMIF(Takings!$B:$B,'2013'!$B353,Takings!G:G)</f>
        <v>68</v>
      </c>
      <c r="H353" s="128">
        <f t="shared" si="200"/>
        <v>35.96764705882353</v>
      </c>
      <c r="I353" s="129">
        <f>SUMIF(Takings!$B:$B,'2013'!$B353,Takings!I:I)</f>
        <v>2764.6</v>
      </c>
      <c r="J353" s="130">
        <f>SUMIF(Takings!$B:$B,'2013'!$B353,Takings!J:J)</f>
        <v>37</v>
      </c>
      <c r="K353" s="130">
        <f t="shared" si="201"/>
        <v>105</v>
      </c>
      <c r="L353" s="129">
        <f t="shared" si="202"/>
        <v>74.718918918918916</v>
      </c>
      <c r="M353" s="128">
        <f t="shared" si="203"/>
        <v>49.622857142857143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43" t="s">
        <v>1323</v>
      </c>
      <c r="B354" s="142">
        <v>41633</v>
      </c>
      <c r="C354" s="138">
        <f>SUMIF(Takings!$B:$B,'2013'!$B354,Takings!C:C)</f>
        <v>0</v>
      </c>
      <c r="D354" s="119">
        <f>SUMIF(Takings!$B:$B,'2013'!$B354,Takings!D:D)</f>
        <v>0</v>
      </c>
      <c r="E354" s="119">
        <f>SUMIF(Takings!$B:$B,'2013'!$B354,Takings!E:E)</f>
        <v>0</v>
      </c>
      <c r="F354" s="140">
        <f>SUMIF(Takings!$B:$B,'2013'!$B354,Takings!F:F)</f>
        <v>0</v>
      </c>
      <c r="G354" s="141">
        <f>SUMIF(Takings!$B:$B,'2013'!$B354,Takings!G:G)</f>
        <v>0</v>
      </c>
      <c r="H354" s="140">
        <f t="shared" si="200"/>
        <v>0</v>
      </c>
      <c r="I354" s="138">
        <f>SUMIF(Takings!$B:$B,'2013'!$B354,Takings!I:I)</f>
        <v>0</v>
      </c>
      <c r="J354" s="139">
        <f>SUMIF(Takings!$B:$B,'2013'!$B354,Takings!J:J)</f>
        <v>0</v>
      </c>
      <c r="K354" s="139">
        <f t="shared" si="201"/>
        <v>0</v>
      </c>
      <c r="L354" s="138">
        <f t="shared" si="202"/>
        <v>0</v>
      </c>
      <c r="M354" s="140">
        <f t="shared" si="203"/>
        <v>0</v>
      </c>
      <c r="N354" s="137" t="str">
        <f>IF(VLOOKUP($B354,Takings!$B:$P,13,0)=0,"",VLOOKUP($B354,Takings!$B:$P,13,0))</f>
        <v>CHRISTMAS DAY</v>
      </c>
      <c r="O354" s="136" t="str">
        <f>IF(VLOOKUP($B354,Takings!$B:$P,14,0)=0,"",VLOOKUP($B354,Takings!$B:$P,14,0))</f>
        <v/>
      </c>
      <c r="P354" s="135" t="str">
        <f>IF(VLOOKUP($B354,Takings!$B:$P,15,0)=0,"",VLOOKUP($B354,Takings!$B:$P,15,0))</f>
        <v/>
      </c>
    </row>
    <row r="355" spans="1:16" x14ac:dyDescent="0.35">
      <c r="A355" s="143" t="s">
        <v>1323</v>
      </c>
      <c r="B355" s="142">
        <v>41634</v>
      </c>
      <c r="C355" s="138">
        <f>SUMIF(Takings!$B:$B,'2013'!$B355,Takings!C:C)</f>
        <v>0</v>
      </c>
      <c r="D355" s="119">
        <f>SUMIF(Takings!$B:$B,'2013'!$B355,Takings!D:D)</f>
        <v>0</v>
      </c>
      <c r="E355" s="119">
        <f>SUMIF(Takings!$B:$B,'2013'!$B355,Takings!E:E)</f>
        <v>0</v>
      </c>
      <c r="F355" s="140">
        <f>SUMIF(Takings!$B:$B,'2013'!$B355,Takings!F:F)</f>
        <v>0</v>
      </c>
      <c r="G355" s="141">
        <f>SUMIF(Takings!$B:$B,'2013'!$B355,Takings!G:G)</f>
        <v>0</v>
      </c>
      <c r="H355" s="140">
        <f t="shared" si="200"/>
        <v>0</v>
      </c>
      <c r="I355" s="138">
        <f>SUMIF(Takings!$B:$B,'2013'!$B355,Takings!I:I)</f>
        <v>0</v>
      </c>
      <c r="J355" s="139">
        <f>SUMIF(Takings!$B:$B,'2013'!$B355,Takings!J:J)</f>
        <v>0</v>
      </c>
      <c r="K355" s="139">
        <f t="shared" si="201"/>
        <v>0</v>
      </c>
      <c r="L355" s="138">
        <f t="shared" si="202"/>
        <v>0</v>
      </c>
      <c r="M355" s="140">
        <f t="shared" si="203"/>
        <v>0</v>
      </c>
      <c r="N355" s="137" t="str">
        <f>IF(VLOOKUP($B355,Takings!$B:$P,13,0)=0,"",VLOOKUP($B355,Takings!$B:$P,13,0))</f>
        <v>BOXING DAY</v>
      </c>
      <c r="O355" s="136" t="str">
        <f>IF(VLOOKUP($B355,Takings!$B:$P,14,0)=0,"",VLOOKUP($B355,Takings!$B:$P,14,0))</f>
        <v/>
      </c>
      <c r="P355" s="135" t="str">
        <f>IF(VLOOKUP($B355,Takings!$B:$P,15,0)=0,"",VLOOKUP($B355,Takings!$B:$P,15,0))</f>
        <v/>
      </c>
    </row>
    <row r="356" spans="1:16" x14ac:dyDescent="0.35">
      <c r="A356" s="152" t="s">
        <v>1323</v>
      </c>
      <c r="B356" s="151">
        <v>41635</v>
      </c>
      <c r="C356" s="147">
        <f>SUMIF(Takings!$B:$B,'2013'!$B356,Takings!C:C)</f>
        <v>0</v>
      </c>
      <c r="D356" s="119">
        <f>SUMIF(Takings!$B:$B,'2013'!$B356,Takings!D:D)</f>
        <v>0</v>
      </c>
      <c r="E356" s="119">
        <f>SUMIF(Takings!$B:$B,'2013'!$B356,Takings!E:E)</f>
        <v>0</v>
      </c>
      <c r="F356" s="149">
        <f>SUMIF(Takings!$B:$B,'2013'!$B356,Takings!F:F)</f>
        <v>0</v>
      </c>
      <c r="G356" s="150">
        <f>SUMIF(Takings!$B:$B,'2013'!$B356,Takings!G:G)</f>
        <v>0</v>
      </c>
      <c r="H356" s="149">
        <f t="shared" si="200"/>
        <v>0</v>
      </c>
      <c r="I356" s="147">
        <f>SUMIF(Takings!$B:$B,'2013'!$B356,Takings!I:I)</f>
        <v>0</v>
      </c>
      <c r="J356" s="148">
        <f>SUMIF(Takings!$B:$B,'2013'!$B356,Takings!J:J)</f>
        <v>0</v>
      </c>
      <c r="K356" s="148">
        <f t="shared" si="201"/>
        <v>0</v>
      </c>
      <c r="L356" s="147">
        <f t="shared" si="202"/>
        <v>0</v>
      </c>
      <c r="M356" s="149">
        <f t="shared" si="203"/>
        <v>0</v>
      </c>
      <c r="N356" s="146" t="str">
        <f>IF(VLOOKUP($B356,Takings!$B:$P,13,0)=0,"",VLOOKUP($B356,Takings!$B:$P,13,0))</f>
        <v>CLOSED</v>
      </c>
      <c r="O356" s="145" t="str">
        <f>IF(VLOOKUP($B356,Takings!$B:$P,14,0)=0,"",VLOOKUP($B356,Takings!$B:$P,14,0))</f>
        <v/>
      </c>
      <c r="P356" s="144" t="str">
        <f>IF(VLOOKUP($B356,Takings!$B:$P,15,0)=0,"",VLOOKUP($B356,Takings!$B:$P,15,0))</f>
        <v/>
      </c>
    </row>
    <row r="357" spans="1:16" x14ac:dyDescent="0.35">
      <c r="A357" s="152" t="s">
        <v>1323</v>
      </c>
      <c r="B357" s="151">
        <v>41636</v>
      </c>
      <c r="C357" s="147">
        <f>SUMIF(Takings!$B:$B,'2013'!$B357,Takings!C:C)</f>
        <v>0</v>
      </c>
      <c r="D357" s="119">
        <f>SUMIF(Takings!$B:$B,'2013'!$B357,Takings!D:D)</f>
        <v>0</v>
      </c>
      <c r="E357" s="119">
        <f>SUMIF(Takings!$B:$B,'2013'!$B357,Takings!E:E)</f>
        <v>0</v>
      </c>
      <c r="F357" s="149">
        <f>SUMIF(Takings!$B:$B,'2013'!$B357,Takings!F:F)</f>
        <v>0</v>
      </c>
      <c r="G357" s="150">
        <f>SUMIF(Takings!$B:$B,'2013'!$B357,Takings!G:G)</f>
        <v>0</v>
      </c>
      <c r="H357" s="149">
        <f t="shared" si="200"/>
        <v>0</v>
      </c>
      <c r="I357" s="147">
        <f>SUMIF(Takings!$B:$B,'2013'!$B357,Takings!I:I)</f>
        <v>0</v>
      </c>
      <c r="J357" s="148">
        <f>SUMIF(Takings!$B:$B,'2013'!$B357,Takings!J:J)</f>
        <v>0</v>
      </c>
      <c r="K357" s="148">
        <f t="shared" si="201"/>
        <v>0</v>
      </c>
      <c r="L357" s="147">
        <f t="shared" si="202"/>
        <v>0</v>
      </c>
      <c r="M357" s="149">
        <f t="shared" si="203"/>
        <v>0</v>
      </c>
      <c r="N357" s="146" t="str">
        <f>IF(VLOOKUP($B357,Takings!$B:$P,13,0)=0,"",VLOOKUP($B357,Takings!$B:$P,13,0))</f>
        <v>CLOSED</v>
      </c>
      <c r="O357" s="145" t="str">
        <f>IF(VLOOKUP($B357,Takings!$B:$P,14,0)=0,"",VLOOKUP($B357,Takings!$B:$P,14,0))</f>
        <v/>
      </c>
      <c r="P357" s="144" t="str">
        <f>IF(VLOOKUP($B357,Takings!$B:$P,15,0)=0,"",VLOOKUP($B357,Takings!$B:$P,15,0))</f>
        <v/>
      </c>
    </row>
    <row r="358" spans="1:16" x14ac:dyDescent="0.35">
      <c r="A358" s="124"/>
      <c r="B358" s="123">
        <v>41637</v>
      </c>
      <c r="C358" s="119">
        <f>SUM(C352:C357)</f>
        <v>12732.45</v>
      </c>
      <c r="D358" s="119">
        <f>VLOOKUP($B358,Takings!$B:$P,3,0)</f>
        <v>2037.93</v>
      </c>
      <c r="E358" s="122">
        <f>SUM(C358:D358)</f>
        <v>14770.380000000001</v>
      </c>
      <c r="F358" s="118"/>
      <c r="G358" s="121">
        <f>SUM(G352:G357)</f>
        <v>135</v>
      </c>
      <c r="H358" s="118">
        <f>AVERAGE(H352:H357)</f>
        <v>14.627418788410887</v>
      </c>
      <c r="I358" s="119">
        <f>SUM(I352:I357)</f>
        <v>6796.26</v>
      </c>
      <c r="J358" s="120">
        <f>SUM(J352:J357)</f>
        <v>89</v>
      </c>
      <c r="K358" s="120">
        <f>SUM(G358,J358)</f>
        <v>224</v>
      </c>
      <c r="L358" s="119">
        <f>AVERAGE(L352:L357)</f>
        <v>25.375140332640331</v>
      </c>
      <c r="M358" s="118">
        <f>AVERAGE(M352:M357)</f>
        <v>18.777549019607843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52" t="s">
        <v>1324</v>
      </c>
      <c r="B359" s="151">
        <v>41638</v>
      </c>
      <c r="C359" s="147">
        <f>SUMIF(Takings!$B:$B,'2013'!$B359,Takings!C:C)</f>
        <v>0</v>
      </c>
      <c r="D359" s="119">
        <f>SUMIF(Takings!$B:$B,'2013'!$B359,Takings!D:D)</f>
        <v>0</v>
      </c>
      <c r="E359" s="119">
        <f>SUMIF(Takings!$B:$B,'2013'!$B359,Takings!E:E)</f>
        <v>0</v>
      </c>
      <c r="F359" s="149">
        <f>SUMIF(Takings!$B:$B,'2013'!$B359,Takings!F:F)</f>
        <v>0</v>
      </c>
      <c r="G359" s="150">
        <f>SUMIF(Takings!$B:$B,'2013'!$B359,Takings!G:G)</f>
        <v>0</v>
      </c>
      <c r="H359" s="149">
        <f t="shared" ref="H359:H364" si="204">IFERROR(F359/G359,0)</f>
        <v>0</v>
      </c>
      <c r="I359" s="147">
        <f>SUMIF(Takings!$B:$B,'2013'!$B359,Takings!I:I)</f>
        <v>0</v>
      </c>
      <c r="J359" s="148">
        <f>SUMIF(Takings!$B:$B,'2013'!$B359,Takings!J:J)</f>
        <v>0</v>
      </c>
      <c r="K359" s="148">
        <f t="shared" ref="K359:K364" si="205">IFERROR(SUM(G359,J359),0)</f>
        <v>0</v>
      </c>
      <c r="L359" s="147">
        <f t="shared" ref="L359:L364" si="206">IFERROR(MEDIAN(I359/J359),0)</f>
        <v>0</v>
      </c>
      <c r="M359" s="149">
        <f t="shared" ref="M359:M364" si="207">IFERROR(SUM(F359,I359)/K359,0)</f>
        <v>0</v>
      </c>
      <c r="N359" s="146" t="str">
        <f>IF(VLOOKUP($B359,Takings!$B:$P,13,0)=0,"",VLOOKUP($B359,Takings!$B:$P,13,0))</f>
        <v>CLOSED</v>
      </c>
      <c r="O359" s="145" t="str">
        <f>IF(VLOOKUP($B359,Takings!$B:$P,14,0)=0,"",VLOOKUP($B359,Takings!$B:$P,14,0))</f>
        <v/>
      </c>
      <c r="P359" s="144" t="str">
        <f>IF(VLOOKUP($B359,Takings!$B:$P,15,0)=0,"",VLOOKUP($B359,Takings!$B:$P,15,0))</f>
        <v/>
      </c>
    </row>
    <row r="360" spans="1:16" x14ac:dyDescent="0.35">
      <c r="A360" s="152" t="s">
        <v>1324</v>
      </c>
      <c r="B360" s="151">
        <v>41639</v>
      </c>
      <c r="C360" s="147">
        <f>SUMIF(Takings!$B:$B,'2013'!$B360,Takings!C:C)</f>
        <v>0</v>
      </c>
      <c r="D360" s="119">
        <f>SUMIF(Takings!$B:$B,'2013'!$B360,Takings!D:D)</f>
        <v>0</v>
      </c>
      <c r="E360" s="119">
        <f>SUMIF(Takings!$B:$B,'2013'!$B360,Takings!E:E)</f>
        <v>0</v>
      </c>
      <c r="F360" s="149">
        <f>SUMIF(Takings!$B:$B,'2013'!$B360,Takings!F:F)</f>
        <v>0</v>
      </c>
      <c r="G360" s="150">
        <f>SUMIF(Takings!$B:$B,'2013'!$B360,Takings!G:G)</f>
        <v>0</v>
      </c>
      <c r="H360" s="149">
        <f t="shared" si="204"/>
        <v>0</v>
      </c>
      <c r="I360" s="147">
        <f>SUMIF(Takings!$B:$B,'2013'!$B360,Takings!I:I)</f>
        <v>0</v>
      </c>
      <c r="J360" s="148">
        <f>SUMIF(Takings!$B:$B,'2013'!$B360,Takings!J:J)</f>
        <v>0</v>
      </c>
      <c r="K360" s="148">
        <f t="shared" si="205"/>
        <v>0</v>
      </c>
      <c r="L360" s="147">
        <f t="shared" si="206"/>
        <v>0</v>
      </c>
      <c r="M360" s="149">
        <f t="shared" si="207"/>
        <v>0</v>
      </c>
      <c r="N360" s="146" t="str">
        <f>IF(VLOOKUP($B360,Takings!$B:$P,13,0)=0,"",VLOOKUP($B360,Takings!$B:$P,13,0))</f>
        <v>CLOSED</v>
      </c>
      <c r="O360" s="145" t="str">
        <f>IF(VLOOKUP($B360,Takings!$B:$P,14,0)=0,"",VLOOKUP($B360,Takings!$B:$P,14,0))</f>
        <v/>
      </c>
      <c r="P360" s="144" t="str">
        <f>IF(VLOOKUP($B360,Takings!$B:$P,15,0)=0,"",VLOOKUP($B360,Takings!$B:$P,15,0))</f>
        <v/>
      </c>
    </row>
    <row r="361" spans="1:16" x14ac:dyDescent="0.35">
      <c r="A361" s="143" t="s">
        <v>1324</v>
      </c>
      <c r="B361" s="142">
        <v>41640</v>
      </c>
      <c r="C361" s="138">
        <f>SUMIF(Takings!$B:$B,'2013'!$B361,Takings!C:C)</f>
        <v>0</v>
      </c>
      <c r="D361" s="119">
        <f>SUMIF(Takings!$B:$B,'2013'!$B361,Takings!D:D)</f>
        <v>0</v>
      </c>
      <c r="E361" s="119">
        <f>SUMIF(Takings!$B:$B,'2013'!$B361,Takings!E:E)</f>
        <v>0</v>
      </c>
      <c r="F361" s="140">
        <f>SUMIF(Takings!$B:$B,'2013'!$B361,Takings!F:F)</f>
        <v>0</v>
      </c>
      <c r="G361" s="141">
        <f>SUMIF(Takings!$B:$B,'2013'!$B361,Takings!G:G)</f>
        <v>0</v>
      </c>
      <c r="H361" s="140">
        <f t="shared" si="204"/>
        <v>0</v>
      </c>
      <c r="I361" s="138">
        <f>SUMIF(Takings!$B:$B,'2013'!$B361,Takings!I:I)</f>
        <v>0</v>
      </c>
      <c r="J361" s="139">
        <f>SUMIF(Takings!$B:$B,'2013'!$B361,Takings!J:J)</f>
        <v>0</v>
      </c>
      <c r="K361" s="139">
        <f t="shared" si="205"/>
        <v>0</v>
      </c>
      <c r="L361" s="138">
        <f t="shared" si="206"/>
        <v>0</v>
      </c>
      <c r="M361" s="140">
        <f t="shared" si="207"/>
        <v>0</v>
      </c>
      <c r="N361" s="137" t="str">
        <f>IF(VLOOKUP($B361,Takings!$B:$P,13,0)=0,"",VLOOKUP($B361,Takings!$B:$P,13,0))</f>
        <v>NEW YEARS DAY</v>
      </c>
      <c r="O361" s="136" t="str">
        <f>IF(VLOOKUP($B361,Takings!$B:$P,14,0)=0,"",VLOOKUP($B361,Takings!$B:$P,14,0))</f>
        <v/>
      </c>
      <c r="P361" s="135" t="str">
        <f>IF(VLOOKUP($B361,Takings!$B:$P,15,0)=0,"",VLOOKUP($B361,Takings!$B:$P,15,0))</f>
        <v/>
      </c>
    </row>
    <row r="362" spans="1:16" x14ac:dyDescent="0.35">
      <c r="A362" s="134" t="s">
        <v>1324</v>
      </c>
      <c r="B362" s="132">
        <v>41641</v>
      </c>
      <c r="C362" s="129">
        <f>SUMIF(Takings!$B:$B,'2013'!$B362,Takings!C:C)</f>
        <v>1621.3</v>
      </c>
      <c r="D362" s="119">
        <f>SUMIF(Takings!$B:$B,'2013'!$B362,Takings!D:D)</f>
        <v>0</v>
      </c>
      <c r="E362" s="119">
        <f>SUMIF(Takings!$B:$B,'2013'!$B362,Takings!E:E)</f>
        <v>0</v>
      </c>
      <c r="F362" s="128">
        <f>SUMIF(Takings!$B:$B,'2013'!$B362,Takings!F:F)</f>
        <v>525.79999999999995</v>
      </c>
      <c r="G362" s="131">
        <f>SUMIF(Takings!$B:$B,'2013'!$B362,Takings!G:G)</f>
        <v>29</v>
      </c>
      <c r="H362" s="128">
        <f t="shared" si="204"/>
        <v>18.131034482758619</v>
      </c>
      <c r="I362" s="129">
        <f>SUMIF(Takings!$B:$B,'2013'!$B362,Takings!I:I)</f>
        <v>1095.5</v>
      </c>
      <c r="J362" s="130">
        <f>SUMIF(Takings!$B:$B,'2013'!$B362,Takings!J:J)</f>
        <v>9</v>
      </c>
      <c r="K362" s="130">
        <f t="shared" si="205"/>
        <v>38</v>
      </c>
      <c r="L362" s="129">
        <f t="shared" si="206"/>
        <v>121.72222222222223</v>
      </c>
      <c r="M362" s="128">
        <f t="shared" si="207"/>
        <v>42.665789473684207</v>
      </c>
      <c r="N362" s="127" t="str">
        <f>IF(VLOOKUP($B362,Takings!$B:$P,13,0)=0,"",VLOOKUP($B362,Takings!$B:$P,13,0))</f>
        <v/>
      </c>
      <c r="O362" s="126" t="str">
        <f>IF(VLOOKUP($B362,Takings!$B:$P,14,0)=0,"",VLOOKUP($B362,Takings!$B:$P,14,0))</f>
        <v/>
      </c>
      <c r="P362" s="125" t="str">
        <f>IF(VLOOKUP($B362,Takings!$B:$P,15,0)=0,"",VLOOKUP($B362,Takings!$B:$P,15,0))</f>
        <v/>
      </c>
    </row>
    <row r="363" spans="1:16" x14ac:dyDescent="0.35">
      <c r="A363" s="134" t="s">
        <v>1324</v>
      </c>
      <c r="B363" s="132">
        <v>41642</v>
      </c>
      <c r="C363" s="129">
        <f>SUMIF(Takings!$B:$B,'2013'!$B363,Takings!C:C)</f>
        <v>1089.96</v>
      </c>
      <c r="D363" s="119">
        <f>SUMIF(Takings!$B:$B,'2013'!$B363,Takings!D:D)</f>
        <v>0</v>
      </c>
      <c r="E363" s="119">
        <f>SUMIF(Takings!$B:$B,'2013'!$B363,Takings!E:E)</f>
        <v>0</v>
      </c>
      <c r="F363" s="128">
        <f>SUMIF(Takings!$B:$B,'2013'!$B363,Takings!F:F)</f>
        <v>584.4</v>
      </c>
      <c r="G363" s="131">
        <f>SUMIF(Takings!$B:$B,'2013'!$B363,Takings!G:G)</f>
        <v>28</v>
      </c>
      <c r="H363" s="128">
        <f t="shared" si="204"/>
        <v>20.87142857142857</v>
      </c>
      <c r="I363" s="129">
        <f>SUMIF(Takings!$B:$B,'2013'!$B363,Takings!I:I)</f>
        <v>505.56</v>
      </c>
      <c r="J363" s="130">
        <f>SUMIF(Takings!$B:$B,'2013'!$B363,Takings!J:J)</f>
        <v>14</v>
      </c>
      <c r="K363" s="130">
        <f t="shared" si="205"/>
        <v>42</v>
      </c>
      <c r="L363" s="129">
        <f t="shared" si="206"/>
        <v>36.111428571428569</v>
      </c>
      <c r="M363" s="128">
        <f t="shared" si="207"/>
        <v>25.951428571428572</v>
      </c>
      <c r="N363" s="127" t="str">
        <f>IF(VLOOKUP($B363,Takings!$B:$P,13,0)=0,"",VLOOKUP($B363,Takings!$B:$P,13,0))</f>
        <v/>
      </c>
      <c r="O363" s="126" t="str">
        <f>IF(VLOOKUP($B363,Takings!$B:$P,14,0)=0,"",VLOOKUP($B363,Takings!$B:$P,14,0))</f>
        <v/>
      </c>
      <c r="P363" s="125" t="str">
        <f>IF(VLOOKUP($B363,Takings!$B:$P,15,0)=0,"",VLOOKUP($B363,Takings!$B:$P,15,0))</f>
        <v/>
      </c>
    </row>
    <row r="364" spans="1:16" x14ac:dyDescent="0.35">
      <c r="A364" s="134" t="s">
        <v>1324</v>
      </c>
      <c r="B364" s="132">
        <v>41643</v>
      </c>
      <c r="C364" s="129">
        <f>SUMIF(Takings!$B:$B,'2013'!$B364,Takings!C:C)</f>
        <v>520.45000000000005</v>
      </c>
      <c r="D364" s="119">
        <f>SUMIF(Takings!$B:$B,'2013'!$B364,Takings!D:D)</f>
        <v>0</v>
      </c>
      <c r="E364" s="119">
        <f>SUMIF(Takings!$B:$B,'2013'!$B364,Takings!E:E)</f>
        <v>0</v>
      </c>
      <c r="F364" s="128">
        <f>SUMIF(Takings!$B:$B,'2013'!$B364,Takings!F:F)</f>
        <v>520.45000000000005</v>
      </c>
      <c r="G364" s="131">
        <f>SUMIF(Takings!$B:$B,'2013'!$B364,Takings!G:G)</f>
        <v>24</v>
      </c>
      <c r="H364" s="128">
        <f t="shared" si="204"/>
        <v>21.685416666666669</v>
      </c>
      <c r="I364" s="129">
        <f>SUMIF(Takings!$B:$B,'2013'!$B364,Takings!I:I)</f>
        <v>0</v>
      </c>
      <c r="J364" s="130">
        <f>SUMIF(Takings!$B:$B,'2013'!$B364,Takings!J:J)</f>
        <v>0</v>
      </c>
      <c r="K364" s="130">
        <f t="shared" si="205"/>
        <v>24</v>
      </c>
      <c r="L364" s="129">
        <f t="shared" si="206"/>
        <v>0</v>
      </c>
      <c r="M364" s="128">
        <f t="shared" si="207"/>
        <v>21.685416666666669</v>
      </c>
      <c r="N364" s="127" t="str">
        <f>IF(VLOOKUP($B364,Takings!$B:$P,13,0)=0,"",VLOOKUP($B364,Takings!$B:$P,13,0))</f>
        <v/>
      </c>
      <c r="O364" s="126" t="str">
        <f>IF(VLOOKUP($B364,Takings!$B:$P,14,0)=0,"",VLOOKUP($B364,Takings!$B:$P,14,0))</f>
        <v/>
      </c>
      <c r="P364" s="125" t="str">
        <f>IF(VLOOKUP($B364,Takings!$B:$P,15,0)=0,"",VLOOKUP($B364,Takings!$B:$P,15,0))</f>
        <v/>
      </c>
    </row>
    <row r="365" spans="1:16" x14ac:dyDescent="0.35">
      <c r="A365" s="124"/>
      <c r="B365" s="123">
        <v>41644</v>
      </c>
      <c r="C365" s="119">
        <f>SUM(C359:C364)</f>
        <v>3231.71</v>
      </c>
      <c r="D365" s="119">
        <f>VLOOKUP($B365,Takings!$B:$P,3,0)</f>
        <v>476.36</v>
      </c>
      <c r="E365" s="122">
        <f>SUM(C365:D365)</f>
        <v>3708.07</v>
      </c>
      <c r="F365" s="118"/>
      <c r="G365" s="121">
        <f>SUM(G359:G364)</f>
        <v>81</v>
      </c>
      <c r="H365" s="118">
        <f>AVERAGE(H359:H364)</f>
        <v>10.11464662014231</v>
      </c>
      <c r="I365" s="119">
        <f>SUM(I359:I364)</f>
        <v>1601.06</v>
      </c>
      <c r="J365" s="120">
        <f>SUM(J359:J364)</f>
        <v>23</v>
      </c>
      <c r="K365" s="120">
        <f>SUM(G365,J365)</f>
        <v>104</v>
      </c>
      <c r="L365" s="119">
        <f>AVERAGE(L359:L364)</f>
        <v>26.305608465608469</v>
      </c>
      <c r="M365" s="118">
        <f>AVERAGE(M359:M364)</f>
        <v>15.050439118629908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2"/>
  <sheetViews>
    <sheetView workbookViewId="0">
      <pane ySplit="1" topLeftCell="A2" activePane="bottomLeft" state="frozen"/>
      <selection pane="bottomLeft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6.26953125" style="212" bestFit="1" customWidth="1"/>
    <col min="15" max="15" width="15.1796875" style="212" bestFit="1" customWidth="1"/>
    <col min="16" max="16" width="7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43" t="s">
        <v>1220</v>
      </c>
      <c r="B2" s="142">
        <v>40910</v>
      </c>
      <c r="C2" s="138">
        <f>SUMIF(Takings!$B:$B,'2012'!$B2,Takings!C:C)</f>
        <v>0</v>
      </c>
      <c r="D2" s="119">
        <f>SUMIF(Takings!$B:$B,'2012'!$B2,Takings!D:D)</f>
        <v>0</v>
      </c>
      <c r="E2" s="119">
        <f>SUMIF(Takings!$B:$B,'2012'!$B2,Takings!E:E)</f>
        <v>0</v>
      </c>
      <c r="F2" s="140">
        <f>SUMIF(Takings!$B:$B,'2012'!$B2,Takings!F:F)</f>
        <v>0</v>
      </c>
      <c r="G2" s="141">
        <f>SUMIF(Takings!$B:$B,'2012'!$B2,Takings!G:G)</f>
        <v>0</v>
      </c>
      <c r="H2" s="140">
        <f>IFERROR(F2/G2,0)</f>
        <v>0</v>
      </c>
      <c r="I2" s="138">
        <f>SUMIF(Takings!$B:$B,'2012'!$B2,Takings!I:I)</f>
        <v>0</v>
      </c>
      <c r="J2" s="139">
        <f>SUMIF(Takings!$B:$B,'2012'!$B2,Takings!J:J)</f>
        <v>0</v>
      </c>
      <c r="K2" s="139">
        <f>IFERROR(SUM(G2,J2),0)</f>
        <v>0</v>
      </c>
      <c r="L2" s="138">
        <f>IFERROR(MEDIAN(I2/J2),0)</f>
        <v>0</v>
      </c>
      <c r="M2" s="140">
        <f>IFERROR(SUM(F2,I2)/K2,0)</f>
        <v>0</v>
      </c>
      <c r="N2" s="137" t="str">
        <f>IF(VLOOKUP($B2,Takings!$B:$P,13,0)=0,"",VLOOKUP($B2,Takings!$B:$P,13,0))</f>
        <v>NEW YEARS DAY</v>
      </c>
      <c r="O2" s="136" t="str">
        <f>IF(VLOOKUP($B2,Takings!$B:$P,14,0)=0,"",VLOOKUP($B2,Takings!$B:$P,14,0))</f>
        <v/>
      </c>
      <c r="P2" s="135" t="str">
        <f>IF(VLOOKUP($B2,Takings!$B:$P,15,0)=0,"",VLOOKUP($B2,Takings!$B:$P,15,0))</f>
        <v/>
      </c>
    </row>
    <row r="3" spans="1:16" s="113" customFormat="1" x14ac:dyDescent="0.35">
      <c r="A3" s="153" t="s">
        <v>1220</v>
      </c>
      <c r="B3" s="132">
        <v>40911</v>
      </c>
      <c r="C3" s="129">
        <f>SUMIF(Takings!$B:$B,'2012'!$B3,Takings!C:C)</f>
        <v>789.56</v>
      </c>
      <c r="D3" s="119">
        <f>SUMIF(Takings!$B:$B,'2012'!$B3,Takings!D:D)</f>
        <v>0</v>
      </c>
      <c r="E3" s="119">
        <f>SUMIF(Takings!$B:$B,'2012'!$B3,Takings!E:E)</f>
        <v>0</v>
      </c>
      <c r="F3" s="128">
        <f>SUMIF(Takings!$B:$B,'2012'!$B3,Takings!F:F)</f>
        <v>709.5</v>
      </c>
      <c r="G3" s="131">
        <f>SUMIF(Takings!$B:$B,'2012'!$B3,Takings!G:G)</f>
        <v>40</v>
      </c>
      <c r="H3" s="128">
        <f t="shared" ref="H3:H7" si="0">IFERROR(F3/G3,0)</f>
        <v>17.737500000000001</v>
      </c>
      <c r="I3" s="129">
        <f>SUMIF(Takings!$B:$B,'2012'!$B3,Takings!I:I)</f>
        <v>80.06</v>
      </c>
      <c r="J3" s="130">
        <f>SUMIF(Takings!$B:$B,'2012'!$B3,Takings!J:J)</f>
        <v>4</v>
      </c>
      <c r="K3" s="130">
        <f t="shared" ref="K3:K7" si="1">IFERROR(SUM(G3,J3),0)</f>
        <v>44</v>
      </c>
      <c r="L3" s="129">
        <f t="shared" ref="L3:L7" si="2">IFERROR(MEDIAN(I3/J3),0)</f>
        <v>20.015000000000001</v>
      </c>
      <c r="M3" s="128">
        <f t="shared" ref="M3:M7" si="3">IFERROR(SUM(F3,I3)/K3,0)</f>
        <v>17.944545454545452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53" t="s">
        <v>1220</v>
      </c>
      <c r="B4" s="132">
        <v>40912</v>
      </c>
      <c r="C4" s="129">
        <f>SUMIF(Takings!$B:$B,'2012'!$B4,Takings!C:C)</f>
        <v>932.96</v>
      </c>
      <c r="D4" s="119">
        <f>SUMIF(Takings!$B:$B,'2012'!$B4,Takings!D:D)</f>
        <v>0</v>
      </c>
      <c r="E4" s="119">
        <f>SUMIF(Takings!$B:$B,'2012'!$B4,Takings!E:E)</f>
        <v>0</v>
      </c>
      <c r="F4" s="128">
        <f>SUMIF(Takings!$B:$B,'2012'!$B4,Takings!F:F)</f>
        <v>449.7</v>
      </c>
      <c r="G4" s="131">
        <f>SUMIF(Takings!$B:$B,'2012'!$B4,Takings!G:G)</f>
        <v>29</v>
      </c>
      <c r="H4" s="128">
        <f t="shared" si="0"/>
        <v>15.506896551724138</v>
      </c>
      <c r="I4" s="129">
        <f>SUMIF(Takings!$B:$B,'2012'!$B4,Takings!I:I)</f>
        <v>463.26</v>
      </c>
      <c r="J4" s="130">
        <f>SUMIF(Takings!$B:$B,'2012'!$B4,Takings!J:J)</f>
        <v>15</v>
      </c>
      <c r="K4" s="130">
        <f t="shared" si="1"/>
        <v>44</v>
      </c>
      <c r="L4" s="129">
        <f t="shared" si="2"/>
        <v>30.884</v>
      </c>
      <c r="M4" s="128">
        <f t="shared" si="3"/>
        <v>20.74909090909091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53" t="s">
        <v>1220</v>
      </c>
      <c r="B5" s="132">
        <v>40913</v>
      </c>
      <c r="C5" s="129">
        <f>SUMIF(Takings!$B:$B,'2012'!$B5,Takings!C:C)</f>
        <v>1370.25</v>
      </c>
      <c r="D5" s="119">
        <f>SUMIF(Takings!$B:$B,'2012'!$B5,Takings!D:D)</f>
        <v>0</v>
      </c>
      <c r="E5" s="119">
        <f>SUMIF(Takings!$B:$B,'2012'!$B5,Takings!E:E)</f>
        <v>0</v>
      </c>
      <c r="F5" s="128">
        <f>SUMIF(Takings!$B:$B,'2012'!$B5,Takings!F:F)</f>
        <v>841.9</v>
      </c>
      <c r="G5" s="131">
        <f>SUMIF(Takings!$B:$B,'2012'!$B5,Takings!G:G)</f>
        <v>35</v>
      </c>
      <c r="H5" s="128">
        <f t="shared" si="0"/>
        <v>24.054285714285715</v>
      </c>
      <c r="I5" s="129">
        <f>SUMIF(Takings!$B:$B,'2012'!$B5,Takings!I:I)</f>
        <v>528.35</v>
      </c>
      <c r="J5" s="130">
        <f>SUMIF(Takings!$B:$B,'2012'!$B5,Takings!J:J)</f>
        <v>14</v>
      </c>
      <c r="K5" s="130">
        <f t="shared" si="1"/>
        <v>49</v>
      </c>
      <c r="L5" s="129">
        <f t="shared" si="2"/>
        <v>37.739285714285714</v>
      </c>
      <c r="M5" s="128">
        <f t="shared" si="3"/>
        <v>27.964285714285715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53" t="s">
        <v>1220</v>
      </c>
      <c r="B6" s="132">
        <v>40914</v>
      </c>
      <c r="C6" s="129">
        <f>SUMIF(Takings!$B:$B,'2012'!$B6,Takings!C:C)</f>
        <v>1225.19</v>
      </c>
      <c r="D6" s="119">
        <f>SUMIF(Takings!$B:$B,'2012'!$B6,Takings!D:D)</f>
        <v>0</v>
      </c>
      <c r="E6" s="119">
        <f>SUMIF(Takings!$B:$B,'2012'!$B6,Takings!E:E)</f>
        <v>0</v>
      </c>
      <c r="F6" s="128">
        <f>SUMIF(Takings!$B:$B,'2012'!$B6,Takings!F:F)</f>
        <v>667.5</v>
      </c>
      <c r="G6" s="131">
        <f>SUMIF(Takings!$B:$B,'2012'!$B6,Takings!G:G)</f>
        <v>26</v>
      </c>
      <c r="H6" s="128">
        <f t="shared" si="0"/>
        <v>25.673076923076923</v>
      </c>
      <c r="I6" s="129">
        <f>SUMIF(Takings!$B:$B,'2012'!$B6,Takings!I:I)</f>
        <v>557.69000000000005</v>
      </c>
      <c r="J6" s="130">
        <f>SUMIF(Takings!$B:$B,'2012'!$B6,Takings!J:J)</f>
        <v>12</v>
      </c>
      <c r="K6" s="130">
        <f t="shared" si="1"/>
        <v>38</v>
      </c>
      <c r="L6" s="129">
        <f t="shared" si="2"/>
        <v>46.474166666666669</v>
      </c>
      <c r="M6" s="128">
        <f t="shared" si="3"/>
        <v>32.24184210526316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53" t="s">
        <v>1220</v>
      </c>
      <c r="B7" s="132">
        <v>40915</v>
      </c>
      <c r="C7" s="129">
        <f>SUMIF(Takings!$B:$B,'2012'!$B7,Takings!C:C)</f>
        <v>413.41</v>
      </c>
      <c r="D7" s="119">
        <f>SUMIF(Takings!$B:$B,'2012'!$B7,Takings!D:D)</f>
        <v>0</v>
      </c>
      <c r="E7" s="119">
        <f>SUMIF(Takings!$B:$B,'2012'!$B7,Takings!E:E)</f>
        <v>0</v>
      </c>
      <c r="F7" s="128">
        <f>SUMIF(Takings!$B:$B,'2012'!$B7,Takings!F:F)</f>
        <v>255.3</v>
      </c>
      <c r="G7" s="131">
        <f>SUMIF(Takings!$B:$B,'2012'!$B7,Takings!G:G)</f>
        <v>21</v>
      </c>
      <c r="H7" s="128">
        <f t="shared" si="0"/>
        <v>12.157142857142858</v>
      </c>
      <c r="I7" s="129">
        <f>SUMIF(Takings!$B:$B,'2012'!$B7,Takings!I:I)</f>
        <v>158.11000000000001</v>
      </c>
      <c r="J7" s="130">
        <f>SUMIF(Takings!$B:$B,'2012'!$B7,Takings!J:J)</f>
        <v>5</v>
      </c>
      <c r="K7" s="130">
        <f t="shared" si="1"/>
        <v>26</v>
      </c>
      <c r="L7" s="129">
        <f t="shared" si="2"/>
        <v>31.622000000000003</v>
      </c>
      <c r="M7" s="128">
        <f t="shared" si="3"/>
        <v>15.900384615384617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40916</v>
      </c>
      <c r="C8" s="119">
        <f>SUM(C2:C7)</f>
        <v>4731.37</v>
      </c>
      <c r="D8" s="119">
        <f>VLOOKUP($B8,Takings!$B:$P,3,0)</f>
        <v>1721.84</v>
      </c>
      <c r="E8" s="122">
        <f>SUM(C8:D8)</f>
        <v>6453.21</v>
      </c>
      <c r="F8" s="118"/>
      <c r="G8" s="121">
        <f>SUM(G2:G7)</f>
        <v>151</v>
      </c>
      <c r="H8" s="118">
        <f>AVERAGE(H2:H7)</f>
        <v>15.854817007704938</v>
      </c>
      <c r="I8" s="119">
        <f>SUM(I2:I7)</f>
        <v>1787.4700000000003</v>
      </c>
      <c r="J8" s="120">
        <f>SUM(J2:J7)</f>
        <v>50</v>
      </c>
      <c r="K8" s="120">
        <f>SUM(G8,J8)</f>
        <v>201</v>
      </c>
      <c r="L8" s="119">
        <f>AVERAGE(L2:L7)</f>
        <v>27.7890753968254</v>
      </c>
      <c r="M8" s="118">
        <f>AVERAGE(M2:M7)</f>
        <v>19.133358133094976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53" t="s">
        <v>1221</v>
      </c>
      <c r="B9" s="132">
        <v>40917</v>
      </c>
      <c r="C9" s="129">
        <f>SUMIF(Takings!$B:$B,'2012'!$B9,Takings!C:C)</f>
        <v>1324.56</v>
      </c>
      <c r="D9" s="119">
        <f>SUMIF(Takings!$B:$B,'2012'!$B9,Takings!D:D)</f>
        <v>0</v>
      </c>
      <c r="E9" s="119">
        <f>SUMIF(Takings!$B:$B,'2012'!$B9,Takings!E:E)</f>
        <v>0</v>
      </c>
      <c r="F9" s="128">
        <f>SUMIF(Takings!$B:$B,'2012'!$B9,Takings!F:F)</f>
        <v>942.45</v>
      </c>
      <c r="G9" s="131">
        <f>SUMIF(Takings!$B:$B,'2012'!$B9,Takings!G:G)</f>
        <v>34</v>
      </c>
      <c r="H9" s="128">
        <f t="shared" ref="H9:H14" si="4">IFERROR(F9/G9,0)</f>
        <v>27.719117647058823</v>
      </c>
      <c r="I9" s="129">
        <f>SUMIF(Takings!$B:$B,'2012'!$B9,Takings!I:I)</f>
        <v>382.11</v>
      </c>
      <c r="J9" s="130">
        <f>SUMIF(Takings!$B:$B,'2012'!$B9,Takings!J:J)</f>
        <v>8</v>
      </c>
      <c r="K9" s="130">
        <f t="shared" ref="K9:K14" si="5">IFERROR(SUM(G9,J9),0)</f>
        <v>42</v>
      </c>
      <c r="L9" s="129">
        <f t="shared" ref="L9:L14" si="6">IFERROR(MEDIAN(I9/J9),0)</f>
        <v>47.763750000000002</v>
      </c>
      <c r="M9" s="128">
        <f t="shared" ref="M9:M14" si="7">IFERROR(SUM(F9,I9)/K9,0)</f>
        <v>31.537142857142857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53" t="s">
        <v>1221</v>
      </c>
      <c r="B10" s="132">
        <v>40918</v>
      </c>
      <c r="C10" s="129">
        <f>SUMIF(Takings!$B:$B,'2012'!$B10,Takings!C:C)</f>
        <v>780.38</v>
      </c>
      <c r="D10" s="119">
        <f>SUMIF(Takings!$B:$B,'2012'!$B10,Takings!D:D)</f>
        <v>0</v>
      </c>
      <c r="E10" s="119">
        <f>SUMIF(Takings!$B:$B,'2012'!$B10,Takings!E:E)</f>
        <v>0</v>
      </c>
      <c r="F10" s="128">
        <f>SUMIF(Takings!$B:$B,'2012'!$B10,Takings!F:F)</f>
        <v>555.20000000000005</v>
      </c>
      <c r="G10" s="131">
        <f>SUMIF(Takings!$B:$B,'2012'!$B10,Takings!G:G)</f>
        <v>29</v>
      </c>
      <c r="H10" s="128">
        <f t="shared" si="4"/>
        <v>19.144827586206898</v>
      </c>
      <c r="I10" s="129">
        <f>SUMIF(Takings!$B:$B,'2012'!$B10,Takings!I:I)</f>
        <v>225.18</v>
      </c>
      <c r="J10" s="130">
        <f>SUMIF(Takings!$B:$B,'2012'!$B10,Takings!J:J)</f>
        <v>5</v>
      </c>
      <c r="K10" s="130">
        <f t="shared" si="5"/>
        <v>34</v>
      </c>
      <c r="L10" s="129">
        <f t="shared" si="6"/>
        <v>45.036000000000001</v>
      </c>
      <c r="M10" s="128">
        <f t="shared" si="7"/>
        <v>22.952352941176475</v>
      </c>
      <c r="N10" s="127" t="str">
        <f>IF(VLOOKUP($B10,Takings!$B:$P,13,0)=0,"",VLOOKUP($B10,Takings!$B:$P,13,0))</f>
        <v/>
      </c>
      <c r="O10" s="126" t="str">
        <f>IF(VLOOKUP($B10,Takings!$B:$P,14,0)=0,"",VLOOKUP($B10,Takings!$B:$P,14,0))</f>
        <v/>
      </c>
      <c r="P10" s="125" t="str">
        <f>IF(VLOOKUP($B10,Takings!$B:$P,15,0)=0,"",VLOOKUP($B10,Takings!$B:$P,15,0))</f>
        <v/>
      </c>
    </row>
    <row r="11" spans="1:16" s="113" customFormat="1" x14ac:dyDescent="0.35">
      <c r="A11" s="153" t="s">
        <v>1221</v>
      </c>
      <c r="B11" s="132">
        <v>40919</v>
      </c>
      <c r="C11" s="129">
        <f>SUMIF(Takings!$B:$B,'2012'!$B11,Takings!C:C)</f>
        <v>731.32</v>
      </c>
      <c r="D11" s="119">
        <f>SUMIF(Takings!$B:$B,'2012'!$B11,Takings!D:D)</f>
        <v>0</v>
      </c>
      <c r="E11" s="119">
        <f>SUMIF(Takings!$B:$B,'2012'!$B11,Takings!E:E)</f>
        <v>0</v>
      </c>
      <c r="F11" s="128">
        <f>SUMIF(Takings!$B:$B,'2012'!$B11,Takings!F:F)</f>
        <v>486.7</v>
      </c>
      <c r="G11" s="131">
        <f>SUMIF(Takings!$B:$B,'2012'!$B11,Takings!G:G)</f>
        <v>26</v>
      </c>
      <c r="H11" s="128">
        <f t="shared" si="4"/>
        <v>18.719230769230769</v>
      </c>
      <c r="I11" s="129">
        <f>SUMIF(Takings!$B:$B,'2012'!$B11,Takings!I:I)</f>
        <v>244.62</v>
      </c>
      <c r="J11" s="130">
        <f>SUMIF(Takings!$B:$B,'2012'!$B11,Takings!J:J)</f>
        <v>8</v>
      </c>
      <c r="K11" s="130">
        <f t="shared" si="5"/>
        <v>34</v>
      </c>
      <c r="L11" s="129">
        <f t="shared" si="6"/>
        <v>30.577500000000001</v>
      </c>
      <c r="M11" s="128">
        <f t="shared" si="7"/>
        <v>21.509411764705881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53" t="s">
        <v>1221</v>
      </c>
      <c r="B12" s="132">
        <v>40920</v>
      </c>
      <c r="C12" s="129">
        <f>SUMIF(Takings!$B:$B,'2012'!$B12,Takings!C:C)</f>
        <v>761.51</v>
      </c>
      <c r="D12" s="119">
        <f>SUMIF(Takings!$B:$B,'2012'!$B12,Takings!D:D)</f>
        <v>0</v>
      </c>
      <c r="E12" s="119">
        <f>SUMIF(Takings!$B:$B,'2012'!$B12,Takings!E:E)</f>
        <v>0</v>
      </c>
      <c r="F12" s="128">
        <f>SUMIF(Takings!$B:$B,'2012'!$B12,Takings!F:F)</f>
        <v>335.05</v>
      </c>
      <c r="G12" s="131">
        <f>SUMIF(Takings!$B:$B,'2012'!$B12,Takings!G:G)</f>
        <v>16</v>
      </c>
      <c r="H12" s="128">
        <f t="shared" si="4"/>
        <v>20.940625000000001</v>
      </c>
      <c r="I12" s="129">
        <f>SUMIF(Takings!$B:$B,'2012'!$B12,Takings!I:I)</f>
        <v>426.46</v>
      </c>
      <c r="J12" s="130">
        <f>SUMIF(Takings!$B:$B,'2012'!$B12,Takings!J:J)</f>
        <v>10</v>
      </c>
      <c r="K12" s="130">
        <f t="shared" si="5"/>
        <v>26</v>
      </c>
      <c r="L12" s="129">
        <f t="shared" si="6"/>
        <v>42.646000000000001</v>
      </c>
      <c r="M12" s="128">
        <f t="shared" si="7"/>
        <v>29.288846153846155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x14ac:dyDescent="0.35">
      <c r="A13" s="153" t="s">
        <v>1221</v>
      </c>
      <c r="B13" s="132">
        <v>40921</v>
      </c>
      <c r="C13" s="129">
        <f>SUMIF(Takings!$B:$B,'2012'!$B13,Takings!C:C)</f>
        <v>1312.11</v>
      </c>
      <c r="D13" s="119">
        <f>SUMIF(Takings!$B:$B,'2012'!$B13,Takings!D:D)</f>
        <v>0</v>
      </c>
      <c r="E13" s="119">
        <f>SUMIF(Takings!$B:$B,'2012'!$B13,Takings!E:E)</f>
        <v>0</v>
      </c>
      <c r="F13" s="128">
        <f>SUMIF(Takings!$B:$B,'2012'!$B13,Takings!F:F)</f>
        <v>780.1</v>
      </c>
      <c r="G13" s="131">
        <f>SUMIF(Takings!$B:$B,'2012'!$B13,Takings!G:G)</f>
        <v>37</v>
      </c>
      <c r="H13" s="128">
        <f t="shared" si="4"/>
        <v>21.083783783783783</v>
      </c>
      <c r="I13" s="129">
        <f>SUMIF(Takings!$B:$B,'2012'!$B13,Takings!I:I)</f>
        <v>532.01</v>
      </c>
      <c r="J13" s="130">
        <f>SUMIF(Takings!$B:$B,'2012'!$B13,Takings!J:J)</f>
        <v>12</v>
      </c>
      <c r="K13" s="130">
        <f t="shared" si="5"/>
        <v>49</v>
      </c>
      <c r="L13" s="129">
        <f t="shared" si="6"/>
        <v>44.334166666666668</v>
      </c>
      <c r="M13" s="128">
        <f t="shared" si="7"/>
        <v>26.777755102040818</v>
      </c>
      <c r="N13" s="127" t="str">
        <f>IF(VLOOKUP($B13,Takings!$B:$P,13,0)=0,"",VLOOKUP($B13,Takings!$B:$P,13,0))</f>
        <v/>
      </c>
      <c r="O13" s="126" t="str">
        <f>IF(VLOOKUP($B13,Takings!$B:$P,14,0)=0,"",VLOOKUP($B13,Takings!$B:$P,14,0))</f>
        <v/>
      </c>
      <c r="P13" s="125" t="str">
        <f>IF(VLOOKUP($B13,Takings!$B:$P,15,0)=0,"",VLOOKUP($B13,Takings!$B:$P,15,0))</f>
        <v/>
      </c>
    </row>
    <row r="14" spans="1:16" s="113" customFormat="1" x14ac:dyDescent="0.35">
      <c r="A14" s="153" t="s">
        <v>1221</v>
      </c>
      <c r="B14" s="132">
        <v>40922</v>
      </c>
      <c r="C14" s="129">
        <f>SUMIF(Takings!$B:$B,'2012'!$B14,Takings!C:C)</f>
        <v>765.32</v>
      </c>
      <c r="D14" s="119">
        <f>SUMIF(Takings!$B:$B,'2012'!$B14,Takings!D:D)</f>
        <v>0</v>
      </c>
      <c r="E14" s="119">
        <f>SUMIF(Takings!$B:$B,'2012'!$B14,Takings!E:E)</f>
        <v>0</v>
      </c>
      <c r="F14" s="128">
        <f>SUMIF(Takings!$B:$B,'2012'!$B14,Takings!F:F)</f>
        <v>310.89999999999998</v>
      </c>
      <c r="G14" s="131">
        <f>SUMIF(Takings!$B:$B,'2012'!$B14,Takings!G:G)</f>
        <v>19</v>
      </c>
      <c r="H14" s="128">
        <f t="shared" si="4"/>
        <v>16.36315789473684</v>
      </c>
      <c r="I14" s="129">
        <f>SUMIF(Takings!$B:$B,'2012'!$B14,Takings!I:I)</f>
        <v>454.42</v>
      </c>
      <c r="J14" s="130">
        <f>SUMIF(Takings!$B:$B,'2012'!$B14,Takings!J:J)</f>
        <v>8</v>
      </c>
      <c r="K14" s="130">
        <f t="shared" si="5"/>
        <v>27</v>
      </c>
      <c r="L14" s="129">
        <f t="shared" si="6"/>
        <v>56.802500000000002</v>
      </c>
      <c r="M14" s="128">
        <f t="shared" si="7"/>
        <v>28.345185185185183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40923</v>
      </c>
      <c r="C15" s="119">
        <f>SUM(C9:C14)</f>
        <v>5675.2</v>
      </c>
      <c r="D15" s="119">
        <f>VLOOKUP($B15,Takings!$B:$P,3,0)</f>
        <v>2942.24</v>
      </c>
      <c r="E15" s="122">
        <f>SUM(C15:D15)</f>
        <v>8617.4399999999987</v>
      </c>
      <c r="F15" s="118"/>
      <c r="G15" s="121">
        <f>SUM(G9:G14)</f>
        <v>161</v>
      </c>
      <c r="H15" s="118">
        <f>AVERAGE(H9:H14)</f>
        <v>20.661790446836186</v>
      </c>
      <c r="I15" s="119">
        <f>SUM(I9:I14)</f>
        <v>2264.7999999999997</v>
      </c>
      <c r="J15" s="120">
        <f>SUM(J9:J14)</f>
        <v>51</v>
      </c>
      <c r="K15" s="120">
        <f>SUM(G15,J15)</f>
        <v>212</v>
      </c>
      <c r="L15" s="119">
        <f>AVERAGE(L9:L14)</f>
        <v>44.526652777777777</v>
      </c>
      <c r="M15" s="118">
        <f>AVERAGE(M9:M14)</f>
        <v>26.735115667349561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53" t="s">
        <v>1222</v>
      </c>
      <c r="B16" s="132">
        <v>40924</v>
      </c>
      <c r="C16" s="129">
        <f>SUMIF(Takings!$B:$B,'2012'!$B16,Takings!C:C)</f>
        <v>822.04</v>
      </c>
      <c r="D16" s="119">
        <f>SUMIF(Takings!$B:$B,'2012'!$B16,Takings!D:D)</f>
        <v>0</v>
      </c>
      <c r="E16" s="119">
        <f>SUMIF(Takings!$B:$B,'2012'!$B16,Takings!E:E)</f>
        <v>0</v>
      </c>
      <c r="F16" s="128">
        <f>SUMIF(Takings!$B:$B,'2012'!$B16,Takings!F:F)</f>
        <v>445.75</v>
      </c>
      <c r="G16" s="131">
        <f>SUMIF(Takings!$B:$B,'2012'!$B16,Takings!G:G)</f>
        <v>30</v>
      </c>
      <c r="H16" s="128">
        <f t="shared" ref="H16:H21" si="8">IFERROR(F16/G16,0)</f>
        <v>14.858333333333333</v>
      </c>
      <c r="I16" s="129">
        <f>SUMIF(Takings!$B:$B,'2012'!$B16,Takings!I:I)</f>
        <v>376.29</v>
      </c>
      <c r="J16" s="130">
        <f>SUMIF(Takings!$B:$B,'2012'!$B16,Takings!J:J)</f>
        <v>11</v>
      </c>
      <c r="K16" s="130">
        <f t="shared" ref="K16:K21" si="9">IFERROR(SUM(G16,J16),0)</f>
        <v>41</v>
      </c>
      <c r="L16" s="129">
        <f t="shared" ref="L16:L21" si="10">IFERROR(MEDIAN(I16/J16),0)</f>
        <v>34.208181818181821</v>
      </c>
      <c r="M16" s="128">
        <f t="shared" ref="M16:M21" si="11">IFERROR(SUM(F16,I16)/K16,0)</f>
        <v>20.049756097560973</v>
      </c>
      <c r="N16" s="127" t="str">
        <f>IF(VLOOKUP($B16,Takings!$B:$P,13,0)=0,"",VLOOKUP($B16,Takings!$B:$P,13,0))</f>
        <v/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53" t="s">
        <v>1222</v>
      </c>
      <c r="B17" s="132">
        <v>40925</v>
      </c>
      <c r="C17" s="129">
        <f>SUMIF(Takings!$B:$B,'2012'!$B17,Takings!C:C)</f>
        <v>1084.46</v>
      </c>
      <c r="D17" s="119">
        <f>SUMIF(Takings!$B:$B,'2012'!$B17,Takings!D:D)</f>
        <v>0</v>
      </c>
      <c r="E17" s="119">
        <f>SUMIF(Takings!$B:$B,'2012'!$B17,Takings!E:E)</f>
        <v>0</v>
      </c>
      <c r="F17" s="128">
        <f>SUMIF(Takings!$B:$B,'2012'!$B17,Takings!F:F)</f>
        <v>709.96</v>
      </c>
      <c r="G17" s="131">
        <f>SUMIF(Takings!$B:$B,'2012'!$B17,Takings!G:G)</f>
        <v>37</v>
      </c>
      <c r="H17" s="128">
        <f t="shared" si="8"/>
        <v>19.188108108108111</v>
      </c>
      <c r="I17" s="129">
        <f>SUMIF(Takings!$B:$B,'2012'!$B17,Takings!I:I)</f>
        <v>374.5</v>
      </c>
      <c r="J17" s="130">
        <f>SUMIF(Takings!$B:$B,'2012'!$B17,Takings!J:J)</f>
        <v>12</v>
      </c>
      <c r="K17" s="130">
        <f t="shared" si="9"/>
        <v>49</v>
      </c>
      <c r="L17" s="129">
        <f t="shared" si="10"/>
        <v>31.208333333333332</v>
      </c>
      <c r="M17" s="128">
        <f t="shared" si="11"/>
        <v>22.131836734693877</v>
      </c>
      <c r="N17" s="127" t="str">
        <f>IF(VLOOKUP($B17,Takings!$B:$P,13,0)=0,"",VLOOKUP($B17,Takings!$B:$P,13,0))</f>
        <v/>
      </c>
      <c r="O17" s="126" t="str">
        <f>IF(VLOOKUP($B17,Takings!$B:$P,14,0)=0,"",VLOOKUP($B17,Takings!$B:$P,14,0))</f>
        <v/>
      </c>
      <c r="P17" s="125" t="str">
        <f>IF(VLOOKUP($B17,Takings!$B:$P,15,0)=0,"",VLOOKUP($B17,Takings!$B:$P,15,0))</f>
        <v/>
      </c>
    </row>
    <row r="18" spans="1:16" s="113" customFormat="1" x14ac:dyDescent="0.35">
      <c r="A18" s="153" t="s">
        <v>1222</v>
      </c>
      <c r="B18" s="132">
        <v>40926</v>
      </c>
      <c r="C18" s="129">
        <f>SUMIF(Takings!$B:$B,'2012'!$B18,Takings!C:C)</f>
        <v>872.36</v>
      </c>
      <c r="D18" s="119">
        <f>SUMIF(Takings!$B:$B,'2012'!$B18,Takings!D:D)</f>
        <v>0</v>
      </c>
      <c r="E18" s="119">
        <f>SUMIF(Takings!$B:$B,'2012'!$B18,Takings!E:E)</f>
        <v>0</v>
      </c>
      <c r="F18" s="128">
        <f>SUMIF(Takings!$B:$B,'2012'!$B18,Takings!F:F)</f>
        <v>558.79999999999995</v>
      </c>
      <c r="G18" s="131">
        <f>SUMIF(Takings!$B:$B,'2012'!$B18,Takings!G:G)</f>
        <v>21</v>
      </c>
      <c r="H18" s="128">
        <f t="shared" si="8"/>
        <v>26.609523809523807</v>
      </c>
      <c r="I18" s="129">
        <f>SUMIF(Takings!$B:$B,'2012'!$B18,Takings!I:I)</f>
        <v>313.56</v>
      </c>
      <c r="J18" s="130">
        <f>SUMIF(Takings!$B:$B,'2012'!$B18,Takings!J:J)</f>
        <v>8</v>
      </c>
      <c r="K18" s="130">
        <f t="shared" si="9"/>
        <v>29</v>
      </c>
      <c r="L18" s="129">
        <f t="shared" si="10"/>
        <v>39.195</v>
      </c>
      <c r="M18" s="128">
        <f t="shared" si="11"/>
        <v>30.081379310344825</v>
      </c>
      <c r="N18" s="127" t="str">
        <f>IF(VLOOKUP($B18,Takings!$B:$P,13,0)=0,"",VLOOKUP($B18,Takings!$B:$P,13,0))</f>
        <v/>
      </c>
      <c r="O18" s="126" t="str">
        <f>IF(VLOOKUP($B18,Takings!$B:$P,14,0)=0,"",VLOOKUP($B18,Takings!$B:$P,14,0))</f>
        <v/>
      </c>
      <c r="P18" s="125" t="str">
        <f>IF(VLOOKUP($B18,Takings!$B:$P,15,0)=0,"",VLOOKUP($B18,Takings!$B:$P,15,0))</f>
        <v/>
      </c>
    </row>
    <row r="19" spans="1:16" s="113" customFormat="1" x14ac:dyDescent="0.35">
      <c r="A19" s="153" t="s">
        <v>1222</v>
      </c>
      <c r="B19" s="132">
        <v>40927</v>
      </c>
      <c r="C19" s="129">
        <f>SUMIF(Takings!$B:$B,'2012'!$B19,Takings!C:C)</f>
        <v>1424.24</v>
      </c>
      <c r="D19" s="119">
        <f>SUMIF(Takings!$B:$B,'2012'!$B19,Takings!D:D)</f>
        <v>0</v>
      </c>
      <c r="E19" s="119">
        <f>SUMIF(Takings!$B:$B,'2012'!$B19,Takings!E:E)</f>
        <v>0</v>
      </c>
      <c r="F19" s="128">
        <f>SUMIF(Takings!$B:$B,'2012'!$B19,Takings!F:F)</f>
        <v>853.5</v>
      </c>
      <c r="G19" s="131">
        <f>SUMIF(Takings!$B:$B,'2012'!$B19,Takings!G:G)</f>
        <v>40</v>
      </c>
      <c r="H19" s="128">
        <f t="shared" si="8"/>
        <v>21.337499999999999</v>
      </c>
      <c r="I19" s="129">
        <f>SUMIF(Takings!$B:$B,'2012'!$B19,Takings!I:I)</f>
        <v>570.74</v>
      </c>
      <c r="J19" s="130">
        <f>SUMIF(Takings!$B:$B,'2012'!$B19,Takings!J:J)</f>
        <v>15</v>
      </c>
      <c r="K19" s="130">
        <f t="shared" si="9"/>
        <v>55</v>
      </c>
      <c r="L19" s="129">
        <f t="shared" si="10"/>
        <v>38.049333333333337</v>
      </c>
      <c r="M19" s="128">
        <f t="shared" si="11"/>
        <v>25.895272727272726</v>
      </c>
      <c r="N19" s="127" t="str">
        <f>IF(VLOOKUP($B19,Takings!$B:$P,13,0)=0,"",VLOOKUP($B19,Takings!$B:$P,13,0))</f>
        <v/>
      </c>
      <c r="O19" s="126" t="str">
        <f>IF(VLOOKUP($B19,Takings!$B:$P,14,0)=0,"",VLOOKUP($B19,Takings!$B:$P,14,0))</f>
        <v/>
      </c>
      <c r="P19" s="125" t="str">
        <f>IF(VLOOKUP($B19,Takings!$B:$P,15,0)=0,"",VLOOKUP($B19,Takings!$B:$P,15,0))</f>
        <v/>
      </c>
    </row>
    <row r="20" spans="1:16" s="113" customFormat="1" x14ac:dyDescent="0.35">
      <c r="A20" s="153" t="s">
        <v>1222</v>
      </c>
      <c r="B20" s="132">
        <v>40928</v>
      </c>
      <c r="C20" s="129">
        <f>SUMIF(Takings!$B:$B,'2012'!$B20,Takings!C:C)</f>
        <v>1109.71</v>
      </c>
      <c r="D20" s="119">
        <f>SUMIF(Takings!$B:$B,'2012'!$B20,Takings!D:D)</f>
        <v>0</v>
      </c>
      <c r="E20" s="119">
        <f>SUMIF(Takings!$B:$B,'2012'!$B20,Takings!E:E)</f>
        <v>0</v>
      </c>
      <c r="F20" s="128">
        <f>SUMIF(Takings!$B:$B,'2012'!$B20,Takings!F:F)</f>
        <v>641.70000000000005</v>
      </c>
      <c r="G20" s="131">
        <f>SUMIF(Takings!$B:$B,'2012'!$B20,Takings!G:G)</f>
        <v>32</v>
      </c>
      <c r="H20" s="128">
        <f t="shared" si="8"/>
        <v>20.053125000000001</v>
      </c>
      <c r="I20" s="129">
        <f>SUMIF(Takings!$B:$B,'2012'!$B20,Takings!I:I)</f>
        <v>468.01</v>
      </c>
      <c r="J20" s="130">
        <f>SUMIF(Takings!$B:$B,'2012'!$B20,Takings!J:J)</f>
        <v>12</v>
      </c>
      <c r="K20" s="130">
        <f t="shared" si="9"/>
        <v>44</v>
      </c>
      <c r="L20" s="129">
        <f t="shared" si="10"/>
        <v>39.000833333333333</v>
      </c>
      <c r="M20" s="128">
        <f t="shared" si="11"/>
        <v>25.22068181818182</v>
      </c>
      <c r="N20" s="127" t="str">
        <f>IF(VLOOKUP($B20,Takings!$B:$P,13,0)=0,"",VLOOKUP($B20,Takings!$B:$P,13,0))</f>
        <v/>
      </c>
      <c r="O20" s="126" t="str">
        <f>IF(VLOOKUP($B20,Takings!$B:$P,14,0)=0,"",VLOOKUP($B20,Takings!$B:$P,14,0))</f>
        <v/>
      </c>
      <c r="P20" s="125" t="str">
        <f>IF(VLOOKUP($B20,Takings!$B:$P,15,0)=0,"",VLOOKUP($B20,Takings!$B:$P,15,0))</f>
        <v/>
      </c>
    </row>
    <row r="21" spans="1:16" s="113" customFormat="1" x14ac:dyDescent="0.35">
      <c r="A21" s="153" t="s">
        <v>1222</v>
      </c>
      <c r="B21" s="132">
        <v>40929</v>
      </c>
      <c r="C21" s="129">
        <f>SUMIF(Takings!$B:$B,'2012'!$B21,Takings!C:C)</f>
        <v>997.01</v>
      </c>
      <c r="D21" s="119">
        <f>SUMIF(Takings!$B:$B,'2012'!$B21,Takings!D:D)</f>
        <v>0</v>
      </c>
      <c r="E21" s="119">
        <f>SUMIF(Takings!$B:$B,'2012'!$B21,Takings!E:E)</f>
        <v>0</v>
      </c>
      <c r="F21" s="128">
        <f>SUMIF(Takings!$B:$B,'2012'!$B21,Takings!F:F)</f>
        <v>507.5</v>
      </c>
      <c r="G21" s="131">
        <f>SUMIF(Takings!$B:$B,'2012'!$B21,Takings!G:G)</f>
        <v>18</v>
      </c>
      <c r="H21" s="128">
        <f t="shared" si="8"/>
        <v>28.194444444444443</v>
      </c>
      <c r="I21" s="129">
        <f>SUMIF(Takings!$B:$B,'2012'!$B21,Takings!I:I)</f>
        <v>489.51</v>
      </c>
      <c r="J21" s="130">
        <f>SUMIF(Takings!$B:$B,'2012'!$B21,Takings!J:J)</f>
        <v>9</v>
      </c>
      <c r="K21" s="130">
        <f t="shared" si="9"/>
        <v>27</v>
      </c>
      <c r="L21" s="129">
        <f t="shared" si="10"/>
        <v>54.39</v>
      </c>
      <c r="M21" s="128">
        <f t="shared" si="11"/>
        <v>36.926296296296293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40930</v>
      </c>
      <c r="C22" s="119">
        <f>SUM(C16:C21)</f>
        <v>6309.8200000000006</v>
      </c>
      <c r="D22" s="119">
        <f>VLOOKUP($B22,Takings!$B:$P,3,0)</f>
        <v>2747.91</v>
      </c>
      <c r="E22" s="122">
        <f>SUM(C22:D22)</f>
        <v>9057.73</v>
      </c>
      <c r="F22" s="118"/>
      <c r="G22" s="121">
        <f>SUM(G16:G21)</f>
        <v>178</v>
      </c>
      <c r="H22" s="118">
        <f>AVERAGE(H16:H21)</f>
        <v>21.706839115901612</v>
      </c>
      <c r="I22" s="119">
        <f>SUM(I16:I21)</f>
        <v>2592.6099999999997</v>
      </c>
      <c r="J22" s="120">
        <f>SUM(J16:J21)</f>
        <v>67</v>
      </c>
      <c r="K22" s="120">
        <f>SUM(G22,J22)</f>
        <v>245</v>
      </c>
      <c r="L22" s="119">
        <f>AVERAGE(L16:L21)</f>
        <v>39.34194696969697</v>
      </c>
      <c r="M22" s="118">
        <f>AVERAGE(M16:M21)</f>
        <v>26.717537164058417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53" t="s">
        <v>1223</v>
      </c>
      <c r="B23" s="132">
        <v>40931</v>
      </c>
      <c r="C23" s="129">
        <f>SUMIF(Takings!$B:$B,'2012'!$B23,Takings!C:C)</f>
        <v>688.42</v>
      </c>
      <c r="D23" s="119">
        <f>SUMIF(Takings!$B:$B,'2012'!$B23,Takings!D:D)</f>
        <v>0</v>
      </c>
      <c r="E23" s="119">
        <f>SUMIF(Takings!$B:$B,'2012'!$B23,Takings!E:E)</f>
        <v>0</v>
      </c>
      <c r="F23" s="128">
        <f>SUMIF(Takings!$B:$B,'2012'!$B23,Takings!F:F)</f>
        <v>423</v>
      </c>
      <c r="G23" s="131">
        <f>SUMIF(Takings!$B:$B,'2012'!$B23,Takings!G:G)</f>
        <v>22</v>
      </c>
      <c r="H23" s="128">
        <f t="shared" ref="H23:H28" si="12">IFERROR(F23/G23,0)</f>
        <v>19.227272727272727</v>
      </c>
      <c r="I23" s="129">
        <f>SUMIF(Takings!$B:$B,'2012'!$B23,Takings!I:I)</f>
        <v>265.42</v>
      </c>
      <c r="J23" s="130">
        <f>SUMIF(Takings!$B:$B,'2012'!$B23,Takings!J:J)</f>
        <v>8</v>
      </c>
      <c r="K23" s="130">
        <f t="shared" ref="K23:K28" si="13">IFERROR(SUM(G23,J23),0)</f>
        <v>30</v>
      </c>
      <c r="L23" s="129">
        <f t="shared" ref="L23:L28" si="14">IFERROR(MEDIAN(I23/J23),0)</f>
        <v>33.177500000000002</v>
      </c>
      <c r="M23" s="128">
        <f t="shared" ref="M23:M28" si="15">IFERROR(SUM(F23,I23)/K23,0)</f>
        <v>22.947333333333336</v>
      </c>
      <c r="N23" s="127" t="str">
        <f>IF(VLOOKUP($B23,Takings!$B:$P,13,0)=0,"",VLOOKUP($B23,Takings!$B:$P,13,0))</f>
        <v/>
      </c>
      <c r="O23" s="126" t="str">
        <f>IF(VLOOKUP($B23,Takings!$B:$P,14,0)=0,"",VLOOKUP($B23,Takings!$B:$P,14,0))</f>
        <v/>
      </c>
      <c r="P23" s="125" t="str">
        <f>IF(VLOOKUP($B23,Takings!$B:$P,15,0)=0,"",VLOOKUP($B23,Takings!$B:$P,15,0))</f>
        <v/>
      </c>
    </row>
    <row r="24" spans="1:16" s="113" customFormat="1" x14ac:dyDescent="0.35">
      <c r="A24" s="153" t="s">
        <v>1223</v>
      </c>
      <c r="B24" s="132">
        <v>40932</v>
      </c>
      <c r="C24" s="129">
        <f>SUMIF(Takings!$B:$B,'2012'!$B24,Takings!C:C)</f>
        <v>1284.08</v>
      </c>
      <c r="D24" s="119">
        <f>SUMIF(Takings!$B:$B,'2012'!$B24,Takings!D:D)</f>
        <v>0</v>
      </c>
      <c r="E24" s="119">
        <f>SUMIF(Takings!$B:$B,'2012'!$B24,Takings!E:E)</f>
        <v>0</v>
      </c>
      <c r="F24" s="128">
        <f>SUMIF(Takings!$B:$B,'2012'!$B24,Takings!F:F)</f>
        <v>554.20000000000005</v>
      </c>
      <c r="G24" s="131">
        <f>SUMIF(Takings!$B:$B,'2012'!$B24,Takings!G:G)</f>
        <v>33</v>
      </c>
      <c r="H24" s="128">
        <f t="shared" si="12"/>
        <v>16.793939393939397</v>
      </c>
      <c r="I24" s="129">
        <f>SUMIF(Takings!$B:$B,'2012'!$B24,Takings!I:I)</f>
        <v>729.88</v>
      </c>
      <c r="J24" s="130">
        <f>SUMIF(Takings!$B:$B,'2012'!$B24,Takings!J:J)</f>
        <v>11</v>
      </c>
      <c r="K24" s="130">
        <f t="shared" si="13"/>
        <v>44</v>
      </c>
      <c r="L24" s="129">
        <f t="shared" si="14"/>
        <v>66.352727272727279</v>
      </c>
      <c r="M24" s="128">
        <f t="shared" si="15"/>
        <v>29.183636363636364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x14ac:dyDescent="0.35">
      <c r="A25" s="153" t="s">
        <v>1223</v>
      </c>
      <c r="B25" s="132">
        <v>40933</v>
      </c>
      <c r="C25" s="129">
        <f>SUMIF(Takings!$B:$B,'2012'!$B25,Takings!C:C)</f>
        <v>2283.02</v>
      </c>
      <c r="D25" s="119">
        <f>SUMIF(Takings!$B:$B,'2012'!$B25,Takings!D:D)</f>
        <v>0</v>
      </c>
      <c r="E25" s="119">
        <f>SUMIF(Takings!$B:$B,'2012'!$B25,Takings!E:E)</f>
        <v>0</v>
      </c>
      <c r="F25" s="128">
        <f>SUMIF(Takings!$B:$B,'2012'!$B25,Takings!F:F)</f>
        <v>1076.55</v>
      </c>
      <c r="G25" s="131">
        <f>SUMIF(Takings!$B:$B,'2012'!$B25,Takings!G:G)</f>
        <v>60</v>
      </c>
      <c r="H25" s="128">
        <f t="shared" si="12"/>
        <v>17.942499999999999</v>
      </c>
      <c r="I25" s="129">
        <f>SUMIF(Takings!$B:$B,'2012'!$B25,Takings!I:I)</f>
        <v>1206.47</v>
      </c>
      <c r="J25" s="130">
        <f>SUMIF(Takings!$B:$B,'2012'!$B25,Takings!J:J)</f>
        <v>29</v>
      </c>
      <c r="K25" s="130">
        <f t="shared" si="13"/>
        <v>89</v>
      </c>
      <c r="L25" s="129">
        <f t="shared" si="14"/>
        <v>41.602413793103452</v>
      </c>
      <c r="M25" s="128">
        <f t="shared" si="15"/>
        <v>25.651910112359552</v>
      </c>
      <c r="N25" s="127" t="str">
        <f>IF(VLOOKUP($B25,Takings!$B:$P,13,0)=0,"",VLOOKUP($B25,Takings!$B:$P,13,0))</f>
        <v/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53" t="s">
        <v>1223</v>
      </c>
      <c r="B26" s="132">
        <v>40934</v>
      </c>
      <c r="C26" s="129">
        <f>SUMIF(Takings!$B:$B,'2012'!$B26,Takings!C:C)</f>
        <v>0</v>
      </c>
      <c r="D26" s="119">
        <f>SUMIF(Takings!$B:$B,'2012'!$B26,Takings!D:D)</f>
        <v>0</v>
      </c>
      <c r="E26" s="119">
        <f>SUMIF(Takings!$B:$B,'2012'!$B26,Takings!E:E)</f>
        <v>0</v>
      </c>
      <c r="F26" s="128">
        <f>SUMIF(Takings!$B:$B,'2012'!$B26,Takings!F:F)</f>
        <v>0</v>
      </c>
      <c r="G26" s="131">
        <f>SUMIF(Takings!$B:$B,'2012'!$B26,Takings!G:G)</f>
        <v>0</v>
      </c>
      <c r="H26" s="128">
        <f t="shared" si="12"/>
        <v>0</v>
      </c>
      <c r="I26" s="129">
        <f>SUMIF(Takings!$B:$B,'2012'!$B26,Takings!I:I)</f>
        <v>0</v>
      </c>
      <c r="J26" s="130">
        <f>SUMIF(Takings!$B:$B,'2012'!$B26,Takings!J:J)</f>
        <v>0</v>
      </c>
      <c r="K26" s="130">
        <f t="shared" si="13"/>
        <v>0</v>
      </c>
      <c r="L26" s="129">
        <f t="shared" si="14"/>
        <v>0</v>
      </c>
      <c r="M26" s="128">
        <f t="shared" si="15"/>
        <v>0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53" t="s">
        <v>1223</v>
      </c>
      <c r="B27" s="132">
        <v>40935</v>
      </c>
      <c r="C27" s="129">
        <f>SUMIF(Takings!$B:$B,'2012'!$B27,Takings!C:C)</f>
        <v>1273.03</v>
      </c>
      <c r="D27" s="119">
        <f>SUMIF(Takings!$B:$B,'2012'!$B27,Takings!D:D)</f>
        <v>0</v>
      </c>
      <c r="E27" s="119">
        <f>SUMIF(Takings!$B:$B,'2012'!$B27,Takings!E:E)</f>
        <v>0</v>
      </c>
      <c r="F27" s="128">
        <f>SUMIF(Takings!$B:$B,'2012'!$B27,Takings!F:F)</f>
        <v>863</v>
      </c>
      <c r="G27" s="131">
        <f>SUMIF(Takings!$B:$B,'2012'!$B27,Takings!G:G)</f>
        <v>45</v>
      </c>
      <c r="H27" s="128">
        <f t="shared" si="12"/>
        <v>19.177777777777777</v>
      </c>
      <c r="I27" s="129">
        <f>SUMIF(Takings!$B:$B,'2012'!$B27,Takings!I:I)</f>
        <v>410.03</v>
      </c>
      <c r="J27" s="130">
        <f>SUMIF(Takings!$B:$B,'2012'!$B27,Takings!J:J)</f>
        <v>10</v>
      </c>
      <c r="K27" s="130">
        <f t="shared" si="13"/>
        <v>55</v>
      </c>
      <c r="L27" s="129">
        <f t="shared" si="14"/>
        <v>41.003</v>
      </c>
      <c r="M27" s="128">
        <f t="shared" si="15"/>
        <v>23.146000000000001</v>
      </c>
      <c r="N27" s="127" t="str">
        <f>IF(VLOOKUP($B27,Takings!$B:$P,13,0)=0,"",VLOOKUP($B27,Takings!$B:$P,13,0))</f>
        <v/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x14ac:dyDescent="0.35">
      <c r="A28" s="153" t="s">
        <v>1223</v>
      </c>
      <c r="B28" s="132">
        <v>40936</v>
      </c>
      <c r="C28" s="129">
        <f>SUMIF(Takings!$B:$B,'2012'!$B28,Takings!C:C)</f>
        <v>568.77</v>
      </c>
      <c r="D28" s="119">
        <f>SUMIF(Takings!$B:$B,'2012'!$B28,Takings!D:D)</f>
        <v>0</v>
      </c>
      <c r="E28" s="119">
        <f>SUMIF(Takings!$B:$B,'2012'!$B28,Takings!E:E)</f>
        <v>0</v>
      </c>
      <c r="F28" s="128">
        <f>SUMIF(Takings!$B:$B,'2012'!$B28,Takings!F:F)</f>
        <v>298.85000000000002</v>
      </c>
      <c r="G28" s="131">
        <f>SUMIF(Takings!$B:$B,'2012'!$B28,Takings!G:G)</f>
        <v>25</v>
      </c>
      <c r="H28" s="128">
        <f t="shared" si="12"/>
        <v>11.954000000000001</v>
      </c>
      <c r="I28" s="129">
        <f>SUMIF(Takings!$B:$B,'2012'!$B28,Takings!I:I)</f>
        <v>269.92</v>
      </c>
      <c r="J28" s="130">
        <f>SUMIF(Takings!$B:$B,'2012'!$B28,Takings!J:J)</f>
        <v>7</v>
      </c>
      <c r="K28" s="130">
        <f t="shared" si="13"/>
        <v>32</v>
      </c>
      <c r="L28" s="129">
        <f t="shared" si="14"/>
        <v>38.56</v>
      </c>
      <c r="M28" s="128">
        <f t="shared" si="15"/>
        <v>17.774062499999999</v>
      </c>
      <c r="N28" s="127" t="str">
        <f>IF(VLOOKUP($B28,Takings!$B:$P,13,0)=0,"",VLOOKUP($B28,Takings!$B:$P,13,0))</f>
        <v/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40937</v>
      </c>
      <c r="C29" s="119">
        <f>SUM(C23:C28)</f>
        <v>6097.32</v>
      </c>
      <c r="D29" s="119">
        <f>VLOOKUP($B29,Takings!$B:$P,3,0)</f>
        <v>3506.68</v>
      </c>
      <c r="E29" s="122">
        <f>SUM(C29:D29)</f>
        <v>9604</v>
      </c>
      <c r="F29" s="118"/>
      <c r="G29" s="121">
        <f>SUM(G23:G28)</f>
        <v>185</v>
      </c>
      <c r="H29" s="118">
        <f>AVERAGE(H23:H28)</f>
        <v>14.182581649831652</v>
      </c>
      <c r="I29" s="119">
        <f>SUM(I23:I28)</f>
        <v>2881.7200000000003</v>
      </c>
      <c r="J29" s="120">
        <f>SUM(J23:J28)</f>
        <v>65</v>
      </c>
      <c r="K29" s="120">
        <f>SUM(G29,J29)</f>
        <v>250</v>
      </c>
      <c r="L29" s="119">
        <f>AVERAGE(L23:L28)</f>
        <v>36.782606844305121</v>
      </c>
      <c r="M29" s="118">
        <f>AVERAGE(M23:M28)</f>
        <v>19.783823718221541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53" t="s">
        <v>1224</v>
      </c>
      <c r="B30" s="132">
        <v>40938</v>
      </c>
      <c r="C30" s="129">
        <f>SUMIF(Takings!$B:$B,'2012'!$B30,Takings!C:C)</f>
        <v>1031.83</v>
      </c>
      <c r="D30" s="119">
        <f>SUMIF(Takings!$B:$B,'2012'!$B30,Takings!D:D)</f>
        <v>0</v>
      </c>
      <c r="E30" s="119">
        <f>SUMIF(Takings!$B:$B,'2012'!$B30,Takings!E:E)</f>
        <v>0</v>
      </c>
      <c r="F30" s="128">
        <f>SUMIF(Takings!$B:$B,'2012'!$B30,Takings!F:F)</f>
        <v>626.85</v>
      </c>
      <c r="G30" s="131">
        <f>SUMIF(Takings!$B:$B,'2012'!$B30,Takings!G:G)</f>
        <v>36</v>
      </c>
      <c r="H30" s="128">
        <f t="shared" ref="H30:H35" si="16">IFERROR(F30/G30,0)</f>
        <v>17.412500000000001</v>
      </c>
      <c r="I30" s="129">
        <f>SUMIF(Takings!$B:$B,'2012'!$B30,Takings!I:I)</f>
        <v>404.98</v>
      </c>
      <c r="J30" s="130">
        <f>SUMIF(Takings!$B:$B,'2012'!$B30,Takings!J:J)</f>
        <v>7</v>
      </c>
      <c r="K30" s="130">
        <f t="shared" ref="K30:K35" si="17">IFERROR(SUM(G30,J30),0)</f>
        <v>43</v>
      </c>
      <c r="L30" s="129">
        <f t="shared" ref="L30:L35" si="18">IFERROR(MEDIAN(I30/J30),0)</f>
        <v>57.854285714285716</v>
      </c>
      <c r="M30" s="128">
        <f t="shared" ref="M30:M35" si="19">IFERROR(SUM(F30,I30)/K30,0)</f>
        <v>23.996046511627906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53" t="s">
        <v>1224</v>
      </c>
      <c r="B31" s="132">
        <v>40939</v>
      </c>
      <c r="C31" s="129">
        <f>SUMIF(Takings!$B:$B,'2012'!$B31,Takings!C:C)</f>
        <v>460.64</v>
      </c>
      <c r="D31" s="119">
        <f>SUMIF(Takings!$B:$B,'2012'!$B31,Takings!D:D)</f>
        <v>0</v>
      </c>
      <c r="E31" s="119">
        <f>SUMIF(Takings!$B:$B,'2012'!$B31,Takings!E:E)</f>
        <v>0</v>
      </c>
      <c r="F31" s="128">
        <f>SUMIF(Takings!$B:$B,'2012'!$B31,Takings!F:F)</f>
        <v>345.64</v>
      </c>
      <c r="G31" s="131">
        <f>SUMIF(Takings!$B:$B,'2012'!$B31,Takings!G:G)</f>
        <v>21</v>
      </c>
      <c r="H31" s="128">
        <f t="shared" si="16"/>
        <v>16.459047619047617</v>
      </c>
      <c r="I31" s="129">
        <f>SUMIF(Takings!$B:$B,'2012'!$B31,Takings!I:I)</f>
        <v>114.94</v>
      </c>
      <c r="J31" s="130">
        <f>SUMIF(Takings!$B:$B,'2012'!$B31,Takings!J:J)</f>
        <v>3</v>
      </c>
      <c r="K31" s="130">
        <f t="shared" si="17"/>
        <v>24</v>
      </c>
      <c r="L31" s="129">
        <f t="shared" si="18"/>
        <v>38.313333333333333</v>
      </c>
      <c r="M31" s="128">
        <f t="shared" si="19"/>
        <v>19.190833333333334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x14ac:dyDescent="0.35">
      <c r="A32" s="153" t="s">
        <v>1224</v>
      </c>
      <c r="B32" s="132">
        <v>40940</v>
      </c>
      <c r="C32" s="129">
        <f>SUMIF(Takings!$B:$B,'2012'!$B32,Takings!C:C)</f>
        <v>848.62</v>
      </c>
      <c r="D32" s="119">
        <f>SUMIF(Takings!$B:$B,'2012'!$B32,Takings!D:D)</f>
        <v>0</v>
      </c>
      <c r="E32" s="119">
        <f>SUMIF(Takings!$B:$B,'2012'!$B32,Takings!E:E)</f>
        <v>0</v>
      </c>
      <c r="F32" s="128">
        <f>SUMIF(Takings!$B:$B,'2012'!$B32,Takings!F:F)</f>
        <v>768.45</v>
      </c>
      <c r="G32" s="131">
        <f>SUMIF(Takings!$B:$B,'2012'!$B32,Takings!G:G)</f>
        <v>37</v>
      </c>
      <c r="H32" s="128">
        <f t="shared" si="16"/>
        <v>20.768918918918921</v>
      </c>
      <c r="I32" s="129">
        <f>SUMIF(Takings!$B:$B,'2012'!$B32,Takings!I:I)</f>
        <v>80.17</v>
      </c>
      <c r="J32" s="130">
        <f>SUMIF(Takings!$B:$B,'2012'!$B32,Takings!J:J)</f>
        <v>4</v>
      </c>
      <c r="K32" s="130">
        <f t="shared" si="17"/>
        <v>41</v>
      </c>
      <c r="L32" s="129">
        <f t="shared" si="18"/>
        <v>20.0425</v>
      </c>
      <c r="M32" s="128">
        <f t="shared" si="19"/>
        <v>20.698048780487806</v>
      </c>
      <c r="N32" s="127" t="str">
        <f>IF(VLOOKUP($B32,Takings!$B:$P,13,0)=0,"",VLOOKUP($B32,Takings!$B:$P,13,0))</f>
        <v/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53" t="s">
        <v>1224</v>
      </c>
      <c r="B33" s="132">
        <v>40941</v>
      </c>
      <c r="C33" s="129">
        <f>SUMIF(Takings!$B:$B,'2012'!$B33,Takings!C:C)</f>
        <v>1216.76</v>
      </c>
      <c r="D33" s="119">
        <f>SUMIF(Takings!$B:$B,'2012'!$B33,Takings!D:D)</f>
        <v>0</v>
      </c>
      <c r="E33" s="119">
        <f>SUMIF(Takings!$B:$B,'2012'!$B33,Takings!E:E)</f>
        <v>0</v>
      </c>
      <c r="F33" s="128">
        <f>SUMIF(Takings!$B:$B,'2012'!$B33,Takings!F:F)</f>
        <v>784.5</v>
      </c>
      <c r="G33" s="131">
        <f>SUMIF(Takings!$B:$B,'2012'!$B33,Takings!G:G)</f>
        <v>36</v>
      </c>
      <c r="H33" s="128">
        <f t="shared" si="16"/>
        <v>21.791666666666668</v>
      </c>
      <c r="I33" s="129">
        <f>SUMIF(Takings!$B:$B,'2012'!$B33,Takings!I:I)</f>
        <v>432.25</v>
      </c>
      <c r="J33" s="130">
        <f>SUMIF(Takings!$B:$B,'2012'!$B33,Takings!J:J)</f>
        <v>8</v>
      </c>
      <c r="K33" s="130">
        <f t="shared" si="17"/>
        <v>44</v>
      </c>
      <c r="L33" s="129">
        <f t="shared" si="18"/>
        <v>54.03125</v>
      </c>
      <c r="M33" s="128">
        <f t="shared" si="19"/>
        <v>27.65340909090909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53" t="s">
        <v>1224</v>
      </c>
      <c r="B34" s="132">
        <v>40942</v>
      </c>
      <c r="C34" s="129">
        <f>SUMIF(Takings!$B:$B,'2012'!$B34,Takings!C:C)</f>
        <v>2100.36</v>
      </c>
      <c r="D34" s="119">
        <f>SUMIF(Takings!$B:$B,'2012'!$B34,Takings!D:D)</f>
        <v>0</v>
      </c>
      <c r="E34" s="119">
        <f>SUMIF(Takings!$B:$B,'2012'!$B34,Takings!E:E)</f>
        <v>0</v>
      </c>
      <c r="F34" s="128">
        <f>SUMIF(Takings!$B:$B,'2012'!$B34,Takings!F:F)</f>
        <v>1047.25</v>
      </c>
      <c r="G34" s="131">
        <f>SUMIF(Takings!$B:$B,'2012'!$B34,Takings!G:G)</f>
        <v>35</v>
      </c>
      <c r="H34" s="128">
        <f t="shared" si="16"/>
        <v>29.921428571428571</v>
      </c>
      <c r="I34" s="129">
        <f>SUMIF(Takings!$B:$B,'2012'!$B34,Takings!I:I)</f>
        <v>1053.1099999999999</v>
      </c>
      <c r="J34" s="130">
        <f>SUMIF(Takings!$B:$B,'2012'!$B34,Takings!J:J)</f>
        <v>19</v>
      </c>
      <c r="K34" s="130">
        <f t="shared" si="17"/>
        <v>54</v>
      </c>
      <c r="L34" s="129">
        <f t="shared" si="18"/>
        <v>55.426842105263155</v>
      </c>
      <c r="M34" s="128">
        <f t="shared" si="19"/>
        <v>38.895555555555546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53" t="s">
        <v>1224</v>
      </c>
      <c r="B35" s="132">
        <v>40943</v>
      </c>
      <c r="C35" s="129">
        <f>SUMIF(Takings!$B:$B,'2012'!$B35,Takings!C:C)</f>
        <v>781.17</v>
      </c>
      <c r="D35" s="119">
        <f>SUMIF(Takings!$B:$B,'2012'!$B35,Takings!D:D)</f>
        <v>0</v>
      </c>
      <c r="E35" s="119">
        <f>SUMIF(Takings!$B:$B,'2012'!$B35,Takings!E:E)</f>
        <v>0</v>
      </c>
      <c r="F35" s="128">
        <f>SUMIF(Takings!$B:$B,'2012'!$B35,Takings!F:F)</f>
        <v>466.45</v>
      </c>
      <c r="G35" s="131">
        <f>SUMIF(Takings!$B:$B,'2012'!$B35,Takings!G:G)</f>
        <v>26</v>
      </c>
      <c r="H35" s="128">
        <f t="shared" si="16"/>
        <v>17.940384615384616</v>
      </c>
      <c r="I35" s="129">
        <f>SUMIF(Takings!$B:$B,'2012'!$B35,Takings!I:I)</f>
        <v>314.72000000000003</v>
      </c>
      <c r="J35" s="130">
        <f>SUMIF(Takings!$B:$B,'2012'!$B35,Takings!J:J)</f>
        <v>9</v>
      </c>
      <c r="K35" s="130">
        <f t="shared" si="17"/>
        <v>35</v>
      </c>
      <c r="L35" s="129">
        <f t="shared" si="18"/>
        <v>34.968888888888891</v>
      </c>
      <c r="M35" s="128">
        <f t="shared" si="19"/>
        <v>22.319142857142861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>
        <f>IF(VLOOKUP($B35,Takings!$B:$P,15,0)=0,"",VLOOKUP($B35,Takings!$B:$P,15,0))</f>
        <v>36.04</v>
      </c>
    </row>
    <row r="36" spans="1:16" s="113" customFormat="1" x14ac:dyDescent="0.35">
      <c r="A36" s="124"/>
      <c r="B36" s="123">
        <v>40944</v>
      </c>
      <c r="C36" s="119">
        <f>SUM(C30:C35)</f>
        <v>6439.3799999999992</v>
      </c>
      <c r="D36" s="119">
        <f>VLOOKUP($B36,Takings!$B:$P,3,0)</f>
        <v>2542.06</v>
      </c>
      <c r="E36" s="122">
        <f>SUM(C36:D36)</f>
        <v>8981.4399999999987</v>
      </c>
      <c r="F36" s="118"/>
      <c r="G36" s="121">
        <f>SUM(G30:G35)</f>
        <v>191</v>
      </c>
      <c r="H36" s="118">
        <f>AVERAGE(H30:H35)</f>
        <v>20.715657731907733</v>
      </c>
      <c r="I36" s="119">
        <f>SUM(I30:I35)</f>
        <v>2400.17</v>
      </c>
      <c r="J36" s="120">
        <f>SUM(J30:J35)</f>
        <v>50</v>
      </c>
      <c r="K36" s="120">
        <f>SUM(G36,J36)</f>
        <v>241</v>
      </c>
      <c r="L36" s="119">
        <f>AVERAGE(L30:L35)</f>
        <v>43.439516673628511</v>
      </c>
      <c r="M36" s="118">
        <f>AVERAGE(M30:M35)</f>
        <v>25.458839354842755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>
        <f>IF(VLOOKUP($B36,Takings!$B:$P,15,0)=0,"",VLOOKUP($B36,Takings!$B:$P,15,0))</f>
        <v>30</v>
      </c>
    </row>
    <row r="37" spans="1:16" s="113" customFormat="1" x14ac:dyDescent="0.35">
      <c r="A37" s="153" t="s">
        <v>1225</v>
      </c>
      <c r="B37" s="132">
        <v>40945</v>
      </c>
      <c r="C37" s="129">
        <f>SUMIF(Takings!$B:$B,'2012'!$B37,Takings!C:C)</f>
        <v>398.68</v>
      </c>
      <c r="D37" s="119">
        <f>SUMIF(Takings!$B:$B,'2012'!$B37,Takings!D:D)</f>
        <v>0</v>
      </c>
      <c r="E37" s="119">
        <f>SUMIF(Takings!$B:$B,'2012'!$B37,Takings!E:E)</f>
        <v>0</v>
      </c>
      <c r="F37" s="128">
        <f>SUMIF(Takings!$B:$B,'2012'!$B37,Takings!F:F)</f>
        <v>363.9</v>
      </c>
      <c r="G37" s="131">
        <f>SUMIF(Takings!$B:$B,'2012'!$B37,Takings!G:G)</f>
        <v>24</v>
      </c>
      <c r="H37" s="128">
        <f t="shared" ref="H37:H42" si="20">IFERROR(F37/G37,0)</f>
        <v>15.1625</v>
      </c>
      <c r="I37" s="129">
        <f>SUMIF(Takings!$B:$B,'2012'!$B37,Takings!I:I)</f>
        <v>34.880000000000003</v>
      </c>
      <c r="J37" s="130">
        <f>SUMIF(Takings!$B:$B,'2012'!$B37,Takings!J:J)</f>
        <v>3</v>
      </c>
      <c r="K37" s="130">
        <f t="shared" ref="K37:K42" si="21">IFERROR(SUM(G37,J37),0)</f>
        <v>27</v>
      </c>
      <c r="L37" s="129">
        <f t="shared" ref="L37:L42" si="22">IFERROR(MEDIAN(I37/J37),0)</f>
        <v>11.626666666666667</v>
      </c>
      <c r="M37" s="128">
        <f t="shared" ref="M37:M42" si="23">IFERROR(SUM(F37,I37)/K37,0)</f>
        <v>14.769629629629629</v>
      </c>
      <c r="N37" s="127" t="str">
        <f>IF(VLOOKUP($B37,Takings!$B:$P,13,0)=0,"",VLOOKUP($B37,Takings!$B:$P,13,0))</f>
        <v/>
      </c>
      <c r="O37" s="126" t="str">
        <f>IF(VLOOKUP($B37,Takings!$B:$P,14,0)=0,"",VLOOKUP($B37,Takings!$B:$P,14,0))</f>
        <v/>
      </c>
      <c r="P37" s="125">
        <f>IF(VLOOKUP($B37,Takings!$B:$P,15,0)=0,"",VLOOKUP($B37,Takings!$B:$P,15,0))</f>
        <v>265.29000000000002</v>
      </c>
    </row>
    <row r="38" spans="1:16" s="113" customFormat="1" x14ac:dyDescent="0.35">
      <c r="A38" s="153" t="s">
        <v>1225</v>
      </c>
      <c r="B38" s="132">
        <v>40946</v>
      </c>
      <c r="C38" s="129">
        <f>SUMIF(Takings!$B:$B,'2012'!$B38,Takings!C:C)</f>
        <v>713.17</v>
      </c>
      <c r="D38" s="119">
        <f>SUMIF(Takings!$B:$B,'2012'!$B38,Takings!D:D)</f>
        <v>0</v>
      </c>
      <c r="E38" s="119">
        <f>SUMIF(Takings!$B:$B,'2012'!$B38,Takings!E:E)</f>
        <v>0</v>
      </c>
      <c r="F38" s="128">
        <f>SUMIF(Takings!$B:$B,'2012'!$B38,Takings!F:F)</f>
        <v>492.55</v>
      </c>
      <c r="G38" s="131">
        <f>SUMIF(Takings!$B:$B,'2012'!$B38,Takings!G:G)</f>
        <v>31</v>
      </c>
      <c r="H38" s="128">
        <f t="shared" si="20"/>
        <v>15.888709677419355</v>
      </c>
      <c r="I38" s="129">
        <f>SUMIF(Takings!$B:$B,'2012'!$B38,Takings!I:I)</f>
        <v>220.62</v>
      </c>
      <c r="J38" s="130">
        <f>SUMIF(Takings!$B:$B,'2012'!$B38,Takings!J:J)</f>
        <v>6</v>
      </c>
      <c r="K38" s="130">
        <f t="shared" si="21"/>
        <v>37</v>
      </c>
      <c r="L38" s="129">
        <f t="shared" si="22"/>
        <v>36.770000000000003</v>
      </c>
      <c r="M38" s="128">
        <f t="shared" si="23"/>
        <v>19.274864864864867</v>
      </c>
      <c r="N38" s="127" t="str">
        <f>IF(VLOOKUP($B38,Takings!$B:$P,13,0)=0,"",VLOOKUP($B38,Takings!$B:$P,13,0))</f>
        <v/>
      </c>
      <c r="O38" s="126" t="str">
        <f>IF(VLOOKUP($B38,Takings!$B:$P,14,0)=0,"",VLOOKUP($B38,Takings!$B:$P,14,0))</f>
        <v/>
      </c>
      <c r="P38" s="125">
        <f>IF(VLOOKUP($B38,Takings!$B:$P,15,0)=0,"",VLOOKUP($B38,Takings!$B:$P,15,0))</f>
        <v>405.92</v>
      </c>
    </row>
    <row r="39" spans="1:16" s="113" customFormat="1" x14ac:dyDescent="0.35">
      <c r="A39" s="153" t="s">
        <v>1225</v>
      </c>
      <c r="B39" s="132">
        <v>40947</v>
      </c>
      <c r="C39" s="129">
        <f>SUMIF(Takings!$B:$B,'2012'!$B39,Takings!C:C)</f>
        <v>748.28</v>
      </c>
      <c r="D39" s="119">
        <f>SUMIF(Takings!$B:$B,'2012'!$B39,Takings!D:D)</f>
        <v>0</v>
      </c>
      <c r="E39" s="119">
        <f>SUMIF(Takings!$B:$B,'2012'!$B39,Takings!E:E)</f>
        <v>0</v>
      </c>
      <c r="F39" s="128">
        <f>SUMIF(Takings!$B:$B,'2012'!$B39,Takings!F:F)</f>
        <v>363.05</v>
      </c>
      <c r="G39" s="131">
        <f>SUMIF(Takings!$B:$B,'2012'!$B39,Takings!G:G)</f>
        <v>25</v>
      </c>
      <c r="H39" s="128">
        <f t="shared" si="20"/>
        <v>14.522</v>
      </c>
      <c r="I39" s="129">
        <f>SUMIF(Takings!$B:$B,'2012'!$B39,Takings!I:I)</f>
        <v>385.43</v>
      </c>
      <c r="J39" s="130">
        <f>SUMIF(Takings!$B:$B,'2012'!$B39,Takings!J:J)</f>
        <v>10</v>
      </c>
      <c r="K39" s="130">
        <f t="shared" si="21"/>
        <v>35</v>
      </c>
      <c r="L39" s="129">
        <f t="shared" si="22"/>
        <v>38.542999999999999</v>
      </c>
      <c r="M39" s="128">
        <f t="shared" si="23"/>
        <v>21.385142857142856</v>
      </c>
      <c r="N39" s="127" t="str">
        <f>IF(VLOOKUP($B39,Takings!$B:$P,13,0)=0,"",VLOOKUP($B39,Takings!$B:$P,13,0))</f>
        <v/>
      </c>
      <c r="O39" s="126" t="str">
        <f>IF(VLOOKUP($B39,Takings!$B:$P,14,0)=0,"",VLOOKUP($B39,Takings!$B:$P,14,0))</f>
        <v/>
      </c>
      <c r="P39" s="125">
        <f>IF(VLOOKUP($B39,Takings!$B:$P,15,0)=0,"",VLOOKUP($B39,Takings!$B:$P,15,0))</f>
        <v>80.97</v>
      </c>
    </row>
    <row r="40" spans="1:16" s="113" customFormat="1" x14ac:dyDescent="0.35">
      <c r="A40" s="153" t="s">
        <v>1225</v>
      </c>
      <c r="B40" s="132">
        <v>40948</v>
      </c>
      <c r="C40" s="129">
        <f>SUMIF(Takings!$B:$B,'2012'!$B40,Takings!C:C)</f>
        <v>900.14</v>
      </c>
      <c r="D40" s="119">
        <f>SUMIF(Takings!$B:$B,'2012'!$B40,Takings!D:D)</f>
        <v>0</v>
      </c>
      <c r="E40" s="119">
        <f>SUMIF(Takings!$B:$B,'2012'!$B40,Takings!E:E)</f>
        <v>0</v>
      </c>
      <c r="F40" s="128">
        <f>SUMIF(Takings!$B:$B,'2012'!$B40,Takings!F:F)</f>
        <v>495.4</v>
      </c>
      <c r="G40" s="131">
        <f>SUMIF(Takings!$B:$B,'2012'!$B40,Takings!G:G)</f>
        <v>27</v>
      </c>
      <c r="H40" s="128">
        <f t="shared" si="20"/>
        <v>18.348148148148148</v>
      </c>
      <c r="I40" s="129">
        <f>SUMIF(Takings!$B:$B,'2012'!$B40,Takings!I:I)</f>
        <v>410.74</v>
      </c>
      <c r="J40" s="130">
        <f>SUMIF(Takings!$B:$B,'2012'!$B40,Takings!J:J)</f>
        <v>13</v>
      </c>
      <c r="K40" s="130">
        <f t="shared" si="21"/>
        <v>40</v>
      </c>
      <c r="L40" s="129">
        <f t="shared" si="22"/>
        <v>31.595384615384617</v>
      </c>
      <c r="M40" s="128">
        <f t="shared" si="23"/>
        <v>22.653500000000001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>
        <f>IF(VLOOKUP($B40,Takings!$B:$P,15,0)=0,"",VLOOKUP($B40,Takings!$B:$P,15,0))</f>
        <v>454.16</v>
      </c>
    </row>
    <row r="41" spans="1:16" s="113" customFormat="1" x14ac:dyDescent="0.35">
      <c r="A41" s="153" t="s">
        <v>1225</v>
      </c>
      <c r="B41" s="132">
        <v>40949</v>
      </c>
      <c r="C41" s="129">
        <f>SUMIF(Takings!$B:$B,'2012'!$B41,Takings!C:C)</f>
        <v>1905.61</v>
      </c>
      <c r="D41" s="119">
        <f>SUMIF(Takings!$B:$B,'2012'!$B41,Takings!D:D)</f>
        <v>0</v>
      </c>
      <c r="E41" s="119">
        <f>SUMIF(Takings!$B:$B,'2012'!$B41,Takings!E:E)</f>
        <v>0</v>
      </c>
      <c r="F41" s="128">
        <f>SUMIF(Takings!$B:$B,'2012'!$B41,Takings!F:F)</f>
        <v>927.4</v>
      </c>
      <c r="G41" s="131">
        <f>SUMIF(Takings!$B:$B,'2012'!$B41,Takings!G:G)</f>
        <v>36</v>
      </c>
      <c r="H41" s="128">
        <f t="shared" si="20"/>
        <v>25.761111111111109</v>
      </c>
      <c r="I41" s="129">
        <f>SUMIF(Takings!$B:$B,'2012'!$B41,Takings!I:I)</f>
        <v>978.21</v>
      </c>
      <c r="J41" s="130">
        <f>SUMIF(Takings!$B:$B,'2012'!$B41,Takings!J:J)</f>
        <v>17</v>
      </c>
      <c r="K41" s="130">
        <f t="shared" si="21"/>
        <v>53</v>
      </c>
      <c r="L41" s="129">
        <f t="shared" si="22"/>
        <v>57.541764705882358</v>
      </c>
      <c r="M41" s="128">
        <f t="shared" si="23"/>
        <v>35.954905660377364</v>
      </c>
      <c r="N41" s="127" t="str">
        <f>IF(VLOOKUP($B41,Takings!$B:$P,13,0)=0,"",VLOOKUP($B41,Takings!$B:$P,13,0))</f>
        <v/>
      </c>
      <c r="O41" s="126" t="str">
        <f>IF(VLOOKUP($B41,Takings!$B:$P,14,0)=0,"",VLOOKUP($B41,Takings!$B:$P,14,0))</f>
        <v/>
      </c>
      <c r="P41" s="125">
        <f>IF(VLOOKUP($B41,Takings!$B:$P,15,0)=0,"",VLOOKUP($B41,Takings!$B:$P,15,0))</f>
        <v>158.56</v>
      </c>
    </row>
    <row r="42" spans="1:16" s="113" customFormat="1" x14ac:dyDescent="0.35">
      <c r="A42" s="153" t="s">
        <v>1225</v>
      </c>
      <c r="B42" s="132">
        <v>40950</v>
      </c>
      <c r="C42" s="129">
        <f>SUMIF(Takings!$B:$B,'2012'!$B42,Takings!C:C)</f>
        <v>920.89</v>
      </c>
      <c r="D42" s="119">
        <f>SUMIF(Takings!$B:$B,'2012'!$B42,Takings!D:D)</f>
        <v>0</v>
      </c>
      <c r="E42" s="119">
        <f>SUMIF(Takings!$B:$B,'2012'!$B42,Takings!E:E)</f>
        <v>0</v>
      </c>
      <c r="F42" s="128">
        <f>SUMIF(Takings!$B:$B,'2012'!$B42,Takings!F:F)</f>
        <v>628.65</v>
      </c>
      <c r="G42" s="131">
        <f>SUMIF(Takings!$B:$B,'2012'!$B42,Takings!G:G)</f>
        <v>30</v>
      </c>
      <c r="H42" s="128">
        <f t="shared" si="20"/>
        <v>20.954999999999998</v>
      </c>
      <c r="I42" s="129">
        <f>SUMIF(Takings!$B:$B,'2012'!$B42,Takings!I:I)</f>
        <v>292.24</v>
      </c>
      <c r="J42" s="130">
        <f>SUMIF(Takings!$B:$B,'2012'!$B42,Takings!J:J)</f>
        <v>7</v>
      </c>
      <c r="K42" s="130">
        <f t="shared" si="21"/>
        <v>37</v>
      </c>
      <c r="L42" s="129">
        <f t="shared" si="22"/>
        <v>41.748571428571431</v>
      </c>
      <c r="M42" s="128">
        <f t="shared" si="23"/>
        <v>24.888918918918918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>
        <f>IF(VLOOKUP($B42,Takings!$B:$P,15,0)=0,"",VLOOKUP($B42,Takings!$B:$P,15,0))</f>
        <v>66.650000000000006</v>
      </c>
    </row>
    <row r="43" spans="1:16" s="113" customFormat="1" x14ac:dyDescent="0.35">
      <c r="A43" s="124"/>
      <c r="B43" s="123">
        <v>40951</v>
      </c>
      <c r="C43" s="119">
        <f>SUM(C37:C42)</f>
        <v>5586.77</v>
      </c>
      <c r="D43" s="119">
        <f>VLOOKUP($B43,Takings!$B:$P,3,0)</f>
        <v>2740.44</v>
      </c>
      <c r="E43" s="122">
        <f>SUM(C43:D43)</f>
        <v>8327.2100000000009</v>
      </c>
      <c r="F43" s="118"/>
      <c r="G43" s="121">
        <f>SUM(G37:G42)</f>
        <v>173</v>
      </c>
      <c r="H43" s="118">
        <f>AVERAGE(H37:H42)</f>
        <v>18.439578156113104</v>
      </c>
      <c r="I43" s="119">
        <f>SUM(I37:I42)</f>
        <v>2322.12</v>
      </c>
      <c r="J43" s="120">
        <f>SUM(J37:J42)</f>
        <v>56</v>
      </c>
      <c r="K43" s="120">
        <f>SUM(G43,J43)</f>
        <v>229</v>
      </c>
      <c r="L43" s="119">
        <f>AVERAGE(L37:L42)</f>
        <v>36.304231236084178</v>
      </c>
      <c r="M43" s="118">
        <f>AVERAGE(M37:M42)</f>
        <v>23.154493655155608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>
        <f>IF(VLOOKUP($B43,Takings!$B:$P,15,0)=0,"",VLOOKUP($B43,Takings!$B:$P,15,0))</f>
        <v>191</v>
      </c>
    </row>
    <row r="44" spans="1:16" s="113" customFormat="1" x14ac:dyDescent="0.35">
      <c r="A44" s="153" t="s">
        <v>1226</v>
      </c>
      <c r="B44" s="132">
        <v>40952</v>
      </c>
      <c r="C44" s="129">
        <f>SUMIF(Takings!$B:$B,'2012'!$B44,Takings!C:C)</f>
        <v>655.1</v>
      </c>
      <c r="D44" s="119">
        <f>SUMIF(Takings!$B:$B,'2012'!$B44,Takings!D:D)</f>
        <v>0</v>
      </c>
      <c r="E44" s="119">
        <f>SUMIF(Takings!$B:$B,'2012'!$B44,Takings!E:E)</f>
        <v>0</v>
      </c>
      <c r="F44" s="128">
        <f>SUMIF(Takings!$B:$B,'2012'!$B44,Takings!F:F)</f>
        <v>206</v>
      </c>
      <c r="G44" s="131">
        <f>SUMIF(Takings!$B:$B,'2012'!$B44,Takings!G:G)</f>
        <v>28</v>
      </c>
      <c r="H44" s="128">
        <f t="shared" ref="H44:H49" si="24">IFERROR(F44/G44,0)</f>
        <v>7.3571428571428568</v>
      </c>
      <c r="I44" s="129">
        <f>SUMIF(Takings!$B:$B,'2012'!$B44,Takings!I:I)</f>
        <v>233.91</v>
      </c>
      <c r="J44" s="130">
        <f>SUMIF(Takings!$B:$B,'2012'!$B44,Takings!J:J)</f>
        <v>7</v>
      </c>
      <c r="K44" s="130">
        <f t="shared" ref="K44:K49" si="25">IFERROR(SUM(G44,J44),0)</f>
        <v>35</v>
      </c>
      <c r="L44" s="129">
        <f t="shared" ref="L44:L49" si="26">IFERROR(MEDIAN(I44/J44),0)</f>
        <v>33.415714285714287</v>
      </c>
      <c r="M44" s="128">
        <f t="shared" ref="M44:M49" si="27">IFERROR(SUM(F44,I44)/K44,0)</f>
        <v>12.568857142857143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>
        <f>IF(VLOOKUP($B44,Takings!$B:$P,15,0)=0,"",VLOOKUP($B44,Takings!$B:$P,15,0))</f>
        <v>1688.5900000000001</v>
      </c>
    </row>
    <row r="45" spans="1:16" s="113" customFormat="1" x14ac:dyDescent="0.35">
      <c r="A45" s="153" t="s">
        <v>1226</v>
      </c>
      <c r="B45" s="132">
        <v>40953</v>
      </c>
      <c r="C45" s="129">
        <f>SUMIF(Takings!$B:$B,'2012'!$B45,Takings!C:C)</f>
        <v>707.19</v>
      </c>
      <c r="D45" s="119">
        <f>SUMIF(Takings!$B:$B,'2012'!$B45,Takings!D:D)</f>
        <v>0</v>
      </c>
      <c r="E45" s="119">
        <f>SUMIF(Takings!$B:$B,'2012'!$B45,Takings!E:E)</f>
        <v>0</v>
      </c>
      <c r="F45" s="128">
        <f>SUMIF(Takings!$B:$B,'2012'!$B45,Takings!F:F)</f>
        <v>358.25</v>
      </c>
      <c r="G45" s="174">
        <f>SUMIF(Takings!$B:$B,'2012'!$B45,Takings!G:G)</f>
        <v>25</v>
      </c>
      <c r="H45" s="128">
        <f t="shared" si="24"/>
        <v>14.33</v>
      </c>
      <c r="I45" s="129">
        <f>SUMIF(Takings!$B:$B,'2012'!$B45,Takings!I:I)</f>
        <v>348.94</v>
      </c>
      <c r="J45" s="130">
        <f>SUMIF(Takings!$B:$B,'2012'!$B45,Takings!J:J)</f>
        <v>15</v>
      </c>
      <c r="K45" s="130">
        <f t="shared" si="25"/>
        <v>40</v>
      </c>
      <c r="L45" s="129">
        <f t="shared" si="26"/>
        <v>23.262666666666668</v>
      </c>
      <c r="M45" s="128">
        <f t="shared" si="27"/>
        <v>17.679750000000002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53" t="s">
        <v>1226</v>
      </c>
      <c r="B46" s="132">
        <v>40954</v>
      </c>
      <c r="C46" s="129">
        <f>SUMIF(Takings!$B:$B,'2012'!$B46,Takings!C:C)</f>
        <v>655.42</v>
      </c>
      <c r="D46" s="119">
        <f>SUMIF(Takings!$B:$B,'2012'!$B46,Takings!D:D)</f>
        <v>0</v>
      </c>
      <c r="E46" s="119">
        <f>SUMIF(Takings!$B:$B,'2012'!$B46,Takings!E:E)</f>
        <v>0</v>
      </c>
      <c r="F46" s="128">
        <f>SUMIF(Takings!$B:$B,'2012'!$B46,Takings!F:F)</f>
        <v>443</v>
      </c>
      <c r="G46" s="131">
        <f>SUMIF(Takings!$B:$B,'2012'!$B46,Takings!G:G)</f>
        <v>33</v>
      </c>
      <c r="H46" s="128">
        <f t="shared" si="24"/>
        <v>13.424242424242424</v>
      </c>
      <c r="I46" s="129">
        <f>SUMIF(Takings!$B:$B,'2012'!$B46,Takings!I:I)</f>
        <v>212.42</v>
      </c>
      <c r="J46" s="130">
        <f>SUMIF(Takings!$B:$B,'2012'!$B46,Takings!J:J)</f>
        <v>8</v>
      </c>
      <c r="K46" s="130">
        <f t="shared" si="25"/>
        <v>41</v>
      </c>
      <c r="L46" s="129">
        <f t="shared" si="26"/>
        <v>26.552499999999998</v>
      </c>
      <c r="M46" s="128">
        <f t="shared" si="27"/>
        <v>15.985853658536584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53" t="s">
        <v>1226</v>
      </c>
      <c r="B47" s="132">
        <v>40955</v>
      </c>
      <c r="C47" s="129">
        <f>SUMIF(Takings!$B:$B,'2012'!$B47,Takings!C:C)</f>
        <v>1041.6199999999999</v>
      </c>
      <c r="D47" s="119">
        <f>SUMIF(Takings!$B:$B,'2012'!$B47,Takings!D:D)</f>
        <v>0</v>
      </c>
      <c r="E47" s="119">
        <f>SUMIF(Takings!$B:$B,'2012'!$B47,Takings!E:E)</f>
        <v>0</v>
      </c>
      <c r="F47" s="128">
        <f>SUMIF(Takings!$B:$B,'2012'!$B47,Takings!F:F)</f>
        <v>774.25</v>
      </c>
      <c r="G47" s="131">
        <f>SUMIF(Takings!$B:$B,'2012'!$B47,Takings!G:G)</f>
        <v>33</v>
      </c>
      <c r="H47" s="128">
        <f t="shared" si="24"/>
        <v>23.462121212121211</v>
      </c>
      <c r="I47" s="129">
        <f>SUMIF(Takings!$B:$B,'2012'!$B47,Takings!I:I)</f>
        <v>267.37</v>
      </c>
      <c r="J47" s="130">
        <f>SUMIF(Takings!$B:$B,'2012'!$B47,Takings!J:J)</f>
        <v>8</v>
      </c>
      <c r="K47" s="130">
        <f t="shared" si="25"/>
        <v>41</v>
      </c>
      <c r="L47" s="129">
        <f t="shared" si="26"/>
        <v>33.421250000000001</v>
      </c>
      <c r="M47" s="128">
        <f t="shared" si="27"/>
        <v>25.405365853658534</v>
      </c>
      <c r="N47" s="127" t="str">
        <f>IF(VLOOKUP($B47,Takings!$B:$P,13,0)=0,"",VLOOKUP($B47,Takings!$B:$P,13,0))</f>
        <v/>
      </c>
      <c r="O47" s="126" t="str">
        <f>IF(VLOOKUP($B47,Takings!$B:$P,14,0)=0,"",VLOOKUP($B47,Takings!$B:$P,14,0))</f>
        <v/>
      </c>
      <c r="P47" s="125" t="str">
        <f>IF(VLOOKUP($B47,Takings!$B:$P,15,0)=0,"",VLOOKUP($B47,Takings!$B:$P,15,0))</f>
        <v/>
      </c>
    </row>
    <row r="48" spans="1:16" s="113" customFormat="1" x14ac:dyDescent="0.35">
      <c r="A48" s="153" t="s">
        <v>1226</v>
      </c>
      <c r="B48" s="132">
        <v>40956</v>
      </c>
      <c r="C48" s="129">
        <f>SUMIF(Takings!$B:$B,'2012'!$B48,Takings!C:C)</f>
        <v>1088.96</v>
      </c>
      <c r="D48" s="119">
        <f>SUMIF(Takings!$B:$B,'2012'!$B48,Takings!D:D)</f>
        <v>0</v>
      </c>
      <c r="E48" s="119">
        <f>SUMIF(Takings!$B:$B,'2012'!$B48,Takings!E:E)</f>
        <v>0</v>
      </c>
      <c r="F48" s="128">
        <f>SUMIF(Takings!$B:$B,'2012'!$B48,Takings!F:F)</f>
        <v>793.55</v>
      </c>
      <c r="G48" s="131">
        <f>SUMIF(Takings!$B:$B,'2012'!$B48,Takings!G:G)</f>
        <v>33</v>
      </c>
      <c r="H48" s="128">
        <f t="shared" si="24"/>
        <v>24.046969696969697</v>
      </c>
      <c r="I48" s="129">
        <f>SUMIF(Takings!$B:$B,'2012'!$B48,Takings!I:I)</f>
        <v>295.39</v>
      </c>
      <c r="J48" s="130">
        <f>SUMIF(Takings!$B:$B,'2012'!$B48,Takings!J:J)</f>
        <v>9</v>
      </c>
      <c r="K48" s="130">
        <f t="shared" si="25"/>
        <v>42</v>
      </c>
      <c r="L48" s="129">
        <f t="shared" si="26"/>
        <v>32.821111111111108</v>
      </c>
      <c r="M48" s="128">
        <f t="shared" si="27"/>
        <v>25.927142857142858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53" t="s">
        <v>1226</v>
      </c>
      <c r="B49" s="132">
        <v>40957</v>
      </c>
      <c r="C49" s="129">
        <f>SUMIF(Takings!$B:$B,'2012'!$B49,Takings!C:C)</f>
        <v>1125.82</v>
      </c>
      <c r="D49" s="119">
        <f>SUMIF(Takings!$B:$B,'2012'!$B49,Takings!D:D)</f>
        <v>0</v>
      </c>
      <c r="E49" s="119">
        <f>SUMIF(Takings!$B:$B,'2012'!$B49,Takings!E:E)</f>
        <v>0</v>
      </c>
      <c r="F49" s="128">
        <f>SUMIF(Takings!$B:$B,'2012'!$B49,Takings!F:F)</f>
        <v>498.8</v>
      </c>
      <c r="G49" s="131">
        <f>SUMIF(Takings!$B:$B,'2012'!$B49,Takings!G:G)</f>
        <v>22</v>
      </c>
      <c r="H49" s="128">
        <f t="shared" si="24"/>
        <v>22.672727272727272</v>
      </c>
      <c r="I49" s="129">
        <f>SUMIF(Takings!$B:$B,'2012'!$B49,Takings!I:I)</f>
        <v>627.02</v>
      </c>
      <c r="J49" s="130">
        <f>SUMIF(Takings!$B:$B,'2012'!$B49,Takings!J:J)</f>
        <v>7</v>
      </c>
      <c r="K49" s="130">
        <f t="shared" si="25"/>
        <v>29</v>
      </c>
      <c r="L49" s="129">
        <f t="shared" si="26"/>
        <v>89.574285714285708</v>
      </c>
      <c r="M49" s="128">
        <f t="shared" si="27"/>
        <v>38.821379310344824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40958</v>
      </c>
      <c r="C50" s="119">
        <f>SUM(C44:C49)</f>
        <v>5274.11</v>
      </c>
      <c r="D50" s="119">
        <f>VLOOKUP($B50,Takings!$B:$P,3,0)</f>
        <v>3766.59</v>
      </c>
      <c r="E50" s="122">
        <f>SUM(C50:D50)</f>
        <v>9040.7000000000007</v>
      </c>
      <c r="F50" s="118"/>
      <c r="G50" s="121">
        <f>SUM(G44:G49)</f>
        <v>174</v>
      </c>
      <c r="H50" s="118">
        <f>AVERAGE(H44:H49)</f>
        <v>17.548867243867242</v>
      </c>
      <c r="I50" s="119">
        <f>SUM(I44:I49)</f>
        <v>1985.0499999999997</v>
      </c>
      <c r="J50" s="120">
        <f>SUM(J44:J49)</f>
        <v>54</v>
      </c>
      <c r="K50" s="120">
        <f>SUM(G50,J50)</f>
        <v>228</v>
      </c>
      <c r="L50" s="119">
        <f>AVERAGE(L44:L49)</f>
        <v>39.841254629629631</v>
      </c>
      <c r="M50" s="118">
        <f>AVERAGE(M44:M49)</f>
        <v>22.731391470423322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53" t="s">
        <v>1227</v>
      </c>
      <c r="B51" s="132">
        <v>40959</v>
      </c>
      <c r="C51" s="129">
        <f>SUMIF(Takings!$B:$B,'2012'!$B51,Takings!C:C)</f>
        <v>578.83000000000004</v>
      </c>
      <c r="D51" s="119">
        <f>SUMIF(Takings!$B:$B,'2012'!$B51,Takings!D:D)</f>
        <v>0</v>
      </c>
      <c r="E51" s="119">
        <f>SUMIF(Takings!$B:$B,'2012'!$B51,Takings!E:E)</f>
        <v>0</v>
      </c>
      <c r="F51" s="128">
        <f>SUMIF(Takings!$B:$B,'2012'!$B51,Takings!F:F)</f>
        <v>432.6</v>
      </c>
      <c r="G51" s="131">
        <f>SUMIF(Takings!$B:$B,'2012'!$B51,Takings!G:G)</f>
        <v>20</v>
      </c>
      <c r="H51" s="128">
        <f t="shared" ref="H51:H56" si="28">IFERROR(F51/G51,0)</f>
        <v>21.630000000000003</v>
      </c>
      <c r="I51" s="129">
        <f>SUMIF(Takings!$B:$B,'2012'!$B51,Takings!I:I)</f>
        <v>146.22999999999999</v>
      </c>
      <c r="J51" s="130">
        <f>SUMIF(Takings!$B:$B,'2012'!$B51,Takings!J:J)</f>
        <v>5</v>
      </c>
      <c r="K51" s="130">
        <f t="shared" ref="K51:K56" si="29">IFERROR(SUM(G51,J51),0)</f>
        <v>25</v>
      </c>
      <c r="L51" s="129">
        <f t="shared" ref="L51:L56" si="30">IFERROR(MEDIAN(I51/J51),0)</f>
        <v>29.245999999999999</v>
      </c>
      <c r="M51" s="128">
        <f t="shared" ref="M51:M56" si="31">IFERROR(SUM(F51,I51)/K51,0)</f>
        <v>23.153200000000002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53" t="s">
        <v>1227</v>
      </c>
      <c r="B52" s="132">
        <v>40960</v>
      </c>
      <c r="C52" s="129">
        <f>SUMIF(Takings!$B:$B,'2012'!$B52,Takings!C:C)</f>
        <v>759.45</v>
      </c>
      <c r="D52" s="119">
        <f>SUMIF(Takings!$B:$B,'2012'!$B52,Takings!D:D)</f>
        <v>0</v>
      </c>
      <c r="E52" s="119">
        <f>SUMIF(Takings!$B:$B,'2012'!$B52,Takings!E:E)</f>
        <v>0</v>
      </c>
      <c r="F52" s="128">
        <f>SUMIF(Takings!$B:$B,'2012'!$B52,Takings!F:F)</f>
        <v>595.4</v>
      </c>
      <c r="G52" s="131">
        <f>SUMIF(Takings!$B:$B,'2012'!$B52,Takings!G:G)</f>
        <v>35</v>
      </c>
      <c r="H52" s="128">
        <f t="shared" si="28"/>
        <v>17.011428571428571</v>
      </c>
      <c r="I52" s="129">
        <f>SUMIF(Takings!$B:$B,'2012'!$B52,Takings!I:I)</f>
        <v>164.05</v>
      </c>
      <c r="J52" s="130">
        <f>SUMIF(Takings!$B:$B,'2012'!$B52,Takings!J:J)</f>
        <v>5</v>
      </c>
      <c r="K52" s="130">
        <f t="shared" si="29"/>
        <v>40</v>
      </c>
      <c r="L52" s="129">
        <f t="shared" si="30"/>
        <v>32.81</v>
      </c>
      <c r="M52" s="128">
        <f t="shared" si="31"/>
        <v>18.986250000000002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53" t="s">
        <v>1227</v>
      </c>
      <c r="B53" s="132">
        <v>40961</v>
      </c>
      <c r="C53" s="129">
        <f>SUMIF(Takings!$B:$B,'2012'!$B53,Takings!C:C)</f>
        <v>985.96</v>
      </c>
      <c r="D53" s="119">
        <f>SUMIF(Takings!$B:$B,'2012'!$B53,Takings!D:D)</f>
        <v>0</v>
      </c>
      <c r="E53" s="119">
        <f>SUMIF(Takings!$B:$B,'2012'!$B53,Takings!E:E)</f>
        <v>0</v>
      </c>
      <c r="F53" s="128">
        <f>SUMIF(Takings!$B:$B,'2012'!$B53,Takings!F:F)</f>
        <v>649.25</v>
      </c>
      <c r="G53" s="131">
        <f>SUMIF(Takings!$B:$B,'2012'!$B53,Takings!G:G)</f>
        <v>30</v>
      </c>
      <c r="H53" s="128">
        <f t="shared" si="28"/>
        <v>21.641666666666666</v>
      </c>
      <c r="I53" s="129">
        <f>SUMIF(Takings!$B:$B,'2012'!$B53,Takings!I:I)</f>
        <v>336.71</v>
      </c>
      <c r="J53" s="130">
        <f>SUMIF(Takings!$B:$B,'2012'!$B53,Takings!J:J)</f>
        <v>8</v>
      </c>
      <c r="K53" s="130">
        <f t="shared" si="29"/>
        <v>38</v>
      </c>
      <c r="L53" s="129">
        <f t="shared" si="30"/>
        <v>42.088749999999997</v>
      </c>
      <c r="M53" s="128">
        <f t="shared" si="31"/>
        <v>25.946315789473687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53" t="s">
        <v>1227</v>
      </c>
      <c r="B54" s="132">
        <v>40962</v>
      </c>
      <c r="C54" s="129">
        <f>SUMIF(Takings!$B:$B,'2012'!$B54,Takings!C:C)</f>
        <v>1555.04</v>
      </c>
      <c r="D54" s="119">
        <f>SUMIF(Takings!$B:$B,'2012'!$B54,Takings!D:D)</f>
        <v>0</v>
      </c>
      <c r="E54" s="119">
        <f>SUMIF(Takings!$B:$B,'2012'!$B54,Takings!E:E)</f>
        <v>0</v>
      </c>
      <c r="F54" s="128">
        <f>SUMIF(Takings!$B:$B,'2012'!$B54,Takings!F:F)</f>
        <v>1070.5999999999999</v>
      </c>
      <c r="G54" s="131">
        <f>SUMIF(Takings!$B:$B,'2012'!$B54,Takings!G:G)</f>
        <v>42</v>
      </c>
      <c r="H54" s="128">
        <f t="shared" si="28"/>
        <v>25.490476190476187</v>
      </c>
      <c r="I54" s="129">
        <f>SUMIF(Takings!$B:$B,'2012'!$B54,Takings!I:I)</f>
        <v>484.44</v>
      </c>
      <c r="J54" s="130">
        <f>SUMIF(Takings!$B:$B,'2012'!$B54,Takings!J:J)</f>
        <v>12</v>
      </c>
      <c r="K54" s="130">
        <f t="shared" si="29"/>
        <v>54</v>
      </c>
      <c r="L54" s="129">
        <f t="shared" si="30"/>
        <v>40.369999999999997</v>
      </c>
      <c r="M54" s="128">
        <f t="shared" si="31"/>
        <v>28.797037037037036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53" t="s">
        <v>1227</v>
      </c>
      <c r="B55" s="132">
        <v>40963</v>
      </c>
      <c r="C55" s="129">
        <f>SUMIF(Takings!$B:$B,'2012'!$B55,Takings!C:C)</f>
        <v>1470.69</v>
      </c>
      <c r="D55" s="119">
        <f>SUMIF(Takings!$B:$B,'2012'!$B55,Takings!D:D)</f>
        <v>0</v>
      </c>
      <c r="E55" s="119">
        <f>SUMIF(Takings!$B:$B,'2012'!$B55,Takings!E:E)</f>
        <v>0</v>
      </c>
      <c r="F55" s="128">
        <f>SUMIF(Takings!$B:$B,'2012'!$B55,Takings!F:F)</f>
        <v>700.8</v>
      </c>
      <c r="G55" s="131">
        <f>SUMIF(Takings!$B:$B,'2012'!$B55,Takings!G:G)</f>
        <v>35</v>
      </c>
      <c r="H55" s="128">
        <f t="shared" si="28"/>
        <v>20.022857142857141</v>
      </c>
      <c r="I55" s="129">
        <f>SUMIF(Takings!$B:$B,'2012'!$B55,Takings!I:I)</f>
        <v>679.19</v>
      </c>
      <c r="J55" s="130">
        <f>SUMIF(Takings!$B:$B,'2012'!$B55,Takings!J:J)</f>
        <v>18</v>
      </c>
      <c r="K55" s="130">
        <f t="shared" si="29"/>
        <v>53</v>
      </c>
      <c r="L55" s="129">
        <f t="shared" si="30"/>
        <v>37.732777777777784</v>
      </c>
      <c r="M55" s="128">
        <f t="shared" si="31"/>
        <v>26.037547169811322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53" t="s">
        <v>1227</v>
      </c>
      <c r="B56" s="132">
        <v>40964</v>
      </c>
      <c r="C56" s="129">
        <f>SUMIF(Takings!$B:$B,'2012'!$B56,Takings!C:C)</f>
        <v>751.98</v>
      </c>
      <c r="D56" s="119">
        <f>SUMIF(Takings!$B:$B,'2012'!$B56,Takings!D:D)</f>
        <v>0</v>
      </c>
      <c r="E56" s="119">
        <f>SUMIF(Takings!$B:$B,'2012'!$B56,Takings!E:E)</f>
        <v>0</v>
      </c>
      <c r="F56" s="128">
        <f>SUMIF(Takings!$B:$B,'2012'!$B56,Takings!F:F)</f>
        <v>346.9</v>
      </c>
      <c r="G56" s="131">
        <f>SUMIF(Takings!$B:$B,'2012'!$B56,Takings!G:G)</f>
        <v>18</v>
      </c>
      <c r="H56" s="128">
        <f t="shared" si="28"/>
        <v>19.272222222222222</v>
      </c>
      <c r="I56" s="129">
        <f>SUMIF(Takings!$B:$B,'2012'!$B56,Takings!I:I)</f>
        <v>405.08</v>
      </c>
      <c r="J56" s="130">
        <f>SUMIF(Takings!$B:$B,'2012'!$B56,Takings!J:J)</f>
        <v>11</v>
      </c>
      <c r="K56" s="130">
        <f t="shared" si="29"/>
        <v>29</v>
      </c>
      <c r="L56" s="129">
        <f t="shared" si="30"/>
        <v>36.825454545454541</v>
      </c>
      <c r="M56" s="128">
        <f t="shared" si="31"/>
        <v>25.930344827586207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40965</v>
      </c>
      <c r="C57" s="119">
        <f>SUM(C51:C56)</f>
        <v>6101.9500000000007</v>
      </c>
      <c r="D57" s="119">
        <f>VLOOKUP($B57,Takings!$B:$P,3,0)</f>
        <v>4028.44</v>
      </c>
      <c r="E57" s="122">
        <f>SUM(C57:D57)</f>
        <v>10130.390000000001</v>
      </c>
      <c r="F57" s="118"/>
      <c r="G57" s="121">
        <f>SUM(G51:G56)</f>
        <v>180</v>
      </c>
      <c r="H57" s="118">
        <f>AVERAGE(H51:H56)</f>
        <v>20.844775132275135</v>
      </c>
      <c r="I57" s="119">
        <f>SUM(I51:I56)</f>
        <v>2215.7000000000003</v>
      </c>
      <c r="J57" s="120">
        <f>SUM(J51:J56)</f>
        <v>59</v>
      </c>
      <c r="K57" s="120">
        <f>SUM(G57,J57)</f>
        <v>239</v>
      </c>
      <c r="L57" s="119">
        <f>AVERAGE(L51:L56)</f>
        <v>36.512163720538716</v>
      </c>
      <c r="M57" s="118">
        <f>AVERAGE(M51:M56)</f>
        <v>24.808449137318039</v>
      </c>
      <c r="N57" s="117" t="str">
        <f>IF(VLOOKUP($B57,Takings!$B:$P,13,0)=0,"",VLOOKUP($B57,Takings!$B:$P,13,0))</f>
        <v/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53" t="s">
        <v>1228</v>
      </c>
      <c r="B58" s="132">
        <v>40966</v>
      </c>
      <c r="C58" s="129">
        <f>SUMIF(Takings!$B:$B,'2012'!$B58,Takings!C:C)</f>
        <v>752.84</v>
      </c>
      <c r="D58" s="119">
        <f>SUMIF(Takings!$B:$B,'2012'!$B58,Takings!D:D)</f>
        <v>0</v>
      </c>
      <c r="E58" s="119">
        <f>SUMIF(Takings!$B:$B,'2012'!$B58,Takings!E:E)</f>
        <v>0</v>
      </c>
      <c r="F58" s="128">
        <f>SUMIF(Takings!$B:$B,'2012'!$B58,Takings!F:F)</f>
        <v>554.65</v>
      </c>
      <c r="G58" s="131">
        <f>SUMIF(Takings!$B:$B,'2012'!$B58,Takings!G:G)</f>
        <v>33</v>
      </c>
      <c r="H58" s="128">
        <f t="shared" ref="H58:H63" si="32">IFERROR(F58/G58,0)</f>
        <v>16.807575757575759</v>
      </c>
      <c r="I58" s="129">
        <f>SUMIF(Takings!$B:$B,'2012'!$B58,Takings!I:I)</f>
        <v>202.19</v>
      </c>
      <c r="J58" s="130">
        <f>SUMIF(Takings!$B:$B,'2012'!$B58,Takings!J:J)</f>
        <v>6</v>
      </c>
      <c r="K58" s="130">
        <f t="shared" ref="K58:K63" si="33">IFERROR(SUM(G58,J58),0)</f>
        <v>39</v>
      </c>
      <c r="L58" s="129">
        <f t="shared" ref="L58:L63" si="34">IFERROR(MEDIAN(I58/J58),0)</f>
        <v>33.698333333333331</v>
      </c>
      <c r="M58" s="128">
        <f t="shared" ref="M58:M63" si="35">IFERROR(SUM(F58,I58)/K58,0)</f>
        <v>19.406153846153845</v>
      </c>
      <c r="N58" s="127" t="str">
        <f>IF(VLOOKUP($B58,Takings!$B:$P,13,0)=0,"",VLOOKUP($B58,Takings!$B:$P,13,0))</f>
        <v/>
      </c>
      <c r="O58" s="126" t="str">
        <f>IF(VLOOKUP($B58,Takings!$B:$P,14,0)=0,"",VLOOKUP($B58,Takings!$B:$P,14,0))</f>
        <v/>
      </c>
      <c r="P58" s="125" t="str">
        <f>IF(VLOOKUP($B58,Takings!$B:$P,15,0)=0,"",VLOOKUP($B58,Takings!$B:$P,15,0))</f>
        <v/>
      </c>
    </row>
    <row r="59" spans="1:16" s="113" customFormat="1" x14ac:dyDescent="0.35">
      <c r="A59" s="153" t="s">
        <v>1228</v>
      </c>
      <c r="B59" s="132">
        <v>40967</v>
      </c>
      <c r="C59" s="129">
        <f>SUMIF(Takings!$B:$B,'2012'!$B59,Takings!C:C)</f>
        <v>663.98</v>
      </c>
      <c r="D59" s="119">
        <f>SUMIF(Takings!$B:$B,'2012'!$B59,Takings!D:D)</f>
        <v>0</v>
      </c>
      <c r="E59" s="119">
        <f>SUMIF(Takings!$B:$B,'2012'!$B59,Takings!E:E)</f>
        <v>0</v>
      </c>
      <c r="F59" s="128">
        <f>SUMIF(Takings!$B:$B,'2012'!$B59,Takings!F:F)</f>
        <v>496.5</v>
      </c>
      <c r="G59" s="131">
        <f>SUMIF(Takings!$B:$B,'2012'!$B59,Takings!G:G)</f>
        <v>33</v>
      </c>
      <c r="H59" s="128">
        <f t="shared" si="32"/>
        <v>15.045454545454545</v>
      </c>
      <c r="I59" s="129">
        <f>SUMIF(Takings!$B:$B,'2012'!$B59,Takings!I:I)</f>
        <v>167.48</v>
      </c>
      <c r="J59" s="130">
        <f>SUMIF(Takings!$B:$B,'2012'!$B59,Takings!J:J)</f>
        <v>4</v>
      </c>
      <c r="K59" s="130">
        <f t="shared" si="33"/>
        <v>37</v>
      </c>
      <c r="L59" s="129">
        <f t="shared" si="34"/>
        <v>41.87</v>
      </c>
      <c r="M59" s="128">
        <f t="shared" si="35"/>
        <v>17.945405405405406</v>
      </c>
      <c r="N59" s="127" t="str">
        <f>IF(VLOOKUP($B59,Takings!$B:$P,13,0)=0,"",VLOOKUP($B59,Takings!$B:$P,13,0))</f>
        <v/>
      </c>
      <c r="O59" s="126" t="str">
        <f>IF(VLOOKUP($B59,Takings!$B:$P,14,0)=0,"",VLOOKUP($B59,Takings!$B:$P,14,0))</f>
        <v/>
      </c>
      <c r="P59" s="125" t="str">
        <f>IF(VLOOKUP($B59,Takings!$B:$P,15,0)=0,"",VLOOKUP($B59,Takings!$B:$P,15,0))</f>
        <v/>
      </c>
    </row>
    <row r="60" spans="1:16" s="113" customFormat="1" x14ac:dyDescent="0.35">
      <c r="A60" s="153" t="s">
        <v>1228</v>
      </c>
      <c r="B60" s="132">
        <v>40968</v>
      </c>
      <c r="C60" s="129">
        <f>SUMIF(Takings!$B:$B,'2012'!$B60,Takings!C:C)</f>
        <v>888.2</v>
      </c>
      <c r="D60" s="119">
        <f>SUMIF(Takings!$B:$B,'2012'!$B60,Takings!D:D)</f>
        <v>0</v>
      </c>
      <c r="E60" s="119">
        <f>SUMIF(Takings!$B:$B,'2012'!$B60,Takings!E:E)</f>
        <v>0</v>
      </c>
      <c r="F60" s="128">
        <f>SUMIF(Takings!$B:$B,'2012'!$B60,Takings!F:F)</f>
        <v>566.65</v>
      </c>
      <c r="G60" s="131">
        <f>SUMIF(Takings!$B:$B,'2012'!$B60,Takings!G:G)</f>
        <v>32</v>
      </c>
      <c r="H60" s="128">
        <f t="shared" si="32"/>
        <v>17.707812499999999</v>
      </c>
      <c r="I60" s="129">
        <f>SUMIF(Takings!$B:$B,'2012'!$B60,Takings!I:I)</f>
        <v>321.55</v>
      </c>
      <c r="J60" s="130">
        <f>SUMIF(Takings!$B:$B,'2012'!$B60,Takings!J:J)</f>
        <v>11</v>
      </c>
      <c r="K60" s="130">
        <f t="shared" si="33"/>
        <v>43</v>
      </c>
      <c r="L60" s="129">
        <f t="shared" si="34"/>
        <v>29.231818181818184</v>
      </c>
      <c r="M60" s="128">
        <f t="shared" si="35"/>
        <v>20.655813953488373</v>
      </c>
      <c r="N60" s="127" t="str">
        <f>IF(VLOOKUP($B60,Takings!$B:$P,13,0)=0,"",VLOOKUP($B60,Takings!$B:$P,13,0))</f>
        <v/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53" t="s">
        <v>1228</v>
      </c>
      <c r="B61" s="132">
        <v>40969</v>
      </c>
      <c r="C61" s="129">
        <f>SUMIF(Takings!$B:$B,'2012'!$B61,Takings!C:C)</f>
        <v>1250.21</v>
      </c>
      <c r="D61" s="119">
        <f>SUMIF(Takings!$B:$B,'2012'!$B61,Takings!D:D)</f>
        <v>0</v>
      </c>
      <c r="E61" s="119">
        <f>SUMIF(Takings!$B:$B,'2012'!$B61,Takings!E:E)</f>
        <v>0</v>
      </c>
      <c r="F61" s="128">
        <f>SUMIF(Takings!$B:$B,'2012'!$B61,Takings!F:F)</f>
        <v>900.5</v>
      </c>
      <c r="G61" s="131">
        <f>SUMIF(Takings!$B:$B,'2012'!$B61,Takings!G:G)</f>
        <v>36</v>
      </c>
      <c r="H61" s="128">
        <f t="shared" si="32"/>
        <v>25.013888888888889</v>
      </c>
      <c r="I61" s="129">
        <f>SUMIF(Takings!$B:$B,'2012'!$B61,Takings!I:I)</f>
        <v>327.71</v>
      </c>
      <c r="J61" s="130">
        <f>SUMIF(Takings!$B:$B,'2012'!$B61,Takings!J:J)</f>
        <v>8</v>
      </c>
      <c r="K61" s="130">
        <f t="shared" si="33"/>
        <v>44</v>
      </c>
      <c r="L61" s="129">
        <f t="shared" si="34"/>
        <v>40.963749999999997</v>
      </c>
      <c r="M61" s="128">
        <f t="shared" si="35"/>
        <v>27.913863636363637</v>
      </c>
      <c r="N61" s="127" t="str">
        <f>IF(VLOOKUP($B61,Takings!$B:$P,13,0)=0,"",VLOOKUP($B61,Takings!$B:$P,13,0))</f>
        <v/>
      </c>
      <c r="O61" s="126" t="str">
        <f>IF(VLOOKUP($B61,Takings!$B:$P,14,0)=0,"",VLOOKUP($B61,Takings!$B:$P,14,0))</f>
        <v/>
      </c>
      <c r="P61" s="125" t="str">
        <f>IF(VLOOKUP($B61,Takings!$B:$P,15,0)=0,"",VLOOKUP($B61,Takings!$B:$P,15,0))</f>
        <v/>
      </c>
    </row>
    <row r="62" spans="1:16" s="113" customFormat="1" x14ac:dyDescent="0.35">
      <c r="A62" s="153" t="s">
        <v>1228</v>
      </c>
      <c r="B62" s="132">
        <v>40970</v>
      </c>
      <c r="C62" s="129">
        <f>SUMIF(Takings!$B:$B,'2012'!$B62,Takings!C:C)</f>
        <v>1675.17</v>
      </c>
      <c r="D62" s="119">
        <f>SUMIF(Takings!$B:$B,'2012'!$B62,Takings!D:D)</f>
        <v>0</v>
      </c>
      <c r="E62" s="119">
        <f>SUMIF(Takings!$B:$B,'2012'!$B62,Takings!E:E)</f>
        <v>0</v>
      </c>
      <c r="F62" s="128">
        <f>SUMIF(Takings!$B:$B,'2012'!$B62,Takings!F:F)</f>
        <v>612.15</v>
      </c>
      <c r="G62" s="131">
        <f>SUMIF(Takings!$B:$B,'2012'!$B62,Takings!G:G)</f>
        <v>28</v>
      </c>
      <c r="H62" s="128">
        <f t="shared" si="32"/>
        <v>21.862500000000001</v>
      </c>
      <c r="I62" s="129">
        <f>SUMIF(Takings!$B:$B,'2012'!$B62,Takings!I:I)</f>
        <v>1063.02</v>
      </c>
      <c r="J62" s="130">
        <f>SUMIF(Takings!$B:$B,'2012'!$B62,Takings!J:J)</f>
        <v>13</v>
      </c>
      <c r="K62" s="130">
        <f t="shared" si="33"/>
        <v>41</v>
      </c>
      <c r="L62" s="129">
        <f t="shared" si="34"/>
        <v>81.770769230769233</v>
      </c>
      <c r="M62" s="128">
        <f t="shared" si="35"/>
        <v>40.857804878048782</v>
      </c>
      <c r="N62" s="127" t="str">
        <f>IF(VLOOKUP($B62,Takings!$B:$P,13,0)=0,"",VLOOKUP($B62,Takings!$B:$P,13,0))</f>
        <v/>
      </c>
      <c r="O62" s="126" t="str">
        <f>IF(VLOOKUP($B62,Takings!$B:$P,14,0)=0,"",VLOOKUP($B62,Takings!$B:$P,14,0))</f>
        <v/>
      </c>
      <c r="P62" s="125" t="str">
        <f>IF(VLOOKUP($B62,Takings!$B:$P,15,0)=0,"",VLOOKUP($B62,Takings!$B:$P,15,0))</f>
        <v/>
      </c>
    </row>
    <row r="63" spans="1:16" s="113" customFormat="1" x14ac:dyDescent="0.35">
      <c r="A63" s="153" t="s">
        <v>1228</v>
      </c>
      <c r="B63" s="132">
        <v>40971</v>
      </c>
      <c r="C63" s="129">
        <f>SUMIF(Takings!$B:$B,'2012'!$B63,Takings!C:C)</f>
        <v>1577.41</v>
      </c>
      <c r="D63" s="119">
        <f>SUMIF(Takings!$B:$B,'2012'!$B63,Takings!D:D)</f>
        <v>0</v>
      </c>
      <c r="E63" s="119">
        <f>SUMIF(Takings!$B:$B,'2012'!$B63,Takings!E:E)</f>
        <v>0</v>
      </c>
      <c r="F63" s="128">
        <f>SUMIF(Takings!$B:$B,'2012'!$B63,Takings!F:F)</f>
        <v>600</v>
      </c>
      <c r="G63" s="131">
        <f>SUMIF(Takings!$B:$B,'2012'!$B63,Takings!G:G)</f>
        <v>33</v>
      </c>
      <c r="H63" s="128">
        <f t="shared" si="32"/>
        <v>18.181818181818183</v>
      </c>
      <c r="I63" s="129">
        <f>SUMIF(Takings!$B:$B,'2012'!$B63,Takings!I:I)</f>
        <v>977.41</v>
      </c>
      <c r="J63" s="130">
        <f>SUMIF(Takings!$B:$B,'2012'!$B63,Takings!J:J)</f>
        <v>16</v>
      </c>
      <c r="K63" s="130">
        <f t="shared" si="33"/>
        <v>49</v>
      </c>
      <c r="L63" s="129">
        <f t="shared" si="34"/>
        <v>61.088124999999998</v>
      </c>
      <c r="M63" s="128">
        <f t="shared" si="35"/>
        <v>32.192040816326525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40972</v>
      </c>
      <c r="C64" s="119">
        <f>SUM(C58:C63)</f>
        <v>6807.81</v>
      </c>
      <c r="D64" s="119">
        <f>VLOOKUP($B64,Takings!$B:$P,3,0)</f>
        <v>3213.81</v>
      </c>
      <c r="E64" s="122">
        <f>SUM(C64:D64)</f>
        <v>10021.620000000001</v>
      </c>
      <c r="F64" s="118"/>
      <c r="G64" s="121">
        <f>SUM(G58:G63)</f>
        <v>195</v>
      </c>
      <c r="H64" s="118">
        <f>AVERAGE(H58:H63)</f>
        <v>19.103174978956229</v>
      </c>
      <c r="I64" s="119">
        <f>SUM(I58:I63)</f>
        <v>3059.3599999999997</v>
      </c>
      <c r="J64" s="120">
        <f>SUM(J58:J63)</f>
        <v>58</v>
      </c>
      <c r="K64" s="120">
        <f>SUM(G64,J64)</f>
        <v>253</v>
      </c>
      <c r="L64" s="119">
        <f>AVERAGE(L58:L63)</f>
        <v>48.103799290986785</v>
      </c>
      <c r="M64" s="118">
        <f>AVERAGE(M58:M63)</f>
        <v>26.495180422631094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53" t="s">
        <v>1229</v>
      </c>
      <c r="B65" s="132">
        <v>40973</v>
      </c>
      <c r="C65" s="129">
        <f>SUMIF(Takings!$B:$B,'2012'!$B65,Takings!C:C)</f>
        <v>782.65</v>
      </c>
      <c r="D65" s="119">
        <f>SUMIF(Takings!$B:$B,'2012'!$B65,Takings!D:D)</f>
        <v>0</v>
      </c>
      <c r="E65" s="119">
        <f>SUMIF(Takings!$B:$B,'2012'!$B65,Takings!E:E)</f>
        <v>0</v>
      </c>
      <c r="F65" s="128">
        <f>SUMIF(Takings!$B:$B,'2012'!$B65,Takings!F:F)</f>
        <v>532.95000000000005</v>
      </c>
      <c r="G65" s="131">
        <f>SUMIF(Takings!$B:$B,'2012'!$B65,Takings!G:G)</f>
        <v>30</v>
      </c>
      <c r="H65" s="128">
        <f t="shared" ref="H65:H70" si="36">IFERROR(F65/G65,0)</f>
        <v>17.765000000000001</v>
      </c>
      <c r="I65" s="129">
        <f>SUMIF(Takings!$B:$B,'2012'!$B65,Takings!I:I)</f>
        <v>249.7</v>
      </c>
      <c r="J65" s="130">
        <f>SUMIF(Takings!$B:$B,'2012'!$B65,Takings!J:J)</f>
        <v>11</v>
      </c>
      <c r="K65" s="130">
        <f t="shared" ref="K65:K70" si="37">IFERROR(SUM(G65,J65),0)</f>
        <v>41</v>
      </c>
      <c r="L65" s="129">
        <f t="shared" ref="L65:L70" si="38">IFERROR(MEDIAN(I65/J65),0)</f>
        <v>22.7</v>
      </c>
      <c r="M65" s="128">
        <f t="shared" ref="M65:M70" si="39">IFERROR(SUM(F65,I65)/K65,0)</f>
        <v>19.089024390243903</v>
      </c>
      <c r="N65" s="127" t="str">
        <f>IF(VLOOKUP($B65,Takings!$B:$P,13,0)=0,"",VLOOKUP($B65,Takings!$B:$P,13,0))</f>
        <v/>
      </c>
      <c r="O65" s="126" t="str">
        <f>IF(VLOOKUP($B65,Takings!$B:$P,14,0)=0,"",VLOOKUP($B65,Takings!$B:$P,14,0))</f>
        <v/>
      </c>
      <c r="P65" s="125" t="str">
        <f>IF(VLOOKUP($B65,Takings!$B:$P,15,0)=0,"",VLOOKUP($B65,Takings!$B:$P,15,0))</f>
        <v/>
      </c>
    </row>
    <row r="66" spans="1:16" s="113" customFormat="1" x14ac:dyDescent="0.35">
      <c r="A66" s="153" t="s">
        <v>1229</v>
      </c>
      <c r="B66" s="132">
        <v>40974</v>
      </c>
      <c r="C66" s="129">
        <f>SUMIF(Takings!$B:$B,'2012'!$B66,Takings!C:C)</f>
        <v>776.26</v>
      </c>
      <c r="D66" s="119">
        <f>SUMIF(Takings!$B:$B,'2012'!$B66,Takings!D:D)</f>
        <v>0</v>
      </c>
      <c r="E66" s="119">
        <f>SUMIF(Takings!$B:$B,'2012'!$B66,Takings!E:E)</f>
        <v>0</v>
      </c>
      <c r="F66" s="128">
        <f>SUMIF(Takings!$B:$B,'2012'!$B66,Takings!F:F)</f>
        <v>375.95</v>
      </c>
      <c r="G66" s="131">
        <f>SUMIF(Takings!$B:$B,'2012'!$B66,Takings!G:G)</f>
        <v>25</v>
      </c>
      <c r="H66" s="128">
        <f t="shared" si="36"/>
        <v>15.038</v>
      </c>
      <c r="I66" s="129">
        <f>SUMIF(Takings!$B:$B,'2012'!$B66,Takings!I:I)</f>
        <v>400.31</v>
      </c>
      <c r="J66" s="130">
        <f>SUMIF(Takings!$B:$B,'2012'!$B66,Takings!J:J)</f>
        <v>4</v>
      </c>
      <c r="K66" s="130">
        <f t="shared" si="37"/>
        <v>29</v>
      </c>
      <c r="L66" s="129">
        <f t="shared" si="38"/>
        <v>100.0775</v>
      </c>
      <c r="M66" s="128">
        <f t="shared" si="39"/>
        <v>26.767586206896553</v>
      </c>
      <c r="N66" s="127" t="str">
        <f>IF(VLOOKUP($B66,Takings!$B:$P,13,0)=0,"",VLOOKUP($B66,Takings!$B:$P,13,0))</f>
        <v/>
      </c>
      <c r="O66" s="126" t="str">
        <f>IF(VLOOKUP($B66,Takings!$B:$P,14,0)=0,"",VLOOKUP($B66,Takings!$B:$P,14,0))</f>
        <v/>
      </c>
      <c r="P66" s="125" t="str">
        <f>IF(VLOOKUP($B66,Takings!$B:$P,15,0)=0,"",VLOOKUP($B66,Takings!$B:$P,15,0))</f>
        <v/>
      </c>
    </row>
    <row r="67" spans="1:16" s="113" customFormat="1" x14ac:dyDescent="0.35">
      <c r="A67" s="153" t="s">
        <v>1229</v>
      </c>
      <c r="B67" s="132">
        <v>40975</v>
      </c>
      <c r="C67" s="129">
        <f>SUMIF(Takings!$B:$B,'2012'!$B67,Takings!C:C)</f>
        <v>1120.96</v>
      </c>
      <c r="D67" s="119">
        <f>SUMIF(Takings!$B:$B,'2012'!$B67,Takings!D:D)</f>
        <v>0</v>
      </c>
      <c r="E67" s="119">
        <f>SUMIF(Takings!$B:$B,'2012'!$B67,Takings!E:E)</f>
        <v>0</v>
      </c>
      <c r="F67" s="128">
        <f>SUMIF(Takings!$B:$B,'2012'!$B67,Takings!F:F)</f>
        <v>700.55</v>
      </c>
      <c r="G67" s="131">
        <f>SUMIF(Takings!$B:$B,'2012'!$B67,Takings!G:G)</f>
        <v>31</v>
      </c>
      <c r="H67" s="128">
        <f t="shared" si="36"/>
        <v>22.598387096774193</v>
      </c>
      <c r="I67" s="129">
        <f>SUMIF(Takings!$B:$B,'2012'!$B67,Takings!I:I)</f>
        <v>420.41</v>
      </c>
      <c r="J67" s="130">
        <f>SUMIF(Takings!$B:$B,'2012'!$B67,Takings!J:J)</f>
        <v>8</v>
      </c>
      <c r="K67" s="130">
        <f t="shared" si="37"/>
        <v>39</v>
      </c>
      <c r="L67" s="129">
        <f t="shared" si="38"/>
        <v>52.551250000000003</v>
      </c>
      <c r="M67" s="128">
        <f t="shared" si="39"/>
        <v>28.742564102564103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53" t="s">
        <v>1229</v>
      </c>
      <c r="B68" s="132">
        <v>40976</v>
      </c>
      <c r="C68" s="129">
        <f>SUMIF(Takings!$B:$B,'2012'!$B68,Takings!C:C)</f>
        <v>1398.91</v>
      </c>
      <c r="D68" s="119">
        <f>SUMIF(Takings!$B:$B,'2012'!$B68,Takings!D:D)</f>
        <v>0</v>
      </c>
      <c r="E68" s="119">
        <f>SUMIF(Takings!$B:$B,'2012'!$B68,Takings!E:E)</f>
        <v>0</v>
      </c>
      <c r="F68" s="128">
        <f>SUMIF(Takings!$B:$B,'2012'!$B68,Takings!F:F)</f>
        <v>843.4</v>
      </c>
      <c r="G68" s="131">
        <f>SUMIF(Takings!$B:$B,'2012'!$B68,Takings!G:G)</f>
        <v>31</v>
      </c>
      <c r="H68" s="128">
        <f t="shared" si="36"/>
        <v>27.206451612903226</v>
      </c>
      <c r="I68" s="129">
        <f>SUMIF(Takings!$B:$B,'2012'!$B68,Takings!I:I)</f>
        <v>555.51</v>
      </c>
      <c r="J68" s="130">
        <f>SUMIF(Takings!$B:$B,'2012'!$B68,Takings!J:J)</f>
        <v>13</v>
      </c>
      <c r="K68" s="130">
        <f t="shared" si="37"/>
        <v>44</v>
      </c>
      <c r="L68" s="129">
        <f t="shared" si="38"/>
        <v>42.731538461538463</v>
      </c>
      <c r="M68" s="128">
        <f t="shared" si="39"/>
        <v>31.793409090909087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53" t="s">
        <v>1229</v>
      </c>
      <c r="B69" s="132">
        <v>40977</v>
      </c>
      <c r="C69" s="129">
        <f>SUMIF(Takings!$B:$B,'2012'!$B69,Takings!C:C)</f>
        <v>1822.6</v>
      </c>
      <c r="D69" s="119">
        <f>SUMIF(Takings!$B:$B,'2012'!$B69,Takings!D:D)</f>
        <v>0</v>
      </c>
      <c r="E69" s="119">
        <f>SUMIF(Takings!$B:$B,'2012'!$B69,Takings!E:E)</f>
        <v>0</v>
      </c>
      <c r="F69" s="128">
        <f>SUMIF(Takings!$B:$B,'2012'!$B69,Takings!F:F)</f>
        <v>546.95000000000005</v>
      </c>
      <c r="G69" s="131">
        <f>SUMIF(Takings!$B:$B,'2012'!$B69,Takings!G:G)</f>
        <v>34</v>
      </c>
      <c r="H69" s="128">
        <f t="shared" si="36"/>
        <v>16.086764705882356</v>
      </c>
      <c r="I69" s="129">
        <f>SUMIF(Takings!$B:$B,'2012'!$B69,Takings!I:I)</f>
        <v>1275.6500000000001</v>
      </c>
      <c r="J69" s="130">
        <f>SUMIF(Takings!$B:$B,'2012'!$B69,Takings!J:J)</f>
        <v>27</v>
      </c>
      <c r="K69" s="130">
        <f t="shared" si="37"/>
        <v>61</v>
      </c>
      <c r="L69" s="129">
        <f t="shared" si="38"/>
        <v>47.2462962962963</v>
      </c>
      <c r="M69" s="128">
        <f t="shared" si="39"/>
        <v>29.878688524590167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53" t="s">
        <v>1229</v>
      </c>
      <c r="B70" s="132">
        <v>40978</v>
      </c>
      <c r="C70" s="129">
        <f>SUMIF(Takings!$B:$B,'2012'!$B70,Takings!C:C)</f>
        <v>1160.1300000000001</v>
      </c>
      <c r="D70" s="119">
        <f>SUMIF(Takings!$B:$B,'2012'!$B70,Takings!D:D)</f>
        <v>0</v>
      </c>
      <c r="E70" s="119">
        <f>SUMIF(Takings!$B:$B,'2012'!$B70,Takings!E:E)</f>
        <v>0</v>
      </c>
      <c r="F70" s="128">
        <f>SUMIF(Takings!$B:$B,'2012'!$B70,Takings!F:F)</f>
        <v>839</v>
      </c>
      <c r="G70" s="131">
        <f>SUMIF(Takings!$B:$B,'2012'!$B70,Takings!G:G)</f>
        <v>26</v>
      </c>
      <c r="H70" s="128">
        <f t="shared" si="36"/>
        <v>32.269230769230766</v>
      </c>
      <c r="I70" s="129">
        <f>SUMIF(Takings!$B:$B,'2012'!$B70,Takings!I:I)</f>
        <v>321.13</v>
      </c>
      <c r="J70" s="130">
        <f>SUMIF(Takings!$B:$B,'2012'!$B70,Takings!J:J)</f>
        <v>7</v>
      </c>
      <c r="K70" s="130">
        <f t="shared" si="37"/>
        <v>33</v>
      </c>
      <c r="L70" s="129">
        <f t="shared" si="38"/>
        <v>45.875714285714288</v>
      </c>
      <c r="M70" s="128">
        <f t="shared" si="39"/>
        <v>35.155454545454546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40979</v>
      </c>
      <c r="C71" s="119">
        <f>SUM(C65:C70)</f>
        <v>7061.5099999999993</v>
      </c>
      <c r="D71" s="119">
        <f>VLOOKUP($B71,Takings!$B:$P,3,0)</f>
        <v>2313.8000000000002</v>
      </c>
      <c r="E71" s="122">
        <f>SUM(C71:D71)</f>
        <v>9375.31</v>
      </c>
      <c r="F71" s="118"/>
      <c r="G71" s="121">
        <f>SUM(G65:G70)</f>
        <v>177</v>
      </c>
      <c r="H71" s="118">
        <f>AVERAGE(H65:H70)</f>
        <v>21.827305697465089</v>
      </c>
      <c r="I71" s="119">
        <f>SUM(I65:I70)</f>
        <v>3222.71</v>
      </c>
      <c r="J71" s="120">
        <f>SUM(J65:J70)</f>
        <v>70</v>
      </c>
      <c r="K71" s="120">
        <f>SUM(G71,J71)</f>
        <v>247</v>
      </c>
      <c r="L71" s="119">
        <f>AVERAGE(L65:L70)</f>
        <v>51.863716507258182</v>
      </c>
      <c r="M71" s="118">
        <f>AVERAGE(M65:M70)</f>
        <v>28.571121143443062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53" t="s">
        <v>1230</v>
      </c>
      <c r="B72" s="132">
        <v>40980</v>
      </c>
      <c r="C72" s="129">
        <f>SUMIF(Takings!$B:$B,'2012'!$B72,Takings!C:C)</f>
        <v>0</v>
      </c>
      <c r="D72" s="119">
        <f>SUMIF(Takings!$B:$B,'2012'!$B72,Takings!D:D)</f>
        <v>0</v>
      </c>
      <c r="E72" s="119">
        <f>SUMIF(Takings!$B:$B,'2012'!$B72,Takings!E:E)</f>
        <v>0</v>
      </c>
      <c r="F72" s="128">
        <f>SUMIF(Takings!$B:$B,'2012'!$B72,Takings!F:F)</f>
        <v>0</v>
      </c>
      <c r="G72" s="131">
        <f>SUMIF(Takings!$B:$B,'2012'!$B72,Takings!G:G)</f>
        <v>0</v>
      </c>
      <c r="H72" s="160">
        <f t="shared" ref="H72:H77" si="40">IFERROR(F72/G72,0)</f>
        <v>0</v>
      </c>
      <c r="I72" s="129">
        <f>SUMIF(Takings!$B:$B,'2012'!$B72,Takings!I:I)</f>
        <v>0</v>
      </c>
      <c r="J72" s="130">
        <f>SUMIF(Takings!$B:$B,'2012'!$B72,Takings!J:J)</f>
        <v>0</v>
      </c>
      <c r="K72" s="130">
        <f t="shared" ref="K72:K77" si="41">IFERROR(SUM(G72,J72),0)</f>
        <v>0</v>
      </c>
      <c r="L72" s="161">
        <f t="shared" ref="L72:L77" si="42">IFERROR(MEDIAN(I72/J72),0)</f>
        <v>0</v>
      </c>
      <c r="M72" s="128">
        <f t="shared" ref="M72:M77" si="43">IFERROR(SUM(F72,I72)/K72,0)</f>
        <v>0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53" t="s">
        <v>1230</v>
      </c>
      <c r="B73" s="164">
        <v>40981</v>
      </c>
      <c r="C73" s="161">
        <f>SUMIF(Takings!$B:$B,'2012'!$B73,Takings!C:C)</f>
        <v>1639.89</v>
      </c>
      <c r="D73" s="119">
        <f>SUMIF(Takings!$B:$B,'2012'!$B73,Takings!D:D)</f>
        <v>0</v>
      </c>
      <c r="E73" s="119">
        <f>SUMIF(Takings!$B:$B,'2012'!$B73,Takings!E:E)</f>
        <v>0</v>
      </c>
      <c r="F73" s="160">
        <f>SUMIF(Takings!$B:$B,'2012'!$B73,Takings!F:F)</f>
        <v>913.55</v>
      </c>
      <c r="G73" s="163">
        <f>SUMIF(Takings!$B:$B,'2012'!$B73,Takings!G:G)</f>
        <v>60</v>
      </c>
      <c r="H73" s="160">
        <f t="shared" si="40"/>
        <v>15.225833333333332</v>
      </c>
      <c r="I73" s="161">
        <f>SUMIF(Takings!$B:$B,'2012'!$B73,Takings!I:I)</f>
        <v>726.34</v>
      </c>
      <c r="J73" s="162">
        <f>SUMIF(Takings!$B:$B,'2012'!$B73,Takings!J:J)</f>
        <v>21</v>
      </c>
      <c r="K73" s="130">
        <f t="shared" si="41"/>
        <v>81</v>
      </c>
      <c r="L73" s="161">
        <f t="shared" si="42"/>
        <v>34.58761904761905</v>
      </c>
      <c r="M73" s="128">
        <f t="shared" si="43"/>
        <v>20.245555555555555</v>
      </c>
      <c r="N73" s="159" t="str">
        <f>IF(VLOOKUP($B73,Takings!$B:$P,13,0)=0,"",VLOOKUP($B73,Takings!$B:$P,13,0))</f>
        <v/>
      </c>
      <c r="O73" s="158" t="str">
        <f>IF(VLOOKUP($B73,Takings!$B:$P,14,0)=0,"",VLOOKUP($B73,Takings!$B:$P,14,0))</f>
        <v/>
      </c>
      <c r="P73" s="157" t="str">
        <f>IF(VLOOKUP($B73,Takings!$B:$P,15,0)=0,"",VLOOKUP($B73,Takings!$B:$P,15,0))</f>
        <v/>
      </c>
    </row>
    <row r="74" spans="1:16" s="113" customFormat="1" x14ac:dyDescent="0.35">
      <c r="A74" s="153" t="s">
        <v>1230</v>
      </c>
      <c r="B74" s="164">
        <v>40982</v>
      </c>
      <c r="C74" s="161">
        <f>SUMIF(Takings!$B:$B,'2012'!$B74,Takings!C:C)</f>
        <v>695.85</v>
      </c>
      <c r="D74" s="119">
        <f>SUMIF(Takings!$B:$B,'2012'!$B74,Takings!D:D)</f>
        <v>0</v>
      </c>
      <c r="E74" s="119">
        <f>SUMIF(Takings!$B:$B,'2012'!$B74,Takings!E:E)</f>
        <v>0</v>
      </c>
      <c r="F74" s="160">
        <f>SUMIF(Takings!$B:$B,'2012'!$B74,Takings!F:F)</f>
        <v>551.65</v>
      </c>
      <c r="G74" s="163">
        <f>SUMIF(Takings!$B:$B,'2012'!$B74,Takings!G:G)</f>
        <v>32</v>
      </c>
      <c r="H74" s="160">
        <f t="shared" si="40"/>
        <v>17.239062499999999</v>
      </c>
      <c r="I74" s="161">
        <f>SUMIF(Takings!$B:$B,'2012'!$B74,Takings!I:I)</f>
        <v>144.19999999999999</v>
      </c>
      <c r="J74" s="162">
        <f>SUMIF(Takings!$B:$B,'2012'!$B74,Takings!J:J)</f>
        <v>5</v>
      </c>
      <c r="K74" s="130">
        <f t="shared" si="41"/>
        <v>37</v>
      </c>
      <c r="L74" s="161">
        <f t="shared" si="42"/>
        <v>28.839999999999996</v>
      </c>
      <c r="M74" s="128">
        <f t="shared" si="43"/>
        <v>18.806756756756755</v>
      </c>
      <c r="N74" s="159" t="str">
        <f>IF(VLOOKUP($B74,Takings!$B:$P,13,0)=0,"",VLOOKUP($B74,Takings!$B:$P,13,0))</f>
        <v/>
      </c>
      <c r="O74" s="158" t="str">
        <f>IF(VLOOKUP($B74,Takings!$B:$P,14,0)=0,"",VLOOKUP($B74,Takings!$B:$P,14,0))</f>
        <v/>
      </c>
      <c r="P74" s="157" t="str">
        <f>IF(VLOOKUP($B74,Takings!$B:$P,15,0)=0,"",VLOOKUP($B74,Takings!$B:$P,15,0))</f>
        <v/>
      </c>
    </row>
    <row r="75" spans="1:16" s="113" customFormat="1" x14ac:dyDescent="0.35">
      <c r="A75" s="153" t="s">
        <v>1230</v>
      </c>
      <c r="B75" s="164">
        <v>40983</v>
      </c>
      <c r="C75" s="161">
        <f>SUMIF(Takings!$B:$B,'2012'!$B75,Takings!C:C)</f>
        <v>1454.58</v>
      </c>
      <c r="D75" s="119">
        <f>SUMIF(Takings!$B:$B,'2012'!$B75,Takings!D:D)</f>
        <v>0</v>
      </c>
      <c r="E75" s="119">
        <f>SUMIF(Takings!$B:$B,'2012'!$B75,Takings!E:E)</f>
        <v>0</v>
      </c>
      <c r="F75" s="160">
        <f>SUMIF(Takings!$B:$B,'2012'!$B75,Takings!F:F)</f>
        <v>845.55</v>
      </c>
      <c r="G75" s="163">
        <f>SUMIF(Takings!$B:$B,'2012'!$B75,Takings!G:G)</f>
        <v>33</v>
      </c>
      <c r="H75" s="160">
        <f t="shared" si="40"/>
        <v>25.622727272727271</v>
      </c>
      <c r="I75" s="161">
        <f>SUMIF(Takings!$B:$B,'2012'!$B75,Takings!I:I)</f>
        <v>610.03</v>
      </c>
      <c r="J75" s="162">
        <f>SUMIF(Takings!$B:$B,'2012'!$B75,Takings!J:J)</f>
        <v>10</v>
      </c>
      <c r="K75" s="130">
        <f t="shared" si="41"/>
        <v>43</v>
      </c>
      <c r="L75" s="161">
        <f t="shared" si="42"/>
        <v>61.003</v>
      </c>
      <c r="M75" s="128">
        <f t="shared" si="43"/>
        <v>33.850697674418605</v>
      </c>
      <c r="N75" s="159" t="str">
        <f>IF(VLOOKUP($B75,Takings!$B:$P,13,0)=0,"",VLOOKUP($B75,Takings!$B:$P,13,0))</f>
        <v/>
      </c>
      <c r="O75" s="158" t="str">
        <f>IF(VLOOKUP($B75,Takings!$B:$P,14,0)=0,"",VLOOKUP($B75,Takings!$B:$P,14,0))</f>
        <v/>
      </c>
      <c r="P75" s="157" t="str">
        <f>IF(VLOOKUP($B75,Takings!$B:$P,15,0)=0,"",VLOOKUP($B75,Takings!$B:$P,15,0))</f>
        <v/>
      </c>
    </row>
    <row r="76" spans="1:16" s="113" customFormat="1" x14ac:dyDescent="0.35">
      <c r="A76" s="153" t="s">
        <v>1230</v>
      </c>
      <c r="B76" s="164">
        <v>40984</v>
      </c>
      <c r="C76" s="161">
        <f>SUMIF(Takings!$B:$B,'2012'!$B76,Takings!C:C)</f>
        <v>1608.65</v>
      </c>
      <c r="D76" s="119">
        <f>SUMIF(Takings!$B:$B,'2012'!$B76,Takings!D:D)</f>
        <v>0</v>
      </c>
      <c r="E76" s="119">
        <f>SUMIF(Takings!$B:$B,'2012'!$B76,Takings!E:E)</f>
        <v>0</v>
      </c>
      <c r="F76" s="160">
        <f>SUMIF(Takings!$B:$B,'2012'!$B76,Takings!F:F)</f>
        <v>1110</v>
      </c>
      <c r="G76" s="163">
        <f>SUMIF(Takings!$B:$B,'2012'!$B76,Takings!G:G)</f>
        <v>39</v>
      </c>
      <c r="H76" s="160">
        <f t="shared" si="40"/>
        <v>28.46153846153846</v>
      </c>
      <c r="I76" s="161">
        <f>SUMIF(Takings!$B:$B,'2012'!$B76,Takings!I:I)</f>
        <v>498.65</v>
      </c>
      <c r="J76" s="162">
        <f>SUMIF(Takings!$B:$B,'2012'!$B76,Takings!J:J)</f>
        <v>9</v>
      </c>
      <c r="K76" s="130">
        <f t="shared" si="41"/>
        <v>48</v>
      </c>
      <c r="L76" s="161">
        <f t="shared" si="42"/>
        <v>55.405555555555551</v>
      </c>
      <c r="M76" s="128">
        <f t="shared" si="43"/>
        <v>33.513541666666669</v>
      </c>
      <c r="N76" s="159" t="str">
        <f>IF(VLOOKUP($B76,Takings!$B:$P,13,0)=0,"",VLOOKUP($B76,Takings!$B:$P,13,0))</f>
        <v/>
      </c>
      <c r="O76" s="158" t="str">
        <f>IF(VLOOKUP($B76,Takings!$B:$P,14,0)=0,"",VLOOKUP($B76,Takings!$B:$P,14,0))</f>
        <v/>
      </c>
      <c r="P76" s="157" t="str">
        <f>IF(VLOOKUP($B76,Takings!$B:$P,15,0)=0,"",VLOOKUP($B76,Takings!$B:$P,15,0))</f>
        <v/>
      </c>
    </row>
    <row r="77" spans="1:16" s="113" customFormat="1" x14ac:dyDescent="0.35">
      <c r="A77" s="153" t="s">
        <v>1230</v>
      </c>
      <c r="B77" s="164">
        <v>40985</v>
      </c>
      <c r="C77" s="161">
        <f>SUMIF(Takings!$B:$B,'2012'!$B77,Takings!C:C)</f>
        <v>899.2</v>
      </c>
      <c r="D77" s="119">
        <f>SUMIF(Takings!$B:$B,'2012'!$B77,Takings!D:D)</f>
        <v>0</v>
      </c>
      <c r="E77" s="119">
        <f>SUMIF(Takings!$B:$B,'2012'!$B77,Takings!E:E)</f>
        <v>0</v>
      </c>
      <c r="F77" s="160">
        <f>SUMIF(Takings!$B:$B,'2012'!$B77,Takings!F:F)</f>
        <v>220</v>
      </c>
      <c r="G77" s="163">
        <f>SUMIF(Takings!$B:$B,'2012'!$B77,Takings!G:G)</f>
        <v>11</v>
      </c>
      <c r="H77" s="160">
        <f t="shared" si="40"/>
        <v>20</v>
      </c>
      <c r="I77" s="161">
        <f>SUMIF(Takings!$B:$B,'2012'!$B77,Takings!I:I)</f>
        <v>679.2</v>
      </c>
      <c r="J77" s="162">
        <f>SUMIF(Takings!$B:$B,'2012'!$B77,Takings!J:J)</f>
        <v>11</v>
      </c>
      <c r="K77" s="130">
        <f t="shared" si="41"/>
        <v>22</v>
      </c>
      <c r="L77" s="161">
        <f t="shared" si="42"/>
        <v>61.74545454545455</v>
      </c>
      <c r="M77" s="128">
        <f t="shared" si="43"/>
        <v>40.872727272727275</v>
      </c>
      <c r="N77" s="159" t="str">
        <f>IF(VLOOKUP($B77,Takings!$B:$P,13,0)=0,"",VLOOKUP($B77,Takings!$B:$P,13,0))</f>
        <v/>
      </c>
      <c r="O77" s="158" t="str">
        <f>IF(VLOOKUP($B77,Takings!$B:$P,14,0)=0,"",VLOOKUP($B77,Takings!$B:$P,14,0))</f>
        <v/>
      </c>
      <c r="P77" s="157" t="str">
        <f>IF(VLOOKUP($B77,Takings!$B:$P,15,0)=0,"",VLOOKUP($B77,Takings!$B:$P,15,0))</f>
        <v/>
      </c>
    </row>
    <row r="78" spans="1:16" s="113" customFormat="1" x14ac:dyDescent="0.35">
      <c r="A78" s="124"/>
      <c r="B78" s="123">
        <v>40986</v>
      </c>
      <c r="C78" s="119">
        <f>SUM(C72:C77)</f>
        <v>6298.17</v>
      </c>
      <c r="D78" s="119">
        <f>VLOOKUP($B78,Takings!$B:$P,3,0)</f>
        <v>2923.96</v>
      </c>
      <c r="E78" s="122">
        <f>SUM(C78:D78)</f>
        <v>9222.130000000001</v>
      </c>
      <c r="F78" s="118"/>
      <c r="G78" s="121">
        <f>SUM(G72:G77)</f>
        <v>175</v>
      </c>
      <c r="H78" s="118">
        <f>AVERAGE(H72:H77)</f>
        <v>17.758193594599845</v>
      </c>
      <c r="I78" s="119">
        <f>SUM(I72:I77)</f>
        <v>2658.42</v>
      </c>
      <c r="J78" s="120">
        <f>SUM(J72:J77)</f>
        <v>56</v>
      </c>
      <c r="K78" s="120">
        <f>SUM(G78,J78)</f>
        <v>231</v>
      </c>
      <c r="L78" s="119">
        <f>AVERAGE(L72:L77)</f>
        <v>40.263604858104856</v>
      </c>
      <c r="M78" s="118">
        <f>AVERAGE(M72:M77)</f>
        <v>24.548213154354144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53" t="s">
        <v>1231</v>
      </c>
      <c r="B79" s="132">
        <v>40987</v>
      </c>
      <c r="C79" s="129">
        <f>SUMIF(Takings!$B:$B,'2012'!$B79,Takings!C:C)</f>
        <v>433.23</v>
      </c>
      <c r="D79" s="119">
        <f>SUMIF(Takings!$B:$B,'2012'!$B79,Takings!D:D)</f>
        <v>0</v>
      </c>
      <c r="E79" s="119">
        <f>SUMIF(Takings!$B:$B,'2012'!$B79,Takings!E:E)</f>
        <v>0</v>
      </c>
      <c r="F79" s="128">
        <f>SUMIF(Takings!$B:$B,'2012'!$B79,Takings!F:F)</f>
        <v>409.45</v>
      </c>
      <c r="G79" s="131">
        <f>SUMIF(Takings!$B:$B,'2012'!$B79,Takings!G:G)</f>
        <v>29</v>
      </c>
      <c r="H79" s="128">
        <f t="shared" ref="H79:H84" si="44">IFERROR(F79/G79,0)</f>
        <v>14.11896551724138</v>
      </c>
      <c r="I79" s="129">
        <f>SUMIF(Takings!$B:$B,'2012'!$B79,Takings!I:I)</f>
        <v>23.78</v>
      </c>
      <c r="J79" s="130">
        <f>SUMIF(Takings!$B:$B,'2012'!$B79,Takings!J:J)</f>
        <v>2</v>
      </c>
      <c r="K79" s="130">
        <f t="shared" ref="K79:K84" si="45">IFERROR(SUM(G79,J79),0)</f>
        <v>31</v>
      </c>
      <c r="L79" s="129">
        <f t="shared" ref="L79:L84" si="46">IFERROR(MEDIAN(I79/J79),0)</f>
        <v>11.89</v>
      </c>
      <c r="M79" s="128">
        <f t="shared" ref="M79:M84" si="47">IFERROR(SUM(F79,I79)/K79,0)</f>
        <v>13.975161290322582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53" t="s">
        <v>1231</v>
      </c>
      <c r="B80" s="132">
        <v>40988</v>
      </c>
      <c r="C80" s="129">
        <f>SUMIF(Takings!$B:$B,'2012'!$B80,Takings!C:C)</f>
        <v>593.29</v>
      </c>
      <c r="D80" s="119">
        <f>SUMIF(Takings!$B:$B,'2012'!$B80,Takings!D:D)</f>
        <v>0</v>
      </c>
      <c r="E80" s="119">
        <f>SUMIF(Takings!$B:$B,'2012'!$B80,Takings!E:E)</f>
        <v>0</v>
      </c>
      <c r="F80" s="128">
        <f>SUMIF(Takings!$B:$B,'2012'!$B80,Takings!F:F)</f>
        <v>408.75</v>
      </c>
      <c r="G80" s="131">
        <f>SUMIF(Takings!$B:$B,'2012'!$B80,Takings!G:G)</f>
        <v>31</v>
      </c>
      <c r="H80" s="128">
        <f t="shared" si="44"/>
        <v>13.185483870967742</v>
      </c>
      <c r="I80" s="129">
        <f>SUMIF(Takings!$B:$B,'2012'!$B80,Takings!I:I)</f>
        <v>184.54</v>
      </c>
      <c r="J80" s="130">
        <f>SUMIF(Takings!$B:$B,'2012'!$B80,Takings!J:J)</f>
        <v>8</v>
      </c>
      <c r="K80" s="130">
        <f t="shared" si="45"/>
        <v>39</v>
      </c>
      <c r="L80" s="129">
        <f t="shared" si="46"/>
        <v>23.067499999999999</v>
      </c>
      <c r="M80" s="128">
        <f t="shared" si="47"/>
        <v>15.212564102564102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53" t="s">
        <v>1231</v>
      </c>
      <c r="B81" s="132">
        <v>40989</v>
      </c>
      <c r="C81" s="129">
        <f>SUMIF(Takings!$B:$B,'2012'!$B81,Takings!C:C)</f>
        <v>1763.47</v>
      </c>
      <c r="D81" s="119">
        <f>SUMIF(Takings!$B:$B,'2012'!$B81,Takings!D:D)</f>
        <v>0</v>
      </c>
      <c r="E81" s="119">
        <f>SUMIF(Takings!$B:$B,'2012'!$B81,Takings!E:E)</f>
        <v>0</v>
      </c>
      <c r="F81" s="128">
        <f>SUMIF(Takings!$B:$B,'2012'!$B81,Takings!F:F)</f>
        <v>607.20000000000005</v>
      </c>
      <c r="G81" s="131">
        <f>SUMIF(Takings!$B:$B,'2012'!$B81,Takings!G:G)</f>
        <v>39</v>
      </c>
      <c r="H81" s="128">
        <f t="shared" si="44"/>
        <v>15.569230769230771</v>
      </c>
      <c r="I81" s="129">
        <f>SUMIF(Takings!$B:$B,'2012'!$B81,Takings!I:I)</f>
        <v>1156.27</v>
      </c>
      <c r="J81" s="130">
        <f>SUMIF(Takings!$B:$B,'2012'!$B81,Takings!J:J)</f>
        <v>11</v>
      </c>
      <c r="K81" s="130">
        <f t="shared" si="45"/>
        <v>50</v>
      </c>
      <c r="L81" s="129">
        <f t="shared" si="46"/>
        <v>105.11545454545454</v>
      </c>
      <c r="M81" s="128">
        <f t="shared" si="47"/>
        <v>35.269399999999997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53" t="s">
        <v>1231</v>
      </c>
      <c r="B82" s="132">
        <v>40990</v>
      </c>
      <c r="C82" s="129">
        <f>SUMIF(Takings!$B:$B,'2012'!$B82,Takings!C:C)</f>
        <v>1400.19</v>
      </c>
      <c r="D82" s="119">
        <f>SUMIF(Takings!$B:$B,'2012'!$B82,Takings!D:D)</f>
        <v>0</v>
      </c>
      <c r="E82" s="119">
        <f>SUMIF(Takings!$B:$B,'2012'!$B82,Takings!E:E)</f>
        <v>0</v>
      </c>
      <c r="F82" s="128">
        <f>SUMIF(Takings!$B:$B,'2012'!$B82,Takings!F:F)</f>
        <v>884.75</v>
      </c>
      <c r="G82" s="131">
        <f>SUMIF(Takings!$B:$B,'2012'!$B82,Takings!G:G)</f>
        <v>39</v>
      </c>
      <c r="H82" s="128">
        <f t="shared" si="44"/>
        <v>22.685897435897434</v>
      </c>
      <c r="I82" s="129">
        <f>SUMIF(Takings!$B:$B,'2012'!$B82,Takings!I:I)</f>
        <v>515.44000000000005</v>
      </c>
      <c r="J82" s="130">
        <f>SUMIF(Takings!$B:$B,'2012'!$B82,Takings!J:J)</f>
        <v>12</v>
      </c>
      <c r="K82" s="130">
        <f t="shared" si="45"/>
        <v>51</v>
      </c>
      <c r="L82" s="129">
        <f t="shared" si="46"/>
        <v>42.95333333333334</v>
      </c>
      <c r="M82" s="128">
        <f t="shared" si="47"/>
        <v>27.454705882352943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53" t="s">
        <v>1231</v>
      </c>
      <c r="B83" s="132">
        <v>40991</v>
      </c>
      <c r="C83" s="129">
        <f>SUMIF(Takings!$B:$B,'2012'!$B83,Takings!C:C)</f>
        <v>1576.31</v>
      </c>
      <c r="D83" s="119">
        <f>SUMIF(Takings!$B:$B,'2012'!$B83,Takings!D:D)</f>
        <v>0</v>
      </c>
      <c r="E83" s="119">
        <f>SUMIF(Takings!$B:$B,'2012'!$B83,Takings!E:E)</f>
        <v>0</v>
      </c>
      <c r="F83" s="128">
        <f>SUMIF(Takings!$B:$B,'2012'!$B83,Takings!F:F)</f>
        <v>1044.55</v>
      </c>
      <c r="G83" s="131">
        <f>SUMIF(Takings!$B:$B,'2012'!$B83,Takings!G:G)</f>
        <v>40</v>
      </c>
      <c r="H83" s="128">
        <f t="shared" si="44"/>
        <v>26.11375</v>
      </c>
      <c r="I83" s="129">
        <f>SUMIF(Takings!$B:$B,'2012'!$B83,Takings!I:I)</f>
        <v>521.70000000000005</v>
      </c>
      <c r="J83" s="130">
        <f>SUMIF(Takings!$B:$B,'2012'!$B83,Takings!J:J)</f>
        <v>12</v>
      </c>
      <c r="K83" s="130">
        <f t="shared" si="45"/>
        <v>52</v>
      </c>
      <c r="L83" s="129">
        <f t="shared" si="46"/>
        <v>43.475000000000001</v>
      </c>
      <c r="M83" s="128">
        <f t="shared" si="47"/>
        <v>30.120192307692307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53" t="s">
        <v>1231</v>
      </c>
      <c r="B84" s="132">
        <v>40992</v>
      </c>
      <c r="C84" s="129">
        <f>SUMIF(Takings!$B:$B,'2012'!$B84,Takings!C:C)</f>
        <v>1169.83</v>
      </c>
      <c r="D84" s="119">
        <f>SUMIF(Takings!$B:$B,'2012'!$B84,Takings!D:D)</f>
        <v>0</v>
      </c>
      <c r="E84" s="119">
        <f>SUMIF(Takings!$B:$B,'2012'!$B84,Takings!E:E)</f>
        <v>0</v>
      </c>
      <c r="F84" s="128">
        <f>SUMIF(Takings!$B:$B,'2012'!$B84,Takings!F:F)</f>
        <v>569.9</v>
      </c>
      <c r="G84" s="131">
        <f>SUMIF(Takings!$B:$B,'2012'!$B84,Takings!G:G)</f>
        <v>22</v>
      </c>
      <c r="H84" s="128">
        <f t="shared" si="44"/>
        <v>25.904545454545453</v>
      </c>
      <c r="I84" s="129">
        <f>SUMIF(Takings!$B:$B,'2012'!$B84,Takings!I:I)</f>
        <v>599.92999999999995</v>
      </c>
      <c r="J84" s="130">
        <f>SUMIF(Takings!$B:$B,'2012'!$B84,Takings!J:J)</f>
        <v>11</v>
      </c>
      <c r="K84" s="130">
        <f t="shared" si="45"/>
        <v>33</v>
      </c>
      <c r="L84" s="129">
        <f t="shared" si="46"/>
        <v>54.539090909090902</v>
      </c>
      <c r="M84" s="128">
        <f t="shared" si="47"/>
        <v>35.449393939393936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40993</v>
      </c>
      <c r="C85" s="119">
        <f>SUM(C79:C84)</f>
        <v>6936.32</v>
      </c>
      <c r="D85" s="119">
        <f>VLOOKUP($B85,Takings!$B:$P,3,0)</f>
        <v>3850.83</v>
      </c>
      <c r="E85" s="122">
        <f>SUM(C85:D85)</f>
        <v>10787.15</v>
      </c>
      <c r="F85" s="118"/>
      <c r="G85" s="121">
        <f>SUM(G79:G84)</f>
        <v>200</v>
      </c>
      <c r="H85" s="118">
        <f>AVERAGE(H79:H84)</f>
        <v>19.596312174647128</v>
      </c>
      <c r="I85" s="119">
        <f>SUM(I79:I84)</f>
        <v>3001.66</v>
      </c>
      <c r="J85" s="120">
        <f>SUM(J79:J84)</f>
        <v>56</v>
      </c>
      <c r="K85" s="120">
        <f>SUM(G85,J85)</f>
        <v>256</v>
      </c>
      <c r="L85" s="119">
        <f>AVERAGE(L79:L84)</f>
        <v>46.840063131313137</v>
      </c>
      <c r="M85" s="118">
        <f>AVERAGE(M79:M84)</f>
        <v>26.246902920387644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53" t="s">
        <v>1232</v>
      </c>
      <c r="B86" s="132">
        <v>40994</v>
      </c>
      <c r="C86" s="129">
        <f>SUMIF(Takings!$B:$B,'2012'!$B86,Takings!C:C)</f>
        <v>657.86</v>
      </c>
      <c r="D86" s="119">
        <f>SUMIF(Takings!$B:$B,'2012'!$B86,Takings!D:D)</f>
        <v>0</v>
      </c>
      <c r="E86" s="119">
        <f>SUMIF(Takings!$B:$B,'2012'!$B86,Takings!E:E)</f>
        <v>0</v>
      </c>
      <c r="F86" s="128">
        <f>SUMIF(Takings!$B:$B,'2012'!$B86,Takings!F:F)</f>
        <v>452.86</v>
      </c>
      <c r="G86" s="131">
        <f>SUMIF(Takings!$B:$B,'2012'!$B86,Takings!G:G)</f>
        <v>22</v>
      </c>
      <c r="H86" s="160">
        <f t="shared" ref="H86:H91" si="48">IFERROR(F86/G86,0)</f>
        <v>20.584545454545456</v>
      </c>
      <c r="I86" s="129">
        <f>SUMIF(Takings!$B:$B,'2012'!$B86,Takings!I:I)</f>
        <v>205</v>
      </c>
      <c r="J86" s="130">
        <f>SUMIF(Takings!$B:$B,'2012'!$B86,Takings!J:J)</f>
        <v>9</v>
      </c>
      <c r="K86" s="130">
        <f t="shared" ref="K86:K91" si="49">IFERROR(SUM(G86,J86),0)</f>
        <v>31</v>
      </c>
      <c r="L86" s="161">
        <f t="shared" ref="L86:L91" si="50">IFERROR(MEDIAN(I86/J86),0)</f>
        <v>22.777777777777779</v>
      </c>
      <c r="M86" s="128">
        <f t="shared" ref="M86:M91" si="51">IFERROR(SUM(F86,I86)/K86,0)</f>
        <v>21.221290322580646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53" t="s">
        <v>1232</v>
      </c>
      <c r="B87" s="132">
        <v>40995</v>
      </c>
      <c r="C87" s="129">
        <f>SUMIF(Takings!$B:$B,'2012'!$B87,Takings!C:C)</f>
        <v>765.75</v>
      </c>
      <c r="D87" s="119">
        <f>SUMIF(Takings!$B:$B,'2012'!$B87,Takings!D:D)</f>
        <v>0</v>
      </c>
      <c r="E87" s="119">
        <f>SUMIF(Takings!$B:$B,'2012'!$B87,Takings!E:E)</f>
        <v>0</v>
      </c>
      <c r="F87" s="128">
        <f>SUMIF(Takings!$B:$B,'2012'!$B87,Takings!F:F)</f>
        <v>496.67</v>
      </c>
      <c r="G87" s="131">
        <f>SUMIF(Takings!$B:$B,'2012'!$B87,Takings!G:G)</f>
        <v>26</v>
      </c>
      <c r="H87" s="160">
        <f t="shared" si="48"/>
        <v>19.102692307692308</v>
      </c>
      <c r="I87" s="129">
        <f>SUMIF(Takings!$B:$B,'2012'!$B87,Takings!I:I)</f>
        <v>269.08</v>
      </c>
      <c r="J87" s="130">
        <f>SUMIF(Takings!$B:$B,'2012'!$B87,Takings!J:J)</f>
        <v>13</v>
      </c>
      <c r="K87" s="130">
        <f t="shared" si="49"/>
        <v>39</v>
      </c>
      <c r="L87" s="161">
        <f t="shared" si="50"/>
        <v>20.698461538461537</v>
      </c>
      <c r="M87" s="128">
        <f t="shared" si="51"/>
        <v>19.634615384615383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53" t="s">
        <v>1232</v>
      </c>
      <c r="B88" s="132">
        <v>40996</v>
      </c>
      <c r="C88" s="129">
        <f>SUMIF(Takings!$B:$B,'2012'!$B88,Takings!C:C)</f>
        <v>1345.67</v>
      </c>
      <c r="D88" s="119">
        <f>SUMIF(Takings!$B:$B,'2012'!$B88,Takings!D:D)</f>
        <v>0</v>
      </c>
      <c r="E88" s="119">
        <f>SUMIF(Takings!$B:$B,'2012'!$B88,Takings!E:E)</f>
        <v>0</v>
      </c>
      <c r="F88" s="128">
        <f>SUMIF(Takings!$B:$B,'2012'!$B88,Takings!F:F)</f>
        <v>745.63</v>
      </c>
      <c r="G88" s="131">
        <f>SUMIF(Takings!$B:$B,'2012'!$B88,Takings!G:G)</f>
        <v>32</v>
      </c>
      <c r="H88" s="160">
        <f t="shared" si="48"/>
        <v>23.3009375</v>
      </c>
      <c r="I88" s="129">
        <f>SUMIF(Takings!$B:$B,'2012'!$B88,Takings!I:I)</f>
        <v>600.04</v>
      </c>
      <c r="J88" s="130">
        <f>SUMIF(Takings!$B:$B,'2012'!$B88,Takings!J:J)</f>
        <v>15</v>
      </c>
      <c r="K88" s="130">
        <f t="shared" si="49"/>
        <v>47</v>
      </c>
      <c r="L88" s="161">
        <f t="shared" si="50"/>
        <v>40.002666666666663</v>
      </c>
      <c r="M88" s="128">
        <f t="shared" si="51"/>
        <v>28.631276595744684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53" t="s">
        <v>1232</v>
      </c>
      <c r="B89" s="132">
        <v>40997</v>
      </c>
      <c r="C89" s="129">
        <f>SUMIF(Takings!$B:$B,'2012'!$B89,Takings!C:C)</f>
        <v>1579.86</v>
      </c>
      <c r="D89" s="119">
        <f>SUMIF(Takings!$B:$B,'2012'!$B89,Takings!D:D)</f>
        <v>0</v>
      </c>
      <c r="E89" s="119">
        <f>SUMIF(Takings!$B:$B,'2012'!$B89,Takings!E:E)</f>
        <v>0</v>
      </c>
      <c r="F89" s="128">
        <f>SUMIF(Takings!$B:$B,'2012'!$B89,Takings!F:F)</f>
        <v>887.96</v>
      </c>
      <c r="G89" s="131">
        <f>SUMIF(Takings!$B:$B,'2012'!$B89,Takings!G:G)</f>
        <v>36</v>
      </c>
      <c r="H89" s="160">
        <f t="shared" si="48"/>
        <v>24.665555555555557</v>
      </c>
      <c r="I89" s="129">
        <f>SUMIF(Takings!$B:$B,'2012'!$B89,Takings!I:I)</f>
        <v>691.9</v>
      </c>
      <c r="J89" s="130">
        <f>SUMIF(Takings!$B:$B,'2012'!$B89,Takings!J:J)</f>
        <v>14</v>
      </c>
      <c r="K89" s="130">
        <f t="shared" si="49"/>
        <v>50</v>
      </c>
      <c r="L89" s="161">
        <f t="shared" si="50"/>
        <v>49.421428571428571</v>
      </c>
      <c r="M89" s="128">
        <f t="shared" si="51"/>
        <v>31.597200000000001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53" t="s">
        <v>1232</v>
      </c>
      <c r="B90" s="132">
        <v>40998</v>
      </c>
      <c r="C90" s="129">
        <f>SUMIF(Takings!$B:$B,'2012'!$B90,Takings!C:C)</f>
        <v>1987.65</v>
      </c>
      <c r="D90" s="119">
        <f>SUMIF(Takings!$B:$B,'2012'!$B90,Takings!D:D)</f>
        <v>0</v>
      </c>
      <c r="E90" s="119">
        <f>SUMIF(Takings!$B:$B,'2012'!$B90,Takings!E:E)</f>
        <v>0</v>
      </c>
      <c r="F90" s="128">
        <f>SUMIF(Takings!$B:$B,'2012'!$B90,Takings!F:F)</f>
        <v>1276.56</v>
      </c>
      <c r="G90" s="131">
        <f>SUMIF(Takings!$B:$B,'2012'!$B90,Takings!G:G)</f>
        <v>32</v>
      </c>
      <c r="H90" s="160">
        <f t="shared" si="48"/>
        <v>39.892499999999998</v>
      </c>
      <c r="I90" s="129">
        <f>SUMIF(Takings!$B:$B,'2012'!$B90,Takings!I:I)</f>
        <v>711.09</v>
      </c>
      <c r="J90" s="130">
        <f>SUMIF(Takings!$B:$B,'2012'!$B90,Takings!J:J)</f>
        <v>12</v>
      </c>
      <c r="K90" s="130">
        <f t="shared" si="49"/>
        <v>44</v>
      </c>
      <c r="L90" s="161">
        <f t="shared" si="50"/>
        <v>59.2575</v>
      </c>
      <c r="M90" s="128">
        <f t="shared" si="51"/>
        <v>45.173863636363642</v>
      </c>
      <c r="N90" s="127" t="str">
        <f>IF(VLOOKUP($B90,Takings!$B:$P,13,0)=0,"",VLOOKUP($B90,Takings!$B:$P,13,0))</f>
        <v/>
      </c>
      <c r="O90" s="126" t="str">
        <f>IF(VLOOKUP($B90,Takings!$B:$P,14,0)=0,"",VLOOKUP($B90,Takings!$B:$P,14,0))</f>
        <v/>
      </c>
      <c r="P90" s="125" t="str">
        <f>IF(VLOOKUP($B90,Takings!$B:$P,15,0)=0,"",VLOOKUP($B90,Takings!$B:$P,15,0))</f>
        <v/>
      </c>
    </row>
    <row r="91" spans="1:16" s="113" customFormat="1" x14ac:dyDescent="0.35">
      <c r="A91" s="153" t="s">
        <v>1232</v>
      </c>
      <c r="B91" s="132">
        <v>40999</v>
      </c>
      <c r="C91" s="129">
        <f>SUMIF(Takings!$B:$B,'2012'!$B91,Takings!C:C)</f>
        <v>1089.73</v>
      </c>
      <c r="D91" s="119">
        <f>SUMIF(Takings!$B:$B,'2012'!$B91,Takings!D:D)</f>
        <v>0</v>
      </c>
      <c r="E91" s="119">
        <f>SUMIF(Takings!$B:$B,'2012'!$B91,Takings!E:E)</f>
        <v>0</v>
      </c>
      <c r="F91" s="128">
        <f>SUMIF(Takings!$B:$B,'2012'!$B91,Takings!F:F)</f>
        <v>765.46</v>
      </c>
      <c r="G91" s="131">
        <f>SUMIF(Takings!$B:$B,'2012'!$B91,Takings!G:G)</f>
        <v>21</v>
      </c>
      <c r="H91" s="160">
        <f t="shared" si="48"/>
        <v>36.450476190476195</v>
      </c>
      <c r="I91" s="129">
        <f>SUMIF(Takings!$B:$B,'2012'!$B91,Takings!I:I)</f>
        <v>324.24</v>
      </c>
      <c r="J91" s="130">
        <f>SUMIF(Takings!$B:$B,'2012'!$B91,Takings!J:J)</f>
        <v>12</v>
      </c>
      <c r="K91" s="130">
        <f t="shared" si="49"/>
        <v>33</v>
      </c>
      <c r="L91" s="161">
        <f t="shared" si="50"/>
        <v>27.02</v>
      </c>
      <c r="M91" s="128">
        <f t="shared" si="51"/>
        <v>33.021212121212123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41000</v>
      </c>
      <c r="C92" s="119">
        <f>SUM(C86:C91)</f>
        <v>7426.52</v>
      </c>
      <c r="D92" s="119">
        <f>VLOOKUP($B92,Takings!$B:$P,3,0)</f>
        <v>3668.06</v>
      </c>
      <c r="E92" s="122">
        <f>SUM(C92:D92)</f>
        <v>11094.58</v>
      </c>
      <c r="F92" s="118"/>
      <c r="G92" s="121">
        <f>SUM(G86:G91)</f>
        <v>169</v>
      </c>
      <c r="H92" s="118">
        <f>AVERAGE(H86:H91)</f>
        <v>27.332784501378253</v>
      </c>
      <c r="I92" s="119">
        <f>SUM(I86:I91)</f>
        <v>2801.3500000000004</v>
      </c>
      <c r="J92" s="120">
        <f>SUM(J86:J91)</f>
        <v>75</v>
      </c>
      <c r="K92" s="120">
        <f>SUM(G92,J92)</f>
        <v>244</v>
      </c>
      <c r="L92" s="119">
        <f>AVERAGE(L86:L91)</f>
        <v>36.529639092389097</v>
      </c>
      <c r="M92" s="118">
        <f>AVERAGE(M86:M91)</f>
        <v>29.879909676752746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53" t="s">
        <v>1233</v>
      </c>
      <c r="B93" s="132">
        <v>41001</v>
      </c>
      <c r="C93" s="129">
        <f>SUMIF(Takings!$B:$B,'2012'!$B93,Takings!C:C)</f>
        <v>869.39</v>
      </c>
      <c r="D93" s="119">
        <f>SUMIF(Takings!$B:$B,'2012'!$B93,Takings!D:D)</f>
        <v>0</v>
      </c>
      <c r="E93" s="119">
        <f>SUMIF(Takings!$B:$B,'2012'!$B93,Takings!E:E)</f>
        <v>0</v>
      </c>
      <c r="F93" s="128">
        <f>SUMIF(Takings!$B:$B,'2012'!$B93,Takings!F:F)</f>
        <v>0</v>
      </c>
      <c r="G93" s="131">
        <f>SUMIF(Takings!$B:$B,'2012'!$B93,Takings!G:G)</f>
        <v>30</v>
      </c>
      <c r="H93" s="128">
        <f t="shared" ref="H93:H98" si="52">IFERROR(F93/G93,0)</f>
        <v>0</v>
      </c>
      <c r="I93" s="129">
        <f>SUMIF(Takings!$B:$B,'2012'!$B93,Takings!I:I)</f>
        <v>0</v>
      </c>
      <c r="J93" s="130">
        <f>SUMIF(Takings!$B:$B,'2012'!$B93,Takings!J:J)</f>
        <v>12</v>
      </c>
      <c r="K93" s="130">
        <f t="shared" ref="K93:K98" si="53">IFERROR(SUM(G93,J93),0)</f>
        <v>42</v>
      </c>
      <c r="L93" s="129">
        <f t="shared" ref="L93:L98" si="54">IFERROR(MEDIAN(I93/J93),0)</f>
        <v>0</v>
      </c>
      <c r="M93" s="128">
        <f t="shared" ref="M93:M98" si="55">IFERROR(SUM(F93,I93)/K93,0)</f>
        <v>0</v>
      </c>
      <c r="N93" s="127" t="str">
        <f>IF(VLOOKUP($B93,Takings!$B:$P,13,0)=0,"",VLOOKUP($B93,Takings!$B:$P,13,0))</f>
        <v/>
      </c>
      <c r="O93" s="126" t="str">
        <f>IF(VLOOKUP($B93,Takings!$B:$P,14,0)=0,"",VLOOKUP($B93,Takings!$B:$P,14,0))</f>
        <v/>
      </c>
      <c r="P93" s="125" t="str">
        <f>IF(VLOOKUP($B93,Takings!$B:$P,15,0)=0,"",VLOOKUP($B93,Takings!$B:$P,15,0))</f>
        <v/>
      </c>
    </row>
    <row r="94" spans="1:16" s="113" customFormat="1" x14ac:dyDescent="0.35">
      <c r="A94" s="153" t="s">
        <v>1233</v>
      </c>
      <c r="B94" s="132">
        <v>41002</v>
      </c>
      <c r="C94" s="129">
        <f>SUMIF(Takings!$B:$B,'2012'!$B94,Takings!C:C)</f>
        <v>1410.8</v>
      </c>
      <c r="D94" s="119">
        <f>SUMIF(Takings!$B:$B,'2012'!$B94,Takings!D:D)</f>
        <v>0</v>
      </c>
      <c r="E94" s="119">
        <f>SUMIF(Takings!$B:$B,'2012'!$B94,Takings!E:E)</f>
        <v>0</v>
      </c>
      <c r="F94" s="128">
        <f>SUMIF(Takings!$B:$B,'2012'!$B94,Takings!F:F)</f>
        <v>755.45</v>
      </c>
      <c r="G94" s="131">
        <f>SUMIF(Takings!$B:$B,'2012'!$B94,Takings!G:G)</f>
        <v>34</v>
      </c>
      <c r="H94" s="128">
        <f t="shared" si="52"/>
        <v>22.219117647058823</v>
      </c>
      <c r="I94" s="129">
        <f>SUMIF(Takings!$B:$B,'2012'!$B94,Takings!I:I)</f>
        <v>655.35</v>
      </c>
      <c r="J94" s="130">
        <f>SUMIF(Takings!$B:$B,'2012'!$B94,Takings!J:J)</f>
        <v>12</v>
      </c>
      <c r="K94" s="130">
        <f t="shared" si="53"/>
        <v>46</v>
      </c>
      <c r="L94" s="129">
        <f t="shared" si="54"/>
        <v>54.612500000000004</v>
      </c>
      <c r="M94" s="128">
        <f t="shared" si="55"/>
        <v>30.669565217391309</v>
      </c>
      <c r="N94" s="127" t="str">
        <f>IF(VLOOKUP($B94,Takings!$B:$P,13,0)=0,"",VLOOKUP($B94,Takings!$B:$P,13,0))</f>
        <v/>
      </c>
      <c r="O94" s="126" t="str">
        <f>IF(VLOOKUP($B94,Takings!$B:$P,14,0)=0,"",VLOOKUP($B94,Takings!$B:$P,14,0))</f>
        <v/>
      </c>
      <c r="P94" s="125" t="str">
        <f>IF(VLOOKUP($B94,Takings!$B:$P,15,0)=0,"",VLOOKUP($B94,Takings!$B:$P,15,0))</f>
        <v/>
      </c>
    </row>
    <row r="95" spans="1:16" s="113" customFormat="1" x14ac:dyDescent="0.35">
      <c r="A95" s="153" t="s">
        <v>1233</v>
      </c>
      <c r="B95" s="132">
        <v>41003</v>
      </c>
      <c r="C95" s="129">
        <f>SUMIF(Takings!$B:$B,'2012'!$B95,Takings!C:C)</f>
        <v>1712.54</v>
      </c>
      <c r="D95" s="119">
        <f>SUMIF(Takings!$B:$B,'2012'!$B95,Takings!D:D)</f>
        <v>0</v>
      </c>
      <c r="E95" s="119">
        <f>SUMIF(Takings!$B:$B,'2012'!$B95,Takings!E:E)</f>
        <v>0</v>
      </c>
      <c r="F95" s="128">
        <f>SUMIF(Takings!$B:$B,'2012'!$B95,Takings!F:F)</f>
        <v>1102.55</v>
      </c>
      <c r="G95" s="131">
        <f>SUMIF(Takings!$B:$B,'2012'!$B95,Takings!G:G)</f>
        <v>38</v>
      </c>
      <c r="H95" s="128">
        <f t="shared" si="52"/>
        <v>29.014473684210525</v>
      </c>
      <c r="I95" s="129">
        <f>SUMIF(Takings!$B:$B,'2012'!$B95,Takings!I:I)</f>
        <v>609.99</v>
      </c>
      <c r="J95" s="130">
        <f>SUMIF(Takings!$B:$B,'2012'!$B95,Takings!J:J)</f>
        <v>13</v>
      </c>
      <c r="K95" s="130">
        <f t="shared" si="53"/>
        <v>51</v>
      </c>
      <c r="L95" s="129">
        <f t="shared" si="54"/>
        <v>46.92230769230769</v>
      </c>
      <c r="M95" s="128">
        <f t="shared" si="55"/>
        <v>33.579215686274509</v>
      </c>
      <c r="N95" s="127" t="str">
        <f>IF(VLOOKUP($B95,Takings!$B:$P,13,0)=0,"",VLOOKUP($B95,Takings!$B:$P,13,0))</f>
        <v/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53" t="s">
        <v>1233</v>
      </c>
      <c r="B96" s="132">
        <v>41004</v>
      </c>
      <c r="C96" s="129">
        <f>SUMIF(Takings!$B:$B,'2012'!$B96,Takings!C:C)</f>
        <v>4109.9799999999996</v>
      </c>
      <c r="D96" s="119">
        <f>SUMIF(Takings!$B:$B,'2012'!$B96,Takings!D:D)</f>
        <v>0</v>
      </c>
      <c r="E96" s="119">
        <f>SUMIF(Takings!$B:$B,'2012'!$B96,Takings!E:E)</f>
        <v>0</v>
      </c>
      <c r="F96" s="128">
        <f>SUMIF(Takings!$B:$B,'2012'!$B96,Takings!F:F)</f>
        <v>2560.65</v>
      </c>
      <c r="G96" s="131">
        <f>SUMIF(Takings!$B:$B,'2012'!$B96,Takings!G:G)</f>
        <v>66</v>
      </c>
      <c r="H96" s="128">
        <f t="shared" si="52"/>
        <v>38.797727272727272</v>
      </c>
      <c r="I96" s="129">
        <f>SUMIF(Takings!$B:$B,'2012'!$B96,Takings!I:I)</f>
        <v>1549.33</v>
      </c>
      <c r="J96" s="130">
        <f>SUMIF(Takings!$B:$B,'2012'!$B96,Takings!J:J)</f>
        <v>30</v>
      </c>
      <c r="K96" s="130">
        <f t="shared" si="53"/>
        <v>96</v>
      </c>
      <c r="L96" s="129">
        <f t="shared" si="54"/>
        <v>51.644333333333329</v>
      </c>
      <c r="M96" s="128">
        <f t="shared" si="55"/>
        <v>42.81229166666666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43" t="s">
        <v>1233</v>
      </c>
      <c r="B97" s="142">
        <v>41005</v>
      </c>
      <c r="C97" s="138">
        <f>SUMIF(Takings!$B:$B,'2012'!$B97,Takings!C:C)</f>
        <v>0</v>
      </c>
      <c r="D97" s="119">
        <f>SUMIF(Takings!$B:$B,'2012'!$B97,Takings!D:D)</f>
        <v>0</v>
      </c>
      <c r="E97" s="119">
        <f>SUMIF(Takings!$B:$B,'2012'!$B97,Takings!E:E)</f>
        <v>0</v>
      </c>
      <c r="F97" s="140">
        <f>SUMIF(Takings!$B:$B,'2012'!$B97,Takings!F:F)</f>
        <v>0</v>
      </c>
      <c r="G97" s="141">
        <f>SUMIF(Takings!$B:$B,'2012'!$B97,Takings!G:G)</f>
        <v>168</v>
      </c>
      <c r="H97" s="140">
        <f t="shared" si="52"/>
        <v>0</v>
      </c>
      <c r="I97" s="138">
        <f>SUMIF(Takings!$B:$B,'2012'!$B97,Takings!I:I)</f>
        <v>0</v>
      </c>
      <c r="J97" s="139">
        <f>SUMIF(Takings!$B:$B,'2012'!$B97,Takings!J:J)</f>
        <v>67</v>
      </c>
      <c r="K97" s="139">
        <f t="shared" si="53"/>
        <v>235</v>
      </c>
      <c r="L97" s="138">
        <f t="shared" si="54"/>
        <v>0</v>
      </c>
      <c r="M97" s="140">
        <f t="shared" si="55"/>
        <v>0</v>
      </c>
      <c r="N97" s="137" t="str">
        <f>IF(VLOOKUP($B97,Takings!$B:$P,13,0)=0,"",VLOOKUP($B97,Takings!$B:$P,13,0))</f>
        <v>GOOD FRIDAY</v>
      </c>
      <c r="O97" s="136" t="str">
        <f>IF(VLOOKUP($B97,Takings!$B:$P,14,0)=0,"",VLOOKUP($B97,Takings!$B:$P,14,0))</f>
        <v/>
      </c>
      <c r="P97" s="135" t="str">
        <f>IF(VLOOKUP($B97,Takings!$B:$P,15,0)=0,"",VLOOKUP($B97,Takings!$B:$P,15,0))</f>
        <v/>
      </c>
    </row>
    <row r="98" spans="1:16" s="113" customFormat="1" x14ac:dyDescent="0.35">
      <c r="A98" s="152" t="s">
        <v>1233</v>
      </c>
      <c r="B98" s="151">
        <v>41006</v>
      </c>
      <c r="C98" s="147">
        <f>SUMIF(Takings!$B:$B,'2012'!$B98,Takings!C:C)</f>
        <v>0</v>
      </c>
      <c r="D98" s="119">
        <f>SUMIF(Takings!$B:$B,'2012'!$B98,Takings!D:D)</f>
        <v>0</v>
      </c>
      <c r="E98" s="119">
        <f>SUMIF(Takings!$B:$B,'2012'!$B98,Takings!E:E)</f>
        <v>0</v>
      </c>
      <c r="F98" s="149">
        <f>SUMIF(Takings!$B:$B,'2012'!$B98,Takings!F:F)</f>
        <v>0</v>
      </c>
      <c r="G98" s="150">
        <f>SUMIF(Takings!$B:$B,'2012'!$B98,Takings!G:G)</f>
        <v>0</v>
      </c>
      <c r="H98" s="149">
        <f t="shared" si="52"/>
        <v>0</v>
      </c>
      <c r="I98" s="147">
        <f>SUMIF(Takings!$B:$B,'2012'!$B98,Takings!I:I)</f>
        <v>0</v>
      </c>
      <c r="J98" s="148">
        <f>SUMIF(Takings!$B:$B,'2012'!$B98,Takings!J:J)</f>
        <v>0</v>
      </c>
      <c r="K98" s="148">
        <f t="shared" si="53"/>
        <v>0</v>
      </c>
      <c r="L98" s="147">
        <f t="shared" si="54"/>
        <v>0</v>
      </c>
      <c r="M98" s="149">
        <f t="shared" si="55"/>
        <v>0</v>
      </c>
      <c r="N98" s="146" t="str">
        <f>IF(VLOOKUP($B98,Takings!$B:$P,13,0)=0,"",VLOOKUP($B98,Takings!$B:$P,13,0))</f>
        <v>CLOSED</v>
      </c>
      <c r="O98" s="145" t="str">
        <f>IF(VLOOKUP($B98,Takings!$B:$P,14,0)=0,"",VLOOKUP($B98,Takings!$B:$P,14,0))</f>
        <v/>
      </c>
      <c r="P98" s="144" t="str">
        <f>IF(VLOOKUP($B98,Takings!$B:$P,15,0)=0,"",VLOOKUP($B98,Takings!$B:$P,15,0))</f>
        <v/>
      </c>
    </row>
    <row r="99" spans="1:16" s="113" customFormat="1" x14ac:dyDescent="0.35">
      <c r="A99" s="124"/>
      <c r="B99" s="123">
        <v>41007</v>
      </c>
      <c r="C99" s="119">
        <f>SUM(C93:C98)</f>
        <v>8102.7099999999991</v>
      </c>
      <c r="D99" s="119">
        <f>VLOOKUP($B99,Takings!$B:$P,3,0)</f>
        <v>3535.71</v>
      </c>
      <c r="E99" s="122">
        <f>SUM(C99:D99)</f>
        <v>11638.419999999998</v>
      </c>
      <c r="F99" s="118"/>
      <c r="G99" s="121">
        <f>SUM(G93:G98)</f>
        <v>336</v>
      </c>
      <c r="H99" s="118">
        <f>AVERAGE(H93:H98)</f>
        <v>15.00521976733277</v>
      </c>
      <c r="I99" s="119">
        <f>SUM(I93:I98)</f>
        <v>2814.67</v>
      </c>
      <c r="J99" s="120">
        <f>SUM(J93:J98)</f>
        <v>134</v>
      </c>
      <c r="K99" s="120">
        <f>SUM(G99,J99)</f>
        <v>470</v>
      </c>
      <c r="L99" s="119">
        <f>AVERAGE(L93:L98)</f>
        <v>25.52985683760684</v>
      </c>
      <c r="M99" s="118">
        <f>AVERAGE(M93:M98)</f>
        <v>17.843512095055413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43" t="s">
        <v>1234</v>
      </c>
      <c r="B100" s="142">
        <v>41008</v>
      </c>
      <c r="C100" s="138">
        <f>SUMIF(Takings!$B:$B,'2012'!$B100,Takings!C:C)</f>
        <v>0</v>
      </c>
      <c r="D100" s="119">
        <f>SUMIF(Takings!$B:$B,'2012'!$B100,Takings!D:D)</f>
        <v>0</v>
      </c>
      <c r="E100" s="119">
        <f>SUMIF(Takings!$B:$B,'2012'!$B100,Takings!E:E)</f>
        <v>0</v>
      </c>
      <c r="F100" s="140">
        <f>SUMIF(Takings!$B:$B,'2012'!$B100,Takings!F:F)</f>
        <v>0</v>
      </c>
      <c r="G100" s="141">
        <f>SUMIF(Takings!$B:$B,'2012'!$B100,Takings!G:G)</f>
        <v>0</v>
      </c>
      <c r="H100" s="140">
        <f t="shared" ref="H100:H105" si="56">IFERROR(F100/G100,0)</f>
        <v>0</v>
      </c>
      <c r="I100" s="138">
        <f>SUMIF(Takings!$B:$B,'2012'!$B100,Takings!I:I)</f>
        <v>0</v>
      </c>
      <c r="J100" s="139">
        <f>SUMIF(Takings!$B:$B,'2012'!$B100,Takings!J:J)</f>
        <v>0</v>
      </c>
      <c r="K100" s="139">
        <f t="shared" ref="K100:K105" si="57">IFERROR(SUM(G100,J100),0)</f>
        <v>0</v>
      </c>
      <c r="L100" s="138">
        <f t="shared" ref="L100:L105" si="58">IFERROR(MEDIAN(I100/J100),0)</f>
        <v>0</v>
      </c>
      <c r="M100" s="140">
        <f t="shared" ref="M100:M105" si="59">IFERROR(SUM(F100,I100)/K100,0)</f>
        <v>0</v>
      </c>
      <c r="N100" s="137" t="str">
        <f>IF(VLOOKUP($B100,Takings!$B:$P,13,0)=0,"",VLOOKUP($B100,Takings!$B:$P,13,0))</f>
        <v>EASTER MONDAY</v>
      </c>
      <c r="O100" s="136" t="str">
        <f>IF(VLOOKUP($B100,Takings!$B:$P,14,0)=0,"",VLOOKUP($B100,Takings!$B:$P,14,0))</f>
        <v/>
      </c>
      <c r="P100" s="135" t="str">
        <f>IF(VLOOKUP($B100,Takings!$B:$P,15,0)=0,"",VLOOKUP($B100,Takings!$B:$P,15,0))</f>
        <v/>
      </c>
    </row>
    <row r="101" spans="1:16" s="113" customFormat="1" x14ac:dyDescent="0.35">
      <c r="A101" s="153" t="s">
        <v>1234</v>
      </c>
      <c r="B101" s="132">
        <v>41009</v>
      </c>
      <c r="C101" s="129">
        <f>SUMIF(Takings!$B:$B,'2012'!$B101,Takings!C:C)</f>
        <v>924.64</v>
      </c>
      <c r="D101" s="119">
        <f>SUMIF(Takings!$B:$B,'2012'!$B101,Takings!D:D)</f>
        <v>0</v>
      </c>
      <c r="E101" s="119">
        <f>SUMIF(Takings!$B:$B,'2012'!$B101,Takings!E:E)</f>
        <v>0</v>
      </c>
      <c r="F101" s="128">
        <f>SUMIF(Takings!$B:$B,'2012'!$B101,Takings!F:F)</f>
        <v>455.4</v>
      </c>
      <c r="G101" s="131">
        <f>SUMIF(Takings!$B:$B,'2012'!$B101,Takings!G:G)</f>
        <v>32</v>
      </c>
      <c r="H101" s="128">
        <f t="shared" si="56"/>
        <v>14.231249999999999</v>
      </c>
      <c r="I101" s="129">
        <f>SUMIF(Takings!$B:$B,'2012'!$B101,Takings!I:I)</f>
        <v>469.24</v>
      </c>
      <c r="J101" s="130">
        <f>SUMIF(Takings!$B:$B,'2012'!$B101,Takings!J:J)</f>
        <v>13</v>
      </c>
      <c r="K101" s="130">
        <f t="shared" si="57"/>
        <v>45</v>
      </c>
      <c r="L101" s="129">
        <f t="shared" si="58"/>
        <v>36.095384615384617</v>
      </c>
      <c r="M101" s="128">
        <f t="shared" si="59"/>
        <v>20.547555555555554</v>
      </c>
      <c r="N101" s="127" t="str">
        <f>IF(VLOOKUP($B101,Takings!$B:$P,13,0)=0,"",VLOOKUP($B101,Takings!$B:$P,13,0))</f>
        <v/>
      </c>
      <c r="O101" s="126" t="str">
        <f>IF(VLOOKUP($B101,Takings!$B:$P,14,0)=0,"",VLOOKUP($B101,Takings!$B:$P,14,0))</f>
        <v/>
      </c>
      <c r="P101" s="125" t="str">
        <f>IF(VLOOKUP($B101,Takings!$B:$P,15,0)=0,"",VLOOKUP($B101,Takings!$B:$P,15,0))</f>
        <v/>
      </c>
    </row>
    <row r="102" spans="1:16" s="113" customFormat="1" x14ac:dyDescent="0.35">
      <c r="A102" s="153" t="s">
        <v>1234</v>
      </c>
      <c r="B102" s="132">
        <v>41010</v>
      </c>
      <c r="C102" s="129">
        <f>SUMIF(Takings!$B:$B,'2012'!$B102,Takings!C:C)</f>
        <v>959.18</v>
      </c>
      <c r="D102" s="119">
        <f>SUMIF(Takings!$B:$B,'2012'!$B102,Takings!D:D)</f>
        <v>0</v>
      </c>
      <c r="E102" s="119">
        <f>SUMIF(Takings!$B:$B,'2012'!$B102,Takings!E:E)</f>
        <v>0</v>
      </c>
      <c r="F102" s="128">
        <f>SUMIF(Takings!$B:$B,'2012'!$B102,Takings!F:F)</f>
        <v>745.95</v>
      </c>
      <c r="G102" s="131">
        <f>SUMIF(Takings!$B:$B,'2012'!$B102,Takings!G:G)</f>
        <v>40</v>
      </c>
      <c r="H102" s="128">
        <f t="shared" si="56"/>
        <v>18.64875</v>
      </c>
      <c r="I102" s="129">
        <f>SUMIF(Takings!$B:$B,'2012'!$B102,Takings!I:I)</f>
        <v>213.23</v>
      </c>
      <c r="J102" s="130">
        <f>SUMIF(Takings!$B:$B,'2012'!$B102,Takings!J:J)</f>
        <v>5</v>
      </c>
      <c r="K102" s="130">
        <f t="shared" si="57"/>
        <v>45</v>
      </c>
      <c r="L102" s="129">
        <f t="shared" si="58"/>
        <v>42.646000000000001</v>
      </c>
      <c r="M102" s="128">
        <f t="shared" si="59"/>
        <v>21.315111111111111</v>
      </c>
      <c r="N102" s="127" t="str">
        <f>IF(VLOOKUP($B102,Takings!$B:$P,13,0)=0,"",VLOOKUP($B102,Takings!$B:$P,13,0))</f>
        <v/>
      </c>
      <c r="O102" s="126" t="str">
        <f>IF(VLOOKUP($B102,Takings!$B:$P,14,0)=0,"",VLOOKUP($B102,Takings!$B:$P,14,0))</f>
        <v/>
      </c>
      <c r="P102" s="125" t="str">
        <f>IF(VLOOKUP($B102,Takings!$B:$P,15,0)=0,"",VLOOKUP($B102,Takings!$B:$P,15,0))</f>
        <v/>
      </c>
    </row>
    <row r="103" spans="1:16" s="113" customFormat="1" x14ac:dyDescent="0.35">
      <c r="A103" s="153" t="s">
        <v>1234</v>
      </c>
      <c r="B103" s="132">
        <v>41011</v>
      </c>
      <c r="C103" s="129">
        <f>SUMIF(Takings!$B:$B,'2012'!$B103,Takings!C:C)</f>
        <v>1193.3599999999999</v>
      </c>
      <c r="D103" s="119">
        <f>SUMIF(Takings!$B:$B,'2012'!$B103,Takings!D:D)</f>
        <v>0</v>
      </c>
      <c r="E103" s="119">
        <f>SUMIF(Takings!$B:$B,'2012'!$B103,Takings!E:E)</f>
        <v>0</v>
      </c>
      <c r="F103" s="128">
        <f>SUMIF(Takings!$B:$B,'2012'!$B103,Takings!F:F)</f>
        <v>778.85</v>
      </c>
      <c r="G103" s="131">
        <f>SUMIF(Takings!$B:$B,'2012'!$B103,Takings!G:G)</f>
        <v>36</v>
      </c>
      <c r="H103" s="128">
        <f t="shared" si="56"/>
        <v>21.634722222222223</v>
      </c>
      <c r="I103" s="129">
        <f>SUMIF(Takings!$B:$B,'2012'!$B103,Takings!I:I)</f>
        <v>414.51</v>
      </c>
      <c r="J103" s="130">
        <f>SUMIF(Takings!$B:$B,'2012'!$B103,Takings!J:J)</f>
        <v>12</v>
      </c>
      <c r="K103" s="130">
        <f t="shared" si="57"/>
        <v>48</v>
      </c>
      <c r="L103" s="129">
        <f t="shared" si="58"/>
        <v>34.542499999999997</v>
      </c>
      <c r="M103" s="128">
        <f t="shared" si="59"/>
        <v>24.861666666666668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53" t="s">
        <v>1234</v>
      </c>
      <c r="B104" s="132">
        <v>41012</v>
      </c>
      <c r="C104" s="129">
        <f>SUMIF(Takings!$B:$B,'2012'!$B104,Takings!C:C)</f>
        <v>1765.83</v>
      </c>
      <c r="D104" s="119">
        <f>SUMIF(Takings!$B:$B,'2012'!$B104,Takings!D:D)</f>
        <v>0</v>
      </c>
      <c r="E104" s="119">
        <f>SUMIF(Takings!$B:$B,'2012'!$B104,Takings!E:E)</f>
        <v>0</v>
      </c>
      <c r="F104" s="128">
        <f>SUMIF(Takings!$B:$B,'2012'!$B104,Takings!F:F)</f>
        <v>844.35</v>
      </c>
      <c r="G104" s="131">
        <f>SUMIF(Takings!$B:$B,'2012'!$B104,Takings!G:G)</f>
        <v>47</v>
      </c>
      <c r="H104" s="128">
        <f t="shared" si="56"/>
        <v>17.964893617021279</v>
      </c>
      <c r="I104" s="129">
        <f>SUMIF(Takings!$B:$B,'2012'!$B104,Takings!I:I)</f>
        <v>921.48</v>
      </c>
      <c r="J104" s="130">
        <f>SUMIF(Takings!$B:$B,'2012'!$B104,Takings!J:J)</f>
        <v>13</v>
      </c>
      <c r="K104" s="130">
        <f t="shared" si="57"/>
        <v>60</v>
      </c>
      <c r="L104" s="129">
        <f t="shared" si="58"/>
        <v>70.883076923076928</v>
      </c>
      <c r="M104" s="128">
        <f t="shared" si="59"/>
        <v>29.430499999999999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53" t="s">
        <v>1234</v>
      </c>
      <c r="B105" s="132">
        <v>41013</v>
      </c>
      <c r="C105" s="129">
        <f>SUMIF(Takings!$B:$B,'2012'!$B105,Takings!C:C)</f>
        <v>911.71</v>
      </c>
      <c r="D105" s="119">
        <f>SUMIF(Takings!$B:$B,'2012'!$B105,Takings!D:D)</f>
        <v>0</v>
      </c>
      <c r="E105" s="119">
        <f>SUMIF(Takings!$B:$B,'2012'!$B105,Takings!E:E)</f>
        <v>0</v>
      </c>
      <c r="F105" s="128">
        <f>SUMIF(Takings!$B:$B,'2012'!$B105,Takings!F:F)</f>
        <v>516.65</v>
      </c>
      <c r="G105" s="131">
        <f>SUMIF(Takings!$B:$B,'2012'!$B105,Takings!G:G)</f>
        <v>26</v>
      </c>
      <c r="H105" s="128">
        <f t="shared" si="56"/>
        <v>19.871153846153845</v>
      </c>
      <c r="I105" s="129">
        <f>SUMIF(Takings!$B:$B,'2012'!$B105,Takings!I:I)</f>
        <v>395.06</v>
      </c>
      <c r="J105" s="130">
        <f>SUMIF(Takings!$B:$B,'2012'!$B105,Takings!J:J)</f>
        <v>12</v>
      </c>
      <c r="K105" s="130">
        <f t="shared" si="57"/>
        <v>38</v>
      </c>
      <c r="L105" s="129">
        <f t="shared" si="58"/>
        <v>32.921666666666667</v>
      </c>
      <c r="M105" s="128">
        <f t="shared" si="59"/>
        <v>23.992368421052632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41014</v>
      </c>
      <c r="C106" s="119">
        <f>SUM(C100:C105)</f>
        <v>5754.72</v>
      </c>
      <c r="D106" s="119">
        <f>VLOOKUP($B106,Takings!$B:$P,3,0)</f>
        <v>1611.44</v>
      </c>
      <c r="E106" s="122">
        <f>SUM(C106:D106)</f>
        <v>7366.16</v>
      </c>
      <c r="F106" s="118"/>
      <c r="G106" s="121">
        <f>SUM(G100:G105)</f>
        <v>181</v>
      </c>
      <c r="H106" s="118">
        <f>AVERAGE(H100:H105)</f>
        <v>15.391794947566224</v>
      </c>
      <c r="I106" s="119">
        <f>SUM(I100:I105)</f>
        <v>2413.52</v>
      </c>
      <c r="J106" s="120">
        <f>SUM(J100:J105)</f>
        <v>55</v>
      </c>
      <c r="K106" s="120">
        <f>SUM(G106,J106)</f>
        <v>236</v>
      </c>
      <c r="L106" s="119">
        <f>AVERAGE(L100:L105)</f>
        <v>36.181438034188034</v>
      </c>
      <c r="M106" s="118">
        <f>AVERAGE(M100:M105)</f>
        <v>20.024533625730992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53" t="s">
        <v>1235</v>
      </c>
      <c r="B107" s="132">
        <v>41015</v>
      </c>
      <c r="C107" s="129">
        <f>SUMIF(Takings!$B:$B,'2012'!$B107,Takings!C:C)</f>
        <v>866.65</v>
      </c>
      <c r="D107" s="119">
        <f>SUMIF(Takings!$B:$B,'2012'!$B107,Takings!D:D)</f>
        <v>0</v>
      </c>
      <c r="E107" s="119">
        <f>SUMIF(Takings!$B:$B,'2012'!$B107,Takings!E:E)</f>
        <v>0</v>
      </c>
      <c r="F107" s="128">
        <f>SUMIF(Takings!$B:$B,'2012'!$B107,Takings!F:F)</f>
        <v>483.55</v>
      </c>
      <c r="G107" s="131">
        <f>SUMIF(Takings!$B:$B,'2012'!$B107,Takings!G:G)</f>
        <v>32</v>
      </c>
      <c r="H107" s="128">
        <f t="shared" ref="H107:H112" si="60">IFERROR(F107/G107,0)</f>
        <v>15.1109375</v>
      </c>
      <c r="I107" s="129">
        <f>SUMIF(Takings!$B:$B,'2012'!$B107,Takings!I:I)</f>
        <v>383.1</v>
      </c>
      <c r="J107" s="130">
        <f>SUMIF(Takings!$B:$B,'2012'!$B107,Takings!J:J)</f>
        <v>9</v>
      </c>
      <c r="K107" s="130">
        <f t="shared" ref="K107:K112" si="61">IFERROR(SUM(G107,J107),0)</f>
        <v>41</v>
      </c>
      <c r="L107" s="129">
        <f t="shared" ref="L107:L112" si="62">IFERROR(MEDIAN(I107/J107),0)</f>
        <v>42.56666666666667</v>
      </c>
      <c r="M107" s="128">
        <f t="shared" ref="M107:M112" si="63">IFERROR(SUM(F107,I107)/K107,0)</f>
        <v>21.137804878048783</v>
      </c>
      <c r="N107" s="127" t="str">
        <f>IF(VLOOKUP($B107,Takings!$B:$P,13,0)=0,"",VLOOKUP($B107,Takings!$B:$P,13,0))</f>
        <v/>
      </c>
      <c r="O107" s="126" t="str">
        <f>IF(VLOOKUP($B107,Takings!$B:$P,14,0)=0,"",VLOOKUP($B107,Takings!$B:$P,14,0))</f>
        <v/>
      </c>
      <c r="P107" s="125" t="str">
        <f>IF(VLOOKUP($B107,Takings!$B:$P,15,0)=0,"",VLOOKUP($B107,Takings!$B:$P,15,0))</f>
        <v/>
      </c>
    </row>
    <row r="108" spans="1:16" x14ac:dyDescent="0.35">
      <c r="A108" s="153" t="s">
        <v>1235</v>
      </c>
      <c r="B108" s="132">
        <v>41016</v>
      </c>
      <c r="C108" s="129">
        <f>SUMIF(Takings!$B:$B,'2012'!$B108,Takings!C:C)</f>
        <v>770.54</v>
      </c>
      <c r="D108" s="119">
        <f>SUMIF(Takings!$B:$B,'2012'!$B108,Takings!D:D)</f>
        <v>0</v>
      </c>
      <c r="E108" s="119">
        <f>SUMIF(Takings!$B:$B,'2012'!$B108,Takings!E:E)</f>
        <v>0</v>
      </c>
      <c r="F108" s="128">
        <f>SUMIF(Takings!$B:$B,'2012'!$B108,Takings!F:F)</f>
        <v>552.1</v>
      </c>
      <c r="G108" s="131">
        <f>SUMIF(Takings!$B:$B,'2012'!$B108,Takings!G:G)</f>
        <v>38</v>
      </c>
      <c r="H108" s="128">
        <f t="shared" si="60"/>
        <v>14.528947368421052</v>
      </c>
      <c r="I108" s="129">
        <f>SUMIF(Takings!$B:$B,'2012'!$B108,Takings!I:I)</f>
        <v>218.44</v>
      </c>
      <c r="J108" s="130">
        <f>SUMIF(Takings!$B:$B,'2012'!$B108,Takings!J:J)</f>
        <v>8</v>
      </c>
      <c r="K108" s="130">
        <f t="shared" si="61"/>
        <v>46</v>
      </c>
      <c r="L108" s="129">
        <f t="shared" si="62"/>
        <v>27.305</v>
      </c>
      <c r="M108" s="128">
        <f t="shared" si="63"/>
        <v>16.750869565217389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53" t="s">
        <v>1235</v>
      </c>
      <c r="B109" s="132">
        <v>41017</v>
      </c>
      <c r="C109" s="129">
        <f>SUMIF(Takings!$B:$B,'2012'!$B109,Takings!C:C)</f>
        <v>1557.3</v>
      </c>
      <c r="D109" s="119">
        <f>SUMIF(Takings!$B:$B,'2012'!$B109,Takings!D:D)</f>
        <v>0</v>
      </c>
      <c r="E109" s="119">
        <f>SUMIF(Takings!$B:$B,'2012'!$B109,Takings!E:E)</f>
        <v>0</v>
      </c>
      <c r="F109" s="128">
        <f>SUMIF(Takings!$B:$B,'2012'!$B109,Takings!F:F)</f>
        <v>1025.3</v>
      </c>
      <c r="G109" s="131">
        <f>SUMIF(Takings!$B:$B,'2012'!$B109,Takings!G:G)</f>
        <v>45</v>
      </c>
      <c r="H109" s="128">
        <f t="shared" si="60"/>
        <v>22.784444444444443</v>
      </c>
      <c r="I109" s="129">
        <f>SUMIF(Takings!$B:$B,'2012'!$B109,Takings!I:I)</f>
        <v>531.45000000000005</v>
      </c>
      <c r="J109" s="130">
        <f>SUMIF(Takings!$B:$B,'2012'!$B109,Takings!J:J)</f>
        <v>17</v>
      </c>
      <c r="K109" s="130">
        <f t="shared" si="61"/>
        <v>62</v>
      </c>
      <c r="L109" s="129">
        <f t="shared" si="62"/>
        <v>31.261764705882356</v>
      </c>
      <c r="M109" s="128">
        <f t="shared" si="63"/>
        <v>25.108870967741936</v>
      </c>
      <c r="N109" s="127" t="str">
        <f>IF(VLOOKUP($B109,Takings!$B:$P,13,0)=0,"",VLOOKUP($B109,Takings!$B:$P,13,0))</f>
        <v/>
      </c>
      <c r="O109" s="126" t="str">
        <f>IF(VLOOKUP($B109,Takings!$B:$P,14,0)=0,"",VLOOKUP($B109,Takings!$B:$P,14,0))</f>
        <v/>
      </c>
      <c r="P109" s="125" t="str">
        <f>IF(VLOOKUP($B109,Takings!$B:$P,15,0)=0,"",VLOOKUP($B109,Takings!$B:$P,15,0))</f>
        <v/>
      </c>
    </row>
    <row r="110" spans="1:16" x14ac:dyDescent="0.35">
      <c r="A110" s="153" t="s">
        <v>1235</v>
      </c>
      <c r="B110" s="132">
        <v>41018</v>
      </c>
      <c r="C110" s="129">
        <f>SUMIF(Takings!$B:$B,'2012'!$B110,Takings!C:C)</f>
        <v>1207.8499999999999</v>
      </c>
      <c r="D110" s="119">
        <f>SUMIF(Takings!$B:$B,'2012'!$B110,Takings!D:D)</f>
        <v>0</v>
      </c>
      <c r="E110" s="119">
        <f>SUMIF(Takings!$B:$B,'2012'!$B110,Takings!E:E)</f>
        <v>0</v>
      </c>
      <c r="F110" s="128">
        <f>SUMIF(Takings!$B:$B,'2012'!$B110,Takings!F:F)</f>
        <v>334.4</v>
      </c>
      <c r="G110" s="131">
        <f>SUMIF(Takings!$B:$B,'2012'!$B110,Takings!G:G)</f>
        <v>16</v>
      </c>
      <c r="H110" s="128">
        <f t="shared" si="60"/>
        <v>20.9</v>
      </c>
      <c r="I110" s="129">
        <f>SUMIF(Takings!$B:$B,'2012'!$B110,Takings!I:I)</f>
        <v>873.45</v>
      </c>
      <c r="J110" s="130">
        <f>SUMIF(Takings!$B:$B,'2012'!$B110,Takings!J:J)</f>
        <v>16</v>
      </c>
      <c r="K110" s="130">
        <f t="shared" si="61"/>
        <v>32</v>
      </c>
      <c r="L110" s="129">
        <f t="shared" si="62"/>
        <v>54.590625000000003</v>
      </c>
      <c r="M110" s="128">
        <f t="shared" si="63"/>
        <v>37.745312499999997</v>
      </c>
      <c r="N110" s="127" t="str">
        <f>IF(VLOOKUP($B110,Takings!$B:$P,13,0)=0,"",VLOOKUP($B110,Takings!$B:$P,13,0))</f>
        <v/>
      </c>
      <c r="O110" s="126" t="str">
        <f>IF(VLOOKUP($B110,Takings!$B:$P,14,0)=0,"",VLOOKUP($B110,Takings!$B:$P,14,0))</f>
        <v/>
      </c>
      <c r="P110" s="125" t="str">
        <f>IF(VLOOKUP($B110,Takings!$B:$P,15,0)=0,"",VLOOKUP($B110,Takings!$B:$P,15,0))</f>
        <v/>
      </c>
    </row>
    <row r="111" spans="1:16" x14ac:dyDescent="0.35">
      <c r="A111" s="153" t="s">
        <v>1235</v>
      </c>
      <c r="B111" s="132">
        <v>41019</v>
      </c>
      <c r="C111" s="129">
        <f>SUMIF(Takings!$B:$B,'2012'!$B111,Takings!C:C)</f>
        <v>2066.64</v>
      </c>
      <c r="D111" s="119">
        <f>SUMIF(Takings!$B:$B,'2012'!$B111,Takings!D:D)</f>
        <v>0</v>
      </c>
      <c r="E111" s="119">
        <f>SUMIF(Takings!$B:$B,'2012'!$B111,Takings!E:E)</f>
        <v>0</v>
      </c>
      <c r="F111" s="128">
        <f>SUMIF(Takings!$B:$B,'2012'!$B111,Takings!F:F)</f>
        <v>1338.3</v>
      </c>
      <c r="G111" s="131">
        <f>SUMIF(Takings!$B:$B,'2012'!$B111,Takings!G:G)</f>
        <v>44</v>
      </c>
      <c r="H111" s="128">
        <f t="shared" si="60"/>
        <v>30.415909090909089</v>
      </c>
      <c r="I111" s="129">
        <f>SUMIF(Takings!$B:$B,'2012'!$B111,Takings!I:I)</f>
        <v>728.34</v>
      </c>
      <c r="J111" s="130">
        <f>SUMIF(Takings!$B:$B,'2012'!$B111,Takings!J:J)</f>
        <v>14</v>
      </c>
      <c r="K111" s="130">
        <f t="shared" si="61"/>
        <v>58</v>
      </c>
      <c r="L111" s="129">
        <f t="shared" si="62"/>
        <v>52.024285714285718</v>
      </c>
      <c r="M111" s="128">
        <f t="shared" si="63"/>
        <v>35.63172413793103</v>
      </c>
      <c r="N111" s="127" t="str">
        <f>IF(VLOOKUP($B111,Takings!$B:$P,13,0)=0,"",VLOOKUP($B111,Takings!$B:$P,13,0))</f>
        <v/>
      </c>
      <c r="O111" s="126" t="str">
        <f>IF(VLOOKUP($B111,Takings!$B:$P,14,0)=0,"",VLOOKUP($B111,Takings!$B:$P,14,0))</f>
        <v/>
      </c>
      <c r="P111" s="125" t="str">
        <f>IF(VLOOKUP($B111,Takings!$B:$P,15,0)=0,"",VLOOKUP($B111,Takings!$B:$P,15,0))</f>
        <v/>
      </c>
    </row>
    <row r="112" spans="1:16" x14ac:dyDescent="0.35">
      <c r="A112" s="153" t="s">
        <v>1235</v>
      </c>
      <c r="B112" s="132">
        <v>41020</v>
      </c>
      <c r="C112" s="129">
        <f>SUMIF(Takings!$B:$B,'2012'!$B112,Takings!C:C)</f>
        <v>1209.23</v>
      </c>
      <c r="D112" s="119">
        <f>SUMIF(Takings!$B:$B,'2012'!$B112,Takings!D:D)</f>
        <v>0</v>
      </c>
      <c r="E112" s="119">
        <f>SUMIF(Takings!$B:$B,'2012'!$B112,Takings!E:E)</f>
        <v>0</v>
      </c>
      <c r="F112" s="128">
        <f>SUMIF(Takings!$B:$B,'2012'!$B112,Takings!F:F)</f>
        <v>585.65</v>
      </c>
      <c r="G112" s="131">
        <f>SUMIF(Takings!$B:$B,'2012'!$B112,Takings!G:G)</f>
        <v>23</v>
      </c>
      <c r="H112" s="128">
        <f t="shared" si="60"/>
        <v>25.463043478260868</v>
      </c>
      <c r="I112" s="129">
        <f>SUMIF(Takings!$B:$B,'2012'!$B112,Takings!I:I)</f>
        <v>623.58000000000004</v>
      </c>
      <c r="J112" s="130">
        <f>SUMIF(Takings!$B:$B,'2012'!$B112,Takings!J:J)</f>
        <v>14</v>
      </c>
      <c r="K112" s="130">
        <f t="shared" si="61"/>
        <v>37</v>
      </c>
      <c r="L112" s="129">
        <f t="shared" si="62"/>
        <v>44.541428571428575</v>
      </c>
      <c r="M112" s="128">
        <f t="shared" si="63"/>
        <v>32.681891891891894</v>
      </c>
      <c r="N112" s="127" t="str">
        <f>IF(VLOOKUP($B112,Takings!$B:$P,13,0)=0,"",VLOOKUP($B112,Takings!$B:$P,13,0))</f>
        <v/>
      </c>
      <c r="O112" s="126" t="str">
        <f>IF(VLOOKUP($B112,Takings!$B:$P,14,0)=0,"",VLOOKUP($B112,Takings!$B:$P,14,0))</f>
        <v/>
      </c>
      <c r="P112" s="125" t="str">
        <f>IF(VLOOKUP($B112,Takings!$B:$P,15,0)=0,"",VLOOKUP($B112,Takings!$B:$P,15,0))</f>
        <v/>
      </c>
    </row>
    <row r="113" spans="1:16" x14ac:dyDescent="0.35">
      <c r="A113" s="124"/>
      <c r="B113" s="123">
        <v>41021</v>
      </c>
      <c r="C113" s="119">
        <f>SUM(C107:C112)</f>
        <v>7678.2099999999991</v>
      </c>
      <c r="D113" s="119">
        <f>VLOOKUP($B113,Takings!$B:$P,3,0)</f>
        <v>3421.75</v>
      </c>
      <c r="E113" s="122">
        <f>SUM(C113:D113)</f>
        <v>11099.96</v>
      </c>
      <c r="F113" s="118"/>
      <c r="G113" s="121">
        <f>SUM(G107:G112)</f>
        <v>198</v>
      </c>
      <c r="H113" s="118">
        <f>AVERAGE(H107:H112)</f>
        <v>21.533880313672572</v>
      </c>
      <c r="I113" s="119">
        <f>SUM(I107:I112)</f>
        <v>3358.36</v>
      </c>
      <c r="J113" s="120">
        <f>SUM(J107:J112)</f>
        <v>78</v>
      </c>
      <c r="K113" s="120">
        <f>SUM(G113,J113)</f>
        <v>276</v>
      </c>
      <c r="L113" s="119">
        <f>AVERAGE(L107:L112)</f>
        <v>42.048295109710558</v>
      </c>
      <c r="M113" s="118">
        <f>AVERAGE(M107:M112)</f>
        <v>28.176078990138507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53" t="s">
        <v>1236</v>
      </c>
      <c r="B114" s="132">
        <v>41022</v>
      </c>
      <c r="C114" s="129">
        <f>SUMIF(Takings!$B:$B,'2012'!$B114,Takings!C:C)</f>
        <v>606.48</v>
      </c>
      <c r="D114" s="119">
        <f>SUMIF(Takings!$B:$B,'2012'!$B114,Takings!D:D)</f>
        <v>0</v>
      </c>
      <c r="E114" s="119">
        <f>SUMIF(Takings!$B:$B,'2012'!$B114,Takings!E:E)</f>
        <v>0</v>
      </c>
      <c r="F114" s="128">
        <f>SUMIF(Takings!$B:$B,'2012'!$B114,Takings!F:F)</f>
        <v>244.7</v>
      </c>
      <c r="G114" s="131">
        <f>SUMIF(Takings!$B:$B,'2012'!$B114,Takings!G:G)</f>
        <v>21</v>
      </c>
      <c r="H114" s="128">
        <f t="shared" ref="H114:H119" si="64">IFERROR(F114/G114,0)</f>
        <v>11.652380952380952</v>
      </c>
      <c r="I114" s="129">
        <f>SUMIF(Takings!$B:$B,'2012'!$B114,Takings!I:I)</f>
        <v>361.78</v>
      </c>
      <c r="J114" s="130">
        <f>SUMIF(Takings!$B:$B,'2012'!$B114,Takings!J:J)</f>
        <v>7</v>
      </c>
      <c r="K114" s="130">
        <f t="shared" ref="K114:K119" si="65">IFERROR(SUM(G114,J114),0)</f>
        <v>28</v>
      </c>
      <c r="L114" s="129">
        <f t="shared" ref="L114:L119" si="66">IFERROR(MEDIAN(I114/J114),0)</f>
        <v>51.682857142857138</v>
      </c>
      <c r="M114" s="128">
        <f t="shared" ref="M114:M119" si="67">IFERROR(SUM(F114,I114)/K114,0)</f>
        <v>21.66</v>
      </c>
      <c r="N114" s="127" t="str">
        <f>IF(VLOOKUP($B114,Takings!$B:$P,13,0)=0,"",VLOOKUP($B114,Takings!$B:$P,13,0))</f>
        <v/>
      </c>
      <c r="O114" s="126" t="str">
        <f>IF(VLOOKUP($B114,Takings!$B:$P,14,0)=0,"",VLOOKUP($B114,Takings!$B:$P,14,0))</f>
        <v/>
      </c>
      <c r="P114" s="125" t="str">
        <f>IF(VLOOKUP($B114,Takings!$B:$P,15,0)=0,"",VLOOKUP($B114,Takings!$B:$P,15,0))</f>
        <v/>
      </c>
    </row>
    <row r="115" spans="1:16" x14ac:dyDescent="0.35">
      <c r="A115" s="153" t="s">
        <v>1236</v>
      </c>
      <c r="B115" s="132">
        <v>41023</v>
      </c>
      <c r="C115" s="129">
        <f>SUMIF(Takings!$B:$B,'2012'!$B115,Takings!C:C)</f>
        <v>1488.35</v>
      </c>
      <c r="D115" s="119">
        <f>SUMIF(Takings!$B:$B,'2012'!$B115,Takings!D:D)</f>
        <v>0</v>
      </c>
      <c r="E115" s="119">
        <f>SUMIF(Takings!$B:$B,'2012'!$B115,Takings!E:E)</f>
        <v>0</v>
      </c>
      <c r="F115" s="128">
        <f>SUMIF(Takings!$B:$B,'2012'!$B115,Takings!F:F)</f>
        <v>865.7</v>
      </c>
      <c r="G115" s="131">
        <f>SUMIF(Takings!$B:$B,'2012'!$B115,Takings!G:G)</f>
        <v>43</v>
      </c>
      <c r="H115" s="128">
        <f t="shared" si="64"/>
        <v>20.132558139534886</v>
      </c>
      <c r="I115" s="129">
        <f>SUMIF(Takings!$B:$B,'2012'!$B115,Takings!I:I)</f>
        <v>622.65</v>
      </c>
      <c r="J115" s="130">
        <f>SUMIF(Takings!$B:$B,'2012'!$B115,Takings!J:J)</f>
        <v>17</v>
      </c>
      <c r="K115" s="130">
        <f t="shared" si="65"/>
        <v>60</v>
      </c>
      <c r="L115" s="129">
        <f t="shared" si="66"/>
        <v>36.626470588235293</v>
      </c>
      <c r="M115" s="128">
        <f t="shared" si="67"/>
        <v>24.805833333333332</v>
      </c>
      <c r="N115" s="127" t="str">
        <f>IF(VLOOKUP($B115,Takings!$B:$P,13,0)=0,"",VLOOKUP($B115,Takings!$B:$P,13,0))</f>
        <v/>
      </c>
      <c r="O115" s="126" t="str">
        <f>IF(VLOOKUP($B115,Takings!$B:$P,14,0)=0,"",VLOOKUP($B115,Takings!$B:$P,14,0))</f>
        <v/>
      </c>
      <c r="P115" s="125" t="str">
        <f>IF(VLOOKUP($B115,Takings!$B:$P,15,0)=0,"",VLOOKUP($B115,Takings!$B:$P,15,0))</f>
        <v/>
      </c>
    </row>
    <row r="116" spans="1:16" x14ac:dyDescent="0.35">
      <c r="A116" s="143" t="s">
        <v>1236</v>
      </c>
      <c r="B116" s="142">
        <v>41024</v>
      </c>
      <c r="C116" s="138">
        <f>SUMIF(Takings!$B:$B,'2012'!$B116,Takings!C:C)</f>
        <v>0</v>
      </c>
      <c r="D116" s="119">
        <f>SUMIF(Takings!$B:$B,'2012'!$B116,Takings!D:D)</f>
        <v>0</v>
      </c>
      <c r="E116" s="119">
        <f>SUMIF(Takings!$B:$B,'2012'!$B116,Takings!E:E)</f>
        <v>0</v>
      </c>
      <c r="F116" s="140">
        <f>SUMIF(Takings!$B:$B,'2012'!$B116,Takings!F:F)</f>
        <v>0</v>
      </c>
      <c r="G116" s="141">
        <f>SUMIF(Takings!$B:$B,'2012'!$B116,Takings!G:G)</f>
        <v>0</v>
      </c>
      <c r="H116" s="140">
        <f t="shared" si="64"/>
        <v>0</v>
      </c>
      <c r="I116" s="138">
        <f>SUMIF(Takings!$B:$B,'2012'!$B116,Takings!I:I)</f>
        <v>0</v>
      </c>
      <c r="J116" s="139">
        <f>SUMIF(Takings!$B:$B,'2012'!$B116,Takings!J:J)</f>
        <v>0</v>
      </c>
      <c r="K116" s="139">
        <f t="shared" si="65"/>
        <v>0</v>
      </c>
      <c r="L116" s="138">
        <f t="shared" si="66"/>
        <v>0</v>
      </c>
      <c r="M116" s="140">
        <f t="shared" si="67"/>
        <v>0</v>
      </c>
      <c r="N116" s="137" t="str">
        <f>IF(VLOOKUP($B116,Takings!$B:$P,13,0)=0,"",VLOOKUP($B116,Takings!$B:$P,13,0))</f>
        <v>ANZAC DAY</v>
      </c>
      <c r="O116" s="136" t="str">
        <f>IF(VLOOKUP($B116,Takings!$B:$P,14,0)=0,"",VLOOKUP($B116,Takings!$B:$P,14,0))</f>
        <v/>
      </c>
      <c r="P116" s="135" t="str">
        <f>IF(VLOOKUP($B116,Takings!$B:$P,15,0)=0,"",VLOOKUP($B116,Takings!$B:$P,15,0))</f>
        <v/>
      </c>
    </row>
    <row r="117" spans="1:16" x14ac:dyDescent="0.35">
      <c r="A117" s="153" t="s">
        <v>1236</v>
      </c>
      <c r="B117" s="132">
        <v>41025</v>
      </c>
      <c r="C117" s="129">
        <f>SUMIF(Takings!$B:$B,'2012'!$B117,Takings!C:C)</f>
        <v>1103.73</v>
      </c>
      <c r="D117" s="119">
        <f>SUMIF(Takings!$B:$B,'2012'!$B117,Takings!D:D)</f>
        <v>0</v>
      </c>
      <c r="E117" s="119">
        <f>SUMIF(Takings!$B:$B,'2012'!$B117,Takings!E:E)</f>
        <v>0</v>
      </c>
      <c r="F117" s="128">
        <f>SUMIF(Takings!$B:$B,'2012'!$B117,Takings!F:F)</f>
        <v>703.65</v>
      </c>
      <c r="G117" s="131">
        <f>SUMIF(Takings!$B:$B,'2012'!$B117,Takings!G:G)</f>
        <v>37</v>
      </c>
      <c r="H117" s="128">
        <f t="shared" si="64"/>
        <v>19.017567567567568</v>
      </c>
      <c r="I117" s="129">
        <f>SUMIF(Takings!$B:$B,'2012'!$B117,Takings!I:I)</f>
        <v>400.08</v>
      </c>
      <c r="J117" s="130">
        <f>SUMIF(Takings!$B:$B,'2012'!$B117,Takings!J:J)</f>
        <v>9</v>
      </c>
      <c r="K117" s="130">
        <f t="shared" si="65"/>
        <v>46</v>
      </c>
      <c r="L117" s="129">
        <f t="shared" si="66"/>
        <v>44.453333333333333</v>
      </c>
      <c r="M117" s="128">
        <f t="shared" si="67"/>
        <v>23.994130434782608</v>
      </c>
      <c r="N117" s="127" t="str">
        <f>IF(VLOOKUP($B117,Takings!$B:$P,13,0)=0,"",VLOOKUP($B117,Takings!$B:$P,13,0))</f>
        <v/>
      </c>
      <c r="O117" s="126" t="str">
        <f>IF(VLOOKUP($B117,Takings!$B:$P,14,0)=0,"",VLOOKUP($B117,Takings!$B:$P,14,0))</f>
        <v/>
      </c>
      <c r="P117" s="125" t="str">
        <f>IF(VLOOKUP($B117,Takings!$B:$P,15,0)=0,"",VLOOKUP($B117,Takings!$B:$P,15,0))</f>
        <v/>
      </c>
    </row>
    <row r="118" spans="1:16" x14ac:dyDescent="0.35">
      <c r="A118" s="153" t="s">
        <v>1236</v>
      </c>
      <c r="B118" s="132">
        <v>41026</v>
      </c>
      <c r="C118" s="129">
        <f>SUMIF(Takings!$B:$B,'2012'!$B118,Takings!C:C)</f>
        <v>1867.9</v>
      </c>
      <c r="D118" s="119">
        <f>SUMIF(Takings!$B:$B,'2012'!$B118,Takings!D:D)</f>
        <v>0</v>
      </c>
      <c r="E118" s="119">
        <f>SUMIF(Takings!$B:$B,'2012'!$B118,Takings!E:E)</f>
        <v>0</v>
      </c>
      <c r="F118" s="128">
        <f>SUMIF(Takings!$B:$B,'2012'!$B118,Takings!F:F)</f>
        <v>771</v>
      </c>
      <c r="G118" s="131">
        <f>SUMIF(Takings!$B:$B,'2012'!$B118,Takings!G:G)</f>
        <v>37</v>
      </c>
      <c r="H118" s="128">
        <f t="shared" si="64"/>
        <v>20.837837837837839</v>
      </c>
      <c r="I118" s="129">
        <f>SUMIF(Takings!$B:$B,'2012'!$B118,Takings!I:I)</f>
        <v>1096.9000000000001</v>
      </c>
      <c r="J118" s="130">
        <f>SUMIF(Takings!$B:$B,'2012'!$B118,Takings!J:J)</f>
        <v>19</v>
      </c>
      <c r="K118" s="130">
        <f t="shared" si="65"/>
        <v>56</v>
      </c>
      <c r="L118" s="129">
        <f t="shared" si="66"/>
        <v>57.731578947368426</v>
      </c>
      <c r="M118" s="128">
        <f t="shared" si="67"/>
        <v>33.355357142857144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53" t="s">
        <v>1236</v>
      </c>
      <c r="B119" s="132">
        <v>41027</v>
      </c>
      <c r="C119" s="129">
        <f>SUMIF(Takings!$B:$B,'2012'!$B119,Takings!C:C)</f>
        <v>1061.2</v>
      </c>
      <c r="D119" s="119">
        <f>SUMIF(Takings!$B:$B,'2012'!$B119,Takings!D:D)</f>
        <v>0</v>
      </c>
      <c r="E119" s="119">
        <f>SUMIF(Takings!$B:$B,'2012'!$B119,Takings!E:E)</f>
        <v>0</v>
      </c>
      <c r="F119" s="128">
        <f>SUMIF(Takings!$B:$B,'2012'!$B119,Takings!F:F)</f>
        <v>477.2</v>
      </c>
      <c r="G119" s="131">
        <f>SUMIF(Takings!$B:$B,'2012'!$B119,Takings!G:G)</f>
        <v>22</v>
      </c>
      <c r="H119" s="128">
        <f t="shared" si="64"/>
        <v>21.690909090909091</v>
      </c>
      <c r="I119" s="129">
        <f>SUMIF(Takings!$B:$B,'2012'!$B119,Takings!I:I)</f>
        <v>584</v>
      </c>
      <c r="J119" s="130">
        <f>SUMIF(Takings!$B:$B,'2012'!$B119,Takings!J:J)</f>
        <v>13</v>
      </c>
      <c r="K119" s="130">
        <f t="shared" si="65"/>
        <v>35</v>
      </c>
      <c r="L119" s="129">
        <f t="shared" si="66"/>
        <v>44.92307692307692</v>
      </c>
      <c r="M119" s="128">
        <f t="shared" si="67"/>
        <v>30.32</v>
      </c>
      <c r="N119" s="127" t="str">
        <f>IF(VLOOKUP($B119,Takings!$B:$P,13,0)=0,"",VLOOKUP($B119,Takings!$B:$P,13,0))</f>
        <v/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41028</v>
      </c>
      <c r="C120" s="119">
        <f>SUM(C114:C119)</f>
        <v>6127.66</v>
      </c>
      <c r="D120" s="119">
        <f>VLOOKUP($B120,Takings!$B:$P,3,0)</f>
        <v>4318.33</v>
      </c>
      <c r="E120" s="122">
        <f>SUM(C120:D120)</f>
        <v>10445.99</v>
      </c>
      <c r="F120" s="118"/>
      <c r="G120" s="121">
        <f>SUM(G114:G119)</f>
        <v>160</v>
      </c>
      <c r="H120" s="118">
        <f>AVERAGE(H114:H119)</f>
        <v>15.555208931371723</v>
      </c>
      <c r="I120" s="119">
        <f>SUM(I114:I119)</f>
        <v>3065.41</v>
      </c>
      <c r="J120" s="120">
        <f>SUM(J114:J119)</f>
        <v>65</v>
      </c>
      <c r="K120" s="120">
        <f>SUM(G120,J120)</f>
        <v>225</v>
      </c>
      <c r="L120" s="119">
        <f>AVERAGE(L114:L119)</f>
        <v>39.236219489145185</v>
      </c>
      <c r="M120" s="118">
        <f>AVERAGE(M114:M119)</f>
        <v>22.355886818495517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53" t="s">
        <v>1237</v>
      </c>
      <c r="B121" s="132">
        <v>41029</v>
      </c>
      <c r="C121" s="129">
        <f>SUMIF(Takings!$B:$B,'2012'!$B121,Takings!C:C)</f>
        <v>1096.43</v>
      </c>
      <c r="D121" s="119">
        <f>SUMIF(Takings!$B:$B,'2012'!$B121,Takings!D:D)</f>
        <v>0</v>
      </c>
      <c r="E121" s="119">
        <f>SUMIF(Takings!$B:$B,'2012'!$B121,Takings!E:E)</f>
        <v>0</v>
      </c>
      <c r="F121" s="128">
        <f>SUMIF(Takings!$B:$B,'2012'!$B121,Takings!F:F)</f>
        <v>574.54999999999995</v>
      </c>
      <c r="G121" s="131">
        <f>SUMIF(Takings!$B:$B,'2012'!$B121,Takings!G:G)</f>
        <v>31</v>
      </c>
      <c r="H121" s="128">
        <f t="shared" ref="H121:H126" si="68">IFERROR(F121/G121,0)</f>
        <v>18.533870967741933</v>
      </c>
      <c r="I121" s="129">
        <f>SUMIF(Takings!$B:$B,'2012'!$B121,Takings!I:I)</f>
        <v>521.88</v>
      </c>
      <c r="J121" s="130">
        <f>SUMIF(Takings!$B:$B,'2012'!$B121,Takings!J:J)</f>
        <v>16</v>
      </c>
      <c r="K121" s="130">
        <f t="shared" ref="K121:K126" si="69">IFERROR(SUM(G121,J121),0)</f>
        <v>47</v>
      </c>
      <c r="L121" s="129">
        <f t="shared" ref="L121:L126" si="70">IFERROR(MEDIAN(I121/J121),0)</f>
        <v>32.6175</v>
      </c>
      <c r="M121" s="128">
        <f t="shared" ref="M121:M126" si="71">IFERROR(SUM(F121,I121)/K121,0)</f>
        <v>23.328297872340421</v>
      </c>
      <c r="N121" s="127" t="str">
        <f>IF(VLOOKUP($B121,Takings!$B:$P,13,0)=0,"",VLOOKUP($B121,Takings!$B:$P,13,0))</f>
        <v/>
      </c>
      <c r="O121" s="126" t="str">
        <f>IF(VLOOKUP($B121,Takings!$B:$P,14,0)=0,"",VLOOKUP($B121,Takings!$B:$P,14,0))</f>
        <v/>
      </c>
      <c r="P121" s="125" t="str">
        <f>IF(VLOOKUP($B121,Takings!$B:$P,15,0)=0,"",VLOOKUP($B121,Takings!$B:$P,15,0))</f>
        <v/>
      </c>
    </row>
    <row r="122" spans="1:16" x14ac:dyDescent="0.35">
      <c r="A122" s="153" t="s">
        <v>1237</v>
      </c>
      <c r="B122" s="132">
        <v>41030</v>
      </c>
      <c r="C122" s="129">
        <f>SUMIF(Takings!$B:$B,'2012'!$B122,Takings!C:C)</f>
        <v>1017.03</v>
      </c>
      <c r="D122" s="119">
        <f>SUMIF(Takings!$B:$B,'2012'!$B122,Takings!D:D)</f>
        <v>0</v>
      </c>
      <c r="E122" s="119">
        <f>SUMIF(Takings!$B:$B,'2012'!$B122,Takings!E:E)</f>
        <v>0</v>
      </c>
      <c r="F122" s="128">
        <f>SUMIF(Takings!$B:$B,'2012'!$B122,Takings!F:F)</f>
        <v>524.5</v>
      </c>
      <c r="G122" s="131">
        <f>SUMIF(Takings!$B:$B,'2012'!$B122,Takings!G:G)</f>
        <v>30</v>
      </c>
      <c r="H122" s="128">
        <f t="shared" si="68"/>
        <v>17.483333333333334</v>
      </c>
      <c r="I122" s="129">
        <f>SUMIF(Takings!$B:$B,'2012'!$B122,Takings!I:I)</f>
        <v>492.53</v>
      </c>
      <c r="J122" s="130">
        <f>SUMIF(Takings!$B:$B,'2012'!$B122,Takings!J:J)</f>
        <v>10</v>
      </c>
      <c r="K122" s="130">
        <f t="shared" si="69"/>
        <v>40</v>
      </c>
      <c r="L122" s="129">
        <f t="shared" si="70"/>
        <v>49.253</v>
      </c>
      <c r="M122" s="128">
        <f t="shared" si="71"/>
        <v>25.425750000000001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53" t="s">
        <v>1237</v>
      </c>
      <c r="B123" s="132">
        <v>41031</v>
      </c>
      <c r="C123" s="129">
        <f>SUMIF(Takings!$B:$B,'2012'!$B123,Takings!C:C)</f>
        <v>1254.3</v>
      </c>
      <c r="D123" s="119">
        <f>SUMIF(Takings!$B:$B,'2012'!$B123,Takings!D:D)</f>
        <v>0</v>
      </c>
      <c r="E123" s="119">
        <f>SUMIF(Takings!$B:$B,'2012'!$B123,Takings!E:E)</f>
        <v>0</v>
      </c>
      <c r="F123" s="128">
        <f>SUMIF(Takings!$B:$B,'2012'!$B123,Takings!F:F)</f>
        <v>559.95000000000005</v>
      </c>
      <c r="G123" s="131">
        <f>SUMIF(Takings!$B:$B,'2012'!$B123,Takings!G:G)</f>
        <v>38</v>
      </c>
      <c r="H123" s="128">
        <f t="shared" si="68"/>
        <v>14.735526315789475</v>
      </c>
      <c r="I123" s="129">
        <f>SUMIF(Takings!$B:$B,'2012'!$B123,Takings!I:I)</f>
        <v>703.35</v>
      </c>
      <c r="J123" s="130">
        <f>SUMIF(Takings!$B:$B,'2012'!$B123,Takings!J:J)</f>
        <v>10</v>
      </c>
      <c r="K123" s="130">
        <f t="shared" si="69"/>
        <v>48</v>
      </c>
      <c r="L123" s="129">
        <f t="shared" si="70"/>
        <v>70.335000000000008</v>
      </c>
      <c r="M123" s="128">
        <f t="shared" si="71"/>
        <v>26.318750000000005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53" t="s">
        <v>1237</v>
      </c>
      <c r="B124" s="132">
        <v>41032</v>
      </c>
      <c r="C124" s="129">
        <f>SUMIF(Takings!$B:$B,'2012'!$B124,Takings!C:C)</f>
        <v>1511.46</v>
      </c>
      <c r="D124" s="119">
        <f>SUMIF(Takings!$B:$B,'2012'!$B124,Takings!D:D)</f>
        <v>0</v>
      </c>
      <c r="E124" s="119">
        <f>SUMIF(Takings!$B:$B,'2012'!$B124,Takings!E:E)</f>
        <v>0</v>
      </c>
      <c r="F124" s="128">
        <f>SUMIF(Takings!$B:$B,'2012'!$B124,Takings!F:F)</f>
        <v>850.8</v>
      </c>
      <c r="G124" s="131">
        <f>SUMIF(Takings!$B:$B,'2012'!$B124,Takings!G:G)</f>
        <v>32</v>
      </c>
      <c r="H124" s="128">
        <f t="shared" si="68"/>
        <v>26.587499999999999</v>
      </c>
      <c r="I124" s="129">
        <f>SUMIF(Takings!$B:$B,'2012'!$B124,Takings!I:I)</f>
        <v>660.66</v>
      </c>
      <c r="J124" s="130">
        <f>SUMIF(Takings!$B:$B,'2012'!$B124,Takings!J:J)</f>
        <v>13</v>
      </c>
      <c r="K124" s="130">
        <f t="shared" si="69"/>
        <v>45</v>
      </c>
      <c r="L124" s="129">
        <f t="shared" si="70"/>
        <v>50.82</v>
      </c>
      <c r="M124" s="128">
        <f t="shared" si="71"/>
        <v>33.588000000000001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53" t="s">
        <v>1237</v>
      </c>
      <c r="B125" s="132">
        <v>41033</v>
      </c>
      <c r="C125" s="129">
        <f>SUMIF(Takings!$B:$B,'2012'!$B125,Takings!C:C)</f>
        <v>1319.31</v>
      </c>
      <c r="D125" s="119">
        <f>SUMIF(Takings!$B:$B,'2012'!$B125,Takings!D:D)</f>
        <v>0</v>
      </c>
      <c r="E125" s="119">
        <f>SUMIF(Takings!$B:$B,'2012'!$B125,Takings!E:E)</f>
        <v>0</v>
      </c>
      <c r="F125" s="128">
        <f>SUMIF(Takings!$B:$B,'2012'!$B125,Takings!F:F)</f>
        <v>821</v>
      </c>
      <c r="G125" s="131">
        <f>SUMIF(Takings!$B:$B,'2012'!$B125,Takings!G:G)</f>
        <v>47</v>
      </c>
      <c r="H125" s="128">
        <f t="shared" si="68"/>
        <v>17.468085106382979</v>
      </c>
      <c r="I125" s="129">
        <f>SUMIF(Takings!$B:$B,'2012'!$B125,Takings!I:I)</f>
        <v>498.31</v>
      </c>
      <c r="J125" s="130">
        <f>SUMIF(Takings!$B:$B,'2012'!$B125,Takings!J:J)</f>
        <v>15</v>
      </c>
      <c r="K125" s="130">
        <f t="shared" si="69"/>
        <v>62</v>
      </c>
      <c r="L125" s="129">
        <f t="shared" si="70"/>
        <v>33.220666666666666</v>
      </c>
      <c r="M125" s="128">
        <f t="shared" si="71"/>
        <v>21.279193548387095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53" t="s">
        <v>1237</v>
      </c>
      <c r="B126" s="132">
        <v>41034</v>
      </c>
      <c r="C126" s="129">
        <f>SUMIF(Takings!$B:$B,'2012'!$B126,Takings!C:C)</f>
        <v>1484.68</v>
      </c>
      <c r="D126" s="119">
        <f>SUMIF(Takings!$B:$B,'2012'!$B126,Takings!D:D)</f>
        <v>0</v>
      </c>
      <c r="E126" s="119">
        <f>SUMIF(Takings!$B:$B,'2012'!$B126,Takings!E:E)</f>
        <v>0</v>
      </c>
      <c r="F126" s="128">
        <f>SUMIF(Takings!$B:$B,'2012'!$B126,Takings!F:F)</f>
        <v>1277.5999999999999</v>
      </c>
      <c r="G126" s="131">
        <f>SUMIF(Takings!$B:$B,'2012'!$B126,Takings!G:G)</f>
        <v>29</v>
      </c>
      <c r="H126" s="128">
        <f t="shared" si="68"/>
        <v>44.055172413793102</v>
      </c>
      <c r="I126" s="129">
        <f>SUMIF(Takings!$B:$B,'2012'!$B126,Takings!I:I)</f>
        <v>207.08</v>
      </c>
      <c r="J126" s="130">
        <f>SUMIF(Takings!$B:$B,'2012'!$B126,Takings!J:J)</f>
        <v>4</v>
      </c>
      <c r="K126" s="130">
        <f t="shared" si="69"/>
        <v>33</v>
      </c>
      <c r="L126" s="129">
        <f t="shared" si="70"/>
        <v>51.77</v>
      </c>
      <c r="M126" s="128">
        <f t="shared" si="71"/>
        <v>44.990303030303025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41035</v>
      </c>
      <c r="C127" s="119">
        <f>SUM(C121:C126)</f>
        <v>7683.2100000000009</v>
      </c>
      <c r="D127" s="119">
        <f>VLOOKUP($B127,Takings!$B:$P,3,0)</f>
        <v>4502.38</v>
      </c>
      <c r="E127" s="122">
        <f>SUM(C127:D127)</f>
        <v>12185.59</v>
      </c>
      <c r="F127" s="118"/>
      <c r="G127" s="121">
        <f>SUM(G121:G126)</f>
        <v>207</v>
      </c>
      <c r="H127" s="118">
        <f>AVERAGE(H121:H126)</f>
        <v>23.143914689506801</v>
      </c>
      <c r="I127" s="119">
        <f>SUM(I121:I126)</f>
        <v>3083.81</v>
      </c>
      <c r="J127" s="120">
        <f>SUM(J121:J126)</f>
        <v>68</v>
      </c>
      <c r="K127" s="120">
        <f>SUM(G127,J127)</f>
        <v>275</v>
      </c>
      <c r="L127" s="119">
        <f>AVERAGE(L121:L126)</f>
        <v>48.002694444444444</v>
      </c>
      <c r="M127" s="118">
        <f>AVERAGE(M121:M126)</f>
        <v>29.155049075171757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43" t="s">
        <v>1238</v>
      </c>
      <c r="B128" s="142">
        <v>41036</v>
      </c>
      <c r="C128" s="138">
        <f>SUMIF(Takings!$B:$B,'2012'!$B128,Takings!C:C)</f>
        <v>0</v>
      </c>
      <c r="D128" s="119">
        <f>SUMIF(Takings!$B:$B,'2012'!$B128,Takings!D:D)</f>
        <v>0</v>
      </c>
      <c r="E128" s="119">
        <f>SUMIF(Takings!$B:$B,'2012'!$B128,Takings!E:E)</f>
        <v>0</v>
      </c>
      <c r="F128" s="140">
        <f>SUMIF(Takings!$B:$B,'2012'!$B128,Takings!F:F)</f>
        <v>0</v>
      </c>
      <c r="G128" s="141">
        <f>SUMIF(Takings!$B:$B,'2012'!$B128,Takings!G:G)</f>
        <v>0</v>
      </c>
      <c r="H128" s="140">
        <f t="shared" ref="H128:H133" si="72">IFERROR(F128/G128,0)</f>
        <v>0</v>
      </c>
      <c r="I128" s="138">
        <f>SUMIF(Takings!$B:$B,'2012'!$B128,Takings!I:I)</f>
        <v>0</v>
      </c>
      <c r="J128" s="139">
        <f>SUMIF(Takings!$B:$B,'2012'!$B128,Takings!J:J)</f>
        <v>0</v>
      </c>
      <c r="K128" s="139">
        <f t="shared" ref="K128:K133" si="73">IFERROR(SUM(G128,J128),0)</f>
        <v>0</v>
      </c>
      <c r="L128" s="138">
        <f t="shared" ref="L128:L133" si="74">IFERROR(MEDIAN(I128/J128),0)</f>
        <v>0</v>
      </c>
      <c r="M128" s="140">
        <f t="shared" ref="M128:M133" si="75">IFERROR(SUM(F128,I128)/K128,0)</f>
        <v>0</v>
      </c>
      <c r="N128" s="137" t="str">
        <f>IF(VLOOKUP($B128,Takings!$B:$P,13,0)=0,"",VLOOKUP($B128,Takings!$B:$P,13,0))</f>
        <v>LABOUR DAY</v>
      </c>
      <c r="O128" s="136" t="str">
        <f>IF(VLOOKUP($B128,Takings!$B:$P,14,0)=0,"",VLOOKUP($B128,Takings!$B:$P,14,0))</f>
        <v/>
      </c>
      <c r="P128" s="135" t="str">
        <f>IF(VLOOKUP($B128,Takings!$B:$P,15,0)=0,"",VLOOKUP($B128,Takings!$B:$P,15,0))</f>
        <v/>
      </c>
    </row>
    <row r="129" spans="1:16" x14ac:dyDescent="0.35">
      <c r="A129" s="153" t="s">
        <v>1238</v>
      </c>
      <c r="B129" s="132">
        <v>41037</v>
      </c>
      <c r="C129" s="129">
        <f>SUMIF(Takings!$B:$B,'2012'!$B129,Takings!C:C)</f>
        <v>941.65</v>
      </c>
      <c r="D129" s="119">
        <f>SUMIF(Takings!$B:$B,'2012'!$B129,Takings!D:D)</f>
        <v>0</v>
      </c>
      <c r="E129" s="119">
        <f>SUMIF(Takings!$B:$B,'2012'!$B129,Takings!E:E)</f>
        <v>0</v>
      </c>
      <c r="F129" s="128">
        <f>SUMIF(Takings!$B:$B,'2012'!$B129,Takings!F:F)</f>
        <v>437.8</v>
      </c>
      <c r="G129" s="131">
        <f>SUMIF(Takings!$B:$B,'2012'!$B129,Takings!G:G)</f>
        <v>34</v>
      </c>
      <c r="H129" s="128">
        <f t="shared" si="72"/>
        <v>12.876470588235295</v>
      </c>
      <c r="I129" s="129">
        <f>SUMIF(Takings!$B:$B,'2012'!$B129,Takings!I:I)</f>
        <v>503.85</v>
      </c>
      <c r="J129" s="130">
        <f>SUMIF(Takings!$B:$B,'2012'!$B129,Takings!J:J)</f>
        <v>14</v>
      </c>
      <c r="K129" s="130">
        <f t="shared" si="73"/>
        <v>48</v>
      </c>
      <c r="L129" s="129">
        <f t="shared" si="74"/>
        <v>35.989285714285714</v>
      </c>
      <c r="M129" s="128">
        <f t="shared" si="75"/>
        <v>19.617708333333336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53" t="s">
        <v>1238</v>
      </c>
      <c r="B130" s="132">
        <v>41038</v>
      </c>
      <c r="C130" s="129">
        <f>SUMIF(Takings!$B:$B,'2012'!$B130,Takings!C:C)</f>
        <v>1338.72</v>
      </c>
      <c r="D130" s="119">
        <f>SUMIF(Takings!$B:$B,'2012'!$B130,Takings!D:D)</f>
        <v>0</v>
      </c>
      <c r="E130" s="119">
        <f>SUMIF(Takings!$B:$B,'2012'!$B130,Takings!E:E)</f>
        <v>0</v>
      </c>
      <c r="F130" s="128">
        <f>SUMIF(Takings!$B:$B,'2012'!$B130,Takings!F:F)</f>
        <v>691</v>
      </c>
      <c r="G130" s="131">
        <f>SUMIF(Takings!$B:$B,'2012'!$B130,Takings!G:G)</f>
        <v>39</v>
      </c>
      <c r="H130" s="128">
        <f t="shared" si="72"/>
        <v>17.717948717948719</v>
      </c>
      <c r="I130" s="129">
        <f>SUMIF(Takings!$B:$B,'2012'!$B130,Takings!I:I)</f>
        <v>647.72</v>
      </c>
      <c r="J130" s="130">
        <f>SUMIF(Takings!$B:$B,'2012'!$B130,Takings!J:J)</f>
        <v>15</v>
      </c>
      <c r="K130" s="130">
        <f t="shared" si="73"/>
        <v>54</v>
      </c>
      <c r="L130" s="129">
        <f t="shared" si="74"/>
        <v>43.181333333333335</v>
      </c>
      <c r="M130" s="128">
        <f t="shared" si="75"/>
        <v>24.79111111111111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x14ac:dyDescent="0.35">
      <c r="A131" s="153" t="s">
        <v>1238</v>
      </c>
      <c r="B131" s="132">
        <v>41039</v>
      </c>
      <c r="C131" s="129">
        <f>SUMIF(Takings!$B:$B,'2012'!$B131,Takings!C:C)</f>
        <v>1473.99</v>
      </c>
      <c r="D131" s="119">
        <f>SUMIF(Takings!$B:$B,'2012'!$B131,Takings!D:D)</f>
        <v>0</v>
      </c>
      <c r="E131" s="119">
        <f>SUMIF(Takings!$B:$B,'2012'!$B131,Takings!E:E)</f>
        <v>0</v>
      </c>
      <c r="F131" s="128">
        <f>SUMIF(Takings!$B:$B,'2012'!$B131,Takings!F:F)</f>
        <v>752.1</v>
      </c>
      <c r="G131" s="131">
        <f>SUMIF(Takings!$B:$B,'2012'!$B131,Takings!G:G)</f>
        <v>36</v>
      </c>
      <c r="H131" s="128">
        <f t="shared" si="72"/>
        <v>20.891666666666666</v>
      </c>
      <c r="I131" s="129">
        <f>SUMIF(Takings!$B:$B,'2012'!$B131,Takings!I:I)</f>
        <v>721.89</v>
      </c>
      <c r="J131" s="130">
        <f>SUMIF(Takings!$B:$B,'2012'!$B131,Takings!J:J)</f>
        <v>19</v>
      </c>
      <c r="K131" s="130">
        <f t="shared" si="73"/>
        <v>55</v>
      </c>
      <c r="L131" s="129">
        <f t="shared" si="74"/>
        <v>37.99421052631579</v>
      </c>
      <c r="M131" s="128">
        <f t="shared" si="75"/>
        <v>26.799818181818182</v>
      </c>
      <c r="N131" s="127" t="str">
        <f>IF(VLOOKUP($B131,Takings!$B:$P,13,0)=0,"",VLOOKUP($B131,Takings!$B:$P,13,0))</f>
        <v/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x14ac:dyDescent="0.35">
      <c r="A132" s="153" t="s">
        <v>1238</v>
      </c>
      <c r="B132" s="132">
        <v>41040</v>
      </c>
      <c r="C132" s="129">
        <f>SUMIF(Takings!$B:$B,'2012'!$B132,Takings!C:C)</f>
        <v>1767.81</v>
      </c>
      <c r="D132" s="119">
        <f>SUMIF(Takings!$B:$B,'2012'!$B132,Takings!D:D)</f>
        <v>0</v>
      </c>
      <c r="E132" s="119">
        <f>SUMIF(Takings!$B:$B,'2012'!$B132,Takings!E:E)</f>
        <v>0</v>
      </c>
      <c r="F132" s="128">
        <f>SUMIF(Takings!$B:$B,'2012'!$B132,Takings!F:F)</f>
        <v>1030.05</v>
      </c>
      <c r="G132" s="131">
        <f>SUMIF(Takings!$B:$B,'2012'!$B132,Takings!G:G)</f>
        <v>42</v>
      </c>
      <c r="H132" s="128">
        <f t="shared" si="72"/>
        <v>24.524999999999999</v>
      </c>
      <c r="I132" s="129">
        <f>SUMIF(Takings!$B:$B,'2012'!$B132,Takings!I:I)</f>
        <v>737.76</v>
      </c>
      <c r="J132" s="130">
        <f>SUMIF(Takings!$B:$B,'2012'!$B132,Takings!J:J)</f>
        <v>11</v>
      </c>
      <c r="K132" s="130">
        <f t="shared" si="73"/>
        <v>53</v>
      </c>
      <c r="L132" s="129">
        <f t="shared" si="74"/>
        <v>67.069090909090903</v>
      </c>
      <c r="M132" s="128">
        <f t="shared" si="75"/>
        <v>33.354905660377355</v>
      </c>
      <c r="N132" s="127" t="str">
        <f>IF(VLOOKUP($B132,Takings!$B:$P,13,0)=0,"",VLOOKUP($B132,Takings!$B:$P,13,0))</f>
        <v/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53" t="s">
        <v>1238</v>
      </c>
      <c r="B133" s="132">
        <v>41041</v>
      </c>
      <c r="C133" s="129">
        <f>SUMIF(Takings!$B:$B,'2012'!$B133,Takings!C:C)</f>
        <v>1024.9100000000001</v>
      </c>
      <c r="D133" s="119">
        <f>SUMIF(Takings!$B:$B,'2012'!$B133,Takings!D:D)</f>
        <v>0</v>
      </c>
      <c r="E133" s="119">
        <f>SUMIF(Takings!$B:$B,'2012'!$B133,Takings!E:E)</f>
        <v>0</v>
      </c>
      <c r="F133" s="128">
        <f>SUMIF(Takings!$B:$B,'2012'!$B133,Takings!F:F)</f>
        <v>464.1</v>
      </c>
      <c r="G133" s="131">
        <f>SUMIF(Takings!$B:$B,'2012'!$B133,Takings!G:G)</f>
        <v>22</v>
      </c>
      <c r="H133" s="128">
        <f t="shared" si="72"/>
        <v>21.095454545454547</v>
      </c>
      <c r="I133" s="129">
        <f>SUMIF(Takings!$B:$B,'2012'!$B133,Takings!I:I)</f>
        <v>560.80999999999995</v>
      </c>
      <c r="J133" s="130">
        <f>SUMIF(Takings!$B:$B,'2012'!$B133,Takings!J:J)</f>
        <v>10</v>
      </c>
      <c r="K133" s="130">
        <f t="shared" si="73"/>
        <v>32</v>
      </c>
      <c r="L133" s="129">
        <f t="shared" si="74"/>
        <v>56.080999999999996</v>
      </c>
      <c r="M133" s="128">
        <f t="shared" si="75"/>
        <v>32.028437499999995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41042</v>
      </c>
      <c r="C134" s="119">
        <f>SUM(C128:C133)</f>
        <v>6547.08</v>
      </c>
      <c r="D134" s="119">
        <f>VLOOKUP($B134,Takings!$B:$P,3,0)</f>
        <v>2797.84</v>
      </c>
      <c r="E134" s="122">
        <f>SUM(C134:D134)</f>
        <v>9344.92</v>
      </c>
      <c r="F134" s="118"/>
      <c r="G134" s="121">
        <f>SUM(G128:G133)</f>
        <v>173</v>
      </c>
      <c r="H134" s="118">
        <f>AVERAGE(H128:H133)</f>
        <v>16.184423419717536</v>
      </c>
      <c r="I134" s="119">
        <f>SUM(I128:I133)</f>
        <v>3172.03</v>
      </c>
      <c r="J134" s="120">
        <f>SUM(J128:J133)</f>
        <v>69</v>
      </c>
      <c r="K134" s="120">
        <f>SUM(G134,J134)</f>
        <v>242</v>
      </c>
      <c r="L134" s="119">
        <f>AVERAGE(L128:L133)</f>
        <v>40.052486747170953</v>
      </c>
      <c r="M134" s="118">
        <f>AVERAGE(M128:M133)</f>
        <v>22.765330131106662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53" t="s">
        <v>1239</v>
      </c>
      <c r="B135" s="132">
        <v>41043</v>
      </c>
      <c r="C135" s="129">
        <f>SUMIF(Takings!$B:$B,'2012'!$B135,Takings!C:C)</f>
        <v>1300.6199999999999</v>
      </c>
      <c r="D135" s="119">
        <f>SUMIF(Takings!$B:$B,'2012'!$B135,Takings!D:D)</f>
        <v>0</v>
      </c>
      <c r="E135" s="119">
        <f>SUMIF(Takings!$B:$B,'2012'!$B135,Takings!E:E)</f>
        <v>0</v>
      </c>
      <c r="F135" s="128">
        <f>SUMIF(Takings!$B:$B,'2012'!$B135,Takings!F:F)</f>
        <v>518.45000000000005</v>
      </c>
      <c r="G135" s="131">
        <f>SUMIF(Takings!$B:$B,'2012'!$B135,Takings!G:G)</f>
        <v>40</v>
      </c>
      <c r="H135" s="128">
        <f t="shared" ref="H135:H140" si="76">IFERROR(F135/G135,0)</f>
        <v>12.961250000000001</v>
      </c>
      <c r="I135" s="129">
        <f>SUMIF(Takings!$B:$B,'2012'!$B135,Takings!I:I)</f>
        <v>782.17</v>
      </c>
      <c r="J135" s="130">
        <f>SUMIF(Takings!$B:$B,'2012'!$B135,Takings!J:J)</f>
        <v>11</v>
      </c>
      <c r="K135" s="130">
        <f t="shared" ref="K135:K140" si="77">IFERROR(SUM(G135,J135),0)</f>
        <v>51</v>
      </c>
      <c r="L135" s="129">
        <f t="shared" ref="L135:L140" si="78">IFERROR(MEDIAN(I135/J135),0)</f>
        <v>71.106363636363639</v>
      </c>
      <c r="M135" s="128">
        <f t="shared" ref="M135:M140" si="79">IFERROR(SUM(F135,I135)/K135,0)</f>
        <v>25.502352941176468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53" t="s">
        <v>1239</v>
      </c>
      <c r="B136" s="132">
        <v>41044</v>
      </c>
      <c r="C136" s="129">
        <f>SUMIF(Takings!$B:$B,'2012'!$B136,Takings!C:C)</f>
        <v>1026.3499999999999</v>
      </c>
      <c r="D136" s="119">
        <f>SUMIF(Takings!$B:$B,'2012'!$B136,Takings!D:D)</f>
        <v>0</v>
      </c>
      <c r="E136" s="119">
        <f>SUMIF(Takings!$B:$B,'2012'!$B136,Takings!E:E)</f>
        <v>0</v>
      </c>
      <c r="F136" s="128">
        <f>SUMIF(Takings!$B:$B,'2012'!$B136,Takings!F:F)</f>
        <v>585.95000000000005</v>
      </c>
      <c r="G136" s="131">
        <f>SUMIF(Takings!$B:$B,'2012'!$B136,Takings!G:G)</f>
        <v>32</v>
      </c>
      <c r="H136" s="128">
        <f t="shared" si="76"/>
        <v>18.310937500000001</v>
      </c>
      <c r="I136" s="129">
        <f>SUMIF(Takings!$B:$B,'2012'!$B136,Takings!I:I)</f>
        <v>440.4</v>
      </c>
      <c r="J136" s="130">
        <f>SUMIF(Takings!$B:$B,'2012'!$B136,Takings!J:J)</f>
        <v>9</v>
      </c>
      <c r="K136" s="130">
        <f t="shared" si="77"/>
        <v>41</v>
      </c>
      <c r="L136" s="129">
        <f t="shared" si="78"/>
        <v>48.93333333333333</v>
      </c>
      <c r="M136" s="128">
        <f t="shared" si="79"/>
        <v>25.032926829268291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53" t="s">
        <v>1239</v>
      </c>
      <c r="B137" s="132">
        <v>41045</v>
      </c>
      <c r="C137" s="129">
        <f>SUMIF(Takings!$B:$B,'2012'!$B137,Takings!C:C)</f>
        <v>1428.44</v>
      </c>
      <c r="D137" s="119">
        <f>SUMIF(Takings!$B:$B,'2012'!$B137,Takings!D:D)</f>
        <v>0</v>
      </c>
      <c r="E137" s="119">
        <f>SUMIF(Takings!$B:$B,'2012'!$B137,Takings!E:E)</f>
        <v>0</v>
      </c>
      <c r="F137" s="128">
        <f>SUMIF(Takings!$B:$B,'2012'!$B137,Takings!F:F)</f>
        <v>983.25</v>
      </c>
      <c r="G137" s="131">
        <f>SUMIF(Takings!$B:$B,'2012'!$B137,Takings!G:G)</f>
        <v>37</v>
      </c>
      <c r="H137" s="128">
        <f t="shared" si="76"/>
        <v>26.574324324324323</v>
      </c>
      <c r="I137" s="129">
        <f>SUMIF(Takings!$B:$B,'2012'!$B137,Takings!I:I)</f>
        <v>445.19</v>
      </c>
      <c r="J137" s="130">
        <f>SUMIF(Takings!$B:$B,'2012'!$B137,Takings!J:J)</f>
        <v>10</v>
      </c>
      <c r="K137" s="130">
        <f t="shared" si="77"/>
        <v>47</v>
      </c>
      <c r="L137" s="129">
        <f t="shared" si="78"/>
        <v>44.518999999999998</v>
      </c>
      <c r="M137" s="128">
        <f t="shared" si="79"/>
        <v>30.392340425531916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53" t="s">
        <v>1239</v>
      </c>
      <c r="B138" s="132">
        <v>41046</v>
      </c>
      <c r="C138" s="129">
        <f>SUMIF(Takings!$B:$B,'2012'!$B138,Takings!C:C)</f>
        <v>1497.34</v>
      </c>
      <c r="D138" s="119">
        <f>SUMIF(Takings!$B:$B,'2012'!$B138,Takings!D:D)</f>
        <v>0</v>
      </c>
      <c r="E138" s="119">
        <f>SUMIF(Takings!$B:$B,'2012'!$B138,Takings!E:E)</f>
        <v>0</v>
      </c>
      <c r="F138" s="128">
        <f>SUMIF(Takings!$B:$B,'2012'!$B138,Takings!F:F)</f>
        <v>824.6</v>
      </c>
      <c r="G138" s="131">
        <f>SUMIF(Takings!$B:$B,'2012'!$B138,Takings!G:G)</f>
        <v>33</v>
      </c>
      <c r="H138" s="128">
        <f t="shared" si="76"/>
        <v>24.987878787878788</v>
      </c>
      <c r="I138" s="129">
        <f>SUMIF(Takings!$B:$B,'2012'!$B138,Takings!I:I)</f>
        <v>670.74</v>
      </c>
      <c r="J138" s="130">
        <f>SUMIF(Takings!$B:$B,'2012'!$B138,Takings!J:J)</f>
        <v>17</v>
      </c>
      <c r="K138" s="130">
        <f t="shared" si="77"/>
        <v>50</v>
      </c>
      <c r="L138" s="129">
        <f t="shared" si="78"/>
        <v>39.455294117647057</v>
      </c>
      <c r="M138" s="128">
        <f t="shared" si="79"/>
        <v>29.906800000000004</v>
      </c>
      <c r="N138" s="127" t="str">
        <f>IF(VLOOKUP($B138,Takings!$B:$P,13,0)=0,"",VLOOKUP($B138,Takings!$B:$P,13,0))</f>
        <v/>
      </c>
      <c r="O138" s="126" t="str">
        <f>IF(VLOOKUP($B138,Takings!$B:$P,14,0)=0,"",VLOOKUP($B138,Takings!$B:$P,14,0))</f>
        <v/>
      </c>
      <c r="P138" s="125" t="str">
        <f>IF(VLOOKUP($B138,Takings!$B:$P,15,0)=0,"",VLOOKUP($B138,Takings!$B:$P,15,0))</f>
        <v/>
      </c>
    </row>
    <row r="139" spans="1:16" x14ac:dyDescent="0.35">
      <c r="A139" s="153" t="s">
        <v>1239</v>
      </c>
      <c r="B139" s="132">
        <v>41047</v>
      </c>
      <c r="C139" s="129">
        <f>SUMIF(Takings!$B:$B,'2012'!$B139,Takings!C:C)</f>
        <v>1842.79</v>
      </c>
      <c r="D139" s="119">
        <f>SUMIF(Takings!$B:$B,'2012'!$B139,Takings!D:D)</f>
        <v>0</v>
      </c>
      <c r="E139" s="119">
        <f>SUMIF(Takings!$B:$B,'2012'!$B139,Takings!E:E)</f>
        <v>0</v>
      </c>
      <c r="F139" s="128">
        <f>SUMIF(Takings!$B:$B,'2012'!$B139,Takings!F:F)</f>
        <v>946.5</v>
      </c>
      <c r="G139" s="131">
        <f>SUMIF(Takings!$B:$B,'2012'!$B139,Takings!G:G)</f>
        <v>46</v>
      </c>
      <c r="H139" s="128">
        <f t="shared" si="76"/>
        <v>20.576086956521738</v>
      </c>
      <c r="I139" s="129">
        <f>SUMIF(Takings!$B:$B,'2012'!$B139,Takings!I:I)</f>
        <v>896.29</v>
      </c>
      <c r="J139" s="130">
        <f>SUMIF(Takings!$B:$B,'2012'!$B139,Takings!J:J)</f>
        <v>16</v>
      </c>
      <c r="K139" s="130">
        <f t="shared" si="77"/>
        <v>62</v>
      </c>
      <c r="L139" s="129">
        <f t="shared" si="78"/>
        <v>56.018124999999998</v>
      </c>
      <c r="M139" s="128">
        <f t="shared" si="79"/>
        <v>29.72241935483871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53" t="s">
        <v>1239</v>
      </c>
      <c r="B140" s="132">
        <v>41048</v>
      </c>
      <c r="C140" s="129">
        <f>SUMIF(Takings!$B:$B,'2012'!$B140,Takings!C:C)</f>
        <v>928.07</v>
      </c>
      <c r="D140" s="119">
        <f>SUMIF(Takings!$B:$B,'2012'!$B140,Takings!D:D)</f>
        <v>0</v>
      </c>
      <c r="E140" s="119">
        <f>SUMIF(Takings!$B:$B,'2012'!$B140,Takings!E:E)</f>
        <v>0</v>
      </c>
      <c r="F140" s="128">
        <f>SUMIF(Takings!$B:$B,'2012'!$B140,Takings!F:F)</f>
        <v>376.55</v>
      </c>
      <c r="G140" s="131">
        <f>SUMIF(Takings!$B:$B,'2012'!$B140,Takings!G:G)</f>
        <v>18</v>
      </c>
      <c r="H140" s="128">
        <f t="shared" si="76"/>
        <v>20.919444444444444</v>
      </c>
      <c r="I140" s="129">
        <f>SUMIF(Takings!$B:$B,'2012'!$B140,Takings!I:I)</f>
        <v>551.52</v>
      </c>
      <c r="J140" s="130">
        <f>SUMIF(Takings!$B:$B,'2012'!$B140,Takings!J:J)</f>
        <v>10</v>
      </c>
      <c r="K140" s="130">
        <f t="shared" si="77"/>
        <v>28</v>
      </c>
      <c r="L140" s="129">
        <f t="shared" si="78"/>
        <v>55.152000000000001</v>
      </c>
      <c r="M140" s="128">
        <f t="shared" si="79"/>
        <v>33.145357142857144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41049</v>
      </c>
      <c r="C141" s="119">
        <f>SUM(C135:C140)</f>
        <v>8023.61</v>
      </c>
      <c r="D141" s="119">
        <f>VLOOKUP($B141,Takings!$B:$P,3,0)</f>
        <v>3084.02</v>
      </c>
      <c r="E141" s="122">
        <f>SUM(C141:D141)</f>
        <v>11107.63</v>
      </c>
      <c r="F141" s="118"/>
      <c r="G141" s="121">
        <f>SUM(G135:G140)</f>
        <v>206</v>
      </c>
      <c r="H141" s="118">
        <f>AVERAGE(H135:H140)</f>
        <v>20.721653668861549</v>
      </c>
      <c r="I141" s="119">
        <f>SUM(I135:I140)</f>
        <v>3786.31</v>
      </c>
      <c r="J141" s="120">
        <f>SUM(J135:J140)</f>
        <v>73</v>
      </c>
      <c r="K141" s="120">
        <f>SUM(G141,J141)</f>
        <v>279</v>
      </c>
      <c r="L141" s="119">
        <f>AVERAGE(L135:L140)</f>
        <v>52.53068601455734</v>
      </c>
      <c r="M141" s="118">
        <f>AVERAGE(M135:M140)</f>
        <v>28.950366115612088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53" t="s">
        <v>1240</v>
      </c>
      <c r="B142" s="132">
        <v>41050</v>
      </c>
      <c r="C142" s="129">
        <f>SUMIF(Takings!$B:$B,'2012'!$B142,Takings!C:C)</f>
        <v>811.93</v>
      </c>
      <c r="D142" s="119">
        <f>SUMIF(Takings!$B:$B,'2012'!$B142,Takings!D:D)</f>
        <v>0</v>
      </c>
      <c r="E142" s="119">
        <f>SUMIF(Takings!$B:$B,'2012'!$B142,Takings!E:E)</f>
        <v>0</v>
      </c>
      <c r="F142" s="128">
        <f>SUMIF(Takings!$B:$B,'2012'!$B142,Takings!F:F)</f>
        <v>644.75</v>
      </c>
      <c r="G142" s="131">
        <f>SUMIF(Takings!$B:$B,'2012'!$B142,Takings!G:G)</f>
        <v>41</v>
      </c>
      <c r="H142" s="128">
        <f t="shared" ref="H142:H147" si="80">IFERROR(F142/G142,0)</f>
        <v>15.725609756097562</v>
      </c>
      <c r="I142" s="129">
        <f>SUMIF(Takings!$B:$B,'2012'!$B142,Takings!I:I)</f>
        <v>167.18</v>
      </c>
      <c r="J142" s="130">
        <f>SUMIF(Takings!$B:$B,'2012'!$B142,Takings!J:J)</f>
        <v>6</v>
      </c>
      <c r="K142" s="130">
        <f t="shared" ref="K142:K147" si="81">IFERROR(SUM(G142,J142),0)</f>
        <v>47</v>
      </c>
      <c r="L142" s="129">
        <f t="shared" ref="L142:L147" si="82">IFERROR(MEDIAN(I142/J142),0)</f>
        <v>27.863333333333333</v>
      </c>
      <c r="M142" s="128">
        <f t="shared" ref="M142:M147" si="83">IFERROR(SUM(F142,I142)/K142,0)</f>
        <v>17.275106382978723</v>
      </c>
      <c r="N142" s="127" t="str">
        <f>IF(VLOOKUP($B142,Takings!$B:$P,13,0)=0,"",VLOOKUP($B142,Takings!$B:$P,13,0))</f>
        <v/>
      </c>
      <c r="O142" s="126" t="str">
        <f>IF(VLOOKUP($B142,Takings!$B:$P,14,0)=0,"",VLOOKUP($B142,Takings!$B:$P,14,0))</f>
        <v/>
      </c>
      <c r="P142" s="125" t="str">
        <f>IF(VLOOKUP($B142,Takings!$B:$P,15,0)=0,"",VLOOKUP($B142,Takings!$B:$P,15,0))</f>
        <v/>
      </c>
    </row>
    <row r="143" spans="1:16" x14ac:dyDescent="0.35">
      <c r="A143" s="153" t="s">
        <v>1240</v>
      </c>
      <c r="B143" s="132">
        <v>41051</v>
      </c>
      <c r="C143" s="129">
        <f>SUMIF(Takings!$B:$B,'2012'!$B143,Takings!C:C)</f>
        <v>984.1</v>
      </c>
      <c r="D143" s="119">
        <f>SUMIF(Takings!$B:$B,'2012'!$B143,Takings!D:D)</f>
        <v>0</v>
      </c>
      <c r="E143" s="119">
        <f>SUMIF(Takings!$B:$B,'2012'!$B143,Takings!E:E)</f>
        <v>0</v>
      </c>
      <c r="F143" s="128">
        <f>SUMIF(Takings!$B:$B,'2012'!$B143,Takings!F:F)</f>
        <v>626.9</v>
      </c>
      <c r="G143" s="131">
        <f>SUMIF(Takings!$B:$B,'2012'!$B143,Takings!G:G)</f>
        <v>43</v>
      </c>
      <c r="H143" s="128">
        <f t="shared" si="80"/>
        <v>14.57906976744186</v>
      </c>
      <c r="I143" s="129">
        <f>SUMIF(Takings!$B:$B,'2012'!$B143,Takings!I:I)</f>
        <v>357.2</v>
      </c>
      <c r="J143" s="130">
        <f>SUMIF(Takings!$B:$B,'2012'!$B143,Takings!J:J)</f>
        <v>10</v>
      </c>
      <c r="K143" s="130">
        <f t="shared" si="81"/>
        <v>53</v>
      </c>
      <c r="L143" s="129">
        <f t="shared" si="82"/>
        <v>35.72</v>
      </c>
      <c r="M143" s="128">
        <f t="shared" si="83"/>
        <v>18.567924528301884</v>
      </c>
      <c r="N143" s="127" t="str">
        <f>IF(VLOOKUP($B143,Takings!$B:$P,13,0)=0,"",VLOOKUP($B143,Takings!$B:$P,13,0))</f>
        <v/>
      </c>
      <c r="O143" s="126" t="str">
        <f>IF(VLOOKUP($B143,Takings!$B:$P,14,0)=0,"",VLOOKUP($B143,Takings!$B:$P,14,0))</f>
        <v/>
      </c>
      <c r="P143" s="125" t="str">
        <f>IF(VLOOKUP($B143,Takings!$B:$P,15,0)=0,"",VLOOKUP($B143,Takings!$B:$P,15,0))</f>
        <v/>
      </c>
    </row>
    <row r="144" spans="1:16" x14ac:dyDescent="0.35">
      <c r="A144" s="153" t="s">
        <v>1240</v>
      </c>
      <c r="B144" s="132">
        <v>41052</v>
      </c>
      <c r="C144" s="129">
        <f>SUMIF(Takings!$B:$B,'2012'!$B144,Takings!C:C)</f>
        <v>1074.46</v>
      </c>
      <c r="D144" s="119">
        <f>SUMIF(Takings!$B:$B,'2012'!$B144,Takings!D:D)</f>
        <v>0</v>
      </c>
      <c r="E144" s="119">
        <f>SUMIF(Takings!$B:$B,'2012'!$B144,Takings!E:E)</f>
        <v>0</v>
      </c>
      <c r="F144" s="128">
        <f>SUMIF(Takings!$B:$B,'2012'!$B144,Takings!F:F)</f>
        <v>674.05</v>
      </c>
      <c r="G144" s="131">
        <f>SUMIF(Takings!$B:$B,'2012'!$B144,Takings!G:G)</f>
        <v>33</v>
      </c>
      <c r="H144" s="128">
        <f t="shared" si="80"/>
        <v>20.425757575757576</v>
      </c>
      <c r="I144" s="129">
        <f>SUMIF(Takings!$B:$B,'2012'!$B144,Takings!I:I)</f>
        <v>400.41</v>
      </c>
      <c r="J144" s="130">
        <f>SUMIF(Takings!$B:$B,'2012'!$B144,Takings!J:J)</f>
        <v>8</v>
      </c>
      <c r="K144" s="130">
        <f t="shared" si="81"/>
        <v>41</v>
      </c>
      <c r="L144" s="129">
        <f t="shared" si="82"/>
        <v>50.051250000000003</v>
      </c>
      <c r="M144" s="128">
        <f t="shared" si="83"/>
        <v>26.206341463414635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53" t="s">
        <v>1240</v>
      </c>
      <c r="B145" s="132">
        <v>41053</v>
      </c>
      <c r="C145" s="129">
        <f>SUMIF(Takings!$B:$B,'2012'!$B145,Takings!C:C)</f>
        <v>1081.3399999999999</v>
      </c>
      <c r="D145" s="119">
        <f>SUMIF(Takings!$B:$B,'2012'!$B145,Takings!D:D)</f>
        <v>0</v>
      </c>
      <c r="E145" s="119">
        <f>SUMIF(Takings!$B:$B,'2012'!$B145,Takings!E:E)</f>
        <v>0</v>
      </c>
      <c r="F145" s="128">
        <f>SUMIF(Takings!$B:$B,'2012'!$B145,Takings!F:F)</f>
        <v>844.45</v>
      </c>
      <c r="G145" s="131">
        <f>SUMIF(Takings!$B:$B,'2012'!$B145,Takings!G:G)</f>
        <v>33</v>
      </c>
      <c r="H145" s="128">
        <f t="shared" si="80"/>
        <v>25.58939393939394</v>
      </c>
      <c r="I145" s="129">
        <f>SUMIF(Takings!$B:$B,'2012'!$B145,Takings!I:I)</f>
        <v>236.89</v>
      </c>
      <c r="J145" s="130">
        <f>SUMIF(Takings!$B:$B,'2012'!$B145,Takings!J:J)</f>
        <v>0</v>
      </c>
      <c r="K145" s="130">
        <f t="shared" si="81"/>
        <v>33</v>
      </c>
      <c r="L145" s="129">
        <f t="shared" si="82"/>
        <v>0</v>
      </c>
      <c r="M145" s="128">
        <f t="shared" si="83"/>
        <v>32.767878787878793</v>
      </c>
      <c r="N145" s="127" t="str">
        <f>IF(VLOOKUP($B145,Takings!$B:$P,13,0)=0,"",VLOOKUP($B145,Takings!$B:$P,13,0))</f>
        <v/>
      </c>
      <c r="O145" s="126" t="str">
        <f>IF(VLOOKUP($B145,Takings!$B:$P,14,0)=0,"",VLOOKUP($B145,Takings!$B:$P,14,0))</f>
        <v/>
      </c>
      <c r="P145" s="125" t="str">
        <f>IF(VLOOKUP($B145,Takings!$B:$P,15,0)=0,"",VLOOKUP($B145,Takings!$B:$P,15,0))</f>
        <v/>
      </c>
    </row>
    <row r="146" spans="1:16" x14ac:dyDescent="0.35">
      <c r="A146" s="153" t="s">
        <v>1240</v>
      </c>
      <c r="B146" s="132">
        <v>41054</v>
      </c>
      <c r="C146" s="129">
        <f>SUMIF(Takings!$B:$B,'2012'!$B146,Takings!C:C)</f>
        <v>1563.75</v>
      </c>
      <c r="D146" s="119">
        <f>SUMIF(Takings!$B:$B,'2012'!$B146,Takings!D:D)</f>
        <v>0</v>
      </c>
      <c r="E146" s="119">
        <f>SUMIF(Takings!$B:$B,'2012'!$B146,Takings!E:E)</f>
        <v>0</v>
      </c>
      <c r="F146" s="128">
        <f>SUMIF(Takings!$B:$B,'2012'!$B146,Takings!F:F)</f>
        <v>894.65</v>
      </c>
      <c r="G146" s="131">
        <f>SUMIF(Takings!$B:$B,'2012'!$B146,Takings!G:G)</f>
        <v>49</v>
      </c>
      <c r="H146" s="128">
        <f t="shared" si="80"/>
        <v>18.258163265306123</v>
      </c>
      <c r="I146" s="129">
        <f>SUMIF(Takings!$B:$B,'2012'!$B146,Takings!I:I)</f>
        <v>669.1</v>
      </c>
      <c r="J146" s="130">
        <f>SUMIF(Takings!$B:$B,'2012'!$B146,Takings!J:J)</f>
        <v>12</v>
      </c>
      <c r="K146" s="130">
        <f t="shared" si="81"/>
        <v>61</v>
      </c>
      <c r="L146" s="129">
        <f t="shared" si="82"/>
        <v>55.758333333333333</v>
      </c>
      <c r="M146" s="128">
        <f t="shared" si="83"/>
        <v>25.635245901639344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53" t="s">
        <v>1240</v>
      </c>
      <c r="B147" s="132">
        <v>41055</v>
      </c>
      <c r="C147" s="129">
        <f>SUMIF(Takings!$B:$B,'2012'!$B147,Takings!C:C)</f>
        <v>889.37</v>
      </c>
      <c r="D147" s="119">
        <f>SUMIF(Takings!$B:$B,'2012'!$B147,Takings!D:D)</f>
        <v>0</v>
      </c>
      <c r="E147" s="119">
        <f>SUMIF(Takings!$B:$B,'2012'!$B147,Takings!E:E)</f>
        <v>0</v>
      </c>
      <c r="F147" s="128">
        <f>SUMIF(Takings!$B:$B,'2012'!$B147,Takings!F:F)</f>
        <v>369.4</v>
      </c>
      <c r="G147" s="131">
        <f>SUMIF(Takings!$B:$B,'2012'!$B147,Takings!G:G)</f>
        <v>25</v>
      </c>
      <c r="H147" s="128">
        <f t="shared" si="80"/>
        <v>14.776</v>
      </c>
      <c r="I147" s="129">
        <f>SUMIF(Takings!$B:$B,'2012'!$B147,Takings!I:I)</f>
        <v>519.97</v>
      </c>
      <c r="J147" s="130">
        <f>SUMIF(Takings!$B:$B,'2012'!$B147,Takings!J:J)</f>
        <v>16</v>
      </c>
      <c r="K147" s="130">
        <f t="shared" si="81"/>
        <v>41</v>
      </c>
      <c r="L147" s="129">
        <f t="shared" si="82"/>
        <v>32.498125000000002</v>
      </c>
      <c r="M147" s="128">
        <f t="shared" si="83"/>
        <v>21.691951219512195</v>
      </c>
      <c r="N147" s="127" t="str">
        <f>IF(VLOOKUP($B147,Takings!$B:$P,13,0)=0,"",VLOOKUP($B147,Takings!$B:$P,13,0))</f>
        <v/>
      </c>
      <c r="O147" s="126" t="str">
        <f>IF(VLOOKUP($B147,Takings!$B:$P,14,0)=0,"",VLOOKUP($B147,Takings!$B:$P,14,0))</f>
        <v/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41056</v>
      </c>
      <c r="C148" s="119">
        <f>SUM(C142:C147)</f>
        <v>6404.95</v>
      </c>
      <c r="D148" s="119">
        <f>VLOOKUP($B148,Takings!$B:$P,3,0)</f>
        <v>3117.59</v>
      </c>
      <c r="E148" s="122">
        <f>SUM(C148:D148)</f>
        <v>9522.5400000000009</v>
      </c>
      <c r="F148" s="118"/>
      <c r="G148" s="121">
        <f>SUM(G142:G147)</f>
        <v>224</v>
      </c>
      <c r="H148" s="118">
        <f>AVERAGE(H142:H147)</f>
        <v>18.225665717332841</v>
      </c>
      <c r="I148" s="119">
        <f>SUM(I142:I147)</f>
        <v>2350.75</v>
      </c>
      <c r="J148" s="120">
        <f>SUM(J142:J147)</f>
        <v>52</v>
      </c>
      <c r="K148" s="120">
        <f>SUM(G148,J148)</f>
        <v>276</v>
      </c>
      <c r="L148" s="119">
        <f>AVERAGE(L142:L147)</f>
        <v>33.648506944444442</v>
      </c>
      <c r="M148" s="118">
        <f>AVERAGE(M142:M147)</f>
        <v>23.690741380620924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53" t="s">
        <v>1241</v>
      </c>
      <c r="B149" s="132">
        <v>41057</v>
      </c>
      <c r="C149" s="129">
        <f>SUMIF(Takings!$B:$B,'2012'!$B149,Takings!C:C)</f>
        <v>840.82</v>
      </c>
      <c r="D149" s="119">
        <f>SUMIF(Takings!$B:$B,'2012'!$B149,Takings!D:D)</f>
        <v>0</v>
      </c>
      <c r="E149" s="119">
        <f>SUMIF(Takings!$B:$B,'2012'!$B149,Takings!E:E)</f>
        <v>0</v>
      </c>
      <c r="F149" s="128">
        <f>SUMIF(Takings!$B:$B,'2012'!$B149,Takings!F:F)</f>
        <v>342.95</v>
      </c>
      <c r="G149" s="131">
        <f>SUMIF(Takings!$B:$B,'2012'!$B149,Takings!G:G)</f>
        <v>26</v>
      </c>
      <c r="H149" s="128">
        <f t="shared" ref="H149:H154" si="84">IFERROR(F149/G149,0)</f>
        <v>13.190384615384614</v>
      </c>
      <c r="I149" s="129">
        <f>SUMIF(Takings!$B:$B,'2012'!$B149,Takings!I:I)</f>
        <v>497.87</v>
      </c>
      <c r="J149" s="130">
        <f>SUMIF(Takings!$B:$B,'2012'!$B149,Takings!J:J)</f>
        <v>10</v>
      </c>
      <c r="K149" s="130">
        <f t="shared" ref="K149:K154" si="85">IFERROR(SUM(G149,J149),0)</f>
        <v>36</v>
      </c>
      <c r="L149" s="129">
        <f t="shared" ref="L149:L154" si="86">IFERROR(MEDIAN(I149/J149),0)</f>
        <v>49.786999999999999</v>
      </c>
      <c r="M149" s="128">
        <f t="shared" ref="M149:M154" si="87">IFERROR(SUM(F149,I149)/K149,0)</f>
        <v>23.356111111111108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53" t="s">
        <v>1241</v>
      </c>
      <c r="B150" s="132">
        <v>41058</v>
      </c>
      <c r="C150" s="129">
        <f>SUMIF(Takings!$B:$B,'2012'!$B150,Takings!C:C)</f>
        <v>1126.49</v>
      </c>
      <c r="D150" s="119">
        <f>SUMIF(Takings!$B:$B,'2012'!$B150,Takings!D:D)</f>
        <v>0</v>
      </c>
      <c r="E150" s="119">
        <f>SUMIF(Takings!$B:$B,'2012'!$B150,Takings!E:E)</f>
        <v>0</v>
      </c>
      <c r="F150" s="128">
        <f>SUMIF(Takings!$B:$B,'2012'!$B150,Takings!F:F)</f>
        <v>678.8</v>
      </c>
      <c r="G150" s="131">
        <f>SUMIF(Takings!$B:$B,'2012'!$B150,Takings!G:G)</f>
        <v>32</v>
      </c>
      <c r="H150" s="128">
        <f t="shared" si="84"/>
        <v>21.212499999999999</v>
      </c>
      <c r="I150" s="129">
        <f>SUMIF(Takings!$B:$B,'2012'!$B150,Takings!I:I)</f>
        <v>447.69</v>
      </c>
      <c r="J150" s="130">
        <f>SUMIF(Takings!$B:$B,'2012'!$B150,Takings!J:J)</f>
        <v>10</v>
      </c>
      <c r="K150" s="130">
        <f t="shared" si="85"/>
        <v>42</v>
      </c>
      <c r="L150" s="129">
        <f t="shared" si="86"/>
        <v>44.768999999999998</v>
      </c>
      <c r="M150" s="128">
        <f t="shared" si="87"/>
        <v>26.821190476190477</v>
      </c>
      <c r="N150" s="127" t="str">
        <f>IF(VLOOKUP($B150,Takings!$B:$P,13,0)=0,"",VLOOKUP($B150,Takings!$B:$P,13,0))</f>
        <v/>
      </c>
      <c r="O150" s="126" t="str">
        <f>IF(VLOOKUP($B150,Takings!$B:$P,14,0)=0,"",VLOOKUP($B150,Takings!$B:$P,14,0))</f>
        <v/>
      </c>
      <c r="P150" s="125" t="str">
        <f>IF(VLOOKUP($B150,Takings!$B:$P,15,0)=0,"",VLOOKUP($B150,Takings!$B:$P,15,0))</f>
        <v/>
      </c>
    </row>
    <row r="151" spans="1:16" x14ac:dyDescent="0.35">
      <c r="A151" s="153" t="s">
        <v>1241</v>
      </c>
      <c r="B151" s="132">
        <v>41059</v>
      </c>
      <c r="C151" s="129">
        <f>SUMIF(Takings!$B:$B,'2012'!$B151,Takings!C:C)</f>
        <v>924.65</v>
      </c>
      <c r="D151" s="119">
        <f>SUMIF(Takings!$B:$B,'2012'!$B151,Takings!D:D)</f>
        <v>0</v>
      </c>
      <c r="E151" s="119">
        <f>SUMIF(Takings!$B:$B,'2012'!$B151,Takings!E:E)</f>
        <v>0</v>
      </c>
      <c r="F151" s="128">
        <f>SUMIF(Takings!$B:$B,'2012'!$B151,Takings!F:F)</f>
        <v>731.1</v>
      </c>
      <c r="G151" s="131">
        <f>SUMIF(Takings!$B:$B,'2012'!$B151,Takings!G:G)</f>
        <v>37</v>
      </c>
      <c r="H151" s="128">
        <f t="shared" si="84"/>
        <v>19.75945945945946</v>
      </c>
      <c r="I151" s="129">
        <f>SUMIF(Takings!$B:$B,'2012'!$B151,Takings!I:I)</f>
        <v>193.55</v>
      </c>
      <c r="J151" s="130">
        <f>SUMIF(Takings!$B:$B,'2012'!$B151,Takings!J:J)</f>
        <v>7</v>
      </c>
      <c r="K151" s="130">
        <f t="shared" si="85"/>
        <v>44</v>
      </c>
      <c r="L151" s="129">
        <f t="shared" si="86"/>
        <v>27.650000000000002</v>
      </c>
      <c r="M151" s="128">
        <f t="shared" si="87"/>
        <v>21.014772727272728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53" t="s">
        <v>1241</v>
      </c>
      <c r="B152" s="132">
        <v>41060</v>
      </c>
      <c r="C152" s="129">
        <f>SUMIF(Takings!$B:$B,'2012'!$B152,Takings!C:C)</f>
        <v>1216.83</v>
      </c>
      <c r="D152" s="119">
        <f>SUMIF(Takings!$B:$B,'2012'!$B152,Takings!D:D)</f>
        <v>0</v>
      </c>
      <c r="E152" s="119">
        <f>SUMIF(Takings!$B:$B,'2012'!$B152,Takings!E:E)</f>
        <v>0</v>
      </c>
      <c r="F152" s="128">
        <f>SUMIF(Takings!$B:$B,'2012'!$B152,Takings!F:F)</f>
        <v>908.3</v>
      </c>
      <c r="G152" s="131">
        <f>SUMIF(Takings!$B:$B,'2012'!$B152,Takings!G:G)</f>
        <v>29</v>
      </c>
      <c r="H152" s="128">
        <f t="shared" si="84"/>
        <v>31.320689655172412</v>
      </c>
      <c r="I152" s="129">
        <f>SUMIF(Takings!$B:$B,'2012'!$B152,Takings!I:I)</f>
        <v>308.52999999999997</v>
      </c>
      <c r="J152" s="130">
        <f>SUMIF(Takings!$B:$B,'2012'!$B152,Takings!J:J)</f>
        <v>6</v>
      </c>
      <c r="K152" s="130">
        <f t="shared" si="85"/>
        <v>35</v>
      </c>
      <c r="L152" s="129">
        <f t="shared" si="86"/>
        <v>51.42166666666666</v>
      </c>
      <c r="M152" s="128">
        <f t="shared" si="87"/>
        <v>34.766571428571424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53" t="s">
        <v>1241</v>
      </c>
      <c r="B153" s="132">
        <v>41061</v>
      </c>
      <c r="C153" s="129">
        <f>SUMIF(Takings!$B:$B,'2012'!$B153,Takings!C:C)</f>
        <v>2232.2399999999998</v>
      </c>
      <c r="D153" s="119">
        <f>SUMIF(Takings!$B:$B,'2012'!$B153,Takings!D:D)</f>
        <v>0</v>
      </c>
      <c r="E153" s="119">
        <f>SUMIF(Takings!$B:$B,'2012'!$B153,Takings!E:E)</f>
        <v>0</v>
      </c>
      <c r="F153" s="128">
        <f>SUMIF(Takings!$B:$B,'2012'!$B153,Takings!F:F)</f>
        <v>1010.5</v>
      </c>
      <c r="G153" s="131">
        <f>SUMIF(Takings!$B:$B,'2012'!$B153,Takings!G:G)</f>
        <v>41</v>
      </c>
      <c r="H153" s="128">
        <f t="shared" si="84"/>
        <v>24.646341463414632</v>
      </c>
      <c r="I153" s="129">
        <f>SUMIF(Takings!$B:$B,'2012'!$B153,Takings!I:I)</f>
        <v>1221.74</v>
      </c>
      <c r="J153" s="130">
        <f>SUMIF(Takings!$B:$B,'2012'!$B153,Takings!J:J)</f>
        <v>15</v>
      </c>
      <c r="K153" s="130">
        <f t="shared" si="85"/>
        <v>56</v>
      </c>
      <c r="L153" s="129">
        <f t="shared" si="86"/>
        <v>81.449333333333328</v>
      </c>
      <c r="M153" s="128">
        <f t="shared" si="87"/>
        <v>39.861428571428569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53" t="s">
        <v>1241</v>
      </c>
      <c r="B154" s="132">
        <v>41062</v>
      </c>
      <c r="C154" s="129">
        <f>SUMIF(Takings!$B:$B,'2012'!$B154,Takings!C:C)</f>
        <v>1100.4000000000001</v>
      </c>
      <c r="D154" s="119">
        <f>SUMIF(Takings!$B:$B,'2012'!$B154,Takings!D:D)</f>
        <v>0</v>
      </c>
      <c r="E154" s="119">
        <f>SUMIF(Takings!$B:$B,'2012'!$B154,Takings!E:E)</f>
        <v>0</v>
      </c>
      <c r="F154" s="128">
        <f>SUMIF(Takings!$B:$B,'2012'!$B154,Takings!F:F)</f>
        <v>397.1</v>
      </c>
      <c r="G154" s="131">
        <f>SUMIF(Takings!$B:$B,'2012'!$B154,Takings!G:G)</f>
        <v>18</v>
      </c>
      <c r="H154" s="128">
        <f t="shared" si="84"/>
        <v>22.061111111111114</v>
      </c>
      <c r="I154" s="129">
        <f>SUMIF(Takings!$B:$B,'2012'!$B154,Takings!I:I)</f>
        <v>703.3</v>
      </c>
      <c r="J154" s="130">
        <f>SUMIF(Takings!$B:$B,'2012'!$B154,Takings!J:J)</f>
        <v>16</v>
      </c>
      <c r="K154" s="130">
        <f t="shared" si="85"/>
        <v>34</v>
      </c>
      <c r="L154" s="129">
        <f t="shared" si="86"/>
        <v>43.956249999999997</v>
      </c>
      <c r="M154" s="128">
        <f t="shared" si="87"/>
        <v>32.364705882352943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41063</v>
      </c>
      <c r="C155" s="119">
        <f>SUM(C149:C154)</f>
        <v>7441.43</v>
      </c>
      <c r="D155" s="119">
        <f>VLOOKUP($B155,Takings!$B:$P,3,0)</f>
        <v>3843.46</v>
      </c>
      <c r="E155" s="122">
        <f>SUM(C155:D155)</f>
        <v>11284.89</v>
      </c>
      <c r="F155" s="118"/>
      <c r="G155" s="121">
        <f>SUM(G149:G154)</f>
        <v>183</v>
      </c>
      <c r="H155" s="118">
        <f>AVERAGE(H149:H154)</f>
        <v>22.031747717423702</v>
      </c>
      <c r="I155" s="119">
        <f>SUM(I149:I154)</f>
        <v>3372.6800000000003</v>
      </c>
      <c r="J155" s="120">
        <f>SUM(J149:J154)</f>
        <v>64</v>
      </c>
      <c r="K155" s="120">
        <f>SUM(G155,J155)</f>
        <v>247</v>
      </c>
      <c r="L155" s="119">
        <f>AVERAGE(L149:L154)</f>
        <v>49.838875000000002</v>
      </c>
      <c r="M155" s="118">
        <f>AVERAGE(M149:M154)</f>
        <v>29.69746336615454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53" t="s">
        <v>1242</v>
      </c>
      <c r="B156" s="132">
        <v>41064</v>
      </c>
      <c r="C156" s="129">
        <f>SUMIF(Takings!$B:$B,'2012'!$B156,Takings!C:C)</f>
        <v>720.62</v>
      </c>
      <c r="D156" s="119">
        <f>SUMIF(Takings!$B:$B,'2012'!$B156,Takings!D:D)</f>
        <v>0</v>
      </c>
      <c r="E156" s="119">
        <f>SUMIF(Takings!$B:$B,'2012'!$B156,Takings!E:E)</f>
        <v>0</v>
      </c>
      <c r="F156" s="128">
        <f>SUMIF(Takings!$B:$B,'2012'!$B156,Takings!F:F)</f>
        <v>509.8</v>
      </c>
      <c r="G156" s="131">
        <f>SUMIF(Takings!$B:$B,'2012'!$B156,Takings!G:G)</f>
        <v>27</v>
      </c>
      <c r="H156" s="128">
        <f t="shared" ref="H156:H161" si="88">IFERROR(F156/G156,0)</f>
        <v>18.881481481481483</v>
      </c>
      <c r="I156" s="129">
        <f>SUMIF(Takings!$B:$B,'2012'!$B156,Takings!I:I)</f>
        <v>210.82</v>
      </c>
      <c r="J156" s="130">
        <f>SUMIF(Takings!$B:$B,'2012'!$B156,Takings!J:J)</f>
        <v>8</v>
      </c>
      <c r="K156" s="130">
        <f t="shared" ref="K156:K161" si="89">IFERROR(SUM(G156,J156),0)</f>
        <v>35</v>
      </c>
      <c r="L156" s="129">
        <f t="shared" ref="L156:L161" si="90">IFERROR(MEDIAN(I156/J156),0)</f>
        <v>26.352499999999999</v>
      </c>
      <c r="M156" s="128">
        <f t="shared" ref="M156:M161" si="91">IFERROR(SUM(F156,I156)/K156,0)</f>
        <v>20.589142857142857</v>
      </c>
      <c r="N156" s="127" t="str">
        <f>IF(VLOOKUP($B156,Takings!$B:$P,13,0)=0,"",VLOOKUP($B156,Takings!$B:$P,13,0))</f>
        <v/>
      </c>
      <c r="O156" s="126" t="str">
        <f>IF(VLOOKUP($B156,Takings!$B:$P,14,0)=0,"",VLOOKUP($B156,Takings!$B:$P,14,0))</f>
        <v/>
      </c>
      <c r="P156" s="125" t="str">
        <f>IF(VLOOKUP($B156,Takings!$B:$P,15,0)=0,"",VLOOKUP($B156,Takings!$B:$P,15,0))</f>
        <v/>
      </c>
    </row>
    <row r="157" spans="1:16" x14ac:dyDescent="0.35">
      <c r="A157" s="153" t="s">
        <v>1242</v>
      </c>
      <c r="B157" s="132">
        <v>41065</v>
      </c>
      <c r="C157" s="129">
        <f>SUMIF(Takings!$B:$B,'2012'!$B157,Takings!C:C)</f>
        <v>581.27</v>
      </c>
      <c r="D157" s="119">
        <f>SUMIF(Takings!$B:$B,'2012'!$B157,Takings!D:D)</f>
        <v>0</v>
      </c>
      <c r="E157" s="119">
        <f>SUMIF(Takings!$B:$B,'2012'!$B157,Takings!E:E)</f>
        <v>0</v>
      </c>
      <c r="F157" s="128">
        <f>SUMIF(Takings!$B:$B,'2012'!$B157,Takings!F:F)</f>
        <v>421.55</v>
      </c>
      <c r="G157" s="131">
        <f>SUMIF(Takings!$B:$B,'2012'!$B157,Takings!G:G)</f>
        <v>33</v>
      </c>
      <c r="H157" s="128">
        <f t="shared" si="88"/>
        <v>12.774242424242425</v>
      </c>
      <c r="I157" s="129">
        <f>SUMIF(Takings!$B:$B,'2012'!$B157,Takings!I:I)</f>
        <v>159.72</v>
      </c>
      <c r="J157" s="130">
        <f>SUMIF(Takings!$B:$B,'2012'!$B157,Takings!J:J)</f>
        <v>6</v>
      </c>
      <c r="K157" s="130">
        <f t="shared" si="89"/>
        <v>39</v>
      </c>
      <c r="L157" s="129">
        <f t="shared" si="90"/>
        <v>26.62</v>
      </c>
      <c r="M157" s="128">
        <f t="shared" si="91"/>
        <v>14.904358974358974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53" t="s">
        <v>1242</v>
      </c>
      <c r="B158" s="132">
        <v>41066</v>
      </c>
      <c r="C158" s="129">
        <f>SUMIF(Takings!$B:$B,'2012'!$B158,Takings!C:C)</f>
        <v>1434.2</v>
      </c>
      <c r="D158" s="119">
        <f>SUMIF(Takings!$B:$B,'2012'!$B158,Takings!D:D)</f>
        <v>0</v>
      </c>
      <c r="E158" s="119">
        <f>SUMIF(Takings!$B:$B,'2012'!$B158,Takings!E:E)</f>
        <v>0</v>
      </c>
      <c r="F158" s="128">
        <f>SUMIF(Takings!$B:$B,'2012'!$B158,Takings!F:F)</f>
        <v>1030.2</v>
      </c>
      <c r="G158" s="131">
        <f>SUMIF(Takings!$B:$B,'2012'!$B158,Takings!G:G)</f>
        <v>40</v>
      </c>
      <c r="H158" s="128">
        <f t="shared" si="88"/>
        <v>25.755000000000003</v>
      </c>
      <c r="I158" s="129">
        <f>SUMIF(Takings!$B:$B,'2012'!$B158,Takings!I:I)</f>
        <v>404</v>
      </c>
      <c r="J158" s="130">
        <f>SUMIF(Takings!$B:$B,'2012'!$B158,Takings!J:J)</f>
        <v>12</v>
      </c>
      <c r="K158" s="130">
        <f t="shared" si="89"/>
        <v>52</v>
      </c>
      <c r="L158" s="129">
        <f t="shared" si="90"/>
        <v>33.666666666666664</v>
      </c>
      <c r="M158" s="128">
        <f t="shared" si="91"/>
        <v>27.580769230769231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53" t="s">
        <v>1242</v>
      </c>
      <c r="B159" s="132">
        <v>41067</v>
      </c>
      <c r="C159" s="129">
        <f>SUMIF(Takings!$B:$B,'2012'!$B159,Takings!C:C)</f>
        <v>969.68</v>
      </c>
      <c r="D159" s="119">
        <f>SUMIF(Takings!$B:$B,'2012'!$B159,Takings!D:D)</f>
        <v>0</v>
      </c>
      <c r="E159" s="119">
        <f>SUMIF(Takings!$B:$B,'2012'!$B159,Takings!E:E)</f>
        <v>0</v>
      </c>
      <c r="F159" s="128">
        <f>SUMIF(Takings!$B:$B,'2012'!$B159,Takings!F:F)</f>
        <v>847.85</v>
      </c>
      <c r="G159" s="131">
        <f>SUMIF(Takings!$B:$B,'2012'!$B159,Takings!G:G)</f>
        <v>43</v>
      </c>
      <c r="H159" s="128">
        <f t="shared" si="88"/>
        <v>19.717441860465115</v>
      </c>
      <c r="I159" s="129">
        <f>SUMIF(Takings!$B:$B,'2012'!$B159,Takings!I:I)</f>
        <v>121.83</v>
      </c>
      <c r="J159" s="130">
        <f>SUMIF(Takings!$B:$B,'2012'!$B159,Takings!J:J)</f>
        <v>7</v>
      </c>
      <c r="K159" s="130">
        <f t="shared" si="89"/>
        <v>50</v>
      </c>
      <c r="L159" s="129">
        <f t="shared" si="90"/>
        <v>17.404285714285713</v>
      </c>
      <c r="M159" s="128">
        <f t="shared" si="91"/>
        <v>19.393600000000003</v>
      </c>
      <c r="N159" s="127" t="str">
        <f>IF(VLOOKUP($B159,Takings!$B:$P,13,0)=0,"",VLOOKUP($B159,Takings!$B:$P,13,0))</f>
        <v/>
      </c>
      <c r="O159" s="126" t="str">
        <f>IF(VLOOKUP($B159,Takings!$B:$P,14,0)=0,"",VLOOKUP($B159,Takings!$B:$P,14,0))</f>
        <v/>
      </c>
      <c r="P159" s="125" t="str">
        <f>IF(VLOOKUP($B159,Takings!$B:$P,15,0)=0,"",VLOOKUP($B159,Takings!$B:$P,15,0))</f>
        <v/>
      </c>
    </row>
    <row r="160" spans="1:16" x14ac:dyDescent="0.35">
      <c r="A160" s="153" t="s">
        <v>1242</v>
      </c>
      <c r="B160" s="132">
        <v>41068</v>
      </c>
      <c r="C160" s="129">
        <f>SUMIF(Takings!$B:$B,'2012'!$B160,Takings!C:C)</f>
        <v>1127.4000000000001</v>
      </c>
      <c r="D160" s="119">
        <f>SUMIF(Takings!$B:$B,'2012'!$B160,Takings!D:D)</f>
        <v>0</v>
      </c>
      <c r="E160" s="119">
        <f>SUMIF(Takings!$B:$B,'2012'!$B160,Takings!E:E)</f>
        <v>0</v>
      </c>
      <c r="F160" s="128">
        <f>SUMIF(Takings!$B:$B,'2012'!$B160,Takings!F:F)</f>
        <v>827.45</v>
      </c>
      <c r="G160" s="131">
        <f>SUMIF(Takings!$B:$B,'2012'!$B160,Takings!G:G)</f>
        <v>40</v>
      </c>
      <c r="H160" s="128">
        <f t="shared" si="88"/>
        <v>20.686250000000001</v>
      </c>
      <c r="I160" s="129">
        <f>SUMIF(Takings!$B:$B,'2012'!$B160,Takings!I:I)</f>
        <v>299.95</v>
      </c>
      <c r="J160" s="130">
        <f>SUMIF(Takings!$B:$B,'2012'!$B160,Takings!J:J)</f>
        <v>6</v>
      </c>
      <c r="K160" s="130">
        <f t="shared" si="89"/>
        <v>46</v>
      </c>
      <c r="L160" s="129">
        <f t="shared" si="90"/>
        <v>49.991666666666667</v>
      </c>
      <c r="M160" s="128">
        <f t="shared" si="91"/>
        <v>24.508695652173916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53" t="s">
        <v>1242</v>
      </c>
      <c r="B161" s="132">
        <v>41069</v>
      </c>
      <c r="C161" s="129">
        <f>SUMIF(Takings!$B:$B,'2012'!$B161,Takings!C:C)</f>
        <v>1030.72</v>
      </c>
      <c r="D161" s="119">
        <f>SUMIF(Takings!$B:$B,'2012'!$B161,Takings!D:D)</f>
        <v>0</v>
      </c>
      <c r="E161" s="119">
        <f>SUMIF(Takings!$B:$B,'2012'!$B161,Takings!E:E)</f>
        <v>0</v>
      </c>
      <c r="F161" s="128">
        <f>SUMIF(Takings!$B:$B,'2012'!$B161,Takings!F:F)</f>
        <v>738.7</v>
      </c>
      <c r="G161" s="131">
        <f>SUMIF(Takings!$B:$B,'2012'!$B161,Takings!G:G)</f>
        <v>31</v>
      </c>
      <c r="H161" s="128">
        <f t="shared" si="88"/>
        <v>23.829032258064519</v>
      </c>
      <c r="I161" s="129">
        <f>SUMIF(Takings!$B:$B,'2012'!$B161,Takings!I:I)</f>
        <v>292.02</v>
      </c>
      <c r="J161" s="130">
        <f>SUMIF(Takings!$B:$B,'2012'!$B161,Takings!J:J)</f>
        <v>6</v>
      </c>
      <c r="K161" s="130">
        <f t="shared" si="89"/>
        <v>37</v>
      </c>
      <c r="L161" s="129">
        <f t="shared" si="90"/>
        <v>48.669999999999995</v>
      </c>
      <c r="M161" s="128">
        <f t="shared" si="91"/>
        <v>27.857297297297297</v>
      </c>
      <c r="N161" s="127" t="str">
        <f>IF(VLOOKUP($B161,Takings!$B:$P,13,0)=0,"",VLOOKUP($B161,Takings!$B:$P,13,0))</f>
        <v/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41070</v>
      </c>
      <c r="C162" s="119">
        <f>SUM(C156:C161)</f>
        <v>5863.89</v>
      </c>
      <c r="D162" s="119">
        <f>VLOOKUP($B162,Takings!$B:$P,3,0)</f>
        <v>2693.48</v>
      </c>
      <c r="E162" s="122">
        <f>SUM(C162:D162)</f>
        <v>8557.3700000000008</v>
      </c>
      <c r="F162" s="118"/>
      <c r="G162" s="121">
        <f>SUM(G156:G161)</f>
        <v>214</v>
      </c>
      <c r="H162" s="118">
        <f>AVERAGE(H156:H161)</f>
        <v>20.273908004042259</v>
      </c>
      <c r="I162" s="119">
        <f>SUM(I156:I161)</f>
        <v>1488.34</v>
      </c>
      <c r="J162" s="120">
        <f>SUM(J156:J161)</f>
        <v>45</v>
      </c>
      <c r="K162" s="120">
        <f>SUM(G162,J162)</f>
        <v>259</v>
      </c>
      <c r="L162" s="119">
        <f>AVERAGE(L156:L161)</f>
        <v>33.784186507936504</v>
      </c>
      <c r="M162" s="118">
        <f>AVERAGE(M156:M161)</f>
        <v>22.472310668623717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43" t="s">
        <v>1243</v>
      </c>
      <c r="B163" s="142">
        <v>41071</v>
      </c>
      <c r="C163" s="138">
        <f>SUMIF(Takings!$B:$B,'2012'!$B163,Takings!C:C)</f>
        <v>0</v>
      </c>
      <c r="D163" s="119">
        <f>SUMIF(Takings!$B:$B,'2012'!$B163,Takings!D:D)</f>
        <v>0</v>
      </c>
      <c r="E163" s="119">
        <f>SUMIF(Takings!$B:$B,'2012'!$B163,Takings!E:E)</f>
        <v>0</v>
      </c>
      <c r="F163" s="140">
        <f>SUMIF(Takings!$B:$B,'2012'!$B163,Takings!F:F)</f>
        <v>0</v>
      </c>
      <c r="G163" s="141">
        <f>SUMIF(Takings!$B:$B,'2012'!$B163,Takings!G:G)</f>
        <v>0</v>
      </c>
      <c r="H163" s="140">
        <f t="shared" ref="H163:H168" si="92">IFERROR(F163/G163,0)</f>
        <v>0</v>
      </c>
      <c r="I163" s="138">
        <f>SUMIF(Takings!$B:$B,'2012'!$B163,Takings!I:I)</f>
        <v>0</v>
      </c>
      <c r="J163" s="139">
        <f>SUMIF(Takings!$B:$B,'2012'!$B163,Takings!J:J)</f>
        <v>0</v>
      </c>
      <c r="K163" s="139">
        <f t="shared" ref="K163:K168" si="93">IFERROR(SUM(G163,J163),0)</f>
        <v>0</v>
      </c>
      <c r="L163" s="138">
        <f t="shared" ref="L163:L168" si="94">IFERROR(MEDIAN(I163/J163),0)</f>
        <v>0</v>
      </c>
      <c r="M163" s="140">
        <f t="shared" ref="M163:M168" si="95">IFERROR(SUM(F163,I163)/K163,0)</f>
        <v>0</v>
      </c>
      <c r="N163" s="137" t="str">
        <f>IF(VLOOKUP($B163,Takings!$B:$P,13,0)=0,"",VLOOKUP($B163,Takings!$B:$P,13,0))</f>
        <v>QUEENS BIRTHDAY</v>
      </c>
      <c r="O163" s="136" t="str">
        <f>IF(VLOOKUP($B163,Takings!$B:$P,14,0)=0,"",VLOOKUP($B163,Takings!$B:$P,14,0))</f>
        <v/>
      </c>
      <c r="P163" s="135" t="str">
        <f>IF(VLOOKUP($B163,Takings!$B:$P,15,0)=0,"",VLOOKUP($B163,Takings!$B:$P,15,0))</f>
        <v/>
      </c>
    </row>
    <row r="164" spans="1:16" x14ac:dyDescent="0.35">
      <c r="A164" s="153" t="s">
        <v>1243</v>
      </c>
      <c r="B164" s="132">
        <v>41072</v>
      </c>
      <c r="C164" s="129">
        <f>SUMIF(Takings!$B:$B,'2012'!$B164,Takings!C:C)</f>
        <v>821.18</v>
      </c>
      <c r="D164" s="119">
        <f>SUMIF(Takings!$B:$B,'2012'!$B164,Takings!D:D)</f>
        <v>0</v>
      </c>
      <c r="E164" s="119">
        <f>SUMIF(Takings!$B:$B,'2012'!$B164,Takings!E:E)</f>
        <v>0</v>
      </c>
      <c r="F164" s="128">
        <f>SUMIF(Takings!$B:$B,'2012'!$B164,Takings!F:F)</f>
        <v>447</v>
      </c>
      <c r="G164" s="131">
        <f>SUMIF(Takings!$B:$B,'2012'!$B164,Takings!G:G)</f>
        <v>36</v>
      </c>
      <c r="H164" s="128">
        <f t="shared" si="92"/>
        <v>12.416666666666666</v>
      </c>
      <c r="I164" s="129">
        <f>SUMIF(Takings!$B:$B,'2012'!$B164,Takings!I:I)</f>
        <v>374.18</v>
      </c>
      <c r="J164" s="130">
        <f>SUMIF(Takings!$B:$B,'2012'!$B164,Takings!J:J)</f>
        <v>13</v>
      </c>
      <c r="K164" s="130">
        <f t="shared" si="93"/>
        <v>49</v>
      </c>
      <c r="L164" s="129">
        <f t="shared" si="94"/>
        <v>28.783076923076923</v>
      </c>
      <c r="M164" s="128">
        <f t="shared" si="95"/>
        <v>16.758775510204082</v>
      </c>
      <c r="N164" s="127" t="str">
        <f>IF(VLOOKUP($B164,Takings!$B:$P,13,0)=0,"",VLOOKUP($B164,Takings!$B:$P,13,0))</f>
        <v/>
      </c>
      <c r="O164" s="126" t="str">
        <f>IF(VLOOKUP($B164,Takings!$B:$P,14,0)=0,"",VLOOKUP($B164,Takings!$B:$P,14,0))</f>
        <v/>
      </c>
      <c r="P164" s="125" t="str">
        <f>IF(VLOOKUP($B164,Takings!$B:$P,15,0)=0,"",VLOOKUP($B164,Takings!$B:$P,15,0))</f>
        <v/>
      </c>
    </row>
    <row r="165" spans="1:16" x14ac:dyDescent="0.35">
      <c r="A165" s="153" t="s">
        <v>1243</v>
      </c>
      <c r="B165" s="132">
        <v>41073</v>
      </c>
      <c r="C165" s="129">
        <f>SUMIF(Takings!$B:$B,'2012'!$B165,Takings!C:C)</f>
        <v>636.92999999999995</v>
      </c>
      <c r="D165" s="119">
        <f>SUMIF(Takings!$B:$B,'2012'!$B165,Takings!D:D)</f>
        <v>0</v>
      </c>
      <c r="E165" s="119">
        <f>SUMIF(Takings!$B:$B,'2012'!$B165,Takings!E:E)</f>
        <v>0</v>
      </c>
      <c r="F165" s="128">
        <f>SUMIF(Takings!$B:$B,'2012'!$B165,Takings!F:F)</f>
        <v>469.1</v>
      </c>
      <c r="G165" s="131">
        <f>SUMIF(Takings!$B:$B,'2012'!$B165,Takings!G:G)</f>
        <v>31</v>
      </c>
      <c r="H165" s="128">
        <f t="shared" si="92"/>
        <v>15.13225806451613</v>
      </c>
      <c r="I165" s="129">
        <f>SUMIF(Takings!$B:$B,'2012'!$B165,Takings!I:I)</f>
        <v>167.83</v>
      </c>
      <c r="J165" s="130">
        <f>SUMIF(Takings!$B:$B,'2012'!$B165,Takings!J:J)</f>
        <v>4</v>
      </c>
      <c r="K165" s="130">
        <f t="shared" si="93"/>
        <v>35</v>
      </c>
      <c r="L165" s="129">
        <f t="shared" si="94"/>
        <v>41.957500000000003</v>
      </c>
      <c r="M165" s="128">
        <f t="shared" si="95"/>
        <v>18.198</v>
      </c>
      <c r="N165" s="127" t="str">
        <f>IF(VLOOKUP($B165,Takings!$B:$P,13,0)=0,"",VLOOKUP($B165,Takings!$B:$P,13,0))</f>
        <v/>
      </c>
      <c r="O165" s="126" t="str">
        <f>IF(VLOOKUP($B165,Takings!$B:$P,14,0)=0,"",VLOOKUP($B165,Takings!$B:$P,14,0))</f>
        <v/>
      </c>
      <c r="P165" s="125" t="str">
        <f>IF(VLOOKUP($B165,Takings!$B:$P,15,0)=0,"",VLOOKUP($B165,Takings!$B:$P,15,0))</f>
        <v/>
      </c>
    </row>
    <row r="166" spans="1:16" x14ac:dyDescent="0.35">
      <c r="A166" s="153" t="s">
        <v>1243</v>
      </c>
      <c r="B166" s="132">
        <v>41074</v>
      </c>
      <c r="C166" s="129">
        <f>SUMIF(Takings!$B:$B,'2012'!$B166,Takings!C:C)</f>
        <v>975.17</v>
      </c>
      <c r="D166" s="119">
        <f>SUMIF(Takings!$B:$B,'2012'!$B166,Takings!D:D)</f>
        <v>0</v>
      </c>
      <c r="E166" s="119">
        <f>SUMIF(Takings!$B:$B,'2012'!$B166,Takings!E:E)</f>
        <v>0</v>
      </c>
      <c r="F166" s="128">
        <f>SUMIF(Takings!$B:$B,'2012'!$B166,Takings!F:F)</f>
        <v>360.45</v>
      </c>
      <c r="G166" s="131">
        <f>SUMIF(Takings!$B:$B,'2012'!$B166,Takings!G:G)</f>
        <v>21</v>
      </c>
      <c r="H166" s="128">
        <f t="shared" si="92"/>
        <v>17.164285714285715</v>
      </c>
      <c r="I166" s="129">
        <f>SUMIF(Takings!$B:$B,'2012'!$B166,Takings!I:I)</f>
        <v>614.72</v>
      </c>
      <c r="J166" s="130">
        <f>SUMIF(Takings!$B:$B,'2012'!$B166,Takings!J:J)</f>
        <v>9</v>
      </c>
      <c r="K166" s="130">
        <f t="shared" si="93"/>
        <v>30</v>
      </c>
      <c r="L166" s="129">
        <f t="shared" si="94"/>
        <v>68.302222222222227</v>
      </c>
      <c r="M166" s="128">
        <f t="shared" si="95"/>
        <v>32.50566666666667</v>
      </c>
      <c r="N166" s="127" t="str">
        <f>IF(VLOOKUP($B166,Takings!$B:$P,13,0)=0,"",VLOOKUP($B166,Takings!$B:$P,13,0))</f>
        <v/>
      </c>
      <c r="O166" s="126" t="str">
        <f>IF(VLOOKUP($B166,Takings!$B:$P,14,0)=0,"",VLOOKUP($B166,Takings!$B:$P,14,0))</f>
        <v/>
      </c>
      <c r="P166" s="125" t="str">
        <f>IF(VLOOKUP($B166,Takings!$B:$P,15,0)=0,"",VLOOKUP($B166,Takings!$B:$P,15,0))</f>
        <v/>
      </c>
    </row>
    <row r="167" spans="1:16" x14ac:dyDescent="0.35">
      <c r="A167" s="153" t="s">
        <v>1243</v>
      </c>
      <c r="B167" s="132">
        <v>41075</v>
      </c>
      <c r="C167" s="129">
        <f>SUMIF(Takings!$B:$B,'2012'!$B167,Takings!C:C)</f>
        <v>1647.42</v>
      </c>
      <c r="D167" s="119">
        <f>SUMIF(Takings!$B:$B,'2012'!$B167,Takings!D:D)</f>
        <v>0</v>
      </c>
      <c r="E167" s="119">
        <f>SUMIF(Takings!$B:$B,'2012'!$B167,Takings!E:E)</f>
        <v>0</v>
      </c>
      <c r="F167" s="128">
        <f>SUMIF(Takings!$B:$B,'2012'!$B167,Takings!F:F)</f>
        <v>1037.0999999999999</v>
      </c>
      <c r="G167" s="131">
        <f>SUMIF(Takings!$B:$B,'2012'!$B167,Takings!G:G)</f>
        <v>41</v>
      </c>
      <c r="H167" s="128">
        <f t="shared" si="92"/>
        <v>25.29512195121951</v>
      </c>
      <c r="I167" s="129">
        <f>SUMIF(Takings!$B:$B,'2012'!$B167,Takings!I:I)</f>
        <v>610.32000000000005</v>
      </c>
      <c r="J167" s="130">
        <f>SUMIF(Takings!$B:$B,'2012'!$B167,Takings!J:J)</f>
        <v>14</v>
      </c>
      <c r="K167" s="130">
        <f t="shared" si="93"/>
        <v>55</v>
      </c>
      <c r="L167" s="129">
        <f t="shared" si="94"/>
        <v>43.594285714285718</v>
      </c>
      <c r="M167" s="128">
        <f t="shared" si="95"/>
        <v>29.953090909090911</v>
      </c>
      <c r="N167" s="127" t="str">
        <f>IF(VLOOKUP($B167,Takings!$B:$P,13,0)=0,"",VLOOKUP($B167,Takings!$B:$P,13,0))</f>
        <v/>
      </c>
      <c r="O167" s="126" t="str">
        <f>IF(VLOOKUP($B167,Takings!$B:$P,14,0)=0,"",VLOOKUP($B167,Takings!$B:$P,14,0))</f>
        <v/>
      </c>
      <c r="P167" s="125" t="str">
        <f>IF(VLOOKUP($B167,Takings!$B:$P,15,0)=0,"",VLOOKUP($B167,Takings!$B:$P,15,0))</f>
        <v/>
      </c>
    </row>
    <row r="168" spans="1:16" x14ac:dyDescent="0.35">
      <c r="A168" s="153" t="s">
        <v>1243</v>
      </c>
      <c r="B168" s="132">
        <v>41076</v>
      </c>
      <c r="C168" s="129">
        <f>SUMIF(Takings!$B:$B,'2012'!$B168,Takings!C:C)</f>
        <v>924.89</v>
      </c>
      <c r="D168" s="119">
        <f>SUMIF(Takings!$B:$B,'2012'!$B168,Takings!D:D)</f>
        <v>0</v>
      </c>
      <c r="E168" s="119">
        <f>SUMIF(Takings!$B:$B,'2012'!$B168,Takings!E:E)</f>
        <v>0</v>
      </c>
      <c r="F168" s="128">
        <f>SUMIF(Takings!$B:$B,'2012'!$B168,Takings!F:F)</f>
        <v>318.75</v>
      </c>
      <c r="G168" s="131">
        <f>SUMIF(Takings!$B:$B,'2012'!$B168,Takings!G:G)</f>
        <v>20</v>
      </c>
      <c r="H168" s="128">
        <f t="shared" si="92"/>
        <v>15.9375</v>
      </c>
      <c r="I168" s="129">
        <f>SUMIF(Takings!$B:$B,'2012'!$B168,Takings!I:I)</f>
        <v>606.14</v>
      </c>
      <c r="J168" s="130">
        <f>SUMIF(Takings!$B:$B,'2012'!$B168,Takings!J:J)</f>
        <v>14</v>
      </c>
      <c r="K168" s="130">
        <f t="shared" si="93"/>
        <v>34</v>
      </c>
      <c r="L168" s="129">
        <f t="shared" si="94"/>
        <v>43.295714285714283</v>
      </c>
      <c r="M168" s="128">
        <f t="shared" si="95"/>
        <v>27.20264705882353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41077</v>
      </c>
      <c r="C169" s="119">
        <f>SUM(C163:C168)</f>
        <v>5005.59</v>
      </c>
      <c r="D169" s="119">
        <f>VLOOKUP($B169,Takings!$B:$P,3,0)</f>
        <v>2680.96</v>
      </c>
      <c r="E169" s="122">
        <f>SUM(C169:D169)</f>
        <v>7686.55</v>
      </c>
      <c r="F169" s="118"/>
      <c r="G169" s="121">
        <f>SUM(G163:G168)</f>
        <v>149</v>
      </c>
      <c r="H169" s="118">
        <f>AVERAGE(H163:H168)</f>
        <v>14.324305399448003</v>
      </c>
      <c r="I169" s="119">
        <f>SUM(I163:I168)</f>
        <v>2373.19</v>
      </c>
      <c r="J169" s="120">
        <f>SUM(J163:J168)</f>
        <v>54</v>
      </c>
      <c r="K169" s="120">
        <f>SUM(G169,J169)</f>
        <v>203</v>
      </c>
      <c r="L169" s="119">
        <f>AVERAGE(L163:L168)</f>
        <v>37.655466524216529</v>
      </c>
      <c r="M169" s="118">
        <f>AVERAGE(M163:M168)</f>
        <v>20.769696690797534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53" t="s">
        <v>1244</v>
      </c>
      <c r="B170" s="132">
        <v>41078</v>
      </c>
      <c r="C170" s="129">
        <f>SUMIF(Takings!$B:$B,'2012'!$B170,Takings!C:C)</f>
        <v>798.14</v>
      </c>
      <c r="D170" s="119">
        <f>SUMIF(Takings!$B:$B,'2012'!$B170,Takings!D:D)</f>
        <v>0</v>
      </c>
      <c r="E170" s="119">
        <f>SUMIF(Takings!$B:$B,'2012'!$B170,Takings!E:E)</f>
        <v>0</v>
      </c>
      <c r="F170" s="128">
        <f>SUMIF(Takings!$B:$B,'2012'!$B170,Takings!F:F)</f>
        <v>486.65</v>
      </c>
      <c r="G170" s="131">
        <f>SUMIF(Takings!$B:$B,'2012'!$B170,Takings!G:G)</f>
        <v>33</v>
      </c>
      <c r="H170" s="128">
        <f t="shared" ref="H170:H175" si="96">IFERROR(F170/G170,0)</f>
        <v>14.746969696969696</v>
      </c>
      <c r="I170" s="129">
        <f>SUMIF(Takings!$B:$B,'2012'!$B170,Takings!I:I)</f>
        <v>311.49</v>
      </c>
      <c r="J170" s="130">
        <f>SUMIF(Takings!$B:$B,'2012'!$B170,Takings!J:J)</f>
        <v>7</v>
      </c>
      <c r="K170" s="130">
        <f t="shared" ref="K170:K175" si="97">IFERROR(SUM(G170,J170),0)</f>
        <v>40</v>
      </c>
      <c r="L170" s="129">
        <f t="shared" ref="L170:L175" si="98">IFERROR(MEDIAN(I170/J170),0)</f>
        <v>44.498571428571431</v>
      </c>
      <c r="M170" s="128">
        <f t="shared" ref="M170:M175" si="99">IFERROR(SUM(F170,I170)/K170,0)</f>
        <v>19.953499999999998</v>
      </c>
      <c r="N170" s="127" t="str">
        <f>IF(VLOOKUP($B170,Takings!$B:$P,13,0)=0,"",VLOOKUP($B170,Takings!$B:$P,13,0))</f>
        <v/>
      </c>
      <c r="O170" s="126" t="str">
        <f>IF(VLOOKUP($B170,Takings!$B:$P,14,0)=0,"",VLOOKUP($B170,Takings!$B:$P,14,0))</f>
        <v/>
      </c>
      <c r="P170" s="125" t="str">
        <f>IF(VLOOKUP($B170,Takings!$B:$P,15,0)=0,"",VLOOKUP($B170,Takings!$B:$P,15,0))</f>
        <v/>
      </c>
    </row>
    <row r="171" spans="1:16" x14ac:dyDescent="0.35">
      <c r="A171" s="153" t="s">
        <v>1244</v>
      </c>
      <c r="B171" s="132">
        <v>41079</v>
      </c>
      <c r="C171" s="129">
        <f>SUMIF(Takings!$B:$B,'2012'!$B171,Takings!C:C)</f>
        <v>749.43</v>
      </c>
      <c r="D171" s="119">
        <f>SUMIF(Takings!$B:$B,'2012'!$B171,Takings!D:D)</f>
        <v>0</v>
      </c>
      <c r="E171" s="119">
        <f>SUMIF(Takings!$B:$B,'2012'!$B171,Takings!E:E)</f>
        <v>0</v>
      </c>
      <c r="F171" s="128">
        <f>SUMIF(Takings!$B:$B,'2012'!$B171,Takings!F:F)</f>
        <v>356.43</v>
      </c>
      <c r="G171" s="131">
        <f>SUMIF(Takings!$B:$B,'2012'!$B171,Takings!G:G)</f>
        <v>28</v>
      </c>
      <c r="H171" s="128">
        <f t="shared" si="96"/>
        <v>12.729642857142858</v>
      </c>
      <c r="I171" s="129">
        <f>SUMIF(Takings!$B:$B,'2012'!$B171,Takings!I:I)</f>
        <v>392.93</v>
      </c>
      <c r="J171" s="130">
        <f>SUMIF(Takings!$B:$B,'2012'!$B171,Takings!J:J)</f>
        <v>10</v>
      </c>
      <c r="K171" s="130">
        <f t="shared" si="97"/>
        <v>38</v>
      </c>
      <c r="L171" s="129">
        <f t="shared" si="98"/>
        <v>39.292999999999999</v>
      </c>
      <c r="M171" s="128">
        <f t="shared" si="99"/>
        <v>19.72</v>
      </c>
      <c r="N171" s="127" t="str">
        <f>IF(VLOOKUP($B171,Takings!$B:$P,13,0)=0,"",VLOOKUP($B171,Takings!$B:$P,13,0))</f>
        <v/>
      </c>
      <c r="O171" s="126" t="str">
        <f>IF(VLOOKUP($B171,Takings!$B:$P,14,0)=0,"",VLOOKUP($B171,Takings!$B:$P,14,0))</f>
        <v/>
      </c>
      <c r="P171" s="125" t="str">
        <f>IF(VLOOKUP($B171,Takings!$B:$P,15,0)=0,"",VLOOKUP($B171,Takings!$B:$P,15,0))</f>
        <v/>
      </c>
    </row>
    <row r="172" spans="1:16" x14ac:dyDescent="0.35">
      <c r="A172" s="153" t="s">
        <v>1244</v>
      </c>
      <c r="B172" s="132">
        <v>41080</v>
      </c>
      <c r="C172" s="129">
        <f>SUMIF(Takings!$B:$B,'2012'!$B172,Takings!C:C)</f>
        <v>1057.21</v>
      </c>
      <c r="D172" s="119">
        <f>SUMIF(Takings!$B:$B,'2012'!$B172,Takings!D:D)</f>
        <v>0</v>
      </c>
      <c r="E172" s="119">
        <f>SUMIF(Takings!$B:$B,'2012'!$B172,Takings!E:E)</f>
        <v>0</v>
      </c>
      <c r="F172" s="128">
        <f>SUMIF(Takings!$B:$B,'2012'!$B172,Takings!F:F)</f>
        <v>720.35</v>
      </c>
      <c r="G172" s="131">
        <f>SUMIF(Takings!$B:$B,'2012'!$B172,Takings!G:G)</f>
        <v>37</v>
      </c>
      <c r="H172" s="128">
        <f t="shared" si="96"/>
        <v>19.46891891891892</v>
      </c>
      <c r="I172" s="129">
        <f>SUMIF(Takings!$B:$B,'2012'!$B172,Takings!I:I)</f>
        <v>336.86</v>
      </c>
      <c r="J172" s="130">
        <f>SUMIF(Takings!$B:$B,'2012'!$B172,Takings!J:J)</f>
        <v>9</v>
      </c>
      <c r="K172" s="130">
        <f t="shared" si="97"/>
        <v>46</v>
      </c>
      <c r="L172" s="129">
        <f t="shared" si="98"/>
        <v>37.428888888888892</v>
      </c>
      <c r="M172" s="128">
        <f t="shared" si="99"/>
        <v>22.982826086956521</v>
      </c>
      <c r="N172" s="127" t="str">
        <f>IF(VLOOKUP($B172,Takings!$B:$P,13,0)=0,"",VLOOKUP($B172,Takings!$B:$P,13,0))</f>
        <v/>
      </c>
      <c r="O172" s="126" t="str">
        <f>IF(VLOOKUP($B172,Takings!$B:$P,14,0)=0,"",VLOOKUP($B172,Takings!$B:$P,14,0))</f>
        <v/>
      </c>
      <c r="P172" s="125" t="str">
        <f>IF(VLOOKUP($B172,Takings!$B:$P,15,0)=0,"",VLOOKUP($B172,Takings!$B:$P,15,0))</f>
        <v/>
      </c>
    </row>
    <row r="173" spans="1:16" x14ac:dyDescent="0.35">
      <c r="A173" s="153" t="s">
        <v>1244</v>
      </c>
      <c r="B173" s="132">
        <v>41081</v>
      </c>
      <c r="C173" s="129">
        <f>SUMIF(Takings!$B:$B,'2012'!$B173,Takings!C:C)</f>
        <v>1271.23</v>
      </c>
      <c r="D173" s="119">
        <f>SUMIF(Takings!$B:$B,'2012'!$B173,Takings!D:D)</f>
        <v>0</v>
      </c>
      <c r="E173" s="119">
        <f>SUMIF(Takings!$B:$B,'2012'!$B173,Takings!E:E)</f>
        <v>0</v>
      </c>
      <c r="F173" s="128">
        <f>SUMIF(Takings!$B:$B,'2012'!$B173,Takings!F:F)</f>
        <v>821.3</v>
      </c>
      <c r="G173" s="131">
        <f>SUMIF(Takings!$B:$B,'2012'!$B173,Takings!G:G)</f>
        <v>41</v>
      </c>
      <c r="H173" s="128">
        <f t="shared" si="96"/>
        <v>20.03170731707317</v>
      </c>
      <c r="I173" s="129">
        <f>SUMIF(Takings!$B:$B,'2012'!$B173,Takings!I:I)</f>
        <v>449.93</v>
      </c>
      <c r="J173" s="130">
        <f>SUMIF(Takings!$B:$B,'2012'!$B173,Takings!J:J)</f>
        <v>11</v>
      </c>
      <c r="K173" s="130">
        <f t="shared" si="97"/>
        <v>52</v>
      </c>
      <c r="L173" s="129">
        <f t="shared" si="98"/>
        <v>40.902727272727276</v>
      </c>
      <c r="M173" s="128">
        <f t="shared" si="99"/>
        <v>24.446730769230768</v>
      </c>
      <c r="N173" s="127" t="str">
        <f>IF(VLOOKUP($B173,Takings!$B:$P,13,0)=0,"",VLOOKUP($B173,Takings!$B:$P,13,0))</f>
        <v/>
      </c>
      <c r="O173" s="126" t="str">
        <f>IF(VLOOKUP($B173,Takings!$B:$P,14,0)=0,"",VLOOKUP($B173,Takings!$B:$P,14,0))</f>
        <v/>
      </c>
      <c r="P173" s="125" t="str">
        <f>IF(VLOOKUP($B173,Takings!$B:$P,15,0)=0,"",VLOOKUP($B173,Takings!$B:$P,15,0))</f>
        <v/>
      </c>
    </row>
    <row r="174" spans="1:16" x14ac:dyDescent="0.35">
      <c r="A174" s="153" t="s">
        <v>1244</v>
      </c>
      <c r="B174" s="132">
        <v>41082</v>
      </c>
      <c r="C174" s="129">
        <f>SUMIF(Takings!$B:$B,'2012'!$B174,Takings!C:C)</f>
        <v>1382.36</v>
      </c>
      <c r="D174" s="119">
        <f>SUMIF(Takings!$B:$B,'2012'!$B174,Takings!D:D)</f>
        <v>0</v>
      </c>
      <c r="E174" s="119">
        <f>SUMIF(Takings!$B:$B,'2012'!$B174,Takings!E:E)</f>
        <v>0</v>
      </c>
      <c r="F174" s="128">
        <f>SUMIF(Takings!$B:$B,'2012'!$B174,Takings!F:F)</f>
        <v>719.36</v>
      </c>
      <c r="G174" s="131">
        <f>SUMIF(Takings!$B:$B,'2012'!$B174,Takings!G:G)</f>
        <v>36</v>
      </c>
      <c r="H174" s="128">
        <f t="shared" si="96"/>
        <v>19.982222222222223</v>
      </c>
      <c r="I174" s="129">
        <f>SUMIF(Takings!$B:$B,'2012'!$B174,Takings!I:I)</f>
        <v>662.61</v>
      </c>
      <c r="J174" s="130">
        <f>SUMIF(Takings!$B:$B,'2012'!$B174,Takings!J:J)</f>
        <v>13</v>
      </c>
      <c r="K174" s="130">
        <f t="shared" si="97"/>
        <v>49</v>
      </c>
      <c r="L174" s="129">
        <f t="shared" si="98"/>
        <v>50.97</v>
      </c>
      <c r="M174" s="128">
        <f t="shared" si="99"/>
        <v>28.203469387755103</v>
      </c>
      <c r="N174" s="127" t="str">
        <f>IF(VLOOKUP($B174,Takings!$B:$P,13,0)=0,"",VLOOKUP($B174,Takings!$B:$P,13,0))</f>
        <v/>
      </c>
      <c r="O174" s="126" t="str">
        <f>IF(VLOOKUP($B174,Takings!$B:$P,14,0)=0,"",VLOOKUP($B174,Takings!$B:$P,14,0))</f>
        <v/>
      </c>
      <c r="P174" s="125" t="str">
        <f>IF(VLOOKUP($B174,Takings!$B:$P,15,0)=0,"",VLOOKUP($B174,Takings!$B:$P,15,0))</f>
        <v/>
      </c>
    </row>
    <row r="175" spans="1:16" x14ac:dyDescent="0.35">
      <c r="A175" s="153" t="s">
        <v>1244</v>
      </c>
      <c r="B175" s="132">
        <v>41083</v>
      </c>
      <c r="C175" s="129">
        <f>SUMIF(Takings!$B:$B,'2012'!$B175,Takings!C:C)</f>
        <v>1580.97</v>
      </c>
      <c r="D175" s="119">
        <f>SUMIF(Takings!$B:$B,'2012'!$B175,Takings!D:D)</f>
        <v>0</v>
      </c>
      <c r="E175" s="119">
        <f>SUMIF(Takings!$B:$B,'2012'!$B175,Takings!E:E)</f>
        <v>0</v>
      </c>
      <c r="F175" s="128">
        <f>SUMIF(Takings!$B:$B,'2012'!$B175,Takings!F:F)</f>
        <v>870.2</v>
      </c>
      <c r="G175" s="131">
        <f>SUMIF(Takings!$B:$B,'2012'!$B175,Takings!G:G)</f>
        <v>25</v>
      </c>
      <c r="H175" s="128">
        <f t="shared" si="96"/>
        <v>34.808</v>
      </c>
      <c r="I175" s="129">
        <f>SUMIF(Takings!$B:$B,'2012'!$B175,Takings!I:I)</f>
        <v>710.77</v>
      </c>
      <c r="J175" s="130">
        <f>SUMIF(Takings!$B:$B,'2012'!$B175,Takings!J:J)</f>
        <v>14</v>
      </c>
      <c r="K175" s="130">
        <f t="shared" si="97"/>
        <v>39</v>
      </c>
      <c r="L175" s="129">
        <f t="shared" si="98"/>
        <v>50.769285714285715</v>
      </c>
      <c r="M175" s="128">
        <f t="shared" si="99"/>
        <v>40.537692307692311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41084</v>
      </c>
      <c r="C176" s="119">
        <f>SUM(C170:C175)</f>
        <v>6839.34</v>
      </c>
      <c r="D176" s="119">
        <f>VLOOKUP($B176,Takings!$B:$P,3,0)</f>
        <v>3625.68</v>
      </c>
      <c r="E176" s="122">
        <f>SUM(C176:D176)</f>
        <v>10465.02</v>
      </c>
      <c r="F176" s="118"/>
      <c r="G176" s="121">
        <f>SUM(G170:G175)</f>
        <v>200</v>
      </c>
      <c r="H176" s="118">
        <f>AVERAGE(H170:H175)</f>
        <v>20.294576835387812</v>
      </c>
      <c r="I176" s="119">
        <f>SUM(I170:I175)</f>
        <v>2864.59</v>
      </c>
      <c r="J176" s="120">
        <f>SUM(J170:J175)</f>
        <v>64</v>
      </c>
      <c r="K176" s="120">
        <f>SUM(G176,J176)</f>
        <v>264</v>
      </c>
      <c r="L176" s="119">
        <f>AVERAGE(L170:L175)</f>
        <v>43.977078884078885</v>
      </c>
      <c r="M176" s="118">
        <f>AVERAGE(M170:M175)</f>
        <v>25.974036425272448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53" t="s">
        <v>1245</v>
      </c>
      <c r="B177" s="132">
        <v>41085</v>
      </c>
      <c r="C177" s="129">
        <f>SUMIF(Takings!$B:$B,'2012'!$B177,Takings!C:C)</f>
        <v>865.54</v>
      </c>
      <c r="D177" s="119">
        <f>SUMIF(Takings!$B:$B,'2012'!$B177,Takings!D:D)</f>
        <v>0</v>
      </c>
      <c r="E177" s="119">
        <f>SUMIF(Takings!$B:$B,'2012'!$B177,Takings!E:E)</f>
        <v>0</v>
      </c>
      <c r="F177" s="128">
        <f>SUMIF(Takings!$B:$B,'2012'!$B177,Takings!F:F)</f>
        <v>359.75</v>
      </c>
      <c r="G177" s="131">
        <f>SUMIF(Takings!$B:$B,'2012'!$B177,Takings!G:G)</f>
        <v>23</v>
      </c>
      <c r="H177" s="128">
        <f t="shared" ref="H177:H182" si="100">IFERROR(F177/G177,0)</f>
        <v>15.641304347826088</v>
      </c>
      <c r="I177" s="129">
        <f>SUMIF(Takings!$B:$B,'2012'!$B177,Takings!I:I)</f>
        <v>505.79</v>
      </c>
      <c r="J177" s="130">
        <f>SUMIF(Takings!$B:$B,'2012'!$B177,Takings!J:J)</f>
        <v>11</v>
      </c>
      <c r="K177" s="130">
        <f t="shared" ref="K177:K182" si="101">IFERROR(SUM(G177,J177),0)</f>
        <v>34</v>
      </c>
      <c r="L177" s="129">
        <f t="shared" ref="L177:L182" si="102">IFERROR(MEDIAN(I177/J177),0)</f>
        <v>45.980909090909094</v>
      </c>
      <c r="M177" s="128">
        <f t="shared" ref="M177:M182" si="103">IFERROR(SUM(F177,I177)/K177,0)</f>
        <v>25.457058823529412</v>
      </c>
      <c r="N177" s="127" t="str">
        <f>IF(VLOOKUP($B177,Takings!$B:$P,13,0)=0,"",VLOOKUP($B177,Takings!$B:$P,13,0))</f>
        <v/>
      </c>
      <c r="O177" s="126" t="str">
        <f>IF(VLOOKUP($B177,Takings!$B:$P,14,0)=0,"",VLOOKUP($B177,Takings!$B:$P,14,0))</f>
        <v/>
      </c>
      <c r="P177" s="125" t="str">
        <f>IF(VLOOKUP($B177,Takings!$B:$P,15,0)=0,"",VLOOKUP($B177,Takings!$B:$P,15,0))</f>
        <v/>
      </c>
    </row>
    <row r="178" spans="1:16" x14ac:dyDescent="0.35">
      <c r="A178" s="153" t="s">
        <v>1245</v>
      </c>
      <c r="B178" s="132">
        <v>41086</v>
      </c>
      <c r="C178" s="129">
        <f>SUMIF(Takings!$B:$B,'2012'!$B178,Takings!C:C)</f>
        <v>431.23</v>
      </c>
      <c r="D178" s="119">
        <f>SUMIF(Takings!$B:$B,'2012'!$B178,Takings!D:D)</f>
        <v>0</v>
      </c>
      <c r="E178" s="119">
        <f>SUMIF(Takings!$B:$B,'2012'!$B178,Takings!E:E)</f>
        <v>0</v>
      </c>
      <c r="F178" s="128">
        <f>SUMIF(Takings!$B:$B,'2012'!$B178,Takings!F:F)</f>
        <v>304.5</v>
      </c>
      <c r="G178" s="131">
        <f>SUMIF(Takings!$B:$B,'2012'!$B178,Takings!G:G)</f>
        <v>19</v>
      </c>
      <c r="H178" s="128">
        <f t="shared" si="100"/>
        <v>16.026315789473685</v>
      </c>
      <c r="I178" s="129">
        <f>SUMIF(Takings!$B:$B,'2012'!$B178,Takings!I:I)</f>
        <v>126.73</v>
      </c>
      <c r="J178" s="130">
        <f>SUMIF(Takings!$B:$B,'2012'!$B178,Takings!J:J)</f>
        <v>6</v>
      </c>
      <c r="K178" s="130">
        <f t="shared" si="101"/>
        <v>25</v>
      </c>
      <c r="L178" s="129">
        <f t="shared" si="102"/>
        <v>21.121666666666666</v>
      </c>
      <c r="M178" s="128">
        <f t="shared" si="103"/>
        <v>17.249200000000002</v>
      </c>
      <c r="N178" s="127" t="str">
        <f>IF(VLOOKUP($B178,Takings!$B:$P,13,0)=0,"",VLOOKUP($B178,Takings!$B:$P,13,0))</f>
        <v/>
      </c>
      <c r="O178" s="126" t="str">
        <f>IF(VLOOKUP($B178,Takings!$B:$P,14,0)=0,"",VLOOKUP($B178,Takings!$B:$P,14,0))</f>
        <v/>
      </c>
      <c r="P178" s="125" t="str">
        <f>IF(VLOOKUP($B178,Takings!$B:$P,15,0)=0,"",VLOOKUP($B178,Takings!$B:$P,15,0))</f>
        <v/>
      </c>
    </row>
    <row r="179" spans="1:16" x14ac:dyDescent="0.35">
      <c r="A179" s="153" t="s">
        <v>1245</v>
      </c>
      <c r="B179" s="132">
        <v>41087</v>
      </c>
      <c r="C179" s="129">
        <f>SUMIF(Takings!$B:$B,'2012'!$B179,Takings!C:C)</f>
        <v>1153.76</v>
      </c>
      <c r="D179" s="119">
        <f>SUMIF(Takings!$B:$B,'2012'!$B179,Takings!D:D)</f>
        <v>0</v>
      </c>
      <c r="E179" s="119">
        <f>SUMIF(Takings!$B:$B,'2012'!$B179,Takings!E:E)</f>
        <v>0</v>
      </c>
      <c r="F179" s="128">
        <f>SUMIF(Takings!$B:$B,'2012'!$B179,Takings!F:F)</f>
        <v>576.29999999999995</v>
      </c>
      <c r="G179" s="131">
        <f>SUMIF(Takings!$B:$B,'2012'!$B179,Takings!G:G)</f>
        <v>27</v>
      </c>
      <c r="H179" s="128">
        <f t="shared" si="100"/>
        <v>21.344444444444441</v>
      </c>
      <c r="I179" s="129">
        <f>SUMIF(Takings!$B:$B,'2012'!$B179,Takings!I:I)</f>
        <v>577.46</v>
      </c>
      <c r="J179" s="130">
        <f>SUMIF(Takings!$B:$B,'2012'!$B179,Takings!J:J)</f>
        <v>13</v>
      </c>
      <c r="K179" s="130">
        <f t="shared" si="101"/>
        <v>40</v>
      </c>
      <c r="L179" s="129">
        <f t="shared" si="102"/>
        <v>44.42</v>
      </c>
      <c r="M179" s="128">
        <f t="shared" si="103"/>
        <v>28.844000000000001</v>
      </c>
      <c r="N179" s="127" t="str">
        <f>IF(VLOOKUP($B179,Takings!$B:$P,13,0)=0,"",VLOOKUP($B179,Takings!$B:$P,13,0))</f>
        <v/>
      </c>
      <c r="O179" s="126" t="str">
        <f>IF(VLOOKUP($B179,Takings!$B:$P,14,0)=0,"",VLOOKUP($B179,Takings!$B:$P,14,0))</f>
        <v/>
      </c>
      <c r="P179" s="125" t="str">
        <f>IF(VLOOKUP($B179,Takings!$B:$P,15,0)=0,"",VLOOKUP($B179,Takings!$B:$P,15,0))</f>
        <v/>
      </c>
    </row>
    <row r="180" spans="1:16" x14ac:dyDescent="0.35">
      <c r="A180" s="153" t="s">
        <v>1245</v>
      </c>
      <c r="B180" s="132">
        <v>41088</v>
      </c>
      <c r="C180" s="129">
        <f>SUMIF(Takings!$B:$B,'2012'!$B180,Takings!C:C)</f>
        <v>1090.53</v>
      </c>
      <c r="D180" s="119">
        <f>SUMIF(Takings!$B:$B,'2012'!$B180,Takings!D:D)</f>
        <v>0</v>
      </c>
      <c r="E180" s="119">
        <f>SUMIF(Takings!$B:$B,'2012'!$B180,Takings!E:E)</f>
        <v>0</v>
      </c>
      <c r="F180" s="128">
        <f>SUMIF(Takings!$B:$B,'2012'!$B180,Takings!F:F)</f>
        <v>709.4</v>
      </c>
      <c r="G180" s="131">
        <f>SUMIF(Takings!$B:$B,'2012'!$B180,Takings!G:G)</f>
        <v>39</v>
      </c>
      <c r="H180" s="128">
        <f t="shared" si="100"/>
        <v>18.189743589743589</v>
      </c>
      <c r="I180" s="129">
        <f>SUMIF(Takings!$B:$B,'2012'!$B180,Takings!I:I)</f>
        <v>381.13</v>
      </c>
      <c r="J180" s="130">
        <f>SUMIF(Takings!$B:$B,'2012'!$B180,Takings!J:J)</f>
        <v>8</v>
      </c>
      <c r="K180" s="130">
        <f t="shared" si="101"/>
        <v>47</v>
      </c>
      <c r="L180" s="129">
        <f t="shared" si="102"/>
        <v>47.641249999999999</v>
      </c>
      <c r="M180" s="128">
        <f t="shared" si="103"/>
        <v>23.202765957446807</v>
      </c>
      <c r="N180" s="127" t="str">
        <f>IF(VLOOKUP($B180,Takings!$B:$P,13,0)=0,"",VLOOKUP($B180,Takings!$B:$P,13,0))</f>
        <v/>
      </c>
      <c r="O180" s="126" t="str">
        <f>IF(VLOOKUP($B180,Takings!$B:$P,14,0)=0,"",VLOOKUP($B180,Takings!$B:$P,14,0))</f>
        <v/>
      </c>
      <c r="P180" s="125" t="str">
        <f>IF(VLOOKUP($B180,Takings!$B:$P,15,0)=0,"",VLOOKUP($B180,Takings!$B:$P,15,0))</f>
        <v/>
      </c>
    </row>
    <row r="181" spans="1:16" x14ac:dyDescent="0.35">
      <c r="A181" s="153" t="s">
        <v>1245</v>
      </c>
      <c r="B181" s="132">
        <v>41089</v>
      </c>
      <c r="C181" s="129">
        <f>SUMIF(Takings!$B:$B,'2012'!$B181,Takings!C:C)</f>
        <v>1309.06</v>
      </c>
      <c r="D181" s="119">
        <f>SUMIF(Takings!$B:$B,'2012'!$B181,Takings!D:D)</f>
        <v>0</v>
      </c>
      <c r="E181" s="119">
        <f>SUMIF(Takings!$B:$B,'2012'!$B181,Takings!E:E)</f>
        <v>0</v>
      </c>
      <c r="F181" s="128">
        <f>SUMIF(Takings!$B:$B,'2012'!$B181,Takings!F:F)</f>
        <v>892.5</v>
      </c>
      <c r="G181" s="131">
        <f>SUMIF(Takings!$B:$B,'2012'!$B181,Takings!G:G)</f>
        <v>42</v>
      </c>
      <c r="H181" s="128">
        <f t="shared" si="100"/>
        <v>21.25</v>
      </c>
      <c r="I181" s="129">
        <f>SUMIF(Takings!$B:$B,'2012'!$B181,Takings!I:I)</f>
        <v>416.56</v>
      </c>
      <c r="J181" s="130">
        <f>SUMIF(Takings!$B:$B,'2012'!$B181,Takings!J:J)</f>
        <v>10</v>
      </c>
      <c r="K181" s="130">
        <f t="shared" si="101"/>
        <v>52</v>
      </c>
      <c r="L181" s="129">
        <f t="shared" si="102"/>
        <v>41.655999999999999</v>
      </c>
      <c r="M181" s="128">
        <f t="shared" si="103"/>
        <v>25.174230769230768</v>
      </c>
      <c r="N181" s="127" t="str">
        <f>IF(VLOOKUP($B181,Takings!$B:$P,13,0)=0,"",VLOOKUP($B181,Takings!$B:$P,13,0))</f>
        <v/>
      </c>
      <c r="O181" s="126" t="str">
        <f>IF(VLOOKUP($B181,Takings!$B:$P,14,0)=0,"",VLOOKUP($B181,Takings!$B:$P,14,0))</f>
        <v/>
      </c>
      <c r="P181" s="125" t="str">
        <f>IF(VLOOKUP($B181,Takings!$B:$P,15,0)=0,"",VLOOKUP($B181,Takings!$B:$P,15,0))</f>
        <v/>
      </c>
    </row>
    <row r="182" spans="1:16" x14ac:dyDescent="0.35">
      <c r="A182" s="153" t="s">
        <v>1245</v>
      </c>
      <c r="B182" s="132">
        <v>41090</v>
      </c>
      <c r="C182" s="129">
        <f>SUMIF(Takings!$B:$B,'2012'!$B182,Takings!C:C)</f>
        <v>663.58</v>
      </c>
      <c r="D182" s="119">
        <f>SUMIF(Takings!$B:$B,'2012'!$B182,Takings!D:D)</f>
        <v>0</v>
      </c>
      <c r="E182" s="119">
        <f>SUMIF(Takings!$B:$B,'2012'!$B182,Takings!E:E)</f>
        <v>0</v>
      </c>
      <c r="F182" s="128">
        <f>SUMIF(Takings!$B:$B,'2012'!$B182,Takings!F:F)</f>
        <v>298.14999999999998</v>
      </c>
      <c r="G182" s="131">
        <f>SUMIF(Takings!$B:$B,'2012'!$B182,Takings!G:G)</f>
        <v>19</v>
      </c>
      <c r="H182" s="128">
        <f t="shared" si="100"/>
        <v>15.692105263157893</v>
      </c>
      <c r="I182" s="129">
        <f>SUMIF(Takings!$B:$B,'2012'!$B182,Takings!I:I)</f>
        <v>365.43</v>
      </c>
      <c r="J182" s="130">
        <f>SUMIF(Takings!$B:$B,'2012'!$B182,Takings!J:J)</f>
        <v>6</v>
      </c>
      <c r="K182" s="130">
        <f t="shared" si="101"/>
        <v>25</v>
      </c>
      <c r="L182" s="129">
        <f t="shared" si="102"/>
        <v>60.905000000000001</v>
      </c>
      <c r="M182" s="128">
        <f t="shared" si="103"/>
        <v>26.543199999999999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41091</v>
      </c>
      <c r="C183" s="119">
        <f>SUM(C177:C182)</f>
        <v>5513.6999999999989</v>
      </c>
      <c r="D183" s="119">
        <f>VLOOKUP($B183,Takings!$B:$P,3,0)</f>
        <v>4022.41</v>
      </c>
      <c r="E183" s="122">
        <f>SUM(C183:D183)</f>
        <v>9536.1099999999988</v>
      </c>
      <c r="F183" s="118"/>
      <c r="G183" s="121">
        <f>SUM(G177:G182)</f>
        <v>169</v>
      </c>
      <c r="H183" s="118">
        <f>AVERAGE(H177:H182)</f>
        <v>18.023985572440949</v>
      </c>
      <c r="I183" s="119">
        <f>SUM(I177:I182)</f>
        <v>2373.1</v>
      </c>
      <c r="J183" s="120">
        <f>SUM(J177:J182)</f>
        <v>54</v>
      </c>
      <c r="K183" s="120">
        <f>SUM(G183,J183)</f>
        <v>223</v>
      </c>
      <c r="L183" s="119">
        <f>AVERAGE(L177:L182)</f>
        <v>43.6208042929293</v>
      </c>
      <c r="M183" s="118">
        <f>AVERAGE(M177:M182)</f>
        <v>24.41174259170117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53" t="s">
        <v>1246</v>
      </c>
      <c r="B184" s="132">
        <v>41092</v>
      </c>
      <c r="C184" s="129">
        <f>SUMIF(Takings!$B:$B,'2012'!$B184,Takings!C:C)</f>
        <v>765.12</v>
      </c>
      <c r="D184" s="119">
        <f>SUMIF(Takings!$B:$B,'2012'!$B184,Takings!D:D)</f>
        <v>0</v>
      </c>
      <c r="E184" s="119">
        <f>SUMIF(Takings!$B:$B,'2012'!$B184,Takings!E:E)</f>
        <v>0</v>
      </c>
      <c r="F184" s="128">
        <f>SUMIF(Takings!$B:$B,'2012'!$B184,Takings!F:F)</f>
        <v>571.95000000000005</v>
      </c>
      <c r="G184" s="131">
        <f>SUMIF(Takings!$B:$B,'2012'!$B184,Takings!G:G)</f>
        <v>34</v>
      </c>
      <c r="H184" s="128">
        <f t="shared" ref="H184:H189" si="104">IFERROR(F184/G184,0)</f>
        <v>16.822058823529414</v>
      </c>
      <c r="I184" s="129">
        <f>SUMIF(Takings!$B:$B,'2012'!$B184,Takings!I:I)</f>
        <v>193.17</v>
      </c>
      <c r="J184" s="130">
        <f>SUMIF(Takings!$B:$B,'2012'!$B184,Takings!J:J)</f>
        <v>6</v>
      </c>
      <c r="K184" s="130">
        <f t="shared" ref="K184:K189" si="105">IFERROR(SUM(G184,J184),0)</f>
        <v>40</v>
      </c>
      <c r="L184" s="129">
        <f t="shared" ref="L184:L189" si="106">IFERROR(MEDIAN(I184/J184),0)</f>
        <v>32.195</v>
      </c>
      <c r="M184" s="128">
        <f t="shared" ref="M184:M189" si="107">IFERROR(SUM(F184,I184)/K184,0)</f>
        <v>19.128</v>
      </c>
      <c r="N184" s="127" t="str">
        <f>IF(VLOOKUP($B184,Takings!$B:$P,13,0)=0,"",VLOOKUP($B184,Takings!$B:$P,13,0))</f>
        <v/>
      </c>
      <c r="O184" s="126" t="str">
        <f>IF(VLOOKUP($B184,Takings!$B:$P,14,0)=0,"",VLOOKUP($B184,Takings!$B:$P,14,0))</f>
        <v/>
      </c>
      <c r="P184" s="125" t="str">
        <f>IF(VLOOKUP($B184,Takings!$B:$P,15,0)=0,"",VLOOKUP($B184,Takings!$B:$P,15,0))</f>
        <v/>
      </c>
    </row>
    <row r="185" spans="1:16" x14ac:dyDescent="0.35">
      <c r="A185" s="153" t="s">
        <v>1246</v>
      </c>
      <c r="B185" s="132">
        <v>41093</v>
      </c>
      <c r="C185" s="129">
        <f>SUMIF(Takings!$B:$B,'2012'!$B185,Takings!C:C)</f>
        <v>1108.71</v>
      </c>
      <c r="D185" s="119">
        <f>SUMIF(Takings!$B:$B,'2012'!$B185,Takings!D:D)</f>
        <v>0</v>
      </c>
      <c r="E185" s="119">
        <f>SUMIF(Takings!$B:$B,'2012'!$B185,Takings!E:E)</f>
        <v>0</v>
      </c>
      <c r="F185" s="128">
        <f>SUMIF(Takings!$B:$B,'2012'!$B185,Takings!F:F)</f>
        <v>697.65</v>
      </c>
      <c r="G185" s="131">
        <f>SUMIF(Takings!$B:$B,'2012'!$B185,Takings!G:G)</f>
        <v>48</v>
      </c>
      <c r="H185" s="128">
        <f t="shared" si="104"/>
        <v>14.534374999999999</v>
      </c>
      <c r="I185" s="129">
        <f>SUMIF(Takings!$B:$B,'2012'!$B185,Takings!I:I)</f>
        <v>411.06</v>
      </c>
      <c r="J185" s="130">
        <f>SUMIF(Takings!$B:$B,'2012'!$B185,Takings!J:J)</f>
        <v>11</v>
      </c>
      <c r="K185" s="130">
        <f t="shared" si="105"/>
        <v>59</v>
      </c>
      <c r="L185" s="129">
        <f t="shared" si="106"/>
        <v>37.369090909090907</v>
      </c>
      <c r="M185" s="128">
        <f t="shared" si="107"/>
        <v>18.791694915254237</v>
      </c>
      <c r="N185" s="127" t="str">
        <f>IF(VLOOKUP($B185,Takings!$B:$P,13,0)=0,"",VLOOKUP($B185,Takings!$B:$P,13,0))</f>
        <v/>
      </c>
      <c r="O185" s="126" t="str">
        <f>IF(VLOOKUP($B185,Takings!$B:$P,14,0)=0,"",VLOOKUP($B185,Takings!$B:$P,14,0))</f>
        <v/>
      </c>
      <c r="P185" s="125" t="str">
        <f>IF(VLOOKUP($B185,Takings!$B:$P,15,0)=0,"",VLOOKUP($B185,Takings!$B:$P,15,0))</f>
        <v/>
      </c>
    </row>
    <row r="186" spans="1:16" x14ac:dyDescent="0.35">
      <c r="A186" s="153" t="s">
        <v>1246</v>
      </c>
      <c r="B186" s="132">
        <v>41094</v>
      </c>
      <c r="C186" s="129">
        <f>SUMIF(Takings!$B:$B,'2012'!$B186,Takings!C:C)</f>
        <v>1029.79</v>
      </c>
      <c r="D186" s="119">
        <f>SUMIF(Takings!$B:$B,'2012'!$B186,Takings!D:D)</f>
        <v>0</v>
      </c>
      <c r="E186" s="119">
        <f>SUMIF(Takings!$B:$B,'2012'!$B186,Takings!E:E)</f>
        <v>0</v>
      </c>
      <c r="F186" s="128">
        <f>SUMIF(Takings!$B:$B,'2012'!$B186,Takings!F:F)</f>
        <v>547.54999999999995</v>
      </c>
      <c r="G186" s="131">
        <f>SUMIF(Takings!$B:$B,'2012'!$B186,Takings!G:G)</f>
        <v>36</v>
      </c>
      <c r="H186" s="128">
        <f t="shared" si="104"/>
        <v>15.20972222222222</v>
      </c>
      <c r="I186" s="129">
        <f>SUMIF(Takings!$B:$B,'2012'!$B186,Takings!I:I)</f>
        <v>482.24</v>
      </c>
      <c r="J186" s="130">
        <f>SUMIF(Takings!$B:$B,'2012'!$B186,Takings!J:J)</f>
        <v>11</v>
      </c>
      <c r="K186" s="130">
        <f t="shared" si="105"/>
        <v>47</v>
      </c>
      <c r="L186" s="129">
        <f t="shared" si="106"/>
        <v>43.84</v>
      </c>
      <c r="M186" s="128">
        <f t="shared" si="107"/>
        <v>21.910425531914893</v>
      </c>
      <c r="N186" s="127" t="str">
        <f>IF(VLOOKUP($B186,Takings!$B:$P,13,0)=0,"",VLOOKUP($B186,Takings!$B:$P,13,0))</f>
        <v/>
      </c>
      <c r="O186" s="126" t="str">
        <f>IF(VLOOKUP($B186,Takings!$B:$P,14,0)=0,"",VLOOKUP($B186,Takings!$B:$P,14,0))</f>
        <v/>
      </c>
      <c r="P186" s="125" t="str">
        <f>IF(VLOOKUP($B186,Takings!$B:$P,15,0)=0,"",VLOOKUP($B186,Takings!$B:$P,15,0))</f>
        <v/>
      </c>
    </row>
    <row r="187" spans="1:16" x14ac:dyDescent="0.35">
      <c r="A187" s="153" t="s">
        <v>1246</v>
      </c>
      <c r="B187" s="132">
        <v>41095</v>
      </c>
      <c r="C187" s="129">
        <f>SUMIF(Takings!$B:$B,'2012'!$B187,Takings!C:C)</f>
        <v>1065.57</v>
      </c>
      <c r="D187" s="119">
        <f>SUMIF(Takings!$B:$B,'2012'!$B187,Takings!D:D)</f>
        <v>0</v>
      </c>
      <c r="E187" s="119">
        <f>SUMIF(Takings!$B:$B,'2012'!$B187,Takings!E:E)</f>
        <v>0</v>
      </c>
      <c r="F187" s="128">
        <f>SUMIF(Takings!$B:$B,'2012'!$B187,Takings!F:F)</f>
        <v>717.55</v>
      </c>
      <c r="G187" s="131">
        <f>SUMIF(Takings!$B:$B,'2012'!$B187,Takings!G:G)</f>
        <v>31</v>
      </c>
      <c r="H187" s="128">
        <f t="shared" si="104"/>
        <v>23.146774193548385</v>
      </c>
      <c r="I187" s="129">
        <f>SUMIF(Takings!$B:$B,'2012'!$B187,Takings!I:I)</f>
        <v>348.02</v>
      </c>
      <c r="J187" s="130">
        <f>SUMIF(Takings!$B:$B,'2012'!$B187,Takings!J:J)</f>
        <v>7</v>
      </c>
      <c r="K187" s="130">
        <f t="shared" si="105"/>
        <v>38</v>
      </c>
      <c r="L187" s="129">
        <f t="shared" si="106"/>
        <v>49.717142857142854</v>
      </c>
      <c r="M187" s="128">
        <f t="shared" si="107"/>
        <v>28.041315789473682</v>
      </c>
      <c r="N187" s="127" t="str">
        <f>IF(VLOOKUP($B187,Takings!$B:$P,13,0)=0,"",VLOOKUP($B187,Takings!$B:$P,13,0))</f>
        <v/>
      </c>
      <c r="O187" s="126" t="str">
        <f>IF(VLOOKUP($B187,Takings!$B:$P,14,0)=0,"",VLOOKUP($B187,Takings!$B:$P,14,0))</f>
        <v/>
      </c>
      <c r="P187" s="125" t="str">
        <f>IF(VLOOKUP($B187,Takings!$B:$P,15,0)=0,"",VLOOKUP($B187,Takings!$B:$P,15,0))</f>
        <v/>
      </c>
    </row>
    <row r="188" spans="1:16" x14ac:dyDescent="0.35">
      <c r="A188" s="153" t="s">
        <v>1246</v>
      </c>
      <c r="B188" s="132">
        <v>41096</v>
      </c>
      <c r="C188" s="129">
        <f>SUMIF(Takings!$B:$B,'2012'!$B188,Takings!C:C)</f>
        <v>1701.62</v>
      </c>
      <c r="D188" s="119">
        <f>SUMIF(Takings!$B:$B,'2012'!$B188,Takings!D:D)</f>
        <v>0</v>
      </c>
      <c r="E188" s="119">
        <f>SUMIF(Takings!$B:$B,'2012'!$B188,Takings!E:E)</f>
        <v>0</v>
      </c>
      <c r="F188" s="128">
        <f>SUMIF(Takings!$B:$B,'2012'!$B188,Takings!F:F)</f>
        <v>1224.95</v>
      </c>
      <c r="G188" s="131">
        <f>SUMIF(Takings!$B:$B,'2012'!$B188,Takings!G:G)</f>
        <v>49</v>
      </c>
      <c r="H188" s="128">
        <f t="shared" si="104"/>
        <v>24.998979591836736</v>
      </c>
      <c r="I188" s="129">
        <f>SUMIF(Takings!$B:$B,'2012'!$B188,Takings!I:I)</f>
        <v>476.67</v>
      </c>
      <c r="J188" s="130">
        <f>SUMIF(Takings!$B:$B,'2012'!$B188,Takings!J:J)</f>
        <v>10</v>
      </c>
      <c r="K188" s="130">
        <f t="shared" si="105"/>
        <v>59</v>
      </c>
      <c r="L188" s="129">
        <f t="shared" si="106"/>
        <v>47.667000000000002</v>
      </c>
      <c r="M188" s="128">
        <f t="shared" si="107"/>
        <v>28.841016949152543</v>
      </c>
      <c r="N188" s="127" t="str">
        <f>IF(VLOOKUP($B188,Takings!$B:$P,13,0)=0,"",VLOOKUP($B188,Takings!$B:$P,13,0))</f>
        <v/>
      </c>
      <c r="O188" s="126" t="str">
        <f>IF(VLOOKUP($B188,Takings!$B:$P,14,0)=0,"",VLOOKUP($B188,Takings!$B:$P,14,0))</f>
        <v/>
      </c>
      <c r="P188" s="125" t="str">
        <f>IF(VLOOKUP($B188,Takings!$B:$P,15,0)=0,"",VLOOKUP($B188,Takings!$B:$P,15,0))</f>
        <v/>
      </c>
    </row>
    <row r="189" spans="1:16" x14ac:dyDescent="0.35">
      <c r="A189" s="153" t="s">
        <v>1246</v>
      </c>
      <c r="B189" s="132">
        <v>41097</v>
      </c>
      <c r="C189" s="129">
        <f>SUMIF(Takings!$B:$B,'2012'!$B189,Takings!C:C)</f>
        <v>896.45</v>
      </c>
      <c r="D189" s="119">
        <f>SUMIF(Takings!$B:$B,'2012'!$B189,Takings!D:D)</f>
        <v>0</v>
      </c>
      <c r="E189" s="119">
        <f>SUMIF(Takings!$B:$B,'2012'!$B189,Takings!E:E)</f>
        <v>0</v>
      </c>
      <c r="F189" s="128">
        <f>SUMIF(Takings!$B:$B,'2012'!$B189,Takings!F:F)</f>
        <v>663.9</v>
      </c>
      <c r="G189" s="131">
        <f>SUMIF(Takings!$B:$B,'2012'!$B189,Takings!G:G)</f>
        <v>29</v>
      </c>
      <c r="H189" s="128">
        <f t="shared" si="104"/>
        <v>22.893103448275863</v>
      </c>
      <c r="I189" s="129">
        <f>SUMIF(Takings!$B:$B,'2012'!$B189,Takings!I:I)</f>
        <v>232.55</v>
      </c>
      <c r="J189" s="130">
        <f>SUMIF(Takings!$B:$B,'2012'!$B189,Takings!J:J)</f>
        <v>7</v>
      </c>
      <c r="K189" s="130">
        <f t="shared" si="105"/>
        <v>36</v>
      </c>
      <c r="L189" s="129">
        <f t="shared" si="106"/>
        <v>33.221428571428575</v>
      </c>
      <c r="M189" s="128">
        <f t="shared" si="107"/>
        <v>24.901388888888889</v>
      </c>
      <c r="N189" s="127" t="str">
        <f>IF(VLOOKUP($B189,Takings!$B:$P,13,0)=0,"",VLOOKUP($B189,Takings!$B:$P,13,0))</f>
        <v/>
      </c>
      <c r="O189" s="126" t="str">
        <f>IF(VLOOKUP($B189,Takings!$B:$P,14,0)=0,"",VLOOKUP($B189,Takings!$B:$P,14,0))</f>
        <v/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41098</v>
      </c>
      <c r="C190" s="119">
        <f>SUM(C184:C189)</f>
        <v>6567.2599999999993</v>
      </c>
      <c r="D190" s="119">
        <f>VLOOKUP($B190,Takings!$B:$P,3,0)</f>
        <v>5678.31</v>
      </c>
      <c r="E190" s="122">
        <f>SUM(C190:D190)</f>
        <v>12245.57</v>
      </c>
      <c r="F190" s="118"/>
      <c r="G190" s="121">
        <f>SUM(G184:G189)</f>
        <v>227</v>
      </c>
      <c r="H190" s="118">
        <f>AVERAGE(H184:H189)</f>
        <v>19.600835546568771</v>
      </c>
      <c r="I190" s="119">
        <f>SUM(I184:I189)</f>
        <v>2143.71</v>
      </c>
      <c r="J190" s="120">
        <f>SUM(J184:J189)</f>
        <v>52</v>
      </c>
      <c r="K190" s="120">
        <f>SUM(G190,J190)</f>
        <v>279</v>
      </c>
      <c r="L190" s="119">
        <f>AVERAGE(L184:L189)</f>
        <v>40.668277056277056</v>
      </c>
      <c r="M190" s="118">
        <f>AVERAGE(M184:M189)</f>
        <v>23.60230701244738</v>
      </c>
      <c r="N190" s="117" t="str">
        <f>IF(VLOOKUP($B190,Takings!$B:$P,13,0)=0,"",VLOOKUP($B190,Takings!$B:$P,13,0))</f>
        <v/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53" t="s">
        <v>1247</v>
      </c>
      <c r="B191" s="132">
        <v>41099</v>
      </c>
      <c r="C191" s="129">
        <f>SUMIF(Takings!$B:$B,'2012'!$B191,Takings!C:C)</f>
        <v>514.73</v>
      </c>
      <c r="D191" s="119">
        <f>SUMIF(Takings!$B:$B,'2012'!$B191,Takings!D:D)</f>
        <v>0</v>
      </c>
      <c r="E191" s="119">
        <f>SUMIF(Takings!$B:$B,'2012'!$B191,Takings!E:E)</f>
        <v>0</v>
      </c>
      <c r="F191" s="128">
        <f>SUMIF(Takings!$B:$B,'2012'!$B191,Takings!F:F)</f>
        <v>365.95</v>
      </c>
      <c r="G191" s="131">
        <f>SUMIF(Takings!$B:$B,'2012'!$B191,Takings!G:G)</f>
        <v>25</v>
      </c>
      <c r="H191" s="128">
        <f t="shared" ref="H191:H196" si="108">IFERROR(F191/G191,0)</f>
        <v>14.638</v>
      </c>
      <c r="I191" s="129">
        <f>SUMIF(Takings!$B:$B,'2012'!$B191,Takings!I:I)</f>
        <v>148.78</v>
      </c>
      <c r="J191" s="130">
        <f>SUMIF(Takings!$B:$B,'2012'!$B191,Takings!J:J)</f>
        <v>8</v>
      </c>
      <c r="K191" s="130">
        <f t="shared" ref="K191:K196" si="109">IFERROR(SUM(G191,J191),0)</f>
        <v>33</v>
      </c>
      <c r="L191" s="129">
        <f t="shared" ref="L191:L196" si="110">IFERROR(MEDIAN(I191/J191),0)</f>
        <v>18.5975</v>
      </c>
      <c r="M191" s="128">
        <f t="shared" ref="M191:M196" si="111">IFERROR(SUM(F191,I191)/K191,0)</f>
        <v>15.597878787878788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53" t="s">
        <v>1247</v>
      </c>
      <c r="B192" s="132">
        <v>41100</v>
      </c>
      <c r="C192" s="129">
        <f>SUMIF(Takings!$B:$B,'2012'!$B192,Takings!C:C)</f>
        <v>700.44</v>
      </c>
      <c r="D192" s="119">
        <f>SUMIF(Takings!$B:$B,'2012'!$B192,Takings!D:D)</f>
        <v>0</v>
      </c>
      <c r="E192" s="119">
        <f>SUMIF(Takings!$B:$B,'2012'!$B192,Takings!E:E)</f>
        <v>0</v>
      </c>
      <c r="F192" s="128">
        <f>SUMIF(Takings!$B:$B,'2012'!$B192,Takings!F:F)</f>
        <v>441.5</v>
      </c>
      <c r="G192" s="131">
        <f>SUMIF(Takings!$B:$B,'2012'!$B192,Takings!G:G)</f>
        <v>34</v>
      </c>
      <c r="H192" s="128">
        <f t="shared" si="108"/>
        <v>12.985294117647058</v>
      </c>
      <c r="I192" s="129">
        <f>SUMIF(Takings!$B:$B,'2012'!$B192,Takings!I:I)</f>
        <v>258.94</v>
      </c>
      <c r="J192" s="130">
        <f>SUMIF(Takings!$B:$B,'2012'!$B192,Takings!J:J)</f>
        <v>11</v>
      </c>
      <c r="K192" s="130">
        <f t="shared" si="109"/>
        <v>45</v>
      </c>
      <c r="L192" s="129">
        <f t="shared" si="110"/>
        <v>23.54</v>
      </c>
      <c r="M192" s="128">
        <f t="shared" si="111"/>
        <v>15.565333333333335</v>
      </c>
      <c r="N192" s="127" t="str">
        <f>IF(VLOOKUP($B192,Takings!$B:$P,13,0)=0,"",VLOOKUP($B192,Takings!$B:$P,13,0))</f>
        <v/>
      </c>
      <c r="O192" s="126" t="str">
        <f>IF(VLOOKUP($B192,Takings!$B:$P,14,0)=0,"",VLOOKUP($B192,Takings!$B:$P,14,0))</f>
        <v/>
      </c>
      <c r="P192" s="125" t="str">
        <f>IF(VLOOKUP($B192,Takings!$B:$P,15,0)=0,"",VLOOKUP($B192,Takings!$B:$P,15,0))</f>
        <v/>
      </c>
    </row>
    <row r="193" spans="1:16" x14ac:dyDescent="0.35">
      <c r="A193" s="153" t="s">
        <v>1247</v>
      </c>
      <c r="B193" s="132">
        <v>41101</v>
      </c>
      <c r="C193" s="129">
        <f>SUMIF(Takings!$B:$B,'2012'!$B193,Takings!C:C)</f>
        <v>1042.76</v>
      </c>
      <c r="D193" s="119">
        <f>SUMIF(Takings!$B:$B,'2012'!$B193,Takings!D:D)</f>
        <v>0</v>
      </c>
      <c r="E193" s="119">
        <f>SUMIF(Takings!$B:$B,'2012'!$B193,Takings!E:E)</f>
        <v>0</v>
      </c>
      <c r="F193" s="128">
        <f>SUMIF(Takings!$B:$B,'2012'!$B193,Takings!F:F)</f>
        <v>764.55</v>
      </c>
      <c r="G193" s="131">
        <f>SUMIF(Takings!$B:$B,'2012'!$B193,Takings!G:G)</f>
        <v>38</v>
      </c>
      <c r="H193" s="128">
        <f t="shared" si="108"/>
        <v>20.119736842105262</v>
      </c>
      <c r="I193" s="129">
        <f>SUMIF(Takings!$B:$B,'2012'!$B193,Takings!I:I)</f>
        <v>278.20999999999998</v>
      </c>
      <c r="J193" s="130">
        <f>SUMIF(Takings!$B:$B,'2012'!$B193,Takings!J:J)</f>
        <v>6</v>
      </c>
      <c r="K193" s="130">
        <f t="shared" si="109"/>
        <v>44</v>
      </c>
      <c r="L193" s="129">
        <f t="shared" si="110"/>
        <v>46.368333333333332</v>
      </c>
      <c r="M193" s="128">
        <f t="shared" si="111"/>
        <v>23.699090909090909</v>
      </c>
      <c r="N193" s="127" t="str">
        <f>IF(VLOOKUP($B193,Takings!$B:$P,13,0)=0,"",VLOOKUP($B193,Takings!$B:$P,13,0))</f>
        <v/>
      </c>
      <c r="O193" s="126" t="str">
        <f>IF(VLOOKUP($B193,Takings!$B:$P,14,0)=0,"",VLOOKUP($B193,Takings!$B:$P,14,0))</f>
        <v/>
      </c>
      <c r="P193" s="125" t="str">
        <f>IF(VLOOKUP($B193,Takings!$B:$P,15,0)=0,"",VLOOKUP($B193,Takings!$B:$P,15,0))</f>
        <v/>
      </c>
    </row>
    <row r="194" spans="1:16" x14ac:dyDescent="0.35">
      <c r="A194" s="153" t="s">
        <v>1247</v>
      </c>
      <c r="B194" s="132">
        <v>41102</v>
      </c>
      <c r="C194" s="129">
        <f>SUMIF(Takings!$B:$B,'2012'!$B194,Takings!C:C)</f>
        <v>996.82</v>
      </c>
      <c r="D194" s="119">
        <f>SUMIF(Takings!$B:$B,'2012'!$B194,Takings!D:D)</f>
        <v>0</v>
      </c>
      <c r="E194" s="119">
        <f>SUMIF(Takings!$B:$B,'2012'!$B194,Takings!E:E)</f>
        <v>0</v>
      </c>
      <c r="F194" s="128">
        <f>SUMIF(Takings!$B:$B,'2012'!$B194,Takings!F:F)</f>
        <v>397.35</v>
      </c>
      <c r="G194" s="131">
        <f>SUMIF(Takings!$B:$B,'2012'!$B194,Takings!G:G)</f>
        <v>25</v>
      </c>
      <c r="H194" s="128">
        <f t="shared" si="108"/>
        <v>15.894</v>
      </c>
      <c r="I194" s="129">
        <f>SUMIF(Takings!$B:$B,'2012'!$B194,Takings!I:I)</f>
        <v>599.47</v>
      </c>
      <c r="J194" s="130">
        <f>SUMIF(Takings!$B:$B,'2012'!$B194,Takings!J:J)</f>
        <v>6</v>
      </c>
      <c r="K194" s="130">
        <f t="shared" si="109"/>
        <v>31</v>
      </c>
      <c r="L194" s="129">
        <f t="shared" si="110"/>
        <v>99.911666666666676</v>
      </c>
      <c r="M194" s="128">
        <f t="shared" si="111"/>
        <v>32.155483870967743</v>
      </c>
      <c r="N194" s="127" t="str">
        <f>IF(VLOOKUP($B194,Takings!$B:$P,13,0)=0,"",VLOOKUP($B194,Takings!$B:$P,13,0))</f>
        <v/>
      </c>
      <c r="O194" s="126" t="str">
        <f>IF(VLOOKUP($B194,Takings!$B:$P,14,0)=0,"",VLOOKUP($B194,Takings!$B:$P,14,0))</f>
        <v/>
      </c>
      <c r="P194" s="125" t="str">
        <f>IF(VLOOKUP($B194,Takings!$B:$P,15,0)=0,"",VLOOKUP($B194,Takings!$B:$P,15,0))</f>
        <v/>
      </c>
    </row>
    <row r="195" spans="1:16" x14ac:dyDescent="0.35">
      <c r="A195" s="153" t="s">
        <v>1247</v>
      </c>
      <c r="B195" s="132">
        <v>41103</v>
      </c>
      <c r="C195" s="129">
        <f>SUMIF(Takings!$B:$B,'2012'!$B195,Takings!C:C)</f>
        <v>1706.42</v>
      </c>
      <c r="D195" s="119">
        <f>SUMIF(Takings!$B:$B,'2012'!$B195,Takings!D:D)</f>
        <v>0</v>
      </c>
      <c r="E195" s="119">
        <f>SUMIF(Takings!$B:$B,'2012'!$B195,Takings!E:E)</f>
        <v>0</v>
      </c>
      <c r="F195" s="128">
        <f>SUMIF(Takings!$B:$B,'2012'!$B195,Takings!F:F)</f>
        <v>935.3</v>
      </c>
      <c r="G195" s="131">
        <f>SUMIF(Takings!$B:$B,'2012'!$B195,Takings!G:G)</f>
        <v>39</v>
      </c>
      <c r="H195" s="128">
        <f t="shared" si="108"/>
        <v>23.98205128205128</v>
      </c>
      <c r="I195" s="129">
        <f>SUMIF(Takings!$B:$B,'2012'!$B195,Takings!I:I)</f>
        <v>771.12</v>
      </c>
      <c r="J195" s="130">
        <f>SUMIF(Takings!$B:$B,'2012'!$B195,Takings!J:J)</f>
        <v>17</v>
      </c>
      <c r="K195" s="130">
        <f t="shared" si="109"/>
        <v>56</v>
      </c>
      <c r="L195" s="129">
        <f t="shared" si="110"/>
        <v>45.36</v>
      </c>
      <c r="M195" s="128">
        <f t="shared" si="111"/>
        <v>30.471785714285716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53" t="s">
        <v>1247</v>
      </c>
      <c r="B196" s="132">
        <v>41104</v>
      </c>
      <c r="C196" s="129">
        <f>SUMIF(Takings!$B:$B,'2012'!$B196,Takings!C:C)</f>
        <v>742.93</v>
      </c>
      <c r="D196" s="119">
        <f>SUMIF(Takings!$B:$B,'2012'!$B196,Takings!D:D)</f>
        <v>0</v>
      </c>
      <c r="E196" s="119">
        <f>SUMIF(Takings!$B:$B,'2012'!$B196,Takings!E:E)</f>
        <v>0</v>
      </c>
      <c r="F196" s="128">
        <f>SUMIF(Takings!$B:$B,'2012'!$B196,Takings!F:F)</f>
        <v>441.45</v>
      </c>
      <c r="G196" s="131">
        <f>SUMIF(Takings!$B:$B,'2012'!$B196,Takings!G:G)</f>
        <v>26</v>
      </c>
      <c r="H196" s="128">
        <f t="shared" si="108"/>
        <v>16.978846153846153</v>
      </c>
      <c r="I196" s="129">
        <f>SUMIF(Takings!$B:$B,'2012'!$B196,Takings!I:I)</f>
        <v>301.48</v>
      </c>
      <c r="J196" s="130">
        <f>SUMIF(Takings!$B:$B,'2012'!$B196,Takings!J:J)</f>
        <v>7</v>
      </c>
      <c r="K196" s="130">
        <f t="shared" si="109"/>
        <v>33</v>
      </c>
      <c r="L196" s="129">
        <f t="shared" si="110"/>
        <v>43.068571428571431</v>
      </c>
      <c r="M196" s="128">
        <f t="shared" si="111"/>
        <v>22.513030303030305</v>
      </c>
      <c r="N196" s="127" t="str">
        <f>IF(VLOOKUP($B196,Takings!$B:$P,13,0)=0,"",VLOOKUP($B196,Takings!$B:$P,13,0))</f>
        <v/>
      </c>
      <c r="O196" s="126" t="str">
        <f>IF(VLOOKUP($B196,Takings!$B:$P,14,0)=0,"",VLOOKUP($B196,Takings!$B:$P,14,0))</f>
        <v/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41105</v>
      </c>
      <c r="C197" s="119">
        <f>SUM(C191:C196)</f>
        <v>5704.1</v>
      </c>
      <c r="D197" s="119">
        <f>VLOOKUP($B197,Takings!$B:$P,3,0)</f>
        <v>3459.45</v>
      </c>
      <c r="E197" s="122">
        <f>SUM(C197:D197)</f>
        <v>9163.5499999999993</v>
      </c>
      <c r="F197" s="118"/>
      <c r="G197" s="121">
        <f>SUM(G191:G196)</f>
        <v>187</v>
      </c>
      <c r="H197" s="118">
        <f>AVERAGE(H191:H196)</f>
        <v>17.432988065941625</v>
      </c>
      <c r="I197" s="119">
        <f>SUM(I191:I196)</f>
        <v>2358</v>
      </c>
      <c r="J197" s="120">
        <f>SUM(J191:J196)</f>
        <v>55</v>
      </c>
      <c r="K197" s="120">
        <f>SUM(G197,J197)</f>
        <v>242</v>
      </c>
      <c r="L197" s="119">
        <f>AVERAGE(L191:L196)</f>
        <v>46.141011904761911</v>
      </c>
      <c r="M197" s="118">
        <f>AVERAGE(M191:M196)</f>
        <v>23.333767153097796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53" t="s">
        <v>1248</v>
      </c>
      <c r="B198" s="132">
        <v>41106</v>
      </c>
      <c r="C198" s="129">
        <f>SUMIF(Takings!$B:$B,'2012'!$B198,Takings!C:C)</f>
        <v>761.77</v>
      </c>
      <c r="D198" s="119">
        <f>SUMIF(Takings!$B:$B,'2012'!$B198,Takings!D:D)</f>
        <v>0</v>
      </c>
      <c r="E198" s="119">
        <f>SUMIF(Takings!$B:$B,'2012'!$B198,Takings!E:E)</f>
        <v>0</v>
      </c>
      <c r="F198" s="128">
        <f>SUMIF(Takings!$B:$B,'2012'!$B198,Takings!F:F)</f>
        <v>460.8</v>
      </c>
      <c r="G198" s="131">
        <f>SUMIF(Takings!$B:$B,'2012'!$B198,Takings!G:G)</f>
        <v>33</v>
      </c>
      <c r="H198" s="128">
        <f t="shared" ref="H198:H203" si="112">IFERROR(F198/G198,0)</f>
        <v>13.963636363636365</v>
      </c>
      <c r="I198" s="129">
        <f>SUMIF(Takings!$B:$B,'2012'!$B198,Takings!I:I)</f>
        <v>300.97000000000003</v>
      </c>
      <c r="J198" s="130">
        <f>SUMIF(Takings!$B:$B,'2012'!$B198,Takings!J:J)</f>
        <v>10</v>
      </c>
      <c r="K198" s="130">
        <f t="shared" ref="K198:K203" si="113">IFERROR(SUM(G198,J198),0)</f>
        <v>43</v>
      </c>
      <c r="L198" s="129">
        <f t="shared" ref="L198:L203" si="114">IFERROR(MEDIAN(I198/J198),0)</f>
        <v>30.097000000000001</v>
      </c>
      <c r="M198" s="128">
        <f t="shared" ref="M198:M203" si="115">IFERROR(SUM(F198,I198)/K198,0)</f>
        <v>17.715581395348838</v>
      </c>
      <c r="N198" s="127" t="str">
        <f>IF(VLOOKUP($B198,Takings!$B:$P,13,0)=0,"",VLOOKUP($B198,Takings!$B:$P,13,0))</f>
        <v/>
      </c>
      <c r="O198" s="126" t="str">
        <f>IF(VLOOKUP($B198,Takings!$B:$P,14,0)=0,"",VLOOKUP($B198,Takings!$B:$P,14,0))</f>
        <v/>
      </c>
      <c r="P198" s="125" t="str">
        <f>IF(VLOOKUP($B198,Takings!$B:$P,15,0)=0,"",VLOOKUP($B198,Takings!$B:$P,15,0))</f>
        <v/>
      </c>
    </row>
    <row r="199" spans="1:16" x14ac:dyDescent="0.35">
      <c r="A199" s="153" t="s">
        <v>1248</v>
      </c>
      <c r="B199" s="132">
        <v>41107</v>
      </c>
      <c r="C199" s="129">
        <f>SUMIF(Takings!$B:$B,'2012'!$B199,Takings!C:C)</f>
        <v>951.15</v>
      </c>
      <c r="D199" s="119">
        <f>SUMIF(Takings!$B:$B,'2012'!$B199,Takings!D:D)</f>
        <v>0</v>
      </c>
      <c r="E199" s="119">
        <f>SUMIF(Takings!$B:$B,'2012'!$B199,Takings!E:E)</f>
        <v>0</v>
      </c>
      <c r="F199" s="128">
        <f>SUMIF(Takings!$B:$B,'2012'!$B199,Takings!F:F)</f>
        <v>433.15</v>
      </c>
      <c r="G199" s="131">
        <f>SUMIF(Takings!$B:$B,'2012'!$B199,Takings!G:G)</f>
        <v>28</v>
      </c>
      <c r="H199" s="128">
        <f t="shared" si="112"/>
        <v>15.469642857142857</v>
      </c>
      <c r="I199" s="129">
        <f>SUMIF(Takings!$B:$B,'2012'!$B199,Takings!I:I)</f>
        <v>518</v>
      </c>
      <c r="J199" s="130">
        <f>SUMIF(Takings!$B:$B,'2012'!$B199,Takings!J:J)</f>
        <v>9</v>
      </c>
      <c r="K199" s="130">
        <f t="shared" si="113"/>
        <v>37</v>
      </c>
      <c r="L199" s="129">
        <f t="shared" si="114"/>
        <v>57.555555555555557</v>
      </c>
      <c r="M199" s="128">
        <f t="shared" si="115"/>
        <v>25.706756756756757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53" t="s">
        <v>1248</v>
      </c>
      <c r="B200" s="132">
        <v>41108</v>
      </c>
      <c r="C200" s="129">
        <f>SUMIF(Takings!$B:$B,'2012'!$B200,Takings!C:C)</f>
        <v>1193.05</v>
      </c>
      <c r="D200" s="119">
        <f>SUMIF(Takings!$B:$B,'2012'!$B200,Takings!D:D)</f>
        <v>0</v>
      </c>
      <c r="E200" s="119">
        <f>SUMIF(Takings!$B:$B,'2012'!$B200,Takings!E:E)</f>
        <v>0</v>
      </c>
      <c r="F200" s="128">
        <f>SUMIF(Takings!$B:$B,'2012'!$B200,Takings!F:F)</f>
        <v>832.7</v>
      </c>
      <c r="G200" s="130">
        <f>SUMIF(Takings!$B:$B,'2012'!$B200,Takings!G:G)</f>
        <v>32</v>
      </c>
      <c r="H200" s="128">
        <f t="shared" si="112"/>
        <v>26.021875000000001</v>
      </c>
      <c r="I200" s="129">
        <f>SUMIF(Takings!$B:$B,'2012'!$B200,Takings!I:I)</f>
        <v>360.35</v>
      </c>
      <c r="J200" s="130">
        <f>SUMIF(Takings!$B:$B,'2012'!$B200,Takings!J:J)</f>
        <v>12</v>
      </c>
      <c r="K200" s="130">
        <f t="shared" si="113"/>
        <v>44</v>
      </c>
      <c r="L200" s="129">
        <f t="shared" si="114"/>
        <v>30.029166666666669</v>
      </c>
      <c r="M200" s="128">
        <f t="shared" si="115"/>
        <v>27.114772727272733</v>
      </c>
      <c r="N200" s="127" t="str">
        <f>IF(VLOOKUP($B200,Takings!$B:$P,13,0)=0,"",VLOOKUP($B200,Takings!$B:$P,13,0))</f>
        <v/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53" t="s">
        <v>1248</v>
      </c>
      <c r="B201" s="132">
        <v>41109</v>
      </c>
      <c r="C201" s="129">
        <f>SUMIF(Takings!$B:$B,'2012'!$B201,Takings!C:C)</f>
        <v>1606.65</v>
      </c>
      <c r="D201" s="119">
        <f>SUMIF(Takings!$B:$B,'2012'!$B201,Takings!D:D)</f>
        <v>0</v>
      </c>
      <c r="E201" s="119">
        <f>SUMIF(Takings!$B:$B,'2012'!$B201,Takings!E:E)</f>
        <v>0</v>
      </c>
      <c r="F201" s="128">
        <f>SUMIF(Takings!$B:$B,'2012'!$B201,Takings!F:F)</f>
        <v>0</v>
      </c>
      <c r="G201" s="131">
        <f>SUMIF(Takings!$B:$B,'2012'!$B201,Takings!G:G)</f>
        <v>0</v>
      </c>
      <c r="H201" s="128">
        <f t="shared" si="112"/>
        <v>0</v>
      </c>
      <c r="I201" s="129">
        <f>SUMIF(Takings!$B:$B,'2012'!$B201,Takings!I:I)</f>
        <v>0</v>
      </c>
      <c r="J201" s="130">
        <f>SUMIF(Takings!$B:$B,'2012'!$B201,Takings!J:J)</f>
        <v>5</v>
      </c>
      <c r="K201" s="130">
        <f t="shared" si="113"/>
        <v>5</v>
      </c>
      <c r="L201" s="129">
        <f t="shared" si="114"/>
        <v>0</v>
      </c>
      <c r="M201" s="128">
        <f t="shared" si="115"/>
        <v>0</v>
      </c>
      <c r="N201" s="127" t="str">
        <f>IF(VLOOKUP($B201,Takings!$B:$P,13,0)=0,"",VLOOKUP($B201,Takings!$B:$P,13,0))</f>
        <v/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53" t="s">
        <v>1248</v>
      </c>
      <c r="B202" s="132">
        <v>41110</v>
      </c>
      <c r="C202" s="129">
        <f>SUMIF(Takings!$B:$B,'2012'!$B202,Takings!C:C)</f>
        <v>1921.48</v>
      </c>
      <c r="D202" s="119">
        <f>SUMIF(Takings!$B:$B,'2012'!$B202,Takings!D:D)</f>
        <v>0</v>
      </c>
      <c r="E202" s="119">
        <f>SUMIF(Takings!$B:$B,'2012'!$B202,Takings!E:E)</f>
        <v>0</v>
      </c>
      <c r="F202" s="128">
        <f>SUMIF(Takings!$B:$B,'2012'!$B202,Takings!F:F)</f>
        <v>0</v>
      </c>
      <c r="G202" s="131">
        <f>SUMIF(Takings!$B:$B,'2012'!$B202,Takings!G:G)</f>
        <v>80</v>
      </c>
      <c r="H202" s="128">
        <f t="shared" si="112"/>
        <v>0</v>
      </c>
      <c r="I202" s="129">
        <f>SUMIF(Takings!$B:$B,'2012'!$B202,Takings!I:I)</f>
        <v>0</v>
      </c>
      <c r="J202" s="130">
        <f>SUMIF(Takings!$B:$B,'2012'!$B202,Takings!J:J)</f>
        <v>10</v>
      </c>
      <c r="K202" s="130">
        <f t="shared" si="113"/>
        <v>90</v>
      </c>
      <c r="L202" s="129">
        <f t="shared" si="114"/>
        <v>0</v>
      </c>
      <c r="M202" s="128">
        <f t="shared" si="115"/>
        <v>0</v>
      </c>
      <c r="N202" s="127" t="str">
        <f>IF(VLOOKUP($B202,Takings!$B:$P,13,0)=0,"",VLOOKUP($B202,Takings!$B:$P,13,0))</f>
        <v/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53" t="s">
        <v>1248</v>
      </c>
      <c r="B203" s="132">
        <v>41111</v>
      </c>
      <c r="C203" s="129">
        <f>SUMIF(Takings!$B:$B,'2012'!$B203,Takings!C:C)</f>
        <v>637.98</v>
      </c>
      <c r="D203" s="119">
        <f>SUMIF(Takings!$B:$B,'2012'!$B203,Takings!D:D)</f>
        <v>0</v>
      </c>
      <c r="E203" s="119">
        <f>SUMIF(Takings!$B:$B,'2012'!$B203,Takings!E:E)</f>
        <v>0</v>
      </c>
      <c r="F203" s="128">
        <f>SUMIF(Takings!$B:$B,'2012'!$B203,Takings!F:F)</f>
        <v>378.75</v>
      </c>
      <c r="G203" s="131">
        <f>SUMIF(Takings!$B:$B,'2012'!$B203,Takings!G:G)</f>
        <v>21</v>
      </c>
      <c r="H203" s="128">
        <f t="shared" si="112"/>
        <v>18.035714285714285</v>
      </c>
      <c r="I203" s="129">
        <f>SUMIF(Takings!$B:$B,'2012'!$B203,Takings!I:I)</f>
        <v>259.23</v>
      </c>
      <c r="J203" s="130">
        <f>SUMIF(Takings!$B:$B,'2012'!$B203,Takings!J:J)</f>
        <v>9</v>
      </c>
      <c r="K203" s="130">
        <f t="shared" si="113"/>
        <v>30</v>
      </c>
      <c r="L203" s="129">
        <f t="shared" si="114"/>
        <v>28.803333333333335</v>
      </c>
      <c r="M203" s="128">
        <f t="shared" si="115"/>
        <v>21.266000000000002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41112</v>
      </c>
      <c r="C204" s="119">
        <f>SUM(C198:C203)</f>
        <v>7072.08</v>
      </c>
      <c r="D204" s="119">
        <f>VLOOKUP($B204,Takings!$B:$P,3,0)</f>
        <v>3615.01</v>
      </c>
      <c r="E204" s="122">
        <f>SUM(C204:D204)</f>
        <v>10687.09</v>
      </c>
      <c r="F204" s="118"/>
      <c r="G204" s="121">
        <f>SUM(G198:G203)</f>
        <v>194</v>
      </c>
      <c r="H204" s="118">
        <f>AVERAGE(H198:H203)</f>
        <v>12.248478084415586</v>
      </c>
      <c r="I204" s="119">
        <f>SUM(I198:I203)</f>
        <v>1438.5500000000002</v>
      </c>
      <c r="J204" s="120">
        <f>SUM(J198:J203)</f>
        <v>55</v>
      </c>
      <c r="K204" s="120">
        <f>SUM(G204,J204)</f>
        <v>249</v>
      </c>
      <c r="L204" s="119">
        <f>AVERAGE(L198:L203)</f>
        <v>24.414175925925928</v>
      </c>
      <c r="M204" s="118">
        <f>AVERAGE(M198:M203)</f>
        <v>15.30051847989639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53" t="s">
        <v>1249</v>
      </c>
      <c r="B205" s="132">
        <v>41113</v>
      </c>
      <c r="C205" s="129">
        <f>SUMIF(Takings!$B:$B,'2012'!$B205,Takings!C:C)</f>
        <v>861.34</v>
      </c>
      <c r="D205" s="119">
        <f>SUMIF(Takings!$B:$B,'2012'!$B205,Takings!D:D)</f>
        <v>0</v>
      </c>
      <c r="E205" s="119">
        <f>SUMIF(Takings!$B:$B,'2012'!$B205,Takings!E:E)</f>
        <v>0</v>
      </c>
      <c r="F205" s="128">
        <f>SUMIF(Takings!$B:$B,'2012'!$B205,Takings!F:F)</f>
        <v>508.6</v>
      </c>
      <c r="G205" s="131">
        <f>SUMIF(Takings!$B:$B,'2012'!$B205,Takings!G:G)</f>
        <v>33</v>
      </c>
      <c r="H205" s="128">
        <f t="shared" ref="H205:H210" si="116">IFERROR(F205/G205,0)</f>
        <v>15.412121212121212</v>
      </c>
      <c r="I205" s="129">
        <f>SUMIF(Takings!$B:$B,'2012'!$B205,Takings!I:I)</f>
        <v>352.74</v>
      </c>
      <c r="J205" s="130">
        <f>SUMIF(Takings!$B:$B,'2012'!$B205,Takings!J:J)</f>
        <v>8</v>
      </c>
      <c r="K205" s="130">
        <f t="shared" ref="K205:K210" si="117">IFERROR(SUM(G205,J205),0)</f>
        <v>41</v>
      </c>
      <c r="L205" s="129">
        <f t="shared" ref="L205:L210" si="118">IFERROR(MEDIAN(I205/J205),0)</f>
        <v>44.092500000000001</v>
      </c>
      <c r="M205" s="128">
        <f t="shared" ref="M205:M210" si="119">IFERROR(SUM(F205,I205)/K205,0)</f>
        <v>21.008292682926829</v>
      </c>
      <c r="N205" s="127" t="str">
        <f>IF(VLOOKUP($B205,Takings!$B:$P,13,0)=0,"",VLOOKUP($B205,Takings!$B:$P,13,0))</f>
        <v/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53" t="s">
        <v>1249</v>
      </c>
      <c r="B206" s="132">
        <v>41114</v>
      </c>
      <c r="C206" s="129">
        <f>SUMIF(Takings!$B:$B,'2012'!$B206,Takings!C:C)</f>
        <v>955.59</v>
      </c>
      <c r="D206" s="119">
        <f>SUMIF(Takings!$B:$B,'2012'!$B206,Takings!D:D)</f>
        <v>0</v>
      </c>
      <c r="E206" s="119">
        <f>SUMIF(Takings!$B:$B,'2012'!$B206,Takings!E:E)</f>
        <v>0</v>
      </c>
      <c r="F206" s="128">
        <f>SUMIF(Takings!$B:$B,'2012'!$B206,Takings!F:F)</f>
        <v>477.75</v>
      </c>
      <c r="G206" s="131">
        <f>SUMIF(Takings!$B:$B,'2012'!$B206,Takings!G:G)</f>
        <v>21</v>
      </c>
      <c r="H206" s="128">
        <f t="shared" si="116"/>
        <v>22.75</v>
      </c>
      <c r="I206" s="129">
        <f>SUMIF(Takings!$B:$B,'2012'!$B206,Takings!I:I)</f>
        <v>477.84</v>
      </c>
      <c r="J206" s="130">
        <f>SUMIF(Takings!$B:$B,'2012'!$B206,Takings!J:J)</f>
        <v>10</v>
      </c>
      <c r="K206" s="130">
        <f t="shared" si="117"/>
        <v>31</v>
      </c>
      <c r="L206" s="129">
        <f t="shared" si="118"/>
        <v>47.783999999999999</v>
      </c>
      <c r="M206" s="128">
        <f t="shared" si="119"/>
        <v>30.825483870967741</v>
      </c>
      <c r="N206" s="127" t="str">
        <f>IF(VLOOKUP($B206,Takings!$B:$P,13,0)=0,"",VLOOKUP($B206,Takings!$B:$P,13,0))</f>
        <v/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53" t="s">
        <v>1249</v>
      </c>
      <c r="B207" s="132">
        <v>41115</v>
      </c>
      <c r="C207" s="129">
        <f>SUMIF(Takings!$B:$B,'2012'!$B207,Takings!C:C)</f>
        <v>1484.86</v>
      </c>
      <c r="D207" s="119">
        <f>SUMIF(Takings!$B:$B,'2012'!$B207,Takings!D:D)</f>
        <v>0</v>
      </c>
      <c r="E207" s="119">
        <f>SUMIF(Takings!$B:$B,'2012'!$B207,Takings!E:E)</f>
        <v>0</v>
      </c>
      <c r="F207" s="128">
        <f>SUMIF(Takings!$B:$B,'2012'!$B207,Takings!F:F)</f>
        <v>936.6</v>
      </c>
      <c r="G207" s="131">
        <f>SUMIF(Takings!$B:$B,'2012'!$B207,Takings!G:G)</f>
        <v>42</v>
      </c>
      <c r="H207" s="128">
        <f t="shared" si="116"/>
        <v>22.3</v>
      </c>
      <c r="I207" s="129">
        <f>SUMIF(Takings!$B:$B,'2012'!$B207,Takings!I:I)</f>
        <v>548.26</v>
      </c>
      <c r="J207" s="130">
        <f>SUMIF(Takings!$B:$B,'2012'!$B207,Takings!J:J)</f>
        <v>9</v>
      </c>
      <c r="K207" s="130">
        <f t="shared" si="117"/>
        <v>51</v>
      </c>
      <c r="L207" s="129">
        <f t="shared" si="118"/>
        <v>60.917777777777779</v>
      </c>
      <c r="M207" s="128">
        <f t="shared" si="119"/>
        <v>29.114901960784316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53" t="s">
        <v>1249</v>
      </c>
      <c r="B208" s="132">
        <v>41116</v>
      </c>
      <c r="C208" s="129">
        <f>SUMIF(Takings!$B:$B,'2012'!$B208,Takings!C:C)</f>
        <v>2195</v>
      </c>
      <c r="D208" s="119">
        <f>SUMIF(Takings!$B:$B,'2012'!$B208,Takings!D:D)</f>
        <v>0</v>
      </c>
      <c r="E208" s="119">
        <f>SUMIF(Takings!$B:$B,'2012'!$B208,Takings!E:E)</f>
        <v>0</v>
      </c>
      <c r="F208" s="128">
        <f>SUMIF(Takings!$B:$B,'2012'!$B208,Takings!F:F)</f>
        <v>1577.4</v>
      </c>
      <c r="G208" s="131">
        <f>SUMIF(Takings!$B:$B,'2012'!$B208,Takings!G:G)</f>
        <v>31</v>
      </c>
      <c r="H208" s="128">
        <f t="shared" si="116"/>
        <v>50.883870967741942</v>
      </c>
      <c r="I208" s="129">
        <f>SUMIF(Takings!$B:$B,'2012'!$B208,Takings!I:I)</f>
        <v>617.6</v>
      </c>
      <c r="J208" s="130">
        <f>SUMIF(Takings!$B:$B,'2012'!$B208,Takings!J:J)</f>
        <v>9</v>
      </c>
      <c r="K208" s="130">
        <f t="shared" si="117"/>
        <v>40</v>
      </c>
      <c r="L208" s="129">
        <f t="shared" si="118"/>
        <v>68.62222222222222</v>
      </c>
      <c r="M208" s="128">
        <f t="shared" si="119"/>
        <v>54.875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53" t="s">
        <v>1249</v>
      </c>
      <c r="B209" s="132">
        <v>41117</v>
      </c>
      <c r="C209" s="129">
        <f>SUMIF(Takings!$B:$B,'2012'!$B209,Takings!C:C)</f>
        <v>2018.2</v>
      </c>
      <c r="D209" s="119">
        <f>SUMIF(Takings!$B:$B,'2012'!$B209,Takings!D:D)</f>
        <v>0</v>
      </c>
      <c r="E209" s="119">
        <f>SUMIF(Takings!$B:$B,'2012'!$B209,Takings!E:E)</f>
        <v>0</v>
      </c>
      <c r="F209" s="128">
        <f>SUMIF(Takings!$B:$B,'2012'!$B209,Takings!F:F)</f>
        <v>1220.4000000000001</v>
      </c>
      <c r="G209" s="131">
        <f>SUMIF(Takings!$B:$B,'2012'!$B209,Takings!G:G)</f>
        <v>39</v>
      </c>
      <c r="H209" s="128">
        <f t="shared" si="116"/>
        <v>31.292307692307695</v>
      </c>
      <c r="I209" s="129">
        <f>SUMIF(Takings!$B:$B,'2012'!$B209,Takings!I:I)</f>
        <v>797.8</v>
      </c>
      <c r="J209" s="130">
        <f>SUMIF(Takings!$B:$B,'2012'!$B209,Takings!J:J)</f>
        <v>15</v>
      </c>
      <c r="K209" s="130">
        <f t="shared" si="117"/>
        <v>54</v>
      </c>
      <c r="L209" s="129">
        <f t="shared" si="118"/>
        <v>53.18666666666666</v>
      </c>
      <c r="M209" s="128">
        <f t="shared" si="119"/>
        <v>37.374074074074073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53" t="s">
        <v>1249</v>
      </c>
      <c r="B210" s="132">
        <v>41118</v>
      </c>
      <c r="C210" s="129">
        <f>SUMIF(Takings!$B:$B,'2012'!$B210,Takings!C:C)</f>
        <v>1075.82</v>
      </c>
      <c r="D210" s="119">
        <f>SUMIF(Takings!$B:$B,'2012'!$B210,Takings!D:D)</f>
        <v>0</v>
      </c>
      <c r="E210" s="119">
        <f>SUMIF(Takings!$B:$B,'2012'!$B210,Takings!E:E)</f>
        <v>0</v>
      </c>
      <c r="F210" s="128">
        <f>SUMIF(Takings!$B:$B,'2012'!$B210,Takings!F:F)</f>
        <v>491.75</v>
      </c>
      <c r="G210" s="131">
        <f>SUMIF(Takings!$B:$B,'2012'!$B210,Takings!G:G)</f>
        <v>24</v>
      </c>
      <c r="H210" s="128">
        <f t="shared" si="116"/>
        <v>20.489583333333332</v>
      </c>
      <c r="I210" s="130">
        <f>SUMIF(Takings!$B:$B,'2012'!$B210,Takings!I:I)</f>
        <v>584.07000000000005</v>
      </c>
      <c r="J210" s="174">
        <f>SUMIF(Takings!$B:$B,'2012'!$B210,Takings!J:J)</f>
        <v>14</v>
      </c>
      <c r="K210" s="130">
        <f t="shared" si="117"/>
        <v>38</v>
      </c>
      <c r="L210" s="129">
        <f t="shared" si="118"/>
        <v>41.719285714285718</v>
      </c>
      <c r="M210" s="128">
        <f t="shared" si="119"/>
        <v>28.311052631578953</v>
      </c>
      <c r="N210" s="127" t="str">
        <f>IF(VLOOKUP($B210,Takings!$B:$P,13,0)=0,"",VLOOKUP($B210,Takings!$B:$P,13,0))</f>
        <v/>
      </c>
      <c r="O210" s="126" t="str">
        <f>IF(VLOOKUP($B210,Takings!$B:$P,14,0)=0,"",VLOOKUP($B210,Takings!$B:$P,14,0))</f>
        <v/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41119</v>
      </c>
      <c r="C211" s="119">
        <f>SUM(C205:C210)</f>
        <v>8590.81</v>
      </c>
      <c r="D211" s="119">
        <f>VLOOKUP($B211,Takings!$B:$P,3,0)</f>
        <v>4324.6400000000003</v>
      </c>
      <c r="E211" s="122">
        <f>SUM(C211:D211)</f>
        <v>12915.45</v>
      </c>
      <c r="F211" s="118"/>
      <c r="G211" s="121">
        <f>SUM(G205:G210)</f>
        <v>190</v>
      </c>
      <c r="H211" s="118">
        <f>AVERAGE(H205:H210)</f>
        <v>27.187980534250698</v>
      </c>
      <c r="I211" s="119">
        <f>SUM(I205:I210)</f>
        <v>3378.31</v>
      </c>
      <c r="J211" s="120">
        <f>SUM(J205:J210)</f>
        <v>65</v>
      </c>
      <c r="K211" s="120">
        <f>SUM(G211,J211)</f>
        <v>255</v>
      </c>
      <c r="L211" s="119">
        <f>AVERAGE(L205:L210)</f>
        <v>52.720408730158731</v>
      </c>
      <c r="M211" s="118">
        <f>AVERAGE(M205:M210)</f>
        <v>33.584800870055318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53" t="s">
        <v>1250</v>
      </c>
      <c r="B212" s="132">
        <v>41120</v>
      </c>
      <c r="C212" s="129">
        <f>SUMIF(Takings!$B:$B,'2012'!$B212,Takings!C:C)</f>
        <v>998.97</v>
      </c>
      <c r="D212" s="119">
        <f>SUMIF(Takings!$B:$B,'2012'!$B212,Takings!D:D)</f>
        <v>0</v>
      </c>
      <c r="E212" s="119">
        <f>SUMIF(Takings!$B:$B,'2012'!$B212,Takings!E:E)</f>
        <v>0</v>
      </c>
      <c r="F212" s="128">
        <f>SUMIF(Takings!$B:$B,'2012'!$B212,Takings!F:F)</f>
        <v>479.2</v>
      </c>
      <c r="G212" s="131">
        <f>SUMIF(Takings!$B:$B,'2012'!$B212,Takings!G:G)</f>
        <v>37</v>
      </c>
      <c r="H212" s="128">
        <f t="shared" ref="H212:H217" si="120">IFERROR(F212/G212,0)</f>
        <v>12.951351351351351</v>
      </c>
      <c r="I212" s="129">
        <f>SUMIF(Takings!$B:$B,'2012'!$B212,Takings!I:I)</f>
        <v>519.77</v>
      </c>
      <c r="J212" s="130">
        <f>SUMIF(Takings!$B:$B,'2012'!$B212,Takings!J:J)</f>
        <v>13</v>
      </c>
      <c r="K212" s="130">
        <f t="shared" ref="K212:K217" si="121">IFERROR(SUM(G212,J212),0)</f>
        <v>50</v>
      </c>
      <c r="L212" s="129">
        <f t="shared" ref="L212:L217" si="122">IFERROR(MEDIAN(I212/J212),0)</f>
        <v>39.982307692307693</v>
      </c>
      <c r="M212" s="128">
        <f t="shared" ref="M212:M217" si="123">IFERROR(SUM(F212,I212)/K212,0)</f>
        <v>19.979400000000002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53" t="s">
        <v>1250</v>
      </c>
      <c r="B213" s="132">
        <v>41121</v>
      </c>
      <c r="C213" s="129">
        <f>SUMIF(Takings!$B:$B,'2012'!$B213,Takings!C:C)</f>
        <v>892.34</v>
      </c>
      <c r="D213" s="119">
        <f>SUMIF(Takings!$B:$B,'2012'!$B213,Takings!D:D)</f>
        <v>0</v>
      </c>
      <c r="E213" s="119">
        <f>SUMIF(Takings!$B:$B,'2012'!$B213,Takings!E:E)</f>
        <v>0</v>
      </c>
      <c r="F213" s="128">
        <f>SUMIF(Takings!$B:$B,'2012'!$B213,Takings!F:F)</f>
        <v>749.15</v>
      </c>
      <c r="G213" s="131">
        <f>SUMIF(Takings!$B:$B,'2012'!$B213,Takings!G:G)</f>
        <v>30</v>
      </c>
      <c r="H213" s="128">
        <f t="shared" si="120"/>
        <v>24.971666666666668</v>
      </c>
      <c r="I213" s="129">
        <f>SUMIF(Takings!$B:$B,'2012'!$B213,Takings!I:I)</f>
        <v>143.19</v>
      </c>
      <c r="J213" s="130">
        <f>SUMIF(Takings!$B:$B,'2012'!$B213,Takings!J:J)</f>
        <v>5</v>
      </c>
      <c r="K213" s="130">
        <f t="shared" si="121"/>
        <v>35</v>
      </c>
      <c r="L213" s="129">
        <f t="shared" si="122"/>
        <v>28.637999999999998</v>
      </c>
      <c r="M213" s="128">
        <f t="shared" si="123"/>
        <v>25.495428571428569</v>
      </c>
      <c r="N213" s="127" t="str">
        <f>IF(VLOOKUP($B213,Takings!$B:$P,13,0)=0,"",VLOOKUP($B213,Takings!$B:$P,13,0))</f>
        <v/>
      </c>
      <c r="O213" s="126" t="str">
        <f>IF(VLOOKUP($B213,Takings!$B:$P,14,0)=0,"",VLOOKUP($B213,Takings!$B:$P,14,0))</f>
        <v/>
      </c>
      <c r="P213" s="125" t="str">
        <f>IF(VLOOKUP($B213,Takings!$B:$P,15,0)=0,"",VLOOKUP($B213,Takings!$B:$P,15,0))</f>
        <v/>
      </c>
    </row>
    <row r="214" spans="1:16" x14ac:dyDescent="0.35">
      <c r="A214" s="153" t="s">
        <v>1250</v>
      </c>
      <c r="B214" s="132">
        <v>41122</v>
      </c>
      <c r="C214" s="129">
        <f>SUMIF(Takings!$B:$B,'2012'!$B214,Takings!C:C)</f>
        <v>1200.07</v>
      </c>
      <c r="D214" s="119">
        <f>SUMIF(Takings!$B:$B,'2012'!$B214,Takings!D:D)</f>
        <v>0</v>
      </c>
      <c r="E214" s="119">
        <f>SUMIF(Takings!$B:$B,'2012'!$B214,Takings!E:E)</f>
        <v>0</v>
      </c>
      <c r="F214" s="128">
        <f>SUMIF(Takings!$B:$B,'2012'!$B214,Takings!F:F)</f>
        <v>716.85</v>
      </c>
      <c r="G214" s="131">
        <f>SUMIF(Takings!$B:$B,'2012'!$B214,Takings!G:G)</f>
        <v>42</v>
      </c>
      <c r="H214" s="128">
        <f t="shared" si="120"/>
        <v>17.067857142857143</v>
      </c>
      <c r="I214" s="129">
        <f>SUMIF(Takings!$B:$B,'2012'!$B214,Takings!I:I)</f>
        <v>483.22</v>
      </c>
      <c r="J214" s="130">
        <f>SUMIF(Takings!$B:$B,'2012'!$B214,Takings!J:J)</f>
        <v>12</v>
      </c>
      <c r="K214" s="130">
        <f t="shared" si="121"/>
        <v>54</v>
      </c>
      <c r="L214" s="129">
        <f t="shared" si="122"/>
        <v>40.268333333333338</v>
      </c>
      <c r="M214" s="128">
        <f t="shared" si="123"/>
        <v>22.223518518518521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53" t="s">
        <v>1250</v>
      </c>
      <c r="B215" s="132">
        <v>41123</v>
      </c>
      <c r="C215" s="129">
        <f>SUMIF(Takings!$B:$B,'2012'!$B215,Takings!C:C)</f>
        <v>1804.65</v>
      </c>
      <c r="D215" s="119">
        <f>SUMIF(Takings!$B:$B,'2012'!$B215,Takings!D:D)</f>
        <v>0</v>
      </c>
      <c r="E215" s="119">
        <f>SUMIF(Takings!$B:$B,'2012'!$B215,Takings!E:E)</f>
        <v>0</v>
      </c>
      <c r="F215" s="128">
        <f>SUMIF(Takings!$B:$B,'2012'!$B215,Takings!F:F)</f>
        <v>780.35</v>
      </c>
      <c r="G215" s="131">
        <f>SUMIF(Takings!$B:$B,'2012'!$B215,Takings!G:G)</f>
        <v>32</v>
      </c>
      <c r="H215" s="128">
        <f t="shared" si="120"/>
        <v>24.385937500000001</v>
      </c>
      <c r="I215" s="129">
        <f>SUMIF(Takings!$B:$B,'2012'!$B215,Takings!I:I)</f>
        <v>1024.3</v>
      </c>
      <c r="J215" s="130">
        <f>SUMIF(Takings!$B:$B,'2012'!$B215,Takings!J:J)</f>
        <v>15</v>
      </c>
      <c r="K215" s="130">
        <f t="shared" si="121"/>
        <v>47</v>
      </c>
      <c r="L215" s="129">
        <f t="shared" si="122"/>
        <v>68.286666666666662</v>
      </c>
      <c r="M215" s="128">
        <f t="shared" si="123"/>
        <v>38.396808510638301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53" t="s">
        <v>1250</v>
      </c>
      <c r="B216" s="132">
        <v>41124</v>
      </c>
      <c r="C216" s="129">
        <f>SUMIF(Takings!$B:$B,'2012'!$B216,Takings!C:C)</f>
        <v>2022.84</v>
      </c>
      <c r="D216" s="119">
        <f>SUMIF(Takings!$B:$B,'2012'!$B216,Takings!D:D)</f>
        <v>0</v>
      </c>
      <c r="E216" s="119">
        <f>SUMIF(Takings!$B:$B,'2012'!$B216,Takings!E:E)</f>
        <v>0</v>
      </c>
      <c r="F216" s="128">
        <f>SUMIF(Takings!$B:$B,'2012'!$B216,Takings!F:F)</f>
        <v>1525.15</v>
      </c>
      <c r="G216" s="131">
        <f>SUMIF(Takings!$B:$B,'2012'!$B216,Takings!G:G)</f>
        <v>53</v>
      </c>
      <c r="H216" s="128">
        <f t="shared" si="120"/>
        <v>28.776415094339626</v>
      </c>
      <c r="I216" s="129">
        <f>SUMIF(Takings!$B:$B,'2012'!$B216,Takings!I:I)</f>
        <v>497.69</v>
      </c>
      <c r="J216" s="130">
        <f>SUMIF(Takings!$B:$B,'2012'!$B216,Takings!J:J)</f>
        <v>13</v>
      </c>
      <c r="K216" s="130">
        <f t="shared" si="121"/>
        <v>66</v>
      </c>
      <c r="L216" s="129">
        <f t="shared" si="122"/>
        <v>38.283846153846156</v>
      </c>
      <c r="M216" s="128">
        <f t="shared" si="123"/>
        <v>30.649090909090912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53" t="s">
        <v>1250</v>
      </c>
      <c r="B217" s="132">
        <v>41125</v>
      </c>
      <c r="C217" s="129">
        <f>SUMIF(Takings!$B:$B,'2012'!$B217,Takings!C:C)</f>
        <v>2095.5700000000002</v>
      </c>
      <c r="D217" s="119">
        <f>SUMIF(Takings!$B:$B,'2012'!$B217,Takings!D:D)</f>
        <v>0</v>
      </c>
      <c r="E217" s="119">
        <f>SUMIF(Takings!$B:$B,'2012'!$B217,Takings!E:E)</f>
        <v>0</v>
      </c>
      <c r="F217" s="128">
        <f>SUMIF(Takings!$B:$B,'2012'!$B217,Takings!F:F)</f>
        <v>1099.4000000000001</v>
      </c>
      <c r="G217" s="131">
        <f>SUMIF(Takings!$B:$B,'2012'!$B217,Takings!G:G)</f>
        <v>31</v>
      </c>
      <c r="H217" s="128">
        <f t="shared" si="120"/>
        <v>35.464516129032262</v>
      </c>
      <c r="I217" s="129">
        <f>SUMIF(Takings!$B:$B,'2012'!$B217,Takings!I:I)</f>
        <v>996.17</v>
      </c>
      <c r="J217" s="130">
        <f>SUMIF(Takings!$B:$B,'2012'!$B217,Takings!J:J)</f>
        <v>8</v>
      </c>
      <c r="K217" s="130">
        <f t="shared" si="121"/>
        <v>39</v>
      </c>
      <c r="L217" s="129">
        <f t="shared" si="122"/>
        <v>124.52124999999999</v>
      </c>
      <c r="M217" s="128">
        <f t="shared" si="123"/>
        <v>53.732564102564105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41126</v>
      </c>
      <c r="C218" s="119">
        <f>SUM(C212:C217)</f>
        <v>9014.44</v>
      </c>
      <c r="D218" s="119">
        <f>VLOOKUP($B218,Takings!$B:$P,3,0)</f>
        <v>2989.36</v>
      </c>
      <c r="E218" s="122">
        <f>SUM(C218:D218)</f>
        <v>12003.800000000001</v>
      </c>
      <c r="F218" s="118"/>
      <c r="G218" s="121">
        <f>SUM(G212:G217)</f>
        <v>225</v>
      </c>
      <c r="H218" s="118">
        <f>AVERAGE(H212:H217)</f>
        <v>23.936290647374506</v>
      </c>
      <c r="I218" s="119">
        <f>SUM(I212:I217)</f>
        <v>3664.34</v>
      </c>
      <c r="J218" s="120">
        <f>SUM(J212:J217)</f>
        <v>66</v>
      </c>
      <c r="K218" s="120">
        <f>SUM(G218,J218)</f>
        <v>291</v>
      </c>
      <c r="L218" s="119">
        <f>AVERAGE(L212:L217)</f>
        <v>56.663400641025639</v>
      </c>
      <c r="M218" s="118">
        <f>AVERAGE(M212:M217)</f>
        <v>31.746135102040071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53" t="s">
        <v>1251</v>
      </c>
      <c r="B219" s="132">
        <v>41127</v>
      </c>
      <c r="C219" s="129">
        <f>SUMIF(Takings!$B:$B,'2012'!$B219,Takings!C:C)</f>
        <v>714.96</v>
      </c>
      <c r="D219" s="119">
        <f>SUMIF(Takings!$B:$B,'2012'!$B219,Takings!D:D)</f>
        <v>0</v>
      </c>
      <c r="E219" s="119">
        <f>SUMIF(Takings!$B:$B,'2012'!$B219,Takings!E:E)</f>
        <v>0</v>
      </c>
      <c r="F219" s="128">
        <f>SUMIF(Takings!$B:$B,'2012'!$B219,Takings!F:F)</f>
        <v>407.45</v>
      </c>
      <c r="G219" s="131">
        <f>SUMIF(Takings!$B:$B,'2012'!$B219,Takings!G:G)</f>
        <v>23</v>
      </c>
      <c r="H219" s="128">
        <f t="shared" ref="H219:H224" si="124">IFERROR(F219/G219,0)</f>
        <v>17.715217391304346</v>
      </c>
      <c r="I219" s="129">
        <f>SUMIF(Takings!$B:$B,'2012'!$B219,Takings!I:I)</f>
        <v>307.51</v>
      </c>
      <c r="J219" s="130">
        <f>SUMIF(Takings!$B:$B,'2012'!$B219,Takings!J:J)</f>
        <v>9</v>
      </c>
      <c r="K219" s="130">
        <f t="shared" ref="K219:K224" si="125">IFERROR(SUM(G219,J219),0)</f>
        <v>32</v>
      </c>
      <c r="L219" s="129">
        <f t="shared" ref="L219:L224" si="126">IFERROR(MEDIAN(I219/J219),0)</f>
        <v>34.167777777777779</v>
      </c>
      <c r="M219" s="128">
        <f t="shared" ref="M219:M224" si="127">IFERROR(SUM(F219,I219)/K219,0)</f>
        <v>22.342500000000001</v>
      </c>
      <c r="N219" s="127" t="str">
        <f>IF(VLOOKUP($B219,Takings!$B:$P,13,0)=0,"",VLOOKUP($B219,Takings!$B:$P,13,0))</f>
        <v/>
      </c>
      <c r="O219" s="126" t="str">
        <f>IF(VLOOKUP($B219,Takings!$B:$P,14,0)=0,"",VLOOKUP($B219,Takings!$B:$P,14,0))</f>
        <v/>
      </c>
      <c r="P219" s="125" t="str">
        <f>IF(VLOOKUP($B219,Takings!$B:$P,15,0)=0,"",VLOOKUP($B219,Takings!$B:$P,15,0))</f>
        <v/>
      </c>
    </row>
    <row r="220" spans="1:16" x14ac:dyDescent="0.35">
      <c r="A220" s="153" t="s">
        <v>1251</v>
      </c>
      <c r="B220" s="132">
        <v>41128</v>
      </c>
      <c r="C220" s="129">
        <f>SUMIF(Takings!$B:$B,'2012'!$B220,Takings!C:C)</f>
        <v>823.11</v>
      </c>
      <c r="D220" s="119">
        <f>SUMIF(Takings!$B:$B,'2012'!$B220,Takings!D:D)</f>
        <v>0</v>
      </c>
      <c r="E220" s="119">
        <f>SUMIF(Takings!$B:$B,'2012'!$B220,Takings!E:E)</f>
        <v>0</v>
      </c>
      <c r="F220" s="128">
        <f>SUMIF(Takings!$B:$B,'2012'!$B220,Takings!F:F)</f>
        <v>580.25</v>
      </c>
      <c r="G220" s="131">
        <f>SUMIF(Takings!$B:$B,'2012'!$B220,Takings!G:G)</f>
        <v>28</v>
      </c>
      <c r="H220" s="128">
        <f t="shared" si="124"/>
        <v>20.723214285714285</v>
      </c>
      <c r="I220" s="129">
        <f>SUMIF(Takings!$B:$B,'2012'!$B220,Takings!I:I)</f>
        <v>242.86</v>
      </c>
      <c r="J220" s="130">
        <f>SUMIF(Takings!$B:$B,'2012'!$B220,Takings!J:J)</f>
        <v>8</v>
      </c>
      <c r="K220" s="130">
        <f t="shared" si="125"/>
        <v>36</v>
      </c>
      <c r="L220" s="129">
        <f t="shared" si="126"/>
        <v>30.357500000000002</v>
      </c>
      <c r="M220" s="128">
        <f t="shared" si="127"/>
        <v>22.864166666666666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53" t="s">
        <v>1251</v>
      </c>
      <c r="B221" s="132">
        <v>41129</v>
      </c>
      <c r="C221" s="129">
        <f>SUMIF(Takings!$B:$B,'2012'!$B221,Takings!C:C)</f>
        <v>803.68</v>
      </c>
      <c r="D221" s="119">
        <f>SUMIF(Takings!$B:$B,'2012'!$B221,Takings!D:D)</f>
        <v>0</v>
      </c>
      <c r="E221" s="119">
        <f>SUMIF(Takings!$B:$B,'2012'!$B221,Takings!E:E)</f>
        <v>0</v>
      </c>
      <c r="F221" s="128">
        <f>SUMIF(Takings!$B:$B,'2012'!$B221,Takings!F:F)</f>
        <v>403.05</v>
      </c>
      <c r="G221" s="131">
        <f>SUMIF(Takings!$B:$B,'2012'!$B221,Takings!G:G)</f>
        <v>27</v>
      </c>
      <c r="H221" s="128">
        <f t="shared" si="124"/>
        <v>14.927777777777779</v>
      </c>
      <c r="I221" s="129">
        <f>SUMIF(Takings!$B:$B,'2012'!$B221,Takings!I:I)</f>
        <v>400.63</v>
      </c>
      <c r="J221" s="130">
        <f>SUMIF(Takings!$B:$B,'2012'!$B221,Takings!J:J)</f>
        <v>9</v>
      </c>
      <c r="K221" s="130">
        <f t="shared" si="125"/>
        <v>36</v>
      </c>
      <c r="L221" s="129">
        <f t="shared" si="126"/>
        <v>44.514444444444443</v>
      </c>
      <c r="M221" s="128">
        <f t="shared" si="127"/>
        <v>22.324444444444445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53" t="s">
        <v>1251</v>
      </c>
      <c r="B222" s="132">
        <v>41130</v>
      </c>
      <c r="C222" s="129">
        <f>SUMIF(Takings!$B:$B,'2012'!$B222,Takings!C:C)</f>
        <v>1494.23</v>
      </c>
      <c r="D222" s="119">
        <f>SUMIF(Takings!$B:$B,'2012'!$B222,Takings!D:D)</f>
        <v>0</v>
      </c>
      <c r="E222" s="119">
        <f>SUMIF(Takings!$B:$B,'2012'!$B222,Takings!E:E)</f>
        <v>0</v>
      </c>
      <c r="F222" s="128">
        <f>SUMIF(Takings!$B:$B,'2012'!$B222,Takings!F:F)</f>
        <v>681.7</v>
      </c>
      <c r="G222" s="131">
        <f>SUMIF(Takings!$B:$B,'2012'!$B222,Takings!G:G)</f>
        <v>37</v>
      </c>
      <c r="H222" s="128">
        <f t="shared" si="124"/>
        <v>18.424324324324324</v>
      </c>
      <c r="I222" s="129">
        <f>SUMIF(Takings!$B:$B,'2012'!$B222,Takings!I:I)</f>
        <v>812.53</v>
      </c>
      <c r="J222" s="130">
        <f>SUMIF(Takings!$B:$B,'2012'!$B222,Takings!J:J)</f>
        <v>10</v>
      </c>
      <c r="K222" s="130">
        <f t="shared" si="125"/>
        <v>47</v>
      </c>
      <c r="L222" s="129">
        <f t="shared" si="126"/>
        <v>81.253</v>
      </c>
      <c r="M222" s="128">
        <f t="shared" si="127"/>
        <v>31.792127659574469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53" t="s">
        <v>1251</v>
      </c>
      <c r="B223" s="132">
        <v>41131</v>
      </c>
      <c r="C223" s="129">
        <f>SUMIF(Takings!$B:$B,'2012'!$B223,Takings!C:C)</f>
        <v>2158.11</v>
      </c>
      <c r="D223" s="119">
        <f>SUMIF(Takings!$B:$B,'2012'!$B223,Takings!D:D)</f>
        <v>0</v>
      </c>
      <c r="E223" s="119">
        <f>SUMIF(Takings!$B:$B,'2012'!$B223,Takings!E:E)</f>
        <v>0</v>
      </c>
      <c r="F223" s="128">
        <f>SUMIF(Takings!$B:$B,'2012'!$B223,Takings!F:F)</f>
        <v>1230.3499999999999</v>
      </c>
      <c r="G223" s="131">
        <f>SUMIF(Takings!$B:$B,'2012'!$B223,Takings!G:G)</f>
        <v>46</v>
      </c>
      <c r="H223" s="128">
        <f t="shared" si="124"/>
        <v>26.746739130434779</v>
      </c>
      <c r="I223" s="129">
        <f>SUMIF(Takings!$B:$B,'2012'!$B223,Takings!I:I)</f>
        <v>927.76</v>
      </c>
      <c r="J223" s="130">
        <f>SUMIF(Takings!$B:$B,'2012'!$B223,Takings!J:J)</f>
        <v>17</v>
      </c>
      <c r="K223" s="130">
        <f t="shared" si="125"/>
        <v>63</v>
      </c>
      <c r="L223" s="129">
        <f t="shared" si="126"/>
        <v>54.57411764705882</v>
      </c>
      <c r="M223" s="128">
        <f t="shared" si="127"/>
        <v>34.255714285714284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53" t="s">
        <v>1251</v>
      </c>
      <c r="B224" s="132">
        <v>41132</v>
      </c>
      <c r="C224" s="129">
        <f>SUMIF(Takings!$B:$B,'2012'!$B224,Takings!C:C)</f>
        <v>951.96</v>
      </c>
      <c r="D224" s="119">
        <f>SUMIF(Takings!$B:$B,'2012'!$B224,Takings!D:D)</f>
        <v>0</v>
      </c>
      <c r="E224" s="119">
        <f>SUMIF(Takings!$B:$B,'2012'!$B224,Takings!E:E)</f>
        <v>0</v>
      </c>
      <c r="F224" s="128">
        <f>SUMIF(Takings!$B:$B,'2012'!$B224,Takings!F:F)</f>
        <v>407.55</v>
      </c>
      <c r="G224" s="131">
        <f>SUMIF(Takings!$B:$B,'2012'!$B224,Takings!G:G)</f>
        <v>20</v>
      </c>
      <c r="H224" s="128">
        <f t="shared" si="124"/>
        <v>20.377500000000001</v>
      </c>
      <c r="I224" s="129">
        <f>SUMIF(Takings!$B:$B,'2012'!$B224,Takings!I:I)</f>
        <v>544.41</v>
      </c>
      <c r="J224" s="130">
        <f>SUMIF(Takings!$B:$B,'2012'!$B224,Takings!J:J)</f>
        <v>11</v>
      </c>
      <c r="K224" s="130">
        <f t="shared" si="125"/>
        <v>31</v>
      </c>
      <c r="L224" s="129">
        <f t="shared" si="126"/>
        <v>49.491818181818182</v>
      </c>
      <c r="M224" s="128">
        <f t="shared" si="127"/>
        <v>30.708387096774196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41133</v>
      </c>
      <c r="C225" s="119">
        <f>SUM(C219:C224)</f>
        <v>6946.05</v>
      </c>
      <c r="D225" s="119">
        <f>VLOOKUP($B225,Takings!$B:$P,3,0)</f>
        <v>3652.44</v>
      </c>
      <c r="E225" s="122">
        <f>SUM(C225:D225)</f>
        <v>10598.49</v>
      </c>
      <c r="F225" s="118"/>
      <c r="G225" s="121">
        <f>SUM(G219:G224)</f>
        <v>181</v>
      </c>
      <c r="H225" s="118">
        <f>AVERAGE(H219:H224)</f>
        <v>19.819128818259248</v>
      </c>
      <c r="I225" s="119">
        <f>SUM(I219:I224)</f>
        <v>3235.7</v>
      </c>
      <c r="J225" s="120">
        <f>SUM(J219:J224)</f>
        <v>64</v>
      </c>
      <c r="K225" s="120">
        <f>SUM(G225,J225)</f>
        <v>245</v>
      </c>
      <c r="L225" s="119">
        <f>AVERAGE(L219:L224)</f>
        <v>49.059776341849869</v>
      </c>
      <c r="M225" s="118">
        <f>AVERAGE(M219:M224)</f>
        <v>27.381223358862343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43" t="s">
        <v>1252</v>
      </c>
      <c r="B226" s="142">
        <v>41134</v>
      </c>
      <c r="C226" s="138">
        <f>SUMIF(Takings!$B:$B,'2012'!$B226,Takings!C:C)</f>
        <v>0</v>
      </c>
      <c r="D226" s="119">
        <f>SUMIF(Takings!$B:$B,'2012'!$B226,Takings!D:D)</f>
        <v>0</v>
      </c>
      <c r="E226" s="119">
        <f>SUMIF(Takings!$B:$B,'2012'!$B226,Takings!E:E)</f>
        <v>0</v>
      </c>
      <c r="F226" s="140">
        <f>SUMIF(Takings!$B:$B,'2012'!$B226,Takings!F:F)</f>
        <v>0</v>
      </c>
      <c r="G226" s="141">
        <f>SUMIF(Takings!$B:$B,'2012'!$B226,Takings!G:G)</f>
        <v>0</v>
      </c>
      <c r="H226" s="140">
        <f t="shared" ref="H226:H231" si="128">IFERROR(F226/G226,0)</f>
        <v>0</v>
      </c>
      <c r="I226" s="138">
        <f>SUMIF(Takings!$B:$B,'2012'!$B226,Takings!I:I)</f>
        <v>0</v>
      </c>
      <c r="J226" s="139">
        <f>SUMIF(Takings!$B:$B,'2012'!$B226,Takings!J:J)</f>
        <v>0</v>
      </c>
      <c r="K226" s="139">
        <f t="shared" ref="K226:K231" si="129">IFERROR(SUM(G226,J226),0)</f>
        <v>0</v>
      </c>
      <c r="L226" s="138">
        <f t="shared" ref="L226:L231" si="130">IFERROR(MEDIAN(I226/J226),0)</f>
        <v>0</v>
      </c>
      <c r="M226" s="140">
        <f t="shared" ref="M226:M231" si="131">IFERROR(SUM(F226,I226)/K226,0)</f>
        <v>0</v>
      </c>
      <c r="N226" s="137" t="str">
        <f>IF(VLOOKUP($B226,Takings!$B:$P,13,0)=0,"",VLOOKUP($B226,Takings!$B:$P,13,0))</f>
        <v>SHOW DAY</v>
      </c>
      <c r="O226" s="136" t="str">
        <f>IF(VLOOKUP($B226,Takings!$B:$P,14,0)=0,"",VLOOKUP($B226,Takings!$B:$P,14,0))</f>
        <v/>
      </c>
      <c r="P226" s="135" t="str">
        <f>IF(VLOOKUP($B226,Takings!$B:$P,15,0)=0,"",VLOOKUP($B226,Takings!$B:$P,15,0))</f>
        <v/>
      </c>
    </row>
    <row r="227" spans="1:16" x14ac:dyDescent="0.35">
      <c r="A227" s="153" t="s">
        <v>1252</v>
      </c>
      <c r="B227" s="132">
        <v>41135</v>
      </c>
      <c r="C227" s="129">
        <f>SUMIF(Takings!$B:$B,'2012'!$B227,Takings!C:C)</f>
        <v>1287.71</v>
      </c>
      <c r="D227" s="119">
        <f>SUMIF(Takings!$B:$B,'2012'!$B227,Takings!D:D)</f>
        <v>0</v>
      </c>
      <c r="E227" s="119">
        <f>SUMIF(Takings!$B:$B,'2012'!$B227,Takings!E:E)</f>
        <v>0</v>
      </c>
      <c r="F227" s="128">
        <f>SUMIF(Takings!$B:$B,'2012'!$B227,Takings!F:F)</f>
        <v>786.8</v>
      </c>
      <c r="G227" s="131">
        <f>SUMIF(Takings!$B:$B,'2012'!$B227,Takings!G:G)</f>
        <v>39</v>
      </c>
      <c r="H227" s="128">
        <f t="shared" si="128"/>
        <v>20.174358974358974</v>
      </c>
      <c r="I227" s="129">
        <f>SUMIF(Takings!$B:$B,'2012'!$B227,Takings!I:I)</f>
        <v>500.91</v>
      </c>
      <c r="J227" s="130">
        <f>SUMIF(Takings!$B:$B,'2012'!$B227,Takings!J:J)</f>
        <v>10</v>
      </c>
      <c r="K227" s="130">
        <f t="shared" si="129"/>
        <v>49</v>
      </c>
      <c r="L227" s="129">
        <f t="shared" si="130"/>
        <v>50.091000000000001</v>
      </c>
      <c r="M227" s="128">
        <f t="shared" si="131"/>
        <v>26.279795918367348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53" t="s">
        <v>1252</v>
      </c>
      <c r="B228" s="132">
        <v>41136</v>
      </c>
      <c r="C228" s="129">
        <f>SUMIF(Takings!$B:$B,'2012'!$B228,Takings!C:C)</f>
        <v>1730.13</v>
      </c>
      <c r="D228" s="119">
        <f>SUMIF(Takings!$B:$B,'2012'!$B228,Takings!D:D)</f>
        <v>0</v>
      </c>
      <c r="E228" s="119">
        <f>SUMIF(Takings!$B:$B,'2012'!$B228,Takings!E:E)</f>
        <v>0</v>
      </c>
      <c r="F228" s="128">
        <f>SUMIF(Takings!$B:$B,'2012'!$B228,Takings!F:F)</f>
        <v>827.85</v>
      </c>
      <c r="G228" s="131">
        <f>SUMIF(Takings!$B:$B,'2012'!$B228,Takings!G:G)</f>
        <v>36</v>
      </c>
      <c r="H228" s="128">
        <f t="shared" si="128"/>
        <v>22.995833333333334</v>
      </c>
      <c r="I228" s="129">
        <f>SUMIF(Takings!$B:$B,'2012'!$B228,Takings!I:I)</f>
        <v>902.28</v>
      </c>
      <c r="J228" s="130">
        <f>SUMIF(Takings!$B:$B,'2012'!$B228,Takings!J:J)</f>
        <v>20</v>
      </c>
      <c r="K228" s="130">
        <f t="shared" si="129"/>
        <v>56</v>
      </c>
      <c r="L228" s="129">
        <f t="shared" si="130"/>
        <v>45.113999999999997</v>
      </c>
      <c r="M228" s="128">
        <f t="shared" si="131"/>
        <v>30.895178571428573</v>
      </c>
      <c r="N228" s="127" t="str">
        <f>IF(VLOOKUP($B228,Takings!$B:$P,13,0)=0,"",VLOOKUP($B228,Takings!$B:$P,13,0))</f>
        <v/>
      </c>
      <c r="O228" s="126" t="str">
        <f>IF(VLOOKUP($B228,Takings!$B:$P,14,0)=0,"",VLOOKUP($B228,Takings!$B:$P,14,0))</f>
        <v/>
      </c>
      <c r="P228" s="125" t="str">
        <f>IF(VLOOKUP($B228,Takings!$B:$P,15,0)=0,"",VLOOKUP($B228,Takings!$B:$P,15,0))</f>
        <v/>
      </c>
    </row>
    <row r="229" spans="1:16" x14ac:dyDescent="0.35">
      <c r="A229" s="153" t="s">
        <v>1252</v>
      </c>
      <c r="B229" s="132">
        <v>41137</v>
      </c>
      <c r="C229" s="129">
        <f>SUMIF(Takings!$B:$B,'2012'!$B229,Takings!C:C)</f>
        <v>1208.83</v>
      </c>
      <c r="D229" s="119">
        <f>SUMIF(Takings!$B:$B,'2012'!$B229,Takings!D:D)</f>
        <v>0</v>
      </c>
      <c r="E229" s="119">
        <f>SUMIF(Takings!$B:$B,'2012'!$B229,Takings!E:E)</f>
        <v>0</v>
      </c>
      <c r="F229" s="128">
        <f>SUMIF(Takings!$B:$B,'2012'!$B229,Takings!F:F)</f>
        <v>534.9</v>
      </c>
      <c r="G229" s="131">
        <f>SUMIF(Takings!$B:$B,'2012'!$B229,Takings!G:G)</f>
        <v>25</v>
      </c>
      <c r="H229" s="128">
        <f t="shared" si="128"/>
        <v>21.396000000000001</v>
      </c>
      <c r="I229" s="129">
        <f>SUMIF(Takings!$B:$B,'2012'!$B229,Takings!I:I)</f>
        <v>673.93</v>
      </c>
      <c r="J229" s="130">
        <f>SUMIF(Takings!$B:$B,'2012'!$B229,Takings!J:J)</f>
        <v>8</v>
      </c>
      <c r="K229" s="130">
        <f t="shared" si="129"/>
        <v>33</v>
      </c>
      <c r="L229" s="129">
        <f t="shared" si="130"/>
        <v>84.241249999999994</v>
      </c>
      <c r="M229" s="128">
        <f t="shared" si="131"/>
        <v>36.631212121212116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53" t="s">
        <v>1252</v>
      </c>
      <c r="B230" s="132">
        <v>41138</v>
      </c>
      <c r="C230" s="129">
        <f>SUMIF(Takings!$B:$B,'2012'!$B230,Takings!C:C)</f>
        <v>1819.32</v>
      </c>
      <c r="D230" s="119">
        <f>SUMIF(Takings!$B:$B,'2012'!$B230,Takings!D:D)</f>
        <v>0</v>
      </c>
      <c r="E230" s="119">
        <f>SUMIF(Takings!$B:$B,'2012'!$B230,Takings!E:E)</f>
        <v>0</v>
      </c>
      <c r="F230" s="128">
        <f>SUMIF(Takings!$B:$B,'2012'!$B230,Takings!F:F)</f>
        <v>904.65</v>
      </c>
      <c r="G230" s="131">
        <f>SUMIF(Takings!$B:$B,'2012'!$B230,Takings!G:G)</f>
        <v>43</v>
      </c>
      <c r="H230" s="128">
        <f t="shared" si="128"/>
        <v>21.038372093023256</v>
      </c>
      <c r="I230" s="129">
        <f>SUMIF(Takings!$B:$B,'2012'!$B230,Takings!I:I)</f>
        <v>914.67</v>
      </c>
      <c r="J230" s="130">
        <f>SUMIF(Takings!$B:$B,'2012'!$B230,Takings!J:J)</f>
        <v>14</v>
      </c>
      <c r="K230" s="130">
        <f t="shared" si="129"/>
        <v>57</v>
      </c>
      <c r="L230" s="129">
        <f t="shared" si="130"/>
        <v>65.333571428571432</v>
      </c>
      <c r="M230" s="128">
        <f t="shared" si="131"/>
        <v>31.917894736842104</v>
      </c>
      <c r="N230" s="127" t="str">
        <f>IF(VLOOKUP($B230,Takings!$B:$P,13,0)=0,"",VLOOKUP($B230,Takings!$B:$P,13,0))</f>
        <v/>
      </c>
      <c r="O230" s="126" t="str">
        <f>IF(VLOOKUP($B230,Takings!$B:$P,14,0)=0,"",VLOOKUP($B230,Takings!$B:$P,14,0))</f>
        <v/>
      </c>
      <c r="P230" s="125" t="str">
        <f>IF(VLOOKUP($B230,Takings!$B:$P,15,0)=0,"",VLOOKUP($B230,Takings!$B:$P,15,0))</f>
        <v/>
      </c>
    </row>
    <row r="231" spans="1:16" x14ac:dyDescent="0.35">
      <c r="A231" s="153" t="s">
        <v>1252</v>
      </c>
      <c r="B231" s="132">
        <v>41139</v>
      </c>
      <c r="C231" s="129">
        <f>SUMIF(Takings!$B:$B,'2012'!$B231,Takings!C:C)</f>
        <v>920.71</v>
      </c>
      <c r="D231" s="119">
        <f>SUMIF(Takings!$B:$B,'2012'!$B231,Takings!D:D)</f>
        <v>0</v>
      </c>
      <c r="E231" s="119">
        <f>SUMIF(Takings!$B:$B,'2012'!$B231,Takings!E:E)</f>
        <v>0</v>
      </c>
      <c r="F231" s="128">
        <f>SUMIF(Takings!$B:$B,'2012'!$B231,Takings!F:F)</f>
        <v>562.6</v>
      </c>
      <c r="G231" s="131">
        <f>SUMIF(Takings!$B:$B,'2012'!$B231,Takings!G:G)</f>
        <v>21</v>
      </c>
      <c r="H231" s="128">
        <f t="shared" si="128"/>
        <v>26.790476190476191</v>
      </c>
      <c r="I231" s="129">
        <f>SUMIF(Takings!$B:$B,'2012'!$B231,Takings!I:I)</f>
        <v>358.11</v>
      </c>
      <c r="J231" s="130">
        <f>SUMIF(Takings!$B:$B,'2012'!$B231,Takings!J:J)</f>
        <v>8</v>
      </c>
      <c r="K231" s="130">
        <f t="shared" si="129"/>
        <v>29</v>
      </c>
      <c r="L231" s="129">
        <f t="shared" si="130"/>
        <v>44.763750000000002</v>
      </c>
      <c r="M231" s="128">
        <f t="shared" si="131"/>
        <v>31.748620689655173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41140</v>
      </c>
      <c r="C232" s="119">
        <f>SUM(C226:C231)</f>
        <v>6966.7</v>
      </c>
      <c r="D232" s="119">
        <f>VLOOKUP($B232,Takings!$B:$P,3,0)</f>
        <v>2897.84</v>
      </c>
      <c r="E232" s="122">
        <f>SUM(C232:D232)</f>
        <v>9864.5400000000009</v>
      </c>
      <c r="F232" s="118"/>
      <c r="G232" s="121">
        <f>SUM(G226:G231)</f>
        <v>164</v>
      </c>
      <c r="H232" s="118">
        <f>AVERAGE(H226:H231)</f>
        <v>18.732506765198625</v>
      </c>
      <c r="I232" s="119">
        <f>SUM(I226:I231)</f>
        <v>3349.9</v>
      </c>
      <c r="J232" s="120">
        <f>SUM(J226:J231)</f>
        <v>60</v>
      </c>
      <c r="K232" s="120">
        <f>SUM(G232,J232)</f>
        <v>224</v>
      </c>
      <c r="L232" s="119">
        <f>AVERAGE(L226:L231)</f>
        <v>48.257261904761911</v>
      </c>
      <c r="M232" s="118">
        <f>AVERAGE(M226:M231)</f>
        <v>26.24545033958422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53" t="s">
        <v>1253</v>
      </c>
      <c r="B233" s="132">
        <v>41141</v>
      </c>
      <c r="C233" s="129">
        <f>SUMIF(Takings!$B:$B,'2012'!$B233,Takings!C:C)</f>
        <v>943.98</v>
      </c>
      <c r="D233" s="119">
        <f>SUMIF(Takings!$B:$B,'2012'!$B233,Takings!D:D)</f>
        <v>0</v>
      </c>
      <c r="E233" s="119">
        <f>SUMIF(Takings!$B:$B,'2012'!$B233,Takings!E:E)</f>
        <v>0</v>
      </c>
      <c r="F233" s="128">
        <f>SUMIF(Takings!$B:$B,'2012'!$B233,Takings!F:F)</f>
        <v>434.65</v>
      </c>
      <c r="G233" s="131">
        <f>SUMIF(Takings!$B:$B,'2012'!$B233,Takings!G:G)</f>
        <v>29</v>
      </c>
      <c r="H233" s="128">
        <f t="shared" ref="H233:H238" si="132">IFERROR(F233/G233,0)</f>
        <v>14.987931034482758</v>
      </c>
      <c r="I233" s="129">
        <f>SUMIF(Takings!$B:$B,'2012'!$B233,Takings!I:I)</f>
        <v>509.33</v>
      </c>
      <c r="J233" s="130">
        <f>SUMIF(Takings!$B:$B,'2012'!$B233,Takings!J:J)</f>
        <v>12</v>
      </c>
      <c r="K233" s="130">
        <f t="shared" ref="K233:K238" si="133">IFERROR(SUM(G233,J233),0)</f>
        <v>41</v>
      </c>
      <c r="L233" s="129">
        <f t="shared" ref="L233:L238" si="134">IFERROR(MEDIAN(I233/J233),0)</f>
        <v>42.444166666666668</v>
      </c>
      <c r="M233" s="128">
        <f t="shared" ref="M233:M238" si="135">IFERROR(SUM(F233,I233)/K233,0)</f>
        <v>23.02390243902439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53" t="s">
        <v>1253</v>
      </c>
      <c r="B234" s="132">
        <v>41142</v>
      </c>
      <c r="C234" s="129">
        <f>SUMIF(Takings!$B:$B,'2012'!$B234,Takings!C:C)</f>
        <v>879.74</v>
      </c>
      <c r="D234" s="119">
        <f>SUMIF(Takings!$B:$B,'2012'!$B234,Takings!D:D)</f>
        <v>0</v>
      </c>
      <c r="E234" s="119">
        <f>SUMIF(Takings!$B:$B,'2012'!$B234,Takings!E:E)</f>
        <v>0</v>
      </c>
      <c r="F234" s="128">
        <f>SUMIF(Takings!$B:$B,'2012'!$B234,Takings!F:F)</f>
        <v>443.75</v>
      </c>
      <c r="G234" s="131">
        <f>SUMIF(Takings!$B:$B,'2012'!$B234,Takings!G:G)</f>
        <v>33</v>
      </c>
      <c r="H234" s="128">
        <f t="shared" si="132"/>
        <v>13.446969696969697</v>
      </c>
      <c r="I234" s="129">
        <f>SUMIF(Takings!$B:$B,'2012'!$B234,Takings!I:I)</f>
        <v>435.99</v>
      </c>
      <c r="J234" s="130">
        <f>SUMIF(Takings!$B:$B,'2012'!$B234,Takings!J:J)</f>
        <v>11</v>
      </c>
      <c r="K234" s="130">
        <f t="shared" si="133"/>
        <v>44</v>
      </c>
      <c r="L234" s="129">
        <f t="shared" si="134"/>
        <v>39.635454545454543</v>
      </c>
      <c r="M234" s="128">
        <f t="shared" si="135"/>
        <v>19.994090909090911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53" t="s">
        <v>1253</v>
      </c>
      <c r="B235" s="132">
        <v>41143</v>
      </c>
      <c r="C235" s="129">
        <f>SUMIF(Takings!$B:$B,'2012'!$B235,Takings!C:C)</f>
        <v>846.25</v>
      </c>
      <c r="D235" s="119">
        <f>SUMIF(Takings!$B:$B,'2012'!$B235,Takings!D:D)</f>
        <v>0</v>
      </c>
      <c r="E235" s="119">
        <f>SUMIF(Takings!$B:$B,'2012'!$B235,Takings!E:E)</f>
        <v>0</v>
      </c>
      <c r="F235" s="128">
        <f>SUMIF(Takings!$B:$B,'2012'!$B235,Takings!F:F)</f>
        <v>501.4</v>
      </c>
      <c r="G235" s="131">
        <f>SUMIF(Takings!$B:$B,'2012'!$B235,Takings!G:G)</f>
        <v>31</v>
      </c>
      <c r="H235" s="128">
        <f t="shared" si="132"/>
        <v>16.174193548387095</v>
      </c>
      <c r="I235" s="129">
        <f>SUMIF(Takings!$B:$B,'2012'!$B235,Takings!I:I)</f>
        <v>344.85</v>
      </c>
      <c r="J235" s="130">
        <f>SUMIF(Takings!$B:$B,'2012'!$B235,Takings!J:J)</f>
        <v>8</v>
      </c>
      <c r="K235" s="130">
        <f t="shared" si="133"/>
        <v>39</v>
      </c>
      <c r="L235" s="129">
        <f t="shared" si="134"/>
        <v>43.106250000000003</v>
      </c>
      <c r="M235" s="128">
        <f t="shared" si="135"/>
        <v>21.698717948717949</v>
      </c>
      <c r="N235" s="127" t="str">
        <f>IF(VLOOKUP($B235,Takings!$B:$P,13,0)=0,"",VLOOKUP($B235,Takings!$B:$P,13,0))</f>
        <v/>
      </c>
      <c r="O235" s="126" t="str">
        <f>IF(VLOOKUP($B235,Takings!$B:$P,14,0)=0,"",VLOOKUP($B235,Takings!$B:$P,14,0))</f>
        <v/>
      </c>
      <c r="P235" s="125" t="str">
        <f>IF(VLOOKUP($B235,Takings!$B:$P,15,0)=0,"",VLOOKUP($B235,Takings!$B:$P,15,0))</f>
        <v/>
      </c>
    </row>
    <row r="236" spans="1:16" x14ac:dyDescent="0.35">
      <c r="A236" s="153" t="s">
        <v>1253</v>
      </c>
      <c r="B236" s="132">
        <v>41144</v>
      </c>
      <c r="C236" s="129">
        <f>SUMIF(Takings!$B:$B,'2012'!$B236,Takings!C:C)</f>
        <v>1648.43</v>
      </c>
      <c r="D236" s="119">
        <f>SUMIF(Takings!$B:$B,'2012'!$B236,Takings!D:D)</f>
        <v>0</v>
      </c>
      <c r="E236" s="119">
        <f>SUMIF(Takings!$B:$B,'2012'!$B236,Takings!E:E)</f>
        <v>0</v>
      </c>
      <c r="F236" s="128">
        <f>SUMIF(Takings!$B:$B,'2012'!$B236,Takings!F:F)</f>
        <v>605.9</v>
      </c>
      <c r="G236" s="131">
        <f>SUMIF(Takings!$B:$B,'2012'!$B236,Takings!G:G)</f>
        <v>25</v>
      </c>
      <c r="H236" s="128">
        <f t="shared" si="132"/>
        <v>24.236000000000001</v>
      </c>
      <c r="I236" s="129">
        <f>SUMIF(Takings!$B:$B,'2012'!$B236,Takings!I:I)</f>
        <v>1079.05</v>
      </c>
      <c r="J236" s="130">
        <f>SUMIF(Takings!$B:$B,'2012'!$B236,Takings!J:J)</f>
        <v>10</v>
      </c>
      <c r="K236" s="130">
        <f t="shared" si="133"/>
        <v>35</v>
      </c>
      <c r="L236" s="129">
        <f t="shared" si="134"/>
        <v>107.905</v>
      </c>
      <c r="M236" s="128">
        <f t="shared" si="135"/>
        <v>48.14142857142857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53" t="s">
        <v>1253</v>
      </c>
      <c r="B237" s="132">
        <v>41145</v>
      </c>
      <c r="C237" s="129">
        <f>SUMIF(Takings!$B:$B,'2012'!$B237,Takings!C:C)</f>
        <v>1292.3599999999999</v>
      </c>
      <c r="D237" s="119">
        <f>SUMIF(Takings!$B:$B,'2012'!$B237,Takings!D:D)</f>
        <v>0</v>
      </c>
      <c r="E237" s="119">
        <f>SUMIF(Takings!$B:$B,'2012'!$B237,Takings!E:E)</f>
        <v>0</v>
      </c>
      <c r="F237" s="128">
        <f>SUMIF(Takings!$B:$B,'2012'!$B237,Takings!F:F)</f>
        <v>990.05</v>
      </c>
      <c r="G237" s="131">
        <f>SUMIF(Takings!$B:$B,'2012'!$B237,Takings!G:G)</f>
        <v>40</v>
      </c>
      <c r="H237" s="128">
        <f t="shared" si="132"/>
        <v>24.751249999999999</v>
      </c>
      <c r="I237" s="129">
        <f>SUMIF(Takings!$B:$B,'2012'!$B237,Takings!I:I)</f>
        <v>302.31</v>
      </c>
      <c r="J237" s="130">
        <f>SUMIF(Takings!$B:$B,'2012'!$B237,Takings!J:J)</f>
        <v>9</v>
      </c>
      <c r="K237" s="130">
        <f t="shared" si="133"/>
        <v>49</v>
      </c>
      <c r="L237" s="129">
        <f t="shared" si="134"/>
        <v>33.590000000000003</v>
      </c>
      <c r="M237" s="128">
        <f t="shared" si="135"/>
        <v>26.374693877551017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53" t="s">
        <v>1253</v>
      </c>
      <c r="B238" s="132">
        <v>41146</v>
      </c>
      <c r="C238" s="129">
        <f>SUMIF(Takings!$B:$B,'2012'!$B238,Takings!C:C)</f>
        <v>1518.96</v>
      </c>
      <c r="D238" s="119">
        <f>SUMIF(Takings!$B:$B,'2012'!$B238,Takings!D:D)</f>
        <v>0</v>
      </c>
      <c r="E238" s="119">
        <f>SUMIF(Takings!$B:$B,'2012'!$B238,Takings!E:E)</f>
        <v>0</v>
      </c>
      <c r="F238" s="128">
        <f>SUMIF(Takings!$B:$B,'2012'!$B238,Takings!F:F)</f>
        <v>833</v>
      </c>
      <c r="G238" s="131">
        <f>SUMIF(Takings!$B:$B,'2012'!$B238,Takings!G:G)</f>
        <v>29</v>
      </c>
      <c r="H238" s="128">
        <f t="shared" si="132"/>
        <v>28.724137931034484</v>
      </c>
      <c r="I238" s="129">
        <f>SUMIF(Takings!$B:$B,'2012'!$B238,Takings!I:I)</f>
        <v>685.96</v>
      </c>
      <c r="J238" s="130">
        <f>SUMIF(Takings!$B:$B,'2012'!$B238,Takings!J:J)</f>
        <v>13</v>
      </c>
      <c r="K238" s="130">
        <f t="shared" si="133"/>
        <v>42</v>
      </c>
      <c r="L238" s="129">
        <f t="shared" si="134"/>
        <v>52.766153846153848</v>
      </c>
      <c r="M238" s="128">
        <f t="shared" si="135"/>
        <v>36.165714285714287</v>
      </c>
      <c r="N238" s="127" t="str">
        <f>IF(VLOOKUP($B238,Takings!$B:$P,13,0)=0,"",VLOOKUP($B238,Takings!$B:$P,13,0))</f>
        <v/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41147</v>
      </c>
      <c r="C239" s="119">
        <f>SUM(C233:C238)</f>
        <v>7129.72</v>
      </c>
      <c r="D239" s="119">
        <f>VLOOKUP($B239,Takings!$B:$P,3,0)</f>
        <v>4227.5</v>
      </c>
      <c r="E239" s="122">
        <f>SUM(C239:D239)</f>
        <v>11357.220000000001</v>
      </c>
      <c r="F239" s="118"/>
      <c r="G239" s="121">
        <f>SUM(G233:G238)</f>
        <v>187</v>
      </c>
      <c r="H239" s="118">
        <f>AVERAGE(H233:H238)</f>
        <v>20.386747035145675</v>
      </c>
      <c r="I239" s="119">
        <f>SUM(I233:I238)</f>
        <v>3357.4900000000002</v>
      </c>
      <c r="J239" s="120">
        <f>SUM(J233:J238)</f>
        <v>63</v>
      </c>
      <c r="K239" s="120">
        <f>SUM(G239,J239)</f>
        <v>250</v>
      </c>
      <c r="L239" s="119">
        <f>AVERAGE(L233:L238)</f>
        <v>53.241170843045843</v>
      </c>
      <c r="M239" s="118">
        <f>AVERAGE(M233:M238)</f>
        <v>29.233091338587855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53" t="s">
        <v>1254</v>
      </c>
      <c r="B240" s="132">
        <v>41148</v>
      </c>
      <c r="C240" s="129">
        <f>SUMIF(Takings!$B:$B,'2012'!$B240,Takings!C:C)</f>
        <v>804.41</v>
      </c>
      <c r="D240" s="119">
        <f>SUMIF(Takings!$B:$B,'2012'!$B240,Takings!D:D)</f>
        <v>0</v>
      </c>
      <c r="E240" s="119">
        <f>SUMIF(Takings!$B:$B,'2012'!$B240,Takings!E:E)</f>
        <v>0</v>
      </c>
      <c r="F240" s="128">
        <f>SUMIF(Takings!$B:$B,'2012'!$B240,Takings!F:F)</f>
        <v>652.95000000000005</v>
      </c>
      <c r="G240" s="131">
        <f>SUMIF(Takings!$B:$B,'2012'!$B240,Takings!G:G)</f>
        <v>39</v>
      </c>
      <c r="H240" s="128">
        <f t="shared" ref="H240:H245" si="136">IFERROR(F240/G240,0)</f>
        <v>16.742307692307694</v>
      </c>
      <c r="I240" s="129">
        <f>SUMIF(Takings!$B:$B,'2012'!$B240,Takings!I:I)</f>
        <v>151.46</v>
      </c>
      <c r="J240" s="130">
        <f>SUMIF(Takings!$B:$B,'2012'!$B240,Takings!J:J)</f>
        <v>5</v>
      </c>
      <c r="K240" s="130">
        <f t="shared" ref="K240:K245" si="137">IFERROR(SUM(G240,J240),0)</f>
        <v>44</v>
      </c>
      <c r="L240" s="129">
        <f t="shared" ref="L240:L245" si="138">IFERROR(MEDIAN(I240/J240),0)</f>
        <v>30.292000000000002</v>
      </c>
      <c r="M240" s="128">
        <f t="shared" ref="M240:M245" si="139">IFERROR(SUM(F240,I240)/K240,0)</f>
        <v>18.282045454545457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53" t="s">
        <v>1254</v>
      </c>
      <c r="B241" s="132">
        <v>41149</v>
      </c>
      <c r="C241" s="129">
        <f>SUMIF(Takings!$B:$B,'2012'!$B241,Takings!C:C)</f>
        <v>1010.64</v>
      </c>
      <c r="D241" s="119">
        <f>SUMIF(Takings!$B:$B,'2012'!$B241,Takings!D:D)</f>
        <v>0</v>
      </c>
      <c r="E241" s="119">
        <f>SUMIF(Takings!$B:$B,'2012'!$B241,Takings!E:E)</f>
        <v>0</v>
      </c>
      <c r="F241" s="128">
        <f>SUMIF(Takings!$B:$B,'2012'!$B241,Takings!F:F)</f>
        <v>471.65</v>
      </c>
      <c r="G241" s="131">
        <f>SUMIF(Takings!$B:$B,'2012'!$B241,Takings!G:G)</f>
        <v>29</v>
      </c>
      <c r="H241" s="128">
        <f t="shared" si="136"/>
        <v>16.263793103448275</v>
      </c>
      <c r="I241" s="129">
        <f>SUMIF(Takings!$B:$B,'2012'!$B241,Takings!I:I)</f>
        <v>538.99</v>
      </c>
      <c r="J241" s="130">
        <f>SUMIF(Takings!$B:$B,'2012'!$B241,Takings!J:J)</f>
        <v>10</v>
      </c>
      <c r="K241" s="130">
        <f t="shared" si="137"/>
        <v>39</v>
      </c>
      <c r="L241" s="129">
        <f t="shared" si="138"/>
        <v>53.899000000000001</v>
      </c>
      <c r="M241" s="128">
        <f t="shared" si="139"/>
        <v>25.913846153846155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53" t="s">
        <v>1254</v>
      </c>
      <c r="B242" s="132">
        <v>41150</v>
      </c>
      <c r="C242" s="129">
        <f>SUMIF(Takings!$B:$B,'2012'!$B242,Takings!C:C)</f>
        <v>1416.95</v>
      </c>
      <c r="D242" s="119">
        <f>SUMIF(Takings!$B:$B,'2012'!$B242,Takings!D:D)</f>
        <v>0</v>
      </c>
      <c r="E242" s="119">
        <f>SUMIF(Takings!$B:$B,'2012'!$B242,Takings!E:E)</f>
        <v>0</v>
      </c>
      <c r="F242" s="128">
        <f>SUMIF(Takings!$B:$B,'2012'!$B242,Takings!F:F)</f>
        <v>801.8</v>
      </c>
      <c r="G242" s="131">
        <f>SUMIF(Takings!$B:$B,'2012'!$B242,Takings!G:G)</f>
        <v>34</v>
      </c>
      <c r="H242" s="128">
        <f t="shared" si="136"/>
        <v>23.58235294117647</v>
      </c>
      <c r="I242" s="129">
        <f>SUMIF(Takings!$B:$B,'2012'!$B242,Takings!I:I)</f>
        <v>615.15</v>
      </c>
      <c r="J242" s="130">
        <f>SUMIF(Takings!$B:$B,'2012'!$B242,Takings!J:J)</f>
        <v>12</v>
      </c>
      <c r="K242" s="130">
        <f t="shared" si="137"/>
        <v>46</v>
      </c>
      <c r="L242" s="129">
        <f t="shared" si="138"/>
        <v>51.262499999999996</v>
      </c>
      <c r="M242" s="128">
        <f t="shared" si="139"/>
        <v>30.803260869565214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53" t="s">
        <v>1254</v>
      </c>
      <c r="B243" s="132">
        <v>41151</v>
      </c>
      <c r="C243" s="129">
        <f>SUMIF(Takings!$B:$B,'2012'!$B243,Takings!C:C)</f>
        <v>930.71</v>
      </c>
      <c r="D243" s="119">
        <f>SUMIF(Takings!$B:$B,'2012'!$B243,Takings!D:D)</f>
        <v>0</v>
      </c>
      <c r="E243" s="119">
        <f>SUMIF(Takings!$B:$B,'2012'!$B243,Takings!E:E)</f>
        <v>0</v>
      </c>
      <c r="F243" s="128">
        <f>SUMIF(Takings!$B:$B,'2012'!$B243,Takings!F:F)</f>
        <v>483.2</v>
      </c>
      <c r="G243" s="131">
        <f>SUMIF(Takings!$B:$B,'2012'!$B243,Takings!G:G)</f>
        <v>31</v>
      </c>
      <c r="H243" s="128">
        <f t="shared" si="136"/>
        <v>15.587096774193547</v>
      </c>
      <c r="I243" s="129">
        <f>SUMIF(Takings!$B:$B,'2012'!$B243,Takings!I:I)</f>
        <v>447.51</v>
      </c>
      <c r="J243" s="130">
        <f>SUMIF(Takings!$B:$B,'2012'!$B243,Takings!J:J)</f>
        <v>10</v>
      </c>
      <c r="K243" s="130">
        <f t="shared" si="137"/>
        <v>41</v>
      </c>
      <c r="L243" s="129">
        <f t="shared" si="138"/>
        <v>44.750999999999998</v>
      </c>
      <c r="M243" s="128">
        <f t="shared" si="139"/>
        <v>22.700243902439027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53" t="s">
        <v>1254</v>
      </c>
      <c r="B244" s="132">
        <v>41152</v>
      </c>
      <c r="C244" s="129">
        <f>SUMIF(Takings!$B:$B,'2012'!$B244,Takings!C:C)</f>
        <v>1336.54</v>
      </c>
      <c r="D244" s="119">
        <f>SUMIF(Takings!$B:$B,'2012'!$B244,Takings!D:D)</f>
        <v>0</v>
      </c>
      <c r="E244" s="119">
        <f>SUMIF(Takings!$B:$B,'2012'!$B244,Takings!E:E)</f>
        <v>0</v>
      </c>
      <c r="F244" s="128">
        <f>SUMIF(Takings!$B:$B,'2012'!$B244,Takings!F:F)</f>
        <v>803.6</v>
      </c>
      <c r="G244" s="131">
        <f>SUMIF(Takings!$B:$B,'2012'!$B244,Takings!G:G)</f>
        <v>38</v>
      </c>
      <c r="H244" s="128">
        <f t="shared" si="136"/>
        <v>21.147368421052633</v>
      </c>
      <c r="I244" s="129">
        <f>SUMIF(Takings!$B:$B,'2012'!$B244,Takings!I:I)</f>
        <v>532.94000000000005</v>
      </c>
      <c r="J244" s="130">
        <f>SUMIF(Takings!$B:$B,'2012'!$B244,Takings!J:J)</f>
        <v>12</v>
      </c>
      <c r="K244" s="130">
        <f t="shared" si="137"/>
        <v>50</v>
      </c>
      <c r="L244" s="129">
        <f t="shared" si="138"/>
        <v>44.411666666666669</v>
      </c>
      <c r="M244" s="128">
        <f t="shared" si="139"/>
        <v>26.730799999999999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53" t="s">
        <v>1254</v>
      </c>
      <c r="B245" s="132">
        <v>41153</v>
      </c>
      <c r="C245" s="129">
        <f>SUMIF(Takings!$B:$B,'2012'!$B245,Takings!C:C)</f>
        <v>1879.8</v>
      </c>
      <c r="D245" s="119">
        <f>SUMIF(Takings!$B:$B,'2012'!$B245,Takings!D:D)</f>
        <v>0</v>
      </c>
      <c r="E245" s="119">
        <f>SUMIF(Takings!$B:$B,'2012'!$B245,Takings!E:E)</f>
        <v>0</v>
      </c>
      <c r="F245" s="128">
        <f>SUMIF(Takings!$B:$B,'2012'!$B245,Takings!F:F)</f>
        <v>791.1</v>
      </c>
      <c r="G245" s="131">
        <f>SUMIF(Takings!$B:$B,'2012'!$B245,Takings!G:G)</f>
        <v>30</v>
      </c>
      <c r="H245" s="128">
        <f t="shared" si="136"/>
        <v>26.37</v>
      </c>
      <c r="I245" s="129">
        <f>SUMIF(Takings!$B:$B,'2012'!$B245,Takings!I:I)</f>
        <v>1088.78</v>
      </c>
      <c r="J245" s="130">
        <f>SUMIF(Takings!$B:$B,'2012'!$B245,Takings!J:J)</f>
        <v>12</v>
      </c>
      <c r="K245" s="130">
        <f t="shared" si="137"/>
        <v>42</v>
      </c>
      <c r="L245" s="129">
        <f t="shared" si="138"/>
        <v>90.731666666666669</v>
      </c>
      <c r="M245" s="128">
        <f t="shared" si="139"/>
        <v>44.759047619047621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41154</v>
      </c>
      <c r="C246" s="119">
        <f>SUM(C240:C245)</f>
        <v>7379.05</v>
      </c>
      <c r="D246" s="119">
        <f>VLOOKUP($B246,Takings!$B:$P,3,0)</f>
        <v>4224.28</v>
      </c>
      <c r="E246" s="122">
        <f>SUM(C246:D246)</f>
        <v>11603.33</v>
      </c>
      <c r="F246" s="118"/>
      <c r="G246" s="121">
        <f>SUM(G240:G245)</f>
        <v>201</v>
      </c>
      <c r="H246" s="118">
        <f>AVERAGE(H240:H245)</f>
        <v>19.948819822029769</v>
      </c>
      <c r="I246" s="119">
        <f>SUM(I240:I245)</f>
        <v>3374.83</v>
      </c>
      <c r="J246" s="120">
        <f>SUM(J240:J245)</f>
        <v>61</v>
      </c>
      <c r="K246" s="120">
        <f>SUM(G246,J246)</f>
        <v>262</v>
      </c>
      <c r="L246" s="119">
        <f>AVERAGE(L240:L245)</f>
        <v>52.557972222222219</v>
      </c>
      <c r="M246" s="118">
        <f>AVERAGE(M240:M245)</f>
        <v>28.198207333240578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53" t="s">
        <v>1255</v>
      </c>
      <c r="B247" s="132">
        <v>41155</v>
      </c>
      <c r="C247" s="129">
        <f>SUMIF(Takings!$B:$B,'2012'!$B247,Takings!C:C)</f>
        <v>653.25</v>
      </c>
      <c r="D247" s="119">
        <f>SUMIF(Takings!$B:$B,'2012'!$B247,Takings!D:D)</f>
        <v>0</v>
      </c>
      <c r="E247" s="119">
        <f>SUMIF(Takings!$B:$B,'2012'!$B247,Takings!E:E)</f>
        <v>0</v>
      </c>
      <c r="F247" s="128">
        <f>SUMIF(Takings!$B:$B,'2012'!$B247,Takings!F:F)</f>
        <v>329</v>
      </c>
      <c r="G247" s="131">
        <f>SUMIF(Takings!$B:$B,'2012'!$B247,Takings!G:G)</f>
        <v>22</v>
      </c>
      <c r="H247" s="128">
        <f t="shared" ref="H247:H252" si="140">IFERROR(F247/G247,0)</f>
        <v>14.954545454545455</v>
      </c>
      <c r="I247" s="129">
        <f>SUMIF(Takings!$B:$B,'2012'!$B247,Takings!I:I)</f>
        <v>324.25</v>
      </c>
      <c r="J247" s="130">
        <f>SUMIF(Takings!$B:$B,'2012'!$B247,Takings!J:J)</f>
        <v>10</v>
      </c>
      <c r="K247" s="130">
        <f t="shared" ref="K247:K252" si="141">IFERROR(SUM(G247,J247),0)</f>
        <v>32</v>
      </c>
      <c r="L247" s="129">
        <f t="shared" ref="L247:L252" si="142">IFERROR(MEDIAN(I247/J247),0)</f>
        <v>32.424999999999997</v>
      </c>
      <c r="M247" s="128">
        <f t="shared" ref="M247:M252" si="143">IFERROR(SUM(F247,I247)/K247,0)</f>
        <v>20.4140625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53" t="s">
        <v>1255</v>
      </c>
      <c r="B248" s="132">
        <v>41156</v>
      </c>
      <c r="C248" s="129">
        <f>SUMIF(Takings!$B:$B,'2012'!$B248,Takings!C:C)</f>
        <v>1153.29</v>
      </c>
      <c r="D248" s="119">
        <f>SUMIF(Takings!$B:$B,'2012'!$B248,Takings!D:D)</f>
        <v>0</v>
      </c>
      <c r="E248" s="119">
        <f>SUMIF(Takings!$B:$B,'2012'!$B248,Takings!E:E)</f>
        <v>0</v>
      </c>
      <c r="F248" s="128">
        <f>SUMIF(Takings!$B:$B,'2012'!$B248,Takings!F:F)</f>
        <v>437.7</v>
      </c>
      <c r="G248" s="131">
        <f>SUMIF(Takings!$B:$B,'2012'!$B248,Takings!G:G)</f>
        <v>21</v>
      </c>
      <c r="H248" s="128">
        <f t="shared" si="140"/>
        <v>20.842857142857142</v>
      </c>
      <c r="I248" s="129">
        <f>SUMIF(Takings!$B:$B,'2012'!$B248,Takings!I:I)</f>
        <v>715.59</v>
      </c>
      <c r="J248" s="130">
        <f>SUMIF(Takings!$B:$B,'2012'!$B248,Takings!J:J)</f>
        <v>16</v>
      </c>
      <c r="K248" s="130">
        <f t="shared" si="141"/>
        <v>37</v>
      </c>
      <c r="L248" s="129">
        <f t="shared" si="142"/>
        <v>44.724375000000002</v>
      </c>
      <c r="M248" s="128">
        <f t="shared" si="143"/>
        <v>31.169999999999998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53" t="s">
        <v>1255</v>
      </c>
      <c r="B249" s="132">
        <v>41157</v>
      </c>
      <c r="C249" s="129">
        <f>SUMIF(Takings!$B:$B,'2012'!$B249,Takings!C:C)</f>
        <v>1037.98</v>
      </c>
      <c r="D249" s="119">
        <f>SUMIF(Takings!$B:$B,'2012'!$B249,Takings!D:D)</f>
        <v>0</v>
      </c>
      <c r="E249" s="119">
        <f>SUMIF(Takings!$B:$B,'2012'!$B249,Takings!E:E)</f>
        <v>0</v>
      </c>
      <c r="F249" s="128">
        <f>SUMIF(Takings!$B:$B,'2012'!$B249,Takings!F:F)</f>
        <v>886.25</v>
      </c>
      <c r="G249" s="131">
        <f>SUMIF(Takings!$B:$B,'2012'!$B249,Takings!G:G)</f>
        <v>32</v>
      </c>
      <c r="H249" s="128">
        <f t="shared" si="140"/>
        <v>27.6953125</v>
      </c>
      <c r="I249" s="129">
        <f>SUMIF(Takings!$B:$B,'2012'!$B249,Takings!I:I)</f>
        <v>150.78</v>
      </c>
      <c r="J249" s="130">
        <f>SUMIF(Takings!$B:$B,'2012'!$B249,Takings!J:J)</f>
        <v>8</v>
      </c>
      <c r="K249" s="130">
        <f t="shared" si="141"/>
        <v>40</v>
      </c>
      <c r="L249" s="129">
        <f t="shared" si="142"/>
        <v>18.8475</v>
      </c>
      <c r="M249" s="128">
        <f t="shared" si="143"/>
        <v>25.925750000000001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53" t="s">
        <v>1255</v>
      </c>
      <c r="B250" s="132">
        <v>41158</v>
      </c>
      <c r="C250" s="129">
        <f>SUMIF(Takings!$B:$B,'2012'!$B250,Takings!C:C)</f>
        <v>1203.6300000000001</v>
      </c>
      <c r="D250" s="119">
        <f>SUMIF(Takings!$B:$B,'2012'!$B250,Takings!D:D)</f>
        <v>0</v>
      </c>
      <c r="E250" s="119">
        <f>SUMIF(Takings!$B:$B,'2012'!$B250,Takings!E:E)</f>
        <v>0</v>
      </c>
      <c r="F250" s="128">
        <f>SUMIF(Takings!$B:$B,'2012'!$B250,Takings!F:F)</f>
        <v>564.95000000000005</v>
      </c>
      <c r="G250" s="131">
        <f>SUMIF(Takings!$B:$B,'2012'!$B250,Takings!G:G)</f>
        <v>32</v>
      </c>
      <c r="H250" s="128">
        <f t="shared" si="140"/>
        <v>17.654687500000001</v>
      </c>
      <c r="I250" s="129">
        <f>SUMIF(Takings!$B:$B,'2012'!$B250,Takings!I:I)</f>
        <v>638.67999999999995</v>
      </c>
      <c r="J250" s="130">
        <f>SUMIF(Takings!$B:$B,'2012'!$B250,Takings!J:J)</f>
        <v>11</v>
      </c>
      <c r="K250" s="130">
        <f t="shared" si="141"/>
        <v>43</v>
      </c>
      <c r="L250" s="129">
        <f t="shared" si="142"/>
        <v>58.061818181818175</v>
      </c>
      <c r="M250" s="128">
        <f t="shared" si="143"/>
        <v>27.991395348837212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53" t="s">
        <v>1255</v>
      </c>
      <c r="B251" s="132">
        <v>41159</v>
      </c>
      <c r="C251" s="129">
        <f>SUMIF(Takings!$B:$B,'2012'!$B251,Takings!C:C)</f>
        <v>1347.09</v>
      </c>
      <c r="D251" s="119">
        <f>SUMIF(Takings!$B:$B,'2012'!$B251,Takings!D:D)</f>
        <v>0</v>
      </c>
      <c r="E251" s="119">
        <f>SUMIF(Takings!$B:$B,'2012'!$B251,Takings!E:E)</f>
        <v>0</v>
      </c>
      <c r="F251" s="128">
        <f>SUMIF(Takings!$B:$B,'2012'!$B251,Takings!F:F)</f>
        <v>759</v>
      </c>
      <c r="G251" s="131">
        <f>SUMIF(Takings!$B:$B,'2012'!$B251,Takings!G:G)</f>
        <v>39</v>
      </c>
      <c r="H251" s="128">
        <f t="shared" si="140"/>
        <v>19.46153846153846</v>
      </c>
      <c r="I251" s="129">
        <f>SUMIF(Takings!$B:$B,'2012'!$B251,Takings!I:I)</f>
        <v>588.09</v>
      </c>
      <c r="J251" s="130">
        <f>SUMIF(Takings!$B:$B,'2012'!$B251,Takings!J:J)</f>
        <v>15</v>
      </c>
      <c r="K251" s="130">
        <f t="shared" si="141"/>
        <v>54</v>
      </c>
      <c r="L251" s="129">
        <f t="shared" si="142"/>
        <v>39.206000000000003</v>
      </c>
      <c r="M251" s="128">
        <f t="shared" si="143"/>
        <v>24.946111111111115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53" t="s">
        <v>1255</v>
      </c>
      <c r="B252" s="132">
        <v>41160</v>
      </c>
      <c r="C252" s="129">
        <f>SUMIF(Takings!$B:$B,'2012'!$B252,Takings!C:C)</f>
        <v>854.05</v>
      </c>
      <c r="D252" s="119">
        <f>SUMIF(Takings!$B:$B,'2012'!$B252,Takings!D:D)</f>
        <v>0</v>
      </c>
      <c r="E252" s="119">
        <f>SUMIF(Takings!$B:$B,'2012'!$B252,Takings!E:E)</f>
        <v>0</v>
      </c>
      <c r="F252" s="128">
        <f>SUMIF(Takings!$B:$B,'2012'!$B252,Takings!F:F)</f>
        <v>479.9</v>
      </c>
      <c r="G252" s="131">
        <f>SUMIF(Takings!$B:$B,'2012'!$B252,Takings!G:G)</f>
        <v>18</v>
      </c>
      <c r="H252" s="128">
        <f t="shared" si="140"/>
        <v>26.661111111111111</v>
      </c>
      <c r="I252" s="129">
        <f>SUMIF(Takings!$B:$B,'2012'!$B252,Takings!I:I)</f>
        <v>374.15</v>
      </c>
      <c r="J252" s="130">
        <f>SUMIF(Takings!$B:$B,'2012'!$B252,Takings!J:J)</f>
        <v>6</v>
      </c>
      <c r="K252" s="130">
        <f t="shared" si="141"/>
        <v>24</v>
      </c>
      <c r="L252" s="129">
        <f t="shared" si="142"/>
        <v>62.358333333333327</v>
      </c>
      <c r="M252" s="128">
        <f t="shared" si="143"/>
        <v>35.585416666666667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41161</v>
      </c>
      <c r="C253" s="119">
        <f>SUM(C247:C252)</f>
        <v>6249.29</v>
      </c>
      <c r="D253" s="119">
        <f>VLOOKUP($B253,Takings!$B:$P,3,0)</f>
        <v>3008.77</v>
      </c>
      <c r="E253" s="122">
        <f>SUM(C253:D253)</f>
        <v>9258.06</v>
      </c>
      <c r="F253" s="118"/>
      <c r="G253" s="121">
        <f>SUM(G247:G252)</f>
        <v>164</v>
      </c>
      <c r="H253" s="118">
        <f>AVERAGE(H247:H252)</f>
        <v>21.211675361675358</v>
      </c>
      <c r="I253" s="119">
        <f>SUM(I247:I252)</f>
        <v>2791.5400000000004</v>
      </c>
      <c r="J253" s="120">
        <f>SUM(J247:J252)</f>
        <v>66</v>
      </c>
      <c r="K253" s="120">
        <f>SUM(G253,J253)</f>
        <v>230</v>
      </c>
      <c r="L253" s="119">
        <f>AVERAGE(L247:L252)</f>
        <v>42.603837752525251</v>
      </c>
      <c r="M253" s="118">
        <f>AVERAGE(M247:M252)</f>
        <v>27.672122604435838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53" t="s">
        <v>1256</v>
      </c>
      <c r="B254" s="132">
        <v>41162</v>
      </c>
      <c r="C254" s="129">
        <f>SUMIF(Takings!$B:$B,'2012'!$B254,Takings!C:C)</f>
        <v>771.62</v>
      </c>
      <c r="D254" s="119">
        <f>SUMIF(Takings!$B:$B,'2012'!$B254,Takings!D:D)</f>
        <v>0</v>
      </c>
      <c r="E254" s="119">
        <f>SUMIF(Takings!$B:$B,'2012'!$B254,Takings!E:E)</f>
        <v>0</v>
      </c>
      <c r="F254" s="128">
        <f>SUMIF(Takings!$B:$B,'2012'!$B254,Takings!F:F)</f>
        <v>362.35</v>
      </c>
      <c r="G254" s="131">
        <f>SUMIF(Takings!$B:$B,'2012'!$B254,Takings!G:G)</f>
        <v>23</v>
      </c>
      <c r="H254" s="128">
        <f t="shared" ref="H254:H259" si="144">IFERROR(F254/G254,0)</f>
        <v>15.754347826086958</v>
      </c>
      <c r="I254" s="129">
        <f>SUMIF(Takings!$B:$B,'2012'!$B254,Takings!I:I)</f>
        <v>409.27</v>
      </c>
      <c r="J254" s="130">
        <f>SUMIF(Takings!$B:$B,'2012'!$B254,Takings!J:J)</f>
        <v>12</v>
      </c>
      <c r="K254" s="130">
        <f t="shared" ref="K254:K259" si="145">IFERROR(SUM(G254,J254),0)</f>
        <v>35</v>
      </c>
      <c r="L254" s="129">
        <f t="shared" ref="L254:L259" si="146">IFERROR(MEDIAN(I254/J254),0)</f>
        <v>34.105833333333329</v>
      </c>
      <c r="M254" s="128">
        <f t="shared" ref="M254:M259" si="147">IFERROR(SUM(F254,I254)/K254,0)</f>
        <v>22.046285714285716</v>
      </c>
      <c r="N254" s="127">
        <f>IF(VLOOKUP($B254,Takings!$B:$P,13,0)=0,"",VLOOKUP($B254,Takings!$B:$P,13,0))</f>
        <v>3</v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53" t="s">
        <v>1256</v>
      </c>
      <c r="B255" s="132">
        <v>41163</v>
      </c>
      <c r="C255" s="129">
        <f>SUMIF(Takings!$B:$B,'2012'!$B255,Takings!C:C)</f>
        <v>880.74</v>
      </c>
      <c r="D255" s="119">
        <f>SUMIF(Takings!$B:$B,'2012'!$B255,Takings!D:D)</f>
        <v>0</v>
      </c>
      <c r="E255" s="119">
        <f>SUMIF(Takings!$B:$B,'2012'!$B255,Takings!E:E)</f>
        <v>0</v>
      </c>
      <c r="F255" s="128">
        <f>SUMIF(Takings!$B:$B,'2012'!$B255,Takings!F:F)</f>
        <v>480.6</v>
      </c>
      <c r="G255" s="131">
        <f>SUMIF(Takings!$B:$B,'2012'!$B255,Takings!G:G)</f>
        <v>28</v>
      </c>
      <c r="H255" s="128">
        <f t="shared" si="144"/>
        <v>17.164285714285715</v>
      </c>
      <c r="I255" s="129">
        <f>SUMIF(Takings!$B:$B,'2012'!$B255,Takings!I:I)</f>
        <v>400.14</v>
      </c>
      <c r="J255" s="130">
        <f>SUMIF(Takings!$B:$B,'2012'!$B255,Takings!J:J)</f>
        <v>11</v>
      </c>
      <c r="K255" s="130">
        <f t="shared" si="145"/>
        <v>39</v>
      </c>
      <c r="L255" s="129">
        <f t="shared" si="146"/>
        <v>36.376363636363635</v>
      </c>
      <c r="M255" s="128">
        <f t="shared" si="147"/>
        <v>22.583076923076923</v>
      </c>
      <c r="N255" s="127">
        <f>IF(VLOOKUP($B255,Takings!$B:$P,13,0)=0,"",VLOOKUP($B255,Takings!$B:$P,13,0))</f>
        <v>10.45</v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53" t="s">
        <v>1256</v>
      </c>
      <c r="B256" s="132">
        <v>41164</v>
      </c>
      <c r="C256" s="129">
        <f>SUMIF(Takings!$B:$B,'2012'!$B256,Takings!C:C)</f>
        <v>1363.93</v>
      </c>
      <c r="D256" s="119">
        <f>SUMIF(Takings!$B:$B,'2012'!$B256,Takings!D:D)</f>
        <v>0</v>
      </c>
      <c r="E256" s="119">
        <f>SUMIF(Takings!$B:$B,'2012'!$B256,Takings!E:E)</f>
        <v>0</v>
      </c>
      <c r="F256" s="128">
        <f>SUMIF(Takings!$B:$B,'2012'!$B256,Takings!F:F)</f>
        <v>765.1</v>
      </c>
      <c r="G256" s="131">
        <f>SUMIF(Takings!$B:$B,'2012'!$B256,Takings!G:G)</f>
        <v>32</v>
      </c>
      <c r="H256" s="128">
        <f t="shared" si="144"/>
        <v>23.909375000000001</v>
      </c>
      <c r="I256" s="129">
        <f>SUMIF(Takings!$B:$B,'2012'!$B256,Takings!I:I)</f>
        <v>598.83000000000004</v>
      </c>
      <c r="J256" s="130">
        <f>SUMIF(Takings!$B:$B,'2012'!$B256,Takings!J:J)</f>
        <v>15</v>
      </c>
      <c r="K256" s="130">
        <f t="shared" si="145"/>
        <v>47</v>
      </c>
      <c r="L256" s="129">
        <f t="shared" si="146"/>
        <v>39.922000000000004</v>
      </c>
      <c r="M256" s="128">
        <f t="shared" si="147"/>
        <v>29.019787234042553</v>
      </c>
      <c r="N256" s="127">
        <f>IF(VLOOKUP($B256,Takings!$B:$P,13,0)=0,"",VLOOKUP($B256,Takings!$B:$P,13,0))</f>
        <v>1.4</v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53" t="s">
        <v>1256</v>
      </c>
      <c r="B257" s="132">
        <v>41165</v>
      </c>
      <c r="C257" s="129">
        <f>SUMIF(Takings!$B:$B,'2012'!$B257,Takings!C:C)</f>
        <v>1725.17</v>
      </c>
      <c r="D257" s="119">
        <f>SUMIF(Takings!$B:$B,'2012'!$B257,Takings!D:D)</f>
        <v>0</v>
      </c>
      <c r="E257" s="119">
        <f>SUMIF(Takings!$B:$B,'2012'!$B257,Takings!E:E)</f>
        <v>0</v>
      </c>
      <c r="F257" s="128">
        <f>SUMIF(Takings!$B:$B,'2012'!$B257,Takings!F:F)</f>
        <v>993.55</v>
      </c>
      <c r="G257" s="131">
        <f>SUMIF(Takings!$B:$B,'2012'!$B257,Takings!G:G)</f>
        <v>38</v>
      </c>
      <c r="H257" s="128">
        <f t="shared" si="144"/>
        <v>26.146052631578947</v>
      </c>
      <c r="I257" s="129">
        <f>SUMIF(Takings!$B:$B,'2012'!$B257,Takings!I:I)</f>
        <v>731.62</v>
      </c>
      <c r="J257" s="130">
        <f>SUMIF(Takings!$B:$B,'2012'!$B257,Takings!J:J)</f>
        <v>8</v>
      </c>
      <c r="K257" s="130">
        <f t="shared" si="145"/>
        <v>46</v>
      </c>
      <c r="L257" s="129">
        <f t="shared" si="146"/>
        <v>91.452500000000001</v>
      </c>
      <c r="M257" s="128">
        <f t="shared" si="147"/>
        <v>37.503695652173917</v>
      </c>
      <c r="N257" s="127">
        <f>IF(VLOOKUP($B257,Takings!$B:$P,13,0)=0,"",VLOOKUP($B257,Takings!$B:$P,13,0))</f>
        <v>20</v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53" t="s">
        <v>1256</v>
      </c>
      <c r="B258" s="132">
        <v>41166</v>
      </c>
      <c r="C258" s="129">
        <f>SUMIF(Takings!$B:$B,'2012'!$B258,Takings!C:C)</f>
        <v>1231.67</v>
      </c>
      <c r="D258" s="119">
        <f>SUMIF(Takings!$B:$B,'2012'!$B258,Takings!D:D)</f>
        <v>0</v>
      </c>
      <c r="E258" s="119">
        <f>SUMIF(Takings!$B:$B,'2012'!$B258,Takings!E:E)</f>
        <v>0</v>
      </c>
      <c r="F258" s="128">
        <f>SUMIF(Takings!$B:$B,'2012'!$B258,Takings!F:F)</f>
        <v>942.7</v>
      </c>
      <c r="G258" s="131">
        <f>SUMIF(Takings!$B:$B,'2012'!$B258,Takings!G:G)</f>
        <v>45</v>
      </c>
      <c r="H258" s="128">
        <f t="shared" si="144"/>
        <v>20.948888888888892</v>
      </c>
      <c r="I258" s="129">
        <f>SUMIF(Takings!$B:$B,'2012'!$B258,Takings!I:I)</f>
        <v>288.97000000000003</v>
      </c>
      <c r="J258" s="130">
        <f>SUMIF(Takings!$B:$B,'2012'!$B258,Takings!J:J)</f>
        <v>9</v>
      </c>
      <c r="K258" s="130">
        <f t="shared" si="145"/>
        <v>54</v>
      </c>
      <c r="L258" s="129">
        <f t="shared" si="146"/>
        <v>32.107777777777784</v>
      </c>
      <c r="M258" s="128">
        <f t="shared" si="147"/>
        <v>22.808703703703706</v>
      </c>
      <c r="N258" s="127">
        <f>IF(VLOOKUP($B258,Takings!$B:$P,13,0)=0,"",VLOOKUP($B258,Takings!$B:$P,13,0))</f>
        <v>3.2</v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53" t="s">
        <v>1256</v>
      </c>
      <c r="B259" s="132">
        <v>41167</v>
      </c>
      <c r="C259" s="129">
        <f>SUMIF(Takings!$B:$B,'2012'!$B259,Takings!C:C)</f>
        <v>1297.76</v>
      </c>
      <c r="D259" s="119">
        <f>SUMIF(Takings!$B:$B,'2012'!$B259,Takings!D:D)</f>
        <v>0</v>
      </c>
      <c r="E259" s="119">
        <f>SUMIF(Takings!$B:$B,'2012'!$B259,Takings!E:E)</f>
        <v>0</v>
      </c>
      <c r="F259" s="128">
        <f>SUMIF(Takings!$B:$B,'2012'!$B259,Takings!F:F)</f>
        <v>628.5</v>
      </c>
      <c r="G259" s="131">
        <f>SUMIF(Takings!$B:$B,'2012'!$B259,Takings!G:G)</f>
        <v>21</v>
      </c>
      <c r="H259" s="128">
        <f t="shared" si="144"/>
        <v>29.928571428571427</v>
      </c>
      <c r="I259" s="129">
        <f>SUMIF(Takings!$B:$B,'2012'!$B259,Takings!I:I)</f>
        <v>669.26</v>
      </c>
      <c r="J259" s="130">
        <f>SUMIF(Takings!$B:$B,'2012'!$B259,Takings!J:J)</f>
        <v>11</v>
      </c>
      <c r="K259" s="130">
        <f t="shared" si="145"/>
        <v>32</v>
      </c>
      <c r="L259" s="129">
        <f t="shared" si="146"/>
        <v>60.841818181818184</v>
      </c>
      <c r="M259" s="128">
        <f t="shared" si="147"/>
        <v>40.555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41168</v>
      </c>
      <c r="C260" s="119">
        <f>SUM(C254:C259)</f>
        <v>7270.89</v>
      </c>
      <c r="D260" s="119">
        <f>VLOOKUP($B260,Takings!$B:$P,3,0)</f>
        <v>3643.57</v>
      </c>
      <c r="E260" s="122">
        <f>SUM(C260:D260)</f>
        <v>10914.460000000001</v>
      </c>
      <c r="F260" s="118"/>
      <c r="G260" s="121">
        <f>SUM(G254:G259)</f>
        <v>187</v>
      </c>
      <c r="H260" s="118">
        <f>AVERAGE(H254:H259)</f>
        <v>22.308586914901991</v>
      </c>
      <c r="I260" s="119">
        <f>SUM(I254:I259)</f>
        <v>3098.09</v>
      </c>
      <c r="J260" s="120">
        <f>SUM(J254:J259)</f>
        <v>66</v>
      </c>
      <c r="K260" s="120">
        <f>SUM(G260,J260)</f>
        <v>253</v>
      </c>
      <c r="L260" s="119">
        <f>AVERAGE(L254:L259)</f>
        <v>49.134382154882154</v>
      </c>
      <c r="M260" s="118">
        <f>AVERAGE(M254:M259)</f>
        <v>29.086091537880474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53" t="s">
        <v>1257</v>
      </c>
      <c r="B261" s="132">
        <v>41169</v>
      </c>
      <c r="C261" s="129">
        <f>SUMIF(Takings!$B:$B,'2012'!$B261,Takings!C:C)</f>
        <v>929.33</v>
      </c>
      <c r="D261" s="119">
        <f>SUMIF(Takings!$B:$B,'2012'!$B261,Takings!D:D)</f>
        <v>0</v>
      </c>
      <c r="E261" s="119">
        <f>SUMIF(Takings!$B:$B,'2012'!$B261,Takings!E:E)</f>
        <v>0</v>
      </c>
      <c r="F261" s="128">
        <f>SUMIF(Takings!$B:$B,'2012'!$B261,Takings!F:F)</f>
        <v>684.05</v>
      </c>
      <c r="G261" s="131">
        <f>SUMIF(Takings!$B:$B,'2012'!$B261,Takings!G:G)</f>
        <v>32</v>
      </c>
      <c r="H261" s="128">
        <f t="shared" ref="H261:H266" si="148">IFERROR(F261/G261,0)</f>
        <v>21.376562499999999</v>
      </c>
      <c r="I261" s="129">
        <f>SUMIF(Takings!$B:$B,'2012'!$B261,Takings!I:I)</f>
        <v>245.28</v>
      </c>
      <c r="J261" s="130">
        <f>SUMIF(Takings!$B:$B,'2012'!$B261,Takings!J:J)</f>
        <v>6</v>
      </c>
      <c r="K261" s="130">
        <f t="shared" ref="K261:K266" si="149">IFERROR(SUM(G261,J261),0)</f>
        <v>38</v>
      </c>
      <c r="L261" s="129">
        <f t="shared" ref="L261:L266" si="150">IFERROR(MEDIAN(I261/J261),0)</f>
        <v>40.880000000000003</v>
      </c>
      <c r="M261" s="128">
        <f t="shared" ref="M261:M266" si="151">IFERROR(SUM(F261,I261)/K261,0)</f>
        <v>24.456052631578945</v>
      </c>
      <c r="N261" s="127">
        <f>IF(VLOOKUP($B261,Takings!$B:$P,13,0)=0,"",VLOOKUP($B261,Takings!$B:$P,13,0))</f>
        <v>28.95</v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53" t="s">
        <v>1257</v>
      </c>
      <c r="B262" s="132">
        <v>41170</v>
      </c>
      <c r="C262" s="129">
        <f>SUMIF(Takings!$B:$B,'2012'!$B262,Takings!C:C)</f>
        <v>1129.5</v>
      </c>
      <c r="D262" s="119">
        <f>SUMIF(Takings!$B:$B,'2012'!$B262,Takings!D:D)</f>
        <v>0</v>
      </c>
      <c r="E262" s="119">
        <f>SUMIF(Takings!$B:$B,'2012'!$B262,Takings!E:E)</f>
        <v>0</v>
      </c>
      <c r="F262" s="128">
        <f>SUMIF(Takings!$B:$B,'2012'!$B262,Takings!F:F)</f>
        <v>406.9</v>
      </c>
      <c r="G262" s="131">
        <f>SUMIF(Takings!$B:$B,'2012'!$B262,Takings!G:G)</f>
        <v>20</v>
      </c>
      <c r="H262" s="128">
        <f t="shared" si="148"/>
        <v>20.344999999999999</v>
      </c>
      <c r="I262" s="129">
        <f>SUMIF(Takings!$B:$B,'2012'!$B262,Takings!I:I)</f>
        <v>722.6</v>
      </c>
      <c r="J262" s="130">
        <f>SUMIF(Takings!$B:$B,'2012'!$B262,Takings!J:J)</f>
        <v>7</v>
      </c>
      <c r="K262" s="130">
        <f t="shared" si="149"/>
        <v>27</v>
      </c>
      <c r="L262" s="129">
        <f t="shared" si="150"/>
        <v>103.22857142857143</v>
      </c>
      <c r="M262" s="128">
        <f t="shared" si="151"/>
        <v>41.833333333333336</v>
      </c>
      <c r="N262" s="127">
        <f>IF(VLOOKUP($B262,Takings!$B:$P,13,0)=0,"",VLOOKUP($B262,Takings!$B:$P,13,0))</f>
        <v>18.55</v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53" t="s">
        <v>1257</v>
      </c>
      <c r="B263" s="132">
        <v>41171</v>
      </c>
      <c r="C263" s="129">
        <f>SUMIF(Takings!$B:$B,'2012'!$B263,Takings!C:C)</f>
        <v>1728.13</v>
      </c>
      <c r="D263" s="119">
        <f>SUMIF(Takings!$B:$B,'2012'!$B263,Takings!D:D)</f>
        <v>0</v>
      </c>
      <c r="E263" s="119">
        <f>SUMIF(Takings!$B:$B,'2012'!$B263,Takings!E:E)</f>
        <v>0</v>
      </c>
      <c r="F263" s="128">
        <f>SUMIF(Takings!$B:$B,'2012'!$B263,Takings!F:F)</f>
        <v>1213.95</v>
      </c>
      <c r="G263" s="131">
        <f>SUMIF(Takings!$B:$B,'2012'!$B263,Takings!G:G)</f>
        <v>31</v>
      </c>
      <c r="H263" s="128">
        <f t="shared" si="148"/>
        <v>39.159677419354843</v>
      </c>
      <c r="I263" s="129">
        <f>SUMIF(Takings!$B:$B,'2012'!$B263,Takings!I:I)</f>
        <v>514.17999999999995</v>
      </c>
      <c r="J263" s="130">
        <f>SUMIF(Takings!$B:$B,'2012'!$B263,Takings!J:J)</f>
        <v>14</v>
      </c>
      <c r="K263" s="130">
        <f t="shared" si="149"/>
        <v>45</v>
      </c>
      <c r="L263" s="129">
        <f t="shared" si="150"/>
        <v>36.727142857142852</v>
      </c>
      <c r="M263" s="128">
        <f t="shared" si="151"/>
        <v>38.402888888888889</v>
      </c>
      <c r="N263" s="127">
        <f>IF(VLOOKUP($B263,Takings!$B:$P,13,0)=0,"",VLOOKUP($B263,Takings!$B:$P,13,0))</f>
        <v>16.95</v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53" t="s">
        <v>1257</v>
      </c>
      <c r="B264" s="132">
        <v>41172</v>
      </c>
      <c r="C264" s="129">
        <f>SUMIF(Takings!$B:$B,'2012'!$B264,Takings!C:C)</f>
        <v>1274.6600000000001</v>
      </c>
      <c r="D264" s="119">
        <f>SUMIF(Takings!$B:$B,'2012'!$B264,Takings!D:D)</f>
        <v>0</v>
      </c>
      <c r="E264" s="119">
        <f>SUMIF(Takings!$B:$B,'2012'!$B264,Takings!E:E)</f>
        <v>0</v>
      </c>
      <c r="F264" s="128">
        <f>SUMIF(Takings!$B:$B,'2012'!$B264,Takings!F:F)</f>
        <v>585.6</v>
      </c>
      <c r="G264" s="131">
        <f>SUMIF(Takings!$B:$B,'2012'!$B264,Takings!G:G)</f>
        <v>28</v>
      </c>
      <c r="H264" s="128">
        <f t="shared" si="148"/>
        <v>20.914285714285715</v>
      </c>
      <c r="I264" s="129">
        <f>SUMIF(Takings!$B:$B,'2012'!$B264,Takings!I:I)</f>
        <v>689.06</v>
      </c>
      <c r="J264" s="130">
        <f>SUMIF(Takings!$B:$B,'2012'!$B264,Takings!J:J)</f>
        <v>6</v>
      </c>
      <c r="K264" s="130">
        <f t="shared" si="149"/>
        <v>34</v>
      </c>
      <c r="L264" s="129">
        <f t="shared" si="150"/>
        <v>114.84333333333332</v>
      </c>
      <c r="M264" s="128">
        <f t="shared" si="151"/>
        <v>37.489999999999995</v>
      </c>
      <c r="N264" s="127">
        <f>IF(VLOOKUP($B264,Takings!$B:$P,13,0)=0,"",VLOOKUP($B264,Takings!$B:$P,13,0))</f>
        <v>20</v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53" t="s">
        <v>1257</v>
      </c>
      <c r="B265" s="132">
        <v>41173</v>
      </c>
      <c r="C265" s="129">
        <f>SUMIF(Takings!$B:$B,'2012'!$B265,Takings!C:C)</f>
        <v>1737.3</v>
      </c>
      <c r="D265" s="119">
        <f>SUMIF(Takings!$B:$B,'2012'!$B265,Takings!D:D)</f>
        <v>0</v>
      </c>
      <c r="E265" s="119">
        <f>SUMIF(Takings!$B:$B,'2012'!$B265,Takings!E:E)</f>
        <v>0</v>
      </c>
      <c r="F265" s="128">
        <f>SUMIF(Takings!$B:$B,'2012'!$B265,Takings!F:F)</f>
        <v>713.15</v>
      </c>
      <c r="G265" s="131">
        <f>SUMIF(Takings!$B:$B,'2012'!$B265,Takings!G:G)</f>
        <v>35</v>
      </c>
      <c r="H265" s="128">
        <f t="shared" si="148"/>
        <v>20.375714285714285</v>
      </c>
      <c r="I265" s="129">
        <f>SUMIF(Takings!$B:$B,'2012'!$B265,Takings!I:I)</f>
        <v>1024.1500000000001</v>
      </c>
      <c r="J265" s="130">
        <f>SUMIF(Takings!$B:$B,'2012'!$B265,Takings!J:J)</f>
        <v>18</v>
      </c>
      <c r="K265" s="130">
        <f t="shared" si="149"/>
        <v>53</v>
      </c>
      <c r="L265" s="129">
        <f t="shared" si="150"/>
        <v>56.897222222222226</v>
      </c>
      <c r="M265" s="128">
        <f t="shared" si="151"/>
        <v>32.779245283018874</v>
      </c>
      <c r="N265" s="127">
        <f>IF(VLOOKUP($B265,Takings!$B:$P,13,0)=0,"",VLOOKUP($B265,Takings!$B:$P,13,0))</f>
        <v>1.8</v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53" t="s">
        <v>1257</v>
      </c>
      <c r="B266" s="132">
        <v>41174</v>
      </c>
      <c r="C266" s="129">
        <f>SUMIF(Takings!$B:$B,'2012'!$B266,Takings!C:C)</f>
        <v>1224.46</v>
      </c>
      <c r="D266" s="119">
        <f>SUMIF(Takings!$B:$B,'2012'!$B266,Takings!D:D)</f>
        <v>0</v>
      </c>
      <c r="E266" s="119">
        <f>SUMIF(Takings!$B:$B,'2012'!$B266,Takings!E:E)</f>
        <v>0</v>
      </c>
      <c r="F266" s="128">
        <f>SUMIF(Takings!$B:$B,'2012'!$B266,Takings!F:F)</f>
        <v>782.25</v>
      </c>
      <c r="G266" s="131">
        <f>SUMIF(Takings!$B:$B,'2012'!$B266,Takings!G:G)</f>
        <v>36</v>
      </c>
      <c r="H266" s="128">
        <f t="shared" si="148"/>
        <v>21.729166666666668</v>
      </c>
      <c r="I266" s="129">
        <f>SUMIF(Takings!$B:$B,'2012'!$B266,Takings!I:I)</f>
        <v>442.21</v>
      </c>
      <c r="J266" s="130">
        <f>SUMIF(Takings!$B:$B,'2012'!$B266,Takings!J:J)</f>
        <v>9</v>
      </c>
      <c r="K266" s="130">
        <f t="shared" si="149"/>
        <v>45</v>
      </c>
      <c r="L266" s="129">
        <f t="shared" si="150"/>
        <v>49.134444444444441</v>
      </c>
      <c r="M266" s="128">
        <f t="shared" si="151"/>
        <v>27.210222222222225</v>
      </c>
      <c r="N266" s="127">
        <f>IF(VLOOKUP($B266,Takings!$B:$P,13,0)=0,"",VLOOKUP($B266,Takings!$B:$P,13,0))</f>
        <v>3.59</v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41175</v>
      </c>
      <c r="C267" s="119">
        <f>SUM(C261:C266)</f>
        <v>8023.38</v>
      </c>
      <c r="D267" s="119">
        <f>VLOOKUP($B267,Takings!$B:$P,3,0)</f>
        <v>1856.17</v>
      </c>
      <c r="E267" s="122">
        <f>SUM(C267:D267)</f>
        <v>9879.5499999999993</v>
      </c>
      <c r="F267" s="118"/>
      <c r="G267" s="121">
        <f>SUM(G261:G266)</f>
        <v>182</v>
      </c>
      <c r="H267" s="118">
        <f>AVERAGE(H261:H266)</f>
        <v>23.983401097670249</v>
      </c>
      <c r="I267" s="119">
        <f>SUM(I261:I266)</f>
        <v>3637.48</v>
      </c>
      <c r="J267" s="120">
        <f>SUM(J261:J266)</f>
        <v>60</v>
      </c>
      <c r="K267" s="120">
        <f>SUM(G267,J267)</f>
        <v>242</v>
      </c>
      <c r="L267" s="119">
        <f>AVERAGE(L261:L266)</f>
        <v>66.95178571428572</v>
      </c>
      <c r="M267" s="118">
        <f>AVERAGE(M261:M266)</f>
        <v>33.695290393173714</v>
      </c>
      <c r="N267" s="117">
        <f>IF(VLOOKUP($B267,Takings!$B:$P,13,0)=0,"",VLOOKUP($B267,Takings!$B:$P,13,0))</f>
        <v>12</v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53" t="s">
        <v>1258</v>
      </c>
      <c r="B268" s="132">
        <v>41176</v>
      </c>
      <c r="C268" s="129">
        <f>SUMIF(Takings!$B:$B,'2012'!$B268,Takings!C:C)</f>
        <v>607.54999999999995</v>
      </c>
      <c r="D268" s="119">
        <f>SUMIF(Takings!$B:$B,'2012'!$B268,Takings!D:D)</f>
        <v>0</v>
      </c>
      <c r="E268" s="119">
        <f>SUMIF(Takings!$B:$B,'2012'!$B268,Takings!E:E)</f>
        <v>0</v>
      </c>
      <c r="F268" s="128">
        <f>SUMIF(Takings!$B:$B,'2012'!$B268,Takings!F:F)</f>
        <v>501.35</v>
      </c>
      <c r="G268" s="131">
        <f>SUMIF(Takings!$B:$B,'2012'!$B268,Takings!G:G)</f>
        <v>25</v>
      </c>
      <c r="H268" s="128">
        <f t="shared" ref="H268:H273" si="152">IFERROR(F268/G268,0)</f>
        <v>20.054000000000002</v>
      </c>
      <c r="I268" s="129">
        <f>SUMIF(Takings!$B:$B,'2012'!$B268,Takings!I:I)</f>
        <v>196.2</v>
      </c>
      <c r="J268" s="130">
        <f>SUMIF(Takings!$B:$B,'2012'!$B268,Takings!J:J)</f>
        <v>6</v>
      </c>
      <c r="K268" s="130">
        <f t="shared" ref="K268:K273" si="153">IFERROR(SUM(G268,J268),0)</f>
        <v>31</v>
      </c>
      <c r="L268" s="129">
        <f t="shared" ref="L268:L273" si="154">IFERROR(MEDIAN(I268/J268),0)</f>
        <v>32.699999999999996</v>
      </c>
      <c r="M268" s="128">
        <f t="shared" ref="M268:M273" si="155">IFERROR(SUM(F268,I268)/K268,0)</f>
        <v>22.501612903225805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53" t="s">
        <v>1258</v>
      </c>
      <c r="B269" s="132">
        <v>41177</v>
      </c>
      <c r="C269" s="129">
        <f>SUMIF(Takings!$B:$B,'2012'!$B269,Takings!C:C)</f>
        <v>875.95</v>
      </c>
      <c r="D269" s="119">
        <f>SUMIF(Takings!$B:$B,'2012'!$B269,Takings!D:D)</f>
        <v>0</v>
      </c>
      <c r="E269" s="119">
        <f>SUMIF(Takings!$B:$B,'2012'!$B269,Takings!E:E)</f>
        <v>0</v>
      </c>
      <c r="F269" s="128">
        <f>SUMIF(Takings!$B:$B,'2012'!$B269,Takings!F:F)</f>
        <v>678.95</v>
      </c>
      <c r="G269" s="131">
        <f>SUMIF(Takings!$B:$B,'2012'!$B269,Takings!G:G)</f>
        <v>30</v>
      </c>
      <c r="H269" s="128">
        <f t="shared" si="152"/>
        <v>22.631666666666668</v>
      </c>
      <c r="I269" s="129">
        <f>SUMIF(Takings!$B:$B,'2012'!$B269,Takings!I:I)</f>
        <v>197</v>
      </c>
      <c r="J269" s="130">
        <f>SUMIF(Takings!$B:$B,'2012'!$B269,Takings!J:J)</f>
        <v>7</v>
      </c>
      <c r="K269" s="130">
        <f t="shared" si="153"/>
        <v>37</v>
      </c>
      <c r="L269" s="129">
        <f t="shared" si="154"/>
        <v>28.142857142857142</v>
      </c>
      <c r="M269" s="128">
        <f t="shared" si="155"/>
        <v>23.674324324324324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53" t="s">
        <v>1258</v>
      </c>
      <c r="B270" s="132">
        <v>41178</v>
      </c>
      <c r="C270" s="129">
        <f>SUMIF(Takings!$B:$B,'2012'!$B270,Takings!C:C)</f>
        <v>934.4</v>
      </c>
      <c r="D270" s="119">
        <f>SUMIF(Takings!$B:$B,'2012'!$B270,Takings!D:D)</f>
        <v>0</v>
      </c>
      <c r="E270" s="119">
        <f>SUMIF(Takings!$B:$B,'2012'!$B270,Takings!E:E)</f>
        <v>0</v>
      </c>
      <c r="F270" s="128">
        <f>SUMIF(Takings!$B:$B,'2012'!$B270,Takings!F:F)</f>
        <v>727.85</v>
      </c>
      <c r="G270" s="131">
        <f>SUMIF(Takings!$B:$B,'2012'!$B270,Takings!G:G)</f>
        <v>20</v>
      </c>
      <c r="H270" s="128">
        <f t="shared" si="152"/>
        <v>36.392499999999998</v>
      </c>
      <c r="I270" s="129">
        <f>SUMIF(Takings!$B:$B,'2012'!$B270,Takings!I:I)</f>
        <v>206.55</v>
      </c>
      <c r="J270" s="130">
        <f>SUMIF(Takings!$B:$B,'2012'!$B270,Takings!J:J)</f>
        <v>7</v>
      </c>
      <c r="K270" s="130">
        <f t="shared" si="153"/>
        <v>27</v>
      </c>
      <c r="L270" s="129">
        <f t="shared" si="154"/>
        <v>29.50714285714286</v>
      </c>
      <c r="M270" s="128">
        <f t="shared" si="155"/>
        <v>34.607407407407408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53" t="s">
        <v>1258</v>
      </c>
      <c r="B271" s="132">
        <v>41179</v>
      </c>
      <c r="C271" s="129">
        <f>SUMIF(Takings!$B:$B,'2012'!$B271,Takings!C:C)</f>
        <v>1272.73</v>
      </c>
      <c r="D271" s="119">
        <f>SUMIF(Takings!$B:$B,'2012'!$B271,Takings!D:D)</f>
        <v>0</v>
      </c>
      <c r="E271" s="119">
        <f>SUMIF(Takings!$B:$B,'2012'!$B271,Takings!E:E)</f>
        <v>0</v>
      </c>
      <c r="F271" s="128">
        <f>SUMIF(Takings!$B:$B,'2012'!$B271,Takings!F:F)</f>
        <v>613.15</v>
      </c>
      <c r="G271" s="131">
        <f>SUMIF(Takings!$B:$B,'2012'!$B271,Takings!G:G)</f>
        <v>37</v>
      </c>
      <c r="H271" s="128">
        <f t="shared" si="152"/>
        <v>16.57162162162162</v>
      </c>
      <c r="I271" s="129">
        <f>SUMIF(Takings!$B:$B,'2012'!$B271,Takings!I:I)</f>
        <v>659.58</v>
      </c>
      <c r="J271" s="130">
        <f>SUMIF(Takings!$B:$B,'2012'!$B271,Takings!J:J)</f>
        <v>9</v>
      </c>
      <c r="K271" s="130">
        <f t="shared" si="153"/>
        <v>46</v>
      </c>
      <c r="L271" s="129">
        <f t="shared" si="154"/>
        <v>73.286666666666676</v>
      </c>
      <c r="M271" s="128">
        <f t="shared" si="155"/>
        <v>27.66804347826087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53" t="s">
        <v>1258</v>
      </c>
      <c r="B272" s="132">
        <v>41180</v>
      </c>
      <c r="C272" s="129">
        <f>SUMIF(Takings!$B:$B,'2012'!$B272,Takings!C:C)</f>
        <v>1409.95</v>
      </c>
      <c r="D272" s="119">
        <f>SUMIF(Takings!$B:$B,'2012'!$B272,Takings!D:D)</f>
        <v>0</v>
      </c>
      <c r="E272" s="119">
        <f>SUMIF(Takings!$B:$B,'2012'!$B272,Takings!E:E)</f>
        <v>0</v>
      </c>
      <c r="F272" s="128">
        <f>SUMIF(Takings!$B:$B,'2012'!$B272,Takings!F:F)</f>
        <v>683.2</v>
      </c>
      <c r="G272" s="131">
        <f>SUMIF(Takings!$B:$B,'2012'!$B272,Takings!G:G)</f>
        <v>38</v>
      </c>
      <c r="H272" s="128">
        <f t="shared" si="152"/>
        <v>17.978947368421053</v>
      </c>
      <c r="I272" s="129">
        <f>SUMIF(Takings!$B:$B,'2012'!$B272,Takings!I:I)</f>
        <v>726.75</v>
      </c>
      <c r="J272" s="130">
        <f>SUMIF(Takings!$B:$B,'2012'!$B272,Takings!J:J)</f>
        <v>17</v>
      </c>
      <c r="K272" s="130">
        <f t="shared" si="153"/>
        <v>55</v>
      </c>
      <c r="L272" s="129">
        <f t="shared" si="154"/>
        <v>42.75</v>
      </c>
      <c r="M272" s="128">
        <f t="shared" si="155"/>
        <v>25.635454545454547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53" t="s">
        <v>1258</v>
      </c>
      <c r="B273" s="132">
        <v>41181</v>
      </c>
      <c r="C273" s="129">
        <f>SUMIF(Takings!$B:$B,'2012'!$B273,Takings!C:C)</f>
        <v>1300</v>
      </c>
      <c r="D273" s="119">
        <f>SUMIF(Takings!$B:$B,'2012'!$B273,Takings!D:D)</f>
        <v>0</v>
      </c>
      <c r="E273" s="119">
        <f>SUMIF(Takings!$B:$B,'2012'!$B273,Takings!E:E)</f>
        <v>0</v>
      </c>
      <c r="F273" s="128">
        <f>SUMIF(Takings!$B:$B,'2012'!$B273,Takings!F:F)</f>
        <v>500</v>
      </c>
      <c r="G273" s="131">
        <f>SUMIF(Takings!$B:$B,'2012'!$B273,Takings!G:G)</f>
        <v>20</v>
      </c>
      <c r="H273" s="128">
        <f t="shared" si="152"/>
        <v>25</v>
      </c>
      <c r="I273" s="129">
        <f>SUMIF(Takings!$B:$B,'2012'!$B273,Takings!I:I)</f>
        <v>800</v>
      </c>
      <c r="J273" s="130">
        <f>SUMIF(Takings!$B:$B,'2012'!$B273,Takings!J:J)</f>
        <v>16</v>
      </c>
      <c r="K273" s="130">
        <f t="shared" si="153"/>
        <v>36</v>
      </c>
      <c r="L273" s="129">
        <f t="shared" si="154"/>
        <v>50</v>
      </c>
      <c r="M273" s="128">
        <f t="shared" si="155"/>
        <v>36.111111111111114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41182</v>
      </c>
      <c r="C274" s="119">
        <f>SUM(C268:C273)</f>
        <v>6400.58</v>
      </c>
      <c r="D274" s="119">
        <f>VLOOKUP($B274,Takings!$B:$P,3,0)</f>
        <v>4295.58</v>
      </c>
      <c r="E274" s="122">
        <f>SUM(C274:D274)</f>
        <v>10696.16</v>
      </c>
      <c r="F274" s="118"/>
      <c r="G274" s="121">
        <f>SUM(G268:G273)</f>
        <v>170</v>
      </c>
      <c r="H274" s="118">
        <f>AVERAGE(H268:H273)</f>
        <v>23.104789276118225</v>
      </c>
      <c r="I274" s="119">
        <f>SUM(I268:I273)</f>
        <v>2786.08</v>
      </c>
      <c r="J274" s="120">
        <f>SUM(J268:J273)</f>
        <v>62</v>
      </c>
      <c r="K274" s="120">
        <f>SUM(G274,J274)</f>
        <v>232</v>
      </c>
      <c r="L274" s="119">
        <f>AVERAGE(L268:L273)</f>
        <v>42.731111111111112</v>
      </c>
      <c r="M274" s="118">
        <f>AVERAGE(M268:M273)</f>
        <v>28.366325628297343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53" t="s">
        <v>1259</v>
      </c>
      <c r="B275" s="132">
        <v>41183</v>
      </c>
      <c r="C275" s="129">
        <f>SUMIF(Takings!$B:$B,'2012'!$B275,Takings!C:C)</f>
        <v>0</v>
      </c>
      <c r="D275" s="119">
        <f>SUMIF(Takings!$B:$B,'2012'!$B275,Takings!D:D)</f>
        <v>0</v>
      </c>
      <c r="E275" s="119">
        <f>SUMIF(Takings!$B:$B,'2012'!$B275,Takings!E:E)</f>
        <v>0</v>
      </c>
      <c r="F275" s="128">
        <f>SUMIF(Takings!$B:$B,'2012'!$B275,Takings!F:F)</f>
        <v>0</v>
      </c>
      <c r="G275" s="131">
        <f>SUMIF(Takings!$B:$B,'2012'!$B275,Takings!G:G)</f>
        <v>0</v>
      </c>
      <c r="H275" s="128">
        <f t="shared" ref="H275:H280" si="156">IFERROR(F275/G275,0)</f>
        <v>0</v>
      </c>
      <c r="I275" s="129">
        <f>SUMIF(Takings!$B:$B,'2012'!$B275,Takings!I:I)</f>
        <v>0</v>
      </c>
      <c r="J275" s="130">
        <f>SUMIF(Takings!$B:$B,'2012'!$B275,Takings!J:J)</f>
        <v>0</v>
      </c>
      <c r="K275" s="130">
        <f t="shared" ref="K275:K280" si="157">IFERROR(SUM(G275,J275),0)</f>
        <v>0</v>
      </c>
      <c r="L275" s="129">
        <f t="shared" ref="L275:L280" si="158">IFERROR(MEDIAN(I275/J275),0)</f>
        <v>0</v>
      </c>
      <c r="M275" s="128">
        <f t="shared" ref="M275:M280" si="159">IFERROR(SUM(F275,I275)/K275,0)</f>
        <v>0</v>
      </c>
      <c r="N275" s="127" t="str">
        <f>IF(VLOOKUP($B275,Takings!$B:$P,13,0)=0,"",VLOOKUP($B275,Takings!$B:$P,13,0))</f>
        <v>Mon Tues till combined</v>
      </c>
      <c r="O275" s="126" t="str">
        <f>IF(VLOOKUP($B275,Takings!$B:$P,14,0)=0,"",VLOOKUP($B275,Takings!$B:$P,14,0))</f>
        <v/>
      </c>
      <c r="P275" s="125" t="str">
        <f>IF(VLOOKUP($B275,Takings!$B:$P,15,0)=0,"",VLOOKUP($B275,Takings!$B:$P,15,0))</f>
        <v/>
      </c>
    </row>
    <row r="276" spans="1:16" x14ac:dyDescent="0.35">
      <c r="A276" s="153" t="s">
        <v>1259</v>
      </c>
      <c r="B276" s="132">
        <v>41184</v>
      </c>
      <c r="C276" s="129">
        <f>SUMIF(Takings!$B:$B,'2012'!$B276,Takings!C:C)</f>
        <v>1795.24</v>
      </c>
      <c r="D276" s="119">
        <f>SUMIF(Takings!$B:$B,'2012'!$B276,Takings!D:D)</f>
        <v>0</v>
      </c>
      <c r="E276" s="119">
        <f>SUMIF(Takings!$B:$B,'2012'!$B276,Takings!E:E)</f>
        <v>0</v>
      </c>
      <c r="F276" s="128">
        <f>SUMIF(Takings!$B:$B,'2012'!$B276,Takings!F:F)</f>
        <v>1613.9</v>
      </c>
      <c r="G276" s="131">
        <f>SUMIF(Takings!$B:$B,'2012'!$B276,Takings!G:G)</f>
        <v>47</v>
      </c>
      <c r="H276" s="128">
        <f t="shared" si="156"/>
        <v>34.338297872340426</v>
      </c>
      <c r="I276" s="129">
        <f>SUMIF(Takings!$B:$B,'2012'!$B276,Takings!I:I)</f>
        <v>181.34</v>
      </c>
      <c r="J276" s="130">
        <f>SUMIF(Takings!$B:$B,'2012'!$B276,Takings!J:J)</f>
        <v>10</v>
      </c>
      <c r="K276" s="130">
        <f t="shared" si="157"/>
        <v>57</v>
      </c>
      <c r="L276" s="129">
        <f t="shared" si="158"/>
        <v>18.134</v>
      </c>
      <c r="M276" s="128">
        <f t="shared" si="159"/>
        <v>31.49543859649123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x14ac:dyDescent="0.35">
      <c r="A277" s="153" t="s">
        <v>1259</v>
      </c>
      <c r="B277" s="132">
        <v>41185</v>
      </c>
      <c r="C277" s="129">
        <f>SUMIF(Takings!$B:$B,'2012'!$B277,Takings!C:C)</f>
        <v>1571.37</v>
      </c>
      <c r="D277" s="119">
        <f>SUMIF(Takings!$B:$B,'2012'!$B277,Takings!D:D)</f>
        <v>0</v>
      </c>
      <c r="E277" s="119">
        <f>SUMIF(Takings!$B:$B,'2012'!$B277,Takings!E:E)</f>
        <v>0</v>
      </c>
      <c r="F277" s="128">
        <f>SUMIF(Takings!$B:$B,'2012'!$B277,Takings!F:F)</f>
        <v>1197.3</v>
      </c>
      <c r="G277" s="131">
        <f>SUMIF(Takings!$B:$B,'2012'!$B277,Takings!G:G)</f>
        <v>35</v>
      </c>
      <c r="H277" s="128">
        <f t="shared" si="156"/>
        <v>34.208571428571425</v>
      </c>
      <c r="I277" s="129">
        <f>SUMIF(Takings!$B:$B,'2012'!$B277,Takings!I:I)</f>
        <v>374.07</v>
      </c>
      <c r="J277" s="130">
        <f>SUMIF(Takings!$B:$B,'2012'!$B277,Takings!J:J)</f>
        <v>9</v>
      </c>
      <c r="K277" s="130">
        <f t="shared" si="157"/>
        <v>44</v>
      </c>
      <c r="L277" s="129">
        <f t="shared" si="158"/>
        <v>41.563333333333333</v>
      </c>
      <c r="M277" s="128">
        <f t="shared" si="159"/>
        <v>35.712954545454544</v>
      </c>
      <c r="N277" s="127" t="str">
        <f>IF(VLOOKUP($B277,Takings!$B:$P,13,0)=0,"",VLOOKUP($B277,Takings!$B:$P,13,0))</f>
        <v/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53" t="s">
        <v>1259</v>
      </c>
      <c r="B278" s="132">
        <v>41186</v>
      </c>
      <c r="C278" s="129">
        <f>SUMIF(Takings!$B:$B,'2012'!$B278,Takings!C:C)</f>
        <v>1853.11</v>
      </c>
      <c r="D278" s="119">
        <f>SUMIF(Takings!$B:$B,'2012'!$B278,Takings!D:D)</f>
        <v>0</v>
      </c>
      <c r="E278" s="119">
        <f>SUMIF(Takings!$B:$B,'2012'!$B278,Takings!E:E)</f>
        <v>0</v>
      </c>
      <c r="F278" s="128">
        <f>SUMIF(Takings!$B:$B,'2012'!$B278,Takings!F:F)</f>
        <v>732.05</v>
      </c>
      <c r="G278" s="131">
        <f>SUMIF(Takings!$B:$B,'2012'!$B278,Takings!G:G)</f>
        <v>29</v>
      </c>
      <c r="H278" s="128">
        <f t="shared" si="156"/>
        <v>25.243103448275861</v>
      </c>
      <c r="I278" s="129">
        <f>SUMIF(Takings!$B:$B,'2012'!$B278,Takings!I:I)</f>
        <v>1121.06</v>
      </c>
      <c r="J278" s="130">
        <f>SUMIF(Takings!$B:$B,'2012'!$B278,Takings!J:J)</f>
        <v>11</v>
      </c>
      <c r="K278" s="130">
        <f t="shared" si="157"/>
        <v>40</v>
      </c>
      <c r="L278" s="129">
        <f t="shared" si="158"/>
        <v>101.91454545454545</v>
      </c>
      <c r="M278" s="128">
        <f t="shared" si="159"/>
        <v>46.327749999999995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53" t="s">
        <v>1259</v>
      </c>
      <c r="B279" s="132">
        <v>41187</v>
      </c>
      <c r="C279" s="129">
        <f>SUMIF(Takings!$B:$B,'2012'!$B279,Takings!C:C)</f>
        <v>1714.68</v>
      </c>
      <c r="D279" s="119">
        <f>SUMIF(Takings!$B:$B,'2012'!$B279,Takings!D:D)</f>
        <v>0</v>
      </c>
      <c r="E279" s="119">
        <f>SUMIF(Takings!$B:$B,'2012'!$B279,Takings!E:E)</f>
        <v>0</v>
      </c>
      <c r="F279" s="128">
        <f>SUMIF(Takings!$B:$B,'2012'!$B279,Takings!F:F)</f>
        <v>1159.75</v>
      </c>
      <c r="G279" s="131">
        <f>SUMIF(Takings!$B:$B,'2012'!$B279,Takings!G:G)</f>
        <v>53</v>
      </c>
      <c r="H279" s="128">
        <f t="shared" si="156"/>
        <v>21.882075471698112</v>
      </c>
      <c r="I279" s="129">
        <f>SUMIF(Takings!$B:$B,'2012'!$B279,Takings!I:I)</f>
        <v>554.92999999999995</v>
      </c>
      <c r="J279" s="130">
        <f>SUMIF(Takings!$B:$B,'2012'!$B279,Takings!J:J)</f>
        <v>12</v>
      </c>
      <c r="K279" s="130">
        <f t="shared" si="157"/>
        <v>65</v>
      </c>
      <c r="L279" s="129">
        <f t="shared" si="158"/>
        <v>46.244166666666665</v>
      </c>
      <c r="M279" s="128">
        <f t="shared" si="159"/>
        <v>26.379692307692306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53" t="s">
        <v>1259</v>
      </c>
      <c r="B280" s="132">
        <v>41188</v>
      </c>
      <c r="C280" s="129">
        <f>SUMIF(Takings!$B:$B,'2012'!$B280,Takings!C:C)</f>
        <v>755.61</v>
      </c>
      <c r="D280" s="119">
        <f>SUMIF(Takings!$B:$B,'2012'!$B280,Takings!D:D)</f>
        <v>0</v>
      </c>
      <c r="E280" s="119">
        <f>SUMIF(Takings!$B:$B,'2012'!$B280,Takings!E:E)</f>
        <v>0</v>
      </c>
      <c r="F280" s="128">
        <f>SUMIF(Takings!$B:$B,'2012'!$B280,Takings!F:F)</f>
        <v>482.35</v>
      </c>
      <c r="G280" s="131">
        <f>SUMIF(Takings!$B:$B,'2012'!$B280,Takings!G:G)</f>
        <v>26</v>
      </c>
      <c r="H280" s="128">
        <f t="shared" si="156"/>
        <v>18.551923076923078</v>
      </c>
      <c r="I280" s="129">
        <f>SUMIF(Takings!$B:$B,'2012'!$B280,Takings!I:I)</f>
        <v>273.26</v>
      </c>
      <c r="J280" s="130">
        <f>SUMIF(Takings!$B:$B,'2012'!$B280,Takings!J:J)</f>
        <v>6</v>
      </c>
      <c r="K280" s="130">
        <f t="shared" si="157"/>
        <v>32</v>
      </c>
      <c r="L280" s="129">
        <f t="shared" si="158"/>
        <v>45.543333333333329</v>
      </c>
      <c r="M280" s="128">
        <f t="shared" si="159"/>
        <v>23.6128125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41189</v>
      </c>
      <c r="C281" s="119">
        <f>SUM(C275:C280)</f>
        <v>7690.0099999999993</v>
      </c>
      <c r="D281" s="119">
        <f>VLOOKUP($B281,Takings!$B:$P,3,0)</f>
        <v>3343.93</v>
      </c>
      <c r="E281" s="122">
        <f>SUM(C281:D281)</f>
        <v>11033.939999999999</v>
      </c>
      <c r="F281" s="118"/>
      <c r="G281" s="121">
        <f>SUM(G275:G280)</f>
        <v>190</v>
      </c>
      <c r="H281" s="118">
        <f>AVERAGE(H275:H280)</f>
        <v>22.37066188296815</v>
      </c>
      <c r="I281" s="119">
        <f>SUM(I275:I280)</f>
        <v>2504.66</v>
      </c>
      <c r="J281" s="120">
        <f>SUM(J275:J280)</f>
        <v>48</v>
      </c>
      <c r="K281" s="120">
        <f>SUM(G281,J281)</f>
        <v>238</v>
      </c>
      <c r="L281" s="119">
        <f>AVERAGE(L275:L280)</f>
        <v>42.233229797979796</v>
      </c>
      <c r="M281" s="118">
        <f>AVERAGE(M275:M280)</f>
        <v>27.254774658273011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53" t="s">
        <v>1260</v>
      </c>
      <c r="B282" s="132">
        <v>41190</v>
      </c>
      <c r="C282" s="129">
        <f>SUMIF(Takings!$B:$B,'2012'!$B282,Takings!C:C)</f>
        <v>516.87</v>
      </c>
      <c r="D282" s="119">
        <f>SUMIF(Takings!$B:$B,'2012'!$B282,Takings!D:D)</f>
        <v>0</v>
      </c>
      <c r="E282" s="119">
        <f>SUMIF(Takings!$B:$B,'2012'!$B282,Takings!E:E)</f>
        <v>0</v>
      </c>
      <c r="F282" s="128">
        <f>SUMIF(Takings!$B:$B,'2012'!$B282,Takings!F:F)</f>
        <v>240.45</v>
      </c>
      <c r="G282" s="131">
        <f>SUMIF(Takings!$B:$B,'2012'!$B282,Takings!G:G)</f>
        <v>22</v>
      </c>
      <c r="H282" s="128">
        <f t="shared" ref="H282:H287" si="160">IFERROR(F282/G282,0)</f>
        <v>10.929545454545455</v>
      </c>
      <c r="I282" s="129">
        <f>SUMIF(Takings!$B:$B,'2012'!$B282,Takings!I:I)</f>
        <v>276.42</v>
      </c>
      <c r="J282" s="130">
        <f>SUMIF(Takings!$B:$B,'2012'!$B282,Takings!J:J)</f>
        <v>8</v>
      </c>
      <c r="K282" s="130">
        <f t="shared" ref="K282:K287" si="161">IFERROR(SUM(G282,J282),0)</f>
        <v>30</v>
      </c>
      <c r="L282" s="129">
        <f t="shared" ref="L282:L287" si="162">IFERROR(MEDIAN(I282/J282),0)</f>
        <v>34.552500000000002</v>
      </c>
      <c r="M282" s="128">
        <f t="shared" ref="M282:M287" si="163">IFERROR(SUM(F282,I282)/K282,0)</f>
        <v>17.228999999999999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53" t="s">
        <v>1260</v>
      </c>
      <c r="B283" s="132">
        <v>41191</v>
      </c>
      <c r="C283" s="129">
        <f>SUMIF(Takings!$B:$B,'2012'!$B283,Takings!C:C)</f>
        <v>659.47</v>
      </c>
      <c r="D283" s="119">
        <f>SUMIF(Takings!$B:$B,'2012'!$B283,Takings!D:D)</f>
        <v>0</v>
      </c>
      <c r="E283" s="119">
        <f>SUMIF(Takings!$B:$B,'2012'!$B283,Takings!E:E)</f>
        <v>0</v>
      </c>
      <c r="F283" s="128">
        <f>SUMIF(Takings!$B:$B,'2012'!$B283,Takings!F:F)</f>
        <v>293.14999999999998</v>
      </c>
      <c r="G283" s="131">
        <f>SUMIF(Takings!$B:$B,'2012'!$B283,Takings!G:G)</f>
        <v>22</v>
      </c>
      <c r="H283" s="128">
        <f t="shared" si="160"/>
        <v>13.324999999999999</v>
      </c>
      <c r="I283" s="129">
        <f>SUMIF(Takings!$B:$B,'2012'!$B283,Takings!I:I)</f>
        <v>366.32</v>
      </c>
      <c r="J283" s="130">
        <f>SUMIF(Takings!$B:$B,'2012'!$B283,Takings!J:J)</f>
        <v>11</v>
      </c>
      <c r="K283" s="130">
        <f t="shared" si="161"/>
        <v>33</v>
      </c>
      <c r="L283" s="129">
        <f t="shared" si="162"/>
        <v>33.301818181818184</v>
      </c>
      <c r="M283" s="128">
        <f t="shared" si="163"/>
        <v>19.983939393939394</v>
      </c>
      <c r="N283" s="127" t="str">
        <f>IF(VLOOKUP($B283,Takings!$B:$P,13,0)=0,"",VLOOKUP($B283,Takings!$B:$P,13,0))</f>
        <v/>
      </c>
      <c r="O283" s="126" t="str">
        <f>IF(VLOOKUP($B283,Takings!$B:$P,14,0)=0,"",VLOOKUP($B283,Takings!$B:$P,14,0))</f>
        <v/>
      </c>
      <c r="P283" s="125" t="str">
        <f>IF(VLOOKUP($B283,Takings!$B:$P,15,0)=0,"",VLOOKUP($B283,Takings!$B:$P,15,0))</f>
        <v/>
      </c>
    </row>
    <row r="284" spans="1:16" x14ac:dyDescent="0.35">
      <c r="A284" s="153" t="s">
        <v>1260</v>
      </c>
      <c r="B284" s="132">
        <v>41192</v>
      </c>
      <c r="C284" s="129">
        <f>SUMIF(Takings!$B:$B,'2012'!$B284,Takings!C:C)</f>
        <v>1550.75</v>
      </c>
      <c r="D284" s="119">
        <f>SUMIF(Takings!$B:$B,'2012'!$B284,Takings!D:D)</f>
        <v>0</v>
      </c>
      <c r="E284" s="119">
        <f>SUMIF(Takings!$B:$B,'2012'!$B284,Takings!E:E)</f>
        <v>0</v>
      </c>
      <c r="F284" s="128">
        <f>SUMIF(Takings!$B:$B,'2012'!$B284,Takings!F:F)</f>
        <v>824</v>
      </c>
      <c r="G284" s="131">
        <f>SUMIF(Takings!$B:$B,'2012'!$B284,Takings!G:G)</f>
        <v>31</v>
      </c>
      <c r="H284" s="128">
        <f t="shared" si="160"/>
        <v>26.580645161290324</v>
      </c>
      <c r="I284" s="129">
        <f>SUMIF(Takings!$B:$B,'2012'!$B284,Takings!I:I)</f>
        <v>726.75</v>
      </c>
      <c r="J284" s="130">
        <f>SUMIF(Takings!$B:$B,'2012'!$B284,Takings!J:J)</f>
        <v>17</v>
      </c>
      <c r="K284" s="130">
        <f t="shared" si="161"/>
        <v>48</v>
      </c>
      <c r="L284" s="129">
        <f t="shared" si="162"/>
        <v>42.75</v>
      </c>
      <c r="M284" s="128">
        <f t="shared" si="163"/>
        <v>32.307291666666664</v>
      </c>
      <c r="N284" s="127" t="str">
        <f>IF(VLOOKUP($B284,Takings!$B:$P,13,0)=0,"",VLOOKUP($B284,Takings!$B:$P,13,0))</f>
        <v/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53" t="s">
        <v>1260</v>
      </c>
      <c r="B285" s="132">
        <v>41193</v>
      </c>
      <c r="C285" s="129">
        <f>SUMIF(Takings!$B:$B,'2012'!$B285,Takings!C:C)</f>
        <v>1627.87</v>
      </c>
      <c r="D285" s="119">
        <f>SUMIF(Takings!$B:$B,'2012'!$B285,Takings!D:D)</f>
        <v>0</v>
      </c>
      <c r="E285" s="119">
        <f>SUMIF(Takings!$B:$B,'2012'!$B285,Takings!E:E)</f>
        <v>0</v>
      </c>
      <c r="F285" s="128">
        <f>SUMIF(Takings!$B:$B,'2012'!$B285,Takings!F:F)</f>
        <v>728.25</v>
      </c>
      <c r="G285" s="131">
        <f>SUMIF(Takings!$B:$B,'2012'!$B285,Takings!G:G)</f>
        <v>33</v>
      </c>
      <c r="H285" s="128">
        <f t="shared" si="160"/>
        <v>22.068181818181817</v>
      </c>
      <c r="I285" s="129">
        <f>SUMIF(Takings!$B:$B,'2012'!$B285,Takings!I:I)</f>
        <v>899.62</v>
      </c>
      <c r="J285" s="130">
        <f>SUMIF(Takings!$B:$B,'2012'!$B285,Takings!J:J)</f>
        <v>12</v>
      </c>
      <c r="K285" s="130">
        <f t="shared" si="161"/>
        <v>45</v>
      </c>
      <c r="L285" s="129">
        <f t="shared" si="162"/>
        <v>74.968333333333334</v>
      </c>
      <c r="M285" s="128">
        <f t="shared" si="163"/>
        <v>36.174888888888887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53" t="s">
        <v>1260</v>
      </c>
      <c r="B286" s="132">
        <v>41194</v>
      </c>
      <c r="C286" s="129">
        <f>SUMIF(Takings!$B:$B,'2012'!$B286,Takings!C:C)</f>
        <v>1837.06</v>
      </c>
      <c r="D286" s="119">
        <f>SUMIF(Takings!$B:$B,'2012'!$B286,Takings!D:D)</f>
        <v>0</v>
      </c>
      <c r="E286" s="119">
        <f>SUMIF(Takings!$B:$B,'2012'!$B286,Takings!E:E)</f>
        <v>0</v>
      </c>
      <c r="F286" s="128">
        <f>SUMIF(Takings!$B:$B,'2012'!$B286,Takings!F:F)</f>
        <v>854.2</v>
      </c>
      <c r="G286" s="131">
        <f>SUMIF(Takings!$B:$B,'2012'!$B286,Takings!G:G)</f>
        <v>36</v>
      </c>
      <c r="H286" s="128">
        <f t="shared" si="160"/>
        <v>23.727777777777778</v>
      </c>
      <c r="I286" s="129">
        <f>SUMIF(Takings!$B:$B,'2012'!$B286,Takings!I:I)</f>
        <v>982.86</v>
      </c>
      <c r="J286" s="130">
        <f>SUMIF(Takings!$B:$B,'2012'!$B286,Takings!J:J)</f>
        <v>16</v>
      </c>
      <c r="K286" s="130">
        <f t="shared" si="161"/>
        <v>52</v>
      </c>
      <c r="L286" s="129">
        <f t="shared" si="162"/>
        <v>61.428750000000001</v>
      </c>
      <c r="M286" s="128">
        <f t="shared" si="163"/>
        <v>35.328076923076921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53" t="s">
        <v>1260</v>
      </c>
      <c r="B287" s="132">
        <v>41195</v>
      </c>
      <c r="C287" s="129">
        <f>SUMIF(Takings!$B:$B,'2012'!$B287,Takings!C:C)</f>
        <v>1087.32</v>
      </c>
      <c r="D287" s="119">
        <f>SUMIF(Takings!$B:$B,'2012'!$B287,Takings!D:D)</f>
        <v>0</v>
      </c>
      <c r="E287" s="119">
        <f>SUMIF(Takings!$B:$B,'2012'!$B287,Takings!E:E)</f>
        <v>0</v>
      </c>
      <c r="F287" s="128">
        <f>SUMIF(Takings!$B:$B,'2012'!$B287,Takings!F:F)</f>
        <v>354.6</v>
      </c>
      <c r="G287" s="131">
        <f>SUMIF(Takings!$B:$B,'2012'!$B287,Takings!G:G)</f>
        <v>13</v>
      </c>
      <c r="H287" s="128">
        <f t="shared" si="160"/>
        <v>27.276923076923079</v>
      </c>
      <c r="I287" s="129">
        <f>SUMIF(Takings!$B:$B,'2012'!$B287,Takings!I:I)</f>
        <v>732.72</v>
      </c>
      <c r="J287" s="130">
        <f>SUMIF(Takings!$B:$B,'2012'!$B287,Takings!J:J)</f>
        <v>9</v>
      </c>
      <c r="K287" s="130">
        <f t="shared" si="161"/>
        <v>22</v>
      </c>
      <c r="L287" s="129">
        <f t="shared" si="162"/>
        <v>81.413333333333341</v>
      </c>
      <c r="M287" s="128">
        <f t="shared" si="163"/>
        <v>49.423636363636369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41196</v>
      </c>
      <c r="C288" s="119">
        <f>SUM(C282:C287)</f>
        <v>7279.34</v>
      </c>
      <c r="D288" s="119">
        <f>VLOOKUP($B288,Takings!$B:$P,3,0)</f>
        <v>2967.45</v>
      </c>
      <c r="E288" s="122">
        <f>SUM(C288:D288)</f>
        <v>10246.790000000001</v>
      </c>
      <c r="F288" s="118"/>
      <c r="G288" s="121">
        <f>SUM(G282:G287)</f>
        <v>157</v>
      </c>
      <c r="H288" s="118">
        <f>AVERAGE(H282:H287)</f>
        <v>20.651345548119743</v>
      </c>
      <c r="I288" s="119">
        <f>SUM(I282:I287)</f>
        <v>3984.6900000000005</v>
      </c>
      <c r="J288" s="120">
        <f>SUM(J282:J287)</f>
        <v>73</v>
      </c>
      <c r="K288" s="120">
        <f>SUM(G288,J288)</f>
        <v>230</v>
      </c>
      <c r="L288" s="119">
        <f>AVERAGE(L282:L287)</f>
        <v>54.735789141414138</v>
      </c>
      <c r="M288" s="118">
        <f>AVERAGE(M282:M287)</f>
        <v>31.741138872701374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53" t="s">
        <v>1261</v>
      </c>
      <c r="B289" s="132">
        <v>41197</v>
      </c>
      <c r="C289" s="129">
        <f>SUMIF(Takings!$B:$B,'2012'!$B289,Takings!C:C)</f>
        <v>632.84</v>
      </c>
      <c r="D289" s="119">
        <f>SUMIF(Takings!$B:$B,'2012'!$B289,Takings!D:D)</f>
        <v>0</v>
      </c>
      <c r="E289" s="119">
        <f>SUMIF(Takings!$B:$B,'2012'!$B289,Takings!E:E)</f>
        <v>0</v>
      </c>
      <c r="F289" s="128">
        <f>SUMIF(Takings!$B:$B,'2012'!$B289,Takings!F:F)</f>
        <v>539.9</v>
      </c>
      <c r="G289" s="131">
        <f>SUMIF(Takings!$B:$B,'2012'!$B289,Takings!G:G)</f>
        <v>27</v>
      </c>
      <c r="H289" s="128">
        <f t="shared" ref="H289:H294" si="164">IFERROR(F289/G289,0)</f>
        <v>19.996296296296297</v>
      </c>
      <c r="I289" s="129">
        <f>SUMIF(Takings!$B:$B,'2012'!$B289,Takings!I:I)</f>
        <v>92.94</v>
      </c>
      <c r="J289" s="130">
        <f>SUMIF(Takings!$B:$B,'2012'!$B289,Takings!J:J)</f>
        <v>5</v>
      </c>
      <c r="K289" s="130">
        <f t="shared" ref="K289:K294" si="165">IFERROR(SUM(G289,J289),0)</f>
        <v>32</v>
      </c>
      <c r="L289" s="129">
        <f t="shared" ref="L289:L294" si="166">IFERROR(MEDIAN(I289/J289),0)</f>
        <v>18.588000000000001</v>
      </c>
      <c r="M289" s="128">
        <f t="shared" ref="M289:M294" si="167">IFERROR(SUM(F289,I289)/K289,0)</f>
        <v>19.776249999999997</v>
      </c>
      <c r="N289" s="127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53" t="s">
        <v>1261</v>
      </c>
      <c r="B290" s="132">
        <v>41198</v>
      </c>
      <c r="C290" s="129">
        <f>SUMIF(Takings!$B:$B,'2012'!$B290,Takings!C:C)</f>
        <v>847.57</v>
      </c>
      <c r="D290" s="119">
        <f>SUMIF(Takings!$B:$B,'2012'!$B290,Takings!D:D)</f>
        <v>0</v>
      </c>
      <c r="E290" s="119">
        <f>SUMIF(Takings!$B:$B,'2012'!$B290,Takings!E:E)</f>
        <v>0</v>
      </c>
      <c r="F290" s="128">
        <f>SUMIF(Takings!$B:$B,'2012'!$B290,Takings!F:F)</f>
        <v>489</v>
      </c>
      <c r="G290" s="131">
        <f>SUMIF(Takings!$B:$B,'2012'!$B290,Takings!G:G)</f>
        <v>27</v>
      </c>
      <c r="H290" s="128">
        <f t="shared" si="164"/>
        <v>18.111111111111111</v>
      </c>
      <c r="I290" s="129">
        <f>SUMIF(Takings!$B:$B,'2012'!$B290,Takings!I:I)</f>
        <v>358.57</v>
      </c>
      <c r="J290" s="130">
        <f>SUMIF(Takings!$B:$B,'2012'!$B290,Takings!J:J)</f>
        <v>10</v>
      </c>
      <c r="K290" s="130">
        <f t="shared" si="165"/>
        <v>37</v>
      </c>
      <c r="L290" s="129">
        <f t="shared" si="166"/>
        <v>35.856999999999999</v>
      </c>
      <c r="M290" s="128">
        <f t="shared" si="167"/>
        <v>22.907297297297294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53" t="s">
        <v>1261</v>
      </c>
      <c r="B291" s="132">
        <v>41199</v>
      </c>
      <c r="C291" s="129">
        <f>SUMIF(Takings!$B:$B,'2012'!$B291,Takings!C:C)</f>
        <v>1017.11</v>
      </c>
      <c r="D291" s="119">
        <f>SUMIF(Takings!$B:$B,'2012'!$B291,Takings!D:D)</f>
        <v>0</v>
      </c>
      <c r="E291" s="119">
        <f>SUMIF(Takings!$B:$B,'2012'!$B291,Takings!E:E)</f>
        <v>0</v>
      </c>
      <c r="F291" s="128">
        <f>SUMIF(Takings!$B:$B,'2012'!$B291,Takings!F:F)</f>
        <v>895.25</v>
      </c>
      <c r="G291" s="131">
        <f>SUMIF(Takings!$B:$B,'2012'!$B291,Takings!G:G)</f>
        <v>33</v>
      </c>
      <c r="H291" s="128">
        <f t="shared" si="164"/>
        <v>27.128787878787879</v>
      </c>
      <c r="I291" s="129">
        <f>SUMIF(Takings!$B:$B,'2012'!$B291,Takings!I:I)</f>
        <v>121.86</v>
      </c>
      <c r="J291" s="130">
        <f>SUMIF(Takings!$B:$B,'2012'!$B291,Takings!J:J)</f>
        <v>4</v>
      </c>
      <c r="K291" s="130">
        <f t="shared" si="165"/>
        <v>37</v>
      </c>
      <c r="L291" s="129">
        <f t="shared" si="166"/>
        <v>30.465</v>
      </c>
      <c r="M291" s="128">
        <f t="shared" si="167"/>
        <v>27.489459459459461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53" t="s">
        <v>1261</v>
      </c>
      <c r="B292" s="132">
        <v>41200</v>
      </c>
      <c r="C292" s="129">
        <f>SUMIF(Takings!$B:$B,'2012'!$B292,Takings!C:C)</f>
        <v>1340.81</v>
      </c>
      <c r="D292" s="119">
        <f>SUMIF(Takings!$B:$B,'2012'!$B292,Takings!D:D)</f>
        <v>0</v>
      </c>
      <c r="E292" s="119">
        <f>SUMIF(Takings!$B:$B,'2012'!$B292,Takings!E:E)</f>
        <v>0</v>
      </c>
      <c r="F292" s="128">
        <f>SUMIF(Takings!$B:$B,'2012'!$B292,Takings!F:F)</f>
        <v>496.2</v>
      </c>
      <c r="G292" s="131">
        <f>SUMIF(Takings!$B:$B,'2012'!$B292,Takings!G:G)</f>
        <v>32</v>
      </c>
      <c r="H292" s="128">
        <f t="shared" si="164"/>
        <v>15.50625</v>
      </c>
      <c r="I292" s="129">
        <f>SUMIF(Takings!$B:$B,'2012'!$B292,Takings!I:I)</f>
        <v>844.61</v>
      </c>
      <c r="J292" s="130">
        <f>SUMIF(Takings!$B:$B,'2012'!$B292,Takings!J:J)</f>
        <v>9</v>
      </c>
      <c r="K292" s="130">
        <f t="shared" si="165"/>
        <v>41</v>
      </c>
      <c r="L292" s="129">
        <f t="shared" si="166"/>
        <v>93.845555555555563</v>
      </c>
      <c r="M292" s="128">
        <f t="shared" si="167"/>
        <v>32.702682926829269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53" t="s">
        <v>1261</v>
      </c>
      <c r="B293" s="132">
        <v>41201</v>
      </c>
      <c r="C293" s="129">
        <f>SUMIF(Takings!$B:$B,'2012'!$B293,Takings!C:C)</f>
        <v>1983.62</v>
      </c>
      <c r="D293" s="119">
        <f>SUMIF(Takings!$B:$B,'2012'!$B293,Takings!D:D)</f>
        <v>0</v>
      </c>
      <c r="E293" s="119">
        <f>SUMIF(Takings!$B:$B,'2012'!$B293,Takings!E:E)</f>
        <v>0</v>
      </c>
      <c r="F293" s="128">
        <f>SUMIF(Takings!$B:$B,'2012'!$B293,Takings!F:F)</f>
        <v>1176.8499999999999</v>
      </c>
      <c r="G293" s="131">
        <f>SUMIF(Takings!$B:$B,'2012'!$B293,Takings!G:G)</f>
        <v>47</v>
      </c>
      <c r="H293" s="128">
        <f t="shared" si="164"/>
        <v>25.039361702127657</v>
      </c>
      <c r="I293" s="129">
        <f>SUMIF(Takings!$B:$B,'2012'!$B293,Takings!I:I)</f>
        <v>806.77</v>
      </c>
      <c r="J293" s="130">
        <f>SUMIF(Takings!$B:$B,'2012'!$B293,Takings!J:J)</f>
        <v>12</v>
      </c>
      <c r="K293" s="130">
        <f t="shared" si="165"/>
        <v>59</v>
      </c>
      <c r="L293" s="129">
        <f t="shared" si="166"/>
        <v>67.230833333333337</v>
      </c>
      <c r="M293" s="128">
        <f t="shared" si="167"/>
        <v>33.620677966101695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53" t="s">
        <v>1261</v>
      </c>
      <c r="B294" s="132">
        <v>41202</v>
      </c>
      <c r="C294" s="129">
        <f>SUMIF(Takings!$B:$B,'2012'!$B294,Takings!C:C)</f>
        <v>785.86</v>
      </c>
      <c r="D294" s="119">
        <f>SUMIF(Takings!$B:$B,'2012'!$B294,Takings!D:D)</f>
        <v>0</v>
      </c>
      <c r="E294" s="119">
        <f>SUMIF(Takings!$B:$B,'2012'!$B294,Takings!E:E)</f>
        <v>0</v>
      </c>
      <c r="F294" s="128">
        <f>SUMIF(Takings!$B:$B,'2012'!$B294,Takings!F:F)</f>
        <v>654.46</v>
      </c>
      <c r="G294" s="131">
        <f>SUMIF(Takings!$B:$B,'2012'!$B294,Takings!G:G)</f>
        <v>19</v>
      </c>
      <c r="H294" s="128">
        <f t="shared" si="164"/>
        <v>34.445263157894736</v>
      </c>
      <c r="I294" s="129">
        <f>SUMIF(Takings!$B:$B,'2012'!$B294,Takings!I:I)</f>
        <v>131.4</v>
      </c>
      <c r="J294" s="130">
        <f>SUMIF(Takings!$B:$B,'2012'!$B294,Takings!J:J)</f>
        <v>6</v>
      </c>
      <c r="K294" s="130">
        <f t="shared" si="165"/>
        <v>25</v>
      </c>
      <c r="L294" s="129">
        <f t="shared" si="166"/>
        <v>21.900000000000002</v>
      </c>
      <c r="M294" s="128">
        <f t="shared" si="167"/>
        <v>31.4344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41203</v>
      </c>
      <c r="C295" s="119">
        <f>SUM(C289:C294)</f>
        <v>6607.8099999999995</v>
      </c>
      <c r="D295" s="119">
        <f>VLOOKUP($B295,Takings!$B:$P,3,0)</f>
        <v>2914.18</v>
      </c>
      <c r="E295" s="122">
        <f>SUM(C295:D295)</f>
        <v>9521.99</v>
      </c>
      <c r="F295" s="118"/>
      <c r="G295" s="121">
        <f>SUM(G289:G294)</f>
        <v>185</v>
      </c>
      <c r="H295" s="118">
        <f>AVERAGE(H289:H294)</f>
        <v>23.371178357702945</v>
      </c>
      <c r="I295" s="119">
        <f>SUM(I289:I294)</f>
        <v>2356.15</v>
      </c>
      <c r="J295" s="120">
        <f>SUM(J289:J294)</f>
        <v>46</v>
      </c>
      <c r="K295" s="120">
        <f>SUM(G295,J295)</f>
        <v>231</v>
      </c>
      <c r="L295" s="119">
        <f>AVERAGE(L289:L294)</f>
        <v>44.647731481481479</v>
      </c>
      <c r="M295" s="118">
        <f>AVERAGE(M289:M294)</f>
        <v>27.988461274947955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53" t="s">
        <v>1262</v>
      </c>
      <c r="B296" s="132">
        <v>41204</v>
      </c>
      <c r="C296" s="129">
        <f>SUMIF(Takings!$B:$B,'2012'!$B296,Takings!C:C)</f>
        <v>615.29</v>
      </c>
      <c r="D296" s="119">
        <f>SUMIF(Takings!$B:$B,'2012'!$B296,Takings!D:D)</f>
        <v>0</v>
      </c>
      <c r="E296" s="119">
        <f>SUMIF(Takings!$B:$B,'2012'!$B296,Takings!E:E)</f>
        <v>0</v>
      </c>
      <c r="F296" s="128">
        <f>SUMIF(Takings!$B:$B,'2012'!$B296,Takings!F:F)</f>
        <v>254.9</v>
      </c>
      <c r="G296" s="131">
        <f>SUMIF(Takings!$B:$B,'2012'!$B296,Takings!G:G)</f>
        <v>19</v>
      </c>
      <c r="H296" s="128">
        <f t="shared" ref="H296:H301" si="168">IFERROR(F296/G296,0)</f>
        <v>13.41578947368421</v>
      </c>
      <c r="I296" s="129">
        <f>SUMIF(Takings!$B:$B,'2012'!$B296,Takings!I:I)</f>
        <v>360.39</v>
      </c>
      <c r="J296" s="130">
        <f>SUMIF(Takings!$B:$B,'2012'!$B296,Takings!J:J)</f>
        <v>8</v>
      </c>
      <c r="K296" s="130">
        <f t="shared" ref="K296:K301" si="169">IFERROR(SUM(G296,J296),0)</f>
        <v>27</v>
      </c>
      <c r="L296" s="129">
        <f t="shared" ref="L296:L301" si="170">IFERROR(MEDIAN(I296/J296),0)</f>
        <v>45.048749999999998</v>
      </c>
      <c r="M296" s="128">
        <f t="shared" ref="M296:M301" si="171">IFERROR(SUM(F296,I296)/K296,0)</f>
        <v>22.788518518518519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53" t="s">
        <v>1262</v>
      </c>
      <c r="B297" s="132">
        <v>41205</v>
      </c>
      <c r="C297" s="129">
        <f>SUMIF(Takings!$B:$B,'2012'!$B297,Takings!C:C)</f>
        <v>830.03</v>
      </c>
      <c r="D297" s="119">
        <f>SUMIF(Takings!$B:$B,'2012'!$B297,Takings!D:D)</f>
        <v>0</v>
      </c>
      <c r="E297" s="119">
        <f>SUMIF(Takings!$B:$B,'2012'!$B297,Takings!E:E)</f>
        <v>0</v>
      </c>
      <c r="F297" s="128">
        <f>SUMIF(Takings!$B:$B,'2012'!$B297,Takings!F:F)</f>
        <v>375.45</v>
      </c>
      <c r="G297" s="131">
        <f>SUMIF(Takings!$B:$B,'2012'!$B297,Takings!G:G)</f>
        <v>23</v>
      </c>
      <c r="H297" s="128">
        <f t="shared" si="168"/>
        <v>16.32391304347826</v>
      </c>
      <c r="I297" s="129">
        <f>SUMIF(Takings!$B:$B,'2012'!$B297,Takings!I:I)</f>
        <v>454.58</v>
      </c>
      <c r="J297" s="130">
        <f>SUMIF(Takings!$B:$B,'2012'!$B297,Takings!J:J)</f>
        <v>14</v>
      </c>
      <c r="K297" s="130">
        <f t="shared" si="169"/>
        <v>37</v>
      </c>
      <c r="L297" s="129">
        <f t="shared" si="170"/>
        <v>32.47</v>
      </c>
      <c r="M297" s="128">
        <f t="shared" si="171"/>
        <v>22.433243243243243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53" t="s">
        <v>1262</v>
      </c>
      <c r="B298" s="132">
        <v>41206</v>
      </c>
      <c r="C298" s="129">
        <f>SUMIF(Takings!$B:$B,'2012'!$B298,Takings!C:C)</f>
        <v>527.91</v>
      </c>
      <c r="D298" s="119">
        <f>SUMIF(Takings!$B:$B,'2012'!$B298,Takings!D:D)</f>
        <v>0</v>
      </c>
      <c r="E298" s="119">
        <f>SUMIF(Takings!$B:$B,'2012'!$B298,Takings!E:E)</f>
        <v>0</v>
      </c>
      <c r="F298" s="128">
        <f>SUMIF(Takings!$B:$B,'2012'!$B298,Takings!F:F)</f>
        <v>363.5</v>
      </c>
      <c r="G298" s="131">
        <f>SUMIF(Takings!$B:$B,'2012'!$B298,Takings!G:G)</f>
        <v>25</v>
      </c>
      <c r="H298" s="128">
        <f t="shared" si="168"/>
        <v>14.54</v>
      </c>
      <c r="I298" s="129">
        <f>SUMIF(Takings!$B:$B,'2012'!$B298,Takings!I:I)</f>
        <v>164.41</v>
      </c>
      <c r="J298" s="130">
        <f>SUMIF(Takings!$B:$B,'2012'!$B298,Takings!J:J)</f>
        <v>6</v>
      </c>
      <c r="K298" s="130">
        <f t="shared" si="169"/>
        <v>31</v>
      </c>
      <c r="L298" s="129">
        <f t="shared" si="170"/>
        <v>27.401666666666667</v>
      </c>
      <c r="M298" s="128">
        <f t="shared" si="171"/>
        <v>17.029354838709676</v>
      </c>
      <c r="N298" s="127" t="str">
        <f>IF(VLOOKUP($B298,Takings!$B:$P,13,0)=0,"",VLOOKUP($B298,Takings!$B:$P,13,0))</f>
        <v/>
      </c>
      <c r="O298" s="126" t="str">
        <f>IF(VLOOKUP($B298,Takings!$B:$P,14,0)=0,"",VLOOKUP($B298,Takings!$B:$P,14,0))</f>
        <v/>
      </c>
      <c r="P298" s="125" t="str">
        <f>IF(VLOOKUP($B298,Takings!$B:$P,15,0)=0,"",VLOOKUP($B298,Takings!$B:$P,15,0))</f>
        <v/>
      </c>
    </row>
    <row r="299" spans="1:16" x14ac:dyDescent="0.35">
      <c r="A299" s="153" t="s">
        <v>1262</v>
      </c>
      <c r="B299" s="132">
        <v>41207</v>
      </c>
      <c r="C299" s="129">
        <f>SUMIF(Takings!$B:$B,'2012'!$B299,Takings!C:C)</f>
        <v>1511.44</v>
      </c>
      <c r="D299" s="119">
        <f>SUMIF(Takings!$B:$B,'2012'!$B299,Takings!D:D)</f>
        <v>0</v>
      </c>
      <c r="E299" s="119">
        <f>SUMIF(Takings!$B:$B,'2012'!$B299,Takings!E:E)</f>
        <v>0</v>
      </c>
      <c r="F299" s="128">
        <f>SUMIF(Takings!$B:$B,'2012'!$B299,Takings!F:F)</f>
        <v>648.15</v>
      </c>
      <c r="G299" s="131">
        <f>SUMIF(Takings!$B:$B,'2012'!$B299,Takings!G:G)</f>
        <v>33</v>
      </c>
      <c r="H299" s="128">
        <f t="shared" si="168"/>
        <v>19.640909090909091</v>
      </c>
      <c r="I299" s="129">
        <f>SUMIF(Takings!$B:$B,'2012'!$B299,Takings!I:I)</f>
        <v>863.29</v>
      </c>
      <c r="J299" s="130">
        <f>SUMIF(Takings!$B:$B,'2012'!$B299,Takings!J:J)</f>
        <v>11</v>
      </c>
      <c r="K299" s="130">
        <f t="shared" si="169"/>
        <v>44</v>
      </c>
      <c r="L299" s="129">
        <f t="shared" si="170"/>
        <v>78.480909090909094</v>
      </c>
      <c r="M299" s="128">
        <f t="shared" si="171"/>
        <v>34.350909090909092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53" t="s">
        <v>1262</v>
      </c>
      <c r="B300" s="132">
        <v>41208</v>
      </c>
      <c r="C300" s="129">
        <f>SUMIF(Takings!$B:$B,'2012'!$B300,Takings!C:C)</f>
        <v>1570.41</v>
      </c>
      <c r="D300" s="119">
        <f>SUMIF(Takings!$B:$B,'2012'!$B300,Takings!D:D)</f>
        <v>0</v>
      </c>
      <c r="E300" s="119">
        <f>SUMIF(Takings!$B:$B,'2012'!$B300,Takings!E:E)</f>
        <v>0</v>
      </c>
      <c r="F300" s="128">
        <f>SUMIF(Takings!$B:$B,'2012'!$B300,Takings!F:F)</f>
        <v>714</v>
      </c>
      <c r="G300" s="131">
        <f>SUMIF(Takings!$B:$B,'2012'!$B300,Takings!G:G)</f>
        <v>35</v>
      </c>
      <c r="H300" s="128">
        <f t="shared" si="168"/>
        <v>20.399999999999999</v>
      </c>
      <c r="I300" s="129">
        <f>SUMIF(Takings!$B:$B,'2012'!$B300,Takings!I:I)</f>
        <v>856.41</v>
      </c>
      <c r="J300" s="130">
        <f>SUMIF(Takings!$B:$B,'2012'!$B300,Takings!J:J)</f>
        <v>8</v>
      </c>
      <c r="K300" s="130">
        <f t="shared" si="169"/>
        <v>43</v>
      </c>
      <c r="L300" s="129">
        <f t="shared" si="170"/>
        <v>107.05125</v>
      </c>
      <c r="M300" s="128">
        <f t="shared" si="171"/>
        <v>36.521162790697673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53" t="s">
        <v>1262</v>
      </c>
      <c r="B301" s="132">
        <v>41209</v>
      </c>
      <c r="C301" s="129">
        <f>SUMIF(Takings!$B:$B,'2012'!$B301,Takings!C:C)</f>
        <v>897.69</v>
      </c>
      <c r="D301" s="119">
        <f>SUMIF(Takings!$B:$B,'2012'!$B301,Takings!D:D)</f>
        <v>0</v>
      </c>
      <c r="E301" s="119">
        <f>SUMIF(Takings!$B:$B,'2012'!$B301,Takings!E:E)</f>
        <v>0</v>
      </c>
      <c r="F301" s="128">
        <f>SUMIF(Takings!$B:$B,'2012'!$B301,Takings!F:F)</f>
        <v>643.45000000000005</v>
      </c>
      <c r="G301" s="131">
        <f>SUMIF(Takings!$B:$B,'2012'!$B301,Takings!G:G)</f>
        <v>24</v>
      </c>
      <c r="H301" s="128">
        <f t="shared" si="168"/>
        <v>26.810416666666669</v>
      </c>
      <c r="I301" s="129">
        <f>SUMIF(Takings!$B:$B,'2012'!$B301,Takings!I:I)</f>
        <v>254.24</v>
      </c>
      <c r="J301" s="130">
        <f>SUMIF(Takings!$B:$B,'2012'!$B301,Takings!J:J)</f>
        <v>9</v>
      </c>
      <c r="K301" s="130">
        <f t="shared" si="169"/>
        <v>33</v>
      </c>
      <c r="L301" s="129">
        <f t="shared" si="170"/>
        <v>28.248888888888889</v>
      </c>
      <c r="M301" s="128">
        <f t="shared" si="171"/>
        <v>27.202727272727273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41210</v>
      </c>
      <c r="C302" s="119">
        <f>SUM(C296:C301)</f>
        <v>5952.77</v>
      </c>
      <c r="D302" s="119">
        <f>VLOOKUP($B302,Takings!$B:$P,3,0)</f>
        <v>3237.81</v>
      </c>
      <c r="E302" s="122">
        <f>SUM(C302:D302)</f>
        <v>9190.58</v>
      </c>
      <c r="F302" s="118"/>
      <c r="G302" s="121">
        <f>SUM(G296:G301)</f>
        <v>159</v>
      </c>
      <c r="H302" s="118">
        <f>AVERAGE(H296:H301)</f>
        <v>18.521838045789703</v>
      </c>
      <c r="I302" s="119">
        <f>SUM(I296:I301)</f>
        <v>2953.3199999999997</v>
      </c>
      <c r="J302" s="120">
        <f>SUM(J296:J301)</f>
        <v>56</v>
      </c>
      <c r="K302" s="120">
        <f>SUM(G302,J302)</f>
        <v>215</v>
      </c>
      <c r="L302" s="119">
        <f>AVERAGE(L296:L301)</f>
        <v>53.116910774410769</v>
      </c>
      <c r="M302" s="118">
        <f>AVERAGE(M296:M301)</f>
        <v>26.720985959134243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53" t="s">
        <v>1263</v>
      </c>
      <c r="B303" s="132">
        <v>41211</v>
      </c>
      <c r="C303" s="129">
        <f>SUMIF(Takings!$B:$B,'2012'!$B303,Takings!C:C)</f>
        <v>701.51</v>
      </c>
      <c r="D303" s="119">
        <f>SUMIF(Takings!$B:$B,'2012'!$B303,Takings!D:D)</f>
        <v>0</v>
      </c>
      <c r="E303" s="119">
        <f>SUMIF(Takings!$B:$B,'2012'!$B303,Takings!E:E)</f>
        <v>0</v>
      </c>
      <c r="F303" s="128">
        <f>SUMIF(Takings!$B:$B,'2012'!$B303,Takings!F:F)</f>
        <v>401.5</v>
      </c>
      <c r="G303" s="131">
        <f>SUMIF(Takings!$B:$B,'2012'!$B303,Takings!G:G)</f>
        <v>30</v>
      </c>
      <c r="H303" s="128">
        <f t="shared" ref="H303:H308" si="172">IFERROR(F303/G303,0)</f>
        <v>13.383333333333333</v>
      </c>
      <c r="I303" s="129">
        <f>SUMIF(Takings!$B:$B,'2012'!$B303,Takings!I:I)</f>
        <v>300.01</v>
      </c>
      <c r="J303" s="130">
        <f>SUMIF(Takings!$B:$B,'2012'!$B303,Takings!J:J)</f>
        <v>10</v>
      </c>
      <c r="K303" s="130">
        <f t="shared" ref="K303:K308" si="173">IFERROR(SUM(G303,J303),0)</f>
        <v>40</v>
      </c>
      <c r="L303" s="129">
        <f t="shared" ref="L303:L308" si="174">IFERROR(MEDIAN(I303/J303),0)</f>
        <v>30.000999999999998</v>
      </c>
      <c r="M303" s="128">
        <f t="shared" ref="M303:M308" si="175">IFERROR(SUM(F303,I303)/K303,0)</f>
        <v>17.537749999999999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53" t="s">
        <v>1263</v>
      </c>
      <c r="B304" s="132">
        <v>41212</v>
      </c>
      <c r="C304" s="129">
        <f>SUMIF(Takings!$B:$B,'2012'!$B304,Takings!C:C)</f>
        <v>600.94000000000005</v>
      </c>
      <c r="D304" s="119">
        <f>SUMIF(Takings!$B:$B,'2012'!$B304,Takings!D:D)</f>
        <v>0</v>
      </c>
      <c r="E304" s="119">
        <f>SUMIF(Takings!$B:$B,'2012'!$B304,Takings!E:E)</f>
        <v>0</v>
      </c>
      <c r="F304" s="128">
        <f>SUMIF(Takings!$B:$B,'2012'!$B304,Takings!F:F)</f>
        <v>271.7</v>
      </c>
      <c r="G304" s="131">
        <f>SUMIF(Takings!$B:$B,'2012'!$B304,Takings!G:G)</f>
        <v>22</v>
      </c>
      <c r="H304" s="128">
        <f t="shared" si="172"/>
        <v>12.35</v>
      </c>
      <c r="I304" s="129">
        <f>SUMIF(Takings!$B:$B,'2012'!$B304,Takings!I:I)</f>
        <v>329.24</v>
      </c>
      <c r="J304" s="130">
        <f>SUMIF(Takings!$B:$B,'2012'!$B304,Takings!J:J)</f>
        <v>7</v>
      </c>
      <c r="K304" s="130">
        <f t="shared" si="173"/>
        <v>29</v>
      </c>
      <c r="L304" s="129">
        <f t="shared" si="174"/>
        <v>47.034285714285716</v>
      </c>
      <c r="M304" s="128">
        <f t="shared" si="175"/>
        <v>20.722068965517245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53" t="s">
        <v>1263</v>
      </c>
      <c r="B305" s="132">
        <v>41213</v>
      </c>
      <c r="C305" s="129">
        <f>SUMIF(Takings!$B:$B,'2012'!$B305,Takings!C:C)</f>
        <v>1449.28</v>
      </c>
      <c r="D305" s="119">
        <f>SUMIF(Takings!$B:$B,'2012'!$B305,Takings!D:D)</f>
        <v>0</v>
      </c>
      <c r="E305" s="119">
        <f>SUMIF(Takings!$B:$B,'2012'!$B305,Takings!E:E)</f>
        <v>0</v>
      </c>
      <c r="F305" s="128">
        <f>SUMIF(Takings!$B:$B,'2012'!$B305,Takings!F:F)</f>
        <v>716.4</v>
      </c>
      <c r="G305" s="131">
        <f>SUMIF(Takings!$B:$B,'2012'!$B305,Takings!G:G)</f>
        <v>34</v>
      </c>
      <c r="H305" s="128">
        <f t="shared" si="172"/>
        <v>21.070588235294117</v>
      </c>
      <c r="I305" s="129">
        <f>SUMIF(Takings!$B:$B,'2012'!$B305,Takings!I:I)</f>
        <v>732.88</v>
      </c>
      <c r="J305" s="130">
        <f>SUMIF(Takings!$B:$B,'2012'!$B305,Takings!J:J)</f>
        <v>13</v>
      </c>
      <c r="K305" s="130">
        <f t="shared" si="173"/>
        <v>47</v>
      </c>
      <c r="L305" s="129">
        <f t="shared" si="174"/>
        <v>56.375384615384618</v>
      </c>
      <c r="M305" s="128">
        <f t="shared" si="175"/>
        <v>30.835744680851064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53" t="s">
        <v>1263</v>
      </c>
      <c r="B306" s="132">
        <v>41214</v>
      </c>
      <c r="C306" s="129">
        <f>SUMIF(Takings!$B:$B,'2012'!$B306,Takings!C:C)</f>
        <v>1137.5</v>
      </c>
      <c r="D306" s="119">
        <f>SUMIF(Takings!$B:$B,'2012'!$B306,Takings!D:D)</f>
        <v>0</v>
      </c>
      <c r="E306" s="119">
        <f>SUMIF(Takings!$B:$B,'2012'!$B306,Takings!E:E)</f>
        <v>0</v>
      </c>
      <c r="F306" s="128">
        <f>SUMIF(Takings!$B:$B,'2012'!$B306,Takings!F:F)</f>
        <v>637.16</v>
      </c>
      <c r="G306" s="131">
        <f>SUMIF(Takings!$B:$B,'2012'!$B306,Takings!G:G)</f>
        <v>37</v>
      </c>
      <c r="H306" s="128">
        <f t="shared" si="172"/>
        <v>17.22054054054054</v>
      </c>
      <c r="I306" s="129">
        <f>SUMIF(Takings!$B:$B,'2012'!$B306,Takings!I:I)</f>
        <v>500.34</v>
      </c>
      <c r="J306" s="130">
        <f>SUMIF(Takings!$B:$B,'2012'!$B306,Takings!J:J)</f>
        <v>9</v>
      </c>
      <c r="K306" s="130">
        <f t="shared" si="173"/>
        <v>46</v>
      </c>
      <c r="L306" s="129">
        <f t="shared" si="174"/>
        <v>55.593333333333334</v>
      </c>
      <c r="M306" s="128">
        <f t="shared" si="175"/>
        <v>24.728260869565219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53" t="s">
        <v>1263</v>
      </c>
      <c r="B307" s="132">
        <v>41215</v>
      </c>
      <c r="C307" s="129">
        <f>SUMIF(Takings!$B:$B,'2012'!$B307,Takings!C:C)</f>
        <v>1955.38</v>
      </c>
      <c r="D307" s="119">
        <f>SUMIF(Takings!$B:$B,'2012'!$B307,Takings!D:D)</f>
        <v>0</v>
      </c>
      <c r="E307" s="119">
        <f>SUMIF(Takings!$B:$B,'2012'!$B307,Takings!E:E)</f>
        <v>0</v>
      </c>
      <c r="F307" s="128">
        <f>SUMIF(Takings!$B:$B,'2012'!$B307,Takings!F:F)</f>
        <v>1277.5</v>
      </c>
      <c r="G307" s="131">
        <f>SUMIF(Takings!$B:$B,'2012'!$B307,Takings!G:G)</f>
        <v>43</v>
      </c>
      <c r="H307" s="128">
        <f t="shared" si="172"/>
        <v>29.709302325581394</v>
      </c>
      <c r="I307" s="129">
        <f>SUMIF(Takings!$B:$B,'2012'!$B307,Takings!I:I)</f>
        <v>677.88</v>
      </c>
      <c r="J307" s="130">
        <f>SUMIF(Takings!$B:$B,'2012'!$B307,Takings!J:J)</f>
        <v>15</v>
      </c>
      <c r="K307" s="130">
        <f t="shared" si="173"/>
        <v>58</v>
      </c>
      <c r="L307" s="129">
        <f t="shared" si="174"/>
        <v>45.192</v>
      </c>
      <c r="M307" s="128">
        <f t="shared" si="175"/>
        <v>33.713448275862071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53" t="s">
        <v>1263</v>
      </c>
      <c r="B308" s="132">
        <v>41216</v>
      </c>
      <c r="C308" s="129">
        <f>SUMIF(Takings!$B:$B,'2012'!$B308,Takings!C:C)</f>
        <v>875.46</v>
      </c>
      <c r="D308" s="119">
        <f>SUMIF(Takings!$B:$B,'2012'!$B308,Takings!D:D)</f>
        <v>0</v>
      </c>
      <c r="E308" s="119">
        <f>SUMIF(Takings!$B:$B,'2012'!$B308,Takings!E:E)</f>
        <v>0</v>
      </c>
      <c r="F308" s="128">
        <f>SUMIF(Takings!$B:$B,'2012'!$B308,Takings!F:F)</f>
        <v>654.1</v>
      </c>
      <c r="G308" s="131">
        <f>SUMIF(Takings!$B:$B,'2012'!$B308,Takings!G:G)</f>
        <v>27</v>
      </c>
      <c r="H308" s="128">
        <f t="shared" si="172"/>
        <v>24.225925925925928</v>
      </c>
      <c r="I308" s="129">
        <f>SUMIF(Takings!$B:$B,'2012'!$B308,Takings!I:I)</f>
        <v>221.36</v>
      </c>
      <c r="J308" s="130">
        <f>SUMIF(Takings!$B:$B,'2012'!$B308,Takings!J:J)</f>
        <v>8</v>
      </c>
      <c r="K308" s="130">
        <f t="shared" si="173"/>
        <v>35</v>
      </c>
      <c r="L308" s="129">
        <f t="shared" si="174"/>
        <v>27.67</v>
      </c>
      <c r="M308" s="128">
        <f t="shared" si="175"/>
        <v>25.013142857142856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41217</v>
      </c>
      <c r="C309" s="119">
        <f>SUM(C303:C308)</f>
        <v>6720.0700000000006</v>
      </c>
      <c r="D309" s="119">
        <f>VLOOKUP($B309,Takings!$B:$P,3,0)</f>
        <v>1796.35</v>
      </c>
      <c r="E309" s="122">
        <f>SUM(C309:D309)</f>
        <v>8516.42</v>
      </c>
      <c r="F309" s="118"/>
      <c r="G309" s="121">
        <f>SUM(G303:G308)</f>
        <v>193</v>
      </c>
      <c r="H309" s="118">
        <f>AVERAGE(H303:H308)</f>
        <v>19.659948393445884</v>
      </c>
      <c r="I309" s="119">
        <f>SUM(I303:I308)</f>
        <v>2761.71</v>
      </c>
      <c r="J309" s="120">
        <f>SUM(J303:J308)</f>
        <v>62</v>
      </c>
      <c r="K309" s="120">
        <f>SUM(G309,J309)</f>
        <v>255</v>
      </c>
      <c r="L309" s="119">
        <f>AVERAGE(L303:L308)</f>
        <v>43.644333943833942</v>
      </c>
      <c r="M309" s="118">
        <f>AVERAGE(M303:M308)</f>
        <v>25.425069274823077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53" t="s">
        <v>1264</v>
      </c>
      <c r="B310" s="132">
        <v>41218</v>
      </c>
      <c r="C310" s="129">
        <f>SUMIF(Takings!$B:$B,'2012'!$B310,Takings!C:C)</f>
        <v>948.72</v>
      </c>
      <c r="D310" s="119">
        <f>SUMIF(Takings!$B:$B,'2012'!$B310,Takings!D:D)</f>
        <v>0</v>
      </c>
      <c r="E310" s="119">
        <f>SUMIF(Takings!$B:$B,'2012'!$B310,Takings!E:E)</f>
        <v>0</v>
      </c>
      <c r="F310" s="128">
        <f>SUMIF(Takings!$B:$B,'2012'!$B310,Takings!F:F)</f>
        <v>460.15</v>
      </c>
      <c r="G310" s="131">
        <f>SUMIF(Takings!$B:$B,'2012'!$B310,Takings!G:G)</f>
        <v>29</v>
      </c>
      <c r="H310" s="128">
        <f t="shared" ref="H310:H315" si="176">IFERROR(F310/G310,0)</f>
        <v>15.867241379310345</v>
      </c>
      <c r="I310" s="129">
        <f>SUMIF(Takings!$B:$B,'2012'!$B310,Takings!I:I)</f>
        <v>488.57</v>
      </c>
      <c r="J310" s="130">
        <f>SUMIF(Takings!$B:$B,'2012'!$B310,Takings!J:J)</f>
        <v>7</v>
      </c>
      <c r="K310" s="130">
        <f t="shared" ref="K310:K315" si="177">IFERROR(SUM(G310,J310),0)</f>
        <v>36</v>
      </c>
      <c r="L310" s="129">
        <f t="shared" ref="L310:L315" si="178">IFERROR(MEDIAN(I310/J310),0)</f>
        <v>69.795714285714283</v>
      </c>
      <c r="M310" s="128">
        <f t="shared" ref="M310:M315" si="179">IFERROR(SUM(F310,I310)/K310,0)</f>
        <v>26.353333333333335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53" t="s">
        <v>1264</v>
      </c>
      <c r="B311" s="132">
        <v>41219</v>
      </c>
      <c r="C311" s="129">
        <f>SUMIF(Takings!$B:$B,'2012'!$B311,Takings!C:C)</f>
        <v>885.03</v>
      </c>
      <c r="D311" s="119">
        <f>SUMIF(Takings!$B:$B,'2012'!$B311,Takings!D:D)</f>
        <v>0</v>
      </c>
      <c r="E311" s="119">
        <f>SUMIF(Takings!$B:$B,'2012'!$B311,Takings!E:E)</f>
        <v>0</v>
      </c>
      <c r="F311" s="128">
        <f>SUMIF(Takings!$B:$B,'2012'!$B311,Takings!F:F)</f>
        <v>511.6</v>
      </c>
      <c r="G311" s="131">
        <f>SUMIF(Takings!$B:$B,'2012'!$B311,Takings!G:G)</f>
        <v>29</v>
      </c>
      <c r="H311" s="128">
        <f t="shared" si="176"/>
        <v>17.641379310344828</v>
      </c>
      <c r="I311" s="129">
        <f>SUMIF(Takings!$B:$B,'2012'!$B311,Takings!I:I)</f>
        <v>373.43</v>
      </c>
      <c r="J311" s="130">
        <f>SUMIF(Takings!$B:$B,'2012'!$B311,Takings!J:J)</f>
        <v>11</v>
      </c>
      <c r="K311" s="130">
        <f t="shared" si="177"/>
        <v>40</v>
      </c>
      <c r="L311" s="129">
        <f t="shared" si="178"/>
        <v>33.948181818181816</v>
      </c>
      <c r="M311" s="128">
        <f t="shared" si="179"/>
        <v>22.12575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53" t="s">
        <v>1264</v>
      </c>
      <c r="B312" s="132">
        <v>41220</v>
      </c>
      <c r="C312" s="129">
        <f>SUMIF(Takings!$B:$B,'2012'!$B312,Takings!C:C)</f>
        <v>793.22</v>
      </c>
      <c r="D312" s="119">
        <f>SUMIF(Takings!$B:$B,'2012'!$B312,Takings!D:D)</f>
        <v>0</v>
      </c>
      <c r="E312" s="119">
        <f>SUMIF(Takings!$B:$B,'2012'!$B312,Takings!E:E)</f>
        <v>0</v>
      </c>
      <c r="F312" s="128">
        <f>SUMIF(Takings!$B:$B,'2012'!$B312,Takings!F:F)</f>
        <v>539.65</v>
      </c>
      <c r="G312" s="131">
        <f>SUMIF(Takings!$B:$B,'2012'!$B312,Takings!G:G)</f>
        <v>33</v>
      </c>
      <c r="H312" s="128">
        <f t="shared" si="176"/>
        <v>16.353030303030302</v>
      </c>
      <c r="I312" s="129">
        <f>SUMIF(Takings!$B:$B,'2012'!$B312,Takings!I:I)</f>
        <v>253.57</v>
      </c>
      <c r="J312" s="130">
        <f>SUMIF(Takings!$B:$B,'2012'!$B312,Takings!J:J)</f>
        <v>9</v>
      </c>
      <c r="K312" s="130">
        <f t="shared" si="177"/>
        <v>42</v>
      </c>
      <c r="L312" s="129">
        <f t="shared" si="178"/>
        <v>28.174444444444443</v>
      </c>
      <c r="M312" s="128">
        <f t="shared" si="179"/>
        <v>18.886190476190478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53" t="s">
        <v>1264</v>
      </c>
      <c r="B313" s="132">
        <v>41221</v>
      </c>
      <c r="C313" s="129">
        <f>SUMIF(Takings!$B:$B,'2012'!$B313,Takings!C:C)</f>
        <v>1800.54</v>
      </c>
      <c r="D313" s="119">
        <f>SUMIF(Takings!$B:$B,'2012'!$B313,Takings!D:D)</f>
        <v>0</v>
      </c>
      <c r="E313" s="119">
        <f>SUMIF(Takings!$B:$B,'2012'!$B313,Takings!E:E)</f>
        <v>0</v>
      </c>
      <c r="F313" s="128">
        <f>SUMIF(Takings!$B:$B,'2012'!$B313,Takings!F:F)</f>
        <v>690.3</v>
      </c>
      <c r="G313" s="131">
        <f>SUMIF(Takings!$B:$B,'2012'!$B313,Takings!G:G)</f>
        <v>30</v>
      </c>
      <c r="H313" s="128">
        <f t="shared" si="176"/>
        <v>23.009999999999998</v>
      </c>
      <c r="I313" s="129">
        <f>SUMIF(Takings!$B:$B,'2012'!$B313,Takings!I:I)</f>
        <v>1123.24</v>
      </c>
      <c r="J313" s="130">
        <f>SUMIF(Takings!$B:$B,'2012'!$B313,Takings!J:J)</f>
        <v>11</v>
      </c>
      <c r="K313" s="130">
        <f t="shared" si="177"/>
        <v>41</v>
      </c>
      <c r="L313" s="129">
        <f t="shared" si="178"/>
        <v>102.11272727272727</v>
      </c>
      <c r="M313" s="128">
        <f t="shared" si="179"/>
        <v>44.23268292682927</v>
      </c>
      <c r="N313" s="127" t="str">
        <f>IF(VLOOKUP($B313,Takings!$B:$P,13,0)=0,"",VLOOKUP($B313,Takings!$B:$P,13,0))</f>
        <v/>
      </c>
      <c r="O313" s="126" t="str">
        <f>IF(VLOOKUP($B313,Takings!$B:$P,14,0)=0,"",VLOOKUP($B313,Takings!$B:$P,14,0))</f>
        <v/>
      </c>
      <c r="P313" s="125" t="str">
        <f>IF(VLOOKUP($B313,Takings!$B:$P,15,0)=0,"",VLOOKUP($B313,Takings!$B:$P,15,0))</f>
        <v/>
      </c>
    </row>
    <row r="314" spans="1:16" x14ac:dyDescent="0.35">
      <c r="A314" s="153" t="s">
        <v>1264</v>
      </c>
      <c r="B314" s="132">
        <v>41222</v>
      </c>
      <c r="C314" s="129">
        <f>SUMIF(Takings!$B:$B,'2012'!$B314,Takings!C:C)</f>
        <v>1450.28</v>
      </c>
      <c r="D314" s="119">
        <f>SUMIF(Takings!$B:$B,'2012'!$B314,Takings!D:D)</f>
        <v>0</v>
      </c>
      <c r="E314" s="119">
        <f>SUMIF(Takings!$B:$B,'2012'!$B314,Takings!E:E)</f>
        <v>0</v>
      </c>
      <c r="F314" s="128">
        <f>SUMIF(Takings!$B:$B,'2012'!$B314,Takings!F:F)</f>
        <v>1222.55</v>
      </c>
      <c r="G314" s="131">
        <f>SUMIF(Takings!$B:$B,'2012'!$B314,Takings!G:G)</f>
        <v>48</v>
      </c>
      <c r="H314" s="128">
        <f t="shared" si="176"/>
        <v>25.469791666666666</v>
      </c>
      <c r="I314" s="129">
        <f>SUMIF(Takings!$B:$B,'2012'!$B314,Takings!I:I)</f>
        <v>227.73</v>
      </c>
      <c r="J314" s="130">
        <f>SUMIF(Takings!$B:$B,'2012'!$B314,Takings!J:J)</f>
        <v>7</v>
      </c>
      <c r="K314" s="130">
        <f t="shared" si="177"/>
        <v>55</v>
      </c>
      <c r="L314" s="129">
        <f t="shared" si="178"/>
        <v>32.532857142857139</v>
      </c>
      <c r="M314" s="128">
        <f t="shared" si="179"/>
        <v>26.368727272727273</v>
      </c>
      <c r="N314" s="127" t="str">
        <f>IF(VLOOKUP($B314,Takings!$B:$P,13,0)=0,"",VLOOKUP($B314,Takings!$B:$P,13,0))</f>
        <v/>
      </c>
      <c r="O314" s="126" t="str">
        <f>IF(VLOOKUP($B314,Takings!$B:$P,14,0)=0,"",VLOOKUP($B314,Takings!$B:$P,14,0))</f>
        <v/>
      </c>
      <c r="P314" s="125" t="str">
        <f>IF(VLOOKUP($B314,Takings!$B:$P,15,0)=0,"",VLOOKUP($B314,Takings!$B:$P,15,0))</f>
        <v/>
      </c>
    </row>
    <row r="315" spans="1:16" x14ac:dyDescent="0.35">
      <c r="A315" s="153" t="s">
        <v>1264</v>
      </c>
      <c r="B315" s="132">
        <v>41223</v>
      </c>
      <c r="C315" s="129">
        <f>SUMIF(Takings!$B:$B,'2012'!$B315,Takings!C:C)</f>
        <v>1101.58</v>
      </c>
      <c r="D315" s="119">
        <f>SUMIF(Takings!$B:$B,'2012'!$B315,Takings!D:D)</f>
        <v>0</v>
      </c>
      <c r="E315" s="119">
        <f>SUMIF(Takings!$B:$B,'2012'!$B315,Takings!E:E)</f>
        <v>0</v>
      </c>
      <c r="F315" s="128">
        <f>SUMIF(Takings!$B:$B,'2012'!$B315,Takings!F:F)</f>
        <v>497.9</v>
      </c>
      <c r="G315" s="131">
        <f>SUMIF(Takings!$B:$B,'2012'!$B315,Takings!G:G)</f>
        <v>23</v>
      </c>
      <c r="H315" s="128">
        <f t="shared" si="176"/>
        <v>21.64782608695652</v>
      </c>
      <c r="I315" s="129">
        <f>SUMIF(Takings!$B:$B,'2012'!$B315,Takings!I:I)</f>
        <v>603.67999999999995</v>
      </c>
      <c r="J315" s="130">
        <f>SUMIF(Takings!$B:$B,'2012'!$B315,Takings!J:J)</f>
        <v>11</v>
      </c>
      <c r="K315" s="130">
        <f t="shared" si="177"/>
        <v>34</v>
      </c>
      <c r="L315" s="129">
        <f t="shared" si="178"/>
        <v>54.879999999999995</v>
      </c>
      <c r="M315" s="128">
        <f t="shared" si="179"/>
        <v>32.399411764705881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41224</v>
      </c>
      <c r="C316" s="119">
        <f>SUM(C310:C315)</f>
        <v>6979.37</v>
      </c>
      <c r="D316" s="119">
        <f>VLOOKUP($B316,Takings!$B:$P,3,0)</f>
        <v>2875.24</v>
      </c>
      <c r="E316" s="122">
        <f>SUM(C316:D316)</f>
        <v>9854.61</v>
      </c>
      <c r="F316" s="118"/>
      <c r="G316" s="121">
        <f>SUM(G310:G315)</f>
        <v>192</v>
      </c>
      <c r="H316" s="118">
        <f>AVERAGE(H310:H315)</f>
        <v>19.99821145771811</v>
      </c>
      <c r="I316" s="119">
        <f>SUM(I310:I315)</f>
        <v>3070.22</v>
      </c>
      <c r="J316" s="120">
        <f>SUM(J310:J315)</f>
        <v>56</v>
      </c>
      <c r="K316" s="120">
        <f>SUM(G316,J316)</f>
        <v>248</v>
      </c>
      <c r="L316" s="119">
        <f>AVERAGE(L310:L315)</f>
        <v>53.573987493987495</v>
      </c>
      <c r="M316" s="118">
        <f>AVERAGE(M310:M315)</f>
        <v>28.394349295631041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53" t="s">
        <v>1265</v>
      </c>
      <c r="B317" s="132">
        <v>41225</v>
      </c>
      <c r="C317" s="129">
        <f>SUMIF(Takings!$B:$B,'2012'!$B317,Takings!C:C)</f>
        <v>774.36</v>
      </c>
      <c r="D317" s="119">
        <f>SUMIF(Takings!$B:$B,'2012'!$B317,Takings!D:D)</f>
        <v>0</v>
      </c>
      <c r="E317" s="119">
        <f>SUMIF(Takings!$B:$B,'2012'!$B317,Takings!E:E)</f>
        <v>0</v>
      </c>
      <c r="F317" s="128">
        <f>SUMIF(Takings!$B:$B,'2012'!$B317,Takings!F:F)</f>
        <v>465.35</v>
      </c>
      <c r="G317" s="131">
        <f>SUMIF(Takings!$B:$B,'2012'!$B317,Takings!G:G)</f>
        <v>28</v>
      </c>
      <c r="H317" s="128">
        <f t="shared" ref="H317:H322" si="180">IFERROR(F317/G317,0)</f>
        <v>16.619642857142857</v>
      </c>
      <c r="I317" s="129">
        <f>SUMIF(Takings!$B:$B,'2012'!$B317,Takings!I:I)</f>
        <v>309.11</v>
      </c>
      <c r="J317" s="130">
        <f>SUMIF(Takings!$B:$B,'2012'!$B317,Takings!J:J)</f>
        <v>11</v>
      </c>
      <c r="K317" s="130">
        <f t="shared" ref="K317:K322" si="181">IFERROR(SUM(G317,J317),0)</f>
        <v>39</v>
      </c>
      <c r="L317" s="129">
        <f t="shared" ref="L317:L322" si="182">IFERROR(MEDIAN(I317/J317),0)</f>
        <v>28.100909090909092</v>
      </c>
      <c r="M317" s="128">
        <f t="shared" ref="M317:M322" si="183">IFERROR(SUM(F317,I317)/K317,0)</f>
        <v>19.85794871794872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53" t="s">
        <v>1265</v>
      </c>
      <c r="B318" s="132">
        <v>41226</v>
      </c>
      <c r="C318" s="129">
        <f>SUMIF(Takings!$B:$B,'2012'!$B318,Takings!C:C)</f>
        <v>505.82</v>
      </c>
      <c r="D318" s="119">
        <f>SUMIF(Takings!$B:$B,'2012'!$B318,Takings!D:D)</f>
        <v>0</v>
      </c>
      <c r="E318" s="119">
        <f>SUMIF(Takings!$B:$B,'2012'!$B318,Takings!E:E)</f>
        <v>0</v>
      </c>
      <c r="F318" s="128">
        <f>SUMIF(Takings!$B:$B,'2012'!$B318,Takings!F:F)</f>
        <v>334.55</v>
      </c>
      <c r="G318" s="131">
        <f>SUMIF(Takings!$B:$B,'2012'!$B318,Takings!G:G)</f>
        <v>24</v>
      </c>
      <c r="H318" s="128">
        <f t="shared" si="180"/>
        <v>13.939583333333333</v>
      </c>
      <c r="I318" s="129">
        <f>SUMIF(Takings!$B:$B,'2012'!$B318,Takings!I:I)</f>
        <v>171.27</v>
      </c>
      <c r="J318" s="130">
        <f>SUMIF(Takings!$B:$B,'2012'!$B318,Takings!J:J)</f>
        <v>6</v>
      </c>
      <c r="K318" s="130">
        <f t="shared" si="181"/>
        <v>30</v>
      </c>
      <c r="L318" s="129">
        <f t="shared" si="182"/>
        <v>28.545000000000002</v>
      </c>
      <c r="M318" s="128">
        <f t="shared" si="183"/>
        <v>16.860666666666667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53" t="s">
        <v>1265</v>
      </c>
      <c r="B319" s="132">
        <v>41227</v>
      </c>
      <c r="C319" s="129">
        <f>SUMIF(Takings!$B:$B,'2012'!$B319,Takings!C:C)</f>
        <v>692.18</v>
      </c>
      <c r="D319" s="119">
        <f>SUMIF(Takings!$B:$B,'2012'!$B319,Takings!D:D)</f>
        <v>0</v>
      </c>
      <c r="E319" s="119">
        <f>SUMIF(Takings!$B:$B,'2012'!$B319,Takings!E:E)</f>
        <v>0</v>
      </c>
      <c r="F319" s="128">
        <f>SUMIF(Takings!$B:$B,'2012'!$B319,Takings!F:F)</f>
        <v>443.35</v>
      </c>
      <c r="G319" s="131">
        <f>SUMIF(Takings!$B:$B,'2012'!$B319,Takings!G:G)</f>
        <v>24</v>
      </c>
      <c r="H319" s="128">
        <f t="shared" si="180"/>
        <v>18.472916666666666</v>
      </c>
      <c r="I319" s="129">
        <f>SUMIF(Takings!$B:$B,'2012'!$B319,Takings!I:I)</f>
        <v>248.83</v>
      </c>
      <c r="J319" s="130">
        <f>SUMIF(Takings!$B:$B,'2012'!$B319,Takings!J:J)</f>
        <v>8</v>
      </c>
      <c r="K319" s="130">
        <f t="shared" si="181"/>
        <v>32</v>
      </c>
      <c r="L319" s="129">
        <f t="shared" si="182"/>
        <v>31.103750000000002</v>
      </c>
      <c r="M319" s="128">
        <f t="shared" si="183"/>
        <v>21.630625000000002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53" t="s">
        <v>1265</v>
      </c>
      <c r="B320" s="132">
        <v>41228</v>
      </c>
      <c r="C320" s="129">
        <f>SUMIF(Takings!$B:$B,'2012'!$B320,Takings!C:C)</f>
        <v>1246.3900000000001</v>
      </c>
      <c r="D320" s="119">
        <f>SUMIF(Takings!$B:$B,'2012'!$B320,Takings!D:D)</f>
        <v>0</v>
      </c>
      <c r="E320" s="119">
        <f>SUMIF(Takings!$B:$B,'2012'!$B320,Takings!E:E)</f>
        <v>0</v>
      </c>
      <c r="F320" s="128">
        <f>SUMIF(Takings!$B:$B,'2012'!$B320,Takings!F:F)</f>
        <v>780.35</v>
      </c>
      <c r="G320" s="131">
        <f>SUMIF(Takings!$B:$B,'2012'!$B320,Takings!G:G)</f>
        <v>33</v>
      </c>
      <c r="H320" s="128">
        <f t="shared" si="180"/>
        <v>23.646969696969698</v>
      </c>
      <c r="I320" s="129">
        <f>SUMIF(Takings!$B:$B,'2012'!$B320,Takings!I:I)</f>
        <v>468.94</v>
      </c>
      <c r="J320" s="130">
        <f>SUMIF(Takings!$B:$B,'2012'!$B320,Takings!J:J)</f>
        <v>8</v>
      </c>
      <c r="K320" s="130">
        <f t="shared" si="181"/>
        <v>41</v>
      </c>
      <c r="L320" s="129">
        <f t="shared" si="182"/>
        <v>58.6175</v>
      </c>
      <c r="M320" s="128">
        <f t="shared" si="183"/>
        <v>30.470487804878047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x14ac:dyDescent="0.35">
      <c r="A321" s="153" t="s">
        <v>1265</v>
      </c>
      <c r="B321" s="132">
        <v>41229</v>
      </c>
      <c r="C321" s="129">
        <f>SUMIF(Takings!$B:$B,'2012'!$B321,Takings!C:C)</f>
        <v>1559.71</v>
      </c>
      <c r="D321" s="119">
        <f>SUMIF(Takings!$B:$B,'2012'!$B321,Takings!D:D)</f>
        <v>0</v>
      </c>
      <c r="E321" s="119">
        <f>SUMIF(Takings!$B:$B,'2012'!$B321,Takings!E:E)</f>
        <v>0</v>
      </c>
      <c r="F321" s="128">
        <f>SUMIF(Takings!$B:$B,'2012'!$B321,Takings!F:F)</f>
        <v>717.7</v>
      </c>
      <c r="G321" s="131">
        <f>SUMIF(Takings!$B:$B,'2012'!$B321,Takings!G:G)</f>
        <v>30</v>
      </c>
      <c r="H321" s="128">
        <f t="shared" si="180"/>
        <v>23.923333333333336</v>
      </c>
      <c r="I321" s="129">
        <f>SUMIF(Takings!$B:$B,'2012'!$B321,Takings!I:I)</f>
        <v>842.01</v>
      </c>
      <c r="J321" s="130">
        <f>SUMIF(Takings!$B:$B,'2012'!$B321,Takings!J:J)</f>
        <v>15</v>
      </c>
      <c r="K321" s="130">
        <f t="shared" si="181"/>
        <v>45</v>
      </c>
      <c r="L321" s="129">
        <f t="shared" si="182"/>
        <v>56.134</v>
      </c>
      <c r="M321" s="128">
        <f t="shared" si="183"/>
        <v>34.660222222222224</v>
      </c>
      <c r="N321" s="127" t="str">
        <f>IF(VLOOKUP($B321,Takings!$B:$P,13,0)=0,"",VLOOKUP($B321,Takings!$B:$P,13,0))</f>
        <v/>
      </c>
      <c r="O321" s="126" t="str">
        <f>IF(VLOOKUP($B321,Takings!$B:$P,14,0)=0,"",VLOOKUP($B321,Takings!$B:$P,14,0))</f>
        <v/>
      </c>
      <c r="P321" s="125" t="str">
        <f>IF(VLOOKUP($B321,Takings!$B:$P,15,0)=0,"",VLOOKUP($B321,Takings!$B:$P,15,0))</f>
        <v/>
      </c>
    </row>
    <row r="322" spans="1:16" x14ac:dyDescent="0.35">
      <c r="A322" s="153" t="s">
        <v>1265</v>
      </c>
      <c r="B322" s="132">
        <v>41230</v>
      </c>
      <c r="C322" s="129">
        <f>SUMIF(Takings!$B:$B,'2012'!$B322,Takings!C:C)</f>
        <v>1531.69</v>
      </c>
      <c r="D322" s="119">
        <f>SUMIF(Takings!$B:$B,'2012'!$B322,Takings!D:D)</f>
        <v>0</v>
      </c>
      <c r="E322" s="119">
        <f>SUMIF(Takings!$B:$B,'2012'!$B322,Takings!E:E)</f>
        <v>0</v>
      </c>
      <c r="F322" s="128">
        <f>SUMIF(Takings!$B:$B,'2012'!$B322,Takings!F:F)</f>
        <v>573.45000000000005</v>
      </c>
      <c r="G322" s="131">
        <f>SUMIF(Takings!$B:$B,'2012'!$B322,Takings!G:G)</f>
        <v>24</v>
      </c>
      <c r="H322" s="128">
        <f t="shared" si="180"/>
        <v>23.893750000000001</v>
      </c>
      <c r="I322" s="129">
        <f>SUMIF(Takings!$B:$B,'2012'!$B322,Takings!I:I)</f>
        <v>958.24</v>
      </c>
      <c r="J322" s="130">
        <f>SUMIF(Takings!$B:$B,'2012'!$B322,Takings!J:J)</f>
        <v>14</v>
      </c>
      <c r="K322" s="130">
        <f t="shared" si="181"/>
        <v>38</v>
      </c>
      <c r="L322" s="129">
        <f t="shared" si="182"/>
        <v>68.445714285714288</v>
      </c>
      <c r="M322" s="128">
        <f t="shared" si="183"/>
        <v>40.307631578947372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41231</v>
      </c>
      <c r="C323" s="119">
        <f>SUM(C317:C322)</f>
        <v>6310.15</v>
      </c>
      <c r="D323" s="119">
        <f>VLOOKUP($B323,Takings!$B:$P,3,0)</f>
        <v>5755.16</v>
      </c>
      <c r="E323" s="122">
        <f>SUM(C323:D323)</f>
        <v>12065.31</v>
      </c>
      <c r="F323" s="118"/>
      <c r="G323" s="121">
        <f>SUM(G317:G322)</f>
        <v>163</v>
      </c>
      <c r="H323" s="118">
        <f>AVERAGE(H317:H322)</f>
        <v>20.082699314574313</v>
      </c>
      <c r="I323" s="119">
        <f>SUM(I317:I322)</f>
        <v>2998.4</v>
      </c>
      <c r="J323" s="120">
        <f>SUM(J317:J322)</f>
        <v>62</v>
      </c>
      <c r="K323" s="120">
        <f>SUM(G323,J323)</f>
        <v>225</v>
      </c>
      <c r="L323" s="119">
        <f>AVERAGE(L317:L322)</f>
        <v>45.157812229437233</v>
      </c>
      <c r="M323" s="118">
        <f>AVERAGE(M317:M322)</f>
        <v>27.29793033177717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53" t="s">
        <v>1266</v>
      </c>
      <c r="B324" s="132">
        <v>41232</v>
      </c>
      <c r="C324" s="129">
        <f>SUMIF(Takings!$B:$B,'2012'!$B324,Takings!C:C)</f>
        <v>651.77</v>
      </c>
      <c r="D324" s="119">
        <f>SUMIF(Takings!$B:$B,'2012'!$B324,Takings!D:D)</f>
        <v>0</v>
      </c>
      <c r="E324" s="119">
        <f>SUMIF(Takings!$B:$B,'2012'!$B324,Takings!E:E)</f>
        <v>0</v>
      </c>
      <c r="F324" s="128">
        <f>SUMIF(Takings!$B:$B,'2012'!$B324,Takings!F:F)</f>
        <v>340.95</v>
      </c>
      <c r="G324" s="131">
        <f>SUMIF(Takings!$B:$B,'2012'!$B324,Takings!G:G)</f>
        <v>27</v>
      </c>
      <c r="H324" s="128">
        <f t="shared" ref="H324:H329" si="184">IFERROR(F324/G324,0)</f>
        <v>12.627777777777778</v>
      </c>
      <c r="I324" s="129">
        <f>SUMIF(Takings!$B:$B,'2012'!$B324,Takings!I:I)</f>
        <v>310.82</v>
      </c>
      <c r="J324" s="130">
        <f>SUMIF(Takings!$B:$B,'2012'!$B324,Takings!J:J)</f>
        <v>8</v>
      </c>
      <c r="K324" s="130">
        <f t="shared" ref="K324:K329" si="185">IFERROR(SUM(G324,J324),0)</f>
        <v>35</v>
      </c>
      <c r="L324" s="129">
        <f t="shared" ref="L324:L329" si="186">IFERROR(MEDIAN(I324/J324),0)</f>
        <v>38.852499999999999</v>
      </c>
      <c r="M324" s="128">
        <f t="shared" ref="M324:M329" si="187">IFERROR(SUM(F324,I324)/K324,0)</f>
        <v>18.622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53" t="s">
        <v>1266</v>
      </c>
      <c r="B325" s="132">
        <v>41233</v>
      </c>
      <c r="C325" s="129">
        <f>SUMIF(Takings!$B:$B,'2012'!$B325,Takings!C:C)</f>
        <v>876.3</v>
      </c>
      <c r="D325" s="119">
        <f>SUMIF(Takings!$B:$B,'2012'!$B325,Takings!D:D)</f>
        <v>0</v>
      </c>
      <c r="E325" s="119">
        <f>SUMIF(Takings!$B:$B,'2012'!$B325,Takings!E:E)</f>
        <v>0</v>
      </c>
      <c r="F325" s="128">
        <f>SUMIF(Takings!$B:$B,'2012'!$B325,Takings!F:F)</f>
        <v>519.85</v>
      </c>
      <c r="G325" s="131">
        <f>SUMIF(Takings!$B:$B,'2012'!$B325,Takings!G:G)</f>
        <v>35</v>
      </c>
      <c r="H325" s="128">
        <f t="shared" si="184"/>
        <v>14.852857142857143</v>
      </c>
      <c r="I325" s="129">
        <f>SUMIF(Takings!$B:$B,'2012'!$B325,Takings!I:I)</f>
        <v>353.45</v>
      </c>
      <c r="J325" s="130">
        <f>SUMIF(Takings!$B:$B,'2012'!$B325,Takings!J:J)</f>
        <v>9</v>
      </c>
      <c r="K325" s="130">
        <f t="shared" si="185"/>
        <v>44</v>
      </c>
      <c r="L325" s="129">
        <f t="shared" si="186"/>
        <v>39.272222222222219</v>
      </c>
      <c r="M325" s="128">
        <f t="shared" si="187"/>
        <v>19.847727272727273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53" t="s">
        <v>1266</v>
      </c>
      <c r="B326" s="132">
        <v>41234</v>
      </c>
      <c r="C326" s="129">
        <f>SUMIF(Takings!$B:$B,'2012'!$B326,Takings!C:C)</f>
        <v>589.65</v>
      </c>
      <c r="D326" s="119">
        <f>SUMIF(Takings!$B:$B,'2012'!$B326,Takings!D:D)</f>
        <v>0</v>
      </c>
      <c r="E326" s="119">
        <f>SUMIF(Takings!$B:$B,'2012'!$B326,Takings!E:E)</f>
        <v>0</v>
      </c>
      <c r="F326" s="128">
        <f>SUMIF(Takings!$B:$B,'2012'!$B326,Takings!F:F)</f>
        <v>296.60000000000002</v>
      </c>
      <c r="G326" s="131">
        <f>SUMIF(Takings!$B:$B,'2012'!$B326,Takings!G:G)</f>
        <v>16</v>
      </c>
      <c r="H326" s="128">
        <f t="shared" si="184"/>
        <v>18.537500000000001</v>
      </c>
      <c r="I326" s="129">
        <f>SUMIF(Takings!$B:$B,'2012'!$B326,Takings!I:I)</f>
        <v>293.05</v>
      </c>
      <c r="J326" s="130">
        <f>SUMIF(Takings!$B:$B,'2012'!$B326,Takings!J:J)</f>
        <v>7</v>
      </c>
      <c r="K326" s="130">
        <f t="shared" si="185"/>
        <v>23</v>
      </c>
      <c r="L326" s="129">
        <f t="shared" si="186"/>
        <v>41.864285714285714</v>
      </c>
      <c r="M326" s="128">
        <f t="shared" si="187"/>
        <v>25.636956521739133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53" t="s">
        <v>1266</v>
      </c>
      <c r="B327" s="132">
        <v>41235</v>
      </c>
      <c r="C327" s="129">
        <f>SUMIF(Takings!$B:$B,'2012'!$B327,Takings!C:C)</f>
        <v>1508.23</v>
      </c>
      <c r="D327" s="119">
        <f>SUMIF(Takings!$B:$B,'2012'!$B327,Takings!D:D)</f>
        <v>0</v>
      </c>
      <c r="E327" s="119">
        <f>SUMIF(Takings!$B:$B,'2012'!$B327,Takings!E:E)</f>
        <v>0</v>
      </c>
      <c r="F327" s="128">
        <f>SUMIF(Takings!$B:$B,'2012'!$B327,Takings!F:F)</f>
        <v>567.4</v>
      </c>
      <c r="G327" s="131">
        <f>SUMIF(Takings!$B:$B,'2012'!$B327,Takings!G:G)</f>
        <v>27</v>
      </c>
      <c r="H327" s="128">
        <f t="shared" si="184"/>
        <v>21.014814814814812</v>
      </c>
      <c r="I327" s="129">
        <f>SUMIF(Takings!$B:$B,'2012'!$B327,Takings!I:I)</f>
        <v>940.83</v>
      </c>
      <c r="J327" s="130">
        <f>SUMIF(Takings!$B:$B,'2012'!$B327,Takings!J:J)</f>
        <v>11</v>
      </c>
      <c r="K327" s="130">
        <f t="shared" si="185"/>
        <v>38</v>
      </c>
      <c r="L327" s="129">
        <f t="shared" si="186"/>
        <v>85.53</v>
      </c>
      <c r="M327" s="128">
        <f t="shared" si="187"/>
        <v>39.690263157894741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53" t="s">
        <v>1266</v>
      </c>
      <c r="B328" s="132">
        <v>41236</v>
      </c>
      <c r="C328" s="129">
        <f>SUMIF(Takings!$B:$B,'2012'!$B328,Takings!C:C)</f>
        <v>1472.5</v>
      </c>
      <c r="D328" s="119">
        <f>SUMIF(Takings!$B:$B,'2012'!$B328,Takings!D:D)</f>
        <v>0</v>
      </c>
      <c r="E328" s="119">
        <f>SUMIF(Takings!$B:$B,'2012'!$B328,Takings!E:E)</f>
        <v>0</v>
      </c>
      <c r="F328" s="128">
        <f>SUMIF(Takings!$B:$B,'2012'!$B328,Takings!F:F)</f>
        <v>934.1</v>
      </c>
      <c r="G328" s="131">
        <f>SUMIF(Takings!$B:$B,'2012'!$B328,Takings!G:G)</f>
        <v>41</v>
      </c>
      <c r="H328" s="128">
        <f t="shared" si="184"/>
        <v>22.782926829268295</v>
      </c>
      <c r="I328" s="129">
        <f>SUMIF(Takings!$B:$B,'2012'!$B328,Takings!I:I)</f>
        <v>538.4</v>
      </c>
      <c r="J328" s="130">
        <f>SUMIF(Takings!$B:$B,'2012'!$B328,Takings!J:J)</f>
        <v>12</v>
      </c>
      <c r="K328" s="130">
        <f t="shared" si="185"/>
        <v>53</v>
      </c>
      <c r="L328" s="129">
        <f t="shared" si="186"/>
        <v>44.866666666666667</v>
      </c>
      <c r="M328" s="128">
        <f t="shared" si="187"/>
        <v>27.783018867924529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53" t="s">
        <v>1266</v>
      </c>
      <c r="B329" s="132">
        <v>41237</v>
      </c>
      <c r="C329" s="129">
        <f>SUMIF(Takings!$B:$B,'2012'!$B329,Takings!C:C)</f>
        <v>2456.61</v>
      </c>
      <c r="D329" s="119">
        <f>SUMIF(Takings!$B:$B,'2012'!$B329,Takings!D:D)</f>
        <v>0</v>
      </c>
      <c r="E329" s="119">
        <f>SUMIF(Takings!$B:$B,'2012'!$B329,Takings!E:E)</f>
        <v>0</v>
      </c>
      <c r="F329" s="128">
        <f>SUMIF(Takings!$B:$B,'2012'!$B329,Takings!F:F)</f>
        <v>566.4</v>
      </c>
      <c r="G329" s="131">
        <f>SUMIF(Takings!$B:$B,'2012'!$B329,Takings!G:G)</f>
        <v>26</v>
      </c>
      <c r="H329" s="128">
        <f t="shared" si="184"/>
        <v>21.784615384615385</v>
      </c>
      <c r="I329" s="129">
        <f>SUMIF(Takings!$B:$B,'2012'!$B329,Takings!I:I)</f>
        <v>1890.21</v>
      </c>
      <c r="J329" s="130">
        <f>SUMIF(Takings!$B:$B,'2012'!$B329,Takings!J:J)</f>
        <v>18</v>
      </c>
      <c r="K329" s="130">
        <f t="shared" si="185"/>
        <v>44</v>
      </c>
      <c r="L329" s="129">
        <f t="shared" si="186"/>
        <v>105.01166666666667</v>
      </c>
      <c r="M329" s="128">
        <f t="shared" si="187"/>
        <v>55.832045454545458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41238</v>
      </c>
      <c r="C330" s="119">
        <f>SUM(C324:C329)</f>
        <v>7555.0599999999995</v>
      </c>
      <c r="D330" s="119">
        <f>VLOOKUP($B330,Takings!$B:$P,3,0)</f>
        <v>1881.2</v>
      </c>
      <c r="E330" s="122">
        <f>SUM(C330:D330)</f>
        <v>9436.26</v>
      </c>
      <c r="F330" s="118"/>
      <c r="G330" s="121">
        <f>SUM(G324:G329)</f>
        <v>172</v>
      </c>
      <c r="H330" s="118">
        <f>AVERAGE(H324:H329)</f>
        <v>18.60008199155557</v>
      </c>
      <c r="I330" s="119">
        <f>SUM(I324:I329)</f>
        <v>4326.76</v>
      </c>
      <c r="J330" s="120">
        <f>SUM(J324:J329)</f>
        <v>65</v>
      </c>
      <c r="K330" s="120">
        <f>SUM(G330,J330)</f>
        <v>237</v>
      </c>
      <c r="L330" s="119">
        <f>AVERAGE(L324:L329)</f>
        <v>59.232890211640211</v>
      </c>
      <c r="M330" s="118">
        <f>AVERAGE(M324:M329)</f>
        <v>31.235335212471856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53" t="s">
        <v>1267</v>
      </c>
      <c r="B331" s="132">
        <v>41239</v>
      </c>
      <c r="C331" s="129">
        <f>SUMIF(Takings!$B:$B,'2012'!$B331,Takings!C:C)</f>
        <v>650.29999999999995</v>
      </c>
      <c r="D331" s="119">
        <f>SUMIF(Takings!$B:$B,'2012'!$B331,Takings!D:D)</f>
        <v>0</v>
      </c>
      <c r="E331" s="119">
        <f>SUMIF(Takings!$B:$B,'2012'!$B331,Takings!E:E)</f>
        <v>0</v>
      </c>
      <c r="F331" s="128">
        <f>SUMIF(Takings!$B:$B,'2012'!$B331,Takings!F:F)</f>
        <v>514.9</v>
      </c>
      <c r="G331" s="131">
        <f>SUMIF(Takings!$B:$B,'2012'!$B331,Takings!G:G)</f>
        <v>27</v>
      </c>
      <c r="H331" s="128">
        <f t="shared" ref="H331:H336" si="188">IFERROR(F331/G331,0)</f>
        <v>19.07037037037037</v>
      </c>
      <c r="I331" s="129">
        <f>SUMIF(Takings!$B:$B,'2012'!$B331,Takings!I:I)</f>
        <v>135.4</v>
      </c>
      <c r="J331" s="130">
        <f>SUMIF(Takings!$B:$B,'2012'!$B331,Takings!J:J)</f>
        <v>4</v>
      </c>
      <c r="K331" s="130">
        <f t="shared" ref="K331:K336" si="189">IFERROR(SUM(G331,J331),0)</f>
        <v>31</v>
      </c>
      <c r="L331" s="129">
        <f t="shared" ref="L331:L336" si="190">IFERROR(MEDIAN(I331/J331),0)</f>
        <v>33.85</v>
      </c>
      <c r="M331" s="128">
        <f t="shared" ref="M331:M336" si="191">IFERROR(SUM(F331,I331)/K331,0)</f>
        <v>20.977419354838709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53" t="s">
        <v>1267</v>
      </c>
      <c r="B332" s="132">
        <v>41240</v>
      </c>
      <c r="C332" s="129">
        <f>SUMIF(Takings!$B:$B,'2012'!$B332,Takings!C:C)</f>
        <v>619.22</v>
      </c>
      <c r="D332" s="119">
        <f>SUMIF(Takings!$B:$B,'2012'!$B332,Takings!D:D)</f>
        <v>0</v>
      </c>
      <c r="E332" s="119">
        <f>SUMIF(Takings!$B:$B,'2012'!$B332,Takings!E:E)</f>
        <v>0</v>
      </c>
      <c r="F332" s="128">
        <f>SUMIF(Takings!$B:$B,'2012'!$B332,Takings!F:F)</f>
        <v>455.35</v>
      </c>
      <c r="G332" s="131">
        <f>SUMIF(Takings!$B:$B,'2012'!$B332,Takings!G:G)</f>
        <v>25</v>
      </c>
      <c r="H332" s="128">
        <f t="shared" si="188"/>
        <v>18.214000000000002</v>
      </c>
      <c r="I332" s="129">
        <f>SUMIF(Takings!$B:$B,'2012'!$B332,Takings!I:I)</f>
        <v>163.87</v>
      </c>
      <c r="J332" s="130">
        <f>SUMIF(Takings!$B:$B,'2012'!$B332,Takings!J:J)</f>
        <v>7</v>
      </c>
      <c r="K332" s="130">
        <f t="shared" si="189"/>
        <v>32</v>
      </c>
      <c r="L332" s="129">
        <f t="shared" si="190"/>
        <v>23.41</v>
      </c>
      <c r="M332" s="128">
        <f t="shared" si="191"/>
        <v>19.350625000000001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53" t="s">
        <v>1267</v>
      </c>
      <c r="B333" s="132">
        <v>41241</v>
      </c>
      <c r="C333" s="129">
        <f>SUMIF(Takings!$B:$B,'2012'!$B333,Takings!C:C)</f>
        <v>924.2</v>
      </c>
      <c r="D333" s="119">
        <f>SUMIF(Takings!$B:$B,'2012'!$B333,Takings!D:D)</f>
        <v>0</v>
      </c>
      <c r="E333" s="119">
        <f>SUMIF(Takings!$B:$B,'2012'!$B333,Takings!E:E)</f>
        <v>0</v>
      </c>
      <c r="F333" s="128">
        <f>SUMIF(Takings!$B:$B,'2012'!$B333,Takings!F:F)</f>
        <v>689.35</v>
      </c>
      <c r="G333" s="131">
        <f>SUMIF(Takings!$B:$B,'2012'!$B333,Takings!G:G)</f>
        <v>25</v>
      </c>
      <c r="H333" s="128">
        <f t="shared" si="188"/>
        <v>27.574000000000002</v>
      </c>
      <c r="I333" s="129">
        <f>SUMIF(Takings!$B:$B,'2012'!$B333,Takings!I:I)</f>
        <v>234.85</v>
      </c>
      <c r="J333" s="130">
        <f>SUMIF(Takings!$B:$B,'2012'!$B333,Takings!J:J)</f>
        <v>7</v>
      </c>
      <c r="K333" s="130">
        <f t="shared" si="189"/>
        <v>32</v>
      </c>
      <c r="L333" s="129">
        <f t="shared" si="190"/>
        <v>33.549999999999997</v>
      </c>
      <c r="M333" s="128">
        <f t="shared" si="191"/>
        <v>28.881250000000001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53" t="s">
        <v>1267</v>
      </c>
      <c r="B334" s="132">
        <v>41242</v>
      </c>
      <c r="C334" s="129">
        <f>SUMIF(Takings!$B:$B,'2012'!$B334,Takings!C:C)</f>
        <v>1177.1099999999999</v>
      </c>
      <c r="D334" s="119">
        <f>SUMIF(Takings!$B:$B,'2012'!$B334,Takings!D:D)</f>
        <v>0</v>
      </c>
      <c r="E334" s="119">
        <f>SUMIF(Takings!$B:$B,'2012'!$B334,Takings!E:E)</f>
        <v>0</v>
      </c>
      <c r="F334" s="128">
        <f>SUMIF(Takings!$B:$B,'2012'!$B334,Takings!F:F)</f>
        <v>572.04999999999995</v>
      </c>
      <c r="G334" s="131">
        <f>SUMIF(Takings!$B:$B,'2012'!$B334,Takings!G:G)</f>
        <v>22</v>
      </c>
      <c r="H334" s="128">
        <f t="shared" si="188"/>
        <v>26.002272727272725</v>
      </c>
      <c r="I334" s="129">
        <f>SUMIF(Takings!$B:$B,'2012'!$B334,Takings!I:I)</f>
        <v>605.05999999999995</v>
      </c>
      <c r="J334" s="130">
        <f>SUMIF(Takings!$B:$B,'2012'!$B334,Takings!J:J)</f>
        <v>11</v>
      </c>
      <c r="K334" s="130">
        <f t="shared" si="189"/>
        <v>33</v>
      </c>
      <c r="L334" s="129">
        <f t="shared" si="190"/>
        <v>55.00545454545454</v>
      </c>
      <c r="M334" s="128">
        <f t="shared" si="191"/>
        <v>35.669999999999995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53" t="s">
        <v>1267</v>
      </c>
      <c r="B335" s="132">
        <v>41243</v>
      </c>
      <c r="C335" s="129">
        <f>SUMIF(Takings!$B:$B,'2012'!$B335,Takings!C:C)</f>
        <v>1700.17</v>
      </c>
      <c r="D335" s="119">
        <f>SUMIF(Takings!$B:$B,'2012'!$B335,Takings!D:D)</f>
        <v>0</v>
      </c>
      <c r="E335" s="119">
        <f>SUMIF(Takings!$B:$B,'2012'!$B335,Takings!E:E)</f>
        <v>0</v>
      </c>
      <c r="F335" s="128">
        <f>SUMIF(Takings!$B:$B,'2012'!$B335,Takings!F:F)</f>
        <v>1210</v>
      </c>
      <c r="G335" s="131">
        <f>SUMIF(Takings!$B:$B,'2012'!$B335,Takings!G:G)</f>
        <v>43</v>
      </c>
      <c r="H335" s="128">
        <f t="shared" si="188"/>
        <v>28.13953488372093</v>
      </c>
      <c r="I335" s="129">
        <f>SUMIF(Takings!$B:$B,'2012'!$B335,Takings!I:I)</f>
        <v>490.17</v>
      </c>
      <c r="J335" s="130">
        <f>SUMIF(Takings!$B:$B,'2012'!$B335,Takings!J:J)</f>
        <v>12</v>
      </c>
      <c r="K335" s="130">
        <f t="shared" si="189"/>
        <v>55</v>
      </c>
      <c r="L335" s="129">
        <f t="shared" si="190"/>
        <v>40.847500000000004</v>
      </c>
      <c r="M335" s="128">
        <f t="shared" si="191"/>
        <v>30.912181818181818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53" t="s">
        <v>1267</v>
      </c>
      <c r="B336" s="132">
        <v>41244</v>
      </c>
      <c r="C336" s="129">
        <f>SUMIF(Takings!$B:$B,'2012'!$B336,Takings!C:C)</f>
        <v>1602.52</v>
      </c>
      <c r="D336" s="119">
        <f>SUMIF(Takings!$B:$B,'2012'!$B336,Takings!D:D)</f>
        <v>0</v>
      </c>
      <c r="E336" s="119">
        <f>SUMIF(Takings!$B:$B,'2012'!$B336,Takings!E:E)</f>
        <v>0</v>
      </c>
      <c r="F336" s="128">
        <f>SUMIF(Takings!$B:$B,'2012'!$B336,Takings!F:F)</f>
        <v>582.75</v>
      </c>
      <c r="G336" s="131">
        <f>SUMIF(Takings!$B:$B,'2012'!$B336,Takings!G:G)</f>
        <v>16</v>
      </c>
      <c r="H336" s="128">
        <f t="shared" si="188"/>
        <v>36.421875</v>
      </c>
      <c r="I336" s="129">
        <f>SUMIF(Takings!$B:$B,'2012'!$B336,Takings!I:I)</f>
        <v>1019.77</v>
      </c>
      <c r="J336" s="130">
        <f>SUMIF(Takings!$B:$B,'2012'!$B336,Takings!J:J)</f>
        <v>12</v>
      </c>
      <c r="K336" s="130">
        <f t="shared" si="189"/>
        <v>28</v>
      </c>
      <c r="L336" s="129">
        <f t="shared" si="190"/>
        <v>84.980833333333337</v>
      </c>
      <c r="M336" s="128">
        <f t="shared" si="191"/>
        <v>57.232857142857142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41245</v>
      </c>
      <c r="C337" s="119">
        <f>SUM(C331:C336)</f>
        <v>6673.52</v>
      </c>
      <c r="D337" s="119">
        <f>VLOOKUP($B337,Takings!$B:$P,3,0)</f>
        <v>3183.13</v>
      </c>
      <c r="E337" s="122">
        <f>SUM(C337:D337)</f>
        <v>9856.6500000000015</v>
      </c>
      <c r="F337" s="118"/>
      <c r="G337" s="121">
        <f>SUM(G331:G336)</f>
        <v>158</v>
      </c>
      <c r="H337" s="118">
        <f>AVERAGE(H331:H336)</f>
        <v>25.903675496894</v>
      </c>
      <c r="I337" s="119">
        <f>SUM(I331:I336)</f>
        <v>2649.12</v>
      </c>
      <c r="J337" s="120">
        <f>SUM(J331:J336)</f>
        <v>53</v>
      </c>
      <c r="K337" s="120">
        <f>SUM(G337,J337)</f>
        <v>211</v>
      </c>
      <c r="L337" s="119">
        <f>AVERAGE(L331:L336)</f>
        <v>45.273964646464641</v>
      </c>
      <c r="M337" s="118">
        <f>AVERAGE(M331:M336)</f>
        <v>32.170722219312943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53" t="s">
        <v>1268</v>
      </c>
      <c r="B338" s="132">
        <v>41246</v>
      </c>
      <c r="C338" s="129">
        <f>SUMIF(Takings!$B:$B,'2012'!$B338,Takings!C:C)</f>
        <v>564.73</v>
      </c>
      <c r="D338" s="119">
        <f>SUMIF(Takings!$B:$B,'2012'!$B338,Takings!D:D)</f>
        <v>0</v>
      </c>
      <c r="E338" s="119">
        <f>SUMIF(Takings!$B:$B,'2012'!$B338,Takings!E:E)</f>
        <v>0</v>
      </c>
      <c r="F338" s="128">
        <f>SUMIF(Takings!$B:$B,'2012'!$B338,Takings!F:F)</f>
        <v>425.25</v>
      </c>
      <c r="G338" s="131">
        <f>SUMIF(Takings!$B:$B,'2012'!$B338,Takings!G:G)</f>
        <v>24</v>
      </c>
      <c r="H338" s="128">
        <f t="shared" ref="H338:H343" si="192">IFERROR(F338/G338,0)</f>
        <v>17.71875</v>
      </c>
      <c r="I338" s="129">
        <f>SUMIF(Takings!$B:$B,'2012'!$B338,Takings!I:I)</f>
        <v>139.47999999999999</v>
      </c>
      <c r="J338" s="130">
        <f>SUMIF(Takings!$B:$B,'2012'!$B338,Takings!J:J)</f>
        <v>4</v>
      </c>
      <c r="K338" s="130">
        <f t="shared" ref="K338:K343" si="193">IFERROR(SUM(G338,J338),0)</f>
        <v>28</v>
      </c>
      <c r="L338" s="129">
        <f t="shared" ref="L338:L343" si="194">IFERROR(MEDIAN(I338/J338),0)</f>
        <v>34.869999999999997</v>
      </c>
      <c r="M338" s="128">
        <f t="shared" ref="M338:M343" si="195">IFERROR(SUM(F338,I338)/K338,0)</f>
        <v>20.168928571428573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53" t="s">
        <v>1268</v>
      </c>
      <c r="B339" s="132">
        <v>41247</v>
      </c>
      <c r="C339" s="129">
        <f>SUMIF(Takings!$B:$B,'2012'!$B339,Takings!C:C)</f>
        <v>759.48</v>
      </c>
      <c r="D339" s="119">
        <f>SUMIF(Takings!$B:$B,'2012'!$B339,Takings!D:D)</f>
        <v>0</v>
      </c>
      <c r="E339" s="119">
        <f>SUMIF(Takings!$B:$B,'2012'!$B339,Takings!E:E)</f>
        <v>0</v>
      </c>
      <c r="F339" s="128">
        <f>SUMIF(Takings!$B:$B,'2012'!$B339,Takings!F:F)</f>
        <v>470.85</v>
      </c>
      <c r="G339" s="131">
        <f>SUMIF(Takings!$B:$B,'2012'!$B339,Takings!G:G)</f>
        <v>23</v>
      </c>
      <c r="H339" s="128">
        <f t="shared" si="192"/>
        <v>20.471739130434784</v>
      </c>
      <c r="I339" s="129">
        <f>SUMIF(Takings!$B:$B,'2012'!$B339,Takings!I:I)</f>
        <v>288.63</v>
      </c>
      <c r="J339" s="130">
        <f>SUMIF(Takings!$B:$B,'2012'!$B339,Takings!J:J)</f>
        <v>7</v>
      </c>
      <c r="K339" s="130">
        <f t="shared" si="193"/>
        <v>30</v>
      </c>
      <c r="L339" s="129">
        <f t="shared" si="194"/>
        <v>41.232857142857142</v>
      </c>
      <c r="M339" s="128">
        <f t="shared" si="195"/>
        <v>25.315999999999999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53" t="s">
        <v>1268</v>
      </c>
      <c r="B340" s="132">
        <v>41248</v>
      </c>
      <c r="C340" s="129">
        <f>SUMIF(Takings!$B:$B,'2012'!$B340,Takings!C:C)</f>
        <v>1046.69</v>
      </c>
      <c r="D340" s="119">
        <f>SUMIF(Takings!$B:$B,'2012'!$B340,Takings!D:D)</f>
        <v>0</v>
      </c>
      <c r="E340" s="119">
        <f>SUMIF(Takings!$B:$B,'2012'!$B340,Takings!E:E)</f>
        <v>0</v>
      </c>
      <c r="F340" s="128">
        <f>SUMIF(Takings!$B:$B,'2012'!$B340,Takings!F:F)</f>
        <v>718.6</v>
      </c>
      <c r="G340" s="131">
        <f>SUMIF(Takings!$B:$B,'2012'!$B340,Takings!G:G)</f>
        <v>35</v>
      </c>
      <c r="H340" s="128">
        <f t="shared" si="192"/>
        <v>20.531428571428574</v>
      </c>
      <c r="I340" s="129">
        <f>SUMIF(Takings!$B:$B,'2012'!$B340,Takings!I:I)</f>
        <v>328.09</v>
      </c>
      <c r="J340" s="130">
        <f>SUMIF(Takings!$B:$B,'2012'!$B340,Takings!J:J)</f>
        <v>7</v>
      </c>
      <c r="K340" s="130">
        <f t="shared" si="193"/>
        <v>42</v>
      </c>
      <c r="L340" s="129">
        <f t="shared" si="194"/>
        <v>46.87</v>
      </c>
      <c r="M340" s="128">
        <f t="shared" si="195"/>
        <v>24.921190476190478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53" t="s">
        <v>1268</v>
      </c>
      <c r="B341" s="132">
        <v>41249</v>
      </c>
      <c r="C341" s="129">
        <f>SUMIF(Takings!$B:$B,'2012'!$B341,Takings!C:C)</f>
        <v>2008.26</v>
      </c>
      <c r="D341" s="119">
        <f>SUMIF(Takings!$B:$B,'2012'!$B341,Takings!D:D)</f>
        <v>0</v>
      </c>
      <c r="E341" s="119">
        <f>SUMIF(Takings!$B:$B,'2012'!$B341,Takings!E:E)</f>
        <v>0</v>
      </c>
      <c r="F341" s="128">
        <f>SUMIF(Takings!$B:$B,'2012'!$B341,Takings!F:F)</f>
        <v>804.9</v>
      </c>
      <c r="G341" s="131">
        <f>SUMIF(Takings!$B:$B,'2012'!$B341,Takings!G:G)</f>
        <v>31</v>
      </c>
      <c r="H341" s="128">
        <f t="shared" si="192"/>
        <v>25.964516129032258</v>
      </c>
      <c r="I341" s="129">
        <f>SUMIF(Takings!$B:$B,'2012'!$B341,Takings!I:I)</f>
        <v>120.36</v>
      </c>
      <c r="J341" s="130">
        <f>SUMIF(Takings!$B:$B,'2012'!$B341,Takings!J:J)</f>
        <v>15</v>
      </c>
      <c r="K341" s="130">
        <f t="shared" si="193"/>
        <v>46</v>
      </c>
      <c r="L341" s="129">
        <f t="shared" si="194"/>
        <v>8.0239999999999991</v>
      </c>
      <c r="M341" s="128">
        <f t="shared" si="195"/>
        <v>20.114347826086956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53" t="s">
        <v>1268</v>
      </c>
      <c r="B342" s="132">
        <v>41250</v>
      </c>
      <c r="C342" s="129">
        <f>SUMIF(Takings!$B:$B,'2012'!$B342,Takings!C:C)</f>
        <v>1442.64</v>
      </c>
      <c r="D342" s="119">
        <f>SUMIF(Takings!$B:$B,'2012'!$B342,Takings!D:D)</f>
        <v>0</v>
      </c>
      <c r="E342" s="119">
        <f>SUMIF(Takings!$B:$B,'2012'!$B342,Takings!E:E)</f>
        <v>0</v>
      </c>
      <c r="F342" s="128">
        <f>SUMIF(Takings!$B:$B,'2012'!$B342,Takings!F:F)</f>
        <v>1253.8800000000001</v>
      </c>
      <c r="G342" s="131">
        <f>SUMIF(Takings!$B:$B,'2012'!$B342,Takings!G:G)</f>
        <v>42</v>
      </c>
      <c r="H342" s="128">
        <f t="shared" si="192"/>
        <v>29.854285714285716</v>
      </c>
      <c r="I342" s="129">
        <f>SUMIF(Takings!$B:$B,'2012'!$B342,Takings!I:I)</f>
        <v>188.76</v>
      </c>
      <c r="J342" s="130">
        <f>SUMIF(Takings!$B:$B,'2012'!$B342,Takings!J:J)</f>
        <v>6</v>
      </c>
      <c r="K342" s="130">
        <f t="shared" si="193"/>
        <v>48</v>
      </c>
      <c r="L342" s="129">
        <f t="shared" si="194"/>
        <v>31.459999999999997</v>
      </c>
      <c r="M342" s="128">
        <f t="shared" si="195"/>
        <v>30.055000000000003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53" t="s">
        <v>1268</v>
      </c>
      <c r="B343" s="132">
        <v>41251</v>
      </c>
      <c r="C343" s="129">
        <f>SUMIF(Takings!$B:$B,'2012'!$B343,Takings!C:C)</f>
        <v>723.82</v>
      </c>
      <c r="D343" s="119">
        <f>SUMIF(Takings!$B:$B,'2012'!$B343,Takings!D:D)</f>
        <v>0</v>
      </c>
      <c r="E343" s="119">
        <f>SUMIF(Takings!$B:$B,'2012'!$B343,Takings!E:E)</f>
        <v>0</v>
      </c>
      <c r="F343" s="128">
        <f>SUMIF(Takings!$B:$B,'2012'!$B343,Takings!F:F)</f>
        <v>411.45</v>
      </c>
      <c r="G343" s="131">
        <f>SUMIF(Takings!$B:$B,'2012'!$B343,Takings!G:G)</f>
        <v>26</v>
      </c>
      <c r="H343" s="128">
        <f t="shared" si="192"/>
        <v>15.824999999999999</v>
      </c>
      <c r="I343" s="129">
        <f>SUMIF(Takings!$B:$B,'2012'!$B343,Takings!I:I)</f>
        <v>312.37</v>
      </c>
      <c r="J343" s="130">
        <f>SUMIF(Takings!$B:$B,'2012'!$B343,Takings!J:J)</f>
        <v>7</v>
      </c>
      <c r="K343" s="130">
        <f t="shared" si="193"/>
        <v>33</v>
      </c>
      <c r="L343" s="129">
        <f t="shared" si="194"/>
        <v>44.624285714285712</v>
      </c>
      <c r="M343" s="128">
        <f t="shared" si="195"/>
        <v>21.933939393939394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41252</v>
      </c>
      <c r="C344" s="119">
        <f>SUM(C338:C343)</f>
        <v>6545.62</v>
      </c>
      <c r="D344" s="119">
        <f>VLOOKUP($B344,Takings!$B:$P,3,0)</f>
        <v>4309.8900000000003</v>
      </c>
      <c r="E344" s="122">
        <f>SUM(C344:D344)</f>
        <v>10855.51</v>
      </c>
      <c r="F344" s="118"/>
      <c r="G344" s="121">
        <f>SUM(G338:G343)</f>
        <v>181</v>
      </c>
      <c r="H344" s="118">
        <f>AVERAGE(H338:H343)</f>
        <v>21.727619924196887</v>
      </c>
      <c r="I344" s="119">
        <f>SUM(I338:I343)</f>
        <v>1377.69</v>
      </c>
      <c r="J344" s="120">
        <f>SUM(J338:J343)</f>
        <v>46</v>
      </c>
      <c r="K344" s="120">
        <f>SUM(G344,J344)</f>
        <v>227</v>
      </c>
      <c r="L344" s="119">
        <f>AVERAGE(L338:L343)</f>
        <v>34.513523809523811</v>
      </c>
      <c r="M344" s="118">
        <f>AVERAGE(M338:M343)</f>
        <v>23.751567711274234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53" t="s">
        <v>1269</v>
      </c>
      <c r="B345" s="132">
        <v>41253</v>
      </c>
      <c r="C345" s="129">
        <f>SUMIF(Takings!$B:$B,'2012'!$B345,Takings!C:C)</f>
        <v>1439.67</v>
      </c>
      <c r="D345" s="119">
        <f>SUMIF(Takings!$B:$B,'2012'!$B345,Takings!D:D)</f>
        <v>0</v>
      </c>
      <c r="E345" s="119">
        <f>SUMIF(Takings!$B:$B,'2012'!$B345,Takings!E:E)</f>
        <v>0</v>
      </c>
      <c r="F345" s="128">
        <f>SUMIF(Takings!$B:$B,'2012'!$B345,Takings!F:F)</f>
        <v>614.25</v>
      </c>
      <c r="G345" s="131">
        <f>SUMIF(Takings!$B:$B,'2012'!$B345,Takings!G:G)</f>
        <v>23</v>
      </c>
      <c r="H345" s="128">
        <f t="shared" ref="H345:H350" si="196">IFERROR(F345/G345,0)</f>
        <v>26.706521739130434</v>
      </c>
      <c r="I345" s="129">
        <f>SUMIF(Takings!$B:$B,'2012'!$B345,Takings!I:I)</f>
        <v>825.42</v>
      </c>
      <c r="J345" s="130">
        <f>SUMIF(Takings!$B:$B,'2012'!$B345,Takings!J:J)</f>
        <v>10</v>
      </c>
      <c r="K345" s="130">
        <f t="shared" ref="K345:K350" si="197">IFERROR(SUM(G345,J345),0)</f>
        <v>33</v>
      </c>
      <c r="L345" s="129">
        <f t="shared" ref="L345:L350" si="198">IFERROR(MEDIAN(I345/J345),0)</f>
        <v>82.542000000000002</v>
      </c>
      <c r="M345" s="128">
        <f t="shared" ref="M345:M350" si="199">IFERROR(SUM(F345,I345)/K345,0)</f>
        <v>43.626363636363635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53" t="s">
        <v>1269</v>
      </c>
      <c r="B346" s="132">
        <v>41254</v>
      </c>
      <c r="C346" s="129">
        <f>SUMIF(Takings!$B:$B,'2012'!$B346,Takings!C:C)</f>
        <v>831.48</v>
      </c>
      <c r="D346" s="119">
        <f>SUMIF(Takings!$B:$B,'2012'!$B346,Takings!D:D)</f>
        <v>0</v>
      </c>
      <c r="E346" s="119">
        <f>SUMIF(Takings!$B:$B,'2012'!$B346,Takings!E:E)</f>
        <v>0</v>
      </c>
      <c r="F346" s="128">
        <f>SUMIF(Takings!$B:$B,'2012'!$B346,Takings!F:F)</f>
        <v>569.6</v>
      </c>
      <c r="G346" s="131">
        <f>SUMIF(Takings!$B:$B,'2012'!$B346,Takings!G:G)</f>
        <v>31</v>
      </c>
      <c r="H346" s="128">
        <f t="shared" si="196"/>
        <v>18.374193548387098</v>
      </c>
      <c r="I346" s="129">
        <f>SUMIF(Takings!$B:$B,'2012'!$B346,Takings!I:I)</f>
        <v>261.88</v>
      </c>
      <c r="J346" s="130">
        <f>SUMIF(Takings!$B:$B,'2012'!$B346,Takings!J:J)</f>
        <v>10</v>
      </c>
      <c r="K346" s="130">
        <f t="shared" si="197"/>
        <v>41</v>
      </c>
      <c r="L346" s="129">
        <f t="shared" si="198"/>
        <v>26.187999999999999</v>
      </c>
      <c r="M346" s="128">
        <f t="shared" si="199"/>
        <v>20.28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53" t="s">
        <v>1269</v>
      </c>
      <c r="B347" s="132">
        <v>41255</v>
      </c>
      <c r="C347" s="129">
        <f>SUMIF(Takings!$B:$B,'2012'!$B347,Takings!C:C)</f>
        <v>1092.28</v>
      </c>
      <c r="D347" s="119">
        <f>SUMIF(Takings!$B:$B,'2012'!$B347,Takings!D:D)</f>
        <v>0</v>
      </c>
      <c r="E347" s="119">
        <f>SUMIF(Takings!$B:$B,'2012'!$B347,Takings!E:E)</f>
        <v>0</v>
      </c>
      <c r="F347" s="128">
        <f>SUMIF(Takings!$B:$B,'2012'!$B347,Takings!F:F)</f>
        <v>1064.4000000000001</v>
      </c>
      <c r="G347" s="131">
        <f>SUMIF(Takings!$B:$B,'2012'!$B347,Takings!G:G)</f>
        <v>37</v>
      </c>
      <c r="H347" s="128">
        <f t="shared" si="196"/>
        <v>28.767567567567571</v>
      </c>
      <c r="I347" s="129">
        <f>SUMIF(Takings!$B:$B,'2012'!$B347,Takings!I:I)</f>
        <v>27.73</v>
      </c>
      <c r="J347" s="130">
        <f>SUMIF(Takings!$B:$B,'2012'!$B347,Takings!J:J)</f>
        <v>2</v>
      </c>
      <c r="K347" s="130">
        <f t="shared" si="197"/>
        <v>39</v>
      </c>
      <c r="L347" s="129">
        <f t="shared" si="198"/>
        <v>13.865</v>
      </c>
      <c r="M347" s="128">
        <f t="shared" si="199"/>
        <v>28.003333333333337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53" t="s">
        <v>1269</v>
      </c>
      <c r="B348" s="132">
        <v>41256</v>
      </c>
      <c r="C348" s="129">
        <f>SUMIF(Takings!$B:$B,'2012'!$B348,Takings!C:C)</f>
        <v>2117.65</v>
      </c>
      <c r="D348" s="119">
        <f>SUMIF(Takings!$B:$B,'2012'!$B348,Takings!D:D)</f>
        <v>0</v>
      </c>
      <c r="E348" s="119">
        <f>SUMIF(Takings!$B:$B,'2012'!$B348,Takings!E:E)</f>
        <v>0</v>
      </c>
      <c r="F348" s="128">
        <f>SUMIF(Takings!$B:$B,'2012'!$B348,Takings!F:F)</f>
        <v>679.35</v>
      </c>
      <c r="G348" s="131">
        <f>SUMIF(Takings!$B:$B,'2012'!$B348,Takings!G:G)</f>
        <v>32</v>
      </c>
      <c r="H348" s="128">
        <f t="shared" si="196"/>
        <v>21.229687500000001</v>
      </c>
      <c r="I348" s="129">
        <f>SUMIF(Takings!$B:$B,'2012'!$B348,Takings!I:I)</f>
        <v>1438.3</v>
      </c>
      <c r="J348" s="130">
        <f>SUMIF(Takings!$B:$B,'2012'!$B348,Takings!J:J)</f>
        <v>14</v>
      </c>
      <c r="K348" s="130">
        <f t="shared" si="197"/>
        <v>46</v>
      </c>
      <c r="L348" s="129">
        <f t="shared" si="198"/>
        <v>102.73571428571428</v>
      </c>
      <c r="M348" s="128">
        <f t="shared" si="199"/>
        <v>46.035869565217396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53" t="s">
        <v>1269</v>
      </c>
      <c r="B349" s="132">
        <v>41257</v>
      </c>
      <c r="C349" s="129">
        <f>SUMIF(Takings!$B:$B,'2012'!$B349,Takings!C:C)</f>
        <v>2218.2800000000002</v>
      </c>
      <c r="D349" s="119">
        <f>SUMIF(Takings!$B:$B,'2012'!$B349,Takings!D:D)</f>
        <v>0</v>
      </c>
      <c r="E349" s="119">
        <f>SUMIF(Takings!$B:$B,'2012'!$B349,Takings!E:E)</f>
        <v>0</v>
      </c>
      <c r="F349" s="128">
        <f>SUMIF(Takings!$B:$B,'2012'!$B349,Takings!F:F)</f>
        <v>954.1</v>
      </c>
      <c r="G349" s="131">
        <f>SUMIF(Takings!$B:$B,'2012'!$B349,Takings!G:G)</f>
        <v>38</v>
      </c>
      <c r="H349" s="128">
        <f t="shared" si="196"/>
        <v>25.107894736842105</v>
      </c>
      <c r="I349" s="129">
        <f>SUMIF(Takings!$B:$B,'2012'!$B349,Takings!I:I)</f>
        <v>1264.18</v>
      </c>
      <c r="J349" s="130">
        <f>SUMIF(Takings!$B:$B,'2012'!$B349,Takings!J:J)</f>
        <v>21</v>
      </c>
      <c r="K349" s="130">
        <f t="shared" si="197"/>
        <v>59</v>
      </c>
      <c r="L349" s="129">
        <f t="shared" si="198"/>
        <v>60.199047619047619</v>
      </c>
      <c r="M349" s="128">
        <f t="shared" si="199"/>
        <v>37.597966101694915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53" t="s">
        <v>1269</v>
      </c>
      <c r="B350" s="132">
        <v>41258</v>
      </c>
      <c r="C350" s="129">
        <f>SUMIF(Takings!$B:$B,'2012'!$B350,Takings!C:C)</f>
        <v>1329.54</v>
      </c>
      <c r="D350" s="119">
        <f>SUMIF(Takings!$B:$B,'2012'!$B350,Takings!D:D)</f>
        <v>0</v>
      </c>
      <c r="E350" s="119">
        <f>SUMIF(Takings!$B:$B,'2012'!$B350,Takings!E:E)</f>
        <v>0</v>
      </c>
      <c r="F350" s="128">
        <f>SUMIF(Takings!$B:$B,'2012'!$B350,Takings!F:F)</f>
        <v>719.65</v>
      </c>
      <c r="G350" s="131">
        <f>SUMIF(Takings!$B:$B,'2012'!$B350,Takings!G:G)</f>
        <v>24</v>
      </c>
      <c r="H350" s="128">
        <f t="shared" si="196"/>
        <v>29.985416666666666</v>
      </c>
      <c r="I350" s="129">
        <f>SUMIF(Takings!$B:$B,'2012'!$B350,Takings!I:I)</f>
        <v>609.89</v>
      </c>
      <c r="J350" s="130">
        <f>SUMIF(Takings!$B:$B,'2012'!$B350,Takings!J:J)</f>
        <v>7</v>
      </c>
      <c r="K350" s="130">
        <f t="shared" si="197"/>
        <v>31</v>
      </c>
      <c r="L350" s="129">
        <f t="shared" si="198"/>
        <v>87.127142857142857</v>
      </c>
      <c r="M350" s="128">
        <f t="shared" si="199"/>
        <v>42.888387096774196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41259</v>
      </c>
      <c r="C351" s="119">
        <f>SUM(C345:C350)</f>
        <v>9028.9000000000015</v>
      </c>
      <c r="D351" s="119">
        <f>VLOOKUP($B351,Takings!$B:$P,3,0)</f>
        <v>3618.25</v>
      </c>
      <c r="E351" s="122">
        <f>SUM(C351:D351)</f>
        <v>12647.150000000001</v>
      </c>
      <c r="F351" s="118"/>
      <c r="G351" s="121">
        <f>SUM(G345:G350)</f>
        <v>185</v>
      </c>
      <c r="H351" s="118">
        <f>AVERAGE(H345:H350)</f>
        <v>25.028546959765645</v>
      </c>
      <c r="I351" s="119">
        <f>SUM(I345:I350)</f>
        <v>4427.4000000000005</v>
      </c>
      <c r="J351" s="120">
        <f>SUM(J345:J350)</f>
        <v>64</v>
      </c>
      <c r="K351" s="120">
        <f>SUM(G351,J351)</f>
        <v>249</v>
      </c>
      <c r="L351" s="119">
        <f>AVERAGE(L345:L350)</f>
        <v>62.109484126984135</v>
      </c>
      <c r="M351" s="118">
        <f>AVERAGE(M345:M350)</f>
        <v>36.405319955563904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53" t="s">
        <v>1270</v>
      </c>
      <c r="B352" s="132">
        <v>41260</v>
      </c>
      <c r="C352" s="129">
        <f>SUMIF(Takings!$B:$B,'2012'!$B352,Takings!C:C)</f>
        <v>1192.58</v>
      </c>
      <c r="D352" s="119">
        <f>SUMIF(Takings!$B:$B,'2012'!$B352,Takings!D:D)</f>
        <v>0</v>
      </c>
      <c r="E352" s="119">
        <f>SUMIF(Takings!$B:$B,'2012'!$B352,Takings!E:E)</f>
        <v>0</v>
      </c>
      <c r="F352" s="128">
        <f>SUMIF(Takings!$B:$B,'2012'!$B352,Takings!F:F)</f>
        <v>417.75</v>
      </c>
      <c r="G352" s="131">
        <f>SUMIF(Takings!$B:$B,'2012'!$B352,Takings!G:G)</f>
        <v>23</v>
      </c>
      <c r="H352" s="128">
        <f t="shared" ref="H352:H357" si="200">IFERROR(F352/G352,0)</f>
        <v>18.163043478260871</v>
      </c>
      <c r="I352" s="129">
        <f>SUMIF(Takings!$B:$B,'2012'!$B352,Takings!I:I)</f>
        <v>774.83</v>
      </c>
      <c r="J352" s="130">
        <f>SUMIF(Takings!$B:$B,'2012'!$B352,Takings!J:J)</f>
        <v>17</v>
      </c>
      <c r="K352" s="130">
        <f t="shared" ref="K352:K357" si="201">IFERROR(SUM(G352,J352),0)</f>
        <v>40</v>
      </c>
      <c r="L352" s="129">
        <f t="shared" ref="L352:L357" si="202">IFERROR(MEDIAN(I352/J352),0)</f>
        <v>45.578235294117647</v>
      </c>
      <c r="M352" s="128">
        <f t="shared" ref="M352:M357" si="203">IFERROR(SUM(F352,I352)/K352,0)</f>
        <v>29.814499999999999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53" t="s">
        <v>1270</v>
      </c>
      <c r="B353" s="132">
        <v>41261</v>
      </c>
      <c r="C353" s="129">
        <f>SUMIF(Takings!$B:$B,'2012'!$B353,Takings!C:C)</f>
        <v>1428.85</v>
      </c>
      <c r="D353" s="119">
        <f>SUMIF(Takings!$B:$B,'2012'!$B353,Takings!D:D)</f>
        <v>0</v>
      </c>
      <c r="E353" s="119">
        <f>SUMIF(Takings!$B:$B,'2012'!$B353,Takings!E:E)</f>
        <v>0</v>
      </c>
      <c r="F353" s="128">
        <f>SUMIF(Takings!$B:$B,'2012'!$B353,Takings!F:F)</f>
        <v>459.75</v>
      </c>
      <c r="G353" s="131">
        <f>SUMIF(Takings!$B:$B,'2012'!$B353,Takings!G:G)</f>
        <v>28</v>
      </c>
      <c r="H353" s="128">
        <f t="shared" si="200"/>
        <v>16.419642857142858</v>
      </c>
      <c r="I353" s="129">
        <f>SUMIF(Takings!$B:$B,'2012'!$B353,Takings!I:I)</f>
        <v>969.1</v>
      </c>
      <c r="J353" s="130">
        <f>SUMIF(Takings!$B:$B,'2012'!$B353,Takings!J:J)</f>
        <v>13</v>
      </c>
      <c r="K353" s="130">
        <f t="shared" si="201"/>
        <v>41</v>
      </c>
      <c r="L353" s="129">
        <f t="shared" si="202"/>
        <v>74.546153846153842</v>
      </c>
      <c r="M353" s="128">
        <f t="shared" si="203"/>
        <v>34.849999999999994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53" t="s">
        <v>1270</v>
      </c>
      <c r="B354" s="132">
        <v>41262</v>
      </c>
      <c r="C354" s="129">
        <f>SUMIF(Takings!$B:$B,'2012'!$B354,Takings!C:C)</f>
        <v>2744</v>
      </c>
      <c r="D354" s="119">
        <f>SUMIF(Takings!$B:$B,'2012'!$B354,Takings!D:D)</f>
        <v>0</v>
      </c>
      <c r="E354" s="119">
        <f>SUMIF(Takings!$B:$B,'2012'!$B354,Takings!E:E)</f>
        <v>0</v>
      </c>
      <c r="F354" s="128">
        <f>SUMIF(Takings!$B:$B,'2012'!$B354,Takings!F:F)</f>
        <v>1174.1500000000001</v>
      </c>
      <c r="G354" s="131">
        <f>SUMIF(Takings!$B:$B,'2012'!$B354,Takings!G:G)</f>
        <v>40</v>
      </c>
      <c r="H354" s="128">
        <f t="shared" si="200"/>
        <v>29.353750000000002</v>
      </c>
      <c r="I354" s="129">
        <f>SUMIF(Takings!$B:$B,'2012'!$B354,Takings!I:I)</f>
        <v>1569.85</v>
      </c>
      <c r="J354" s="130">
        <f>SUMIF(Takings!$B:$B,'2012'!$B354,Takings!J:J)</f>
        <v>15</v>
      </c>
      <c r="K354" s="130">
        <f t="shared" si="201"/>
        <v>55</v>
      </c>
      <c r="L354" s="129">
        <f t="shared" si="202"/>
        <v>104.65666666666667</v>
      </c>
      <c r="M354" s="128">
        <f t="shared" si="203"/>
        <v>49.890909090909091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53" t="s">
        <v>1270</v>
      </c>
      <c r="B355" s="132">
        <v>41263</v>
      </c>
      <c r="C355" s="129">
        <f>SUMIF(Takings!$B:$B,'2012'!$B355,Takings!C:C)</f>
        <v>3270.9</v>
      </c>
      <c r="D355" s="119">
        <f>SUMIF(Takings!$B:$B,'2012'!$B355,Takings!D:D)</f>
        <v>0</v>
      </c>
      <c r="E355" s="119">
        <f>SUMIF(Takings!$B:$B,'2012'!$B355,Takings!E:E)</f>
        <v>0</v>
      </c>
      <c r="F355" s="128">
        <f>SUMIF(Takings!$B:$B,'2012'!$B355,Takings!F:F)</f>
        <v>1955.7</v>
      </c>
      <c r="G355" s="131">
        <f>SUMIF(Takings!$B:$B,'2012'!$B355,Takings!G:G)</f>
        <v>44</v>
      </c>
      <c r="H355" s="128">
        <f t="shared" si="200"/>
        <v>44.447727272727271</v>
      </c>
      <c r="I355" s="129">
        <f>SUMIF(Takings!$B:$B,'2012'!$B355,Takings!I:I)</f>
        <v>1315.2</v>
      </c>
      <c r="J355" s="130">
        <f>SUMIF(Takings!$B:$B,'2012'!$B355,Takings!J:J)</f>
        <v>13</v>
      </c>
      <c r="K355" s="130">
        <f t="shared" si="201"/>
        <v>57</v>
      </c>
      <c r="L355" s="129">
        <f t="shared" si="202"/>
        <v>101.16923076923078</v>
      </c>
      <c r="M355" s="128">
        <f t="shared" si="203"/>
        <v>57.38421052631579</v>
      </c>
      <c r="N355" s="127" t="str">
        <f>IF(VLOOKUP($B355,Takings!$B:$P,13,0)=0,"",VLOOKUP($B355,Takings!$B:$P,13,0))</f>
        <v/>
      </c>
      <c r="O355" s="126" t="str">
        <f>IF(VLOOKUP($B355,Takings!$B:$P,14,0)=0,"",VLOOKUP($B355,Takings!$B:$P,14,0))</f>
        <v/>
      </c>
      <c r="P355" s="125" t="str">
        <f>IF(VLOOKUP($B355,Takings!$B:$P,15,0)=0,"",VLOOKUP($B355,Takings!$B:$P,15,0))</f>
        <v/>
      </c>
    </row>
    <row r="356" spans="1:16" x14ac:dyDescent="0.35">
      <c r="A356" s="153" t="s">
        <v>1270</v>
      </c>
      <c r="B356" s="132">
        <v>41264</v>
      </c>
      <c r="C356" s="129">
        <f>SUMIF(Takings!$B:$B,'2012'!$B356,Takings!C:C)</f>
        <v>5523.73</v>
      </c>
      <c r="D356" s="119">
        <f>SUMIF(Takings!$B:$B,'2012'!$B356,Takings!D:D)</f>
        <v>0</v>
      </c>
      <c r="E356" s="119">
        <f>SUMIF(Takings!$B:$B,'2012'!$B356,Takings!E:E)</f>
        <v>0</v>
      </c>
      <c r="F356" s="128">
        <f>SUMIF(Takings!$B:$B,'2012'!$B356,Takings!F:F)</f>
        <v>1919.1</v>
      </c>
      <c r="G356" s="131">
        <f>SUMIF(Takings!$B:$B,'2012'!$B356,Takings!G:G)</f>
        <v>41</v>
      </c>
      <c r="H356" s="128">
        <f t="shared" si="200"/>
        <v>46.807317073170729</v>
      </c>
      <c r="I356" s="129">
        <f>SUMIF(Takings!$B:$B,'2012'!$B356,Takings!I:I)</f>
        <v>3604.63</v>
      </c>
      <c r="J356" s="130">
        <f>SUMIF(Takings!$B:$B,'2012'!$B356,Takings!J:J)</f>
        <v>41</v>
      </c>
      <c r="K356" s="130">
        <f t="shared" si="201"/>
        <v>82</v>
      </c>
      <c r="L356" s="129">
        <f t="shared" si="202"/>
        <v>87.917804878048784</v>
      </c>
      <c r="M356" s="128">
        <f t="shared" si="203"/>
        <v>67.362560975609753</v>
      </c>
      <c r="N356" s="127" t="str">
        <f>IF(VLOOKUP($B356,Takings!$B:$P,13,0)=0,"",VLOOKUP($B356,Takings!$B:$P,13,0))</f>
        <v/>
      </c>
      <c r="O356" s="126" t="str">
        <f>IF(VLOOKUP($B356,Takings!$B:$P,14,0)=0,"",VLOOKUP($B356,Takings!$B:$P,14,0))</f>
        <v/>
      </c>
      <c r="P356" s="125" t="str">
        <f>IF(VLOOKUP($B356,Takings!$B:$P,15,0)=0,"",VLOOKUP($B356,Takings!$B:$P,15,0))</f>
        <v/>
      </c>
    </row>
    <row r="357" spans="1:16" x14ac:dyDescent="0.35">
      <c r="A357" s="153" t="s">
        <v>1270</v>
      </c>
      <c r="B357" s="132">
        <v>41265</v>
      </c>
      <c r="C357" s="129">
        <f>SUMIF(Takings!$B:$B,'2012'!$B357,Takings!C:C)</f>
        <v>5287.06</v>
      </c>
      <c r="D357" s="119">
        <f>SUMIF(Takings!$B:$B,'2012'!$B357,Takings!D:D)</f>
        <v>0</v>
      </c>
      <c r="E357" s="119">
        <f>SUMIF(Takings!$B:$B,'2012'!$B357,Takings!E:E)</f>
        <v>0</v>
      </c>
      <c r="F357" s="128">
        <f>SUMIF(Takings!$B:$B,'2012'!$B357,Takings!F:F)</f>
        <v>2369.3000000000002</v>
      </c>
      <c r="G357" s="130">
        <f>SUMIF(Takings!$B:$B,'2012'!$B357,Takings!G:G)</f>
        <v>33</v>
      </c>
      <c r="H357" s="128">
        <f t="shared" si="200"/>
        <v>71.796969696969697</v>
      </c>
      <c r="I357" s="129">
        <f>SUMIF(Takings!$B:$B,'2012'!$B357,Takings!I:I)</f>
        <v>2917.76</v>
      </c>
      <c r="J357" s="130">
        <f>SUMIF(Takings!$B:$B,'2012'!$B357,Takings!J:J)</f>
        <v>29</v>
      </c>
      <c r="K357" s="130">
        <f t="shared" si="201"/>
        <v>62</v>
      </c>
      <c r="L357" s="129">
        <f t="shared" si="202"/>
        <v>100.61241379310346</v>
      </c>
      <c r="M357" s="128">
        <f t="shared" si="203"/>
        <v>85.275161290322586</v>
      </c>
      <c r="N357" s="127" t="str">
        <f>IF(VLOOKUP($B357,Takings!$B:$P,13,0)=0,"",VLOOKUP($B357,Takings!$B:$P,13,0))</f>
        <v/>
      </c>
      <c r="O357" s="126" t="str">
        <f>IF(VLOOKUP($B357,Takings!$B:$P,14,0)=0,"",VLOOKUP($B357,Takings!$B:$P,14,0))</f>
        <v/>
      </c>
      <c r="P357" s="125" t="str">
        <f>IF(VLOOKUP($B357,Takings!$B:$P,15,0)=0,"",VLOOKUP($B357,Takings!$B:$P,15,0))</f>
        <v/>
      </c>
    </row>
    <row r="358" spans="1:16" x14ac:dyDescent="0.35">
      <c r="A358" s="124"/>
      <c r="B358" s="123">
        <v>41266</v>
      </c>
      <c r="C358" s="119">
        <f>SUM(C352:C357)</f>
        <v>19447.12</v>
      </c>
      <c r="D358" s="119">
        <f>VLOOKUP($B358,Takings!$B:$P,3,0)</f>
        <v>1879.93</v>
      </c>
      <c r="E358" s="122">
        <f>SUM(C358:D358)</f>
        <v>21327.05</v>
      </c>
      <c r="F358" s="118"/>
      <c r="G358" s="121">
        <f>SUM(G352:G357)</f>
        <v>209</v>
      </c>
      <c r="H358" s="118">
        <f>AVERAGE(H352:H357)</f>
        <v>37.831408396378571</v>
      </c>
      <c r="I358" s="119">
        <f>SUM(I352:I357)</f>
        <v>11151.37</v>
      </c>
      <c r="J358" s="120">
        <f>SUM(J352:J357)</f>
        <v>128</v>
      </c>
      <c r="K358" s="120">
        <f>SUM(G358,J358)</f>
        <v>337</v>
      </c>
      <c r="L358" s="119">
        <f>AVERAGE(L352:L357)</f>
        <v>85.746750874553527</v>
      </c>
      <c r="M358" s="118">
        <f>AVERAGE(M352:M357)</f>
        <v>54.096223647192879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53" t="s">
        <v>1271</v>
      </c>
      <c r="B359" s="132">
        <v>41267</v>
      </c>
      <c r="C359" s="129">
        <f>SUMIF(Takings!$B:$B,'2012'!$B359,Takings!C:C)</f>
        <v>6900.1</v>
      </c>
      <c r="D359" s="119">
        <f>SUMIF(Takings!$B:$B,'2012'!$B359,Takings!D:D)</f>
        <v>0</v>
      </c>
      <c r="E359" s="119">
        <f>SUMIF(Takings!$B:$B,'2012'!$B359,Takings!E:E)</f>
        <v>0</v>
      </c>
      <c r="F359" s="128">
        <f>SUMIF(Takings!$B:$B,'2012'!$B359,Takings!F:F)</f>
        <v>3349</v>
      </c>
      <c r="G359" s="131">
        <f>SUMIF(Takings!$B:$B,'2012'!$B359,Takings!G:G)</f>
        <v>90</v>
      </c>
      <c r="H359" s="128">
        <f t="shared" ref="H359:H364" si="204">IFERROR(F359/G359,0)</f>
        <v>37.211111111111109</v>
      </c>
      <c r="I359" s="130">
        <f>SUMIF(Takings!$B:$B,'2012'!$B359,Takings!I:I)</f>
        <v>3551.1</v>
      </c>
      <c r="J359" s="174">
        <f>SUMIF(Takings!$B:$B,'2012'!$B359,Takings!J:J)</f>
        <v>57</v>
      </c>
      <c r="K359" s="130">
        <f t="shared" ref="K359:K364" si="205">IFERROR(SUM(G359,J359),0)</f>
        <v>147</v>
      </c>
      <c r="L359" s="129">
        <f t="shared" ref="L359:L364" si="206">IFERROR(MEDIAN(I359/J359),0)</f>
        <v>62.3</v>
      </c>
      <c r="M359" s="128">
        <f t="shared" ref="M359:M364" si="207">IFERROR(SUM(F359,I359)/K359,0)</f>
        <v>46.939455782312926</v>
      </c>
      <c r="N359" s="127" t="str">
        <f>IF(VLOOKUP($B359,Takings!$B:$P,13,0)=0,"",VLOOKUP($B359,Takings!$B:$P,13,0))</f>
        <v/>
      </c>
      <c r="O359" s="126" t="str">
        <f>IF(VLOOKUP($B359,Takings!$B:$P,14,0)=0,"",VLOOKUP($B359,Takings!$B:$P,14,0))</f>
        <v/>
      </c>
      <c r="P359" s="125" t="str">
        <f>IF(VLOOKUP($B359,Takings!$B:$P,15,0)=0,"",VLOOKUP($B359,Takings!$B:$P,15,0))</f>
        <v/>
      </c>
    </row>
    <row r="360" spans="1:16" x14ac:dyDescent="0.35">
      <c r="A360" s="143" t="s">
        <v>1271</v>
      </c>
      <c r="B360" s="142">
        <v>41268</v>
      </c>
      <c r="C360" s="138">
        <f>SUMIF(Takings!$B:$B,'2012'!$B360,Takings!C:C)</f>
        <v>0</v>
      </c>
      <c r="D360" s="119">
        <f>SUMIF(Takings!$B:$B,'2012'!$B360,Takings!D:D)</f>
        <v>0</v>
      </c>
      <c r="E360" s="119">
        <f>SUMIF(Takings!$B:$B,'2012'!$B360,Takings!E:E)</f>
        <v>0</v>
      </c>
      <c r="F360" s="140">
        <f>SUMIF(Takings!$B:$B,'2012'!$B360,Takings!F:F)</f>
        <v>0</v>
      </c>
      <c r="G360" s="141">
        <f>SUMIF(Takings!$B:$B,'2012'!$B360,Takings!G:G)</f>
        <v>0</v>
      </c>
      <c r="H360" s="140">
        <f t="shared" si="204"/>
        <v>0</v>
      </c>
      <c r="I360" s="138">
        <f>SUMIF(Takings!$B:$B,'2012'!$B360,Takings!I:I)</f>
        <v>0</v>
      </c>
      <c r="J360" s="139">
        <f>SUMIF(Takings!$B:$B,'2012'!$B360,Takings!J:J)</f>
        <v>0</v>
      </c>
      <c r="K360" s="139">
        <f t="shared" si="205"/>
        <v>0</v>
      </c>
      <c r="L360" s="138">
        <f t="shared" si="206"/>
        <v>0</v>
      </c>
      <c r="M360" s="140">
        <f t="shared" si="207"/>
        <v>0</v>
      </c>
      <c r="N360" s="137" t="str">
        <f>IF(VLOOKUP($B360,Takings!$B:$P,13,0)=0,"",VLOOKUP($B360,Takings!$B:$P,13,0))</f>
        <v>CHRISTMAS DAY</v>
      </c>
      <c r="O360" s="136" t="str">
        <f>IF(VLOOKUP($B360,Takings!$B:$P,14,0)=0,"",VLOOKUP($B360,Takings!$B:$P,14,0))</f>
        <v/>
      </c>
      <c r="P360" s="135" t="str">
        <f>IF(VLOOKUP($B360,Takings!$B:$P,15,0)=0,"",VLOOKUP($B360,Takings!$B:$P,15,0))</f>
        <v/>
      </c>
    </row>
    <row r="361" spans="1:16" x14ac:dyDescent="0.35">
      <c r="A361" s="143" t="s">
        <v>1271</v>
      </c>
      <c r="B361" s="142">
        <v>41269</v>
      </c>
      <c r="C361" s="138">
        <f>SUMIF(Takings!$B:$B,'2012'!$B361,Takings!C:C)</f>
        <v>0</v>
      </c>
      <c r="D361" s="119">
        <f>SUMIF(Takings!$B:$B,'2012'!$B361,Takings!D:D)</f>
        <v>0</v>
      </c>
      <c r="E361" s="119">
        <f>SUMIF(Takings!$B:$B,'2012'!$B361,Takings!E:E)</f>
        <v>0</v>
      </c>
      <c r="F361" s="140">
        <f>SUMIF(Takings!$B:$B,'2012'!$B361,Takings!F:F)</f>
        <v>0</v>
      </c>
      <c r="G361" s="141">
        <f>SUMIF(Takings!$B:$B,'2012'!$B361,Takings!G:G)</f>
        <v>0</v>
      </c>
      <c r="H361" s="140">
        <f t="shared" si="204"/>
        <v>0</v>
      </c>
      <c r="I361" s="138">
        <f>SUMIF(Takings!$B:$B,'2012'!$B361,Takings!I:I)</f>
        <v>0</v>
      </c>
      <c r="J361" s="139">
        <f>SUMIF(Takings!$B:$B,'2012'!$B361,Takings!J:J)</f>
        <v>0</v>
      </c>
      <c r="K361" s="139">
        <f t="shared" si="205"/>
        <v>0</v>
      </c>
      <c r="L361" s="138">
        <f t="shared" si="206"/>
        <v>0</v>
      </c>
      <c r="M361" s="140">
        <f t="shared" si="207"/>
        <v>0</v>
      </c>
      <c r="N361" s="137" t="str">
        <f>IF(VLOOKUP($B361,Takings!$B:$P,13,0)=0,"",VLOOKUP($B361,Takings!$B:$P,13,0))</f>
        <v>BOXING DAY</v>
      </c>
      <c r="O361" s="136" t="str">
        <f>IF(VLOOKUP($B361,Takings!$B:$P,14,0)=0,"",VLOOKUP($B361,Takings!$B:$P,14,0))</f>
        <v/>
      </c>
      <c r="P361" s="135" t="str">
        <f>IF(VLOOKUP($B361,Takings!$B:$P,15,0)=0,"",VLOOKUP($B361,Takings!$B:$P,15,0))</f>
        <v/>
      </c>
    </row>
    <row r="362" spans="1:16" x14ac:dyDescent="0.35">
      <c r="A362" s="152" t="s">
        <v>1271</v>
      </c>
      <c r="B362" s="151">
        <v>41270</v>
      </c>
      <c r="C362" s="147">
        <f>SUMIF(Takings!$B:$B,'2012'!$B362,Takings!C:C)</f>
        <v>0</v>
      </c>
      <c r="D362" s="119">
        <f>SUMIF(Takings!$B:$B,'2012'!$B362,Takings!D:D)</f>
        <v>0</v>
      </c>
      <c r="E362" s="119">
        <f>SUMIF(Takings!$B:$B,'2012'!$B362,Takings!E:E)</f>
        <v>0</v>
      </c>
      <c r="F362" s="149">
        <f>SUMIF(Takings!$B:$B,'2012'!$B362,Takings!F:F)</f>
        <v>0</v>
      </c>
      <c r="G362" s="150">
        <f>SUMIF(Takings!$B:$B,'2012'!$B362,Takings!G:G)</f>
        <v>0</v>
      </c>
      <c r="H362" s="149">
        <f t="shared" si="204"/>
        <v>0</v>
      </c>
      <c r="I362" s="147">
        <f>SUMIF(Takings!$B:$B,'2012'!$B362,Takings!I:I)</f>
        <v>0</v>
      </c>
      <c r="J362" s="148">
        <f>SUMIF(Takings!$B:$B,'2012'!$B362,Takings!J:J)</f>
        <v>0</v>
      </c>
      <c r="K362" s="148">
        <f t="shared" si="205"/>
        <v>0</v>
      </c>
      <c r="L362" s="147">
        <f t="shared" si="206"/>
        <v>0</v>
      </c>
      <c r="M362" s="149">
        <f t="shared" si="207"/>
        <v>0</v>
      </c>
      <c r="N362" s="146" t="str">
        <f>IF(VLOOKUP($B362,Takings!$B:$P,13,0)=0,"",VLOOKUP($B362,Takings!$B:$P,13,0))</f>
        <v>CLOSED</v>
      </c>
      <c r="O362" s="145" t="str">
        <f>IF(VLOOKUP($B362,Takings!$B:$P,14,0)=0,"",VLOOKUP($B362,Takings!$B:$P,14,0))</f>
        <v/>
      </c>
      <c r="P362" s="144" t="str">
        <f>IF(VLOOKUP($B362,Takings!$B:$P,15,0)=0,"",VLOOKUP($B362,Takings!$B:$P,15,0))</f>
        <v/>
      </c>
    </row>
    <row r="363" spans="1:16" x14ac:dyDescent="0.35">
      <c r="A363" s="152" t="s">
        <v>1271</v>
      </c>
      <c r="B363" s="151">
        <v>41271</v>
      </c>
      <c r="C363" s="147">
        <f>SUMIF(Takings!$B:$B,'2012'!$B363,Takings!C:C)</f>
        <v>0</v>
      </c>
      <c r="D363" s="119">
        <f>SUMIF(Takings!$B:$B,'2012'!$B363,Takings!D:D)</f>
        <v>0</v>
      </c>
      <c r="E363" s="119">
        <f>SUMIF(Takings!$B:$B,'2012'!$B363,Takings!E:E)</f>
        <v>0</v>
      </c>
      <c r="F363" s="149">
        <f>SUMIF(Takings!$B:$B,'2012'!$B363,Takings!F:F)</f>
        <v>0</v>
      </c>
      <c r="G363" s="150">
        <f>SUMIF(Takings!$B:$B,'2012'!$B363,Takings!G:G)</f>
        <v>0</v>
      </c>
      <c r="H363" s="149">
        <f t="shared" si="204"/>
        <v>0</v>
      </c>
      <c r="I363" s="147">
        <f>SUMIF(Takings!$B:$B,'2012'!$B363,Takings!I:I)</f>
        <v>0</v>
      </c>
      <c r="J363" s="148">
        <f>SUMIF(Takings!$B:$B,'2012'!$B363,Takings!J:J)</f>
        <v>0</v>
      </c>
      <c r="K363" s="148">
        <f t="shared" si="205"/>
        <v>0</v>
      </c>
      <c r="L363" s="147">
        <f t="shared" si="206"/>
        <v>0</v>
      </c>
      <c r="M363" s="149">
        <f t="shared" si="207"/>
        <v>0</v>
      </c>
      <c r="N363" s="146" t="str">
        <f>IF(VLOOKUP($B363,Takings!$B:$P,13,0)=0,"",VLOOKUP($B363,Takings!$B:$P,13,0))</f>
        <v>CLOSED</v>
      </c>
      <c r="O363" s="145" t="str">
        <f>IF(VLOOKUP($B363,Takings!$B:$P,14,0)=0,"",VLOOKUP($B363,Takings!$B:$P,14,0))</f>
        <v/>
      </c>
      <c r="P363" s="144" t="str">
        <f>IF(VLOOKUP($B363,Takings!$B:$P,15,0)=0,"",VLOOKUP($B363,Takings!$B:$P,15,0))</f>
        <v/>
      </c>
    </row>
    <row r="364" spans="1:16" x14ac:dyDescent="0.35">
      <c r="A364" s="152" t="s">
        <v>1271</v>
      </c>
      <c r="B364" s="151">
        <v>41272</v>
      </c>
      <c r="C364" s="147">
        <f>SUMIF(Takings!$B:$B,'2012'!$B364,Takings!C:C)</f>
        <v>0</v>
      </c>
      <c r="D364" s="119">
        <f>SUMIF(Takings!$B:$B,'2012'!$B364,Takings!D:D)</f>
        <v>0</v>
      </c>
      <c r="E364" s="119">
        <f>SUMIF(Takings!$B:$B,'2012'!$B364,Takings!E:E)</f>
        <v>0</v>
      </c>
      <c r="F364" s="149">
        <f>SUMIF(Takings!$B:$B,'2012'!$B364,Takings!F:F)</f>
        <v>0</v>
      </c>
      <c r="G364" s="150">
        <f>SUMIF(Takings!$B:$B,'2012'!$B364,Takings!G:G)</f>
        <v>0</v>
      </c>
      <c r="H364" s="149">
        <f t="shared" si="204"/>
        <v>0</v>
      </c>
      <c r="I364" s="147">
        <f>SUMIF(Takings!$B:$B,'2012'!$B364,Takings!I:I)</f>
        <v>0</v>
      </c>
      <c r="J364" s="148">
        <f>SUMIF(Takings!$B:$B,'2012'!$B364,Takings!J:J)</f>
        <v>0</v>
      </c>
      <c r="K364" s="148">
        <f t="shared" si="205"/>
        <v>0</v>
      </c>
      <c r="L364" s="147">
        <f t="shared" si="206"/>
        <v>0</v>
      </c>
      <c r="M364" s="149">
        <f t="shared" si="207"/>
        <v>0</v>
      </c>
      <c r="N364" s="146" t="str">
        <f>IF(VLOOKUP($B364,Takings!$B:$P,13,0)=0,"",VLOOKUP($B364,Takings!$B:$P,13,0))</f>
        <v>CLOSED</v>
      </c>
      <c r="O364" s="145" t="str">
        <f>IF(VLOOKUP($B364,Takings!$B:$P,14,0)=0,"",VLOOKUP($B364,Takings!$B:$P,14,0))</f>
        <v/>
      </c>
      <c r="P364" s="144" t="str">
        <f>IF(VLOOKUP($B364,Takings!$B:$P,15,0)=0,"",VLOOKUP($B364,Takings!$B:$P,15,0))</f>
        <v/>
      </c>
    </row>
    <row r="365" spans="1:16" x14ac:dyDescent="0.35">
      <c r="A365" s="124"/>
      <c r="B365" s="123">
        <v>41273</v>
      </c>
      <c r="C365" s="119">
        <f>SUM(C359:C364)</f>
        <v>6900.1</v>
      </c>
      <c r="D365" s="119">
        <f>VLOOKUP($B365,Takings!$B:$P,3,0)</f>
        <v>3946.36</v>
      </c>
      <c r="E365" s="122">
        <f>SUM(C365:D365)</f>
        <v>10846.460000000001</v>
      </c>
      <c r="F365" s="118"/>
      <c r="G365" s="121">
        <f>SUM(G359:G364)</f>
        <v>90</v>
      </c>
      <c r="H365" s="118">
        <f>AVERAGE(H359:H364)</f>
        <v>6.2018518518518517</v>
      </c>
      <c r="I365" s="119">
        <f>SUM(I359:I364)</f>
        <v>3551.1</v>
      </c>
      <c r="J365" s="120">
        <f>SUM(J359:J364)</f>
        <v>57</v>
      </c>
      <c r="K365" s="120">
        <f>SUM(G365,J365)</f>
        <v>147</v>
      </c>
      <c r="L365" s="119">
        <f>AVERAGE(L359:L364)</f>
        <v>10.383333333333333</v>
      </c>
      <c r="M365" s="118">
        <f>AVERAGE(M359:M364)</f>
        <v>7.8232426303854874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  <row r="366" spans="1:16" x14ac:dyDescent="0.35">
      <c r="A366" s="152" t="s">
        <v>1272</v>
      </c>
      <c r="B366" s="151">
        <v>41274</v>
      </c>
      <c r="C366" s="147">
        <f>SUMIF(Takings!$B:$B,'2012'!$B366,Takings!C:C)</f>
        <v>0</v>
      </c>
      <c r="D366" s="119">
        <f>SUMIF(Takings!$B:$B,'2012'!$B366,Takings!D:D)</f>
        <v>0</v>
      </c>
      <c r="E366" s="119">
        <f>SUMIF(Takings!$B:$B,'2012'!$B366,Takings!E:E)</f>
        <v>0</v>
      </c>
      <c r="F366" s="149">
        <f>SUMIF(Takings!$B:$B,'2012'!$B366,Takings!F:F)</f>
        <v>0</v>
      </c>
      <c r="G366" s="150">
        <f>SUMIF(Takings!$B:$B,'2012'!$B366,Takings!G:G)</f>
        <v>0</v>
      </c>
      <c r="H366" s="149">
        <f t="shared" ref="H366:H371" si="208">IFERROR(F366/G366,0)</f>
        <v>0</v>
      </c>
      <c r="I366" s="147">
        <f>SUMIF(Takings!$B:$B,'2012'!$B366,Takings!I:I)</f>
        <v>0</v>
      </c>
      <c r="J366" s="148">
        <f>SUMIF(Takings!$B:$B,'2012'!$B366,Takings!J:J)</f>
        <v>0</v>
      </c>
      <c r="K366" s="148">
        <f t="shared" ref="K366:K371" si="209">IFERROR(SUM(G366,J366),0)</f>
        <v>0</v>
      </c>
      <c r="L366" s="147">
        <f t="shared" ref="L366:L371" si="210">IFERROR(MEDIAN(I366/J366),0)</f>
        <v>0</v>
      </c>
      <c r="M366" s="149">
        <f t="shared" ref="M366:M371" si="211">IFERROR(SUM(F366,I366)/K366,0)</f>
        <v>0</v>
      </c>
      <c r="N366" s="146" t="str">
        <f>IF(VLOOKUP($B366,Takings!$B:$P,13,0)=0,"",VLOOKUP($B366,Takings!$B:$P,13,0))</f>
        <v>CLOSED</v>
      </c>
      <c r="O366" s="145" t="str">
        <f>IF(VLOOKUP($B366,Takings!$B:$P,14,0)=0,"",VLOOKUP($B366,Takings!$B:$P,14,0))</f>
        <v/>
      </c>
      <c r="P366" s="144" t="str">
        <f>IF(VLOOKUP($B366,Takings!$B:$P,15,0)=0,"",VLOOKUP($B366,Takings!$B:$P,15,0))</f>
        <v/>
      </c>
    </row>
    <row r="367" spans="1:16" x14ac:dyDescent="0.35">
      <c r="A367" s="143" t="s">
        <v>1272</v>
      </c>
      <c r="B367" s="142">
        <v>41275</v>
      </c>
      <c r="C367" s="138">
        <f>SUMIF(Takings!$B:$B,'2012'!$B367,Takings!C:C)</f>
        <v>0</v>
      </c>
      <c r="D367" s="119">
        <f>SUMIF(Takings!$B:$B,'2012'!$B367,Takings!D:D)</f>
        <v>0</v>
      </c>
      <c r="E367" s="119">
        <f>SUMIF(Takings!$B:$B,'2012'!$B367,Takings!E:E)</f>
        <v>0</v>
      </c>
      <c r="F367" s="140">
        <f>SUMIF(Takings!$B:$B,'2012'!$B367,Takings!F:F)</f>
        <v>0</v>
      </c>
      <c r="G367" s="141">
        <f>SUMIF(Takings!$B:$B,'2012'!$B367,Takings!G:G)</f>
        <v>0</v>
      </c>
      <c r="H367" s="140">
        <f t="shared" si="208"/>
        <v>0</v>
      </c>
      <c r="I367" s="138">
        <f>SUMIF(Takings!$B:$B,'2012'!$B367,Takings!I:I)</f>
        <v>0</v>
      </c>
      <c r="J367" s="139">
        <f>SUMIF(Takings!$B:$B,'2012'!$B367,Takings!J:J)</f>
        <v>0</v>
      </c>
      <c r="K367" s="139">
        <f t="shared" si="209"/>
        <v>0</v>
      </c>
      <c r="L367" s="138">
        <f t="shared" si="210"/>
        <v>0</v>
      </c>
      <c r="M367" s="140">
        <f t="shared" si="211"/>
        <v>0</v>
      </c>
      <c r="N367" s="137" t="str">
        <f>IF(VLOOKUP($B367,Takings!$B:$P,13,0)=0,"",VLOOKUP($B367,Takings!$B:$P,13,0))</f>
        <v>NEW YEARS DAY</v>
      </c>
      <c r="O367" s="136" t="str">
        <f>IF(VLOOKUP($B367,Takings!$B:$P,14,0)=0,"",VLOOKUP($B367,Takings!$B:$P,14,0))</f>
        <v/>
      </c>
      <c r="P367" s="135" t="str">
        <f>IF(VLOOKUP($B367,Takings!$B:$P,15,0)=0,"",VLOOKUP($B367,Takings!$B:$P,15,0))</f>
        <v/>
      </c>
    </row>
    <row r="368" spans="1:16" x14ac:dyDescent="0.35">
      <c r="A368" s="153" t="s">
        <v>1272</v>
      </c>
      <c r="B368" s="132">
        <v>41276</v>
      </c>
      <c r="C368" s="129">
        <f>SUMIF(Takings!$B:$B,'2012'!$B368,Takings!C:C)</f>
        <v>984.45</v>
      </c>
      <c r="D368" s="119">
        <f>SUMIF(Takings!$B:$B,'2012'!$B368,Takings!D:D)</f>
        <v>0</v>
      </c>
      <c r="E368" s="119">
        <f>SUMIF(Takings!$B:$B,'2012'!$B368,Takings!E:E)</f>
        <v>0</v>
      </c>
      <c r="F368" s="128">
        <f>SUMIF(Takings!$B:$B,'2012'!$B368,Takings!F:F)</f>
        <v>646.1</v>
      </c>
      <c r="G368" s="131">
        <f>SUMIF(Takings!$B:$B,'2012'!$B368,Takings!G:G)</f>
        <v>27</v>
      </c>
      <c r="H368" s="128">
        <f t="shared" si="208"/>
        <v>23.92962962962963</v>
      </c>
      <c r="I368" s="129">
        <f>SUMIF(Takings!$B:$B,'2012'!$B368,Takings!I:I)</f>
        <v>348.35</v>
      </c>
      <c r="J368" s="130">
        <f>SUMIF(Takings!$B:$B,'2012'!$B368,Takings!J:J)</f>
        <v>9</v>
      </c>
      <c r="K368" s="130">
        <f t="shared" si="209"/>
        <v>36</v>
      </c>
      <c r="L368" s="129">
        <f t="shared" si="210"/>
        <v>38.705555555555556</v>
      </c>
      <c r="M368" s="128">
        <f t="shared" si="211"/>
        <v>27.623611111111114</v>
      </c>
      <c r="N368" s="127" t="str">
        <f>IF(VLOOKUP($B368,Takings!$B:$P,13,0)=0,"",VLOOKUP($B368,Takings!$B:$P,13,0))</f>
        <v/>
      </c>
      <c r="O368" s="126" t="str">
        <f>IF(VLOOKUP($B368,Takings!$B:$P,14,0)=0,"",VLOOKUP($B368,Takings!$B:$P,14,0))</f>
        <v/>
      </c>
      <c r="P368" s="125" t="str">
        <f>IF(VLOOKUP($B368,Takings!$B:$P,15,0)=0,"",VLOOKUP($B368,Takings!$B:$P,15,0))</f>
        <v/>
      </c>
    </row>
    <row r="369" spans="1:16" x14ac:dyDescent="0.35">
      <c r="A369" s="153" t="s">
        <v>1272</v>
      </c>
      <c r="B369" s="132">
        <v>41277</v>
      </c>
      <c r="C369" s="129">
        <f>SUMIF(Takings!$B:$B,'2012'!$B369,Takings!C:C)</f>
        <v>1570.57</v>
      </c>
      <c r="D369" s="119">
        <f>SUMIF(Takings!$B:$B,'2012'!$B369,Takings!D:D)</f>
        <v>0</v>
      </c>
      <c r="E369" s="119">
        <f>SUMIF(Takings!$B:$B,'2012'!$B369,Takings!E:E)</f>
        <v>0</v>
      </c>
      <c r="F369" s="128">
        <f>SUMIF(Takings!$B:$B,'2012'!$B369,Takings!F:F)</f>
        <v>559.79999999999995</v>
      </c>
      <c r="G369" s="131">
        <f>SUMIF(Takings!$B:$B,'2012'!$B369,Takings!G:G)</f>
        <v>29</v>
      </c>
      <c r="H369" s="128">
        <f t="shared" si="208"/>
        <v>19.303448275862067</v>
      </c>
      <c r="I369" s="129">
        <f>SUMIF(Takings!$B:$B,'2012'!$B369,Takings!I:I)</f>
        <v>1010.77</v>
      </c>
      <c r="J369" s="130">
        <f>SUMIF(Takings!$B:$B,'2012'!$B369,Takings!J:J)</f>
        <v>11</v>
      </c>
      <c r="K369" s="130">
        <f t="shared" si="209"/>
        <v>40</v>
      </c>
      <c r="L369" s="129">
        <f t="shared" si="210"/>
        <v>91.88818181818182</v>
      </c>
      <c r="M369" s="128">
        <f t="shared" si="211"/>
        <v>39.264249999999997</v>
      </c>
      <c r="N369" s="127" t="str">
        <f>IF(VLOOKUP($B369,Takings!$B:$P,13,0)=0,"",VLOOKUP($B369,Takings!$B:$P,13,0))</f>
        <v/>
      </c>
      <c r="O369" s="126" t="str">
        <f>IF(VLOOKUP($B369,Takings!$B:$P,14,0)=0,"",VLOOKUP($B369,Takings!$B:$P,14,0))</f>
        <v/>
      </c>
      <c r="P369" s="125" t="str">
        <f>IF(VLOOKUP($B369,Takings!$B:$P,15,0)=0,"",VLOOKUP($B369,Takings!$B:$P,15,0))</f>
        <v/>
      </c>
    </row>
    <row r="370" spans="1:16" x14ac:dyDescent="0.35">
      <c r="A370" s="153" t="s">
        <v>1272</v>
      </c>
      <c r="B370" s="132">
        <v>41278</v>
      </c>
      <c r="C370" s="129">
        <f>SUMIF(Takings!$B:$B,'2012'!$B370,Takings!C:C)</f>
        <v>1364.38</v>
      </c>
      <c r="D370" s="119">
        <f>SUMIF(Takings!$B:$B,'2012'!$B370,Takings!D:D)</f>
        <v>0</v>
      </c>
      <c r="E370" s="119">
        <f>SUMIF(Takings!$B:$B,'2012'!$B370,Takings!E:E)</f>
        <v>0</v>
      </c>
      <c r="F370" s="128">
        <f>SUMIF(Takings!$B:$B,'2012'!$B370,Takings!F:F)</f>
        <v>780.35</v>
      </c>
      <c r="G370" s="131">
        <f>SUMIF(Takings!$B:$B,'2012'!$B370,Takings!G:G)</f>
        <v>32</v>
      </c>
      <c r="H370" s="128">
        <f t="shared" si="208"/>
        <v>24.385937500000001</v>
      </c>
      <c r="I370" s="129">
        <f>SUMIF(Takings!$B:$B,'2012'!$B370,Takings!I:I)</f>
        <v>584.03</v>
      </c>
      <c r="J370" s="130">
        <f>SUMIF(Takings!$B:$B,'2012'!$B370,Takings!J:J)</f>
        <v>12</v>
      </c>
      <c r="K370" s="130">
        <f t="shared" si="209"/>
        <v>44</v>
      </c>
      <c r="L370" s="129">
        <f t="shared" si="210"/>
        <v>48.669166666666662</v>
      </c>
      <c r="M370" s="128">
        <f t="shared" si="211"/>
        <v>31.008636363636366</v>
      </c>
      <c r="N370" s="127" t="str">
        <f>IF(VLOOKUP($B370,Takings!$B:$P,13,0)=0,"",VLOOKUP($B370,Takings!$B:$P,13,0))</f>
        <v/>
      </c>
      <c r="O370" s="126" t="str">
        <f>IF(VLOOKUP($B370,Takings!$B:$P,14,0)=0,"",VLOOKUP($B370,Takings!$B:$P,14,0))</f>
        <v/>
      </c>
      <c r="P370" s="125" t="str">
        <f>IF(VLOOKUP($B370,Takings!$B:$P,15,0)=0,"",VLOOKUP($B370,Takings!$B:$P,15,0))</f>
        <v/>
      </c>
    </row>
    <row r="371" spans="1:16" x14ac:dyDescent="0.35">
      <c r="A371" s="153" t="s">
        <v>1272</v>
      </c>
      <c r="B371" s="132">
        <v>41279</v>
      </c>
      <c r="C371" s="129">
        <f>SUMIF(Takings!$B:$B,'2012'!$B371,Takings!C:C)</f>
        <v>800.99</v>
      </c>
      <c r="D371" s="119">
        <f>SUMIF(Takings!$B:$B,'2012'!$B371,Takings!D:D)</f>
        <v>0</v>
      </c>
      <c r="E371" s="119">
        <f>SUMIF(Takings!$B:$B,'2012'!$B371,Takings!E:E)</f>
        <v>0</v>
      </c>
      <c r="F371" s="128">
        <f>SUMIF(Takings!$B:$B,'2012'!$B371,Takings!F:F)</f>
        <v>358</v>
      </c>
      <c r="G371" s="131">
        <f>SUMIF(Takings!$B:$B,'2012'!$B371,Takings!G:G)</f>
        <v>18</v>
      </c>
      <c r="H371" s="128">
        <f t="shared" si="208"/>
        <v>19.888888888888889</v>
      </c>
      <c r="I371" s="129">
        <f>SUMIF(Takings!$B:$B,'2012'!$B371,Takings!I:I)</f>
        <v>442.99</v>
      </c>
      <c r="J371" s="130">
        <f>SUMIF(Takings!$B:$B,'2012'!$B371,Takings!J:J)</f>
        <v>8</v>
      </c>
      <c r="K371" s="130">
        <f t="shared" si="209"/>
        <v>26</v>
      </c>
      <c r="L371" s="129">
        <f t="shared" si="210"/>
        <v>55.373750000000001</v>
      </c>
      <c r="M371" s="128">
        <f t="shared" si="211"/>
        <v>30.807307692307692</v>
      </c>
      <c r="N371" s="127" t="str">
        <f>IF(VLOOKUP($B371,Takings!$B:$P,13,0)=0,"",VLOOKUP($B371,Takings!$B:$P,13,0))</f>
        <v/>
      </c>
      <c r="O371" s="126" t="str">
        <f>IF(VLOOKUP($B371,Takings!$B:$P,14,0)=0,"",VLOOKUP($B371,Takings!$B:$P,14,0))</f>
        <v/>
      </c>
      <c r="P371" s="125" t="str">
        <f>IF(VLOOKUP($B371,Takings!$B:$P,15,0)=0,"",VLOOKUP($B371,Takings!$B:$P,15,0))</f>
        <v/>
      </c>
    </row>
    <row r="372" spans="1:16" x14ac:dyDescent="0.35">
      <c r="A372" s="124"/>
      <c r="B372" s="123">
        <v>41280</v>
      </c>
      <c r="C372" s="119">
        <f>SUM(C366:C371)</f>
        <v>4720.3900000000003</v>
      </c>
      <c r="D372" s="119">
        <f>VLOOKUP($B372,Takings!$B:$P,3,0)</f>
        <v>3683.16</v>
      </c>
      <c r="E372" s="122">
        <f>SUM(C372:D372)</f>
        <v>8403.5499999999993</v>
      </c>
      <c r="F372" s="118"/>
      <c r="G372" s="121">
        <f>SUM(G366:G371)</f>
        <v>106</v>
      </c>
      <c r="H372" s="118">
        <f>AVERAGE(H366:H371)</f>
        <v>14.584650715730097</v>
      </c>
      <c r="I372" s="119">
        <f>SUM(I366:I371)</f>
        <v>2386.14</v>
      </c>
      <c r="J372" s="120">
        <f>SUM(J366:J371)</f>
        <v>40</v>
      </c>
      <c r="K372" s="120">
        <f>SUM(G372,J372)</f>
        <v>146</v>
      </c>
      <c r="L372" s="119">
        <f>AVERAGE(L366:L371)</f>
        <v>39.106109006734009</v>
      </c>
      <c r="M372" s="118">
        <f>AVERAGE(M366:M371)</f>
        <v>21.450634194509195</v>
      </c>
      <c r="N372" s="117" t="str">
        <f>IF(VLOOKUP($B372,Takings!$B:$P,13,0)=0,"",VLOOKUP($B372,Takings!$B:$P,13,0))</f>
        <v/>
      </c>
      <c r="O372" s="116" t="str">
        <f>IF(VLOOKUP($B372,Takings!$B:$P,14,0)=0,"",VLOOKUP($B372,Takings!$B:$P,14,0))</f>
        <v/>
      </c>
      <c r="P372" s="115" t="str">
        <f>IF(VLOOKUP($B372,Takings!$B:$P,15,0)=0,"",VLOOKUP($B372,Takings!$B:$P,15,0))</f>
        <v/>
      </c>
    </row>
  </sheetData>
  <autoFilter ref="A1:P37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" activePane="bottomLeft" state="frozen"/>
      <selection pane="bottomLeft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6.726562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43" t="s">
        <v>735</v>
      </c>
      <c r="B2" s="142">
        <v>40546</v>
      </c>
      <c r="C2" s="138">
        <f>SUMIF(Takings!$B:$B,'2011'!$B2,Takings!C:C)</f>
        <v>0</v>
      </c>
      <c r="D2" s="119">
        <f>SUMIF(Takings!$B:$B,'2011'!$B2,Takings!D:D)</f>
        <v>0</v>
      </c>
      <c r="E2" s="119">
        <f>SUMIF(Takings!$B:$B,'2011'!$B2,Takings!E:E)</f>
        <v>0</v>
      </c>
      <c r="F2" s="140">
        <f>SUMIF(Takings!$B:$B,'2011'!$B2,Takings!F:F)</f>
        <v>0</v>
      </c>
      <c r="G2" s="141">
        <f>SUMIF(Takings!$B:$B,'2011'!$B2,Takings!G:G)</f>
        <v>0</v>
      </c>
      <c r="H2" s="140">
        <f>IFERROR(F2/G2,0)</f>
        <v>0</v>
      </c>
      <c r="I2" s="138">
        <f>SUMIF(Takings!$B:$B,'2011'!$B2,Takings!I:I)</f>
        <v>0</v>
      </c>
      <c r="J2" s="139">
        <f>SUMIF(Takings!$B:$B,'2011'!$B2,Takings!J:J)</f>
        <v>0</v>
      </c>
      <c r="K2" s="139">
        <f>IFERROR(SUM(G2,J2),0)</f>
        <v>0</v>
      </c>
      <c r="L2" s="138">
        <f>IFERROR(MEDIAN(I2/J2),0)</f>
        <v>0</v>
      </c>
      <c r="M2" s="140">
        <f>IFERROR(SUM(F2,I2)/K2,0)</f>
        <v>0</v>
      </c>
      <c r="N2" s="137" t="str">
        <f>IF(VLOOKUP($B2,Takings!$B:$P,13,0)=0,"",VLOOKUP($B2,Takings!$B:$P,13,0))</f>
        <v>PUBLIC HOLIDAY</v>
      </c>
      <c r="O2" s="136" t="str">
        <f>IF(VLOOKUP($B2,Takings!$B:$P,14,0)=0,"",VLOOKUP($B2,Takings!$B:$P,14,0))</f>
        <v/>
      </c>
      <c r="P2" s="135" t="str">
        <f>IF(VLOOKUP($B2,Takings!$B:$P,15,0)=0,"",VLOOKUP($B2,Takings!$B:$P,15,0))</f>
        <v/>
      </c>
    </row>
    <row r="3" spans="1:16" s="113" customFormat="1" x14ac:dyDescent="0.35">
      <c r="A3" s="153" t="s">
        <v>735</v>
      </c>
      <c r="B3" s="132">
        <v>40547</v>
      </c>
      <c r="C3" s="129">
        <f>SUMIF(Takings!$B:$B,'2011'!$B3,Takings!C:C)</f>
        <v>1429.74</v>
      </c>
      <c r="D3" s="119">
        <f>SUMIF(Takings!$B:$B,'2011'!$B3,Takings!D:D)</f>
        <v>0</v>
      </c>
      <c r="E3" s="119">
        <f>SUMIF(Takings!$B:$B,'2011'!$B3,Takings!E:E)</f>
        <v>0</v>
      </c>
      <c r="F3" s="128">
        <f>SUMIF(Takings!$B:$B,'2011'!$B3,Takings!F:F)</f>
        <v>1117.9000000000001</v>
      </c>
      <c r="G3" s="131">
        <f>SUMIF(Takings!$B:$B,'2011'!$B3,Takings!G:G)</f>
        <v>36</v>
      </c>
      <c r="H3" s="128">
        <f t="shared" ref="H3:H7" si="0">IFERROR(F3/G3,0)</f>
        <v>31.052777777777781</v>
      </c>
      <c r="I3" s="129">
        <f>SUMIF(Takings!$B:$B,'2011'!$B3,Takings!I:I)</f>
        <v>311.83999999999997</v>
      </c>
      <c r="J3" s="130">
        <f>SUMIF(Takings!$B:$B,'2011'!$B3,Takings!J:J)</f>
        <v>9</v>
      </c>
      <c r="K3" s="130">
        <f t="shared" ref="K3:K7" si="1">IFERROR(SUM(G3,J3),0)</f>
        <v>45</v>
      </c>
      <c r="L3" s="129">
        <f t="shared" ref="L3:L7" si="2">IFERROR(MEDIAN(I3/J3),0)</f>
        <v>34.648888888888884</v>
      </c>
      <c r="M3" s="128">
        <f t="shared" ref="M3:M7" si="3">IFERROR(SUM(F3,I3)/K3,0)</f>
        <v>31.771999999999998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53" t="s">
        <v>735</v>
      </c>
      <c r="B4" s="132">
        <v>40548</v>
      </c>
      <c r="C4" s="129">
        <f>SUMIF(Takings!$B:$B,'2011'!$B4,Takings!C:C)</f>
        <v>1080.97</v>
      </c>
      <c r="D4" s="119">
        <f>SUMIF(Takings!$B:$B,'2011'!$B4,Takings!D:D)</f>
        <v>0</v>
      </c>
      <c r="E4" s="119">
        <f>SUMIF(Takings!$B:$B,'2011'!$B4,Takings!E:E)</f>
        <v>0</v>
      </c>
      <c r="F4" s="128">
        <f>SUMIF(Takings!$B:$B,'2011'!$B4,Takings!F:F)</f>
        <v>682.3</v>
      </c>
      <c r="G4" s="131">
        <f>SUMIF(Takings!$B:$B,'2011'!$B4,Takings!G:G)</f>
        <v>42</v>
      </c>
      <c r="H4" s="128">
        <f t="shared" si="0"/>
        <v>16.245238095238093</v>
      </c>
      <c r="I4" s="129">
        <f>SUMIF(Takings!$B:$B,'2011'!$B4,Takings!I:I)</f>
        <v>398.67</v>
      </c>
      <c r="J4" s="130">
        <f>SUMIF(Takings!$B:$B,'2011'!$B4,Takings!J:J)</f>
        <v>9</v>
      </c>
      <c r="K4" s="130">
        <f t="shared" si="1"/>
        <v>51</v>
      </c>
      <c r="L4" s="129">
        <f t="shared" si="2"/>
        <v>44.296666666666667</v>
      </c>
      <c r="M4" s="128">
        <f t="shared" si="3"/>
        <v>21.195490196078431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53" t="s">
        <v>735</v>
      </c>
      <c r="B5" s="132">
        <v>40549</v>
      </c>
      <c r="C5" s="129">
        <f>SUMIF(Takings!$B:$B,'2011'!$B5,Takings!C:C)</f>
        <v>1458.32</v>
      </c>
      <c r="D5" s="119">
        <f>SUMIF(Takings!$B:$B,'2011'!$B5,Takings!D:D)</f>
        <v>0</v>
      </c>
      <c r="E5" s="119">
        <f>SUMIF(Takings!$B:$B,'2011'!$B5,Takings!E:E)</f>
        <v>0</v>
      </c>
      <c r="F5" s="128">
        <f>SUMIF(Takings!$B:$B,'2011'!$B5,Takings!F:F)</f>
        <v>1009.85</v>
      </c>
      <c r="G5" s="131">
        <f>SUMIF(Takings!$B:$B,'2011'!$B5,Takings!G:G)</f>
        <v>34</v>
      </c>
      <c r="H5" s="128">
        <f t="shared" si="0"/>
        <v>29.701470588235296</v>
      </c>
      <c r="I5" s="129">
        <f>SUMIF(Takings!$B:$B,'2011'!$B5,Takings!I:I)</f>
        <v>448.47</v>
      </c>
      <c r="J5" s="130">
        <f>SUMIF(Takings!$B:$B,'2011'!$B5,Takings!J:J)</f>
        <v>8</v>
      </c>
      <c r="K5" s="130">
        <f t="shared" si="1"/>
        <v>42</v>
      </c>
      <c r="L5" s="129">
        <f t="shared" si="2"/>
        <v>56.058750000000003</v>
      </c>
      <c r="M5" s="128">
        <f t="shared" si="3"/>
        <v>34.721904761904767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53" t="s">
        <v>735</v>
      </c>
      <c r="B6" s="132">
        <v>40550</v>
      </c>
      <c r="C6" s="129">
        <f>SUMIF(Takings!$B:$B,'2011'!$B6,Takings!C:C)</f>
        <v>1535.32</v>
      </c>
      <c r="D6" s="119">
        <f>SUMIF(Takings!$B:$B,'2011'!$B6,Takings!D:D)</f>
        <v>0</v>
      </c>
      <c r="E6" s="119">
        <f>SUMIF(Takings!$B:$B,'2011'!$B6,Takings!E:E)</f>
        <v>0</v>
      </c>
      <c r="F6" s="128">
        <f>SUMIF(Takings!$B:$B,'2011'!$B6,Takings!F:F)</f>
        <v>1160.7</v>
      </c>
      <c r="G6" s="131">
        <f>SUMIF(Takings!$B:$B,'2011'!$B6,Takings!G:G)</f>
        <v>58</v>
      </c>
      <c r="H6" s="128">
        <f t="shared" si="0"/>
        <v>20.012068965517241</v>
      </c>
      <c r="I6" s="129">
        <f>SUMIF(Takings!$B:$B,'2011'!$B6,Takings!I:I)</f>
        <v>374.62</v>
      </c>
      <c r="J6" s="130">
        <f>SUMIF(Takings!$B:$B,'2011'!$B6,Takings!J:J)</f>
        <v>14</v>
      </c>
      <c r="K6" s="130">
        <f t="shared" si="1"/>
        <v>72</v>
      </c>
      <c r="L6" s="129">
        <f t="shared" si="2"/>
        <v>26.758571428571429</v>
      </c>
      <c r="M6" s="128">
        <f t="shared" si="3"/>
        <v>21.323888888888892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53" t="s">
        <v>735</v>
      </c>
      <c r="B7" s="132">
        <v>40551</v>
      </c>
      <c r="C7" s="129">
        <f>SUMIF(Takings!$B:$B,'2011'!$B7,Takings!C:C)</f>
        <v>857</v>
      </c>
      <c r="D7" s="119">
        <f>SUMIF(Takings!$B:$B,'2011'!$B7,Takings!D:D)</f>
        <v>0</v>
      </c>
      <c r="E7" s="119">
        <f>SUMIF(Takings!$B:$B,'2011'!$B7,Takings!E:E)</f>
        <v>0</v>
      </c>
      <c r="F7" s="128">
        <f>SUMIF(Takings!$B:$B,'2011'!$B7,Takings!F:F)</f>
        <v>481</v>
      </c>
      <c r="G7" s="131">
        <f>SUMIF(Takings!$B:$B,'2011'!$B7,Takings!G:G)</f>
        <v>20</v>
      </c>
      <c r="H7" s="128">
        <f t="shared" si="0"/>
        <v>24.05</v>
      </c>
      <c r="I7" s="129">
        <f>SUMIF(Takings!$B:$B,'2011'!$B7,Takings!I:I)</f>
        <v>376</v>
      </c>
      <c r="J7" s="130">
        <f>SUMIF(Takings!$B:$B,'2011'!$B7,Takings!J:J)</f>
        <v>7</v>
      </c>
      <c r="K7" s="130">
        <f t="shared" si="1"/>
        <v>27</v>
      </c>
      <c r="L7" s="129">
        <f t="shared" si="2"/>
        <v>53.714285714285715</v>
      </c>
      <c r="M7" s="128">
        <f t="shared" si="3"/>
        <v>31.74074074074074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40552</v>
      </c>
      <c r="C8" s="119">
        <f>SUM(C2:C7)</f>
        <v>6361.3499999999995</v>
      </c>
      <c r="D8" s="119">
        <f>VLOOKUP($B8,Takings!$B:$P,3,0)</f>
        <v>2076.71</v>
      </c>
      <c r="E8" s="122">
        <f>SUM(C8:D8)</f>
        <v>8438.06</v>
      </c>
      <c r="F8" s="118"/>
      <c r="G8" s="121">
        <f>SUM(G2:G7)</f>
        <v>190</v>
      </c>
      <c r="H8" s="118">
        <f>AVERAGE(H2:H7)</f>
        <v>20.176925904461402</v>
      </c>
      <c r="I8" s="119">
        <f>SUM(I2:I7)</f>
        <v>1909.6</v>
      </c>
      <c r="J8" s="120">
        <f>SUM(J2:J7)</f>
        <v>47</v>
      </c>
      <c r="K8" s="120">
        <f>SUM(G8,J8)</f>
        <v>237</v>
      </c>
      <c r="L8" s="119">
        <f>AVERAGE(L2:L7)</f>
        <v>35.912860449735454</v>
      </c>
      <c r="M8" s="118">
        <f>AVERAGE(M2:M7)</f>
        <v>23.459004097935473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53" t="s">
        <v>737</v>
      </c>
      <c r="B9" s="132">
        <v>40553</v>
      </c>
      <c r="C9" s="129">
        <f>SUMIF(Takings!$B:$B,'2011'!$B9,Takings!C:C)</f>
        <v>1010.01</v>
      </c>
      <c r="D9" s="119">
        <f>SUMIF(Takings!$B:$B,'2011'!$B9,Takings!D:D)</f>
        <v>0</v>
      </c>
      <c r="E9" s="119">
        <f>SUMIF(Takings!$B:$B,'2011'!$B9,Takings!E:E)</f>
        <v>0</v>
      </c>
      <c r="F9" s="128">
        <f>SUMIF(Takings!$B:$B,'2011'!$B9,Takings!F:F)</f>
        <v>793</v>
      </c>
      <c r="G9" s="131">
        <f>SUMIF(Takings!$B:$B,'2011'!$B9,Takings!G:G)</f>
        <v>36</v>
      </c>
      <c r="H9" s="128">
        <f t="shared" ref="H9:H14" si="4">IFERROR(F9/G9,0)</f>
        <v>22.027777777777779</v>
      </c>
      <c r="I9" s="129">
        <f>SUMIF(Takings!$B:$B,'2011'!$B9,Takings!I:I)</f>
        <v>217.01</v>
      </c>
      <c r="J9" s="130">
        <f>SUMIF(Takings!$B:$B,'2011'!$B9,Takings!J:J)</f>
        <v>6</v>
      </c>
      <c r="K9" s="130">
        <f t="shared" ref="K9:K14" si="5">IFERROR(SUM(G9,J9),0)</f>
        <v>42</v>
      </c>
      <c r="L9" s="129">
        <f t="shared" ref="L9:L14" si="6">IFERROR(MEDIAN(I9/J9),0)</f>
        <v>36.168333333333329</v>
      </c>
      <c r="M9" s="128">
        <f t="shared" ref="M9:M14" si="7">IFERROR(SUM(F9,I9)/K9,0)</f>
        <v>24.047857142857143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52" t="s">
        <v>737</v>
      </c>
      <c r="B10" s="151">
        <v>40554</v>
      </c>
      <c r="C10" s="147">
        <f>SUMIF(Takings!$B:$B,'2011'!$B10,Takings!C:C)</f>
        <v>0</v>
      </c>
      <c r="D10" s="119">
        <f>SUMIF(Takings!$B:$B,'2011'!$B10,Takings!D:D)</f>
        <v>0</v>
      </c>
      <c r="E10" s="119">
        <f>SUMIF(Takings!$B:$B,'2011'!$B10,Takings!E:E)</f>
        <v>0</v>
      </c>
      <c r="F10" s="149">
        <f>SUMIF(Takings!$B:$B,'2011'!$B10,Takings!F:F)</f>
        <v>0</v>
      </c>
      <c r="G10" s="150">
        <f>SUMIF(Takings!$B:$B,'2011'!$B10,Takings!G:G)</f>
        <v>0</v>
      </c>
      <c r="H10" s="149">
        <f t="shared" si="4"/>
        <v>0</v>
      </c>
      <c r="I10" s="147">
        <f>SUMIF(Takings!$B:$B,'2011'!$B10,Takings!I:I)</f>
        <v>0</v>
      </c>
      <c r="J10" s="148">
        <f>SUMIF(Takings!$B:$B,'2011'!$B10,Takings!J:J)</f>
        <v>0</v>
      </c>
      <c r="K10" s="148">
        <f t="shared" si="5"/>
        <v>0</v>
      </c>
      <c r="L10" s="147">
        <f t="shared" si="6"/>
        <v>0</v>
      </c>
      <c r="M10" s="149">
        <f t="shared" si="7"/>
        <v>0</v>
      </c>
      <c r="N10" s="146" t="str">
        <f>IF(VLOOKUP($B10,Takings!$B:$P,13,0)=0,"",VLOOKUP($B10,Takings!$B:$P,13,0))</f>
        <v>STORM</v>
      </c>
      <c r="O10" s="145" t="str">
        <f>IF(VLOOKUP($B10,Takings!$B:$P,14,0)=0,"",VLOOKUP($B10,Takings!$B:$P,14,0))</f>
        <v/>
      </c>
      <c r="P10" s="144" t="str">
        <f>IF(VLOOKUP($B10,Takings!$B:$P,15,0)=0,"",VLOOKUP($B10,Takings!$B:$P,15,0))</f>
        <v/>
      </c>
    </row>
    <row r="11" spans="1:16" s="113" customFormat="1" x14ac:dyDescent="0.35">
      <c r="A11" s="152" t="s">
        <v>737</v>
      </c>
      <c r="B11" s="151">
        <v>40555</v>
      </c>
      <c r="C11" s="147">
        <f>SUMIF(Takings!$B:$B,'2011'!$B11,Takings!C:C)</f>
        <v>0</v>
      </c>
      <c r="D11" s="119">
        <f>SUMIF(Takings!$B:$B,'2011'!$B11,Takings!D:D)</f>
        <v>0</v>
      </c>
      <c r="E11" s="119">
        <f>SUMIF(Takings!$B:$B,'2011'!$B11,Takings!E:E)</f>
        <v>0</v>
      </c>
      <c r="F11" s="149">
        <f>SUMIF(Takings!$B:$B,'2011'!$B11,Takings!F:F)</f>
        <v>0</v>
      </c>
      <c r="G11" s="150">
        <f>SUMIF(Takings!$B:$B,'2011'!$B11,Takings!G:G)</f>
        <v>0</v>
      </c>
      <c r="H11" s="149">
        <f t="shared" si="4"/>
        <v>0</v>
      </c>
      <c r="I11" s="147">
        <f>SUMIF(Takings!$B:$B,'2011'!$B11,Takings!I:I)</f>
        <v>0</v>
      </c>
      <c r="J11" s="148">
        <f>SUMIF(Takings!$B:$B,'2011'!$B11,Takings!J:J)</f>
        <v>0</v>
      </c>
      <c r="K11" s="148">
        <f t="shared" si="5"/>
        <v>0</v>
      </c>
      <c r="L11" s="147">
        <f t="shared" si="6"/>
        <v>0</v>
      </c>
      <c r="M11" s="149">
        <f t="shared" si="7"/>
        <v>0</v>
      </c>
      <c r="N11" s="146" t="str">
        <f>IF(VLOOKUP($B11,Takings!$B:$P,13,0)=0,"",VLOOKUP($B11,Takings!$B:$P,13,0))</f>
        <v>STORM</v>
      </c>
      <c r="O11" s="145" t="str">
        <f>IF(VLOOKUP($B11,Takings!$B:$P,14,0)=0,"",VLOOKUP($B11,Takings!$B:$P,14,0))</f>
        <v/>
      </c>
      <c r="P11" s="144" t="str">
        <f>IF(VLOOKUP($B11,Takings!$B:$P,15,0)=0,"",VLOOKUP($B11,Takings!$B:$P,15,0))</f>
        <v/>
      </c>
    </row>
    <row r="12" spans="1:16" s="113" customFormat="1" x14ac:dyDescent="0.35">
      <c r="A12" s="152" t="s">
        <v>737</v>
      </c>
      <c r="B12" s="151">
        <v>40556</v>
      </c>
      <c r="C12" s="147">
        <f>SUMIF(Takings!$B:$B,'2011'!$B12,Takings!C:C)</f>
        <v>2940.94</v>
      </c>
      <c r="D12" s="119">
        <f>SUMIF(Takings!$B:$B,'2011'!$B12,Takings!D:D)</f>
        <v>0</v>
      </c>
      <c r="E12" s="119">
        <f>SUMIF(Takings!$B:$B,'2011'!$B12,Takings!E:E)</f>
        <v>0</v>
      </c>
      <c r="F12" s="149">
        <f>SUMIF(Takings!$B:$B,'2011'!$B12,Takings!F:F)</f>
        <v>1216.55</v>
      </c>
      <c r="G12" s="150">
        <f>SUMIF(Takings!$B:$B,'2011'!$B12,Takings!G:G)</f>
        <v>48</v>
      </c>
      <c r="H12" s="149">
        <f t="shared" si="4"/>
        <v>25.344791666666666</v>
      </c>
      <c r="I12" s="147">
        <f>SUMIF(Takings!$B:$B,'2011'!$B12,Takings!I:I)</f>
        <v>1724.39</v>
      </c>
      <c r="J12" s="148">
        <f>SUMIF(Takings!$B:$B,'2011'!$B12,Takings!J:J)</f>
        <v>31</v>
      </c>
      <c r="K12" s="148">
        <f t="shared" si="5"/>
        <v>79</v>
      </c>
      <c r="L12" s="147">
        <f t="shared" si="6"/>
        <v>55.625483870967749</v>
      </c>
      <c r="M12" s="149">
        <f t="shared" si="7"/>
        <v>37.227088607594936</v>
      </c>
      <c r="N12" s="146" t="str">
        <f>IF(VLOOKUP($B12,Takings!$B:$P,13,0)=0,"",VLOOKUP($B12,Takings!$B:$P,13,0))</f>
        <v>STORM</v>
      </c>
      <c r="O12" s="145" t="str">
        <f>IF(VLOOKUP($B12,Takings!$B:$P,14,0)=0,"",VLOOKUP($B12,Takings!$B:$P,14,0))</f>
        <v/>
      </c>
      <c r="P12" s="144" t="str">
        <f>IF(VLOOKUP($B12,Takings!$B:$P,15,0)=0,"",VLOOKUP($B12,Takings!$B:$P,15,0))</f>
        <v/>
      </c>
    </row>
    <row r="13" spans="1:16" s="113" customFormat="1" x14ac:dyDescent="0.35">
      <c r="A13" s="152" t="s">
        <v>737</v>
      </c>
      <c r="B13" s="151">
        <v>40557</v>
      </c>
      <c r="C13" s="147">
        <f>SUMIF(Takings!$B:$B,'2011'!$B13,Takings!C:C)</f>
        <v>1195.32</v>
      </c>
      <c r="D13" s="119">
        <f>SUMIF(Takings!$B:$B,'2011'!$B13,Takings!D:D)</f>
        <v>0</v>
      </c>
      <c r="E13" s="119">
        <f>SUMIF(Takings!$B:$B,'2011'!$B13,Takings!E:E)</f>
        <v>0</v>
      </c>
      <c r="F13" s="149">
        <f>SUMIF(Takings!$B:$B,'2011'!$B13,Takings!F:F)</f>
        <v>801.6</v>
      </c>
      <c r="G13" s="150">
        <f>SUMIF(Takings!$B:$B,'2011'!$B13,Takings!G:G)</f>
        <v>34</v>
      </c>
      <c r="H13" s="149">
        <f t="shared" si="4"/>
        <v>23.576470588235296</v>
      </c>
      <c r="I13" s="147">
        <f>SUMIF(Takings!$B:$B,'2011'!$B13,Takings!I:I)</f>
        <v>393.72</v>
      </c>
      <c r="J13" s="148">
        <f>SUMIF(Takings!$B:$B,'2011'!$B13,Takings!J:J)</f>
        <v>8</v>
      </c>
      <c r="K13" s="148">
        <f t="shared" si="5"/>
        <v>42</v>
      </c>
      <c r="L13" s="147">
        <f t="shared" si="6"/>
        <v>49.215000000000003</v>
      </c>
      <c r="M13" s="149">
        <f t="shared" si="7"/>
        <v>28.460000000000004</v>
      </c>
      <c r="N13" s="146" t="str">
        <f>IF(VLOOKUP($B13,Takings!$B:$P,13,0)=0,"",VLOOKUP($B13,Takings!$B:$P,13,0))</f>
        <v>STORM</v>
      </c>
      <c r="O13" s="145" t="str">
        <f>IF(VLOOKUP($B13,Takings!$B:$P,14,0)=0,"",VLOOKUP($B13,Takings!$B:$P,14,0))</f>
        <v/>
      </c>
      <c r="P13" s="144" t="str">
        <f>IF(VLOOKUP($B13,Takings!$B:$P,15,0)=0,"",VLOOKUP($B13,Takings!$B:$P,15,0))</f>
        <v/>
      </c>
    </row>
    <row r="14" spans="1:16" s="113" customFormat="1" x14ac:dyDescent="0.35">
      <c r="A14" s="152" t="s">
        <v>737</v>
      </c>
      <c r="B14" s="151">
        <v>40558</v>
      </c>
      <c r="C14" s="147">
        <f>SUMIF(Takings!$B:$B,'2011'!$B14,Takings!C:C)</f>
        <v>652.75</v>
      </c>
      <c r="D14" s="119">
        <f>SUMIF(Takings!$B:$B,'2011'!$B14,Takings!D:D)</f>
        <v>0</v>
      </c>
      <c r="E14" s="119">
        <f>SUMIF(Takings!$B:$B,'2011'!$B14,Takings!E:E)</f>
        <v>0</v>
      </c>
      <c r="F14" s="149">
        <f>SUMIF(Takings!$B:$B,'2011'!$B14,Takings!F:F)</f>
        <v>462.4</v>
      </c>
      <c r="G14" s="150">
        <f>SUMIF(Takings!$B:$B,'2011'!$B14,Takings!G:G)</f>
        <v>20</v>
      </c>
      <c r="H14" s="149">
        <f t="shared" si="4"/>
        <v>23.119999999999997</v>
      </c>
      <c r="I14" s="147">
        <f>SUMIF(Takings!$B:$B,'2011'!$B14,Takings!I:I)</f>
        <v>190.35</v>
      </c>
      <c r="J14" s="148">
        <f>SUMIF(Takings!$B:$B,'2011'!$B14,Takings!J:J)</f>
        <v>4</v>
      </c>
      <c r="K14" s="148">
        <f t="shared" si="5"/>
        <v>24</v>
      </c>
      <c r="L14" s="147">
        <f t="shared" si="6"/>
        <v>47.587499999999999</v>
      </c>
      <c r="M14" s="149">
        <f t="shared" si="7"/>
        <v>27.197916666666668</v>
      </c>
      <c r="N14" s="146" t="str">
        <f>IF(VLOOKUP($B14,Takings!$B:$P,13,0)=0,"",VLOOKUP($B14,Takings!$B:$P,13,0))</f>
        <v>STORM</v>
      </c>
      <c r="O14" s="145" t="str">
        <f>IF(VLOOKUP($B14,Takings!$B:$P,14,0)=0,"",VLOOKUP($B14,Takings!$B:$P,14,0))</f>
        <v/>
      </c>
      <c r="P14" s="144" t="str">
        <f>IF(VLOOKUP($B14,Takings!$B:$P,15,0)=0,"",VLOOKUP($B14,Takings!$B:$P,15,0))</f>
        <v/>
      </c>
    </row>
    <row r="15" spans="1:16" s="114" customFormat="1" x14ac:dyDescent="0.35">
      <c r="A15" s="124"/>
      <c r="B15" s="123">
        <v>40559</v>
      </c>
      <c r="C15" s="119">
        <f>SUM(C9:C14)</f>
        <v>5799.0199999999995</v>
      </c>
      <c r="D15" s="119">
        <f>VLOOKUP($B15,Takings!$B:$P,3,0)</f>
        <v>1912.38</v>
      </c>
      <c r="E15" s="122">
        <f>SUM(C15:D15)</f>
        <v>7711.4</v>
      </c>
      <c r="F15" s="118"/>
      <c r="G15" s="121">
        <f>SUM(G9:G14)</f>
        <v>138</v>
      </c>
      <c r="H15" s="118">
        <f>AVERAGE(H9:H14)</f>
        <v>15.678173338779956</v>
      </c>
      <c r="I15" s="119">
        <f>SUM(I9:I14)</f>
        <v>2525.4699999999998</v>
      </c>
      <c r="J15" s="120">
        <f>SUM(J9:J14)</f>
        <v>49</v>
      </c>
      <c r="K15" s="120">
        <f>SUM(G15,J15)</f>
        <v>187</v>
      </c>
      <c r="L15" s="119">
        <f>AVERAGE(L9:L14)</f>
        <v>31.432719534050179</v>
      </c>
      <c r="M15" s="118">
        <f>AVERAGE(M9:M14)</f>
        <v>19.488810402853126</v>
      </c>
      <c r="N15" s="117" t="str">
        <f>IF(VLOOKUP($B15,Takings!$B:$P,13,0)=0,"",VLOOKUP($B15,Takings!$B:$P,13,0))</f>
        <v>STORM</v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52" t="s">
        <v>738</v>
      </c>
      <c r="B16" s="151">
        <v>40560</v>
      </c>
      <c r="C16" s="147">
        <f>SUMIF(Takings!$B:$B,'2011'!$B16,Takings!C:C)</f>
        <v>0</v>
      </c>
      <c r="D16" s="119">
        <f>SUMIF(Takings!$B:$B,'2011'!$B16,Takings!D:D)</f>
        <v>0</v>
      </c>
      <c r="E16" s="119">
        <f>SUMIF(Takings!$B:$B,'2011'!$B16,Takings!E:E)</f>
        <v>0</v>
      </c>
      <c r="F16" s="149">
        <f>SUMIF(Takings!$B:$B,'2011'!$B16,Takings!F:F)</f>
        <v>0</v>
      </c>
      <c r="G16" s="150">
        <f>SUMIF(Takings!$B:$B,'2011'!$B16,Takings!G:G)</f>
        <v>0</v>
      </c>
      <c r="H16" s="149">
        <f t="shared" ref="H16:H21" si="8">IFERROR(F16/G16,0)</f>
        <v>0</v>
      </c>
      <c r="I16" s="147">
        <f>SUMIF(Takings!$B:$B,'2011'!$B16,Takings!I:I)</f>
        <v>0</v>
      </c>
      <c r="J16" s="148">
        <f>SUMIF(Takings!$B:$B,'2011'!$B16,Takings!J:J)</f>
        <v>0</v>
      </c>
      <c r="K16" s="148">
        <f t="shared" ref="K16:K21" si="9">IFERROR(SUM(G16,J16),0)</f>
        <v>0</v>
      </c>
      <c r="L16" s="147">
        <f t="shared" ref="L16:L21" si="10">IFERROR(MEDIAN(I16/J16),0)</f>
        <v>0</v>
      </c>
      <c r="M16" s="149">
        <f t="shared" ref="M16:M21" si="11">IFERROR(SUM(F16,I16)/K16,0)</f>
        <v>0</v>
      </c>
      <c r="N16" s="146" t="str">
        <f>IF(VLOOKUP($B16,Takings!$B:$P,13,0)=0,"",VLOOKUP($B16,Takings!$B:$P,13,0))</f>
        <v>STORM</v>
      </c>
      <c r="O16" s="145" t="str">
        <f>IF(VLOOKUP($B16,Takings!$B:$P,14,0)=0,"",VLOOKUP($B16,Takings!$B:$P,14,0))</f>
        <v/>
      </c>
      <c r="P16" s="144" t="str">
        <f>IF(VLOOKUP($B16,Takings!$B:$P,15,0)=0,"",VLOOKUP($B16,Takings!$B:$P,15,0))</f>
        <v/>
      </c>
    </row>
    <row r="17" spans="1:16" s="113" customFormat="1" x14ac:dyDescent="0.35">
      <c r="A17" s="152" t="s">
        <v>738</v>
      </c>
      <c r="B17" s="151">
        <v>40561</v>
      </c>
      <c r="C17" s="147">
        <f>SUMIF(Takings!$B:$B,'2011'!$B17,Takings!C:C)</f>
        <v>725.43</v>
      </c>
      <c r="D17" s="119">
        <f>SUMIF(Takings!$B:$B,'2011'!$B17,Takings!D:D)</f>
        <v>0</v>
      </c>
      <c r="E17" s="119">
        <f>SUMIF(Takings!$B:$B,'2011'!$B17,Takings!E:E)</f>
        <v>0</v>
      </c>
      <c r="F17" s="149">
        <f>SUMIF(Takings!$B:$B,'2011'!$B17,Takings!F:F)</f>
        <v>612.04999999999995</v>
      </c>
      <c r="G17" s="150">
        <f>SUMIF(Takings!$B:$B,'2011'!$B17,Takings!G:G)</f>
        <v>35</v>
      </c>
      <c r="H17" s="149">
        <f t="shared" si="8"/>
        <v>17.487142857142857</v>
      </c>
      <c r="I17" s="147">
        <f>SUMIF(Takings!$B:$B,'2011'!$B17,Takings!I:I)</f>
        <v>113.38</v>
      </c>
      <c r="J17" s="148">
        <f>SUMIF(Takings!$B:$B,'2011'!$B17,Takings!J:J)</f>
        <v>4</v>
      </c>
      <c r="K17" s="148">
        <f t="shared" si="9"/>
        <v>39</v>
      </c>
      <c r="L17" s="147">
        <f t="shared" si="10"/>
        <v>28.344999999999999</v>
      </c>
      <c r="M17" s="149">
        <f t="shared" si="11"/>
        <v>18.600769230769231</v>
      </c>
      <c r="N17" s="146" t="str">
        <f>IF(VLOOKUP($B17,Takings!$B:$P,13,0)=0,"",VLOOKUP($B17,Takings!$B:$P,13,0))</f>
        <v>STORM</v>
      </c>
      <c r="O17" s="145" t="str">
        <f>IF(VLOOKUP($B17,Takings!$B:$P,14,0)=0,"",VLOOKUP($B17,Takings!$B:$P,14,0))</f>
        <v/>
      </c>
      <c r="P17" s="144" t="str">
        <f>IF(VLOOKUP($B17,Takings!$B:$P,15,0)=0,"",VLOOKUP($B17,Takings!$B:$P,15,0))</f>
        <v/>
      </c>
    </row>
    <row r="18" spans="1:16" s="113" customFormat="1" x14ac:dyDescent="0.35">
      <c r="A18" s="152" t="s">
        <v>738</v>
      </c>
      <c r="B18" s="151">
        <v>40562</v>
      </c>
      <c r="C18" s="147">
        <f>SUMIF(Takings!$B:$B,'2011'!$B18,Takings!C:C)</f>
        <v>1241.75</v>
      </c>
      <c r="D18" s="119">
        <f>SUMIF(Takings!$B:$B,'2011'!$B18,Takings!D:D)</f>
        <v>0</v>
      </c>
      <c r="E18" s="119">
        <f>SUMIF(Takings!$B:$B,'2011'!$B18,Takings!E:E)</f>
        <v>0</v>
      </c>
      <c r="F18" s="149">
        <f>SUMIF(Takings!$B:$B,'2011'!$B18,Takings!F:F)</f>
        <v>793.5</v>
      </c>
      <c r="G18" s="150">
        <f>SUMIF(Takings!$B:$B,'2011'!$B18,Takings!G:G)</f>
        <v>33</v>
      </c>
      <c r="H18" s="149">
        <f t="shared" si="8"/>
        <v>24.045454545454547</v>
      </c>
      <c r="I18" s="147">
        <f>SUMIF(Takings!$B:$B,'2011'!$B18,Takings!I:I)</f>
        <v>448.25</v>
      </c>
      <c r="J18" s="148">
        <f>SUMIF(Takings!$B:$B,'2011'!$B18,Takings!J:J)</f>
        <v>8</v>
      </c>
      <c r="K18" s="148">
        <f t="shared" si="9"/>
        <v>41</v>
      </c>
      <c r="L18" s="147">
        <f t="shared" si="10"/>
        <v>56.03125</v>
      </c>
      <c r="M18" s="149">
        <f t="shared" si="11"/>
        <v>30.286585365853657</v>
      </c>
      <c r="N18" s="146" t="str">
        <f>IF(VLOOKUP($B18,Takings!$B:$P,13,0)=0,"",VLOOKUP($B18,Takings!$B:$P,13,0))</f>
        <v>STORM</v>
      </c>
      <c r="O18" s="145" t="str">
        <f>IF(VLOOKUP($B18,Takings!$B:$P,14,0)=0,"",VLOOKUP($B18,Takings!$B:$P,14,0))</f>
        <v/>
      </c>
      <c r="P18" s="144" t="str">
        <f>IF(VLOOKUP($B18,Takings!$B:$P,15,0)=0,"",VLOOKUP($B18,Takings!$B:$P,15,0))</f>
        <v/>
      </c>
    </row>
    <row r="19" spans="1:16" s="113" customFormat="1" x14ac:dyDescent="0.35">
      <c r="A19" s="152" t="s">
        <v>738</v>
      </c>
      <c r="B19" s="151">
        <v>40563</v>
      </c>
      <c r="C19" s="147">
        <f>SUMIF(Takings!$B:$B,'2011'!$B19,Takings!C:C)</f>
        <v>1826.79</v>
      </c>
      <c r="D19" s="119">
        <f>SUMIF(Takings!$B:$B,'2011'!$B19,Takings!D:D)</f>
        <v>0</v>
      </c>
      <c r="E19" s="119">
        <f>SUMIF(Takings!$B:$B,'2011'!$B19,Takings!E:E)</f>
        <v>0</v>
      </c>
      <c r="F19" s="149">
        <f>SUMIF(Takings!$B:$B,'2011'!$B19,Takings!F:F)</f>
        <v>1243.8</v>
      </c>
      <c r="G19" s="150">
        <f>SUMIF(Takings!$B:$B,'2011'!$B19,Takings!G:G)</f>
        <v>50</v>
      </c>
      <c r="H19" s="149">
        <f t="shared" si="8"/>
        <v>24.875999999999998</v>
      </c>
      <c r="I19" s="147">
        <f>SUMIF(Takings!$B:$B,'2011'!$B19,Takings!I:I)</f>
        <v>582.99</v>
      </c>
      <c r="J19" s="148">
        <f>SUMIF(Takings!$B:$B,'2011'!$B19,Takings!J:J)</f>
        <v>14</v>
      </c>
      <c r="K19" s="148">
        <f t="shared" si="9"/>
        <v>64</v>
      </c>
      <c r="L19" s="147">
        <f t="shared" si="10"/>
        <v>41.642142857142858</v>
      </c>
      <c r="M19" s="149">
        <f t="shared" si="11"/>
        <v>28.543593749999999</v>
      </c>
      <c r="N19" s="146" t="str">
        <f>IF(VLOOKUP($B19,Takings!$B:$P,13,0)=0,"",VLOOKUP($B19,Takings!$B:$P,13,0))</f>
        <v>STORM</v>
      </c>
      <c r="O19" s="145" t="str">
        <f>IF(VLOOKUP($B19,Takings!$B:$P,14,0)=0,"",VLOOKUP($B19,Takings!$B:$P,14,0))</f>
        <v/>
      </c>
      <c r="P19" s="144" t="str">
        <f>IF(VLOOKUP($B19,Takings!$B:$P,15,0)=0,"",VLOOKUP($B19,Takings!$B:$P,15,0))</f>
        <v/>
      </c>
    </row>
    <row r="20" spans="1:16" s="113" customFormat="1" x14ac:dyDescent="0.35">
      <c r="A20" s="152" t="s">
        <v>738</v>
      </c>
      <c r="B20" s="151">
        <v>40564</v>
      </c>
      <c r="C20" s="147">
        <f>SUMIF(Takings!$B:$B,'2011'!$B20,Takings!C:C)</f>
        <v>1464.85</v>
      </c>
      <c r="D20" s="119">
        <f>SUMIF(Takings!$B:$B,'2011'!$B20,Takings!D:D)</f>
        <v>0</v>
      </c>
      <c r="E20" s="119">
        <f>SUMIF(Takings!$B:$B,'2011'!$B20,Takings!E:E)</f>
        <v>0</v>
      </c>
      <c r="F20" s="149">
        <f>SUMIF(Takings!$B:$B,'2011'!$B20,Takings!F:F)</f>
        <v>657</v>
      </c>
      <c r="G20" s="150">
        <f>SUMIF(Takings!$B:$B,'2011'!$B20,Takings!G:G)</f>
        <v>40</v>
      </c>
      <c r="H20" s="149">
        <f t="shared" si="8"/>
        <v>16.425000000000001</v>
      </c>
      <c r="I20" s="147">
        <f>SUMIF(Takings!$B:$B,'2011'!$B20,Takings!I:I)</f>
        <v>807.85</v>
      </c>
      <c r="J20" s="148">
        <f>SUMIF(Takings!$B:$B,'2011'!$B20,Takings!J:J)</f>
        <v>16</v>
      </c>
      <c r="K20" s="148">
        <f t="shared" si="9"/>
        <v>56</v>
      </c>
      <c r="L20" s="147">
        <f t="shared" si="10"/>
        <v>50.490625000000001</v>
      </c>
      <c r="M20" s="149">
        <f t="shared" si="11"/>
        <v>26.158035714285713</v>
      </c>
      <c r="N20" s="146" t="str">
        <f>IF(VLOOKUP($B20,Takings!$B:$P,13,0)=0,"",VLOOKUP($B20,Takings!$B:$P,13,0))</f>
        <v>STORM</v>
      </c>
      <c r="O20" s="145" t="str">
        <f>IF(VLOOKUP($B20,Takings!$B:$P,14,0)=0,"",VLOOKUP($B20,Takings!$B:$P,14,0))</f>
        <v/>
      </c>
      <c r="P20" s="144" t="str">
        <f>IF(VLOOKUP($B20,Takings!$B:$P,15,0)=0,"",VLOOKUP($B20,Takings!$B:$P,15,0))</f>
        <v/>
      </c>
    </row>
    <row r="21" spans="1:16" s="113" customFormat="1" x14ac:dyDescent="0.35">
      <c r="A21" s="152" t="s">
        <v>738</v>
      </c>
      <c r="B21" s="151">
        <v>40565</v>
      </c>
      <c r="C21" s="147">
        <f>SUMIF(Takings!$B:$B,'2011'!$B21,Takings!C:C)</f>
        <v>1072.17</v>
      </c>
      <c r="D21" s="119">
        <f>SUMIF(Takings!$B:$B,'2011'!$B21,Takings!D:D)</f>
        <v>0</v>
      </c>
      <c r="E21" s="119">
        <f>SUMIF(Takings!$B:$B,'2011'!$B21,Takings!E:E)</f>
        <v>0</v>
      </c>
      <c r="F21" s="149">
        <f>SUMIF(Takings!$B:$B,'2011'!$B21,Takings!F:F)</f>
        <v>436.45</v>
      </c>
      <c r="G21" s="150">
        <f>SUMIF(Takings!$B:$B,'2011'!$B21,Takings!G:G)</f>
        <v>20</v>
      </c>
      <c r="H21" s="149">
        <f t="shared" si="8"/>
        <v>21.822499999999998</v>
      </c>
      <c r="I21" s="147">
        <f>SUMIF(Takings!$B:$B,'2011'!$B21,Takings!I:I)</f>
        <v>635.72</v>
      </c>
      <c r="J21" s="148">
        <f>SUMIF(Takings!$B:$B,'2011'!$B21,Takings!J:J)</f>
        <v>12</v>
      </c>
      <c r="K21" s="148">
        <f t="shared" si="9"/>
        <v>32</v>
      </c>
      <c r="L21" s="147">
        <f t="shared" si="10"/>
        <v>52.976666666666667</v>
      </c>
      <c r="M21" s="149">
        <f t="shared" si="11"/>
        <v>33.505312500000002</v>
      </c>
      <c r="N21" s="146" t="str">
        <f>IF(VLOOKUP($B21,Takings!$B:$P,13,0)=0,"",VLOOKUP($B21,Takings!$B:$P,13,0))</f>
        <v>STORM</v>
      </c>
      <c r="O21" s="145" t="str">
        <f>IF(VLOOKUP($B21,Takings!$B:$P,14,0)=0,"",VLOOKUP($B21,Takings!$B:$P,14,0))</f>
        <v/>
      </c>
      <c r="P21" s="144" t="str">
        <f>IF(VLOOKUP($B21,Takings!$B:$P,15,0)=0,"",VLOOKUP($B21,Takings!$B:$P,15,0))</f>
        <v/>
      </c>
    </row>
    <row r="22" spans="1:16" s="113" customFormat="1" x14ac:dyDescent="0.35">
      <c r="A22" s="124"/>
      <c r="B22" s="123">
        <v>40566</v>
      </c>
      <c r="C22" s="119">
        <f>SUM(C16:C21)</f>
        <v>6330.99</v>
      </c>
      <c r="D22" s="119">
        <f>VLOOKUP($B22,Takings!$B:$P,3,0)</f>
        <v>2470.96</v>
      </c>
      <c r="E22" s="122">
        <f>SUM(C22:D22)</f>
        <v>8801.9500000000007</v>
      </c>
      <c r="F22" s="118"/>
      <c r="G22" s="121">
        <f>SUM(G16:G21)</f>
        <v>178</v>
      </c>
      <c r="H22" s="118">
        <f>AVERAGE(H16:H21)</f>
        <v>17.442682900432899</v>
      </c>
      <c r="I22" s="119">
        <f>SUM(I16:I21)</f>
        <v>2588.1899999999996</v>
      </c>
      <c r="J22" s="120">
        <f>SUM(J16:J21)</f>
        <v>54</v>
      </c>
      <c r="K22" s="120">
        <f>SUM(G22,J22)</f>
        <v>232</v>
      </c>
      <c r="L22" s="119">
        <f>AVERAGE(L16:L21)</f>
        <v>38.247614087301585</v>
      </c>
      <c r="M22" s="118">
        <f>AVERAGE(M16:M21)</f>
        <v>22.849049426818102</v>
      </c>
      <c r="N22" s="117" t="str">
        <f>IF(VLOOKUP($B22,Takings!$B:$P,13,0)=0,"",VLOOKUP($B22,Takings!$B:$P,13,0))</f>
        <v>STORM</v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52" t="s">
        <v>740</v>
      </c>
      <c r="B23" s="151">
        <v>40567</v>
      </c>
      <c r="C23" s="147">
        <f>SUMIF(Takings!$B:$B,'2011'!$B23,Takings!C:C)</f>
        <v>0</v>
      </c>
      <c r="D23" s="119">
        <f>SUMIF(Takings!$B:$B,'2011'!$B23,Takings!D:D)</f>
        <v>0</v>
      </c>
      <c r="E23" s="119">
        <f>SUMIF(Takings!$B:$B,'2011'!$B23,Takings!E:E)</f>
        <v>0</v>
      </c>
      <c r="F23" s="149">
        <f>SUMIF(Takings!$B:$B,'2011'!$B23,Takings!F:F)</f>
        <v>0</v>
      </c>
      <c r="G23" s="150">
        <f>SUMIF(Takings!$B:$B,'2011'!$B23,Takings!G:G)</f>
        <v>0</v>
      </c>
      <c r="H23" s="149">
        <f t="shared" ref="H23:H28" si="12">IFERROR(F23/G23,0)</f>
        <v>0</v>
      </c>
      <c r="I23" s="147">
        <f>SUMIF(Takings!$B:$B,'2011'!$B23,Takings!I:I)</f>
        <v>0</v>
      </c>
      <c r="J23" s="148">
        <f>SUMIF(Takings!$B:$B,'2011'!$B23,Takings!J:J)</f>
        <v>0</v>
      </c>
      <c r="K23" s="148">
        <f t="shared" ref="K23:K28" si="13">IFERROR(SUM(G23,J23),0)</f>
        <v>0</v>
      </c>
      <c r="L23" s="147">
        <f t="shared" ref="L23:L28" si="14">IFERROR(MEDIAN(I23/J23),0)</f>
        <v>0</v>
      </c>
      <c r="M23" s="149">
        <f t="shared" ref="M23:M28" si="15">IFERROR(SUM(F23,I23)/K23,0)</f>
        <v>0</v>
      </c>
      <c r="N23" s="146" t="str">
        <f>IF(VLOOKUP($B23,Takings!$B:$P,13,0)=0,"",VLOOKUP($B23,Takings!$B:$P,13,0))</f>
        <v>STORM</v>
      </c>
      <c r="O23" s="145" t="str">
        <f>IF(VLOOKUP($B23,Takings!$B:$P,14,0)=0,"",VLOOKUP($B23,Takings!$B:$P,14,0))</f>
        <v/>
      </c>
      <c r="P23" s="144" t="str">
        <f>IF(VLOOKUP($B23,Takings!$B:$P,15,0)=0,"",VLOOKUP($B23,Takings!$B:$P,15,0))</f>
        <v/>
      </c>
    </row>
    <row r="24" spans="1:16" s="113" customFormat="1" x14ac:dyDescent="0.35">
      <c r="A24" s="152" t="s">
        <v>740</v>
      </c>
      <c r="B24" s="151">
        <v>40568</v>
      </c>
      <c r="C24" s="147">
        <f>SUMIF(Takings!$B:$B,'2011'!$B24,Takings!C:C)</f>
        <v>0</v>
      </c>
      <c r="D24" s="119">
        <f>SUMIF(Takings!$B:$B,'2011'!$B24,Takings!D:D)</f>
        <v>0</v>
      </c>
      <c r="E24" s="119">
        <f>SUMIF(Takings!$B:$B,'2011'!$B24,Takings!E:E)</f>
        <v>0</v>
      </c>
      <c r="F24" s="149">
        <f>SUMIF(Takings!$B:$B,'2011'!$B24,Takings!F:F)</f>
        <v>0</v>
      </c>
      <c r="G24" s="150">
        <f>SUMIF(Takings!$B:$B,'2011'!$B24,Takings!G:G)</f>
        <v>0</v>
      </c>
      <c r="H24" s="149">
        <f t="shared" si="12"/>
        <v>0</v>
      </c>
      <c r="I24" s="147">
        <f>SUMIF(Takings!$B:$B,'2011'!$B24,Takings!I:I)</f>
        <v>0</v>
      </c>
      <c r="J24" s="148">
        <f>SUMIF(Takings!$B:$B,'2011'!$B24,Takings!J:J)</f>
        <v>0</v>
      </c>
      <c r="K24" s="148">
        <f t="shared" si="13"/>
        <v>0</v>
      </c>
      <c r="L24" s="147">
        <f t="shared" si="14"/>
        <v>0</v>
      </c>
      <c r="M24" s="149">
        <f t="shared" si="15"/>
        <v>0</v>
      </c>
      <c r="N24" s="146" t="str">
        <f>IF(VLOOKUP($B24,Takings!$B:$P,13,0)=0,"",VLOOKUP($B24,Takings!$B:$P,13,0))</f>
        <v>STORM</v>
      </c>
      <c r="O24" s="145" t="str">
        <f>IF(VLOOKUP($B24,Takings!$B:$P,14,0)=0,"",VLOOKUP($B24,Takings!$B:$P,14,0))</f>
        <v/>
      </c>
      <c r="P24" s="144" t="str">
        <f>IF(VLOOKUP($B24,Takings!$B:$P,15,0)=0,"",VLOOKUP($B24,Takings!$B:$P,15,0))</f>
        <v/>
      </c>
    </row>
    <row r="25" spans="1:16" s="113" customFormat="1" x14ac:dyDescent="0.35">
      <c r="A25" s="152" t="s">
        <v>740</v>
      </c>
      <c r="B25" s="151">
        <v>40569</v>
      </c>
      <c r="C25" s="147">
        <f>SUMIF(Takings!$B:$B,'2011'!$B25,Takings!C:C)</f>
        <v>0</v>
      </c>
      <c r="D25" s="119">
        <f>SUMIF(Takings!$B:$B,'2011'!$B25,Takings!D:D)</f>
        <v>0</v>
      </c>
      <c r="E25" s="119">
        <f>SUMIF(Takings!$B:$B,'2011'!$B25,Takings!E:E)</f>
        <v>0</v>
      </c>
      <c r="F25" s="149">
        <f>SUMIF(Takings!$B:$B,'2011'!$B25,Takings!F:F)</f>
        <v>0</v>
      </c>
      <c r="G25" s="150">
        <f>SUMIF(Takings!$B:$B,'2011'!$B25,Takings!G:G)</f>
        <v>0</v>
      </c>
      <c r="H25" s="149">
        <f t="shared" si="12"/>
        <v>0</v>
      </c>
      <c r="I25" s="147">
        <f>SUMIF(Takings!$B:$B,'2011'!$B25,Takings!I:I)</f>
        <v>0</v>
      </c>
      <c r="J25" s="148">
        <f>SUMIF(Takings!$B:$B,'2011'!$B25,Takings!J:J)</f>
        <v>0</v>
      </c>
      <c r="K25" s="148">
        <f t="shared" si="13"/>
        <v>0</v>
      </c>
      <c r="L25" s="147">
        <f t="shared" si="14"/>
        <v>0</v>
      </c>
      <c r="M25" s="149">
        <f t="shared" si="15"/>
        <v>0</v>
      </c>
      <c r="N25" s="146" t="str">
        <f>IF(VLOOKUP($B25,Takings!$B:$P,13,0)=0,"",VLOOKUP($B25,Takings!$B:$P,13,0))</f>
        <v>STORM</v>
      </c>
      <c r="O25" s="145" t="str">
        <f>IF(VLOOKUP($B25,Takings!$B:$P,14,0)=0,"",VLOOKUP($B25,Takings!$B:$P,14,0))</f>
        <v/>
      </c>
      <c r="P25" s="144" t="str">
        <f>IF(VLOOKUP($B25,Takings!$B:$P,15,0)=0,"",VLOOKUP($B25,Takings!$B:$P,15,0))</f>
        <v/>
      </c>
    </row>
    <row r="26" spans="1:16" s="113" customFormat="1" x14ac:dyDescent="0.35">
      <c r="A26" s="152" t="s">
        <v>740</v>
      </c>
      <c r="B26" s="151">
        <v>40570</v>
      </c>
      <c r="C26" s="147">
        <f>SUMIF(Takings!$B:$B,'2011'!$B26,Takings!C:C)</f>
        <v>0</v>
      </c>
      <c r="D26" s="119">
        <f>SUMIF(Takings!$B:$B,'2011'!$B26,Takings!D:D)</f>
        <v>0</v>
      </c>
      <c r="E26" s="119">
        <f>SUMIF(Takings!$B:$B,'2011'!$B26,Takings!E:E)</f>
        <v>0</v>
      </c>
      <c r="F26" s="149">
        <f>SUMIF(Takings!$B:$B,'2011'!$B26,Takings!F:F)</f>
        <v>0</v>
      </c>
      <c r="G26" s="150">
        <f>SUMIF(Takings!$B:$B,'2011'!$B26,Takings!G:G)</f>
        <v>0</v>
      </c>
      <c r="H26" s="149">
        <f t="shared" si="12"/>
        <v>0</v>
      </c>
      <c r="I26" s="147">
        <f>SUMIF(Takings!$B:$B,'2011'!$B26,Takings!I:I)</f>
        <v>0</v>
      </c>
      <c r="J26" s="148">
        <f>SUMIF(Takings!$B:$B,'2011'!$B26,Takings!J:J)</f>
        <v>0</v>
      </c>
      <c r="K26" s="148">
        <f t="shared" si="13"/>
        <v>0</v>
      </c>
      <c r="L26" s="147">
        <f t="shared" si="14"/>
        <v>0</v>
      </c>
      <c r="M26" s="149">
        <f t="shared" si="15"/>
        <v>0</v>
      </c>
      <c r="N26" s="146" t="str">
        <f>IF(VLOOKUP($B26,Takings!$B:$P,13,0)=0,"",VLOOKUP($B26,Takings!$B:$P,13,0))</f>
        <v>STORM</v>
      </c>
      <c r="O26" s="145" t="str">
        <f>IF(VLOOKUP($B26,Takings!$B:$P,14,0)=0,"",VLOOKUP($B26,Takings!$B:$P,14,0))</f>
        <v/>
      </c>
      <c r="P26" s="144" t="str">
        <f>IF(VLOOKUP($B26,Takings!$B:$P,15,0)=0,"",VLOOKUP($B26,Takings!$B:$P,15,0))</f>
        <v/>
      </c>
    </row>
    <row r="27" spans="1:16" s="113" customFormat="1" x14ac:dyDescent="0.35">
      <c r="A27" s="152" t="s">
        <v>740</v>
      </c>
      <c r="B27" s="151">
        <v>40571</v>
      </c>
      <c r="C27" s="147">
        <f>SUMIF(Takings!$B:$B,'2011'!$B27,Takings!C:C)</f>
        <v>0</v>
      </c>
      <c r="D27" s="119">
        <f>SUMIF(Takings!$B:$B,'2011'!$B27,Takings!D:D)</f>
        <v>0</v>
      </c>
      <c r="E27" s="119">
        <f>SUMIF(Takings!$B:$B,'2011'!$B27,Takings!E:E)</f>
        <v>0</v>
      </c>
      <c r="F27" s="149">
        <f>SUMIF(Takings!$B:$B,'2011'!$B27,Takings!F:F)</f>
        <v>0</v>
      </c>
      <c r="G27" s="150">
        <f>SUMIF(Takings!$B:$B,'2011'!$B27,Takings!G:G)</f>
        <v>0</v>
      </c>
      <c r="H27" s="149">
        <f t="shared" si="12"/>
        <v>0</v>
      </c>
      <c r="I27" s="147">
        <f>SUMIF(Takings!$B:$B,'2011'!$B27,Takings!I:I)</f>
        <v>0</v>
      </c>
      <c r="J27" s="148">
        <f>SUMIF(Takings!$B:$B,'2011'!$B27,Takings!J:J)</f>
        <v>0</v>
      </c>
      <c r="K27" s="148">
        <f t="shared" si="13"/>
        <v>0</v>
      </c>
      <c r="L27" s="147">
        <f t="shared" si="14"/>
        <v>0</v>
      </c>
      <c r="M27" s="149">
        <f t="shared" si="15"/>
        <v>0</v>
      </c>
      <c r="N27" s="146" t="str">
        <f>IF(VLOOKUP($B27,Takings!$B:$P,13,0)=0,"",VLOOKUP($B27,Takings!$B:$P,13,0))</f>
        <v>STORM</v>
      </c>
      <c r="O27" s="145" t="str">
        <f>IF(VLOOKUP($B27,Takings!$B:$P,14,0)=0,"",VLOOKUP($B27,Takings!$B:$P,14,0))</f>
        <v/>
      </c>
      <c r="P27" s="144" t="str">
        <f>IF(VLOOKUP($B27,Takings!$B:$P,15,0)=0,"",VLOOKUP($B27,Takings!$B:$P,15,0))</f>
        <v/>
      </c>
    </row>
    <row r="28" spans="1:16" s="113" customFormat="1" x14ac:dyDescent="0.35">
      <c r="A28" s="152" t="s">
        <v>740</v>
      </c>
      <c r="B28" s="151">
        <v>40572</v>
      </c>
      <c r="C28" s="147">
        <f>SUMIF(Takings!$B:$B,'2011'!$B28,Takings!C:C)</f>
        <v>0</v>
      </c>
      <c r="D28" s="119">
        <f>SUMIF(Takings!$B:$B,'2011'!$B28,Takings!D:D)</f>
        <v>0</v>
      </c>
      <c r="E28" s="119">
        <f>SUMIF(Takings!$B:$B,'2011'!$B28,Takings!E:E)</f>
        <v>0</v>
      </c>
      <c r="F28" s="149">
        <f>SUMIF(Takings!$B:$B,'2011'!$B28,Takings!F:F)</f>
        <v>0</v>
      </c>
      <c r="G28" s="150">
        <f>SUMIF(Takings!$B:$B,'2011'!$B28,Takings!G:G)</f>
        <v>0</v>
      </c>
      <c r="H28" s="149">
        <f t="shared" si="12"/>
        <v>0</v>
      </c>
      <c r="I28" s="147">
        <f>SUMIF(Takings!$B:$B,'2011'!$B28,Takings!I:I)</f>
        <v>0</v>
      </c>
      <c r="J28" s="148">
        <f>SUMIF(Takings!$B:$B,'2011'!$B28,Takings!J:J)</f>
        <v>0</v>
      </c>
      <c r="K28" s="148">
        <f t="shared" si="13"/>
        <v>0</v>
      </c>
      <c r="L28" s="147">
        <f t="shared" si="14"/>
        <v>0</v>
      </c>
      <c r="M28" s="149">
        <f t="shared" si="15"/>
        <v>0</v>
      </c>
      <c r="N28" s="146" t="str">
        <f>IF(VLOOKUP($B28,Takings!$B:$P,13,0)=0,"",VLOOKUP($B28,Takings!$B:$P,13,0))</f>
        <v>STORM</v>
      </c>
      <c r="O28" s="145" t="str">
        <f>IF(VLOOKUP($B28,Takings!$B:$P,14,0)=0,"",VLOOKUP($B28,Takings!$B:$P,14,0))</f>
        <v/>
      </c>
      <c r="P28" s="144" t="str">
        <f>IF(VLOOKUP($B28,Takings!$B:$P,15,0)=0,"",VLOOKUP($B28,Takings!$B:$P,15,0))</f>
        <v/>
      </c>
    </row>
    <row r="29" spans="1:16" s="113" customFormat="1" x14ac:dyDescent="0.35">
      <c r="A29" s="124"/>
      <c r="B29" s="123">
        <v>40573</v>
      </c>
      <c r="C29" s="119">
        <f>SUM(C23:C28)</f>
        <v>0</v>
      </c>
      <c r="D29" s="119">
        <f>VLOOKUP($B29,Takings!$B:$P,3,0)</f>
        <v>4219.83</v>
      </c>
      <c r="E29" s="122">
        <f>SUM(C29:D29)</f>
        <v>4219.83</v>
      </c>
      <c r="F29" s="118"/>
      <c r="G29" s="121">
        <f>SUM(G23:G28)</f>
        <v>0</v>
      </c>
      <c r="H29" s="118">
        <f>AVERAGE(H23:H28)</f>
        <v>0</v>
      </c>
      <c r="I29" s="119">
        <f>SUM(I23:I28)</f>
        <v>0</v>
      </c>
      <c r="J29" s="120">
        <f>SUM(J23:J28)</f>
        <v>0</v>
      </c>
      <c r="K29" s="120">
        <f>SUM(G29,J29)</f>
        <v>0</v>
      </c>
      <c r="L29" s="119">
        <f>AVERAGE(L23:L28)</f>
        <v>0</v>
      </c>
      <c r="M29" s="118">
        <f>AVERAGE(M23:M28)</f>
        <v>0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53" t="s">
        <v>741</v>
      </c>
      <c r="B30" s="132">
        <v>40574</v>
      </c>
      <c r="C30" s="129">
        <f>SUMIF(Takings!$B:$B,'2011'!$B30,Takings!C:C)</f>
        <v>1614.41</v>
      </c>
      <c r="D30" s="119">
        <f>SUMIF(Takings!$B:$B,'2011'!$B30,Takings!D:D)</f>
        <v>0</v>
      </c>
      <c r="E30" s="119">
        <f>SUMIF(Takings!$B:$B,'2011'!$B30,Takings!E:E)</f>
        <v>0</v>
      </c>
      <c r="F30" s="128">
        <f>SUMIF(Takings!$B:$B,'2011'!$B30,Takings!F:F)</f>
        <v>876.4</v>
      </c>
      <c r="G30" s="131">
        <f>SUMIF(Takings!$B:$B,'2011'!$B30,Takings!G:G)</f>
        <v>40</v>
      </c>
      <c r="H30" s="128">
        <f t="shared" ref="H30:H35" si="16">IFERROR(F30/G30,0)</f>
        <v>21.91</v>
      </c>
      <c r="I30" s="129">
        <f>SUMIF(Takings!$B:$B,'2011'!$B30,Takings!I:I)</f>
        <v>738.01</v>
      </c>
      <c r="J30" s="130">
        <f>SUMIF(Takings!$B:$B,'2011'!$B30,Takings!J:J)</f>
        <v>11</v>
      </c>
      <c r="K30" s="130">
        <f t="shared" ref="K30:K35" si="17">IFERROR(SUM(G30,J30),0)</f>
        <v>51</v>
      </c>
      <c r="L30" s="129">
        <f t="shared" ref="L30:L35" si="18">IFERROR(MEDIAN(I30/J30),0)</f>
        <v>67.091818181818184</v>
      </c>
      <c r="M30" s="128">
        <f t="shared" ref="M30:M35" si="19">IFERROR(SUM(F30,I30)/K30,0)</f>
        <v>31.655098039215684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53" t="s">
        <v>741</v>
      </c>
      <c r="B31" s="132">
        <v>40575</v>
      </c>
      <c r="C31" s="129">
        <f>SUMIF(Takings!$B:$B,'2011'!$B31,Takings!C:C)</f>
        <v>1550.08</v>
      </c>
      <c r="D31" s="119">
        <f>SUMIF(Takings!$B:$B,'2011'!$B31,Takings!D:D)</f>
        <v>0</v>
      </c>
      <c r="E31" s="119">
        <f>SUMIF(Takings!$B:$B,'2011'!$B31,Takings!E:E)</f>
        <v>0</v>
      </c>
      <c r="F31" s="128">
        <f>SUMIF(Takings!$B:$B,'2011'!$B31,Takings!F:F)</f>
        <v>314.25</v>
      </c>
      <c r="G31" s="131">
        <f>SUMIF(Takings!$B:$B,'2011'!$B31,Takings!G:G)</f>
        <v>29</v>
      </c>
      <c r="H31" s="128">
        <f t="shared" si="16"/>
        <v>10.836206896551724</v>
      </c>
      <c r="I31" s="129">
        <f>SUMIF(Takings!$B:$B,'2011'!$B31,Takings!I:I)</f>
        <v>1235.83</v>
      </c>
      <c r="J31" s="130">
        <f>SUMIF(Takings!$B:$B,'2011'!$B31,Takings!J:J)</f>
        <v>15</v>
      </c>
      <c r="K31" s="130">
        <f t="shared" si="17"/>
        <v>44</v>
      </c>
      <c r="L31" s="129">
        <f t="shared" si="18"/>
        <v>82.388666666666666</v>
      </c>
      <c r="M31" s="128">
        <f t="shared" si="19"/>
        <v>35.229090909090907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x14ac:dyDescent="0.35">
      <c r="A32" s="153" t="s">
        <v>741</v>
      </c>
      <c r="B32" s="132">
        <v>40576</v>
      </c>
      <c r="C32" s="129">
        <f>SUMIF(Takings!$B:$B,'2011'!$B32,Takings!C:C)</f>
        <v>778.6</v>
      </c>
      <c r="D32" s="119">
        <f>SUMIF(Takings!$B:$B,'2011'!$B32,Takings!D:D)</f>
        <v>0</v>
      </c>
      <c r="E32" s="119">
        <f>SUMIF(Takings!$B:$B,'2011'!$B32,Takings!E:E)</f>
        <v>0</v>
      </c>
      <c r="F32" s="128">
        <f>SUMIF(Takings!$B:$B,'2011'!$B32,Takings!F:F)</f>
        <v>370.5</v>
      </c>
      <c r="G32" s="131">
        <f>SUMIF(Takings!$B:$B,'2011'!$B32,Takings!G:G)</f>
        <v>24</v>
      </c>
      <c r="H32" s="128">
        <f t="shared" si="16"/>
        <v>15.4375</v>
      </c>
      <c r="I32" s="129">
        <f>SUMIF(Takings!$B:$B,'2011'!$B32,Takings!I:I)</f>
        <v>408.1</v>
      </c>
      <c r="J32" s="130">
        <f>SUMIF(Takings!$B:$B,'2011'!$B32,Takings!J:J)</f>
        <v>13</v>
      </c>
      <c r="K32" s="130">
        <f t="shared" si="17"/>
        <v>37</v>
      </c>
      <c r="L32" s="129">
        <f t="shared" si="18"/>
        <v>31.392307692307693</v>
      </c>
      <c r="M32" s="128">
        <f t="shared" si="19"/>
        <v>21.043243243243243</v>
      </c>
      <c r="N32" s="127" t="str">
        <f>IF(VLOOKUP($B32,Takings!$B:$P,13,0)=0,"",VLOOKUP($B32,Takings!$B:$P,13,0))</f>
        <v/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53" t="s">
        <v>741</v>
      </c>
      <c r="B33" s="132">
        <v>40577</v>
      </c>
      <c r="C33" s="129">
        <f>SUMIF(Takings!$B:$B,'2011'!$B33,Takings!C:C)</f>
        <v>921.58</v>
      </c>
      <c r="D33" s="119">
        <f>SUMIF(Takings!$B:$B,'2011'!$B33,Takings!D:D)</f>
        <v>0</v>
      </c>
      <c r="E33" s="119">
        <f>SUMIF(Takings!$B:$B,'2011'!$B33,Takings!E:E)</f>
        <v>0</v>
      </c>
      <c r="F33" s="128">
        <f>SUMIF(Takings!$B:$B,'2011'!$B33,Takings!F:F)</f>
        <v>718.55</v>
      </c>
      <c r="G33" s="131">
        <f>SUMIF(Takings!$B:$B,'2011'!$B33,Takings!G:G)</f>
        <v>35</v>
      </c>
      <c r="H33" s="128">
        <f t="shared" si="16"/>
        <v>20.529999999999998</v>
      </c>
      <c r="I33" s="129">
        <f>SUMIF(Takings!$B:$B,'2011'!$B33,Takings!I:I)</f>
        <v>203.03</v>
      </c>
      <c r="J33" s="130">
        <f>SUMIF(Takings!$B:$B,'2011'!$B33,Takings!J:J)</f>
        <v>8</v>
      </c>
      <c r="K33" s="130">
        <f t="shared" si="17"/>
        <v>43</v>
      </c>
      <c r="L33" s="129">
        <f t="shared" si="18"/>
        <v>25.37875</v>
      </c>
      <c r="M33" s="128">
        <f t="shared" si="19"/>
        <v>21.432093023255813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53" t="s">
        <v>741</v>
      </c>
      <c r="B34" s="132">
        <v>40578</v>
      </c>
      <c r="C34" s="129">
        <f>SUMIF(Takings!$B:$B,'2011'!$B34,Takings!C:C)</f>
        <v>1602.57</v>
      </c>
      <c r="D34" s="119">
        <f>SUMIF(Takings!$B:$B,'2011'!$B34,Takings!D:D)</f>
        <v>0</v>
      </c>
      <c r="E34" s="119">
        <f>SUMIF(Takings!$B:$B,'2011'!$B34,Takings!E:E)</f>
        <v>0</v>
      </c>
      <c r="F34" s="128">
        <f>SUMIF(Takings!$B:$B,'2011'!$B34,Takings!F:F)</f>
        <v>991.35</v>
      </c>
      <c r="G34" s="131">
        <f>SUMIF(Takings!$B:$B,'2011'!$B34,Takings!G:G)</f>
        <v>52</v>
      </c>
      <c r="H34" s="128">
        <f t="shared" si="16"/>
        <v>19.064423076923077</v>
      </c>
      <c r="I34" s="129">
        <f>SUMIF(Takings!$B:$B,'2011'!$B34,Takings!I:I)</f>
        <v>611.22</v>
      </c>
      <c r="J34" s="130">
        <f>SUMIF(Takings!$B:$B,'2011'!$B34,Takings!J:J)</f>
        <v>14</v>
      </c>
      <c r="K34" s="130">
        <f t="shared" si="17"/>
        <v>66</v>
      </c>
      <c r="L34" s="129">
        <f t="shared" si="18"/>
        <v>43.658571428571427</v>
      </c>
      <c r="M34" s="128">
        <f t="shared" si="19"/>
        <v>24.28136363636364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53" t="s">
        <v>741</v>
      </c>
      <c r="B35" s="132">
        <v>40579</v>
      </c>
      <c r="C35" s="129">
        <f>SUMIF(Takings!$B:$B,'2011'!$B35,Takings!C:C)</f>
        <v>713.36</v>
      </c>
      <c r="D35" s="119">
        <f>SUMIF(Takings!$B:$B,'2011'!$B35,Takings!D:D)</f>
        <v>0</v>
      </c>
      <c r="E35" s="119">
        <f>SUMIF(Takings!$B:$B,'2011'!$B35,Takings!E:E)</f>
        <v>0</v>
      </c>
      <c r="F35" s="128">
        <f>SUMIF(Takings!$B:$B,'2011'!$B35,Takings!F:F)</f>
        <v>479.25</v>
      </c>
      <c r="G35" s="131">
        <f>SUMIF(Takings!$B:$B,'2011'!$B35,Takings!G:G)</f>
        <v>24</v>
      </c>
      <c r="H35" s="128">
        <f t="shared" si="16"/>
        <v>19.96875</v>
      </c>
      <c r="I35" s="129">
        <f>SUMIF(Takings!$B:$B,'2011'!$B35,Takings!I:I)</f>
        <v>234.11</v>
      </c>
      <c r="J35" s="130">
        <f>SUMIF(Takings!$B:$B,'2011'!$B35,Takings!J:J)</f>
        <v>6</v>
      </c>
      <c r="K35" s="130">
        <f t="shared" si="17"/>
        <v>30</v>
      </c>
      <c r="L35" s="129">
        <f t="shared" si="18"/>
        <v>39.018333333333338</v>
      </c>
      <c r="M35" s="128">
        <f t="shared" si="19"/>
        <v>23.778666666666666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40580</v>
      </c>
      <c r="C36" s="119">
        <f>SUM(C30:C35)</f>
        <v>7180.5999999999995</v>
      </c>
      <c r="D36" s="119">
        <f>VLOOKUP($B36,Takings!$B:$P,3,0)</f>
        <v>3110.4</v>
      </c>
      <c r="E36" s="122">
        <f>SUM(C36:D36)</f>
        <v>10291</v>
      </c>
      <c r="F36" s="118"/>
      <c r="G36" s="121">
        <f>SUM(G30:G35)</f>
        <v>204</v>
      </c>
      <c r="H36" s="118">
        <f>AVERAGE(H30:H35)</f>
        <v>17.957813328912469</v>
      </c>
      <c r="I36" s="119">
        <f>SUM(I30:I35)</f>
        <v>3430.3000000000006</v>
      </c>
      <c r="J36" s="120">
        <f>SUM(J30:J35)</f>
        <v>67</v>
      </c>
      <c r="K36" s="120">
        <f>SUM(G36,J36)</f>
        <v>271</v>
      </c>
      <c r="L36" s="119">
        <f>AVERAGE(L30:L35)</f>
        <v>48.154741217116218</v>
      </c>
      <c r="M36" s="118">
        <f>AVERAGE(M30:M35)</f>
        <v>26.236592586305989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x14ac:dyDescent="0.35">
      <c r="A37" s="153" t="s">
        <v>743</v>
      </c>
      <c r="B37" s="132">
        <v>40581</v>
      </c>
      <c r="C37" s="129">
        <f>SUMIF(Takings!$B:$B,'2011'!$B37,Takings!C:C)</f>
        <v>791.63</v>
      </c>
      <c r="D37" s="119">
        <f>SUMIF(Takings!$B:$B,'2011'!$B37,Takings!D:D)</f>
        <v>0</v>
      </c>
      <c r="E37" s="119">
        <f>SUMIF(Takings!$B:$B,'2011'!$B37,Takings!E:E)</f>
        <v>0</v>
      </c>
      <c r="F37" s="128">
        <f>SUMIF(Takings!$B:$B,'2011'!$B37,Takings!F:F)</f>
        <v>497.1</v>
      </c>
      <c r="G37" s="131">
        <f>SUMIF(Takings!$B:$B,'2011'!$B37,Takings!G:G)</f>
        <v>33</v>
      </c>
      <c r="H37" s="128">
        <f t="shared" ref="H37:H42" si="20">IFERROR(F37/G37,0)</f>
        <v>15.063636363636364</v>
      </c>
      <c r="I37" s="129">
        <f>SUMIF(Takings!$B:$B,'2011'!$B37,Takings!I:I)</f>
        <v>294.52999999999997</v>
      </c>
      <c r="J37" s="130">
        <f>SUMIF(Takings!$B:$B,'2011'!$B37,Takings!J:J)</f>
        <v>9</v>
      </c>
      <c r="K37" s="130">
        <f t="shared" ref="K37:K42" si="21">IFERROR(SUM(G37,J37),0)</f>
        <v>42</v>
      </c>
      <c r="L37" s="129">
        <f t="shared" ref="L37:L42" si="22">IFERROR(MEDIAN(I37/J37),0)</f>
        <v>32.725555555555552</v>
      </c>
      <c r="M37" s="128">
        <f t="shared" ref="M37:M42" si="23">IFERROR(SUM(F37,I37)/K37,0)</f>
        <v>18.848333333333333</v>
      </c>
      <c r="N37" s="127" t="str">
        <f>IF(VLOOKUP($B37,Takings!$B:$P,13,0)=0,"",VLOOKUP($B37,Takings!$B:$P,13,0))</f>
        <v/>
      </c>
      <c r="O37" s="126" t="str">
        <f>IF(VLOOKUP($B37,Takings!$B:$P,14,0)=0,"",VLOOKUP($B37,Takings!$B:$P,14,0))</f>
        <v/>
      </c>
      <c r="P37" s="125" t="str">
        <f>IF(VLOOKUP($B37,Takings!$B:$P,15,0)=0,"",VLOOKUP($B37,Takings!$B:$P,15,0))</f>
        <v/>
      </c>
    </row>
    <row r="38" spans="1:16" s="113" customFormat="1" x14ac:dyDescent="0.35">
      <c r="A38" s="153" t="s">
        <v>743</v>
      </c>
      <c r="B38" s="132">
        <v>40582</v>
      </c>
      <c r="C38" s="129">
        <f>SUMIF(Takings!$B:$B,'2011'!$B38,Takings!C:C)</f>
        <v>1129.6500000000001</v>
      </c>
      <c r="D38" s="119">
        <f>SUMIF(Takings!$B:$B,'2011'!$B38,Takings!D:D)</f>
        <v>0</v>
      </c>
      <c r="E38" s="119">
        <f>SUMIF(Takings!$B:$B,'2011'!$B38,Takings!E:E)</f>
        <v>0</v>
      </c>
      <c r="F38" s="128">
        <f>SUMIF(Takings!$B:$B,'2011'!$B38,Takings!F:F)</f>
        <v>737.1</v>
      </c>
      <c r="G38" s="131">
        <f>SUMIF(Takings!$B:$B,'2011'!$B38,Takings!G:G)</f>
        <v>37</v>
      </c>
      <c r="H38" s="128">
        <f t="shared" si="20"/>
        <v>19.921621621621622</v>
      </c>
      <c r="I38" s="129">
        <f>SUMIF(Takings!$B:$B,'2011'!$B38,Takings!I:I)</f>
        <v>392.55</v>
      </c>
      <c r="J38" s="130">
        <f>SUMIF(Takings!$B:$B,'2011'!$B38,Takings!J:J)</f>
        <v>12</v>
      </c>
      <c r="K38" s="130">
        <f t="shared" si="21"/>
        <v>49</v>
      </c>
      <c r="L38" s="129">
        <f t="shared" si="22"/>
        <v>32.712499999999999</v>
      </c>
      <c r="M38" s="128">
        <f t="shared" si="23"/>
        <v>23.054081632653062</v>
      </c>
      <c r="N38" s="127" t="str">
        <f>IF(VLOOKUP($B38,Takings!$B:$P,13,0)=0,"",VLOOKUP($B38,Takings!$B:$P,13,0))</f>
        <v/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x14ac:dyDescent="0.35">
      <c r="A39" s="153" t="s">
        <v>743</v>
      </c>
      <c r="B39" s="132">
        <v>40583</v>
      </c>
      <c r="C39" s="129">
        <f>SUMIF(Takings!$B:$B,'2011'!$B39,Takings!C:C)</f>
        <v>815.07</v>
      </c>
      <c r="D39" s="119">
        <f>SUMIF(Takings!$B:$B,'2011'!$B39,Takings!D:D)</f>
        <v>0</v>
      </c>
      <c r="E39" s="119">
        <f>SUMIF(Takings!$B:$B,'2011'!$B39,Takings!E:E)</f>
        <v>0</v>
      </c>
      <c r="F39" s="128">
        <f>SUMIF(Takings!$B:$B,'2011'!$B39,Takings!F:F)</f>
        <v>553.85</v>
      </c>
      <c r="G39" s="131">
        <f>SUMIF(Takings!$B:$B,'2011'!$B39,Takings!G:G)</f>
        <v>38</v>
      </c>
      <c r="H39" s="128">
        <f t="shared" si="20"/>
        <v>14.575000000000001</v>
      </c>
      <c r="I39" s="129">
        <f>SUMIF(Takings!$B:$B,'2011'!$B39,Takings!I:I)</f>
        <v>261.22000000000003</v>
      </c>
      <c r="J39" s="130">
        <f>SUMIF(Takings!$B:$B,'2011'!$B39,Takings!J:J)</f>
        <v>8</v>
      </c>
      <c r="K39" s="130">
        <f t="shared" si="21"/>
        <v>46</v>
      </c>
      <c r="L39" s="129">
        <f t="shared" si="22"/>
        <v>32.652500000000003</v>
      </c>
      <c r="M39" s="128">
        <f t="shared" si="23"/>
        <v>17.718913043478263</v>
      </c>
      <c r="N39" s="127" t="str">
        <f>IF(VLOOKUP($B39,Takings!$B:$P,13,0)=0,"",VLOOKUP($B39,Takings!$B:$P,13,0))</f>
        <v/>
      </c>
      <c r="O39" s="126" t="str">
        <f>IF(VLOOKUP($B39,Takings!$B:$P,14,0)=0,"",VLOOKUP($B39,Takings!$B:$P,14,0))</f>
        <v/>
      </c>
      <c r="P39" s="125" t="str">
        <f>IF(VLOOKUP($B39,Takings!$B:$P,15,0)=0,"",VLOOKUP($B39,Takings!$B:$P,15,0))</f>
        <v/>
      </c>
    </row>
    <row r="40" spans="1:16" s="113" customFormat="1" x14ac:dyDescent="0.35">
      <c r="A40" s="153" t="s">
        <v>743</v>
      </c>
      <c r="B40" s="132">
        <v>40584</v>
      </c>
      <c r="C40" s="129">
        <f>SUMIF(Takings!$B:$B,'2011'!$B40,Takings!C:C)</f>
        <v>1505.64</v>
      </c>
      <c r="D40" s="119">
        <f>SUMIF(Takings!$B:$B,'2011'!$B40,Takings!D:D)</f>
        <v>0</v>
      </c>
      <c r="E40" s="119">
        <f>SUMIF(Takings!$B:$B,'2011'!$B40,Takings!E:E)</f>
        <v>0</v>
      </c>
      <c r="F40" s="128">
        <f>SUMIF(Takings!$B:$B,'2011'!$B40,Takings!F:F)</f>
        <v>740.1</v>
      </c>
      <c r="G40" s="131">
        <f>SUMIF(Takings!$B:$B,'2011'!$B40,Takings!G:G)</f>
        <v>39</v>
      </c>
      <c r="H40" s="128">
        <f t="shared" si="20"/>
        <v>18.976923076923079</v>
      </c>
      <c r="I40" s="129">
        <f>SUMIF(Takings!$B:$B,'2011'!$B40,Takings!I:I)</f>
        <v>765.54</v>
      </c>
      <c r="J40" s="130">
        <f>SUMIF(Takings!$B:$B,'2011'!$B40,Takings!J:J)</f>
        <v>12</v>
      </c>
      <c r="K40" s="130">
        <f t="shared" si="21"/>
        <v>51</v>
      </c>
      <c r="L40" s="129">
        <f t="shared" si="22"/>
        <v>63.794999999999995</v>
      </c>
      <c r="M40" s="128">
        <f t="shared" si="23"/>
        <v>29.522352941176468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x14ac:dyDescent="0.35">
      <c r="A41" s="153" t="s">
        <v>743</v>
      </c>
      <c r="B41" s="132">
        <v>40585</v>
      </c>
      <c r="C41" s="129">
        <f>SUMIF(Takings!$B:$B,'2011'!$B41,Takings!C:C)</f>
        <v>1662.43</v>
      </c>
      <c r="D41" s="119">
        <f>SUMIF(Takings!$B:$B,'2011'!$B41,Takings!D:D)</f>
        <v>0</v>
      </c>
      <c r="E41" s="119">
        <f>SUMIF(Takings!$B:$B,'2011'!$B41,Takings!E:E)</f>
        <v>0</v>
      </c>
      <c r="F41" s="128">
        <f>SUMIF(Takings!$B:$B,'2011'!$B41,Takings!F:F)</f>
        <v>1015.05</v>
      </c>
      <c r="G41" s="131">
        <f>SUMIF(Takings!$B:$B,'2011'!$B41,Takings!G:G)</f>
        <v>39</v>
      </c>
      <c r="H41" s="128">
        <f t="shared" si="20"/>
        <v>26.026923076923076</v>
      </c>
      <c r="I41" s="129">
        <f>SUMIF(Takings!$B:$B,'2011'!$B41,Takings!I:I)</f>
        <v>647.38</v>
      </c>
      <c r="J41" s="130">
        <f>SUMIF(Takings!$B:$B,'2011'!$B41,Takings!J:J)</f>
        <v>9</v>
      </c>
      <c r="K41" s="130">
        <f t="shared" si="21"/>
        <v>48</v>
      </c>
      <c r="L41" s="129">
        <f t="shared" si="22"/>
        <v>71.931111111111107</v>
      </c>
      <c r="M41" s="128">
        <f t="shared" si="23"/>
        <v>34.633958333333332</v>
      </c>
      <c r="N41" s="127" t="str">
        <f>IF(VLOOKUP($B41,Takings!$B:$P,13,0)=0,"",VLOOKUP($B41,Takings!$B:$P,13,0))</f>
        <v/>
      </c>
      <c r="O41" s="126" t="str">
        <f>IF(VLOOKUP($B41,Takings!$B:$P,14,0)=0,"",VLOOKUP($B41,Takings!$B:$P,14,0))</f>
        <v/>
      </c>
      <c r="P41" s="125" t="str">
        <f>IF(VLOOKUP($B41,Takings!$B:$P,15,0)=0,"",VLOOKUP($B41,Takings!$B:$P,15,0))</f>
        <v/>
      </c>
    </row>
    <row r="42" spans="1:16" s="113" customFormat="1" x14ac:dyDescent="0.35">
      <c r="A42" s="153" t="s">
        <v>743</v>
      </c>
      <c r="B42" s="132">
        <v>40586</v>
      </c>
      <c r="C42" s="129">
        <f>SUMIF(Takings!$B:$B,'2011'!$B42,Takings!C:C)</f>
        <v>585.32000000000005</v>
      </c>
      <c r="D42" s="119">
        <f>SUMIF(Takings!$B:$B,'2011'!$B42,Takings!D:D)</f>
        <v>0</v>
      </c>
      <c r="E42" s="119">
        <f>SUMIF(Takings!$B:$B,'2011'!$B42,Takings!E:E)</f>
        <v>0</v>
      </c>
      <c r="F42" s="128">
        <f>SUMIF(Takings!$B:$B,'2011'!$B42,Takings!F:F)</f>
        <v>357.4</v>
      </c>
      <c r="G42" s="131">
        <f>SUMIF(Takings!$B:$B,'2011'!$B42,Takings!G:G)</f>
        <v>24</v>
      </c>
      <c r="H42" s="128">
        <f t="shared" si="20"/>
        <v>14.891666666666666</v>
      </c>
      <c r="I42" s="129">
        <f>SUMIF(Takings!$B:$B,'2011'!$B42,Takings!I:I)</f>
        <v>227.92</v>
      </c>
      <c r="J42" s="130">
        <f>SUMIF(Takings!$B:$B,'2011'!$B42,Takings!J:J)</f>
        <v>8</v>
      </c>
      <c r="K42" s="130">
        <f t="shared" si="21"/>
        <v>32</v>
      </c>
      <c r="L42" s="129">
        <f t="shared" si="22"/>
        <v>28.49</v>
      </c>
      <c r="M42" s="128">
        <f t="shared" si="23"/>
        <v>18.291249999999998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40587</v>
      </c>
      <c r="C43" s="119">
        <f>SUM(C37:C42)</f>
        <v>6489.7400000000007</v>
      </c>
      <c r="D43" s="119">
        <f>VLOOKUP($B43,Takings!$B:$P,3,0)</f>
        <v>2951.14</v>
      </c>
      <c r="E43" s="122">
        <f>SUM(C43:D43)</f>
        <v>9440.880000000001</v>
      </c>
      <c r="F43" s="118"/>
      <c r="G43" s="121">
        <f>SUM(G37:G42)</f>
        <v>210</v>
      </c>
      <c r="H43" s="118">
        <f>AVERAGE(H37:H42)</f>
        <v>18.242628467628471</v>
      </c>
      <c r="I43" s="119">
        <f>SUM(I37:I42)</f>
        <v>2589.14</v>
      </c>
      <c r="J43" s="120">
        <f>SUM(J37:J42)</f>
        <v>58</v>
      </c>
      <c r="K43" s="120">
        <f>SUM(G43,J43)</f>
        <v>268</v>
      </c>
      <c r="L43" s="119">
        <f>AVERAGE(L37:L42)</f>
        <v>43.717777777777776</v>
      </c>
      <c r="M43" s="118">
        <f>AVERAGE(M37:M42)</f>
        <v>23.67814821399574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x14ac:dyDescent="0.35">
      <c r="A44" s="153" t="s">
        <v>744</v>
      </c>
      <c r="B44" s="132">
        <v>40588</v>
      </c>
      <c r="C44" s="129">
        <f>SUMIF(Takings!$B:$B,'2011'!$B44,Takings!C:C)</f>
        <v>836.93</v>
      </c>
      <c r="D44" s="119">
        <f>SUMIF(Takings!$B:$B,'2011'!$B44,Takings!D:D)</f>
        <v>0</v>
      </c>
      <c r="E44" s="119">
        <f>SUMIF(Takings!$B:$B,'2011'!$B44,Takings!E:E)</f>
        <v>0</v>
      </c>
      <c r="F44" s="128">
        <f>SUMIF(Takings!$B:$B,'2011'!$B44,Takings!F:F)</f>
        <v>577.87</v>
      </c>
      <c r="G44" s="131">
        <f>SUMIF(Takings!$B:$B,'2011'!$B44,Takings!G:G)</f>
        <v>33</v>
      </c>
      <c r="H44" s="128">
        <f t="shared" ref="H44:H49" si="24">IFERROR(F44/G44,0)</f>
        <v>17.511212121212122</v>
      </c>
      <c r="I44" s="129">
        <f>SUMIF(Takings!$B:$B,'2011'!$B44,Takings!I:I)</f>
        <v>259.06</v>
      </c>
      <c r="J44" s="130">
        <f>SUMIF(Takings!$B:$B,'2011'!$B44,Takings!J:J)</f>
        <v>7</v>
      </c>
      <c r="K44" s="130">
        <f t="shared" ref="K44:K49" si="25">IFERROR(SUM(G44,J44),0)</f>
        <v>40</v>
      </c>
      <c r="L44" s="129">
        <f t="shared" ref="L44:L49" si="26">IFERROR(MEDIAN(I44/J44),0)</f>
        <v>37.008571428571429</v>
      </c>
      <c r="M44" s="128">
        <f t="shared" ref="M44:M49" si="27">IFERROR(SUM(F44,I44)/K44,0)</f>
        <v>20.923250000000003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53" t="s">
        <v>744</v>
      </c>
      <c r="B45" s="132">
        <v>40589</v>
      </c>
      <c r="C45" s="129">
        <f>SUMIF(Takings!$B:$B,'2011'!$B45,Takings!C:C)</f>
        <v>952.54</v>
      </c>
      <c r="D45" s="119">
        <f>SUMIF(Takings!$B:$B,'2011'!$B45,Takings!D:D)</f>
        <v>0</v>
      </c>
      <c r="E45" s="119">
        <f>SUMIF(Takings!$B:$B,'2011'!$B45,Takings!E:E)</f>
        <v>0</v>
      </c>
      <c r="F45" s="128">
        <f>SUMIF(Takings!$B:$B,'2011'!$B45,Takings!F:F)</f>
        <v>521.54999999999995</v>
      </c>
      <c r="G45" s="131">
        <f>SUMIF(Takings!$B:$B,'2011'!$B45,Takings!G:G)</f>
        <v>32</v>
      </c>
      <c r="H45" s="128">
        <f t="shared" si="24"/>
        <v>16.298437499999999</v>
      </c>
      <c r="I45" s="129">
        <f>SUMIF(Takings!$B:$B,'2011'!$B45,Takings!I:I)</f>
        <v>430.99</v>
      </c>
      <c r="J45" s="130">
        <f>SUMIF(Takings!$B:$B,'2011'!$B45,Takings!J:J)</f>
        <v>7</v>
      </c>
      <c r="K45" s="130">
        <f t="shared" si="25"/>
        <v>39</v>
      </c>
      <c r="L45" s="129">
        <f t="shared" si="26"/>
        <v>61.57</v>
      </c>
      <c r="M45" s="128">
        <f t="shared" si="27"/>
        <v>24.424102564102562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53" t="s">
        <v>744</v>
      </c>
      <c r="B46" s="132">
        <v>40590</v>
      </c>
      <c r="C46" s="129">
        <f>SUMIF(Takings!$B:$B,'2011'!$B46,Takings!C:C)</f>
        <v>970.97</v>
      </c>
      <c r="D46" s="119">
        <f>SUMIF(Takings!$B:$B,'2011'!$B46,Takings!D:D)</f>
        <v>0</v>
      </c>
      <c r="E46" s="119">
        <f>SUMIF(Takings!$B:$B,'2011'!$B46,Takings!E:E)</f>
        <v>0</v>
      </c>
      <c r="F46" s="128">
        <f>SUMIF(Takings!$B:$B,'2011'!$B46,Takings!F:F)</f>
        <v>845.05</v>
      </c>
      <c r="G46" s="131">
        <f>SUMIF(Takings!$B:$B,'2011'!$B46,Takings!G:G)</f>
        <v>38</v>
      </c>
      <c r="H46" s="128">
        <f t="shared" si="24"/>
        <v>22.23815789473684</v>
      </c>
      <c r="I46" s="129">
        <f>SUMIF(Takings!$B:$B,'2011'!$B46,Takings!I:I)</f>
        <v>125.92</v>
      </c>
      <c r="J46" s="130">
        <f>SUMIF(Takings!$B:$B,'2011'!$B46,Takings!J:J)</f>
        <v>3</v>
      </c>
      <c r="K46" s="130">
        <f t="shared" si="25"/>
        <v>41</v>
      </c>
      <c r="L46" s="129">
        <f t="shared" si="26"/>
        <v>41.973333333333336</v>
      </c>
      <c r="M46" s="128">
        <f t="shared" si="27"/>
        <v>23.682195121951217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53" t="s">
        <v>744</v>
      </c>
      <c r="B47" s="132">
        <v>40591</v>
      </c>
      <c r="C47" s="129">
        <f>SUMIF(Takings!$B:$B,'2011'!$B47,Takings!C:C)</f>
        <v>1251.75</v>
      </c>
      <c r="D47" s="119">
        <f>SUMIF(Takings!$B:$B,'2011'!$B47,Takings!D:D)</f>
        <v>0</v>
      </c>
      <c r="E47" s="119">
        <f>SUMIF(Takings!$B:$B,'2011'!$B47,Takings!E:E)</f>
        <v>0</v>
      </c>
      <c r="F47" s="128">
        <f>SUMIF(Takings!$B:$B,'2011'!$B47,Takings!F:F)</f>
        <v>664.95</v>
      </c>
      <c r="G47" s="131">
        <f>SUMIF(Takings!$B:$B,'2011'!$B47,Takings!G:G)</f>
        <v>32</v>
      </c>
      <c r="H47" s="128">
        <f t="shared" si="24"/>
        <v>20.779687500000001</v>
      </c>
      <c r="I47" s="129">
        <f>SUMIF(Takings!$B:$B,'2011'!$B47,Takings!I:I)</f>
        <v>586.79999999999995</v>
      </c>
      <c r="J47" s="130">
        <f>SUMIF(Takings!$B:$B,'2011'!$B47,Takings!J:J)</f>
        <v>13</v>
      </c>
      <c r="K47" s="130">
        <f t="shared" si="25"/>
        <v>45</v>
      </c>
      <c r="L47" s="129">
        <f t="shared" si="26"/>
        <v>45.138461538461534</v>
      </c>
      <c r="M47" s="128">
        <f t="shared" si="27"/>
        <v>27.816666666666666</v>
      </c>
      <c r="N47" s="127" t="str">
        <f>IF(VLOOKUP($B47,Takings!$B:$P,13,0)=0,"",VLOOKUP($B47,Takings!$B:$P,13,0))</f>
        <v/>
      </c>
      <c r="O47" s="126" t="str">
        <f>IF(VLOOKUP($B47,Takings!$B:$P,14,0)=0,"",VLOOKUP($B47,Takings!$B:$P,14,0))</f>
        <v/>
      </c>
      <c r="P47" s="125" t="str">
        <f>IF(VLOOKUP($B47,Takings!$B:$P,15,0)=0,"",VLOOKUP($B47,Takings!$B:$P,15,0))</f>
        <v/>
      </c>
    </row>
    <row r="48" spans="1:16" s="113" customFormat="1" x14ac:dyDescent="0.35">
      <c r="A48" s="153" t="s">
        <v>744</v>
      </c>
      <c r="B48" s="132">
        <v>40592</v>
      </c>
      <c r="C48" s="129">
        <f>SUMIF(Takings!$B:$B,'2011'!$B48,Takings!C:C)</f>
        <v>1508.5</v>
      </c>
      <c r="D48" s="119">
        <f>SUMIF(Takings!$B:$B,'2011'!$B48,Takings!D:D)</f>
        <v>0</v>
      </c>
      <c r="E48" s="119">
        <f>SUMIF(Takings!$B:$B,'2011'!$B48,Takings!E:E)</f>
        <v>0</v>
      </c>
      <c r="F48" s="128">
        <f>SUMIF(Takings!$B:$B,'2011'!$B48,Takings!F:F)</f>
        <v>844.85</v>
      </c>
      <c r="G48" s="131">
        <f>SUMIF(Takings!$B:$B,'2011'!$B48,Takings!G:G)</f>
        <v>36</v>
      </c>
      <c r="H48" s="128">
        <f t="shared" si="24"/>
        <v>23.468055555555555</v>
      </c>
      <c r="I48" s="129">
        <f>SUMIF(Takings!$B:$B,'2011'!$B48,Takings!I:I)</f>
        <v>663.65</v>
      </c>
      <c r="J48" s="130">
        <f>SUMIF(Takings!$B:$B,'2011'!$B48,Takings!J:J)</f>
        <v>12</v>
      </c>
      <c r="K48" s="130">
        <f t="shared" si="25"/>
        <v>48</v>
      </c>
      <c r="L48" s="129">
        <f t="shared" si="26"/>
        <v>55.304166666666667</v>
      </c>
      <c r="M48" s="128">
        <f t="shared" si="27"/>
        <v>31.427083333333332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53" t="s">
        <v>744</v>
      </c>
      <c r="B49" s="132">
        <v>40593</v>
      </c>
      <c r="C49" s="129">
        <f>SUMIF(Takings!$B:$B,'2011'!$B49,Takings!C:C)</f>
        <v>892.43</v>
      </c>
      <c r="D49" s="119">
        <f>SUMIF(Takings!$B:$B,'2011'!$B49,Takings!D:D)</f>
        <v>0</v>
      </c>
      <c r="E49" s="119">
        <f>SUMIF(Takings!$B:$B,'2011'!$B49,Takings!E:E)</f>
        <v>0</v>
      </c>
      <c r="F49" s="128">
        <f>SUMIF(Takings!$B:$B,'2011'!$B49,Takings!F:F)</f>
        <v>656.25</v>
      </c>
      <c r="G49" s="131">
        <f>SUMIF(Takings!$B:$B,'2011'!$B49,Takings!G:G)</f>
        <v>28</v>
      </c>
      <c r="H49" s="128">
        <f t="shared" si="24"/>
        <v>23.4375</v>
      </c>
      <c r="I49" s="129">
        <f>SUMIF(Takings!$B:$B,'2011'!$B49,Takings!I:I)</f>
        <v>236.18</v>
      </c>
      <c r="J49" s="130">
        <f>SUMIF(Takings!$B:$B,'2011'!$B49,Takings!J:J)</f>
        <v>6</v>
      </c>
      <c r="K49" s="130">
        <f t="shared" si="25"/>
        <v>34</v>
      </c>
      <c r="L49" s="129">
        <f t="shared" si="26"/>
        <v>39.363333333333337</v>
      </c>
      <c r="M49" s="128">
        <f t="shared" si="27"/>
        <v>26.24794117647059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40594</v>
      </c>
      <c r="C50" s="119">
        <f>SUM(C44:C49)</f>
        <v>6413.12</v>
      </c>
      <c r="D50" s="119">
        <f>VLOOKUP($B50,Takings!$B:$P,3,0)</f>
        <v>3256.27</v>
      </c>
      <c r="E50" s="122">
        <f>SUM(C50:D50)</f>
        <v>9669.39</v>
      </c>
      <c r="F50" s="118"/>
      <c r="G50" s="121">
        <f>SUM(G44:G49)</f>
        <v>199</v>
      </c>
      <c r="H50" s="118">
        <f>AVERAGE(H44:H49)</f>
        <v>20.62217509525075</v>
      </c>
      <c r="I50" s="119">
        <f>SUM(I44:I49)</f>
        <v>2302.6</v>
      </c>
      <c r="J50" s="120">
        <f>SUM(J44:J49)</f>
        <v>48</v>
      </c>
      <c r="K50" s="120">
        <f>SUM(G50,J50)</f>
        <v>247</v>
      </c>
      <c r="L50" s="119">
        <f>AVERAGE(L44:L49)</f>
        <v>46.726311050061049</v>
      </c>
      <c r="M50" s="118">
        <f>AVERAGE(M44:M49)</f>
        <v>25.75353981042073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53" t="s">
        <v>745</v>
      </c>
      <c r="B51" s="132">
        <v>40595</v>
      </c>
      <c r="C51" s="129">
        <f>SUMIF(Takings!$B:$B,'2011'!$B51,Takings!C:C)</f>
        <v>837.38</v>
      </c>
      <c r="D51" s="119">
        <f>SUMIF(Takings!$B:$B,'2011'!$B51,Takings!D:D)</f>
        <v>0</v>
      </c>
      <c r="E51" s="119">
        <f>SUMIF(Takings!$B:$B,'2011'!$B51,Takings!E:E)</f>
        <v>0</v>
      </c>
      <c r="F51" s="128">
        <f>SUMIF(Takings!$B:$B,'2011'!$B51,Takings!F:F)</f>
        <v>494.4</v>
      </c>
      <c r="G51" s="131">
        <f>SUMIF(Takings!$B:$B,'2011'!$B51,Takings!G:G)</f>
        <v>30</v>
      </c>
      <c r="H51" s="128">
        <f t="shared" ref="H51:H56" si="28">IFERROR(F51/G51,0)</f>
        <v>16.48</v>
      </c>
      <c r="I51" s="129">
        <f>SUMIF(Takings!$B:$B,'2011'!$B51,Takings!I:I)</f>
        <v>342.98</v>
      </c>
      <c r="J51" s="130">
        <f>SUMIF(Takings!$B:$B,'2011'!$B51,Takings!J:J)</f>
        <v>9</v>
      </c>
      <c r="K51" s="130">
        <f t="shared" ref="K51:K56" si="29">IFERROR(SUM(G51,J51),0)</f>
        <v>39</v>
      </c>
      <c r="L51" s="129">
        <f t="shared" ref="L51:L56" si="30">IFERROR(MEDIAN(I51/J51),0)</f>
        <v>38.108888888888892</v>
      </c>
      <c r="M51" s="128">
        <f t="shared" ref="M51:M56" si="31">IFERROR(SUM(F51,I51)/K51,0)</f>
        <v>21.471282051282053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53" t="s">
        <v>745</v>
      </c>
      <c r="B52" s="132">
        <v>40596</v>
      </c>
      <c r="C52" s="129">
        <f>SUMIF(Takings!$B:$B,'2011'!$B52,Takings!C:C)</f>
        <v>642.61</v>
      </c>
      <c r="D52" s="119">
        <f>SUMIF(Takings!$B:$B,'2011'!$B52,Takings!D:D)</f>
        <v>0</v>
      </c>
      <c r="E52" s="119">
        <f>SUMIF(Takings!$B:$B,'2011'!$B52,Takings!E:E)</f>
        <v>0</v>
      </c>
      <c r="F52" s="128">
        <f>SUMIF(Takings!$B:$B,'2011'!$B52,Takings!F:F)</f>
        <v>487.65</v>
      </c>
      <c r="G52" s="131">
        <f>SUMIF(Takings!$B:$B,'2011'!$B52,Takings!G:G)</f>
        <v>29</v>
      </c>
      <c r="H52" s="128">
        <f t="shared" si="28"/>
        <v>16.815517241379311</v>
      </c>
      <c r="I52" s="129">
        <f>SUMIF(Takings!$B:$B,'2011'!$B52,Takings!I:I)</f>
        <v>136.96</v>
      </c>
      <c r="J52" s="130">
        <f>SUMIF(Takings!$B:$B,'2011'!$B52,Takings!J:J)</f>
        <v>5</v>
      </c>
      <c r="K52" s="130">
        <f t="shared" si="29"/>
        <v>34</v>
      </c>
      <c r="L52" s="129">
        <f t="shared" si="30"/>
        <v>27.392000000000003</v>
      </c>
      <c r="M52" s="128">
        <f t="shared" si="31"/>
        <v>18.370882352941177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53" t="s">
        <v>745</v>
      </c>
      <c r="B53" s="132">
        <v>40597</v>
      </c>
      <c r="C53" s="129">
        <f>SUMIF(Takings!$B:$B,'2011'!$B53,Takings!C:C)</f>
        <v>1069.21</v>
      </c>
      <c r="D53" s="119">
        <f>SUMIF(Takings!$B:$B,'2011'!$B53,Takings!D:D)</f>
        <v>0</v>
      </c>
      <c r="E53" s="119">
        <f>SUMIF(Takings!$B:$B,'2011'!$B53,Takings!E:E)</f>
        <v>0</v>
      </c>
      <c r="F53" s="128">
        <f>SUMIF(Takings!$B:$B,'2011'!$B53,Takings!F:F)</f>
        <v>611.15</v>
      </c>
      <c r="G53" s="131">
        <f>SUMIF(Takings!$B:$B,'2011'!$B53,Takings!G:G)</f>
        <v>30</v>
      </c>
      <c r="H53" s="128">
        <f t="shared" si="28"/>
        <v>20.371666666666666</v>
      </c>
      <c r="I53" s="129">
        <f>SUMIF(Takings!$B:$B,'2011'!$B53,Takings!I:I)</f>
        <v>458.06</v>
      </c>
      <c r="J53" s="130">
        <f>SUMIF(Takings!$B:$B,'2011'!$B53,Takings!J:J)</f>
        <v>11</v>
      </c>
      <c r="K53" s="130">
        <f t="shared" si="29"/>
        <v>41</v>
      </c>
      <c r="L53" s="129">
        <f t="shared" si="30"/>
        <v>41.641818181818181</v>
      </c>
      <c r="M53" s="128">
        <f t="shared" si="31"/>
        <v>26.078292682926829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53" t="s">
        <v>745</v>
      </c>
      <c r="B54" s="132">
        <v>40598</v>
      </c>
      <c r="C54" s="129">
        <f>SUMIF(Takings!$B:$B,'2011'!$B54,Takings!C:C)</f>
        <v>1060.2</v>
      </c>
      <c r="D54" s="119">
        <f>SUMIF(Takings!$B:$B,'2011'!$B54,Takings!D:D)</f>
        <v>0</v>
      </c>
      <c r="E54" s="119">
        <f>SUMIF(Takings!$B:$B,'2011'!$B54,Takings!E:E)</f>
        <v>0</v>
      </c>
      <c r="F54" s="128">
        <f>SUMIF(Takings!$B:$B,'2011'!$B54,Takings!F:F)</f>
        <v>568.4</v>
      </c>
      <c r="G54" s="131">
        <f>SUMIF(Takings!$B:$B,'2011'!$B54,Takings!G:G)</f>
        <v>34</v>
      </c>
      <c r="H54" s="128">
        <f t="shared" si="28"/>
        <v>16.71764705882353</v>
      </c>
      <c r="I54" s="129">
        <f>SUMIF(Takings!$B:$B,'2011'!$B54,Takings!I:I)</f>
        <v>491.8</v>
      </c>
      <c r="J54" s="130">
        <f>SUMIF(Takings!$B:$B,'2011'!$B54,Takings!J:J)</f>
        <v>9</v>
      </c>
      <c r="K54" s="130">
        <f t="shared" si="29"/>
        <v>43</v>
      </c>
      <c r="L54" s="129">
        <f t="shared" si="30"/>
        <v>54.644444444444446</v>
      </c>
      <c r="M54" s="128">
        <f t="shared" si="31"/>
        <v>24.655813953488373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53" t="s">
        <v>745</v>
      </c>
      <c r="B55" s="132">
        <v>40599</v>
      </c>
      <c r="C55" s="129">
        <f>SUMIF(Takings!$B:$B,'2011'!$B55,Takings!C:C)</f>
        <v>2131.92</v>
      </c>
      <c r="D55" s="119">
        <f>SUMIF(Takings!$B:$B,'2011'!$B55,Takings!D:D)</f>
        <v>0</v>
      </c>
      <c r="E55" s="119">
        <f>SUMIF(Takings!$B:$B,'2011'!$B55,Takings!E:E)</f>
        <v>0</v>
      </c>
      <c r="F55" s="128">
        <f>SUMIF(Takings!$B:$B,'2011'!$B55,Takings!F:F)</f>
        <v>1094.8</v>
      </c>
      <c r="G55" s="131">
        <f>SUMIF(Takings!$B:$B,'2011'!$B55,Takings!G:G)</f>
        <v>38</v>
      </c>
      <c r="H55" s="128">
        <f t="shared" si="28"/>
        <v>28.810526315789474</v>
      </c>
      <c r="I55" s="129">
        <f>SUMIF(Takings!$B:$B,'2011'!$B55,Takings!I:I)</f>
        <v>1037.21</v>
      </c>
      <c r="J55" s="130">
        <f>SUMIF(Takings!$B:$B,'2011'!$B55,Takings!J:J)</f>
        <v>14</v>
      </c>
      <c r="K55" s="130">
        <f t="shared" si="29"/>
        <v>52</v>
      </c>
      <c r="L55" s="129">
        <f t="shared" si="30"/>
        <v>74.08642857142857</v>
      </c>
      <c r="M55" s="128">
        <f t="shared" si="31"/>
        <v>41.000192307692309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53" t="s">
        <v>745</v>
      </c>
      <c r="B56" s="132">
        <v>40600</v>
      </c>
      <c r="C56" s="129">
        <f>SUMIF(Takings!$B:$B,'2011'!$B56,Takings!C:C)</f>
        <v>1321.1</v>
      </c>
      <c r="D56" s="119">
        <f>SUMIF(Takings!$B:$B,'2011'!$B56,Takings!D:D)</f>
        <v>0</v>
      </c>
      <c r="E56" s="119">
        <f>SUMIF(Takings!$B:$B,'2011'!$B56,Takings!E:E)</f>
        <v>0</v>
      </c>
      <c r="F56" s="128">
        <f>SUMIF(Takings!$B:$B,'2011'!$B56,Takings!F:F)</f>
        <v>608.15</v>
      </c>
      <c r="G56" s="131">
        <f>SUMIF(Takings!$B:$B,'2011'!$B56,Takings!G:G)</f>
        <v>26</v>
      </c>
      <c r="H56" s="128">
        <f t="shared" si="28"/>
        <v>23.390384615384615</v>
      </c>
      <c r="I56" s="129">
        <f>SUMIF(Takings!$B:$B,'2011'!$B56,Takings!I:I)</f>
        <v>712.95</v>
      </c>
      <c r="J56" s="130">
        <f>SUMIF(Takings!$B:$B,'2011'!$B56,Takings!J:J)</f>
        <v>11</v>
      </c>
      <c r="K56" s="130">
        <f t="shared" si="29"/>
        <v>37</v>
      </c>
      <c r="L56" s="129">
        <f t="shared" si="30"/>
        <v>64.813636363636363</v>
      </c>
      <c r="M56" s="128">
        <f t="shared" si="31"/>
        <v>35.705405405405401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40601</v>
      </c>
      <c r="C57" s="119">
        <f>SUM(C51:C56)</f>
        <v>7062.42</v>
      </c>
      <c r="D57" s="119">
        <f>VLOOKUP($B57,Takings!$B:$P,3,0)</f>
        <v>2858.25</v>
      </c>
      <c r="E57" s="122">
        <f>SUM(C57:D57)</f>
        <v>9920.67</v>
      </c>
      <c r="F57" s="118"/>
      <c r="G57" s="121">
        <f>SUM(G51:G56)</f>
        <v>187</v>
      </c>
      <c r="H57" s="118">
        <f>AVERAGE(H51:H56)</f>
        <v>20.430956983007267</v>
      </c>
      <c r="I57" s="119">
        <f>SUM(I51:I56)</f>
        <v>3179.96</v>
      </c>
      <c r="J57" s="120">
        <f>SUM(J51:J56)</f>
        <v>59</v>
      </c>
      <c r="K57" s="120">
        <f>SUM(G57,J57)</f>
        <v>246</v>
      </c>
      <c r="L57" s="119">
        <f>AVERAGE(L51:L56)</f>
        <v>50.114536075036078</v>
      </c>
      <c r="M57" s="118">
        <f>AVERAGE(M51:M56)</f>
        <v>27.880311458956026</v>
      </c>
      <c r="N57" s="117" t="str">
        <f>IF(VLOOKUP($B57,Takings!$B:$P,13,0)=0,"",VLOOKUP($B57,Takings!$B:$P,13,0))</f>
        <v/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53" t="s">
        <v>746</v>
      </c>
      <c r="B58" s="132">
        <v>40602</v>
      </c>
      <c r="C58" s="129">
        <f>SUMIF(Takings!$B:$B,'2011'!$B58,Takings!C:C)</f>
        <v>540.20000000000005</v>
      </c>
      <c r="D58" s="119">
        <f>SUMIF(Takings!$B:$B,'2011'!$B58,Takings!D:D)</f>
        <v>0</v>
      </c>
      <c r="E58" s="119">
        <f>SUMIF(Takings!$B:$B,'2011'!$B58,Takings!E:E)</f>
        <v>0</v>
      </c>
      <c r="F58" s="128">
        <f>SUMIF(Takings!$B:$B,'2011'!$B58,Takings!F:F)</f>
        <v>257</v>
      </c>
      <c r="G58" s="131">
        <f>SUMIF(Takings!$B:$B,'2011'!$B58,Takings!G:G)</f>
        <v>18</v>
      </c>
      <c r="H58" s="128">
        <f t="shared" ref="H58:H63" si="32">IFERROR(F58/G58,0)</f>
        <v>14.277777777777779</v>
      </c>
      <c r="I58" s="129">
        <f>SUMIF(Takings!$B:$B,'2011'!$B58,Takings!I:I)</f>
        <v>283.2</v>
      </c>
      <c r="J58" s="130">
        <f>SUMIF(Takings!$B:$B,'2011'!$B58,Takings!J:J)</f>
        <v>7</v>
      </c>
      <c r="K58" s="130">
        <f t="shared" ref="K58:K63" si="33">IFERROR(SUM(G58,J58),0)</f>
        <v>25</v>
      </c>
      <c r="L58" s="129">
        <f t="shared" ref="L58:L63" si="34">IFERROR(MEDIAN(I58/J58),0)</f>
        <v>40.457142857142856</v>
      </c>
      <c r="M58" s="128">
        <f t="shared" ref="M58:M63" si="35">IFERROR(SUM(F58,I58)/K58,0)</f>
        <v>21.608000000000001</v>
      </c>
      <c r="N58" s="127" t="str">
        <f>IF(VLOOKUP($B58,Takings!$B:$P,13,0)=0,"",VLOOKUP($B58,Takings!$B:$P,13,0))</f>
        <v/>
      </c>
      <c r="O58" s="126" t="str">
        <f>IF(VLOOKUP($B58,Takings!$B:$P,14,0)=0,"",VLOOKUP($B58,Takings!$B:$P,14,0))</f>
        <v/>
      </c>
      <c r="P58" s="125" t="str">
        <f>IF(VLOOKUP($B58,Takings!$B:$P,15,0)=0,"",VLOOKUP($B58,Takings!$B:$P,15,0))</f>
        <v/>
      </c>
    </row>
    <row r="59" spans="1:16" s="113" customFormat="1" x14ac:dyDescent="0.35">
      <c r="A59" s="153" t="s">
        <v>746</v>
      </c>
      <c r="B59" s="132">
        <v>40603</v>
      </c>
      <c r="C59" s="129">
        <f>SUMIF(Takings!$B:$B,'2011'!$B59,Takings!C:C)</f>
        <v>762.98</v>
      </c>
      <c r="D59" s="119">
        <f>SUMIF(Takings!$B:$B,'2011'!$B59,Takings!D:D)</f>
        <v>0</v>
      </c>
      <c r="E59" s="119">
        <f>SUMIF(Takings!$B:$B,'2011'!$B59,Takings!E:E)</f>
        <v>0</v>
      </c>
      <c r="F59" s="128">
        <f>SUMIF(Takings!$B:$B,'2011'!$B59,Takings!F:F)</f>
        <v>499.15</v>
      </c>
      <c r="G59" s="131">
        <f>SUMIF(Takings!$B:$B,'2011'!$B59,Takings!G:G)</f>
        <v>39</v>
      </c>
      <c r="H59" s="128">
        <f t="shared" si="32"/>
        <v>12.798717948717949</v>
      </c>
      <c r="I59" s="129">
        <f>SUMIF(Takings!$B:$B,'2011'!$B59,Takings!I:I)</f>
        <v>296.83</v>
      </c>
      <c r="J59" s="130">
        <f>SUMIF(Takings!$B:$B,'2011'!$B59,Takings!J:J)</f>
        <v>5</v>
      </c>
      <c r="K59" s="130">
        <f t="shared" si="33"/>
        <v>44</v>
      </c>
      <c r="L59" s="129">
        <f t="shared" si="34"/>
        <v>59.366</v>
      </c>
      <c r="M59" s="128">
        <f t="shared" si="35"/>
        <v>18.090454545454545</v>
      </c>
      <c r="N59" s="127" t="str">
        <f>IF(VLOOKUP($B59,Takings!$B:$P,13,0)=0,"",VLOOKUP($B59,Takings!$B:$P,13,0))</f>
        <v/>
      </c>
      <c r="O59" s="126" t="str">
        <f>IF(VLOOKUP($B59,Takings!$B:$P,14,0)=0,"",VLOOKUP($B59,Takings!$B:$P,14,0))</f>
        <v/>
      </c>
      <c r="P59" s="125" t="str">
        <f>IF(VLOOKUP($B59,Takings!$B:$P,15,0)=0,"",VLOOKUP($B59,Takings!$B:$P,15,0))</f>
        <v/>
      </c>
    </row>
    <row r="60" spans="1:16" s="113" customFormat="1" x14ac:dyDescent="0.35">
      <c r="A60" s="153" t="s">
        <v>746</v>
      </c>
      <c r="B60" s="132">
        <v>40604</v>
      </c>
      <c r="C60" s="129">
        <f>SUMIF(Takings!$B:$B,'2011'!$B60,Takings!C:C)</f>
        <v>879.53</v>
      </c>
      <c r="D60" s="119">
        <f>SUMIF(Takings!$B:$B,'2011'!$B60,Takings!D:D)</f>
        <v>0</v>
      </c>
      <c r="E60" s="119">
        <f>SUMIF(Takings!$B:$B,'2011'!$B60,Takings!E:E)</f>
        <v>0</v>
      </c>
      <c r="F60" s="128">
        <f>SUMIF(Takings!$B:$B,'2011'!$B60,Takings!F:F)</f>
        <v>572.15</v>
      </c>
      <c r="G60" s="131">
        <f>SUMIF(Takings!$B:$B,'2011'!$B60,Takings!G:G)</f>
        <v>34</v>
      </c>
      <c r="H60" s="128">
        <f t="shared" si="32"/>
        <v>16.827941176470588</v>
      </c>
      <c r="I60" s="129">
        <f>SUMIF(Takings!$B:$B,'2011'!$B60,Takings!I:I)</f>
        <v>307.38</v>
      </c>
      <c r="J60" s="130">
        <f>SUMIF(Takings!$B:$B,'2011'!$B60,Takings!J:J)</f>
        <v>7</v>
      </c>
      <c r="K60" s="130">
        <f t="shared" si="33"/>
        <v>41</v>
      </c>
      <c r="L60" s="129">
        <f t="shared" si="34"/>
        <v>43.911428571428573</v>
      </c>
      <c r="M60" s="128">
        <f t="shared" si="35"/>
        <v>21.451951219512196</v>
      </c>
      <c r="N60" s="127" t="str">
        <f>IF(VLOOKUP($B60,Takings!$B:$P,13,0)=0,"",VLOOKUP($B60,Takings!$B:$P,13,0))</f>
        <v/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53" t="s">
        <v>746</v>
      </c>
      <c r="B61" s="132">
        <v>40605</v>
      </c>
      <c r="C61" s="129">
        <f>SUMIF(Takings!$B:$B,'2011'!$B61,Takings!C:C)</f>
        <v>1810.15</v>
      </c>
      <c r="D61" s="119">
        <f>SUMIF(Takings!$B:$B,'2011'!$B61,Takings!D:D)</f>
        <v>0</v>
      </c>
      <c r="E61" s="119">
        <f>SUMIF(Takings!$B:$B,'2011'!$B61,Takings!E:E)</f>
        <v>0</v>
      </c>
      <c r="F61" s="128">
        <f>SUMIF(Takings!$B:$B,'2011'!$B61,Takings!F:F)</f>
        <v>590.4</v>
      </c>
      <c r="G61" s="131">
        <f>SUMIF(Takings!$B:$B,'2011'!$B61,Takings!G:G)</f>
        <v>30</v>
      </c>
      <c r="H61" s="128">
        <f t="shared" si="32"/>
        <v>19.68</v>
      </c>
      <c r="I61" s="129">
        <f>SUMIF(Takings!$B:$B,'2011'!$B61,Takings!I:I)</f>
        <v>1219.75</v>
      </c>
      <c r="J61" s="130">
        <f>SUMIF(Takings!$B:$B,'2011'!$B61,Takings!J:J)</f>
        <v>10</v>
      </c>
      <c r="K61" s="130">
        <f t="shared" si="33"/>
        <v>40</v>
      </c>
      <c r="L61" s="129">
        <f t="shared" si="34"/>
        <v>121.97499999999999</v>
      </c>
      <c r="M61" s="128">
        <f t="shared" si="35"/>
        <v>45.253750000000004</v>
      </c>
      <c r="N61" s="127" t="str">
        <f>IF(VLOOKUP($B61,Takings!$B:$P,13,0)=0,"",VLOOKUP($B61,Takings!$B:$P,13,0))</f>
        <v/>
      </c>
      <c r="O61" s="126" t="str">
        <f>IF(VLOOKUP($B61,Takings!$B:$P,14,0)=0,"",VLOOKUP($B61,Takings!$B:$P,14,0))</f>
        <v/>
      </c>
      <c r="P61" s="125" t="str">
        <f>IF(VLOOKUP($B61,Takings!$B:$P,15,0)=0,"",VLOOKUP($B61,Takings!$B:$P,15,0))</f>
        <v/>
      </c>
    </row>
    <row r="62" spans="1:16" s="113" customFormat="1" x14ac:dyDescent="0.35">
      <c r="A62" s="153" t="s">
        <v>746</v>
      </c>
      <c r="B62" s="132">
        <v>40606</v>
      </c>
      <c r="C62" s="129">
        <f>SUMIF(Takings!$B:$B,'2011'!$B62,Takings!C:C)</f>
        <v>2063.5500000000002</v>
      </c>
      <c r="D62" s="119">
        <f>SUMIF(Takings!$B:$B,'2011'!$B62,Takings!D:D)</f>
        <v>0</v>
      </c>
      <c r="E62" s="119">
        <f>SUMIF(Takings!$B:$B,'2011'!$B62,Takings!E:E)</f>
        <v>0</v>
      </c>
      <c r="F62" s="128">
        <f>SUMIF(Takings!$B:$B,'2011'!$B62,Takings!F:F)</f>
        <v>1100.1500000000001</v>
      </c>
      <c r="G62" s="131">
        <f>SUMIF(Takings!$B:$B,'2011'!$B62,Takings!G:G)</f>
        <v>53</v>
      </c>
      <c r="H62" s="128">
        <f t="shared" si="32"/>
        <v>20.757547169811321</v>
      </c>
      <c r="I62" s="129">
        <f>SUMIF(Takings!$B:$B,'2011'!$B62,Takings!I:I)</f>
        <v>963.4</v>
      </c>
      <c r="J62" s="130">
        <f>SUMIF(Takings!$B:$B,'2011'!$B62,Takings!J:J)</f>
        <v>17</v>
      </c>
      <c r="K62" s="130">
        <f t="shared" si="33"/>
        <v>70</v>
      </c>
      <c r="L62" s="129">
        <f t="shared" si="34"/>
        <v>56.670588235294119</v>
      </c>
      <c r="M62" s="128">
        <f t="shared" si="35"/>
        <v>29.479285714285716</v>
      </c>
      <c r="N62" s="127" t="str">
        <f>IF(VLOOKUP($B62,Takings!$B:$P,13,0)=0,"",VLOOKUP($B62,Takings!$B:$P,13,0))</f>
        <v/>
      </c>
      <c r="O62" s="126" t="str">
        <f>IF(VLOOKUP($B62,Takings!$B:$P,14,0)=0,"",VLOOKUP($B62,Takings!$B:$P,14,0))</f>
        <v/>
      </c>
      <c r="P62" s="125" t="str">
        <f>IF(VLOOKUP($B62,Takings!$B:$P,15,0)=0,"",VLOOKUP($B62,Takings!$B:$P,15,0))</f>
        <v/>
      </c>
    </row>
    <row r="63" spans="1:16" s="113" customFormat="1" x14ac:dyDescent="0.35">
      <c r="A63" s="153" t="s">
        <v>746</v>
      </c>
      <c r="B63" s="132">
        <v>40607</v>
      </c>
      <c r="C63" s="129">
        <f>SUMIF(Takings!$B:$B,'2011'!$B63,Takings!C:C)</f>
        <v>1356.48</v>
      </c>
      <c r="D63" s="119">
        <f>SUMIF(Takings!$B:$B,'2011'!$B63,Takings!D:D)</f>
        <v>0</v>
      </c>
      <c r="E63" s="119">
        <f>SUMIF(Takings!$B:$B,'2011'!$B63,Takings!E:E)</f>
        <v>0</v>
      </c>
      <c r="F63" s="128">
        <f>SUMIF(Takings!$B:$B,'2011'!$B63,Takings!F:F)</f>
        <v>415.45</v>
      </c>
      <c r="G63" s="131">
        <f>SUMIF(Takings!$B:$B,'2011'!$B63,Takings!G:G)</f>
        <v>23</v>
      </c>
      <c r="H63" s="128">
        <f t="shared" si="32"/>
        <v>18.06304347826087</v>
      </c>
      <c r="I63" s="129">
        <f>SUMIF(Takings!$B:$B,'2011'!$B63,Takings!I:I)</f>
        <v>941.03</v>
      </c>
      <c r="J63" s="130">
        <f>SUMIF(Takings!$B:$B,'2011'!$B63,Takings!J:J)</f>
        <v>12</v>
      </c>
      <c r="K63" s="130">
        <f t="shared" si="33"/>
        <v>35</v>
      </c>
      <c r="L63" s="129">
        <f t="shared" si="34"/>
        <v>78.419166666666669</v>
      </c>
      <c r="M63" s="128">
        <f t="shared" si="35"/>
        <v>38.756571428571426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40608</v>
      </c>
      <c r="C64" s="119">
        <f>SUM(C58:C63)</f>
        <v>7412.8899999999994</v>
      </c>
      <c r="D64" s="119">
        <f>VLOOKUP($B64,Takings!$B:$P,3,0)</f>
        <v>3275.89</v>
      </c>
      <c r="E64" s="122">
        <f>SUM(C64:D64)</f>
        <v>10688.779999999999</v>
      </c>
      <c r="F64" s="118"/>
      <c r="G64" s="121">
        <f>SUM(G58:G63)</f>
        <v>197</v>
      </c>
      <c r="H64" s="118">
        <f>AVERAGE(H58:H63)</f>
        <v>17.06750459183975</v>
      </c>
      <c r="I64" s="119">
        <f>SUM(I58:I63)</f>
        <v>4011.59</v>
      </c>
      <c r="J64" s="120">
        <f>SUM(J58:J63)</f>
        <v>58</v>
      </c>
      <c r="K64" s="120">
        <f>SUM(G64,J64)</f>
        <v>255</v>
      </c>
      <c r="L64" s="119">
        <f>AVERAGE(L58:L63)</f>
        <v>66.799887721755368</v>
      </c>
      <c r="M64" s="118">
        <f>AVERAGE(M58:M63)</f>
        <v>29.106668817970647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53" t="s">
        <v>751</v>
      </c>
      <c r="B65" s="132">
        <v>40609</v>
      </c>
      <c r="C65" s="129">
        <f>SUMIF(Takings!$B:$B,'2011'!$B65,Takings!C:C)</f>
        <v>675.23</v>
      </c>
      <c r="D65" s="119">
        <f>SUMIF(Takings!$B:$B,'2011'!$B65,Takings!D:D)</f>
        <v>0</v>
      </c>
      <c r="E65" s="119">
        <f>SUMIF(Takings!$B:$B,'2011'!$B65,Takings!E:E)</f>
        <v>0</v>
      </c>
      <c r="F65" s="128">
        <f>SUMIF(Takings!$B:$B,'2011'!$B65,Takings!F:F)</f>
        <v>422.23</v>
      </c>
      <c r="G65" s="131">
        <f>SUMIF(Takings!$B:$B,'2011'!$B65,Takings!G:G)</f>
        <v>19</v>
      </c>
      <c r="H65" s="128">
        <f t="shared" ref="H65:H70" si="36">IFERROR(F65/G65,0)</f>
        <v>22.222631578947368</v>
      </c>
      <c r="I65" s="129">
        <f>SUMIF(Takings!$B:$B,'2011'!$B65,Takings!I:I)</f>
        <v>253</v>
      </c>
      <c r="J65" s="130">
        <f>SUMIF(Takings!$B:$B,'2011'!$B65,Takings!J:J)</f>
        <v>9</v>
      </c>
      <c r="K65" s="130">
        <f t="shared" ref="K65:K70" si="37">IFERROR(SUM(G65,J65),0)</f>
        <v>28</v>
      </c>
      <c r="L65" s="129">
        <f t="shared" ref="L65:L70" si="38">IFERROR(MEDIAN(I65/J65),0)</f>
        <v>28.111111111111111</v>
      </c>
      <c r="M65" s="128">
        <f t="shared" ref="M65:M70" si="39">IFERROR(SUM(F65,I65)/K65,0)</f>
        <v>24.115357142857142</v>
      </c>
      <c r="N65" s="127" t="str">
        <f>IF(VLOOKUP($B65,Takings!$B:$P,13,0)=0,"",VLOOKUP($B65,Takings!$B:$P,13,0))</f>
        <v/>
      </c>
      <c r="O65" s="126" t="str">
        <f>IF(VLOOKUP($B65,Takings!$B:$P,14,0)=0,"",VLOOKUP($B65,Takings!$B:$P,14,0))</f>
        <v/>
      </c>
      <c r="P65" s="125" t="str">
        <f>IF(VLOOKUP($B65,Takings!$B:$P,15,0)=0,"",VLOOKUP($B65,Takings!$B:$P,15,0))</f>
        <v/>
      </c>
    </row>
    <row r="66" spans="1:16" s="113" customFormat="1" x14ac:dyDescent="0.35">
      <c r="A66" s="153" t="s">
        <v>751</v>
      </c>
      <c r="B66" s="132">
        <v>40610</v>
      </c>
      <c r="C66" s="129">
        <f>SUMIF(Takings!$B:$B,'2011'!$B66,Takings!C:C)</f>
        <v>876.43</v>
      </c>
      <c r="D66" s="119">
        <f>SUMIF(Takings!$B:$B,'2011'!$B66,Takings!D:D)</f>
        <v>0</v>
      </c>
      <c r="E66" s="119">
        <f>SUMIF(Takings!$B:$B,'2011'!$B66,Takings!E:E)</f>
        <v>0</v>
      </c>
      <c r="F66" s="128">
        <f>SUMIF(Takings!$B:$B,'2011'!$B66,Takings!F:F)</f>
        <v>512.54</v>
      </c>
      <c r="G66" s="131">
        <f>SUMIF(Takings!$B:$B,'2011'!$B66,Takings!G:G)</f>
        <v>23</v>
      </c>
      <c r="H66" s="128">
        <f t="shared" si="36"/>
        <v>22.284347826086954</v>
      </c>
      <c r="I66" s="129">
        <f>SUMIF(Takings!$B:$B,'2011'!$B66,Takings!I:I)</f>
        <v>363.89</v>
      </c>
      <c r="J66" s="130">
        <f>SUMIF(Takings!$B:$B,'2011'!$B66,Takings!J:J)</f>
        <v>12</v>
      </c>
      <c r="K66" s="130">
        <f t="shared" si="37"/>
        <v>35</v>
      </c>
      <c r="L66" s="129">
        <f t="shared" si="38"/>
        <v>30.324166666666667</v>
      </c>
      <c r="M66" s="128">
        <f t="shared" si="39"/>
        <v>25.040857142857142</v>
      </c>
      <c r="N66" s="127" t="str">
        <f>IF(VLOOKUP($B66,Takings!$B:$P,13,0)=0,"",VLOOKUP($B66,Takings!$B:$P,13,0))</f>
        <v/>
      </c>
      <c r="O66" s="126" t="str">
        <f>IF(VLOOKUP($B66,Takings!$B:$P,14,0)=0,"",VLOOKUP($B66,Takings!$B:$P,14,0))</f>
        <v/>
      </c>
      <c r="P66" s="125" t="str">
        <f>IF(VLOOKUP($B66,Takings!$B:$P,15,0)=0,"",VLOOKUP($B66,Takings!$B:$P,15,0))</f>
        <v/>
      </c>
    </row>
    <row r="67" spans="1:16" s="113" customFormat="1" x14ac:dyDescent="0.35">
      <c r="A67" s="153" t="s">
        <v>751</v>
      </c>
      <c r="B67" s="132">
        <v>40611</v>
      </c>
      <c r="C67" s="129">
        <f>SUMIF(Takings!$B:$B,'2011'!$B67,Takings!C:C)</f>
        <v>1132.56</v>
      </c>
      <c r="D67" s="119">
        <f>SUMIF(Takings!$B:$B,'2011'!$B67,Takings!D:D)</f>
        <v>0</v>
      </c>
      <c r="E67" s="119">
        <f>SUMIF(Takings!$B:$B,'2011'!$B67,Takings!E:E)</f>
        <v>0</v>
      </c>
      <c r="F67" s="128">
        <f>SUMIF(Takings!$B:$B,'2011'!$B67,Takings!F:F)</f>
        <v>765.32</v>
      </c>
      <c r="G67" s="131">
        <f>SUMIF(Takings!$B:$B,'2011'!$B67,Takings!G:G)</f>
        <v>27</v>
      </c>
      <c r="H67" s="128">
        <f t="shared" si="36"/>
        <v>28.345185185185187</v>
      </c>
      <c r="I67" s="129">
        <f>SUMIF(Takings!$B:$B,'2011'!$B67,Takings!I:I)</f>
        <v>367.24</v>
      </c>
      <c r="J67" s="130">
        <f>SUMIF(Takings!$B:$B,'2011'!$B67,Takings!J:J)</f>
        <v>14</v>
      </c>
      <c r="K67" s="130">
        <f t="shared" si="37"/>
        <v>41</v>
      </c>
      <c r="L67" s="129">
        <f t="shared" si="38"/>
        <v>26.231428571428573</v>
      </c>
      <c r="M67" s="128">
        <f t="shared" si="39"/>
        <v>27.623414634146339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53" t="s">
        <v>751</v>
      </c>
      <c r="B68" s="132">
        <v>40612</v>
      </c>
      <c r="C68" s="129">
        <f>SUMIF(Takings!$B:$B,'2011'!$B68,Takings!C:C)</f>
        <v>1323.43</v>
      </c>
      <c r="D68" s="119">
        <f>SUMIF(Takings!$B:$B,'2011'!$B68,Takings!D:D)</f>
        <v>0</v>
      </c>
      <c r="E68" s="119">
        <f>SUMIF(Takings!$B:$B,'2011'!$B68,Takings!E:E)</f>
        <v>0</v>
      </c>
      <c r="F68" s="128">
        <f>SUMIF(Takings!$B:$B,'2011'!$B68,Takings!F:F)</f>
        <v>675.34</v>
      </c>
      <c r="G68" s="131">
        <f>SUMIF(Takings!$B:$B,'2011'!$B68,Takings!G:G)</f>
        <v>32</v>
      </c>
      <c r="H68" s="128">
        <f t="shared" si="36"/>
        <v>21.104375000000001</v>
      </c>
      <c r="I68" s="129">
        <f>SUMIF(Takings!$B:$B,'2011'!$B68,Takings!I:I)</f>
        <v>648.09</v>
      </c>
      <c r="J68" s="130">
        <f>SUMIF(Takings!$B:$B,'2011'!$B68,Takings!J:J)</f>
        <v>12</v>
      </c>
      <c r="K68" s="130">
        <f t="shared" si="37"/>
        <v>44</v>
      </c>
      <c r="L68" s="129">
        <f t="shared" si="38"/>
        <v>54.0075</v>
      </c>
      <c r="M68" s="128">
        <f t="shared" si="39"/>
        <v>30.077954545454546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53" t="s">
        <v>751</v>
      </c>
      <c r="B69" s="132">
        <v>40613</v>
      </c>
      <c r="C69" s="129">
        <f>SUMIF(Takings!$B:$B,'2011'!$B69,Takings!C:C)</f>
        <v>1817.76</v>
      </c>
      <c r="D69" s="119">
        <f>SUMIF(Takings!$B:$B,'2011'!$B69,Takings!D:D)</f>
        <v>0</v>
      </c>
      <c r="E69" s="119">
        <f>SUMIF(Takings!$B:$B,'2011'!$B69,Takings!E:E)</f>
        <v>0</v>
      </c>
      <c r="F69" s="128">
        <f>SUMIF(Takings!$B:$B,'2011'!$B69,Takings!F:F)</f>
        <v>1217.23</v>
      </c>
      <c r="G69" s="131">
        <f>SUMIF(Takings!$B:$B,'2011'!$B69,Takings!G:G)</f>
        <v>52</v>
      </c>
      <c r="H69" s="128">
        <f t="shared" si="36"/>
        <v>23.408269230769232</v>
      </c>
      <c r="I69" s="129">
        <f>SUMIF(Takings!$B:$B,'2011'!$B69,Takings!I:I)</f>
        <v>600.53</v>
      </c>
      <c r="J69" s="130">
        <f>SUMIF(Takings!$B:$B,'2011'!$B69,Takings!J:J)</f>
        <v>14</v>
      </c>
      <c r="K69" s="130">
        <f t="shared" si="37"/>
        <v>66</v>
      </c>
      <c r="L69" s="129">
        <f t="shared" si="38"/>
        <v>42.894999999999996</v>
      </c>
      <c r="M69" s="128">
        <f t="shared" si="39"/>
        <v>27.541818181818183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53" t="s">
        <v>751</v>
      </c>
      <c r="B70" s="132">
        <v>40614</v>
      </c>
      <c r="C70" s="129">
        <f>SUMIF(Takings!$B:$B,'2011'!$B70,Takings!C:C)</f>
        <v>876.45</v>
      </c>
      <c r="D70" s="119">
        <f>SUMIF(Takings!$B:$B,'2011'!$B70,Takings!D:D)</f>
        <v>0</v>
      </c>
      <c r="E70" s="119">
        <f>SUMIF(Takings!$B:$B,'2011'!$B70,Takings!E:E)</f>
        <v>0</v>
      </c>
      <c r="F70" s="128">
        <f>SUMIF(Takings!$B:$B,'2011'!$B70,Takings!F:F)</f>
        <v>523.12</v>
      </c>
      <c r="G70" s="131">
        <f>SUMIF(Takings!$B:$B,'2011'!$B70,Takings!G:G)</f>
        <v>22</v>
      </c>
      <c r="H70" s="128">
        <f t="shared" si="36"/>
        <v>23.778181818181817</v>
      </c>
      <c r="I70" s="129">
        <f>SUMIF(Takings!$B:$B,'2011'!$B70,Takings!I:I)</f>
        <v>275.92</v>
      </c>
      <c r="J70" s="130">
        <f>SUMIF(Takings!$B:$B,'2011'!$B70,Takings!J:J)</f>
        <v>11</v>
      </c>
      <c r="K70" s="130">
        <f t="shared" si="37"/>
        <v>33</v>
      </c>
      <c r="L70" s="129">
        <f t="shared" si="38"/>
        <v>25.083636363636366</v>
      </c>
      <c r="M70" s="128">
        <f t="shared" si="39"/>
        <v>24.213333333333331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40615</v>
      </c>
      <c r="C71" s="119">
        <f>SUM(C65:C70)</f>
        <v>6701.86</v>
      </c>
      <c r="D71" s="119">
        <f>VLOOKUP($B71,Takings!$B:$P,3,0)</f>
        <v>3232.79</v>
      </c>
      <c r="E71" s="122">
        <f>SUM(C71:D71)</f>
        <v>9934.65</v>
      </c>
      <c r="F71" s="118"/>
      <c r="G71" s="121">
        <f>SUM(G65:G70)</f>
        <v>175</v>
      </c>
      <c r="H71" s="118">
        <f>AVERAGE(H65:H70)</f>
        <v>23.523831773195095</v>
      </c>
      <c r="I71" s="119">
        <f>SUM(I65:I70)</f>
        <v>2508.67</v>
      </c>
      <c r="J71" s="120">
        <f>SUM(J65:J70)</f>
        <v>72</v>
      </c>
      <c r="K71" s="120">
        <f>SUM(G71,J71)</f>
        <v>247</v>
      </c>
      <c r="L71" s="119">
        <f>AVERAGE(L65:L70)</f>
        <v>34.442140452140457</v>
      </c>
      <c r="M71" s="118">
        <f>AVERAGE(M65:M70)</f>
        <v>26.435455830077782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53" t="s">
        <v>753</v>
      </c>
      <c r="B72" s="132">
        <v>40616</v>
      </c>
      <c r="C72" s="129">
        <f>SUMIF(Takings!$B:$B,'2011'!$B72,Takings!C:C)</f>
        <v>1155.56</v>
      </c>
      <c r="D72" s="119">
        <f>SUMIF(Takings!$B:$B,'2011'!$B72,Takings!D:D)</f>
        <v>0</v>
      </c>
      <c r="E72" s="119">
        <f>SUMIF(Takings!$B:$B,'2011'!$B72,Takings!E:E)</f>
        <v>0</v>
      </c>
      <c r="F72" s="128">
        <f>SUMIF(Takings!$B:$B,'2011'!$B72,Takings!F:F)</f>
        <v>671.2</v>
      </c>
      <c r="G72" s="131">
        <f>SUMIF(Takings!$B:$B,'2011'!$B72,Takings!G:G)</f>
        <v>21</v>
      </c>
      <c r="H72" s="128">
        <f t="shared" ref="H72:H77" si="40">IFERROR(F72/G72,0)</f>
        <v>31.961904761904766</v>
      </c>
      <c r="I72" s="129">
        <f>SUMIF(Takings!$B:$B,'2011'!$B72,Takings!I:I)</f>
        <v>484.36</v>
      </c>
      <c r="J72" s="130">
        <f>SUMIF(Takings!$B:$B,'2011'!$B72,Takings!J:J)</f>
        <v>8</v>
      </c>
      <c r="K72" s="130">
        <f t="shared" ref="K72:K77" si="41">IFERROR(SUM(G72,J72),0)</f>
        <v>29</v>
      </c>
      <c r="L72" s="129">
        <f t="shared" ref="L72:L77" si="42">IFERROR(MEDIAN(I72/J72),0)</f>
        <v>60.545000000000002</v>
      </c>
      <c r="M72" s="128">
        <f t="shared" ref="M72:M77" si="43">IFERROR(SUM(F72,I72)/K72,0)</f>
        <v>39.846896551724136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53" t="s">
        <v>753</v>
      </c>
      <c r="B73" s="132">
        <v>40617</v>
      </c>
      <c r="C73" s="129">
        <f>SUMIF(Takings!$B:$B,'2011'!$B73,Takings!C:C)</f>
        <v>1046.51</v>
      </c>
      <c r="D73" s="119">
        <f>SUMIF(Takings!$B:$B,'2011'!$B73,Takings!D:D)</f>
        <v>0</v>
      </c>
      <c r="E73" s="119">
        <f>SUMIF(Takings!$B:$B,'2011'!$B73,Takings!E:E)</f>
        <v>0</v>
      </c>
      <c r="F73" s="128">
        <f>SUMIF(Takings!$B:$B,'2011'!$B73,Takings!F:F)</f>
        <v>690.95</v>
      </c>
      <c r="G73" s="131">
        <f>SUMIF(Takings!$B:$B,'2011'!$B73,Takings!G:G)</f>
        <v>22</v>
      </c>
      <c r="H73" s="128">
        <f t="shared" si="40"/>
        <v>31.406818181818185</v>
      </c>
      <c r="I73" s="129">
        <f>SUMIF(Takings!$B:$B,'2011'!$B73,Takings!I:I)</f>
        <v>355.56</v>
      </c>
      <c r="J73" s="130">
        <f>SUMIF(Takings!$B:$B,'2011'!$B73,Takings!J:J)</f>
        <v>9</v>
      </c>
      <c r="K73" s="130">
        <f t="shared" si="41"/>
        <v>31</v>
      </c>
      <c r="L73" s="129">
        <f t="shared" si="42"/>
        <v>39.506666666666668</v>
      </c>
      <c r="M73" s="128">
        <f t="shared" si="43"/>
        <v>33.758387096774193</v>
      </c>
      <c r="N73" s="127" t="str">
        <f>IF(VLOOKUP($B73,Takings!$B:$P,13,0)=0,"",VLOOKUP($B73,Takings!$B:$P,13,0))</f>
        <v/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x14ac:dyDescent="0.35">
      <c r="A74" s="153" t="s">
        <v>753</v>
      </c>
      <c r="B74" s="132">
        <v>40618</v>
      </c>
      <c r="C74" s="129">
        <f>SUMIF(Takings!$B:$B,'2011'!$B74,Takings!C:C)</f>
        <v>0</v>
      </c>
      <c r="D74" s="119">
        <f>SUMIF(Takings!$B:$B,'2011'!$B74,Takings!D:D)</f>
        <v>0</v>
      </c>
      <c r="E74" s="119">
        <f>SUMIF(Takings!$B:$B,'2011'!$B74,Takings!E:E)</f>
        <v>0</v>
      </c>
      <c r="F74" s="128">
        <f>SUMIF(Takings!$B:$B,'2011'!$B74,Takings!F:F)</f>
        <v>802.20399999999995</v>
      </c>
      <c r="G74" s="131">
        <f>SUMIF(Takings!$B:$B,'2011'!$B74,Takings!G:G)</f>
        <v>40</v>
      </c>
      <c r="H74" s="128">
        <f t="shared" si="40"/>
        <v>20.055099999999999</v>
      </c>
      <c r="I74" s="129">
        <f>SUMIF(Takings!$B:$B,'2011'!$B74,Takings!I:I)</f>
        <v>229.69</v>
      </c>
      <c r="J74" s="130">
        <f>SUMIF(Takings!$B:$B,'2011'!$B74,Takings!J:J)</f>
        <v>6</v>
      </c>
      <c r="K74" s="130">
        <f t="shared" si="41"/>
        <v>46</v>
      </c>
      <c r="L74" s="129">
        <f t="shared" si="42"/>
        <v>38.281666666666666</v>
      </c>
      <c r="M74" s="128">
        <f t="shared" si="43"/>
        <v>22.432478260869566</v>
      </c>
      <c r="N74" s="127" t="str">
        <f>IF(VLOOKUP($B74,Takings!$B:$P,13,0)=0,"",VLOOKUP($B74,Takings!$B:$P,13,0))</f>
        <v/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x14ac:dyDescent="0.35">
      <c r="A75" s="153" t="s">
        <v>753</v>
      </c>
      <c r="B75" s="132">
        <v>40619</v>
      </c>
      <c r="C75" s="129">
        <f>SUMIF(Takings!$B:$B,'2011'!$B75,Takings!C:C)</f>
        <v>1838.49</v>
      </c>
      <c r="D75" s="119">
        <f>SUMIF(Takings!$B:$B,'2011'!$B75,Takings!D:D)</f>
        <v>0</v>
      </c>
      <c r="E75" s="119">
        <f>SUMIF(Takings!$B:$B,'2011'!$B75,Takings!E:E)</f>
        <v>0</v>
      </c>
      <c r="F75" s="128">
        <f>SUMIF(Takings!$B:$B,'2011'!$B75,Takings!F:F)</f>
        <v>1435</v>
      </c>
      <c r="G75" s="131">
        <f>SUMIF(Takings!$B:$B,'2011'!$B75,Takings!G:G)</f>
        <v>32</v>
      </c>
      <c r="H75" s="128">
        <f t="shared" si="40"/>
        <v>44.84375</v>
      </c>
      <c r="I75" s="129">
        <f>SUMIF(Takings!$B:$B,'2011'!$B75,Takings!I:I)</f>
        <v>0</v>
      </c>
      <c r="J75" s="130">
        <f>SUMIF(Takings!$B:$B,'2011'!$B75,Takings!J:J)</f>
        <v>14</v>
      </c>
      <c r="K75" s="130">
        <f t="shared" si="41"/>
        <v>46</v>
      </c>
      <c r="L75" s="129">
        <f t="shared" si="42"/>
        <v>0</v>
      </c>
      <c r="M75" s="128">
        <f t="shared" si="43"/>
        <v>31.195652173913043</v>
      </c>
      <c r="N75" s="127" t="str">
        <f>IF(VLOOKUP($B75,Takings!$B:$P,13,0)=0,"",VLOOKUP($B75,Takings!$B:$P,13,0))</f>
        <v/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x14ac:dyDescent="0.35">
      <c r="A76" s="153" t="s">
        <v>753</v>
      </c>
      <c r="B76" s="132">
        <v>40620</v>
      </c>
      <c r="C76" s="129">
        <f>SUMIF(Takings!$B:$B,'2011'!$B76,Takings!C:C)</f>
        <v>1815.95</v>
      </c>
      <c r="D76" s="119">
        <f>SUMIF(Takings!$B:$B,'2011'!$B76,Takings!D:D)</f>
        <v>0</v>
      </c>
      <c r="E76" s="119">
        <f>SUMIF(Takings!$B:$B,'2011'!$B76,Takings!E:E)</f>
        <v>0</v>
      </c>
      <c r="F76" s="128">
        <f>SUMIF(Takings!$B:$B,'2011'!$B76,Takings!F:F)</f>
        <v>1202.8</v>
      </c>
      <c r="G76" s="131">
        <f>SUMIF(Takings!$B:$B,'2011'!$B76,Takings!G:G)</f>
        <v>62</v>
      </c>
      <c r="H76" s="128">
        <f t="shared" si="40"/>
        <v>19.399999999999999</v>
      </c>
      <c r="I76" s="129">
        <f>SUMIF(Takings!$B:$B,'2011'!$B76,Takings!I:I)</f>
        <v>613.15</v>
      </c>
      <c r="J76" s="130">
        <f>SUMIF(Takings!$B:$B,'2011'!$B76,Takings!J:J)</f>
        <v>16</v>
      </c>
      <c r="K76" s="130">
        <f t="shared" si="41"/>
        <v>78</v>
      </c>
      <c r="L76" s="129">
        <f t="shared" si="42"/>
        <v>38.321874999999999</v>
      </c>
      <c r="M76" s="128">
        <f t="shared" si="43"/>
        <v>23.281410256410254</v>
      </c>
      <c r="N76" s="127" t="str">
        <f>IF(VLOOKUP($B76,Takings!$B:$P,13,0)=0,"",VLOOKUP($B76,Takings!$B:$P,13,0))</f>
        <v/>
      </c>
      <c r="O76" s="126" t="str">
        <f>IF(VLOOKUP($B76,Takings!$B:$P,14,0)=0,"",VLOOKUP($B76,Takings!$B:$P,14,0))</f>
        <v/>
      </c>
      <c r="P76" s="125" t="str">
        <f>IF(VLOOKUP($B76,Takings!$B:$P,15,0)=0,"",VLOOKUP($B76,Takings!$B:$P,15,0))</f>
        <v/>
      </c>
    </row>
    <row r="77" spans="1:16" s="113" customFormat="1" x14ac:dyDescent="0.35">
      <c r="A77" s="153" t="s">
        <v>753</v>
      </c>
      <c r="B77" s="132">
        <v>40621</v>
      </c>
      <c r="C77" s="129">
        <f>SUMIF(Takings!$B:$B,'2011'!$B77,Takings!C:C)</f>
        <v>1554.27</v>
      </c>
      <c r="D77" s="119">
        <f>SUMIF(Takings!$B:$B,'2011'!$B77,Takings!D:D)</f>
        <v>0</v>
      </c>
      <c r="E77" s="119">
        <f>SUMIF(Takings!$B:$B,'2011'!$B77,Takings!E:E)</f>
        <v>0</v>
      </c>
      <c r="F77" s="128">
        <f>SUMIF(Takings!$B:$B,'2011'!$B77,Takings!F:F)</f>
        <v>393.45</v>
      </c>
      <c r="G77" s="131">
        <f>SUMIF(Takings!$B:$B,'2011'!$B77,Takings!G:G)</f>
        <v>18</v>
      </c>
      <c r="H77" s="128">
        <f t="shared" si="40"/>
        <v>21.858333333333334</v>
      </c>
      <c r="I77" s="129">
        <f>SUMIF(Takings!$B:$B,'2011'!$B77,Takings!I:I)</f>
        <v>1160.82</v>
      </c>
      <c r="J77" s="130">
        <f>SUMIF(Takings!$B:$B,'2011'!$B77,Takings!J:J)</f>
        <v>16</v>
      </c>
      <c r="K77" s="130">
        <f t="shared" si="41"/>
        <v>34</v>
      </c>
      <c r="L77" s="129">
        <f t="shared" si="42"/>
        <v>72.551249999999996</v>
      </c>
      <c r="M77" s="128">
        <f t="shared" si="43"/>
        <v>45.713823529411762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40622</v>
      </c>
      <c r="C78" s="119">
        <f>SUM(C72:C77)</f>
        <v>7410.7799999999988</v>
      </c>
      <c r="D78" s="119">
        <f>VLOOKUP($B78,Takings!$B:$P,3,0)</f>
        <v>1721.53</v>
      </c>
      <c r="E78" s="122">
        <f>SUM(C78:D78)</f>
        <v>9132.31</v>
      </c>
      <c r="F78" s="118"/>
      <c r="G78" s="121">
        <f>SUM(G72:G77)</f>
        <v>195</v>
      </c>
      <c r="H78" s="118">
        <f>AVERAGE(H72:H77)</f>
        <v>28.25431771284271</v>
      </c>
      <c r="I78" s="119">
        <f>SUM(I72:I77)</f>
        <v>2843.58</v>
      </c>
      <c r="J78" s="120">
        <f>SUM(J72:J77)</f>
        <v>69</v>
      </c>
      <c r="K78" s="120">
        <f>SUM(G78,J78)</f>
        <v>264</v>
      </c>
      <c r="L78" s="119">
        <f>AVERAGE(L72:L77)</f>
        <v>41.534409722222222</v>
      </c>
      <c r="M78" s="118">
        <f>AVERAGE(M72:M77)</f>
        <v>32.704774644850495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53" t="s">
        <v>755</v>
      </c>
      <c r="B79" s="132">
        <v>40623</v>
      </c>
      <c r="C79" s="129">
        <f>SUMIF(Takings!$B:$B,'2011'!$B79,Takings!C:C)</f>
        <v>1179.1099999999999</v>
      </c>
      <c r="D79" s="119">
        <f>SUMIF(Takings!$B:$B,'2011'!$B79,Takings!D:D)</f>
        <v>0</v>
      </c>
      <c r="E79" s="119">
        <f>SUMIF(Takings!$B:$B,'2011'!$B79,Takings!E:E)</f>
        <v>0</v>
      </c>
      <c r="F79" s="128">
        <f>SUMIF(Takings!$B:$B,'2011'!$B79,Takings!F:F)</f>
        <v>969.7</v>
      </c>
      <c r="G79" s="131">
        <f>SUMIF(Takings!$B:$B,'2011'!$B79,Takings!G:G)</f>
        <v>41</v>
      </c>
      <c r="H79" s="128">
        <f t="shared" ref="H79:H84" si="44">IFERROR(F79/G79,0)</f>
        <v>23.651219512195123</v>
      </c>
      <c r="I79" s="129">
        <f>SUMIF(Takings!$B:$B,'2011'!$B79,Takings!I:I)</f>
        <v>209.41</v>
      </c>
      <c r="J79" s="130">
        <f>SUMIF(Takings!$B:$B,'2011'!$B79,Takings!J:J)</f>
        <v>5</v>
      </c>
      <c r="K79" s="130">
        <f t="shared" ref="K79:K84" si="45">IFERROR(SUM(G79,J79),0)</f>
        <v>46</v>
      </c>
      <c r="L79" s="129">
        <f t="shared" ref="L79:L84" si="46">IFERROR(MEDIAN(I79/J79),0)</f>
        <v>41.881999999999998</v>
      </c>
      <c r="M79" s="128">
        <f t="shared" ref="M79:M84" si="47">IFERROR(SUM(F79,I79)/K79,0)</f>
        <v>25.632826086956523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53" t="s">
        <v>755</v>
      </c>
      <c r="B80" s="132">
        <v>40624</v>
      </c>
      <c r="C80" s="129">
        <f>SUMIF(Takings!$B:$B,'2011'!$B80,Takings!C:C)</f>
        <v>1651.44</v>
      </c>
      <c r="D80" s="119">
        <f>SUMIF(Takings!$B:$B,'2011'!$B80,Takings!D:D)</f>
        <v>0</v>
      </c>
      <c r="E80" s="119">
        <f>SUMIF(Takings!$B:$B,'2011'!$B80,Takings!E:E)</f>
        <v>0</v>
      </c>
      <c r="F80" s="128">
        <f>SUMIF(Takings!$B:$B,'2011'!$B80,Takings!F:F)</f>
        <v>613.95000000000005</v>
      </c>
      <c r="G80" s="131">
        <f>SUMIF(Takings!$B:$B,'2011'!$B80,Takings!G:G)</f>
        <v>36</v>
      </c>
      <c r="H80" s="128">
        <f t="shared" si="44"/>
        <v>17.054166666666667</v>
      </c>
      <c r="I80" s="129">
        <f>SUMIF(Takings!$B:$B,'2011'!$B80,Takings!I:I)</f>
        <v>1037.49</v>
      </c>
      <c r="J80" s="130">
        <f>SUMIF(Takings!$B:$B,'2011'!$B80,Takings!J:J)</f>
        <v>8</v>
      </c>
      <c r="K80" s="130">
        <f t="shared" si="45"/>
        <v>44</v>
      </c>
      <c r="L80" s="129">
        <f t="shared" si="46"/>
        <v>129.68625</v>
      </c>
      <c r="M80" s="128">
        <f t="shared" si="47"/>
        <v>37.532727272727271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53" t="s">
        <v>755</v>
      </c>
      <c r="B81" s="132">
        <v>40625</v>
      </c>
      <c r="C81" s="129">
        <f>SUMIF(Takings!$B:$B,'2011'!$B81,Takings!C:C)</f>
        <v>836.85</v>
      </c>
      <c r="D81" s="119">
        <f>SUMIF(Takings!$B:$B,'2011'!$B81,Takings!D:D)</f>
        <v>0</v>
      </c>
      <c r="E81" s="119">
        <f>SUMIF(Takings!$B:$B,'2011'!$B81,Takings!E:E)</f>
        <v>0</v>
      </c>
      <c r="F81" s="128">
        <f>SUMIF(Takings!$B:$B,'2011'!$B81,Takings!F:F)</f>
        <v>580.29999999999995</v>
      </c>
      <c r="G81" s="131">
        <f>SUMIF(Takings!$B:$B,'2011'!$B81,Takings!G:G)</f>
        <v>31</v>
      </c>
      <c r="H81" s="128">
        <f t="shared" si="44"/>
        <v>18.719354838709677</v>
      </c>
      <c r="I81" s="129">
        <f>SUMIF(Takings!$B:$B,'2011'!$B81,Takings!I:I)</f>
        <v>256.55</v>
      </c>
      <c r="J81" s="130">
        <f>SUMIF(Takings!$B:$B,'2011'!$B81,Takings!J:J)</f>
        <v>7</v>
      </c>
      <c r="K81" s="130">
        <f t="shared" si="45"/>
        <v>38</v>
      </c>
      <c r="L81" s="129">
        <f t="shared" si="46"/>
        <v>36.65</v>
      </c>
      <c r="M81" s="128">
        <f t="shared" si="47"/>
        <v>22.022368421052629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53" t="s">
        <v>755</v>
      </c>
      <c r="B82" s="132">
        <v>40626</v>
      </c>
      <c r="C82" s="129">
        <f>SUMIF(Takings!$B:$B,'2011'!$B82,Takings!C:C)</f>
        <v>1306.93</v>
      </c>
      <c r="D82" s="119">
        <f>SUMIF(Takings!$B:$B,'2011'!$B82,Takings!D:D)</f>
        <v>0</v>
      </c>
      <c r="E82" s="119">
        <f>SUMIF(Takings!$B:$B,'2011'!$B82,Takings!E:E)</f>
        <v>0</v>
      </c>
      <c r="F82" s="128">
        <f>SUMIF(Takings!$B:$B,'2011'!$B82,Takings!F:F)</f>
        <v>724.3</v>
      </c>
      <c r="G82" s="131">
        <f>SUMIF(Takings!$B:$B,'2011'!$B82,Takings!G:G)</f>
        <v>40</v>
      </c>
      <c r="H82" s="128">
        <f t="shared" si="44"/>
        <v>18.107499999999998</v>
      </c>
      <c r="I82" s="129">
        <f>SUMIF(Takings!$B:$B,'2011'!$B82,Takings!I:I)</f>
        <v>582.63</v>
      </c>
      <c r="J82" s="130">
        <f>SUMIF(Takings!$B:$B,'2011'!$B82,Takings!J:J)</f>
        <v>10</v>
      </c>
      <c r="K82" s="130">
        <f t="shared" si="45"/>
        <v>50</v>
      </c>
      <c r="L82" s="129">
        <f t="shared" si="46"/>
        <v>58.262999999999998</v>
      </c>
      <c r="M82" s="128">
        <f t="shared" si="47"/>
        <v>26.138599999999997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53" t="s">
        <v>755</v>
      </c>
      <c r="B83" s="132">
        <v>40627</v>
      </c>
      <c r="C83" s="129">
        <f>SUMIF(Takings!$B:$B,'2011'!$B83,Takings!C:C)</f>
        <v>2504.13</v>
      </c>
      <c r="D83" s="119">
        <f>SUMIF(Takings!$B:$B,'2011'!$B83,Takings!D:D)</f>
        <v>0</v>
      </c>
      <c r="E83" s="119">
        <f>SUMIF(Takings!$B:$B,'2011'!$B83,Takings!E:E)</f>
        <v>0</v>
      </c>
      <c r="F83" s="128">
        <f>SUMIF(Takings!$B:$B,'2011'!$B83,Takings!F:F)</f>
        <v>1387.75</v>
      </c>
      <c r="G83" s="131">
        <f>SUMIF(Takings!$B:$B,'2011'!$B83,Takings!G:G)</f>
        <v>45</v>
      </c>
      <c r="H83" s="128">
        <f t="shared" si="44"/>
        <v>30.838888888888889</v>
      </c>
      <c r="I83" s="129">
        <f>SUMIF(Takings!$B:$B,'2011'!$B83,Takings!I:I)</f>
        <v>1116.3800000000001</v>
      </c>
      <c r="J83" s="130">
        <f>SUMIF(Takings!$B:$B,'2011'!$B83,Takings!J:J)</f>
        <v>22</v>
      </c>
      <c r="K83" s="130">
        <f t="shared" si="45"/>
        <v>67</v>
      </c>
      <c r="L83" s="129">
        <f t="shared" si="46"/>
        <v>50.74454545454546</v>
      </c>
      <c r="M83" s="128">
        <f t="shared" si="47"/>
        <v>37.375074626865675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53" t="s">
        <v>755</v>
      </c>
      <c r="B84" s="132">
        <v>40628</v>
      </c>
      <c r="C84" s="129">
        <f>SUMIF(Takings!$B:$B,'2011'!$B84,Takings!C:C)</f>
        <v>1063.47</v>
      </c>
      <c r="D84" s="119">
        <f>SUMIF(Takings!$B:$B,'2011'!$B84,Takings!D:D)</f>
        <v>0</v>
      </c>
      <c r="E84" s="119">
        <f>SUMIF(Takings!$B:$B,'2011'!$B84,Takings!E:E)</f>
        <v>0</v>
      </c>
      <c r="F84" s="128">
        <f>SUMIF(Takings!$B:$B,'2011'!$B84,Takings!F:F)</f>
        <v>658.1</v>
      </c>
      <c r="G84" s="131">
        <f>SUMIF(Takings!$B:$B,'2011'!$B84,Takings!G:G)</f>
        <v>32</v>
      </c>
      <c r="H84" s="128">
        <f t="shared" si="44"/>
        <v>20.565625000000001</v>
      </c>
      <c r="I84" s="129">
        <f>SUMIF(Takings!$B:$B,'2011'!$B84,Takings!I:I)</f>
        <v>405.37</v>
      </c>
      <c r="J84" s="130">
        <f>SUMIF(Takings!$B:$B,'2011'!$B84,Takings!J:J)</f>
        <v>9</v>
      </c>
      <c r="K84" s="130">
        <f t="shared" si="45"/>
        <v>41</v>
      </c>
      <c r="L84" s="129">
        <f t="shared" si="46"/>
        <v>45.041111111111114</v>
      </c>
      <c r="M84" s="128">
        <f t="shared" si="47"/>
        <v>25.938292682926829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40629</v>
      </c>
      <c r="C85" s="119">
        <f>SUM(C79:C84)</f>
        <v>8541.93</v>
      </c>
      <c r="D85" s="119">
        <f>VLOOKUP($B85,Takings!$B:$P,3,0)</f>
        <v>1393.36</v>
      </c>
      <c r="E85" s="122">
        <f>SUM(C85:D85)</f>
        <v>9935.2900000000009</v>
      </c>
      <c r="F85" s="118"/>
      <c r="G85" s="121">
        <f>SUM(G79:G84)</f>
        <v>225</v>
      </c>
      <c r="H85" s="118">
        <f>AVERAGE(H79:H84)</f>
        <v>21.489459151076726</v>
      </c>
      <c r="I85" s="119">
        <f>SUM(I79:I84)</f>
        <v>3607.83</v>
      </c>
      <c r="J85" s="120">
        <f>SUM(J79:J84)</f>
        <v>61</v>
      </c>
      <c r="K85" s="120">
        <f>SUM(G85,J85)</f>
        <v>286</v>
      </c>
      <c r="L85" s="119">
        <f>AVERAGE(L79:L84)</f>
        <v>60.377817760942754</v>
      </c>
      <c r="M85" s="118">
        <f>AVERAGE(M79:M84)</f>
        <v>29.106648181754821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53" t="s">
        <v>756</v>
      </c>
      <c r="B86" s="132">
        <v>40630</v>
      </c>
      <c r="C86" s="129">
        <f>SUMIF(Takings!$B:$B,'2011'!$B86,Takings!C:C)</f>
        <v>1371.93</v>
      </c>
      <c r="D86" s="119">
        <f>SUMIF(Takings!$B:$B,'2011'!$B86,Takings!D:D)</f>
        <v>0</v>
      </c>
      <c r="E86" s="119">
        <f>SUMIF(Takings!$B:$B,'2011'!$B86,Takings!E:E)</f>
        <v>0</v>
      </c>
      <c r="F86" s="128">
        <f>SUMIF(Takings!$B:$B,'2011'!$B86,Takings!F:F)</f>
        <v>680.1</v>
      </c>
      <c r="G86" s="131">
        <f>SUMIF(Takings!$B:$B,'2011'!$B86,Takings!G:G)</f>
        <v>34</v>
      </c>
      <c r="H86" s="128">
        <f t="shared" ref="H86:H91" si="48">IFERROR(F86/G86,0)</f>
        <v>20.002941176470589</v>
      </c>
      <c r="I86" s="129">
        <f>SUMIF(Takings!$B:$B,'2011'!$B86,Takings!I:I)</f>
        <v>681.83</v>
      </c>
      <c r="J86" s="130">
        <f>SUMIF(Takings!$B:$B,'2011'!$B86,Takings!J:J)</f>
        <v>10</v>
      </c>
      <c r="K86" s="130">
        <f t="shared" ref="K86:K91" si="49">IFERROR(SUM(G86,J86),0)</f>
        <v>44</v>
      </c>
      <c r="L86" s="129">
        <f t="shared" ref="L86:L91" si="50">IFERROR(MEDIAN(I86/J86),0)</f>
        <v>68.183000000000007</v>
      </c>
      <c r="M86" s="128">
        <f t="shared" ref="M86:M91" si="51">IFERROR(SUM(F86,I86)/K86,0)</f>
        <v>30.952954545454546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53" t="s">
        <v>756</v>
      </c>
      <c r="B87" s="132">
        <v>40631</v>
      </c>
      <c r="C87" s="129">
        <f>SUMIF(Takings!$B:$B,'2011'!$B87,Takings!C:C)</f>
        <v>773.95</v>
      </c>
      <c r="D87" s="119">
        <f>SUMIF(Takings!$B:$B,'2011'!$B87,Takings!D:D)</f>
        <v>0</v>
      </c>
      <c r="E87" s="119">
        <f>SUMIF(Takings!$B:$B,'2011'!$B87,Takings!E:E)</f>
        <v>0</v>
      </c>
      <c r="F87" s="128">
        <f>SUMIF(Takings!$B:$B,'2011'!$B87,Takings!F:F)</f>
        <v>511.45</v>
      </c>
      <c r="G87" s="131">
        <f>SUMIF(Takings!$B:$B,'2011'!$B87,Takings!G:G)</f>
        <v>27</v>
      </c>
      <c r="H87" s="128">
        <f t="shared" si="48"/>
        <v>18.942592592592593</v>
      </c>
      <c r="I87" s="129">
        <f>SUMIF(Takings!$B:$B,'2011'!$B87,Takings!I:I)</f>
        <v>262.5</v>
      </c>
      <c r="J87" s="130">
        <f>SUMIF(Takings!$B:$B,'2011'!$B87,Takings!J:J)</f>
        <v>9</v>
      </c>
      <c r="K87" s="130">
        <f t="shared" si="49"/>
        <v>36</v>
      </c>
      <c r="L87" s="129">
        <f t="shared" si="50"/>
        <v>29.166666666666668</v>
      </c>
      <c r="M87" s="128">
        <f t="shared" si="51"/>
        <v>21.498611111111114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53" t="s">
        <v>756</v>
      </c>
      <c r="B88" s="132">
        <v>40632</v>
      </c>
      <c r="C88" s="129">
        <f>SUMIF(Takings!$B:$B,'2011'!$B88,Takings!C:C)</f>
        <v>1651.91</v>
      </c>
      <c r="D88" s="119">
        <f>SUMIF(Takings!$B:$B,'2011'!$B88,Takings!D:D)</f>
        <v>0</v>
      </c>
      <c r="E88" s="119">
        <f>SUMIF(Takings!$B:$B,'2011'!$B88,Takings!E:E)</f>
        <v>0</v>
      </c>
      <c r="F88" s="128">
        <f>SUMIF(Takings!$B:$B,'2011'!$B88,Takings!F:F)</f>
        <v>998.7</v>
      </c>
      <c r="G88" s="131">
        <f>SUMIF(Takings!$B:$B,'2011'!$B88,Takings!G:G)</f>
        <v>56</v>
      </c>
      <c r="H88" s="128">
        <f t="shared" si="48"/>
        <v>17.833928571428572</v>
      </c>
      <c r="I88" s="129">
        <f>SUMIF(Takings!$B:$B,'2011'!$B88,Takings!I:I)</f>
        <v>655.20000000000005</v>
      </c>
      <c r="J88" s="130">
        <f>SUMIF(Takings!$B:$B,'2011'!$B88,Takings!J:J)</f>
        <v>11</v>
      </c>
      <c r="K88" s="130">
        <f t="shared" si="49"/>
        <v>67</v>
      </c>
      <c r="L88" s="129">
        <f t="shared" si="50"/>
        <v>59.56363636363637</v>
      </c>
      <c r="M88" s="128">
        <f t="shared" si="51"/>
        <v>24.685074626865674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53" t="s">
        <v>756</v>
      </c>
      <c r="B89" s="132">
        <v>40633</v>
      </c>
      <c r="C89" s="129">
        <f>SUMIF(Takings!$B:$B,'2011'!$B89,Takings!C:C)</f>
        <v>1653.91</v>
      </c>
      <c r="D89" s="119">
        <f>SUMIF(Takings!$B:$B,'2011'!$B89,Takings!D:D)</f>
        <v>0</v>
      </c>
      <c r="E89" s="119">
        <f>SUMIF(Takings!$B:$B,'2011'!$B89,Takings!E:E)</f>
        <v>0</v>
      </c>
      <c r="F89" s="128">
        <f>SUMIF(Takings!$B:$B,'2011'!$B89,Takings!F:F)</f>
        <v>998.7</v>
      </c>
      <c r="G89" s="131">
        <f>SUMIF(Takings!$B:$B,'2011'!$B89,Takings!G:G)</f>
        <v>56</v>
      </c>
      <c r="H89" s="128">
        <f t="shared" si="48"/>
        <v>17.833928571428572</v>
      </c>
      <c r="I89" s="129">
        <f>SUMIF(Takings!$B:$B,'2011'!$B89,Takings!I:I)</f>
        <v>655.21</v>
      </c>
      <c r="J89" s="130">
        <f>SUMIF(Takings!$B:$B,'2011'!$B89,Takings!J:J)</f>
        <v>11</v>
      </c>
      <c r="K89" s="130">
        <f t="shared" si="49"/>
        <v>67</v>
      </c>
      <c r="L89" s="129">
        <f t="shared" si="50"/>
        <v>59.56454545454546</v>
      </c>
      <c r="M89" s="128">
        <f t="shared" si="51"/>
        <v>24.685223880597015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53" t="s">
        <v>756</v>
      </c>
      <c r="B90" s="132">
        <v>40634</v>
      </c>
      <c r="C90" s="129">
        <f>SUMIF(Takings!$B:$B,'2011'!$B90,Takings!C:C)</f>
        <v>3200.5</v>
      </c>
      <c r="D90" s="119">
        <f>SUMIF(Takings!$B:$B,'2011'!$B90,Takings!D:D)</f>
        <v>0</v>
      </c>
      <c r="E90" s="119">
        <f>SUMIF(Takings!$B:$B,'2011'!$B90,Takings!E:E)</f>
        <v>0</v>
      </c>
      <c r="F90" s="128">
        <f>SUMIF(Takings!$B:$B,'2011'!$B90,Takings!F:F)</f>
        <v>866.65</v>
      </c>
      <c r="G90" s="131">
        <f>SUMIF(Takings!$B:$B,'2011'!$B90,Takings!G:G)</f>
        <v>44</v>
      </c>
      <c r="H90" s="128">
        <f t="shared" si="48"/>
        <v>19.696590909090908</v>
      </c>
      <c r="I90" s="129">
        <f>SUMIF(Takings!$B:$B,'2011'!$B90,Takings!I:I)</f>
        <v>2333.85</v>
      </c>
      <c r="J90" s="130">
        <f>SUMIF(Takings!$B:$B,'2011'!$B90,Takings!J:J)</f>
        <v>14</v>
      </c>
      <c r="K90" s="130">
        <f t="shared" si="49"/>
        <v>58</v>
      </c>
      <c r="L90" s="129">
        <f t="shared" si="50"/>
        <v>166.70357142857142</v>
      </c>
      <c r="M90" s="128">
        <f t="shared" si="51"/>
        <v>55.181034482758619</v>
      </c>
      <c r="N90" s="127" t="str">
        <f>IF(VLOOKUP($B90,Takings!$B:$P,13,0)=0,"",VLOOKUP($B90,Takings!$B:$P,13,0))</f>
        <v/>
      </c>
      <c r="O90" s="126" t="str">
        <f>IF(VLOOKUP($B90,Takings!$B:$P,14,0)=0,"",VLOOKUP($B90,Takings!$B:$P,14,0))</f>
        <v/>
      </c>
      <c r="P90" s="125" t="str">
        <f>IF(VLOOKUP($B90,Takings!$B:$P,15,0)=0,"",VLOOKUP($B90,Takings!$B:$P,15,0))</f>
        <v/>
      </c>
    </row>
    <row r="91" spans="1:16" s="113" customFormat="1" x14ac:dyDescent="0.35">
      <c r="A91" s="153" t="s">
        <v>756</v>
      </c>
      <c r="B91" s="132">
        <v>40635</v>
      </c>
      <c r="C91" s="129">
        <f>SUMIF(Takings!$B:$B,'2011'!$B91,Takings!C:C)</f>
        <v>1474.5</v>
      </c>
      <c r="D91" s="119">
        <f>SUMIF(Takings!$B:$B,'2011'!$B91,Takings!D:D)</f>
        <v>0</v>
      </c>
      <c r="E91" s="119">
        <f>SUMIF(Takings!$B:$B,'2011'!$B91,Takings!E:E)</f>
        <v>0</v>
      </c>
      <c r="F91" s="128">
        <f>SUMIF(Takings!$B:$B,'2011'!$B91,Takings!F:F)</f>
        <v>937.7</v>
      </c>
      <c r="G91" s="131">
        <f>SUMIF(Takings!$B:$B,'2011'!$B91,Takings!G:G)</f>
        <v>33</v>
      </c>
      <c r="H91" s="128">
        <f t="shared" si="48"/>
        <v>28.415151515151518</v>
      </c>
      <c r="I91" s="129">
        <f>SUMIF(Takings!$B:$B,'2011'!$B91,Takings!I:I)</f>
        <v>536.79999999999995</v>
      </c>
      <c r="J91" s="130">
        <f>SUMIF(Takings!$B:$B,'2011'!$B91,Takings!J:J)</f>
        <v>11</v>
      </c>
      <c r="K91" s="130">
        <f t="shared" si="49"/>
        <v>44</v>
      </c>
      <c r="L91" s="129">
        <f t="shared" si="50"/>
        <v>48.8</v>
      </c>
      <c r="M91" s="128">
        <f t="shared" si="51"/>
        <v>33.511363636363633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40636</v>
      </c>
      <c r="C92" s="119">
        <f>SUM(C86:C91)</f>
        <v>10126.700000000001</v>
      </c>
      <c r="D92" s="119">
        <f>VLOOKUP($B92,Takings!$B:$P,3,0)</f>
        <v>1754.77</v>
      </c>
      <c r="E92" s="122">
        <f>SUM(C92:D92)</f>
        <v>11881.470000000001</v>
      </c>
      <c r="F92" s="118"/>
      <c r="G92" s="121">
        <f>SUM(G86:G91)</f>
        <v>250</v>
      </c>
      <c r="H92" s="118">
        <f>AVERAGE(H86:H91)</f>
        <v>20.454188889360459</v>
      </c>
      <c r="I92" s="119">
        <f>SUM(I86:I91)</f>
        <v>5125.3900000000003</v>
      </c>
      <c r="J92" s="120">
        <f>SUM(J86:J91)</f>
        <v>66</v>
      </c>
      <c r="K92" s="120">
        <f>SUM(G92,J92)</f>
        <v>316</v>
      </c>
      <c r="L92" s="119">
        <f>AVERAGE(L86:L91)</f>
        <v>71.996903318903321</v>
      </c>
      <c r="M92" s="118">
        <f>AVERAGE(M86:M91)</f>
        <v>31.752377047191761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53" t="s">
        <v>757</v>
      </c>
      <c r="B93" s="132">
        <v>40637</v>
      </c>
      <c r="C93" s="129">
        <f>SUMIF(Takings!$B:$B,'2011'!$B93,Takings!C:C)</f>
        <v>980.63</v>
      </c>
      <c r="D93" s="119">
        <f>SUMIF(Takings!$B:$B,'2011'!$B93,Takings!D:D)</f>
        <v>0</v>
      </c>
      <c r="E93" s="119">
        <f>SUMIF(Takings!$B:$B,'2011'!$B93,Takings!E:E)</f>
        <v>0</v>
      </c>
      <c r="F93" s="128">
        <f>SUMIF(Takings!$B:$B,'2011'!$B93,Takings!F:F)</f>
        <v>561.29999999999995</v>
      </c>
      <c r="G93" s="131">
        <f>SUMIF(Takings!$B:$B,'2011'!$B93,Takings!G:G)</f>
        <v>38</v>
      </c>
      <c r="H93" s="160">
        <f t="shared" ref="H93:H98" si="52">IFERROR(F93/G93,0)</f>
        <v>14.771052631578947</v>
      </c>
      <c r="I93" s="129">
        <f>SUMIF(Takings!$B:$B,'2011'!$B93,Takings!I:I)</f>
        <v>419.33</v>
      </c>
      <c r="J93" s="130">
        <f>SUMIF(Takings!$B:$B,'2011'!$B93,Takings!J:J)</f>
        <v>8</v>
      </c>
      <c r="K93" s="130">
        <f t="shared" ref="K93:K98" si="53">IFERROR(SUM(G93,J93),0)</f>
        <v>46</v>
      </c>
      <c r="L93" s="161">
        <f t="shared" ref="L93:L98" si="54">IFERROR(MEDIAN(I93/J93),0)</f>
        <v>52.416249999999998</v>
      </c>
      <c r="M93" s="128">
        <f t="shared" ref="M93:M98" si="55">IFERROR(SUM(F93,I93)/K93,0)</f>
        <v>21.318043478260869</v>
      </c>
      <c r="N93" s="127" t="str">
        <f>IF(VLOOKUP($B93,Takings!$B:$P,13,0)=0,"",VLOOKUP($B93,Takings!$B:$P,13,0))</f>
        <v/>
      </c>
      <c r="O93" s="126" t="str">
        <f>IF(VLOOKUP($B93,Takings!$B:$P,14,0)=0,"",VLOOKUP($B93,Takings!$B:$P,14,0))</f>
        <v/>
      </c>
      <c r="P93" s="125" t="str">
        <f>IF(VLOOKUP($B93,Takings!$B:$P,15,0)=0,"",VLOOKUP($B93,Takings!$B:$P,15,0))</f>
        <v/>
      </c>
    </row>
    <row r="94" spans="1:16" s="113" customFormat="1" x14ac:dyDescent="0.35">
      <c r="A94" s="153" t="s">
        <v>757</v>
      </c>
      <c r="B94" s="132">
        <v>40638</v>
      </c>
      <c r="C94" s="129">
        <f>SUMIF(Takings!$B:$B,'2011'!$B94,Takings!C:C)</f>
        <v>947.39</v>
      </c>
      <c r="D94" s="119">
        <f>SUMIF(Takings!$B:$B,'2011'!$B94,Takings!D:D)</f>
        <v>0</v>
      </c>
      <c r="E94" s="119">
        <f>SUMIF(Takings!$B:$B,'2011'!$B94,Takings!E:E)</f>
        <v>0</v>
      </c>
      <c r="F94" s="128">
        <f>SUMIF(Takings!$B:$B,'2011'!$B94,Takings!F:F)</f>
        <v>672.5</v>
      </c>
      <c r="G94" s="131">
        <f>SUMIF(Takings!$B:$B,'2011'!$B94,Takings!G:G)</f>
        <v>35</v>
      </c>
      <c r="H94" s="160">
        <f t="shared" si="52"/>
        <v>19.214285714285715</v>
      </c>
      <c r="I94" s="129">
        <f>SUMIF(Takings!$B:$B,'2011'!$B94,Takings!I:I)</f>
        <v>274.89</v>
      </c>
      <c r="J94" s="130">
        <f>SUMIF(Takings!$B:$B,'2011'!$B94,Takings!J:J)</f>
        <v>12</v>
      </c>
      <c r="K94" s="130">
        <f t="shared" si="53"/>
        <v>47</v>
      </c>
      <c r="L94" s="161">
        <f t="shared" si="54"/>
        <v>22.907499999999999</v>
      </c>
      <c r="M94" s="128">
        <f t="shared" si="55"/>
        <v>20.157234042553192</v>
      </c>
      <c r="N94" s="127" t="str">
        <f>IF(VLOOKUP($B94,Takings!$B:$P,13,0)=0,"",VLOOKUP($B94,Takings!$B:$P,13,0))</f>
        <v/>
      </c>
      <c r="O94" s="126" t="str">
        <f>IF(VLOOKUP($B94,Takings!$B:$P,14,0)=0,"",VLOOKUP($B94,Takings!$B:$P,14,0))</f>
        <v/>
      </c>
      <c r="P94" s="125" t="str">
        <f>IF(VLOOKUP($B94,Takings!$B:$P,15,0)=0,"",VLOOKUP($B94,Takings!$B:$P,15,0))</f>
        <v/>
      </c>
    </row>
    <row r="95" spans="1:16" s="113" customFormat="1" x14ac:dyDescent="0.35">
      <c r="A95" s="153" t="s">
        <v>757</v>
      </c>
      <c r="B95" s="132">
        <v>40639</v>
      </c>
      <c r="C95" s="129">
        <f>SUMIF(Takings!$B:$B,'2011'!$B95,Takings!C:C)</f>
        <v>1296.52</v>
      </c>
      <c r="D95" s="119">
        <f>SUMIF(Takings!$B:$B,'2011'!$B95,Takings!D:D)</f>
        <v>0</v>
      </c>
      <c r="E95" s="119">
        <f>SUMIF(Takings!$B:$B,'2011'!$B95,Takings!E:E)</f>
        <v>0</v>
      </c>
      <c r="F95" s="128">
        <f>SUMIF(Takings!$B:$B,'2011'!$B95,Takings!F:F)</f>
        <v>460.3</v>
      </c>
      <c r="G95" s="131">
        <f>SUMIF(Takings!$B:$B,'2011'!$B95,Takings!G:G)</f>
        <v>31</v>
      </c>
      <c r="H95" s="160">
        <f t="shared" si="52"/>
        <v>14.848387096774195</v>
      </c>
      <c r="I95" s="129">
        <f>SUMIF(Takings!$B:$B,'2011'!$B95,Takings!I:I)</f>
        <v>836.22</v>
      </c>
      <c r="J95" s="130">
        <f>SUMIF(Takings!$B:$B,'2011'!$B95,Takings!J:J)</f>
        <v>10</v>
      </c>
      <c r="K95" s="130">
        <f t="shared" si="53"/>
        <v>41</v>
      </c>
      <c r="L95" s="161">
        <f t="shared" si="54"/>
        <v>83.622</v>
      </c>
      <c r="M95" s="128">
        <f t="shared" si="55"/>
        <v>31.622439024390243</v>
      </c>
      <c r="N95" s="127" t="str">
        <f>IF(VLOOKUP($B95,Takings!$B:$P,13,0)=0,"",VLOOKUP($B95,Takings!$B:$P,13,0))</f>
        <v/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53" t="s">
        <v>757</v>
      </c>
      <c r="B96" s="132">
        <v>40640</v>
      </c>
      <c r="C96" s="129">
        <f>SUMIF(Takings!$B:$B,'2011'!$B96,Takings!C:C)</f>
        <v>1867.31</v>
      </c>
      <c r="D96" s="119">
        <f>SUMIF(Takings!$B:$B,'2011'!$B96,Takings!D:D)</f>
        <v>0</v>
      </c>
      <c r="E96" s="119">
        <f>SUMIF(Takings!$B:$B,'2011'!$B96,Takings!E:E)</f>
        <v>0</v>
      </c>
      <c r="F96" s="128">
        <f>SUMIF(Takings!$B:$B,'2011'!$B96,Takings!F:F)</f>
        <v>865.7</v>
      </c>
      <c r="G96" s="131">
        <f>SUMIF(Takings!$B:$B,'2011'!$B96,Takings!G:G)</f>
        <v>41</v>
      </c>
      <c r="H96" s="160">
        <f t="shared" si="52"/>
        <v>21.114634146341466</v>
      </c>
      <c r="I96" s="129">
        <f>SUMIF(Takings!$B:$B,'2011'!$B96,Takings!I:I)</f>
        <v>1001.61</v>
      </c>
      <c r="J96" s="130">
        <f>SUMIF(Takings!$B:$B,'2011'!$B96,Takings!J:J)</f>
        <v>23</v>
      </c>
      <c r="K96" s="130">
        <f t="shared" si="53"/>
        <v>64</v>
      </c>
      <c r="L96" s="161">
        <f t="shared" si="54"/>
        <v>43.548260869565219</v>
      </c>
      <c r="M96" s="128">
        <f t="shared" si="55"/>
        <v>29.176718749999999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53" t="s">
        <v>757</v>
      </c>
      <c r="B97" s="132">
        <v>40641</v>
      </c>
      <c r="C97" s="129">
        <f>SUMIF(Takings!$B:$B,'2011'!$B97,Takings!C:C)</f>
        <v>1806.1</v>
      </c>
      <c r="D97" s="119">
        <f>SUMIF(Takings!$B:$B,'2011'!$B97,Takings!D:D)</f>
        <v>0</v>
      </c>
      <c r="E97" s="119">
        <f>SUMIF(Takings!$B:$B,'2011'!$B97,Takings!E:E)</f>
        <v>0</v>
      </c>
      <c r="F97" s="128">
        <f>SUMIF(Takings!$B:$B,'2011'!$B97,Takings!F:F)</f>
        <v>826.1</v>
      </c>
      <c r="G97" s="131">
        <f>SUMIF(Takings!$B:$B,'2011'!$B97,Takings!G:G)</f>
        <v>45</v>
      </c>
      <c r="H97" s="160">
        <f t="shared" si="52"/>
        <v>18.357777777777777</v>
      </c>
      <c r="I97" s="129">
        <f>SUMIF(Takings!$B:$B,'2011'!$B97,Takings!I:I)</f>
        <v>980</v>
      </c>
      <c r="J97" s="130">
        <f>SUMIF(Takings!$B:$B,'2011'!$B97,Takings!J:J)</f>
        <v>16</v>
      </c>
      <c r="K97" s="130">
        <f t="shared" si="53"/>
        <v>61</v>
      </c>
      <c r="L97" s="161">
        <f t="shared" si="54"/>
        <v>61.25</v>
      </c>
      <c r="M97" s="128">
        <f t="shared" si="55"/>
        <v>29.608196721311472</v>
      </c>
      <c r="N97" s="127" t="str">
        <f>IF(VLOOKUP($B97,Takings!$B:$P,13,0)=0,"",VLOOKUP($B97,Takings!$B:$P,13,0))</f>
        <v/>
      </c>
      <c r="O97" s="126" t="str">
        <f>IF(VLOOKUP($B97,Takings!$B:$P,14,0)=0,"",VLOOKUP($B97,Takings!$B:$P,14,0))</f>
        <v/>
      </c>
      <c r="P97" s="125" t="str">
        <f>IF(VLOOKUP($B97,Takings!$B:$P,15,0)=0,"",VLOOKUP($B97,Takings!$B:$P,15,0))</f>
        <v/>
      </c>
    </row>
    <row r="98" spans="1:16" s="113" customFormat="1" x14ac:dyDescent="0.35">
      <c r="A98" s="153" t="s">
        <v>757</v>
      </c>
      <c r="B98" s="132">
        <v>40642</v>
      </c>
      <c r="C98" s="129">
        <f>SUMIF(Takings!$B:$B,'2011'!$B98,Takings!C:C)</f>
        <v>1160.21</v>
      </c>
      <c r="D98" s="119">
        <f>SUMIF(Takings!$B:$B,'2011'!$B98,Takings!D:D)</f>
        <v>0</v>
      </c>
      <c r="E98" s="119">
        <f>SUMIF(Takings!$B:$B,'2011'!$B98,Takings!E:E)</f>
        <v>0</v>
      </c>
      <c r="F98" s="128">
        <f>SUMIF(Takings!$B:$B,'2011'!$B98,Takings!F:F)</f>
        <v>629.04999999999995</v>
      </c>
      <c r="G98" s="131">
        <f>SUMIF(Takings!$B:$B,'2011'!$B98,Takings!G:G)</f>
        <v>33</v>
      </c>
      <c r="H98" s="160">
        <f t="shared" si="52"/>
        <v>19.062121212121212</v>
      </c>
      <c r="I98" s="129">
        <f>SUMIF(Takings!$B:$B,'2011'!$B98,Takings!I:I)</f>
        <v>531.16</v>
      </c>
      <c r="J98" s="130">
        <f>SUMIF(Takings!$B:$B,'2011'!$B98,Takings!J:J)</f>
        <v>11</v>
      </c>
      <c r="K98" s="130">
        <f t="shared" si="53"/>
        <v>44</v>
      </c>
      <c r="L98" s="161">
        <f t="shared" si="54"/>
        <v>48.287272727272722</v>
      </c>
      <c r="M98" s="128">
        <f t="shared" si="55"/>
        <v>26.368409090909093</v>
      </c>
      <c r="N98" s="127" t="str">
        <f>IF(VLOOKUP($B98,Takings!$B:$P,13,0)=0,"",VLOOKUP($B98,Takings!$B:$P,13,0))</f>
        <v/>
      </c>
      <c r="O98" s="126" t="str">
        <f>IF(VLOOKUP($B98,Takings!$B:$P,14,0)=0,"",VLOOKUP($B98,Takings!$B:$P,14,0))</f>
        <v/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40643</v>
      </c>
      <c r="C99" s="119">
        <f>SUM(C93:C98)</f>
        <v>8058.1600000000008</v>
      </c>
      <c r="D99" s="119">
        <f>VLOOKUP($B99,Takings!$B:$P,3,0)</f>
        <v>3665.14</v>
      </c>
      <c r="E99" s="122">
        <f>SUM(C99:D99)</f>
        <v>11723.300000000001</v>
      </c>
      <c r="F99" s="118"/>
      <c r="G99" s="121">
        <f>SUM(G93:G98)</f>
        <v>223</v>
      </c>
      <c r="H99" s="118">
        <f>AVERAGE(H93:H98)</f>
        <v>17.894709763146551</v>
      </c>
      <c r="I99" s="119">
        <f>SUM(I93:I98)</f>
        <v>4043.21</v>
      </c>
      <c r="J99" s="120">
        <f>SUM(J93:J98)</f>
        <v>80</v>
      </c>
      <c r="K99" s="120">
        <f>SUM(G99,J99)</f>
        <v>303</v>
      </c>
      <c r="L99" s="119">
        <f>AVERAGE(L93:L98)</f>
        <v>52.005213932806306</v>
      </c>
      <c r="M99" s="118">
        <f>AVERAGE(M93:M98)</f>
        <v>26.375173517904148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53" t="s">
        <v>760</v>
      </c>
      <c r="B100" s="132">
        <v>40644</v>
      </c>
      <c r="C100" s="129">
        <f>SUMIF(Takings!$B:$B,'2011'!$B100,Takings!C:C)</f>
        <v>1132.95</v>
      </c>
      <c r="D100" s="119">
        <f>SUMIF(Takings!$B:$B,'2011'!$B100,Takings!D:D)</f>
        <v>0</v>
      </c>
      <c r="E100" s="119">
        <f>SUMIF(Takings!$B:$B,'2011'!$B100,Takings!E:E)</f>
        <v>0</v>
      </c>
      <c r="F100" s="128">
        <f>SUMIF(Takings!$B:$B,'2011'!$B100,Takings!F:F)</f>
        <v>681.3</v>
      </c>
      <c r="G100" s="131">
        <f>SUMIF(Takings!$B:$B,'2011'!$B100,Takings!G:G)</f>
        <v>39</v>
      </c>
      <c r="H100" s="128">
        <f t="shared" ref="H100:H105" si="56">IFERROR(F100/G100,0)</f>
        <v>17.469230769230769</v>
      </c>
      <c r="I100" s="129">
        <f>SUMIF(Takings!$B:$B,'2011'!$B100,Takings!I:I)</f>
        <v>451.65</v>
      </c>
      <c r="J100" s="130">
        <f>SUMIF(Takings!$B:$B,'2011'!$B100,Takings!J:J)</f>
        <v>13</v>
      </c>
      <c r="K100" s="130">
        <f t="shared" ref="K100:K105" si="57">IFERROR(SUM(G100,J100),0)</f>
        <v>52</v>
      </c>
      <c r="L100" s="129">
        <f t="shared" ref="L100:L105" si="58">IFERROR(MEDIAN(I100/J100),0)</f>
        <v>34.742307692307691</v>
      </c>
      <c r="M100" s="128">
        <f t="shared" ref="M100:M105" si="59">IFERROR(SUM(F100,I100)/K100,0)</f>
        <v>21.787499999999998</v>
      </c>
      <c r="N100" s="127" t="str">
        <f>IF(VLOOKUP($B100,Takings!$B:$P,13,0)=0,"",VLOOKUP($B100,Takings!$B:$P,13,0))</f>
        <v/>
      </c>
      <c r="O100" s="126" t="str">
        <f>IF(VLOOKUP($B100,Takings!$B:$P,14,0)=0,"",VLOOKUP($B100,Takings!$B:$P,14,0))</f>
        <v/>
      </c>
      <c r="P100" s="125" t="str">
        <f>IF(VLOOKUP($B100,Takings!$B:$P,15,0)=0,"",VLOOKUP($B100,Takings!$B:$P,15,0))</f>
        <v/>
      </c>
    </row>
    <row r="101" spans="1:16" s="113" customFormat="1" x14ac:dyDescent="0.35">
      <c r="A101" s="153" t="s">
        <v>760</v>
      </c>
      <c r="B101" s="132">
        <v>40645</v>
      </c>
      <c r="C101" s="129">
        <f>SUMIF(Takings!$B:$B,'2011'!$B101,Takings!C:C)</f>
        <v>1030.03</v>
      </c>
      <c r="D101" s="119">
        <f>SUMIF(Takings!$B:$B,'2011'!$B101,Takings!D:D)</f>
        <v>0</v>
      </c>
      <c r="E101" s="119">
        <f>SUMIF(Takings!$B:$B,'2011'!$B101,Takings!E:E)</f>
        <v>0</v>
      </c>
      <c r="F101" s="128">
        <f>SUMIF(Takings!$B:$B,'2011'!$B101,Takings!F:F)</f>
        <v>677.05</v>
      </c>
      <c r="G101" s="131">
        <f>SUMIF(Takings!$B:$B,'2011'!$B101,Takings!G:G)</f>
        <v>39</v>
      </c>
      <c r="H101" s="128">
        <f t="shared" si="56"/>
        <v>17.360256410256408</v>
      </c>
      <c r="I101" s="129">
        <f>SUMIF(Takings!$B:$B,'2011'!$B101,Takings!I:I)</f>
        <v>352.65</v>
      </c>
      <c r="J101" s="130">
        <f>SUMIF(Takings!$B:$B,'2011'!$B101,Takings!J:J)</f>
        <v>11</v>
      </c>
      <c r="K101" s="130">
        <f t="shared" si="57"/>
        <v>50</v>
      </c>
      <c r="L101" s="129">
        <f t="shared" si="58"/>
        <v>32.059090909090905</v>
      </c>
      <c r="M101" s="128">
        <f t="shared" si="59"/>
        <v>20.593999999999998</v>
      </c>
      <c r="N101" s="127" t="str">
        <f>IF(VLOOKUP($B101,Takings!$B:$P,13,0)=0,"",VLOOKUP($B101,Takings!$B:$P,13,0))</f>
        <v/>
      </c>
      <c r="O101" s="126" t="str">
        <f>IF(VLOOKUP($B101,Takings!$B:$P,14,0)=0,"",VLOOKUP($B101,Takings!$B:$P,14,0))</f>
        <v/>
      </c>
      <c r="P101" s="125" t="str">
        <f>IF(VLOOKUP($B101,Takings!$B:$P,15,0)=0,"",VLOOKUP($B101,Takings!$B:$P,15,0))</f>
        <v/>
      </c>
    </row>
    <row r="102" spans="1:16" s="113" customFormat="1" x14ac:dyDescent="0.35">
      <c r="A102" s="153" t="s">
        <v>760</v>
      </c>
      <c r="B102" s="132">
        <v>40646</v>
      </c>
      <c r="C102" s="129">
        <f>SUMIF(Takings!$B:$B,'2011'!$B102,Takings!C:C)</f>
        <v>1595.75</v>
      </c>
      <c r="D102" s="119">
        <f>SUMIF(Takings!$B:$B,'2011'!$B102,Takings!D:D)</f>
        <v>0</v>
      </c>
      <c r="E102" s="119">
        <f>SUMIF(Takings!$B:$B,'2011'!$B102,Takings!E:E)</f>
        <v>0</v>
      </c>
      <c r="F102" s="128">
        <f>SUMIF(Takings!$B:$B,'2011'!$B102,Takings!F:F)</f>
        <v>871.1</v>
      </c>
      <c r="G102" s="131">
        <f>SUMIF(Takings!$B:$B,'2011'!$B102,Takings!G:G)</f>
        <v>42</v>
      </c>
      <c r="H102" s="128">
        <f t="shared" si="56"/>
        <v>20.740476190476191</v>
      </c>
      <c r="I102" s="129">
        <f>SUMIF(Takings!$B:$B,'2011'!$B102,Takings!I:I)</f>
        <v>724.66</v>
      </c>
      <c r="J102" s="130">
        <f>SUMIF(Takings!$B:$B,'2011'!$B102,Takings!J:J)</f>
        <v>14</v>
      </c>
      <c r="K102" s="130">
        <f t="shared" si="57"/>
        <v>56</v>
      </c>
      <c r="L102" s="129">
        <f t="shared" si="58"/>
        <v>51.761428571428567</v>
      </c>
      <c r="M102" s="128">
        <f t="shared" si="59"/>
        <v>28.495714285714286</v>
      </c>
      <c r="N102" s="127" t="str">
        <f>IF(VLOOKUP($B102,Takings!$B:$P,13,0)=0,"",VLOOKUP($B102,Takings!$B:$P,13,0))</f>
        <v/>
      </c>
      <c r="O102" s="126" t="str">
        <f>IF(VLOOKUP($B102,Takings!$B:$P,14,0)=0,"",VLOOKUP($B102,Takings!$B:$P,14,0))</f>
        <v/>
      </c>
      <c r="P102" s="125" t="str">
        <f>IF(VLOOKUP($B102,Takings!$B:$P,15,0)=0,"",VLOOKUP($B102,Takings!$B:$P,15,0))</f>
        <v/>
      </c>
    </row>
    <row r="103" spans="1:16" s="113" customFormat="1" x14ac:dyDescent="0.35">
      <c r="A103" s="153" t="s">
        <v>760</v>
      </c>
      <c r="B103" s="132">
        <v>40647</v>
      </c>
      <c r="C103" s="129">
        <f>SUMIF(Takings!$B:$B,'2011'!$B103,Takings!C:C)</f>
        <v>1952.49</v>
      </c>
      <c r="D103" s="119">
        <f>SUMIF(Takings!$B:$B,'2011'!$B103,Takings!D:D)</f>
        <v>0</v>
      </c>
      <c r="E103" s="119">
        <f>SUMIF(Takings!$B:$B,'2011'!$B103,Takings!E:E)</f>
        <v>0</v>
      </c>
      <c r="F103" s="128">
        <f>SUMIF(Takings!$B:$B,'2011'!$B103,Takings!F:F)</f>
        <v>789.1</v>
      </c>
      <c r="G103" s="131">
        <f>SUMIF(Takings!$B:$B,'2011'!$B103,Takings!G:G)</f>
        <v>38</v>
      </c>
      <c r="H103" s="128">
        <f t="shared" si="56"/>
        <v>20.765789473684212</v>
      </c>
      <c r="I103" s="129">
        <f>SUMIF(Takings!$B:$B,'2011'!$B103,Takings!I:I)</f>
        <v>1163.3900000000001</v>
      </c>
      <c r="J103" s="130">
        <f>SUMIF(Takings!$B:$B,'2011'!$B103,Takings!J:J)</f>
        <v>16</v>
      </c>
      <c r="K103" s="130">
        <f t="shared" si="57"/>
        <v>54</v>
      </c>
      <c r="L103" s="129">
        <f t="shared" si="58"/>
        <v>72.711875000000006</v>
      </c>
      <c r="M103" s="128">
        <f t="shared" si="59"/>
        <v>36.157222222222224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53" t="s">
        <v>760</v>
      </c>
      <c r="B104" s="132">
        <v>40648</v>
      </c>
      <c r="C104" s="129">
        <f>SUMIF(Takings!$B:$B,'2011'!$B104,Takings!C:C)</f>
        <v>2706.67</v>
      </c>
      <c r="D104" s="119">
        <f>SUMIF(Takings!$B:$B,'2011'!$B104,Takings!D:D)</f>
        <v>0</v>
      </c>
      <c r="E104" s="119">
        <f>SUMIF(Takings!$B:$B,'2011'!$B104,Takings!E:E)</f>
        <v>0</v>
      </c>
      <c r="F104" s="128">
        <f>SUMIF(Takings!$B:$B,'2011'!$B104,Takings!F:F)</f>
        <v>1362.95</v>
      </c>
      <c r="G104" s="131">
        <f>SUMIF(Takings!$B:$B,'2011'!$B104,Takings!G:G)</f>
        <v>47</v>
      </c>
      <c r="H104" s="128">
        <f t="shared" si="56"/>
        <v>28.998936170212765</v>
      </c>
      <c r="I104" s="129">
        <f>SUMIF(Takings!$B:$B,'2011'!$B104,Takings!I:I)</f>
        <v>1373.72</v>
      </c>
      <c r="J104" s="130">
        <f>SUMIF(Takings!$B:$B,'2011'!$B104,Takings!J:J)</f>
        <v>10</v>
      </c>
      <c r="K104" s="130">
        <f t="shared" si="57"/>
        <v>57</v>
      </c>
      <c r="L104" s="129">
        <f t="shared" si="58"/>
        <v>137.37200000000001</v>
      </c>
      <c r="M104" s="128">
        <f t="shared" si="59"/>
        <v>48.011754385964913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53" t="s">
        <v>760</v>
      </c>
      <c r="B105" s="132">
        <v>40649</v>
      </c>
      <c r="C105" s="129">
        <f>SUMIF(Takings!$B:$B,'2011'!$B105,Takings!C:C)</f>
        <v>1676.13</v>
      </c>
      <c r="D105" s="119">
        <f>SUMIF(Takings!$B:$B,'2011'!$B105,Takings!D:D)</f>
        <v>0</v>
      </c>
      <c r="E105" s="119">
        <f>SUMIF(Takings!$B:$B,'2011'!$B105,Takings!E:E)</f>
        <v>0</v>
      </c>
      <c r="F105" s="128">
        <f>SUMIF(Takings!$B:$B,'2011'!$B105,Takings!F:F)</f>
        <v>1149.95</v>
      </c>
      <c r="G105" s="131">
        <f>SUMIF(Takings!$B:$B,'2011'!$B105,Takings!G:G)</f>
        <v>47</v>
      </c>
      <c r="H105" s="128">
        <f t="shared" si="56"/>
        <v>24.467021276595744</v>
      </c>
      <c r="I105" s="129">
        <f>SUMIF(Takings!$B:$B,'2011'!$B105,Takings!I:I)</f>
        <v>526.17999999999995</v>
      </c>
      <c r="J105" s="130">
        <f>SUMIF(Takings!$B:$B,'2011'!$B105,Takings!J:J)</f>
        <v>8</v>
      </c>
      <c r="K105" s="130">
        <f t="shared" si="57"/>
        <v>55</v>
      </c>
      <c r="L105" s="129">
        <f t="shared" si="58"/>
        <v>65.772499999999994</v>
      </c>
      <c r="M105" s="128">
        <f t="shared" si="59"/>
        <v>30.475090909090913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40650</v>
      </c>
      <c r="C106" s="119">
        <f>SUM(C100:C105)</f>
        <v>10094.02</v>
      </c>
      <c r="D106" s="119">
        <f>VLOOKUP($B106,Takings!$B:$P,3,0)</f>
        <v>2352.63</v>
      </c>
      <c r="E106" s="122">
        <f>SUM(C106:D106)</f>
        <v>12446.650000000001</v>
      </c>
      <c r="F106" s="118"/>
      <c r="G106" s="121">
        <f>SUM(G100:G105)</f>
        <v>252</v>
      </c>
      <c r="H106" s="118">
        <f>AVERAGE(H100:H105)</f>
        <v>21.633618381742679</v>
      </c>
      <c r="I106" s="119">
        <f>SUM(I100:I105)</f>
        <v>4592.2500000000009</v>
      </c>
      <c r="J106" s="120">
        <f>SUM(J100:J105)</f>
        <v>72</v>
      </c>
      <c r="K106" s="120">
        <f>SUM(G106,J106)</f>
        <v>324</v>
      </c>
      <c r="L106" s="119">
        <f>AVERAGE(L100:L105)</f>
        <v>65.736533695471195</v>
      </c>
      <c r="M106" s="118">
        <f>AVERAGE(M100:M105)</f>
        <v>30.920213633832052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53" t="s">
        <v>762</v>
      </c>
      <c r="B107" s="132">
        <v>40651</v>
      </c>
      <c r="C107" s="129">
        <f>SUMIF(Takings!$B:$B,'2011'!$B107,Takings!C:C)</f>
        <v>843.92</v>
      </c>
      <c r="D107" s="119">
        <f>SUMIF(Takings!$B:$B,'2011'!$B107,Takings!D:D)</f>
        <v>0</v>
      </c>
      <c r="E107" s="119">
        <f>SUMIF(Takings!$B:$B,'2011'!$B107,Takings!E:E)</f>
        <v>0</v>
      </c>
      <c r="F107" s="128">
        <f>SUMIF(Takings!$B:$B,'2011'!$B107,Takings!F:F)</f>
        <v>562.85</v>
      </c>
      <c r="G107" s="131">
        <f>SUMIF(Takings!$B:$B,'2011'!$B107,Takings!G:G)</f>
        <v>37</v>
      </c>
      <c r="H107" s="128">
        <f t="shared" ref="H107:H112" si="60">IFERROR(F107/G107,0)</f>
        <v>15.212162162162162</v>
      </c>
      <c r="I107" s="129">
        <f>SUMIF(Takings!$B:$B,'2011'!$B107,Takings!I:I)</f>
        <v>281.07</v>
      </c>
      <c r="J107" s="130">
        <f>SUMIF(Takings!$B:$B,'2011'!$B107,Takings!J:J)</f>
        <v>7</v>
      </c>
      <c r="K107" s="130">
        <f t="shared" ref="K107:K112" si="61">IFERROR(SUM(G107,J107),0)</f>
        <v>44</v>
      </c>
      <c r="L107" s="129">
        <f t="shared" ref="L107:L112" si="62">IFERROR(MEDIAN(I107/J107),0)</f>
        <v>40.152857142857144</v>
      </c>
      <c r="M107" s="128">
        <f t="shared" ref="M107:M112" si="63">IFERROR(SUM(F107,I107)/K107,0)</f>
        <v>19.180000000000003</v>
      </c>
      <c r="N107" s="127" t="str">
        <f>IF(VLOOKUP($B107,Takings!$B:$P,13,0)=0,"",VLOOKUP($B107,Takings!$B:$P,13,0))</f>
        <v/>
      </c>
      <c r="O107" s="126" t="str">
        <f>IF(VLOOKUP($B107,Takings!$B:$P,14,0)=0,"",VLOOKUP($B107,Takings!$B:$P,14,0))</f>
        <v/>
      </c>
      <c r="P107" s="125" t="str">
        <f>IF(VLOOKUP($B107,Takings!$B:$P,15,0)=0,"",VLOOKUP($B107,Takings!$B:$P,15,0))</f>
        <v/>
      </c>
    </row>
    <row r="108" spans="1:16" x14ac:dyDescent="0.35">
      <c r="A108" s="153" t="s">
        <v>762</v>
      </c>
      <c r="B108" s="132">
        <v>40652</v>
      </c>
      <c r="C108" s="129">
        <f>SUMIF(Takings!$B:$B,'2011'!$B108,Takings!C:C)</f>
        <v>2175.69</v>
      </c>
      <c r="D108" s="119">
        <f>SUMIF(Takings!$B:$B,'2011'!$B108,Takings!D:D)</f>
        <v>0</v>
      </c>
      <c r="E108" s="119">
        <f>SUMIF(Takings!$B:$B,'2011'!$B108,Takings!E:E)</f>
        <v>0</v>
      </c>
      <c r="F108" s="128">
        <f>SUMIF(Takings!$B:$B,'2011'!$B108,Takings!F:F)</f>
        <v>808.8</v>
      </c>
      <c r="G108" s="131">
        <f>SUMIF(Takings!$B:$B,'2011'!$B108,Takings!G:G)</f>
        <v>45</v>
      </c>
      <c r="H108" s="128">
        <f t="shared" si="60"/>
        <v>17.973333333333333</v>
      </c>
      <c r="I108" s="129">
        <f>SUMIF(Takings!$B:$B,'2011'!$B108,Takings!I:I)</f>
        <v>1366.89</v>
      </c>
      <c r="J108" s="130">
        <f>SUMIF(Takings!$B:$B,'2011'!$B108,Takings!J:J)</f>
        <v>12</v>
      </c>
      <c r="K108" s="130">
        <f t="shared" si="61"/>
        <v>57</v>
      </c>
      <c r="L108" s="129">
        <f t="shared" si="62"/>
        <v>113.90750000000001</v>
      </c>
      <c r="M108" s="128">
        <f t="shared" si="63"/>
        <v>38.17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53" t="s">
        <v>762</v>
      </c>
      <c r="B109" s="132">
        <v>40653</v>
      </c>
      <c r="C109" s="129">
        <f>SUMIF(Takings!$B:$B,'2011'!$B109,Takings!C:C)</f>
        <v>2483.17</v>
      </c>
      <c r="D109" s="119">
        <f>SUMIF(Takings!$B:$B,'2011'!$B109,Takings!D:D)</f>
        <v>0</v>
      </c>
      <c r="E109" s="119">
        <f>SUMIF(Takings!$B:$B,'2011'!$B109,Takings!E:E)</f>
        <v>0</v>
      </c>
      <c r="F109" s="128">
        <f>SUMIF(Takings!$B:$B,'2011'!$B109,Takings!F:F)</f>
        <v>1459.5</v>
      </c>
      <c r="G109" s="131">
        <f>SUMIF(Takings!$B:$B,'2011'!$B109,Takings!G:G)</f>
        <v>48</v>
      </c>
      <c r="H109" s="128">
        <f t="shared" si="60"/>
        <v>30.40625</v>
      </c>
      <c r="I109" s="129">
        <f>SUMIF(Takings!$B:$B,'2011'!$B109,Takings!I:I)</f>
        <v>1023.67</v>
      </c>
      <c r="J109" s="130">
        <f>SUMIF(Takings!$B:$B,'2011'!$B109,Takings!J:J)</f>
        <v>21</v>
      </c>
      <c r="K109" s="130">
        <f t="shared" si="61"/>
        <v>69</v>
      </c>
      <c r="L109" s="129">
        <f t="shared" si="62"/>
        <v>48.746190476190478</v>
      </c>
      <c r="M109" s="128">
        <f t="shared" si="63"/>
        <v>35.987971014492757</v>
      </c>
      <c r="N109" s="127" t="str">
        <f>IF(VLOOKUP($B109,Takings!$B:$P,13,0)=0,"",VLOOKUP($B109,Takings!$B:$P,13,0))</f>
        <v/>
      </c>
      <c r="O109" s="126" t="str">
        <f>IF(VLOOKUP($B109,Takings!$B:$P,14,0)=0,"",VLOOKUP($B109,Takings!$B:$P,14,0))</f>
        <v/>
      </c>
      <c r="P109" s="125" t="str">
        <f>IF(VLOOKUP($B109,Takings!$B:$P,15,0)=0,"",VLOOKUP($B109,Takings!$B:$P,15,0))</f>
        <v/>
      </c>
    </row>
    <row r="110" spans="1:16" x14ac:dyDescent="0.35">
      <c r="A110" s="153" t="s">
        <v>762</v>
      </c>
      <c r="B110" s="132">
        <v>40654</v>
      </c>
      <c r="C110" s="129">
        <f>SUMIF(Takings!$B:$B,'2011'!$B110,Takings!C:C)</f>
        <v>5360</v>
      </c>
      <c r="D110" s="119">
        <f>SUMIF(Takings!$B:$B,'2011'!$B110,Takings!D:D)</f>
        <v>0</v>
      </c>
      <c r="E110" s="119">
        <f>SUMIF(Takings!$B:$B,'2011'!$B110,Takings!E:E)</f>
        <v>0</v>
      </c>
      <c r="F110" s="128">
        <f>SUMIF(Takings!$B:$B,'2011'!$B110,Takings!F:F)</f>
        <v>2204.6</v>
      </c>
      <c r="G110" s="131">
        <f>SUMIF(Takings!$B:$B,'2011'!$B110,Takings!G:G)</f>
        <v>79</v>
      </c>
      <c r="H110" s="128">
        <f t="shared" si="60"/>
        <v>27.906329113924048</v>
      </c>
      <c r="I110" s="129">
        <f>SUMIF(Takings!$B:$B,'2011'!$B110,Takings!I:I)</f>
        <v>3155.7</v>
      </c>
      <c r="J110" s="130">
        <f>SUMIF(Takings!$B:$B,'2011'!$B110,Takings!J:J)</f>
        <v>37</v>
      </c>
      <c r="K110" s="130">
        <f t="shared" si="61"/>
        <v>116</v>
      </c>
      <c r="L110" s="129">
        <f t="shared" si="62"/>
        <v>85.289189189189187</v>
      </c>
      <c r="M110" s="128">
        <f t="shared" si="63"/>
        <v>46.20948275862068</v>
      </c>
      <c r="N110" s="127" t="str">
        <f>IF(VLOOKUP($B110,Takings!$B:$P,13,0)=0,"",VLOOKUP($B110,Takings!$B:$P,13,0))</f>
        <v/>
      </c>
      <c r="O110" s="126" t="str">
        <f>IF(VLOOKUP($B110,Takings!$B:$P,14,0)=0,"",VLOOKUP($B110,Takings!$B:$P,14,0))</f>
        <v/>
      </c>
      <c r="P110" s="125" t="str">
        <f>IF(VLOOKUP($B110,Takings!$B:$P,15,0)=0,"",VLOOKUP($B110,Takings!$B:$P,15,0))</f>
        <v/>
      </c>
    </row>
    <row r="111" spans="1:16" x14ac:dyDescent="0.35">
      <c r="A111" s="143" t="s">
        <v>762</v>
      </c>
      <c r="B111" s="142">
        <v>40655</v>
      </c>
      <c r="C111" s="138">
        <f>SUMIF(Takings!$B:$B,'2011'!$B111,Takings!C:C)</f>
        <v>0</v>
      </c>
      <c r="D111" s="119">
        <f>SUMIF(Takings!$B:$B,'2011'!$B111,Takings!D:D)</f>
        <v>0</v>
      </c>
      <c r="E111" s="119">
        <f>SUMIF(Takings!$B:$B,'2011'!$B111,Takings!E:E)</f>
        <v>0</v>
      </c>
      <c r="F111" s="140">
        <f>SUMIF(Takings!$B:$B,'2011'!$B111,Takings!F:F)</f>
        <v>0</v>
      </c>
      <c r="G111" s="141">
        <f>SUMIF(Takings!$B:$B,'2011'!$B111,Takings!G:G)</f>
        <v>209</v>
      </c>
      <c r="H111" s="140">
        <f t="shared" si="60"/>
        <v>0</v>
      </c>
      <c r="I111" s="138">
        <f>SUMIF(Takings!$B:$B,'2011'!$B111,Takings!I:I)</f>
        <v>0</v>
      </c>
      <c r="J111" s="139">
        <f>SUMIF(Takings!$B:$B,'2011'!$B111,Takings!J:J)</f>
        <v>77</v>
      </c>
      <c r="K111" s="139">
        <f t="shared" si="61"/>
        <v>286</v>
      </c>
      <c r="L111" s="138">
        <f t="shared" si="62"/>
        <v>0</v>
      </c>
      <c r="M111" s="140">
        <f t="shared" si="63"/>
        <v>0</v>
      </c>
      <c r="N111" s="137" t="str">
        <f>IF(VLOOKUP($B111,Takings!$B:$P,13,0)=0,"",VLOOKUP($B111,Takings!$B:$P,13,0))</f>
        <v>GOOD FRIDAY</v>
      </c>
      <c r="O111" s="136" t="str">
        <f>IF(VLOOKUP($B111,Takings!$B:$P,14,0)=0,"",VLOOKUP($B111,Takings!$B:$P,14,0))</f>
        <v/>
      </c>
      <c r="P111" s="135" t="str">
        <f>IF(VLOOKUP($B111,Takings!$B:$P,15,0)=0,"",VLOOKUP($B111,Takings!$B:$P,15,0))</f>
        <v/>
      </c>
    </row>
    <row r="112" spans="1:16" x14ac:dyDescent="0.35">
      <c r="A112" s="143" t="s">
        <v>762</v>
      </c>
      <c r="B112" s="142">
        <v>40656</v>
      </c>
      <c r="C112" s="138">
        <f>SUMIF(Takings!$B:$B,'2011'!$B112,Takings!C:C)</f>
        <v>0</v>
      </c>
      <c r="D112" s="119">
        <f>SUMIF(Takings!$B:$B,'2011'!$B112,Takings!D:D)</f>
        <v>0</v>
      </c>
      <c r="E112" s="119">
        <f>SUMIF(Takings!$B:$B,'2011'!$B112,Takings!E:E)</f>
        <v>0</v>
      </c>
      <c r="F112" s="140">
        <f>SUMIF(Takings!$B:$B,'2011'!$B112,Takings!F:F)</f>
        <v>0</v>
      </c>
      <c r="G112" s="141">
        <f>SUMIF(Takings!$B:$B,'2011'!$B112,Takings!G:G)</f>
        <v>0</v>
      </c>
      <c r="H112" s="140">
        <f t="shared" si="60"/>
        <v>0</v>
      </c>
      <c r="I112" s="138">
        <f>SUMIF(Takings!$B:$B,'2011'!$B112,Takings!I:I)</f>
        <v>0</v>
      </c>
      <c r="J112" s="139">
        <f>SUMIF(Takings!$B:$B,'2011'!$B112,Takings!J:J)</f>
        <v>0</v>
      </c>
      <c r="K112" s="139">
        <f t="shared" si="61"/>
        <v>0</v>
      </c>
      <c r="L112" s="138">
        <f t="shared" si="62"/>
        <v>0</v>
      </c>
      <c r="M112" s="140">
        <f t="shared" si="63"/>
        <v>0</v>
      </c>
      <c r="N112" s="137" t="str">
        <f>IF(VLOOKUP($B112,Takings!$B:$P,13,0)=0,"",VLOOKUP($B112,Takings!$B:$P,13,0))</f>
        <v>EASTER SATURDAY</v>
      </c>
      <c r="O112" s="136" t="str">
        <f>IF(VLOOKUP($B112,Takings!$B:$P,14,0)=0,"",VLOOKUP($B112,Takings!$B:$P,14,0))</f>
        <v/>
      </c>
      <c r="P112" s="135" t="str">
        <f>IF(VLOOKUP($B112,Takings!$B:$P,15,0)=0,"",VLOOKUP($B112,Takings!$B:$P,15,0))</f>
        <v/>
      </c>
    </row>
    <row r="113" spans="1:16" x14ac:dyDescent="0.35">
      <c r="A113" s="124"/>
      <c r="B113" s="123">
        <v>40657</v>
      </c>
      <c r="C113" s="119">
        <f>SUM(C107:C112)</f>
        <v>10862.78</v>
      </c>
      <c r="D113" s="119">
        <f>VLOOKUP($B113,Takings!$B:$P,3,0)</f>
        <v>2908.84</v>
      </c>
      <c r="E113" s="122">
        <f>SUM(C113:D113)</f>
        <v>13771.62</v>
      </c>
      <c r="F113" s="118"/>
      <c r="G113" s="121">
        <f>SUM(G107:G112)</f>
        <v>418</v>
      </c>
      <c r="H113" s="118">
        <f>AVERAGE(H107:H112)</f>
        <v>15.249679101569924</v>
      </c>
      <c r="I113" s="119">
        <f>SUM(I107:I112)</f>
        <v>5827.33</v>
      </c>
      <c r="J113" s="120">
        <f>SUM(J107:J112)</f>
        <v>154</v>
      </c>
      <c r="K113" s="120">
        <f>SUM(G113,J113)</f>
        <v>572</v>
      </c>
      <c r="L113" s="119">
        <f>AVERAGE(L107:L112)</f>
        <v>48.015956134706137</v>
      </c>
      <c r="M113" s="118">
        <f>AVERAGE(M107:M112)</f>
        <v>23.257908962185571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43" t="s">
        <v>763</v>
      </c>
      <c r="B114" s="142">
        <v>40658</v>
      </c>
      <c r="C114" s="138">
        <f>SUMIF(Takings!$B:$B,'2011'!$B114,Takings!C:C)</f>
        <v>0</v>
      </c>
      <c r="D114" s="119">
        <f>SUMIF(Takings!$B:$B,'2011'!$B114,Takings!D:D)</f>
        <v>0</v>
      </c>
      <c r="E114" s="119">
        <f>SUMIF(Takings!$B:$B,'2011'!$B114,Takings!E:E)</f>
        <v>0</v>
      </c>
      <c r="F114" s="140">
        <f>SUMIF(Takings!$B:$B,'2011'!$B114,Takings!F:F)</f>
        <v>0</v>
      </c>
      <c r="G114" s="141">
        <f>SUMIF(Takings!$B:$B,'2011'!$B114,Takings!G:G)</f>
        <v>0</v>
      </c>
      <c r="H114" s="140">
        <f t="shared" ref="H114:H119" si="64">IFERROR(F114/G114,0)</f>
        <v>0</v>
      </c>
      <c r="I114" s="138">
        <f>SUMIF(Takings!$B:$B,'2011'!$B114,Takings!I:I)</f>
        <v>0</v>
      </c>
      <c r="J114" s="139">
        <f>SUMIF(Takings!$B:$B,'2011'!$B114,Takings!J:J)</f>
        <v>0</v>
      </c>
      <c r="K114" s="139">
        <f t="shared" ref="K114:K119" si="65">IFERROR(SUM(G114,J114),0)</f>
        <v>0</v>
      </c>
      <c r="L114" s="138">
        <f t="shared" ref="L114:L119" si="66">IFERROR(MEDIAN(I114/J114),0)</f>
        <v>0</v>
      </c>
      <c r="M114" s="140">
        <f t="shared" ref="M114:M119" si="67">IFERROR(SUM(F114,I114)/K114,0)</f>
        <v>0</v>
      </c>
      <c r="N114" s="137" t="str">
        <f>IF(VLOOKUP($B114,Takings!$B:$P,13,0)=0,"",VLOOKUP($B114,Takings!$B:$P,13,0))</f>
        <v>ANZAC DAY</v>
      </c>
      <c r="O114" s="136" t="str">
        <f>IF(VLOOKUP($B114,Takings!$B:$P,14,0)=0,"",VLOOKUP($B114,Takings!$B:$P,14,0))</f>
        <v/>
      </c>
      <c r="P114" s="135" t="str">
        <f>IF(VLOOKUP($B114,Takings!$B:$P,15,0)=0,"",VLOOKUP($B114,Takings!$B:$P,15,0))</f>
        <v/>
      </c>
    </row>
    <row r="115" spans="1:16" x14ac:dyDescent="0.35">
      <c r="A115" s="143" t="s">
        <v>763</v>
      </c>
      <c r="B115" s="142">
        <v>40659</v>
      </c>
      <c r="C115" s="138">
        <f>SUMIF(Takings!$B:$B,'2011'!$B115,Takings!C:C)</f>
        <v>0</v>
      </c>
      <c r="D115" s="119">
        <f>SUMIF(Takings!$B:$B,'2011'!$B115,Takings!D:D)</f>
        <v>0</v>
      </c>
      <c r="E115" s="119">
        <f>SUMIF(Takings!$B:$B,'2011'!$B115,Takings!E:E)</f>
        <v>0</v>
      </c>
      <c r="F115" s="140">
        <f>SUMIF(Takings!$B:$B,'2011'!$B115,Takings!F:F)</f>
        <v>0</v>
      </c>
      <c r="G115" s="141">
        <f>SUMIF(Takings!$B:$B,'2011'!$B115,Takings!G:G)</f>
        <v>0</v>
      </c>
      <c r="H115" s="140">
        <f t="shared" si="64"/>
        <v>0</v>
      </c>
      <c r="I115" s="138">
        <f>SUMIF(Takings!$B:$B,'2011'!$B115,Takings!I:I)</f>
        <v>0</v>
      </c>
      <c r="J115" s="139">
        <f>SUMIF(Takings!$B:$B,'2011'!$B115,Takings!J:J)</f>
        <v>0</v>
      </c>
      <c r="K115" s="139">
        <f t="shared" si="65"/>
        <v>0</v>
      </c>
      <c r="L115" s="138">
        <f t="shared" si="66"/>
        <v>0</v>
      </c>
      <c r="M115" s="140">
        <f t="shared" si="67"/>
        <v>0</v>
      </c>
      <c r="N115" s="137" t="str">
        <f>IF(VLOOKUP($B115,Takings!$B:$P,13,0)=0,"",VLOOKUP($B115,Takings!$B:$P,13,0))</f>
        <v>PUBLIC HOLIDAY</v>
      </c>
      <c r="O115" s="136" t="str">
        <f>IF(VLOOKUP($B115,Takings!$B:$P,14,0)=0,"",VLOOKUP($B115,Takings!$B:$P,14,0))</f>
        <v/>
      </c>
      <c r="P115" s="135" t="str">
        <f>IF(VLOOKUP($B115,Takings!$B:$P,15,0)=0,"",VLOOKUP($B115,Takings!$B:$P,15,0))</f>
        <v/>
      </c>
    </row>
    <row r="116" spans="1:16" x14ac:dyDescent="0.35">
      <c r="A116" s="153" t="s">
        <v>763</v>
      </c>
      <c r="B116" s="132">
        <v>40660</v>
      </c>
      <c r="C116" s="129">
        <f>SUMIF(Takings!$B:$B,'2011'!$B116,Takings!C:C)</f>
        <v>1418.62</v>
      </c>
      <c r="D116" s="119">
        <f>SUMIF(Takings!$B:$B,'2011'!$B116,Takings!D:D)</f>
        <v>0</v>
      </c>
      <c r="E116" s="119">
        <f>SUMIF(Takings!$B:$B,'2011'!$B116,Takings!E:E)</f>
        <v>0</v>
      </c>
      <c r="F116" s="128">
        <f>SUMIF(Takings!$B:$B,'2011'!$B116,Takings!F:F)</f>
        <v>991.25</v>
      </c>
      <c r="G116" s="131">
        <f>SUMIF(Takings!$B:$B,'2011'!$B116,Takings!G:G)</f>
        <v>61</v>
      </c>
      <c r="H116" s="128">
        <f t="shared" si="64"/>
        <v>16.25</v>
      </c>
      <c r="I116" s="129">
        <f>SUMIF(Takings!$B:$B,'2011'!$B116,Takings!I:I)</f>
        <v>427.37</v>
      </c>
      <c r="J116" s="130">
        <f>SUMIF(Takings!$B:$B,'2011'!$B116,Takings!J:J)</f>
        <v>8</v>
      </c>
      <c r="K116" s="130">
        <f t="shared" si="65"/>
        <v>69</v>
      </c>
      <c r="L116" s="129">
        <f t="shared" si="66"/>
        <v>53.421250000000001</v>
      </c>
      <c r="M116" s="128">
        <f t="shared" si="67"/>
        <v>20.559710144927536</v>
      </c>
      <c r="N116" s="127" t="str">
        <f>IF(VLOOKUP($B116,Takings!$B:$P,13,0)=0,"",VLOOKUP($B116,Takings!$B:$P,13,0))</f>
        <v/>
      </c>
      <c r="O116" s="126" t="str">
        <f>IF(VLOOKUP($B116,Takings!$B:$P,14,0)=0,"",VLOOKUP($B116,Takings!$B:$P,14,0))</f>
        <v/>
      </c>
      <c r="P116" s="125" t="str">
        <f>IF(VLOOKUP($B116,Takings!$B:$P,15,0)=0,"",VLOOKUP($B116,Takings!$B:$P,15,0))</f>
        <v/>
      </c>
    </row>
    <row r="117" spans="1:16" x14ac:dyDescent="0.35">
      <c r="A117" s="153" t="s">
        <v>763</v>
      </c>
      <c r="B117" s="132">
        <v>40661</v>
      </c>
      <c r="C117" s="129">
        <f>SUMIF(Takings!$B:$B,'2011'!$B117,Takings!C:C)</f>
        <v>1321.92</v>
      </c>
      <c r="D117" s="119">
        <f>SUMIF(Takings!$B:$B,'2011'!$B117,Takings!D:D)</f>
        <v>0</v>
      </c>
      <c r="E117" s="119">
        <f>SUMIF(Takings!$B:$B,'2011'!$B117,Takings!E:E)</f>
        <v>0</v>
      </c>
      <c r="F117" s="128">
        <f>SUMIF(Takings!$B:$B,'2011'!$B117,Takings!F:F)</f>
        <v>795.5</v>
      </c>
      <c r="G117" s="131">
        <f>SUMIF(Takings!$B:$B,'2011'!$B117,Takings!G:G)</f>
        <v>49</v>
      </c>
      <c r="H117" s="128">
        <f t="shared" si="64"/>
        <v>16.23469387755102</v>
      </c>
      <c r="I117" s="129">
        <f>SUMIF(Takings!$B:$B,'2011'!$B117,Takings!I:I)</f>
        <v>526.41999999999996</v>
      </c>
      <c r="J117" s="130">
        <f>SUMIF(Takings!$B:$B,'2011'!$B117,Takings!J:J)</f>
        <v>10</v>
      </c>
      <c r="K117" s="130">
        <f t="shared" si="65"/>
        <v>59</v>
      </c>
      <c r="L117" s="129">
        <f t="shared" si="66"/>
        <v>52.641999999999996</v>
      </c>
      <c r="M117" s="128">
        <f t="shared" si="67"/>
        <v>22.40542372881356</v>
      </c>
      <c r="N117" s="127" t="str">
        <f>IF(VLOOKUP($B117,Takings!$B:$P,13,0)=0,"",VLOOKUP($B117,Takings!$B:$P,13,0))</f>
        <v/>
      </c>
      <c r="O117" s="126" t="str">
        <f>IF(VLOOKUP($B117,Takings!$B:$P,14,0)=0,"",VLOOKUP($B117,Takings!$B:$P,14,0))</f>
        <v/>
      </c>
      <c r="P117" s="125" t="str">
        <f>IF(VLOOKUP($B117,Takings!$B:$P,15,0)=0,"",VLOOKUP($B117,Takings!$B:$P,15,0))</f>
        <v/>
      </c>
    </row>
    <row r="118" spans="1:16" x14ac:dyDescent="0.35">
      <c r="A118" s="153" t="s">
        <v>763</v>
      </c>
      <c r="B118" s="132">
        <v>40662</v>
      </c>
      <c r="C118" s="129">
        <f>SUMIF(Takings!$B:$B,'2011'!$B118,Takings!C:C)</f>
        <v>2213.34</v>
      </c>
      <c r="D118" s="119">
        <f>SUMIF(Takings!$B:$B,'2011'!$B118,Takings!D:D)</f>
        <v>0</v>
      </c>
      <c r="E118" s="119">
        <f>SUMIF(Takings!$B:$B,'2011'!$B118,Takings!E:E)</f>
        <v>0</v>
      </c>
      <c r="F118" s="128">
        <f>SUMIF(Takings!$B:$B,'2011'!$B118,Takings!F:F)</f>
        <v>1002.7</v>
      </c>
      <c r="G118" s="131">
        <f>SUMIF(Takings!$B:$B,'2011'!$B118,Takings!G:G)</f>
        <v>53</v>
      </c>
      <c r="H118" s="128">
        <f t="shared" si="64"/>
        <v>18.918867924528303</v>
      </c>
      <c r="I118" s="129">
        <f>SUMIF(Takings!$B:$B,'2011'!$B118,Takings!I:I)</f>
        <v>1210.6400000000001</v>
      </c>
      <c r="J118" s="130">
        <f>SUMIF(Takings!$B:$B,'2011'!$B118,Takings!J:J)</f>
        <v>12</v>
      </c>
      <c r="K118" s="130">
        <f t="shared" si="65"/>
        <v>65</v>
      </c>
      <c r="L118" s="129">
        <f t="shared" si="66"/>
        <v>100.88666666666667</v>
      </c>
      <c r="M118" s="128">
        <f t="shared" si="67"/>
        <v>34.05138461538462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53" t="s">
        <v>763</v>
      </c>
      <c r="B119" s="132">
        <v>40663</v>
      </c>
      <c r="C119" s="129">
        <f>SUMIF(Takings!$B:$B,'2011'!$B119,Takings!C:C)</f>
        <v>1249.22</v>
      </c>
      <c r="D119" s="119">
        <f>SUMIF(Takings!$B:$B,'2011'!$B119,Takings!D:D)</f>
        <v>0</v>
      </c>
      <c r="E119" s="119">
        <f>SUMIF(Takings!$B:$B,'2011'!$B119,Takings!E:E)</f>
        <v>0</v>
      </c>
      <c r="F119" s="128">
        <f>SUMIF(Takings!$B:$B,'2011'!$B119,Takings!F:F)</f>
        <v>852.65</v>
      </c>
      <c r="G119" s="131">
        <f>SUMIF(Takings!$B:$B,'2011'!$B119,Takings!G:G)</f>
        <v>39</v>
      </c>
      <c r="H119" s="128">
        <f t="shared" si="64"/>
        <v>21.862820512820512</v>
      </c>
      <c r="I119" s="129">
        <f>SUMIF(Takings!$B:$B,'2011'!$B119,Takings!I:I)</f>
        <v>396.57</v>
      </c>
      <c r="J119" s="130">
        <f>SUMIF(Takings!$B:$B,'2011'!$B119,Takings!J:J)</f>
        <v>11</v>
      </c>
      <c r="K119" s="130">
        <f t="shared" si="65"/>
        <v>50</v>
      </c>
      <c r="L119" s="129">
        <f t="shared" si="66"/>
        <v>36.051818181818184</v>
      </c>
      <c r="M119" s="128">
        <f t="shared" si="67"/>
        <v>24.984400000000001</v>
      </c>
      <c r="N119" s="127" t="str">
        <f>IF(VLOOKUP($B119,Takings!$B:$P,13,0)=0,"",VLOOKUP($B119,Takings!$B:$P,13,0))</f>
        <v/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40664</v>
      </c>
      <c r="C120" s="119">
        <f>SUM(C114:C119)</f>
        <v>6203.1</v>
      </c>
      <c r="D120" s="119">
        <f>VLOOKUP($B120,Takings!$B:$P,3,0)</f>
        <v>1635.3</v>
      </c>
      <c r="E120" s="122">
        <f>SUM(C120:D120)</f>
        <v>7838.4000000000005</v>
      </c>
      <c r="F120" s="118"/>
      <c r="G120" s="121">
        <f>SUM(G114:G119)</f>
        <v>202</v>
      </c>
      <c r="H120" s="118">
        <f>AVERAGE(H114:H119)</f>
        <v>12.211063719149971</v>
      </c>
      <c r="I120" s="119">
        <f>SUM(I114:I119)</f>
        <v>2561.0000000000005</v>
      </c>
      <c r="J120" s="120">
        <f>SUM(J114:J119)</f>
        <v>41</v>
      </c>
      <c r="K120" s="120">
        <f>SUM(G120,J120)</f>
        <v>243</v>
      </c>
      <c r="L120" s="119">
        <f>AVERAGE(L114:L119)</f>
        <v>40.500289141414143</v>
      </c>
      <c r="M120" s="118">
        <f>AVERAGE(M114:M119)</f>
        <v>17.000153081520953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43" t="s">
        <v>764</v>
      </c>
      <c r="B121" s="142">
        <v>40665</v>
      </c>
      <c r="C121" s="138">
        <f>SUMIF(Takings!$B:$B,'2011'!$B121,Takings!C:C)</f>
        <v>0</v>
      </c>
      <c r="D121" s="119">
        <f>SUMIF(Takings!$B:$B,'2011'!$B121,Takings!D:D)</f>
        <v>0</v>
      </c>
      <c r="E121" s="119">
        <f>SUMIF(Takings!$B:$B,'2011'!$B121,Takings!E:E)</f>
        <v>0</v>
      </c>
      <c r="F121" s="140">
        <f>SUMIF(Takings!$B:$B,'2011'!$B121,Takings!F:F)</f>
        <v>0</v>
      </c>
      <c r="G121" s="141">
        <f>SUMIF(Takings!$B:$B,'2011'!$B121,Takings!G:G)</f>
        <v>0</v>
      </c>
      <c r="H121" s="140">
        <f t="shared" ref="H121:H126" si="68">IFERROR(F121/G121,0)</f>
        <v>0</v>
      </c>
      <c r="I121" s="138">
        <f>SUMIF(Takings!$B:$B,'2011'!$B121,Takings!I:I)</f>
        <v>0</v>
      </c>
      <c r="J121" s="139">
        <f>SUMIF(Takings!$B:$B,'2011'!$B121,Takings!J:J)</f>
        <v>0</v>
      </c>
      <c r="K121" s="139">
        <f t="shared" ref="K121:K126" si="69">IFERROR(SUM(G121,J121),0)</f>
        <v>0</v>
      </c>
      <c r="L121" s="138">
        <f t="shared" ref="L121:L126" si="70">IFERROR(MEDIAN(I121/J121),0)</f>
        <v>0</v>
      </c>
      <c r="M121" s="140">
        <f t="shared" ref="M121:M126" si="71">IFERROR(SUM(F121,I121)/K121,0)</f>
        <v>0</v>
      </c>
      <c r="N121" s="137" t="str">
        <f>IF(VLOOKUP($B121,Takings!$B:$P,13,0)=0,"",VLOOKUP($B121,Takings!$B:$P,13,0))</f>
        <v>LABOUR DAY</v>
      </c>
      <c r="O121" s="136" t="str">
        <f>IF(VLOOKUP($B121,Takings!$B:$P,14,0)=0,"",VLOOKUP($B121,Takings!$B:$P,14,0))</f>
        <v/>
      </c>
      <c r="P121" s="135" t="str">
        <f>IF(VLOOKUP($B121,Takings!$B:$P,15,0)=0,"",VLOOKUP($B121,Takings!$B:$P,15,0))</f>
        <v/>
      </c>
    </row>
    <row r="122" spans="1:16" x14ac:dyDescent="0.35">
      <c r="A122" s="153" t="s">
        <v>764</v>
      </c>
      <c r="B122" s="132">
        <v>40666</v>
      </c>
      <c r="C122" s="129">
        <f>SUMIF(Takings!$B:$B,'2011'!$B122,Takings!C:C)</f>
        <v>1446.48</v>
      </c>
      <c r="D122" s="119">
        <f>SUMIF(Takings!$B:$B,'2011'!$B122,Takings!D:D)</f>
        <v>0</v>
      </c>
      <c r="E122" s="119">
        <f>SUMIF(Takings!$B:$B,'2011'!$B122,Takings!E:E)</f>
        <v>0</v>
      </c>
      <c r="F122" s="128">
        <f>SUMIF(Takings!$B:$B,'2011'!$B122,Takings!F:F)</f>
        <v>897.25</v>
      </c>
      <c r="G122" s="131">
        <f>SUMIF(Takings!$B:$B,'2011'!$B122,Takings!G:G)</f>
        <v>55</v>
      </c>
      <c r="H122" s="128">
        <f t="shared" si="68"/>
        <v>16.313636363636363</v>
      </c>
      <c r="I122" s="129">
        <f>SUMIF(Takings!$B:$B,'2011'!$B122,Takings!I:I)</f>
        <v>549.23</v>
      </c>
      <c r="J122" s="130">
        <f>SUMIF(Takings!$B:$B,'2011'!$B122,Takings!J:J)</f>
        <v>12</v>
      </c>
      <c r="K122" s="130">
        <f t="shared" si="69"/>
        <v>67</v>
      </c>
      <c r="L122" s="129">
        <f t="shared" si="70"/>
        <v>45.769166666666671</v>
      </c>
      <c r="M122" s="128">
        <f t="shared" si="71"/>
        <v>21.589253731343284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53" t="s">
        <v>764</v>
      </c>
      <c r="B123" s="132">
        <v>40667</v>
      </c>
      <c r="C123" s="129">
        <f>SUMIF(Takings!$B:$B,'2011'!$B123,Takings!C:C)</f>
        <v>1273.06</v>
      </c>
      <c r="D123" s="119">
        <f>SUMIF(Takings!$B:$B,'2011'!$B123,Takings!D:D)</f>
        <v>0</v>
      </c>
      <c r="E123" s="119">
        <f>SUMIF(Takings!$B:$B,'2011'!$B123,Takings!E:E)</f>
        <v>0</v>
      </c>
      <c r="F123" s="128">
        <f>SUMIF(Takings!$B:$B,'2011'!$B123,Takings!F:F)</f>
        <v>781.35</v>
      </c>
      <c r="G123" s="131">
        <f>SUMIF(Takings!$B:$B,'2011'!$B123,Takings!G:G)</f>
        <v>39</v>
      </c>
      <c r="H123" s="128">
        <f t="shared" si="68"/>
        <v>20.034615384615385</v>
      </c>
      <c r="I123" s="129">
        <f>SUMIF(Takings!$B:$B,'2011'!$B123,Takings!I:I)</f>
        <v>491.71</v>
      </c>
      <c r="J123" s="130">
        <f>SUMIF(Takings!$B:$B,'2011'!$B123,Takings!J:J)</f>
        <v>12</v>
      </c>
      <c r="K123" s="130">
        <f t="shared" si="69"/>
        <v>51</v>
      </c>
      <c r="L123" s="129">
        <f t="shared" si="70"/>
        <v>40.975833333333334</v>
      </c>
      <c r="M123" s="128">
        <f t="shared" si="71"/>
        <v>24.961960784313725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53" t="s">
        <v>764</v>
      </c>
      <c r="B124" s="132">
        <v>40668</v>
      </c>
      <c r="C124" s="129">
        <f>SUMIF(Takings!$B:$B,'2011'!$B124,Takings!C:C)</f>
        <v>1293.1600000000001</v>
      </c>
      <c r="D124" s="119">
        <f>SUMIF(Takings!$B:$B,'2011'!$B124,Takings!D:D)</f>
        <v>0</v>
      </c>
      <c r="E124" s="119">
        <f>SUMIF(Takings!$B:$B,'2011'!$B124,Takings!E:E)</f>
        <v>0</v>
      </c>
      <c r="F124" s="128">
        <f>SUMIF(Takings!$B:$B,'2011'!$B124,Takings!F:F)</f>
        <v>751.55</v>
      </c>
      <c r="G124" s="131">
        <f>SUMIF(Takings!$B:$B,'2011'!$B124,Takings!G:G)</f>
        <v>45</v>
      </c>
      <c r="H124" s="128">
        <f t="shared" si="68"/>
        <v>16.701111111111111</v>
      </c>
      <c r="I124" s="129">
        <f>SUMIF(Takings!$B:$B,'2011'!$B124,Takings!I:I)</f>
        <v>541.61</v>
      </c>
      <c r="J124" s="130">
        <f>SUMIF(Takings!$B:$B,'2011'!$B124,Takings!J:J)</f>
        <v>9</v>
      </c>
      <c r="K124" s="130">
        <f t="shared" si="69"/>
        <v>54</v>
      </c>
      <c r="L124" s="129">
        <f t="shared" si="70"/>
        <v>60.178888888888892</v>
      </c>
      <c r="M124" s="128">
        <f t="shared" si="71"/>
        <v>23.947407407407404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53" t="s">
        <v>764</v>
      </c>
      <c r="B125" s="132">
        <v>40669</v>
      </c>
      <c r="C125" s="129">
        <f>SUMIF(Takings!$B:$B,'2011'!$B125,Takings!C:C)</f>
        <v>1569.83</v>
      </c>
      <c r="D125" s="119">
        <f>SUMIF(Takings!$B:$B,'2011'!$B125,Takings!D:D)</f>
        <v>0</v>
      </c>
      <c r="E125" s="119">
        <f>SUMIF(Takings!$B:$B,'2011'!$B125,Takings!E:E)</f>
        <v>0</v>
      </c>
      <c r="F125" s="128">
        <f>SUMIF(Takings!$B:$B,'2011'!$B125,Takings!F:F)</f>
        <v>798.2</v>
      </c>
      <c r="G125" s="131">
        <f>SUMIF(Takings!$B:$B,'2011'!$B125,Takings!G:G)</f>
        <v>52</v>
      </c>
      <c r="H125" s="128">
        <f t="shared" si="68"/>
        <v>15.350000000000001</v>
      </c>
      <c r="I125" s="129">
        <f>SUMIF(Takings!$B:$B,'2011'!$B125,Takings!I:I)</f>
        <v>771.63</v>
      </c>
      <c r="J125" s="130">
        <f>SUMIF(Takings!$B:$B,'2011'!$B125,Takings!J:J)</f>
        <v>18</v>
      </c>
      <c r="K125" s="130">
        <f t="shared" si="69"/>
        <v>70</v>
      </c>
      <c r="L125" s="129">
        <f t="shared" si="70"/>
        <v>42.868333333333332</v>
      </c>
      <c r="M125" s="128">
        <f t="shared" si="71"/>
        <v>22.426142857142857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53" t="s">
        <v>764</v>
      </c>
      <c r="B126" s="132">
        <v>40670</v>
      </c>
      <c r="C126" s="129">
        <f>SUMIF(Takings!$B:$B,'2011'!$B126,Takings!C:C)</f>
        <v>1040.33</v>
      </c>
      <c r="D126" s="119">
        <f>SUMIF(Takings!$B:$B,'2011'!$B126,Takings!D:D)</f>
        <v>0</v>
      </c>
      <c r="E126" s="119">
        <f>SUMIF(Takings!$B:$B,'2011'!$B126,Takings!E:E)</f>
        <v>0</v>
      </c>
      <c r="F126" s="128">
        <f>SUMIF(Takings!$B:$B,'2011'!$B126,Takings!F:F)</f>
        <v>835.35</v>
      </c>
      <c r="G126" s="131">
        <f>SUMIF(Takings!$B:$B,'2011'!$B126,Takings!G:G)</f>
        <v>34</v>
      </c>
      <c r="H126" s="128">
        <f t="shared" si="68"/>
        <v>24.569117647058825</v>
      </c>
      <c r="I126" s="129">
        <f>SUMIF(Takings!$B:$B,'2011'!$B126,Takings!I:I)</f>
        <v>204.98</v>
      </c>
      <c r="J126" s="130">
        <f>SUMIF(Takings!$B:$B,'2011'!$B126,Takings!J:J)</f>
        <v>3</v>
      </c>
      <c r="K126" s="130">
        <f t="shared" si="69"/>
        <v>37</v>
      </c>
      <c r="L126" s="129">
        <f t="shared" si="70"/>
        <v>68.326666666666668</v>
      </c>
      <c r="M126" s="128">
        <f t="shared" si="71"/>
        <v>28.117027027027024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40671</v>
      </c>
      <c r="C127" s="119">
        <f>SUM(C121:C126)</f>
        <v>6622.86</v>
      </c>
      <c r="D127" s="119">
        <f>VLOOKUP($B127,Takings!$B:$P,3,0)</f>
        <v>3121.84</v>
      </c>
      <c r="E127" s="122">
        <f>SUM(C127:D127)</f>
        <v>9744.7000000000007</v>
      </c>
      <c r="F127" s="118"/>
      <c r="G127" s="121">
        <f>SUM(G121:G126)</f>
        <v>225</v>
      </c>
      <c r="H127" s="118">
        <f>AVERAGE(H121:H126)</f>
        <v>15.494746751070281</v>
      </c>
      <c r="I127" s="119">
        <f>SUM(I121:I126)</f>
        <v>2559.1600000000003</v>
      </c>
      <c r="J127" s="120">
        <f>SUM(J121:J126)</f>
        <v>54</v>
      </c>
      <c r="K127" s="120">
        <f>SUM(G127,J127)</f>
        <v>279</v>
      </c>
      <c r="L127" s="119">
        <f>AVERAGE(L121:L126)</f>
        <v>43.019814814814815</v>
      </c>
      <c r="M127" s="118">
        <f>AVERAGE(M121:M126)</f>
        <v>20.173631967872378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53" t="s">
        <v>765</v>
      </c>
      <c r="B128" s="132">
        <v>40672</v>
      </c>
      <c r="C128" s="129">
        <f>SUMIF(Takings!$B:$B,'2011'!$B128,Takings!C:C)</f>
        <v>1185.76</v>
      </c>
      <c r="D128" s="119">
        <f>SUMIF(Takings!$B:$B,'2011'!$B128,Takings!D:D)</f>
        <v>0</v>
      </c>
      <c r="E128" s="119">
        <f>SUMIF(Takings!$B:$B,'2011'!$B128,Takings!E:E)</f>
        <v>0</v>
      </c>
      <c r="F128" s="128">
        <f>SUMIF(Takings!$B:$B,'2011'!$B128,Takings!F:F)</f>
        <v>668.1</v>
      </c>
      <c r="G128" s="131">
        <f>SUMIF(Takings!$B:$B,'2011'!$B128,Takings!G:G)</f>
        <v>38</v>
      </c>
      <c r="H128" s="128">
        <f t="shared" ref="H128:H133" si="72">IFERROR(F128/G128,0)</f>
        <v>17.581578947368421</v>
      </c>
      <c r="I128" s="129">
        <f>SUMIF(Takings!$B:$B,'2011'!$B128,Takings!I:I)</f>
        <v>517.66</v>
      </c>
      <c r="J128" s="130">
        <f>SUMIF(Takings!$B:$B,'2011'!$B128,Takings!J:J)</f>
        <v>13</v>
      </c>
      <c r="K128" s="130">
        <f t="shared" ref="K128:K133" si="73">IFERROR(SUM(G128,J128),0)</f>
        <v>51</v>
      </c>
      <c r="L128" s="129">
        <f t="shared" ref="L128:L133" si="74">IFERROR(MEDIAN(I128/J128),0)</f>
        <v>39.82</v>
      </c>
      <c r="M128" s="128">
        <f t="shared" ref="M128:M133" si="75">IFERROR(SUM(F128,I128)/K128,0)</f>
        <v>23.250196078431372</v>
      </c>
      <c r="N128" s="127" t="str">
        <f>IF(VLOOKUP($B128,Takings!$B:$P,13,0)=0,"",VLOOKUP($B128,Takings!$B:$P,13,0))</f>
        <v/>
      </c>
      <c r="O128" s="126" t="str">
        <f>IF(VLOOKUP($B128,Takings!$B:$P,14,0)=0,"",VLOOKUP($B128,Takings!$B:$P,14,0))</f>
        <v/>
      </c>
      <c r="P128" s="125" t="str">
        <f>IF(VLOOKUP($B128,Takings!$B:$P,15,0)=0,"",VLOOKUP($B128,Takings!$B:$P,15,0))</f>
        <v/>
      </c>
    </row>
    <row r="129" spans="1:16" x14ac:dyDescent="0.35">
      <c r="A129" s="153" t="s">
        <v>765</v>
      </c>
      <c r="B129" s="132">
        <v>40673</v>
      </c>
      <c r="C129" s="129">
        <f>SUMIF(Takings!$B:$B,'2011'!$B129,Takings!C:C)</f>
        <v>880.15</v>
      </c>
      <c r="D129" s="119">
        <f>SUMIF(Takings!$B:$B,'2011'!$B129,Takings!D:D)</f>
        <v>0</v>
      </c>
      <c r="E129" s="119">
        <f>SUMIF(Takings!$B:$B,'2011'!$B129,Takings!E:E)</f>
        <v>0</v>
      </c>
      <c r="F129" s="128">
        <f>SUMIF(Takings!$B:$B,'2011'!$B129,Takings!F:F)</f>
        <v>557.54999999999995</v>
      </c>
      <c r="G129" s="131">
        <f>SUMIF(Takings!$B:$B,'2011'!$B129,Takings!G:G)</f>
        <v>40</v>
      </c>
      <c r="H129" s="128">
        <f t="shared" si="72"/>
        <v>13.938749999999999</v>
      </c>
      <c r="I129" s="129">
        <f>SUMIF(Takings!$B:$B,'2011'!$B129,Takings!I:I)</f>
        <v>322.60000000000002</v>
      </c>
      <c r="J129" s="130">
        <f>SUMIF(Takings!$B:$B,'2011'!$B129,Takings!J:J)</f>
        <v>8</v>
      </c>
      <c r="K129" s="130">
        <f t="shared" si="73"/>
        <v>48</v>
      </c>
      <c r="L129" s="129">
        <f t="shared" si="74"/>
        <v>40.325000000000003</v>
      </c>
      <c r="M129" s="128">
        <f t="shared" si="75"/>
        <v>18.336458333333333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53" t="s">
        <v>765</v>
      </c>
      <c r="B130" s="132">
        <v>40674</v>
      </c>
      <c r="C130" s="129">
        <f>SUMIF(Takings!$B:$B,'2011'!$B130,Takings!C:C)</f>
        <v>1213.6300000000001</v>
      </c>
      <c r="D130" s="119">
        <f>SUMIF(Takings!$B:$B,'2011'!$B130,Takings!D:D)</f>
        <v>0</v>
      </c>
      <c r="E130" s="119">
        <f>SUMIF(Takings!$B:$B,'2011'!$B130,Takings!E:E)</f>
        <v>0</v>
      </c>
      <c r="F130" s="128">
        <f>SUMIF(Takings!$B:$B,'2011'!$B130,Takings!F:F)</f>
        <v>958.6</v>
      </c>
      <c r="G130" s="131">
        <f>SUMIF(Takings!$B:$B,'2011'!$B130,Takings!G:G)</f>
        <v>51</v>
      </c>
      <c r="H130" s="128">
        <f t="shared" si="72"/>
        <v>18.79607843137255</v>
      </c>
      <c r="I130" s="129">
        <f>SUMIF(Takings!$B:$B,'2011'!$B130,Takings!I:I)</f>
        <v>255.03</v>
      </c>
      <c r="J130" s="130">
        <f>SUMIF(Takings!$B:$B,'2011'!$B130,Takings!J:J)</f>
        <v>7</v>
      </c>
      <c r="K130" s="130">
        <f t="shared" si="73"/>
        <v>58</v>
      </c>
      <c r="L130" s="129">
        <f t="shared" si="74"/>
        <v>36.432857142857145</v>
      </c>
      <c r="M130" s="128">
        <f t="shared" si="75"/>
        <v>20.924655172413797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x14ac:dyDescent="0.35">
      <c r="A131" s="153" t="s">
        <v>765</v>
      </c>
      <c r="B131" s="132">
        <v>40675</v>
      </c>
      <c r="C131" s="129">
        <f>SUMIF(Takings!$B:$B,'2011'!$B131,Takings!C:C)</f>
        <v>1253.75</v>
      </c>
      <c r="D131" s="119">
        <f>SUMIF(Takings!$B:$B,'2011'!$B131,Takings!D:D)</f>
        <v>0</v>
      </c>
      <c r="E131" s="119">
        <f>SUMIF(Takings!$B:$B,'2011'!$B131,Takings!E:E)</f>
        <v>0</v>
      </c>
      <c r="F131" s="128">
        <f>SUMIF(Takings!$B:$B,'2011'!$B131,Takings!F:F)</f>
        <v>844.4</v>
      </c>
      <c r="G131" s="131">
        <f>SUMIF(Takings!$B:$B,'2011'!$B131,Takings!G:G)</f>
        <v>43</v>
      </c>
      <c r="H131" s="128">
        <f t="shared" si="72"/>
        <v>19.63720930232558</v>
      </c>
      <c r="I131" s="129">
        <f>SUMIF(Takings!$B:$B,'2011'!$B131,Takings!I:I)</f>
        <v>408.35</v>
      </c>
      <c r="J131" s="130">
        <f>SUMIF(Takings!$B:$B,'2011'!$B131,Takings!J:J)</f>
        <v>10</v>
      </c>
      <c r="K131" s="130">
        <f t="shared" si="73"/>
        <v>53</v>
      </c>
      <c r="L131" s="129">
        <f t="shared" si="74"/>
        <v>40.835000000000001</v>
      </c>
      <c r="M131" s="128">
        <f t="shared" si="75"/>
        <v>23.636792452830189</v>
      </c>
      <c r="N131" s="127" t="str">
        <f>IF(VLOOKUP($B131,Takings!$B:$P,13,0)=0,"",VLOOKUP($B131,Takings!$B:$P,13,0))</f>
        <v/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x14ac:dyDescent="0.35">
      <c r="A132" s="153" t="s">
        <v>765</v>
      </c>
      <c r="B132" s="132">
        <v>40676</v>
      </c>
      <c r="C132" s="129">
        <f>SUMIF(Takings!$B:$B,'2011'!$B132,Takings!C:C)</f>
        <v>1556.14</v>
      </c>
      <c r="D132" s="119">
        <f>SUMIF(Takings!$B:$B,'2011'!$B132,Takings!D:D)</f>
        <v>0</v>
      </c>
      <c r="E132" s="119">
        <f>SUMIF(Takings!$B:$B,'2011'!$B132,Takings!E:E)</f>
        <v>0</v>
      </c>
      <c r="F132" s="128">
        <f>SUMIF(Takings!$B:$B,'2011'!$B132,Takings!F:F)</f>
        <v>920.05</v>
      </c>
      <c r="G132" s="131">
        <f>SUMIF(Takings!$B:$B,'2011'!$B132,Takings!G:G)</f>
        <v>51</v>
      </c>
      <c r="H132" s="128">
        <f t="shared" si="72"/>
        <v>18.040196078431372</v>
      </c>
      <c r="I132" s="129">
        <f>SUMIF(Takings!$B:$B,'2011'!$B132,Takings!I:I)</f>
        <v>636.09</v>
      </c>
      <c r="J132" s="130">
        <f>SUMIF(Takings!$B:$B,'2011'!$B132,Takings!J:J)</f>
        <v>12</v>
      </c>
      <c r="K132" s="130">
        <f t="shared" si="73"/>
        <v>63</v>
      </c>
      <c r="L132" s="129">
        <f t="shared" si="74"/>
        <v>53.0075</v>
      </c>
      <c r="M132" s="128">
        <f t="shared" si="75"/>
        <v>24.700634920634919</v>
      </c>
      <c r="N132" s="127" t="str">
        <f>IF(VLOOKUP($B132,Takings!$B:$P,13,0)=0,"",VLOOKUP($B132,Takings!$B:$P,13,0))</f>
        <v/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53" t="s">
        <v>765</v>
      </c>
      <c r="B133" s="132">
        <v>40677</v>
      </c>
      <c r="C133" s="129">
        <f>SUMIF(Takings!$B:$B,'2011'!$B133,Takings!C:C)</f>
        <v>1052.07</v>
      </c>
      <c r="D133" s="119">
        <f>SUMIF(Takings!$B:$B,'2011'!$B133,Takings!D:D)</f>
        <v>0</v>
      </c>
      <c r="E133" s="119">
        <f>SUMIF(Takings!$B:$B,'2011'!$B133,Takings!E:E)</f>
        <v>0</v>
      </c>
      <c r="F133" s="128">
        <f>SUMIF(Takings!$B:$B,'2011'!$B133,Takings!F:F)</f>
        <v>402.45</v>
      </c>
      <c r="G133" s="131">
        <f>SUMIF(Takings!$B:$B,'2011'!$B133,Takings!G:G)</f>
        <v>29</v>
      </c>
      <c r="H133" s="128">
        <f t="shared" si="72"/>
        <v>13.877586206896551</v>
      </c>
      <c r="I133" s="129">
        <f>SUMIF(Takings!$B:$B,'2011'!$B133,Takings!I:I)</f>
        <v>649.62</v>
      </c>
      <c r="J133" s="130">
        <f>SUMIF(Takings!$B:$B,'2011'!$B133,Takings!J:J)</f>
        <v>9</v>
      </c>
      <c r="K133" s="130">
        <f t="shared" si="73"/>
        <v>38</v>
      </c>
      <c r="L133" s="129">
        <f t="shared" si="74"/>
        <v>72.180000000000007</v>
      </c>
      <c r="M133" s="128">
        <f t="shared" si="75"/>
        <v>27.686052631578946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40678</v>
      </c>
      <c r="C134" s="119">
        <f>SUM(C128:C133)</f>
        <v>7141.5</v>
      </c>
      <c r="D134" s="119">
        <f>VLOOKUP($B134,Takings!$B:$P,3,0)</f>
        <v>2549.79</v>
      </c>
      <c r="E134" s="122">
        <f>SUM(C134:D134)</f>
        <v>9691.2900000000009</v>
      </c>
      <c r="F134" s="118"/>
      <c r="G134" s="121">
        <f>SUM(G128:G133)</f>
        <v>252</v>
      </c>
      <c r="H134" s="118">
        <f>AVERAGE(H128:H133)</f>
        <v>16.978566494399079</v>
      </c>
      <c r="I134" s="119">
        <f>SUM(I128:I133)</f>
        <v>2789.35</v>
      </c>
      <c r="J134" s="120">
        <f>SUM(J128:J133)</f>
        <v>59</v>
      </c>
      <c r="K134" s="120">
        <f>SUM(G134,J134)</f>
        <v>311</v>
      </c>
      <c r="L134" s="119">
        <f>AVERAGE(L128:L133)</f>
        <v>47.100059523809527</v>
      </c>
      <c r="M134" s="118">
        <f>AVERAGE(M128:M133)</f>
        <v>23.08913159820376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53" t="s">
        <v>766</v>
      </c>
      <c r="B135" s="132">
        <v>40679</v>
      </c>
      <c r="C135" s="129">
        <f>SUMIF(Takings!$B:$B,'2011'!$B135,Takings!C:C)</f>
        <v>1315.09</v>
      </c>
      <c r="D135" s="119">
        <f>SUMIF(Takings!$B:$B,'2011'!$B135,Takings!D:D)</f>
        <v>0</v>
      </c>
      <c r="E135" s="119">
        <f>SUMIF(Takings!$B:$B,'2011'!$B135,Takings!E:E)</f>
        <v>0</v>
      </c>
      <c r="F135" s="128">
        <f>SUMIF(Takings!$B:$B,'2011'!$B135,Takings!F:F)</f>
        <v>955.45</v>
      </c>
      <c r="G135" s="131">
        <f>SUMIF(Takings!$B:$B,'2011'!$B135,Takings!G:G)</f>
        <v>34</v>
      </c>
      <c r="H135" s="128">
        <f t="shared" ref="H135:H140" si="76">IFERROR(F135/G135,0)</f>
        <v>28.101470588235294</v>
      </c>
      <c r="I135" s="129">
        <f>SUMIF(Takings!$B:$B,'2011'!$B135,Takings!I:I)</f>
        <v>359.64</v>
      </c>
      <c r="J135" s="130">
        <f>SUMIF(Takings!$B:$B,'2011'!$B135,Takings!J:J)</f>
        <v>12</v>
      </c>
      <c r="K135" s="130">
        <f t="shared" ref="K135:K140" si="77">IFERROR(SUM(G135,J135),0)</f>
        <v>46</v>
      </c>
      <c r="L135" s="129">
        <f t="shared" ref="L135:L140" si="78">IFERROR(MEDIAN(I135/J135),0)</f>
        <v>29.97</v>
      </c>
      <c r="M135" s="128">
        <f t="shared" ref="M135:M140" si="79">IFERROR(SUM(F135,I135)/K135,0)</f>
        <v>28.588913043478264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53" t="s">
        <v>766</v>
      </c>
      <c r="B136" s="132">
        <v>40680</v>
      </c>
      <c r="C136" s="129">
        <f>SUMIF(Takings!$B:$B,'2011'!$B136,Takings!C:C)</f>
        <v>987.99</v>
      </c>
      <c r="D136" s="119">
        <f>SUMIF(Takings!$B:$B,'2011'!$B136,Takings!D:D)</f>
        <v>0</v>
      </c>
      <c r="E136" s="119">
        <f>SUMIF(Takings!$B:$B,'2011'!$B136,Takings!E:E)</f>
        <v>0</v>
      </c>
      <c r="F136" s="128">
        <f>SUMIF(Takings!$B:$B,'2011'!$B136,Takings!F:F)</f>
        <v>591.85</v>
      </c>
      <c r="G136" s="131">
        <f>SUMIF(Takings!$B:$B,'2011'!$B136,Takings!G:G)</f>
        <v>38</v>
      </c>
      <c r="H136" s="128">
        <f t="shared" si="76"/>
        <v>15.575000000000001</v>
      </c>
      <c r="I136" s="129">
        <f>SUMIF(Takings!$B:$B,'2011'!$B136,Takings!I:I)</f>
        <v>396.14</v>
      </c>
      <c r="J136" s="130">
        <f>SUMIF(Takings!$B:$B,'2011'!$B136,Takings!J:J)</f>
        <v>9</v>
      </c>
      <c r="K136" s="130">
        <f t="shared" si="77"/>
        <v>47</v>
      </c>
      <c r="L136" s="129">
        <f t="shared" si="78"/>
        <v>44.015555555555551</v>
      </c>
      <c r="M136" s="128">
        <f t="shared" si="79"/>
        <v>21.021063829787234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53" t="s">
        <v>766</v>
      </c>
      <c r="B137" s="132">
        <v>40681</v>
      </c>
      <c r="C137" s="129">
        <f>SUMIF(Takings!$B:$B,'2011'!$B137,Takings!C:C)</f>
        <v>1242.17</v>
      </c>
      <c r="D137" s="119">
        <f>SUMIF(Takings!$B:$B,'2011'!$B137,Takings!D:D)</f>
        <v>0</v>
      </c>
      <c r="E137" s="119">
        <f>SUMIF(Takings!$B:$B,'2011'!$B137,Takings!E:E)</f>
        <v>0</v>
      </c>
      <c r="F137" s="128">
        <f>SUMIF(Takings!$B:$B,'2011'!$B137,Takings!F:F)</f>
        <v>629.1</v>
      </c>
      <c r="G137" s="131">
        <f>SUMIF(Takings!$B:$B,'2011'!$B137,Takings!G:G)</f>
        <v>39</v>
      </c>
      <c r="H137" s="128">
        <f t="shared" si="76"/>
        <v>16.130769230769232</v>
      </c>
      <c r="I137" s="129">
        <f>SUMIF(Takings!$B:$B,'2011'!$B137,Takings!I:I)</f>
        <v>613.07000000000005</v>
      </c>
      <c r="J137" s="130">
        <f>SUMIF(Takings!$B:$B,'2011'!$B137,Takings!J:J)</f>
        <v>16</v>
      </c>
      <c r="K137" s="130">
        <f t="shared" si="77"/>
        <v>55</v>
      </c>
      <c r="L137" s="129">
        <f t="shared" si="78"/>
        <v>38.316875000000003</v>
      </c>
      <c r="M137" s="128">
        <f t="shared" si="79"/>
        <v>22.584909090909093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53" t="s">
        <v>766</v>
      </c>
      <c r="B138" s="132">
        <v>40682</v>
      </c>
      <c r="C138" s="129">
        <f>SUMIF(Takings!$B:$B,'2011'!$B138,Takings!C:C)</f>
        <v>1467.91</v>
      </c>
      <c r="D138" s="119">
        <f>SUMIF(Takings!$B:$B,'2011'!$B138,Takings!D:D)</f>
        <v>0</v>
      </c>
      <c r="E138" s="119">
        <f>SUMIF(Takings!$B:$B,'2011'!$B138,Takings!E:E)</f>
        <v>0</v>
      </c>
      <c r="F138" s="128">
        <f>SUMIF(Takings!$B:$B,'2011'!$B138,Takings!F:F)</f>
        <v>1024.95</v>
      </c>
      <c r="G138" s="131">
        <f>SUMIF(Takings!$B:$B,'2011'!$B138,Takings!G:G)</f>
        <v>52</v>
      </c>
      <c r="H138" s="128">
        <f t="shared" si="76"/>
        <v>19.710576923076925</v>
      </c>
      <c r="I138" s="129">
        <f>SUMIF(Takings!$B:$B,'2011'!$B138,Takings!I:I)</f>
        <v>442.96</v>
      </c>
      <c r="J138" s="130">
        <f>SUMIF(Takings!$B:$B,'2011'!$B138,Takings!J:J)</f>
        <v>10</v>
      </c>
      <c r="K138" s="130">
        <f t="shared" si="77"/>
        <v>62</v>
      </c>
      <c r="L138" s="129">
        <f t="shared" si="78"/>
        <v>44.295999999999999</v>
      </c>
      <c r="M138" s="128">
        <f t="shared" si="79"/>
        <v>23.675967741935484</v>
      </c>
      <c r="N138" s="127" t="str">
        <f>IF(VLOOKUP($B138,Takings!$B:$P,13,0)=0,"",VLOOKUP($B138,Takings!$B:$P,13,0))</f>
        <v/>
      </c>
      <c r="O138" s="126" t="str">
        <f>IF(VLOOKUP($B138,Takings!$B:$P,14,0)=0,"",VLOOKUP($B138,Takings!$B:$P,14,0))</f>
        <v/>
      </c>
      <c r="P138" s="125" t="str">
        <f>IF(VLOOKUP($B138,Takings!$B:$P,15,0)=0,"",VLOOKUP($B138,Takings!$B:$P,15,0))</f>
        <v/>
      </c>
    </row>
    <row r="139" spans="1:16" x14ac:dyDescent="0.35">
      <c r="A139" s="153" t="s">
        <v>766</v>
      </c>
      <c r="B139" s="132">
        <v>40683</v>
      </c>
      <c r="C139" s="129">
        <f>SUMIF(Takings!$B:$B,'2011'!$B139,Takings!C:C)</f>
        <v>2497.65</v>
      </c>
      <c r="D139" s="119">
        <f>SUMIF(Takings!$B:$B,'2011'!$B139,Takings!D:D)</f>
        <v>0</v>
      </c>
      <c r="E139" s="119">
        <f>SUMIF(Takings!$B:$B,'2011'!$B139,Takings!E:E)</f>
        <v>0</v>
      </c>
      <c r="F139" s="128">
        <f>SUMIF(Takings!$B:$B,'2011'!$B139,Takings!F:F)</f>
        <v>1243.75</v>
      </c>
      <c r="G139" s="131">
        <f>SUMIF(Takings!$B:$B,'2011'!$B139,Takings!G:G)</f>
        <v>50</v>
      </c>
      <c r="H139" s="128">
        <f t="shared" si="76"/>
        <v>24.875</v>
      </c>
      <c r="I139" s="129">
        <f>SUMIF(Takings!$B:$B,'2011'!$B139,Takings!I:I)</f>
        <v>1253.9000000000001</v>
      </c>
      <c r="J139" s="130">
        <f>SUMIF(Takings!$B:$B,'2011'!$B139,Takings!J:J)</f>
        <v>16</v>
      </c>
      <c r="K139" s="130">
        <f t="shared" si="77"/>
        <v>66</v>
      </c>
      <c r="L139" s="129">
        <f t="shared" si="78"/>
        <v>78.368750000000006</v>
      </c>
      <c r="M139" s="128">
        <f t="shared" si="79"/>
        <v>37.843181818181819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53" t="s">
        <v>766</v>
      </c>
      <c r="B140" s="132">
        <v>40684</v>
      </c>
      <c r="C140" s="129">
        <f>SUMIF(Takings!$B:$B,'2011'!$B140,Takings!C:C)</f>
        <v>726.31</v>
      </c>
      <c r="D140" s="119">
        <f>SUMIF(Takings!$B:$B,'2011'!$B140,Takings!D:D)</f>
        <v>0</v>
      </c>
      <c r="E140" s="119">
        <f>SUMIF(Takings!$B:$B,'2011'!$B140,Takings!E:E)</f>
        <v>0</v>
      </c>
      <c r="F140" s="128">
        <f>SUMIF(Takings!$B:$B,'2011'!$B140,Takings!F:F)</f>
        <v>410.05</v>
      </c>
      <c r="G140" s="131">
        <f>SUMIF(Takings!$B:$B,'2011'!$B140,Takings!G:G)</f>
        <v>20</v>
      </c>
      <c r="H140" s="128">
        <f t="shared" si="76"/>
        <v>20.502500000000001</v>
      </c>
      <c r="I140" s="129">
        <f>SUMIF(Takings!$B:$B,'2011'!$B140,Takings!I:I)</f>
        <v>316.26</v>
      </c>
      <c r="J140" s="130">
        <f>SUMIF(Takings!$B:$B,'2011'!$B140,Takings!J:J)</f>
        <v>6</v>
      </c>
      <c r="K140" s="130">
        <f t="shared" si="77"/>
        <v>26</v>
      </c>
      <c r="L140" s="129">
        <f t="shared" si="78"/>
        <v>52.71</v>
      </c>
      <c r="M140" s="128">
        <f t="shared" si="79"/>
        <v>27.934999999999999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40685</v>
      </c>
      <c r="C141" s="119">
        <f>SUM(C135:C140)</f>
        <v>8237.119999999999</v>
      </c>
      <c r="D141" s="119">
        <f>VLOOKUP($B141,Takings!$B:$P,3,0)</f>
        <v>3744.05</v>
      </c>
      <c r="E141" s="122">
        <f>SUM(C141:D141)</f>
        <v>11981.169999999998</v>
      </c>
      <c r="F141" s="118"/>
      <c r="G141" s="121">
        <f>SUM(G135:G140)</f>
        <v>233</v>
      </c>
      <c r="H141" s="118">
        <f>AVERAGE(H135:H140)</f>
        <v>20.81588612368024</v>
      </c>
      <c r="I141" s="119">
        <f>SUM(I135:I140)</f>
        <v>3381.9700000000003</v>
      </c>
      <c r="J141" s="120">
        <f>SUM(J135:J140)</f>
        <v>69</v>
      </c>
      <c r="K141" s="120">
        <f>SUM(G141,J141)</f>
        <v>302</v>
      </c>
      <c r="L141" s="119">
        <f>AVERAGE(L135:L140)</f>
        <v>47.946196759259259</v>
      </c>
      <c r="M141" s="118">
        <f>AVERAGE(M135:M140)</f>
        <v>26.941505920715315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53" t="s">
        <v>767</v>
      </c>
      <c r="B142" s="132">
        <v>40686</v>
      </c>
      <c r="C142" s="129">
        <f>SUMIF(Takings!$B:$B,'2011'!$B142,Takings!C:C)</f>
        <v>1079.47</v>
      </c>
      <c r="D142" s="119">
        <f>SUMIF(Takings!$B:$B,'2011'!$B142,Takings!D:D)</f>
        <v>0</v>
      </c>
      <c r="E142" s="119">
        <f>SUMIF(Takings!$B:$B,'2011'!$B142,Takings!E:E)</f>
        <v>0</v>
      </c>
      <c r="F142" s="128">
        <f>SUMIF(Takings!$B:$B,'2011'!$B142,Takings!F:F)</f>
        <v>738.15</v>
      </c>
      <c r="G142" s="131">
        <f>SUMIF(Takings!$B:$B,'2011'!$B142,Takings!G:G)</f>
        <v>33</v>
      </c>
      <c r="H142" s="128">
        <f t="shared" ref="H142:H147" si="80">IFERROR(F142/G142,0)</f>
        <v>22.368181818181817</v>
      </c>
      <c r="I142" s="129">
        <f>SUMIF(Takings!$B:$B,'2011'!$B142,Takings!I:I)</f>
        <v>341.32</v>
      </c>
      <c r="J142" s="130">
        <f>SUMIF(Takings!$B:$B,'2011'!$B142,Takings!J:J)</f>
        <v>16</v>
      </c>
      <c r="K142" s="130">
        <f t="shared" ref="K142:K147" si="81">IFERROR(SUM(G142,J142),0)</f>
        <v>49</v>
      </c>
      <c r="L142" s="129">
        <f t="shared" ref="L142:L147" si="82">IFERROR(MEDIAN(I142/J142),0)</f>
        <v>21.3325</v>
      </c>
      <c r="M142" s="128">
        <f t="shared" ref="M142:M147" si="83">IFERROR(SUM(F142,I142)/K142,0)</f>
        <v>22.03</v>
      </c>
      <c r="N142" s="127" t="str">
        <f>IF(VLOOKUP($B142,Takings!$B:$P,13,0)=0,"",VLOOKUP($B142,Takings!$B:$P,13,0))</f>
        <v/>
      </c>
      <c r="O142" s="126" t="str">
        <f>IF(VLOOKUP($B142,Takings!$B:$P,14,0)=0,"",VLOOKUP($B142,Takings!$B:$P,14,0))</f>
        <v/>
      </c>
      <c r="P142" s="125" t="str">
        <f>IF(VLOOKUP($B142,Takings!$B:$P,15,0)=0,"",VLOOKUP($B142,Takings!$B:$P,15,0))</f>
        <v/>
      </c>
    </row>
    <row r="143" spans="1:16" x14ac:dyDescent="0.35">
      <c r="A143" s="153" t="s">
        <v>767</v>
      </c>
      <c r="B143" s="132">
        <v>40687</v>
      </c>
      <c r="C143" s="129">
        <f>SUMIF(Takings!$B:$B,'2011'!$B143,Takings!C:C)</f>
        <v>1203.94</v>
      </c>
      <c r="D143" s="119">
        <f>SUMIF(Takings!$B:$B,'2011'!$B143,Takings!D:D)</f>
        <v>0</v>
      </c>
      <c r="E143" s="119">
        <f>SUMIF(Takings!$B:$B,'2011'!$B143,Takings!E:E)</f>
        <v>0</v>
      </c>
      <c r="F143" s="128">
        <f>SUMIF(Takings!$B:$B,'2011'!$B143,Takings!F:F)</f>
        <v>699.9</v>
      </c>
      <c r="G143" s="131">
        <f>SUMIF(Takings!$B:$B,'2011'!$B143,Takings!G:G)</f>
        <v>33</v>
      </c>
      <c r="H143" s="128">
        <f t="shared" si="80"/>
        <v>21.209090909090907</v>
      </c>
      <c r="I143" s="129">
        <f>SUMIF(Takings!$B:$B,'2011'!$B143,Takings!I:I)</f>
        <v>504.04</v>
      </c>
      <c r="J143" s="130">
        <f>SUMIF(Takings!$B:$B,'2011'!$B143,Takings!J:J)</f>
        <v>11</v>
      </c>
      <c r="K143" s="130">
        <f t="shared" si="81"/>
        <v>44</v>
      </c>
      <c r="L143" s="129">
        <f t="shared" si="82"/>
        <v>45.82181818181818</v>
      </c>
      <c r="M143" s="128">
        <f t="shared" si="83"/>
        <v>27.362272727272728</v>
      </c>
      <c r="N143" s="127" t="str">
        <f>IF(VLOOKUP($B143,Takings!$B:$P,13,0)=0,"",VLOOKUP($B143,Takings!$B:$P,13,0))</f>
        <v/>
      </c>
      <c r="O143" s="126" t="str">
        <f>IF(VLOOKUP($B143,Takings!$B:$P,14,0)=0,"",VLOOKUP($B143,Takings!$B:$P,14,0))</f>
        <v/>
      </c>
      <c r="P143" s="125" t="str">
        <f>IF(VLOOKUP($B143,Takings!$B:$P,15,0)=0,"",VLOOKUP($B143,Takings!$B:$P,15,0))</f>
        <v/>
      </c>
    </row>
    <row r="144" spans="1:16" x14ac:dyDescent="0.35">
      <c r="A144" s="153" t="s">
        <v>767</v>
      </c>
      <c r="B144" s="132">
        <v>40688</v>
      </c>
      <c r="C144" s="129">
        <f>SUMIF(Takings!$B:$B,'2011'!$B144,Takings!C:C)</f>
        <v>1145.8399999999999</v>
      </c>
      <c r="D144" s="119">
        <f>SUMIF(Takings!$B:$B,'2011'!$B144,Takings!D:D)</f>
        <v>0</v>
      </c>
      <c r="E144" s="119">
        <f>SUMIF(Takings!$B:$B,'2011'!$B144,Takings!E:E)</f>
        <v>0</v>
      </c>
      <c r="F144" s="128">
        <f>SUMIF(Takings!$B:$B,'2011'!$B144,Takings!F:F)</f>
        <v>675.4</v>
      </c>
      <c r="G144" s="131">
        <f>SUMIF(Takings!$B:$B,'2011'!$B144,Takings!G:G)</f>
        <v>38</v>
      </c>
      <c r="H144" s="128">
        <f t="shared" si="80"/>
        <v>17.773684210526316</v>
      </c>
      <c r="I144" s="129">
        <f>SUMIF(Takings!$B:$B,'2011'!$B144,Takings!I:I)</f>
        <v>470.44</v>
      </c>
      <c r="J144" s="130">
        <f>SUMIF(Takings!$B:$B,'2011'!$B144,Takings!J:J)</f>
        <v>10</v>
      </c>
      <c r="K144" s="130">
        <f t="shared" si="81"/>
        <v>48</v>
      </c>
      <c r="L144" s="129">
        <f t="shared" si="82"/>
        <v>47.043999999999997</v>
      </c>
      <c r="M144" s="128">
        <f t="shared" si="83"/>
        <v>23.871666666666666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53" t="s">
        <v>767</v>
      </c>
      <c r="B145" s="132">
        <v>40689</v>
      </c>
      <c r="C145" s="129">
        <f>SUMIF(Takings!$B:$B,'2011'!$B145,Takings!C:C)</f>
        <v>1503.85</v>
      </c>
      <c r="D145" s="119">
        <f>SUMIF(Takings!$B:$B,'2011'!$B145,Takings!D:D)</f>
        <v>0</v>
      </c>
      <c r="E145" s="119">
        <f>SUMIF(Takings!$B:$B,'2011'!$B145,Takings!E:E)</f>
        <v>0</v>
      </c>
      <c r="F145" s="128">
        <f>SUMIF(Takings!$B:$B,'2011'!$B145,Takings!F:F)</f>
        <v>1259.8</v>
      </c>
      <c r="G145" s="131">
        <f>SUMIF(Takings!$B:$B,'2011'!$B145,Takings!G:G)</f>
        <v>48</v>
      </c>
      <c r="H145" s="128">
        <f t="shared" si="80"/>
        <v>26.245833333333334</v>
      </c>
      <c r="I145" s="129">
        <f>SUMIF(Takings!$B:$B,'2011'!$B145,Takings!I:I)</f>
        <v>244.05</v>
      </c>
      <c r="J145" s="130">
        <f>SUMIF(Takings!$B:$B,'2011'!$B145,Takings!J:J)</f>
        <v>8</v>
      </c>
      <c r="K145" s="130">
        <f t="shared" si="81"/>
        <v>56</v>
      </c>
      <c r="L145" s="129">
        <f t="shared" si="82"/>
        <v>30.506250000000001</v>
      </c>
      <c r="M145" s="128">
        <f t="shared" si="83"/>
        <v>26.854464285714283</v>
      </c>
      <c r="N145" s="127" t="str">
        <f>IF(VLOOKUP($B145,Takings!$B:$P,13,0)=0,"",VLOOKUP($B145,Takings!$B:$P,13,0))</f>
        <v/>
      </c>
      <c r="O145" s="126" t="str">
        <f>IF(VLOOKUP($B145,Takings!$B:$P,14,0)=0,"",VLOOKUP($B145,Takings!$B:$P,14,0))</f>
        <v/>
      </c>
      <c r="P145" s="125" t="str">
        <f>IF(VLOOKUP($B145,Takings!$B:$P,15,0)=0,"",VLOOKUP($B145,Takings!$B:$P,15,0))</f>
        <v/>
      </c>
    </row>
    <row r="146" spans="1:16" x14ac:dyDescent="0.35">
      <c r="A146" s="153" t="s">
        <v>767</v>
      </c>
      <c r="B146" s="132">
        <v>40690</v>
      </c>
      <c r="C146" s="129">
        <f>SUMIF(Takings!$B:$B,'2011'!$B146,Takings!C:C)</f>
        <v>1764.31</v>
      </c>
      <c r="D146" s="119">
        <f>SUMIF(Takings!$B:$B,'2011'!$B146,Takings!D:D)</f>
        <v>0</v>
      </c>
      <c r="E146" s="119">
        <f>SUMIF(Takings!$B:$B,'2011'!$B146,Takings!E:E)</f>
        <v>0</v>
      </c>
      <c r="F146" s="128">
        <f>SUMIF(Takings!$B:$B,'2011'!$B146,Takings!F:F)</f>
        <v>1223.3499999999999</v>
      </c>
      <c r="G146" s="131">
        <f>SUMIF(Takings!$B:$B,'2011'!$B146,Takings!G:G)</f>
        <v>48</v>
      </c>
      <c r="H146" s="128">
        <f t="shared" si="80"/>
        <v>25.486458333333331</v>
      </c>
      <c r="I146" s="129">
        <f>SUMIF(Takings!$B:$B,'2011'!$B146,Takings!I:I)</f>
        <v>540.96</v>
      </c>
      <c r="J146" s="130">
        <f>SUMIF(Takings!$B:$B,'2011'!$B146,Takings!J:J)</f>
        <v>14</v>
      </c>
      <c r="K146" s="130">
        <f t="shared" si="81"/>
        <v>62</v>
      </c>
      <c r="L146" s="129">
        <f t="shared" si="82"/>
        <v>38.64</v>
      </c>
      <c r="M146" s="128">
        <f t="shared" si="83"/>
        <v>28.456612903225807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53" t="s">
        <v>767</v>
      </c>
      <c r="B147" s="132">
        <v>40691</v>
      </c>
      <c r="C147" s="129">
        <f>SUMIF(Takings!$B:$B,'2011'!$B147,Takings!C:C)</f>
        <v>885.4</v>
      </c>
      <c r="D147" s="119">
        <f>SUMIF(Takings!$B:$B,'2011'!$B147,Takings!D:D)</f>
        <v>0</v>
      </c>
      <c r="E147" s="119">
        <f>SUMIF(Takings!$B:$B,'2011'!$B147,Takings!E:E)</f>
        <v>0</v>
      </c>
      <c r="F147" s="128">
        <f>SUMIF(Takings!$B:$B,'2011'!$B147,Takings!F:F)</f>
        <v>609.32000000000005</v>
      </c>
      <c r="G147" s="131">
        <f>SUMIF(Takings!$B:$B,'2011'!$B147,Takings!G:G)</f>
        <v>32</v>
      </c>
      <c r="H147" s="128">
        <f t="shared" si="80"/>
        <v>19.041250000000002</v>
      </c>
      <c r="I147" s="129">
        <f>SUMIF(Takings!$B:$B,'2011'!$B147,Takings!I:I)</f>
        <v>226.1</v>
      </c>
      <c r="J147" s="130">
        <f>SUMIF(Takings!$B:$B,'2011'!$B147,Takings!J:J)</f>
        <v>5</v>
      </c>
      <c r="K147" s="130">
        <f t="shared" si="81"/>
        <v>37</v>
      </c>
      <c r="L147" s="129">
        <f t="shared" si="82"/>
        <v>45.22</v>
      </c>
      <c r="M147" s="128">
        <f t="shared" si="83"/>
        <v>22.578918918918919</v>
      </c>
      <c r="N147" s="127" t="str">
        <f>IF(VLOOKUP($B147,Takings!$B:$P,13,0)=0,"",VLOOKUP($B147,Takings!$B:$P,13,0))</f>
        <v/>
      </c>
      <c r="O147" s="126" t="str">
        <f>IF(VLOOKUP($B147,Takings!$B:$P,14,0)=0,"",VLOOKUP($B147,Takings!$B:$P,14,0))</f>
        <v/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40692</v>
      </c>
      <c r="C148" s="119">
        <f>SUM(C142:C147)</f>
        <v>7582.8099999999995</v>
      </c>
      <c r="D148" s="119">
        <f>VLOOKUP($B148,Takings!$B:$P,3,0)</f>
        <v>4074.83</v>
      </c>
      <c r="E148" s="122">
        <f>SUM(C148:D148)</f>
        <v>11657.64</v>
      </c>
      <c r="F148" s="118"/>
      <c r="G148" s="121">
        <f>SUM(G142:G147)</f>
        <v>232</v>
      </c>
      <c r="H148" s="118">
        <f>AVERAGE(H142:H147)</f>
        <v>22.020749767410951</v>
      </c>
      <c r="I148" s="119">
        <f>SUM(I142:I147)</f>
        <v>2326.91</v>
      </c>
      <c r="J148" s="120">
        <f>SUM(J142:J147)</f>
        <v>64</v>
      </c>
      <c r="K148" s="120">
        <f>SUM(G148,J148)</f>
        <v>296</v>
      </c>
      <c r="L148" s="119">
        <f>AVERAGE(L142:L147)</f>
        <v>38.094094696969698</v>
      </c>
      <c r="M148" s="118">
        <f>AVERAGE(M142:M147)</f>
        <v>25.192322583633072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53" t="s">
        <v>768</v>
      </c>
      <c r="B149" s="132">
        <v>40693</v>
      </c>
      <c r="C149" s="129">
        <f>SUMIF(Takings!$B:$B,'2011'!$B149,Takings!C:C)</f>
        <v>1234.45</v>
      </c>
      <c r="D149" s="119">
        <f>SUMIF(Takings!$B:$B,'2011'!$B149,Takings!D:D)</f>
        <v>0</v>
      </c>
      <c r="E149" s="119">
        <f>SUMIF(Takings!$B:$B,'2011'!$B149,Takings!E:E)</f>
        <v>0</v>
      </c>
      <c r="F149" s="128">
        <f>SUMIF(Takings!$B:$B,'2011'!$B149,Takings!F:F)</f>
        <v>487.35</v>
      </c>
      <c r="G149" s="131">
        <f>SUMIF(Takings!$B:$B,'2011'!$B149,Takings!G:G)</f>
        <v>35</v>
      </c>
      <c r="H149" s="128">
        <f t="shared" ref="H149:H154" si="84">IFERROR(F149/G149,0)</f>
        <v>13.924285714285714</v>
      </c>
      <c r="I149" s="129">
        <f>SUMIF(Takings!$B:$B,'2011'!$B149,Takings!I:I)</f>
        <v>747.1</v>
      </c>
      <c r="J149" s="130">
        <f>SUMIF(Takings!$B:$B,'2011'!$B149,Takings!J:J)</f>
        <v>14</v>
      </c>
      <c r="K149" s="130">
        <f t="shared" ref="K149:K154" si="85">IFERROR(SUM(G149,J149),0)</f>
        <v>49</v>
      </c>
      <c r="L149" s="129">
        <f t="shared" ref="L149:L154" si="86">IFERROR(MEDIAN(I149/J149),0)</f>
        <v>53.364285714285714</v>
      </c>
      <c r="M149" s="128">
        <f t="shared" ref="M149:M154" si="87">IFERROR(SUM(F149,I149)/K149,0)</f>
        <v>25.192857142857143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53" t="s">
        <v>768</v>
      </c>
      <c r="B150" s="132">
        <v>40694</v>
      </c>
      <c r="C150" s="129">
        <f>SUMIF(Takings!$B:$B,'2011'!$B150,Takings!C:C)</f>
        <v>2746.63</v>
      </c>
      <c r="D150" s="119">
        <f>SUMIF(Takings!$B:$B,'2011'!$B150,Takings!D:D)</f>
        <v>0</v>
      </c>
      <c r="E150" s="119">
        <f>SUMIF(Takings!$B:$B,'2011'!$B150,Takings!E:E)</f>
        <v>0</v>
      </c>
      <c r="F150" s="128">
        <f>SUMIF(Takings!$B:$B,'2011'!$B150,Takings!F:F)</f>
        <v>1841.95</v>
      </c>
      <c r="G150" s="131">
        <f>SUMIF(Takings!$B:$B,'2011'!$B150,Takings!G:G)</f>
        <v>42</v>
      </c>
      <c r="H150" s="128">
        <f t="shared" si="84"/>
        <v>43.855952380952381</v>
      </c>
      <c r="I150" s="129">
        <f>SUMIF(Takings!$B:$B,'2011'!$B150,Takings!I:I)</f>
        <v>904.68</v>
      </c>
      <c r="J150" s="130">
        <f>SUMIF(Takings!$B:$B,'2011'!$B150,Takings!J:J)</f>
        <v>12</v>
      </c>
      <c r="K150" s="130">
        <f t="shared" si="85"/>
        <v>54</v>
      </c>
      <c r="L150" s="129">
        <f t="shared" si="86"/>
        <v>75.39</v>
      </c>
      <c r="M150" s="128">
        <f t="shared" si="87"/>
        <v>50.863518518518518</v>
      </c>
      <c r="N150" s="127" t="str">
        <f>IF(VLOOKUP($B150,Takings!$B:$P,13,0)=0,"",VLOOKUP($B150,Takings!$B:$P,13,0))</f>
        <v/>
      </c>
      <c r="O150" s="126" t="str">
        <f>IF(VLOOKUP($B150,Takings!$B:$P,14,0)=0,"",VLOOKUP($B150,Takings!$B:$P,14,0))</f>
        <v/>
      </c>
      <c r="P150" s="125" t="str">
        <f>IF(VLOOKUP($B150,Takings!$B:$P,15,0)=0,"",VLOOKUP($B150,Takings!$B:$P,15,0))</f>
        <v/>
      </c>
    </row>
    <row r="151" spans="1:16" x14ac:dyDescent="0.35">
      <c r="A151" s="153" t="s">
        <v>768</v>
      </c>
      <c r="B151" s="132">
        <v>40695</v>
      </c>
      <c r="C151" s="129">
        <f>SUMIF(Takings!$B:$B,'2011'!$B151,Takings!C:C)</f>
        <v>1977.66</v>
      </c>
      <c r="D151" s="119">
        <f>SUMIF(Takings!$B:$B,'2011'!$B151,Takings!D:D)</f>
        <v>0</v>
      </c>
      <c r="E151" s="119">
        <f>SUMIF(Takings!$B:$B,'2011'!$B151,Takings!E:E)</f>
        <v>0</v>
      </c>
      <c r="F151" s="128">
        <f>SUMIF(Takings!$B:$B,'2011'!$B151,Takings!F:F)</f>
        <v>692</v>
      </c>
      <c r="G151" s="131">
        <f>SUMIF(Takings!$B:$B,'2011'!$B151,Takings!G:G)</f>
        <v>38</v>
      </c>
      <c r="H151" s="128">
        <f t="shared" si="84"/>
        <v>18.210526315789473</v>
      </c>
      <c r="I151" s="129">
        <f>SUMIF(Takings!$B:$B,'2011'!$B151,Takings!I:I)</f>
        <v>1286.8599999999999</v>
      </c>
      <c r="J151" s="130">
        <f>SUMIF(Takings!$B:$B,'2011'!$B151,Takings!J:J)</f>
        <v>15</v>
      </c>
      <c r="K151" s="130">
        <f t="shared" si="85"/>
        <v>53</v>
      </c>
      <c r="L151" s="129">
        <f t="shared" si="86"/>
        <v>85.790666666666667</v>
      </c>
      <c r="M151" s="128">
        <f t="shared" si="87"/>
        <v>37.336981132075472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53" t="s">
        <v>768</v>
      </c>
      <c r="B152" s="132">
        <v>40696</v>
      </c>
      <c r="C152" s="129">
        <f>SUMIF(Takings!$B:$B,'2011'!$B152,Takings!C:C)</f>
        <v>2544.81</v>
      </c>
      <c r="D152" s="119">
        <f>SUMIF(Takings!$B:$B,'2011'!$B152,Takings!D:D)</f>
        <v>0</v>
      </c>
      <c r="E152" s="119">
        <f>SUMIF(Takings!$B:$B,'2011'!$B152,Takings!E:E)</f>
        <v>0</v>
      </c>
      <c r="F152" s="128">
        <f>SUMIF(Takings!$B:$B,'2011'!$B152,Takings!F:F)</f>
        <v>771.95</v>
      </c>
      <c r="G152" s="131">
        <f>SUMIF(Takings!$B:$B,'2011'!$B152,Takings!G:G)</f>
        <v>39</v>
      </c>
      <c r="H152" s="128">
        <f t="shared" si="84"/>
        <v>19.793589743589745</v>
      </c>
      <c r="I152" s="129">
        <f>SUMIF(Takings!$B:$B,'2011'!$B152,Takings!I:I)</f>
        <v>1772.86</v>
      </c>
      <c r="J152" s="130">
        <f>SUMIF(Takings!$B:$B,'2011'!$B152,Takings!J:J)</f>
        <v>11</v>
      </c>
      <c r="K152" s="130">
        <f t="shared" si="85"/>
        <v>50</v>
      </c>
      <c r="L152" s="129">
        <f t="shared" si="86"/>
        <v>161.1690909090909</v>
      </c>
      <c r="M152" s="128">
        <f t="shared" si="87"/>
        <v>50.8962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53" t="s">
        <v>768</v>
      </c>
      <c r="B153" s="132">
        <v>40697</v>
      </c>
      <c r="C153" s="129">
        <f>SUMIF(Takings!$B:$B,'2011'!$B153,Takings!C:C)</f>
        <v>2412.5500000000002</v>
      </c>
      <c r="D153" s="119">
        <f>SUMIF(Takings!$B:$B,'2011'!$B153,Takings!D:D)</f>
        <v>0</v>
      </c>
      <c r="E153" s="119">
        <f>SUMIF(Takings!$B:$B,'2011'!$B153,Takings!E:E)</f>
        <v>0</v>
      </c>
      <c r="F153" s="128">
        <f>SUMIF(Takings!$B:$B,'2011'!$B153,Takings!F:F)</f>
        <v>1199</v>
      </c>
      <c r="G153" s="131">
        <f>SUMIF(Takings!$B:$B,'2011'!$B153,Takings!G:G)</f>
        <v>56</v>
      </c>
      <c r="H153" s="128">
        <f t="shared" si="84"/>
        <v>21.410714285714285</v>
      </c>
      <c r="I153" s="129">
        <f>SUMIF(Takings!$B:$B,'2011'!$B153,Takings!I:I)</f>
        <v>1213.55</v>
      </c>
      <c r="J153" s="130">
        <f>SUMIF(Takings!$B:$B,'2011'!$B153,Takings!J:J)</f>
        <v>18</v>
      </c>
      <c r="K153" s="130">
        <f t="shared" si="85"/>
        <v>74</v>
      </c>
      <c r="L153" s="129">
        <f t="shared" si="86"/>
        <v>67.419444444444437</v>
      </c>
      <c r="M153" s="128">
        <f t="shared" si="87"/>
        <v>32.602027027027027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53" t="s">
        <v>768</v>
      </c>
      <c r="B154" s="132">
        <v>40698</v>
      </c>
      <c r="C154" s="129">
        <f>SUMIF(Takings!$B:$B,'2011'!$B154,Takings!C:C)</f>
        <v>3114.14</v>
      </c>
      <c r="D154" s="119">
        <f>SUMIF(Takings!$B:$B,'2011'!$B154,Takings!D:D)</f>
        <v>0</v>
      </c>
      <c r="E154" s="119">
        <f>SUMIF(Takings!$B:$B,'2011'!$B154,Takings!E:E)</f>
        <v>0</v>
      </c>
      <c r="F154" s="128">
        <f>SUMIF(Takings!$B:$B,'2011'!$B154,Takings!F:F)</f>
        <v>971.85</v>
      </c>
      <c r="G154" s="131">
        <f>SUMIF(Takings!$B:$B,'2011'!$B154,Takings!G:G)</f>
        <v>28</v>
      </c>
      <c r="H154" s="128">
        <f t="shared" si="84"/>
        <v>34.708928571428572</v>
      </c>
      <c r="I154" s="129">
        <f>SUMIF(Takings!$B:$B,'2011'!$B154,Takings!I:I)</f>
        <v>2142.29</v>
      </c>
      <c r="J154" s="130">
        <f>SUMIF(Takings!$B:$B,'2011'!$B154,Takings!J:J)</f>
        <v>20</v>
      </c>
      <c r="K154" s="130">
        <f t="shared" si="85"/>
        <v>48</v>
      </c>
      <c r="L154" s="129">
        <f t="shared" si="86"/>
        <v>107.11449999999999</v>
      </c>
      <c r="M154" s="128">
        <f t="shared" si="87"/>
        <v>64.877916666666664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40699</v>
      </c>
      <c r="C155" s="119">
        <f>SUM(C149:C154)</f>
        <v>14030.239999999998</v>
      </c>
      <c r="D155" s="119">
        <f>VLOOKUP($B155,Takings!$B:$P,3,0)</f>
        <v>9819.6200000000008</v>
      </c>
      <c r="E155" s="122">
        <f>SUM(C155:D155)</f>
        <v>23849.86</v>
      </c>
      <c r="F155" s="118"/>
      <c r="G155" s="121">
        <f>SUM(G149:G154)</f>
        <v>238</v>
      </c>
      <c r="H155" s="118">
        <f>AVERAGE(H149:H154)</f>
        <v>25.31733283529336</v>
      </c>
      <c r="I155" s="119">
        <f>SUM(I149:I154)</f>
        <v>8067.34</v>
      </c>
      <c r="J155" s="120">
        <f>SUM(J149:J154)</f>
        <v>90</v>
      </c>
      <c r="K155" s="120">
        <f>SUM(G155,J155)</f>
        <v>328</v>
      </c>
      <c r="L155" s="119">
        <f>AVERAGE(L149:L154)</f>
        <v>91.707997955747942</v>
      </c>
      <c r="M155" s="118">
        <f>AVERAGE(M149:M154)</f>
        <v>43.628250081190799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52" t="s">
        <v>1194</v>
      </c>
      <c r="B156" s="151">
        <v>40700</v>
      </c>
      <c r="C156" s="147">
        <f>SUMIF(Takings!$B:$B,'2011'!$B156,Takings!C:C)</f>
        <v>0</v>
      </c>
      <c r="D156" s="119">
        <f>SUMIF(Takings!$B:$B,'2011'!$B156,Takings!D:D)</f>
        <v>0</v>
      </c>
      <c r="E156" s="119">
        <f>SUMIF(Takings!$B:$B,'2011'!$B156,Takings!E:E)</f>
        <v>0</v>
      </c>
      <c r="F156" s="181">
        <f>SUMIF(Takings!$B:$B,'2011'!$B156,Takings!F:F)</f>
        <v>0</v>
      </c>
      <c r="G156" s="180">
        <f>SUMIF(Takings!$B:$B,'2011'!$B156,Takings!G:G)</f>
        <v>0</v>
      </c>
      <c r="H156" s="149">
        <f t="shared" ref="H156:H161" si="88">IFERROR(F156/G156,0)</f>
        <v>0</v>
      </c>
      <c r="I156" s="179">
        <f>SUMIF(Takings!$B:$B,'2011'!$B156,Takings!I:I)</f>
        <v>0</v>
      </c>
      <c r="J156" s="178">
        <f>SUMIF(Takings!$B:$B,'2011'!$B156,Takings!J:J)</f>
        <v>0</v>
      </c>
      <c r="K156" s="148">
        <f t="shared" ref="K156:K161" si="89">IFERROR(SUM(G156,J156),0)</f>
        <v>0</v>
      </c>
      <c r="L156" s="147">
        <f t="shared" ref="L156:L161" si="90">IFERROR(MEDIAN(I156/J156),0)</f>
        <v>0</v>
      </c>
      <c r="M156" s="149">
        <f t="shared" ref="M156:M161" si="91">IFERROR(SUM(F156,I156)/K156,0)</f>
        <v>0</v>
      </c>
      <c r="N156" s="146" t="str">
        <f>IF(VLOOKUP($B156,Takings!$B:$P,13,0)=0,"",VLOOKUP($B156,Takings!$B:$P,13,0))</f>
        <v>RENOVATION</v>
      </c>
      <c r="O156" s="177" t="str">
        <f>IF(VLOOKUP($B156,Takings!$B:$P,14,0)=0,"",VLOOKUP($B156,Takings!$B:$P,14,0))</f>
        <v/>
      </c>
      <c r="P156" s="176" t="str">
        <f>IF(VLOOKUP($B156,Takings!$B:$P,15,0)=0,"",VLOOKUP($B156,Takings!$B:$P,15,0))</f>
        <v/>
      </c>
    </row>
    <row r="157" spans="1:16" x14ac:dyDescent="0.35">
      <c r="A157" s="152" t="s">
        <v>1194</v>
      </c>
      <c r="B157" s="151">
        <v>40701</v>
      </c>
      <c r="C157" s="147">
        <f>SUMIF(Takings!$B:$B,'2011'!$B157,Takings!C:C)</f>
        <v>0</v>
      </c>
      <c r="D157" s="119">
        <f>SUMIF(Takings!$B:$B,'2011'!$B157,Takings!D:D)</f>
        <v>0</v>
      </c>
      <c r="E157" s="119">
        <f>SUMIF(Takings!$B:$B,'2011'!$B157,Takings!E:E)</f>
        <v>0</v>
      </c>
      <c r="F157" s="181">
        <f>SUMIF(Takings!$B:$B,'2011'!$B157,Takings!F:F)</f>
        <v>0</v>
      </c>
      <c r="G157" s="180">
        <f>SUMIF(Takings!$B:$B,'2011'!$B157,Takings!G:G)</f>
        <v>0</v>
      </c>
      <c r="H157" s="149">
        <f t="shared" si="88"/>
        <v>0</v>
      </c>
      <c r="I157" s="179">
        <f>SUMIF(Takings!$B:$B,'2011'!$B157,Takings!I:I)</f>
        <v>0</v>
      </c>
      <c r="J157" s="178">
        <f>SUMIF(Takings!$B:$B,'2011'!$B157,Takings!J:J)</f>
        <v>0</v>
      </c>
      <c r="K157" s="148">
        <f t="shared" si="89"/>
        <v>0</v>
      </c>
      <c r="L157" s="147">
        <f t="shared" si="90"/>
        <v>0</v>
      </c>
      <c r="M157" s="149">
        <f t="shared" si="91"/>
        <v>0</v>
      </c>
      <c r="N157" s="146" t="str">
        <f>IF(VLOOKUP($B157,Takings!$B:$P,13,0)=0,"",VLOOKUP($B157,Takings!$B:$P,13,0))</f>
        <v>RENOVATION</v>
      </c>
      <c r="O157" s="177" t="str">
        <f>IF(VLOOKUP($B157,Takings!$B:$P,14,0)=0,"",VLOOKUP($B157,Takings!$B:$P,14,0))</f>
        <v/>
      </c>
      <c r="P157" s="176" t="str">
        <f>IF(VLOOKUP($B157,Takings!$B:$P,15,0)=0,"",VLOOKUP($B157,Takings!$B:$P,15,0))</f>
        <v/>
      </c>
    </row>
    <row r="158" spans="1:16" x14ac:dyDescent="0.35">
      <c r="A158" s="152" t="s">
        <v>1194</v>
      </c>
      <c r="B158" s="151">
        <v>40702</v>
      </c>
      <c r="C158" s="147">
        <f>SUMIF(Takings!$B:$B,'2011'!$B158,Takings!C:C)</f>
        <v>0</v>
      </c>
      <c r="D158" s="119">
        <f>SUMIF(Takings!$B:$B,'2011'!$B158,Takings!D:D)</f>
        <v>0</v>
      </c>
      <c r="E158" s="119">
        <f>SUMIF(Takings!$B:$B,'2011'!$B158,Takings!E:E)</f>
        <v>0</v>
      </c>
      <c r="F158" s="181">
        <f>SUMIF(Takings!$B:$B,'2011'!$B158,Takings!F:F)</f>
        <v>0</v>
      </c>
      <c r="G158" s="180">
        <f>SUMIF(Takings!$B:$B,'2011'!$B158,Takings!G:G)</f>
        <v>0</v>
      </c>
      <c r="H158" s="149">
        <f t="shared" si="88"/>
        <v>0</v>
      </c>
      <c r="I158" s="179">
        <f>SUMIF(Takings!$B:$B,'2011'!$B158,Takings!I:I)</f>
        <v>0</v>
      </c>
      <c r="J158" s="178">
        <f>SUMIF(Takings!$B:$B,'2011'!$B158,Takings!J:J)</f>
        <v>0</v>
      </c>
      <c r="K158" s="148">
        <f t="shared" si="89"/>
        <v>0</v>
      </c>
      <c r="L158" s="147">
        <f t="shared" si="90"/>
        <v>0</v>
      </c>
      <c r="M158" s="149">
        <f t="shared" si="91"/>
        <v>0</v>
      </c>
      <c r="N158" s="146" t="str">
        <f>IF(VLOOKUP($B158,Takings!$B:$P,13,0)=0,"",VLOOKUP($B158,Takings!$B:$P,13,0))</f>
        <v>RENOVATION</v>
      </c>
      <c r="O158" s="177" t="str">
        <f>IF(VLOOKUP($B158,Takings!$B:$P,14,0)=0,"",VLOOKUP($B158,Takings!$B:$P,14,0))</f>
        <v/>
      </c>
      <c r="P158" s="176" t="str">
        <f>IF(VLOOKUP($B158,Takings!$B:$P,15,0)=0,"",VLOOKUP($B158,Takings!$B:$P,15,0))</f>
        <v/>
      </c>
    </row>
    <row r="159" spans="1:16" x14ac:dyDescent="0.35">
      <c r="A159" s="152" t="s">
        <v>1194</v>
      </c>
      <c r="B159" s="151">
        <v>40703</v>
      </c>
      <c r="C159" s="147">
        <f>SUMIF(Takings!$B:$B,'2011'!$B159,Takings!C:C)</f>
        <v>0</v>
      </c>
      <c r="D159" s="119">
        <f>SUMIF(Takings!$B:$B,'2011'!$B159,Takings!D:D)</f>
        <v>0</v>
      </c>
      <c r="E159" s="119">
        <f>SUMIF(Takings!$B:$B,'2011'!$B159,Takings!E:E)</f>
        <v>0</v>
      </c>
      <c r="F159" s="181">
        <f>SUMIF(Takings!$B:$B,'2011'!$B159,Takings!F:F)</f>
        <v>0</v>
      </c>
      <c r="G159" s="180">
        <f>SUMIF(Takings!$B:$B,'2011'!$B159,Takings!G:G)</f>
        <v>0</v>
      </c>
      <c r="H159" s="149">
        <f t="shared" si="88"/>
        <v>0</v>
      </c>
      <c r="I159" s="179">
        <f>SUMIF(Takings!$B:$B,'2011'!$B159,Takings!I:I)</f>
        <v>0</v>
      </c>
      <c r="J159" s="178">
        <f>SUMIF(Takings!$B:$B,'2011'!$B159,Takings!J:J)</f>
        <v>0</v>
      </c>
      <c r="K159" s="148">
        <f t="shared" si="89"/>
        <v>0</v>
      </c>
      <c r="L159" s="147">
        <f t="shared" si="90"/>
        <v>0</v>
      </c>
      <c r="M159" s="149">
        <f t="shared" si="91"/>
        <v>0</v>
      </c>
      <c r="N159" s="146" t="str">
        <f>IF(VLOOKUP($B159,Takings!$B:$P,13,0)=0,"",VLOOKUP($B159,Takings!$B:$P,13,0))</f>
        <v>RENOVATION</v>
      </c>
      <c r="O159" s="177" t="str">
        <f>IF(VLOOKUP($B159,Takings!$B:$P,14,0)=0,"",VLOOKUP($B159,Takings!$B:$P,14,0))</f>
        <v/>
      </c>
      <c r="P159" s="176" t="str">
        <f>IF(VLOOKUP($B159,Takings!$B:$P,15,0)=0,"",VLOOKUP($B159,Takings!$B:$P,15,0))</f>
        <v/>
      </c>
    </row>
    <row r="160" spans="1:16" x14ac:dyDescent="0.35">
      <c r="A160" s="152" t="s">
        <v>1194</v>
      </c>
      <c r="B160" s="151">
        <v>40704</v>
      </c>
      <c r="C160" s="147">
        <f>SUMIF(Takings!$B:$B,'2011'!$B160,Takings!C:C)</f>
        <v>0</v>
      </c>
      <c r="D160" s="119">
        <f>SUMIF(Takings!$B:$B,'2011'!$B160,Takings!D:D)</f>
        <v>0</v>
      </c>
      <c r="E160" s="119">
        <f>SUMIF(Takings!$B:$B,'2011'!$B160,Takings!E:E)</f>
        <v>0</v>
      </c>
      <c r="F160" s="181">
        <f>SUMIF(Takings!$B:$B,'2011'!$B160,Takings!F:F)</f>
        <v>0</v>
      </c>
      <c r="G160" s="180">
        <f>SUMIF(Takings!$B:$B,'2011'!$B160,Takings!G:G)</f>
        <v>0</v>
      </c>
      <c r="H160" s="149">
        <f t="shared" si="88"/>
        <v>0</v>
      </c>
      <c r="I160" s="179">
        <f>SUMIF(Takings!$B:$B,'2011'!$B160,Takings!I:I)</f>
        <v>0</v>
      </c>
      <c r="J160" s="178">
        <f>SUMIF(Takings!$B:$B,'2011'!$B160,Takings!J:J)</f>
        <v>0</v>
      </c>
      <c r="K160" s="148">
        <f t="shared" si="89"/>
        <v>0</v>
      </c>
      <c r="L160" s="147">
        <f t="shared" si="90"/>
        <v>0</v>
      </c>
      <c r="M160" s="149">
        <f t="shared" si="91"/>
        <v>0</v>
      </c>
      <c r="N160" s="146" t="str">
        <f>IF(VLOOKUP($B160,Takings!$B:$P,13,0)=0,"",VLOOKUP($B160,Takings!$B:$P,13,0))</f>
        <v>RENOVATION</v>
      </c>
      <c r="O160" s="177" t="str">
        <f>IF(VLOOKUP($B160,Takings!$B:$P,14,0)=0,"",VLOOKUP($B160,Takings!$B:$P,14,0))</f>
        <v/>
      </c>
      <c r="P160" s="176" t="str">
        <f>IF(VLOOKUP($B160,Takings!$B:$P,15,0)=0,"",VLOOKUP($B160,Takings!$B:$P,15,0))</f>
        <v/>
      </c>
    </row>
    <row r="161" spans="1:16" x14ac:dyDescent="0.35">
      <c r="A161" s="152" t="s">
        <v>1194</v>
      </c>
      <c r="B161" s="151">
        <v>40705</v>
      </c>
      <c r="C161" s="147">
        <f>SUMIF(Takings!$B:$B,'2011'!$B161,Takings!C:C)</f>
        <v>0</v>
      </c>
      <c r="D161" s="119">
        <f>SUMIF(Takings!$B:$B,'2011'!$B161,Takings!D:D)</f>
        <v>0</v>
      </c>
      <c r="E161" s="119">
        <f>SUMIF(Takings!$B:$B,'2011'!$B161,Takings!E:E)</f>
        <v>0</v>
      </c>
      <c r="F161" s="149">
        <f>SUMIF(Takings!$B:$B,'2011'!$B161,Takings!F:F)</f>
        <v>0</v>
      </c>
      <c r="G161" s="150">
        <f>SUMIF(Takings!$B:$B,'2011'!$B161,Takings!G:G)</f>
        <v>0</v>
      </c>
      <c r="H161" s="149">
        <f t="shared" si="88"/>
        <v>0</v>
      </c>
      <c r="I161" s="147">
        <f>SUMIF(Takings!$B:$B,'2011'!$B161,Takings!I:I)</f>
        <v>0</v>
      </c>
      <c r="J161" s="148">
        <f>SUMIF(Takings!$B:$B,'2011'!$B161,Takings!J:J)</f>
        <v>0</v>
      </c>
      <c r="K161" s="148">
        <f t="shared" si="89"/>
        <v>0</v>
      </c>
      <c r="L161" s="147">
        <f t="shared" si="90"/>
        <v>0</v>
      </c>
      <c r="M161" s="149">
        <f t="shared" si="91"/>
        <v>0</v>
      </c>
      <c r="N161" s="146" t="str">
        <f>IF(VLOOKUP($B161,Takings!$B:$P,13,0)=0,"",VLOOKUP($B161,Takings!$B:$P,13,0))</f>
        <v>RENOVATION</v>
      </c>
      <c r="O161" s="145" t="str">
        <f>IF(VLOOKUP($B161,Takings!$B:$P,14,0)=0,"",VLOOKUP($B161,Takings!$B:$P,14,0))</f>
        <v/>
      </c>
      <c r="P161" s="144" t="str">
        <f>IF(VLOOKUP($B161,Takings!$B:$P,15,0)=0,"",VLOOKUP($B161,Takings!$B:$P,15,0))</f>
        <v/>
      </c>
    </row>
    <row r="162" spans="1:16" x14ac:dyDescent="0.35">
      <c r="A162" s="124"/>
      <c r="B162" s="123">
        <v>40706</v>
      </c>
      <c r="C162" s="119">
        <f>SUM(C156:C161)</f>
        <v>0</v>
      </c>
      <c r="D162" s="119">
        <f>VLOOKUP($B162,Takings!$B:$P,3,0)</f>
        <v>0</v>
      </c>
      <c r="E162" s="122">
        <f>SUM(C162:D162)</f>
        <v>0</v>
      </c>
      <c r="F162" s="118"/>
      <c r="G162" s="121">
        <f>SUM(G156:G161)</f>
        <v>0</v>
      </c>
      <c r="H162" s="118">
        <f>AVERAGE(H156:H161)</f>
        <v>0</v>
      </c>
      <c r="I162" s="119">
        <f>SUM(I156:I161)</f>
        <v>0</v>
      </c>
      <c r="J162" s="120">
        <f>SUM(J156:J161)</f>
        <v>0</v>
      </c>
      <c r="K162" s="120">
        <f>SUM(G162,J162)</f>
        <v>0</v>
      </c>
      <c r="L162" s="119">
        <f>AVERAGE(L156:L161)</f>
        <v>0</v>
      </c>
      <c r="M162" s="118">
        <f>AVERAGE(M156:M161)</f>
        <v>0</v>
      </c>
      <c r="N162" s="117" t="str">
        <f>IF(VLOOKUP($B162,Takings!$B:$P,13,0)=0,"",VLOOKUP($B162,Takings!$B:$P,13,0))</f>
        <v>RENOVATION</v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52" t="s">
        <v>1195</v>
      </c>
      <c r="B163" s="151">
        <v>40707</v>
      </c>
      <c r="C163" s="147">
        <f>SUMIF(Takings!$B:$B,'2011'!$B163,Takings!C:C)</f>
        <v>0</v>
      </c>
      <c r="D163" s="119">
        <f>SUMIF(Takings!$B:$B,'2011'!$B163,Takings!D:D)</f>
        <v>0</v>
      </c>
      <c r="E163" s="119">
        <f>SUMIF(Takings!$B:$B,'2011'!$B163,Takings!E:E)</f>
        <v>0</v>
      </c>
      <c r="F163" s="149">
        <f>SUMIF(Takings!$B:$B,'2011'!$B163,Takings!F:F)</f>
        <v>0</v>
      </c>
      <c r="G163" s="150">
        <f>SUMIF(Takings!$B:$B,'2011'!$B163,Takings!G:G)</f>
        <v>0</v>
      </c>
      <c r="H163" s="149">
        <f t="shared" ref="H163:H168" si="92">IFERROR(F163/G163,0)</f>
        <v>0</v>
      </c>
      <c r="I163" s="147">
        <f>SUMIF(Takings!$B:$B,'2011'!$B163,Takings!I:I)</f>
        <v>0</v>
      </c>
      <c r="J163" s="148">
        <f>SUMIF(Takings!$B:$B,'2011'!$B163,Takings!J:J)</f>
        <v>0</v>
      </c>
      <c r="K163" s="148">
        <f t="shared" ref="K163:K168" si="93">IFERROR(SUM(G163,J163),0)</f>
        <v>0</v>
      </c>
      <c r="L163" s="147">
        <f t="shared" ref="L163:L168" si="94">IFERROR(MEDIAN(I163/J163),0)</f>
        <v>0</v>
      </c>
      <c r="M163" s="149">
        <f t="shared" ref="M163:M168" si="95">IFERROR(SUM(F163,I163)/K163,0)</f>
        <v>0</v>
      </c>
      <c r="N163" s="146" t="str">
        <f>IF(VLOOKUP($B163,Takings!$B:$P,13,0)=0,"",VLOOKUP($B163,Takings!$B:$P,13,0))</f>
        <v>RENOVATION</v>
      </c>
      <c r="O163" s="145" t="str">
        <f>IF(VLOOKUP($B163,Takings!$B:$P,14,0)=0,"",VLOOKUP($B163,Takings!$B:$P,14,0))</f>
        <v/>
      </c>
      <c r="P163" s="144" t="str">
        <f>IF(VLOOKUP($B163,Takings!$B:$P,15,0)=0,"",VLOOKUP($B163,Takings!$B:$P,15,0))</f>
        <v/>
      </c>
    </row>
    <row r="164" spans="1:16" x14ac:dyDescent="0.35">
      <c r="A164" s="152" t="s">
        <v>1195</v>
      </c>
      <c r="B164" s="151">
        <v>40708</v>
      </c>
      <c r="C164" s="147">
        <f>SUMIF(Takings!$B:$B,'2011'!$B164,Takings!C:C)</f>
        <v>0</v>
      </c>
      <c r="D164" s="119">
        <f>SUMIF(Takings!$B:$B,'2011'!$B164,Takings!D:D)</f>
        <v>0</v>
      </c>
      <c r="E164" s="119">
        <f>SUMIF(Takings!$B:$B,'2011'!$B164,Takings!E:E)</f>
        <v>0</v>
      </c>
      <c r="F164" s="149">
        <f>SUMIF(Takings!$B:$B,'2011'!$B164,Takings!F:F)</f>
        <v>0</v>
      </c>
      <c r="G164" s="150">
        <f>SUMIF(Takings!$B:$B,'2011'!$B164,Takings!G:G)</f>
        <v>0</v>
      </c>
      <c r="H164" s="149">
        <f t="shared" si="92"/>
        <v>0</v>
      </c>
      <c r="I164" s="147">
        <f>SUMIF(Takings!$B:$B,'2011'!$B164,Takings!I:I)</f>
        <v>0</v>
      </c>
      <c r="J164" s="148">
        <f>SUMIF(Takings!$B:$B,'2011'!$B164,Takings!J:J)</f>
        <v>0</v>
      </c>
      <c r="K164" s="148">
        <f t="shared" si="93"/>
        <v>0</v>
      </c>
      <c r="L164" s="147">
        <f t="shared" si="94"/>
        <v>0</v>
      </c>
      <c r="M164" s="149">
        <f t="shared" si="95"/>
        <v>0</v>
      </c>
      <c r="N164" s="146" t="str">
        <f>IF(VLOOKUP($B164,Takings!$B:$P,13,0)=0,"",VLOOKUP($B164,Takings!$B:$P,13,0))</f>
        <v>RENOVATION</v>
      </c>
      <c r="O164" s="145" t="str">
        <f>IF(VLOOKUP($B164,Takings!$B:$P,14,0)=0,"",VLOOKUP($B164,Takings!$B:$P,14,0))</f>
        <v/>
      </c>
      <c r="P164" s="144" t="str">
        <f>IF(VLOOKUP($B164,Takings!$B:$P,15,0)=0,"",VLOOKUP($B164,Takings!$B:$P,15,0))</f>
        <v/>
      </c>
    </row>
    <row r="165" spans="1:16" x14ac:dyDescent="0.35">
      <c r="A165" s="152" t="s">
        <v>1195</v>
      </c>
      <c r="B165" s="151">
        <v>40709</v>
      </c>
      <c r="C165" s="147">
        <f>SUMIF(Takings!$B:$B,'2011'!$B165,Takings!C:C)</f>
        <v>0</v>
      </c>
      <c r="D165" s="119">
        <f>SUMIF(Takings!$B:$B,'2011'!$B165,Takings!D:D)</f>
        <v>0</v>
      </c>
      <c r="E165" s="119">
        <f>SUMIF(Takings!$B:$B,'2011'!$B165,Takings!E:E)</f>
        <v>0</v>
      </c>
      <c r="F165" s="149">
        <f>SUMIF(Takings!$B:$B,'2011'!$B165,Takings!F:F)</f>
        <v>0</v>
      </c>
      <c r="G165" s="150">
        <f>SUMIF(Takings!$B:$B,'2011'!$B165,Takings!G:G)</f>
        <v>0</v>
      </c>
      <c r="H165" s="149">
        <f t="shared" si="92"/>
        <v>0</v>
      </c>
      <c r="I165" s="147">
        <f>SUMIF(Takings!$B:$B,'2011'!$B165,Takings!I:I)</f>
        <v>0</v>
      </c>
      <c r="J165" s="148">
        <f>SUMIF(Takings!$B:$B,'2011'!$B165,Takings!J:J)</f>
        <v>0</v>
      </c>
      <c r="K165" s="148">
        <f t="shared" si="93"/>
        <v>0</v>
      </c>
      <c r="L165" s="147">
        <f t="shared" si="94"/>
        <v>0</v>
      </c>
      <c r="M165" s="149">
        <f t="shared" si="95"/>
        <v>0</v>
      </c>
      <c r="N165" s="146" t="str">
        <f>IF(VLOOKUP($B165,Takings!$B:$P,13,0)=0,"",VLOOKUP($B165,Takings!$B:$P,13,0))</f>
        <v>RENOVATION</v>
      </c>
      <c r="O165" s="145" t="str">
        <f>IF(VLOOKUP($B165,Takings!$B:$P,14,0)=0,"",VLOOKUP($B165,Takings!$B:$P,14,0))</f>
        <v/>
      </c>
      <c r="P165" s="144" t="str">
        <f>IF(VLOOKUP($B165,Takings!$B:$P,15,0)=0,"",VLOOKUP($B165,Takings!$B:$P,15,0))</f>
        <v/>
      </c>
    </row>
    <row r="166" spans="1:16" x14ac:dyDescent="0.35">
      <c r="A166" s="152" t="s">
        <v>1195</v>
      </c>
      <c r="B166" s="151">
        <v>40710</v>
      </c>
      <c r="C166" s="147">
        <f>SUMIF(Takings!$B:$B,'2011'!$B166,Takings!C:C)</f>
        <v>0</v>
      </c>
      <c r="D166" s="119">
        <f>SUMIF(Takings!$B:$B,'2011'!$B166,Takings!D:D)</f>
        <v>0</v>
      </c>
      <c r="E166" s="119">
        <f>SUMIF(Takings!$B:$B,'2011'!$B166,Takings!E:E)</f>
        <v>0</v>
      </c>
      <c r="F166" s="149">
        <f>SUMIF(Takings!$B:$B,'2011'!$B166,Takings!F:F)</f>
        <v>0</v>
      </c>
      <c r="G166" s="150">
        <f>SUMIF(Takings!$B:$B,'2011'!$B166,Takings!G:G)</f>
        <v>0</v>
      </c>
      <c r="H166" s="149">
        <f t="shared" si="92"/>
        <v>0</v>
      </c>
      <c r="I166" s="147">
        <f>SUMIF(Takings!$B:$B,'2011'!$B166,Takings!I:I)</f>
        <v>0</v>
      </c>
      <c r="J166" s="148">
        <f>SUMIF(Takings!$B:$B,'2011'!$B166,Takings!J:J)</f>
        <v>0</v>
      </c>
      <c r="K166" s="148">
        <f t="shared" si="93"/>
        <v>0</v>
      </c>
      <c r="L166" s="147">
        <f t="shared" si="94"/>
        <v>0</v>
      </c>
      <c r="M166" s="149">
        <f t="shared" si="95"/>
        <v>0</v>
      </c>
      <c r="N166" s="146" t="str">
        <f>IF(VLOOKUP($B166,Takings!$B:$P,13,0)=0,"",VLOOKUP($B166,Takings!$B:$P,13,0))</f>
        <v>RENOVATION</v>
      </c>
      <c r="O166" s="145" t="str">
        <f>IF(VLOOKUP($B166,Takings!$B:$P,14,0)=0,"",VLOOKUP($B166,Takings!$B:$P,14,0))</f>
        <v/>
      </c>
      <c r="P166" s="144" t="str">
        <f>IF(VLOOKUP($B166,Takings!$B:$P,15,0)=0,"",VLOOKUP($B166,Takings!$B:$P,15,0))</f>
        <v/>
      </c>
    </row>
    <row r="167" spans="1:16" x14ac:dyDescent="0.35">
      <c r="A167" s="152" t="s">
        <v>1195</v>
      </c>
      <c r="B167" s="151">
        <v>40711</v>
      </c>
      <c r="C167" s="147">
        <f>SUMIF(Takings!$B:$B,'2011'!$B167,Takings!C:C)</f>
        <v>0</v>
      </c>
      <c r="D167" s="119">
        <f>SUMIF(Takings!$B:$B,'2011'!$B167,Takings!D:D)</f>
        <v>0</v>
      </c>
      <c r="E167" s="119">
        <f>SUMIF(Takings!$B:$B,'2011'!$B167,Takings!E:E)</f>
        <v>0</v>
      </c>
      <c r="F167" s="149">
        <f>SUMIF(Takings!$B:$B,'2011'!$B167,Takings!F:F)</f>
        <v>0</v>
      </c>
      <c r="G167" s="150">
        <f>SUMIF(Takings!$B:$B,'2011'!$B167,Takings!G:G)</f>
        <v>0</v>
      </c>
      <c r="H167" s="149">
        <f t="shared" si="92"/>
        <v>0</v>
      </c>
      <c r="I167" s="147">
        <f>SUMIF(Takings!$B:$B,'2011'!$B167,Takings!I:I)</f>
        <v>0</v>
      </c>
      <c r="J167" s="148">
        <f>SUMIF(Takings!$B:$B,'2011'!$B167,Takings!J:J)</f>
        <v>0</v>
      </c>
      <c r="K167" s="148">
        <f t="shared" si="93"/>
        <v>0</v>
      </c>
      <c r="L167" s="147">
        <f t="shared" si="94"/>
        <v>0</v>
      </c>
      <c r="M167" s="149">
        <f t="shared" si="95"/>
        <v>0</v>
      </c>
      <c r="N167" s="146" t="str">
        <f>IF(VLOOKUP($B167,Takings!$B:$P,13,0)=0,"",VLOOKUP($B167,Takings!$B:$P,13,0))</f>
        <v>RENOVATION</v>
      </c>
      <c r="O167" s="145" t="str">
        <f>IF(VLOOKUP($B167,Takings!$B:$P,14,0)=0,"",VLOOKUP($B167,Takings!$B:$P,14,0))</f>
        <v/>
      </c>
      <c r="P167" s="144" t="str">
        <f>IF(VLOOKUP($B167,Takings!$B:$P,15,0)=0,"",VLOOKUP($B167,Takings!$B:$P,15,0))</f>
        <v/>
      </c>
    </row>
    <row r="168" spans="1:16" x14ac:dyDescent="0.35">
      <c r="A168" s="152" t="s">
        <v>1195</v>
      </c>
      <c r="B168" s="151">
        <v>40712</v>
      </c>
      <c r="C168" s="147">
        <f>SUMIF(Takings!$B:$B,'2011'!$B168,Takings!C:C)</f>
        <v>0</v>
      </c>
      <c r="D168" s="119">
        <f>SUMIF(Takings!$B:$B,'2011'!$B168,Takings!D:D)</f>
        <v>0</v>
      </c>
      <c r="E168" s="119">
        <f>SUMIF(Takings!$B:$B,'2011'!$B168,Takings!E:E)</f>
        <v>0</v>
      </c>
      <c r="F168" s="149">
        <f>SUMIF(Takings!$B:$B,'2011'!$B168,Takings!F:F)</f>
        <v>0</v>
      </c>
      <c r="G168" s="150">
        <f>SUMIF(Takings!$B:$B,'2011'!$B168,Takings!G:G)</f>
        <v>0</v>
      </c>
      <c r="H168" s="149">
        <f t="shared" si="92"/>
        <v>0</v>
      </c>
      <c r="I168" s="147">
        <f>SUMIF(Takings!$B:$B,'2011'!$B168,Takings!I:I)</f>
        <v>0</v>
      </c>
      <c r="J168" s="148">
        <f>SUMIF(Takings!$B:$B,'2011'!$B168,Takings!J:J)</f>
        <v>0</v>
      </c>
      <c r="K168" s="148">
        <f t="shared" si="93"/>
        <v>0</v>
      </c>
      <c r="L168" s="147">
        <f t="shared" si="94"/>
        <v>0</v>
      </c>
      <c r="M168" s="149">
        <f t="shared" si="95"/>
        <v>0</v>
      </c>
      <c r="N168" s="146" t="str">
        <f>IF(VLOOKUP($B168,Takings!$B:$P,13,0)=0,"",VLOOKUP($B168,Takings!$B:$P,13,0))</f>
        <v>RENOVATION</v>
      </c>
      <c r="O168" s="145" t="str">
        <f>IF(VLOOKUP($B168,Takings!$B:$P,14,0)=0,"",VLOOKUP($B168,Takings!$B:$P,14,0))</f>
        <v/>
      </c>
      <c r="P168" s="144" t="str">
        <f>IF(VLOOKUP($B168,Takings!$B:$P,15,0)=0,"",VLOOKUP($B168,Takings!$B:$P,15,0))</f>
        <v/>
      </c>
    </row>
    <row r="169" spans="1:16" x14ac:dyDescent="0.35">
      <c r="A169" s="124"/>
      <c r="B169" s="123">
        <v>40713</v>
      </c>
      <c r="C169" s="119">
        <f>SUM(C163:C168)</f>
        <v>0</v>
      </c>
      <c r="D169" s="119">
        <f>VLOOKUP($B169,Takings!$B:$P,3,0)</f>
        <v>0</v>
      </c>
      <c r="E169" s="122">
        <f>SUM(C169:D169)</f>
        <v>0</v>
      </c>
      <c r="F169" s="118"/>
      <c r="G169" s="121">
        <f>SUM(G163:G168)</f>
        <v>0</v>
      </c>
      <c r="H169" s="118">
        <f>AVERAGE(H163:H168)</f>
        <v>0</v>
      </c>
      <c r="I169" s="119">
        <f>SUM(I163:I168)</f>
        <v>0</v>
      </c>
      <c r="J169" s="120">
        <f>SUM(J163:J168)</f>
        <v>0</v>
      </c>
      <c r="K169" s="120">
        <f>SUM(G169,J169)</f>
        <v>0</v>
      </c>
      <c r="L169" s="119">
        <f>AVERAGE(L163:L168)</f>
        <v>0</v>
      </c>
      <c r="M169" s="118">
        <f>AVERAGE(M163:M168)</f>
        <v>0</v>
      </c>
      <c r="N169" s="117" t="str">
        <f>IF(VLOOKUP($B169,Takings!$B:$P,13,0)=0,"",VLOOKUP($B169,Takings!$B:$P,13,0))</f>
        <v>RENOVATION</v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52" t="s">
        <v>1196</v>
      </c>
      <c r="B170" s="151">
        <v>40714</v>
      </c>
      <c r="C170" s="147">
        <f>SUMIF(Takings!$B:$B,'2011'!$B170,Takings!C:C)</f>
        <v>0</v>
      </c>
      <c r="D170" s="119">
        <f>SUMIF(Takings!$B:$B,'2011'!$B170,Takings!D:D)</f>
        <v>0</v>
      </c>
      <c r="E170" s="119">
        <f>SUMIF(Takings!$B:$B,'2011'!$B170,Takings!E:E)</f>
        <v>0</v>
      </c>
      <c r="F170" s="149">
        <f>SUMIF(Takings!$B:$B,'2011'!$B170,Takings!F:F)</f>
        <v>0</v>
      </c>
      <c r="G170" s="150">
        <f>SUMIF(Takings!$B:$B,'2011'!$B170,Takings!G:G)</f>
        <v>0</v>
      </c>
      <c r="H170" s="149">
        <f t="shared" ref="H170:H175" si="96">IFERROR(F170/G170,0)</f>
        <v>0</v>
      </c>
      <c r="I170" s="147">
        <f>SUMIF(Takings!$B:$B,'2011'!$B170,Takings!I:I)</f>
        <v>0</v>
      </c>
      <c r="J170" s="148">
        <f>SUMIF(Takings!$B:$B,'2011'!$B170,Takings!J:J)</f>
        <v>0</v>
      </c>
      <c r="K170" s="148">
        <f t="shared" ref="K170:K175" si="97">IFERROR(SUM(G170,J170),0)</f>
        <v>0</v>
      </c>
      <c r="L170" s="147">
        <f t="shared" ref="L170:L175" si="98">IFERROR(MEDIAN(I170/J170),0)</f>
        <v>0</v>
      </c>
      <c r="M170" s="149">
        <f t="shared" ref="M170:M175" si="99">IFERROR(SUM(F170,I170)/K170,0)</f>
        <v>0</v>
      </c>
      <c r="N170" s="146" t="str">
        <f>IF(VLOOKUP($B170,Takings!$B:$P,13,0)=0,"",VLOOKUP($B170,Takings!$B:$P,13,0))</f>
        <v>RENOVATION</v>
      </c>
      <c r="O170" s="145" t="str">
        <f>IF(VLOOKUP($B170,Takings!$B:$P,14,0)=0,"",VLOOKUP($B170,Takings!$B:$P,14,0))</f>
        <v/>
      </c>
      <c r="P170" s="144" t="str">
        <f>IF(VLOOKUP($B170,Takings!$B:$P,15,0)=0,"",VLOOKUP($B170,Takings!$B:$P,15,0))</f>
        <v/>
      </c>
    </row>
    <row r="171" spans="1:16" x14ac:dyDescent="0.35">
      <c r="A171" s="152" t="s">
        <v>1196</v>
      </c>
      <c r="B171" s="151">
        <v>40715</v>
      </c>
      <c r="C171" s="147">
        <f>SUMIF(Takings!$B:$B,'2011'!$B171,Takings!C:C)</f>
        <v>0</v>
      </c>
      <c r="D171" s="119">
        <f>SUMIF(Takings!$B:$B,'2011'!$B171,Takings!D:D)</f>
        <v>0</v>
      </c>
      <c r="E171" s="119">
        <f>SUMIF(Takings!$B:$B,'2011'!$B171,Takings!E:E)</f>
        <v>0</v>
      </c>
      <c r="F171" s="149">
        <f>SUMIF(Takings!$B:$B,'2011'!$B171,Takings!F:F)</f>
        <v>0</v>
      </c>
      <c r="G171" s="150">
        <f>SUMIF(Takings!$B:$B,'2011'!$B171,Takings!G:G)</f>
        <v>0</v>
      </c>
      <c r="H171" s="149">
        <f t="shared" si="96"/>
        <v>0</v>
      </c>
      <c r="I171" s="147">
        <f>SUMIF(Takings!$B:$B,'2011'!$B171,Takings!I:I)</f>
        <v>0</v>
      </c>
      <c r="J171" s="148">
        <f>SUMIF(Takings!$B:$B,'2011'!$B171,Takings!J:J)</f>
        <v>0</v>
      </c>
      <c r="K171" s="148">
        <f t="shared" si="97"/>
        <v>0</v>
      </c>
      <c r="L171" s="147">
        <f t="shared" si="98"/>
        <v>0</v>
      </c>
      <c r="M171" s="149">
        <f t="shared" si="99"/>
        <v>0</v>
      </c>
      <c r="N171" s="146" t="str">
        <f>IF(VLOOKUP($B171,Takings!$B:$P,13,0)=0,"",VLOOKUP($B171,Takings!$B:$P,13,0))</f>
        <v>RENOVATION</v>
      </c>
      <c r="O171" s="145" t="str">
        <f>IF(VLOOKUP($B171,Takings!$B:$P,14,0)=0,"",VLOOKUP($B171,Takings!$B:$P,14,0))</f>
        <v/>
      </c>
      <c r="P171" s="144" t="str">
        <f>IF(VLOOKUP($B171,Takings!$B:$P,15,0)=0,"",VLOOKUP($B171,Takings!$B:$P,15,0))</f>
        <v/>
      </c>
    </row>
    <row r="172" spans="1:16" x14ac:dyDescent="0.35">
      <c r="A172" s="152" t="s">
        <v>1196</v>
      </c>
      <c r="B172" s="151">
        <v>40716</v>
      </c>
      <c r="C172" s="147">
        <f>SUMIF(Takings!$B:$B,'2011'!$B172,Takings!C:C)</f>
        <v>0</v>
      </c>
      <c r="D172" s="119">
        <f>SUMIF(Takings!$B:$B,'2011'!$B172,Takings!D:D)</f>
        <v>0</v>
      </c>
      <c r="E172" s="119">
        <f>SUMIF(Takings!$B:$B,'2011'!$B172,Takings!E:E)</f>
        <v>0</v>
      </c>
      <c r="F172" s="149">
        <f>SUMIF(Takings!$B:$B,'2011'!$B172,Takings!F:F)</f>
        <v>0</v>
      </c>
      <c r="G172" s="150">
        <f>SUMIF(Takings!$B:$B,'2011'!$B172,Takings!G:G)</f>
        <v>0</v>
      </c>
      <c r="H172" s="149">
        <f t="shared" si="96"/>
        <v>0</v>
      </c>
      <c r="I172" s="147">
        <f>SUMIF(Takings!$B:$B,'2011'!$B172,Takings!I:I)</f>
        <v>0</v>
      </c>
      <c r="J172" s="148">
        <f>SUMIF(Takings!$B:$B,'2011'!$B172,Takings!J:J)</f>
        <v>0</v>
      </c>
      <c r="K172" s="148">
        <f t="shared" si="97"/>
        <v>0</v>
      </c>
      <c r="L172" s="147">
        <f t="shared" si="98"/>
        <v>0</v>
      </c>
      <c r="M172" s="149">
        <f t="shared" si="99"/>
        <v>0</v>
      </c>
      <c r="N172" s="146" t="str">
        <f>IF(VLOOKUP($B172,Takings!$B:$P,13,0)=0,"",VLOOKUP($B172,Takings!$B:$P,13,0))</f>
        <v>RENOVATION</v>
      </c>
      <c r="O172" s="145" t="str">
        <f>IF(VLOOKUP($B172,Takings!$B:$P,14,0)=0,"",VLOOKUP($B172,Takings!$B:$P,14,0))</f>
        <v/>
      </c>
      <c r="P172" s="144" t="str">
        <f>IF(VLOOKUP($B172,Takings!$B:$P,15,0)=0,"",VLOOKUP($B172,Takings!$B:$P,15,0))</f>
        <v/>
      </c>
    </row>
    <row r="173" spans="1:16" x14ac:dyDescent="0.35">
      <c r="A173" s="152" t="s">
        <v>1196</v>
      </c>
      <c r="B173" s="151">
        <v>40717</v>
      </c>
      <c r="C173" s="147">
        <f>SUMIF(Takings!$B:$B,'2011'!$B173,Takings!C:C)</f>
        <v>0</v>
      </c>
      <c r="D173" s="119">
        <f>SUMIF(Takings!$B:$B,'2011'!$B173,Takings!D:D)</f>
        <v>0</v>
      </c>
      <c r="E173" s="119">
        <f>SUMIF(Takings!$B:$B,'2011'!$B173,Takings!E:E)</f>
        <v>0</v>
      </c>
      <c r="F173" s="149">
        <f>SUMIF(Takings!$B:$B,'2011'!$B173,Takings!F:F)</f>
        <v>0</v>
      </c>
      <c r="G173" s="150">
        <f>SUMIF(Takings!$B:$B,'2011'!$B173,Takings!G:G)</f>
        <v>0</v>
      </c>
      <c r="H173" s="149">
        <f t="shared" si="96"/>
        <v>0</v>
      </c>
      <c r="I173" s="147">
        <f>SUMIF(Takings!$B:$B,'2011'!$B173,Takings!I:I)</f>
        <v>0</v>
      </c>
      <c r="J173" s="148">
        <f>SUMIF(Takings!$B:$B,'2011'!$B173,Takings!J:J)</f>
        <v>0</v>
      </c>
      <c r="K173" s="148">
        <f t="shared" si="97"/>
        <v>0</v>
      </c>
      <c r="L173" s="147">
        <f t="shared" si="98"/>
        <v>0</v>
      </c>
      <c r="M173" s="149">
        <f t="shared" si="99"/>
        <v>0</v>
      </c>
      <c r="N173" s="146" t="str">
        <f>IF(VLOOKUP($B173,Takings!$B:$P,13,0)=0,"",VLOOKUP($B173,Takings!$B:$P,13,0))</f>
        <v>RENOVATION</v>
      </c>
      <c r="O173" s="145" t="str">
        <f>IF(VLOOKUP($B173,Takings!$B:$P,14,0)=0,"",VLOOKUP($B173,Takings!$B:$P,14,0))</f>
        <v/>
      </c>
      <c r="P173" s="144" t="str">
        <f>IF(VLOOKUP($B173,Takings!$B:$P,15,0)=0,"",VLOOKUP($B173,Takings!$B:$P,15,0))</f>
        <v/>
      </c>
    </row>
    <row r="174" spans="1:16" x14ac:dyDescent="0.35">
      <c r="A174" s="152" t="s">
        <v>1196</v>
      </c>
      <c r="B174" s="151">
        <v>40718</v>
      </c>
      <c r="C174" s="147">
        <f>SUMIF(Takings!$B:$B,'2011'!$B174,Takings!C:C)</f>
        <v>0</v>
      </c>
      <c r="D174" s="119">
        <f>SUMIF(Takings!$B:$B,'2011'!$B174,Takings!D:D)</f>
        <v>0</v>
      </c>
      <c r="E174" s="119">
        <f>SUMIF(Takings!$B:$B,'2011'!$B174,Takings!E:E)</f>
        <v>0</v>
      </c>
      <c r="F174" s="149">
        <f>SUMIF(Takings!$B:$B,'2011'!$B174,Takings!F:F)</f>
        <v>0</v>
      </c>
      <c r="G174" s="150">
        <f>SUMIF(Takings!$B:$B,'2011'!$B174,Takings!G:G)</f>
        <v>0</v>
      </c>
      <c r="H174" s="149">
        <f t="shared" si="96"/>
        <v>0</v>
      </c>
      <c r="I174" s="147">
        <f>SUMIF(Takings!$B:$B,'2011'!$B174,Takings!I:I)</f>
        <v>0</v>
      </c>
      <c r="J174" s="148">
        <f>SUMIF(Takings!$B:$B,'2011'!$B174,Takings!J:J)</f>
        <v>0</v>
      </c>
      <c r="K174" s="148">
        <f t="shared" si="97"/>
        <v>0</v>
      </c>
      <c r="L174" s="147">
        <f t="shared" si="98"/>
        <v>0</v>
      </c>
      <c r="M174" s="149">
        <f t="shared" si="99"/>
        <v>0</v>
      </c>
      <c r="N174" s="146" t="str">
        <f>IF(VLOOKUP($B174,Takings!$B:$P,13,0)=0,"",VLOOKUP($B174,Takings!$B:$P,13,0))</f>
        <v>RENOVATION</v>
      </c>
      <c r="O174" s="145" t="str">
        <f>IF(VLOOKUP($B174,Takings!$B:$P,14,0)=0,"",VLOOKUP($B174,Takings!$B:$P,14,0))</f>
        <v/>
      </c>
      <c r="P174" s="144" t="str">
        <f>IF(VLOOKUP($B174,Takings!$B:$P,15,0)=0,"",VLOOKUP($B174,Takings!$B:$P,15,0))</f>
        <v/>
      </c>
    </row>
    <row r="175" spans="1:16" x14ac:dyDescent="0.35">
      <c r="A175" s="152" t="s">
        <v>1196</v>
      </c>
      <c r="B175" s="151">
        <v>40719</v>
      </c>
      <c r="C175" s="147">
        <f>SUMIF(Takings!$B:$B,'2011'!$B175,Takings!C:C)</f>
        <v>0</v>
      </c>
      <c r="D175" s="119">
        <f>SUMIF(Takings!$B:$B,'2011'!$B175,Takings!D:D)</f>
        <v>0</v>
      </c>
      <c r="E175" s="119">
        <f>SUMIF(Takings!$B:$B,'2011'!$B175,Takings!E:E)</f>
        <v>0</v>
      </c>
      <c r="F175" s="149">
        <f>SUMIF(Takings!$B:$B,'2011'!$B175,Takings!F:F)</f>
        <v>0</v>
      </c>
      <c r="G175" s="150">
        <f>SUMIF(Takings!$B:$B,'2011'!$B175,Takings!G:G)</f>
        <v>0</v>
      </c>
      <c r="H175" s="149">
        <f t="shared" si="96"/>
        <v>0</v>
      </c>
      <c r="I175" s="147">
        <f>SUMIF(Takings!$B:$B,'2011'!$B175,Takings!I:I)</f>
        <v>0</v>
      </c>
      <c r="J175" s="148">
        <f>SUMIF(Takings!$B:$B,'2011'!$B175,Takings!J:J)</f>
        <v>0</v>
      </c>
      <c r="K175" s="148">
        <f t="shared" si="97"/>
        <v>0</v>
      </c>
      <c r="L175" s="147">
        <f t="shared" si="98"/>
        <v>0</v>
      </c>
      <c r="M175" s="149">
        <f t="shared" si="99"/>
        <v>0</v>
      </c>
      <c r="N175" s="146" t="str">
        <f>IF(VLOOKUP($B175,Takings!$B:$P,13,0)=0,"",VLOOKUP($B175,Takings!$B:$P,13,0))</f>
        <v>RENOVATION</v>
      </c>
      <c r="O175" s="145" t="str">
        <f>IF(VLOOKUP($B175,Takings!$B:$P,14,0)=0,"",VLOOKUP($B175,Takings!$B:$P,14,0))</f>
        <v/>
      </c>
      <c r="P175" s="144" t="str">
        <f>IF(VLOOKUP($B175,Takings!$B:$P,15,0)=0,"",VLOOKUP($B175,Takings!$B:$P,15,0))</f>
        <v/>
      </c>
    </row>
    <row r="176" spans="1:16" x14ac:dyDescent="0.35">
      <c r="A176" s="124"/>
      <c r="B176" s="123">
        <v>40720</v>
      </c>
      <c r="C176" s="119">
        <f>SUM(C170:C175)</f>
        <v>0</v>
      </c>
      <c r="D176" s="119">
        <f>VLOOKUP($B176,Takings!$B:$P,3,0)</f>
        <v>0</v>
      </c>
      <c r="E176" s="122">
        <f>SUM(C176:D176)</f>
        <v>0</v>
      </c>
      <c r="F176" s="118"/>
      <c r="G176" s="121">
        <f>SUM(G170:G175)</f>
        <v>0</v>
      </c>
      <c r="H176" s="118">
        <f>AVERAGE(H170:H175)</f>
        <v>0</v>
      </c>
      <c r="I176" s="119">
        <f>SUM(I170:I175)</f>
        <v>0</v>
      </c>
      <c r="J176" s="120">
        <f>SUM(J170:J175)</f>
        <v>0</v>
      </c>
      <c r="K176" s="120">
        <f>SUM(G176,J176)</f>
        <v>0</v>
      </c>
      <c r="L176" s="119">
        <f>AVERAGE(L170:L175)</f>
        <v>0</v>
      </c>
      <c r="M176" s="118">
        <f>AVERAGE(M170:M175)</f>
        <v>0</v>
      </c>
      <c r="N176" s="117" t="str">
        <f>IF(VLOOKUP($B176,Takings!$B:$P,13,0)=0,"",VLOOKUP($B176,Takings!$B:$P,13,0))</f>
        <v>RENOVATION</v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52" t="s">
        <v>1197</v>
      </c>
      <c r="B177" s="151">
        <v>40721</v>
      </c>
      <c r="C177" s="147">
        <f>SUMIF(Takings!$B:$B,'2011'!$B177,Takings!C:C)</f>
        <v>0</v>
      </c>
      <c r="D177" s="119">
        <f>SUMIF(Takings!$B:$B,'2011'!$B177,Takings!D:D)</f>
        <v>0</v>
      </c>
      <c r="E177" s="119">
        <f>SUMIF(Takings!$B:$B,'2011'!$B177,Takings!E:E)</f>
        <v>0</v>
      </c>
      <c r="F177" s="149">
        <f>SUMIF(Takings!$B:$B,'2011'!$B177,Takings!F:F)</f>
        <v>0</v>
      </c>
      <c r="G177" s="150">
        <f>SUMIF(Takings!$B:$B,'2011'!$B177,Takings!G:G)</f>
        <v>0</v>
      </c>
      <c r="H177" s="149">
        <f t="shared" ref="H177:H182" si="100">IFERROR(F177/G177,0)</f>
        <v>0</v>
      </c>
      <c r="I177" s="147">
        <f>SUMIF(Takings!$B:$B,'2011'!$B177,Takings!I:I)</f>
        <v>0</v>
      </c>
      <c r="J177" s="148">
        <f>SUMIF(Takings!$B:$B,'2011'!$B177,Takings!J:J)</f>
        <v>0</v>
      </c>
      <c r="K177" s="148">
        <f t="shared" ref="K177:K182" si="101">IFERROR(SUM(G177,J177),0)</f>
        <v>0</v>
      </c>
      <c r="L177" s="147">
        <f t="shared" ref="L177:L182" si="102">IFERROR(MEDIAN(I177/J177),0)</f>
        <v>0</v>
      </c>
      <c r="M177" s="149">
        <f t="shared" ref="M177:M182" si="103">IFERROR(SUM(F177,I177)/K177,0)</f>
        <v>0</v>
      </c>
      <c r="N177" s="146" t="str">
        <f>IF(VLOOKUP($B177,Takings!$B:$P,13,0)=0,"",VLOOKUP($B177,Takings!$B:$P,13,0))</f>
        <v>RENOVATION</v>
      </c>
      <c r="O177" s="145" t="str">
        <f>IF(VLOOKUP($B177,Takings!$B:$P,14,0)=0,"",VLOOKUP($B177,Takings!$B:$P,14,0))</f>
        <v/>
      </c>
      <c r="P177" s="144" t="str">
        <f>IF(VLOOKUP($B177,Takings!$B:$P,15,0)=0,"",VLOOKUP($B177,Takings!$B:$P,15,0))</f>
        <v/>
      </c>
    </row>
    <row r="178" spans="1:16" x14ac:dyDescent="0.35">
      <c r="A178" s="152" t="s">
        <v>1197</v>
      </c>
      <c r="B178" s="151">
        <v>40722</v>
      </c>
      <c r="C178" s="147">
        <f>SUMIF(Takings!$B:$B,'2011'!$B178,Takings!C:C)</f>
        <v>0</v>
      </c>
      <c r="D178" s="119">
        <f>SUMIF(Takings!$B:$B,'2011'!$B178,Takings!D:D)</f>
        <v>0</v>
      </c>
      <c r="E178" s="119">
        <f>SUMIF(Takings!$B:$B,'2011'!$B178,Takings!E:E)</f>
        <v>0</v>
      </c>
      <c r="F178" s="149">
        <f>SUMIF(Takings!$B:$B,'2011'!$B178,Takings!F:F)</f>
        <v>0</v>
      </c>
      <c r="G178" s="150">
        <f>SUMIF(Takings!$B:$B,'2011'!$B178,Takings!G:G)</f>
        <v>0</v>
      </c>
      <c r="H178" s="149">
        <f t="shared" si="100"/>
        <v>0</v>
      </c>
      <c r="I178" s="147">
        <f>SUMIF(Takings!$B:$B,'2011'!$B178,Takings!I:I)</f>
        <v>0</v>
      </c>
      <c r="J178" s="148">
        <f>SUMIF(Takings!$B:$B,'2011'!$B178,Takings!J:J)</f>
        <v>0</v>
      </c>
      <c r="K178" s="148">
        <f t="shared" si="101"/>
        <v>0</v>
      </c>
      <c r="L178" s="147">
        <f t="shared" si="102"/>
        <v>0</v>
      </c>
      <c r="M178" s="149">
        <f t="shared" si="103"/>
        <v>0</v>
      </c>
      <c r="N178" s="146" t="str">
        <f>IF(VLOOKUP($B178,Takings!$B:$P,13,0)=0,"",VLOOKUP($B178,Takings!$B:$P,13,0))</f>
        <v>RENOVATION</v>
      </c>
      <c r="O178" s="145" t="str">
        <f>IF(VLOOKUP($B178,Takings!$B:$P,14,0)=0,"",VLOOKUP($B178,Takings!$B:$P,14,0))</f>
        <v/>
      </c>
      <c r="P178" s="144" t="str">
        <f>IF(VLOOKUP($B178,Takings!$B:$P,15,0)=0,"",VLOOKUP($B178,Takings!$B:$P,15,0))</f>
        <v/>
      </c>
    </row>
    <row r="179" spans="1:16" x14ac:dyDescent="0.35">
      <c r="A179" s="152" t="s">
        <v>1197</v>
      </c>
      <c r="B179" s="151">
        <v>40723</v>
      </c>
      <c r="C179" s="147">
        <f>SUMIF(Takings!$B:$B,'2011'!$B179,Takings!C:C)</f>
        <v>0</v>
      </c>
      <c r="D179" s="119">
        <f>SUMIF(Takings!$B:$B,'2011'!$B179,Takings!D:D)</f>
        <v>0</v>
      </c>
      <c r="E179" s="119">
        <f>SUMIF(Takings!$B:$B,'2011'!$B179,Takings!E:E)</f>
        <v>0</v>
      </c>
      <c r="F179" s="149">
        <f>SUMIF(Takings!$B:$B,'2011'!$B179,Takings!F:F)</f>
        <v>0</v>
      </c>
      <c r="G179" s="150">
        <f>SUMIF(Takings!$B:$B,'2011'!$B179,Takings!G:G)</f>
        <v>0</v>
      </c>
      <c r="H179" s="149">
        <f t="shared" si="100"/>
        <v>0</v>
      </c>
      <c r="I179" s="147">
        <f>SUMIF(Takings!$B:$B,'2011'!$B179,Takings!I:I)</f>
        <v>0</v>
      </c>
      <c r="J179" s="148">
        <f>SUMIF(Takings!$B:$B,'2011'!$B179,Takings!J:J)</f>
        <v>0</v>
      </c>
      <c r="K179" s="148">
        <f t="shared" si="101"/>
        <v>0</v>
      </c>
      <c r="L179" s="147">
        <f t="shared" si="102"/>
        <v>0</v>
      </c>
      <c r="M179" s="149">
        <f t="shared" si="103"/>
        <v>0</v>
      </c>
      <c r="N179" s="146" t="str">
        <f>IF(VLOOKUP($B179,Takings!$B:$P,13,0)=0,"",VLOOKUP($B179,Takings!$B:$P,13,0))</f>
        <v>RENOVATION</v>
      </c>
      <c r="O179" s="145" t="str">
        <f>IF(VLOOKUP($B179,Takings!$B:$P,14,0)=0,"",VLOOKUP($B179,Takings!$B:$P,14,0))</f>
        <v/>
      </c>
      <c r="P179" s="144" t="str">
        <f>IF(VLOOKUP($B179,Takings!$B:$P,15,0)=0,"",VLOOKUP($B179,Takings!$B:$P,15,0))</f>
        <v/>
      </c>
    </row>
    <row r="180" spans="1:16" x14ac:dyDescent="0.35">
      <c r="A180" s="152" t="s">
        <v>1197</v>
      </c>
      <c r="B180" s="151">
        <v>40724</v>
      </c>
      <c r="C180" s="147">
        <f>SUMIF(Takings!$B:$B,'2011'!$B180,Takings!C:C)</f>
        <v>0</v>
      </c>
      <c r="D180" s="119">
        <f>SUMIF(Takings!$B:$B,'2011'!$B180,Takings!D:D)</f>
        <v>0</v>
      </c>
      <c r="E180" s="119">
        <f>SUMIF(Takings!$B:$B,'2011'!$B180,Takings!E:E)</f>
        <v>0</v>
      </c>
      <c r="F180" s="149">
        <f>SUMIF(Takings!$B:$B,'2011'!$B180,Takings!F:F)</f>
        <v>0</v>
      </c>
      <c r="G180" s="150">
        <f>SUMIF(Takings!$B:$B,'2011'!$B180,Takings!G:G)</f>
        <v>0</v>
      </c>
      <c r="H180" s="149">
        <f t="shared" si="100"/>
        <v>0</v>
      </c>
      <c r="I180" s="147">
        <f>SUMIF(Takings!$B:$B,'2011'!$B180,Takings!I:I)</f>
        <v>0</v>
      </c>
      <c r="J180" s="148">
        <f>SUMIF(Takings!$B:$B,'2011'!$B180,Takings!J:J)</f>
        <v>0</v>
      </c>
      <c r="K180" s="148">
        <f t="shared" si="101"/>
        <v>0</v>
      </c>
      <c r="L180" s="147">
        <f t="shared" si="102"/>
        <v>0</v>
      </c>
      <c r="M180" s="149">
        <f t="shared" si="103"/>
        <v>0</v>
      </c>
      <c r="N180" s="146" t="str">
        <f>IF(VLOOKUP($B180,Takings!$B:$P,13,0)=0,"",VLOOKUP($B180,Takings!$B:$P,13,0))</f>
        <v>RENOVATION</v>
      </c>
      <c r="O180" s="145" t="str">
        <f>IF(VLOOKUP($B180,Takings!$B:$P,14,0)=0,"",VLOOKUP($B180,Takings!$B:$P,14,0))</f>
        <v/>
      </c>
      <c r="P180" s="144" t="str">
        <f>IF(VLOOKUP($B180,Takings!$B:$P,15,0)=0,"",VLOOKUP($B180,Takings!$B:$P,15,0))</f>
        <v/>
      </c>
    </row>
    <row r="181" spans="1:16" x14ac:dyDescent="0.35">
      <c r="A181" s="152" t="s">
        <v>1197</v>
      </c>
      <c r="B181" s="151">
        <v>40725</v>
      </c>
      <c r="C181" s="147">
        <f>SUMIF(Takings!$B:$B,'2011'!$B181,Takings!C:C)</f>
        <v>0</v>
      </c>
      <c r="D181" s="119">
        <f>SUMIF(Takings!$B:$B,'2011'!$B181,Takings!D:D)</f>
        <v>0</v>
      </c>
      <c r="E181" s="119">
        <f>SUMIF(Takings!$B:$B,'2011'!$B181,Takings!E:E)</f>
        <v>0</v>
      </c>
      <c r="F181" s="149">
        <f>SUMIF(Takings!$B:$B,'2011'!$B181,Takings!F:F)</f>
        <v>0</v>
      </c>
      <c r="G181" s="150">
        <f>SUMIF(Takings!$B:$B,'2011'!$B181,Takings!G:G)</f>
        <v>0</v>
      </c>
      <c r="H181" s="149">
        <f t="shared" si="100"/>
        <v>0</v>
      </c>
      <c r="I181" s="147">
        <f>SUMIF(Takings!$B:$B,'2011'!$B181,Takings!I:I)</f>
        <v>0</v>
      </c>
      <c r="J181" s="148">
        <f>SUMIF(Takings!$B:$B,'2011'!$B181,Takings!J:J)</f>
        <v>0</v>
      </c>
      <c r="K181" s="148">
        <f t="shared" si="101"/>
        <v>0</v>
      </c>
      <c r="L181" s="147">
        <f t="shared" si="102"/>
        <v>0</v>
      </c>
      <c r="M181" s="149">
        <f t="shared" si="103"/>
        <v>0</v>
      </c>
      <c r="N181" s="146" t="str">
        <f>IF(VLOOKUP($B181,Takings!$B:$P,13,0)=0,"",VLOOKUP($B181,Takings!$B:$P,13,0))</f>
        <v>RENOVATION</v>
      </c>
      <c r="O181" s="145" t="str">
        <f>IF(VLOOKUP($B181,Takings!$B:$P,14,0)=0,"",VLOOKUP($B181,Takings!$B:$P,14,0))</f>
        <v/>
      </c>
      <c r="P181" s="144" t="str">
        <f>IF(VLOOKUP($B181,Takings!$B:$P,15,0)=0,"",VLOOKUP($B181,Takings!$B:$P,15,0))</f>
        <v/>
      </c>
    </row>
    <row r="182" spans="1:16" x14ac:dyDescent="0.35">
      <c r="A182" s="152" t="s">
        <v>1197</v>
      </c>
      <c r="B182" s="151">
        <v>40726</v>
      </c>
      <c r="C182" s="147">
        <f>SUMIF(Takings!$B:$B,'2011'!$B182,Takings!C:C)</f>
        <v>0</v>
      </c>
      <c r="D182" s="119">
        <f>SUMIF(Takings!$B:$B,'2011'!$B182,Takings!D:D)</f>
        <v>0</v>
      </c>
      <c r="E182" s="119">
        <f>SUMIF(Takings!$B:$B,'2011'!$B182,Takings!E:E)</f>
        <v>0</v>
      </c>
      <c r="F182" s="149">
        <f>SUMIF(Takings!$B:$B,'2011'!$B182,Takings!F:F)</f>
        <v>0</v>
      </c>
      <c r="G182" s="150">
        <f>SUMIF(Takings!$B:$B,'2011'!$B182,Takings!G:G)</f>
        <v>0</v>
      </c>
      <c r="H182" s="149">
        <f t="shared" si="100"/>
        <v>0</v>
      </c>
      <c r="I182" s="147">
        <f>SUMIF(Takings!$B:$B,'2011'!$B182,Takings!I:I)</f>
        <v>0</v>
      </c>
      <c r="J182" s="148">
        <f>SUMIF(Takings!$B:$B,'2011'!$B182,Takings!J:J)</f>
        <v>0</v>
      </c>
      <c r="K182" s="148">
        <f t="shared" si="101"/>
        <v>0</v>
      </c>
      <c r="L182" s="147">
        <f t="shared" si="102"/>
        <v>0</v>
      </c>
      <c r="M182" s="149">
        <f t="shared" si="103"/>
        <v>0</v>
      </c>
      <c r="N182" s="146" t="str">
        <f>IF(VLOOKUP($B182,Takings!$B:$P,13,0)=0,"",VLOOKUP($B182,Takings!$B:$P,13,0))</f>
        <v>RENOVATION</v>
      </c>
      <c r="O182" s="145" t="str">
        <f>IF(VLOOKUP($B182,Takings!$B:$P,14,0)=0,"",VLOOKUP($B182,Takings!$B:$P,14,0))</f>
        <v/>
      </c>
      <c r="P182" s="144" t="str">
        <f>IF(VLOOKUP($B182,Takings!$B:$P,15,0)=0,"",VLOOKUP($B182,Takings!$B:$P,15,0))</f>
        <v/>
      </c>
    </row>
    <row r="183" spans="1:16" x14ac:dyDescent="0.35">
      <c r="A183" s="124"/>
      <c r="B183" s="123">
        <v>40727</v>
      </c>
      <c r="C183" s="119">
        <f>SUM(C177:C182)</f>
        <v>0</v>
      </c>
      <c r="D183" s="119">
        <f>VLOOKUP($B183,Takings!$B:$P,3,0)</f>
        <v>0</v>
      </c>
      <c r="E183" s="122">
        <f>SUM(C183:D183)</f>
        <v>0</v>
      </c>
      <c r="F183" s="118"/>
      <c r="G183" s="121">
        <f>SUM(G177:G182)</f>
        <v>0</v>
      </c>
      <c r="H183" s="118">
        <f>AVERAGE(H177:H182)</f>
        <v>0</v>
      </c>
      <c r="I183" s="119">
        <f>SUM(I177:I182)</f>
        <v>0</v>
      </c>
      <c r="J183" s="120">
        <f>SUM(J177:J182)</f>
        <v>0</v>
      </c>
      <c r="K183" s="120">
        <f>SUM(G183,J183)</f>
        <v>0</v>
      </c>
      <c r="L183" s="119">
        <f>AVERAGE(L177:L182)</f>
        <v>0</v>
      </c>
      <c r="M183" s="118">
        <f>AVERAGE(M177:M182)</f>
        <v>0</v>
      </c>
      <c r="N183" s="117" t="str">
        <f>IF(VLOOKUP($B183,Takings!$B:$P,13,0)=0,"",VLOOKUP($B183,Takings!$B:$P,13,0))</f>
        <v>RENOVATION</v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52" t="s">
        <v>1198</v>
      </c>
      <c r="B184" s="151">
        <v>40728</v>
      </c>
      <c r="C184" s="147">
        <f>SUMIF(Takings!$B:$B,'2011'!$B184,Takings!C:C)</f>
        <v>0</v>
      </c>
      <c r="D184" s="119">
        <f>SUMIF(Takings!$B:$B,'2011'!$B184,Takings!D:D)</f>
        <v>0</v>
      </c>
      <c r="E184" s="119">
        <f>SUMIF(Takings!$B:$B,'2011'!$B184,Takings!E:E)</f>
        <v>0</v>
      </c>
      <c r="F184" s="149">
        <f>SUMIF(Takings!$B:$B,'2011'!$B184,Takings!F:F)</f>
        <v>0</v>
      </c>
      <c r="G184" s="150">
        <f>SUMIF(Takings!$B:$B,'2011'!$B184,Takings!G:G)</f>
        <v>0</v>
      </c>
      <c r="H184" s="149">
        <f t="shared" ref="H184:H189" si="104">IFERROR(F184/G184,0)</f>
        <v>0</v>
      </c>
      <c r="I184" s="147">
        <f>SUMIF(Takings!$B:$B,'2011'!$B184,Takings!I:I)</f>
        <v>0</v>
      </c>
      <c r="J184" s="148">
        <f>SUMIF(Takings!$B:$B,'2011'!$B184,Takings!J:J)</f>
        <v>0</v>
      </c>
      <c r="K184" s="148">
        <f t="shared" ref="K184:K189" si="105">IFERROR(SUM(G184,J184),0)</f>
        <v>0</v>
      </c>
      <c r="L184" s="147">
        <f t="shared" ref="L184:L189" si="106">IFERROR(MEDIAN(I184/J184),0)</f>
        <v>0</v>
      </c>
      <c r="M184" s="149">
        <f t="shared" ref="M184:M189" si="107">IFERROR(SUM(F184,I184)/K184,0)</f>
        <v>0</v>
      </c>
      <c r="N184" s="146" t="str">
        <f>IF(VLOOKUP($B184,Takings!$B:$P,13,0)=0,"",VLOOKUP($B184,Takings!$B:$P,13,0))</f>
        <v>RENOVATION</v>
      </c>
      <c r="O184" s="145" t="str">
        <f>IF(VLOOKUP($B184,Takings!$B:$P,14,0)=0,"",VLOOKUP($B184,Takings!$B:$P,14,0))</f>
        <v/>
      </c>
      <c r="P184" s="144" t="str">
        <f>IF(VLOOKUP($B184,Takings!$B:$P,15,0)=0,"",VLOOKUP($B184,Takings!$B:$P,15,0))</f>
        <v/>
      </c>
    </row>
    <row r="185" spans="1:16" x14ac:dyDescent="0.35">
      <c r="A185" s="152" t="s">
        <v>1198</v>
      </c>
      <c r="B185" s="151">
        <v>40729</v>
      </c>
      <c r="C185" s="147">
        <f>SUMIF(Takings!$B:$B,'2011'!$B185,Takings!C:C)</f>
        <v>0</v>
      </c>
      <c r="D185" s="119">
        <f>SUMIF(Takings!$B:$B,'2011'!$B185,Takings!D:D)</f>
        <v>0</v>
      </c>
      <c r="E185" s="119">
        <f>SUMIF(Takings!$B:$B,'2011'!$B185,Takings!E:E)</f>
        <v>0</v>
      </c>
      <c r="F185" s="149">
        <f>SUMIF(Takings!$B:$B,'2011'!$B185,Takings!F:F)</f>
        <v>0</v>
      </c>
      <c r="G185" s="150">
        <f>SUMIF(Takings!$B:$B,'2011'!$B185,Takings!G:G)</f>
        <v>0</v>
      </c>
      <c r="H185" s="149">
        <f t="shared" si="104"/>
        <v>0</v>
      </c>
      <c r="I185" s="147">
        <f>SUMIF(Takings!$B:$B,'2011'!$B185,Takings!I:I)</f>
        <v>0</v>
      </c>
      <c r="J185" s="148">
        <f>SUMIF(Takings!$B:$B,'2011'!$B185,Takings!J:J)</f>
        <v>0</v>
      </c>
      <c r="K185" s="148">
        <f t="shared" si="105"/>
        <v>0</v>
      </c>
      <c r="L185" s="147">
        <f t="shared" si="106"/>
        <v>0</v>
      </c>
      <c r="M185" s="149">
        <f t="shared" si="107"/>
        <v>0</v>
      </c>
      <c r="N185" s="146" t="str">
        <f>IF(VLOOKUP($B185,Takings!$B:$P,13,0)=0,"",VLOOKUP($B185,Takings!$B:$P,13,0))</f>
        <v>RENOVATION</v>
      </c>
      <c r="O185" s="145" t="str">
        <f>IF(VLOOKUP($B185,Takings!$B:$P,14,0)=0,"",VLOOKUP($B185,Takings!$B:$P,14,0))</f>
        <v/>
      </c>
      <c r="P185" s="144" t="str">
        <f>IF(VLOOKUP($B185,Takings!$B:$P,15,0)=0,"",VLOOKUP($B185,Takings!$B:$P,15,0))</f>
        <v/>
      </c>
    </row>
    <row r="186" spans="1:16" x14ac:dyDescent="0.35">
      <c r="A186" s="152" t="s">
        <v>1198</v>
      </c>
      <c r="B186" s="151">
        <v>40730</v>
      </c>
      <c r="C186" s="147">
        <f>SUMIF(Takings!$B:$B,'2011'!$B186,Takings!C:C)</f>
        <v>0</v>
      </c>
      <c r="D186" s="119">
        <f>SUMIF(Takings!$B:$B,'2011'!$B186,Takings!D:D)</f>
        <v>0</v>
      </c>
      <c r="E186" s="119">
        <f>SUMIF(Takings!$B:$B,'2011'!$B186,Takings!E:E)</f>
        <v>0</v>
      </c>
      <c r="F186" s="149">
        <f>SUMIF(Takings!$B:$B,'2011'!$B186,Takings!F:F)</f>
        <v>0</v>
      </c>
      <c r="G186" s="150">
        <f>SUMIF(Takings!$B:$B,'2011'!$B186,Takings!G:G)</f>
        <v>0</v>
      </c>
      <c r="H186" s="149">
        <f t="shared" si="104"/>
        <v>0</v>
      </c>
      <c r="I186" s="147">
        <f>SUMIF(Takings!$B:$B,'2011'!$B186,Takings!I:I)</f>
        <v>0</v>
      </c>
      <c r="J186" s="148">
        <f>SUMIF(Takings!$B:$B,'2011'!$B186,Takings!J:J)</f>
        <v>0</v>
      </c>
      <c r="K186" s="148">
        <f t="shared" si="105"/>
        <v>0</v>
      </c>
      <c r="L186" s="147">
        <f t="shared" si="106"/>
        <v>0</v>
      </c>
      <c r="M186" s="149">
        <f t="shared" si="107"/>
        <v>0</v>
      </c>
      <c r="N186" s="146" t="str">
        <f>IF(VLOOKUP($B186,Takings!$B:$P,13,0)=0,"",VLOOKUP($B186,Takings!$B:$P,13,0))</f>
        <v>RENOVATION</v>
      </c>
      <c r="O186" s="145" t="str">
        <f>IF(VLOOKUP($B186,Takings!$B:$P,14,0)=0,"",VLOOKUP($B186,Takings!$B:$P,14,0))</f>
        <v/>
      </c>
      <c r="P186" s="144" t="str">
        <f>IF(VLOOKUP($B186,Takings!$B:$P,15,0)=0,"",VLOOKUP($B186,Takings!$B:$P,15,0))</f>
        <v/>
      </c>
    </row>
    <row r="187" spans="1:16" x14ac:dyDescent="0.35">
      <c r="A187" s="152" t="s">
        <v>1198</v>
      </c>
      <c r="B187" s="151">
        <v>40731</v>
      </c>
      <c r="C187" s="147">
        <f>SUMIF(Takings!$B:$B,'2011'!$B187,Takings!C:C)</f>
        <v>0</v>
      </c>
      <c r="D187" s="119">
        <f>SUMIF(Takings!$B:$B,'2011'!$B187,Takings!D:D)</f>
        <v>0</v>
      </c>
      <c r="E187" s="119">
        <f>SUMIF(Takings!$B:$B,'2011'!$B187,Takings!E:E)</f>
        <v>0</v>
      </c>
      <c r="F187" s="149">
        <f>SUMIF(Takings!$B:$B,'2011'!$B187,Takings!F:F)</f>
        <v>0</v>
      </c>
      <c r="G187" s="150">
        <f>SUMIF(Takings!$B:$B,'2011'!$B187,Takings!G:G)</f>
        <v>0</v>
      </c>
      <c r="H187" s="149">
        <f t="shared" si="104"/>
        <v>0</v>
      </c>
      <c r="I187" s="147">
        <f>SUMIF(Takings!$B:$B,'2011'!$B187,Takings!I:I)</f>
        <v>0</v>
      </c>
      <c r="J187" s="148">
        <f>SUMIF(Takings!$B:$B,'2011'!$B187,Takings!J:J)</f>
        <v>0</v>
      </c>
      <c r="K187" s="148">
        <f t="shared" si="105"/>
        <v>0</v>
      </c>
      <c r="L187" s="147">
        <f t="shared" si="106"/>
        <v>0</v>
      </c>
      <c r="M187" s="149">
        <f t="shared" si="107"/>
        <v>0</v>
      </c>
      <c r="N187" s="146" t="str">
        <f>IF(VLOOKUP($B187,Takings!$B:$P,13,0)=0,"",VLOOKUP($B187,Takings!$B:$P,13,0))</f>
        <v>RENOVATION</v>
      </c>
      <c r="O187" s="145" t="str">
        <f>IF(VLOOKUP($B187,Takings!$B:$P,14,0)=0,"",VLOOKUP($B187,Takings!$B:$P,14,0))</f>
        <v/>
      </c>
      <c r="P187" s="144" t="str">
        <f>IF(VLOOKUP($B187,Takings!$B:$P,15,0)=0,"",VLOOKUP($B187,Takings!$B:$P,15,0))</f>
        <v/>
      </c>
    </row>
    <row r="188" spans="1:16" x14ac:dyDescent="0.35">
      <c r="A188" s="152" t="s">
        <v>1198</v>
      </c>
      <c r="B188" s="151">
        <v>40732</v>
      </c>
      <c r="C188" s="147">
        <f>SUMIF(Takings!$B:$B,'2011'!$B188,Takings!C:C)</f>
        <v>0</v>
      </c>
      <c r="D188" s="119">
        <f>SUMIF(Takings!$B:$B,'2011'!$B188,Takings!D:D)</f>
        <v>0</v>
      </c>
      <c r="E188" s="119">
        <f>SUMIF(Takings!$B:$B,'2011'!$B188,Takings!E:E)</f>
        <v>0</v>
      </c>
      <c r="F188" s="149">
        <f>SUMIF(Takings!$B:$B,'2011'!$B188,Takings!F:F)</f>
        <v>0</v>
      </c>
      <c r="G188" s="150">
        <f>SUMIF(Takings!$B:$B,'2011'!$B188,Takings!G:G)</f>
        <v>0</v>
      </c>
      <c r="H188" s="149">
        <f t="shared" si="104"/>
        <v>0</v>
      </c>
      <c r="I188" s="147">
        <f>SUMIF(Takings!$B:$B,'2011'!$B188,Takings!I:I)</f>
        <v>0</v>
      </c>
      <c r="J188" s="148">
        <f>SUMIF(Takings!$B:$B,'2011'!$B188,Takings!J:J)</f>
        <v>0</v>
      </c>
      <c r="K188" s="148">
        <f t="shared" si="105"/>
        <v>0</v>
      </c>
      <c r="L188" s="147">
        <f t="shared" si="106"/>
        <v>0</v>
      </c>
      <c r="M188" s="149">
        <f t="shared" si="107"/>
        <v>0</v>
      </c>
      <c r="N188" s="146" t="str">
        <f>IF(VLOOKUP($B188,Takings!$B:$P,13,0)=0,"",VLOOKUP($B188,Takings!$B:$P,13,0))</f>
        <v>RENOVATION</v>
      </c>
      <c r="O188" s="145" t="str">
        <f>IF(VLOOKUP($B188,Takings!$B:$P,14,0)=0,"",VLOOKUP($B188,Takings!$B:$P,14,0))</f>
        <v/>
      </c>
      <c r="P188" s="144" t="str">
        <f>IF(VLOOKUP($B188,Takings!$B:$P,15,0)=0,"",VLOOKUP($B188,Takings!$B:$P,15,0))</f>
        <v/>
      </c>
    </row>
    <row r="189" spans="1:16" x14ac:dyDescent="0.35">
      <c r="A189" s="152" t="s">
        <v>1198</v>
      </c>
      <c r="B189" s="151">
        <v>40733</v>
      </c>
      <c r="C189" s="147">
        <f>SUMIF(Takings!$B:$B,'2011'!$B189,Takings!C:C)</f>
        <v>0</v>
      </c>
      <c r="D189" s="119">
        <f>SUMIF(Takings!$B:$B,'2011'!$B189,Takings!D:D)</f>
        <v>0</v>
      </c>
      <c r="E189" s="119">
        <f>SUMIF(Takings!$B:$B,'2011'!$B189,Takings!E:E)</f>
        <v>0</v>
      </c>
      <c r="F189" s="149">
        <f>SUMIF(Takings!$B:$B,'2011'!$B189,Takings!F:F)</f>
        <v>0</v>
      </c>
      <c r="G189" s="150">
        <f>SUMIF(Takings!$B:$B,'2011'!$B189,Takings!G:G)</f>
        <v>0</v>
      </c>
      <c r="H189" s="149">
        <f t="shared" si="104"/>
        <v>0</v>
      </c>
      <c r="I189" s="147">
        <f>SUMIF(Takings!$B:$B,'2011'!$B189,Takings!I:I)</f>
        <v>0</v>
      </c>
      <c r="J189" s="148">
        <f>SUMIF(Takings!$B:$B,'2011'!$B189,Takings!J:J)</f>
        <v>0</v>
      </c>
      <c r="K189" s="148">
        <f t="shared" si="105"/>
        <v>0</v>
      </c>
      <c r="L189" s="147">
        <f t="shared" si="106"/>
        <v>0</v>
      </c>
      <c r="M189" s="149">
        <f t="shared" si="107"/>
        <v>0</v>
      </c>
      <c r="N189" s="146" t="str">
        <f>IF(VLOOKUP($B189,Takings!$B:$P,13,0)=0,"",VLOOKUP($B189,Takings!$B:$P,13,0))</f>
        <v>RENOVATION</v>
      </c>
      <c r="O189" s="145" t="str">
        <f>IF(VLOOKUP($B189,Takings!$B:$P,14,0)=0,"",VLOOKUP($B189,Takings!$B:$P,14,0))</f>
        <v/>
      </c>
      <c r="P189" s="144" t="str">
        <f>IF(VLOOKUP($B189,Takings!$B:$P,15,0)=0,"",VLOOKUP($B189,Takings!$B:$P,15,0))</f>
        <v/>
      </c>
    </row>
    <row r="190" spans="1:16" x14ac:dyDescent="0.35">
      <c r="A190" s="124"/>
      <c r="B190" s="123">
        <v>40734</v>
      </c>
      <c r="C190" s="119">
        <f>SUM(C184:C189)</f>
        <v>0</v>
      </c>
      <c r="D190" s="119">
        <f>VLOOKUP($B190,Takings!$B:$P,3,0)</f>
        <v>0</v>
      </c>
      <c r="E190" s="122">
        <f>SUM(C190:D190)</f>
        <v>0</v>
      </c>
      <c r="F190" s="118"/>
      <c r="G190" s="121">
        <f>SUM(G184:G189)</f>
        <v>0</v>
      </c>
      <c r="H190" s="118">
        <f>AVERAGE(H184:H189)</f>
        <v>0</v>
      </c>
      <c r="I190" s="119">
        <f>SUM(I184:I189)</f>
        <v>0</v>
      </c>
      <c r="J190" s="120">
        <f>SUM(J184:J189)</f>
        <v>0</v>
      </c>
      <c r="K190" s="120">
        <f>SUM(G190,J190)</f>
        <v>0</v>
      </c>
      <c r="L190" s="119">
        <f>AVERAGE(L184:L189)</f>
        <v>0</v>
      </c>
      <c r="M190" s="118">
        <f>AVERAGE(M184:M189)</f>
        <v>0</v>
      </c>
      <c r="N190" s="117" t="str">
        <f>IF(VLOOKUP($B190,Takings!$B:$P,13,0)=0,"",VLOOKUP($B190,Takings!$B:$P,13,0))</f>
        <v>RENOVATION</v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52" t="s">
        <v>1199</v>
      </c>
      <c r="B191" s="151">
        <v>40735</v>
      </c>
      <c r="C191" s="147">
        <f>SUMIF(Takings!$B:$B,'2011'!$B191,Takings!C:C)</f>
        <v>0</v>
      </c>
      <c r="D191" s="119">
        <f>SUMIF(Takings!$B:$B,'2011'!$B191,Takings!D:D)</f>
        <v>0</v>
      </c>
      <c r="E191" s="119">
        <f>SUMIF(Takings!$B:$B,'2011'!$B191,Takings!E:E)</f>
        <v>0</v>
      </c>
      <c r="F191" s="149">
        <f>SUMIF(Takings!$B:$B,'2011'!$B191,Takings!F:F)</f>
        <v>0</v>
      </c>
      <c r="G191" s="150">
        <f>SUMIF(Takings!$B:$B,'2011'!$B191,Takings!G:G)</f>
        <v>0</v>
      </c>
      <c r="H191" s="149">
        <f t="shared" ref="H191:H196" si="108">IFERROR(F191/G191,0)</f>
        <v>0</v>
      </c>
      <c r="I191" s="147">
        <f>SUMIF(Takings!$B:$B,'2011'!$B191,Takings!I:I)</f>
        <v>0</v>
      </c>
      <c r="J191" s="148">
        <f>SUMIF(Takings!$B:$B,'2011'!$B191,Takings!J:J)</f>
        <v>0</v>
      </c>
      <c r="K191" s="148">
        <f t="shared" ref="K191:K196" si="109">IFERROR(SUM(G191,J191),0)</f>
        <v>0</v>
      </c>
      <c r="L191" s="147">
        <f t="shared" ref="L191:L196" si="110">IFERROR(MEDIAN(I191/J191),0)</f>
        <v>0</v>
      </c>
      <c r="M191" s="149">
        <f t="shared" ref="M191:M196" si="111">IFERROR(SUM(F191,I191)/K191,0)</f>
        <v>0</v>
      </c>
      <c r="N191" s="146" t="str">
        <f>IF(VLOOKUP($B191,Takings!$B:$P,13,0)=0,"",VLOOKUP($B191,Takings!$B:$P,13,0))</f>
        <v>RENOVATION</v>
      </c>
      <c r="O191" s="145" t="str">
        <f>IF(VLOOKUP($B191,Takings!$B:$P,14,0)=0,"",VLOOKUP($B191,Takings!$B:$P,14,0))</f>
        <v/>
      </c>
      <c r="P191" s="144" t="str">
        <f>IF(VLOOKUP($B191,Takings!$B:$P,15,0)=0,"",VLOOKUP($B191,Takings!$B:$P,15,0))</f>
        <v/>
      </c>
    </row>
    <row r="192" spans="1:16" x14ac:dyDescent="0.35">
      <c r="A192" s="152" t="s">
        <v>1199</v>
      </c>
      <c r="B192" s="151">
        <v>40736</v>
      </c>
      <c r="C192" s="147">
        <f>SUMIF(Takings!$B:$B,'2011'!$B192,Takings!C:C)</f>
        <v>0</v>
      </c>
      <c r="D192" s="119">
        <f>SUMIF(Takings!$B:$B,'2011'!$B192,Takings!D:D)</f>
        <v>0</v>
      </c>
      <c r="E192" s="119">
        <f>SUMIF(Takings!$B:$B,'2011'!$B192,Takings!E:E)</f>
        <v>0</v>
      </c>
      <c r="F192" s="149">
        <f>SUMIF(Takings!$B:$B,'2011'!$B192,Takings!F:F)</f>
        <v>0</v>
      </c>
      <c r="G192" s="150">
        <f>SUMIF(Takings!$B:$B,'2011'!$B192,Takings!G:G)</f>
        <v>0</v>
      </c>
      <c r="H192" s="149">
        <f t="shared" si="108"/>
        <v>0</v>
      </c>
      <c r="I192" s="147">
        <f>SUMIF(Takings!$B:$B,'2011'!$B192,Takings!I:I)</f>
        <v>0</v>
      </c>
      <c r="J192" s="148">
        <f>SUMIF(Takings!$B:$B,'2011'!$B192,Takings!J:J)</f>
        <v>0</v>
      </c>
      <c r="K192" s="148">
        <f t="shared" si="109"/>
        <v>0</v>
      </c>
      <c r="L192" s="147">
        <f t="shared" si="110"/>
        <v>0</v>
      </c>
      <c r="M192" s="149">
        <f t="shared" si="111"/>
        <v>0</v>
      </c>
      <c r="N192" s="146" t="str">
        <f>IF(VLOOKUP($B192,Takings!$B:$P,13,0)=0,"",VLOOKUP($B192,Takings!$B:$P,13,0))</f>
        <v>RENOVATION</v>
      </c>
      <c r="O192" s="145" t="str">
        <f>IF(VLOOKUP($B192,Takings!$B:$P,14,0)=0,"",VLOOKUP($B192,Takings!$B:$P,14,0))</f>
        <v/>
      </c>
      <c r="P192" s="144" t="str">
        <f>IF(VLOOKUP($B192,Takings!$B:$P,15,0)=0,"",VLOOKUP($B192,Takings!$B:$P,15,0))</f>
        <v/>
      </c>
    </row>
    <row r="193" spans="1:16" x14ac:dyDescent="0.35">
      <c r="A193" s="152" t="s">
        <v>1199</v>
      </c>
      <c r="B193" s="151">
        <v>40737</v>
      </c>
      <c r="C193" s="147">
        <f>SUMIF(Takings!$B:$B,'2011'!$B193,Takings!C:C)</f>
        <v>0</v>
      </c>
      <c r="D193" s="119">
        <f>SUMIF(Takings!$B:$B,'2011'!$B193,Takings!D:D)</f>
        <v>0</v>
      </c>
      <c r="E193" s="119">
        <f>SUMIF(Takings!$B:$B,'2011'!$B193,Takings!E:E)</f>
        <v>0</v>
      </c>
      <c r="F193" s="149">
        <f>SUMIF(Takings!$B:$B,'2011'!$B193,Takings!F:F)</f>
        <v>0</v>
      </c>
      <c r="G193" s="150">
        <f>SUMIF(Takings!$B:$B,'2011'!$B193,Takings!G:G)</f>
        <v>0</v>
      </c>
      <c r="H193" s="149">
        <f t="shared" si="108"/>
        <v>0</v>
      </c>
      <c r="I193" s="147">
        <f>SUMIF(Takings!$B:$B,'2011'!$B193,Takings!I:I)</f>
        <v>0</v>
      </c>
      <c r="J193" s="148">
        <f>SUMIF(Takings!$B:$B,'2011'!$B193,Takings!J:J)</f>
        <v>0</v>
      </c>
      <c r="K193" s="148">
        <f t="shared" si="109"/>
        <v>0</v>
      </c>
      <c r="L193" s="147">
        <f t="shared" si="110"/>
        <v>0</v>
      </c>
      <c r="M193" s="149">
        <f t="shared" si="111"/>
        <v>0</v>
      </c>
      <c r="N193" s="146" t="str">
        <f>IF(VLOOKUP($B193,Takings!$B:$P,13,0)=0,"",VLOOKUP($B193,Takings!$B:$P,13,0))</f>
        <v>RENOVATION</v>
      </c>
      <c r="O193" s="145" t="str">
        <f>IF(VLOOKUP($B193,Takings!$B:$P,14,0)=0,"",VLOOKUP($B193,Takings!$B:$P,14,0))</f>
        <v/>
      </c>
      <c r="P193" s="144" t="str">
        <f>IF(VLOOKUP($B193,Takings!$B:$P,15,0)=0,"",VLOOKUP($B193,Takings!$B:$P,15,0))</f>
        <v/>
      </c>
    </row>
    <row r="194" spans="1:16" x14ac:dyDescent="0.35">
      <c r="A194" s="152" t="s">
        <v>1199</v>
      </c>
      <c r="B194" s="151">
        <v>40738</v>
      </c>
      <c r="C194" s="147">
        <f>SUMIF(Takings!$B:$B,'2011'!$B194,Takings!C:C)</f>
        <v>0</v>
      </c>
      <c r="D194" s="119">
        <f>SUMIF(Takings!$B:$B,'2011'!$B194,Takings!D:D)</f>
        <v>0</v>
      </c>
      <c r="E194" s="119">
        <f>SUMIF(Takings!$B:$B,'2011'!$B194,Takings!E:E)</f>
        <v>0</v>
      </c>
      <c r="F194" s="149">
        <f>SUMIF(Takings!$B:$B,'2011'!$B194,Takings!F:F)</f>
        <v>0</v>
      </c>
      <c r="G194" s="150">
        <f>SUMIF(Takings!$B:$B,'2011'!$B194,Takings!G:G)</f>
        <v>0</v>
      </c>
      <c r="H194" s="149">
        <f t="shared" si="108"/>
        <v>0</v>
      </c>
      <c r="I194" s="147">
        <f>SUMIF(Takings!$B:$B,'2011'!$B194,Takings!I:I)</f>
        <v>0</v>
      </c>
      <c r="J194" s="148">
        <f>SUMIF(Takings!$B:$B,'2011'!$B194,Takings!J:J)</f>
        <v>0</v>
      </c>
      <c r="K194" s="148">
        <f t="shared" si="109"/>
        <v>0</v>
      </c>
      <c r="L194" s="147">
        <f t="shared" si="110"/>
        <v>0</v>
      </c>
      <c r="M194" s="149">
        <f t="shared" si="111"/>
        <v>0</v>
      </c>
      <c r="N194" s="146" t="str">
        <f>IF(VLOOKUP($B194,Takings!$B:$P,13,0)=0,"",VLOOKUP($B194,Takings!$B:$P,13,0))</f>
        <v>RENOVATION</v>
      </c>
      <c r="O194" s="145" t="str">
        <f>IF(VLOOKUP($B194,Takings!$B:$P,14,0)=0,"",VLOOKUP($B194,Takings!$B:$P,14,0))</f>
        <v/>
      </c>
      <c r="P194" s="144" t="str">
        <f>IF(VLOOKUP($B194,Takings!$B:$P,15,0)=0,"",VLOOKUP($B194,Takings!$B:$P,15,0))</f>
        <v/>
      </c>
    </row>
    <row r="195" spans="1:16" x14ac:dyDescent="0.35">
      <c r="A195" s="152" t="s">
        <v>1199</v>
      </c>
      <c r="B195" s="151">
        <v>40739</v>
      </c>
      <c r="C195" s="147">
        <f>SUMIF(Takings!$B:$B,'2011'!$B195,Takings!C:C)</f>
        <v>0</v>
      </c>
      <c r="D195" s="119">
        <f>SUMIF(Takings!$B:$B,'2011'!$B195,Takings!D:D)</f>
        <v>0</v>
      </c>
      <c r="E195" s="119">
        <f>SUMIF(Takings!$B:$B,'2011'!$B195,Takings!E:E)</f>
        <v>0</v>
      </c>
      <c r="F195" s="149">
        <f>SUMIF(Takings!$B:$B,'2011'!$B195,Takings!F:F)</f>
        <v>0</v>
      </c>
      <c r="G195" s="150">
        <f>SUMIF(Takings!$B:$B,'2011'!$B195,Takings!G:G)</f>
        <v>0</v>
      </c>
      <c r="H195" s="149">
        <f t="shared" si="108"/>
        <v>0</v>
      </c>
      <c r="I195" s="147">
        <f>SUMIF(Takings!$B:$B,'2011'!$B195,Takings!I:I)</f>
        <v>0</v>
      </c>
      <c r="J195" s="148">
        <f>SUMIF(Takings!$B:$B,'2011'!$B195,Takings!J:J)</f>
        <v>0</v>
      </c>
      <c r="K195" s="148">
        <f t="shared" si="109"/>
        <v>0</v>
      </c>
      <c r="L195" s="147">
        <f t="shared" si="110"/>
        <v>0</v>
      </c>
      <c r="M195" s="149">
        <f t="shared" si="111"/>
        <v>0</v>
      </c>
      <c r="N195" s="146" t="str">
        <f>IF(VLOOKUP($B195,Takings!$B:$P,13,0)=0,"",VLOOKUP($B195,Takings!$B:$P,13,0))</f>
        <v>RENOVATION</v>
      </c>
      <c r="O195" s="145" t="str">
        <f>IF(VLOOKUP($B195,Takings!$B:$P,14,0)=0,"",VLOOKUP($B195,Takings!$B:$P,14,0))</f>
        <v/>
      </c>
      <c r="P195" s="144" t="str">
        <f>IF(VLOOKUP($B195,Takings!$B:$P,15,0)=0,"",VLOOKUP($B195,Takings!$B:$P,15,0))</f>
        <v/>
      </c>
    </row>
    <row r="196" spans="1:16" x14ac:dyDescent="0.35">
      <c r="A196" s="152" t="s">
        <v>1199</v>
      </c>
      <c r="B196" s="151">
        <v>40740</v>
      </c>
      <c r="C196" s="147">
        <f>SUMIF(Takings!$B:$B,'2011'!$B196,Takings!C:C)</f>
        <v>0</v>
      </c>
      <c r="D196" s="119">
        <f>SUMIF(Takings!$B:$B,'2011'!$B196,Takings!D:D)</f>
        <v>0</v>
      </c>
      <c r="E196" s="119">
        <f>SUMIF(Takings!$B:$B,'2011'!$B196,Takings!E:E)</f>
        <v>0</v>
      </c>
      <c r="F196" s="149">
        <f>SUMIF(Takings!$B:$B,'2011'!$B196,Takings!F:F)</f>
        <v>0</v>
      </c>
      <c r="G196" s="150">
        <f>SUMIF(Takings!$B:$B,'2011'!$B196,Takings!G:G)</f>
        <v>0</v>
      </c>
      <c r="H196" s="149">
        <f t="shared" si="108"/>
        <v>0</v>
      </c>
      <c r="I196" s="147">
        <f>SUMIF(Takings!$B:$B,'2011'!$B196,Takings!I:I)</f>
        <v>0</v>
      </c>
      <c r="J196" s="148">
        <f>SUMIF(Takings!$B:$B,'2011'!$B196,Takings!J:J)</f>
        <v>0</v>
      </c>
      <c r="K196" s="148">
        <f t="shared" si="109"/>
        <v>0</v>
      </c>
      <c r="L196" s="147">
        <f t="shared" si="110"/>
        <v>0</v>
      </c>
      <c r="M196" s="149">
        <f t="shared" si="111"/>
        <v>0</v>
      </c>
      <c r="N196" s="146" t="str">
        <f>IF(VLOOKUP($B196,Takings!$B:$P,13,0)=0,"",VLOOKUP($B196,Takings!$B:$P,13,0))</f>
        <v>RENOVATION</v>
      </c>
      <c r="O196" s="145" t="str">
        <f>IF(VLOOKUP($B196,Takings!$B:$P,14,0)=0,"",VLOOKUP($B196,Takings!$B:$P,14,0))</f>
        <v/>
      </c>
      <c r="P196" s="144" t="str">
        <f>IF(VLOOKUP($B196,Takings!$B:$P,15,0)=0,"",VLOOKUP($B196,Takings!$B:$P,15,0))</f>
        <v/>
      </c>
    </row>
    <row r="197" spans="1:16" x14ac:dyDescent="0.35">
      <c r="A197" s="124"/>
      <c r="B197" s="123">
        <v>40741</v>
      </c>
      <c r="C197" s="119">
        <f>SUM(C191:C196)</f>
        <v>0</v>
      </c>
      <c r="D197" s="119">
        <f>VLOOKUP($B197,Takings!$B:$P,3,0)</f>
        <v>0</v>
      </c>
      <c r="E197" s="122">
        <f>SUM(C197:D197)</f>
        <v>0</v>
      </c>
      <c r="F197" s="118"/>
      <c r="G197" s="121">
        <f>SUM(G191:G196)</f>
        <v>0</v>
      </c>
      <c r="H197" s="118">
        <f>AVERAGE(H191:H196)</f>
        <v>0</v>
      </c>
      <c r="I197" s="119">
        <f>SUM(I191:I196)</f>
        <v>0</v>
      </c>
      <c r="J197" s="120">
        <f>SUM(J191:J196)</f>
        <v>0</v>
      </c>
      <c r="K197" s="120">
        <f>SUM(G197,J197)</f>
        <v>0</v>
      </c>
      <c r="L197" s="119">
        <f>AVERAGE(L191:L196)</f>
        <v>0</v>
      </c>
      <c r="M197" s="118">
        <f>AVERAGE(M191:M196)</f>
        <v>0</v>
      </c>
      <c r="N197" s="117" t="str">
        <f>IF(VLOOKUP($B197,Takings!$B:$P,13,0)=0,"",VLOOKUP($B197,Takings!$B:$P,13,0))</f>
        <v>RENOVATION</v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52" t="s">
        <v>1200</v>
      </c>
      <c r="B198" s="151">
        <v>40742</v>
      </c>
      <c r="C198" s="147">
        <f>SUMIF(Takings!$B:$B,'2011'!$B198,Takings!C:C)</f>
        <v>0</v>
      </c>
      <c r="D198" s="119">
        <f>SUMIF(Takings!$B:$B,'2011'!$B198,Takings!D:D)</f>
        <v>0</v>
      </c>
      <c r="E198" s="119">
        <f>SUMIF(Takings!$B:$B,'2011'!$B198,Takings!E:E)</f>
        <v>0</v>
      </c>
      <c r="F198" s="149">
        <f>SUMIF(Takings!$B:$B,'2011'!$B198,Takings!F:F)</f>
        <v>0</v>
      </c>
      <c r="G198" s="150">
        <f>SUMIF(Takings!$B:$B,'2011'!$B198,Takings!G:G)</f>
        <v>0</v>
      </c>
      <c r="H198" s="149">
        <f t="shared" ref="H198:H203" si="112">IFERROR(F198/G198,0)</f>
        <v>0</v>
      </c>
      <c r="I198" s="147">
        <f>SUMIF(Takings!$B:$B,'2011'!$B198,Takings!I:I)</f>
        <v>0</v>
      </c>
      <c r="J198" s="148">
        <f>SUMIF(Takings!$B:$B,'2011'!$B198,Takings!J:J)</f>
        <v>0</v>
      </c>
      <c r="K198" s="148">
        <f t="shared" ref="K198:K203" si="113">IFERROR(SUM(G198,J198),0)</f>
        <v>0</v>
      </c>
      <c r="L198" s="147">
        <f t="shared" ref="L198:L203" si="114">IFERROR(MEDIAN(I198/J198),0)</f>
        <v>0</v>
      </c>
      <c r="M198" s="149">
        <f t="shared" ref="M198:M203" si="115">IFERROR(SUM(F198,I198)/K198,0)</f>
        <v>0</v>
      </c>
      <c r="N198" s="146" t="str">
        <f>IF(VLOOKUP($B198,Takings!$B:$P,13,0)=0,"",VLOOKUP($B198,Takings!$B:$P,13,0))</f>
        <v>RENOVATION</v>
      </c>
      <c r="O198" s="145" t="str">
        <f>IF(VLOOKUP($B198,Takings!$B:$P,14,0)=0,"",VLOOKUP($B198,Takings!$B:$P,14,0))</f>
        <v/>
      </c>
      <c r="P198" s="144" t="str">
        <f>IF(VLOOKUP($B198,Takings!$B:$P,15,0)=0,"",VLOOKUP($B198,Takings!$B:$P,15,0))</f>
        <v/>
      </c>
    </row>
    <row r="199" spans="1:16" x14ac:dyDescent="0.35">
      <c r="A199" s="152" t="s">
        <v>1200</v>
      </c>
      <c r="B199" s="151">
        <v>40743</v>
      </c>
      <c r="C199" s="147">
        <f>SUMIF(Takings!$B:$B,'2011'!$B199,Takings!C:C)</f>
        <v>0</v>
      </c>
      <c r="D199" s="119">
        <f>SUMIF(Takings!$B:$B,'2011'!$B199,Takings!D:D)</f>
        <v>0</v>
      </c>
      <c r="E199" s="119">
        <f>SUMIF(Takings!$B:$B,'2011'!$B199,Takings!E:E)</f>
        <v>0</v>
      </c>
      <c r="F199" s="149">
        <f>SUMIF(Takings!$B:$B,'2011'!$B199,Takings!F:F)</f>
        <v>0</v>
      </c>
      <c r="G199" s="150">
        <f>SUMIF(Takings!$B:$B,'2011'!$B199,Takings!G:G)</f>
        <v>0</v>
      </c>
      <c r="H199" s="149">
        <f t="shared" si="112"/>
        <v>0</v>
      </c>
      <c r="I199" s="147">
        <f>SUMIF(Takings!$B:$B,'2011'!$B199,Takings!I:I)</f>
        <v>0</v>
      </c>
      <c r="J199" s="148">
        <f>SUMIF(Takings!$B:$B,'2011'!$B199,Takings!J:J)</f>
        <v>0</v>
      </c>
      <c r="K199" s="148">
        <f t="shared" si="113"/>
        <v>0</v>
      </c>
      <c r="L199" s="147">
        <f t="shared" si="114"/>
        <v>0</v>
      </c>
      <c r="M199" s="149">
        <f t="shared" si="115"/>
        <v>0</v>
      </c>
      <c r="N199" s="146" t="str">
        <f>IF(VLOOKUP($B199,Takings!$B:$P,13,0)=0,"",VLOOKUP($B199,Takings!$B:$P,13,0))</f>
        <v>RENOVATION</v>
      </c>
      <c r="O199" s="145" t="str">
        <f>IF(VLOOKUP($B199,Takings!$B:$P,14,0)=0,"",VLOOKUP($B199,Takings!$B:$P,14,0))</f>
        <v/>
      </c>
      <c r="P199" s="144" t="str">
        <f>IF(VLOOKUP($B199,Takings!$B:$P,15,0)=0,"",VLOOKUP($B199,Takings!$B:$P,15,0))</f>
        <v/>
      </c>
    </row>
    <row r="200" spans="1:16" x14ac:dyDescent="0.35">
      <c r="A200" s="153" t="s">
        <v>1200</v>
      </c>
      <c r="B200" s="132">
        <v>40744</v>
      </c>
      <c r="C200" s="129">
        <f>SUMIF(Takings!$B:$B,'2011'!$B200,Takings!C:C)</f>
        <v>1020.43</v>
      </c>
      <c r="D200" s="119">
        <f>SUMIF(Takings!$B:$B,'2011'!$B200,Takings!D:D)</f>
        <v>0</v>
      </c>
      <c r="E200" s="119">
        <f>SUMIF(Takings!$B:$B,'2011'!$B200,Takings!E:E)</f>
        <v>0</v>
      </c>
      <c r="F200" s="128">
        <f>SUMIF(Takings!$B:$B,'2011'!$B200,Takings!F:F)</f>
        <v>447.35</v>
      </c>
      <c r="G200" s="131">
        <f>SUMIF(Takings!$B:$B,'2011'!$B200,Takings!G:G)</f>
        <v>19</v>
      </c>
      <c r="H200" s="128">
        <f t="shared" si="112"/>
        <v>23.544736842105266</v>
      </c>
      <c r="I200" s="129">
        <f>SUMIF(Takings!$B:$B,'2011'!$B200,Takings!I:I)</f>
        <v>573.08000000000004</v>
      </c>
      <c r="J200" s="130">
        <f>SUMIF(Takings!$B:$B,'2011'!$B200,Takings!J:J)</f>
        <v>10</v>
      </c>
      <c r="K200" s="130">
        <f t="shared" si="113"/>
        <v>29</v>
      </c>
      <c r="L200" s="129">
        <f t="shared" si="114"/>
        <v>57.308000000000007</v>
      </c>
      <c r="M200" s="128">
        <f t="shared" si="115"/>
        <v>35.18724137931035</v>
      </c>
      <c r="N200" s="127" t="str">
        <f>IF(VLOOKUP($B200,Takings!$B:$P,13,0)=0,"",VLOOKUP($B200,Takings!$B:$P,13,0))</f>
        <v>RENOVATION</v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53" t="s">
        <v>1200</v>
      </c>
      <c r="B201" s="132">
        <v>40745</v>
      </c>
      <c r="C201" s="129">
        <f>SUMIF(Takings!$B:$B,'2011'!$B201,Takings!C:C)</f>
        <v>1112.32</v>
      </c>
      <c r="D201" s="119">
        <f>SUMIF(Takings!$B:$B,'2011'!$B201,Takings!D:D)</f>
        <v>0</v>
      </c>
      <c r="E201" s="119">
        <f>SUMIF(Takings!$B:$B,'2011'!$B201,Takings!E:E)</f>
        <v>0</v>
      </c>
      <c r="F201" s="128">
        <f>SUMIF(Takings!$B:$B,'2011'!$B201,Takings!F:F)</f>
        <v>636</v>
      </c>
      <c r="G201" s="131">
        <f>SUMIF(Takings!$B:$B,'2011'!$B201,Takings!G:G)</f>
        <v>33</v>
      </c>
      <c r="H201" s="128">
        <f t="shared" si="112"/>
        <v>19.272727272727273</v>
      </c>
      <c r="I201" s="129">
        <f>SUMIF(Takings!$B:$B,'2011'!$B201,Takings!I:I)</f>
        <v>476.32</v>
      </c>
      <c r="J201" s="130">
        <f>SUMIF(Takings!$B:$B,'2011'!$B201,Takings!J:J)</f>
        <v>15</v>
      </c>
      <c r="K201" s="130">
        <f t="shared" si="113"/>
        <v>48</v>
      </c>
      <c r="L201" s="129">
        <f t="shared" si="114"/>
        <v>31.754666666666665</v>
      </c>
      <c r="M201" s="128">
        <f t="shared" si="115"/>
        <v>23.173333333333332</v>
      </c>
      <c r="N201" s="127" t="str">
        <f>IF(VLOOKUP($B201,Takings!$B:$P,13,0)=0,"",VLOOKUP($B201,Takings!$B:$P,13,0))</f>
        <v>RENOVATION</v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53" t="s">
        <v>1200</v>
      </c>
      <c r="B202" s="132">
        <v>40746</v>
      </c>
      <c r="C202" s="129">
        <f>SUMIF(Takings!$B:$B,'2011'!$B202,Takings!C:C)</f>
        <v>1653.16</v>
      </c>
      <c r="D202" s="119">
        <f>SUMIF(Takings!$B:$B,'2011'!$B202,Takings!D:D)</f>
        <v>0</v>
      </c>
      <c r="E202" s="119">
        <f>SUMIF(Takings!$B:$B,'2011'!$B202,Takings!E:E)</f>
        <v>0</v>
      </c>
      <c r="F202" s="128">
        <f>SUMIF(Takings!$B:$B,'2011'!$B202,Takings!F:F)</f>
        <v>892.45</v>
      </c>
      <c r="G202" s="131">
        <f>SUMIF(Takings!$B:$B,'2011'!$B202,Takings!G:G)</f>
        <v>37</v>
      </c>
      <c r="H202" s="128">
        <f t="shared" si="112"/>
        <v>24.120270270270272</v>
      </c>
      <c r="I202" s="129">
        <f>SUMIF(Takings!$B:$B,'2011'!$B202,Takings!I:I)</f>
        <v>760.71</v>
      </c>
      <c r="J202" s="130">
        <f>SUMIF(Takings!$B:$B,'2011'!$B202,Takings!J:J)</f>
        <v>17</v>
      </c>
      <c r="K202" s="130">
        <f t="shared" si="113"/>
        <v>54</v>
      </c>
      <c r="L202" s="129">
        <f t="shared" si="114"/>
        <v>44.747647058823532</v>
      </c>
      <c r="M202" s="128">
        <f t="shared" si="115"/>
        <v>30.614074074074075</v>
      </c>
      <c r="N202" s="127" t="str">
        <f>IF(VLOOKUP($B202,Takings!$B:$P,13,0)=0,"",VLOOKUP($B202,Takings!$B:$P,13,0))</f>
        <v>RENOVATION</v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53" t="s">
        <v>1200</v>
      </c>
      <c r="B203" s="132">
        <v>40747</v>
      </c>
      <c r="C203" s="129">
        <f>SUMIF(Takings!$B:$B,'2011'!$B203,Takings!C:C)</f>
        <v>738.28</v>
      </c>
      <c r="D203" s="119">
        <f>SUMIF(Takings!$B:$B,'2011'!$B203,Takings!D:D)</f>
        <v>0</v>
      </c>
      <c r="E203" s="119">
        <f>SUMIF(Takings!$B:$B,'2011'!$B203,Takings!E:E)</f>
        <v>0</v>
      </c>
      <c r="F203" s="128">
        <f>SUMIF(Takings!$B:$B,'2011'!$B203,Takings!F:F)</f>
        <v>384.5</v>
      </c>
      <c r="G203" s="131">
        <f>SUMIF(Takings!$B:$B,'2011'!$B203,Takings!G:G)</f>
        <v>19</v>
      </c>
      <c r="H203" s="128">
        <f t="shared" si="112"/>
        <v>20.236842105263158</v>
      </c>
      <c r="I203" s="129">
        <f>SUMIF(Takings!$B:$B,'2011'!$B203,Takings!I:I)</f>
        <v>353.78</v>
      </c>
      <c r="J203" s="130">
        <f>SUMIF(Takings!$B:$B,'2011'!$B203,Takings!J:J)</f>
        <v>9</v>
      </c>
      <c r="K203" s="130">
        <f t="shared" si="113"/>
        <v>28</v>
      </c>
      <c r="L203" s="129">
        <f t="shared" si="114"/>
        <v>39.308888888888887</v>
      </c>
      <c r="M203" s="128">
        <f t="shared" si="115"/>
        <v>26.367142857142856</v>
      </c>
      <c r="N203" s="127" t="str">
        <f>IF(VLOOKUP($B203,Takings!$B:$P,13,0)=0,"",VLOOKUP($B203,Takings!$B:$P,13,0))</f>
        <v>RENOVATION</v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40748</v>
      </c>
      <c r="C204" s="119">
        <f>SUM(C198:C203)</f>
        <v>4524.1899999999996</v>
      </c>
      <c r="D204" s="119">
        <f>VLOOKUP($B204,Takings!$B:$P,3,0)</f>
        <v>352.37</v>
      </c>
      <c r="E204" s="122">
        <f>SUM(C204:D204)</f>
        <v>4876.5599999999995</v>
      </c>
      <c r="F204" s="118"/>
      <c r="G204" s="121">
        <f>SUM(G198:G203)</f>
        <v>108</v>
      </c>
      <c r="H204" s="118">
        <f>AVERAGE(H198:H203)</f>
        <v>14.529096081727664</v>
      </c>
      <c r="I204" s="119">
        <f>SUM(I198:I203)</f>
        <v>2163.8900000000003</v>
      </c>
      <c r="J204" s="120">
        <f>SUM(J198:J203)</f>
        <v>51</v>
      </c>
      <c r="K204" s="120">
        <f>SUM(G204,J204)</f>
        <v>159</v>
      </c>
      <c r="L204" s="119">
        <f>AVERAGE(L198:L203)</f>
        <v>28.85320043572985</v>
      </c>
      <c r="M204" s="118">
        <f>AVERAGE(M198:M203)</f>
        <v>19.223631940643433</v>
      </c>
      <c r="N204" s="117" t="str">
        <f>IF(VLOOKUP($B204,Takings!$B:$P,13,0)=0,"",VLOOKUP($B204,Takings!$B:$P,13,0))</f>
        <v>RENOVATION</v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53" t="s">
        <v>1201</v>
      </c>
      <c r="B205" s="132">
        <v>40749</v>
      </c>
      <c r="C205" s="129">
        <f>SUMIF(Takings!$B:$B,'2011'!$B205,Takings!C:C)</f>
        <v>2292.89</v>
      </c>
      <c r="D205" s="119">
        <f>SUMIF(Takings!$B:$B,'2011'!$B205,Takings!D:D)</f>
        <v>0</v>
      </c>
      <c r="E205" s="119">
        <f>SUMIF(Takings!$B:$B,'2011'!$B205,Takings!E:E)</f>
        <v>0</v>
      </c>
      <c r="F205" s="128">
        <f>SUMIF(Takings!$B:$B,'2011'!$B205,Takings!F:F)</f>
        <v>636.29999999999995</v>
      </c>
      <c r="G205" s="131">
        <f>SUMIF(Takings!$B:$B,'2011'!$B205,Takings!G:G)</f>
        <v>36</v>
      </c>
      <c r="H205" s="128">
        <f t="shared" ref="H205:H210" si="116">IFERROR(F205/G205,0)</f>
        <v>17.674999999999997</v>
      </c>
      <c r="I205" s="129">
        <f>SUMIF(Takings!$B:$B,'2011'!$B205,Takings!I:I)</f>
        <v>1656.59</v>
      </c>
      <c r="J205" s="130">
        <f>SUMIF(Takings!$B:$B,'2011'!$B205,Takings!J:J)</f>
        <v>9</v>
      </c>
      <c r="K205" s="130">
        <f t="shared" ref="K205:K210" si="117">IFERROR(SUM(G205,J205),0)</f>
        <v>45</v>
      </c>
      <c r="L205" s="129">
        <f t="shared" ref="L205:L210" si="118">IFERROR(MEDIAN(I205/J205),0)</f>
        <v>184.06555555555553</v>
      </c>
      <c r="M205" s="128">
        <f t="shared" ref="M205:M210" si="119">IFERROR(SUM(F205,I205)/K205,0)</f>
        <v>50.953111111111106</v>
      </c>
      <c r="N205" s="127" t="str">
        <f>IF(VLOOKUP($B205,Takings!$B:$P,13,0)=0,"",VLOOKUP($B205,Takings!$B:$P,13,0))</f>
        <v>RENOVATION</v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53" t="s">
        <v>1201</v>
      </c>
      <c r="B206" s="132">
        <v>40750</v>
      </c>
      <c r="C206" s="129">
        <f>SUMIF(Takings!$B:$B,'2011'!$B206,Takings!C:C)</f>
        <v>999.05</v>
      </c>
      <c r="D206" s="119">
        <f>SUMIF(Takings!$B:$B,'2011'!$B206,Takings!D:D)</f>
        <v>0</v>
      </c>
      <c r="E206" s="119">
        <f>SUMIF(Takings!$B:$B,'2011'!$B206,Takings!E:E)</f>
        <v>0</v>
      </c>
      <c r="F206" s="128">
        <f>SUMIF(Takings!$B:$B,'2011'!$B206,Takings!F:F)</f>
        <v>637.79999999999995</v>
      </c>
      <c r="G206" s="131">
        <f>SUMIF(Takings!$B:$B,'2011'!$B206,Takings!G:G)</f>
        <v>42</v>
      </c>
      <c r="H206" s="128">
        <f t="shared" si="116"/>
        <v>15.185714285714285</v>
      </c>
      <c r="I206" s="129">
        <f>SUMIF(Takings!$B:$B,'2011'!$B206,Takings!I:I)</f>
        <v>361.25</v>
      </c>
      <c r="J206" s="130">
        <f>SUMIF(Takings!$B:$B,'2011'!$B206,Takings!J:J)</f>
        <v>13</v>
      </c>
      <c r="K206" s="130">
        <f t="shared" si="117"/>
        <v>55</v>
      </c>
      <c r="L206" s="129">
        <f t="shared" si="118"/>
        <v>27.78846153846154</v>
      </c>
      <c r="M206" s="128">
        <f t="shared" si="119"/>
        <v>18.164545454545454</v>
      </c>
      <c r="N206" s="127" t="str">
        <f>IF(VLOOKUP($B206,Takings!$B:$P,13,0)=0,"",VLOOKUP($B206,Takings!$B:$P,13,0))</f>
        <v>RENOVATION</v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53" t="s">
        <v>1201</v>
      </c>
      <c r="B207" s="132">
        <v>40751</v>
      </c>
      <c r="C207" s="129">
        <f>SUMIF(Takings!$B:$B,'2011'!$B207,Takings!C:C)</f>
        <v>1340.2</v>
      </c>
      <c r="D207" s="119">
        <f>SUMIF(Takings!$B:$B,'2011'!$B207,Takings!D:D)</f>
        <v>0</v>
      </c>
      <c r="E207" s="119">
        <f>SUMIF(Takings!$B:$B,'2011'!$B207,Takings!E:E)</f>
        <v>0</v>
      </c>
      <c r="F207" s="128">
        <f>SUMIF(Takings!$B:$B,'2011'!$B207,Takings!F:F)</f>
        <v>581.20000000000005</v>
      </c>
      <c r="G207" s="131">
        <f>SUMIF(Takings!$B:$B,'2011'!$B207,Takings!G:G)</f>
        <v>31</v>
      </c>
      <c r="H207" s="128">
        <f t="shared" si="116"/>
        <v>18.748387096774195</v>
      </c>
      <c r="I207" s="129">
        <f>SUMIF(Takings!$B:$B,'2011'!$B207,Takings!I:I)</f>
        <v>759</v>
      </c>
      <c r="J207" s="130">
        <f>SUMIF(Takings!$B:$B,'2011'!$B207,Takings!J:J)</f>
        <v>7</v>
      </c>
      <c r="K207" s="130">
        <f t="shared" si="117"/>
        <v>38</v>
      </c>
      <c r="L207" s="129">
        <f t="shared" si="118"/>
        <v>108.42857142857143</v>
      </c>
      <c r="M207" s="128">
        <f t="shared" si="119"/>
        <v>35.268421052631581</v>
      </c>
      <c r="N207" s="127" t="str">
        <f>IF(VLOOKUP($B207,Takings!$B:$P,13,0)=0,"",VLOOKUP($B207,Takings!$B:$P,13,0))</f>
        <v>RENOVATION</v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52" t="s">
        <v>1201</v>
      </c>
      <c r="B208" s="151">
        <v>40752</v>
      </c>
      <c r="C208" s="147">
        <f>SUMIF(Takings!$B:$B,'2011'!$B208,Takings!C:C)</f>
        <v>0</v>
      </c>
      <c r="D208" s="119">
        <f>SUMIF(Takings!$B:$B,'2011'!$B208,Takings!D:D)</f>
        <v>0</v>
      </c>
      <c r="E208" s="119">
        <f>SUMIF(Takings!$B:$B,'2011'!$B208,Takings!E:E)</f>
        <v>0</v>
      </c>
      <c r="F208" s="149">
        <f>SUMIF(Takings!$B:$B,'2011'!$B208,Takings!F:F)</f>
        <v>0</v>
      </c>
      <c r="G208" s="150">
        <f>SUMIF(Takings!$B:$B,'2011'!$B208,Takings!G:G)</f>
        <v>0</v>
      </c>
      <c r="H208" s="149">
        <f t="shared" si="116"/>
        <v>0</v>
      </c>
      <c r="I208" s="147">
        <f>SUMIF(Takings!$B:$B,'2011'!$B208,Takings!I:I)</f>
        <v>0</v>
      </c>
      <c r="J208" s="148">
        <f>SUMIF(Takings!$B:$B,'2011'!$B208,Takings!J:J)</f>
        <v>0</v>
      </c>
      <c r="K208" s="148">
        <f t="shared" si="117"/>
        <v>0</v>
      </c>
      <c r="L208" s="147">
        <f t="shared" si="118"/>
        <v>0</v>
      </c>
      <c r="M208" s="149">
        <f t="shared" si="119"/>
        <v>0</v>
      </c>
      <c r="N208" s="146" t="str">
        <f>IF(VLOOKUP($B208,Takings!$B:$P,13,0)=0,"",VLOOKUP($B208,Takings!$B:$P,13,0))</f>
        <v>RENOVATION</v>
      </c>
      <c r="O208" s="145" t="str">
        <f>IF(VLOOKUP($B208,Takings!$B:$P,14,0)=0,"",VLOOKUP($B208,Takings!$B:$P,14,0))</f>
        <v/>
      </c>
      <c r="P208" s="144" t="str">
        <f>IF(VLOOKUP($B208,Takings!$B:$P,15,0)=0,"",VLOOKUP($B208,Takings!$B:$P,15,0))</f>
        <v/>
      </c>
    </row>
    <row r="209" spans="1:16" x14ac:dyDescent="0.35">
      <c r="A209" s="152" t="s">
        <v>1201</v>
      </c>
      <c r="B209" s="151">
        <v>40753</v>
      </c>
      <c r="C209" s="147">
        <f>SUMIF(Takings!$B:$B,'2011'!$B209,Takings!C:C)</f>
        <v>0</v>
      </c>
      <c r="D209" s="119">
        <f>SUMIF(Takings!$B:$B,'2011'!$B209,Takings!D:D)</f>
        <v>0</v>
      </c>
      <c r="E209" s="119">
        <f>SUMIF(Takings!$B:$B,'2011'!$B209,Takings!E:E)</f>
        <v>0</v>
      </c>
      <c r="F209" s="149">
        <f>SUMIF(Takings!$B:$B,'2011'!$B209,Takings!F:F)</f>
        <v>0</v>
      </c>
      <c r="G209" s="150">
        <f>SUMIF(Takings!$B:$B,'2011'!$B209,Takings!G:G)</f>
        <v>0</v>
      </c>
      <c r="H209" s="149">
        <f t="shared" si="116"/>
        <v>0</v>
      </c>
      <c r="I209" s="147">
        <f>SUMIF(Takings!$B:$B,'2011'!$B209,Takings!I:I)</f>
        <v>0</v>
      </c>
      <c r="J209" s="148">
        <f>SUMIF(Takings!$B:$B,'2011'!$B209,Takings!J:J)</f>
        <v>0</v>
      </c>
      <c r="K209" s="148">
        <f t="shared" si="117"/>
        <v>0</v>
      </c>
      <c r="L209" s="147">
        <f t="shared" si="118"/>
        <v>0</v>
      </c>
      <c r="M209" s="149">
        <f t="shared" si="119"/>
        <v>0</v>
      </c>
      <c r="N209" s="146" t="str">
        <f>IF(VLOOKUP($B209,Takings!$B:$P,13,0)=0,"",VLOOKUP($B209,Takings!$B:$P,13,0))</f>
        <v>RENOVATION</v>
      </c>
      <c r="O209" s="145" t="str">
        <f>IF(VLOOKUP($B209,Takings!$B:$P,14,0)=0,"",VLOOKUP($B209,Takings!$B:$P,14,0))</f>
        <v/>
      </c>
      <c r="P209" s="144" t="str">
        <f>IF(VLOOKUP($B209,Takings!$B:$P,15,0)=0,"",VLOOKUP($B209,Takings!$B:$P,15,0))</f>
        <v/>
      </c>
    </row>
    <row r="210" spans="1:16" x14ac:dyDescent="0.35">
      <c r="A210" s="152" t="s">
        <v>1201</v>
      </c>
      <c r="B210" s="151">
        <v>40754</v>
      </c>
      <c r="C210" s="147">
        <f>SUMIF(Takings!$B:$B,'2011'!$B210,Takings!C:C)</f>
        <v>0</v>
      </c>
      <c r="D210" s="119">
        <f>SUMIF(Takings!$B:$B,'2011'!$B210,Takings!D:D)</f>
        <v>0</v>
      </c>
      <c r="E210" s="119">
        <f>SUMIF(Takings!$B:$B,'2011'!$B210,Takings!E:E)</f>
        <v>0</v>
      </c>
      <c r="F210" s="149">
        <f>SUMIF(Takings!$B:$B,'2011'!$B210,Takings!F:F)</f>
        <v>0</v>
      </c>
      <c r="G210" s="150">
        <f>SUMIF(Takings!$B:$B,'2011'!$B210,Takings!G:G)</f>
        <v>0</v>
      </c>
      <c r="H210" s="149">
        <f t="shared" si="116"/>
        <v>0</v>
      </c>
      <c r="I210" s="147">
        <f>SUMIF(Takings!$B:$B,'2011'!$B210,Takings!I:I)</f>
        <v>0</v>
      </c>
      <c r="J210" s="148">
        <f>SUMIF(Takings!$B:$B,'2011'!$B210,Takings!J:J)</f>
        <v>0</v>
      </c>
      <c r="K210" s="148">
        <f t="shared" si="117"/>
        <v>0</v>
      </c>
      <c r="L210" s="147">
        <f t="shared" si="118"/>
        <v>0</v>
      </c>
      <c r="M210" s="149">
        <f t="shared" si="119"/>
        <v>0</v>
      </c>
      <c r="N210" s="146" t="str">
        <f>IF(VLOOKUP($B210,Takings!$B:$P,13,0)=0,"",VLOOKUP($B210,Takings!$B:$P,13,0))</f>
        <v>RENOVATION</v>
      </c>
      <c r="O210" s="145" t="str">
        <f>IF(VLOOKUP($B210,Takings!$B:$P,14,0)=0,"",VLOOKUP($B210,Takings!$B:$P,14,0))</f>
        <v/>
      </c>
      <c r="P210" s="144" t="str">
        <f>IF(VLOOKUP($B210,Takings!$B:$P,15,0)=0,"",VLOOKUP($B210,Takings!$B:$P,15,0))</f>
        <v/>
      </c>
    </row>
    <row r="211" spans="1:16" x14ac:dyDescent="0.35">
      <c r="A211" s="124"/>
      <c r="B211" s="123">
        <v>40755</v>
      </c>
      <c r="C211" s="119">
        <f>SUM(C205:C210)</f>
        <v>4632.1399999999994</v>
      </c>
      <c r="D211" s="119">
        <f>VLOOKUP($B211,Takings!$B:$P,3,0)</f>
        <v>3061.33</v>
      </c>
      <c r="E211" s="122">
        <f>SUM(C211:D211)</f>
        <v>7693.4699999999993</v>
      </c>
      <c r="F211" s="118"/>
      <c r="G211" s="121">
        <f>SUM(G205:G210)</f>
        <v>109</v>
      </c>
      <c r="H211" s="118">
        <f>AVERAGE(H205:H210)</f>
        <v>8.601516897081412</v>
      </c>
      <c r="I211" s="119">
        <f>SUM(I205:I210)</f>
        <v>2776.84</v>
      </c>
      <c r="J211" s="120">
        <f>SUM(J205:J210)</f>
        <v>29</v>
      </c>
      <c r="K211" s="120">
        <f>SUM(G211,J211)</f>
        <v>138</v>
      </c>
      <c r="L211" s="119">
        <f>AVERAGE(L205:L210)</f>
        <v>53.380431420431421</v>
      </c>
      <c r="M211" s="118">
        <f>AVERAGE(M205:M210)</f>
        <v>17.397679603048022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53" t="s">
        <v>1202</v>
      </c>
      <c r="B212" s="132">
        <v>40756</v>
      </c>
      <c r="C212" s="129">
        <f>SUMIF(Takings!$B:$B,'2011'!$B212,Takings!C:C)</f>
        <v>1244.25</v>
      </c>
      <c r="D212" s="119">
        <f>SUMIF(Takings!$B:$B,'2011'!$B212,Takings!D:D)</f>
        <v>0</v>
      </c>
      <c r="E212" s="119">
        <f>SUMIF(Takings!$B:$B,'2011'!$B212,Takings!E:E)</f>
        <v>0</v>
      </c>
      <c r="F212" s="128">
        <f>SUMIF(Takings!$B:$B,'2011'!$B212,Takings!F:F)</f>
        <v>741.05</v>
      </c>
      <c r="G212" s="131">
        <f>SUMIF(Takings!$B:$B,'2011'!$B212,Takings!G:G)</f>
        <v>35</v>
      </c>
      <c r="H212" s="128">
        <f t="shared" ref="H212:H217" si="120">IFERROR(F212/G212,0)</f>
        <v>21.17285714285714</v>
      </c>
      <c r="I212" s="129">
        <f>SUMIF(Takings!$B:$B,'2011'!$B212,Takings!I:I)</f>
        <v>503.2</v>
      </c>
      <c r="J212" s="130">
        <f>SUMIF(Takings!$B:$B,'2011'!$B212,Takings!J:J)</f>
        <v>11</v>
      </c>
      <c r="K212" s="130">
        <f t="shared" ref="K212:K217" si="121">IFERROR(SUM(G212,J212),0)</f>
        <v>46</v>
      </c>
      <c r="L212" s="129">
        <f t="shared" ref="L212:L217" si="122">IFERROR(MEDIAN(I212/J212),0)</f>
        <v>45.745454545454542</v>
      </c>
      <c r="M212" s="128">
        <f t="shared" ref="M212:M217" si="123">IFERROR(SUM(F212,I212)/K212,0)</f>
        <v>27.048913043478262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53" t="s">
        <v>1202</v>
      </c>
      <c r="B213" s="132">
        <v>40757</v>
      </c>
      <c r="C213" s="129">
        <f>SUMIF(Takings!$B:$B,'2011'!$B213,Takings!C:C)</f>
        <v>1040.28</v>
      </c>
      <c r="D213" s="119">
        <f>SUMIF(Takings!$B:$B,'2011'!$B213,Takings!D:D)</f>
        <v>0</v>
      </c>
      <c r="E213" s="119">
        <f>SUMIF(Takings!$B:$B,'2011'!$B213,Takings!E:E)</f>
        <v>0</v>
      </c>
      <c r="F213" s="128">
        <f>SUMIF(Takings!$B:$B,'2011'!$B213,Takings!F:F)</f>
        <v>603.65</v>
      </c>
      <c r="G213" s="131">
        <f>SUMIF(Takings!$B:$B,'2011'!$B213,Takings!G:G)</f>
        <v>39</v>
      </c>
      <c r="H213" s="128">
        <f t="shared" si="120"/>
        <v>15.478205128205127</v>
      </c>
      <c r="I213" s="129">
        <f>SUMIF(Takings!$B:$B,'2011'!$B213,Takings!I:I)</f>
        <v>416.63</v>
      </c>
      <c r="J213" s="130">
        <f>SUMIF(Takings!$B:$B,'2011'!$B213,Takings!J:J)</f>
        <v>11</v>
      </c>
      <c r="K213" s="130">
        <f t="shared" si="121"/>
        <v>50</v>
      </c>
      <c r="L213" s="129">
        <f t="shared" si="122"/>
        <v>37.875454545454545</v>
      </c>
      <c r="M213" s="128">
        <f t="shared" si="123"/>
        <v>20.4056</v>
      </c>
      <c r="N213" s="127" t="str">
        <f>IF(VLOOKUP($B213,Takings!$B:$P,13,0)=0,"",VLOOKUP($B213,Takings!$B:$P,13,0))</f>
        <v/>
      </c>
      <c r="O213" s="126" t="str">
        <f>IF(VLOOKUP($B213,Takings!$B:$P,14,0)=0,"",VLOOKUP($B213,Takings!$B:$P,14,0))</f>
        <v/>
      </c>
      <c r="P213" s="125" t="str">
        <f>IF(VLOOKUP($B213,Takings!$B:$P,15,0)=0,"",VLOOKUP($B213,Takings!$B:$P,15,0))</f>
        <v/>
      </c>
    </row>
    <row r="214" spans="1:16" x14ac:dyDescent="0.35">
      <c r="A214" s="153" t="s">
        <v>1202</v>
      </c>
      <c r="B214" s="132">
        <v>40758</v>
      </c>
      <c r="C214" s="129">
        <f>SUMIF(Takings!$B:$B,'2011'!$B214,Takings!C:C)</f>
        <v>1259.8399999999999</v>
      </c>
      <c r="D214" s="119">
        <f>SUMIF(Takings!$B:$B,'2011'!$B214,Takings!D:D)</f>
        <v>0</v>
      </c>
      <c r="E214" s="119">
        <f>SUMIF(Takings!$B:$B,'2011'!$B214,Takings!E:E)</f>
        <v>0</v>
      </c>
      <c r="F214" s="128">
        <f>SUMIF(Takings!$B:$B,'2011'!$B214,Takings!F:F)</f>
        <v>607.85</v>
      </c>
      <c r="G214" s="131">
        <f>SUMIF(Takings!$B:$B,'2011'!$B214,Takings!G:G)</f>
        <v>36</v>
      </c>
      <c r="H214" s="128">
        <f t="shared" si="120"/>
        <v>16.884722222222223</v>
      </c>
      <c r="I214" s="129">
        <f>SUMIF(Takings!$B:$B,'2011'!$B214,Takings!I:I)</f>
        <v>652.79</v>
      </c>
      <c r="J214" s="130">
        <f>SUMIF(Takings!$B:$B,'2011'!$B214,Takings!J:J)</f>
        <v>10</v>
      </c>
      <c r="K214" s="130">
        <f t="shared" si="121"/>
        <v>46</v>
      </c>
      <c r="L214" s="129">
        <f t="shared" si="122"/>
        <v>65.278999999999996</v>
      </c>
      <c r="M214" s="128">
        <f t="shared" si="123"/>
        <v>27.405217391304344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53" t="s">
        <v>1202</v>
      </c>
      <c r="B215" s="132">
        <v>40759</v>
      </c>
      <c r="C215" s="129">
        <f>SUMIF(Takings!$B:$B,'2011'!$B215,Takings!C:C)</f>
        <v>1327.44</v>
      </c>
      <c r="D215" s="119">
        <f>SUMIF(Takings!$B:$B,'2011'!$B215,Takings!D:D)</f>
        <v>0</v>
      </c>
      <c r="E215" s="119">
        <f>SUMIF(Takings!$B:$B,'2011'!$B215,Takings!E:E)</f>
        <v>0</v>
      </c>
      <c r="F215" s="128">
        <f>SUMIF(Takings!$B:$B,'2011'!$B215,Takings!F:F)</f>
        <v>928.25</v>
      </c>
      <c r="G215" s="131">
        <f>SUMIF(Takings!$B:$B,'2011'!$B215,Takings!G:G)</f>
        <v>18</v>
      </c>
      <c r="H215" s="128">
        <f t="shared" si="120"/>
        <v>51.569444444444443</v>
      </c>
      <c r="I215" s="129">
        <f>SUMIF(Takings!$B:$B,'2011'!$B215,Takings!I:I)</f>
        <v>499.19</v>
      </c>
      <c r="J215" s="130">
        <f>SUMIF(Takings!$B:$B,'2011'!$B215,Takings!J:J)</f>
        <v>14</v>
      </c>
      <c r="K215" s="130">
        <f t="shared" si="121"/>
        <v>32</v>
      </c>
      <c r="L215" s="129">
        <f t="shared" si="122"/>
        <v>35.65642857142857</v>
      </c>
      <c r="M215" s="128">
        <f t="shared" si="123"/>
        <v>44.607500000000002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53" t="s">
        <v>1202</v>
      </c>
      <c r="B216" s="132">
        <v>40760</v>
      </c>
      <c r="C216" s="129">
        <f>SUMIF(Takings!$B:$B,'2011'!$B216,Takings!C:C)</f>
        <v>1948.89</v>
      </c>
      <c r="D216" s="119">
        <f>SUMIF(Takings!$B:$B,'2011'!$B216,Takings!D:D)</f>
        <v>0</v>
      </c>
      <c r="E216" s="119">
        <f>SUMIF(Takings!$B:$B,'2011'!$B216,Takings!E:E)</f>
        <v>0</v>
      </c>
      <c r="F216" s="128">
        <f>SUMIF(Takings!$B:$B,'2011'!$B216,Takings!F:F)</f>
        <v>804.15</v>
      </c>
      <c r="G216" s="131">
        <f>SUMIF(Takings!$B:$B,'2011'!$B216,Takings!G:G)</f>
        <v>43</v>
      </c>
      <c r="H216" s="128">
        <f t="shared" si="120"/>
        <v>18.701162790697673</v>
      </c>
      <c r="I216" s="129">
        <f>SUMIF(Takings!$B:$B,'2011'!$B216,Takings!I:I)</f>
        <v>1144.74</v>
      </c>
      <c r="J216" s="130">
        <f>SUMIF(Takings!$B:$B,'2011'!$B216,Takings!J:J)</f>
        <v>15</v>
      </c>
      <c r="K216" s="130">
        <f t="shared" si="121"/>
        <v>58</v>
      </c>
      <c r="L216" s="129">
        <f t="shared" si="122"/>
        <v>76.316000000000003</v>
      </c>
      <c r="M216" s="128">
        <f t="shared" si="123"/>
        <v>33.601551724137927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53" t="s">
        <v>1202</v>
      </c>
      <c r="B217" s="132">
        <v>40761</v>
      </c>
      <c r="C217" s="129">
        <f>SUMIF(Takings!$B:$B,'2011'!$B217,Takings!C:C)</f>
        <v>1154.22</v>
      </c>
      <c r="D217" s="119">
        <f>SUMIF(Takings!$B:$B,'2011'!$B217,Takings!D:D)</f>
        <v>0</v>
      </c>
      <c r="E217" s="119">
        <f>SUMIF(Takings!$B:$B,'2011'!$B217,Takings!E:E)</f>
        <v>0</v>
      </c>
      <c r="F217" s="128">
        <f>SUMIF(Takings!$B:$B,'2011'!$B217,Takings!F:F)</f>
        <v>352.92</v>
      </c>
      <c r="G217" s="131">
        <f>SUMIF(Takings!$B:$B,'2011'!$B217,Takings!G:G)</f>
        <v>23</v>
      </c>
      <c r="H217" s="128">
        <f t="shared" si="120"/>
        <v>15.344347826086958</v>
      </c>
      <c r="I217" s="129">
        <f>SUMIF(Takings!$B:$B,'2011'!$B217,Takings!I:I)</f>
        <v>801.27</v>
      </c>
      <c r="J217" s="130">
        <f>SUMIF(Takings!$B:$B,'2011'!$B217,Takings!J:J)</f>
        <v>14</v>
      </c>
      <c r="K217" s="130">
        <f t="shared" si="121"/>
        <v>37</v>
      </c>
      <c r="L217" s="129">
        <f t="shared" si="122"/>
        <v>57.23357142857143</v>
      </c>
      <c r="M217" s="128">
        <f t="shared" si="123"/>
        <v>31.194324324324327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40762</v>
      </c>
      <c r="C218" s="119">
        <f>SUM(C212:C217)</f>
        <v>7974.92</v>
      </c>
      <c r="D218" s="119">
        <f>VLOOKUP($B218,Takings!$B:$P,3,0)</f>
        <v>6216.61</v>
      </c>
      <c r="E218" s="122">
        <f>SUM(C218:D218)</f>
        <v>14191.529999999999</v>
      </c>
      <c r="F218" s="118"/>
      <c r="G218" s="121">
        <f>SUM(G212:G217)</f>
        <v>194</v>
      </c>
      <c r="H218" s="118">
        <f>AVERAGE(H212:H217)</f>
        <v>23.191789925752261</v>
      </c>
      <c r="I218" s="119">
        <f>SUM(I212:I217)</f>
        <v>4017.82</v>
      </c>
      <c r="J218" s="120">
        <f>SUM(J212:J217)</f>
        <v>75</v>
      </c>
      <c r="K218" s="120">
        <f>SUM(G218,J218)</f>
        <v>269</v>
      </c>
      <c r="L218" s="119">
        <f>AVERAGE(L212:L217)</f>
        <v>53.01765151515152</v>
      </c>
      <c r="M218" s="118">
        <f>AVERAGE(M212:M217)</f>
        <v>30.710517747207476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53" t="s">
        <v>1203</v>
      </c>
      <c r="B219" s="132">
        <v>40763</v>
      </c>
      <c r="C219" s="129">
        <f>SUMIF(Takings!$B:$B,'2011'!$B219,Takings!C:C)</f>
        <v>1092.1099999999999</v>
      </c>
      <c r="D219" s="119">
        <f>SUMIF(Takings!$B:$B,'2011'!$B219,Takings!D:D)</f>
        <v>0</v>
      </c>
      <c r="E219" s="119">
        <f>SUMIF(Takings!$B:$B,'2011'!$B219,Takings!E:E)</f>
        <v>0</v>
      </c>
      <c r="F219" s="128">
        <f>SUMIF(Takings!$B:$B,'2011'!$B219,Takings!F:F)</f>
        <v>540.04999999999995</v>
      </c>
      <c r="G219" s="131">
        <f>SUMIF(Takings!$B:$B,'2011'!$B219,Takings!G:G)</f>
        <v>36</v>
      </c>
      <c r="H219" s="128">
        <f t="shared" ref="H219:H224" si="124">IFERROR(F219/G219,0)</f>
        <v>15.001388888888888</v>
      </c>
      <c r="I219" s="129">
        <f>SUMIF(Takings!$B:$B,'2011'!$B219,Takings!I:I)</f>
        <v>552.05999999999995</v>
      </c>
      <c r="J219" s="130">
        <f>SUMIF(Takings!$B:$B,'2011'!$B219,Takings!J:J)</f>
        <v>12</v>
      </c>
      <c r="K219" s="130">
        <f t="shared" ref="K219:K224" si="125">IFERROR(SUM(G219,J219),0)</f>
        <v>48</v>
      </c>
      <c r="L219" s="129">
        <f t="shared" ref="L219:L224" si="126">IFERROR(MEDIAN(I219/J219),0)</f>
        <v>46.004999999999995</v>
      </c>
      <c r="M219" s="128">
        <f t="shared" ref="M219:M224" si="127">IFERROR(SUM(F219,I219)/K219,0)</f>
        <v>22.752291666666665</v>
      </c>
      <c r="N219" s="127" t="str">
        <f>IF(VLOOKUP($B219,Takings!$B:$P,13,0)=0,"",VLOOKUP($B219,Takings!$B:$P,13,0))</f>
        <v/>
      </c>
      <c r="O219" s="126" t="str">
        <f>IF(VLOOKUP($B219,Takings!$B:$P,14,0)=0,"",VLOOKUP($B219,Takings!$B:$P,14,0))</f>
        <v/>
      </c>
      <c r="P219" s="125" t="str">
        <f>IF(VLOOKUP($B219,Takings!$B:$P,15,0)=0,"",VLOOKUP($B219,Takings!$B:$P,15,0))</f>
        <v/>
      </c>
    </row>
    <row r="220" spans="1:16" x14ac:dyDescent="0.35">
      <c r="A220" s="153" t="s">
        <v>1203</v>
      </c>
      <c r="B220" s="132">
        <v>40764</v>
      </c>
      <c r="C220" s="129">
        <f>SUMIF(Takings!$B:$B,'2011'!$B220,Takings!C:C)</f>
        <v>1019.86</v>
      </c>
      <c r="D220" s="119">
        <f>SUMIF(Takings!$B:$B,'2011'!$B220,Takings!D:D)</f>
        <v>0</v>
      </c>
      <c r="E220" s="119">
        <f>SUMIF(Takings!$B:$B,'2011'!$B220,Takings!E:E)</f>
        <v>0</v>
      </c>
      <c r="F220" s="128">
        <f>SUMIF(Takings!$B:$B,'2011'!$B220,Takings!F:F)</f>
        <v>604.45000000000005</v>
      </c>
      <c r="G220" s="131">
        <f>SUMIF(Takings!$B:$B,'2011'!$B220,Takings!G:G)</f>
        <v>28</v>
      </c>
      <c r="H220" s="128">
        <f t="shared" si="124"/>
        <v>21.587500000000002</v>
      </c>
      <c r="I220" s="129">
        <f>SUMIF(Takings!$B:$B,'2011'!$B220,Takings!I:I)</f>
        <v>415.41</v>
      </c>
      <c r="J220" s="130">
        <f>SUMIF(Takings!$B:$B,'2011'!$B220,Takings!J:J)</f>
        <v>8</v>
      </c>
      <c r="K220" s="130">
        <f t="shared" si="125"/>
        <v>36</v>
      </c>
      <c r="L220" s="129">
        <f t="shared" si="126"/>
        <v>51.926250000000003</v>
      </c>
      <c r="M220" s="128">
        <f t="shared" si="127"/>
        <v>28.329444444444448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53" t="s">
        <v>1203</v>
      </c>
      <c r="B221" s="132">
        <v>40765</v>
      </c>
      <c r="C221" s="129">
        <f>SUMIF(Takings!$B:$B,'2011'!$B221,Takings!C:C)</f>
        <v>940.02</v>
      </c>
      <c r="D221" s="119">
        <f>SUMIF(Takings!$B:$B,'2011'!$B221,Takings!D:D)</f>
        <v>0</v>
      </c>
      <c r="E221" s="119">
        <f>SUMIF(Takings!$B:$B,'2011'!$B221,Takings!E:E)</f>
        <v>0</v>
      </c>
      <c r="F221" s="128">
        <f>SUMIF(Takings!$B:$B,'2011'!$B221,Takings!F:F)</f>
        <v>430.8</v>
      </c>
      <c r="G221" s="131">
        <f>SUMIF(Takings!$B:$B,'2011'!$B221,Takings!G:G)</f>
        <v>31</v>
      </c>
      <c r="H221" s="128">
        <f t="shared" si="124"/>
        <v>13.896774193548387</v>
      </c>
      <c r="I221" s="129">
        <f>SUMIF(Takings!$B:$B,'2011'!$B221,Takings!I:I)</f>
        <v>509.22</v>
      </c>
      <c r="J221" s="130">
        <f>SUMIF(Takings!$B:$B,'2011'!$B221,Takings!J:J)</f>
        <v>12</v>
      </c>
      <c r="K221" s="130">
        <f t="shared" si="125"/>
        <v>43</v>
      </c>
      <c r="L221" s="129">
        <f t="shared" si="126"/>
        <v>42.435000000000002</v>
      </c>
      <c r="M221" s="128">
        <f t="shared" si="127"/>
        <v>21.86093023255814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53" t="s">
        <v>1203</v>
      </c>
      <c r="B222" s="132">
        <v>40766</v>
      </c>
      <c r="C222" s="129">
        <f>SUMIF(Takings!$B:$B,'2011'!$B222,Takings!C:C)</f>
        <v>967.3</v>
      </c>
      <c r="D222" s="119">
        <f>SUMIF(Takings!$B:$B,'2011'!$B222,Takings!D:D)</f>
        <v>0</v>
      </c>
      <c r="E222" s="119">
        <f>SUMIF(Takings!$B:$B,'2011'!$B222,Takings!E:E)</f>
        <v>0</v>
      </c>
      <c r="F222" s="128">
        <f>SUMIF(Takings!$B:$B,'2011'!$B222,Takings!F:F)</f>
        <v>787.9</v>
      </c>
      <c r="G222" s="131">
        <f>SUMIF(Takings!$B:$B,'2011'!$B222,Takings!G:G)</f>
        <v>35</v>
      </c>
      <c r="H222" s="128">
        <f t="shared" si="124"/>
        <v>22.511428571428571</v>
      </c>
      <c r="I222" s="129">
        <f>SUMIF(Takings!$B:$B,'2011'!$B222,Takings!I:I)</f>
        <v>179.4</v>
      </c>
      <c r="J222" s="130">
        <f>SUMIF(Takings!$B:$B,'2011'!$B222,Takings!J:J)</f>
        <v>6</v>
      </c>
      <c r="K222" s="130">
        <f t="shared" si="125"/>
        <v>41</v>
      </c>
      <c r="L222" s="129">
        <f t="shared" si="126"/>
        <v>29.900000000000002</v>
      </c>
      <c r="M222" s="128">
        <f t="shared" si="127"/>
        <v>23.592682926829266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53" t="s">
        <v>1203</v>
      </c>
      <c r="B223" s="132">
        <v>40767</v>
      </c>
      <c r="C223" s="129">
        <f>SUMIF(Takings!$B:$B,'2011'!$B223,Takings!C:C)</f>
        <v>2041.6</v>
      </c>
      <c r="D223" s="119">
        <f>SUMIF(Takings!$B:$B,'2011'!$B223,Takings!D:D)</f>
        <v>0</v>
      </c>
      <c r="E223" s="119">
        <f>SUMIF(Takings!$B:$B,'2011'!$B223,Takings!E:E)</f>
        <v>0</v>
      </c>
      <c r="F223" s="128">
        <f>SUMIF(Takings!$B:$B,'2011'!$B223,Takings!F:F)</f>
        <v>1683</v>
      </c>
      <c r="G223" s="131">
        <f>SUMIF(Takings!$B:$B,'2011'!$B223,Takings!G:G)</f>
        <v>58</v>
      </c>
      <c r="H223" s="128">
        <f t="shared" si="124"/>
        <v>29.017241379310345</v>
      </c>
      <c r="I223" s="129">
        <f>SUMIF(Takings!$B:$B,'2011'!$B223,Takings!I:I)</f>
        <v>358.6</v>
      </c>
      <c r="J223" s="130">
        <f>SUMIF(Takings!$B:$B,'2011'!$B223,Takings!J:J)</f>
        <v>9</v>
      </c>
      <c r="K223" s="130">
        <f t="shared" si="125"/>
        <v>67</v>
      </c>
      <c r="L223" s="129">
        <f t="shared" si="126"/>
        <v>39.844444444444449</v>
      </c>
      <c r="M223" s="128">
        <f t="shared" si="127"/>
        <v>30.471641791044775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53" t="s">
        <v>1203</v>
      </c>
      <c r="B224" s="132">
        <v>40768</v>
      </c>
      <c r="C224" s="129">
        <f>SUMIF(Takings!$B:$B,'2011'!$B224,Takings!C:C)</f>
        <v>1410.01</v>
      </c>
      <c r="D224" s="119">
        <f>SUMIF(Takings!$B:$B,'2011'!$B224,Takings!D:D)</f>
        <v>0</v>
      </c>
      <c r="E224" s="119">
        <f>SUMIF(Takings!$B:$B,'2011'!$B224,Takings!E:E)</f>
        <v>0</v>
      </c>
      <c r="F224" s="128">
        <f>SUMIF(Takings!$B:$B,'2011'!$B224,Takings!F:F)</f>
        <v>831.35</v>
      </c>
      <c r="G224" s="131">
        <f>SUMIF(Takings!$B:$B,'2011'!$B224,Takings!G:G)</f>
        <v>30</v>
      </c>
      <c r="H224" s="128">
        <f t="shared" si="124"/>
        <v>27.711666666666666</v>
      </c>
      <c r="I224" s="129">
        <f>SUMIF(Takings!$B:$B,'2011'!$B224,Takings!I:I)</f>
        <v>578.66</v>
      </c>
      <c r="J224" s="130">
        <f>SUMIF(Takings!$B:$B,'2011'!$B224,Takings!J:J)</f>
        <v>13</v>
      </c>
      <c r="K224" s="130">
        <f t="shared" si="125"/>
        <v>43</v>
      </c>
      <c r="L224" s="129">
        <f t="shared" si="126"/>
        <v>44.512307692307687</v>
      </c>
      <c r="M224" s="128">
        <f t="shared" si="127"/>
        <v>32.790930232558139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40769</v>
      </c>
      <c r="C225" s="119">
        <f>SUM(C219:C224)</f>
        <v>7470.9</v>
      </c>
      <c r="D225" s="119">
        <f>VLOOKUP($B225,Takings!$B:$P,3,0)</f>
        <v>2006.7</v>
      </c>
      <c r="E225" s="122">
        <f>SUM(C225:D225)</f>
        <v>9477.6</v>
      </c>
      <c r="F225" s="118"/>
      <c r="G225" s="121">
        <f>SUM(G219:G224)</f>
        <v>218</v>
      </c>
      <c r="H225" s="118">
        <f>AVERAGE(H219:H224)</f>
        <v>21.620999949973811</v>
      </c>
      <c r="I225" s="119">
        <f>SUM(I219:I224)</f>
        <v>2593.35</v>
      </c>
      <c r="J225" s="120">
        <f>SUM(J219:J224)</f>
        <v>60</v>
      </c>
      <c r="K225" s="120">
        <f>SUM(G225,J225)</f>
        <v>278</v>
      </c>
      <c r="L225" s="119">
        <f>AVERAGE(L219:L224)</f>
        <v>42.437167022792018</v>
      </c>
      <c r="M225" s="118">
        <f>AVERAGE(M219:M224)</f>
        <v>26.632986882350242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43" t="s">
        <v>1204</v>
      </c>
      <c r="B226" s="142">
        <v>40770</v>
      </c>
      <c r="C226" s="138">
        <f>SUMIF(Takings!$B:$B,'2011'!$B226,Takings!C:C)</f>
        <v>0</v>
      </c>
      <c r="D226" s="119">
        <f>SUMIF(Takings!$B:$B,'2011'!$B226,Takings!D:D)</f>
        <v>0</v>
      </c>
      <c r="E226" s="119">
        <f>SUMIF(Takings!$B:$B,'2011'!$B226,Takings!E:E)</f>
        <v>0</v>
      </c>
      <c r="F226" s="140">
        <f>SUMIF(Takings!$B:$B,'2011'!$B226,Takings!F:F)</f>
        <v>0</v>
      </c>
      <c r="G226" s="141">
        <f>SUMIF(Takings!$B:$B,'2011'!$B226,Takings!G:G)</f>
        <v>0</v>
      </c>
      <c r="H226" s="140">
        <f t="shared" ref="H226:H231" si="128">IFERROR(F226/G226,0)</f>
        <v>0</v>
      </c>
      <c r="I226" s="138">
        <f>SUMIF(Takings!$B:$B,'2011'!$B226,Takings!I:I)</f>
        <v>0</v>
      </c>
      <c r="J226" s="139">
        <f>SUMIF(Takings!$B:$B,'2011'!$B226,Takings!J:J)</f>
        <v>0</v>
      </c>
      <c r="K226" s="139">
        <f t="shared" ref="K226:K231" si="129">IFERROR(SUM(G226,J226),0)</f>
        <v>0</v>
      </c>
      <c r="L226" s="138">
        <f t="shared" ref="L226:L231" si="130">IFERROR(MEDIAN(I226/J226),0)</f>
        <v>0</v>
      </c>
      <c r="M226" s="140">
        <f t="shared" ref="M226:M231" si="131">IFERROR(SUM(F226,I226)/K226,0)</f>
        <v>0</v>
      </c>
      <c r="N226" s="137" t="str">
        <f>IF(VLOOKUP($B226,Takings!$B:$P,13,0)=0,"",VLOOKUP($B226,Takings!$B:$P,13,0))</f>
        <v>Show Holiday</v>
      </c>
      <c r="O226" s="136" t="str">
        <f>IF(VLOOKUP($B226,Takings!$B:$P,14,0)=0,"",VLOOKUP($B226,Takings!$B:$P,14,0))</f>
        <v/>
      </c>
      <c r="P226" s="135" t="str">
        <f>IF(VLOOKUP($B226,Takings!$B:$P,15,0)=0,"",VLOOKUP($B226,Takings!$B:$P,15,0))</f>
        <v/>
      </c>
    </row>
    <row r="227" spans="1:16" x14ac:dyDescent="0.35">
      <c r="A227" s="153" t="s">
        <v>1204</v>
      </c>
      <c r="B227" s="132">
        <v>40771</v>
      </c>
      <c r="C227" s="129">
        <f>SUMIF(Takings!$B:$B,'2011'!$B227,Takings!C:C)</f>
        <v>1365.18</v>
      </c>
      <c r="D227" s="119">
        <f>SUMIF(Takings!$B:$B,'2011'!$B227,Takings!D:D)</f>
        <v>0</v>
      </c>
      <c r="E227" s="119">
        <f>SUMIF(Takings!$B:$B,'2011'!$B227,Takings!E:E)</f>
        <v>0</v>
      </c>
      <c r="F227" s="128">
        <f>SUMIF(Takings!$B:$B,'2011'!$B227,Takings!F:F)</f>
        <v>1069.7</v>
      </c>
      <c r="G227" s="131">
        <f>SUMIF(Takings!$B:$B,'2011'!$B227,Takings!G:G)</f>
        <v>53</v>
      </c>
      <c r="H227" s="128">
        <f t="shared" si="128"/>
        <v>20.183018867924527</v>
      </c>
      <c r="I227" s="129">
        <f>SUMIF(Takings!$B:$B,'2011'!$B227,Takings!I:I)</f>
        <v>295.48</v>
      </c>
      <c r="J227" s="130">
        <f>SUMIF(Takings!$B:$B,'2011'!$B227,Takings!J:J)</f>
        <v>10</v>
      </c>
      <c r="K227" s="130">
        <f t="shared" si="129"/>
        <v>63</v>
      </c>
      <c r="L227" s="129">
        <f t="shared" si="130"/>
        <v>29.548000000000002</v>
      </c>
      <c r="M227" s="128">
        <f t="shared" si="131"/>
        <v>21.66952380952381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53" t="s">
        <v>1204</v>
      </c>
      <c r="B228" s="132">
        <v>40772</v>
      </c>
      <c r="C228" s="129">
        <f>SUMIF(Takings!$B:$B,'2011'!$B228,Takings!C:C)</f>
        <v>1337.19</v>
      </c>
      <c r="D228" s="119">
        <f>SUMIF(Takings!$B:$B,'2011'!$B228,Takings!D:D)</f>
        <v>0</v>
      </c>
      <c r="E228" s="119">
        <f>SUMIF(Takings!$B:$B,'2011'!$B228,Takings!E:E)</f>
        <v>0</v>
      </c>
      <c r="F228" s="128">
        <f>SUMIF(Takings!$B:$B,'2011'!$B228,Takings!F:F)</f>
        <v>569.04999999999995</v>
      </c>
      <c r="G228" s="131">
        <f>SUMIF(Takings!$B:$B,'2011'!$B228,Takings!G:G)</f>
        <v>31</v>
      </c>
      <c r="H228" s="128">
        <f t="shared" si="128"/>
        <v>18.356451612903225</v>
      </c>
      <c r="I228" s="129">
        <f>SUMIF(Takings!$B:$B,'2011'!$B228,Takings!I:I)</f>
        <v>768.14</v>
      </c>
      <c r="J228" s="130">
        <f>SUMIF(Takings!$B:$B,'2011'!$B228,Takings!J:J)</f>
        <v>14</v>
      </c>
      <c r="K228" s="130">
        <f t="shared" si="129"/>
        <v>45</v>
      </c>
      <c r="L228" s="129">
        <f t="shared" si="130"/>
        <v>54.867142857142859</v>
      </c>
      <c r="M228" s="128">
        <f t="shared" si="131"/>
        <v>29.715333333333334</v>
      </c>
      <c r="N228" s="127" t="str">
        <f>IF(VLOOKUP($B228,Takings!$B:$P,13,0)=0,"",VLOOKUP($B228,Takings!$B:$P,13,0))</f>
        <v/>
      </c>
      <c r="O228" s="126" t="str">
        <f>IF(VLOOKUP($B228,Takings!$B:$P,14,0)=0,"",VLOOKUP($B228,Takings!$B:$P,14,0))</f>
        <v/>
      </c>
      <c r="P228" s="125" t="str">
        <f>IF(VLOOKUP($B228,Takings!$B:$P,15,0)=0,"",VLOOKUP($B228,Takings!$B:$P,15,0))</f>
        <v/>
      </c>
    </row>
    <row r="229" spans="1:16" x14ac:dyDescent="0.35">
      <c r="A229" s="153" t="s">
        <v>1204</v>
      </c>
      <c r="B229" s="132">
        <v>40773</v>
      </c>
      <c r="C229" s="129">
        <f>SUMIF(Takings!$B:$B,'2011'!$B229,Takings!C:C)</f>
        <v>2036.83</v>
      </c>
      <c r="D229" s="119">
        <f>SUMIF(Takings!$B:$B,'2011'!$B229,Takings!D:D)</f>
        <v>0</v>
      </c>
      <c r="E229" s="119">
        <f>SUMIF(Takings!$B:$B,'2011'!$B229,Takings!E:E)</f>
        <v>0</v>
      </c>
      <c r="F229" s="128">
        <f>SUMIF(Takings!$B:$B,'2011'!$B229,Takings!F:F)</f>
        <v>790.85</v>
      </c>
      <c r="G229" s="131">
        <f>SUMIF(Takings!$B:$B,'2011'!$B229,Takings!G:G)</f>
        <v>40</v>
      </c>
      <c r="H229" s="128">
        <f t="shared" si="128"/>
        <v>19.771250000000002</v>
      </c>
      <c r="I229" s="129">
        <f>SUMIF(Takings!$B:$B,'2011'!$B229,Takings!I:I)</f>
        <v>1245.98</v>
      </c>
      <c r="J229" s="130">
        <f>SUMIF(Takings!$B:$B,'2011'!$B229,Takings!J:J)</f>
        <v>14</v>
      </c>
      <c r="K229" s="130">
        <f t="shared" si="129"/>
        <v>54</v>
      </c>
      <c r="L229" s="129">
        <f t="shared" si="130"/>
        <v>88.998571428571424</v>
      </c>
      <c r="M229" s="128">
        <f t="shared" si="131"/>
        <v>37.719074074074072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53" t="s">
        <v>1204</v>
      </c>
      <c r="B230" s="132">
        <v>40774</v>
      </c>
      <c r="C230" s="129">
        <f>SUMIF(Takings!$B:$B,'2011'!$B230,Takings!C:C)</f>
        <v>2116.5500000000002</v>
      </c>
      <c r="D230" s="119">
        <f>SUMIF(Takings!$B:$B,'2011'!$B230,Takings!D:D)</f>
        <v>0</v>
      </c>
      <c r="E230" s="119">
        <f>SUMIF(Takings!$B:$B,'2011'!$B230,Takings!E:E)</f>
        <v>0</v>
      </c>
      <c r="F230" s="128">
        <f>SUMIF(Takings!$B:$B,'2011'!$B230,Takings!F:F)</f>
        <v>1060.8</v>
      </c>
      <c r="G230" s="131">
        <f>SUMIF(Takings!$B:$B,'2011'!$B230,Takings!G:G)</f>
        <v>46</v>
      </c>
      <c r="H230" s="128">
        <f t="shared" si="128"/>
        <v>23.060869565217391</v>
      </c>
      <c r="I230" s="129">
        <f>SUMIF(Takings!$B:$B,'2011'!$B230,Takings!I:I)</f>
        <v>1055.75</v>
      </c>
      <c r="J230" s="130">
        <f>SUMIF(Takings!$B:$B,'2011'!$B230,Takings!J:J)</f>
        <v>22</v>
      </c>
      <c r="K230" s="130">
        <f t="shared" si="129"/>
        <v>68</v>
      </c>
      <c r="L230" s="129">
        <f t="shared" si="130"/>
        <v>47.988636363636367</v>
      </c>
      <c r="M230" s="128">
        <f t="shared" si="131"/>
        <v>31.12573529411765</v>
      </c>
      <c r="N230" s="127" t="str">
        <f>IF(VLOOKUP($B230,Takings!$B:$P,13,0)=0,"",VLOOKUP($B230,Takings!$B:$P,13,0))</f>
        <v/>
      </c>
      <c r="O230" s="126" t="str">
        <f>IF(VLOOKUP($B230,Takings!$B:$P,14,0)=0,"",VLOOKUP($B230,Takings!$B:$P,14,0))</f>
        <v/>
      </c>
      <c r="P230" s="125" t="str">
        <f>IF(VLOOKUP($B230,Takings!$B:$P,15,0)=0,"",VLOOKUP($B230,Takings!$B:$P,15,0))</f>
        <v/>
      </c>
    </row>
    <row r="231" spans="1:16" x14ac:dyDescent="0.35">
      <c r="A231" s="153" t="s">
        <v>1204</v>
      </c>
      <c r="B231" s="132">
        <v>40775</v>
      </c>
      <c r="C231" s="129">
        <f>SUMIF(Takings!$B:$B,'2011'!$B231,Takings!C:C)</f>
        <v>1866.25</v>
      </c>
      <c r="D231" s="119">
        <f>SUMIF(Takings!$B:$B,'2011'!$B231,Takings!D:D)</f>
        <v>0</v>
      </c>
      <c r="E231" s="119">
        <f>SUMIF(Takings!$B:$B,'2011'!$B231,Takings!E:E)</f>
        <v>0</v>
      </c>
      <c r="F231" s="128">
        <f>SUMIF(Takings!$B:$B,'2011'!$B231,Takings!F:F)</f>
        <v>552.20000000000005</v>
      </c>
      <c r="G231" s="131">
        <f>SUMIF(Takings!$B:$B,'2011'!$B231,Takings!G:G)</f>
        <v>31</v>
      </c>
      <c r="H231" s="128">
        <f t="shared" si="128"/>
        <v>17.812903225806455</v>
      </c>
      <c r="I231" s="129">
        <f>SUMIF(Takings!$B:$B,'2011'!$B231,Takings!I:I)</f>
        <v>1314.05</v>
      </c>
      <c r="J231" s="130">
        <f>SUMIF(Takings!$B:$B,'2011'!$B231,Takings!J:J)</f>
        <v>9</v>
      </c>
      <c r="K231" s="130">
        <f t="shared" si="129"/>
        <v>40</v>
      </c>
      <c r="L231" s="129">
        <f t="shared" si="130"/>
        <v>146.00555555555556</v>
      </c>
      <c r="M231" s="128">
        <f t="shared" si="131"/>
        <v>46.65625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40776</v>
      </c>
      <c r="C232" s="119">
        <f>SUM(C226:C231)</f>
        <v>8722</v>
      </c>
      <c r="D232" s="119">
        <f>VLOOKUP($B232,Takings!$B:$P,3,0)</f>
        <v>1148.27</v>
      </c>
      <c r="E232" s="122">
        <f>SUM(C232:D232)</f>
        <v>9870.27</v>
      </c>
      <c r="F232" s="118"/>
      <c r="G232" s="121">
        <f>SUM(G226:G231)</f>
        <v>201</v>
      </c>
      <c r="H232" s="118">
        <f>AVERAGE(H226:H231)</f>
        <v>16.530748878641933</v>
      </c>
      <c r="I232" s="119">
        <f>SUM(I226:I231)</f>
        <v>4679.3999999999996</v>
      </c>
      <c r="J232" s="120">
        <f>SUM(J226:J231)</f>
        <v>69</v>
      </c>
      <c r="K232" s="120">
        <f>SUM(G232,J232)</f>
        <v>270</v>
      </c>
      <c r="L232" s="119">
        <f>AVERAGE(L226:L231)</f>
        <v>61.234651034151035</v>
      </c>
      <c r="M232" s="118">
        <f>AVERAGE(M226:M231)</f>
        <v>27.814319418508145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53" t="s">
        <v>1205</v>
      </c>
      <c r="B233" s="132">
        <v>40777</v>
      </c>
      <c r="C233" s="129">
        <f>SUMIF(Takings!$B:$B,'2011'!$B233,Takings!C:C)</f>
        <v>1416.65</v>
      </c>
      <c r="D233" s="119">
        <f>SUMIF(Takings!$B:$B,'2011'!$B233,Takings!D:D)</f>
        <v>0</v>
      </c>
      <c r="E233" s="119">
        <f>SUMIF(Takings!$B:$B,'2011'!$B233,Takings!E:E)</f>
        <v>0</v>
      </c>
      <c r="F233" s="128">
        <f>SUMIF(Takings!$B:$B,'2011'!$B233,Takings!F:F)</f>
        <v>844.25</v>
      </c>
      <c r="G233" s="131">
        <f>SUMIF(Takings!$B:$B,'2011'!$B233,Takings!G:G)</f>
        <v>40</v>
      </c>
      <c r="H233" s="128">
        <f t="shared" ref="H233:H238" si="132">IFERROR(F233/G233,0)</f>
        <v>21.106249999999999</v>
      </c>
      <c r="I233" s="129">
        <f>SUMIF(Takings!$B:$B,'2011'!$B233,Takings!I:I)</f>
        <v>572.4</v>
      </c>
      <c r="J233" s="130">
        <f>SUMIF(Takings!$B:$B,'2011'!$B233,Takings!J:J)</f>
        <v>10</v>
      </c>
      <c r="K233" s="130">
        <f t="shared" ref="K233:K238" si="133">IFERROR(SUM(G233,J233),0)</f>
        <v>50</v>
      </c>
      <c r="L233" s="129">
        <f t="shared" ref="L233:L238" si="134">IFERROR(MEDIAN(I233/J233),0)</f>
        <v>57.239999999999995</v>
      </c>
      <c r="M233" s="128">
        <f t="shared" ref="M233:M238" si="135">IFERROR(SUM(F233,I233)/K233,0)</f>
        <v>28.333000000000002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53" t="s">
        <v>1205</v>
      </c>
      <c r="B234" s="132">
        <v>40778</v>
      </c>
      <c r="C234" s="129">
        <f>SUMIF(Takings!$B:$B,'2011'!$B234,Takings!C:C)</f>
        <v>777.13</v>
      </c>
      <c r="D234" s="119">
        <f>SUMIF(Takings!$B:$B,'2011'!$B234,Takings!D:D)</f>
        <v>0</v>
      </c>
      <c r="E234" s="119">
        <f>SUMIF(Takings!$B:$B,'2011'!$B234,Takings!E:E)</f>
        <v>0</v>
      </c>
      <c r="F234" s="128">
        <f>SUMIF(Takings!$B:$B,'2011'!$B234,Takings!F:F)</f>
        <v>540.79999999999995</v>
      </c>
      <c r="G234" s="131">
        <f>SUMIF(Takings!$B:$B,'2011'!$B234,Takings!G:G)</f>
        <v>37</v>
      </c>
      <c r="H234" s="128">
        <f t="shared" si="132"/>
        <v>14.616216216216214</v>
      </c>
      <c r="I234" s="129">
        <f>SUMIF(Takings!$B:$B,'2011'!$B234,Takings!I:I)</f>
        <v>236.33</v>
      </c>
      <c r="J234" s="130">
        <f>SUMIF(Takings!$B:$B,'2011'!$B234,Takings!J:J)</f>
        <v>6</v>
      </c>
      <c r="K234" s="130">
        <f t="shared" si="133"/>
        <v>43</v>
      </c>
      <c r="L234" s="129">
        <f t="shared" si="134"/>
        <v>39.388333333333335</v>
      </c>
      <c r="M234" s="128">
        <f t="shared" si="135"/>
        <v>18.072790697674417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53" t="s">
        <v>1205</v>
      </c>
      <c r="B235" s="132">
        <v>40779</v>
      </c>
      <c r="C235" s="129">
        <f>SUMIF(Takings!$B:$B,'2011'!$B235,Takings!C:C)</f>
        <v>1309.77</v>
      </c>
      <c r="D235" s="119">
        <f>SUMIF(Takings!$B:$B,'2011'!$B235,Takings!D:D)</f>
        <v>0</v>
      </c>
      <c r="E235" s="119">
        <f>SUMIF(Takings!$B:$B,'2011'!$B235,Takings!E:E)</f>
        <v>0</v>
      </c>
      <c r="F235" s="128">
        <f>SUMIF(Takings!$B:$B,'2011'!$B235,Takings!F:F)</f>
        <v>646.75</v>
      </c>
      <c r="G235" s="131">
        <f>SUMIF(Takings!$B:$B,'2011'!$B235,Takings!G:G)</f>
        <v>35</v>
      </c>
      <c r="H235" s="128">
        <f t="shared" si="132"/>
        <v>18.478571428571428</v>
      </c>
      <c r="I235" s="129">
        <f>SUMIF(Takings!$B:$B,'2011'!$B235,Takings!I:I)</f>
        <v>663.02</v>
      </c>
      <c r="J235" s="130">
        <f>SUMIF(Takings!$B:$B,'2011'!$B235,Takings!J:J)</f>
        <v>12</v>
      </c>
      <c r="K235" s="130">
        <f t="shared" si="133"/>
        <v>47</v>
      </c>
      <c r="L235" s="129">
        <f t="shared" si="134"/>
        <v>55.251666666666665</v>
      </c>
      <c r="M235" s="128">
        <f t="shared" si="135"/>
        <v>27.867446808510639</v>
      </c>
      <c r="N235" s="127" t="str">
        <f>IF(VLOOKUP($B235,Takings!$B:$P,13,0)=0,"",VLOOKUP($B235,Takings!$B:$P,13,0))</f>
        <v/>
      </c>
      <c r="O235" s="126" t="str">
        <f>IF(VLOOKUP($B235,Takings!$B:$P,14,0)=0,"",VLOOKUP($B235,Takings!$B:$P,14,0))</f>
        <v/>
      </c>
      <c r="P235" s="125" t="str">
        <f>IF(VLOOKUP($B235,Takings!$B:$P,15,0)=0,"",VLOOKUP($B235,Takings!$B:$P,15,0))</f>
        <v/>
      </c>
    </row>
    <row r="236" spans="1:16" x14ac:dyDescent="0.35">
      <c r="A236" s="153" t="s">
        <v>1205</v>
      </c>
      <c r="B236" s="132">
        <v>40780</v>
      </c>
      <c r="C236" s="129">
        <f>SUMIF(Takings!$B:$B,'2011'!$B236,Takings!C:C)</f>
        <v>989.2</v>
      </c>
      <c r="D236" s="119">
        <f>SUMIF(Takings!$B:$B,'2011'!$B236,Takings!D:D)</f>
        <v>0</v>
      </c>
      <c r="E236" s="119">
        <f>SUMIF(Takings!$B:$B,'2011'!$B236,Takings!E:E)</f>
        <v>0</v>
      </c>
      <c r="F236" s="128">
        <f>SUMIF(Takings!$B:$B,'2011'!$B236,Takings!F:F)</f>
        <v>550.79999999999995</v>
      </c>
      <c r="G236" s="131">
        <f>SUMIF(Takings!$B:$B,'2011'!$B236,Takings!G:G)</f>
        <v>37</v>
      </c>
      <c r="H236" s="128">
        <f t="shared" si="132"/>
        <v>14.886486486486485</v>
      </c>
      <c r="I236" s="129">
        <f>SUMIF(Takings!$B:$B,'2011'!$B236,Takings!I:I)</f>
        <v>438.4</v>
      </c>
      <c r="J236" s="130">
        <f>SUMIF(Takings!$B:$B,'2011'!$B236,Takings!J:J)</f>
        <v>8</v>
      </c>
      <c r="K236" s="130">
        <f t="shared" si="133"/>
        <v>45</v>
      </c>
      <c r="L236" s="129">
        <f t="shared" si="134"/>
        <v>54.8</v>
      </c>
      <c r="M236" s="128">
        <f t="shared" si="135"/>
        <v>21.982222222222219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53" t="s">
        <v>1205</v>
      </c>
      <c r="B237" s="132">
        <v>40781</v>
      </c>
      <c r="C237" s="129">
        <f>SUMIF(Takings!$B:$B,'2011'!$B237,Takings!C:C)</f>
        <v>1719.83</v>
      </c>
      <c r="D237" s="119">
        <f>SUMIF(Takings!$B:$B,'2011'!$B237,Takings!D:D)</f>
        <v>0</v>
      </c>
      <c r="E237" s="119">
        <f>SUMIF(Takings!$B:$B,'2011'!$B237,Takings!E:E)</f>
        <v>0</v>
      </c>
      <c r="F237" s="128">
        <f>SUMIF(Takings!$B:$B,'2011'!$B237,Takings!F:F)</f>
        <v>1020.9</v>
      </c>
      <c r="G237" s="131">
        <f>SUMIF(Takings!$B:$B,'2011'!$B237,Takings!G:G)</f>
        <v>43</v>
      </c>
      <c r="H237" s="128">
        <f t="shared" si="132"/>
        <v>23.741860465116279</v>
      </c>
      <c r="I237" s="129">
        <f>SUMIF(Takings!$B:$B,'2011'!$B237,Takings!I:I)</f>
        <v>698.93</v>
      </c>
      <c r="J237" s="130">
        <f>SUMIF(Takings!$B:$B,'2011'!$B237,Takings!J:J)</f>
        <v>14</v>
      </c>
      <c r="K237" s="130">
        <f t="shared" si="133"/>
        <v>57</v>
      </c>
      <c r="L237" s="129">
        <f t="shared" si="134"/>
        <v>49.923571428571428</v>
      </c>
      <c r="M237" s="128">
        <f t="shared" si="135"/>
        <v>30.172456140350874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53" t="s">
        <v>1205</v>
      </c>
      <c r="B238" s="132">
        <v>40782</v>
      </c>
      <c r="C238" s="129">
        <f>SUMIF(Takings!$B:$B,'2011'!$B238,Takings!C:C)</f>
        <v>762.46</v>
      </c>
      <c r="D238" s="119">
        <f>SUMIF(Takings!$B:$B,'2011'!$B238,Takings!D:D)</f>
        <v>0</v>
      </c>
      <c r="E238" s="119">
        <f>SUMIF(Takings!$B:$B,'2011'!$B238,Takings!E:E)</f>
        <v>0</v>
      </c>
      <c r="F238" s="128">
        <f>SUMIF(Takings!$B:$B,'2011'!$B238,Takings!F:F)</f>
        <v>485.7</v>
      </c>
      <c r="G238" s="131">
        <f>SUMIF(Takings!$B:$B,'2011'!$B238,Takings!G:G)</f>
        <v>20</v>
      </c>
      <c r="H238" s="128">
        <f t="shared" si="132"/>
        <v>24.285</v>
      </c>
      <c r="I238" s="129">
        <f>SUMIF(Takings!$B:$B,'2011'!$B238,Takings!I:I)</f>
        <v>276.76</v>
      </c>
      <c r="J238" s="130">
        <f>SUMIF(Takings!$B:$B,'2011'!$B238,Takings!J:J)</f>
        <v>8</v>
      </c>
      <c r="K238" s="130">
        <f t="shared" si="133"/>
        <v>28</v>
      </c>
      <c r="L238" s="129">
        <f t="shared" si="134"/>
        <v>34.594999999999999</v>
      </c>
      <c r="M238" s="128">
        <f t="shared" si="135"/>
        <v>27.230714285714289</v>
      </c>
      <c r="N238" s="127" t="str">
        <f>IF(VLOOKUP($B238,Takings!$B:$P,13,0)=0,"",VLOOKUP($B238,Takings!$B:$P,13,0))</f>
        <v/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40783</v>
      </c>
      <c r="C239" s="119">
        <f>SUM(C233:C238)</f>
        <v>6975.04</v>
      </c>
      <c r="D239" s="119">
        <f>VLOOKUP($B239,Takings!$B:$P,3,0)</f>
        <v>4184.54</v>
      </c>
      <c r="E239" s="122">
        <f>SUM(C239:D239)</f>
        <v>11159.58</v>
      </c>
      <c r="F239" s="118"/>
      <c r="G239" s="121">
        <f>SUM(G233:G238)</f>
        <v>212</v>
      </c>
      <c r="H239" s="118">
        <f>AVERAGE(H233:H238)</f>
        <v>19.519064099398399</v>
      </c>
      <c r="I239" s="119">
        <f>SUM(I233:I238)</f>
        <v>2885.84</v>
      </c>
      <c r="J239" s="120">
        <f>SUM(J233:J238)</f>
        <v>58</v>
      </c>
      <c r="K239" s="120">
        <f>SUM(G239,J239)</f>
        <v>270</v>
      </c>
      <c r="L239" s="119">
        <f>AVERAGE(L233:L238)</f>
        <v>48.533095238095235</v>
      </c>
      <c r="M239" s="118">
        <f>AVERAGE(M233:M238)</f>
        <v>25.609771692412071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53" t="s">
        <v>1206</v>
      </c>
      <c r="B240" s="132">
        <v>40784</v>
      </c>
      <c r="C240" s="129">
        <f>SUMIF(Takings!$B:$B,'2011'!$B240,Takings!C:C)</f>
        <v>1018.92</v>
      </c>
      <c r="D240" s="119">
        <f>SUMIF(Takings!$B:$B,'2011'!$B240,Takings!D:D)</f>
        <v>0</v>
      </c>
      <c r="E240" s="119">
        <f>SUMIF(Takings!$B:$B,'2011'!$B240,Takings!E:E)</f>
        <v>0</v>
      </c>
      <c r="F240" s="128">
        <f>SUMIF(Takings!$B:$B,'2011'!$B240,Takings!F:F)</f>
        <v>615.29999999999995</v>
      </c>
      <c r="G240" s="131">
        <f>SUMIF(Takings!$B:$B,'2011'!$B240,Takings!G:G)</f>
        <v>37</v>
      </c>
      <c r="H240" s="128">
        <f t="shared" ref="H240:H245" si="136">IFERROR(F240/G240,0)</f>
        <v>16.629729729729728</v>
      </c>
      <c r="I240" s="129">
        <f>SUMIF(Takings!$B:$B,'2011'!$B240,Takings!I:I)</f>
        <v>403.62</v>
      </c>
      <c r="J240" s="130">
        <f>SUMIF(Takings!$B:$B,'2011'!$B240,Takings!J:J)</f>
        <v>12</v>
      </c>
      <c r="K240" s="130">
        <f t="shared" ref="K240:K245" si="137">IFERROR(SUM(G240,J240),0)</f>
        <v>49</v>
      </c>
      <c r="L240" s="129">
        <f t="shared" ref="L240:L245" si="138">IFERROR(MEDIAN(I240/J240),0)</f>
        <v>33.634999999999998</v>
      </c>
      <c r="M240" s="128">
        <f t="shared" ref="M240:M245" si="139">IFERROR(SUM(F240,I240)/K240,0)</f>
        <v>20.794285714285714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53" t="s">
        <v>1206</v>
      </c>
      <c r="B241" s="132">
        <v>40785</v>
      </c>
      <c r="C241" s="129">
        <f>SUMIF(Takings!$B:$B,'2011'!$B241,Takings!C:C)</f>
        <v>1199.0999999999999</v>
      </c>
      <c r="D241" s="119">
        <f>SUMIF(Takings!$B:$B,'2011'!$B241,Takings!D:D)</f>
        <v>0</v>
      </c>
      <c r="E241" s="119">
        <f>SUMIF(Takings!$B:$B,'2011'!$B241,Takings!E:E)</f>
        <v>0</v>
      </c>
      <c r="F241" s="128">
        <f>SUMIF(Takings!$B:$B,'2011'!$B241,Takings!F:F)</f>
        <v>789.05</v>
      </c>
      <c r="G241" s="131">
        <f>SUMIF(Takings!$B:$B,'2011'!$B241,Takings!G:G)</f>
        <v>45</v>
      </c>
      <c r="H241" s="128">
        <f t="shared" si="136"/>
        <v>17.534444444444443</v>
      </c>
      <c r="I241" s="129">
        <f>SUMIF(Takings!$B:$B,'2011'!$B241,Takings!I:I)</f>
        <v>410.05</v>
      </c>
      <c r="J241" s="130">
        <f>SUMIF(Takings!$B:$B,'2011'!$B241,Takings!J:J)</f>
        <v>10</v>
      </c>
      <c r="K241" s="130">
        <f t="shared" si="137"/>
        <v>55</v>
      </c>
      <c r="L241" s="129">
        <f t="shared" si="138"/>
        <v>41.005000000000003</v>
      </c>
      <c r="M241" s="128">
        <f t="shared" si="139"/>
        <v>21.801818181818181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53" t="s">
        <v>1206</v>
      </c>
      <c r="B242" s="132">
        <v>40786</v>
      </c>
      <c r="C242" s="129">
        <f>SUMIF(Takings!$B:$B,'2011'!$B242,Takings!C:C)</f>
        <v>860.72</v>
      </c>
      <c r="D242" s="119">
        <f>SUMIF(Takings!$B:$B,'2011'!$B242,Takings!D:D)</f>
        <v>0</v>
      </c>
      <c r="E242" s="119">
        <f>SUMIF(Takings!$B:$B,'2011'!$B242,Takings!E:E)</f>
        <v>0</v>
      </c>
      <c r="F242" s="128">
        <f>SUMIF(Takings!$B:$B,'2011'!$B242,Takings!F:F)</f>
        <v>671.5</v>
      </c>
      <c r="G242" s="131">
        <f>SUMIF(Takings!$B:$B,'2011'!$B242,Takings!G:G)</f>
        <v>29</v>
      </c>
      <c r="H242" s="128">
        <f t="shared" si="136"/>
        <v>23.155172413793103</v>
      </c>
      <c r="I242" s="129">
        <f>SUMIF(Takings!$B:$B,'2011'!$B242,Takings!I:I)</f>
        <v>189.22</v>
      </c>
      <c r="J242" s="130">
        <f>SUMIF(Takings!$B:$B,'2011'!$B242,Takings!J:J)</f>
        <v>5</v>
      </c>
      <c r="K242" s="130">
        <f t="shared" si="137"/>
        <v>34</v>
      </c>
      <c r="L242" s="129">
        <f t="shared" si="138"/>
        <v>37.844000000000001</v>
      </c>
      <c r="M242" s="128">
        <f t="shared" si="139"/>
        <v>25.31529411764706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53" t="s">
        <v>1206</v>
      </c>
      <c r="B243" s="132">
        <v>40787</v>
      </c>
      <c r="C243" s="129">
        <f>SUMIF(Takings!$B:$B,'2011'!$B243,Takings!C:C)</f>
        <v>1401.63</v>
      </c>
      <c r="D243" s="119">
        <f>SUMIF(Takings!$B:$B,'2011'!$B243,Takings!D:D)</f>
        <v>0</v>
      </c>
      <c r="E243" s="119">
        <f>SUMIF(Takings!$B:$B,'2011'!$B243,Takings!E:E)</f>
        <v>0</v>
      </c>
      <c r="F243" s="128">
        <f>SUMIF(Takings!$B:$B,'2011'!$B243,Takings!F:F)</f>
        <v>871.8</v>
      </c>
      <c r="G243" s="131">
        <f>SUMIF(Takings!$B:$B,'2011'!$B243,Takings!G:G)</f>
        <v>38</v>
      </c>
      <c r="H243" s="128">
        <f t="shared" si="136"/>
        <v>22.942105263157895</v>
      </c>
      <c r="I243" s="129">
        <f>SUMIF(Takings!$B:$B,'2011'!$B243,Takings!I:I)</f>
        <v>529.83000000000004</v>
      </c>
      <c r="J243" s="130">
        <f>SUMIF(Takings!$B:$B,'2011'!$B243,Takings!J:J)</f>
        <v>12</v>
      </c>
      <c r="K243" s="130">
        <f t="shared" si="137"/>
        <v>50</v>
      </c>
      <c r="L243" s="129">
        <f t="shared" si="138"/>
        <v>44.152500000000003</v>
      </c>
      <c r="M243" s="128">
        <f t="shared" si="139"/>
        <v>28.032600000000002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53" t="s">
        <v>1206</v>
      </c>
      <c r="B244" s="132">
        <v>40788</v>
      </c>
      <c r="C244" s="129">
        <f>SUMIF(Takings!$B:$B,'2011'!$B244,Takings!C:C)</f>
        <v>1521.43</v>
      </c>
      <c r="D244" s="119">
        <f>SUMIF(Takings!$B:$B,'2011'!$B244,Takings!D:D)</f>
        <v>0</v>
      </c>
      <c r="E244" s="119">
        <f>SUMIF(Takings!$B:$B,'2011'!$B244,Takings!E:E)</f>
        <v>0</v>
      </c>
      <c r="F244" s="128">
        <f>SUMIF(Takings!$B:$B,'2011'!$B244,Takings!F:F)</f>
        <v>1075.8499999999999</v>
      </c>
      <c r="G244" s="131">
        <f>SUMIF(Takings!$B:$B,'2011'!$B244,Takings!G:G)</f>
        <v>44</v>
      </c>
      <c r="H244" s="128">
        <f t="shared" si="136"/>
        <v>24.451136363636362</v>
      </c>
      <c r="I244" s="129">
        <f>SUMIF(Takings!$B:$B,'2011'!$B244,Takings!I:I)</f>
        <v>445.98</v>
      </c>
      <c r="J244" s="130">
        <f>SUMIF(Takings!$B:$B,'2011'!$B244,Takings!J:J)</f>
        <v>10</v>
      </c>
      <c r="K244" s="130">
        <f t="shared" si="137"/>
        <v>54</v>
      </c>
      <c r="L244" s="129">
        <f t="shared" si="138"/>
        <v>44.597999999999999</v>
      </c>
      <c r="M244" s="128">
        <f t="shared" si="139"/>
        <v>28.182037037037034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53" t="s">
        <v>1206</v>
      </c>
      <c r="B245" s="132">
        <v>40789</v>
      </c>
      <c r="C245" s="129">
        <f>SUMIF(Takings!$B:$B,'2011'!$B245,Takings!C:C)</f>
        <v>1769.78</v>
      </c>
      <c r="D245" s="119">
        <f>SUMIF(Takings!$B:$B,'2011'!$B245,Takings!D:D)</f>
        <v>0</v>
      </c>
      <c r="E245" s="119">
        <f>SUMIF(Takings!$B:$B,'2011'!$B245,Takings!E:E)</f>
        <v>0</v>
      </c>
      <c r="F245" s="128">
        <f>SUMIF(Takings!$B:$B,'2011'!$B245,Takings!F:F)</f>
        <v>761.3</v>
      </c>
      <c r="G245" s="131">
        <f>SUMIF(Takings!$B:$B,'2011'!$B245,Takings!G:G)</f>
        <v>31</v>
      </c>
      <c r="H245" s="128">
        <f t="shared" si="136"/>
        <v>24.558064516129029</v>
      </c>
      <c r="I245" s="129">
        <f>SUMIF(Takings!$B:$B,'2011'!$B245,Takings!I:I)</f>
        <v>1008.48</v>
      </c>
      <c r="J245" s="130">
        <f>SUMIF(Takings!$B:$B,'2011'!$B245,Takings!J:J)</f>
        <v>16</v>
      </c>
      <c r="K245" s="130">
        <f t="shared" si="137"/>
        <v>47</v>
      </c>
      <c r="L245" s="129">
        <f t="shared" si="138"/>
        <v>63.03</v>
      </c>
      <c r="M245" s="128">
        <f t="shared" si="139"/>
        <v>37.654893617021273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40790</v>
      </c>
      <c r="C246" s="119">
        <f>SUM(C240:C245)</f>
        <v>7771.58</v>
      </c>
      <c r="D246" s="119">
        <f>VLOOKUP($B246,Takings!$B:$P,3,0)</f>
        <v>5424.33</v>
      </c>
      <c r="E246" s="122">
        <f>SUM(C246:D246)</f>
        <v>13195.91</v>
      </c>
      <c r="F246" s="118"/>
      <c r="G246" s="121">
        <f>SUM(G240:G245)</f>
        <v>224</v>
      </c>
      <c r="H246" s="118">
        <f>AVERAGE(H240:H245)</f>
        <v>21.545108788481759</v>
      </c>
      <c r="I246" s="119">
        <f>SUM(I240:I245)</f>
        <v>2987.1800000000003</v>
      </c>
      <c r="J246" s="120">
        <f>SUM(J240:J245)</f>
        <v>65</v>
      </c>
      <c r="K246" s="120">
        <f>SUM(G246,J246)</f>
        <v>289</v>
      </c>
      <c r="L246" s="119">
        <f>AVERAGE(L240:L245)</f>
        <v>44.044083333333333</v>
      </c>
      <c r="M246" s="118">
        <f>AVERAGE(M240:M245)</f>
        <v>26.963488111301544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53" t="s">
        <v>1207</v>
      </c>
      <c r="B247" s="132">
        <v>40791</v>
      </c>
      <c r="C247" s="129">
        <f>SUMIF(Takings!$B:$B,'2011'!$B247,Takings!C:C)</f>
        <v>871.98</v>
      </c>
      <c r="D247" s="119">
        <f>SUMIF(Takings!$B:$B,'2011'!$B247,Takings!D:D)</f>
        <v>0</v>
      </c>
      <c r="E247" s="119">
        <f>SUMIF(Takings!$B:$B,'2011'!$B247,Takings!E:E)</f>
        <v>0</v>
      </c>
      <c r="F247" s="128">
        <f>SUMIF(Takings!$B:$B,'2011'!$B247,Takings!F:F)</f>
        <v>733.8</v>
      </c>
      <c r="G247" s="131">
        <f>SUMIF(Takings!$B:$B,'2011'!$B247,Takings!G:G)</f>
        <v>44</v>
      </c>
      <c r="H247" s="128">
        <f t="shared" ref="H247:H252" si="140">IFERROR(F247/G247,0)</f>
        <v>16.677272727272726</v>
      </c>
      <c r="I247" s="129">
        <f>SUMIF(Takings!$B:$B,'2011'!$B247,Takings!I:I)</f>
        <v>138.18</v>
      </c>
      <c r="J247" s="130">
        <f>SUMIF(Takings!$B:$B,'2011'!$B247,Takings!J:J)</f>
        <v>2</v>
      </c>
      <c r="K247" s="130">
        <f t="shared" ref="K247:K252" si="141">IFERROR(SUM(G247,J247),0)</f>
        <v>46</v>
      </c>
      <c r="L247" s="129">
        <f t="shared" ref="L247:L252" si="142">IFERROR(MEDIAN(I247/J247),0)</f>
        <v>69.09</v>
      </c>
      <c r="M247" s="128">
        <f t="shared" ref="M247:M252" si="143">IFERROR(SUM(F247,I247)/K247,0)</f>
        <v>18.956086956521741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53" t="s">
        <v>1207</v>
      </c>
      <c r="B248" s="132">
        <v>40792</v>
      </c>
      <c r="C248" s="129">
        <f>SUMIF(Takings!$B:$B,'2011'!$B248,Takings!C:C)</f>
        <v>1031.9100000000001</v>
      </c>
      <c r="D248" s="119">
        <f>SUMIF(Takings!$B:$B,'2011'!$B248,Takings!D:D)</f>
        <v>0</v>
      </c>
      <c r="E248" s="119">
        <f>SUMIF(Takings!$B:$B,'2011'!$B248,Takings!E:E)</f>
        <v>0</v>
      </c>
      <c r="F248" s="128">
        <f>SUMIF(Takings!$B:$B,'2011'!$B248,Takings!F:F)</f>
        <v>362.6</v>
      </c>
      <c r="G248" s="131">
        <f>SUMIF(Takings!$B:$B,'2011'!$B248,Takings!G:G)</f>
        <v>27</v>
      </c>
      <c r="H248" s="128">
        <f t="shared" si="140"/>
        <v>13.42962962962963</v>
      </c>
      <c r="I248" s="129">
        <f>SUMIF(Takings!$B:$B,'2011'!$B248,Takings!I:I)</f>
        <v>669.31</v>
      </c>
      <c r="J248" s="130">
        <f>SUMIF(Takings!$B:$B,'2011'!$B248,Takings!J:J)</f>
        <v>10</v>
      </c>
      <c r="K248" s="130">
        <f t="shared" si="141"/>
        <v>37</v>
      </c>
      <c r="L248" s="129">
        <f t="shared" si="142"/>
        <v>66.930999999999997</v>
      </c>
      <c r="M248" s="128">
        <f t="shared" si="143"/>
        <v>27.889459459459456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53" t="s">
        <v>1207</v>
      </c>
      <c r="B249" s="132">
        <v>40793</v>
      </c>
      <c r="C249" s="129">
        <f>SUMIF(Takings!$B:$B,'2011'!$B249,Takings!C:C)</f>
        <v>1228.01</v>
      </c>
      <c r="D249" s="119">
        <f>SUMIF(Takings!$B:$B,'2011'!$B249,Takings!D:D)</f>
        <v>0</v>
      </c>
      <c r="E249" s="119">
        <f>SUMIF(Takings!$B:$B,'2011'!$B249,Takings!E:E)</f>
        <v>0</v>
      </c>
      <c r="F249" s="128">
        <f>SUMIF(Takings!$B:$B,'2011'!$B249,Takings!F:F)</f>
        <v>837.9</v>
      </c>
      <c r="G249" s="131">
        <f>SUMIF(Takings!$B:$B,'2011'!$B249,Takings!G:G)</f>
        <v>44</v>
      </c>
      <c r="H249" s="128">
        <f t="shared" si="140"/>
        <v>19.043181818181818</v>
      </c>
      <c r="I249" s="129">
        <f>SUMIF(Takings!$B:$B,'2011'!$B249,Takings!I:I)</f>
        <v>390.11</v>
      </c>
      <c r="J249" s="130">
        <f>SUMIF(Takings!$B:$B,'2011'!$B249,Takings!J:J)</f>
        <v>7</v>
      </c>
      <c r="K249" s="130">
        <f t="shared" si="141"/>
        <v>51</v>
      </c>
      <c r="L249" s="129">
        <f t="shared" si="142"/>
        <v>55.730000000000004</v>
      </c>
      <c r="M249" s="128">
        <f t="shared" si="143"/>
        <v>24.078627450980392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53" t="s">
        <v>1207</v>
      </c>
      <c r="B250" s="132">
        <v>40794</v>
      </c>
      <c r="C250" s="129">
        <f>SUMIF(Takings!$B:$B,'2011'!$B250,Takings!C:C)</f>
        <v>1429.64</v>
      </c>
      <c r="D250" s="119">
        <f>SUMIF(Takings!$B:$B,'2011'!$B250,Takings!D:D)</f>
        <v>0</v>
      </c>
      <c r="E250" s="119">
        <f>SUMIF(Takings!$B:$B,'2011'!$B250,Takings!E:E)</f>
        <v>0</v>
      </c>
      <c r="F250" s="128">
        <f>SUMIF(Takings!$B:$B,'2011'!$B250,Takings!F:F)</f>
        <v>862.65</v>
      </c>
      <c r="G250" s="131">
        <f>SUMIF(Takings!$B:$B,'2011'!$B250,Takings!G:G)</f>
        <v>50</v>
      </c>
      <c r="H250" s="128">
        <f t="shared" si="140"/>
        <v>17.253</v>
      </c>
      <c r="I250" s="129">
        <f>SUMIF(Takings!$B:$B,'2011'!$B250,Takings!I:I)</f>
        <v>566.99</v>
      </c>
      <c r="J250" s="130">
        <f>SUMIF(Takings!$B:$B,'2011'!$B250,Takings!J:J)</f>
        <v>13</v>
      </c>
      <c r="K250" s="130">
        <f t="shared" si="141"/>
        <v>63</v>
      </c>
      <c r="L250" s="129">
        <f t="shared" si="142"/>
        <v>43.614615384615384</v>
      </c>
      <c r="M250" s="128">
        <f t="shared" si="143"/>
        <v>22.692698412698412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53" t="s">
        <v>1207</v>
      </c>
      <c r="B251" s="132">
        <v>40795</v>
      </c>
      <c r="C251" s="129">
        <f>SUMIF(Takings!$B:$B,'2011'!$B251,Takings!C:C)</f>
        <v>1982.71</v>
      </c>
      <c r="D251" s="119">
        <f>SUMIF(Takings!$B:$B,'2011'!$B251,Takings!D:D)</f>
        <v>0</v>
      </c>
      <c r="E251" s="119">
        <f>SUMIF(Takings!$B:$B,'2011'!$B251,Takings!E:E)</f>
        <v>0</v>
      </c>
      <c r="F251" s="128">
        <f>SUMIF(Takings!$B:$B,'2011'!$B251,Takings!F:F)</f>
        <v>1053.2</v>
      </c>
      <c r="G251" s="131">
        <f>SUMIF(Takings!$B:$B,'2011'!$B251,Takings!G:G)</f>
        <v>50</v>
      </c>
      <c r="H251" s="128">
        <f t="shared" si="140"/>
        <v>21.064</v>
      </c>
      <c r="I251" s="129">
        <f>SUMIF(Takings!$B:$B,'2011'!$B251,Takings!I:I)</f>
        <v>929.51</v>
      </c>
      <c r="J251" s="130">
        <f>SUMIF(Takings!$B:$B,'2011'!$B251,Takings!J:J)</f>
        <v>17</v>
      </c>
      <c r="K251" s="130">
        <f t="shared" si="141"/>
        <v>67</v>
      </c>
      <c r="L251" s="129">
        <f t="shared" si="142"/>
        <v>54.677058823529414</v>
      </c>
      <c r="M251" s="128">
        <f t="shared" si="143"/>
        <v>29.592686567164179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53" t="s">
        <v>1207</v>
      </c>
      <c r="B252" s="132">
        <v>40796</v>
      </c>
      <c r="C252" s="129">
        <f>SUMIF(Takings!$B:$B,'2011'!$B252,Takings!C:C)</f>
        <v>677.41</v>
      </c>
      <c r="D252" s="119">
        <f>SUMIF(Takings!$B:$B,'2011'!$B252,Takings!D:D)</f>
        <v>0</v>
      </c>
      <c r="E252" s="119">
        <f>SUMIF(Takings!$B:$B,'2011'!$B252,Takings!E:E)</f>
        <v>0</v>
      </c>
      <c r="F252" s="128">
        <f>SUMIF(Takings!$B:$B,'2011'!$B252,Takings!F:F)</f>
        <v>386.6</v>
      </c>
      <c r="G252" s="131">
        <f>SUMIF(Takings!$B:$B,'2011'!$B252,Takings!G:G)</f>
        <v>24</v>
      </c>
      <c r="H252" s="128">
        <f t="shared" si="140"/>
        <v>16.108333333333334</v>
      </c>
      <c r="I252" s="129">
        <f>SUMIF(Takings!$B:$B,'2011'!$B252,Takings!I:I)</f>
        <v>290.81</v>
      </c>
      <c r="J252" s="130">
        <f>SUMIF(Takings!$B:$B,'2011'!$B252,Takings!J:J)</f>
        <v>5</v>
      </c>
      <c r="K252" s="130">
        <f t="shared" si="141"/>
        <v>29</v>
      </c>
      <c r="L252" s="129">
        <f t="shared" si="142"/>
        <v>58.161999999999999</v>
      </c>
      <c r="M252" s="128">
        <f t="shared" si="143"/>
        <v>23.358965517241383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40797</v>
      </c>
      <c r="C253" s="119">
        <f>SUM(C247:C252)</f>
        <v>7221.66</v>
      </c>
      <c r="D253" s="119">
        <f>VLOOKUP($B253,Takings!$B:$P,3,0)</f>
        <v>2894.27</v>
      </c>
      <c r="E253" s="122">
        <f>SUM(C253:D253)</f>
        <v>10115.93</v>
      </c>
      <c r="F253" s="118"/>
      <c r="G253" s="121">
        <f>SUM(G247:G252)</f>
        <v>239</v>
      </c>
      <c r="H253" s="118">
        <f>AVERAGE(H247:H252)</f>
        <v>17.262569584736251</v>
      </c>
      <c r="I253" s="119">
        <f>SUM(I247:I252)</f>
        <v>2984.91</v>
      </c>
      <c r="J253" s="120">
        <f>SUM(J247:J252)</f>
        <v>54</v>
      </c>
      <c r="K253" s="120">
        <f>SUM(G253,J253)</f>
        <v>293</v>
      </c>
      <c r="L253" s="119">
        <f>AVERAGE(L247:L252)</f>
        <v>58.034112368024132</v>
      </c>
      <c r="M253" s="118">
        <f>AVERAGE(M247:M252)</f>
        <v>24.428087394010927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53" t="s">
        <v>1208</v>
      </c>
      <c r="B254" s="132">
        <v>40798</v>
      </c>
      <c r="C254" s="129">
        <f>SUMIF(Takings!$B:$B,'2011'!$B254,Takings!C:C)</f>
        <v>619.95000000000005</v>
      </c>
      <c r="D254" s="119">
        <f>SUMIF(Takings!$B:$B,'2011'!$B254,Takings!D:D)</f>
        <v>0</v>
      </c>
      <c r="E254" s="119">
        <f>SUMIF(Takings!$B:$B,'2011'!$B254,Takings!E:E)</f>
        <v>0</v>
      </c>
      <c r="F254" s="128">
        <f>SUMIF(Takings!$B:$B,'2011'!$B254,Takings!F:F)</f>
        <v>423.8</v>
      </c>
      <c r="G254" s="131">
        <f>SUMIF(Takings!$B:$B,'2011'!$B254,Takings!G:G)</f>
        <v>21</v>
      </c>
      <c r="H254" s="128">
        <f t="shared" ref="H254:H259" si="144">IFERROR(F254/G254,0)</f>
        <v>20.18095238095238</v>
      </c>
      <c r="I254" s="129">
        <f>SUMIF(Takings!$B:$B,'2011'!$B254,Takings!I:I)</f>
        <v>196.15</v>
      </c>
      <c r="J254" s="130">
        <f>SUMIF(Takings!$B:$B,'2011'!$B254,Takings!J:J)</f>
        <v>4</v>
      </c>
      <c r="K254" s="130">
        <f t="shared" ref="K254:K259" si="145">IFERROR(SUM(G254,J254),0)</f>
        <v>25</v>
      </c>
      <c r="L254" s="129">
        <f t="shared" ref="L254:L259" si="146">IFERROR(MEDIAN(I254/J254),0)</f>
        <v>49.037500000000001</v>
      </c>
      <c r="M254" s="128">
        <f t="shared" ref="M254:M259" si="147">IFERROR(SUM(F254,I254)/K254,0)</f>
        <v>24.798000000000002</v>
      </c>
      <c r="N254" s="127" t="str">
        <f>IF(VLOOKUP($B254,Takings!$B:$P,13,0)=0,"",VLOOKUP($B254,Takings!$B:$P,13,0))</f>
        <v/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53" t="s">
        <v>1208</v>
      </c>
      <c r="B255" s="132">
        <v>40799</v>
      </c>
      <c r="C255" s="129">
        <f>SUMIF(Takings!$B:$B,'2011'!$B255,Takings!C:C)</f>
        <v>1231.42</v>
      </c>
      <c r="D255" s="119">
        <f>SUMIF(Takings!$B:$B,'2011'!$B255,Takings!D:D)</f>
        <v>0</v>
      </c>
      <c r="E255" s="119">
        <f>SUMIF(Takings!$B:$B,'2011'!$B255,Takings!E:E)</f>
        <v>0</v>
      </c>
      <c r="F255" s="128">
        <f>SUMIF(Takings!$B:$B,'2011'!$B255,Takings!F:F)</f>
        <v>821.55</v>
      </c>
      <c r="G255" s="131">
        <f>SUMIF(Takings!$B:$B,'2011'!$B255,Takings!G:G)</f>
        <v>41</v>
      </c>
      <c r="H255" s="128">
        <f t="shared" si="144"/>
        <v>20.037804878048778</v>
      </c>
      <c r="I255" s="129">
        <f>SUMIF(Takings!$B:$B,'2011'!$B255,Takings!I:I)</f>
        <v>409.87</v>
      </c>
      <c r="J255" s="130">
        <f>SUMIF(Takings!$B:$B,'2011'!$B255,Takings!J:J)</f>
        <v>8</v>
      </c>
      <c r="K255" s="130">
        <f t="shared" si="145"/>
        <v>49</v>
      </c>
      <c r="L255" s="129">
        <f t="shared" si="146"/>
        <v>51.233750000000001</v>
      </c>
      <c r="M255" s="128">
        <f t="shared" si="147"/>
        <v>25.131020408163266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53" t="s">
        <v>1208</v>
      </c>
      <c r="B256" s="132">
        <v>40800</v>
      </c>
      <c r="C256" s="129">
        <f>SUMIF(Takings!$B:$B,'2011'!$B256,Takings!C:C)</f>
        <v>1344.95</v>
      </c>
      <c r="D256" s="119">
        <f>SUMIF(Takings!$B:$B,'2011'!$B256,Takings!D:D)</f>
        <v>0</v>
      </c>
      <c r="E256" s="119">
        <f>SUMIF(Takings!$B:$B,'2011'!$B256,Takings!E:E)</f>
        <v>0</v>
      </c>
      <c r="F256" s="128">
        <f>SUMIF(Takings!$B:$B,'2011'!$B256,Takings!F:F)</f>
        <v>651.65</v>
      </c>
      <c r="G256" s="131">
        <f>SUMIF(Takings!$B:$B,'2011'!$B256,Takings!G:G)</f>
        <v>43</v>
      </c>
      <c r="H256" s="128">
        <f t="shared" si="144"/>
        <v>15.154651162790698</v>
      </c>
      <c r="I256" s="129">
        <f>SUMIF(Takings!$B:$B,'2011'!$B256,Takings!I:I)</f>
        <v>693.38</v>
      </c>
      <c r="J256" s="130">
        <f>SUMIF(Takings!$B:$B,'2011'!$B256,Takings!J:J)</f>
        <v>11</v>
      </c>
      <c r="K256" s="130">
        <f t="shared" si="145"/>
        <v>54</v>
      </c>
      <c r="L256" s="129">
        <f t="shared" si="146"/>
        <v>63.034545454545452</v>
      </c>
      <c r="M256" s="128">
        <f t="shared" si="147"/>
        <v>24.907962962962962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53" t="s">
        <v>1208</v>
      </c>
      <c r="B257" s="132">
        <v>40801</v>
      </c>
      <c r="C257" s="129">
        <f>SUMIF(Takings!$B:$B,'2011'!$B257,Takings!C:C)</f>
        <v>1163.01</v>
      </c>
      <c r="D257" s="119">
        <f>SUMIF(Takings!$B:$B,'2011'!$B257,Takings!D:D)</f>
        <v>0</v>
      </c>
      <c r="E257" s="119">
        <f>SUMIF(Takings!$B:$B,'2011'!$B257,Takings!E:E)</f>
        <v>0</v>
      </c>
      <c r="F257" s="128">
        <f>SUMIF(Takings!$B:$B,'2011'!$B257,Takings!F:F)</f>
        <v>595.65</v>
      </c>
      <c r="G257" s="131">
        <f>SUMIF(Takings!$B:$B,'2011'!$B257,Takings!G:G)</f>
        <v>39</v>
      </c>
      <c r="H257" s="128">
        <f t="shared" si="144"/>
        <v>15.273076923076923</v>
      </c>
      <c r="I257" s="129">
        <f>SUMIF(Takings!$B:$B,'2011'!$B257,Takings!I:I)</f>
        <v>567.36</v>
      </c>
      <c r="J257" s="130">
        <f>SUMIF(Takings!$B:$B,'2011'!$B257,Takings!J:J)</f>
        <v>13</v>
      </c>
      <c r="K257" s="130">
        <f t="shared" si="145"/>
        <v>52</v>
      </c>
      <c r="L257" s="129">
        <f t="shared" si="146"/>
        <v>43.643076923076926</v>
      </c>
      <c r="M257" s="128">
        <f t="shared" si="147"/>
        <v>22.365576923076922</v>
      </c>
      <c r="N257" s="127" t="str">
        <f>IF(VLOOKUP($B257,Takings!$B:$P,13,0)=0,"",VLOOKUP($B257,Takings!$B:$P,13,0))</f>
        <v/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53" t="s">
        <v>1208</v>
      </c>
      <c r="B258" s="132">
        <v>40802</v>
      </c>
      <c r="C258" s="129">
        <f>SUMIF(Takings!$B:$B,'2011'!$B258,Takings!C:C)</f>
        <v>1625.39</v>
      </c>
      <c r="D258" s="119">
        <f>SUMIF(Takings!$B:$B,'2011'!$B258,Takings!D:D)</f>
        <v>0</v>
      </c>
      <c r="E258" s="119">
        <f>SUMIF(Takings!$B:$B,'2011'!$B258,Takings!E:E)</f>
        <v>0</v>
      </c>
      <c r="F258" s="128">
        <f>SUMIF(Takings!$B:$B,'2011'!$B258,Takings!F:F)</f>
        <v>691</v>
      </c>
      <c r="G258" s="131">
        <f>SUMIF(Takings!$B:$B,'2011'!$B258,Takings!G:G)</f>
        <v>41</v>
      </c>
      <c r="H258" s="128">
        <f t="shared" si="144"/>
        <v>16.853658536585368</v>
      </c>
      <c r="I258" s="129">
        <f>SUMIF(Takings!$B:$B,'2011'!$B258,Takings!I:I)</f>
        <v>934.39</v>
      </c>
      <c r="J258" s="130">
        <f>SUMIF(Takings!$B:$B,'2011'!$B258,Takings!J:J)</f>
        <v>19</v>
      </c>
      <c r="K258" s="130">
        <f t="shared" si="145"/>
        <v>60</v>
      </c>
      <c r="L258" s="129">
        <f t="shared" si="146"/>
        <v>49.178421052631577</v>
      </c>
      <c r="M258" s="128">
        <f t="shared" si="147"/>
        <v>27.089833333333331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53" t="s">
        <v>1208</v>
      </c>
      <c r="B259" s="132">
        <v>40803</v>
      </c>
      <c r="C259" s="129">
        <f>SUMIF(Takings!$B:$B,'2011'!$B259,Takings!C:C)</f>
        <v>1010.44</v>
      </c>
      <c r="D259" s="119">
        <f>SUMIF(Takings!$B:$B,'2011'!$B259,Takings!D:D)</f>
        <v>0</v>
      </c>
      <c r="E259" s="119">
        <f>SUMIF(Takings!$B:$B,'2011'!$B259,Takings!E:E)</f>
        <v>0</v>
      </c>
      <c r="F259" s="128">
        <f>SUMIF(Takings!$B:$B,'2011'!$B259,Takings!F:F)</f>
        <v>626.5</v>
      </c>
      <c r="G259" s="131">
        <f>SUMIF(Takings!$B:$B,'2011'!$B259,Takings!G:G)</f>
        <v>28</v>
      </c>
      <c r="H259" s="128">
        <f t="shared" si="144"/>
        <v>22.375</v>
      </c>
      <c r="I259" s="129">
        <f>SUMIF(Takings!$B:$B,'2011'!$B259,Takings!I:I)</f>
        <v>383.94</v>
      </c>
      <c r="J259" s="130">
        <f>SUMIF(Takings!$B:$B,'2011'!$B259,Takings!J:J)</f>
        <v>10</v>
      </c>
      <c r="K259" s="130">
        <f t="shared" si="145"/>
        <v>38</v>
      </c>
      <c r="L259" s="129">
        <f t="shared" si="146"/>
        <v>38.393999999999998</v>
      </c>
      <c r="M259" s="128">
        <f t="shared" si="147"/>
        <v>26.590526315789475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40804</v>
      </c>
      <c r="C260" s="119">
        <f>SUM(C254:C259)</f>
        <v>6995.16</v>
      </c>
      <c r="D260" s="119">
        <f>VLOOKUP($B260,Takings!$B:$P,3,0)</f>
        <v>3125.56</v>
      </c>
      <c r="E260" s="122">
        <f>SUM(C260:D260)</f>
        <v>10120.719999999999</v>
      </c>
      <c r="F260" s="118"/>
      <c r="G260" s="121">
        <f>SUM(G254:G259)</f>
        <v>213</v>
      </c>
      <c r="H260" s="118">
        <f>AVERAGE(H254:H259)</f>
        <v>18.312523980242357</v>
      </c>
      <c r="I260" s="119">
        <f>SUM(I254:I259)</f>
        <v>3185.09</v>
      </c>
      <c r="J260" s="120">
        <f>SUM(J254:J259)</f>
        <v>65</v>
      </c>
      <c r="K260" s="120">
        <f>SUM(G260,J260)</f>
        <v>278</v>
      </c>
      <c r="L260" s="119">
        <f>AVERAGE(L254:L259)</f>
        <v>49.086882238375665</v>
      </c>
      <c r="M260" s="118">
        <f>AVERAGE(M254:M259)</f>
        <v>25.147153323887661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53" t="s">
        <v>1209</v>
      </c>
      <c r="B261" s="132">
        <v>40805</v>
      </c>
      <c r="C261" s="129">
        <f>SUMIF(Takings!$B:$B,'2011'!$B261,Takings!C:C)</f>
        <v>648.55999999999995</v>
      </c>
      <c r="D261" s="119">
        <f>SUMIF(Takings!$B:$B,'2011'!$B261,Takings!D:D)</f>
        <v>0</v>
      </c>
      <c r="E261" s="119">
        <f>SUMIF(Takings!$B:$B,'2011'!$B261,Takings!E:E)</f>
        <v>0</v>
      </c>
      <c r="F261" s="128">
        <f>SUMIF(Takings!$B:$B,'2011'!$B261,Takings!F:F)</f>
        <v>412.4</v>
      </c>
      <c r="G261" s="131">
        <f>SUMIF(Takings!$B:$B,'2011'!$B261,Takings!G:G)</f>
        <v>31</v>
      </c>
      <c r="H261" s="128">
        <f t="shared" ref="H261:H266" si="148">IFERROR(F261/G261,0)</f>
        <v>13.303225806451612</v>
      </c>
      <c r="I261" s="129">
        <f>SUMIF(Takings!$B:$B,'2011'!$B261,Takings!I:I)</f>
        <v>236.16</v>
      </c>
      <c r="J261" s="130">
        <f>SUMIF(Takings!$B:$B,'2011'!$B261,Takings!J:J)</f>
        <v>7</v>
      </c>
      <c r="K261" s="130">
        <f t="shared" ref="K261:K266" si="149">IFERROR(SUM(G261,J261),0)</f>
        <v>38</v>
      </c>
      <c r="L261" s="129">
        <f t="shared" ref="L261:L266" si="150">IFERROR(MEDIAN(I261/J261),0)</f>
        <v>33.737142857142857</v>
      </c>
      <c r="M261" s="128">
        <f t="shared" ref="M261:M266" si="151">IFERROR(SUM(F261,I261)/K261,0)</f>
        <v>17.067368421052631</v>
      </c>
      <c r="N261" s="127" t="str">
        <f>IF(VLOOKUP($B261,Takings!$B:$P,13,0)=0,"",VLOOKUP($B261,Takings!$B:$P,13,0))</f>
        <v/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53" t="s">
        <v>1209</v>
      </c>
      <c r="B262" s="132">
        <v>40806</v>
      </c>
      <c r="C262" s="129">
        <f>SUMIF(Takings!$B:$B,'2011'!$B262,Takings!C:C)</f>
        <v>1059.49</v>
      </c>
      <c r="D262" s="119">
        <f>SUMIF(Takings!$B:$B,'2011'!$B262,Takings!D:D)</f>
        <v>0</v>
      </c>
      <c r="E262" s="119">
        <f>SUMIF(Takings!$B:$B,'2011'!$B262,Takings!E:E)</f>
        <v>0</v>
      </c>
      <c r="F262" s="128">
        <f>SUMIF(Takings!$B:$B,'2011'!$B262,Takings!F:F)</f>
        <v>664.3</v>
      </c>
      <c r="G262" s="131">
        <f>SUMIF(Takings!$B:$B,'2011'!$B262,Takings!G:G)</f>
        <v>42</v>
      </c>
      <c r="H262" s="128">
        <f t="shared" si="148"/>
        <v>15.816666666666666</v>
      </c>
      <c r="I262" s="129">
        <f>SUMIF(Takings!$B:$B,'2011'!$B262,Takings!I:I)</f>
        <v>395.19</v>
      </c>
      <c r="J262" s="130">
        <f>SUMIF(Takings!$B:$B,'2011'!$B262,Takings!J:J)</f>
        <v>8</v>
      </c>
      <c r="K262" s="130">
        <f t="shared" si="149"/>
        <v>50</v>
      </c>
      <c r="L262" s="129">
        <f t="shared" si="150"/>
        <v>49.39875</v>
      </c>
      <c r="M262" s="128">
        <f t="shared" si="151"/>
        <v>21.189800000000002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53" t="s">
        <v>1205</v>
      </c>
      <c r="B263" s="132">
        <v>40807</v>
      </c>
      <c r="C263" s="129">
        <f>SUMIF(Takings!$B:$B,'2011'!$B263,Takings!C:C)</f>
        <v>1131.19</v>
      </c>
      <c r="D263" s="119">
        <f>SUMIF(Takings!$B:$B,'2011'!$B263,Takings!D:D)</f>
        <v>0</v>
      </c>
      <c r="E263" s="119">
        <f>SUMIF(Takings!$B:$B,'2011'!$B263,Takings!E:E)</f>
        <v>0</v>
      </c>
      <c r="F263" s="128">
        <f>SUMIF(Takings!$B:$B,'2011'!$B263,Takings!F:F)</f>
        <v>763.75</v>
      </c>
      <c r="G263" s="131">
        <f>SUMIF(Takings!$B:$B,'2011'!$B263,Takings!G:G)</f>
        <v>36</v>
      </c>
      <c r="H263" s="128">
        <f t="shared" si="148"/>
        <v>21.215277777777779</v>
      </c>
      <c r="I263" s="129">
        <f>SUMIF(Takings!$B:$B,'2011'!$B263,Takings!I:I)</f>
        <v>367.44</v>
      </c>
      <c r="J263" s="130">
        <f>SUMIF(Takings!$B:$B,'2011'!$B263,Takings!J:J)</f>
        <v>10</v>
      </c>
      <c r="K263" s="130">
        <f t="shared" si="149"/>
        <v>46</v>
      </c>
      <c r="L263" s="129">
        <f t="shared" si="150"/>
        <v>36.744</v>
      </c>
      <c r="M263" s="128">
        <f t="shared" si="151"/>
        <v>24.591086956521739</v>
      </c>
      <c r="N263" s="127" t="str">
        <f>IF(VLOOKUP($B263,Takings!$B:$P,13,0)=0,"",VLOOKUP($B263,Takings!$B:$P,13,0))</f>
        <v/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53" t="s">
        <v>1205</v>
      </c>
      <c r="B264" s="132">
        <v>40808</v>
      </c>
      <c r="C264" s="129">
        <f>SUMIF(Takings!$B:$B,'2011'!$B264,Takings!C:C)</f>
        <v>1127.19</v>
      </c>
      <c r="D264" s="119">
        <f>SUMIF(Takings!$B:$B,'2011'!$B264,Takings!D:D)</f>
        <v>0</v>
      </c>
      <c r="E264" s="119">
        <f>SUMIF(Takings!$B:$B,'2011'!$B264,Takings!E:E)</f>
        <v>0</v>
      </c>
      <c r="F264" s="128">
        <f>SUMIF(Takings!$B:$B,'2011'!$B264,Takings!F:F)</f>
        <v>830.95</v>
      </c>
      <c r="G264" s="131">
        <f>SUMIF(Takings!$B:$B,'2011'!$B264,Takings!G:G)</f>
        <v>41</v>
      </c>
      <c r="H264" s="128">
        <f t="shared" si="148"/>
        <v>20.26707317073171</v>
      </c>
      <c r="I264" s="129">
        <f>SUMIF(Takings!$B:$B,'2011'!$B264,Takings!I:I)</f>
        <v>296.24</v>
      </c>
      <c r="J264" s="130">
        <f>SUMIF(Takings!$B:$B,'2011'!$B264,Takings!J:J)</f>
        <v>10</v>
      </c>
      <c r="K264" s="130">
        <f t="shared" si="149"/>
        <v>51</v>
      </c>
      <c r="L264" s="129">
        <f t="shared" si="150"/>
        <v>29.624000000000002</v>
      </c>
      <c r="M264" s="128">
        <f t="shared" si="151"/>
        <v>22.101764705882353</v>
      </c>
      <c r="N264" s="127" t="str">
        <f>IF(VLOOKUP($B264,Takings!$B:$P,13,0)=0,"",VLOOKUP($B264,Takings!$B:$P,13,0))</f>
        <v/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53" t="s">
        <v>1205</v>
      </c>
      <c r="B265" s="132">
        <v>40809</v>
      </c>
      <c r="C265" s="129">
        <f>SUMIF(Takings!$B:$B,'2011'!$B265,Takings!C:C)</f>
        <v>2186.9</v>
      </c>
      <c r="D265" s="119">
        <f>SUMIF(Takings!$B:$B,'2011'!$B265,Takings!D:D)</f>
        <v>0</v>
      </c>
      <c r="E265" s="119">
        <f>SUMIF(Takings!$B:$B,'2011'!$B265,Takings!E:E)</f>
        <v>0</v>
      </c>
      <c r="F265" s="128">
        <f>SUMIF(Takings!$B:$B,'2011'!$B265,Takings!F:F)</f>
        <v>1256.4000000000001</v>
      </c>
      <c r="G265" s="131">
        <f>SUMIF(Takings!$B:$B,'2011'!$B265,Takings!G:G)</f>
        <v>52</v>
      </c>
      <c r="H265" s="128">
        <f t="shared" si="148"/>
        <v>24.161538461538463</v>
      </c>
      <c r="I265" s="129">
        <f>SUMIF(Takings!$B:$B,'2011'!$B265,Takings!I:I)</f>
        <v>930.5</v>
      </c>
      <c r="J265" s="130">
        <f>SUMIF(Takings!$B:$B,'2011'!$B265,Takings!J:J)</f>
        <v>16</v>
      </c>
      <c r="K265" s="130">
        <f t="shared" si="149"/>
        <v>68</v>
      </c>
      <c r="L265" s="129">
        <f t="shared" si="150"/>
        <v>58.15625</v>
      </c>
      <c r="M265" s="128">
        <f t="shared" si="151"/>
        <v>32.160294117647062</v>
      </c>
      <c r="N265" s="127" t="str">
        <f>IF(VLOOKUP($B265,Takings!$B:$P,13,0)=0,"",VLOOKUP($B265,Takings!$B:$P,13,0))</f>
        <v/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53" t="s">
        <v>1205</v>
      </c>
      <c r="B266" s="132">
        <v>40810</v>
      </c>
      <c r="C266" s="129">
        <f>SUMIF(Takings!$B:$B,'2011'!$B266,Takings!C:C)</f>
        <v>956.24</v>
      </c>
      <c r="D266" s="119">
        <f>SUMIF(Takings!$B:$B,'2011'!$B266,Takings!D:D)</f>
        <v>0</v>
      </c>
      <c r="E266" s="119">
        <f>SUMIF(Takings!$B:$B,'2011'!$B266,Takings!E:E)</f>
        <v>0</v>
      </c>
      <c r="F266" s="128">
        <f>SUMIF(Takings!$B:$B,'2011'!$B266,Takings!F:F)</f>
        <v>566.15</v>
      </c>
      <c r="G266" s="131">
        <f>SUMIF(Takings!$B:$B,'2011'!$B266,Takings!G:G)</f>
        <v>25</v>
      </c>
      <c r="H266" s="128">
        <f t="shared" si="148"/>
        <v>22.646000000000001</v>
      </c>
      <c r="I266" s="129">
        <f>SUMIF(Takings!$B:$B,'2011'!$B266,Takings!I:I)</f>
        <v>390.09</v>
      </c>
      <c r="J266" s="130">
        <f>SUMIF(Takings!$B:$B,'2011'!$B266,Takings!J:J)</f>
        <v>11</v>
      </c>
      <c r="K266" s="130">
        <f t="shared" si="149"/>
        <v>36</v>
      </c>
      <c r="L266" s="129">
        <f t="shared" si="150"/>
        <v>35.462727272727271</v>
      </c>
      <c r="M266" s="128">
        <f t="shared" si="151"/>
        <v>26.562222222222221</v>
      </c>
      <c r="N266" s="127" t="str">
        <f>IF(VLOOKUP($B266,Takings!$B:$P,13,0)=0,"",VLOOKUP($B266,Takings!$B:$P,13,0))</f>
        <v/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40811</v>
      </c>
      <c r="C267" s="119">
        <f>SUM(C261:C266)</f>
        <v>7109.57</v>
      </c>
      <c r="D267" s="119">
        <f>VLOOKUP($B267,Takings!$B:$P,3,0)</f>
        <v>2896.71</v>
      </c>
      <c r="E267" s="122">
        <f>SUM(C267:D267)</f>
        <v>10006.279999999999</v>
      </c>
      <c r="F267" s="118"/>
      <c r="G267" s="121">
        <f>SUM(G261:G266)</f>
        <v>227</v>
      </c>
      <c r="H267" s="118">
        <f>AVERAGE(H261:H266)</f>
        <v>19.568296980527702</v>
      </c>
      <c r="I267" s="119">
        <f>SUM(I261:I266)</f>
        <v>2615.62</v>
      </c>
      <c r="J267" s="120">
        <f>SUM(J261:J266)</f>
        <v>62</v>
      </c>
      <c r="K267" s="120">
        <f>SUM(G267,J267)</f>
        <v>289</v>
      </c>
      <c r="L267" s="119">
        <f>AVERAGE(L261:L266)</f>
        <v>40.520478354978358</v>
      </c>
      <c r="M267" s="118">
        <f>AVERAGE(M261:M266)</f>
        <v>23.945422737221005</v>
      </c>
      <c r="N267" s="117" t="str">
        <f>IF(VLOOKUP($B267,Takings!$B:$P,13,0)=0,"",VLOOKUP($B267,Takings!$B:$P,13,0))</f>
        <v/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53" t="s">
        <v>1206</v>
      </c>
      <c r="B268" s="132">
        <v>40812</v>
      </c>
      <c r="C268" s="129">
        <f>SUMIF(Takings!$B:$B,'2011'!$B268,Takings!C:C)</f>
        <v>1050.0899999999999</v>
      </c>
      <c r="D268" s="119">
        <f>SUMIF(Takings!$B:$B,'2011'!$B268,Takings!D:D)</f>
        <v>0</v>
      </c>
      <c r="E268" s="119">
        <f>SUMIF(Takings!$B:$B,'2011'!$B268,Takings!E:E)</f>
        <v>0</v>
      </c>
      <c r="F268" s="128">
        <f>SUMIF(Takings!$B:$B,'2011'!$B268,Takings!F:F)</f>
        <v>568.5</v>
      </c>
      <c r="G268" s="131">
        <f>SUMIF(Takings!$B:$B,'2011'!$B268,Takings!G:G)</f>
        <v>28</v>
      </c>
      <c r="H268" s="128">
        <f t="shared" ref="H268:H273" si="152">IFERROR(F268/G268,0)</f>
        <v>20.303571428571427</v>
      </c>
      <c r="I268" s="129">
        <f>SUMIF(Takings!$B:$B,'2011'!$B268,Takings!I:I)</f>
        <v>481.59</v>
      </c>
      <c r="J268" s="130">
        <f>SUMIF(Takings!$B:$B,'2011'!$B268,Takings!J:J)</f>
        <v>12</v>
      </c>
      <c r="K268" s="130">
        <f t="shared" ref="K268:K273" si="153">IFERROR(SUM(G268,J268),0)</f>
        <v>40</v>
      </c>
      <c r="L268" s="129">
        <f t="shared" ref="L268:L273" si="154">IFERROR(MEDIAN(I268/J268),0)</f>
        <v>40.1325</v>
      </c>
      <c r="M268" s="128">
        <f t="shared" ref="M268:M273" si="155">IFERROR(SUM(F268,I268)/K268,0)</f>
        <v>26.252249999999997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53" t="s">
        <v>1206</v>
      </c>
      <c r="B269" s="132">
        <v>40813</v>
      </c>
      <c r="C269" s="129">
        <f>SUMIF(Takings!$B:$B,'2011'!$B269,Takings!C:C)</f>
        <v>1269.3599999999999</v>
      </c>
      <c r="D269" s="119">
        <f>SUMIF(Takings!$B:$B,'2011'!$B269,Takings!D:D)</f>
        <v>0</v>
      </c>
      <c r="E269" s="119">
        <f>SUMIF(Takings!$B:$B,'2011'!$B269,Takings!E:E)</f>
        <v>0</v>
      </c>
      <c r="F269" s="128">
        <f>SUMIF(Takings!$B:$B,'2011'!$B269,Takings!F:F)</f>
        <v>1001.75</v>
      </c>
      <c r="G269" s="131">
        <f>SUMIF(Takings!$B:$B,'2011'!$B269,Takings!G:G)</f>
        <v>41</v>
      </c>
      <c r="H269" s="128">
        <f t="shared" si="152"/>
        <v>24.432926829268293</v>
      </c>
      <c r="I269" s="129">
        <f>SUMIF(Takings!$B:$B,'2011'!$B269,Takings!I:I)</f>
        <v>267.61</v>
      </c>
      <c r="J269" s="130">
        <f>SUMIF(Takings!$B:$B,'2011'!$B269,Takings!J:J)</f>
        <v>9</v>
      </c>
      <c r="K269" s="130">
        <f t="shared" si="153"/>
        <v>50</v>
      </c>
      <c r="L269" s="129">
        <f t="shared" si="154"/>
        <v>29.734444444444446</v>
      </c>
      <c r="M269" s="128">
        <f t="shared" si="155"/>
        <v>25.387200000000004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53" t="s">
        <v>1206</v>
      </c>
      <c r="B270" s="132">
        <v>40814</v>
      </c>
      <c r="C270" s="129">
        <f>SUMIF(Takings!$B:$B,'2011'!$B270,Takings!C:C)</f>
        <v>1159.3499999999999</v>
      </c>
      <c r="D270" s="119">
        <f>SUMIF(Takings!$B:$B,'2011'!$B270,Takings!D:D)</f>
        <v>0</v>
      </c>
      <c r="E270" s="119">
        <f>SUMIF(Takings!$B:$B,'2011'!$B270,Takings!E:E)</f>
        <v>0</v>
      </c>
      <c r="F270" s="128">
        <f>SUMIF(Takings!$B:$B,'2011'!$B270,Takings!F:F)</f>
        <v>516.70000000000005</v>
      </c>
      <c r="G270" s="131">
        <f>SUMIF(Takings!$B:$B,'2011'!$B270,Takings!G:G)</f>
        <v>35</v>
      </c>
      <c r="H270" s="128">
        <f t="shared" si="152"/>
        <v>14.762857142857143</v>
      </c>
      <c r="I270" s="129">
        <f>SUMIF(Takings!$B:$B,'2011'!$B270,Takings!I:I)</f>
        <v>642.65</v>
      </c>
      <c r="J270" s="130">
        <f>SUMIF(Takings!$B:$B,'2011'!$B270,Takings!J:J)</f>
        <v>12</v>
      </c>
      <c r="K270" s="130">
        <f t="shared" si="153"/>
        <v>47</v>
      </c>
      <c r="L270" s="129">
        <f t="shared" si="154"/>
        <v>53.554166666666667</v>
      </c>
      <c r="M270" s="128">
        <f t="shared" si="155"/>
        <v>24.667021276595744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53" t="s">
        <v>1206</v>
      </c>
      <c r="B271" s="132">
        <v>40815</v>
      </c>
      <c r="C271" s="129">
        <f>SUMIF(Takings!$B:$B,'2011'!$B271,Takings!C:C)</f>
        <v>2415.87</v>
      </c>
      <c r="D271" s="119">
        <f>SUMIF(Takings!$B:$B,'2011'!$B271,Takings!D:D)</f>
        <v>0</v>
      </c>
      <c r="E271" s="119">
        <f>SUMIF(Takings!$B:$B,'2011'!$B271,Takings!E:E)</f>
        <v>0</v>
      </c>
      <c r="F271" s="128">
        <f>SUMIF(Takings!$B:$B,'2011'!$B271,Takings!F:F)</f>
        <v>1125.2</v>
      </c>
      <c r="G271" s="131">
        <f>SUMIF(Takings!$B:$B,'2011'!$B271,Takings!G:G)</f>
        <v>45</v>
      </c>
      <c r="H271" s="128">
        <f t="shared" si="152"/>
        <v>25.004444444444445</v>
      </c>
      <c r="I271" s="129">
        <f>SUMIF(Takings!$B:$B,'2011'!$B271,Takings!I:I)</f>
        <v>1340.67</v>
      </c>
      <c r="J271" s="130">
        <f>SUMIF(Takings!$B:$B,'2011'!$B271,Takings!J:J)</f>
        <v>14</v>
      </c>
      <c r="K271" s="130">
        <f t="shared" si="153"/>
        <v>59</v>
      </c>
      <c r="L271" s="129">
        <f t="shared" si="154"/>
        <v>95.762142857142862</v>
      </c>
      <c r="M271" s="128">
        <f t="shared" si="155"/>
        <v>41.794406779661017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53" t="s">
        <v>1206</v>
      </c>
      <c r="B272" s="132">
        <v>40816</v>
      </c>
      <c r="C272" s="129">
        <f>SUMIF(Takings!$B:$B,'2011'!$B272,Takings!C:C)</f>
        <v>1792.9</v>
      </c>
      <c r="D272" s="119">
        <f>SUMIF(Takings!$B:$B,'2011'!$B272,Takings!D:D)</f>
        <v>0</v>
      </c>
      <c r="E272" s="119">
        <f>SUMIF(Takings!$B:$B,'2011'!$B272,Takings!E:E)</f>
        <v>0</v>
      </c>
      <c r="F272" s="128">
        <f>SUMIF(Takings!$B:$B,'2011'!$B272,Takings!F:F)</f>
        <v>1133</v>
      </c>
      <c r="G272" s="131">
        <f>SUMIF(Takings!$B:$B,'2011'!$B272,Takings!G:G)</f>
        <v>53</v>
      </c>
      <c r="H272" s="128">
        <f t="shared" si="152"/>
        <v>21.377358490566039</v>
      </c>
      <c r="I272" s="129">
        <f>SUMIF(Takings!$B:$B,'2011'!$B272,Takings!I:I)</f>
        <v>659.9</v>
      </c>
      <c r="J272" s="130">
        <f>SUMIF(Takings!$B:$B,'2011'!$B272,Takings!J:J)</f>
        <v>9</v>
      </c>
      <c r="K272" s="130">
        <f t="shared" si="153"/>
        <v>62</v>
      </c>
      <c r="L272" s="129">
        <f t="shared" si="154"/>
        <v>73.322222222222223</v>
      </c>
      <c r="M272" s="128">
        <f t="shared" si="155"/>
        <v>28.917741935483871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53" t="s">
        <v>1206</v>
      </c>
      <c r="B273" s="132">
        <v>40817</v>
      </c>
      <c r="C273" s="129">
        <f>SUMIF(Takings!$B:$B,'2011'!$B273,Takings!C:C)</f>
        <v>933.64</v>
      </c>
      <c r="D273" s="119">
        <f>SUMIF(Takings!$B:$B,'2011'!$B273,Takings!D:D)</f>
        <v>0</v>
      </c>
      <c r="E273" s="119">
        <f>SUMIF(Takings!$B:$B,'2011'!$B273,Takings!E:E)</f>
        <v>0</v>
      </c>
      <c r="F273" s="128">
        <f>SUMIF(Takings!$B:$B,'2011'!$B273,Takings!F:F)</f>
        <v>534.1</v>
      </c>
      <c r="G273" s="131">
        <f>SUMIF(Takings!$B:$B,'2011'!$B273,Takings!G:G)</f>
        <v>25</v>
      </c>
      <c r="H273" s="128">
        <f t="shared" si="152"/>
        <v>21.364000000000001</v>
      </c>
      <c r="I273" s="129">
        <f>SUMIF(Takings!$B:$B,'2011'!$B273,Takings!I:I)</f>
        <v>399.54</v>
      </c>
      <c r="J273" s="130">
        <f>SUMIF(Takings!$B:$B,'2011'!$B273,Takings!J:J)</f>
        <v>7</v>
      </c>
      <c r="K273" s="130">
        <f t="shared" si="153"/>
        <v>32</v>
      </c>
      <c r="L273" s="129">
        <f t="shared" si="154"/>
        <v>57.07714285714286</v>
      </c>
      <c r="M273" s="128">
        <f t="shared" si="155"/>
        <v>29.176250000000003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40818</v>
      </c>
      <c r="C274" s="119">
        <f>SUM(C268:C273)</f>
        <v>8621.2099999999991</v>
      </c>
      <c r="D274" s="119">
        <f>VLOOKUP($B274,Takings!$B:$P,3,0)</f>
        <v>2155.3000000000002</v>
      </c>
      <c r="E274" s="122">
        <f>SUM(C274:D274)</f>
        <v>10776.509999999998</v>
      </c>
      <c r="F274" s="118"/>
      <c r="G274" s="121">
        <f>SUM(G268:G273)</f>
        <v>227</v>
      </c>
      <c r="H274" s="118">
        <f>AVERAGE(H268:H273)</f>
        <v>21.20752638928456</v>
      </c>
      <c r="I274" s="119">
        <f>SUM(I268:I273)</f>
        <v>3791.96</v>
      </c>
      <c r="J274" s="120">
        <f>SUM(J268:J273)</f>
        <v>63</v>
      </c>
      <c r="K274" s="120">
        <f>SUM(G274,J274)</f>
        <v>290</v>
      </c>
      <c r="L274" s="119">
        <f>AVERAGE(L268:L273)</f>
        <v>58.263769841269841</v>
      </c>
      <c r="M274" s="118">
        <f>AVERAGE(M268:M273)</f>
        <v>29.365811665290106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53" t="s">
        <v>1207</v>
      </c>
      <c r="B275" s="132">
        <v>40819</v>
      </c>
      <c r="C275" s="129">
        <f>SUMIF(Takings!$B:$B,'2011'!$B275,Takings!C:C)</f>
        <v>863.64</v>
      </c>
      <c r="D275" s="119">
        <f>SUMIF(Takings!$B:$B,'2011'!$B275,Takings!D:D)</f>
        <v>0</v>
      </c>
      <c r="E275" s="119">
        <f>SUMIF(Takings!$B:$B,'2011'!$B275,Takings!E:E)</f>
        <v>0</v>
      </c>
      <c r="F275" s="128">
        <f>SUMIF(Takings!$B:$B,'2011'!$B275,Takings!F:F)</f>
        <v>531.4</v>
      </c>
      <c r="G275" s="131">
        <f>SUMIF(Takings!$B:$B,'2011'!$B275,Takings!G:G)</f>
        <v>32</v>
      </c>
      <c r="H275" s="128">
        <f t="shared" ref="H275:H280" si="156">IFERROR(F275/G275,0)</f>
        <v>16.606249999999999</v>
      </c>
      <c r="I275" s="129">
        <f>SUMIF(Takings!$B:$B,'2011'!$B275,Takings!I:I)</f>
        <v>332.24</v>
      </c>
      <c r="J275" s="130">
        <f>SUMIF(Takings!$B:$B,'2011'!$B275,Takings!J:J)</f>
        <v>7</v>
      </c>
      <c r="K275" s="130">
        <f t="shared" ref="K275:K280" si="157">IFERROR(SUM(G275,J275),0)</f>
        <v>39</v>
      </c>
      <c r="L275" s="129">
        <f t="shared" ref="L275:L280" si="158">IFERROR(MEDIAN(I275/J275),0)</f>
        <v>47.462857142857146</v>
      </c>
      <c r="M275" s="128">
        <f t="shared" ref="M275:M280" si="159">IFERROR(SUM(F275,I275)/K275,0)</f>
        <v>22.144615384615385</v>
      </c>
      <c r="N275" s="127" t="str">
        <f>IF(VLOOKUP($B275,Takings!$B:$P,13,0)=0,"",VLOOKUP($B275,Takings!$B:$P,13,0))</f>
        <v/>
      </c>
      <c r="O275" s="126" t="str">
        <f>IF(VLOOKUP($B275,Takings!$B:$P,14,0)=0,"",VLOOKUP($B275,Takings!$B:$P,14,0))</f>
        <v/>
      </c>
      <c r="P275" s="125" t="str">
        <f>IF(VLOOKUP($B275,Takings!$B:$P,15,0)=0,"",VLOOKUP($B275,Takings!$B:$P,15,0))</f>
        <v/>
      </c>
    </row>
    <row r="276" spans="1:16" x14ac:dyDescent="0.35">
      <c r="A276" s="153" t="s">
        <v>1207</v>
      </c>
      <c r="B276" s="132">
        <v>40820</v>
      </c>
      <c r="C276" s="129">
        <f>SUMIF(Takings!$B:$B,'2011'!$B276,Takings!C:C)</f>
        <v>1308.6400000000001</v>
      </c>
      <c r="D276" s="119">
        <f>SUMIF(Takings!$B:$B,'2011'!$B276,Takings!D:D)</f>
        <v>0</v>
      </c>
      <c r="E276" s="119">
        <f>SUMIF(Takings!$B:$B,'2011'!$B276,Takings!E:E)</f>
        <v>0</v>
      </c>
      <c r="F276" s="128">
        <f>SUMIF(Takings!$B:$B,'2011'!$B276,Takings!F:F)</f>
        <v>439.65</v>
      </c>
      <c r="G276" s="131">
        <f>SUMIF(Takings!$B:$B,'2011'!$B276,Takings!G:G)</f>
        <v>31</v>
      </c>
      <c r="H276" s="128">
        <f t="shared" si="156"/>
        <v>14.182258064516128</v>
      </c>
      <c r="I276" s="129">
        <f>SUMIF(Takings!$B:$B,'2011'!$B276,Takings!I:I)</f>
        <v>868.99</v>
      </c>
      <c r="J276" s="130">
        <f>SUMIF(Takings!$B:$B,'2011'!$B276,Takings!J:J)</f>
        <v>14</v>
      </c>
      <c r="K276" s="130">
        <f t="shared" si="157"/>
        <v>45</v>
      </c>
      <c r="L276" s="129">
        <f t="shared" si="158"/>
        <v>62.070714285714288</v>
      </c>
      <c r="M276" s="128">
        <f t="shared" si="159"/>
        <v>29.080888888888886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x14ac:dyDescent="0.35">
      <c r="A277" s="153" t="s">
        <v>1207</v>
      </c>
      <c r="B277" s="132">
        <v>40821</v>
      </c>
      <c r="C277" s="129">
        <f>SUMIF(Takings!$B:$B,'2011'!$B277,Takings!C:C)</f>
        <v>1179</v>
      </c>
      <c r="D277" s="119">
        <f>SUMIF(Takings!$B:$B,'2011'!$B277,Takings!D:D)</f>
        <v>0</v>
      </c>
      <c r="E277" s="119">
        <f>SUMIF(Takings!$B:$B,'2011'!$B277,Takings!E:E)</f>
        <v>0</v>
      </c>
      <c r="F277" s="128">
        <f>SUMIF(Takings!$B:$B,'2011'!$B277,Takings!F:F)</f>
        <v>612</v>
      </c>
      <c r="G277" s="131">
        <f>SUMIF(Takings!$B:$B,'2011'!$B277,Takings!G:G)</f>
        <v>45</v>
      </c>
      <c r="H277" s="128">
        <f t="shared" si="156"/>
        <v>13.6</v>
      </c>
      <c r="I277" s="129">
        <f>SUMIF(Takings!$B:$B,'2011'!$B277,Takings!I:I)</f>
        <v>567</v>
      </c>
      <c r="J277" s="130">
        <f>SUMIF(Takings!$B:$B,'2011'!$B277,Takings!J:J)</f>
        <v>9</v>
      </c>
      <c r="K277" s="130">
        <f t="shared" si="157"/>
        <v>54</v>
      </c>
      <c r="L277" s="129">
        <f t="shared" si="158"/>
        <v>63</v>
      </c>
      <c r="M277" s="128">
        <f t="shared" si="159"/>
        <v>21.833333333333332</v>
      </c>
      <c r="N277" s="127" t="str">
        <f>IF(VLOOKUP($B277,Takings!$B:$P,13,0)=0,"",VLOOKUP($B277,Takings!$B:$P,13,0))</f>
        <v/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53" t="s">
        <v>1207</v>
      </c>
      <c r="B278" s="132">
        <v>40822</v>
      </c>
      <c r="C278" s="129">
        <f>SUMIF(Takings!$B:$B,'2011'!$B278,Takings!C:C)</f>
        <v>1750.53</v>
      </c>
      <c r="D278" s="119">
        <f>SUMIF(Takings!$B:$B,'2011'!$B278,Takings!D:D)</f>
        <v>0</v>
      </c>
      <c r="E278" s="119">
        <f>SUMIF(Takings!$B:$B,'2011'!$B278,Takings!E:E)</f>
        <v>0</v>
      </c>
      <c r="F278" s="128">
        <f>SUMIF(Takings!$B:$B,'2011'!$B278,Takings!F:F)</f>
        <v>735.35</v>
      </c>
      <c r="G278" s="131">
        <f>SUMIF(Takings!$B:$B,'2011'!$B278,Takings!G:G)</f>
        <v>49</v>
      </c>
      <c r="H278" s="128">
        <f t="shared" si="156"/>
        <v>15.007142857142858</v>
      </c>
      <c r="I278" s="129">
        <f>SUMIF(Takings!$B:$B,'2011'!$B278,Takings!I:I)</f>
        <v>1015.18</v>
      </c>
      <c r="J278" s="130">
        <f>SUMIF(Takings!$B:$B,'2011'!$B278,Takings!J:J)</f>
        <v>13</v>
      </c>
      <c r="K278" s="130">
        <f t="shared" si="157"/>
        <v>62</v>
      </c>
      <c r="L278" s="129">
        <f t="shared" si="158"/>
        <v>78.090769230769226</v>
      </c>
      <c r="M278" s="128">
        <f t="shared" si="159"/>
        <v>28.234354838709677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53" t="s">
        <v>1207</v>
      </c>
      <c r="B279" s="132">
        <v>40823</v>
      </c>
      <c r="C279" s="129">
        <f>SUMIF(Takings!$B:$B,'2011'!$B279,Takings!C:C)</f>
        <v>1780.57</v>
      </c>
      <c r="D279" s="119">
        <f>SUMIF(Takings!$B:$B,'2011'!$B279,Takings!D:D)</f>
        <v>0</v>
      </c>
      <c r="E279" s="119">
        <f>SUMIF(Takings!$B:$B,'2011'!$B279,Takings!E:E)</f>
        <v>0</v>
      </c>
      <c r="F279" s="128">
        <f>SUMIF(Takings!$B:$B,'2011'!$B279,Takings!F:F)</f>
        <v>977</v>
      </c>
      <c r="G279" s="131">
        <f>SUMIF(Takings!$B:$B,'2011'!$B279,Takings!G:G)</f>
        <v>51</v>
      </c>
      <c r="H279" s="128">
        <f t="shared" si="156"/>
        <v>19.156862745098039</v>
      </c>
      <c r="I279" s="129">
        <f>SUMIF(Takings!$B:$B,'2011'!$B279,Takings!I:I)</f>
        <v>803.57</v>
      </c>
      <c r="J279" s="130">
        <f>SUMIF(Takings!$B:$B,'2011'!$B279,Takings!J:J)</f>
        <v>14</v>
      </c>
      <c r="K279" s="130">
        <f t="shared" si="157"/>
        <v>65</v>
      </c>
      <c r="L279" s="129">
        <f t="shared" si="158"/>
        <v>57.397857142857148</v>
      </c>
      <c r="M279" s="128">
        <f t="shared" si="159"/>
        <v>27.393384615384619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53" t="s">
        <v>1207</v>
      </c>
      <c r="B280" s="132">
        <v>40824</v>
      </c>
      <c r="C280" s="129">
        <f>SUMIF(Takings!$B:$B,'2011'!$B280,Takings!C:C)</f>
        <v>1411</v>
      </c>
      <c r="D280" s="119">
        <f>SUMIF(Takings!$B:$B,'2011'!$B280,Takings!D:D)</f>
        <v>0</v>
      </c>
      <c r="E280" s="119">
        <f>SUMIF(Takings!$B:$B,'2011'!$B280,Takings!E:E)</f>
        <v>0</v>
      </c>
      <c r="F280" s="128">
        <f>SUMIF(Takings!$B:$B,'2011'!$B280,Takings!F:F)</f>
        <v>781.65</v>
      </c>
      <c r="G280" s="131">
        <f>SUMIF(Takings!$B:$B,'2011'!$B280,Takings!G:G)</f>
        <v>30</v>
      </c>
      <c r="H280" s="128">
        <f t="shared" si="156"/>
        <v>26.055</v>
      </c>
      <c r="I280" s="129">
        <f>SUMIF(Takings!$B:$B,'2011'!$B280,Takings!I:I)</f>
        <v>629.35</v>
      </c>
      <c r="J280" s="130">
        <f>SUMIF(Takings!$B:$B,'2011'!$B280,Takings!J:J)</f>
        <v>11</v>
      </c>
      <c r="K280" s="130">
        <f t="shared" si="157"/>
        <v>41</v>
      </c>
      <c r="L280" s="129">
        <f t="shared" si="158"/>
        <v>57.213636363636368</v>
      </c>
      <c r="M280" s="128">
        <f t="shared" si="159"/>
        <v>34.414634146341463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40825</v>
      </c>
      <c r="C281" s="119">
        <f>SUM(C275:C280)</f>
        <v>8293.380000000001</v>
      </c>
      <c r="D281" s="119">
        <f>VLOOKUP($B281,Takings!$B:$P,3,0)</f>
        <v>3359.16</v>
      </c>
      <c r="E281" s="122">
        <f>SUM(C281:D281)</f>
        <v>11652.54</v>
      </c>
      <c r="F281" s="118"/>
      <c r="G281" s="121">
        <f>SUM(G275:G280)</f>
        <v>238</v>
      </c>
      <c r="H281" s="118">
        <f>AVERAGE(H275:H280)</f>
        <v>17.43458561112617</v>
      </c>
      <c r="I281" s="119">
        <f>SUM(I275:I280)</f>
        <v>4216.33</v>
      </c>
      <c r="J281" s="120">
        <f>SUM(J275:J280)</f>
        <v>68</v>
      </c>
      <c r="K281" s="120">
        <f>SUM(G281,J281)</f>
        <v>306</v>
      </c>
      <c r="L281" s="119">
        <f>AVERAGE(L275:L280)</f>
        <v>60.872639027639025</v>
      </c>
      <c r="M281" s="118">
        <f>AVERAGE(M275:M280)</f>
        <v>27.183535201212223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53" t="s">
        <v>1208</v>
      </c>
      <c r="B282" s="132">
        <v>40826</v>
      </c>
      <c r="C282" s="129">
        <f>SUMIF(Takings!$B:$B,'2011'!$B282,Takings!C:C)</f>
        <v>1154.52</v>
      </c>
      <c r="D282" s="119">
        <f>SUMIF(Takings!$B:$B,'2011'!$B282,Takings!D:D)</f>
        <v>0</v>
      </c>
      <c r="E282" s="119">
        <f>SUMIF(Takings!$B:$B,'2011'!$B282,Takings!E:E)</f>
        <v>0</v>
      </c>
      <c r="F282" s="128">
        <f>SUMIF(Takings!$B:$B,'2011'!$B282,Takings!F:F)</f>
        <v>764.1</v>
      </c>
      <c r="G282" s="131">
        <f>SUMIF(Takings!$B:$B,'2011'!$B282,Takings!G:G)</f>
        <v>35</v>
      </c>
      <c r="H282" s="128">
        <f t="shared" ref="H282:H287" si="160">IFERROR(F282/G282,0)</f>
        <v>21.831428571428571</v>
      </c>
      <c r="I282" s="129">
        <f>SUMIF(Takings!$B:$B,'2011'!$B282,Takings!I:I)</f>
        <v>390.42</v>
      </c>
      <c r="J282" s="130">
        <f>SUMIF(Takings!$B:$B,'2011'!$B282,Takings!J:J)</f>
        <v>10</v>
      </c>
      <c r="K282" s="130">
        <f t="shared" ref="K282:K287" si="161">IFERROR(SUM(G282,J282),0)</f>
        <v>45</v>
      </c>
      <c r="L282" s="129">
        <f t="shared" ref="L282:L287" si="162">IFERROR(MEDIAN(I282/J282),0)</f>
        <v>39.042000000000002</v>
      </c>
      <c r="M282" s="128">
        <f t="shared" ref="M282:M287" si="163">IFERROR(SUM(F282,I282)/K282,0)</f>
        <v>25.655999999999999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53" t="s">
        <v>1208</v>
      </c>
      <c r="B283" s="132">
        <v>40827</v>
      </c>
      <c r="C283" s="129">
        <f>SUMIF(Takings!$B:$B,'2011'!$B283,Takings!C:C)</f>
        <v>839.02</v>
      </c>
      <c r="D283" s="119">
        <f>SUMIF(Takings!$B:$B,'2011'!$B283,Takings!D:D)</f>
        <v>0</v>
      </c>
      <c r="E283" s="119">
        <f>SUMIF(Takings!$B:$B,'2011'!$B283,Takings!E:E)</f>
        <v>0</v>
      </c>
      <c r="F283" s="128">
        <f>SUMIF(Takings!$B:$B,'2011'!$B283,Takings!F:F)</f>
        <v>341.25</v>
      </c>
      <c r="G283" s="131">
        <f>SUMIF(Takings!$B:$B,'2011'!$B283,Takings!G:G)</f>
        <v>27</v>
      </c>
      <c r="H283" s="128">
        <f t="shared" si="160"/>
        <v>12.638888888888889</v>
      </c>
      <c r="I283" s="129">
        <f>SUMIF(Takings!$B:$B,'2011'!$B283,Takings!I:I)</f>
        <v>497.77</v>
      </c>
      <c r="J283" s="130">
        <f>SUMIF(Takings!$B:$B,'2011'!$B283,Takings!J:J)</f>
        <v>13</v>
      </c>
      <c r="K283" s="130">
        <f t="shared" si="161"/>
        <v>40</v>
      </c>
      <c r="L283" s="129">
        <f t="shared" si="162"/>
        <v>38.29</v>
      </c>
      <c r="M283" s="128">
        <f t="shared" si="163"/>
        <v>20.9755</v>
      </c>
      <c r="N283" s="127" t="str">
        <f>IF(VLOOKUP($B283,Takings!$B:$P,13,0)=0,"",VLOOKUP($B283,Takings!$B:$P,13,0))</f>
        <v/>
      </c>
      <c r="O283" s="126" t="str">
        <f>IF(VLOOKUP($B283,Takings!$B:$P,14,0)=0,"",VLOOKUP($B283,Takings!$B:$P,14,0))</f>
        <v/>
      </c>
      <c r="P283" s="125" t="str">
        <f>IF(VLOOKUP($B283,Takings!$B:$P,15,0)=0,"",VLOOKUP($B283,Takings!$B:$P,15,0))</f>
        <v/>
      </c>
    </row>
    <row r="284" spans="1:16" x14ac:dyDescent="0.35">
      <c r="A284" s="153" t="s">
        <v>1208</v>
      </c>
      <c r="B284" s="132">
        <v>40828</v>
      </c>
      <c r="C284" s="129">
        <f>SUMIF(Takings!$B:$B,'2011'!$B284,Takings!C:C)</f>
        <v>1593.72</v>
      </c>
      <c r="D284" s="119">
        <f>SUMIF(Takings!$B:$B,'2011'!$B284,Takings!D:D)</f>
        <v>0</v>
      </c>
      <c r="E284" s="119">
        <f>SUMIF(Takings!$B:$B,'2011'!$B284,Takings!E:E)</f>
        <v>0</v>
      </c>
      <c r="F284" s="128">
        <f>SUMIF(Takings!$B:$B,'2011'!$B284,Takings!F:F)</f>
        <v>791.77</v>
      </c>
      <c r="G284" s="131">
        <f>SUMIF(Takings!$B:$B,'2011'!$B284,Takings!G:G)</f>
        <v>44</v>
      </c>
      <c r="H284" s="128">
        <f t="shared" si="160"/>
        <v>17.994772727272728</v>
      </c>
      <c r="I284" s="129">
        <f>SUMIF(Takings!$B:$B,'2011'!$B284,Takings!I:I)</f>
        <v>801.95</v>
      </c>
      <c r="J284" s="130">
        <f>SUMIF(Takings!$B:$B,'2011'!$B284,Takings!J:J)</f>
        <v>15</v>
      </c>
      <c r="K284" s="130">
        <f t="shared" si="161"/>
        <v>59</v>
      </c>
      <c r="L284" s="129">
        <f t="shared" si="162"/>
        <v>53.463333333333338</v>
      </c>
      <c r="M284" s="128">
        <f t="shared" si="163"/>
        <v>27.012203389830511</v>
      </c>
      <c r="N284" s="127" t="str">
        <f>IF(VLOOKUP($B284,Takings!$B:$P,13,0)=0,"",VLOOKUP($B284,Takings!$B:$P,13,0))</f>
        <v/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53" t="s">
        <v>1208</v>
      </c>
      <c r="B285" s="132">
        <v>40829</v>
      </c>
      <c r="C285" s="129">
        <f>SUMIF(Takings!$B:$B,'2011'!$B285,Takings!C:C)</f>
        <v>1104.23</v>
      </c>
      <c r="D285" s="119">
        <f>SUMIF(Takings!$B:$B,'2011'!$B285,Takings!D:D)</f>
        <v>0</v>
      </c>
      <c r="E285" s="119">
        <f>SUMIF(Takings!$B:$B,'2011'!$B285,Takings!E:E)</f>
        <v>0</v>
      </c>
      <c r="F285" s="128">
        <f>SUMIF(Takings!$B:$B,'2011'!$B285,Takings!F:F)</f>
        <v>708.4</v>
      </c>
      <c r="G285" s="131">
        <f>SUMIF(Takings!$B:$B,'2011'!$B285,Takings!G:G)</f>
        <v>35</v>
      </c>
      <c r="H285" s="128">
        <f t="shared" si="160"/>
        <v>20.239999999999998</v>
      </c>
      <c r="I285" s="129">
        <f>SUMIF(Takings!$B:$B,'2011'!$B285,Takings!I:I)</f>
        <v>395.83</v>
      </c>
      <c r="J285" s="130">
        <f>SUMIF(Takings!$B:$B,'2011'!$B285,Takings!J:J)</f>
        <v>13</v>
      </c>
      <c r="K285" s="130">
        <f t="shared" si="161"/>
        <v>48</v>
      </c>
      <c r="L285" s="129">
        <f t="shared" si="162"/>
        <v>30.448461538461537</v>
      </c>
      <c r="M285" s="128">
        <f t="shared" si="163"/>
        <v>23.004791666666666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53" t="s">
        <v>1208</v>
      </c>
      <c r="B286" s="132">
        <v>40830</v>
      </c>
      <c r="C286" s="129">
        <f>SUMIF(Takings!$B:$B,'2011'!$B286,Takings!C:C)</f>
        <v>1637.25</v>
      </c>
      <c r="D286" s="119">
        <f>SUMIF(Takings!$B:$B,'2011'!$B286,Takings!D:D)</f>
        <v>0</v>
      </c>
      <c r="E286" s="119">
        <f>SUMIF(Takings!$B:$B,'2011'!$B286,Takings!E:E)</f>
        <v>0</v>
      </c>
      <c r="F286" s="128">
        <f>SUMIF(Takings!$B:$B,'2011'!$B286,Takings!F:F)</f>
        <v>1223.75</v>
      </c>
      <c r="G286" s="131">
        <f>SUMIF(Takings!$B:$B,'2011'!$B286,Takings!G:G)</f>
        <v>37</v>
      </c>
      <c r="H286" s="128">
        <f t="shared" si="160"/>
        <v>33.074324324324323</v>
      </c>
      <c r="I286" s="129">
        <f>SUMIF(Takings!$B:$B,'2011'!$B286,Takings!I:I)</f>
        <v>413.51</v>
      </c>
      <c r="J286" s="130">
        <f>SUMIF(Takings!$B:$B,'2011'!$B286,Takings!J:J)</f>
        <v>11</v>
      </c>
      <c r="K286" s="130">
        <f t="shared" si="161"/>
        <v>48</v>
      </c>
      <c r="L286" s="129">
        <f t="shared" si="162"/>
        <v>37.591818181818184</v>
      </c>
      <c r="M286" s="128">
        <f t="shared" si="163"/>
        <v>34.109583333333333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53" t="s">
        <v>1208</v>
      </c>
      <c r="B287" s="132">
        <v>40831</v>
      </c>
      <c r="C287" s="129">
        <f>SUMIF(Takings!$B:$B,'2011'!$B287,Takings!C:C)</f>
        <v>766.64</v>
      </c>
      <c r="D287" s="119">
        <f>SUMIF(Takings!$B:$B,'2011'!$B287,Takings!D:D)</f>
        <v>0</v>
      </c>
      <c r="E287" s="119">
        <f>SUMIF(Takings!$B:$B,'2011'!$B287,Takings!E:E)</f>
        <v>0</v>
      </c>
      <c r="F287" s="128">
        <f>SUMIF(Takings!$B:$B,'2011'!$B287,Takings!F:F)</f>
        <v>500.15</v>
      </c>
      <c r="G287" s="131">
        <f>SUMIF(Takings!$B:$B,'2011'!$B287,Takings!G:G)</f>
        <v>24</v>
      </c>
      <c r="H287" s="128">
        <f t="shared" si="160"/>
        <v>20.839583333333334</v>
      </c>
      <c r="I287" s="129">
        <f>SUMIF(Takings!$B:$B,'2011'!$B287,Takings!I:I)</f>
        <v>276.49</v>
      </c>
      <c r="J287" s="130">
        <f>SUMIF(Takings!$B:$B,'2011'!$B287,Takings!J:J)</f>
        <v>9</v>
      </c>
      <c r="K287" s="130">
        <f t="shared" si="161"/>
        <v>33</v>
      </c>
      <c r="L287" s="129">
        <f t="shared" si="162"/>
        <v>30.721111111111114</v>
      </c>
      <c r="M287" s="128">
        <f t="shared" si="163"/>
        <v>23.534545454545455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40832</v>
      </c>
      <c r="C288" s="119">
        <f>SUM(C282:C287)</f>
        <v>7095.38</v>
      </c>
      <c r="D288" s="119">
        <f>VLOOKUP($B288,Takings!$B:$P,3,0)</f>
        <v>4478.58</v>
      </c>
      <c r="E288" s="122">
        <f>SUM(C288:D288)</f>
        <v>11573.96</v>
      </c>
      <c r="F288" s="118"/>
      <c r="G288" s="121">
        <f>SUM(G282:G287)</f>
        <v>202</v>
      </c>
      <c r="H288" s="118">
        <f>AVERAGE(H282:H287)</f>
        <v>21.103166307541308</v>
      </c>
      <c r="I288" s="119">
        <f>SUM(I282:I287)</f>
        <v>2775.9700000000003</v>
      </c>
      <c r="J288" s="120">
        <f>SUM(J282:J287)</f>
        <v>71</v>
      </c>
      <c r="K288" s="120">
        <f>SUM(G288,J288)</f>
        <v>273</v>
      </c>
      <c r="L288" s="119">
        <f>AVERAGE(L282:L287)</f>
        <v>38.259454027454034</v>
      </c>
      <c r="M288" s="118">
        <f>AVERAGE(M282:M287)</f>
        <v>25.715437307395991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53" t="s">
        <v>1209</v>
      </c>
      <c r="B289" s="132">
        <v>40833</v>
      </c>
      <c r="C289" s="129">
        <f>SUMIF(Takings!$B:$B,'2011'!$B289,Takings!C:C)</f>
        <v>1216.21</v>
      </c>
      <c r="D289" s="119">
        <f>SUMIF(Takings!$B:$B,'2011'!$B289,Takings!D:D)</f>
        <v>0</v>
      </c>
      <c r="E289" s="119">
        <f>SUMIF(Takings!$B:$B,'2011'!$B289,Takings!E:E)</f>
        <v>0</v>
      </c>
      <c r="F289" s="128">
        <f>SUMIF(Takings!$B:$B,'2011'!$B289,Takings!F:F)</f>
        <v>571.15</v>
      </c>
      <c r="G289" s="131">
        <f>SUMIF(Takings!$B:$B,'2011'!$B289,Takings!G:G)</f>
        <v>36</v>
      </c>
      <c r="H289" s="128">
        <f t="shared" ref="H289:H294" si="164">IFERROR(F289/G289,0)</f>
        <v>15.865277777777777</v>
      </c>
      <c r="I289" s="129">
        <f>SUMIF(Takings!$B:$B,'2011'!$B289,Takings!I:I)</f>
        <v>645.05999999999995</v>
      </c>
      <c r="J289" s="130">
        <f>SUMIF(Takings!$B:$B,'2011'!$B289,Takings!J:J)</f>
        <v>15</v>
      </c>
      <c r="K289" s="130">
        <f t="shared" ref="K289:K294" si="165">IFERROR(SUM(G289,J289),0)</f>
        <v>51</v>
      </c>
      <c r="L289" s="129">
        <f t="shared" ref="L289:L294" si="166">IFERROR(MEDIAN(I289/J289),0)</f>
        <v>43.003999999999998</v>
      </c>
      <c r="M289" s="128">
        <f t="shared" ref="M289:M294" si="167">IFERROR(SUM(F289,I289)/K289,0)</f>
        <v>23.847254901960785</v>
      </c>
      <c r="N289" s="127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53" t="s">
        <v>1209</v>
      </c>
      <c r="B290" s="132">
        <v>40834</v>
      </c>
      <c r="C290" s="129">
        <f>SUMIF(Takings!$B:$B,'2011'!$B290,Takings!C:C)</f>
        <v>2194.16</v>
      </c>
      <c r="D290" s="119">
        <f>SUMIF(Takings!$B:$B,'2011'!$B290,Takings!D:D)</f>
        <v>0</v>
      </c>
      <c r="E290" s="119">
        <f>SUMIF(Takings!$B:$B,'2011'!$B290,Takings!E:E)</f>
        <v>0</v>
      </c>
      <c r="F290" s="128">
        <f>SUMIF(Takings!$B:$B,'2011'!$B290,Takings!F:F)</f>
        <v>592.20000000000005</v>
      </c>
      <c r="G290" s="131">
        <f>SUMIF(Takings!$B:$B,'2011'!$B290,Takings!G:G)</f>
        <v>40</v>
      </c>
      <c r="H290" s="128">
        <f t="shared" si="164"/>
        <v>14.805000000000001</v>
      </c>
      <c r="I290" s="129">
        <f>SUMIF(Takings!$B:$B,'2011'!$B290,Takings!I:I)</f>
        <v>1601.96</v>
      </c>
      <c r="J290" s="130">
        <f>SUMIF(Takings!$B:$B,'2011'!$B290,Takings!J:J)</f>
        <v>12</v>
      </c>
      <c r="K290" s="130">
        <f t="shared" si="165"/>
        <v>52</v>
      </c>
      <c r="L290" s="129">
        <f t="shared" si="166"/>
        <v>133.49666666666667</v>
      </c>
      <c r="M290" s="128">
        <f t="shared" si="167"/>
        <v>42.195384615384611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53" t="s">
        <v>1209</v>
      </c>
      <c r="B291" s="132">
        <v>40835</v>
      </c>
      <c r="C291" s="129">
        <f>SUMIF(Takings!$B:$B,'2011'!$B291,Takings!C:C)</f>
        <v>961.9</v>
      </c>
      <c r="D291" s="119">
        <f>SUMIF(Takings!$B:$B,'2011'!$B291,Takings!D:D)</f>
        <v>0</v>
      </c>
      <c r="E291" s="119">
        <f>SUMIF(Takings!$B:$B,'2011'!$B291,Takings!E:E)</f>
        <v>0</v>
      </c>
      <c r="F291" s="128">
        <f>SUMIF(Takings!$B:$B,'2011'!$B291,Takings!F:F)</f>
        <v>508</v>
      </c>
      <c r="G291" s="131">
        <f>SUMIF(Takings!$B:$B,'2011'!$B291,Takings!G:G)</f>
        <v>27</v>
      </c>
      <c r="H291" s="128">
        <f t="shared" si="164"/>
        <v>18.814814814814813</v>
      </c>
      <c r="I291" s="129">
        <f>SUMIF(Takings!$B:$B,'2011'!$B291,Takings!I:I)</f>
        <v>453.9</v>
      </c>
      <c r="J291" s="130">
        <f>SUMIF(Takings!$B:$B,'2011'!$B291,Takings!J:J)</f>
        <v>11</v>
      </c>
      <c r="K291" s="130">
        <f t="shared" si="165"/>
        <v>38</v>
      </c>
      <c r="L291" s="129">
        <f t="shared" si="166"/>
        <v>41.263636363636358</v>
      </c>
      <c r="M291" s="128">
        <f t="shared" si="167"/>
        <v>25.313157894736843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53" t="s">
        <v>1209</v>
      </c>
      <c r="B292" s="132">
        <v>40836</v>
      </c>
      <c r="C292" s="129">
        <f>SUMIF(Takings!$B:$B,'2011'!$B292,Takings!C:C)</f>
        <v>1101.4000000000001</v>
      </c>
      <c r="D292" s="119">
        <f>SUMIF(Takings!$B:$B,'2011'!$B292,Takings!D:D)</f>
        <v>0</v>
      </c>
      <c r="E292" s="119">
        <f>SUMIF(Takings!$B:$B,'2011'!$B292,Takings!E:E)</f>
        <v>0</v>
      </c>
      <c r="F292" s="128">
        <f>SUMIF(Takings!$B:$B,'2011'!$B292,Takings!F:F)</f>
        <v>707.85</v>
      </c>
      <c r="G292" s="131">
        <f>SUMIF(Takings!$B:$B,'2011'!$B292,Takings!G:G)</f>
        <v>37</v>
      </c>
      <c r="H292" s="128">
        <f t="shared" si="164"/>
        <v>19.131081081081081</v>
      </c>
      <c r="I292" s="129">
        <f>SUMIF(Takings!$B:$B,'2011'!$B292,Takings!I:I)</f>
        <v>393.55</v>
      </c>
      <c r="J292" s="130">
        <f>SUMIF(Takings!$B:$B,'2011'!$B292,Takings!J:J)</f>
        <v>6</v>
      </c>
      <c r="K292" s="130">
        <f t="shared" si="165"/>
        <v>43</v>
      </c>
      <c r="L292" s="129">
        <f t="shared" si="166"/>
        <v>65.591666666666669</v>
      </c>
      <c r="M292" s="128">
        <f t="shared" si="167"/>
        <v>25.613953488372093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53" t="s">
        <v>1209</v>
      </c>
      <c r="B293" s="132">
        <v>40837</v>
      </c>
      <c r="C293" s="129">
        <f>SUMIF(Takings!$B:$B,'2011'!$B293,Takings!C:C)</f>
        <v>1250.71</v>
      </c>
      <c r="D293" s="119">
        <f>SUMIF(Takings!$B:$B,'2011'!$B293,Takings!D:D)</f>
        <v>0</v>
      </c>
      <c r="E293" s="119">
        <f>SUMIF(Takings!$B:$B,'2011'!$B293,Takings!E:E)</f>
        <v>0</v>
      </c>
      <c r="F293" s="128">
        <f>SUMIF(Takings!$B:$B,'2011'!$B293,Takings!F:F)</f>
        <v>798.45</v>
      </c>
      <c r="G293" s="131">
        <f>SUMIF(Takings!$B:$B,'2011'!$B293,Takings!G:G)</f>
        <v>45</v>
      </c>
      <c r="H293" s="128">
        <f t="shared" si="164"/>
        <v>17.743333333333336</v>
      </c>
      <c r="I293" s="129">
        <f>SUMIF(Takings!$B:$B,'2011'!$B293,Takings!I:I)</f>
        <v>452.26</v>
      </c>
      <c r="J293" s="130">
        <f>SUMIF(Takings!$B:$B,'2011'!$B293,Takings!J:J)</f>
        <v>10</v>
      </c>
      <c r="K293" s="130">
        <f t="shared" si="165"/>
        <v>55</v>
      </c>
      <c r="L293" s="129">
        <f t="shared" si="166"/>
        <v>45.225999999999999</v>
      </c>
      <c r="M293" s="128">
        <f t="shared" si="167"/>
        <v>22.740181818181817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53" t="s">
        <v>1209</v>
      </c>
      <c r="B294" s="132">
        <v>40838</v>
      </c>
      <c r="C294" s="129">
        <f>SUMIF(Takings!$B:$B,'2011'!$B294,Takings!C:C)</f>
        <v>904.04</v>
      </c>
      <c r="D294" s="119">
        <f>SUMIF(Takings!$B:$B,'2011'!$B294,Takings!D:D)</f>
        <v>0</v>
      </c>
      <c r="E294" s="119">
        <f>SUMIF(Takings!$B:$B,'2011'!$B294,Takings!E:E)</f>
        <v>0</v>
      </c>
      <c r="F294" s="128">
        <f>SUMIF(Takings!$B:$B,'2011'!$B294,Takings!F:F)</f>
        <v>535.95000000000005</v>
      </c>
      <c r="G294" s="131">
        <f>SUMIF(Takings!$B:$B,'2011'!$B294,Takings!G:G)</f>
        <v>26</v>
      </c>
      <c r="H294" s="128">
        <f t="shared" si="164"/>
        <v>20.613461538461539</v>
      </c>
      <c r="I294" s="129">
        <f>SUMIF(Takings!$B:$B,'2011'!$B294,Takings!I:I)</f>
        <v>368.09</v>
      </c>
      <c r="J294" s="130">
        <f>SUMIF(Takings!$B:$B,'2011'!$B294,Takings!J:J)</f>
        <v>11</v>
      </c>
      <c r="K294" s="130">
        <f t="shared" si="165"/>
        <v>37</v>
      </c>
      <c r="L294" s="129">
        <f t="shared" si="166"/>
        <v>33.462727272727271</v>
      </c>
      <c r="M294" s="128">
        <f t="shared" si="167"/>
        <v>24.433513513513514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40839</v>
      </c>
      <c r="C295" s="119">
        <f>SUM(C289:C294)</f>
        <v>7628.42</v>
      </c>
      <c r="D295" s="119">
        <f>VLOOKUP($B295,Takings!$B:$P,3,0)</f>
        <v>2203.52</v>
      </c>
      <c r="E295" s="122">
        <f>SUM(C295:D295)</f>
        <v>9831.94</v>
      </c>
      <c r="F295" s="118"/>
      <c r="G295" s="121">
        <f>SUM(G289:G294)</f>
        <v>211</v>
      </c>
      <c r="H295" s="118">
        <f>AVERAGE(H289:H294)</f>
        <v>17.828828090911426</v>
      </c>
      <c r="I295" s="119">
        <f>SUM(I289:I294)</f>
        <v>3914.8200000000006</v>
      </c>
      <c r="J295" s="120">
        <f>SUM(J289:J294)</f>
        <v>65</v>
      </c>
      <c r="K295" s="120">
        <f>SUM(G295,J295)</f>
        <v>276</v>
      </c>
      <c r="L295" s="119">
        <f>AVERAGE(L289:L294)</f>
        <v>60.340782828282819</v>
      </c>
      <c r="M295" s="118">
        <f>AVERAGE(M289:M294)</f>
        <v>27.357241038691608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53" t="s">
        <v>1210</v>
      </c>
      <c r="B296" s="132">
        <v>40840</v>
      </c>
      <c r="C296" s="129">
        <f>SUMIF(Takings!$B:$B,'2011'!$B296,Takings!C:C)</f>
        <v>745.4</v>
      </c>
      <c r="D296" s="119">
        <f>SUMIF(Takings!$B:$B,'2011'!$B296,Takings!D:D)</f>
        <v>0</v>
      </c>
      <c r="E296" s="119">
        <f>SUMIF(Takings!$B:$B,'2011'!$B296,Takings!E:E)</f>
        <v>0</v>
      </c>
      <c r="F296" s="128">
        <f>SUMIF(Takings!$B:$B,'2011'!$B296,Takings!F:F)</f>
        <v>423.1</v>
      </c>
      <c r="G296" s="131">
        <f>SUMIF(Takings!$B:$B,'2011'!$B296,Takings!G:G)</f>
        <v>31</v>
      </c>
      <c r="H296" s="128">
        <f t="shared" ref="H296:H301" si="168">IFERROR(F296/G296,0)</f>
        <v>13.648387096774194</v>
      </c>
      <c r="I296" s="129">
        <f>SUMIF(Takings!$B:$B,'2011'!$B296,Takings!I:I)</f>
        <v>322.3</v>
      </c>
      <c r="J296" s="130">
        <f>SUMIF(Takings!$B:$B,'2011'!$B296,Takings!J:J)</f>
        <v>9</v>
      </c>
      <c r="K296" s="130">
        <f t="shared" ref="K296:K301" si="169">IFERROR(SUM(G296,J296),0)</f>
        <v>40</v>
      </c>
      <c r="L296" s="129">
        <f t="shared" ref="L296:L301" si="170">IFERROR(MEDIAN(I296/J296),0)</f>
        <v>35.81111111111111</v>
      </c>
      <c r="M296" s="128">
        <f t="shared" ref="M296:M301" si="171">IFERROR(SUM(F296,I296)/K296,0)</f>
        <v>18.635000000000002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53" t="s">
        <v>1210</v>
      </c>
      <c r="B297" s="132">
        <v>40841</v>
      </c>
      <c r="C297" s="129">
        <f>SUMIF(Takings!$B:$B,'2011'!$B297,Takings!C:C)</f>
        <v>884.44</v>
      </c>
      <c r="D297" s="119">
        <f>SUMIF(Takings!$B:$B,'2011'!$B297,Takings!D:D)</f>
        <v>0</v>
      </c>
      <c r="E297" s="119">
        <f>SUMIF(Takings!$B:$B,'2011'!$B297,Takings!E:E)</f>
        <v>0</v>
      </c>
      <c r="F297" s="128">
        <f>SUMIF(Takings!$B:$B,'2011'!$B297,Takings!F:F)</f>
        <v>552.54999999999995</v>
      </c>
      <c r="G297" s="131">
        <f>SUMIF(Takings!$B:$B,'2011'!$B297,Takings!G:G)</f>
        <v>38</v>
      </c>
      <c r="H297" s="128">
        <f t="shared" si="168"/>
        <v>14.540789473684208</v>
      </c>
      <c r="I297" s="129">
        <f>SUMIF(Takings!$B:$B,'2011'!$B297,Takings!I:I)</f>
        <v>331.89</v>
      </c>
      <c r="J297" s="130">
        <f>SUMIF(Takings!$B:$B,'2011'!$B297,Takings!J:J)</f>
        <v>8</v>
      </c>
      <c r="K297" s="130">
        <f t="shared" si="169"/>
        <v>46</v>
      </c>
      <c r="L297" s="129">
        <f t="shared" si="170"/>
        <v>41.486249999999998</v>
      </c>
      <c r="M297" s="128">
        <f t="shared" si="171"/>
        <v>19.22695652173913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53" t="s">
        <v>1210</v>
      </c>
      <c r="B298" s="132">
        <v>40842</v>
      </c>
      <c r="C298" s="129">
        <f>SUMIF(Takings!$B:$B,'2011'!$B298,Takings!C:C)</f>
        <v>1258.99</v>
      </c>
      <c r="D298" s="119">
        <f>SUMIF(Takings!$B:$B,'2011'!$B298,Takings!D:D)</f>
        <v>0</v>
      </c>
      <c r="E298" s="119">
        <f>SUMIF(Takings!$B:$B,'2011'!$B298,Takings!E:E)</f>
        <v>0</v>
      </c>
      <c r="F298" s="128">
        <f>SUMIF(Takings!$B:$B,'2011'!$B298,Takings!F:F)</f>
        <v>602.5</v>
      </c>
      <c r="G298" s="131">
        <f>SUMIF(Takings!$B:$B,'2011'!$B298,Takings!G:G)</f>
        <v>40</v>
      </c>
      <c r="H298" s="128">
        <f t="shared" si="168"/>
        <v>15.0625</v>
      </c>
      <c r="I298" s="129">
        <f>SUMIF(Takings!$B:$B,'2011'!$B298,Takings!I:I)</f>
        <v>656.49</v>
      </c>
      <c r="J298" s="130">
        <f>SUMIF(Takings!$B:$B,'2011'!$B298,Takings!J:J)</f>
        <v>11</v>
      </c>
      <c r="K298" s="130">
        <f t="shared" si="169"/>
        <v>51</v>
      </c>
      <c r="L298" s="129">
        <f t="shared" si="170"/>
        <v>59.68090909090909</v>
      </c>
      <c r="M298" s="128">
        <f t="shared" si="171"/>
        <v>24.68607843137255</v>
      </c>
      <c r="N298" s="127" t="str">
        <f>IF(VLOOKUP($B298,Takings!$B:$P,13,0)=0,"",VLOOKUP($B298,Takings!$B:$P,13,0))</f>
        <v/>
      </c>
      <c r="O298" s="126" t="str">
        <f>IF(VLOOKUP($B298,Takings!$B:$P,14,0)=0,"",VLOOKUP($B298,Takings!$B:$P,14,0))</f>
        <v/>
      </c>
      <c r="P298" s="125" t="str">
        <f>IF(VLOOKUP($B298,Takings!$B:$P,15,0)=0,"",VLOOKUP($B298,Takings!$B:$P,15,0))</f>
        <v/>
      </c>
    </row>
    <row r="299" spans="1:16" x14ac:dyDescent="0.35">
      <c r="A299" s="153" t="s">
        <v>1210</v>
      </c>
      <c r="B299" s="132">
        <v>40843</v>
      </c>
      <c r="C299" s="129">
        <f>SUMIF(Takings!$B:$B,'2011'!$B299,Takings!C:C)</f>
        <v>2318.7399999999998</v>
      </c>
      <c r="D299" s="119">
        <f>SUMIF(Takings!$B:$B,'2011'!$B299,Takings!D:D)</f>
        <v>0</v>
      </c>
      <c r="E299" s="119">
        <f>SUMIF(Takings!$B:$B,'2011'!$B299,Takings!E:E)</f>
        <v>0</v>
      </c>
      <c r="F299" s="128">
        <f>SUMIF(Takings!$B:$B,'2011'!$B299,Takings!F:F)</f>
        <v>683.2</v>
      </c>
      <c r="G299" s="131">
        <f>SUMIF(Takings!$B:$B,'2011'!$B299,Takings!G:G)</f>
        <v>44</v>
      </c>
      <c r="H299" s="128">
        <f t="shared" si="168"/>
        <v>15.527272727272729</v>
      </c>
      <c r="I299" s="129">
        <f>SUMIF(Takings!$B:$B,'2011'!$B299,Takings!I:I)</f>
        <v>1635.17</v>
      </c>
      <c r="J299" s="130">
        <f>SUMIF(Takings!$B:$B,'2011'!$B299,Takings!J:J)</f>
        <v>17</v>
      </c>
      <c r="K299" s="130">
        <f t="shared" si="169"/>
        <v>61</v>
      </c>
      <c r="L299" s="129">
        <f t="shared" si="170"/>
        <v>96.186470588235295</v>
      </c>
      <c r="M299" s="128">
        <f t="shared" si="171"/>
        <v>38.006065573770492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53" t="s">
        <v>1210</v>
      </c>
      <c r="B300" s="132">
        <v>40844</v>
      </c>
      <c r="C300" s="129">
        <f>SUMIF(Takings!$B:$B,'2011'!$B300,Takings!C:C)</f>
        <v>1251.82</v>
      </c>
      <c r="D300" s="119">
        <f>SUMIF(Takings!$B:$B,'2011'!$B300,Takings!D:D)</f>
        <v>0</v>
      </c>
      <c r="E300" s="119">
        <f>SUMIF(Takings!$B:$B,'2011'!$B300,Takings!E:E)</f>
        <v>0</v>
      </c>
      <c r="F300" s="128">
        <f>SUMIF(Takings!$B:$B,'2011'!$B300,Takings!F:F)</f>
        <v>869.05</v>
      </c>
      <c r="G300" s="131">
        <f>SUMIF(Takings!$B:$B,'2011'!$B300,Takings!G:G)</f>
        <v>41</v>
      </c>
      <c r="H300" s="128">
        <f t="shared" si="168"/>
        <v>21.196341463414633</v>
      </c>
      <c r="I300" s="129">
        <f>SUMIF(Takings!$B:$B,'2011'!$B300,Takings!I:I)</f>
        <v>382.77</v>
      </c>
      <c r="J300" s="130">
        <f>SUMIF(Takings!$B:$B,'2011'!$B300,Takings!J:J)</f>
        <v>7</v>
      </c>
      <c r="K300" s="130">
        <f t="shared" si="169"/>
        <v>48</v>
      </c>
      <c r="L300" s="129">
        <f t="shared" si="170"/>
        <v>54.681428571428569</v>
      </c>
      <c r="M300" s="128">
        <f t="shared" si="171"/>
        <v>26.079583333333332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53" t="s">
        <v>1210</v>
      </c>
      <c r="B301" s="132">
        <v>40845</v>
      </c>
      <c r="C301" s="129">
        <f>SUMIF(Takings!$B:$B,'2011'!$B301,Takings!C:C)</f>
        <v>1779.6</v>
      </c>
      <c r="D301" s="119">
        <f>SUMIF(Takings!$B:$B,'2011'!$B301,Takings!D:D)</f>
        <v>0</v>
      </c>
      <c r="E301" s="119">
        <f>SUMIF(Takings!$B:$B,'2011'!$B301,Takings!E:E)</f>
        <v>0</v>
      </c>
      <c r="F301" s="128">
        <f>SUMIF(Takings!$B:$B,'2011'!$B301,Takings!F:F)</f>
        <v>1039.5</v>
      </c>
      <c r="G301" s="131">
        <f>SUMIF(Takings!$B:$B,'2011'!$B301,Takings!G:G)</f>
        <v>30</v>
      </c>
      <c r="H301" s="128">
        <f t="shared" si="168"/>
        <v>34.65</v>
      </c>
      <c r="I301" s="129">
        <f>SUMIF(Takings!$B:$B,'2011'!$B301,Takings!I:I)</f>
        <v>740.1</v>
      </c>
      <c r="J301" s="130">
        <f>SUMIF(Takings!$B:$B,'2011'!$B301,Takings!J:J)</f>
        <v>11</v>
      </c>
      <c r="K301" s="130">
        <f t="shared" si="169"/>
        <v>41</v>
      </c>
      <c r="L301" s="129">
        <f t="shared" si="170"/>
        <v>67.281818181818181</v>
      </c>
      <c r="M301" s="128">
        <f t="shared" si="171"/>
        <v>43.404878048780489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40846</v>
      </c>
      <c r="C302" s="119">
        <f>SUM(C296:C301)</f>
        <v>8238.99</v>
      </c>
      <c r="D302" s="119">
        <f>VLOOKUP($B302,Takings!$B:$P,3,0)</f>
        <v>2985.69</v>
      </c>
      <c r="E302" s="122">
        <f>SUM(C302:D302)</f>
        <v>11224.68</v>
      </c>
      <c r="F302" s="118"/>
      <c r="G302" s="121">
        <f>SUM(G296:G301)</f>
        <v>224</v>
      </c>
      <c r="H302" s="118">
        <f>AVERAGE(H296:H301)</f>
        <v>19.104215126857628</v>
      </c>
      <c r="I302" s="119">
        <f>SUM(I296:I301)</f>
        <v>4068.7200000000003</v>
      </c>
      <c r="J302" s="120">
        <f>SUM(J296:J301)</f>
        <v>63</v>
      </c>
      <c r="K302" s="120">
        <f>SUM(G302,J302)</f>
        <v>287</v>
      </c>
      <c r="L302" s="119">
        <f>AVERAGE(L296:L301)</f>
        <v>59.187997923917045</v>
      </c>
      <c r="M302" s="118">
        <f>AVERAGE(M296:M301)</f>
        <v>28.339760318165997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53" t="s">
        <v>1211</v>
      </c>
      <c r="B303" s="132">
        <v>40847</v>
      </c>
      <c r="C303" s="129">
        <f>SUMIF(Takings!$B:$B,'2011'!$B303,Takings!C:C)</f>
        <v>961.63</v>
      </c>
      <c r="D303" s="119">
        <f>SUMIF(Takings!$B:$B,'2011'!$B303,Takings!D:D)</f>
        <v>0</v>
      </c>
      <c r="E303" s="119">
        <f>SUMIF(Takings!$B:$B,'2011'!$B303,Takings!E:E)</f>
        <v>0</v>
      </c>
      <c r="F303" s="128">
        <f>SUMIF(Takings!$B:$B,'2011'!$B303,Takings!F:F)</f>
        <v>410.1</v>
      </c>
      <c r="G303" s="131">
        <f>SUMIF(Takings!$B:$B,'2011'!$B303,Takings!G:G)</f>
        <v>34</v>
      </c>
      <c r="H303" s="128">
        <f t="shared" ref="H303:H308" si="172">IFERROR(F303/G303,0)</f>
        <v>12.061764705882354</v>
      </c>
      <c r="I303" s="129">
        <f>SUMIF(Takings!$B:$B,'2011'!$B303,Takings!I:I)</f>
        <v>551.53</v>
      </c>
      <c r="J303" s="130">
        <f>SUMIF(Takings!$B:$B,'2011'!$B303,Takings!J:J)</f>
        <v>15</v>
      </c>
      <c r="K303" s="130">
        <f t="shared" ref="K303:K308" si="173">IFERROR(SUM(G303,J303),0)</f>
        <v>49</v>
      </c>
      <c r="L303" s="129">
        <f t="shared" ref="L303:L308" si="174">IFERROR(MEDIAN(I303/J303),0)</f>
        <v>36.768666666666668</v>
      </c>
      <c r="M303" s="128">
        <f t="shared" ref="M303:M308" si="175">IFERROR(SUM(F303,I303)/K303,0)</f>
        <v>19.625102040816326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53" t="s">
        <v>1211</v>
      </c>
      <c r="B304" s="132">
        <v>40848</v>
      </c>
      <c r="C304" s="129">
        <f>SUMIF(Takings!$B:$B,'2011'!$B304,Takings!C:C)</f>
        <v>1161.92</v>
      </c>
      <c r="D304" s="119">
        <f>SUMIF(Takings!$B:$B,'2011'!$B304,Takings!D:D)</f>
        <v>0</v>
      </c>
      <c r="E304" s="119">
        <f>SUMIF(Takings!$B:$B,'2011'!$B304,Takings!E:E)</f>
        <v>0</v>
      </c>
      <c r="F304" s="128">
        <f>SUMIF(Takings!$B:$B,'2011'!$B304,Takings!F:F)</f>
        <v>795.7</v>
      </c>
      <c r="G304" s="131">
        <f>SUMIF(Takings!$B:$B,'2011'!$B304,Takings!G:G)</f>
        <v>44</v>
      </c>
      <c r="H304" s="128">
        <f t="shared" si="172"/>
        <v>18.084090909090911</v>
      </c>
      <c r="I304" s="129">
        <f>SUMIF(Takings!$B:$B,'2011'!$B304,Takings!I:I)</f>
        <v>366.22</v>
      </c>
      <c r="J304" s="130">
        <f>SUMIF(Takings!$B:$B,'2011'!$B304,Takings!J:J)</f>
        <v>5</v>
      </c>
      <c r="K304" s="130">
        <f t="shared" si="173"/>
        <v>49</v>
      </c>
      <c r="L304" s="129">
        <f t="shared" si="174"/>
        <v>73.244</v>
      </c>
      <c r="M304" s="128">
        <f t="shared" si="175"/>
        <v>23.71265306122449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53" t="s">
        <v>1211</v>
      </c>
      <c r="B305" s="132">
        <v>40849</v>
      </c>
      <c r="C305" s="129">
        <f>SUMIF(Takings!$B:$B,'2011'!$B305,Takings!C:C)</f>
        <v>1282.49</v>
      </c>
      <c r="D305" s="119">
        <f>SUMIF(Takings!$B:$B,'2011'!$B305,Takings!D:D)</f>
        <v>0</v>
      </c>
      <c r="E305" s="119">
        <f>SUMIF(Takings!$B:$B,'2011'!$B305,Takings!E:E)</f>
        <v>0</v>
      </c>
      <c r="F305" s="128">
        <f>SUMIF(Takings!$B:$B,'2011'!$B305,Takings!F:F)</f>
        <v>608.29999999999995</v>
      </c>
      <c r="G305" s="131">
        <f>SUMIF(Takings!$B:$B,'2011'!$B305,Takings!G:G)</f>
        <v>32</v>
      </c>
      <c r="H305" s="128">
        <f t="shared" si="172"/>
        <v>19.009374999999999</v>
      </c>
      <c r="I305" s="129">
        <f>SUMIF(Takings!$B:$B,'2011'!$B305,Takings!I:I)</f>
        <v>674.19</v>
      </c>
      <c r="J305" s="130">
        <f>SUMIF(Takings!$B:$B,'2011'!$B305,Takings!J:J)</f>
        <v>14</v>
      </c>
      <c r="K305" s="130">
        <f t="shared" si="173"/>
        <v>46</v>
      </c>
      <c r="L305" s="129">
        <f t="shared" si="174"/>
        <v>48.156428571428577</v>
      </c>
      <c r="M305" s="128">
        <f t="shared" si="175"/>
        <v>27.880217391304349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53" t="s">
        <v>1211</v>
      </c>
      <c r="B306" s="132">
        <v>40850</v>
      </c>
      <c r="C306" s="129">
        <f>SUMIF(Takings!$B:$B,'2011'!$B306,Takings!C:C)</f>
        <v>1608.36</v>
      </c>
      <c r="D306" s="119">
        <f>SUMIF(Takings!$B:$B,'2011'!$B306,Takings!D:D)</f>
        <v>0</v>
      </c>
      <c r="E306" s="119">
        <f>SUMIF(Takings!$B:$B,'2011'!$B306,Takings!E:E)</f>
        <v>0</v>
      </c>
      <c r="F306" s="128">
        <f>SUMIF(Takings!$B:$B,'2011'!$B306,Takings!F:F)</f>
        <v>926.25</v>
      </c>
      <c r="G306" s="131">
        <f>SUMIF(Takings!$B:$B,'2011'!$B306,Takings!G:G)</f>
        <v>45</v>
      </c>
      <c r="H306" s="128">
        <f t="shared" si="172"/>
        <v>20.583333333333332</v>
      </c>
      <c r="I306" s="129">
        <f>SUMIF(Takings!$B:$B,'2011'!$B306,Takings!I:I)</f>
        <v>682.11</v>
      </c>
      <c r="J306" s="130">
        <f>SUMIF(Takings!$B:$B,'2011'!$B306,Takings!J:J)</f>
        <v>12</v>
      </c>
      <c r="K306" s="130">
        <f t="shared" si="173"/>
        <v>57</v>
      </c>
      <c r="L306" s="129">
        <f t="shared" si="174"/>
        <v>56.842500000000001</v>
      </c>
      <c r="M306" s="128">
        <f t="shared" si="175"/>
        <v>28.216842105263161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53" t="s">
        <v>1211</v>
      </c>
      <c r="B307" s="132">
        <v>40851</v>
      </c>
      <c r="C307" s="129">
        <f>SUMIF(Takings!$B:$B,'2011'!$B307,Takings!C:C)</f>
        <v>1669.24</v>
      </c>
      <c r="D307" s="119">
        <f>SUMIF(Takings!$B:$B,'2011'!$B307,Takings!D:D)</f>
        <v>0</v>
      </c>
      <c r="E307" s="119">
        <f>SUMIF(Takings!$B:$B,'2011'!$B307,Takings!E:E)</f>
        <v>0</v>
      </c>
      <c r="F307" s="128">
        <f>SUMIF(Takings!$B:$B,'2011'!$B307,Takings!F:F)</f>
        <v>753.3</v>
      </c>
      <c r="G307" s="131">
        <f>SUMIF(Takings!$B:$B,'2011'!$B307,Takings!G:G)</f>
        <v>42</v>
      </c>
      <c r="H307" s="128">
        <f t="shared" si="172"/>
        <v>17.935714285714283</v>
      </c>
      <c r="I307" s="129">
        <f>SUMIF(Takings!$B:$B,'2011'!$B307,Takings!I:I)</f>
        <v>915.94</v>
      </c>
      <c r="J307" s="130">
        <f>SUMIF(Takings!$B:$B,'2011'!$B307,Takings!J:J)</f>
        <v>14</v>
      </c>
      <c r="K307" s="130">
        <f t="shared" si="173"/>
        <v>56</v>
      </c>
      <c r="L307" s="129">
        <f t="shared" si="174"/>
        <v>65.424285714285716</v>
      </c>
      <c r="M307" s="128">
        <f t="shared" si="175"/>
        <v>29.807857142857141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53" t="s">
        <v>1211</v>
      </c>
      <c r="B308" s="132">
        <v>40852</v>
      </c>
      <c r="C308" s="129">
        <f>SUMIF(Takings!$B:$B,'2011'!$B308,Takings!C:C)</f>
        <v>678.16</v>
      </c>
      <c r="D308" s="119">
        <f>SUMIF(Takings!$B:$B,'2011'!$B308,Takings!D:D)</f>
        <v>0</v>
      </c>
      <c r="E308" s="119">
        <f>SUMIF(Takings!$B:$B,'2011'!$B308,Takings!E:E)</f>
        <v>0</v>
      </c>
      <c r="F308" s="128">
        <f>SUMIF(Takings!$B:$B,'2011'!$B308,Takings!F:F)</f>
        <v>465.5</v>
      </c>
      <c r="G308" s="131">
        <f>SUMIF(Takings!$B:$B,'2011'!$B308,Takings!G:G)</f>
        <v>24</v>
      </c>
      <c r="H308" s="128">
        <f t="shared" si="172"/>
        <v>19.395833333333332</v>
      </c>
      <c r="I308" s="129">
        <f>SUMIF(Takings!$B:$B,'2011'!$B308,Takings!I:I)</f>
        <v>212.66</v>
      </c>
      <c r="J308" s="130">
        <f>SUMIF(Takings!$B:$B,'2011'!$B308,Takings!J:J)</f>
        <v>5</v>
      </c>
      <c r="K308" s="130">
        <f t="shared" si="173"/>
        <v>29</v>
      </c>
      <c r="L308" s="129">
        <f t="shared" si="174"/>
        <v>42.531999999999996</v>
      </c>
      <c r="M308" s="128">
        <f t="shared" si="175"/>
        <v>23.384827586206896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40853</v>
      </c>
      <c r="C309" s="119">
        <f>SUM(C303:C308)</f>
        <v>7361.7999999999993</v>
      </c>
      <c r="D309" s="119">
        <f>VLOOKUP($B309,Takings!$B:$P,3,0)</f>
        <v>3400.12</v>
      </c>
      <c r="E309" s="122">
        <f>SUM(C309:D309)</f>
        <v>10761.919999999998</v>
      </c>
      <c r="F309" s="118"/>
      <c r="G309" s="121">
        <f>SUM(G303:G308)</f>
        <v>221</v>
      </c>
      <c r="H309" s="118">
        <f>AVERAGE(H303:H308)</f>
        <v>17.845018594559033</v>
      </c>
      <c r="I309" s="119">
        <f>SUM(I303:I308)</f>
        <v>3402.65</v>
      </c>
      <c r="J309" s="120">
        <f>SUM(J303:J308)</f>
        <v>65</v>
      </c>
      <c r="K309" s="120">
        <f>SUM(G309,J309)</f>
        <v>286</v>
      </c>
      <c r="L309" s="119">
        <f>AVERAGE(L303:L308)</f>
        <v>53.827980158730156</v>
      </c>
      <c r="M309" s="118">
        <f>AVERAGE(M303:M308)</f>
        <v>25.437916554612059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53" t="s">
        <v>1212</v>
      </c>
      <c r="B310" s="132">
        <v>40854</v>
      </c>
      <c r="C310" s="129">
        <f>SUMIF(Takings!$B:$B,'2011'!$B310,Takings!C:C)</f>
        <v>815.51</v>
      </c>
      <c r="D310" s="119">
        <f>SUMIF(Takings!$B:$B,'2011'!$B310,Takings!D:D)</f>
        <v>0</v>
      </c>
      <c r="E310" s="119">
        <f>SUMIF(Takings!$B:$B,'2011'!$B310,Takings!E:E)</f>
        <v>0</v>
      </c>
      <c r="F310" s="128">
        <f>SUMIF(Takings!$B:$B,'2011'!$B310,Takings!F:F)</f>
        <v>422.9</v>
      </c>
      <c r="G310" s="131">
        <f>SUMIF(Takings!$B:$B,'2011'!$B310,Takings!G:G)</f>
        <v>40</v>
      </c>
      <c r="H310" s="128">
        <f t="shared" ref="H310:H315" si="176">IFERROR(F310/G310,0)</f>
        <v>10.5725</v>
      </c>
      <c r="I310" s="129">
        <f>SUMIF(Takings!$B:$B,'2011'!$B310,Takings!I:I)</f>
        <v>392.61</v>
      </c>
      <c r="J310" s="131">
        <f>SUMIF(Takings!$B:$B,'2011'!$B310,Takings!J:J)</f>
        <v>11</v>
      </c>
      <c r="K310" s="130">
        <f t="shared" ref="K310:K315" si="177">IFERROR(SUM(G310,J310),0)</f>
        <v>51</v>
      </c>
      <c r="L310" s="129">
        <f t="shared" ref="L310:L315" si="178">IFERROR(MEDIAN(I310/J310),0)</f>
        <v>35.691818181818185</v>
      </c>
      <c r="M310" s="128">
        <f t="shared" ref="M310:M315" si="179">IFERROR(SUM(F310,I310)/K310,0)</f>
        <v>15.990392156862745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53" t="s">
        <v>1212</v>
      </c>
      <c r="B311" s="132">
        <v>40855</v>
      </c>
      <c r="C311" s="129">
        <f>SUMIF(Takings!$B:$B,'2011'!$B311,Takings!C:C)</f>
        <v>989.81</v>
      </c>
      <c r="D311" s="119">
        <f>SUMIF(Takings!$B:$B,'2011'!$B311,Takings!D:D)</f>
        <v>0</v>
      </c>
      <c r="E311" s="119">
        <f>SUMIF(Takings!$B:$B,'2011'!$B311,Takings!E:E)</f>
        <v>0</v>
      </c>
      <c r="F311" s="128">
        <f>SUMIF(Takings!$B:$B,'2011'!$B311,Takings!F:F)</f>
        <v>677.85</v>
      </c>
      <c r="G311" s="131">
        <f>SUMIF(Takings!$B:$B,'2011'!$B311,Takings!G:G)</f>
        <v>28</v>
      </c>
      <c r="H311" s="128">
        <f t="shared" si="176"/>
        <v>24.208928571428572</v>
      </c>
      <c r="I311" s="129">
        <f>SUMIF(Takings!$B:$B,'2011'!$B311,Takings!I:I)</f>
        <v>311.95999999999998</v>
      </c>
      <c r="J311" s="130">
        <f>SUMIF(Takings!$B:$B,'2011'!$B311,Takings!J:J)</f>
        <v>7</v>
      </c>
      <c r="K311" s="130">
        <f t="shared" si="177"/>
        <v>35</v>
      </c>
      <c r="L311" s="129">
        <f t="shared" si="178"/>
        <v>44.565714285714286</v>
      </c>
      <c r="M311" s="128">
        <f t="shared" si="179"/>
        <v>28.280285714285714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53" t="s">
        <v>1212</v>
      </c>
      <c r="B312" s="132">
        <v>40856</v>
      </c>
      <c r="C312" s="129">
        <f>SUMIF(Takings!$B:$B,'2011'!$B312,Takings!C:C)</f>
        <v>1059.33</v>
      </c>
      <c r="D312" s="119">
        <f>SUMIF(Takings!$B:$B,'2011'!$B312,Takings!D:D)</f>
        <v>0</v>
      </c>
      <c r="E312" s="119">
        <f>SUMIF(Takings!$B:$B,'2011'!$B312,Takings!E:E)</f>
        <v>0</v>
      </c>
      <c r="F312" s="128">
        <f>SUMIF(Takings!$B:$B,'2011'!$B312,Takings!F:F)</f>
        <v>791.6</v>
      </c>
      <c r="G312" s="131">
        <f>SUMIF(Takings!$B:$B,'2011'!$B312,Takings!G:G)</f>
        <v>49</v>
      </c>
      <c r="H312" s="128">
        <f t="shared" si="176"/>
        <v>16.155102040816328</v>
      </c>
      <c r="I312" s="129">
        <f>SUMIF(Takings!$B:$B,'2011'!$B312,Takings!I:I)</f>
        <v>267.73</v>
      </c>
      <c r="J312" s="130">
        <f>SUMIF(Takings!$B:$B,'2011'!$B312,Takings!J:J)</f>
        <v>7</v>
      </c>
      <c r="K312" s="130">
        <f t="shared" si="177"/>
        <v>56</v>
      </c>
      <c r="L312" s="129">
        <f t="shared" si="178"/>
        <v>38.247142857142862</v>
      </c>
      <c r="M312" s="128">
        <f t="shared" si="179"/>
        <v>18.916607142857142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53" t="s">
        <v>1212</v>
      </c>
      <c r="B313" s="132">
        <v>40857</v>
      </c>
      <c r="C313" s="129">
        <f>SUMIF(Takings!$B:$B,'2011'!$B313,Takings!C:C)</f>
        <v>1283.26</v>
      </c>
      <c r="D313" s="119">
        <f>SUMIF(Takings!$B:$B,'2011'!$B313,Takings!D:D)</f>
        <v>0</v>
      </c>
      <c r="E313" s="119">
        <f>SUMIF(Takings!$B:$B,'2011'!$B313,Takings!E:E)</f>
        <v>0</v>
      </c>
      <c r="F313" s="128">
        <f>SUMIF(Takings!$B:$B,'2011'!$B313,Takings!F:F)</f>
        <v>614.65</v>
      </c>
      <c r="G313" s="131">
        <f>SUMIF(Takings!$B:$B,'2011'!$B313,Takings!G:G)</f>
        <v>37</v>
      </c>
      <c r="H313" s="128">
        <f t="shared" si="176"/>
        <v>16.612162162162161</v>
      </c>
      <c r="I313" s="129">
        <f>SUMIF(Takings!$B:$B,'2011'!$B313,Takings!I:I)</f>
        <v>668.61</v>
      </c>
      <c r="J313" s="130">
        <f>SUMIF(Takings!$B:$B,'2011'!$B313,Takings!J:J)</f>
        <v>17</v>
      </c>
      <c r="K313" s="130">
        <f t="shared" si="177"/>
        <v>54</v>
      </c>
      <c r="L313" s="129">
        <f t="shared" si="178"/>
        <v>39.33</v>
      </c>
      <c r="M313" s="128">
        <f t="shared" si="179"/>
        <v>23.764074074074074</v>
      </c>
      <c r="N313" s="127" t="str">
        <f>IF(VLOOKUP($B313,Takings!$B:$P,13,0)=0,"",VLOOKUP($B313,Takings!$B:$P,13,0))</f>
        <v/>
      </c>
      <c r="O313" s="126" t="str">
        <f>IF(VLOOKUP($B313,Takings!$B:$P,14,0)=0,"",VLOOKUP($B313,Takings!$B:$P,14,0))</f>
        <v/>
      </c>
      <c r="P313" s="125" t="str">
        <f>IF(VLOOKUP($B313,Takings!$B:$P,15,0)=0,"",VLOOKUP($B313,Takings!$B:$P,15,0))</f>
        <v/>
      </c>
    </row>
    <row r="314" spans="1:16" x14ac:dyDescent="0.35">
      <c r="A314" s="153" t="s">
        <v>1212</v>
      </c>
      <c r="B314" s="132">
        <v>40858</v>
      </c>
      <c r="C314" s="129">
        <f>SUMIF(Takings!$B:$B,'2011'!$B314,Takings!C:C)</f>
        <v>1261.26</v>
      </c>
      <c r="D314" s="119">
        <f>SUMIF(Takings!$B:$B,'2011'!$B314,Takings!D:D)</f>
        <v>0</v>
      </c>
      <c r="E314" s="119">
        <f>SUMIF(Takings!$B:$B,'2011'!$B314,Takings!E:E)</f>
        <v>0</v>
      </c>
      <c r="F314" s="128">
        <f>SUMIF(Takings!$B:$B,'2011'!$B314,Takings!F:F)</f>
        <v>684.95</v>
      </c>
      <c r="G314" s="131">
        <f>SUMIF(Takings!$B:$B,'2011'!$B314,Takings!G:G)</f>
        <v>31</v>
      </c>
      <c r="H314" s="128">
        <f t="shared" si="176"/>
        <v>22.095161290322583</v>
      </c>
      <c r="I314" s="129">
        <f>SUMIF(Takings!$B:$B,'2011'!$B314,Takings!I:I)</f>
        <v>576.30999999999995</v>
      </c>
      <c r="J314" s="130">
        <f>SUMIF(Takings!$B:$B,'2011'!$B314,Takings!J:J)</f>
        <v>9</v>
      </c>
      <c r="K314" s="130">
        <f t="shared" si="177"/>
        <v>40</v>
      </c>
      <c r="L314" s="129">
        <f t="shared" si="178"/>
        <v>64.034444444444432</v>
      </c>
      <c r="M314" s="128">
        <f t="shared" si="179"/>
        <v>31.531500000000001</v>
      </c>
      <c r="N314" s="127" t="str">
        <f>IF(VLOOKUP($B314,Takings!$B:$P,13,0)=0,"",VLOOKUP($B314,Takings!$B:$P,13,0))</f>
        <v/>
      </c>
      <c r="O314" s="126" t="str">
        <f>IF(VLOOKUP($B314,Takings!$B:$P,14,0)=0,"",VLOOKUP($B314,Takings!$B:$P,14,0))</f>
        <v/>
      </c>
      <c r="P314" s="125" t="str">
        <f>IF(VLOOKUP($B314,Takings!$B:$P,15,0)=0,"",VLOOKUP($B314,Takings!$B:$P,15,0))</f>
        <v/>
      </c>
    </row>
    <row r="315" spans="1:16" x14ac:dyDescent="0.35">
      <c r="A315" s="153" t="s">
        <v>1212</v>
      </c>
      <c r="B315" s="132">
        <v>40859</v>
      </c>
      <c r="C315" s="129">
        <f>SUMIF(Takings!$B:$B,'2011'!$B315,Takings!C:C)</f>
        <v>999.2</v>
      </c>
      <c r="D315" s="119">
        <f>SUMIF(Takings!$B:$B,'2011'!$B315,Takings!D:D)</f>
        <v>0</v>
      </c>
      <c r="E315" s="119">
        <f>SUMIF(Takings!$B:$B,'2011'!$B315,Takings!E:E)</f>
        <v>0</v>
      </c>
      <c r="F315" s="128">
        <f>SUMIF(Takings!$B:$B,'2011'!$B315,Takings!F:F)</f>
        <v>593.1</v>
      </c>
      <c r="G315" s="131">
        <f>SUMIF(Takings!$B:$B,'2011'!$B315,Takings!G:G)</f>
        <v>25</v>
      </c>
      <c r="H315" s="128">
        <f t="shared" si="176"/>
        <v>23.724</v>
      </c>
      <c r="I315" s="129">
        <f>SUMIF(Takings!$B:$B,'2011'!$B315,Takings!I:I)</f>
        <v>406.1</v>
      </c>
      <c r="J315" s="130">
        <f>SUMIF(Takings!$B:$B,'2011'!$B315,Takings!J:J)</f>
        <v>11</v>
      </c>
      <c r="K315" s="130">
        <f t="shared" si="177"/>
        <v>36</v>
      </c>
      <c r="L315" s="129">
        <f t="shared" si="178"/>
        <v>36.918181818181822</v>
      </c>
      <c r="M315" s="128">
        <f t="shared" si="179"/>
        <v>27.755555555555556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40860</v>
      </c>
      <c r="C316" s="119">
        <f>SUM(C310:C315)</f>
        <v>6408.37</v>
      </c>
      <c r="D316" s="119">
        <f>VLOOKUP($B316,Takings!$B:$P,3,0)</f>
        <v>2239.09</v>
      </c>
      <c r="E316" s="122">
        <f>SUM(C316:D316)</f>
        <v>8647.4599999999991</v>
      </c>
      <c r="F316" s="118"/>
      <c r="G316" s="121">
        <f>SUM(G310:G315)</f>
        <v>210</v>
      </c>
      <c r="H316" s="118">
        <f>AVERAGE(H310:H315)</f>
        <v>18.894642344121607</v>
      </c>
      <c r="I316" s="119">
        <f>SUM(I310:I315)</f>
        <v>2623.3199999999997</v>
      </c>
      <c r="J316" s="120">
        <f>SUM(J310:J315)</f>
        <v>62</v>
      </c>
      <c r="K316" s="120">
        <f>SUM(G316,J316)</f>
        <v>272</v>
      </c>
      <c r="L316" s="119">
        <f>AVERAGE(L310:L315)</f>
        <v>43.131216931216933</v>
      </c>
      <c r="M316" s="118">
        <f>AVERAGE(M310:M315)</f>
        <v>24.373069107272539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53" t="s">
        <v>1213</v>
      </c>
      <c r="B317" s="132">
        <v>40861</v>
      </c>
      <c r="C317" s="129">
        <f>SUMIF(Takings!$B:$B,'2011'!$B317,Takings!C:C)</f>
        <v>1003.36</v>
      </c>
      <c r="D317" s="119">
        <f>SUMIF(Takings!$B:$B,'2011'!$B317,Takings!D:D)</f>
        <v>0</v>
      </c>
      <c r="E317" s="119">
        <f>SUMIF(Takings!$B:$B,'2011'!$B317,Takings!E:E)</f>
        <v>0</v>
      </c>
      <c r="F317" s="128">
        <f>SUMIF(Takings!$B:$B,'2011'!$B317,Takings!F:F)</f>
        <v>438.1</v>
      </c>
      <c r="G317" s="131">
        <f>SUMIF(Takings!$B:$B,'2011'!$B317,Takings!G:G)</f>
        <v>31</v>
      </c>
      <c r="H317" s="128">
        <f t="shared" ref="H317:H322" si="180">IFERROR(F317/G317,0)</f>
        <v>14.13225806451613</v>
      </c>
      <c r="I317" s="129">
        <f>SUMIF(Takings!$B:$B,'2011'!$B317,Takings!I:I)</f>
        <v>565.26</v>
      </c>
      <c r="J317" s="130">
        <f>SUMIF(Takings!$B:$B,'2011'!$B317,Takings!J:J)</f>
        <v>10</v>
      </c>
      <c r="K317" s="130">
        <f t="shared" ref="K317:K322" si="181">IFERROR(SUM(G317,J317),0)</f>
        <v>41</v>
      </c>
      <c r="L317" s="129">
        <f t="shared" ref="L317:L322" si="182">IFERROR(MEDIAN(I317/J317),0)</f>
        <v>56.525999999999996</v>
      </c>
      <c r="M317" s="128">
        <f t="shared" ref="M317:M322" si="183">IFERROR(SUM(F317,I317)/K317,0)</f>
        <v>24.47219512195122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53" t="s">
        <v>1213</v>
      </c>
      <c r="B318" s="132">
        <v>40862</v>
      </c>
      <c r="C318" s="129">
        <f>SUMIF(Takings!$B:$B,'2011'!$B318,Takings!C:C)</f>
        <v>668.87</v>
      </c>
      <c r="D318" s="119">
        <f>SUMIF(Takings!$B:$B,'2011'!$B318,Takings!D:D)</f>
        <v>0</v>
      </c>
      <c r="E318" s="119">
        <f>SUMIF(Takings!$B:$B,'2011'!$B318,Takings!E:E)</f>
        <v>0</v>
      </c>
      <c r="F318" s="128">
        <f>SUMIF(Takings!$B:$B,'2011'!$B318,Takings!F:F)</f>
        <v>484.15</v>
      </c>
      <c r="G318" s="131">
        <f>SUMIF(Takings!$B:$B,'2011'!$B318,Takings!G:G)</f>
        <v>28</v>
      </c>
      <c r="H318" s="128">
        <f t="shared" si="180"/>
        <v>17.291071428571428</v>
      </c>
      <c r="I318" s="129">
        <f>SUMIF(Takings!$B:$B,'2011'!$B318,Takings!I:I)</f>
        <v>184.72</v>
      </c>
      <c r="J318" s="130">
        <f>SUMIF(Takings!$B:$B,'2011'!$B318,Takings!J:J)</f>
        <v>7</v>
      </c>
      <c r="K318" s="130">
        <f t="shared" si="181"/>
        <v>35</v>
      </c>
      <c r="L318" s="129">
        <f t="shared" si="182"/>
        <v>26.388571428571428</v>
      </c>
      <c r="M318" s="128">
        <f t="shared" si="183"/>
        <v>19.110571428571429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53" t="s">
        <v>1213</v>
      </c>
      <c r="B319" s="132">
        <v>40863</v>
      </c>
      <c r="C319" s="129">
        <f>SUMIF(Takings!$B:$B,'2011'!$B319,Takings!C:C)</f>
        <v>1096.68</v>
      </c>
      <c r="D319" s="119">
        <f>SUMIF(Takings!$B:$B,'2011'!$B319,Takings!D:D)</f>
        <v>0</v>
      </c>
      <c r="E319" s="119">
        <f>SUMIF(Takings!$B:$B,'2011'!$B319,Takings!E:E)</f>
        <v>0</v>
      </c>
      <c r="F319" s="128">
        <f>SUMIF(Takings!$B:$B,'2011'!$B319,Takings!F:F)</f>
        <v>682.75</v>
      </c>
      <c r="G319" s="131">
        <f>SUMIF(Takings!$B:$B,'2011'!$B319,Takings!G:G)</f>
        <v>37</v>
      </c>
      <c r="H319" s="128">
        <f t="shared" si="180"/>
        <v>18.452702702702702</v>
      </c>
      <c r="I319" s="129">
        <f>SUMIF(Takings!$B:$B,'2011'!$B319,Takings!I:I)</f>
        <v>413.93</v>
      </c>
      <c r="J319" s="130">
        <f>SUMIF(Takings!$B:$B,'2011'!$B319,Takings!J:J)</f>
        <v>11</v>
      </c>
      <c r="K319" s="130">
        <f t="shared" si="181"/>
        <v>48</v>
      </c>
      <c r="L319" s="129">
        <f t="shared" si="182"/>
        <v>37.630000000000003</v>
      </c>
      <c r="M319" s="128">
        <f t="shared" si="183"/>
        <v>22.8475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53" t="s">
        <v>1213</v>
      </c>
      <c r="B320" s="132">
        <v>40864</v>
      </c>
      <c r="C320" s="129">
        <f>SUMIF(Takings!$B:$B,'2011'!$B320,Takings!C:C)</f>
        <v>1131.67</v>
      </c>
      <c r="D320" s="119">
        <f>SUMIF(Takings!$B:$B,'2011'!$B320,Takings!D:D)</f>
        <v>0</v>
      </c>
      <c r="E320" s="119">
        <f>SUMIF(Takings!$B:$B,'2011'!$B320,Takings!E:E)</f>
        <v>0</v>
      </c>
      <c r="F320" s="128">
        <f>SUMIF(Takings!$B:$B,'2011'!$B320,Takings!F:F)</f>
        <v>584.95000000000005</v>
      </c>
      <c r="G320" s="131">
        <f>SUMIF(Takings!$B:$B,'2011'!$B320,Takings!G:G)</f>
        <v>33</v>
      </c>
      <c r="H320" s="128">
        <f t="shared" si="180"/>
        <v>17.725757575757576</v>
      </c>
      <c r="I320" s="129">
        <f>SUMIF(Takings!$B:$B,'2011'!$B320,Takings!I:I)</f>
        <v>546.72</v>
      </c>
      <c r="J320" s="130">
        <f>SUMIF(Takings!$B:$B,'2011'!$B320,Takings!J:J)</f>
        <v>11</v>
      </c>
      <c r="K320" s="130">
        <f t="shared" si="181"/>
        <v>44</v>
      </c>
      <c r="L320" s="129">
        <f t="shared" si="182"/>
        <v>49.701818181818183</v>
      </c>
      <c r="M320" s="128">
        <f t="shared" si="183"/>
        <v>25.71977272727273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x14ac:dyDescent="0.35">
      <c r="A321" s="153" t="s">
        <v>1213</v>
      </c>
      <c r="B321" s="132">
        <v>40865</v>
      </c>
      <c r="C321" s="129">
        <f>SUMIF(Takings!$B:$B,'2011'!$B321,Takings!C:C)</f>
        <v>1446.46</v>
      </c>
      <c r="D321" s="119">
        <f>SUMIF(Takings!$B:$B,'2011'!$B321,Takings!D:D)</f>
        <v>0</v>
      </c>
      <c r="E321" s="119">
        <f>SUMIF(Takings!$B:$B,'2011'!$B321,Takings!E:E)</f>
        <v>0</v>
      </c>
      <c r="F321" s="128">
        <f>SUMIF(Takings!$B:$B,'2011'!$B321,Takings!F:F)</f>
        <v>869.75</v>
      </c>
      <c r="G321" s="131">
        <f>SUMIF(Takings!$B:$B,'2011'!$B321,Takings!G:G)</f>
        <v>33</v>
      </c>
      <c r="H321" s="128">
        <f t="shared" si="180"/>
        <v>26.356060606060606</v>
      </c>
      <c r="I321" s="129">
        <f>SUMIF(Takings!$B:$B,'2011'!$B321,Takings!I:I)</f>
        <v>576.71</v>
      </c>
      <c r="J321" s="130">
        <f>SUMIF(Takings!$B:$B,'2011'!$B321,Takings!J:J)</f>
        <v>13</v>
      </c>
      <c r="K321" s="130">
        <f t="shared" si="181"/>
        <v>46</v>
      </c>
      <c r="L321" s="129">
        <f t="shared" si="182"/>
        <v>44.362307692307695</v>
      </c>
      <c r="M321" s="128">
        <f t="shared" si="183"/>
        <v>31.444782608695654</v>
      </c>
      <c r="N321" s="127" t="str">
        <f>IF(VLOOKUP($B321,Takings!$B:$P,13,0)=0,"",VLOOKUP($B321,Takings!$B:$P,13,0))</f>
        <v/>
      </c>
      <c r="O321" s="126" t="str">
        <f>IF(VLOOKUP($B321,Takings!$B:$P,14,0)=0,"",VLOOKUP($B321,Takings!$B:$P,14,0))</f>
        <v/>
      </c>
      <c r="P321" s="125" t="str">
        <f>IF(VLOOKUP($B321,Takings!$B:$P,15,0)=0,"",VLOOKUP($B321,Takings!$B:$P,15,0))</f>
        <v/>
      </c>
    </row>
    <row r="322" spans="1:16" x14ac:dyDescent="0.35">
      <c r="A322" s="153" t="s">
        <v>1213</v>
      </c>
      <c r="B322" s="132">
        <v>40866</v>
      </c>
      <c r="C322" s="129">
        <f>SUMIF(Takings!$B:$B,'2011'!$B322,Takings!C:C)</f>
        <v>1120.1099999999999</v>
      </c>
      <c r="D322" s="119">
        <f>SUMIF(Takings!$B:$B,'2011'!$B322,Takings!D:D)</f>
        <v>0</v>
      </c>
      <c r="E322" s="119">
        <f>SUMIF(Takings!$B:$B,'2011'!$B322,Takings!E:E)</f>
        <v>0</v>
      </c>
      <c r="F322" s="128">
        <f>SUMIF(Takings!$B:$B,'2011'!$B322,Takings!F:F)</f>
        <v>711.05</v>
      </c>
      <c r="G322" s="131">
        <f>SUMIF(Takings!$B:$B,'2011'!$B322,Takings!G:G)</f>
        <v>22</v>
      </c>
      <c r="H322" s="128">
        <f t="shared" si="180"/>
        <v>32.320454545454545</v>
      </c>
      <c r="I322" s="129">
        <f>SUMIF(Takings!$B:$B,'2011'!$B322,Takings!I:I)</f>
        <v>409.06</v>
      </c>
      <c r="J322" s="130">
        <f>SUMIF(Takings!$B:$B,'2011'!$B322,Takings!J:J)</f>
        <v>11</v>
      </c>
      <c r="K322" s="130">
        <f t="shared" si="181"/>
        <v>33</v>
      </c>
      <c r="L322" s="129">
        <f t="shared" si="182"/>
        <v>37.187272727272727</v>
      </c>
      <c r="M322" s="128">
        <f t="shared" si="183"/>
        <v>33.942727272727268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40867</v>
      </c>
      <c r="C323" s="119">
        <f>SUM(C317:C322)</f>
        <v>6467.15</v>
      </c>
      <c r="D323" s="119">
        <f>VLOOKUP($B323,Takings!$B:$P,3,0)</f>
        <v>3848.65</v>
      </c>
      <c r="E323" s="122">
        <f>SUM(C323:D323)</f>
        <v>10315.799999999999</v>
      </c>
      <c r="F323" s="118"/>
      <c r="G323" s="121">
        <f>SUM(G317:G322)</f>
        <v>184</v>
      </c>
      <c r="H323" s="118">
        <f>AVERAGE(H317:H322)</f>
        <v>21.046384153843832</v>
      </c>
      <c r="I323" s="119">
        <f>SUM(I317:I322)</f>
        <v>2696.4</v>
      </c>
      <c r="J323" s="120">
        <f>SUM(J317:J322)</f>
        <v>63</v>
      </c>
      <c r="K323" s="120">
        <f>SUM(G323,J323)</f>
        <v>247</v>
      </c>
      <c r="L323" s="119">
        <f>AVERAGE(L317:L322)</f>
        <v>41.965995004995001</v>
      </c>
      <c r="M323" s="118">
        <f>AVERAGE(M317:M322)</f>
        <v>26.256258193203049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53" t="s">
        <v>1214</v>
      </c>
      <c r="B324" s="132">
        <v>40868</v>
      </c>
      <c r="C324" s="129">
        <f>SUMIF(Takings!$B:$B,'2011'!$B324,Takings!C:C)</f>
        <v>964.49</v>
      </c>
      <c r="D324" s="119">
        <f>SUMIF(Takings!$B:$B,'2011'!$B324,Takings!D:D)</f>
        <v>0</v>
      </c>
      <c r="E324" s="119">
        <f>SUMIF(Takings!$B:$B,'2011'!$B324,Takings!E:E)</f>
        <v>0</v>
      </c>
      <c r="F324" s="128">
        <f>SUMIF(Takings!$B:$B,'2011'!$B324,Takings!F:F)</f>
        <v>747.3</v>
      </c>
      <c r="G324" s="131">
        <f>SUMIF(Takings!$B:$B,'2011'!$B324,Takings!G:G)</f>
        <v>33</v>
      </c>
      <c r="H324" s="128">
        <f t="shared" ref="H324:H329" si="184">IFERROR(F324/G324,0)</f>
        <v>22.645454545454545</v>
      </c>
      <c r="I324" s="129">
        <f>SUMIF(Takings!$B:$B,'2011'!$B324,Takings!I:I)</f>
        <v>217.19</v>
      </c>
      <c r="J324" s="130">
        <f>SUMIF(Takings!$B:$B,'2011'!$B324,Takings!J:J)</f>
        <v>6</v>
      </c>
      <c r="K324" s="130">
        <f t="shared" ref="K324:K329" si="185">IFERROR(SUM(G324,J324),0)</f>
        <v>39</v>
      </c>
      <c r="L324" s="129">
        <f t="shared" ref="L324:L329" si="186">IFERROR(MEDIAN(I324/J324),0)</f>
        <v>36.198333333333331</v>
      </c>
      <c r="M324" s="128">
        <f t="shared" ref="M324:M329" si="187">IFERROR(SUM(F324,I324)/K324,0)</f>
        <v>24.730512820512821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53" t="s">
        <v>1214</v>
      </c>
      <c r="B325" s="132">
        <v>40869</v>
      </c>
      <c r="C325" s="129">
        <f>SUMIF(Takings!$B:$B,'2011'!$B325,Takings!C:C)</f>
        <v>863.83</v>
      </c>
      <c r="D325" s="119">
        <f>SUMIF(Takings!$B:$B,'2011'!$B325,Takings!D:D)</f>
        <v>0</v>
      </c>
      <c r="E325" s="119">
        <f>SUMIF(Takings!$B:$B,'2011'!$B325,Takings!E:E)</f>
        <v>0</v>
      </c>
      <c r="F325" s="128">
        <f>SUMIF(Takings!$B:$B,'2011'!$B325,Takings!F:F)</f>
        <v>563.25</v>
      </c>
      <c r="G325" s="131">
        <f>SUMIF(Takings!$B:$B,'2011'!$B325,Takings!G:G)</f>
        <v>33</v>
      </c>
      <c r="H325" s="128">
        <f t="shared" si="184"/>
        <v>17.068181818181817</v>
      </c>
      <c r="I325" s="129">
        <f>SUMIF(Takings!$B:$B,'2011'!$B325,Takings!I:I)</f>
        <v>300.58</v>
      </c>
      <c r="J325" s="130">
        <f>SUMIF(Takings!$B:$B,'2011'!$B325,Takings!J:J)</f>
        <v>7</v>
      </c>
      <c r="K325" s="130">
        <f t="shared" si="185"/>
        <v>40</v>
      </c>
      <c r="L325" s="129">
        <f t="shared" si="186"/>
        <v>42.94</v>
      </c>
      <c r="M325" s="128">
        <f t="shared" si="187"/>
        <v>21.595749999999999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53" t="s">
        <v>1214</v>
      </c>
      <c r="B326" s="132">
        <v>40870</v>
      </c>
      <c r="C326" s="129">
        <f>SUMIF(Takings!$B:$B,'2011'!$B326,Takings!C:C)</f>
        <v>1047.06</v>
      </c>
      <c r="D326" s="119">
        <f>SUMIF(Takings!$B:$B,'2011'!$B326,Takings!D:D)</f>
        <v>0</v>
      </c>
      <c r="E326" s="119">
        <f>SUMIF(Takings!$B:$B,'2011'!$B326,Takings!E:E)</f>
        <v>0</v>
      </c>
      <c r="F326" s="128">
        <f>SUMIF(Takings!$B:$B,'2011'!$B326,Takings!F:F)</f>
        <v>658.95</v>
      </c>
      <c r="G326" s="131">
        <f>SUMIF(Takings!$B:$B,'2011'!$B326,Takings!G:G)</f>
        <v>32</v>
      </c>
      <c r="H326" s="128">
        <f t="shared" si="184"/>
        <v>20.592187500000001</v>
      </c>
      <c r="I326" s="129">
        <f>SUMIF(Takings!$B:$B,'2011'!$B326,Takings!I:I)</f>
        <v>388.11</v>
      </c>
      <c r="J326" s="130">
        <f>SUMIF(Takings!$B:$B,'2011'!$B326,Takings!J:J)</f>
        <v>15</v>
      </c>
      <c r="K326" s="130">
        <f t="shared" si="185"/>
        <v>47</v>
      </c>
      <c r="L326" s="129">
        <f t="shared" si="186"/>
        <v>25.874000000000002</v>
      </c>
      <c r="M326" s="128">
        <f t="shared" si="187"/>
        <v>22.277872340425532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53" t="s">
        <v>1214</v>
      </c>
      <c r="B327" s="132">
        <v>40871</v>
      </c>
      <c r="C327" s="129">
        <f>SUMIF(Takings!$B:$B,'2011'!$B327,Takings!C:C)</f>
        <v>1095.06</v>
      </c>
      <c r="D327" s="119">
        <f>SUMIF(Takings!$B:$B,'2011'!$B327,Takings!D:D)</f>
        <v>0</v>
      </c>
      <c r="E327" s="119">
        <f>SUMIF(Takings!$B:$B,'2011'!$B327,Takings!E:E)</f>
        <v>0</v>
      </c>
      <c r="F327" s="128">
        <f>SUMIF(Takings!$B:$B,'2011'!$B327,Takings!F:F)</f>
        <v>815.7</v>
      </c>
      <c r="G327" s="131">
        <f>SUMIF(Takings!$B:$B,'2011'!$B327,Takings!G:G)</f>
        <v>39</v>
      </c>
      <c r="H327" s="128">
        <f t="shared" si="184"/>
        <v>20.915384615384617</v>
      </c>
      <c r="I327" s="129">
        <f>SUMIF(Takings!$B:$B,'2011'!$B327,Takings!I:I)</f>
        <v>279.36</v>
      </c>
      <c r="J327" s="130">
        <f>SUMIF(Takings!$B:$B,'2011'!$B327,Takings!J:J)</f>
        <v>10</v>
      </c>
      <c r="K327" s="130">
        <f t="shared" si="185"/>
        <v>49</v>
      </c>
      <c r="L327" s="129">
        <f t="shared" si="186"/>
        <v>27.936</v>
      </c>
      <c r="M327" s="128">
        <f t="shared" si="187"/>
        <v>22.34816326530612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53" t="s">
        <v>1214</v>
      </c>
      <c r="B328" s="132">
        <v>40872</v>
      </c>
      <c r="C328" s="129">
        <f>SUMIF(Takings!$B:$B,'2011'!$B328,Takings!C:C)</f>
        <v>2702.39</v>
      </c>
      <c r="D328" s="119">
        <f>SUMIF(Takings!$B:$B,'2011'!$B328,Takings!D:D)</f>
        <v>0</v>
      </c>
      <c r="E328" s="119">
        <f>SUMIF(Takings!$B:$B,'2011'!$B328,Takings!E:E)</f>
        <v>0</v>
      </c>
      <c r="F328" s="128">
        <f>SUMIF(Takings!$B:$B,'2011'!$B328,Takings!F:F)</f>
        <v>701.6</v>
      </c>
      <c r="G328" s="131">
        <f>SUMIF(Takings!$B:$B,'2011'!$B328,Takings!G:G)</f>
        <v>26</v>
      </c>
      <c r="H328" s="128">
        <f t="shared" si="184"/>
        <v>26.984615384615385</v>
      </c>
      <c r="I328" s="129">
        <f>SUMIF(Takings!$B:$B,'2011'!$B328,Takings!I:I)</f>
        <v>2000.79</v>
      </c>
      <c r="J328" s="130">
        <f>SUMIF(Takings!$B:$B,'2011'!$B328,Takings!J:J)</f>
        <v>10</v>
      </c>
      <c r="K328" s="130">
        <f t="shared" si="185"/>
        <v>36</v>
      </c>
      <c r="L328" s="129">
        <f t="shared" si="186"/>
        <v>200.07900000000001</v>
      </c>
      <c r="M328" s="128">
        <f t="shared" si="187"/>
        <v>75.066388888888881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53" t="s">
        <v>1214</v>
      </c>
      <c r="B329" s="132">
        <v>40873</v>
      </c>
      <c r="C329" s="129">
        <f>SUMIF(Takings!$B:$B,'2011'!$B329,Takings!C:C)</f>
        <v>1264.05</v>
      </c>
      <c r="D329" s="119">
        <f>SUMIF(Takings!$B:$B,'2011'!$B329,Takings!D:D)</f>
        <v>0</v>
      </c>
      <c r="E329" s="119">
        <f>SUMIF(Takings!$B:$B,'2011'!$B329,Takings!E:E)</f>
        <v>0</v>
      </c>
      <c r="F329" s="128">
        <f>SUMIF(Takings!$B:$B,'2011'!$B329,Takings!F:F)</f>
        <v>898.9</v>
      </c>
      <c r="G329" s="131">
        <f>SUMIF(Takings!$B:$B,'2011'!$B329,Takings!G:G)</f>
        <v>22</v>
      </c>
      <c r="H329" s="128">
        <f t="shared" si="184"/>
        <v>40.859090909090909</v>
      </c>
      <c r="I329" s="129">
        <f>SUMIF(Takings!$B:$B,'2011'!$B329,Takings!I:I)</f>
        <v>365.15</v>
      </c>
      <c r="J329" s="130">
        <f>SUMIF(Takings!$B:$B,'2011'!$B329,Takings!J:J)</f>
        <v>7</v>
      </c>
      <c r="K329" s="130">
        <f t="shared" si="185"/>
        <v>29</v>
      </c>
      <c r="L329" s="129">
        <f t="shared" si="186"/>
        <v>52.164285714285711</v>
      </c>
      <c r="M329" s="128">
        <f t="shared" si="187"/>
        <v>43.587931034482757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40874</v>
      </c>
      <c r="C330" s="119">
        <f>SUM(C324:C329)</f>
        <v>7936.88</v>
      </c>
      <c r="D330" s="119">
        <f>VLOOKUP($B330,Takings!$B:$P,3,0)</f>
        <v>2990.31</v>
      </c>
      <c r="E330" s="122">
        <f>SUM(C330:D330)</f>
        <v>10927.19</v>
      </c>
      <c r="F330" s="118"/>
      <c r="G330" s="121">
        <f>SUM(G324:G329)</f>
        <v>185</v>
      </c>
      <c r="H330" s="118">
        <f>AVERAGE(H324:H329)</f>
        <v>24.844152462121212</v>
      </c>
      <c r="I330" s="119">
        <f>SUM(I324:I329)</f>
        <v>3551.18</v>
      </c>
      <c r="J330" s="120">
        <f>SUM(J324:J329)</f>
        <v>55</v>
      </c>
      <c r="K330" s="120">
        <f>SUM(G330,J330)</f>
        <v>240</v>
      </c>
      <c r="L330" s="119">
        <f>AVERAGE(L324:L329)</f>
        <v>64.198603174603178</v>
      </c>
      <c r="M330" s="118">
        <f>AVERAGE(M324:M329)</f>
        <v>34.934436391602688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53" t="s">
        <v>1215</v>
      </c>
      <c r="B331" s="132">
        <v>40875</v>
      </c>
      <c r="C331" s="129">
        <f>SUMIF(Takings!$B:$B,'2011'!$B331,Takings!C:C)</f>
        <v>838.17</v>
      </c>
      <c r="D331" s="119">
        <f>SUMIF(Takings!$B:$B,'2011'!$B331,Takings!D:D)</f>
        <v>0</v>
      </c>
      <c r="E331" s="119">
        <f>SUMIF(Takings!$B:$B,'2011'!$B331,Takings!E:E)</f>
        <v>0</v>
      </c>
      <c r="F331" s="128">
        <f>SUMIF(Takings!$B:$B,'2011'!$B331,Takings!F:F)</f>
        <v>609.54999999999995</v>
      </c>
      <c r="G331" s="131">
        <f>SUMIF(Takings!$B:$B,'2011'!$B331,Takings!G:G)</f>
        <v>31</v>
      </c>
      <c r="H331" s="128">
        <f t="shared" ref="H331:H336" si="188">IFERROR(F331/G331,0)</f>
        <v>19.662903225806449</v>
      </c>
      <c r="I331" s="129">
        <f>SUMIF(Takings!$B:$B,'2011'!$B331,Takings!I:I)</f>
        <v>228.62</v>
      </c>
      <c r="J331" s="130">
        <f>SUMIF(Takings!$B:$B,'2011'!$B331,Takings!J:J)</f>
        <v>7</v>
      </c>
      <c r="K331" s="130">
        <f t="shared" ref="K331:K336" si="189">IFERROR(SUM(G331,J331),0)</f>
        <v>38</v>
      </c>
      <c r="L331" s="129">
        <f t="shared" ref="L331:L336" si="190">IFERROR(MEDIAN(I331/J331),0)</f>
        <v>32.660000000000004</v>
      </c>
      <c r="M331" s="128">
        <f t="shared" ref="M331:M336" si="191">IFERROR(SUM(F331,I331)/K331,0)</f>
        <v>22.057105263157894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53" t="s">
        <v>1215</v>
      </c>
      <c r="B332" s="132">
        <v>40876</v>
      </c>
      <c r="C332" s="129">
        <f>SUMIF(Takings!$B:$B,'2011'!$B332,Takings!C:C)</f>
        <v>876.56</v>
      </c>
      <c r="D332" s="119">
        <f>SUMIF(Takings!$B:$B,'2011'!$B332,Takings!D:D)</f>
        <v>0</v>
      </c>
      <c r="E332" s="119">
        <f>SUMIF(Takings!$B:$B,'2011'!$B332,Takings!E:E)</f>
        <v>0</v>
      </c>
      <c r="F332" s="128">
        <f>SUMIF(Takings!$B:$B,'2011'!$B332,Takings!F:F)</f>
        <v>671.5</v>
      </c>
      <c r="G332" s="131">
        <f>SUMIF(Takings!$B:$B,'2011'!$B332,Takings!G:G)</f>
        <v>35</v>
      </c>
      <c r="H332" s="128">
        <f t="shared" si="188"/>
        <v>19.185714285714287</v>
      </c>
      <c r="I332" s="129">
        <f>SUMIF(Takings!$B:$B,'2011'!$B332,Takings!I:I)</f>
        <v>205.06</v>
      </c>
      <c r="J332" s="130">
        <f>SUMIF(Takings!$B:$B,'2011'!$B332,Takings!J:J)</f>
        <v>7</v>
      </c>
      <c r="K332" s="130">
        <f t="shared" si="189"/>
        <v>42</v>
      </c>
      <c r="L332" s="129">
        <f t="shared" si="190"/>
        <v>29.294285714285714</v>
      </c>
      <c r="M332" s="128">
        <f t="shared" si="191"/>
        <v>20.87047619047619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53" t="s">
        <v>1215</v>
      </c>
      <c r="B333" s="132">
        <v>40877</v>
      </c>
      <c r="C333" s="129">
        <f>SUMIF(Takings!$B:$B,'2011'!$B333,Takings!C:C)</f>
        <v>948.38</v>
      </c>
      <c r="D333" s="119">
        <f>SUMIF(Takings!$B:$B,'2011'!$B333,Takings!D:D)</f>
        <v>0</v>
      </c>
      <c r="E333" s="119">
        <f>SUMIF(Takings!$B:$B,'2011'!$B333,Takings!E:E)</f>
        <v>0</v>
      </c>
      <c r="F333" s="128">
        <f>SUMIF(Takings!$B:$B,'2011'!$B333,Takings!F:F)</f>
        <v>508</v>
      </c>
      <c r="G333" s="131">
        <f>SUMIF(Takings!$B:$B,'2011'!$B333,Takings!G:G)</f>
        <v>41</v>
      </c>
      <c r="H333" s="128">
        <f t="shared" si="188"/>
        <v>12.390243902439025</v>
      </c>
      <c r="I333" s="129">
        <f>SUMIF(Takings!$B:$B,'2011'!$B333,Takings!I:I)</f>
        <v>440.38</v>
      </c>
      <c r="J333" s="130">
        <f>SUMIF(Takings!$B:$B,'2011'!$B333,Takings!J:J)</f>
        <v>5</v>
      </c>
      <c r="K333" s="130">
        <f t="shared" si="189"/>
        <v>46</v>
      </c>
      <c r="L333" s="129">
        <f t="shared" si="190"/>
        <v>88.075999999999993</v>
      </c>
      <c r="M333" s="128">
        <f t="shared" si="191"/>
        <v>20.61695652173913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53" t="s">
        <v>1215</v>
      </c>
      <c r="B334" s="132">
        <v>40878</v>
      </c>
      <c r="C334" s="129">
        <f>SUMIF(Takings!$B:$B,'2011'!$B334,Takings!C:C)</f>
        <v>826.54</v>
      </c>
      <c r="D334" s="119">
        <f>SUMIF(Takings!$B:$B,'2011'!$B334,Takings!D:D)</f>
        <v>0</v>
      </c>
      <c r="E334" s="119">
        <f>SUMIF(Takings!$B:$B,'2011'!$B334,Takings!E:E)</f>
        <v>0</v>
      </c>
      <c r="F334" s="128">
        <f>SUMIF(Takings!$B:$B,'2011'!$B334,Takings!F:F)</f>
        <v>601.70000000000005</v>
      </c>
      <c r="G334" s="131">
        <f>SUMIF(Takings!$B:$B,'2011'!$B334,Takings!G:G)</f>
        <v>32</v>
      </c>
      <c r="H334" s="128">
        <f t="shared" si="188"/>
        <v>18.803125000000001</v>
      </c>
      <c r="I334" s="129">
        <f>SUMIF(Takings!$B:$B,'2011'!$B334,Takings!I:I)</f>
        <v>224.84</v>
      </c>
      <c r="J334" s="130">
        <f>SUMIF(Takings!$B:$B,'2011'!$B334,Takings!J:J)</f>
        <v>6</v>
      </c>
      <c r="K334" s="130">
        <f t="shared" si="189"/>
        <v>38</v>
      </c>
      <c r="L334" s="129">
        <f t="shared" si="190"/>
        <v>37.473333333333336</v>
      </c>
      <c r="M334" s="128">
        <f t="shared" si="191"/>
        <v>21.751052631578951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53" t="s">
        <v>1215</v>
      </c>
      <c r="B335" s="132">
        <v>40879</v>
      </c>
      <c r="C335" s="129">
        <f>SUMIF(Takings!$B:$B,'2011'!$B335,Takings!C:C)</f>
        <v>1492.88</v>
      </c>
      <c r="D335" s="119">
        <f>SUMIF(Takings!$B:$B,'2011'!$B335,Takings!D:D)</f>
        <v>0</v>
      </c>
      <c r="E335" s="119">
        <f>SUMIF(Takings!$B:$B,'2011'!$B335,Takings!E:E)</f>
        <v>0</v>
      </c>
      <c r="F335" s="128">
        <f>SUMIF(Takings!$B:$B,'2011'!$B335,Takings!F:F)</f>
        <v>725.85</v>
      </c>
      <c r="G335" s="131">
        <f>SUMIF(Takings!$B:$B,'2011'!$B335,Takings!G:G)</f>
        <v>41</v>
      </c>
      <c r="H335" s="128">
        <f t="shared" si="188"/>
        <v>17.703658536585365</v>
      </c>
      <c r="I335" s="129">
        <f>SUMIF(Takings!$B:$B,'2011'!$B335,Takings!I:I)</f>
        <v>707.03</v>
      </c>
      <c r="J335" s="130">
        <f>SUMIF(Takings!$B:$B,'2011'!$B335,Takings!J:J)</f>
        <v>17</v>
      </c>
      <c r="K335" s="130">
        <f t="shared" si="189"/>
        <v>58</v>
      </c>
      <c r="L335" s="129">
        <f t="shared" si="190"/>
        <v>41.589999999999996</v>
      </c>
      <c r="M335" s="128">
        <f t="shared" si="191"/>
        <v>24.7048275862069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53" t="s">
        <v>1215</v>
      </c>
      <c r="B336" s="132">
        <v>40880</v>
      </c>
      <c r="C336" s="129">
        <f>SUMIF(Takings!$B:$B,'2011'!$B336,Takings!C:C)</f>
        <v>889.7</v>
      </c>
      <c r="D336" s="119">
        <f>SUMIF(Takings!$B:$B,'2011'!$B336,Takings!D:D)</f>
        <v>0</v>
      </c>
      <c r="E336" s="119">
        <f>SUMIF(Takings!$B:$B,'2011'!$B336,Takings!E:E)</f>
        <v>0</v>
      </c>
      <c r="F336" s="128">
        <f>SUMIF(Takings!$B:$B,'2011'!$B336,Takings!F:F)</f>
        <v>589.70000000000005</v>
      </c>
      <c r="G336" s="131">
        <f>SUMIF(Takings!$B:$B,'2011'!$B336,Takings!G:G)</f>
        <v>26</v>
      </c>
      <c r="H336" s="128">
        <f t="shared" si="188"/>
        <v>22.680769230769233</v>
      </c>
      <c r="I336" s="129">
        <f>SUMIF(Takings!$B:$B,'2011'!$B336,Takings!I:I)</f>
        <v>300</v>
      </c>
      <c r="J336" s="130">
        <f>SUMIF(Takings!$B:$B,'2011'!$B336,Takings!J:J)</f>
        <v>9</v>
      </c>
      <c r="K336" s="130">
        <f t="shared" si="189"/>
        <v>35</v>
      </c>
      <c r="L336" s="129">
        <f t="shared" si="190"/>
        <v>33.333333333333336</v>
      </c>
      <c r="M336" s="128">
        <f t="shared" si="191"/>
        <v>25.42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40881</v>
      </c>
      <c r="C337" s="119">
        <f>SUM(C331:C336)</f>
        <v>5872.2300000000005</v>
      </c>
      <c r="D337" s="119">
        <f>VLOOKUP($B337,Takings!$B:$P,3,0)</f>
        <v>3032.04</v>
      </c>
      <c r="E337" s="122">
        <f>SUM(C337:D337)</f>
        <v>8904.27</v>
      </c>
      <c r="F337" s="118"/>
      <c r="G337" s="121">
        <f>SUM(G331:G336)</f>
        <v>206</v>
      </c>
      <c r="H337" s="118">
        <f>AVERAGE(H331:H336)</f>
        <v>18.404402363552393</v>
      </c>
      <c r="I337" s="119">
        <f>SUM(I331:I336)</f>
        <v>2105.9299999999998</v>
      </c>
      <c r="J337" s="120">
        <f>SUM(J331:J336)</f>
        <v>51</v>
      </c>
      <c r="K337" s="120">
        <f>SUM(G337,J337)</f>
        <v>257</v>
      </c>
      <c r="L337" s="119">
        <f>AVERAGE(L331:L336)</f>
        <v>43.737825396825393</v>
      </c>
      <c r="M337" s="118">
        <f>AVERAGE(M331:M336)</f>
        <v>22.57006969885985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53" t="s">
        <v>1216</v>
      </c>
      <c r="B338" s="132">
        <v>40882</v>
      </c>
      <c r="C338" s="129">
        <f>SUMIF(Takings!$B:$B,'2011'!$B338,Takings!C:C)</f>
        <v>879.5</v>
      </c>
      <c r="D338" s="119">
        <f>SUMIF(Takings!$B:$B,'2011'!$B338,Takings!D:D)</f>
        <v>0</v>
      </c>
      <c r="E338" s="119">
        <f>SUMIF(Takings!$B:$B,'2011'!$B338,Takings!E:E)</f>
        <v>0</v>
      </c>
      <c r="F338" s="128">
        <f>SUMIF(Takings!$B:$B,'2011'!$B338,Takings!F:F)</f>
        <v>698.88</v>
      </c>
      <c r="G338" s="131">
        <f>SUMIF(Takings!$B:$B,'2011'!$B338,Takings!G:G)</f>
        <v>31</v>
      </c>
      <c r="H338" s="128">
        <f t="shared" ref="H338:H343" si="192">IFERROR(F338/G338,0)</f>
        <v>22.544516129032257</v>
      </c>
      <c r="I338" s="129">
        <f>SUMIF(Takings!$B:$B,'2011'!$B338,Takings!I:I)</f>
        <v>180.62</v>
      </c>
      <c r="J338" s="130">
        <f>SUMIF(Takings!$B:$B,'2011'!$B338,Takings!J:J)</f>
        <v>9</v>
      </c>
      <c r="K338" s="130">
        <f t="shared" ref="K338:K343" si="193">IFERROR(SUM(G338,J338),0)</f>
        <v>40</v>
      </c>
      <c r="L338" s="129">
        <f t="shared" ref="L338:L343" si="194">IFERROR(MEDIAN(I338/J338),0)</f>
        <v>20.068888888888889</v>
      </c>
      <c r="M338" s="128">
        <f t="shared" ref="M338:M343" si="195">IFERROR(SUM(F338,I338)/K338,0)</f>
        <v>21.987500000000001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53" t="s">
        <v>1216</v>
      </c>
      <c r="B339" s="132">
        <v>40883</v>
      </c>
      <c r="C339" s="129">
        <f>SUMIF(Takings!$B:$B,'2011'!$B339,Takings!C:C)</f>
        <v>1094.8900000000001</v>
      </c>
      <c r="D339" s="119">
        <f>SUMIF(Takings!$B:$B,'2011'!$B339,Takings!D:D)</f>
        <v>0</v>
      </c>
      <c r="E339" s="119">
        <f>SUMIF(Takings!$B:$B,'2011'!$B339,Takings!E:E)</f>
        <v>0</v>
      </c>
      <c r="F339" s="128">
        <f>SUMIF(Takings!$B:$B,'2011'!$B339,Takings!F:F)</f>
        <v>896</v>
      </c>
      <c r="G339" s="131">
        <f>SUMIF(Takings!$B:$B,'2011'!$B339,Takings!G:G)</f>
        <v>36</v>
      </c>
      <c r="H339" s="128">
        <f t="shared" si="192"/>
        <v>24.888888888888889</v>
      </c>
      <c r="I339" s="129">
        <f>SUMIF(Takings!$B:$B,'2011'!$B339,Takings!I:I)</f>
        <v>198.89</v>
      </c>
      <c r="J339" s="130">
        <f>SUMIF(Takings!$B:$B,'2011'!$B339,Takings!J:J)</f>
        <v>4</v>
      </c>
      <c r="K339" s="130">
        <f t="shared" si="193"/>
        <v>40</v>
      </c>
      <c r="L339" s="129">
        <f t="shared" si="194"/>
        <v>49.722499999999997</v>
      </c>
      <c r="M339" s="128">
        <f t="shared" si="195"/>
        <v>27.372249999999998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53" t="s">
        <v>1216</v>
      </c>
      <c r="B340" s="132">
        <v>40884</v>
      </c>
      <c r="C340" s="129">
        <f>SUMIF(Takings!$B:$B,'2011'!$B340,Takings!C:C)</f>
        <v>1424.93</v>
      </c>
      <c r="D340" s="119">
        <f>SUMIF(Takings!$B:$B,'2011'!$B340,Takings!D:D)</f>
        <v>0</v>
      </c>
      <c r="E340" s="119">
        <f>SUMIF(Takings!$B:$B,'2011'!$B340,Takings!E:E)</f>
        <v>0</v>
      </c>
      <c r="F340" s="128">
        <f>SUMIF(Takings!$B:$B,'2011'!$B340,Takings!F:F)</f>
        <v>475.65</v>
      </c>
      <c r="G340" s="131">
        <f>SUMIF(Takings!$B:$B,'2011'!$B340,Takings!G:G)</f>
        <v>33</v>
      </c>
      <c r="H340" s="128">
        <f t="shared" si="192"/>
        <v>14.413636363636362</v>
      </c>
      <c r="I340" s="129">
        <f>SUMIF(Takings!$B:$B,'2011'!$B340,Takings!I:I)</f>
        <v>949.28</v>
      </c>
      <c r="J340" s="130">
        <f>SUMIF(Takings!$B:$B,'2011'!$B340,Takings!J:J)</f>
        <v>11</v>
      </c>
      <c r="K340" s="130">
        <f t="shared" si="193"/>
        <v>44</v>
      </c>
      <c r="L340" s="129">
        <f t="shared" si="194"/>
        <v>86.298181818181817</v>
      </c>
      <c r="M340" s="128">
        <f t="shared" si="195"/>
        <v>32.384772727272725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53" t="s">
        <v>1216</v>
      </c>
      <c r="B341" s="132">
        <v>40885</v>
      </c>
      <c r="C341" s="129">
        <f>SUMIF(Takings!$B:$B,'2011'!$B341,Takings!C:C)</f>
        <v>1780.99</v>
      </c>
      <c r="D341" s="119">
        <f>SUMIF(Takings!$B:$B,'2011'!$B341,Takings!D:D)</f>
        <v>0</v>
      </c>
      <c r="E341" s="119">
        <f>SUMIF(Takings!$B:$B,'2011'!$B341,Takings!E:E)</f>
        <v>0</v>
      </c>
      <c r="F341" s="128">
        <f>SUMIF(Takings!$B:$B,'2011'!$B341,Takings!F:F)</f>
        <v>767.75</v>
      </c>
      <c r="G341" s="131">
        <f>SUMIF(Takings!$B:$B,'2011'!$B341,Takings!G:G)</f>
        <v>30</v>
      </c>
      <c r="H341" s="128">
        <f t="shared" si="192"/>
        <v>25.591666666666665</v>
      </c>
      <c r="I341" s="129">
        <f>SUMIF(Takings!$B:$B,'2011'!$B341,Takings!I:I)</f>
        <v>1013.24</v>
      </c>
      <c r="J341" s="130">
        <f>SUMIF(Takings!$B:$B,'2011'!$B341,Takings!J:J)</f>
        <v>8</v>
      </c>
      <c r="K341" s="130">
        <f t="shared" si="193"/>
        <v>38</v>
      </c>
      <c r="L341" s="129">
        <f t="shared" si="194"/>
        <v>126.655</v>
      </c>
      <c r="M341" s="128">
        <f t="shared" si="195"/>
        <v>46.868157894736839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53" t="s">
        <v>1216</v>
      </c>
      <c r="B342" s="132">
        <v>40886</v>
      </c>
      <c r="C342" s="129">
        <f>SUMIF(Takings!$B:$B,'2011'!$B342,Takings!C:C)</f>
        <v>1256.71</v>
      </c>
      <c r="D342" s="119">
        <f>SUMIF(Takings!$B:$B,'2011'!$B342,Takings!D:D)</f>
        <v>0</v>
      </c>
      <c r="E342" s="119">
        <f>SUMIF(Takings!$B:$B,'2011'!$B342,Takings!E:E)</f>
        <v>0</v>
      </c>
      <c r="F342" s="128">
        <f>SUMIF(Takings!$B:$B,'2011'!$B342,Takings!F:F)</f>
        <v>608</v>
      </c>
      <c r="G342" s="131">
        <f>SUMIF(Takings!$B:$B,'2011'!$B342,Takings!G:G)</f>
        <v>30</v>
      </c>
      <c r="H342" s="128">
        <f t="shared" si="192"/>
        <v>20.266666666666666</v>
      </c>
      <c r="I342" s="129">
        <f>SUMIF(Takings!$B:$B,'2011'!$B342,Takings!I:I)</f>
        <v>648.71</v>
      </c>
      <c r="J342" s="130">
        <f>SUMIF(Takings!$B:$B,'2011'!$B342,Takings!J:J)</f>
        <v>15</v>
      </c>
      <c r="K342" s="130">
        <f t="shared" si="193"/>
        <v>45</v>
      </c>
      <c r="L342" s="129">
        <f t="shared" si="194"/>
        <v>43.247333333333337</v>
      </c>
      <c r="M342" s="128">
        <f t="shared" si="195"/>
        <v>27.92688888888889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53" t="s">
        <v>1216</v>
      </c>
      <c r="B343" s="132">
        <v>40887</v>
      </c>
      <c r="C343" s="129">
        <f>SUMIF(Takings!$B:$B,'2011'!$B343,Takings!C:C)</f>
        <v>956.76</v>
      </c>
      <c r="D343" s="119">
        <f>SUMIF(Takings!$B:$B,'2011'!$B343,Takings!D:D)</f>
        <v>0</v>
      </c>
      <c r="E343" s="119">
        <f>SUMIF(Takings!$B:$B,'2011'!$B343,Takings!E:E)</f>
        <v>0</v>
      </c>
      <c r="F343" s="128">
        <f>SUMIF(Takings!$B:$B,'2011'!$B343,Takings!F:F)</f>
        <v>524.33000000000004</v>
      </c>
      <c r="G343" s="131">
        <f>SUMIF(Takings!$B:$B,'2011'!$B343,Takings!G:G)</f>
        <v>27</v>
      </c>
      <c r="H343" s="128">
        <f t="shared" si="192"/>
        <v>19.419629629629632</v>
      </c>
      <c r="I343" s="129">
        <f>SUMIF(Takings!$B:$B,'2011'!$B343,Takings!I:I)</f>
        <v>432.43</v>
      </c>
      <c r="J343" s="130">
        <f>SUMIF(Takings!$B:$B,'2011'!$B343,Takings!J:J)</f>
        <v>19</v>
      </c>
      <c r="K343" s="130">
        <f t="shared" si="193"/>
        <v>46</v>
      </c>
      <c r="L343" s="129">
        <f t="shared" si="194"/>
        <v>22.759473684210526</v>
      </c>
      <c r="M343" s="128">
        <f t="shared" si="195"/>
        <v>20.799130434782608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40888</v>
      </c>
      <c r="C344" s="119">
        <f>SUM(C338:C343)</f>
        <v>7393.7800000000007</v>
      </c>
      <c r="D344" s="119">
        <f>VLOOKUP($B344,Takings!$B:$P,3,0)</f>
        <v>3486.43</v>
      </c>
      <c r="E344" s="122">
        <f>SUM(C344:D344)</f>
        <v>10880.210000000001</v>
      </c>
      <c r="F344" s="118"/>
      <c r="G344" s="121">
        <f>SUM(G338:G343)</f>
        <v>187</v>
      </c>
      <c r="H344" s="118">
        <f>AVERAGE(H338:H343)</f>
        <v>21.187500724086746</v>
      </c>
      <c r="I344" s="119">
        <f>SUM(I338:I343)</f>
        <v>3423.1699999999996</v>
      </c>
      <c r="J344" s="120">
        <f>SUM(J338:J343)</f>
        <v>66</v>
      </c>
      <c r="K344" s="120">
        <f>SUM(G344,J344)</f>
        <v>253</v>
      </c>
      <c r="L344" s="119">
        <f>AVERAGE(L338:L343)</f>
        <v>58.125229620769097</v>
      </c>
      <c r="M344" s="118">
        <f>AVERAGE(M338:M343)</f>
        <v>29.556449990946845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53" t="s">
        <v>1217</v>
      </c>
      <c r="B345" s="132">
        <v>40889</v>
      </c>
      <c r="C345" s="129">
        <f>SUMIF(Takings!$B:$B,'2011'!$B345,Takings!C:C)</f>
        <v>2231.08</v>
      </c>
      <c r="D345" s="119">
        <f>SUMIF(Takings!$B:$B,'2011'!$B345,Takings!D:D)</f>
        <v>0</v>
      </c>
      <c r="E345" s="119">
        <f>SUMIF(Takings!$B:$B,'2011'!$B345,Takings!E:E)</f>
        <v>0</v>
      </c>
      <c r="F345" s="128">
        <f>SUMIF(Takings!$B:$B,'2011'!$B345,Takings!F:F)</f>
        <v>485.35</v>
      </c>
      <c r="G345" s="131">
        <f>SUMIF(Takings!$B:$B,'2011'!$B345,Takings!G:G)</f>
        <v>32</v>
      </c>
      <c r="H345" s="128">
        <f t="shared" ref="H345:H350" si="196">IFERROR(F345/G345,0)</f>
        <v>15.167187500000001</v>
      </c>
      <c r="I345" s="129">
        <f>SUMIF(Takings!$B:$B,'2011'!$B345,Takings!I:I)</f>
        <v>1745.73</v>
      </c>
      <c r="J345" s="130">
        <f>SUMIF(Takings!$B:$B,'2011'!$B345,Takings!J:J)</f>
        <v>3</v>
      </c>
      <c r="K345" s="130">
        <f t="shared" ref="K345:K350" si="197">IFERROR(SUM(G345,J345),0)</f>
        <v>35</v>
      </c>
      <c r="L345" s="129">
        <f t="shared" ref="L345:L350" si="198">IFERROR(MEDIAN(I345/J345),0)</f>
        <v>581.91</v>
      </c>
      <c r="M345" s="128">
        <f t="shared" ref="M345:M350" si="199">IFERROR(SUM(F345,I345)/K345,0)</f>
        <v>63.745142857142852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53" t="s">
        <v>1217</v>
      </c>
      <c r="B346" s="132">
        <v>40890</v>
      </c>
      <c r="C346" s="129">
        <f>SUMIF(Takings!$B:$B,'2011'!$B346,Takings!C:C)</f>
        <v>1078.57</v>
      </c>
      <c r="D346" s="119">
        <f>SUMIF(Takings!$B:$B,'2011'!$B346,Takings!D:D)</f>
        <v>0</v>
      </c>
      <c r="E346" s="119">
        <f>SUMIF(Takings!$B:$B,'2011'!$B346,Takings!E:E)</f>
        <v>0</v>
      </c>
      <c r="F346" s="128">
        <f>SUMIF(Takings!$B:$B,'2011'!$B346,Takings!F:F)</f>
        <v>798.8</v>
      </c>
      <c r="G346" s="131">
        <f>SUMIF(Takings!$B:$B,'2011'!$B346,Takings!G:G)</f>
        <v>30</v>
      </c>
      <c r="H346" s="128">
        <f t="shared" si="196"/>
        <v>26.626666666666665</v>
      </c>
      <c r="I346" s="129">
        <f>SUMIF(Takings!$B:$B,'2011'!$B346,Takings!I:I)</f>
        <v>284.77</v>
      </c>
      <c r="J346" s="130">
        <f>SUMIF(Takings!$B:$B,'2011'!$B346,Takings!J:J)</f>
        <v>5</v>
      </c>
      <c r="K346" s="130">
        <f t="shared" si="197"/>
        <v>35</v>
      </c>
      <c r="L346" s="129">
        <f t="shared" si="198"/>
        <v>56.953999999999994</v>
      </c>
      <c r="M346" s="128">
        <f t="shared" si="199"/>
        <v>30.959142857142854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53" t="s">
        <v>1217</v>
      </c>
      <c r="B347" s="132">
        <v>40891</v>
      </c>
      <c r="C347" s="129">
        <f>SUMIF(Takings!$B:$B,'2011'!$B347,Takings!C:C)</f>
        <v>1029.1099999999999</v>
      </c>
      <c r="D347" s="119">
        <f>SUMIF(Takings!$B:$B,'2011'!$B347,Takings!D:D)</f>
        <v>0</v>
      </c>
      <c r="E347" s="119">
        <f>SUMIF(Takings!$B:$B,'2011'!$B347,Takings!E:E)</f>
        <v>0</v>
      </c>
      <c r="F347" s="128">
        <f>SUMIF(Takings!$B:$B,'2011'!$B347,Takings!F:F)</f>
        <v>479.8</v>
      </c>
      <c r="G347" s="131">
        <f>SUMIF(Takings!$B:$B,'2011'!$B347,Takings!G:G)</f>
        <v>29</v>
      </c>
      <c r="H347" s="128">
        <f t="shared" si="196"/>
        <v>16.544827586206896</v>
      </c>
      <c r="I347" s="129">
        <f>SUMIF(Takings!$B:$B,'2011'!$B347,Takings!I:I)</f>
        <v>549.30999999999995</v>
      </c>
      <c r="J347" s="130">
        <f>SUMIF(Takings!$B:$B,'2011'!$B347,Takings!J:J)</f>
        <v>14</v>
      </c>
      <c r="K347" s="130">
        <f t="shared" si="197"/>
        <v>43</v>
      </c>
      <c r="L347" s="129">
        <f t="shared" si="198"/>
        <v>39.236428571428569</v>
      </c>
      <c r="M347" s="128">
        <f t="shared" si="199"/>
        <v>23.932790697674417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53" t="s">
        <v>1217</v>
      </c>
      <c r="B348" s="132">
        <v>40892</v>
      </c>
      <c r="C348" s="129">
        <f>SUMIF(Takings!$B:$B,'2011'!$B348,Takings!C:C)</f>
        <v>1795.31</v>
      </c>
      <c r="D348" s="119">
        <f>SUMIF(Takings!$B:$B,'2011'!$B348,Takings!D:D)</f>
        <v>0</v>
      </c>
      <c r="E348" s="119">
        <f>SUMIF(Takings!$B:$B,'2011'!$B348,Takings!E:E)</f>
        <v>0</v>
      </c>
      <c r="F348" s="128">
        <f>SUMIF(Takings!$B:$B,'2011'!$B348,Takings!F:F)</f>
        <v>793.5</v>
      </c>
      <c r="G348" s="131">
        <f>SUMIF(Takings!$B:$B,'2011'!$B348,Takings!G:G)</f>
        <v>33</v>
      </c>
      <c r="H348" s="128">
        <f t="shared" si="196"/>
        <v>24.045454545454547</v>
      </c>
      <c r="I348" s="129">
        <f>SUMIF(Takings!$B:$B,'2011'!$B348,Takings!I:I)</f>
        <v>1001.81</v>
      </c>
      <c r="J348" s="130">
        <f>SUMIF(Takings!$B:$B,'2011'!$B348,Takings!J:J)</f>
        <v>18</v>
      </c>
      <c r="K348" s="130">
        <f t="shared" si="197"/>
        <v>51</v>
      </c>
      <c r="L348" s="129">
        <f t="shared" si="198"/>
        <v>55.656111111111109</v>
      </c>
      <c r="M348" s="128">
        <f t="shared" si="199"/>
        <v>35.202156862745099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53" t="s">
        <v>1217</v>
      </c>
      <c r="B349" s="132">
        <v>40893</v>
      </c>
      <c r="C349" s="129">
        <f>SUMIF(Takings!$B:$B,'2011'!$B349,Takings!C:C)</f>
        <v>2230.56</v>
      </c>
      <c r="D349" s="119">
        <f>SUMIF(Takings!$B:$B,'2011'!$B349,Takings!D:D)</f>
        <v>0</v>
      </c>
      <c r="E349" s="119">
        <f>SUMIF(Takings!$B:$B,'2011'!$B349,Takings!E:E)</f>
        <v>0</v>
      </c>
      <c r="F349" s="128">
        <f>SUMIF(Takings!$B:$B,'2011'!$B349,Takings!F:F)</f>
        <v>1213.45</v>
      </c>
      <c r="G349" s="131">
        <f>SUMIF(Takings!$B:$B,'2011'!$B349,Takings!G:G)</f>
        <v>51</v>
      </c>
      <c r="H349" s="128">
        <f t="shared" si="196"/>
        <v>23.793137254901961</v>
      </c>
      <c r="I349" s="129">
        <f>SUMIF(Takings!$B:$B,'2011'!$B349,Takings!I:I)</f>
        <v>1017.11</v>
      </c>
      <c r="J349" s="130">
        <f>SUMIF(Takings!$B:$B,'2011'!$B349,Takings!J:J)</f>
        <v>14</v>
      </c>
      <c r="K349" s="130">
        <f t="shared" si="197"/>
        <v>65</v>
      </c>
      <c r="L349" s="129">
        <f t="shared" si="198"/>
        <v>72.650714285714287</v>
      </c>
      <c r="M349" s="128">
        <f t="shared" si="199"/>
        <v>34.316307692307689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53" t="s">
        <v>1217</v>
      </c>
      <c r="B350" s="132">
        <v>40894</v>
      </c>
      <c r="C350" s="129">
        <f>SUMIF(Takings!$B:$B,'2011'!$B350,Takings!C:C)</f>
        <v>853.66</v>
      </c>
      <c r="D350" s="119">
        <f>SUMIF(Takings!$B:$B,'2011'!$B350,Takings!D:D)</f>
        <v>0</v>
      </c>
      <c r="E350" s="119">
        <f>SUMIF(Takings!$B:$B,'2011'!$B350,Takings!E:E)</f>
        <v>0</v>
      </c>
      <c r="F350" s="128">
        <f>SUMIF(Takings!$B:$B,'2011'!$B350,Takings!F:F)</f>
        <v>490.85</v>
      </c>
      <c r="G350" s="131">
        <f>SUMIF(Takings!$B:$B,'2011'!$B350,Takings!G:G)</f>
        <v>18</v>
      </c>
      <c r="H350" s="128">
        <f t="shared" si="196"/>
        <v>27.269444444444446</v>
      </c>
      <c r="I350" s="129">
        <f>SUMIF(Takings!$B:$B,'2011'!$B350,Takings!I:I)</f>
        <v>362.81</v>
      </c>
      <c r="J350" s="130">
        <f>SUMIF(Takings!$B:$B,'2011'!$B350,Takings!J:J)</f>
        <v>8</v>
      </c>
      <c r="K350" s="130">
        <f t="shared" si="197"/>
        <v>26</v>
      </c>
      <c r="L350" s="129">
        <f t="shared" si="198"/>
        <v>45.35125</v>
      </c>
      <c r="M350" s="128">
        <f t="shared" si="199"/>
        <v>32.833076923076923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40895</v>
      </c>
      <c r="C351" s="119">
        <f>SUM(C345:C350)</f>
        <v>9218.2899999999991</v>
      </c>
      <c r="D351" s="119">
        <f>VLOOKUP($B351,Takings!$B:$P,3,0)</f>
        <v>8055.69</v>
      </c>
      <c r="E351" s="122">
        <f>SUM(C351:D351)</f>
        <v>17273.98</v>
      </c>
      <c r="F351" s="118"/>
      <c r="G351" s="121">
        <f>SUM(G345:G350)</f>
        <v>193</v>
      </c>
      <c r="H351" s="118">
        <f>AVERAGE(H345:H350)</f>
        <v>22.241119666279086</v>
      </c>
      <c r="I351" s="119">
        <f>SUM(I345:I350)</f>
        <v>4961.54</v>
      </c>
      <c r="J351" s="120">
        <f>SUM(J345:J350)</f>
        <v>62</v>
      </c>
      <c r="K351" s="120">
        <f>SUM(G351,J351)</f>
        <v>255</v>
      </c>
      <c r="L351" s="119">
        <f>AVERAGE(L345:L350)</f>
        <v>141.95975066137564</v>
      </c>
      <c r="M351" s="118">
        <f>AVERAGE(M345:M350)</f>
        <v>36.831436315014976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53" t="s">
        <v>1218</v>
      </c>
      <c r="B352" s="132">
        <v>40896</v>
      </c>
      <c r="C352" s="129">
        <f>SUMIF(Takings!$B:$B,'2011'!$B352,Takings!C:C)</f>
        <v>2537.14</v>
      </c>
      <c r="D352" s="119">
        <f>SUMIF(Takings!$B:$B,'2011'!$B352,Takings!D:D)</f>
        <v>0</v>
      </c>
      <c r="E352" s="119">
        <f>SUMIF(Takings!$B:$B,'2011'!$B352,Takings!E:E)</f>
        <v>0</v>
      </c>
      <c r="F352" s="128">
        <f>SUMIF(Takings!$B:$B,'2011'!$B352,Takings!F:F)</f>
        <v>897.05</v>
      </c>
      <c r="G352" s="131">
        <f>SUMIF(Takings!$B:$B,'2011'!$B352,Takings!G:G)</f>
        <v>39</v>
      </c>
      <c r="H352" s="128">
        <f t="shared" ref="H352:H357" si="200">IFERROR(F352/G352,0)</f>
        <v>23.00128205128205</v>
      </c>
      <c r="I352" s="129">
        <f>SUMIF(Takings!$B:$B,'2011'!$B352,Takings!I:I)</f>
        <v>1640.09</v>
      </c>
      <c r="J352" s="130">
        <f>SUMIF(Takings!$B:$B,'2011'!$B352,Takings!J:J)</f>
        <v>23</v>
      </c>
      <c r="K352" s="130">
        <f t="shared" ref="K352:K357" si="201">IFERROR(SUM(G352,J352),0)</f>
        <v>62</v>
      </c>
      <c r="L352" s="129">
        <f t="shared" ref="L352:L357" si="202">IFERROR(MEDIAN(I352/J352),0)</f>
        <v>71.308260869565217</v>
      </c>
      <c r="M352" s="128">
        <f t="shared" ref="M352:M357" si="203">IFERROR(SUM(F352,I352)/K352,0)</f>
        <v>40.921612903225807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53" t="s">
        <v>1218</v>
      </c>
      <c r="B353" s="132">
        <v>40897</v>
      </c>
      <c r="C353" s="129">
        <f>SUMIF(Takings!$B:$B,'2011'!$B353,Takings!C:C)</f>
        <v>2220.42</v>
      </c>
      <c r="D353" s="119">
        <f>SUMIF(Takings!$B:$B,'2011'!$B353,Takings!D:D)</f>
        <v>0</v>
      </c>
      <c r="E353" s="119">
        <f>SUMIF(Takings!$B:$B,'2011'!$B353,Takings!E:E)</f>
        <v>0</v>
      </c>
      <c r="F353" s="128">
        <f>SUMIF(Takings!$B:$B,'2011'!$B353,Takings!F:F)</f>
        <v>1186.9000000000001</v>
      </c>
      <c r="G353" s="131">
        <f>SUMIF(Takings!$B:$B,'2011'!$B353,Takings!G:G)</f>
        <v>37</v>
      </c>
      <c r="H353" s="128">
        <f t="shared" si="200"/>
        <v>32.078378378378382</v>
      </c>
      <c r="I353" s="129">
        <f>SUMIF(Takings!$B:$B,'2011'!$B353,Takings!I:I)</f>
        <v>1033.52</v>
      </c>
      <c r="J353" s="130">
        <f>SUMIF(Takings!$B:$B,'2011'!$B353,Takings!J:J)</f>
        <v>15</v>
      </c>
      <c r="K353" s="130">
        <f t="shared" si="201"/>
        <v>52</v>
      </c>
      <c r="L353" s="129">
        <f t="shared" si="202"/>
        <v>68.901333333333326</v>
      </c>
      <c r="M353" s="128">
        <f t="shared" si="203"/>
        <v>42.700384615384614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53" t="s">
        <v>1218</v>
      </c>
      <c r="B354" s="132">
        <v>40898</v>
      </c>
      <c r="C354" s="129">
        <f>SUMIF(Takings!$B:$B,'2011'!$B354,Takings!C:C)</f>
        <v>4221.47</v>
      </c>
      <c r="D354" s="119">
        <f>SUMIF(Takings!$B:$B,'2011'!$B354,Takings!D:D)</f>
        <v>0</v>
      </c>
      <c r="E354" s="119">
        <f>SUMIF(Takings!$B:$B,'2011'!$B354,Takings!E:E)</f>
        <v>0</v>
      </c>
      <c r="F354" s="128">
        <f>SUMIF(Takings!$B:$B,'2011'!$B354,Takings!F:F)</f>
        <v>2116.3000000000002</v>
      </c>
      <c r="G354" s="131">
        <f>SUMIF(Takings!$B:$B,'2011'!$B354,Takings!G:G)</f>
        <v>49</v>
      </c>
      <c r="H354" s="128">
        <f t="shared" si="200"/>
        <v>43.189795918367352</v>
      </c>
      <c r="I354" s="129">
        <f>SUMIF(Takings!$B:$B,'2011'!$B354,Takings!I:I)</f>
        <v>2105.17</v>
      </c>
      <c r="J354" s="130">
        <f>SUMIF(Takings!$B:$B,'2011'!$B354,Takings!J:J)</f>
        <v>24</v>
      </c>
      <c r="K354" s="130">
        <f t="shared" si="201"/>
        <v>73</v>
      </c>
      <c r="L354" s="129">
        <f t="shared" si="202"/>
        <v>87.71541666666667</v>
      </c>
      <c r="M354" s="128">
        <f t="shared" si="203"/>
        <v>57.828356164383564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53" t="s">
        <v>1218</v>
      </c>
      <c r="B355" s="132">
        <v>40899</v>
      </c>
      <c r="C355" s="129">
        <f>SUMIF(Takings!$B:$B,'2011'!$B355,Takings!C:C)</f>
        <v>6406.77</v>
      </c>
      <c r="D355" s="119">
        <f>SUMIF(Takings!$B:$B,'2011'!$B355,Takings!D:D)</f>
        <v>0</v>
      </c>
      <c r="E355" s="119">
        <f>SUMIF(Takings!$B:$B,'2011'!$B355,Takings!E:E)</f>
        <v>0</v>
      </c>
      <c r="F355" s="128">
        <f>SUMIF(Takings!$B:$B,'2011'!$B355,Takings!F:F)</f>
        <v>1595</v>
      </c>
      <c r="G355" s="131">
        <f>SUMIF(Takings!$B:$B,'2011'!$B355,Takings!G:G)</f>
        <v>52</v>
      </c>
      <c r="H355" s="128">
        <f t="shared" si="200"/>
        <v>30.673076923076923</v>
      </c>
      <c r="I355" s="129">
        <f>SUMIF(Takings!$B:$B,'2011'!$B355,Takings!I:I)</f>
        <v>4811.7700000000004</v>
      </c>
      <c r="J355" s="130">
        <f>SUMIF(Takings!$B:$B,'2011'!$B355,Takings!J:J)</f>
        <v>29</v>
      </c>
      <c r="K355" s="130">
        <f t="shared" si="201"/>
        <v>81</v>
      </c>
      <c r="L355" s="129">
        <f t="shared" si="202"/>
        <v>165.92310344827587</v>
      </c>
      <c r="M355" s="128">
        <f t="shared" si="203"/>
        <v>79.095925925925926</v>
      </c>
      <c r="N355" s="127" t="str">
        <f>IF(VLOOKUP($B355,Takings!$B:$P,13,0)=0,"",VLOOKUP($B355,Takings!$B:$P,13,0))</f>
        <v/>
      </c>
      <c r="O355" s="126" t="str">
        <f>IF(VLOOKUP($B355,Takings!$B:$P,14,0)=0,"",VLOOKUP($B355,Takings!$B:$P,14,0))</f>
        <v/>
      </c>
      <c r="P355" s="125" t="str">
        <f>IF(VLOOKUP($B355,Takings!$B:$P,15,0)=0,"",VLOOKUP($B355,Takings!$B:$P,15,0))</f>
        <v/>
      </c>
    </row>
    <row r="356" spans="1:16" x14ac:dyDescent="0.35">
      <c r="A356" s="153" t="s">
        <v>1218</v>
      </c>
      <c r="B356" s="132">
        <v>40900</v>
      </c>
      <c r="C356" s="129">
        <f>SUMIF(Takings!$B:$B,'2011'!$B356,Takings!C:C)</f>
        <v>8423.81</v>
      </c>
      <c r="D356" s="119">
        <f>SUMIF(Takings!$B:$B,'2011'!$B356,Takings!D:D)</f>
        <v>0</v>
      </c>
      <c r="E356" s="119">
        <f>SUMIF(Takings!$B:$B,'2011'!$B356,Takings!E:E)</f>
        <v>0</v>
      </c>
      <c r="F356" s="128">
        <f>SUMIF(Takings!$B:$B,'2011'!$B356,Takings!F:F)</f>
        <v>4399.8999999999996</v>
      </c>
      <c r="G356" s="131">
        <f>SUMIF(Takings!$B:$B,'2011'!$B356,Takings!G:G)</f>
        <v>81</v>
      </c>
      <c r="H356" s="128">
        <f t="shared" si="200"/>
        <v>54.319753086419752</v>
      </c>
      <c r="I356" s="129">
        <f>SUMIF(Takings!$B:$B,'2011'!$B356,Takings!I:I)</f>
        <v>4023.91</v>
      </c>
      <c r="J356" s="130">
        <f>SUMIF(Takings!$B:$B,'2011'!$B356,Takings!J:J)</f>
        <v>50</v>
      </c>
      <c r="K356" s="130">
        <f t="shared" si="201"/>
        <v>131</v>
      </c>
      <c r="L356" s="129">
        <f t="shared" si="202"/>
        <v>80.478200000000001</v>
      </c>
      <c r="M356" s="128">
        <f t="shared" si="203"/>
        <v>64.303893129770984</v>
      </c>
      <c r="N356" s="127" t="str">
        <f>IF(VLOOKUP($B356,Takings!$B:$P,13,0)=0,"",VLOOKUP($B356,Takings!$B:$P,13,0))</f>
        <v/>
      </c>
      <c r="O356" s="126" t="str">
        <f>IF(VLOOKUP($B356,Takings!$B:$P,14,0)=0,"",VLOOKUP($B356,Takings!$B:$P,14,0))</f>
        <v/>
      </c>
      <c r="P356" s="125" t="str">
        <f>IF(VLOOKUP($B356,Takings!$B:$P,15,0)=0,"",VLOOKUP($B356,Takings!$B:$P,15,0))</f>
        <v/>
      </c>
    </row>
    <row r="357" spans="1:16" x14ac:dyDescent="0.35">
      <c r="A357" s="153" t="s">
        <v>1218</v>
      </c>
      <c r="B357" s="132">
        <v>40901</v>
      </c>
      <c r="C357" s="129">
        <f>SUMIF(Takings!$B:$B,'2011'!$B357,Takings!C:C)</f>
        <v>3560.97</v>
      </c>
      <c r="D357" s="119">
        <f>SUMIF(Takings!$B:$B,'2011'!$B357,Takings!D:D)</f>
        <v>0</v>
      </c>
      <c r="E357" s="119">
        <f>SUMIF(Takings!$B:$B,'2011'!$B357,Takings!E:E)</f>
        <v>0</v>
      </c>
      <c r="F357" s="128">
        <f>SUMIF(Takings!$B:$B,'2011'!$B357,Takings!F:F)</f>
        <v>2246.5500000000002</v>
      </c>
      <c r="G357" s="131">
        <f>SUMIF(Takings!$B:$B,'2011'!$B357,Takings!G:G)</f>
        <v>48</v>
      </c>
      <c r="H357" s="128">
        <f t="shared" si="200"/>
        <v>46.803125000000001</v>
      </c>
      <c r="I357" s="129">
        <f>SUMIF(Takings!$B:$B,'2011'!$B357,Takings!I:I)</f>
        <v>1314.42</v>
      </c>
      <c r="J357" s="130">
        <f>SUMIF(Takings!$B:$B,'2011'!$B357,Takings!J:J)</f>
        <v>15</v>
      </c>
      <c r="K357" s="130">
        <f t="shared" si="201"/>
        <v>63</v>
      </c>
      <c r="L357" s="129">
        <f t="shared" si="202"/>
        <v>87.628</v>
      </c>
      <c r="M357" s="128">
        <f t="shared" si="203"/>
        <v>56.523333333333341</v>
      </c>
      <c r="N357" s="127" t="str">
        <f>IF(VLOOKUP($B357,Takings!$B:$P,13,0)=0,"",VLOOKUP($B357,Takings!$B:$P,13,0))</f>
        <v/>
      </c>
      <c r="O357" s="126" t="str">
        <f>IF(VLOOKUP($B357,Takings!$B:$P,14,0)=0,"",VLOOKUP($B357,Takings!$B:$P,14,0))</f>
        <v/>
      </c>
      <c r="P357" s="125" t="str">
        <f>IF(VLOOKUP($B357,Takings!$B:$P,15,0)=0,"",VLOOKUP($B357,Takings!$B:$P,15,0))</f>
        <v/>
      </c>
    </row>
    <row r="358" spans="1:16" x14ac:dyDescent="0.35">
      <c r="A358" s="124"/>
      <c r="B358" s="123">
        <v>40902</v>
      </c>
      <c r="C358" s="119">
        <f>SUM(C352:C357)</f>
        <v>27370.58</v>
      </c>
      <c r="D358" s="119">
        <f>VLOOKUP($B358,Takings!$B:$P,3,0)</f>
        <v>3740.87</v>
      </c>
      <c r="E358" s="122">
        <f>SUM(C358:D358)</f>
        <v>31111.45</v>
      </c>
      <c r="F358" s="118"/>
      <c r="G358" s="121">
        <f>SUM(G352:G357)</f>
        <v>306</v>
      </c>
      <c r="H358" s="118">
        <f>AVERAGE(H352:H357)</f>
        <v>38.344235226254078</v>
      </c>
      <c r="I358" s="119">
        <f>SUM(I352:I357)</f>
        <v>14928.88</v>
      </c>
      <c r="J358" s="120">
        <f>SUM(J352:J357)</f>
        <v>156</v>
      </c>
      <c r="K358" s="120">
        <f>SUM(G358,J358)</f>
        <v>462</v>
      </c>
      <c r="L358" s="119">
        <f>AVERAGE(L352:L357)</f>
        <v>93.65905238630684</v>
      </c>
      <c r="M358" s="118">
        <f>AVERAGE(M352:M357)</f>
        <v>56.895584345337376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43" t="s">
        <v>1219</v>
      </c>
      <c r="B359" s="142">
        <v>40903</v>
      </c>
      <c r="C359" s="138">
        <f>SUMIF(Takings!$B:$B,'2011'!$B359,Takings!C:C)</f>
        <v>0</v>
      </c>
      <c r="D359" s="119">
        <f>SUMIF(Takings!$B:$B,'2011'!$B359,Takings!D:D)</f>
        <v>0</v>
      </c>
      <c r="E359" s="119">
        <f>SUMIF(Takings!$B:$B,'2011'!$B359,Takings!E:E)</f>
        <v>0</v>
      </c>
      <c r="F359" s="140">
        <f>SUMIF(Takings!$B:$B,'2011'!$B359,Takings!F:F)</f>
        <v>0</v>
      </c>
      <c r="G359" s="141">
        <f>SUMIF(Takings!$B:$B,'2011'!$B359,Takings!G:G)</f>
        <v>0</v>
      </c>
      <c r="H359" s="140">
        <f t="shared" ref="H359:H364" si="204">IFERROR(F359/G359,0)</f>
        <v>0</v>
      </c>
      <c r="I359" s="138">
        <f>SUMIF(Takings!$B:$B,'2011'!$B359,Takings!I:I)</f>
        <v>0</v>
      </c>
      <c r="J359" s="139">
        <f>SUMIF(Takings!$B:$B,'2011'!$B359,Takings!J:J)</f>
        <v>0</v>
      </c>
      <c r="K359" s="139">
        <f t="shared" ref="K359:K364" si="205">IFERROR(SUM(G359,J359),0)</f>
        <v>0</v>
      </c>
      <c r="L359" s="138">
        <f t="shared" ref="L359:L364" si="206">IFERROR(MEDIAN(I359/J359),0)</f>
        <v>0</v>
      </c>
      <c r="M359" s="140">
        <f t="shared" ref="M359:M364" si="207">IFERROR(SUM(F359,I359)/K359,0)</f>
        <v>0</v>
      </c>
      <c r="N359" s="137" t="str">
        <f>IF(VLOOKUP($B359,Takings!$B:$P,13,0)=0,"",VLOOKUP($B359,Takings!$B:$P,13,0))</f>
        <v>BOXING DAY</v>
      </c>
      <c r="O359" s="136" t="str">
        <f>IF(VLOOKUP($B359,Takings!$B:$P,14,0)=0,"",VLOOKUP($B359,Takings!$B:$P,14,0))</f>
        <v/>
      </c>
      <c r="P359" s="135" t="str">
        <f>IF(VLOOKUP($B359,Takings!$B:$P,15,0)=0,"",VLOOKUP($B359,Takings!$B:$P,15,0))</f>
        <v/>
      </c>
    </row>
    <row r="360" spans="1:16" x14ac:dyDescent="0.35">
      <c r="A360" s="143" t="s">
        <v>1219</v>
      </c>
      <c r="B360" s="142">
        <v>40904</v>
      </c>
      <c r="C360" s="138">
        <f>SUMIF(Takings!$B:$B,'2011'!$B360,Takings!C:C)</f>
        <v>0</v>
      </c>
      <c r="D360" s="119">
        <f>SUMIF(Takings!$B:$B,'2011'!$B360,Takings!D:D)</f>
        <v>0</v>
      </c>
      <c r="E360" s="119">
        <f>SUMIF(Takings!$B:$B,'2011'!$B360,Takings!E:E)</f>
        <v>0</v>
      </c>
      <c r="F360" s="140">
        <f>SUMIF(Takings!$B:$B,'2011'!$B360,Takings!F:F)</f>
        <v>0</v>
      </c>
      <c r="G360" s="141">
        <f>SUMIF(Takings!$B:$B,'2011'!$B360,Takings!G:G)</f>
        <v>0</v>
      </c>
      <c r="H360" s="140">
        <f t="shared" si="204"/>
        <v>0</v>
      </c>
      <c r="I360" s="138">
        <f>SUMIF(Takings!$B:$B,'2011'!$B360,Takings!I:I)</f>
        <v>0</v>
      </c>
      <c r="J360" s="139">
        <f>SUMIF(Takings!$B:$B,'2011'!$B360,Takings!J:J)</f>
        <v>0</v>
      </c>
      <c r="K360" s="139">
        <f t="shared" si="205"/>
        <v>0</v>
      </c>
      <c r="L360" s="138">
        <f t="shared" si="206"/>
        <v>0</v>
      </c>
      <c r="M360" s="140">
        <f t="shared" si="207"/>
        <v>0</v>
      </c>
      <c r="N360" s="137" t="str">
        <f>IF(VLOOKUP($B360,Takings!$B:$P,13,0)=0,"",VLOOKUP($B360,Takings!$B:$P,13,0))</f>
        <v>PUBLIC HOLIDAY</v>
      </c>
      <c r="O360" s="136" t="str">
        <f>IF(VLOOKUP($B360,Takings!$B:$P,14,0)=0,"",VLOOKUP($B360,Takings!$B:$P,14,0))</f>
        <v/>
      </c>
      <c r="P360" s="135" t="str">
        <f>IF(VLOOKUP($B360,Takings!$B:$P,15,0)=0,"",VLOOKUP($B360,Takings!$B:$P,15,0))</f>
        <v/>
      </c>
    </row>
    <row r="361" spans="1:16" x14ac:dyDescent="0.35">
      <c r="A361" s="152" t="s">
        <v>1219</v>
      </c>
      <c r="B361" s="151">
        <v>40905</v>
      </c>
      <c r="C361" s="179">
        <f>SUMIF(Takings!$B:$B,'2011'!$B361,Takings!C:C)</f>
        <v>0</v>
      </c>
      <c r="D361" s="119">
        <f>SUMIF(Takings!$B:$B,'2011'!$B361,Takings!D:D)</f>
        <v>0</v>
      </c>
      <c r="E361" s="119">
        <f>SUMIF(Takings!$B:$B,'2011'!$B361,Takings!E:E)</f>
        <v>0</v>
      </c>
      <c r="F361" s="181">
        <f>SUMIF(Takings!$B:$B,'2011'!$B361,Takings!F:F)</f>
        <v>0</v>
      </c>
      <c r="G361" s="180">
        <f>SUMIF(Takings!$B:$B,'2011'!$B361,Takings!G:G)</f>
        <v>0</v>
      </c>
      <c r="H361" s="149">
        <f t="shared" si="204"/>
        <v>0</v>
      </c>
      <c r="I361" s="179">
        <f>SUMIF(Takings!$B:$B,'2011'!$B361,Takings!I:I)</f>
        <v>0</v>
      </c>
      <c r="J361" s="178">
        <f>SUMIF(Takings!$B:$B,'2011'!$B361,Takings!J:J)</f>
        <v>0</v>
      </c>
      <c r="K361" s="148">
        <f t="shared" si="205"/>
        <v>0</v>
      </c>
      <c r="L361" s="147">
        <f t="shared" si="206"/>
        <v>0</v>
      </c>
      <c r="M361" s="149">
        <f t="shared" si="207"/>
        <v>0</v>
      </c>
      <c r="N361" s="146" t="str">
        <f>IF(VLOOKUP($B361,Takings!$B:$P,13,0)=0,"",VLOOKUP($B361,Takings!$B:$P,13,0))</f>
        <v>CLOSED</v>
      </c>
      <c r="O361" s="177" t="str">
        <f>IF(VLOOKUP($B361,Takings!$B:$P,14,0)=0,"",VLOOKUP($B361,Takings!$B:$P,14,0))</f>
        <v/>
      </c>
      <c r="P361" s="176" t="str">
        <f>IF(VLOOKUP($B361,Takings!$B:$P,15,0)=0,"",VLOOKUP($B361,Takings!$B:$P,15,0))</f>
        <v/>
      </c>
    </row>
    <row r="362" spans="1:16" x14ac:dyDescent="0.35">
      <c r="A362" s="152" t="s">
        <v>1219</v>
      </c>
      <c r="B362" s="151">
        <v>40906</v>
      </c>
      <c r="C362" s="179">
        <f>SUMIF(Takings!$B:$B,'2011'!$B362,Takings!C:C)</f>
        <v>0</v>
      </c>
      <c r="D362" s="119">
        <f>SUMIF(Takings!$B:$B,'2011'!$B362,Takings!D:D)</f>
        <v>0</v>
      </c>
      <c r="E362" s="119">
        <f>SUMIF(Takings!$B:$B,'2011'!$B362,Takings!E:E)</f>
        <v>0</v>
      </c>
      <c r="F362" s="181">
        <f>SUMIF(Takings!$B:$B,'2011'!$B362,Takings!F:F)</f>
        <v>0</v>
      </c>
      <c r="G362" s="180">
        <f>SUMIF(Takings!$B:$B,'2011'!$B362,Takings!G:G)</f>
        <v>0</v>
      </c>
      <c r="H362" s="149">
        <f t="shared" si="204"/>
        <v>0</v>
      </c>
      <c r="I362" s="179">
        <f>SUMIF(Takings!$B:$B,'2011'!$B362,Takings!I:I)</f>
        <v>0</v>
      </c>
      <c r="J362" s="178">
        <f>SUMIF(Takings!$B:$B,'2011'!$B362,Takings!J:J)</f>
        <v>0</v>
      </c>
      <c r="K362" s="148">
        <f t="shared" si="205"/>
        <v>0</v>
      </c>
      <c r="L362" s="147">
        <f t="shared" si="206"/>
        <v>0</v>
      </c>
      <c r="M362" s="149">
        <f t="shared" si="207"/>
        <v>0</v>
      </c>
      <c r="N362" s="146" t="str">
        <f>IF(VLOOKUP($B362,Takings!$B:$P,13,0)=0,"",VLOOKUP($B362,Takings!$B:$P,13,0))</f>
        <v>CLOSED</v>
      </c>
      <c r="O362" s="177" t="str">
        <f>IF(VLOOKUP($B362,Takings!$B:$P,14,0)=0,"",VLOOKUP($B362,Takings!$B:$P,14,0))</f>
        <v/>
      </c>
      <c r="P362" s="176" t="str">
        <f>IF(VLOOKUP($B362,Takings!$B:$P,15,0)=0,"",VLOOKUP($B362,Takings!$B:$P,15,0))</f>
        <v/>
      </c>
    </row>
    <row r="363" spans="1:16" x14ac:dyDescent="0.35">
      <c r="A363" s="152" t="s">
        <v>1219</v>
      </c>
      <c r="B363" s="151">
        <v>40907</v>
      </c>
      <c r="C363" s="179">
        <f>SUMIF(Takings!$B:$B,'2011'!$B363,Takings!C:C)</f>
        <v>0</v>
      </c>
      <c r="D363" s="119">
        <f>SUMIF(Takings!$B:$B,'2011'!$B363,Takings!D:D)</f>
        <v>0</v>
      </c>
      <c r="E363" s="119">
        <f>SUMIF(Takings!$B:$B,'2011'!$B363,Takings!E:E)</f>
        <v>0</v>
      </c>
      <c r="F363" s="181">
        <f>SUMIF(Takings!$B:$B,'2011'!$B363,Takings!F:F)</f>
        <v>0</v>
      </c>
      <c r="G363" s="180">
        <f>SUMIF(Takings!$B:$B,'2011'!$B363,Takings!G:G)</f>
        <v>0</v>
      </c>
      <c r="H363" s="149">
        <f t="shared" si="204"/>
        <v>0</v>
      </c>
      <c r="I363" s="179">
        <f>SUMIF(Takings!$B:$B,'2011'!$B363,Takings!I:I)</f>
        <v>0</v>
      </c>
      <c r="J363" s="178">
        <f>SUMIF(Takings!$B:$B,'2011'!$B363,Takings!J:J)</f>
        <v>0</v>
      </c>
      <c r="K363" s="148">
        <f t="shared" si="205"/>
        <v>0</v>
      </c>
      <c r="L363" s="147">
        <f t="shared" si="206"/>
        <v>0</v>
      </c>
      <c r="M363" s="149">
        <f t="shared" si="207"/>
        <v>0</v>
      </c>
      <c r="N363" s="146" t="str">
        <f>IF(VLOOKUP($B363,Takings!$B:$P,13,0)=0,"",VLOOKUP($B363,Takings!$B:$P,13,0))</f>
        <v>CLOSED</v>
      </c>
      <c r="O363" s="177" t="str">
        <f>IF(VLOOKUP($B363,Takings!$B:$P,14,0)=0,"",VLOOKUP($B363,Takings!$B:$P,14,0))</f>
        <v/>
      </c>
      <c r="P363" s="176" t="str">
        <f>IF(VLOOKUP($B363,Takings!$B:$P,15,0)=0,"",VLOOKUP($B363,Takings!$B:$P,15,0))</f>
        <v/>
      </c>
    </row>
    <row r="364" spans="1:16" x14ac:dyDescent="0.35">
      <c r="A364" s="152" t="s">
        <v>1219</v>
      </c>
      <c r="B364" s="151">
        <v>40908</v>
      </c>
      <c r="C364" s="179">
        <f>SUMIF(Takings!$B:$B,'2011'!$B364,Takings!C:C)</f>
        <v>0</v>
      </c>
      <c r="D364" s="119">
        <f>SUMIF(Takings!$B:$B,'2011'!$B364,Takings!D:D)</f>
        <v>0</v>
      </c>
      <c r="E364" s="119">
        <f>SUMIF(Takings!$B:$B,'2011'!$B364,Takings!E:E)</f>
        <v>0</v>
      </c>
      <c r="F364" s="181">
        <f>SUMIF(Takings!$B:$B,'2011'!$B364,Takings!F:F)</f>
        <v>0</v>
      </c>
      <c r="G364" s="180">
        <f>SUMIF(Takings!$B:$B,'2011'!$B364,Takings!G:G)</f>
        <v>0</v>
      </c>
      <c r="H364" s="149">
        <f t="shared" si="204"/>
        <v>0</v>
      </c>
      <c r="I364" s="179">
        <f>SUMIF(Takings!$B:$B,'2011'!$B364,Takings!I:I)</f>
        <v>0</v>
      </c>
      <c r="J364" s="178">
        <f>SUMIF(Takings!$B:$B,'2011'!$B364,Takings!J:J)</f>
        <v>0</v>
      </c>
      <c r="K364" s="148">
        <f t="shared" si="205"/>
        <v>0</v>
      </c>
      <c r="L364" s="147">
        <f t="shared" si="206"/>
        <v>0</v>
      </c>
      <c r="M364" s="149">
        <f t="shared" si="207"/>
        <v>0</v>
      </c>
      <c r="N364" s="146" t="str">
        <f>IF(VLOOKUP($B364,Takings!$B:$P,13,0)=0,"",VLOOKUP($B364,Takings!$B:$P,13,0))</f>
        <v>CLOSED</v>
      </c>
      <c r="O364" s="177" t="str">
        <f>IF(VLOOKUP($B364,Takings!$B:$P,14,0)=0,"",VLOOKUP($B364,Takings!$B:$P,14,0))</f>
        <v/>
      </c>
      <c r="P364" s="176" t="str">
        <f>IF(VLOOKUP($B364,Takings!$B:$P,15,0)=0,"",VLOOKUP($B364,Takings!$B:$P,15,0))</f>
        <v/>
      </c>
    </row>
    <row r="365" spans="1:16" x14ac:dyDescent="0.35">
      <c r="A365" s="124"/>
      <c r="B365" s="123">
        <v>40909</v>
      </c>
      <c r="C365" s="119">
        <f>SUM(C359:C364)</f>
        <v>0</v>
      </c>
      <c r="D365" s="119">
        <f>VLOOKUP($B365,Takings!$B:$P,3,0)</f>
        <v>0</v>
      </c>
      <c r="E365" s="122">
        <f>SUM(C365:D365)</f>
        <v>0</v>
      </c>
      <c r="F365" s="118"/>
      <c r="G365" s="121">
        <f>SUM(G359:G364)</f>
        <v>0</v>
      </c>
      <c r="H365" s="118">
        <f>AVERAGE(H359:H364)</f>
        <v>0</v>
      </c>
      <c r="I365" s="119">
        <f>SUM(I359:I364)</f>
        <v>0</v>
      </c>
      <c r="J365" s="120">
        <f>SUM(J359:J364)</f>
        <v>0</v>
      </c>
      <c r="K365" s="120">
        <f>SUM(G365,J365)</f>
        <v>0</v>
      </c>
      <c r="L365" s="119">
        <f>AVERAGE(L359:L364)</f>
        <v>0</v>
      </c>
      <c r="M365" s="118">
        <f>AVERAGE(M359:M364)</f>
        <v>0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" activePane="bottomLeft" state="frozen"/>
      <selection pane="bottomLeft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7.179687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33" t="s">
        <v>597</v>
      </c>
      <c r="B2" s="132">
        <v>40182</v>
      </c>
      <c r="C2" s="129">
        <f>SUMIF(Takings!$B:$B,'2010'!$B2,Takings!C:C)</f>
        <v>752.45</v>
      </c>
      <c r="D2" s="119">
        <f>SUMIF(Takings!$B:$B,'2010'!$B2,Takings!D:D)</f>
        <v>0</v>
      </c>
      <c r="E2" s="119">
        <f>SUMIF(Takings!$B:$B,'2010'!$B2,Takings!E:E)</f>
        <v>0</v>
      </c>
      <c r="F2" s="128">
        <f>SUMIF(Takings!$B:$B,'2010'!$B2,Takings!F:F)</f>
        <v>523.35</v>
      </c>
      <c r="G2" s="131">
        <f>SUMIF(Takings!$B:$B,'2010'!$B2,Takings!G:G)</f>
        <v>31</v>
      </c>
      <c r="H2" s="128">
        <f>IFERROR(F2/G2,0)</f>
        <v>16.88225806451613</v>
      </c>
      <c r="I2" s="129">
        <f>SUMIF(Takings!$B:$B,'2010'!$B2,Takings!I:I)</f>
        <v>229.1</v>
      </c>
      <c r="J2" s="130">
        <f>SUMIF(Takings!$B:$B,'2010'!$B2,Takings!J:J)</f>
        <v>6</v>
      </c>
      <c r="K2" s="130">
        <f>IFERROR(SUM(G2,J2),0)</f>
        <v>37</v>
      </c>
      <c r="L2" s="129">
        <f>IFERROR(MEDIAN(I2/J2),0)</f>
        <v>38.18333333333333</v>
      </c>
      <c r="M2" s="128">
        <f>IFERROR(SUM(F2,I2)/K2,0)</f>
        <v>20.336486486486489</v>
      </c>
      <c r="N2" s="127" t="str">
        <f>IF(VLOOKUP($B2,Takings!$B:$P,13,0)=0,"",VLOOKUP($B2,Takings!$B:$P,13,0))</f>
        <v/>
      </c>
      <c r="O2" s="126" t="str">
        <f>IF(VLOOKUP($B2,Takings!$B:$P,14,0)=0,"",VLOOKUP($B2,Takings!$B:$P,14,0))</f>
        <v/>
      </c>
      <c r="P2" s="125" t="str">
        <f>IF(VLOOKUP($B2,Takings!$B:$P,15,0)=0,"",VLOOKUP($B2,Takings!$B:$P,15,0))</f>
        <v/>
      </c>
    </row>
    <row r="3" spans="1:16" s="113" customFormat="1" x14ac:dyDescent="0.35">
      <c r="A3" s="133" t="s">
        <v>597</v>
      </c>
      <c r="B3" s="132">
        <v>40183</v>
      </c>
      <c r="C3" s="129">
        <f>SUMIF(Takings!$B:$B,'2010'!$B3,Takings!C:C)</f>
        <v>2481.9499999999998</v>
      </c>
      <c r="D3" s="119">
        <f>SUMIF(Takings!$B:$B,'2010'!$B3,Takings!D:D)</f>
        <v>0</v>
      </c>
      <c r="E3" s="119">
        <f>SUMIF(Takings!$B:$B,'2010'!$B3,Takings!E:E)</f>
        <v>0</v>
      </c>
      <c r="F3" s="128">
        <f>SUMIF(Takings!$B:$B,'2010'!$B3,Takings!F:F)</f>
        <v>930.55</v>
      </c>
      <c r="G3" s="131">
        <f>SUMIF(Takings!$B:$B,'2010'!$B3,Takings!G:G)</f>
        <v>50</v>
      </c>
      <c r="H3" s="128">
        <f t="shared" ref="H3:H7" si="0">IFERROR(F3/G3,0)</f>
        <v>18.611000000000001</v>
      </c>
      <c r="I3" s="129">
        <f>SUMIF(Takings!$B:$B,'2010'!$B3,Takings!I:I)</f>
        <v>1551.4</v>
      </c>
      <c r="J3" s="130">
        <f>SUMIF(Takings!$B:$B,'2010'!$B3,Takings!J:J)</f>
        <v>12</v>
      </c>
      <c r="K3" s="130">
        <f t="shared" ref="K3:K7" si="1">IFERROR(SUM(G3,J3),0)</f>
        <v>62</v>
      </c>
      <c r="L3" s="129">
        <f t="shared" ref="L3:L7" si="2">IFERROR(MEDIAN(I3/J3),0)</f>
        <v>129.28333333333333</v>
      </c>
      <c r="M3" s="128">
        <f t="shared" ref="M3:M7" si="3">IFERROR(SUM(F3,I3)/K3,0)</f>
        <v>40.031451612903226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33" t="s">
        <v>597</v>
      </c>
      <c r="B4" s="132">
        <v>40184</v>
      </c>
      <c r="C4" s="129">
        <f>SUMIF(Takings!$B:$B,'2010'!$B4,Takings!C:C)</f>
        <v>1209.07</v>
      </c>
      <c r="D4" s="119">
        <f>SUMIF(Takings!$B:$B,'2010'!$B4,Takings!D:D)</f>
        <v>0</v>
      </c>
      <c r="E4" s="119">
        <f>SUMIF(Takings!$B:$B,'2010'!$B4,Takings!E:E)</f>
        <v>0</v>
      </c>
      <c r="F4" s="128">
        <f>SUMIF(Takings!$B:$B,'2010'!$B4,Takings!F:F)</f>
        <v>938.2</v>
      </c>
      <c r="G4" s="131">
        <f>SUMIF(Takings!$B:$B,'2010'!$B4,Takings!G:G)</f>
        <v>33</v>
      </c>
      <c r="H4" s="128">
        <f t="shared" si="0"/>
        <v>28.430303030303033</v>
      </c>
      <c r="I4" s="129">
        <f>SUMIF(Takings!$B:$B,'2010'!$B4,Takings!I:I)</f>
        <v>270.75</v>
      </c>
      <c r="J4" s="130">
        <f>SUMIF(Takings!$B:$B,'2010'!$B4,Takings!J:J)</f>
        <v>6</v>
      </c>
      <c r="K4" s="130">
        <f t="shared" si="1"/>
        <v>39</v>
      </c>
      <c r="L4" s="129">
        <f t="shared" si="2"/>
        <v>45.125</v>
      </c>
      <c r="M4" s="128">
        <f t="shared" si="3"/>
        <v>30.99871794871795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33" t="s">
        <v>597</v>
      </c>
      <c r="B5" s="132">
        <v>40185</v>
      </c>
      <c r="C5" s="129">
        <f>SUMIF(Takings!$B:$B,'2010'!$B5,Takings!C:C)</f>
        <v>1387.11</v>
      </c>
      <c r="D5" s="119">
        <f>SUMIF(Takings!$B:$B,'2010'!$B5,Takings!D:D)</f>
        <v>0</v>
      </c>
      <c r="E5" s="119">
        <f>SUMIF(Takings!$B:$B,'2010'!$B5,Takings!E:E)</f>
        <v>0</v>
      </c>
      <c r="F5" s="128">
        <f>SUMIF(Takings!$B:$B,'2010'!$B5,Takings!F:F)</f>
        <v>753.85</v>
      </c>
      <c r="G5" s="131">
        <f>SUMIF(Takings!$B:$B,'2010'!$B5,Takings!G:G)</f>
        <v>33</v>
      </c>
      <c r="H5" s="128">
        <f t="shared" si="0"/>
        <v>22.843939393939394</v>
      </c>
      <c r="I5" s="129">
        <f>SUMIF(Takings!$B:$B,'2010'!$B5,Takings!I:I)</f>
        <v>931.94</v>
      </c>
      <c r="J5" s="130">
        <f>SUMIF(Takings!$B:$B,'2010'!$B5,Takings!J:J)</f>
        <v>14</v>
      </c>
      <c r="K5" s="130">
        <f t="shared" si="1"/>
        <v>47</v>
      </c>
      <c r="L5" s="129">
        <f t="shared" si="2"/>
        <v>66.567142857142855</v>
      </c>
      <c r="M5" s="128">
        <f t="shared" si="3"/>
        <v>35.867872340425528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33" t="s">
        <v>597</v>
      </c>
      <c r="B6" s="132">
        <v>40186</v>
      </c>
      <c r="C6" s="129">
        <f>SUMIF(Takings!$B:$B,'2010'!$B6,Takings!C:C)</f>
        <v>2698.1</v>
      </c>
      <c r="D6" s="119">
        <f>SUMIF(Takings!$B:$B,'2010'!$B6,Takings!D:D)</f>
        <v>0</v>
      </c>
      <c r="E6" s="119">
        <f>SUMIF(Takings!$B:$B,'2010'!$B6,Takings!E:E)</f>
        <v>0</v>
      </c>
      <c r="F6" s="128">
        <f>SUMIF(Takings!$B:$B,'2010'!$B6,Takings!F:F)</f>
        <v>1386.95</v>
      </c>
      <c r="G6" s="131">
        <f>SUMIF(Takings!$B:$B,'2010'!$B6,Takings!G:G)</f>
        <v>54</v>
      </c>
      <c r="H6" s="128">
        <f t="shared" si="0"/>
        <v>25.68425925925926</v>
      </c>
      <c r="I6" s="129">
        <f>SUMIF(Takings!$B:$B,'2010'!$B6,Takings!I:I)</f>
        <v>1311.15</v>
      </c>
      <c r="J6" s="130">
        <f>SUMIF(Takings!$B:$B,'2010'!$B6,Takings!J:J)</f>
        <v>8</v>
      </c>
      <c r="K6" s="130">
        <f t="shared" si="1"/>
        <v>62</v>
      </c>
      <c r="L6" s="129">
        <f t="shared" si="2"/>
        <v>163.89375000000001</v>
      </c>
      <c r="M6" s="128">
        <f t="shared" si="3"/>
        <v>43.517741935483876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33" t="s">
        <v>597</v>
      </c>
      <c r="B7" s="132">
        <v>40187</v>
      </c>
      <c r="C7" s="129">
        <f>SUMIF(Takings!$B:$B,'2010'!$B7,Takings!C:C)</f>
        <v>862.76</v>
      </c>
      <c r="D7" s="119">
        <f>SUMIF(Takings!$B:$B,'2010'!$B7,Takings!D:D)</f>
        <v>0</v>
      </c>
      <c r="E7" s="119">
        <f>SUMIF(Takings!$B:$B,'2010'!$B7,Takings!E:E)</f>
        <v>0</v>
      </c>
      <c r="F7" s="128">
        <f>SUMIF(Takings!$B:$B,'2010'!$B7,Takings!F:F)</f>
        <v>407.8</v>
      </c>
      <c r="G7" s="131">
        <f>SUMIF(Takings!$B:$B,'2010'!$B7,Takings!G:G)</f>
        <v>21</v>
      </c>
      <c r="H7" s="128">
        <f t="shared" si="0"/>
        <v>19.419047619047621</v>
      </c>
      <c r="I7" s="129">
        <f>SUMIF(Takings!$B:$B,'2010'!$B7,Takings!I:I)</f>
        <v>454.96</v>
      </c>
      <c r="J7" s="130">
        <f>SUMIF(Takings!$B:$B,'2010'!$B7,Takings!J:J)</f>
        <v>10</v>
      </c>
      <c r="K7" s="130">
        <f t="shared" si="1"/>
        <v>31</v>
      </c>
      <c r="L7" s="129">
        <f t="shared" si="2"/>
        <v>45.495999999999995</v>
      </c>
      <c r="M7" s="128">
        <f t="shared" si="3"/>
        <v>27.830967741935485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40188</v>
      </c>
      <c r="C8" s="119">
        <f>SUM(C2:C7)</f>
        <v>9391.4399999999987</v>
      </c>
      <c r="D8" s="119">
        <f>VLOOKUP($B8,Takings!$B:$P,3,0)</f>
        <v>2066.98</v>
      </c>
      <c r="E8" s="122">
        <f>SUM(C8:D8)</f>
        <v>11458.419999999998</v>
      </c>
      <c r="F8" s="118"/>
      <c r="G8" s="121">
        <f>SUM(G2:G7)</f>
        <v>222</v>
      </c>
      <c r="H8" s="118">
        <f>AVERAGE(H2:H7)</f>
        <v>21.97846789451091</v>
      </c>
      <c r="I8" s="119">
        <f>SUM(I2:I7)</f>
        <v>4749.3</v>
      </c>
      <c r="J8" s="120">
        <f>SUM(J2:J7)</f>
        <v>56</v>
      </c>
      <c r="K8" s="120">
        <f>SUM(G8,J8)</f>
        <v>278</v>
      </c>
      <c r="L8" s="119">
        <f>AVERAGE(L2:L7)</f>
        <v>81.424759920634912</v>
      </c>
      <c r="M8" s="118">
        <f>AVERAGE(M2:M7)</f>
        <v>33.097206344325429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33" t="s">
        <v>598</v>
      </c>
      <c r="B9" s="132">
        <v>40189</v>
      </c>
      <c r="C9" s="129">
        <f>SUMIF(Takings!$B:$B,'2010'!$B9,Takings!C:C)</f>
        <v>405.59</v>
      </c>
      <c r="D9" s="119">
        <f>SUMIF(Takings!$B:$B,'2010'!$B9,Takings!D:D)</f>
        <v>0</v>
      </c>
      <c r="E9" s="119">
        <f>SUMIF(Takings!$B:$B,'2010'!$B9,Takings!E:E)</f>
        <v>0</v>
      </c>
      <c r="F9" s="128">
        <f>SUMIF(Takings!$B:$B,'2010'!$B9,Takings!F:F)</f>
        <v>283.39999999999998</v>
      </c>
      <c r="G9" s="131">
        <f>SUMIF(Takings!$B:$B,'2010'!$B9,Takings!G:G)</f>
        <v>25</v>
      </c>
      <c r="H9" s="128">
        <f t="shared" ref="H9:H14" si="4">IFERROR(F9/G9,0)</f>
        <v>11.335999999999999</v>
      </c>
      <c r="I9" s="129">
        <f>SUMIF(Takings!$B:$B,'2010'!$B9,Takings!I:I)</f>
        <v>122.19</v>
      </c>
      <c r="J9" s="130">
        <f>SUMIF(Takings!$B:$B,'2010'!$B9,Takings!J:J)</f>
        <v>5</v>
      </c>
      <c r="K9" s="130">
        <f t="shared" ref="K9:K14" si="5">IFERROR(SUM(G9,J9),0)</f>
        <v>30</v>
      </c>
      <c r="L9" s="129">
        <f t="shared" ref="L9:L14" si="6">IFERROR(MEDIAN(I9/J9),0)</f>
        <v>24.437999999999999</v>
      </c>
      <c r="M9" s="128">
        <f t="shared" ref="M9:M14" si="7">IFERROR(SUM(F9,I9)/K9,0)</f>
        <v>13.519666666666666</v>
      </c>
      <c r="N9" s="127" t="str">
        <f>IF(VLOOKUP($B9,Takings!$B:$P,13,0)=0,"",VLOOKUP($B9,Takings!$B:$P,13,0))</f>
        <v/>
      </c>
      <c r="O9" s="126">
        <f>IF(VLOOKUP($B9,Takings!$B:$P,14,0)=0,"",VLOOKUP($B9,Takings!$B:$P,14,0))</f>
        <v>6.3</v>
      </c>
      <c r="P9" s="125" t="str">
        <f>IF(VLOOKUP($B9,Takings!$B:$P,15,0)=0,"",VLOOKUP($B9,Takings!$B:$P,15,0))</f>
        <v/>
      </c>
    </row>
    <row r="10" spans="1:16" s="113" customFormat="1" x14ac:dyDescent="0.35">
      <c r="A10" s="133" t="s">
        <v>598</v>
      </c>
      <c r="B10" s="132">
        <v>40190</v>
      </c>
      <c r="C10" s="129">
        <f>SUMIF(Takings!$B:$B,'2010'!$B10,Takings!C:C)</f>
        <v>1286.0999999999999</v>
      </c>
      <c r="D10" s="119">
        <f>SUMIF(Takings!$B:$B,'2010'!$B10,Takings!D:D)</f>
        <v>0</v>
      </c>
      <c r="E10" s="119">
        <f>SUMIF(Takings!$B:$B,'2010'!$B10,Takings!E:E)</f>
        <v>0</v>
      </c>
      <c r="F10" s="128">
        <f>SUMIF(Takings!$B:$B,'2010'!$B10,Takings!F:F)</f>
        <v>404.5</v>
      </c>
      <c r="G10" s="131">
        <f>SUMIF(Takings!$B:$B,'2010'!$B10,Takings!G:G)</f>
        <v>27</v>
      </c>
      <c r="H10" s="128">
        <f t="shared" si="4"/>
        <v>14.981481481481481</v>
      </c>
      <c r="I10" s="129">
        <f>SUMIF(Takings!$B:$B,'2010'!$B10,Takings!I:I)</f>
        <v>881.6</v>
      </c>
      <c r="J10" s="130">
        <f>SUMIF(Takings!$B:$B,'2010'!$B10,Takings!J:J)</f>
        <v>6</v>
      </c>
      <c r="K10" s="130">
        <f t="shared" si="5"/>
        <v>33</v>
      </c>
      <c r="L10" s="129">
        <f t="shared" si="6"/>
        <v>146.93333333333334</v>
      </c>
      <c r="M10" s="128">
        <f t="shared" si="7"/>
        <v>38.972727272727269</v>
      </c>
      <c r="N10" s="127" t="str">
        <f>IF(VLOOKUP($B10,Takings!$B:$P,13,0)=0,"",VLOOKUP($B10,Takings!$B:$P,13,0))</f>
        <v/>
      </c>
      <c r="O10" s="126">
        <f>IF(VLOOKUP($B10,Takings!$B:$P,14,0)=0,"",VLOOKUP($B10,Takings!$B:$P,14,0))</f>
        <v>0.2</v>
      </c>
      <c r="P10" s="125" t="str">
        <f>IF(VLOOKUP($B10,Takings!$B:$P,15,0)=0,"",VLOOKUP($B10,Takings!$B:$P,15,0))</f>
        <v/>
      </c>
    </row>
    <row r="11" spans="1:16" s="113" customFormat="1" x14ac:dyDescent="0.35">
      <c r="A11" s="133" t="s">
        <v>598</v>
      </c>
      <c r="B11" s="132">
        <v>40191</v>
      </c>
      <c r="C11" s="129">
        <f>SUMIF(Takings!$B:$B,'2010'!$B11,Takings!C:C)</f>
        <v>1806.21</v>
      </c>
      <c r="D11" s="119">
        <f>SUMIF(Takings!$B:$B,'2010'!$B11,Takings!D:D)</f>
        <v>0</v>
      </c>
      <c r="E11" s="119">
        <f>SUMIF(Takings!$B:$B,'2010'!$B11,Takings!E:E)</f>
        <v>0</v>
      </c>
      <c r="F11" s="128">
        <f>SUMIF(Takings!$B:$B,'2010'!$B11,Takings!F:F)</f>
        <v>1021.3</v>
      </c>
      <c r="G11" s="131">
        <f>SUMIF(Takings!$B:$B,'2010'!$B11,Takings!G:G)</f>
        <v>38</v>
      </c>
      <c r="H11" s="128">
        <f t="shared" si="4"/>
        <v>26.876315789473683</v>
      </c>
      <c r="I11" s="129">
        <f>SUMIF(Takings!$B:$B,'2010'!$B11,Takings!I:I)</f>
        <v>784.65</v>
      </c>
      <c r="J11" s="130">
        <f>SUMIF(Takings!$B:$B,'2010'!$B11,Takings!J:J)</f>
        <v>8</v>
      </c>
      <c r="K11" s="130">
        <f t="shared" si="5"/>
        <v>46</v>
      </c>
      <c r="L11" s="129">
        <f t="shared" si="6"/>
        <v>98.081249999999997</v>
      </c>
      <c r="M11" s="128">
        <f t="shared" si="7"/>
        <v>39.259782608695652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33" t="s">
        <v>598</v>
      </c>
      <c r="B12" s="132">
        <v>40192</v>
      </c>
      <c r="C12" s="129">
        <f>SUMIF(Takings!$B:$B,'2010'!$B12,Takings!C:C)</f>
        <v>741.61</v>
      </c>
      <c r="D12" s="119">
        <f>SUMIF(Takings!$B:$B,'2010'!$B12,Takings!D:D)</f>
        <v>0</v>
      </c>
      <c r="E12" s="119">
        <f>SUMIF(Takings!$B:$B,'2010'!$B12,Takings!E:E)</f>
        <v>0</v>
      </c>
      <c r="F12" s="128">
        <f>SUMIF(Takings!$B:$B,'2010'!$B12,Takings!F:F)</f>
        <v>687.2</v>
      </c>
      <c r="G12" s="131">
        <f>SUMIF(Takings!$B:$B,'2010'!$B12,Takings!G:G)</f>
        <v>35</v>
      </c>
      <c r="H12" s="128">
        <f t="shared" si="4"/>
        <v>19.634285714285717</v>
      </c>
      <c r="I12" s="129">
        <f>SUMIF(Takings!$B:$B,'2010'!$B12,Takings!I:I)</f>
        <v>54.41</v>
      </c>
      <c r="J12" s="130">
        <f>SUMIF(Takings!$B:$B,'2010'!$B12,Takings!J:J)</f>
        <v>3</v>
      </c>
      <c r="K12" s="130">
        <f t="shared" si="5"/>
        <v>38</v>
      </c>
      <c r="L12" s="129">
        <f t="shared" si="6"/>
        <v>18.136666666666667</v>
      </c>
      <c r="M12" s="128">
        <f t="shared" si="7"/>
        <v>19.516052631578948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x14ac:dyDescent="0.35">
      <c r="A13" s="133" t="s">
        <v>598</v>
      </c>
      <c r="B13" s="132">
        <v>40193</v>
      </c>
      <c r="C13" s="129">
        <f>SUMIF(Takings!$B:$B,'2010'!$B13,Takings!C:C)</f>
        <v>2182.09</v>
      </c>
      <c r="D13" s="119">
        <f>SUMIF(Takings!$B:$B,'2010'!$B13,Takings!D:D)</f>
        <v>0</v>
      </c>
      <c r="E13" s="119">
        <f>SUMIF(Takings!$B:$B,'2010'!$B13,Takings!E:E)</f>
        <v>0</v>
      </c>
      <c r="F13" s="128">
        <f>SUMIF(Takings!$B:$B,'2010'!$B13,Takings!F:F)</f>
        <v>1047</v>
      </c>
      <c r="G13" s="131">
        <f>SUMIF(Takings!$B:$B,'2010'!$B13,Takings!G:G)</f>
        <v>44</v>
      </c>
      <c r="H13" s="128">
        <f t="shared" si="4"/>
        <v>23.795454545454547</v>
      </c>
      <c r="I13" s="129">
        <f>SUMIF(Takings!$B:$B,'2010'!$B13,Takings!I:I)</f>
        <v>1135.0899999999999</v>
      </c>
      <c r="J13" s="130">
        <f>SUMIF(Takings!$B:$B,'2010'!$B13,Takings!J:J)</f>
        <v>9</v>
      </c>
      <c r="K13" s="130">
        <f t="shared" si="5"/>
        <v>53</v>
      </c>
      <c r="L13" s="129">
        <f t="shared" si="6"/>
        <v>126.12111111111111</v>
      </c>
      <c r="M13" s="128">
        <f t="shared" si="7"/>
        <v>41.171509433962264</v>
      </c>
      <c r="N13" s="127" t="str">
        <f>IF(VLOOKUP($B13,Takings!$B:$P,13,0)=0,"",VLOOKUP($B13,Takings!$B:$P,13,0))</f>
        <v/>
      </c>
      <c r="O13" s="126">
        <f>IF(VLOOKUP($B13,Takings!$B:$P,14,0)=0,"",VLOOKUP($B13,Takings!$B:$P,14,0))</f>
        <v>0.45</v>
      </c>
      <c r="P13" s="125" t="str">
        <f>IF(VLOOKUP($B13,Takings!$B:$P,15,0)=0,"",VLOOKUP($B13,Takings!$B:$P,15,0))</f>
        <v/>
      </c>
    </row>
    <row r="14" spans="1:16" s="113" customFormat="1" x14ac:dyDescent="0.35">
      <c r="A14" s="133" t="s">
        <v>598</v>
      </c>
      <c r="B14" s="132">
        <v>40194</v>
      </c>
      <c r="C14" s="129">
        <f>SUMIF(Takings!$B:$B,'2010'!$B14,Takings!C:C)</f>
        <v>686.18</v>
      </c>
      <c r="D14" s="119">
        <f>SUMIF(Takings!$B:$B,'2010'!$B14,Takings!D:D)</f>
        <v>0</v>
      </c>
      <c r="E14" s="119">
        <f>SUMIF(Takings!$B:$B,'2010'!$B14,Takings!E:E)</f>
        <v>0</v>
      </c>
      <c r="F14" s="128">
        <f>SUMIF(Takings!$B:$B,'2010'!$B14,Takings!F:F)</f>
        <v>483.75</v>
      </c>
      <c r="G14" s="131">
        <f>SUMIF(Takings!$B:$B,'2010'!$B14,Takings!G:G)</f>
        <v>24</v>
      </c>
      <c r="H14" s="128">
        <f t="shared" si="4"/>
        <v>20.15625</v>
      </c>
      <c r="I14" s="129">
        <f>SUMIF(Takings!$B:$B,'2010'!$B14,Takings!I:I)</f>
        <v>202.43</v>
      </c>
      <c r="J14" s="130">
        <f>SUMIF(Takings!$B:$B,'2010'!$B14,Takings!J:J)</f>
        <v>5</v>
      </c>
      <c r="K14" s="130">
        <f t="shared" si="5"/>
        <v>29</v>
      </c>
      <c r="L14" s="129">
        <f t="shared" si="6"/>
        <v>40.486000000000004</v>
      </c>
      <c r="M14" s="128">
        <f t="shared" si="7"/>
        <v>23.661379310344831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40195</v>
      </c>
      <c r="C15" s="119">
        <f>SUM(C9:C14)</f>
        <v>7107.78</v>
      </c>
      <c r="D15" s="119">
        <f>VLOOKUP($B15,Takings!$B:$P,3,0)</f>
        <v>2291.3200000000002</v>
      </c>
      <c r="E15" s="122">
        <f>SUM(C15:D15)</f>
        <v>9399.1</v>
      </c>
      <c r="F15" s="118"/>
      <c r="G15" s="121">
        <f>SUM(G9:G14)</f>
        <v>193</v>
      </c>
      <c r="H15" s="118">
        <f>AVERAGE(H9:H14)</f>
        <v>19.463297921782573</v>
      </c>
      <c r="I15" s="119">
        <f>SUM(I9:I14)</f>
        <v>3180.37</v>
      </c>
      <c r="J15" s="120">
        <f>SUM(J9:J14)</f>
        <v>36</v>
      </c>
      <c r="K15" s="120">
        <f>SUM(G15,J15)</f>
        <v>229</v>
      </c>
      <c r="L15" s="119">
        <f>AVERAGE(L9:L14)</f>
        <v>75.699393518518505</v>
      </c>
      <c r="M15" s="118">
        <f>AVERAGE(M9:M14)</f>
        <v>29.350186320662605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33" t="s">
        <v>599</v>
      </c>
      <c r="B16" s="132">
        <v>40196</v>
      </c>
      <c r="C16" s="129">
        <f>SUMIF(Takings!$B:$B,'2010'!$B16,Takings!C:C)</f>
        <v>1279.5899999999999</v>
      </c>
      <c r="D16" s="119">
        <f>SUMIF(Takings!$B:$B,'2010'!$B16,Takings!D:D)</f>
        <v>0</v>
      </c>
      <c r="E16" s="119">
        <f>SUMIF(Takings!$B:$B,'2010'!$B16,Takings!E:E)</f>
        <v>0</v>
      </c>
      <c r="F16" s="128">
        <f>SUMIF(Takings!$B:$B,'2010'!$B16,Takings!F:F)</f>
        <v>496.6</v>
      </c>
      <c r="G16" s="131">
        <f>SUMIF(Takings!$B:$B,'2010'!$B16,Takings!G:G)</f>
        <v>30</v>
      </c>
      <c r="H16" s="128">
        <f t="shared" ref="H16:H21" si="8">IFERROR(F16/G16,0)</f>
        <v>16.553333333333335</v>
      </c>
      <c r="I16" s="129">
        <f>SUMIF(Takings!$B:$B,'2010'!$B16,Takings!I:I)</f>
        <v>783.01</v>
      </c>
      <c r="J16" s="130">
        <f>SUMIF(Takings!$B:$B,'2010'!$B16,Takings!J:J)</f>
        <v>7</v>
      </c>
      <c r="K16" s="130">
        <f t="shared" ref="K16:K21" si="9">IFERROR(SUM(G16,J16),0)</f>
        <v>37</v>
      </c>
      <c r="L16" s="129">
        <f t="shared" ref="L16:L21" si="10">IFERROR(MEDIAN(I16/J16),0)</f>
        <v>111.85857142857142</v>
      </c>
      <c r="M16" s="128">
        <f t="shared" ref="M16:M21" si="11">IFERROR(SUM(F16,I16)/K16,0)</f>
        <v>34.584054054054057</v>
      </c>
      <c r="N16" s="127" t="str">
        <f>IF(VLOOKUP($B16,Takings!$B:$P,13,0)=0,"",VLOOKUP($B16,Takings!$B:$P,13,0))</f>
        <v/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33" t="s">
        <v>599</v>
      </c>
      <c r="B17" s="132">
        <v>40197</v>
      </c>
      <c r="C17" s="129">
        <f>SUMIF(Takings!$B:$B,'2010'!$B17,Takings!C:C)</f>
        <v>883.93</v>
      </c>
      <c r="D17" s="119">
        <f>SUMIF(Takings!$B:$B,'2010'!$B17,Takings!D:D)</f>
        <v>0</v>
      </c>
      <c r="E17" s="119">
        <f>SUMIF(Takings!$B:$B,'2010'!$B17,Takings!E:E)</f>
        <v>0</v>
      </c>
      <c r="F17" s="128">
        <f>SUMIF(Takings!$B:$B,'2010'!$B17,Takings!F:F)</f>
        <v>833.3</v>
      </c>
      <c r="G17" s="131">
        <f>SUMIF(Takings!$B:$B,'2010'!$B17,Takings!G:G)</f>
        <v>41</v>
      </c>
      <c r="H17" s="128">
        <f t="shared" si="8"/>
        <v>20.324390243902439</v>
      </c>
      <c r="I17" s="129">
        <f>SUMIF(Takings!$B:$B,'2010'!$B17,Takings!I:I)</f>
        <v>50.63</v>
      </c>
      <c r="J17" s="130">
        <f>SUMIF(Takings!$B:$B,'2010'!$B17,Takings!J:J)</f>
        <v>2</v>
      </c>
      <c r="K17" s="130">
        <f t="shared" si="9"/>
        <v>43</v>
      </c>
      <c r="L17" s="129">
        <f t="shared" si="10"/>
        <v>25.315000000000001</v>
      </c>
      <c r="M17" s="128">
        <f t="shared" si="11"/>
        <v>20.556511627906975</v>
      </c>
      <c r="N17" s="127" t="str">
        <f>IF(VLOOKUP($B17,Takings!$B:$P,13,0)=0,"",VLOOKUP($B17,Takings!$B:$P,13,0))</f>
        <v/>
      </c>
      <c r="O17" s="126" t="str">
        <f>IF(VLOOKUP($B17,Takings!$B:$P,14,0)=0,"",VLOOKUP($B17,Takings!$B:$P,14,0))</f>
        <v/>
      </c>
      <c r="P17" s="125" t="str">
        <f>IF(VLOOKUP($B17,Takings!$B:$P,15,0)=0,"",VLOOKUP($B17,Takings!$B:$P,15,0))</f>
        <v/>
      </c>
    </row>
    <row r="18" spans="1:16" s="113" customFormat="1" x14ac:dyDescent="0.35">
      <c r="A18" s="133" t="s">
        <v>599</v>
      </c>
      <c r="B18" s="132">
        <v>40198</v>
      </c>
      <c r="C18" s="129">
        <f>SUMIF(Takings!$B:$B,'2010'!$B18,Takings!C:C)</f>
        <v>674.29</v>
      </c>
      <c r="D18" s="119">
        <f>SUMIF(Takings!$B:$B,'2010'!$B18,Takings!D:D)</f>
        <v>0</v>
      </c>
      <c r="E18" s="119">
        <f>SUMIF(Takings!$B:$B,'2010'!$B18,Takings!E:E)</f>
        <v>0</v>
      </c>
      <c r="F18" s="128">
        <f>SUMIF(Takings!$B:$B,'2010'!$B18,Takings!F:F)</f>
        <v>383.95</v>
      </c>
      <c r="G18" s="131">
        <f>SUMIF(Takings!$B:$B,'2010'!$B18,Takings!G:G)</f>
        <v>19</v>
      </c>
      <c r="H18" s="128">
        <f t="shared" si="8"/>
        <v>20.207894736842103</v>
      </c>
      <c r="I18" s="129">
        <f>SUMIF(Takings!$B:$B,'2010'!$B18,Takings!I:I)</f>
        <v>290.33999999999997</v>
      </c>
      <c r="J18" s="130">
        <f>SUMIF(Takings!$B:$B,'2010'!$B18,Takings!J:J)</f>
        <v>8</v>
      </c>
      <c r="K18" s="130">
        <f t="shared" si="9"/>
        <v>27</v>
      </c>
      <c r="L18" s="129">
        <f t="shared" si="10"/>
        <v>36.292499999999997</v>
      </c>
      <c r="M18" s="128">
        <f t="shared" si="11"/>
        <v>24.973703703703702</v>
      </c>
      <c r="N18" s="127" t="str">
        <f>IF(VLOOKUP($B18,Takings!$B:$P,13,0)=0,"",VLOOKUP($B18,Takings!$B:$P,13,0))</f>
        <v/>
      </c>
      <c r="O18" s="126" t="str">
        <f>IF(VLOOKUP($B18,Takings!$B:$P,14,0)=0,"",VLOOKUP($B18,Takings!$B:$P,14,0))</f>
        <v/>
      </c>
      <c r="P18" s="125" t="str">
        <f>IF(VLOOKUP($B18,Takings!$B:$P,15,0)=0,"",VLOOKUP($B18,Takings!$B:$P,15,0))</f>
        <v/>
      </c>
    </row>
    <row r="19" spans="1:16" s="113" customFormat="1" x14ac:dyDescent="0.35">
      <c r="A19" s="133" t="s">
        <v>599</v>
      </c>
      <c r="B19" s="132">
        <v>40199</v>
      </c>
      <c r="C19" s="129">
        <f>SUMIF(Takings!$B:$B,'2010'!$B19,Takings!C:C)</f>
        <v>1788</v>
      </c>
      <c r="D19" s="119">
        <f>SUMIF(Takings!$B:$B,'2010'!$B19,Takings!D:D)</f>
        <v>0</v>
      </c>
      <c r="E19" s="119">
        <f>SUMIF(Takings!$B:$B,'2010'!$B19,Takings!E:E)</f>
        <v>0</v>
      </c>
      <c r="F19" s="128">
        <f>SUMIF(Takings!$B:$B,'2010'!$B19,Takings!F:F)</f>
        <v>682.05</v>
      </c>
      <c r="G19" s="131">
        <f>SUMIF(Takings!$B:$B,'2010'!$B19,Takings!G:G)</f>
        <v>32</v>
      </c>
      <c r="H19" s="128">
        <f t="shared" si="8"/>
        <v>21.314062499999999</v>
      </c>
      <c r="I19" s="129">
        <f>SUMIF(Takings!$B:$B,'2010'!$B19,Takings!I:I)</f>
        <v>1105.95</v>
      </c>
      <c r="J19" s="130">
        <f>SUMIF(Takings!$B:$B,'2010'!$B19,Takings!J:J)</f>
        <v>9</v>
      </c>
      <c r="K19" s="130">
        <f t="shared" si="9"/>
        <v>41</v>
      </c>
      <c r="L19" s="129">
        <f t="shared" si="10"/>
        <v>122.88333333333334</v>
      </c>
      <c r="M19" s="128">
        <f t="shared" si="11"/>
        <v>43.609756097560975</v>
      </c>
      <c r="N19" s="127" t="str">
        <f>IF(VLOOKUP($B19,Takings!$B:$P,13,0)=0,"",VLOOKUP($B19,Takings!$B:$P,13,0))</f>
        <v/>
      </c>
      <c r="O19" s="126" t="str">
        <f>IF(VLOOKUP($B19,Takings!$B:$P,14,0)=0,"",VLOOKUP($B19,Takings!$B:$P,14,0))</f>
        <v/>
      </c>
      <c r="P19" s="125" t="str">
        <f>IF(VLOOKUP($B19,Takings!$B:$P,15,0)=0,"",VLOOKUP($B19,Takings!$B:$P,15,0))</f>
        <v/>
      </c>
    </row>
    <row r="20" spans="1:16" s="113" customFormat="1" x14ac:dyDescent="0.35">
      <c r="A20" s="133" t="s">
        <v>599</v>
      </c>
      <c r="B20" s="132">
        <v>40200</v>
      </c>
      <c r="C20" s="129">
        <f>SUMIF(Takings!$B:$B,'2010'!$B20,Takings!C:C)</f>
        <v>1658</v>
      </c>
      <c r="D20" s="119">
        <f>SUMIF(Takings!$B:$B,'2010'!$B20,Takings!D:D)</f>
        <v>0</v>
      </c>
      <c r="E20" s="119">
        <f>SUMIF(Takings!$B:$B,'2010'!$B20,Takings!E:E)</f>
        <v>0</v>
      </c>
      <c r="F20" s="128">
        <f>SUMIF(Takings!$B:$B,'2010'!$B20,Takings!F:F)</f>
        <v>1095.3499999999999</v>
      </c>
      <c r="G20" s="131">
        <f>SUMIF(Takings!$B:$B,'2010'!$B20,Takings!G:G)</f>
        <v>36</v>
      </c>
      <c r="H20" s="128">
        <f t="shared" si="8"/>
        <v>30.426388888888887</v>
      </c>
      <c r="I20" s="129">
        <f>SUMIF(Takings!$B:$B,'2010'!$B20,Takings!I:I)</f>
        <v>562.65</v>
      </c>
      <c r="J20" s="130">
        <f>SUMIF(Takings!$B:$B,'2010'!$B20,Takings!J:J)</f>
        <v>10</v>
      </c>
      <c r="K20" s="130">
        <f t="shared" si="9"/>
        <v>46</v>
      </c>
      <c r="L20" s="129">
        <f t="shared" si="10"/>
        <v>56.265000000000001</v>
      </c>
      <c r="M20" s="128">
        <f t="shared" si="11"/>
        <v>36.043478260869563</v>
      </c>
      <c r="N20" s="127" t="str">
        <f>IF(VLOOKUP($B20,Takings!$B:$P,13,0)=0,"",VLOOKUP($B20,Takings!$B:$P,13,0))</f>
        <v/>
      </c>
      <c r="O20" s="126" t="str">
        <f>IF(VLOOKUP($B20,Takings!$B:$P,14,0)=0,"",VLOOKUP($B20,Takings!$B:$P,14,0))</f>
        <v/>
      </c>
      <c r="P20" s="125" t="str">
        <f>IF(VLOOKUP($B20,Takings!$B:$P,15,0)=0,"",VLOOKUP($B20,Takings!$B:$P,15,0))</f>
        <v/>
      </c>
    </row>
    <row r="21" spans="1:16" s="113" customFormat="1" x14ac:dyDescent="0.35">
      <c r="A21" s="133" t="s">
        <v>599</v>
      </c>
      <c r="B21" s="132">
        <v>40201</v>
      </c>
      <c r="C21" s="129">
        <f>SUMIF(Takings!$B:$B,'2010'!$B21,Takings!C:C)</f>
        <v>1220.4000000000001</v>
      </c>
      <c r="D21" s="119">
        <f>SUMIF(Takings!$B:$B,'2010'!$B21,Takings!D:D)</f>
        <v>0</v>
      </c>
      <c r="E21" s="119">
        <f>SUMIF(Takings!$B:$B,'2010'!$B21,Takings!E:E)</f>
        <v>0</v>
      </c>
      <c r="F21" s="128">
        <f>SUMIF(Takings!$B:$B,'2010'!$B21,Takings!F:F)</f>
        <v>743.75</v>
      </c>
      <c r="G21" s="131">
        <f>SUMIF(Takings!$B:$B,'2010'!$B21,Takings!G:G)</f>
        <v>31</v>
      </c>
      <c r="H21" s="128">
        <f t="shared" si="8"/>
        <v>23.991935483870968</v>
      </c>
      <c r="I21" s="129">
        <f>SUMIF(Takings!$B:$B,'2010'!$B21,Takings!I:I)</f>
        <v>476.65</v>
      </c>
      <c r="J21" s="130">
        <f>SUMIF(Takings!$B:$B,'2010'!$B21,Takings!J:J)</f>
        <v>11</v>
      </c>
      <c r="K21" s="130">
        <f t="shared" si="9"/>
        <v>42</v>
      </c>
      <c r="L21" s="129">
        <f t="shared" si="10"/>
        <v>43.331818181818178</v>
      </c>
      <c r="M21" s="128">
        <f t="shared" si="11"/>
        <v>29.05714285714286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40202</v>
      </c>
      <c r="C22" s="119">
        <f>SUM(C16:C21)</f>
        <v>7504.2099999999991</v>
      </c>
      <c r="D22" s="119">
        <f>VLOOKUP($B22,Takings!$B:$P,3,0)</f>
        <v>3994.24</v>
      </c>
      <c r="E22" s="122">
        <f>SUM(C22:D22)</f>
        <v>11498.449999999999</v>
      </c>
      <c r="F22" s="118"/>
      <c r="G22" s="121">
        <f>SUM(G16:G21)</f>
        <v>189</v>
      </c>
      <c r="H22" s="118">
        <f>AVERAGE(H16:H21)</f>
        <v>22.136334197806288</v>
      </c>
      <c r="I22" s="119">
        <f>SUM(I16:I21)</f>
        <v>3269.2300000000005</v>
      </c>
      <c r="J22" s="120">
        <f>SUM(J16:J21)</f>
        <v>47</v>
      </c>
      <c r="K22" s="120">
        <f>SUM(G22,J22)</f>
        <v>236</v>
      </c>
      <c r="L22" s="119">
        <f>AVERAGE(L16:L21)</f>
        <v>65.991037157287153</v>
      </c>
      <c r="M22" s="118">
        <f>AVERAGE(M16:M21)</f>
        <v>31.470774433539688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33" t="s">
        <v>600</v>
      </c>
      <c r="B23" s="132">
        <v>40203</v>
      </c>
      <c r="C23" s="129">
        <f>SUMIF(Takings!$B:$B,'2010'!$B23,Takings!C:C)</f>
        <v>1660.94</v>
      </c>
      <c r="D23" s="119">
        <f>SUMIF(Takings!$B:$B,'2010'!$B23,Takings!D:D)</f>
        <v>0</v>
      </c>
      <c r="E23" s="119">
        <f>SUMIF(Takings!$B:$B,'2010'!$B23,Takings!E:E)</f>
        <v>0</v>
      </c>
      <c r="F23" s="128">
        <f>SUMIF(Takings!$B:$B,'2010'!$B23,Takings!F:F)</f>
        <v>1130.3</v>
      </c>
      <c r="G23" s="131">
        <f>SUMIF(Takings!$B:$B,'2010'!$B23,Takings!G:G)</f>
        <v>52</v>
      </c>
      <c r="H23" s="128">
        <f t="shared" ref="H23:H28" si="12">IFERROR(F23/G23,0)</f>
        <v>21.736538461538462</v>
      </c>
      <c r="I23" s="129">
        <f>SUMIF(Takings!$B:$B,'2010'!$B23,Takings!I:I)</f>
        <v>530.64</v>
      </c>
      <c r="J23" s="130">
        <f>SUMIF(Takings!$B:$B,'2010'!$B23,Takings!J:J)</f>
        <v>9</v>
      </c>
      <c r="K23" s="130">
        <f t="shared" ref="K23:K28" si="13">IFERROR(SUM(G23,J23),0)</f>
        <v>61</v>
      </c>
      <c r="L23" s="129">
        <f t="shared" ref="L23:L28" si="14">IFERROR(MEDIAN(I23/J23),0)</f>
        <v>58.96</v>
      </c>
      <c r="M23" s="128">
        <f t="shared" ref="M23:M28" si="15">IFERROR(SUM(F23,I23)/K23,0)</f>
        <v>27.228524590163936</v>
      </c>
      <c r="N23" s="127" t="str">
        <f>IF(VLOOKUP($B23,Takings!$B:$P,13,0)=0,"",VLOOKUP($B23,Takings!$B:$P,13,0))</f>
        <v/>
      </c>
      <c r="O23" s="126" t="str">
        <f>IF(VLOOKUP($B23,Takings!$B:$P,14,0)=0,"",VLOOKUP($B23,Takings!$B:$P,14,0))</f>
        <v/>
      </c>
      <c r="P23" s="125" t="str">
        <f>IF(VLOOKUP($B23,Takings!$B:$P,15,0)=0,"",VLOOKUP($B23,Takings!$B:$P,15,0))</f>
        <v/>
      </c>
    </row>
    <row r="24" spans="1:16" s="113" customFormat="1" x14ac:dyDescent="0.35">
      <c r="A24" s="133" t="s">
        <v>600</v>
      </c>
      <c r="B24" s="132">
        <v>40204</v>
      </c>
      <c r="C24" s="129">
        <f>SUMIF(Takings!$B:$B,'2010'!$B24,Takings!C:C)</f>
        <v>0</v>
      </c>
      <c r="D24" s="119">
        <f>SUMIF(Takings!$B:$B,'2010'!$B24,Takings!D:D)</f>
        <v>0</v>
      </c>
      <c r="E24" s="119">
        <f>SUMIF(Takings!$B:$B,'2010'!$B24,Takings!E:E)</f>
        <v>0</v>
      </c>
      <c r="F24" s="128">
        <f>SUMIF(Takings!$B:$B,'2010'!$B24,Takings!F:F)</f>
        <v>0</v>
      </c>
      <c r="G24" s="131">
        <f>SUMIF(Takings!$B:$B,'2010'!$B24,Takings!G:G)</f>
        <v>0</v>
      </c>
      <c r="H24" s="128">
        <f t="shared" si="12"/>
        <v>0</v>
      </c>
      <c r="I24" s="129">
        <f>SUMIF(Takings!$B:$B,'2010'!$B24,Takings!I:I)</f>
        <v>0</v>
      </c>
      <c r="J24" s="130">
        <f>SUMIF(Takings!$B:$B,'2010'!$B24,Takings!J:J)</f>
        <v>0</v>
      </c>
      <c r="K24" s="130">
        <f t="shared" si="13"/>
        <v>0</v>
      </c>
      <c r="L24" s="129">
        <f t="shared" si="14"/>
        <v>0</v>
      </c>
      <c r="M24" s="128">
        <f t="shared" si="15"/>
        <v>0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x14ac:dyDescent="0.35">
      <c r="A25" s="133" t="s">
        <v>600</v>
      </c>
      <c r="B25" s="132">
        <v>40205</v>
      </c>
      <c r="C25" s="129">
        <f>SUMIF(Takings!$B:$B,'2010'!$B25,Takings!C:C)</f>
        <v>1665.61</v>
      </c>
      <c r="D25" s="119">
        <f>SUMIF(Takings!$B:$B,'2010'!$B25,Takings!D:D)</f>
        <v>0</v>
      </c>
      <c r="E25" s="119">
        <f>SUMIF(Takings!$B:$B,'2010'!$B25,Takings!E:E)</f>
        <v>0</v>
      </c>
      <c r="F25" s="128">
        <f>SUMIF(Takings!$B:$B,'2010'!$B25,Takings!F:F)</f>
        <v>616.70000000000005</v>
      </c>
      <c r="G25" s="131">
        <f>SUMIF(Takings!$B:$B,'2010'!$B25,Takings!G:G)</f>
        <v>37</v>
      </c>
      <c r="H25" s="128">
        <f t="shared" si="12"/>
        <v>16.66756756756757</v>
      </c>
      <c r="I25" s="129">
        <f>SUMIF(Takings!$B:$B,'2010'!$B25,Takings!I:I)</f>
        <v>1048.9100000000001</v>
      </c>
      <c r="J25" s="130">
        <f>SUMIF(Takings!$B:$B,'2010'!$B25,Takings!J:J)</f>
        <v>9</v>
      </c>
      <c r="K25" s="130">
        <f t="shared" si="13"/>
        <v>46</v>
      </c>
      <c r="L25" s="129">
        <f t="shared" si="14"/>
        <v>116.54555555555557</v>
      </c>
      <c r="M25" s="128">
        <f t="shared" si="15"/>
        <v>36.208913043478262</v>
      </c>
      <c r="N25" s="127" t="str">
        <f>IF(VLOOKUP($B25,Takings!$B:$P,13,0)=0,"",VLOOKUP($B25,Takings!$B:$P,13,0))</f>
        <v/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33" t="s">
        <v>600</v>
      </c>
      <c r="B26" s="132">
        <v>40206</v>
      </c>
      <c r="C26" s="129">
        <f>SUMIF(Takings!$B:$B,'2010'!$B26,Takings!C:C)</f>
        <v>1139.5999999999999</v>
      </c>
      <c r="D26" s="119">
        <f>SUMIF(Takings!$B:$B,'2010'!$B26,Takings!D:D)</f>
        <v>0</v>
      </c>
      <c r="E26" s="119">
        <f>SUMIF(Takings!$B:$B,'2010'!$B26,Takings!E:E)</f>
        <v>0</v>
      </c>
      <c r="F26" s="128">
        <f>SUMIF(Takings!$B:$B,'2010'!$B26,Takings!F:F)</f>
        <v>911.85</v>
      </c>
      <c r="G26" s="131">
        <f>SUMIF(Takings!$B:$B,'2010'!$B26,Takings!G:G)</f>
        <v>37</v>
      </c>
      <c r="H26" s="128">
        <f t="shared" si="12"/>
        <v>24.644594594594594</v>
      </c>
      <c r="I26" s="129">
        <f>SUMIF(Takings!$B:$B,'2010'!$B26,Takings!I:I)</f>
        <v>227.75</v>
      </c>
      <c r="J26" s="130">
        <f>SUMIF(Takings!$B:$B,'2010'!$B26,Takings!J:J)</f>
        <v>8</v>
      </c>
      <c r="K26" s="130">
        <f t="shared" si="13"/>
        <v>45</v>
      </c>
      <c r="L26" s="129">
        <f t="shared" si="14"/>
        <v>28.46875</v>
      </c>
      <c r="M26" s="128">
        <f t="shared" si="15"/>
        <v>25.324444444444442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33" t="s">
        <v>600</v>
      </c>
      <c r="B27" s="132">
        <v>40207</v>
      </c>
      <c r="C27" s="129">
        <f>SUMIF(Takings!$B:$B,'2010'!$B27,Takings!C:C)</f>
        <v>1649.11</v>
      </c>
      <c r="D27" s="119">
        <f>SUMIF(Takings!$B:$B,'2010'!$B27,Takings!D:D)</f>
        <v>0</v>
      </c>
      <c r="E27" s="119">
        <f>SUMIF(Takings!$B:$B,'2010'!$B27,Takings!E:E)</f>
        <v>0</v>
      </c>
      <c r="F27" s="128">
        <f>SUMIF(Takings!$B:$B,'2010'!$B27,Takings!F:F)</f>
        <v>728.65</v>
      </c>
      <c r="G27" s="131">
        <f>SUMIF(Takings!$B:$B,'2010'!$B27,Takings!G:G)</f>
        <v>26</v>
      </c>
      <c r="H27" s="128">
        <f t="shared" si="12"/>
        <v>28.024999999999999</v>
      </c>
      <c r="I27" s="129">
        <f>SUMIF(Takings!$B:$B,'2010'!$B27,Takings!I:I)</f>
        <v>720.46</v>
      </c>
      <c r="J27" s="130">
        <f>SUMIF(Takings!$B:$B,'2010'!$B27,Takings!J:J)</f>
        <v>3</v>
      </c>
      <c r="K27" s="130">
        <f t="shared" si="13"/>
        <v>29</v>
      </c>
      <c r="L27" s="129">
        <f t="shared" si="14"/>
        <v>240.15333333333334</v>
      </c>
      <c r="M27" s="128">
        <f t="shared" si="15"/>
        <v>49.969310344827591</v>
      </c>
      <c r="N27" s="127" t="str">
        <f>IF(VLOOKUP($B27,Takings!$B:$P,13,0)=0,"",VLOOKUP($B27,Takings!$B:$P,13,0))</f>
        <v/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x14ac:dyDescent="0.35">
      <c r="A28" s="133" t="s">
        <v>600</v>
      </c>
      <c r="B28" s="132">
        <v>40208</v>
      </c>
      <c r="C28" s="129">
        <f>SUMIF(Takings!$B:$B,'2010'!$B28,Takings!C:C)</f>
        <v>906.83</v>
      </c>
      <c r="D28" s="119">
        <f>SUMIF(Takings!$B:$B,'2010'!$B28,Takings!D:D)</f>
        <v>0</v>
      </c>
      <c r="E28" s="119">
        <f>SUMIF(Takings!$B:$B,'2010'!$B28,Takings!E:E)</f>
        <v>0</v>
      </c>
      <c r="F28" s="128">
        <f>SUMIF(Takings!$B:$B,'2010'!$B28,Takings!F:F)</f>
        <v>685.85</v>
      </c>
      <c r="G28" s="131">
        <f>SUMIF(Takings!$B:$B,'2010'!$B28,Takings!G:G)</f>
        <v>27</v>
      </c>
      <c r="H28" s="128">
        <f t="shared" si="12"/>
        <v>25.401851851851852</v>
      </c>
      <c r="I28" s="129">
        <f>SUMIF(Takings!$B:$B,'2010'!$B28,Takings!I:I)</f>
        <v>220.98</v>
      </c>
      <c r="J28" s="130">
        <f>SUMIF(Takings!$B:$B,'2010'!$B28,Takings!J:J)</f>
        <v>5</v>
      </c>
      <c r="K28" s="130">
        <f t="shared" si="13"/>
        <v>32</v>
      </c>
      <c r="L28" s="129">
        <f t="shared" si="14"/>
        <v>44.195999999999998</v>
      </c>
      <c r="M28" s="128">
        <f t="shared" si="15"/>
        <v>28.338437500000001</v>
      </c>
      <c r="N28" s="127" t="str">
        <f>IF(VLOOKUP($B28,Takings!$B:$P,13,0)=0,"",VLOOKUP($B28,Takings!$B:$P,13,0))</f>
        <v/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40209</v>
      </c>
      <c r="C29" s="119">
        <f>SUM(C23:C28)</f>
        <v>7022.0899999999992</v>
      </c>
      <c r="D29" s="119">
        <f>VLOOKUP($B29,Takings!$B:$P,3,0)</f>
        <v>5135.2299999999996</v>
      </c>
      <c r="E29" s="122">
        <f>SUM(C29:D29)</f>
        <v>12157.32</v>
      </c>
      <c r="F29" s="118"/>
      <c r="G29" s="121">
        <f>SUM(G23:G28)</f>
        <v>179</v>
      </c>
      <c r="H29" s="118">
        <f>AVERAGE(H23:H28)</f>
        <v>19.412592079258747</v>
      </c>
      <c r="I29" s="119">
        <f>SUM(I23:I28)</f>
        <v>2748.7400000000002</v>
      </c>
      <c r="J29" s="120">
        <f>SUM(J23:J28)</f>
        <v>34</v>
      </c>
      <c r="K29" s="120">
        <f>SUM(G29,J29)</f>
        <v>213</v>
      </c>
      <c r="L29" s="119">
        <f>AVERAGE(L23:L28)</f>
        <v>81.387273148148154</v>
      </c>
      <c r="M29" s="118">
        <f>AVERAGE(M23:M28)</f>
        <v>27.844938320485706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33" t="s">
        <v>625</v>
      </c>
      <c r="B30" s="132">
        <v>40210</v>
      </c>
      <c r="C30" s="129">
        <f>SUMIF(Takings!$B:$B,'2010'!$B30,Takings!C:C)</f>
        <v>810.42</v>
      </c>
      <c r="D30" s="119">
        <f>SUMIF(Takings!$B:$B,'2010'!$B30,Takings!D:D)</f>
        <v>0</v>
      </c>
      <c r="E30" s="119">
        <f>SUMIF(Takings!$B:$B,'2010'!$B30,Takings!E:E)</f>
        <v>0</v>
      </c>
      <c r="F30" s="128">
        <f>SUMIF(Takings!$B:$B,'2010'!$B30,Takings!F:F)</f>
        <v>605.79999999999995</v>
      </c>
      <c r="G30" s="131">
        <f>SUMIF(Takings!$B:$B,'2010'!$B30,Takings!G:G)</f>
        <v>38</v>
      </c>
      <c r="H30" s="128">
        <f t="shared" ref="H30:H35" si="16">IFERROR(F30/G30,0)</f>
        <v>15.942105263157893</v>
      </c>
      <c r="I30" s="129">
        <f>SUMIF(Takings!$B:$B,'2010'!$B30,Takings!I:I)</f>
        <v>204.62</v>
      </c>
      <c r="J30" s="130">
        <f>SUMIF(Takings!$B:$B,'2010'!$B30,Takings!J:J)</f>
        <v>4</v>
      </c>
      <c r="K30" s="130">
        <f t="shared" ref="K30:K35" si="17">IFERROR(SUM(G30,J30),0)</f>
        <v>42</v>
      </c>
      <c r="L30" s="129">
        <f t="shared" ref="L30:L35" si="18">IFERROR(MEDIAN(I30/J30),0)</f>
        <v>51.155000000000001</v>
      </c>
      <c r="M30" s="128">
        <f t="shared" ref="M30:M35" si="19">IFERROR(SUM(F30,I30)/K30,0)</f>
        <v>19.295714285714286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33" t="s">
        <v>625</v>
      </c>
      <c r="B31" s="132">
        <v>40211</v>
      </c>
      <c r="C31" s="129">
        <f>SUMIF(Takings!$B:$B,'2010'!$B31,Takings!C:C)</f>
        <v>1457.24</v>
      </c>
      <c r="D31" s="119">
        <f>SUMIF(Takings!$B:$B,'2010'!$B31,Takings!D:D)</f>
        <v>0</v>
      </c>
      <c r="E31" s="119">
        <f>SUMIF(Takings!$B:$B,'2010'!$B31,Takings!E:E)</f>
        <v>0</v>
      </c>
      <c r="F31" s="128">
        <f>SUMIF(Takings!$B:$B,'2010'!$B31,Takings!F:F)</f>
        <v>387.35</v>
      </c>
      <c r="G31" s="131">
        <f>SUMIF(Takings!$B:$B,'2010'!$B31,Takings!G:G)</f>
        <v>29</v>
      </c>
      <c r="H31" s="128">
        <f t="shared" si="16"/>
        <v>13.356896551724139</v>
      </c>
      <c r="I31" s="129">
        <f>SUMIF(Takings!$B:$B,'2010'!$B31,Takings!I:I)</f>
        <v>1069.9000000000001</v>
      </c>
      <c r="J31" s="130">
        <f>SUMIF(Takings!$B:$B,'2010'!$B31,Takings!J:J)</f>
        <v>13</v>
      </c>
      <c r="K31" s="130">
        <f t="shared" si="17"/>
        <v>42</v>
      </c>
      <c r="L31" s="129">
        <f t="shared" si="18"/>
        <v>82.300000000000011</v>
      </c>
      <c r="M31" s="128">
        <f t="shared" si="19"/>
        <v>34.696428571428569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ht="27" x14ac:dyDescent="0.35">
      <c r="A32" s="133" t="s">
        <v>625</v>
      </c>
      <c r="B32" s="132">
        <v>40212</v>
      </c>
      <c r="C32" s="129">
        <f>SUMIF(Takings!$B:$B,'2010'!$B32,Takings!C:C)</f>
        <v>1195.82</v>
      </c>
      <c r="D32" s="119">
        <f>SUMIF(Takings!$B:$B,'2010'!$B32,Takings!D:D)</f>
        <v>0</v>
      </c>
      <c r="E32" s="119">
        <f>SUMIF(Takings!$B:$B,'2010'!$B32,Takings!E:E)</f>
        <v>0</v>
      </c>
      <c r="F32" s="128">
        <f>SUMIF(Takings!$B:$B,'2010'!$B32,Takings!F:F)</f>
        <v>1101.9000000000001</v>
      </c>
      <c r="G32" s="131">
        <f>SUMIF(Takings!$B:$B,'2010'!$B32,Takings!G:G)</f>
        <v>47</v>
      </c>
      <c r="H32" s="128">
        <f t="shared" si="16"/>
        <v>23.444680851063833</v>
      </c>
      <c r="I32" s="129">
        <f>SUMIF(Takings!$B:$B,'2010'!$B32,Takings!I:I)</f>
        <v>93.92</v>
      </c>
      <c r="J32" s="130">
        <f>SUMIF(Takings!$B:$B,'2010'!$B32,Takings!J:J)</f>
        <v>5</v>
      </c>
      <c r="K32" s="130">
        <f t="shared" si="17"/>
        <v>52</v>
      </c>
      <c r="L32" s="129">
        <f t="shared" si="18"/>
        <v>18.783999999999999</v>
      </c>
      <c r="M32" s="128">
        <f t="shared" si="19"/>
        <v>22.996538461538464</v>
      </c>
      <c r="N32" s="127" t="str">
        <f>IF(VLOOKUP($B32,Takings!$B:$P,13,0)=0,"",VLOOKUP($B32,Takings!$B:$P,13,0))</f>
        <v>minus Mulgowie Hall Nov Dec Jan 370 amd GHB 611.</v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33" t="s">
        <v>625</v>
      </c>
      <c r="B33" s="132">
        <v>40213</v>
      </c>
      <c r="C33" s="129">
        <f>SUMIF(Takings!$B:$B,'2010'!$B33,Takings!C:C)</f>
        <v>815.89</v>
      </c>
      <c r="D33" s="119">
        <f>SUMIF(Takings!$B:$B,'2010'!$B33,Takings!D:D)</f>
        <v>0</v>
      </c>
      <c r="E33" s="119">
        <f>SUMIF(Takings!$B:$B,'2010'!$B33,Takings!E:E)</f>
        <v>0</v>
      </c>
      <c r="F33" s="128">
        <f>SUMIF(Takings!$B:$B,'2010'!$B33,Takings!F:F)</f>
        <v>627.35</v>
      </c>
      <c r="G33" s="131">
        <f>SUMIF(Takings!$B:$B,'2010'!$B33,Takings!G:G)</f>
        <v>34</v>
      </c>
      <c r="H33" s="128">
        <f t="shared" si="16"/>
        <v>18.451470588235296</v>
      </c>
      <c r="I33" s="129">
        <f>SUMIF(Takings!$B:$B,'2010'!$B33,Takings!I:I)</f>
        <v>188.54</v>
      </c>
      <c r="J33" s="130">
        <f>SUMIF(Takings!$B:$B,'2010'!$B33,Takings!J:J)</f>
        <v>6</v>
      </c>
      <c r="K33" s="130">
        <f t="shared" si="17"/>
        <v>40</v>
      </c>
      <c r="L33" s="129">
        <f t="shared" si="18"/>
        <v>31.423333333333332</v>
      </c>
      <c r="M33" s="128">
        <f t="shared" si="19"/>
        <v>20.39725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33" t="s">
        <v>625</v>
      </c>
      <c r="B34" s="132">
        <v>40214</v>
      </c>
      <c r="C34" s="129">
        <f>SUMIF(Takings!$B:$B,'2010'!$B34,Takings!C:C)</f>
        <v>1832.29</v>
      </c>
      <c r="D34" s="119">
        <f>SUMIF(Takings!$B:$B,'2010'!$B34,Takings!D:D)</f>
        <v>0</v>
      </c>
      <c r="E34" s="119">
        <f>SUMIF(Takings!$B:$B,'2010'!$B34,Takings!E:E)</f>
        <v>0</v>
      </c>
      <c r="F34" s="128">
        <f>SUMIF(Takings!$B:$B,'2010'!$B34,Takings!F:F)</f>
        <v>1382.1</v>
      </c>
      <c r="G34" s="131">
        <f>SUMIF(Takings!$B:$B,'2010'!$B34,Takings!G:G)</f>
        <v>53</v>
      </c>
      <c r="H34" s="128">
        <f t="shared" si="16"/>
        <v>26.077358490566034</v>
      </c>
      <c r="I34" s="129">
        <f>SUMIF(Takings!$B:$B,'2010'!$B34,Takings!I:I)</f>
        <v>450.19</v>
      </c>
      <c r="J34" s="130">
        <f>SUMIF(Takings!$B:$B,'2010'!$B34,Takings!J:J)</f>
        <v>8</v>
      </c>
      <c r="K34" s="130">
        <f t="shared" si="17"/>
        <v>61</v>
      </c>
      <c r="L34" s="129">
        <f t="shared" si="18"/>
        <v>56.27375</v>
      </c>
      <c r="M34" s="128">
        <f t="shared" si="19"/>
        <v>30.037540983606558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33" t="s">
        <v>625</v>
      </c>
      <c r="B35" s="132">
        <v>40215</v>
      </c>
      <c r="C35" s="129">
        <f>SUMIF(Takings!$B:$B,'2010'!$B35,Takings!C:C)</f>
        <v>1057.03</v>
      </c>
      <c r="D35" s="119">
        <f>SUMIF(Takings!$B:$B,'2010'!$B35,Takings!D:D)</f>
        <v>0</v>
      </c>
      <c r="E35" s="119">
        <f>SUMIF(Takings!$B:$B,'2010'!$B35,Takings!E:E)</f>
        <v>0</v>
      </c>
      <c r="F35" s="128">
        <f>SUMIF(Takings!$B:$B,'2010'!$B35,Takings!F:F)</f>
        <v>964.45</v>
      </c>
      <c r="G35" s="131">
        <f>SUMIF(Takings!$B:$B,'2010'!$B35,Takings!G:G)</f>
        <v>31</v>
      </c>
      <c r="H35" s="128">
        <f t="shared" si="16"/>
        <v>31.111290322580647</v>
      </c>
      <c r="I35" s="129">
        <f>SUMIF(Takings!$B:$B,'2010'!$B35,Takings!I:I)</f>
        <v>92.58</v>
      </c>
      <c r="J35" s="130">
        <f>SUMIF(Takings!$B:$B,'2010'!$B35,Takings!J:J)</f>
        <v>3</v>
      </c>
      <c r="K35" s="130">
        <f t="shared" si="17"/>
        <v>34</v>
      </c>
      <c r="L35" s="129">
        <f t="shared" si="18"/>
        <v>30.86</v>
      </c>
      <c r="M35" s="128">
        <f t="shared" si="19"/>
        <v>31.089117647058824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40216</v>
      </c>
      <c r="C36" s="119">
        <f>SUM(C30:C35)</f>
        <v>7168.69</v>
      </c>
      <c r="D36" s="119">
        <f>VLOOKUP($B36,Takings!$B:$P,3,0)</f>
        <v>3359.96</v>
      </c>
      <c r="E36" s="122">
        <f>SUM(C36:D36)</f>
        <v>10528.65</v>
      </c>
      <c r="F36" s="118"/>
      <c r="G36" s="121">
        <f>SUM(G30:G35)</f>
        <v>232</v>
      </c>
      <c r="H36" s="118">
        <f>AVERAGE(H30:H35)</f>
        <v>21.39730034455464</v>
      </c>
      <c r="I36" s="119">
        <f>SUM(I30:I35)</f>
        <v>2099.75</v>
      </c>
      <c r="J36" s="120">
        <f>SUM(J30:J35)</f>
        <v>39</v>
      </c>
      <c r="K36" s="120">
        <f>SUM(G36,J36)</f>
        <v>271</v>
      </c>
      <c r="L36" s="119">
        <f>AVERAGE(L30:L35)</f>
        <v>45.132680555555559</v>
      </c>
      <c r="M36" s="118">
        <f>AVERAGE(M30:M35)</f>
        <v>26.418764991557783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x14ac:dyDescent="0.35">
      <c r="A37" s="133" t="s">
        <v>631</v>
      </c>
      <c r="B37" s="132">
        <v>40217</v>
      </c>
      <c r="C37" s="129">
        <f>SUMIF(Takings!$B:$B,'2010'!$B37,Takings!C:C)</f>
        <v>593.52</v>
      </c>
      <c r="D37" s="119">
        <f>SUMIF(Takings!$B:$B,'2010'!$B37,Takings!D:D)</f>
        <v>0</v>
      </c>
      <c r="E37" s="119">
        <f>SUMIF(Takings!$B:$B,'2010'!$B37,Takings!E:E)</f>
        <v>0</v>
      </c>
      <c r="F37" s="128">
        <f>SUMIF(Takings!$B:$B,'2010'!$B37,Takings!F:F)</f>
        <v>422.35</v>
      </c>
      <c r="G37" s="131">
        <f>SUMIF(Takings!$B:$B,'2010'!$B37,Takings!G:G)</f>
        <v>25</v>
      </c>
      <c r="H37" s="128">
        <f t="shared" ref="H37:H42" si="20">IFERROR(F37/G37,0)</f>
        <v>16.894000000000002</v>
      </c>
      <c r="I37" s="129">
        <f>SUMIF(Takings!$B:$B,'2010'!$B37,Takings!I:I)</f>
        <v>171.17</v>
      </c>
      <c r="J37" s="130">
        <f>SUMIF(Takings!$B:$B,'2010'!$B37,Takings!J:J)</f>
        <v>6</v>
      </c>
      <c r="K37" s="130">
        <f t="shared" ref="K37:K42" si="21">IFERROR(SUM(G37,J37),0)</f>
        <v>31</v>
      </c>
      <c r="L37" s="129">
        <f t="shared" ref="L37:L42" si="22">IFERROR(MEDIAN(I37/J37),0)</f>
        <v>28.528333333333332</v>
      </c>
      <c r="M37" s="128">
        <f t="shared" ref="M37:M42" si="23">IFERROR(SUM(F37,I37)/K37,0)</f>
        <v>19.145806451612902</v>
      </c>
      <c r="N37" s="127" t="str">
        <f>IF(VLOOKUP($B37,Takings!$B:$P,13,0)=0,"",VLOOKUP($B37,Takings!$B:$P,13,0))</f>
        <v/>
      </c>
      <c r="O37" s="126" t="str">
        <f>IF(VLOOKUP($B37,Takings!$B:$P,14,0)=0,"",VLOOKUP($B37,Takings!$B:$P,14,0))</f>
        <v/>
      </c>
      <c r="P37" s="125" t="str">
        <f>IF(VLOOKUP($B37,Takings!$B:$P,15,0)=0,"",VLOOKUP($B37,Takings!$B:$P,15,0))</f>
        <v/>
      </c>
    </row>
    <row r="38" spans="1:16" s="113" customFormat="1" x14ac:dyDescent="0.35">
      <c r="A38" s="133" t="s">
        <v>631</v>
      </c>
      <c r="B38" s="132">
        <v>40218</v>
      </c>
      <c r="C38" s="129">
        <f>SUMIF(Takings!$B:$B,'2010'!$B38,Takings!C:C)</f>
        <v>730.15</v>
      </c>
      <c r="D38" s="119">
        <f>SUMIF(Takings!$B:$B,'2010'!$B38,Takings!D:D)</f>
        <v>0</v>
      </c>
      <c r="E38" s="119">
        <f>SUMIF(Takings!$B:$B,'2010'!$B38,Takings!E:E)</f>
        <v>0</v>
      </c>
      <c r="F38" s="128">
        <f>SUMIF(Takings!$B:$B,'2010'!$B38,Takings!F:F)</f>
        <v>730.15</v>
      </c>
      <c r="G38" s="131">
        <f>SUMIF(Takings!$B:$B,'2010'!$B38,Takings!G:G)</f>
        <v>35</v>
      </c>
      <c r="H38" s="128">
        <f t="shared" si="20"/>
        <v>20.861428571428572</v>
      </c>
      <c r="I38" s="129">
        <f>SUMIF(Takings!$B:$B,'2010'!$B38,Takings!I:I)</f>
        <v>0</v>
      </c>
      <c r="J38" s="130">
        <f>SUMIF(Takings!$B:$B,'2010'!$B38,Takings!J:J)</f>
        <v>0</v>
      </c>
      <c r="K38" s="130">
        <f t="shared" si="21"/>
        <v>35</v>
      </c>
      <c r="L38" s="129">
        <f t="shared" si="22"/>
        <v>0</v>
      </c>
      <c r="M38" s="128">
        <f t="shared" si="23"/>
        <v>20.861428571428572</v>
      </c>
      <c r="N38" s="127" t="str">
        <f>IF(VLOOKUP($B38,Takings!$B:$P,13,0)=0,"",VLOOKUP($B38,Takings!$B:$P,13,0))</f>
        <v/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x14ac:dyDescent="0.35">
      <c r="A39" s="133" t="s">
        <v>631</v>
      </c>
      <c r="B39" s="132">
        <v>40219</v>
      </c>
      <c r="C39" s="129">
        <f>SUMIF(Takings!$B:$B,'2010'!$B39,Takings!C:C)</f>
        <v>1460.92</v>
      </c>
      <c r="D39" s="119">
        <f>SUMIF(Takings!$B:$B,'2010'!$B39,Takings!D:D)</f>
        <v>0</v>
      </c>
      <c r="E39" s="119">
        <f>SUMIF(Takings!$B:$B,'2010'!$B39,Takings!E:E)</f>
        <v>0</v>
      </c>
      <c r="F39" s="128">
        <f>SUMIF(Takings!$B:$B,'2010'!$B39,Takings!F:F)</f>
        <v>598.45000000000005</v>
      </c>
      <c r="G39" s="131">
        <f>SUMIF(Takings!$B:$B,'2010'!$B39,Takings!G:G)</f>
        <v>25</v>
      </c>
      <c r="H39" s="128">
        <f t="shared" si="20"/>
        <v>23.938000000000002</v>
      </c>
      <c r="I39" s="129">
        <f>SUMIF(Takings!$B:$B,'2010'!$B39,Takings!I:I)</f>
        <v>862.47</v>
      </c>
      <c r="J39" s="130">
        <f>SUMIF(Takings!$B:$B,'2010'!$B39,Takings!J:J)</f>
        <v>3</v>
      </c>
      <c r="K39" s="130">
        <f t="shared" si="21"/>
        <v>28</v>
      </c>
      <c r="L39" s="129">
        <f t="shared" si="22"/>
        <v>287.49</v>
      </c>
      <c r="M39" s="128">
        <f t="shared" si="23"/>
        <v>52.175714285714285</v>
      </c>
      <c r="N39" s="127" t="str">
        <f>IF(VLOOKUP($B39,Takings!$B:$P,13,0)=0,"",VLOOKUP($B39,Takings!$B:$P,13,0))</f>
        <v/>
      </c>
      <c r="O39" s="126" t="str">
        <f>IF(VLOOKUP($B39,Takings!$B:$P,14,0)=0,"",VLOOKUP($B39,Takings!$B:$P,14,0))</f>
        <v/>
      </c>
      <c r="P39" s="125" t="str">
        <f>IF(VLOOKUP($B39,Takings!$B:$P,15,0)=0,"",VLOOKUP($B39,Takings!$B:$P,15,0))</f>
        <v/>
      </c>
    </row>
    <row r="40" spans="1:16" s="113" customFormat="1" x14ac:dyDescent="0.35">
      <c r="A40" s="133" t="s">
        <v>631</v>
      </c>
      <c r="B40" s="132">
        <v>40220</v>
      </c>
      <c r="C40" s="129">
        <f>SUMIF(Takings!$B:$B,'2010'!$B40,Takings!C:C)</f>
        <v>1387.52</v>
      </c>
      <c r="D40" s="119">
        <f>SUMIF(Takings!$B:$B,'2010'!$B40,Takings!D:D)</f>
        <v>0</v>
      </c>
      <c r="E40" s="119">
        <f>SUMIF(Takings!$B:$B,'2010'!$B40,Takings!E:E)</f>
        <v>0</v>
      </c>
      <c r="F40" s="128">
        <f>SUMIF(Takings!$B:$B,'2010'!$B40,Takings!F:F)</f>
        <v>1120.05</v>
      </c>
      <c r="G40" s="131">
        <f>SUMIF(Takings!$B:$B,'2010'!$B40,Takings!G:G)</f>
        <v>43</v>
      </c>
      <c r="H40" s="128">
        <f t="shared" si="20"/>
        <v>26.04767441860465</v>
      </c>
      <c r="I40" s="129">
        <f>SUMIF(Takings!$B:$B,'2010'!$B40,Takings!I:I)</f>
        <v>267.47000000000003</v>
      </c>
      <c r="J40" s="130">
        <f>SUMIF(Takings!$B:$B,'2010'!$B40,Takings!J:J)</f>
        <v>7</v>
      </c>
      <c r="K40" s="130">
        <f t="shared" si="21"/>
        <v>50</v>
      </c>
      <c r="L40" s="129">
        <f t="shared" si="22"/>
        <v>38.21</v>
      </c>
      <c r="M40" s="128">
        <f t="shared" si="23"/>
        <v>27.750399999999999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x14ac:dyDescent="0.35">
      <c r="A41" s="133" t="s">
        <v>631</v>
      </c>
      <c r="B41" s="132">
        <v>40221</v>
      </c>
      <c r="C41" s="129">
        <f>SUMIF(Takings!$B:$B,'2010'!$B41,Takings!C:C)</f>
        <v>2304.88</v>
      </c>
      <c r="D41" s="119">
        <f>SUMIF(Takings!$B:$B,'2010'!$B41,Takings!D:D)</f>
        <v>0</v>
      </c>
      <c r="E41" s="119">
        <f>SUMIF(Takings!$B:$B,'2010'!$B41,Takings!E:E)</f>
        <v>0</v>
      </c>
      <c r="F41" s="128">
        <f>SUMIF(Takings!$B:$B,'2010'!$B41,Takings!F:F)</f>
        <v>967.3</v>
      </c>
      <c r="G41" s="131">
        <f>SUMIF(Takings!$B:$B,'2010'!$B41,Takings!G:G)</f>
        <v>40</v>
      </c>
      <c r="H41" s="128">
        <f t="shared" si="20"/>
        <v>24.182499999999997</v>
      </c>
      <c r="I41" s="129">
        <f>SUMIF(Takings!$B:$B,'2010'!$B41,Takings!I:I)</f>
        <v>1337.58</v>
      </c>
      <c r="J41" s="130">
        <f>SUMIF(Takings!$B:$B,'2010'!$B41,Takings!J:J)</f>
        <v>9</v>
      </c>
      <c r="K41" s="130">
        <f t="shared" si="21"/>
        <v>49</v>
      </c>
      <c r="L41" s="129">
        <f t="shared" si="22"/>
        <v>148.62</v>
      </c>
      <c r="M41" s="128">
        <f t="shared" si="23"/>
        <v>47.038367346938777</v>
      </c>
      <c r="N41" s="127" t="str">
        <f>IF(VLOOKUP($B41,Takings!$B:$P,13,0)=0,"",VLOOKUP($B41,Takings!$B:$P,13,0))</f>
        <v/>
      </c>
      <c r="O41" s="126" t="str">
        <f>IF(VLOOKUP($B41,Takings!$B:$P,14,0)=0,"",VLOOKUP($B41,Takings!$B:$P,14,0))</f>
        <v/>
      </c>
      <c r="P41" s="125" t="str">
        <f>IF(VLOOKUP($B41,Takings!$B:$P,15,0)=0,"",VLOOKUP($B41,Takings!$B:$P,15,0))</f>
        <v/>
      </c>
    </row>
    <row r="42" spans="1:16" s="113" customFormat="1" x14ac:dyDescent="0.35">
      <c r="A42" s="133" t="s">
        <v>631</v>
      </c>
      <c r="B42" s="132">
        <v>40222</v>
      </c>
      <c r="C42" s="129">
        <f>SUMIF(Takings!$B:$B,'2010'!$B42,Takings!C:C)</f>
        <v>911.39</v>
      </c>
      <c r="D42" s="119">
        <f>SUMIF(Takings!$B:$B,'2010'!$B42,Takings!D:D)</f>
        <v>0</v>
      </c>
      <c r="E42" s="119">
        <f>SUMIF(Takings!$B:$B,'2010'!$B42,Takings!E:E)</f>
        <v>0</v>
      </c>
      <c r="F42" s="128">
        <f>SUMIF(Takings!$B:$B,'2010'!$B42,Takings!F:F)</f>
        <v>590.04</v>
      </c>
      <c r="G42" s="131">
        <f>SUMIF(Takings!$B:$B,'2010'!$B42,Takings!G:G)</f>
        <v>27</v>
      </c>
      <c r="H42" s="128">
        <f t="shared" si="20"/>
        <v>21.853333333333332</v>
      </c>
      <c r="I42" s="129">
        <f>SUMIF(Takings!$B:$B,'2010'!$B42,Takings!I:I)</f>
        <v>320.99</v>
      </c>
      <c r="J42" s="130">
        <f>SUMIF(Takings!$B:$B,'2010'!$B42,Takings!J:J)</f>
        <v>7</v>
      </c>
      <c r="K42" s="130">
        <f t="shared" si="21"/>
        <v>34</v>
      </c>
      <c r="L42" s="129">
        <f t="shared" si="22"/>
        <v>45.855714285714285</v>
      </c>
      <c r="M42" s="128">
        <f t="shared" si="23"/>
        <v>26.794999999999998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40223</v>
      </c>
      <c r="C43" s="119">
        <f>SUM(C37:C42)</f>
        <v>7388.380000000001</v>
      </c>
      <c r="D43" s="119">
        <f>VLOOKUP($B43,Takings!$B:$P,3,0)</f>
        <v>3870.59</v>
      </c>
      <c r="E43" s="122">
        <f>SUM(C43:D43)</f>
        <v>11258.970000000001</v>
      </c>
      <c r="F43" s="118"/>
      <c r="G43" s="121">
        <f>SUM(G37:G42)</f>
        <v>195</v>
      </c>
      <c r="H43" s="118">
        <f>AVERAGE(H37:H42)</f>
        <v>22.296156053894425</v>
      </c>
      <c r="I43" s="119">
        <f>SUM(I37:I42)</f>
        <v>2959.6800000000003</v>
      </c>
      <c r="J43" s="120">
        <f>SUM(J37:J42)</f>
        <v>32</v>
      </c>
      <c r="K43" s="120">
        <f>SUM(G43,J43)</f>
        <v>227</v>
      </c>
      <c r="L43" s="119">
        <f>AVERAGE(L37:L42)</f>
        <v>91.450674603174605</v>
      </c>
      <c r="M43" s="118">
        <f>AVERAGE(M37:M42)</f>
        <v>32.29445277594909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x14ac:dyDescent="0.35">
      <c r="A44" s="133" t="s">
        <v>632</v>
      </c>
      <c r="B44" s="132">
        <v>40224</v>
      </c>
      <c r="C44" s="129">
        <f>SUMIF(Takings!$B:$B,'2010'!$B44,Takings!C:C)</f>
        <v>709.46</v>
      </c>
      <c r="D44" s="119">
        <f>SUMIF(Takings!$B:$B,'2010'!$B44,Takings!D:D)</f>
        <v>0</v>
      </c>
      <c r="E44" s="119">
        <f>SUMIF(Takings!$B:$B,'2010'!$B44,Takings!E:E)</f>
        <v>0</v>
      </c>
      <c r="F44" s="128">
        <f>SUMIF(Takings!$B:$B,'2010'!$B44,Takings!F:F)</f>
        <v>274.95</v>
      </c>
      <c r="G44" s="131">
        <f>SUMIF(Takings!$B:$B,'2010'!$B44,Takings!G:G)</f>
        <v>23</v>
      </c>
      <c r="H44" s="128">
        <f t="shared" ref="H44:H49" si="24">IFERROR(F44/G44,0)</f>
        <v>11.954347826086956</v>
      </c>
      <c r="I44" s="129">
        <f>SUMIF(Takings!$B:$B,'2010'!$B44,Takings!I:I)</f>
        <v>434.51</v>
      </c>
      <c r="J44" s="130">
        <f>SUMIF(Takings!$B:$B,'2010'!$B44,Takings!J:J)</f>
        <v>9</v>
      </c>
      <c r="K44" s="130">
        <f t="shared" ref="K44:K49" si="25">IFERROR(SUM(G44,J44),0)</f>
        <v>32</v>
      </c>
      <c r="L44" s="129">
        <f t="shared" ref="L44:L49" si="26">IFERROR(MEDIAN(I44/J44),0)</f>
        <v>48.278888888888886</v>
      </c>
      <c r="M44" s="128">
        <f t="shared" ref="M44:M49" si="27">IFERROR(SUM(F44,I44)/K44,0)</f>
        <v>22.170625000000001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33" t="s">
        <v>632</v>
      </c>
      <c r="B45" s="132">
        <v>40225</v>
      </c>
      <c r="C45" s="129">
        <f>SUMIF(Takings!$B:$B,'2010'!$B45,Takings!C:C)</f>
        <v>559.13</v>
      </c>
      <c r="D45" s="119">
        <f>SUMIF(Takings!$B:$B,'2010'!$B45,Takings!D:D)</f>
        <v>0</v>
      </c>
      <c r="E45" s="119">
        <f>SUMIF(Takings!$B:$B,'2010'!$B45,Takings!E:E)</f>
        <v>0</v>
      </c>
      <c r="F45" s="128">
        <f>SUMIF(Takings!$B:$B,'2010'!$B45,Takings!F:F)</f>
        <v>544.70000000000005</v>
      </c>
      <c r="G45" s="131">
        <f>SUMIF(Takings!$B:$B,'2010'!$B45,Takings!G:G)</f>
        <v>34</v>
      </c>
      <c r="H45" s="128">
        <f t="shared" si="24"/>
        <v>16.02058823529412</v>
      </c>
      <c r="I45" s="129">
        <f>SUMIF(Takings!$B:$B,'2010'!$B45,Takings!I:I)</f>
        <v>14.43</v>
      </c>
      <c r="J45" s="130">
        <f>SUMIF(Takings!$B:$B,'2010'!$B45,Takings!J:J)</f>
        <v>1</v>
      </c>
      <c r="K45" s="130">
        <f t="shared" si="25"/>
        <v>35</v>
      </c>
      <c r="L45" s="129">
        <f t="shared" si="26"/>
        <v>14.43</v>
      </c>
      <c r="M45" s="128">
        <f t="shared" si="27"/>
        <v>15.975142857142856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33" t="s">
        <v>632</v>
      </c>
      <c r="B46" s="132">
        <v>40226</v>
      </c>
      <c r="C46" s="129">
        <f>SUMIF(Takings!$B:$B,'2010'!$B46,Takings!C:C)</f>
        <v>1431.77</v>
      </c>
      <c r="D46" s="119">
        <f>SUMIF(Takings!$B:$B,'2010'!$B46,Takings!D:D)</f>
        <v>0</v>
      </c>
      <c r="E46" s="119">
        <f>SUMIF(Takings!$B:$B,'2010'!$B46,Takings!E:E)</f>
        <v>0</v>
      </c>
      <c r="F46" s="128">
        <f>SUMIF(Takings!$B:$B,'2010'!$B46,Takings!F:F)</f>
        <v>802.3</v>
      </c>
      <c r="G46" s="131">
        <f>SUMIF(Takings!$B:$B,'2010'!$B46,Takings!G:G)</f>
        <v>35</v>
      </c>
      <c r="H46" s="128">
        <f t="shared" si="24"/>
        <v>22.92285714285714</v>
      </c>
      <c r="I46" s="126">
        <f>SUMIF(Takings!$B:$B,'2010'!$B46,Takings!I:I)</f>
        <v>629.47</v>
      </c>
      <c r="J46" s="133">
        <f>SUMIF(Takings!$B:$B,'2010'!$B46,Takings!J:J)</f>
        <v>7</v>
      </c>
      <c r="K46" s="130">
        <f t="shared" si="25"/>
        <v>42</v>
      </c>
      <c r="L46" s="129">
        <f t="shared" si="26"/>
        <v>89.924285714285716</v>
      </c>
      <c r="M46" s="128">
        <f t="shared" si="27"/>
        <v>34.089761904761907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33" t="s">
        <v>632</v>
      </c>
      <c r="B47" s="132">
        <v>40227</v>
      </c>
      <c r="C47" s="129">
        <f>SUMIF(Takings!$B:$B,'2010'!$B47,Takings!C:C)</f>
        <v>2016.09</v>
      </c>
      <c r="D47" s="119">
        <f>SUMIF(Takings!$B:$B,'2010'!$B47,Takings!D:D)</f>
        <v>0</v>
      </c>
      <c r="E47" s="119">
        <f>SUMIF(Takings!$B:$B,'2010'!$B47,Takings!E:E)</f>
        <v>0</v>
      </c>
      <c r="F47" s="128">
        <f>SUMIF(Takings!$B:$B,'2010'!$B47,Takings!F:F)</f>
        <v>1088</v>
      </c>
      <c r="G47" s="131">
        <f>SUMIF(Takings!$B:$B,'2010'!$B47,Takings!G:G)</f>
        <v>37</v>
      </c>
      <c r="H47" s="128">
        <f t="shared" si="24"/>
        <v>29.405405405405407</v>
      </c>
      <c r="I47" s="129">
        <f>SUMIF(Takings!$B:$B,'2010'!$B47,Takings!I:I)</f>
        <v>928.09</v>
      </c>
      <c r="J47" s="130">
        <f>SUMIF(Takings!$B:$B,'2010'!$B47,Takings!J:J)</f>
        <v>16</v>
      </c>
      <c r="K47" s="130">
        <f t="shared" si="25"/>
        <v>53</v>
      </c>
      <c r="L47" s="129">
        <f t="shared" si="26"/>
        <v>58.005625000000002</v>
      </c>
      <c r="M47" s="128">
        <f t="shared" si="27"/>
        <v>38.039433962264155</v>
      </c>
      <c r="N47" s="127" t="str">
        <f>IF(VLOOKUP($B47,Takings!$B:$P,13,0)=0,"",VLOOKUP($B47,Takings!$B:$P,13,0))</f>
        <v/>
      </c>
      <c r="O47" s="126" t="str">
        <f>IF(VLOOKUP($B47,Takings!$B:$P,14,0)=0,"",VLOOKUP($B47,Takings!$B:$P,14,0))</f>
        <v/>
      </c>
      <c r="P47" s="125" t="str">
        <f>IF(VLOOKUP($B47,Takings!$B:$P,15,0)=0,"",VLOOKUP($B47,Takings!$B:$P,15,0))</f>
        <v/>
      </c>
    </row>
    <row r="48" spans="1:16" s="113" customFormat="1" x14ac:dyDescent="0.35">
      <c r="A48" s="133" t="s">
        <v>632</v>
      </c>
      <c r="B48" s="132">
        <v>40228</v>
      </c>
      <c r="C48" s="129">
        <f>SUMIF(Takings!$B:$B,'2010'!$B48,Takings!C:C)</f>
        <v>3097.11</v>
      </c>
      <c r="D48" s="119">
        <f>SUMIF(Takings!$B:$B,'2010'!$B48,Takings!D:D)</f>
        <v>0</v>
      </c>
      <c r="E48" s="119">
        <f>SUMIF(Takings!$B:$B,'2010'!$B48,Takings!E:E)</f>
        <v>0</v>
      </c>
      <c r="F48" s="128">
        <f>SUMIF(Takings!$B:$B,'2010'!$B48,Takings!F:F)</f>
        <v>925.4</v>
      </c>
      <c r="G48" s="131">
        <f>SUMIF(Takings!$B:$B,'2010'!$B48,Takings!G:G)</f>
        <v>39</v>
      </c>
      <c r="H48" s="128">
        <f t="shared" si="24"/>
        <v>23.728205128205129</v>
      </c>
      <c r="I48" s="129">
        <f>SUMIF(Takings!$B:$B,'2010'!$B48,Takings!I:I)</f>
        <v>2171.71</v>
      </c>
      <c r="J48" s="130">
        <f>SUMIF(Takings!$B:$B,'2010'!$B48,Takings!J:J)</f>
        <v>11</v>
      </c>
      <c r="K48" s="130">
        <f t="shared" si="25"/>
        <v>50</v>
      </c>
      <c r="L48" s="129">
        <f t="shared" si="26"/>
        <v>197.42818181818183</v>
      </c>
      <c r="M48" s="128">
        <f t="shared" si="27"/>
        <v>61.9422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33" t="s">
        <v>632</v>
      </c>
      <c r="B49" s="132">
        <v>40229</v>
      </c>
      <c r="C49" s="129">
        <f>SUMIF(Takings!$B:$B,'2010'!$B49,Takings!C:C)</f>
        <v>548.54</v>
      </c>
      <c r="D49" s="119">
        <f>SUMIF(Takings!$B:$B,'2010'!$B49,Takings!D:D)</f>
        <v>0</v>
      </c>
      <c r="E49" s="119">
        <f>SUMIF(Takings!$B:$B,'2010'!$B49,Takings!E:E)</f>
        <v>0</v>
      </c>
      <c r="F49" s="128">
        <f>SUMIF(Takings!$B:$B,'2010'!$B49,Takings!F:F)</f>
        <v>277.89999999999998</v>
      </c>
      <c r="G49" s="131">
        <f>SUMIF(Takings!$B:$B,'2010'!$B49,Takings!G:G)</f>
        <v>16</v>
      </c>
      <c r="H49" s="128">
        <f t="shared" si="24"/>
        <v>17.368749999999999</v>
      </c>
      <c r="I49" s="129">
        <f>SUMIF(Takings!$B:$B,'2010'!$B49,Takings!I:I)</f>
        <v>250.64</v>
      </c>
      <c r="J49" s="130">
        <f>SUMIF(Takings!$B:$B,'2010'!$B49,Takings!J:J)</f>
        <v>4</v>
      </c>
      <c r="K49" s="130">
        <f t="shared" si="25"/>
        <v>20</v>
      </c>
      <c r="L49" s="129">
        <f t="shared" si="26"/>
        <v>62.66</v>
      </c>
      <c r="M49" s="128">
        <f t="shared" si="27"/>
        <v>26.427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40230</v>
      </c>
      <c r="C50" s="119">
        <f>SUM(C44:C49)</f>
        <v>8362.0999999999985</v>
      </c>
      <c r="D50" s="119">
        <f>VLOOKUP($B50,Takings!$B:$P,3,0)</f>
        <v>3599.09</v>
      </c>
      <c r="E50" s="122">
        <f>SUM(C50:D50)</f>
        <v>11961.189999999999</v>
      </c>
      <c r="F50" s="118"/>
      <c r="G50" s="121">
        <f>SUM(G44:G49)</f>
        <v>184</v>
      </c>
      <c r="H50" s="118">
        <f>AVERAGE(H44:H49)</f>
        <v>20.233358956308123</v>
      </c>
      <c r="I50" s="119">
        <f>SUM(I44:I49)</f>
        <v>4428.8500000000004</v>
      </c>
      <c r="J50" s="120">
        <f>SUM(J44:J49)</f>
        <v>48</v>
      </c>
      <c r="K50" s="120">
        <f>SUM(G50,J50)</f>
        <v>232</v>
      </c>
      <c r="L50" s="119">
        <f>AVERAGE(L44:L49)</f>
        <v>78.454496903559402</v>
      </c>
      <c r="M50" s="118">
        <f>AVERAGE(M44:M49)</f>
        <v>33.10736062069482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33" t="s">
        <v>633</v>
      </c>
      <c r="B51" s="132">
        <v>40231</v>
      </c>
      <c r="C51" s="129">
        <f>SUMIF(Takings!$B:$B,'2010'!$B51,Takings!C:C)</f>
        <v>507.04</v>
      </c>
      <c r="D51" s="119">
        <f>SUMIF(Takings!$B:$B,'2010'!$B51,Takings!D:D)</f>
        <v>0</v>
      </c>
      <c r="E51" s="119">
        <f>SUMIF(Takings!$B:$B,'2010'!$B51,Takings!E:E)</f>
        <v>0</v>
      </c>
      <c r="F51" s="128">
        <f>SUMIF(Takings!$B:$B,'2010'!$B51,Takings!F:F)</f>
        <v>431.45</v>
      </c>
      <c r="G51" s="131">
        <f>SUMIF(Takings!$B:$B,'2010'!$B51,Takings!G:G)</f>
        <v>26</v>
      </c>
      <c r="H51" s="128">
        <f t="shared" ref="H51:H56" si="28">IFERROR(F51/G51,0)</f>
        <v>16.594230769230769</v>
      </c>
      <c r="I51" s="129">
        <f>SUMIF(Takings!$B:$B,'2010'!$B51,Takings!I:I)</f>
        <v>75.59</v>
      </c>
      <c r="J51" s="130">
        <f>SUMIF(Takings!$B:$B,'2010'!$B51,Takings!J:J)</f>
        <v>3</v>
      </c>
      <c r="K51" s="130">
        <f t="shared" ref="K51:K56" si="29">IFERROR(SUM(G51,J51),0)</f>
        <v>29</v>
      </c>
      <c r="L51" s="129">
        <f t="shared" ref="L51:L56" si="30">IFERROR(MEDIAN(I51/J51),0)</f>
        <v>25.196666666666669</v>
      </c>
      <c r="M51" s="128">
        <f t="shared" ref="M51:M56" si="31">IFERROR(SUM(F51,I51)/K51,0)</f>
        <v>17.484137931034482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33" t="s">
        <v>633</v>
      </c>
      <c r="B52" s="132">
        <v>40232</v>
      </c>
      <c r="C52" s="129">
        <f>SUMIF(Takings!$B:$B,'2010'!$B52,Takings!C:C)</f>
        <v>948</v>
      </c>
      <c r="D52" s="119">
        <f>SUMIF(Takings!$B:$B,'2010'!$B52,Takings!D:D)</f>
        <v>0</v>
      </c>
      <c r="E52" s="119">
        <f>SUMIF(Takings!$B:$B,'2010'!$B52,Takings!E:E)</f>
        <v>0</v>
      </c>
      <c r="F52" s="128">
        <f>SUMIF(Takings!$B:$B,'2010'!$B52,Takings!F:F)</f>
        <v>731.65</v>
      </c>
      <c r="G52" s="131">
        <f>SUMIF(Takings!$B:$B,'2010'!$B52,Takings!G:G)</f>
        <v>29</v>
      </c>
      <c r="H52" s="128">
        <f t="shared" si="28"/>
        <v>25.229310344827585</v>
      </c>
      <c r="I52" s="129">
        <f>SUMIF(Takings!$B:$B,'2010'!$B52,Takings!I:I)</f>
        <v>216.35</v>
      </c>
      <c r="J52" s="130">
        <f>SUMIF(Takings!$B:$B,'2010'!$B52,Takings!J:J)</f>
        <v>6</v>
      </c>
      <c r="K52" s="130">
        <f t="shared" si="29"/>
        <v>35</v>
      </c>
      <c r="L52" s="129">
        <f t="shared" si="30"/>
        <v>36.05833333333333</v>
      </c>
      <c r="M52" s="128">
        <f t="shared" si="31"/>
        <v>27.085714285714285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33" t="s">
        <v>633</v>
      </c>
      <c r="B53" s="132">
        <v>40233</v>
      </c>
      <c r="C53" s="129">
        <f>SUMIF(Takings!$B:$B,'2010'!$B53,Takings!C:C)</f>
        <v>1624.83</v>
      </c>
      <c r="D53" s="119">
        <f>SUMIF(Takings!$B:$B,'2010'!$B53,Takings!D:D)</f>
        <v>0</v>
      </c>
      <c r="E53" s="119">
        <f>SUMIF(Takings!$B:$B,'2010'!$B53,Takings!E:E)</f>
        <v>0</v>
      </c>
      <c r="F53" s="128">
        <f>SUMIF(Takings!$B:$B,'2010'!$B53,Takings!F:F)</f>
        <v>873.85</v>
      </c>
      <c r="G53" s="131">
        <f>SUMIF(Takings!$B:$B,'2010'!$B53,Takings!G:G)</f>
        <v>33</v>
      </c>
      <c r="H53" s="128">
        <f t="shared" si="28"/>
        <v>26.48030303030303</v>
      </c>
      <c r="I53" s="129">
        <f>SUMIF(Takings!$B:$B,'2010'!$B53,Takings!I:I)</f>
        <v>750.98</v>
      </c>
      <c r="J53" s="130">
        <f>SUMIF(Takings!$B:$B,'2010'!$B53,Takings!J:J)</f>
        <v>8</v>
      </c>
      <c r="K53" s="130">
        <f t="shared" si="29"/>
        <v>41</v>
      </c>
      <c r="L53" s="129">
        <f t="shared" si="30"/>
        <v>93.872500000000002</v>
      </c>
      <c r="M53" s="128">
        <f t="shared" si="31"/>
        <v>39.629999999999995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33" t="s">
        <v>633</v>
      </c>
      <c r="B54" s="132">
        <v>40234</v>
      </c>
      <c r="C54" s="129">
        <f>SUMIF(Takings!$B:$B,'2010'!$B54,Takings!C:C)</f>
        <v>615.02</v>
      </c>
      <c r="D54" s="119">
        <f>SUMIF(Takings!$B:$B,'2010'!$B54,Takings!D:D)</f>
        <v>0</v>
      </c>
      <c r="E54" s="119">
        <f>SUMIF(Takings!$B:$B,'2010'!$B54,Takings!E:E)</f>
        <v>0</v>
      </c>
      <c r="F54" s="128">
        <f>SUMIF(Takings!$B:$B,'2010'!$B54,Takings!F:F)</f>
        <v>537.9</v>
      </c>
      <c r="G54" s="131">
        <f>SUMIF(Takings!$B:$B,'2010'!$B54,Takings!G:G)</f>
        <v>35</v>
      </c>
      <c r="H54" s="128">
        <f t="shared" si="28"/>
        <v>15.368571428571428</v>
      </c>
      <c r="I54" s="129">
        <f>SUMIF(Takings!$B:$B,'2010'!$B54,Takings!I:I)</f>
        <v>77.12</v>
      </c>
      <c r="J54" s="130">
        <f>SUMIF(Takings!$B:$B,'2010'!$B54,Takings!J:J)</f>
        <v>3</v>
      </c>
      <c r="K54" s="130">
        <f t="shared" si="29"/>
        <v>38</v>
      </c>
      <c r="L54" s="129">
        <f t="shared" si="30"/>
        <v>25.706666666666667</v>
      </c>
      <c r="M54" s="128">
        <f t="shared" si="31"/>
        <v>16.184736842105263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33" t="s">
        <v>633</v>
      </c>
      <c r="B55" s="132">
        <v>40235</v>
      </c>
      <c r="C55" s="129">
        <f>SUMIF(Takings!$B:$B,'2010'!$B55,Takings!C:C)</f>
        <v>1673.83</v>
      </c>
      <c r="D55" s="119">
        <f>SUMIF(Takings!$B:$B,'2010'!$B55,Takings!D:D)</f>
        <v>0</v>
      </c>
      <c r="E55" s="119">
        <f>SUMIF(Takings!$B:$B,'2010'!$B55,Takings!E:E)</f>
        <v>0</v>
      </c>
      <c r="F55" s="128">
        <f>SUMIF(Takings!$B:$B,'2010'!$B55,Takings!F:F)</f>
        <v>749.1</v>
      </c>
      <c r="G55" s="131">
        <f>SUMIF(Takings!$B:$B,'2010'!$B55,Takings!G:G)</f>
        <v>38</v>
      </c>
      <c r="H55" s="128">
        <f t="shared" si="28"/>
        <v>19.713157894736842</v>
      </c>
      <c r="I55" s="129">
        <f>SUMIF(Takings!$B:$B,'2010'!$B55,Takings!I:I)</f>
        <v>924.73</v>
      </c>
      <c r="J55" s="130">
        <f>SUMIF(Takings!$B:$B,'2010'!$B55,Takings!J:J)</f>
        <v>13</v>
      </c>
      <c r="K55" s="130">
        <f t="shared" si="29"/>
        <v>51</v>
      </c>
      <c r="L55" s="129">
        <f t="shared" si="30"/>
        <v>71.133076923076928</v>
      </c>
      <c r="M55" s="128">
        <f t="shared" si="31"/>
        <v>32.820196078431373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33" t="s">
        <v>633</v>
      </c>
      <c r="B56" s="132">
        <v>40236</v>
      </c>
      <c r="C56" s="129">
        <f>SUMIF(Takings!$B:$B,'2010'!$B56,Takings!C:C)</f>
        <v>2195.08</v>
      </c>
      <c r="D56" s="119">
        <f>SUMIF(Takings!$B:$B,'2010'!$B56,Takings!D:D)</f>
        <v>0</v>
      </c>
      <c r="E56" s="119">
        <f>SUMIF(Takings!$B:$B,'2010'!$B56,Takings!E:E)</f>
        <v>0</v>
      </c>
      <c r="F56" s="128">
        <f>SUMIF(Takings!$B:$B,'2010'!$B56,Takings!F:F)</f>
        <v>693.65</v>
      </c>
      <c r="G56" s="131">
        <f>SUMIF(Takings!$B:$B,'2010'!$B56,Takings!G:G)</f>
        <v>31</v>
      </c>
      <c r="H56" s="128">
        <f t="shared" si="28"/>
        <v>22.375806451612902</v>
      </c>
      <c r="I56" s="129">
        <f>SUMIF(Takings!$B:$B,'2010'!$B56,Takings!I:I)</f>
        <v>1501.43</v>
      </c>
      <c r="J56" s="130">
        <f>SUMIF(Takings!$B:$B,'2010'!$B56,Takings!J:J)</f>
        <v>10</v>
      </c>
      <c r="K56" s="130">
        <f t="shared" si="29"/>
        <v>41</v>
      </c>
      <c r="L56" s="129">
        <f t="shared" si="30"/>
        <v>150.143</v>
      </c>
      <c r="M56" s="128">
        <f t="shared" si="31"/>
        <v>53.538536585365854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40237</v>
      </c>
      <c r="C57" s="119">
        <f>SUM(C51:C56)</f>
        <v>7563.7999999999993</v>
      </c>
      <c r="D57" s="119">
        <f>VLOOKUP($B57,Takings!$B:$P,3,0)</f>
        <v>2624.94</v>
      </c>
      <c r="E57" s="122">
        <f>SUM(C57:D57)</f>
        <v>10188.74</v>
      </c>
      <c r="F57" s="118"/>
      <c r="G57" s="121">
        <f>SUM(G51:G56)</f>
        <v>192</v>
      </c>
      <c r="H57" s="118">
        <f>AVERAGE(H51:H56)</f>
        <v>20.960229986547095</v>
      </c>
      <c r="I57" s="119">
        <f>SUM(I51:I56)</f>
        <v>3546.2</v>
      </c>
      <c r="J57" s="120">
        <f>SUM(J51:J56)</f>
        <v>43</v>
      </c>
      <c r="K57" s="120">
        <f>SUM(G57,J57)</f>
        <v>235</v>
      </c>
      <c r="L57" s="119">
        <f>AVERAGE(L51:L56)</f>
        <v>67.018373931623941</v>
      </c>
      <c r="M57" s="118">
        <f>AVERAGE(M51:M56)</f>
        <v>31.123886953775209</v>
      </c>
      <c r="N57" s="117" t="str">
        <f>IF(VLOOKUP($B57,Takings!$B:$P,13,0)=0,"",VLOOKUP($B57,Takings!$B:$P,13,0))</f>
        <v/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33" t="s">
        <v>636</v>
      </c>
      <c r="B58" s="132">
        <v>40238</v>
      </c>
      <c r="C58" s="129">
        <f>SUMIF(Takings!$B:$B,'2010'!$B58,Takings!C:C)</f>
        <v>480.12</v>
      </c>
      <c r="D58" s="119">
        <f>SUMIF(Takings!$B:$B,'2010'!$B58,Takings!D:D)</f>
        <v>0</v>
      </c>
      <c r="E58" s="119">
        <f>SUMIF(Takings!$B:$B,'2010'!$B58,Takings!E:E)</f>
        <v>0</v>
      </c>
      <c r="F58" s="128">
        <f>SUMIF(Takings!$B:$B,'2010'!$B58,Takings!F:F)</f>
        <v>368.52</v>
      </c>
      <c r="G58" s="131">
        <f>SUMIF(Takings!$B:$B,'2010'!$B58,Takings!G:G)</f>
        <v>26</v>
      </c>
      <c r="H58" s="128">
        <f t="shared" ref="H58:H63" si="32">IFERROR(F58/G58,0)</f>
        <v>14.173846153846153</v>
      </c>
      <c r="I58" s="129">
        <f>SUMIF(Takings!$B:$B,'2010'!$B58,Takings!I:I)</f>
        <v>111.6</v>
      </c>
      <c r="J58" s="130">
        <f>SUMIF(Takings!$B:$B,'2010'!$B58,Takings!J:J)</f>
        <v>4</v>
      </c>
      <c r="K58" s="130">
        <f t="shared" ref="K58:K63" si="33">IFERROR(SUM(G58,J58),0)</f>
        <v>30</v>
      </c>
      <c r="L58" s="129">
        <f t="shared" ref="L58:L63" si="34">IFERROR(MEDIAN(I58/J58),0)</f>
        <v>27.9</v>
      </c>
      <c r="M58" s="128">
        <f t="shared" ref="M58:M63" si="35">IFERROR(SUM(F58,I58)/K58,0)</f>
        <v>16.004000000000001</v>
      </c>
      <c r="N58" s="127" t="str">
        <f>IF(VLOOKUP($B58,Takings!$B:$P,13,0)=0,"",VLOOKUP($B58,Takings!$B:$P,13,0))</f>
        <v/>
      </c>
      <c r="O58" s="126" t="str">
        <f>IF(VLOOKUP($B58,Takings!$B:$P,14,0)=0,"",VLOOKUP($B58,Takings!$B:$P,14,0))</f>
        <v/>
      </c>
      <c r="P58" s="125" t="str">
        <f>IF(VLOOKUP($B58,Takings!$B:$P,15,0)=0,"",VLOOKUP($B58,Takings!$B:$P,15,0))</f>
        <v/>
      </c>
    </row>
    <row r="59" spans="1:16" s="113" customFormat="1" x14ac:dyDescent="0.35">
      <c r="A59" s="133" t="s">
        <v>636</v>
      </c>
      <c r="B59" s="132">
        <v>40239</v>
      </c>
      <c r="C59" s="129">
        <f>SUMIF(Takings!$B:$B,'2010'!$B59,Takings!C:C)</f>
        <v>1287.26</v>
      </c>
      <c r="D59" s="119">
        <f>SUMIF(Takings!$B:$B,'2010'!$B59,Takings!D:D)</f>
        <v>0</v>
      </c>
      <c r="E59" s="119">
        <f>SUMIF(Takings!$B:$B,'2010'!$B59,Takings!E:E)</f>
        <v>0</v>
      </c>
      <c r="F59" s="128">
        <f>SUMIF(Takings!$B:$B,'2010'!$B59,Takings!F:F)</f>
        <v>715.35</v>
      </c>
      <c r="G59" s="131">
        <f>SUMIF(Takings!$B:$B,'2010'!$B59,Takings!G:G)</f>
        <v>32</v>
      </c>
      <c r="H59" s="128">
        <f t="shared" si="32"/>
        <v>22.354687500000001</v>
      </c>
      <c r="I59" s="129">
        <f>SUMIF(Takings!$B:$B,'2010'!$B59,Takings!I:I)</f>
        <v>571.91</v>
      </c>
      <c r="J59" s="130">
        <f>SUMIF(Takings!$B:$B,'2010'!$B59,Takings!J:J)</f>
        <v>4</v>
      </c>
      <c r="K59" s="130">
        <f t="shared" si="33"/>
        <v>36</v>
      </c>
      <c r="L59" s="129">
        <f t="shared" si="34"/>
        <v>142.97749999999999</v>
      </c>
      <c r="M59" s="128">
        <f t="shared" si="35"/>
        <v>35.757222222222225</v>
      </c>
      <c r="N59" s="127" t="str">
        <f>IF(VLOOKUP($B59,Takings!$B:$P,13,0)=0,"",VLOOKUP($B59,Takings!$B:$P,13,0))</f>
        <v/>
      </c>
      <c r="O59" s="126" t="str">
        <f>IF(VLOOKUP($B59,Takings!$B:$P,14,0)=0,"",VLOOKUP($B59,Takings!$B:$P,14,0))</f>
        <v/>
      </c>
      <c r="P59" s="125" t="str">
        <f>IF(VLOOKUP($B59,Takings!$B:$P,15,0)=0,"",VLOOKUP($B59,Takings!$B:$P,15,0))</f>
        <v/>
      </c>
    </row>
    <row r="60" spans="1:16" s="113" customFormat="1" x14ac:dyDescent="0.35">
      <c r="A60" s="133" t="s">
        <v>636</v>
      </c>
      <c r="B60" s="132">
        <v>40240</v>
      </c>
      <c r="C60" s="129">
        <f>SUMIF(Takings!$B:$B,'2010'!$B60,Takings!C:C)</f>
        <v>814.61</v>
      </c>
      <c r="D60" s="119">
        <f>SUMIF(Takings!$B:$B,'2010'!$B60,Takings!D:D)</f>
        <v>0</v>
      </c>
      <c r="E60" s="119">
        <f>SUMIF(Takings!$B:$B,'2010'!$B60,Takings!E:E)</f>
        <v>0</v>
      </c>
      <c r="F60" s="128">
        <f>SUMIF(Takings!$B:$B,'2010'!$B60,Takings!F:F)</f>
        <v>641.45000000000005</v>
      </c>
      <c r="G60" s="131">
        <f>SUMIF(Takings!$B:$B,'2010'!$B60,Takings!G:G)</f>
        <v>31</v>
      </c>
      <c r="H60" s="128">
        <f t="shared" si="32"/>
        <v>20.691935483870971</v>
      </c>
      <c r="I60" s="129">
        <f>SUMIF(Takings!$B:$B,'2010'!$B60,Takings!I:I)</f>
        <v>173.16</v>
      </c>
      <c r="J60" s="130">
        <f>SUMIF(Takings!$B:$B,'2010'!$B60,Takings!J:J)</f>
        <v>6</v>
      </c>
      <c r="K60" s="130">
        <f t="shared" si="33"/>
        <v>37</v>
      </c>
      <c r="L60" s="129">
        <f t="shared" si="34"/>
        <v>28.86</v>
      </c>
      <c r="M60" s="128">
        <f t="shared" si="35"/>
        <v>22.016486486486485</v>
      </c>
      <c r="N60" s="127" t="str">
        <f>IF(VLOOKUP($B60,Takings!$B:$P,13,0)=0,"",VLOOKUP($B60,Takings!$B:$P,13,0))</f>
        <v/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33" t="s">
        <v>636</v>
      </c>
      <c r="B61" s="132">
        <v>40241</v>
      </c>
      <c r="C61" s="129">
        <f>SUMIF(Takings!$B:$B,'2010'!$B61,Takings!C:C)</f>
        <v>1141.94</v>
      </c>
      <c r="D61" s="119">
        <f>SUMIF(Takings!$B:$B,'2010'!$B61,Takings!D:D)</f>
        <v>0</v>
      </c>
      <c r="E61" s="119">
        <f>SUMIF(Takings!$B:$B,'2010'!$B61,Takings!E:E)</f>
        <v>0</v>
      </c>
      <c r="F61" s="128">
        <f>SUMIF(Takings!$B:$B,'2010'!$B61,Takings!F:F)</f>
        <v>903.6</v>
      </c>
      <c r="G61" s="131">
        <f>SUMIF(Takings!$B:$B,'2010'!$B61,Takings!G:G)</f>
        <v>41</v>
      </c>
      <c r="H61" s="128">
        <f t="shared" si="32"/>
        <v>22.039024390243902</v>
      </c>
      <c r="I61" s="129">
        <f>SUMIF(Takings!$B:$B,'2010'!$B61,Takings!I:I)</f>
        <v>238.34</v>
      </c>
      <c r="J61" s="130">
        <f>SUMIF(Takings!$B:$B,'2010'!$B61,Takings!J:J)</f>
        <v>5</v>
      </c>
      <c r="K61" s="130">
        <f t="shared" si="33"/>
        <v>46</v>
      </c>
      <c r="L61" s="129">
        <f t="shared" si="34"/>
        <v>47.667999999999999</v>
      </c>
      <c r="M61" s="128">
        <f t="shared" si="35"/>
        <v>24.824782608695653</v>
      </c>
      <c r="N61" s="127" t="str">
        <f>IF(VLOOKUP($B61,Takings!$B:$P,13,0)=0,"",VLOOKUP($B61,Takings!$B:$P,13,0))</f>
        <v/>
      </c>
      <c r="O61" s="126" t="str">
        <f>IF(VLOOKUP($B61,Takings!$B:$P,14,0)=0,"",VLOOKUP($B61,Takings!$B:$P,14,0))</f>
        <v/>
      </c>
      <c r="P61" s="125" t="str">
        <f>IF(VLOOKUP($B61,Takings!$B:$P,15,0)=0,"",VLOOKUP($B61,Takings!$B:$P,15,0))</f>
        <v/>
      </c>
    </row>
    <row r="62" spans="1:16" s="113" customFormat="1" x14ac:dyDescent="0.35">
      <c r="A62" s="133" t="s">
        <v>636</v>
      </c>
      <c r="B62" s="132">
        <v>40242</v>
      </c>
      <c r="C62" s="129">
        <f>SUMIF(Takings!$B:$B,'2010'!$B62,Takings!C:C)</f>
        <v>1725.65</v>
      </c>
      <c r="D62" s="119">
        <f>SUMIF(Takings!$B:$B,'2010'!$B62,Takings!D:D)</f>
        <v>0</v>
      </c>
      <c r="E62" s="119">
        <f>SUMIF(Takings!$B:$B,'2010'!$B62,Takings!E:E)</f>
        <v>0</v>
      </c>
      <c r="F62" s="128">
        <f>SUMIF(Takings!$B:$B,'2010'!$B62,Takings!F:F)</f>
        <v>794.75</v>
      </c>
      <c r="G62" s="131">
        <f>SUMIF(Takings!$B:$B,'2010'!$B62,Takings!G:G)</f>
        <v>33</v>
      </c>
      <c r="H62" s="128">
        <f t="shared" si="32"/>
        <v>24.083333333333332</v>
      </c>
      <c r="I62" s="129">
        <f>SUMIF(Takings!$B:$B,'2010'!$B62,Takings!I:I)</f>
        <v>930.9</v>
      </c>
      <c r="J62" s="130">
        <f>SUMIF(Takings!$B:$B,'2010'!$B62,Takings!J:J)</f>
        <v>10</v>
      </c>
      <c r="K62" s="130">
        <f t="shared" si="33"/>
        <v>43</v>
      </c>
      <c r="L62" s="129">
        <f t="shared" si="34"/>
        <v>93.09</v>
      </c>
      <c r="M62" s="128">
        <f t="shared" si="35"/>
        <v>40.131395348837209</v>
      </c>
      <c r="N62" s="127" t="str">
        <f>IF(VLOOKUP($B62,Takings!$B:$P,13,0)=0,"",VLOOKUP($B62,Takings!$B:$P,13,0))</f>
        <v/>
      </c>
      <c r="O62" s="126" t="str">
        <f>IF(VLOOKUP($B62,Takings!$B:$P,14,0)=0,"",VLOOKUP($B62,Takings!$B:$P,14,0))</f>
        <v/>
      </c>
      <c r="P62" s="125" t="str">
        <f>IF(VLOOKUP($B62,Takings!$B:$P,15,0)=0,"",VLOOKUP($B62,Takings!$B:$P,15,0))</f>
        <v/>
      </c>
    </row>
    <row r="63" spans="1:16" s="113" customFormat="1" x14ac:dyDescent="0.35">
      <c r="A63" s="133" t="s">
        <v>636</v>
      </c>
      <c r="B63" s="132">
        <v>40243</v>
      </c>
      <c r="C63" s="129">
        <f>SUMIF(Takings!$B:$B,'2010'!$B63,Takings!C:C)</f>
        <v>1108.21</v>
      </c>
      <c r="D63" s="119">
        <f>SUMIF(Takings!$B:$B,'2010'!$B63,Takings!D:D)</f>
        <v>0</v>
      </c>
      <c r="E63" s="119">
        <f>SUMIF(Takings!$B:$B,'2010'!$B63,Takings!E:E)</f>
        <v>0</v>
      </c>
      <c r="F63" s="128">
        <f>SUMIF(Takings!$B:$B,'2010'!$B63,Takings!F:F)</f>
        <v>657.7</v>
      </c>
      <c r="G63" s="131">
        <f>SUMIF(Takings!$B:$B,'2010'!$B63,Takings!G:G)</f>
        <v>20</v>
      </c>
      <c r="H63" s="128">
        <f t="shared" si="32"/>
        <v>32.885000000000005</v>
      </c>
      <c r="I63" s="129">
        <f>SUMIF(Takings!$B:$B,'2010'!$B63,Takings!I:I)</f>
        <v>450.51</v>
      </c>
      <c r="J63" s="130">
        <f>SUMIF(Takings!$B:$B,'2010'!$B63,Takings!J:J)</f>
        <v>9</v>
      </c>
      <c r="K63" s="130">
        <f t="shared" si="33"/>
        <v>29</v>
      </c>
      <c r="L63" s="129">
        <f t="shared" si="34"/>
        <v>50.056666666666665</v>
      </c>
      <c r="M63" s="128">
        <f t="shared" si="35"/>
        <v>38.214137931034486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40244</v>
      </c>
      <c r="C64" s="119">
        <f>SUM(C58:C63)</f>
        <v>6557.79</v>
      </c>
      <c r="D64" s="119">
        <f>VLOOKUP($B64,Takings!$B:$P,3,0)</f>
        <v>3422.85</v>
      </c>
      <c r="E64" s="122">
        <f>SUM(C64:D64)</f>
        <v>9980.64</v>
      </c>
      <c r="F64" s="118"/>
      <c r="G64" s="121">
        <f>SUM(G58:G63)</f>
        <v>183</v>
      </c>
      <c r="H64" s="118">
        <f>AVERAGE(H58:H63)</f>
        <v>22.704637810215729</v>
      </c>
      <c r="I64" s="119">
        <f>SUM(I58:I63)</f>
        <v>2476.42</v>
      </c>
      <c r="J64" s="120">
        <f>SUM(J58:J63)</f>
        <v>38</v>
      </c>
      <c r="K64" s="120">
        <f>SUM(G64,J64)</f>
        <v>221</v>
      </c>
      <c r="L64" s="119">
        <f>AVERAGE(L58:L63)</f>
        <v>65.092027777777773</v>
      </c>
      <c r="M64" s="118">
        <f>AVERAGE(M58:M63)</f>
        <v>29.491337432879345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33" t="s">
        <v>637</v>
      </c>
      <c r="B65" s="132">
        <v>40245</v>
      </c>
      <c r="C65" s="129">
        <f>SUMIF(Takings!$B:$B,'2010'!$B65,Takings!C:C)</f>
        <v>569.20000000000005</v>
      </c>
      <c r="D65" s="119">
        <f>SUMIF(Takings!$B:$B,'2010'!$B65,Takings!D:D)</f>
        <v>0</v>
      </c>
      <c r="E65" s="119">
        <f>SUMIF(Takings!$B:$B,'2010'!$B65,Takings!E:E)</f>
        <v>0</v>
      </c>
      <c r="F65" s="128">
        <f>SUMIF(Takings!$B:$B,'2010'!$B65,Takings!F:F)</f>
        <v>402.95</v>
      </c>
      <c r="G65" s="131">
        <f>SUMIF(Takings!$B:$B,'2010'!$B65,Takings!G:G)</f>
        <v>30</v>
      </c>
      <c r="H65" s="128">
        <f t="shared" ref="H65:H70" si="36">IFERROR(F65/G65,0)</f>
        <v>13.431666666666667</v>
      </c>
      <c r="I65" s="129">
        <f>SUMIF(Takings!$B:$B,'2010'!$B65,Takings!I:I)</f>
        <v>166.25</v>
      </c>
      <c r="J65" s="130">
        <f>SUMIF(Takings!$B:$B,'2010'!$B65,Takings!J:J)</f>
        <v>8</v>
      </c>
      <c r="K65" s="130">
        <f t="shared" ref="K65:K70" si="37">IFERROR(SUM(G65,J65),0)</f>
        <v>38</v>
      </c>
      <c r="L65" s="129">
        <f t="shared" ref="L65:L70" si="38">IFERROR(MEDIAN(I65/J65),0)</f>
        <v>20.78125</v>
      </c>
      <c r="M65" s="128">
        <f t="shared" ref="M65:M70" si="39">IFERROR(SUM(F65,I65)/K65,0)</f>
        <v>14.978947368421053</v>
      </c>
      <c r="N65" s="127" t="str">
        <f>IF(VLOOKUP($B65,Takings!$B:$P,13,0)=0,"",VLOOKUP($B65,Takings!$B:$P,13,0))</f>
        <v/>
      </c>
      <c r="O65" s="126">
        <f>IF(VLOOKUP($B65,Takings!$B:$P,14,0)=0,"",VLOOKUP($B65,Takings!$B:$P,14,0))</f>
        <v>-3</v>
      </c>
      <c r="P65" s="125" t="str">
        <f>IF(VLOOKUP($B65,Takings!$B:$P,15,0)=0,"",VLOOKUP($B65,Takings!$B:$P,15,0))</f>
        <v/>
      </c>
    </row>
    <row r="66" spans="1:16" s="113" customFormat="1" x14ac:dyDescent="0.35">
      <c r="A66" s="133" t="s">
        <v>637</v>
      </c>
      <c r="B66" s="132">
        <v>40246</v>
      </c>
      <c r="C66" s="129">
        <f>SUMIF(Takings!$B:$B,'2010'!$B66,Takings!C:C)</f>
        <v>749.98</v>
      </c>
      <c r="D66" s="119">
        <f>SUMIF(Takings!$B:$B,'2010'!$B66,Takings!D:D)</f>
        <v>0</v>
      </c>
      <c r="E66" s="119">
        <f>SUMIF(Takings!$B:$B,'2010'!$B66,Takings!E:E)</f>
        <v>0</v>
      </c>
      <c r="F66" s="128">
        <f>SUMIF(Takings!$B:$B,'2010'!$B66,Takings!F:F)</f>
        <v>548.70000000000005</v>
      </c>
      <c r="G66" s="131">
        <f>SUMIF(Takings!$B:$B,'2010'!$B66,Takings!G:G)</f>
        <v>36</v>
      </c>
      <c r="H66" s="128">
        <f t="shared" si="36"/>
        <v>15.241666666666667</v>
      </c>
      <c r="I66" s="129">
        <f>SUMIF(Takings!$B:$B,'2010'!$B66,Takings!I:I)</f>
        <v>201.28</v>
      </c>
      <c r="J66" s="130">
        <f>SUMIF(Takings!$B:$B,'2010'!$B66,Takings!J:J)</f>
        <v>6</v>
      </c>
      <c r="K66" s="130">
        <f t="shared" si="37"/>
        <v>42</v>
      </c>
      <c r="L66" s="129">
        <f t="shared" si="38"/>
        <v>33.546666666666667</v>
      </c>
      <c r="M66" s="128">
        <f t="shared" si="39"/>
        <v>17.856666666666666</v>
      </c>
      <c r="N66" s="127" t="str">
        <f>IF(VLOOKUP($B66,Takings!$B:$P,13,0)=0,"",VLOOKUP($B66,Takings!$B:$P,13,0))</f>
        <v/>
      </c>
      <c r="O66" s="126">
        <f>IF(VLOOKUP($B66,Takings!$B:$P,14,0)=0,"",VLOOKUP($B66,Takings!$B:$P,14,0))</f>
        <v>2.1</v>
      </c>
      <c r="P66" s="125" t="str">
        <f>IF(VLOOKUP($B66,Takings!$B:$P,15,0)=0,"",VLOOKUP($B66,Takings!$B:$P,15,0))</f>
        <v/>
      </c>
    </row>
    <row r="67" spans="1:16" s="113" customFormat="1" x14ac:dyDescent="0.35">
      <c r="A67" s="133" t="s">
        <v>637</v>
      </c>
      <c r="B67" s="132">
        <v>40247</v>
      </c>
      <c r="C67" s="129">
        <f>SUMIF(Takings!$B:$B,'2010'!$B67,Takings!C:C)</f>
        <v>728.47</v>
      </c>
      <c r="D67" s="119">
        <f>SUMIF(Takings!$B:$B,'2010'!$B67,Takings!D:D)</f>
        <v>0</v>
      </c>
      <c r="E67" s="119">
        <f>SUMIF(Takings!$B:$B,'2010'!$B67,Takings!E:E)</f>
        <v>0</v>
      </c>
      <c r="F67" s="128">
        <f>SUMIF(Takings!$B:$B,'2010'!$B67,Takings!F:F)</f>
        <v>544.04999999999995</v>
      </c>
      <c r="G67" s="131">
        <f>SUMIF(Takings!$B:$B,'2010'!$B67,Takings!G:G)</f>
        <v>34</v>
      </c>
      <c r="H67" s="128">
        <f t="shared" si="36"/>
        <v>16.001470588235293</v>
      </c>
      <c r="I67" s="129">
        <f>SUMIF(Takings!$B:$B,'2010'!$B67,Takings!I:I)</f>
        <v>184.42</v>
      </c>
      <c r="J67" s="130">
        <f>SUMIF(Takings!$B:$B,'2010'!$B67,Takings!J:J)</f>
        <v>6</v>
      </c>
      <c r="K67" s="130">
        <f t="shared" si="37"/>
        <v>40</v>
      </c>
      <c r="L67" s="129">
        <f t="shared" si="38"/>
        <v>30.736666666666665</v>
      </c>
      <c r="M67" s="128">
        <f t="shared" si="39"/>
        <v>18.211749999999999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33" t="s">
        <v>637</v>
      </c>
      <c r="B68" s="132">
        <v>40248</v>
      </c>
      <c r="C68" s="129">
        <f>SUMIF(Takings!$B:$B,'2010'!$B68,Takings!C:C)</f>
        <v>977.85</v>
      </c>
      <c r="D68" s="119">
        <f>SUMIF(Takings!$B:$B,'2010'!$B68,Takings!D:D)</f>
        <v>0</v>
      </c>
      <c r="E68" s="119">
        <f>SUMIF(Takings!$B:$B,'2010'!$B68,Takings!E:E)</f>
        <v>0</v>
      </c>
      <c r="F68" s="128">
        <f>SUMIF(Takings!$B:$B,'2010'!$B68,Takings!F:F)</f>
        <v>590.6</v>
      </c>
      <c r="G68" s="131">
        <f>SUMIF(Takings!$B:$B,'2010'!$B68,Takings!G:G)</f>
        <v>33</v>
      </c>
      <c r="H68" s="128">
        <f t="shared" si="36"/>
        <v>17.896969696969698</v>
      </c>
      <c r="I68" s="129">
        <f>SUMIF(Takings!$B:$B,'2010'!$B68,Takings!I:I)</f>
        <v>387.25</v>
      </c>
      <c r="J68" s="130">
        <f>SUMIF(Takings!$B:$B,'2010'!$B68,Takings!J:J)</f>
        <v>4</v>
      </c>
      <c r="K68" s="130">
        <f t="shared" si="37"/>
        <v>37</v>
      </c>
      <c r="L68" s="129">
        <f t="shared" si="38"/>
        <v>96.8125</v>
      </c>
      <c r="M68" s="128">
        <f t="shared" si="39"/>
        <v>26.42837837837838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33" t="s">
        <v>637</v>
      </c>
      <c r="B69" s="132">
        <v>40249</v>
      </c>
      <c r="C69" s="129">
        <f>SUMIF(Takings!$B:$B,'2010'!$B69,Takings!C:C)</f>
        <v>2175.11</v>
      </c>
      <c r="D69" s="119">
        <f>SUMIF(Takings!$B:$B,'2010'!$B69,Takings!D:D)</f>
        <v>0</v>
      </c>
      <c r="E69" s="119">
        <f>SUMIF(Takings!$B:$B,'2010'!$B69,Takings!E:E)</f>
        <v>0</v>
      </c>
      <c r="F69" s="128">
        <f>SUMIF(Takings!$B:$B,'2010'!$B69,Takings!F:F)</f>
        <v>957.9</v>
      </c>
      <c r="G69" s="131">
        <f>SUMIF(Takings!$B:$B,'2010'!$B69,Takings!G:G)</f>
        <v>38</v>
      </c>
      <c r="H69" s="128">
        <f t="shared" si="36"/>
        <v>25.207894736842103</v>
      </c>
      <c r="I69" s="129">
        <f>SUMIF(Takings!$B:$B,'2010'!$B69,Takings!I:I)</f>
        <v>1217.21</v>
      </c>
      <c r="J69" s="130">
        <f>SUMIF(Takings!$B:$B,'2010'!$B69,Takings!J:J)</f>
        <v>11</v>
      </c>
      <c r="K69" s="130">
        <f t="shared" si="37"/>
        <v>49</v>
      </c>
      <c r="L69" s="129">
        <f t="shared" si="38"/>
        <v>110.65545454545455</v>
      </c>
      <c r="M69" s="128">
        <f t="shared" si="39"/>
        <v>44.39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33" t="s">
        <v>637</v>
      </c>
      <c r="B70" s="132">
        <v>40250</v>
      </c>
      <c r="C70" s="129">
        <f>SUMIF(Takings!$B:$B,'2010'!$B70,Takings!C:C)</f>
        <v>904.71</v>
      </c>
      <c r="D70" s="119">
        <f>SUMIF(Takings!$B:$B,'2010'!$B70,Takings!D:D)</f>
        <v>0</v>
      </c>
      <c r="E70" s="119">
        <f>SUMIF(Takings!$B:$B,'2010'!$B70,Takings!E:E)</f>
        <v>0</v>
      </c>
      <c r="F70" s="128">
        <f>SUMIF(Takings!$B:$B,'2010'!$B70,Takings!F:F)</f>
        <v>437</v>
      </c>
      <c r="G70" s="131">
        <f>SUMIF(Takings!$B:$B,'2010'!$B70,Takings!G:G)</f>
        <v>23</v>
      </c>
      <c r="H70" s="128">
        <f t="shared" si="36"/>
        <v>19</v>
      </c>
      <c r="I70" s="129">
        <f>SUMIF(Takings!$B:$B,'2010'!$B70,Takings!I:I)</f>
        <v>467.71</v>
      </c>
      <c r="J70" s="130">
        <f>SUMIF(Takings!$B:$B,'2010'!$B70,Takings!J:J)</f>
        <v>11</v>
      </c>
      <c r="K70" s="130">
        <f t="shared" si="37"/>
        <v>34</v>
      </c>
      <c r="L70" s="129">
        <f t="shared" si="38"/>
        <v>42.519090909090906</v>
      </c>
      <c r="M70" s="128">
        <f t="shared" si="39"/>
        <v>26.609117647058824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40251</v>
      </c>
      <c r="C71" s="119">
        <f>SUM(C65:C70)</f>
        <v>6105.3200000000006</v>
      </c>
      <c r="D71" s="119">
        <f>VLOOKUP($B71,Takings!$B:$P,3,0)</f>
        <v>3572.81</v>
      </c>
      <c r="E71" s="122">
        <f>SUM(C71:D71)</f>
        <v>9678.130000000001</v>
      </c>
      <c r="F71" s="118"/>
      <c r="G71" s="121">
        <f>SUM(G65:G70)</f>
        <v>194</v>
      </c>
      <c r="H71" s="118">
        <f>AVERAGE(H65:H70)</f>
        <v>17.796611392563403</v>
      </c>
      <c r="I71" s="119">
        <f>SUM(I65:I70)</f>
        <v>2624.12</v>
      </c>
      <c r="J71" s="120">
        <f>SUM(J65:J70)</f>
        <v>46</v>
      </c>
      <c r="K71" s="120">
        <f>SUM(G71,J71)</f>
        <v>240</v>
      </c>
      <c r="L71" s="119">
        <f>AVERAGE(L65:L70)</f>
        <v>55.841938131313128</v>
      </c>
      <c r="M71" s="118">
        <f>AVERAGE(M65:M70)</f>
        <v>24.745810010087485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33" t="s">
        <v>638</v>
      </c>
      <c r="B72" s="132">
        <v>40252</v>
      </c>
      <c r="C72" s="129">
        <f>SUMIF(Takings!$B:$B,'2010'!$B72,Takings!C:C)</f>
        <v>572.75</v>
      </c>
      <c r="D72" s="119">
        <f>SUMIF(Takings!$B:$B,'2010'!$B72,Takings!D:D)</f>
        <v>0</v>
      </c>
      <c r="E72" s="119">
        <f>SUMIF(Takings!$B:$B,'2010'!$B72,Takings!E:E)</f>
        <v>0</v>
      </c>
      <c r="F72" s="128">
        <f>SUMIF(Takings!$B:$B,'2010'!$B72,Takings!F:F)</f>
        <v>298.7</v>
      </c>
      <c r="G72" s="131">
        <f>SUMIF(Takings!$B:$B,'2010'!$B72,Takings!G:G)</f>
        <v>22</v>
      </c>
      <c r="H72" s="128">
        <f t="shared" ref="H72:H77" si="40">IFERROR(F72/G72,0)</f>
        <v>13.577272727272726</v>
      </c>
      <c r="I72" s="129">
        <f>SUMIF(Takings!$B:$B,'2010'!$B72,Takings!I:I)</f>
        <v>274.05</v>
      </c>
      <c r="J72" s="130">
        <f>SUMIF(Takings!$B:$B,'2010'!$B72,Takings!J:J)</f>
        <v>6</v>
      </c>
      <c r="K72" s="130">
        <f t="shared" ref="K72:K77" si="41">IFERROR(SUM(G72,J72),0)</f>
        <v>28</v>
      </c>
      <c r="L72" s="129">
        <f t="shared" ref="L72:L77" si="42">IFERROR(MEDIAN(I72/J72),0)</f>
        <v>45.675000000000004</v>
      </c>
      <c r="M72" s="128">
        <f t="shared" ref="M72:M77" si="43">IFERROR(SUM(F72,I72)/K72,0)</f>
        <v>20.455357142857142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33" t="s">
        <v>638</v>
      </c>
      <c r="B73" s="132">
        <v>40253</v>
      </c>
      <c r="C73" s="129">
        <f>SUMIF(Takings!$B:$B,'2010'!$B73,Takings!C:C)</f>
        <v>1269.4000000000001</v>
      </c>
      <c r="D73" s="119">
        <f>SUMIF(Takings!$B:$B,'2010'!$B73,Takings!D:D)</f>
        <v>0</v>
      </c>
      <c r="E73" s="119">
        <f>SUMIF(Takings!$B:$B,'2010'!$B73,Takings!E:E)</f>
        <v>0</v>
      </c>
      <c r="F73" s="128">
        <f>SUMIF(Takings!$B:$B,'2010'!$B73,Takings!F:F)</f>
        <v>663.55</v>
      </c>
      <c r="G73" s="131">
        <f>SUMIF(Takings!$B:$B,'2010'!$B73,Takings!G:G)</f>
        <v>35</v>
      </c>
      <c r="H73" s="128">
        <f t="shared" si="40"/>
        <v>18.958571428571428</v>
      </c>
      <c r="I73" s="129">
        <f>SUMIF(Takings!$B:$B,'2010'!$B73,Takings!I:I)</f>
        <v>604.85</v>
      </c>
      <c r="J73" s="130">
        <f>SUMIF(Takings!$B:$B,'2010'!$B73,Takings!J:J)</f>
        <v>9</v>
      </c>
      <c r="K73" s="130">
        <f t="shared" si="41"/>
        <v>44</v>
      </c>
      <c r="L73" s="129">
        <f t="shared" si="42"/>
        <v>67.205555555555563</v>
      </c>
      <c r="M73" s="128">
        <f t="shared" si="43"/>
        <v>28.827272727272728</v>
      </c>
      <c r="N73" s="127" t="str">
        <f>IF(VLOOKUP($B73,Takings!$B:$P,13,0)=0,"",VLOOKUP($B73,Takings!$B:$P,13,0))</f>
        <v/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x14ac:dyDescent="0.35">
      <c r="A74" s="133" t="s">
        <v>638</v>
      </c>
      <c r="B74" s="132">
        <v>40254</v>
      </c>
      <c r="C74" s="129">
        <f>SUMIF(Takings!$B:$B,'2010'!$B74,Takings!C:C)</f>
        <v>766.25</v>
      </c>
      <c r="D74" s="119">
        <f>SUMIF(Takings!$B:$B,'2010'!$B74,Takings!D:D)</f>
        <v>0</v>
      </c>
      <c r="E74" s="119">
        <f>SUMIF(Takings!$B:$B,'2010'!$B74,Takings!E:E)</f>
        <v>0</v>
      </c>
      <c r="F74" s="128">
        <f>SUMIF(Takings!$B:$B,'2010'!$B74,Takings!F:F)</f>
        <v>696.25</v>
      </c>
      <c r="G74" s="131">
        <f>SUMIF(Takings!$B:$B,'2010'!$B74,Takings!G:G)</f>
        <v>24</v>
      </c>
      <c r="H74" s="128">
        <f t="shared" si="40"/>
        <v>29.010416666666668</v>
      </c>
      <c r="I74" s="129">
        <f>SUMIF(Takings!$B:$B,'2010'!$B74,Takings!I:I)</f>
        <v>69.67</v>
      </c>
      <c r="J74" s="130">
        <f>SUMIF(Takings!$B:$B,'2010'!$B74,Takings!J:J)</f>
        <v>2</v>
      </c>
      <c r="K74" s="130">
        <f t="shared" si="41"/>
        <v>26</v>
      </c>
      <c r="L74" s="129">
        <f t="shared" si="42"/>
        <v>34.835000000000001</v>
      </c>
      <c r="M74" s="128">
        <f t="shared" si="43"/>
        <v>29.458461538461538</v>
      </c>
      <c r="N74" s="127" t="str">
        <f>IF(VLOOKUP($B74,Takings!$B:$P,13,0)=0,"",VLOOKUP($B74,Takings!$B:$P,13,0))</f>
        <v/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x14ac:dyDescent="0.35">
      <c r="A75" s="133" t="s">
        <v>638</v>
      </c>
      <c r="B75" s="132">
        <v>40255</v>
      </c>
      <c r="C75" s="129">
        <f>SUMIF(Takings!$B:$B,'2010'!$B75,Takings!C:C)</f>
        <v>933.3</v>
      </c>
      <c r="D75" s="119">
        <f>SUMIF(Takings!$B:$B,'2010'!$B75,Takings!D:D)</f>
        <v>0</v>
      </c>
      <c r="E75" s="119">
        <f>SUMIF(Takings!$B:$B,'2010'!$B75,Takings!E:E)</f>
        <v>0</v>
      </c>
      <c r="F75" s="128">
        <f>SUMIF(Takings!$B:$B,'2010'!$B75,Takings!F:F)</f>
        <v>796.45</v>
      </c>
      <c r="G75" s="131">
        <f>SUMIF(Takings!$B:$B,'2010'!$B75,Takings!G:G)</f>
        <v>38</v>
      </c>
      <c r="H75" s="128">
        <f t="shared" si="40"/>
        <v>20.95921052631579</v>
      </c>
      <c r="I75" s="129">
        <f>SUMIF(Takings!$B:$B,'2010'!$B75,Takings!I:I)</f>
        <v>136.85</v>
      </c>
      <c r="J75" s="130">
        <f>SUMIF(Takings!$B:$B,'2010'!$B75,Takings!J:J)</f>
        <v>4</v>
      </c>
      <c r="K75" s="130">
        <f t="shared" si="41"/>
        <v>42</v>
      </c>
      <c r="L75" s="129">
        <f t="shared" si="42"/>
        <v>34.212499999999999</v>
      </c>
      <c r="M75" s="128">
        <f t="shared" si="43"/>
        <v>22.221428571428572</v>
      </c>
      <c r="N75" s="127" t="str">
        <f>IF(VLOOKUP($B75,Takings!$B:$P,13,0)=0,"",VLOOKUP($B75,Takings!$B:$P,13,0))</f>
        <v/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x14ac:dyDescent="0.35">
      <c r="A76" s="133" t="s">
        <v>638</v>
      </c>
      <c r="B76" s="132">
        <v>40256</v>
      </c>
      <c r="C76" s="129">
        <f>SUMIF(Takings!$B:$B,'2010'!$B76,Takings!C:C)</f>
        <v>2909.17</v>
      </c>
      <c r="D76" s="119">
        <f>SUMIF(Takings!$B:$B,'2010'!$B76,Takings!D:D)</f>
        <v>0</v>
      </c>
      <c r="E76" s="119">
        <f>SUMIF(Takings!$B:$B,'2010'!$B76,Takings!E:E)</f>
        <v>0</v>
      </c>
      <c r="F76" s="128">
        <f>SUMIF(Takings!$B:$B,'2010'!$B76,Takings!F:F)</f>
        <v>1077</v>
      </c>
      <c r="G76" s="131">
        <f>SUMIF(Takings!$B:$B,'2010'!$B76,Takings!G:G)</f>
        <v>53</v>
      </c>
      <c r="H76" s="128">
        <f t="shared" si="40"/>
        <v>20.320754716981131</v>
      </c>
      <c r="I76" s="129">
        <f>SUMIF(Takings!$B:$B,'2010'!$B76,Takings!I:I)</f>
        <v>1832.17</v>
      </c>
      <c r="J76" s="130">
        <f>SUMIF(Takings!$B:$B,'2010'!$B76,Takings!J:J)</f>
        <v>15</v>
      </c>
      <c r="K76" s="130">
        <f t="shared" si="41"/>
        <v>68</v>
      </c>
      <c r="L76" s="129">
        <f t="shared" si="42"/>
        <v>122.14466666666667</v>
      </c>
      <c r="M76" s="128">
        <f t="shared" si="43"/>
        <v>42.781911764705882</v>
      </c>
      <c r="N76" s="127" t="str">
        <f>IF(VLOOKUP($B76,Takings!$B:$P,13,0)=0,"",VLOOKUP($B76,Takings!$B:$P,13,0))</f>
        <v/>
      </c>
      <c r="O76" s="126" t="str">
        <f>IF(VLOOKUP($B76,Takings!$B:$P,14,0)=0,"",VLOOKUP($B76,Takings!$B:$P,14,0))</f>
        <v/>
      </c>
      <c r="P76" s="125" t="str">
        <f>IF(VLOOKUP($B76,Takings!$B:$P,15,0)=0,"",VLOOKUP($B76,Takings!$B:$P,15,0))</f>
        <v/>
      </c>
    </row>
    <row r="77" spans="1:16" s="113" customFormat="1" x14ac:dyDescent="0.35">
      <c r="A77" s="133" t="s">
        <v>638</v>
      </c>
      <c r="B77" s="132">
        <v>40257</v>
      </c>
      <c r="C77" s="129">
        <f>SUMIF(Takings!$B:$B,'2010'!$B77,Takings!C:C)</f>
        <v>607.01</v>
      </c>
      <c r="D77" s="119">
        <f>SUMIF(Takings!$B:$B,'2010'!$B77,Takings!D:D)</f>
        <v>0</v>
      </c>
      <c r="E77" s="119">
        <f>SUMIF(Takings!$B:$B,'2010'!$B77,Takings!E:E)</f>
        <v>0</v>
      </c>
      <c r="F77" s="128">
        <f>SUMIF(Takings!$B:$B,'2010'!$B77,Takings!F:F)</f>
        <v>423.7</v>
      </c>
      <c r="G77" s="131">
        <f>SUMIF(Takings!$B:$B,'2010'!$B77,Takings!G:G)</f>
        <v>19</v>
      </c>
      <c r="H77" s="128">
        <f t="shared" si="40"/>
        <v>22.3</v>
      </c>
      <c r="I77" s="129">
        <f>SUMIF(Takings!$B:$B,'2010'!$B77,Takings!I:I)</f>
        <v>183.31</v>
      </c>
      <c r="J77" s="130">
        <f>SUMIF(Takings!$B:$B,'2010'!$B77,Takings!J:J)</f>
        <v>4</v>
      </c>
      <c r="K77" s="130">
        <f t="shared" si="41"/>
        <v>23</v>
      </c>
      <c r="L77" s="129">
        <f t="shared" si="42"/>
        <v>45.827500000000001</v>
      </c>
      <c r="M77" s="128">
        <f t="shared" si="43"/>
        <v>26.391739130434782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40258</v>
      </c>
      <c r="C78" s="119">
        <f>SUM(C72:C77)</f>
        <v>7057.88</v>
      </c>
      <c r="D78" s="119">
        <f>VLOOKUP($B78,Takings!$B:$P,3,0)</f>
        <v>4821.9399999999996</v>
      </c>
      <c r="E78" s="122">
        <f>SUM(C78:D78)</f>
        <v>11879.82</v>
      </c>
      <c r="F78" s="118"/>
      <c r="G78" s="121">
        <f>SUM(G72:G77)</f>
        <v>191</v>
      </c>
      <c r="H78" s="118">
        <f>AVERAGE(H72:H77)</f>
        <v>20.854371010967956</v>
      </c>
      <c r="I78" s="119">
        <f>SUM(I72:I77)</f>
        <v>3100.9</v>
      </c>
      <c r="J78" s="120">
        <f>SUM(J72:J77)</f>
        <v>40</v>
      </c>
      <c r="K78" s="120">
        <f>SUM(G78,J78)</f>
        <v>231</v>
      </c>
      <c r="L78" s="119">
        <f>AVERAGE(L72:L77)</f>
        <v>58.316703703703702</v>
      </c>
      <c r="M78" s="118">
        <f>AVERAGE(M72:M77)</f>
        <v>28.356028479193441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33" t="s">
        <v>643</v>
      </c>
      <c r="B79" s="132">
        <v>40259</v>
      </c>
      <c r="C79" s="129">
        <f>SUMIF(Takings!$B:$B,'2010'!$B79,Takings!C:C)</f>
        <v>710.58</v>
      </c>
      <c r="D79" s="119">
        <f>SUMIF(Takings!$B:$B,'2010'!$B79,Takings!D:D)</f>
        <v>0</v>
      </c>
      <c r="E79" s="119">
        <f>SUMIF(Takings!$B:$B,'2010'!$B79,Takings!E:E)</f>
        <v>0</v>
      </c>
      <c r="F79" s="128">
        <f>SUMIF(Takings!$B:$B,'2010'!$B79,Takings!F:F)</f>
        <v>427.5</v>
      </c>
      <c r="G79" s="131">
        <f>SUMIF(Takings!$B:$B,'2010'!$B79,Takings!G:G)</f>
        <v>26</v>
      </c>
      <c r="H79" s="128">
        <f t="shared" ref="H79:H84" si="44">IFERROR(F79/G79,0)</f>
        <v>16.442307692307693</v>
      </c>
      <c r="I79" s="129">
        <f>SUMIF(Takings!$B:$B,'2010'!$B79,Takings!I:I)</f>
        <v>283.10000000000002</v>
      </c>
      <c r="J79" s="130">
        <f>SUMIF(Takings!$B:$B,'2010'!$B79,Takings!J:J)</f>
        <v>6</v>
      </c>
      <c r="K79" s="130">
        <f t="shared" ref="K79:K84" si="45">IFERROR(SUM(G79,J79),0)</f>
        <v>32</v>
      </c>
      <c r="L79" s="129">
        <f t="shared" ref="L79:L84" si="46">IFERROR(MEDIAN(I79/J79),0)</f>
        <v>47.183333333333337</v>
      </c>
      <c r="M79" s="128">
        <f t="shared" ref="M79:M84" si="47">IFERROR(SUM(F79,I79)/K79,0)</f>
        <v>22.206250000000001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33" t="s">
        <v>643</v>
      </c>
      <c r="B80" s="132">
        <v>40260</v>
      </c>
      <c r="C80" s="129">
        <f>SUMIF(Takings!$B:$B,'2010'!$B80,Takings!C:C)</f>
        <v>1495.83</v>
      </c>
      <c r="D80" s="119">
        <f>SUMIF(Takings!$B:$B,'2010'!$B80,Takings!D:D)</f>
        <v>0</v>
      </c>
      <c r="E80" s="119">
        <f>SUMIF(Takings!$B:$B,'2010'!$B80,Takings!E:E)</f>
        <v>0</v>
      </c>
      <c r="F80" s="128">
        <f>SUMIF(Takings!$B:$B,'2010'!$B80,Takings!F:F)</f>
        <v>1000.25</v>
      </c>
      <c r="G80" s="131">
        <f>SUMIF(Takings!$B:$B,'2010'!$B80,Takings!G:G)</f>
        <v>38</v>
      </c>
      <c r="H80" s="128">
        <f t="shared" si="44"/>
        <v>26.32236842105263</v>
      </c>
      <c r="I80" s="129">
        <f>SUMIF(Takings!$B:$B,'2010'!$B80,Takings!I:I)</f>
        <v>495.58</v>
      </c>
      <c r="J80" s="130">
        <f>SUMIF(Takings!$B:$B,'2010'!$B80,Takings!J:J)</f>
        <v>7</v>
      </c>
      <c r="K80" s="130">
        <f t="shared" si="45"/>
        <v>45</v>
      </c>
      <c r="L80" s="129">
        <f t="shared" si="46"/>
        <v>70.797142857142859</v>
      </c>
      <c r="M80" s="128">
        <f t="shared" si="47"/>
        <v>33.240666666666662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33" t="s">
        <v>643</v>
      </c>
      <c r="B81" s="132">
        <v>40261</v>
      </c>
      <c r="C81" s="129">
        <f>SUMIF(Takings!$B:$B,'2010'!$B81,Takings!C:C)</f>
        <v>553.70000000000005</v>
      </c>
      <c r="D81" s="119">
        <f>SUMIF(Takings!$B:$B,'2010'!$B81,Takings!D:D)</f>
        <v>0</v>
      </c>
      <c r="E81" s="119">
        <f>SUMIF(Takings!$B:$B,'2010'!$B81,Takings!E:E)</f>
        <v>0</v>
      </c>
      <c r="F81" s="128">
        <f>SUMIF(Takings!$B:$B,'2010'!$B81,Takings!F:F)</f>
        <v>524.6</v>
      </c>
      <c r="G81" s="131">
        <f>SUMIF(Takings!$B:$B,'2010'!$B81,Takings!G:G)</f>
        <v>27</v>
      </c>
      <c r="H81" s="128">
        <f t="shared" si="44"/>
        <v>19.42962962962963</v>
      </c>
      <c r="I81" s="129">
        <f>SUMIF(Takings!$B:$B,'2010'!$B81,Takings!I:I)</f>
        <v>28.9</v>
      </c>
      <c r="J81" s="130">
        <f>SUMIF(Takings!$B:$B,'2010'!$B81,Takings!J:J)</f>
        <v>2</v>
      </c>
      <c r="K81" s="130">
        <f t="shared" si="45"/>
        <v>29</v>
      </c>
      <c r="L81" s="129">
        <f t="shared" si="46"/>
        <v>14.45</v>
      </c>
      <c r="M81" s="128">
        <f t="shared" si="47"/>
        <v>19.086206896551722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33" t="s">
        <v>643</v>
      </c>
      <c r="B82" s="132">
        <v>40262</v>
      </c>
      <c r="C82" s="129">
        <f>SUMIF(Takings!$B:$B,'2010'!$B82,Takings!C:C)</f>
        <v>798</v>
      </c>
      <c r="D82" s="119">
        <f>SUMIF(Takings!$B:$B,'2010'!$B82,Takings!D:D)</f>
        <v>0</v>
      </c>
      <c r="E82" s="119">
        <f>SUMIF(Takings!$B:$B,'2010'!$B82,Takings!E:E)</f>
        <v>0</v>
      </c>
      <c r="F82" s="128">
        <f>SUMIF(Takings!$B:$B,'2010'!$B82,Takings!F:F)</f>
        <v>495.55</v>
      </c>
      <c r="G82" s="131">
        <f>SUMIF(Takings!$B:$B,'2010'!$B82,Takings!G:G)</f>
        <v>32</v>
      </c>
      <c r="H82" s="128">
        <f t="shared" si="44"/>
        <v>15.4859375</v>
      </c>
      <c r="I82" s="129">
        <f>SUMIF(Takings!$B:$B,'2010'!$B82,Takings!I:I)</f>
        <v>302.45</v>
      </c>
      <c r="J82" s="130">
        <f>SUMIF(Takings!$B:$B,'2010'!$B82,Takings!J:J)</f>
        <v>7</v>
      </c>
      <c r="K82" s="130">
        <f t="shared" si="45"/>
        <v>39</v>
      </c>
      <c r="L82" s="129">
        <f t="shared" si="46"/>
        <v>43.207142857142856</v>
      </c>
      <c r="M82" s="128">
        <f t="shared" si="47"/>
        <v>20.46153846153846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33" t="s">
        <v>643</v>
      </c>
      <c r="B83" s="132">
        <v>40263</v>
      </c>
      <c r="C83" s="129">
        <f>SUMIF(Takings!$B:$B,'2010'!$B83,Takings!C:C)</f>
        <v>2821.25</v>
      </c>
      <c r="D83" s="119">
        <f>SUMIF(Takings!$B:$B,'2010'!$B83,Takings!D:D)</f>
        <v>0</v>
      </c>
      <c r="E83" s="119">
        <f>SUMIF(Takings!$B:$B,'2010'!$B83,Takings!E:E)</f>
        <v>0</v>
      </c>
      <c r="F83" s="128">
        <f>SUMIF(Takings!$B:$B,'2010'!$B83,Takings!F:F)</f>
        <v>1047.9000000000001</v>
      </c>
      <c r="G83" s="131">
        <f>SUMIF(Takings!$B:$B,'2010'!$B83,Takings!G:G)</f>
        <v>53</v>
      </c>
      <c r="H83" s="128">
        <f t="shared" si="44"/>
        <v>19.771698113207549</v>
      </c>
      <c r="I83" s="129">
        <f>SUMIF(Takings!$B:$B,'2010'!$B83,Takings!I:I)</f>
        <v>1773.35</v>
      </c>
      <c r="J83" s="130">
        <f>SUMIF(Takings!$B:$B,'2010'!$B83,Takings!J:J)</f>
        <v>10</v>
      </c>
      <c r="K83" s="130">
        <f t="shared" si="45"/>
        <v>63</v>
      </c>
      <c r="L83" s="129">
        <f t="shared" si="46"/>
        <v>177.33499999999998</v>
      </c>
      <c r="M83" s="128">
        <f t="shared" si="47"/>
        <v>44.781746031746032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33" t="s">
        <v>643</v>
      </c>
      <c r="B84" s="132">
        <v>40264</v>
      </c>
      <c r="C84" s="129">
        <f>SUMIF(Takings!$B:$B,'2010'!$B84,Takings!C:C)</f>
        <v>1541.73</v>
      </c>
      <c r="D84" s="119">
        <f>SUMIF(Takings!$B:$B,'2010'!$B84,Takings!D:D)</f>
        <v>0</v>
      </c>
      <c r="E84" s="119">
        <f>SUMIF(Takings!$B:$B,'2010'!$B84,Takings!E:E)</f>
        <v>0</v>
      </c>
      <c r="F84" s="128">
        <f>SUMIF(Takings!$B:$B,'2010'!$B84,Takings!F:F)</f>
        <v>955.65</v>
      </c>
      <c r="G84" s="131">
        <f>SUMIF(Takings!$B:$B,'2010'!$B84,Takings!G:G)</f>
        <v>31</v>
      </c>
      <c r="H84" s="128">
        <f t="shared" si="44"/>
        <v>30.82741935483871</v>
      </c>
      <c r="I84" s="129">
        <f>SUMIF(Takings!$B:$B,'2010'!$B84,Takings!I:I)</f>
        <v>586.08000000000004</v>
      </c>
      <c r="J84" s="130">
        <f>SUMIF(Takings!$B:$B,'2010'!$B84,Takings!J:J)</f>
        <v>9</v>
      </c>
      <c r="K84" s="130">
        <f t="shared" si="45"/>
        <v>40</v>
      </c>
      <c r="L84" s="129">
        <f t="shared" si="46"/>
        <v>65.12</v>
      </c>
      <c r="M84" s="128">
        <f t="shared" si="47"/>
        <v>38.54325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40265</v>
      </c>
      <c r="C85" s="119">
        <f>SUM(C79:C84)</f>
        <v>7921.09</v>
      </c>
      <c r="D85" s="119">
        <f>VLOOKUP($B85,Takings!$B:$P,3,0)</f>
        <v>3795.94</v>
      </c>
      <c r="E85" s="122">
        <f>SUM(C85:D85)</f>
        <v>11717.03</v>
      </c>
      <c r="F85" s="118"/>
      <c r="G85" s="121">
        <f>SUM(G79:G84)</f>
        <v>207</v>
      </c>
      <c r="H85" s="118">
        <f>AVERAGE(H79:H84)</f>
        <v>21.379893451839369</v>
      </c>
      <c r="I85" s="119">
        <f>SUM(I79:I84)</f>
        <v>3469.46</v>
      </c>
      <c r="J85" s="120">
        <f>SUM(J79:J84)</f>
        <v>41</v>
      </c>
      <c r="K85" s="120">
        <f>SUM(G85,J85)</f>
        <v>248</v>
      </c>
      <c r="L85" s="119">
        <f>AVERAGE(L79:L84)</f>
        <v>69.682103174603171</v>
      </c>
      <c r="M85" s="118">
        <f>AVERAGE(M79:M84)</f>
        <v>29.719943009417147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33" t="s">
        <v>644</v>
      </c>
      <c r="B86" s="132">
        <v>40266</v>
      </c>
      <c r="C86" s="129">
        <f>SUMIF(Takings!$B:$B,'2010'!$B86,Takings!C:C)</f>
        <v>397.58</v>
      </c>
      <c r="D86" s="119">
        <f>SUMIF(Takings!$B:$B,'2010'!$B86,Takings!D:D)</f>
        <v>0</v>
      </c>
      <c r="E86" s="119">
        <f>SUMIF(Takings!$B:$B,'2010'!$B86,Takings!E:E)</f>
        <v>0</v>
      </c>
      <c r="F86" s="128">
        <f>SUMIF(Takings!$B:$B,'2010'!$B86,Takings!F:F)</f>
        <v>262.3</v>
      </c>
      <c r="G86" s="131">
        <f>SUMIF(Takings!$B:$B,'2010'!$B86,Takings!G:G)</f>
        <v>22</v>
      </c>
      <c r="H86" s="128">
        <f t="shared" ref="H86:H91" si="48">IFERROR(F86/G86,0)</f>
        <v>11.922727272727274</v>
      </c>
      <c r="I86" s="129">
        <f>SUMIF(Takings!$B:$B,'2010'!$B86,Takings!I:I)</f>
        <v>135.26</v>
      </c>
      <c r="J86" s="130">
        <f>SUMIF(Takings!$B:$B,'2010'!$B86,Takings!J:J)</f>
        <v>4</v>
      </c>
      <c r="K86" s="130">
        <f t="shared" ref="K86:K91" si="49">IFERROR(SUM(G86,J86),0)</f>
        <v>26</v>
      </c>
      <c r="L86" s="129">
        <f t="shared" ref="L86:L91" si="50">IFERROR(MEDIAN(I86/J86),0)</f>
        <v>33.814999999999998</v>
      </c>
      <c r="M86" s="128">
        <f t="shared" ref="M86:M91" si="51">IFERROR(SUM(F86,I86)/K86,0)</f>
        <v>15.29076923076923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33" t="s">
        <v>644</v>
      </c>
      <c r="B87" s="132">
        <v>40267</v>
      </c>
      <c r="C87" s="129">
        <f>SUMIF(Takings!$B:$B,'2010'!$B87,Takings!C:C)</f>
        <v>963.12</v>
      </c>
      <c r="D87" s="119">
        <f>SUMIF(Takings!$B:$B,'2010'!$B87,Takings!D:D)</f>
        <v>0</v>
      </c>
      <c r="E87" s="119">
        <f>SUMIF(Takings!$B:$B,'2010'!$B87,Takings!E:E)</f>
        <v>0</v>
      </c>
      <c r="F87" s="128">
        <f>SUMIF(Takings!$B:$B,'2010'!$B87,Takings!F:F)</f>
        <v>390.25</v>
      </c>
      <c r="G87" s="131">
        <f>SUMIF(Takings!$B:$B,'2010'!$B87,Takings!G:G)</f>
        <v>26</v>
      </c>
      <c r="H87" s="128">
        <f t="shared" si="48"/>
        <v>15.009615384615385</v>
      </c>
      <c r="I87" s="129">
        <f>SUMIF(Takings!$B:$B,'2010'!$B87,Takings!I:I)</f>
        <v>572.87</v>
      </c>
      <c r="J87" s="130">
        <f>SUMIF(Takings!$B:$B,'2010'!$B87,Takings!J:J)</f>
        <v>11</v>
      </c>
      <c r="K87" s="130">
        <f t="shared" si="49"/>
        <v>37</v>
      </c>
      <c r="L87" s="129">
        <f t="shared" si="50"/>
        <v>52.079090909090908</v>
      </c>
      <c r="M87" s="128">
        <f t="shared" si="51"/>
        <v>26.030270270270272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33" t="s">
        <v>644</v>
      </c>
      <c r="B88" s="132">
        <v>40268</v>
      </c>
      <c r="C88" s="129">
        <f>SUMIF(Takings!$B:$B,'2010'!$B88,Takings!C:C)</f>
        <v>1393.48</v>
      </c>
      <c r="D88" s="119">
        <f>SUMIF(Takings!$B:$B,'2010'!$B88,Takings!D:D)</f>
        <v>0</v>
      </c>
      <c r="E88" s="119">
        <f>SUMIF(Takings!$B:$B,'2010'!$B88,Takings!E:E)</f>
        <v>0</v>
      </c>
      <c r="F88" s="128">
        <f>SUMIF(Takings!$B:$B,'2010'!$B88,Takings!F:F)</f>
        <v>935.2</v>
      </c>
      <c r="G88" s="131">
        <f>SUMIF(Takings!$B:$B,'2010'!$B88,Takings!G:G)</f>
        <v>42</v>
      </c>
      <c r="H88" s="128">
        <f t="shared" si="48"/>
        <v>22.266666666666669</v>
      </c>
      <c r="I88" s="129">
        <f>SUMIF(Takings!$B:$B,'2010'!$B88,Takings!I:I)</f>
        <v>458.28</v>
      </c>
      <c r="J88" s="130">
        <f>SUMIF(Takings!$B:$B,'2010'!$B88,Takings!J:J)</f>
        <v>7</v>
      </c>
      <c r="K88" s="130">
        <f t="shared" si="49"/>
        <v>49</v>
      </c>
      <c r="L88" s="129">
        <f t="shared" si="50"/>
        <v>65.468571428571423</v>
      </c>
      <c r="M88" s="128">
        <f t="shared" si="51"/>
        <v>28.438367346938776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33" t="s">
        <v>644</v>
      </c>
      <c r="B89" s="132">
        <v>40269</v>
      </c>
      <c r="C89" s="129">
        <f>SUMIF(Takings!$B:$B,'2010'!$B89,Takings!C:C)</f>
        <v>5091.26</v>
      </c>
      <c r="D89" s="119">
        <f>SUMIF(Takings!$B:$B,'2010'!$B89,Takings!D:D)</f>
        <v>0</v>
      </c>
      <c r="E89" s="119">
        <f>SUMIF(Takings!$B:$B,'2010'!$B89,Takings!E:E)</f>
        <v>0</v>
      </c>
      <c r="F89" s="128">
        <f>SUMIF(Takings!$B:$B,'2010'!$B89,Takings!F:F)</f>
        <v>1985.2</v>
      </c>
      <c r="G89" s="131">
        <f>SUMIF(Takings!$B:$B,'2010'!$B89,Takings!G:G)</f>
        <v>84</v>
      </c>
      <c r="H89" s="128">
        <f t="shared" si="48"/>
        <v>23.633333333333333</v>
      </c>
      <c r="I89" s="129">
        <f>SUMIF(Takings!$B:$B,'2010'!$B89,Takings!I:I)</f>
        <v>3106.06</v>
      </c>
      <c r="J89" s="130">
        <f>SUMIF(Takings!$B:$B,'2010'!$B89,Takings!J:J)</f>
        <v>28</v>
      </c>
      <c r="K89" s="130">
        <f t="shared" si="49"/>
        <v>112</v>
      </c>
      <c r="L89" s="129">
        <f t="shared" si="50"/>
        <v>110.93071428571429</v>
      </c>
      <c r="M89" s="128">
        <f t="shared" si="51"/>
        <v>45.457678571428573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43" t="s">
        <v>644</v>
      </c>
      <c r="B90" s="142">
        <v>40270</v>
      </c>
      <c r="C90" s="138">
        <f>SUMIF(Takings!$B:$B,'2010'!$B90,Takings!C:C)</f>
        <v>0</v>
      </c>
      <c r="D90" s="119">
        <f>SUMIF(Takings!$B:$B,'2010'!$B90,Takings!D:D)</f>
        <v>0</v>
      </c>
      <c r="E90" s="119">
        <f>SUMIF(Takings!$B:$B,'2010'!$B90,Takings!E:E)</f>
        <v>0</v>
      </c>
      <c r="F90" s="140">
        <f>SUMIF(Takings!$B:$B,'2010'!$B90,Takings!F:F)</f>
        <v>0</v>
      </c>
      <c r="G90" s="141">
        <f>SUMIF(Takings!$B:$B,'2010'!$B90,Takings!G:G)</f>
        <v>0</v>
      </c>
      <c r="H90" s="140">
        <f t="shared" si="48"/>
        <v>0</v>
      </c>
      <c r="I90" s="138">
        <f>SUMIF(Takings!$B:$B,'2010'!$B90,Takings!I:I)</f>
        <v>0</v>
      </c>
      <c r="J90" s="139">
        <f>SUMIF(Takings!$B:$B,'2010'!$B90,Takings!J:J)</f>
        <v>0</v>
      </c>
      <c r="K90" s="139">
        <f t="shared" si="49"/>
        <v>0</v>
      </c>
      <c r="L90" s="138">
        <f t="shared" si="50"/>
        <v>0</v>
      </c>
      <c r="M90" s="140">
        <f t="shared" si="51"/>
        <v>0</v>
      </c>
      <c r="N90" s="137" t="str">
        <f>IF(VLOOKUP($B90,Takings!$B:$P,13,0)=0,"",VLOOKUP($B90,Takings!$B:$P,13,0))</f>
        <v>GOOD FRIDAY</v>
      </c>
      <c r="O90" s="136" t="str">
        <f>IF(VLOOKUP($B90,Takings!$B:$P,14,0)=0,"",VLOOKUP($B90,Takings!$B:$P,14,0))</f>
        <v/>
      </c>
      <c r="P90" s="135" t="str">
        <f>IF(VLOOKUP($B90,Takings!$B:$P,15,0)=0,"",VLOOKUP($B90,Takings!$B:$P,15,0))</f>
        <v/>
      </c>
    </row>
    <row r="91" spans="1:16" s="113" customFormat="1" x14ac:dyDescent="0.35">
      <c r="A91" s="143" t="s">
        <v>644</v>
      </c>
      <c r="B91" s="142">
        <v>40271</v>
      </c>
      <c r="C91" s="138">
        <f>SUMIF(Takings!$B:$B,'2010'!$B91,Takings!C:C)</f>
        <v>0</v>
      </c>
      <c r="D91" s="119">
        <f>SUMIF(Takings!$B:$B,'2010'!$B91,Takings!D:D)</f>
        <v>0</v>
      </c>
      <c r="E91" s="119">
        <f>SUMIF(Takings!$B:$B,'2010'!$B91,Takings!E:E)</f>
        <v>0</v>
      </c>
      <c r="F91" s="140">
        <f>SUMIF(Takings!$B:$B,'2010'!$B91,Takings!F:F)</f>
        <v>0</v>
      </c>
      <c r="G91" s="141">
        <f>SUMIF(Takings!$B:$B,'2010'!$B91,Takings!G:G)</f>
        <v>0</v>
      </c>
      <c r="H91" s="140">
        <f t="shared" si="48"/>
        <v>0</v>
      </c>
      <c r="I91" s="138">
        <f>SUMIF(Takings!$B:$B,'2010'!$B91,Takings!I:I)</f>
        <v>0</v>
      </c>
      <c r="J91" s="139">
        <f>SUMIF(Takings!$B:$B,'2010'!$B91,Takings!J:J)</f>
        <v>0</v>
      </c>
      <c r="K91" s="139">
        <f t="shared" si="49"/>
        <v>0</v>
      </c>
      <c r="L91" s="138">
        <f t="shared" si="50"/>
        <v>0</v>
      </c>
      <c r="M91" s="140">
        <f t="shared" si="51"/>
        <v>0</v>
      </c>
      <c r="N91" s="137" t="str">
        <f>IF(VLOOKUP($B91,Takings!$B:$P,13,0)=0,"",VLOOKUP($B91,Takings!$B:$P,13,0))</f>
        <v>EASTER SATURDAY</v>
      </c>
      <c r="O91" s="136" t="str">
        <f>IF(VLOOKUP($B91,Takings!$B:$P,14,0)=0,"",VLOOKUP($B91,Takings!$B:$P,14,0))</f>
        <v/>
      </c>
      <c r="P91" s="135" t="str">
        <f>IF(VLOOKUP($B91,Takings!$B:$P,15,0)=0,"",VLOOKUP($B91,Takings!$B:$P,15,0))</f>
        <v/>
      </c>
    </row>
    <row r="92" spans="1:16" s="113" customFormat="1" x14ac:dyDescent="0.35">
      <c r="A92" s="124"/>
      <c r="B92" s="123">
        <v>40272</v>
      </c>
      <c r="C92" s="119">
        <f>SUM(C86:C91)</f>
        <v>7845.4400000000005</v>
      </c>
      <c r="D92" s="119">
        <f>VLOOKUP($B92,Takings!$B:$P,3,0)</f>
        <v>1710.85</v>
      </c>
      <c r="E92" s="122">
        <f>SUM(C92:D92)</f>
        <v>9556.2900000000009</v>
      </c>
      <c r="F92" s="118"/>
      <c r="G92" s="121">
        <f>SUM(G86:G91)</f>
        <v>174</v>
      </c>
      <c r="H92" s="118">
        <f>AVERAGE(H86:H91)</f>
        <v>12.138723776223776</v>
      </c>
      <c r="I92" s="119">
        <f>SUM(I86:I91)</f>
        <v>4272.4699999999993</v>
      </c>
      <c r="J92" s="120">
        <f>SUM(J86:J91)</f>
        <v>50</v>
      </c>
      <c r="K92" s="120">
        <f>SUM(G92,J92)</f>
        <v>224</v>
      </c>
      <c r="L92" s="119">
        <f>AVERAGE(L86:L91)</f>
        <v>43.715562770562769</v>
      </c>
      <c r="M92" s="118">
        <f>AVERAGE(M86:M91)</f>
        <v>19.202847569901142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43" t="s">
        <v>645</v>
      </c>
      <c r="B93" s="142">
        <v>40273</v>
      </c>
      <c r="C93" s="138">
        <f>SUMIF(Takings!$B:$B,'2010'!$B93,Takings!C:C)</f>
        <v>0</v>
      </c>
      <c r="D93" s="119">
        <f>SUMIF(Takings!$B:$B,'2010'!$B93,Takings!D:D)</f>
        <v>0</v>
      </c>
      <c r="E93" s="119">
        <f>SUMIF(Takings!$B:$B,'2010'!$B93,Takings!E:E)</f>
        <v>0</v>
      </c>
      <c r="F93" s="140">
        <f>SUMIF(Takings!$B:$B,'2010'!$B93,Takings!F:F)</f>
        <v>0</v>
      </c>
      <c r="G93" s="141">
        <f>SUMIF(Takings!$B:$B,'2010'!$B93,Takings!G:G)</f>
        <v>0</v>
      </c>
      <c r="H93" s="140">
        <f t="shared" ref="H93:H98" si="52">IFERROR(F93/G93,0)</f>
        <v>0</v>
      </c>
      <c r="I93" s="138">
        <f>SUMIF(Takings!$B:$B,'2010'!$B93,Takings!I:I)</f>
        <v>0</v>
      </c>
      <c r="J93" s="139">
        <f>SUMIF(Takings!$B:$B,'2010'!$B93,Takings!J:J)</f>
        <v>0</v>
      </c>
      <c r="K93" s="139">
        <f t="shared" ref="K93:K98" si="53">IFERROR(SUM(G93,J93),0)</f>
        <v>0</v>
      </c>
      <c r="L93" s="138">
        <f t="shared" ref="L93:L98" si="54">IFERROR(MEDIAN(I93/J93),0)</f>
        <v>0</v>
      </c>
      <c r="M93" s="140">
        <f t="shared" ref="M93:M98" si="55">IFERROR(SUM(F93,I93)/K93,0)</f>
        <v>0</v>
      </c>
      <c r="N93" s="137" t="str">
        <f>IF(VLOOKUP($B93,Takings!$B:$P,13,0)=0,"",VLOOKUP($B93,Takings!$B:$P,13,0))</f>
        <v>EASTER MONDAY</v>
      </c>
      <c r="O93" s="136" t="str">
        <f>IF(VLOOKUP($B93,Takings!$B:$P,14,0)=0,"",VLOOKUP($B93,Takings!$B:$P,14,0))</f>
        <v/>
      </c>
      <c r="P93" s="135" t="str">
        <f>IF(VLOOKUP($B93,Takings!$B:$P,15,0)=0,"",VLOOKUP($B93,Takings!$B:$P,15,0))</f>
        <v/>
      </c>
    </row>
    <row r="94" spans="1:16" s="113" customFormat="1" x14ac:dyDescent="0.35">
      <c r="A94" s="133" t="s">
        <v>645</v>
      </c>
      <c r="B94" s="132">
        <v>40274</v>
      </c>
      <c r="C94" s="129">
        <f>SUMIF(Takings!$B:$B,'2010'!$B94,Takings!C:C)</f>
        <v>745.27</v>
      </c>
      <c r="D94" s="119">
        <f>SUMIF(Takings!$B:$B,'2010'!$B94,Takings!D:D)</f>
        <v>0</v>
      </c>
      <c r="E94" s="119">
        <f>SUMIF(Takings!$B:$B,'2010'!$B94,Takings!E:E)</f>
        <v>0</v>
      </c>
      <c r="F94" s="128">
        <f>SUMIF(Takings!$B:$B,'2010'!$B94,Takings!F:F)</f>
        <v>655.5</v>
      </c>
      <c r="G94" s="131">
        <f>SUMIF(Takings!$B:$B,'2010'!$B94,Takings!G:G)</f>
        <v>43</v>
      </c>
      <c r="H94" s="128">
        <f t="shared" si="52"/>
        <v>15.244186046511627</v>
      </c>
      <c r="I94" s="129">
        <f>SUMIF(Takings!$B:$B,'2010'!$B94,Takings!I:I)</f>
        <v>89.77</v>
      </c>
      <c r="J94" s="130">
        <f>SUMIF(Takings!$B:$B,'2010'!$B94,Takings!J:J)</f>
        <v>5</v>
      </c>
      <c r="K94" s="130">
        <f t="shared" si="53"/>
        <v>48</v>
      </c>
      <c r="L94" s="129">
        <f t="shared" si="54"/>
        <v>17.954000000000001</v>
      </c>
      <c r="M94" s="128">
        <f t="shared" si="55"/>
        <v>15.526458333333332</v>
      </c>
      <c r="N94" s="127" t="str">
        <f>IF(VLOOKUP($B94,Takings!$B:$P,13,0)=0,"",VLOOKUP($B94,Takings!$B:$P,13,0))</f>
        <v/>
      </c>
      <c r="O94" s="126">
        <f>IF(VLOOKUP($B94,Takings!$B:$P,14,0)=0,"",VLOOKUP($B94,Takings!$B:$P,14,0))</f>
        <v>10.3</v>
      </c>
      <c r="P94" s="125" t="str">
        <f>IF(VLOOKUP($B94,Takings!$B:$P,15,0)=0,"",VLOOKUP($B94,Takings!$B:$P,15,0))</f>
        <v/>
      </c>
    </row>
    <row r="95" spans="1:16" s="113" customFormat="1" x14ac:dyDescent="0.35">
      <c r="A95" s="133" t="s">
        <v>645</v>
      </c>
      <c r="B95" s="132">
        <v>40275</v>
      </c>
      <c r="C95" s="129">
        <f>SUMIF(Takings!$B:$B,'2010'!$B95,Takings!C:C)</f>
        <v>726.34</v>
      </c>
      <c r="D95" s="119">
        <f>SUMIF(Takings!$B:$B,'2010'!$B95,Takings!D:D)</f>
        <v>0</v>
      </c>
      <c r="E95" s="119">
        <f>SUMIF(Takings!$B:$B,'2010'!$B95,Takings!E:E)</f>
        <v>0</v>
      </c>
      <c r="F95" s="128">
        <f>SUMIF(Takings!$B:$B,'2010'!$B95,Takings!F:F)</f>
        <v>577.25</v>
      </c>
      <c r="G95" s="131">
        <f>SUMIF(Takings!$B:$B,'2010'!$B95,Takings!G:G)</f>
        <v>35</v>
      </c>
      <c r="H95" s="128">
        <f t="shared" si="52"/>
        <v>16.492857142857144</v>
      </c>
      <c r="I95" s="129">
        <f>SUMIF(Takings!$B:$B,'2010'!$B95,Takings!I:I)</f>
        <v>149.09</v>
      </c>
      <c r="J95" s="130">
        <f>SUMIF(Takings!$B:$B,'2010'!$B95,Takings!J:J)</f>
        <v>5</v>
      </c>
      <c r="K95" s="130">
        <f t="shared" si="53"/>
        <v>40</v>
      </c>
      <c r="L95" s="129">
        <f t="shared" si="54"/>
        <v>29.818000000000001</v>
      </c>
      <c r="M95" s="128">
        <f t="shared" si="55"/>
        <v>18.1585</v>
      </c>
      <c r="N95" s="127" t="str">
        <f>IF(VLOOKUP($B95,Takings!$B:$P,13,0)=0,"",VLOOKUP($B95,Takings!$B:$P,13,0))</f>
        <v/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33" t="s">
        <v>645</v>
      </c>
      <c r="B96" s="132">
        <v>40276</v>
      </c>
      <c r="C96" s="129">
        <f>SUMIF(Takings!$B:$B,'2010'!$B96,Takings!C:C)</f>
        <v>976.04</v>
      </c>
      <c r="D96" s="119">
        <f>SUMIF(Takings!$B:$B,'2010'!$B96,Takings!D:D)</f>
        <v>0</v>
      </c>
      <c r="E96" s="119">
        <f>SUMIF(Takings!$B:$B,'2010'!$B96,Takings!E:E)</f>
        <v>0</v>
      </c>
      <c r="F96" s="128">
        <f>SUMIF(Takings!$B:$B,'2010'!$B96,Takings!F:F)</f>
        <v>754.9</v>
      </c>
      <c r="G96" s="131">
        <f>SUMIF(Takings!$B:$B,'2010'!$B96,Takings!G:G)</f>
        <v>30</v>
      </c>
      <c r="H96" s="128">
        <f t="shared" si="52"/>
        <v>25.163333333333334</v>
      </c>
      <c r="I96" s="129">
        <f>SUMIF(Takings!$B:$B,'2010'!$B96,Takings!I:I)</f>
        <v>221.14</v>
      </c>
      <c r="J96" s="130">
        <f>SUMIF(Takings!$B:$B,'2010'!$B96,Takings!J:J)</f>
        <v>3</v>
      </c>
      <c r="K96" s="130">
        <f t="shared" si="53"/>
        <v>33</v>
      </c>
      <c r="L96" s="129">
        <f t="shared" si="54"/>
        <v>73.713333333333324</v>
      </c>
      <c r="M96" s="128">
        <f t="shared" si="55"/>
        <v>29.576969696969694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33" t="s">
        <v>645</v>
      </c>
      <c r="B97" s="132">
        <v>40277</v>
      </c>
      <c r="C97" s="129">
        <f>SUMIF(Takings!$B:$B,'2010'!$B97,Takings!C:C)</f>
        <v>2726.06</v>
      </c>
      <c r="D97" s="119">
        <f>SUMIF(Takings!$B:$B,'2010'!$B97,Takings!D:D)</f>
        <v>0</v>
      </c>
      <c r="E97" s="119">
        <f>SUMIF(Takings!$B:$B,'2010'!$B97,Takings!E:E)</f>
        <v>0</v>
      </c>
      <c r="F97" s="128">
        <f>SUMIF(Takings!$B:$B,'2010'!$B97,Takings!F:F)</f>
        <v>1170.95</v>
      </c>
      <c r="G97" s="131">
        <f>SUMIF(Takings!$B:$B,'2010'!$B97,Takings!G:G)</f>
        <v>42</v>
      </c>
      <c r="H97" s="128">
        <f t="shared" si="52"/>
        <v>27.879761904761907</v>
      </c>
      <c r="I97" s="129">
        <f>SUMIF(Takings!$B:$B,'2010'!$B97,Takings!I:I)</f>
        <v>1553.11</v>
      </c>
      <c r="J97" s="130">
        <f>SUMIF(Takings!$B:$B,'2010'!$B97,Takings!J:J)</f>
        <v>9</v>
      </c>
      <c r="K97" s="130">
        <f t="shared" si="53"/>
        <v>51</v>
      </c>
      <c r="L97" s="129">
        <f t="shared" si="54"/>
        <v>172.56777777777776</v>
      </c>
      <c r="M97" s="128">
        <f t="shared" si="55"/>
        <v>53.412941176470589</v>
      </c>
      <c r="N97" s="127" t="str">
        <f>IF(VLOOKUP($B97,Takings!$B:$P,13,0)=0,"",VLOOKUP($B97,Takings!$B:$P,13,0))</f>
        <v/>
      </c>
      <c r="O97" s="126" t="str">
        <f>IF(VLOOKUP($B97,Takings!$B:$P,14,0)=0,"",VLOOKUP($B97,Takings!$B:$P,14,0))</f>
        <v/>
      </c>
      <c r="P97" s="125" t="str">
        <f>IF(VLOOKUP($B97,Takings!$B:$P,15,0)=0,"",VLOOKUP($B97,Takings!$B:$P,15,0))</f>
        <v/>
      </c>
    </row>
    <row r="98" spans="1:16" s="113" customFormat="1" x14ac:dyDescent="0.35">
      <c r="A98" s="133" t="s">
        <v>645</v>
      </c>
      <c r="B98" s="132">
        <v>40278</v>
      </c>
      <c r="C98" s="129">
        <f>SUMIF(Takings!$B:$B,'2010'!$B98,Takings!C:C)</f>
        <v>922.01</v>
      </c>
      <c r="D98" s="119">
        <f>SUMIF(Takings!$B:$B,'2010'!$B98,Takings!D:D)</f>
        <v>0</v>
      </c>
      <c r="E98" s="119">
        <f>SUMIF(Takings!$B:$B,'2010'!$B98,Takings!E:E)</f>
        <v>0</v>
      </c>
      <c r="F98" s="128">
        <f>SUMIF(Takings!$B:$B,'2010'!$B98,Takings!F:F)</f>
        <v>812.5</v>
      </c>
      <c r="G98" s="131">
        <f>SUMIF(Takings!$B:$B,'2010'!$B98,Takings!G:G)</f>
        <v>30</v>
      </c>
      <c r="H98" s="128">
        <f t="shared" si="52"/>
        <v>27.083333333333332</v>
      </c>
      <c r="I98" s="129">
        <f>SUMIF(Takings!$B:$B,'2010'!$B98,Takings!I:I)</f>
        <v>109.51</v>
      </c>
      <c r="J98" s="130">
        <f>SUMIF(Takings!$B:$B,'2010'!$B98,Takings!J:J)</f>
        <v>3</v>
      </c>
      <c r="K98" s="130">
        <f t="shared" si="53"/>
        <v>33</v>
      </c>
      <c r="L98" s="129">
        <f t="shared" si="54"/>
        <v>36.503333333333337</v>
      </c>
      <c r="M98" s="128">
        <f t="shared" si="55"/>
        <v>27.939696969696968</v>
      </c>
      <c r="N98" s="127" t="str">
        <f>IF(VLOOKUP($B98,Takings!$B:$P,13,0)=0,"",VLOOKUP($B98,Takings!$B:$P,13,0))</f>
        <v/>
      </c>
      <c r="O98" s="126" t="str">
        <f>IF(VLOOKUP($B98,Takings!$B:$P,14,0)=0,"",VLOOKUP($B98,Takings!$B:$P,14,0))</f>
        <v/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40279</v>
      </c>
      <c r="C99" s="119">
        <f>SUM(C93:C98)</f>
        <v>6095.72</v>
      </c>
      <c r="D99" s="119">
        <f>VLOOKUP($B99,Takings!$B:$P,3,0)</f>
        <v>2050.94</v>
      </c>
      <c r="E99" s="122">
        <f>SUM(C99:D99)</f>
        <v>8146.66</v>
      </c>
      <c r="F99" s="118"/>
      <c r="G99" s="121">
        <f>SUM(G93:G98)</f>
        <v>180</v>
      </c>
      <c r="H99" s="118">
        <f>AVERAGE(H93:H98)</f>
        <v>18.64391196013289</v>
      </c>
      <c r="I99" s="119">
        <f>SUM(I93:I98)</f>
        <v>2122.62</v>
      </c>
      <c r="J99" s="120">
        <f>SUM(J93:J98)</f>
        <v>25</v>
      </c>
      <c r="K99" s="120">
        <f>SUM(G99,J99)</f>
        <v>205</v>
      </c>
      <c r="L99" s="119">
        <f>AVERAGE(L93:L98)</f>
        <v>55.092740740740737</v>
      </c>
      <c r="M99" s="118">
        <f>AVERAGE(M93:M98)</f>
        <v>24.102427696078433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33" t="s">
        <v>648</v>
      </c>
      <c r="B100" s="132">
        <v>40280</v>
      </c>
      <c r="C100" s="129">
        <f>SUMIF(Takings!$B:$B,'2010'!$B100,Takings!C:C)</f>
        <v>675.45</v>
      </c>
      <c r="D100" s="119">
        <f>SUMIF(Takings!$B:$B,'2010'!$B100,Takings!D:D)</f>
        <v>0</v>
      </c>
      <c r="E100" s="119">
        <f>SUMIF(Takings!$B:$B,'2010'!$B100,Takings!E:E)</f>
        <v>0</v>
      </c>
      <c r="F100" s="128">
        <f>SUMIF(Takings!$B:$B,'2010'!$B100,Takings!F:F)</f>
        <v>477.7</v>
      </c>
      <c r="G100" s="131">
        <f>SUMIF(Takings!$B:$B,'2010'!$B100,Takings!G:G)</f>
        <v>30</v>
      </c>
      <c r="H100" s="128">
        <f t="shared" ref="H100:H105" si="56">IFERROR(F100/G100,0)</f>
        <v>15.923333333333334</v>
      </c>
      <c r="I100" s="129">
        <f>SUMIF(Takings!$B:$B,'2010'!$B100,Takings!I:I)</f>
        <v>197.75</v>
      </c>
      <c r="J100" s="130">
        <f>SUMIF(Takings!$B:$B,'2010'!$B100,Takings!J:J)</f>
        <v>6</v>
      </c>
      <c r="K100" s="130">
        <f t="shared" ref="K100:K105" si="57">IFERROR(SUM(G100,J100),0)</f>
        <v>36</v>
      </c>
      <c r="L100" s="129">
        <f t="shared" ref="L100:L105" si="58">IFERROR(MEDIAN(I100/J100),0)</f>
        <v>32.958333333333336</v>
      </c>
      <c r="M100" s="128">
        <f t="shared" ref="M100:M105" si="59">IFERROR(SUM(F100,I100)/K100,0)</f>
        <v>18.762500000000003</v>
      </c>
      <c r="N100" s="127" t="str">
        <f>IF(VLOOKUP($B100,Takings!$B:$P,13,0)=0,"",VLOOKUP($B100,Takings!$B:$P,13,0))</f>
        <v/>
      </c>
      <c r="O100" s="126" t="str">
        <f>IF(VLOOKUP($B100,Takings!$B:$P,14,0)=0,"",VLOOKUP($B100,Takings!$B:$P,14,0))</f>
        <v/>
      </c>
      <c r="P100" s="125" t="str">
        <f>IF(VLOOKUP($B100,Takings!$B:$P,15,0)=0,"",VLOOKUP($B100,Takings!$B:$P,15,0))</f>
        <v/>
      </c>
    </row>
    <row r="101" spans="1:16" s="113" customFormat="1" x14ac:dyDescent="0.35">
      <c r="A101" s="133" t="s">
        <v>648</v>
      </c>
      <c r="B101" s="132">
        <v>40281</v>
      </c>
      <c r="C101" s="129">
        <f>SUMIF(Takings!$B:$B,'2010'!$B101,Takings!C:C)</f>
        <v>533.78</v>
      </c>
      <c r="D101" s="119">
        <f>SUMIF(Takings!$B:$B,'2010'!$B101,Takings!D:D)</f>
        <v>0</v>
      </c>
      <c r="E101" s="119">
        <f>SUMIF(Takings!$B:$B,'2010'!$B101,Takings!E:E)</f>
        <v>0</v>
      </c>
      <c r="F101" s="128">
        <f>SUMIF(Takings!$B:$B,'2010'!$B101,Takings!F:F)</f>
        <v>484.74</v>
      </c>
      <c r="G101" s="131">
        <f>SUMIF(Takings!$B:$B,'2010'!$B101,Takings!G:G)</f>
        <v>35</v>
      </c>
      <c r="H101" s="128">
        <f t="shared" si="56"/>
        <v>13.849714285714287</v>
      </c>
      <c r="I101" s="129">
        <f>SUMIF(Takings!$B:$B,'2010'!$B101,Takings!I:I)</f>
        <v>49.08</v>
      </c>
      <c r="J101" s="130">
        <f>SUMIF(Takings!$B:$B,'2010'!$B101,Takings!J:J)</f>
        <v>3</v>
      </c>
      <c r="K101" s="130">
        <f t="shared" si="57"/>
        <v>38</v>
      </c>
      <c r="L101" s="129">
        <f t="shared" si="58"/>
        <v>16.36</v>
      </c>
      <c r="M101" s="128">
        <f t="shared" si="59"/>
        <v>14.047894736842107</v>
      </c>
      <c r="N101" s="127" t="str">
        <f>IF(VLOOKUP($B101,Takings!$B:$P,13,0)=0,"",VLOOKUP($B101,Takings!$B:$P,13,0))</f>
        <v/>
      </c>
      <c r="O101" s="126" t="str">
        <f>IF(VLOOKUP($B101,Takings!$B:$P,14,0)=0,"",VLOOKUP($B101,Takings!$B:$P,14,0))</f>
        <v/>
      </c>
      <c r="P101" s="125" t="str">
        <f>IF(VLOOKUP($B101,Takings!$B:$P,15,0)=0,"",VLOOKUP($B101,Takings!$B:$P,15,0))</f>
        <v/>
      </c>
    </row>
    <row r="102" spans="1:16" s="113" customFormat="1" x14ac:dyDescent="0.35">
      <c r="A102" s="133" t="s">
        <v>648</v>
      </c>
      <c r="B102" s="132">
        <v>40282</v>
      </c>
      <c r="C102" s="129">
        <f>SUMIF(Takings!$B:$B,'2010'!$B102,Takings!C:C)</f>
        <v>902.54</v>
      </c>
      <c r="D102" s="119">
        <f>SUMIF(Takings!$B:$B,'2010'!$B102,Takings!D:D)</f>
        <v>0</v>
      </c>
      <c r="E102" s="119">
        <f>SUMIF(Takings!$B:$B,'2010'!$B102,Takings!E:E)</f>
        <v>0</v>
      </c>
      <c r="F102" s="128">
        <f>SUMIF(Takings!$B:$B,'2010'!$B102,Takings!F:F)</f>
        <v>607</v>
      </c>
      <c r="G102" s="131">
        <f>SUMIF(Takings!$B:$B,'2010'!$B102,Takings!G:G)</f>
        <v>31</v>
      </c>
      <c r="H102" s="128">
        <f t="shared" si="56"/>
        <v>19.580645161290324</v>
      </c>
      <c r="I102" s="129">
        <f>SUMIF(Takings!$B:$B,'2010'!$B102,Takings!I:I)</f>
        <v>295.54000000000002</v>
      </c>
      <c r="J102" s="130">
        <f>SUMIF(Takings!$B:$B,'2010'!$B102,Takings!J:J)</f>
        <v>8</v>
      </c>
      <c r="K102" s="130">
        <f t="shared" si="57"/>
        <v>39</v>
      </c>
      <c r="L102" s="129">
        <f t="shared" si="58"/>
        <v>36.942500000000003</v>
      </c>
      <c r="M102" s="128">
        <f t="shared" si="59"/>
        <v>23.14205128205128</v>
      </c>
      <c r="N102" s="127" t="str">
        <f>IF(VLOOKUP($B102,Takings!$B:$P,13,0)=0,"",VLOOKUP($B102,Takings!$B:$P,13,0))</f>
        <v/>
      </c>
      <c r="O102" s="126" t="str">
        <f>IF(VLOOKUP($B102,Takings!$B:$P,14,0)=0,"",VLOOKUP($B102,Takings!$B:$P,14,0))</f>
        <v/>
      </c>
      <c r="P102" s="125" t="str">
        <f>IF(VLOOKUP($B102,Takings!$B:$P,15,0)=0,"",VLOOKUP($B102,Takings!$B:$P,15,0))</f>
        <v/>
      </c>
    </row>
    <row r="103" spans="1:16" s="113" customFormat="1" x14ac:dyDescent="0.35">
      <c r="A103" s="133" t="s">
        <v>648</v>
      </c>
      <c r="B103" s="132">
        <v>40283</v>
      </c>
      <c r="C103" s="129">
        <f>SUMIF(Takings!$B:$B,'2010'!$B103,Takings!C:C)</f>
        <v>1418</v>
      </c>
      <c r="D103" s="119">
        <f>SUMIF(Takings!$B:$B,'2010'!$B103,Takings!D:D)</f>
        <v>0</v>
      </c>
      <c r="E103" s="119">
        <f>SUMIF(Takings!$B:$B,'2010'!$B103,Takings!E:E)</f>
        <v>0</v>
      </c>
      <c r="F103" s="128">
        <f>SUMIF(Takings!$B:$B,'2010'!$B103,Takings!F:F)</f>
        <v>1047.05</v>
      </c>
      <c r="G103" s="131">
        <f>SUMIF(Takings!$B:$B,'2010'!$B103,Takings!G:G)</f>
        <v>35</v>
      </c>
      <c r="H103" s="128">
        <f t="shared" si="56"/>
        <v>29.915714285714284</v>
      </c>
      <c r="I103" s="129">
        <f>SUMIF(Takings!$B:$B,'2010'!$B103,Takings!I:I)</f>
        <v>370.95</v>
      </c>
      <c r="J103" s="130">
        <f>SUMIF(Takings!$B:$B,'2010'!$B103,Takings!J:J)</f>
        <v>6</v>
      </c>
      <c r="K103" s="130">
        <f t="shared" si="57"/>
        <v>41</v>
      </c>
      <c r="L103" s="129">
        <f t="shared" si="58"/>
        <v>61.824999999999996</v>
      </c>
      <c r="M103" s="128">
        <f t="shared" si="59"/>
        <v>34.585365853658537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33" t="s">
        <v>648</v>
      </c>
      <c r="B104" s="132">
        <v>40284</v>
      </c>
      <c r="C104" s="129">
        <f>SUMIF(Takings!$B:$B,'2010'!$B104,Takings!C:C)</f>
        <v>3241.98</v>
      </c>
      <c r="D104" s="119">
        <f>SUMIF(Takings!$B:$B,'2010'!$B104,Takings!D:D)</f>
        <v>0</v>
      </c>
      <c r="E104" s="119">
        <f>SUMIF(Takings!$B:$B,'2010'!$B104,Takings!E:E)</f>
        <v>0</v>
      </c>
      <c r="F104" s="128">
        <f>SUMIF(Takings!$B:$B,'2010'!$B104,Takings!F:F)</f>
        <v>667.95</v>
      </c>
      <c r="G104" s="131">
        <f>SUMIF(Takings!$B:$B,'2010'!$B104,Takings!G:G)</f>
        <v>38</v>
      </c>
      <c r="H104" s="128">
        <f t="shared" si="56"/>
        <v>17.577631578947368</v>
      </c>
      <c r="I104" s="129">
        <f>SUMIF(Takings!$B:$B,'2010'!$B104,Takings!I:I)</f>
        <v>2844.03</v>
      </c>
      <c r="J104" s="130">
        <f>SUMIF(Takings!$B:$B,'2010'!$B104,Takings!J:J)</f>
        <v>12</v>
      </c>
      <c r="K104" s="130">
        <f t="shared" si="57"/>
        <v>50</v>
      </c>
      <c r="L104" s="129">
        <f t="shared" si="58"/>
        <v>237.00250000000003</v>
      </c>
      <c r="M104" s="128">
        <f t="shared" si="59"/>
        <v>70.23960000000001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33" t="s">
        <v>648</v>
      </c>
      <c r="B105" s="132">
        <v>40285</v>
      </c>
      <c r="C105" s="129">
        <f>SUMIF(Takings!$B:$B,'2010'!$B105,Takings!C:C)</f>
        <v>930.93</v>
      </c>
      <c r="D105" s="119">
        <f>SUMIF(Takings!$B:$B,'2010'!$B105,Takings!D:D)</f>
        <v>0</v>
      </c>
      <c r="E105" s="119">
        <f>SUMIF(Takings!$B:$B,'2010'!$B105,Takings!E:E)</f>
        <v>0</v>
      </c>
      <c r="F105" s="128">
        <f>SUMIF(Takings!$B:$B,'2010'!$B105,Takings!F:F)</f>
        <v>556.95000000000005</v>
      </c>
      <c r="G105" s="131">
        <f>SUMIF(Takings!$B:$B,'2010'!$B105,Takings!G:G)</f>
        <v>27</v>
      </c>
      <c r="H105" s="128">
        <f t="shared" si="56"/>
        <v>20.62777777777778</v>
      </c>
      <c r="I105" s="129">
        <f>SUMIF(Takings!$B:$B,'2010'!$B105,Takings!I:I)</f>
        <v>373.98</v>
      </c>
      <c r="J105" s="130">
        <f>SUMIF(Takings!$B:$B,'2010'!$B105,Takings!J:J)</f>
        <v>10</v>
      </c>
      <c r="K105" s="130">
        <f t="shared" si="57"/>
        <v>37</v>
      </c>
      <c r="L105" s="129">
        <f t="shared" si="58"/>
        <v>37.398000000000003</v>
      </c>
      <c r="M105" s="128">
        <f t="shared" si="59"/>
        <v>25.160270270270271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40286</v>
      </c>
      <c r="C106" s="119">
        <f>SUM(C100:C105)</f>
        <v>7702.68</v>
      </c>
      <c r="D106" s="119">
        <f>VLOOKUP($B106,Takings!$B:$P,3,0)</f>
        <v>3474.16</v>
      </c>
      <c r="E106" s="122">
        <f>SUM(C106:D106)</f>
        <v>11176.84</v>
      </c>
      <c r="F106" s="118"/>
      <c r="G106" s="121">
        <f>SUM(G100:G105)</f>
        <v>196</v>
      </c>
      <c r="H106" s="118">
        <f>AVERAGE(H100:H105)</f>
        <v>19.579136070462898</v>
      </c>
      <c r="I106" s="119">
        <f>SUM(I100:I105)</f>
        <v>4131.33</v>
      </c>
      <c r="J106" s="120">
        <f>SUM(J100:J105)</f>
        <v>45</v>
      </c>
      <c r="K106" s="120">
        <f>SUM(G106,J106)</f>
        <v>241</v>
      </c>
      <c r="L106" s="119">
        <f>AVERAGE(L100:L105)</f>
        <v>70.414388888888894</v>
      </c>
      <c r="M106" s="118">
        <f>AVERAGE(M100:M105)</f>
        <v>30.989613690470375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33" t="s">
        <v>649</v>
      </c>
      <c r="B107" s="132">
        <v>40287</v>
      </c>
      <c r="C107" s="129">
        <f>SUMIF(Takings!$B:$B,'2010'!$B107,Takings!C:C)</f>
        <v>465.44</v>
      </c>
      <c r="D107" s="119">
        <f>SUMIF(Takings!$B:$B,'2010'!$B107,Takings!D:D)</f>
        <v>0</v>
      </c>
      <c r="E107" s="119">
        <f>SUMIF(Takings!$B:$B,'2010'!$B107,Takings!E:E)</f>
        <v>0</v>
      </c>
      <c r="F107" s="128">
        <f>SUMIF(Takings!$B:$B,'2010'!$B107,Takings!F:F)</f>
        <v>271.45</v>
      </c>
      <c r="G107" s="131">
        <f>SUMIF(Takings!$B:$B,'2010'!$B107,Takings!G:G)</f>
        <v>18</v>
      </c>
      <c r="H107" s="128">
        <f t="shared" ref="H107:H112" si="60">IFERROR(F107/G107,0)</f>
        <v>15.080555555555556</v>
      </c>
      <c r="I107" s="129">
        <f>SUMIF(Takings!$B:$B,'2010'!$B107,Takings!I:I)</f>
        <v>193.99</v>
      </c>
      <c r="J107" s="130">
        <f>SUMIF(Takings!$B:$B,'2010'!$B107,Takings!J:J)</f>
        <v>5</v>
      </c>
      <c r="K107" s="130">
        <f t="shared" ref="K107:K112" si="61">IFERROR(SUM(G107,J107),0)</f>
        <v>23</v>
      </c>
      <c r="L107" s="129">
        <f t="shared" ref="L107:L112" si="62">IFERROR(MEDIAN(I107/J107),0)</f>
        <v>38.798000000000002</v>
      </c>
      <c r="M107" s="128">
        <f t="shared" ref="M107:M112" si="63">IFERROR(SUM(F107,I107)/K107,0)</f>
        <v>20.236521739130435</v>
      </c>
      <c r="N107" s="127" t="str">
        <f>IF(VLOOKUP($B107,Takings!$B:$P,13,0)=0,"",VLOOKUP($B107,Takings!$B:$P,13,0))</f>
        <v/>
      </c>
      <c r="O107" s="126" t="str">
        <f>IF(VLOOKUP($B107,Takings!$B:$P,14,0)=0,"",VLOOKUP($B107,Takings!$B:$P,14,0))</f>
        <v/>
      </c>
      <c r="P107" s="125" t="str">
        <f>IF(VLOOKUP($B107,Takings!$B:$P,15,0)=0,"",VLOOKUP($B107,Takings!$B:$P,15,0))</f>
        <v/>
      </c>
    </row>
    <row r="108" spans="1:16" x14ac:dyDescent="0.35">
      <c r="A108" s="133" t="s">
        <v>649</v>
      </c>
      <c r="B108" s="132">
        <v>40288</v>
      </c>
      <c r="C108" s="129">
        <f>SUMIF(Takings!$B:$B,'2010'!$B108,Takings!C:C)</f>
        <v>1223.08</v>
      </c>
      <c r="D108" s="119">
        <f>SUMIF(Takings!$B:$B,'2010'!$B108,Takings!D:D)</f>
        <v>0</v>
      </c>
      <c r="E108" s="119">
        <f>SUMIF(Takings!$B:$B,'2010'!$B108,Takings!E:E)</f>
        <v>0</v>
      </c>
      <c r="F108" s="128">
        <f>SUMIF(Takings!$B:$B,'2010'!$B108,Takings!F:F)</f>
        <v>633.6</v>
      </c>
      <c r="G108" s="131">
        <f>SUMIF(Takings!$B:$B,'2010'!$B108,Takings!G:G)</f>
        <v>46</v>
      </c>
      <c r="H108" s="128">
        <f t="shared" si="60"/>
        <v>13.773913043478261</v>
      </c>
      <c r="I108" s="129">
        <f>SUMIF(Takings!$B:$B,'2010'!$B108,Takings!I:I)</f>
        <v>589.48</v>
      </c>
      <c r="J108" s="130">
        <f>SUMIF(Takings!$B:$B,'2010'!$B108,Takings!J:J)</f>
        <v>6</v>
      </c>
      <c r="K108" s="130">
        <f t="shared" si="61"/>
        <v>52</v>
      </c>
      <c r="L108" s="129">
        <f t="shared" si="62"/>
        <v>98.24666666666667</v>
      </c>
      <c r="M108" s="128">
        <f t="shared" si="63"/>
        <v>23.520769230769229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33" t="s">
        <v>649</v>
      </c>
      <c r="B109" s="132">
        <v>40289</v>
      </c>
      <c r="C109" s="129">
        <f>SUMIF(Takings!$B:$B,'2010'!$B109,Takings!C:C)</f>
        <v>1062.98</v>
      </c>
      <c r="D109" s="119">
        <f>SUMIF(Takings!$B:$B,'2010'!$B109,Takings!D:D)</f>
        <v>0</v>
      </c>
      <c r="E109" s="119">
        <f>SUMIF(Takings!$B:$B,'2010'!$B109,Takings!E:E)</f>
        <v>0</v>
      </c>
      <c r="F109" s="128">
        <f>SUMIF(Takings!$B:$B,'2010'!$B109,Takings!F:F)</f>
        <v>855.72</v>
      </c>
      <c r="G109" s="131">
        <f>SUMIF(Takings!$B:$B,'2010'!$B109,Takings!G:G)</f>
        <v>30</v>
      </c>
      <c r="H109" s="128">
        <f t="shared" si="60"/>
        <v>28.524000000000001</v>
      </c>
      <c r="I109" s="129">
        <f>SUMIF(Takings!$B:$B,'2010'!$B109,Takings!I:I)</f>
        <v>207.26</v>
      </c>
      <c r="J109" s="130">
        <f>SUMIF(Takings!$B:$B,'2010'!$B109,Takings!J:J)</f>
        <v>5</v>
      </c>
      <c r="K109" s="130">
        <f t="shared" si="61"/>
        <v>35</v>
      </c>
      <c r="L109" s="129">
        <f t="shared" si="62"/>
        <v>41.451999999999998</v>
      </c>
      <c r="M109" s="128">
        <f t="shared" si="63"/>
        <v>30.370857142857144</v>
      </c>
      <c r="N109" s="127" t="str">
        <f>IF(VLOOKUP($B109,Takings!$B:$P,13,0)=0,"",VLOOKUP($B109,Takings!$B:$P,13,0))</f>
        <v/>
      </c>
      <c r="O109" s="126">
        <f>IF(VLOOKUP($B109,Takings!$B:$P,14,0)=0,"",VLOOKUP($B109,Takings!$B:$P,14,0))</f>
        <v>49.5</v>
      </c>
      <c r="P109" s="125" t="str">
        <f>IF(VLOOKUP($B109,Takings!$B:$P,15,0)=0,"",VLOOKUP($B109,Takings!$B:$P,15,0))</f>
        <v/>
      </c>
    </row>
    <row r="110" spans="1:16" x14ac:dyDescent="0.35">
      <c r="A110" s="133" t="s">
        <v>649</v>
      </c>
      <c r="B110" s="132">
        <v>40290</v>
      </c>
      <c r="C110" s="129">
        <f>SUMIF(Takings!$B:$B,'2010'!$B110,Takings!C:C)</f>
        <v>1137.57</v>
      </c>
      <c r="D110" s="119">
        <f>SUMIF(Takings!$B:$B,'2010'!$B110,Takings!D:D)</f>
        <v>0</v>
      </c>
      <c r="E110" s="119">
        <f>SUMIF(Takings!$B:$B,'2010'!$B110,Takings!E:E)</f>
        <v>0</v>
      </c>
      <c r="F110" s="128">
        <f>SUMIF(Takings!$B:$B,'2010'!$B110,Takings!F:F)</f>
        <v>656.85</v>
      </c>
      <c r="G110" s="131">
        <f>SUMIF(Takings!$B:$B,'2010'!$B110,Takings!G:G)</f>
        <v>35</v>
      </c>
      <c r="H110" s="128">
        <f t="shared" si="60"/>
        <v>18.767142857142858</v>
      </c>
      <c r="I110" s="129">
        <f>SUMIF(Takings!$B:$B,'2010'!$B110,Takings!I:I)</f>
        <v>480.72</v>
      </c>
      <c r="J110" s="130">
        <f>SUMIF(Takings!$B:$B,'2010'!$B110,Takings!J:J)</f>
        <v>11</v>
      </c>
      <c r="K110" s="130">
        <f t="shared" si="61"/>
        <v>46</v>
      </c>
      <c r="L110" s="129">
        <f t="shared" si="62"/>
        <v>43.701818181818183</v>
      </c>
      <c r="M110" s="128">
        <f t="shared" si="63"/>
        <v>24.729782608695654</v>
      </c>
      <c r="N110" s="127" t="str">
        <f>IF(VLOOKUP($B110,Takings!$B:$P,13,0)=0,"",VLOOKUP($B110,Takings!$B:$P,13,0))</f>
        <v/>
      </c>
      <c r="O110" s="126">
        <f>IF(VLOOKUP($B110,Takings!$B:$P,14,0)=0,"",VLOOKUP($B110,Takings!$B:$P,14,0))</f>
        <v>-49.25</v>
      </c>
      <c r="P110" s="125" t="str">
        <f>IF(VLOOKUP($B110,Takings!$B:$P,15,0)=0,"",VLOOKUP($B110,Takings!$B:$P,15,0))</f>
        <v/>
      </c>
    </row>
    <row r="111" spans="1:16" x14ac:dyDescent="0.35">
      <c r="A111" s="133" t="s">
        <v>649</v>
      </c>
      <c r="B111" s="132">
        <v>40291</v>
      </c>
      <c r="C111" s="129">
        <f>SUMIF(Takings!$B:$B,'2010'!$B111,Takings!C:C)</f>
        <v>2848.28</v>
      </c>
      <c r="D111" s="119">
        <f>SUMIF(Takings!$B:$B,'2010'!$B111,Takings!D:D)</f>
        <v>0</v>
      </c>
      <c r="E111" s="119">
        <f>SUMIF(Takings!$B:$B,'2010'!$B111,Takings!E:E)</f>
        <v>0</v>
      </c>
      <c r="F111" s="128">
        <f>SUMIF(Takings!$B:$B,'2010'!$B111,Takings!F:F)</f>
        <v>947.1</v>
      </c>
      <c r="G111" s="131">
        <f>SUMIF(Takings!$B:$B,'2010'!$B111,Takings!G:G)</f>
        <v>39</v>
      </c>
      <c r="H111" s="128">
        <f t="shared" si="60"/>
        <v>24.284615384615385</v>
      </c>
      <c r="I111" s="129">
        <f>SUMIF(Takings!$B:$B,'2010'!$B111,Takings!I:I)</f>
        <v>1901.18</v>
      </c>
      <c r="J111" s="130">
        <f>SUMIF(Takings!$B:$B,'2010'!$B111,Takings!J:J)</f>
        <v>15</v>
      </c>
      <c r="K111" s="130">
        <f t="shared" si="61"/>
        <v>54</v>
      </c>
      <c r="L111" s="129">
        <f t="shared" si="62"/>
        <v>126.74533333333333</v>
      </c>
      <c r="M111" s="128">
        <f t="shared" si="63"/>
        <v>52.745925925925931</v>
      </c>
      <c r="N111" s="127" t="str">
        <f>IF(VLOOKUP($B111,Takings!$B:$P,13,0)=0,"",VLOOKUP($B111,Takings!$B:$P,13,0))</f>
        <v/>
      </c>
      <c r="O111" s="126">
        <f>IF(VLOOKUP($B111,Takings!$B:$P,14,0)=0,"",VLOOKUP($B111,Takings!$B:$P,14,0))</f>
        <v>0.05</v>
      </c>
      <c r="P111" s="125" t="str">
        <f>IF(VLOOKUP($B111,Takings!$B:$P,15,0)=0,"",VLOOKUP($B111,Takings!$B:$P,15,0))</f>
        <v/>
      </c>
    </row>
    <row r="112" spans="1:16" x14ac:dyDescent="0.35">
      <c r="A112" s="133" t="s">
        <v>649</v>
      </c>
      <c r="B112" s="132">
        <v>40292</v>
      </c>
      <c r="C112" s="129">
        <f>SUMIF(Takings!$B:$B,'2010'!$B112,Takings!C:C)</f>
        <v>2049.87</v>
      </c>
      <c r="D112" s="119">
        <f>SUMIF(Takings!$B:$B,'2010'!$B112,Takings!D:D)</f>
        <v>0</v>
      </c>
      <c r="E112" s="119">
        <f>SUMIF(Takings!$B:$B,'2010'!$B112,Takings!E:E)</f>
        <v>0</v>
      </c>
      <c r="F112" s="128">
        <f>SUMIF(Takings!$B:$B,'2010'!$B112,Takings!F:F)</f>
        <v>1082.8499999999999</v>
      </c>
      <c r="G112" s="131">
        <f>SUMIF(Takings!$B:$B,'2010'!$B112,Takings!G:G)</f>
        <v>29</v>
      </c>
      <c r="H112" s="128">
        <f t="shared" si="60"/>
        <v>37.339655172413792</v>
      </c>
      <c r="I112" s="129">
        <f>SUMIF(Takings!$B:$B,'2010'!$B112,Takings!I:I)</f>
        <v>1588.92</v>
      </c>
      <c r="J112" s="130">
        <f>SUMIF(Takings!$B:$B,'2010'!$B112,Takings!J:J)</f>
        <v>15</v>
      </c>
      <c r="K112" s="130">
        <f t="shared" si="61"/>
        <v>44</v>
      </c>
      <c r="L112" s="129">
        <f t="shared" si="62"/>
        <v>105.92800000000001</v>
      </c>
      <c r="M112" s="128">
        <f t="shared" si="63"/>
        <v>60.722045454545452</v>
      </c>
      <c r="N112" s="127" t="str">
        <f>IF(VLOOKUP($B112,Takings!$B:$P,13,0)=0,"",VLOOKUP($B112,Takings!$B:$P,13,0))</f>
        <v/>
      </c>
      <c r="O112" s="126" t="str">
        <f>IF(VLOOKUP($B112,Takings!$B:$P,14,0)=0,"",VLOOKUP($B112,Takings!$B:$P,14,0))</f>
        <v/>
      </c>
      <c r="P112" s="125" t="str">
        <f>IF(VLOOKUP($B112,Takings!$B:$P,15,0)=0,"",VLOOKUP($B112,Takings!$B:$P,15,0))</f>
        <v/>
      </c>
    </row>
    <row r="113" spans="1:16" x14ac:dyDescent="0.35">
      <c r="A113" s="124"/>
      <c r="B113" s="123">
        <v>40293</v>
      </c>
      <c r="C113" s="119">
        <f>SUM(C107:C112)</f>
        <v>8787.2200000000012</v>
      </c>
      <c r="D113" s="119">
        <f>VLOOKUP($B113,Takings!$B:$P,3,0)</f>
        <v>3214.11</v>
      </c>
      <c r="E113" s="122">
        <f>SUM(C113:D113)</f>
        <v>12001.330000000002</v>
      </c>
      <c r="F113" s="118"/>
      <c r="G113" s="121">
        <f>SUM(G107:G112)</f>
        <v>197</v>
      </c>
      <c r="H113" s="118">
        <f>AVERAGE(H107:H112)</f>
        <v>22.961647002200976</v>
      </c>
      <c r="I113" s="119">
        <f>SUM(I107:I112)</f>
        <v>4961.55</v>
      </c>
      <c r="J113" s="120">
        <f>SUM(J107:J112)</f>
        <v>57</v>
      </c>
      <c r="K113" s="120">
        <f>SUM(G113,J113)</f>
        <v>254</v>
      </c>
      <c r="L113" s="119">
        <f>AVERAGE(L107:L112)</f>
        <v>75.811969696969697</v>
      </c>
      <c r="M113" s="118">
        <f>AVERAGE(M107:M112)</f>
        <v>35.387650350320641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43" t="s">
        <v>652</v>
      </c>
      <c r="B114" s="142">
        <v>40294</v>
      </c>
      <c r="C114" s="138">
        <f>SUMIF(Takings!$B:$B,'2010'!$B114,Takings!C:C)</f>
        <v>0</v>
      </c>
      <c r="D114" s="119">
        <f>SUMIF(Takings!$B:$B,'2010'!$B114,Takings!D:D)</f>
        <v>0</v>
      </c>
      <c r="E114" s="119">
        <f>SUMIF(Takings!$B:$B,'2010'!$B114,Takings!E:E)</f>
        <v>0</v>
      </c>
      <c r="F114" s="140">
        <f>SUMIF(Takings!$B:$B,'2010'!$B114,Takings!F:F)</f>
        <v>0</v>
      </c>
      <c r="G114" s="141">
        <f>SUMIF(Takings!$B:$B,'2010'!$B114,Takings!G:G)</f>
        <v>0</v>
      </c>
      <c r="H114" s="140">
        <f t="shared" ref="H114:H119" si="64">IFERROR(F114/G114,0)</f>
        <v>0</v>
      </c>
      <c r="I114" s="138">
        <f>SUMIF(Takings!$B:$B,'2010'!$B114,Takings!I:I)</f>
        <v>0</v>
      </c>
      <c r="J114" s="139">
        <f>SUMIF(Takings!$B:$B,'2010'!$B114,Takings!J:J)</f>
        <v>0</v>
      </c>
      <c r="K114" s="139">
        <f t="shared" ref="K114:K119" si="65">IFERROR(SUM(G114,J114),0)</f>
        <v>0</v>
      </c>
      <c r="L114" s="138">
        <f t="shared" ref="L114:L119" si="66">IFERROR(MEDIAN(I114/J114),0)</f>
        <v>0</v>
      </c>
      <c r="M114" s="140">
        <f t="shared" ref="M114:M119" si="67">IFERROR(SUM(F114,I114)/K114,0)</f>
        <v>0</v>
      </c>
      <c r="N114" s="137" t="str">
        <f>IF(VLOOKUP($B114,Takings!$B:$P,13,0)=0,"",VLOOKUP($B114,Takings!$B:$P,13,0))</f>
        <v>ANZAC DAY</v>
      </c>
      <c r="O114" s="136" t="str">
        <f>IF(VLOOKUP($B114,Takings!$B:$P,14,0)=0,"",VLOOKUP($B114,Takings!$B:$P,14,0))</f>
        <v/>
      </c>
      <c r="P114" s="135" t="str">
        <f>IF(VLOOKUP($B114,Takings!$B:$P,15,0)=0,"",VLOOKUP($B114,Takings!$B:$P,15,0))</f>
        <v/>
      </c>
    </row>
    <row r="115" spans="1:16" x14ac:dyDescent="0.35">
      <c r="A115" s="133" t="s">
        <v>652</v>
      </c>
      <c r="B115" s="132">
        <v>40295</v>
      </c>
      <c r="C115" s="129">
        <f>SUMIF(Takings!$B:$B,'2010'!$B115,Takings!C:C)</f>
        <v>938.52</v>
      </c>
      <c r="D115" s="119">
        <f>SUMIF(Takings!$B:$B,'2010'!$B115,Takings!D:D)</f>
        <v>0</v>
      </c>
      <c r="E115" s="119">
        <f>SUMIF(Takings!$B:$B,'2010'!$B115,Takings!E:E)</f>
        <v>0</v>
      </c>
      <c r="F115" s="128">
        <f>SUMIF(Takings!$B:$B,'2010'!$B115,Takings!F:F)</f>
        <v>629.4</v>
      </c>
      <c r="G115" s="131">
        <f>SUMIF(Takings!$B:$B,'2010'!$B115,Takings!G:G)</f>
        <v>43</v>
      </c>
      <c r="H115" s="128">
        <f t="shared" si="64"/>
        <v>14.63720930232558</v>
      </c>
      <c r="I115" s="129">
        <f>SUMIF(Takings!$B:$B,'2010'!$B115,Takings!I:I)</f>
        <v>309.12</v>
      </c>
      <c r="J115" s="130">
        <f>SUMIF(Takings!$B:$B,'2010'!$B115,Takings!J:J)</f>
        <v>5</v>
      </c>
      <c r="K115" s="130">
        <f t="shared" si="65"/>
        <v>48</v>
      </c>
      <c r="L115" s="129">
        <f t="shared" si="66"/>
        <v>61.823999999999998</v>
      </c>
      <c r="M115" s="128">
        <f t="shared" si="67"/>
        <v>19.552499999999998</v>
      </c>
      <c r="N115" s="127" t="str">
        <f>IF(VLOOKUP($B115,Takings!$B:$P,13,0)=0,"",VLOOKUP($B115,Takings!$B:$P,13,0))</f>
        <v/>
      </c>
      <c r="O115" s="126" t="str">
        <f>IF(VLOOKUP($B115,Takings!$B:$P,14,0)=0,"",VLOOKUP($B115,Takings!$B:$P,14,0))</f>
        <v/>
      </c>
      <c r="P115" s="125" t="str">
        <f>IF(VLOOKUP($B115,Takings!$B:$P,15,0)=0,"",VLOOKUP($B115,Takings!$B:$P,15,0))</f>
        <v/>
      </c>
    </row>
    <row r="116" spans="1:16" x14ac:dyDescent="0.35">
      <c r="A116" s="133" t="s">
        <v>652</v>
      </c>
      <c r="B116" s="132">
        <v>40296</v>
      </c>
      <c r="C116" s="129">
        <f>SUMIF(Takings!$B:$B,'2010'!$B116,Takings!C:C)</f>
        <v>1221.3699999999999</v>
      </c>
      <c r="D116" s="119">
        <f>SUMIF(Takings!$B:$B,'2010'!$B116,Takings!D:D)</f>
        <v>0</v>
      </c>
      <c r="E116" s="119">
        <f>SUMIF(Takings!$B:$B,'2010'!$B116,Takings!E:E)</f>
        <v>0</v>
      </c>
      <c r="F116" s="128">
        <f>SUMIF(Takings!$B:$B,'2010'!$B116,Takings!F:F)</f>
        <v>794.9</v>
      </c>
      <c r="G116" s="131">
        <f>SUMIF(Takings!$B:$B,'2010'!$B116,Takings!G:G)</f>
        <v>37</v>
      </c>
      <c r="H116" s="128">
        <f t="shared" si="64"/>
        <v>21.483783783783782</v>
      </c>
      <c r="I116" s="129">
        <f>SUMIF(Takings!$B:$B,'2010'!$B116,Takings!I:I)</f>
        <v>426.47</v>
      </c>
      <c r="J116" s="130">
        <f>SUMIF(Takings!$B:$B,'2010'!$B116,Takings!J:J)</f>
        <v>12</v>
      </c>
      <c r="K116" s="130">
        <f t="shared" si="65"/>
        <v>49</v>
      </c>
      <c r="L116" s="129">
        <f t="shared" si="66"/>
        <v>35.539166666666667</v>
      </c>
      <c r="M116" s="128">
        <f t="shared" si="67"/>
        <v>24.925918367346938</v>
      </c>
      <c r="N116" s="127" t="str">
        <f>IF(VLOOKUP($B116,Takings!$B:$P,13,0)=0,"",VLOOKUP($B116,Takings!$B:$P,13,0))</f>
        <v/>
      </c>
      <c r="O116" s="126" t="str">
        <f>IF(VLOOKUP($B116,Takings!$B:$P,14,0)=0,"",VLOOKUP($B116,Takings!$B:$P,14,0))</f>
        <v/>
      </c>
      <c r="P116" s="125" t="str">
        <f>IF(VLOOKUP($B116,Takings!$B:$P,15,0)=0,"",VLOOKUP($B116,Takings!$B:$P,15,0))</f>
        <v/>
      </c>
    </row>
    <row r="117" spans="1:16" x14ac:dyDescent="0.35">
      <c r="A117" s="133" t="s">
        <v>652</v>
      </c>
      <c r="B117" s="132">
        <v>40297</v>
      </c>
      <c r="C117" s="129">
        <f>SUMIF(Takings!$B:$B,'2010'!$B117,Takings!C:C)</f>
        <v>1454.06</v>
      </c>
      <c r="D117" s="119">
        <f>SUMIF(Takings!$B:$B,'2010'!$B117,Takings!D:D)</f>
        <v>0</v>
      </c>
      <c r="E117" s="119">
        <f>SUMIF(Takings!$B:$B,'2010'!$B117,Takings!E:E)</f>
        <v>0</v>
      </c>
      <c r="F117" s="128">
        <f>SUMIF(Takings!$B:$B,'2010'!$B117,Takings!F:F)</f>
        <v>809.35</v>
      </c>
      <c r="G117" s="131">
        <f>SUMIF(Takings!$B:$B,'2010'!$B117,Takings!G:G)</f>
        <v>40</v>
      </c>
      <c r="H117" s="128">
        <f t="shared" si="64"/>
        <v>20.233750000000001</v>
      </c>
      <c r="I117" s="129">
        <f>SUMIF(Takings!$B:$B,'2010'!$B117,Takings!I:I)</f>
        <v>644.71</v>
      </c>
      <c r="J117" s="130">
        <f>SUMIF(Takings!$B:$B,'2010'!$B117,Takings!J:J)</f>
        <v>9</v>
      </c>
      <c r="K117" s="130">
        <f t="shared" si="65"/>
        <v>49</v>
      </c>
      <c r="L117" s="129">
        <f t="shared" si="66"/>
        <v>71.634444444444455</v>
      </c>
      <c r="M117" s="128">
        <f t="shared" si="67"/>
        <v>29.674693877551018</v>
      </c>
      <c r="N117" s="127" t="str">
        <f>IF(VLOOKUP($B117,Takings!$B:$P,13,0)=0,"",VLOOKUP($B117,Takings!$B:$P,13,0))</f>
        <v/>
      </c>
      <c r="O117" s="126" t="str">
        <f>IF(VLOOKUP($B117,Takings!$B:$P,14,0)=0,"",VLOOKUP($B117,Takings!$B:$P,14,0))</f>
        <v/>
      </c>
      <c r="P117" s="125" t="str">
        <f>IF(VLOOKUP($B117,Takings!$B:$P,15,0)=0,"",VLOOKUP($B117,Takings!$B:$P,15,0))</f>
        <v/>
      </c>
    </row>
    <row r="118" spans="1:16" x14ac:dyDescent="0.35">
      <c r="A118" s="133" t="s">
        <v>652</v>
      </c>
      <c r="B118" s="132">
        <v>40298</v>
      </c>
      <c r="C118" s="129">
        <f>SUMIF(Takings!$B:$B,'2010'!$B118,Takings!C:C)</f>
        <v>1408.5</v>
      </c>
      <c r="D118" s="119">
        <f>SUMIF(Takings!$B:$B,'2010'!$B118,Takings!D:D)</f>
        <v>0</v>
      </c>
      <c r="E118" s="119">
        <f>SUMIF(Takings!$B:$B,'2010'!$B118,Takings!E:E)</f>
        <v>0</v>
      </c>
      <c r="F118" s="128">
        <f>SUMIF(Takings!$B:$B,'2010'!$B118,Takings!F:F)</f>
        <v>984.05</v>
      </c>
      <c r="G118" s="131">
        <f>SUMIF(Takings!$B:$B,'2010'!$B118,Takings!G:G)</f>
        <v>39</v>
      </c>
      <c r="H118" s="128">
        <f t="shared" si="64"/>
        <v>25.23205128205128</v>
      </c>
      <c r="I118" s="129">
        <f>SUMIF(Takings!$B:$B,'2010'!$B118,Takings!I:I)</f>
        <v>424.45</v>
      </c>
      <c r="J118" s="130">
        <f>SUMIF(Takings!$B:$B,'2010'!$B118,Takings!J:J)</f>
        <v>6</v>
      </c>
      <c r="K118" s="130">
        <f t="shared" si="65"/>
        <v>45</v>
      </c>
      <c r="L118" s="129">
        <f t="shared" si="66"/>
        <v>70.74166666666666</v>
      </c>
      <c r="M118" s="128">
        <f t="shared" si="67"/>
        <v>31.3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33" t="s">
        <v>652</v>
      </c>
      <c r="B119" s="132">
        <v>40299</v>
      </c>
      <c r="C119" s="129">
        <f>SUMIF(Takings!$B:$B,'2010'!$B119,Takings!C:C)</f>
        <v>1219.58</v>
      </c>
      <c r="D119" s="119">
        <f>SUMIF(Takings!$B:$B,'2010'!$B119,Takings!D:D)</f>
        <v>0</v>
      </c>
      <c r="E119" s="119">
        <f>SUMIF(Takings!$B:$B,'2010'!$B119,Takings!E:E)</f>
        <v>0</v>
      </c>
      <c r="F119" s="128">
        <f>SUMIF(Takings!$B:$B,'2010'!$B119,Takings!F:F)</f>
        <v>604.04999999999995</v>
      </c>
      <c r="G119" s="131">
        <f>SUMIF(Takings!$B:$B,'2010'!$B119,Takings!G:G)</f>
        <v>24</v>
      </c>
      <c r="H119" s="128">
        <f t="shared" si="64"/>
        <v>25.168749999999999</v>
      </c>
      <c r="I119" s="129">
        <f>SUMIF(Takings!$B:$B,'2010'!$B119,Takings!I:I)</f>
        <v>615.53</v>
      </c>
      <c r="J119" s="130">
        <f>SUMIF(Takings!$B:$B,'2010'!$B119,Takings!J:J)</f>
        <v>5</v>
      </c>
      <c r="K119" s="130">
        <f t="shared" si="65"/>
        <v>29</v>
      </c>
      <c r="L119" s="129">
        <f t="shared" si="66"/>
        <v>123.10599999999999</v>
      </c>
      <c r="M119" s="128">
        <f t="shared" si="67"/>
        <v>42.054482758620686</v>
      </c>
      <c r="N119" s="127" t="str">
        <f>IF(VLOOKUP($B119,Takings!$B:$P,13,0)=0,"",VLOOKUP($B119,Takings!$B:$P,13,0))</f>
        <v xml:space="preserve"> </v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40300</v>
      </c>
      <c r="C120" s="119">
        <f>SUM(C114:C119)</f>
        <v>6242.03</v>
      </c>
      <c r="D120" s="119">
        <f>VLOOKUP($B120,Takings!$B:$P,3,0)</f>
        <v>3840.77</v>
      </c>
      <c r="E120" s="122">
        <f>SUM(C120:D120)</f>
        <v>10082.799999999999</v>
      </c>
      <c r="F120" s="118"/>
      <c r="G120" s="121">
        <f>SUM(G114:G119)</f>
        <v>183</v>
      </c>
      <c r="H120" s="118">
        <f>AVERAGE(H114:H119)</f>
        <v>17.792590728026774</v>
      </c>
      <c r="I120" s="119">
        <f>SUM(I114:I119)</f>
        <v>2420.2800000000002</v>
      </c>
      <c r="J120" s="120">
        <f>SUM(J114:J119)</f>
        <v>37</v>
      </c>
      <c r="K120" s="120">
        <f>SUM(G120,J120)</f>
        <v>220</v>
      </c>
      <c r="L120" s="119">
        <f>AVERAGE(L114:L119)</f>
        <v>60.474212962962959</v>
      </c>
      <c r="M120" s="118">
        <f>AVERAGE(M114:M119)</f>
        <v>24.584599167253106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43" t="s">
        <v>653</v>
      </c>
      <c r="B121" s="142">
        <v>40301</v>
      </c>
      <c r="C121" s="138">
        <f>SUMIF(Takings!$B:$B,'2010'!$B121,Takings!C:C)</f>
        <v>0</v>
      </c>
      <c r="D121" s="119">
        <f>SUMIF(Takings!$B:$B,'2010'!$B121,Takings!D:D)</f>
        <v>0</v>
      </c>
      <c r="E121" s="119">
        <f>SUMIF(Takings!$B:$B,'2010'!$B121,Takings!E:E)</f>
        <v>0</v>
      </c>
      <c r="F121" s="140">
        <f>SUMIF(Takings!$B:$B,'2010'!$B121,Takings!F:F)</f>
        <v>0</v>
      </c>
      <c r="G121" s="141">
        <f>SUMIF(Takings!$B:$B,'2010'!$B121,Takings!G:G)</f>
        <v>0</v>
      </c>
      <c r="H121" s="140">
        <f t="shared" ref="H121:H126" si="68">IFERROR(F121/G121,0)</f>
        <v>0</v>
      </c>
      <c r="I121" s="138">
        <f>SUMIF(Takings!$B:$B,'2010'!$B121,Takings!I:I)</f>
        <v>0</v>
      </c>
      <c r="J121" s="139">
        <f>SUMIF(Takings!$B:$B,'2010'!$B121,Takings!J:J)</f>
        <v>0</v>
      </c>
      <c r="K121" s="139">
        <f t="shared" ref="K121:K126" si="69">IFERROR(SUM(G121,J121),0)</f>
        <v>0</v>
      </c>
      <c r="L121" s="138">
        <f t="shared" ref="L121:L126" si="70">IFERROR(MEDIAN(I121/J121),0)</f>
        <v>0</v>
      </c>
      <c r="M121" s="140">
        <f t="shared" ref="M121:M126" si="71">IFERROR(SUM(F121,I121)/K121,0)</f>
        <v>0</v>
      </c>
      <c r="N121" s="137" t="str">
        <f>IF(VLOOKUP($B121,Takings!$B:$P,13,0)=0,"",VLOOKUP($B121,Takings!$B:$P,13,0))</f>
        <v>LABOUR DAY</v>
      </c>
      <c r="O121" s="136" t="str">
        <f>IF(VLOOKUP($B121,Takings!$B:$P,14,0)=0,"",VLOOKUP($B121,Takings!$B:$P,14,0))</f>
        <v/>
      </c>
      <c r="P121" s="135" t="str">
        <f>IF(VLOOKUP($B121,Takings!$B:$P,15,0)=0,"",VLOOKUP($B121,Takings!$B:$P,15,0))</f>
        <v/>
      </c>
    </row>
    <row r="122" spans="1:16" x14ac:dyDescent="0.35">
      <c r="A122" s="133" t="s">
        <v>653</v>
      </c>
      <c r="B122" s="132">
        <v>40302</v>
      </c>
      <c r="C122" s="129">
        <f>SUMIF(Takings!$B:$B,'2010'!$B122,Takings!C:C)</f>
        <v>1147.28</v>
      </c>
      <c r="D122" s="119">
        <f>SUMIF(Takings!$B:$B,'2010'!$B122,Takings!D:D)</f>
        <v>0</v>
      </c>
      <c r="E122" s="119">
        <f>SUMIF(Takings!$B:$B,'2010'!$B122,Takings!E:E)</f>
        <v>0</v>
      </c>
      <c r="F122" s="128">
        <f>SUMIF(Takings!$B:$B,'2010'!$B122,Takings!F:F)</f>
        <v>637.9</v>
      </c>
      <c r="G122" s="131">
        <f>SUMIF(Takings!$B:$B,'2010'!$B122,Takings!G:G)</f>
        <v>38</v>
      </c>
      <c r="H122" s="128">
        <f t="shared" si="68"/>
        <v>16.786842105263158</v>
      </c>
      <c r="I122" s="129">
        <f>SUMIF(Takings!$B:$B,'2010'!$B122,Takings!I:I)</f>
        <v>509.39</v>
      </c>
      <c r="J122" s="130">
        <f>SUMIF(Takings!$B:$B,'2010'!$B122,Takings!J:J)</f>
        <v>14</v>
      </c>
      <c r="K122" s="130">
        <f t="shared" si="69"/>
        <v>52</v>
      </c>
      <c r="L122" s="129">
        <f t="shared" si="70"/>
        <v>36.384999999999998</v>
      </c>
      <c r="M122" s="128">
        <f t="shared" si="71"/>
        <v>22.06326923076923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33" t="s">
        <v>653</v>
      </c>
      <c r="B123" s="132">
        <v>40303</v>
      </c>
      <c r="C123" s="129">
        <f>SUMIF(Takings!$B:$B,'2010'!$B123,Takings!C:C)</f>
        <v>870.39</v>
      </c>
      <c r="D123" s="119">
        <f>SUMIF(Takings!$B:$B,'2010'!$B123,Takings!D:D)</f>
        <v>0</v>
      </c>
      <c r="E123" s="119">
        <f>SUMIF(Takings!$B:$B,'2010'!$B123,Takings!E:E)</f>
        <v>0</v>
      </c>
      <c r="F123" s="128">
        <f>SUMIF(Takings!$B:$B,'2010'!$B123,Takings!F:F)</f>
        <v>627.4</v>
      </c>
      <c r="G123" s="131">
        <f>SUMIF(Takings!$B:$B,'2010'!$B123,Takings!G:G)</f>
        <v>33</v>
      </c>
      <c r="H123" s="128">
        <f t="shared" si="68"/>
        <v>19.012121212121212</v>
      </c>
      <c r="I123" s="129">
        <f>SUMIF(Takings!$B:$B,'2010'!$B123,Takings!I:I)</f>
        <v>242.99</v>
      </c>
      <c r="J123" s="130">
        <f>SUMIF(Takings!$B:$B,'2010'!$B123,Takings!J:J)</f>
        <v>9</v>
      </c>
      <c r="K123" s="130">
        <f t="shared" si="69"/>
        <v>42</v>
      </c>
      <c r="L123" s="129">
        <f t="shared" si="70"/>
        <v>26.998888888888889</v>
      </c>
      <c r="M123" s="128">
        <f t="shared" si="71"/>
        <v>20.723571428571429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33" t="s">
        <v>653</v>
      </c>
      <c r="B124" s="132">
        <v>40304</v>
      </c>
      <c r="C124" s="129">
        <f>SUMIF(Takings!$B:$B,'2010'!$B124,Takings!C:C)</f>
        <v>995.17</v>
      </c>
      <c r="D124" s="119">
        <f>SUMIF(Takings!$B:$B,'2010'!$B124,Takings!D:D)</f>
        <v>0</v>
      </c>
      <c r="E124" s="119">
        <f>SUMIF(Takings!$B:$B,'2010'!$B124,Takings!E:E)</f>
        <v>0</v>
      </c>
      <c r="F124" s="128">
        <f>SUMIF(Takings!$B:$B,'2010'!$B124,Takings!F:F)</f>
        <v>704</v>
      </c>
      <c r="G124" s="131">
        <f>SUMIF(Takings!$B:$B,'2010'!$B124,Takings!G:G)</f>
        <v>37</v>
      </c>
      <c r="H124" s="128">
        <f t="shared" si="68"/>
        <v>19.027027027027028</v>
      </c>
      <c r="I124" s="129">
        <f>SUMIF(Takings!$B:$B,'2010'!$B124,Takings!I:I)</f>
        <v>291.17</v>
      </c>
      <c r="J124" s="130">
        <f>SUMIF(Takings!$B:$B,'2010'!$B124,Takings!J:J)</f>
        <v>5</v>
      </c>
      <c r="K124" s="130">
        <f t="shared" si="69"/>
        <v>42</v>
      </c>
      <c r="L124" s="129">
        <f t="shared" si="70"/>
        <v>58.234000000000002</v>
      </c>
      <c r="M124" s="128">
        <f t="shared" si="71"/>
        <v>23.694523809523812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33" t="s">
        <v>653</v>
      </c>
      <c r="B125" s="132">
        <v>40305</v>
      </c>
      <c r="C125" s="129">
        <f>SUMIF(Takings!$B:$B,'2010'!$B125,Takings!C:C)</f>
        <v>2473.96</v>
      </c>
      <c r="D125" s="119">
        <f>SUMIF(Takings!$B:$B,'2010'!$B125,Takings!D:D)</f>
        <v>0</v>
      </c>
      <c r="E125" s="119">
        <f>SUMIF(Takings!$B:$B,'2010'!$B125,Takings!E:E)</f>
        <v>0</v>
      </c>
      <c r="F125" s="128">
        <f>SUMIF(Takings!$B:$B,'2010'!$B125,Takings!F:F)</f>
        <v>938.15</v>
      </c>
      <c r="G125" s="131">
        <f>SUMIF(Takings!$B:$B,'2010'!$B125,Takings!G:G)</f>
        <v>49</v>
      </c>
      <c r="H125" s="128">
        <f t="shared" si="68"/>
        <v>19.145918367346937</v>
      </c>
      <c r="I125" s="129">
        <f>SUMIF(Takings!$B:$B,'2010'!$B125,Takings!I:I)</f>
        <v>1535.81</v>
      </c>
      <c r="J125" s="130">
        <f>SUMIF(Takings!$B:$B,'2010'!$B125,Takings!J:J)</f>
        <v>8</v>
      </c>
      <c r="K125" s="130">
        <f t="shared" si="69"/>
        <v>57</v>
      </c>
      <c r="L125" s="129">
        <f t="shared" si="70"/>
        <v>191.97624999999999</v>
      </c>
      <c r="M125" s="128">
        <f t="shared" si="71"/>
        <v>43.402807017543857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33" t="s">
        <v>653</v>
      </c>
      <c r="B126" s="132">
        <v>40306</v>
      </c>
      <c r="C126" s="129">
        <f>SUMIF(Takings!$B:$B,'2010'!$B126,Takings!C:C)</f>
        <v>762.88</v>
      </c>
      <c r="D126" s="119">
        <f>SUMIF(Takings!$B:$B,'2010'!$B126,Takings!D:D)</f>
        <v>0</v>
      </c>
      <c r="E126" s="119">
        <f>SUMIF(Takings!$B:$B,'2010'!$B126,Takings!E:E)</f>
        <v>0</v>
      </c>
      <c r="F126" s="128">
        <f>SUMIF(Takings!$B:$B,'2010'!$B126,Takings!F:F)</f>
        <v>618.95000000000005</v>
      </c>
      <c r="G126" s="131">
        <f>SUMIF(Takings!$B:$B,'2010'!$B126,Takings!G:G)</f>
        <v>21</v>
      </c>
      <c r="H126" s="128">
        <f t="shared" si="68"/>
        <v>29.473809523809525</v>
      </c>
      <c r="I126" s="129">
        <f>SUMIF(Takings!$B:$B,'2010'!$B126,Takings!I:I)</f>
        <v>143.93</v>
      </c>
      <c r="J126" s="130">
        <f>SUMIF(Takings!$B:$B,'2010'!$B126,Takings!J:J)</f>
        <v>3</v>
      </c>
      <c r="K126" s="130">
        <f t="shared" si="69"/>
        <v>24</v>
      </c>
      <c r="L126" s="129">
        <f t="shared" si="70"/>
        <v>47.976666666666667</v>
      </c>
      <c r="M126" s="128">
        <f t="shared" si="71"/>
        <v>31.786666666666672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40307</v>
      </c>
      <c r="C127" s="119">
        <f>SUM(C121:C126)</f>
        <v>6249.68</v>
      </c>
      <c r="D127" s="119">
        <f>VLOOKUP($B127,Takings!$B:$P,3,0)</f>
        <v>3852.98</v>
      </c>
      <c r="E127" s="122">
        <f>SUM(C127:D127)</f>
        <v>10102.66</v>
      </c>
      <c r="F127" s="118"/>
      <c r="G127" s="121">
        <f>SUM(G121:G126)</f>
        <v>178</v>
      </c>
      <c r="H127" s="118">
        <f>AVERAGE(H121:H126)</f>
        <v>17.24095303926131</v>
      </c>
      <c r="I127" s="119">
        <f>SUM(I121:I126)</f>
        <v>2723.2899999999995</v>
      </c>
      <c r="J127" s="120">
        <f>SUM(J121:J126)</f>
        <v>39</v>
      </c>
      <c r="K127" s="120">
        <f>SUM(G127,J127)</f>
        <v>217</v>
      </c>
      <c r="L127" s="119">
        <f>AVERAGE(L121:L126)</f>
        <v>60.261800925925932</v>
      </c>
      <c r="M127" s="118">
        <f>AVERAGE(M121:M126)</f>
        <v>23.611806358845829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33" t="s">
        <v>654</v>
      </c>
      <c r="B128" s="132">
        <v>40308</v>
      </c>
      <c r="C128" s="129">
        <f>SUMIF(Takings!$B:$B,'2010'!$B128,Takings!C:C)</f>
        <v>619.6</v>
      </c>
      <c r="D128" s="119">
        <f>SUMIF(Takings!$B:$B,'2010'!$B128,Takings!D:D)</f>
        <v>0</v>
      </c>
      <c r="E128" s="119">
        <f>SUMIF(Takings!$B:$B,'2010'!$B128,Takings!E:E)</f>
        <v>0</v>
      </c>
      <c r="F128" s="128">
        <f>SUMIF(Takings!$B:$B,'2010'!$B128,Takings!F:F)</f>
        <v>499.35</v>
      </c>
      <c r="G128" s="131">
        <f>SUMIF(Takings!$B:$B,'2010'!$B128,Takings!G:G)</f>
        <v>32</v>
      </c>
      <c r="H128" s="128">
        <f t="shared" ref="H128:H133" si="72">IFERROR(F128/G128,0)</f>
        <v>15.604687500000001</v>
      </c>
      <c r="I128" s="129">
        <f>SUMIF(Takings!$B:$B,'2010'!$B128,Takings!I:I)</f>
        <v>120.25</v>
      </c>
      <c r="J128" s="130">
        <f>SUMIF(Takings!$B:$B,'2010'!$B128,Takings!J:J)</f>
        <v>5</v>
      </c>
      <c r="K128" s="130">
        <f t="shared" ref="K128:K133" si="73">IFERROR(SUM(G128,J128),0)</f>
        <v>37</v>
      </c>
      <c r="L128" s="129">
        <f t="shared" ref="L128:L133" si="74">IFERROR(MEDIAN(I128/J128),0)</f>
        <v>24.05</v>
      </c>
      <c r="M128" s="128">
        <f t="shared" ref="M128:M133" si="75">IFERROR(SUM(F128,I128)/K128,0)</f>
        <v>16.745945945945948</v>
      </c>
      <c r="N128" s="127" t="str">
        <f>IF(VLOOKUP($B128,Takings!$B:$P,13,0)=0,"",VLOOKUP($B128,Takings!$B:$P,13,0))</f>
        <v/>
      </c>
      <c r="O128" s="126" t="str">
        <f>IF(VLOOKUP($B128,Takings!$B:$P,14,0)=0,"",VLOOKUP($B128,Takings!$B:$P,14,0))</f>
        <v/>
      </c>
      <c r="P128" s="125" t="str">
        <f>IF(VLOOKUP($B128,Takings!$B:$P,15,0)=0,"",VLOOKUP($B128,Takings!$B:$P,15,0))</f>
        <v/>
      </c>
    </row>
    <row r="129" spans="1:16" x14ac:dyDescent="0.35">
      <c r="A129" s="133" t="s">
        <v>654</v>
      </c>
      <c r="B129" s="132">
        <v>40309</v>
      </c>
      <c r="C129" s="129">
        <f>SUMIF(Takings!$B:$B,'2010'!$B129,Takings!C:C)</f>
        <v>596.29999999999995</v>
      </c>
      <c r="D129" s="119">
        <f>SUMIF(Takings!$B:$B,'2010'!$B129,Takings!D:D)</f>
        <v>0</v>
      </c>
      <c r="E129" s="119">
        <f>SUMIF(Takings!$B:$B,'2010'!$B129,Takings!E:E)</f>
        <v>0</v>
      </c>
      <c r="F129" s="128">
        <f>SUMIF(Takings!$B:$B,'2010'!$B129,Takings!F:F)</f>
        <v>388.25</v>
      </c>
      <c r="G129" s="131">
        <f>SUMIF(Takings!$B:$B,'2010'!$B129,Takings!G:G)</f>
        <v>26</v>
      </c>
      <c r="H129" s="128">
        <f t="shared" si="72"/>
        <v>14.932692307692308</v>
      </c>
      <c r="I129" s="129">
        <f>SUMIF(Takings!$B:$B,'2010'!$B129,Takings!I:I)</f>
        <v>208.05</v>
      </c>
      <c r="J129" s="130">
        <f>SUMIF(Takings!$B:$B,'2010'!$B129,Takings!J:J)</f>
        <v>7</v>
      </c>
      <c r="K129" s="130">
        <f t="shared" si="73"/>
        <v>33</v>
      </c>
      <c r="L129" s="129">
        <f t="shared" si="74"/>
        <v>29.721428571428572</v>
      </c>
      <c r="M129" s="128">
        <f t="shared" si="75"/>
        <v>18.069696969696967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33" t="s">
        <v>654</v>
      </c>
      <c r="B130" s="132">
        <v>40310</v>
      </c>
      <c r="C130" s="129">
        <f>SUMIF(Takings!$B:$B,'2010'!$B130,Takings!C:C)</f>
        <v>1060.0999999999999</v>
      </c>
      <c r="D130" s="119">
        <f>SUMIF(Takings!$B:$B,'2010'!$B130,Takings!D:D)</f>
        <v>0</v>
      </c>
      <c r="E130" s="119">
        <f>SUMIF(Takings!$B:$B,'2010'!$B130,Takings!E:E)</f>
        <v>0</v>
      </c>
      <c r="F130" s="128">
        <f>SUMIF(Takings!$B:$B,'2010'!$B130,Takings!F:F)</f>
        <v>648.9</v>
      </c>
      <c r="G130" s="131">
        <f>SUMIF(Takings!$B:$B,'2010'!$B130,Takings!G:G)</f>
        <v>34</v>
      </c>
      <c r="H130" s="128">
        <f t="shared" si="72"/>
        <v>19.085294117647059</v>
      </c>
      <c r="I130" s="129">
        <f>SUMIF(Takings!$B:$B,'2010'!$B130,Takings!I:I)</f>
        <v>411.2</v>
      </c>
      <c r="J130" s="130">
        <f>SUMIF(Takings!$B:$B,'2010'!$B130,Takings!J:J)</f>
        <v>11</v>
      </c>
      <c r="K130" s="130">
        <f t="shared" si="73"/>
        <v>45</v>
      </c>
      <c r="L130" s="129">
        <f t="shared" si="74"/>
        <v>37.381818181818183</v>
      </c>
      <c r="M130" s="128">
        <f t="shared" si="75"/>
        <v>23.557777777777776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x14ac:dyDescent="0.35">
      <c r="A131" s="133" t="s">
        <v>654</v>
      </c>
      <c r="B131" s="132">
        <v>40311</v>
      </c>
      <c r="C131" s="129">
        <f>SUMIF(Takings!$B:$B,'2010'!$B131,Takings!C:C)</f>
        <v>1295.48</v>
      </c>
      <c r="D131" s="119">
        <f>SUMIF(Takings!$B:$B,'2010'!$B131,Takings!D:D)</f>
        <v>0</v>
      </c>
      <c r="E131" s="119">
        <f>SUMIF(Takings!$B:$B,'2010'!$B131,Takings!E:E)</f>
        <v>0</v>
      </c>
      <c r="F131" s="128">
        <f>SUMIF(Takings!$B:$B,'2010'!$B131,Takings!F:F)</f>
        <v>895.4</v>
      </c>
      <c r="G131" s="131">
        <f>SUMIF(Takings!$B:$B,'2010'!$B131,Takings!G:G)</f>
        <v>45</v>
      </c>
      <c r="H131" s="128">
        <f t="shared" si="72"/>
        <v>19.897777777777776</v>
      </c>
      <c r="I131" s="129">
        <f>SUMIF(Takings!$B:$B,'2010'!$B131,Takings!I:I)</f>
        <v>400.08</v>
      </c>
      <c r="J131" s="130">
        <f>SUMIF(Takings!$B:$B,'2010'!$B131,Takings!J:J)</f>
        <v>10</v>
      </c>
      <c r="K131" s="130">
        <f t="shared" si="73"/>
        <v>55</v>
      </c>
      <c r="L131" s="129">
        <f t="shared" si="74"/>
        <v>40.007999999999996</v>
      </c>
      <c r="M131" s="128">
        <f t="shared" si="75"/>
        <v>23.554181818181817</v>
      </c>
      <c r="N131" s="127" t="str">
        <f>IF(VLOOKUP($B131,Takings!$B:$P,13,0)=0,"",VLOOKUP($B131,Takings!$B:$P,13,0))</f>
        <v/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x14ac:dyDescent="0.35">
      <c r="A132" s="133" t="s">
        <v>654</v>
      </c>
      <c r="B132" s="132">
        <v>40312</v>
      </c>
      <c r="C132" s="129">
        <f>SUMIF(Takings!$B:$B,'2010'!$B132,Takings!C:C)</f>
        <v>2317.65</v>
      </c>
      <c r="D132" s="119">
        <f>SUMIF(Takings!$B:$B,'2010'!$B132,Takings!D:D)</f>
        <v>0</v>
      </c>
      <c r="E132" s="119">
        <f>SUMIF(Takings!$B:$B,'2010'!$B132,Takings!E:E)</f>
        <v>0</v>
      </c>
      <c r="F132" s="128">
        <f>SUMIF(Takings!$B:$B,'2010'!$B132,Takings!F:F)</f>
        <v>911.55</v>
      </c>
      <c r="G132" s="131">
        <f>SUMIF(Takings!$B:$B,'2010'!$B132,Takings!G:G)</f>
        <v>44</v>
      </c>
      <c r="H132" s="128">
        <f t="shared" si="72"/>
        <v>20.717045454545453</v>
      </c>
      <c r="I132" s="129">
        <f>SUMIF(Takings!$B:$B,'2010'!$B132,Takings!I:I)</f>
        <v>1406.1</v>
      </c>
      <c r="J132" s="130">
        <f>SUMIF(Takings!$B:$B,'2010'!$B132,Takings!J:J)</f>
        <v>15</v>
      </c>
      <c r="K132" s="130">
        <f t="shared" si="73"/>
        <v>59</v>
      </c>
      <c r="L132" s="129">
        <f t="shared" si="74"/>
        <v>93.74</v>
      </c>
      <c r="M132" s="128">
        <f t="shared" si="75"/>
        <v>39.282203389830499</v>
      </c>
      <c r="N132" s="127" t="str">
        <f>IF(VLOOKUP($B132,Takings!$B:$P,13,0)=0,"",VLOOKUP($B132,Takings!$B:$P,13,0))</f>
        <v/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33" t="s">
        <v>654</v>
      </c>
      <c r="B133" s="132">
        <v>40313</v>
      </c>
      <c r="C133" s="129">
        <f>SUMIF(Takings!$B:$B,'2010'!$B133,Takings!C:C)</f>
        <v>779.84</v>
      </c>
      <c r="D133" s="119">
        <f>SUMIF(Takings!$B:$B,'2010'!$B133,Takings!D:D)</f>
        <v>0</v>
      </c>
      <c r="E133" s="119">
        <f>SUMIF(Takings!$B:$B,'2010'!$B133,Takings!E:E)</f>
        <v>0</v>
      </c>
      <c r="F133" s="128">
        <f>SUMIF(Takings!$B:$B,'2010'!$B133,Takings!F:F)</f>
        <v>400.86</v>
      </c>
      <c r="G133" s="131">
        <f>SUMIF(Takings!$B:$B,'2010'!$B133,Takings!G:G)</f>
        <v>21</v>
      </c>
      <c r="H133" s="128">
        <f t="shared" si="72"/>
        <v>19.088571428571431</v>
      </c>
      <c r="I133" s="129">
        <f>SUMIF(Takings!$B:$B,'2010'!$B133,Takings!I:I)</f>
        <v>378.98</v>
      </c>
      <c r="J133" s="130">
        <f>SUMIF(Takings!$B:$B,'2010'!$B133,Takings!J:J)</f>
        <v>6</v>
      </c>
      <c r="K133" s="130">
        <f t="shared" si="73"/>
        <v>27</v>
      </c>
      <c r="L133" s="129">
        <f t="shared" si="74"/>
        <v>63.163333333333334</v>
      </c>
      <c r="M133" s="128">
        <f t="shared" si="75"/>
        <v>28.882962962962964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40314</v>
      </c>
      <c r="C134" s="119">
        <f>SUM(C128:C133)</f>
        <v>6668.97</v>
      </c>
      <c r="D134" s="119">
        <f>VLOOKUP($B134,Takings!$B:$P,3,0)</f>
        <v>3301.09</v>
      </c>
      <c r="E134" s="122">
        <f>SUM(C134:D134)</f>
        <v>9970.0600000000013</v>
      </c>
      <c r="F134" s="118"/>
      <c r="G134" s="121">
        <f>SUM(G128:G133)</f>
        <v>202</v>
      </c>
      <c r="H134" s="118">
        <f>AVERAGE(H128:H133)</f>
        <v>18.221011431039006</v>
      </c>
      <c r="I134" s="119">
        <f>SUM(I128:I133)</f>
        <v>2924.66</v>
      </c>
      <c r="J134" s="120">
        <f>SUM(J128:J133)</f>
        <v>54</v>
      </c>
      <c r="K134" s="120">
        <f>SUM(G134,J134)</f>
        <v>256</v>
      </c>
      <c r="L134" s="119">
        <f>AVERAGE(L128:L133)</f>
        <v>48.010763347763351</v>
      </c>
      <c r="M134" s="118">
        <f>AVERAGE(M128:M133)</f>
        <v>25.015461477399327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33" t="s">
        <v>683</v>
      </c>
      <c r="B135" s="132">
        <v>40315</v>
      </c>
      <c r="C135" s="129">
        <f>SUMIF(Takings!$B:$B,'2010'!$B135,Takings!C:C)</f>
        <v>1114.8699999999999</v>
      </c>
      <c r="D135" s="119">
        <f>SUMIF(Takings!$B:$B,'2010'!$B135,Takings!D:D)</f>
        <v>0</v>
      </c>
      <c r="E135" s="119">
        <f>SUMIF(Takings!$B:$B,'2010'!$B135,Takings!E:E)</f>
        <v>0</v>
      </c>
      <c r="F135" s="128">
        <f>SUMIF(Takings!$B:$B,'2010'!$B135,Takings!F:F)</f>
        <v>633.79999999999995</v>
      </c>
      <c r="G135" s="131">
        <f>SUMIF(Takings!$B:$B,'2010'!$B135,Takings!G:G)</f>
        <v>40</v>
      </c>
      <c r="H135" s="128">
        <f t="shared" ref="H135:H140" si="76">IFERROR(F135/G135,0)</f>
        <v>15.844999999999999</v>
      </c>
      <c r="I135" s="129">
        <f>SUMIF(Takings!$B:$B,'2010'!$B135,Takings!I:I)</f>
        <v>481.07</v>
      </c>
      <c r="J135" s="130">
        <f>SUMIF(Takings!$B:$B,'2010'!$B135,Takings!J:J)</f>
        <v>7</v>
      </c>
      <c r="K135" s="130">
        <f t="shared" ref="K135:K140" si="77">IFERROR(SUM(G135,J135),0)</f>
        <v>47</v>
      </c>
      <c r="L135" s="129">
        <f t="shared" ref="L135:L140" si="78">IFERROR(MEDIAN(I135/J135),0)</f>
        <v>68.724285714285713</v>
      </c>
      <c r="M135" s="128">
        <f t="shared" ref="M135:M140" si="79">IFERROR(SUM(F135,I135)/K135,0)</f>
        <v>23.720638297872338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33" t="s">
        <v>683</v>
      </c>
      <c r="B136" s="132">
        <v>40316</v>
      </c>
      <c r="C136" s="129">
        <f>SUMIF(Takings!$B:$B,'2010'!$B136,Takings!C:C)</f>
        <v>428.27</v>
      </c>
      <c r="D136" s="119">
        <f>SUMIF(Takings!$B:$B,'2010'!$B136,Takings!D:D)</f>
        <v>0</v>
      </c>
      <c r="E136" s="119">
        <f>SUMIF(Takings!$B:$B,'2010'!$B136,Takings!E:E)</f>
        <v>0</v>
      </c>
      <c r="F136" s="128">
        <f>SUMIF(Takings!$B:$B,'2010'!$B136,Takings!F:F)</f>
        <v>375</v>
      </c>
      <c r="G136" s="131">
        <f>SUMIF(Takings!$B:$B,'2010'!$B136,Takings!G:G)</f>
        <v>26</v>
      </c>
      <c r="H136" s="128">
        <f t="shared" si="76"/>
        <v>14.423076923076923</v>
      </c>
      <c r="I136" s="129">
        <f>SUMIF(Takings!$B:$B,'2010'!$B136,Takings!I:I)</f>
        <v>53.27</v>
      </c>
      <c r="J136" s="130">
        <f>SUMIF(Takings!$B:$B,'2010'!$B136,Takings!J:J)</f>
        <v>5</v>
      </c>
      <c r="K136" s="130">
        <f t="shared" si="77"/>
        <v>31</v>
      </c>
      <c r="L136" s="129">
        <f t="shared" si="78"/>
        <v>10.654</v>
      </c>
      <c r="M136" s="128">
        <f t="shared" si="79"/>
        <v>13.81516129032258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33" t="s">
        <v>683</v>
      </c>
      <c r="B137" s="132">
        <v>40317</v>
      </c>
      <c r="C137" s="129">
        <f>SUMIF(Takings!$B:$B,'2010'!$B137,Takings!C:C)</f>
        <v>1121.55</v>
      </c>
      <c r="D137" s="119">
        <f>SUMIF(Takings!$B:$B,'2010'!$B137,Takings!D:D)</f>
        <v>0</v>
      </c>
      <c r="E137" s="119">
        <f>SUMIF(Takings!$B:$B,'2010'!$B137,Takings!E:E)</f>
        <v>0</v>
      </c>
      <c r="F137" s="128">
        <f>SUMIF(Takings!$B:$B,'2010'!$B137,Takings!F:F)</f>
        <v>759.55</v>
      </c>
      <c r="G137" s="131">
        <f>SUMIF(Takings!$B:$B,'2010'!$B137,Takings!G:G)</f>
        <v>39</v>
      </c>
      <c r="H137" s="128">
        <f t="shared" si="76"/>
        <v>19.475641025641025</v>
      </c>
      <c r="I137" s="129">
        <f>SUMIF(Takings!$B:$B,'2010'!$B137,Takings!I:I)</f>
        <v>362</v>
      </c>
      <c r="J137" s="130">
        <f>SUMIF(Takings!$B:$B,'2010'!$B137,Takings!J:J)</f>
        <v>7</v>
      </c>
      <c r="K137" s="130">
        <f t="shared" si="77"/>
        <v>46</v>
      </c>
      <c r="L137" s="129">
        <f t="shared" si="78"/>
        <v>51.714285714285715</v>
      </c>
      <c r="M137" s="128">
        <f t="shared" si="79"/>
        <v>24.381521739130434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33" t="s">
        <v>683</v>
      </c>
      <c r="B138" s="132">
        <v>40318</v>
      </c>
      <c r="C138" s="129">
        <f>SUMIF(Takings!$B:$B,'2010'!$B138,Takings!C:C)</f>
        <v>896.9</v>
      </c>
      <c r="D138" s="119">
        <f>SUMIF(Takings!$B:$B,'2010'!$B138,Takings!D:D)</f>
        <v>0</v>
      </c>
      <c r="E138" s="119">
        <f>SUMIF(Takings!$B:$B,'2010'!$B138,Takings!E:E)</f>
        <v>0</v>
      </c>
      <c r="F138" s="128">
        <f>SUMIF(Takings!$B:$B,'2010'!$B138,Takings!F:F)</f>
        <v>434.3</v>
      </c>
      <c r="G138" s="131">
        <f>SUMIF(Takings!$B:$B,'2010'!$B138,Takings!G:G)</f>
        <v>23</v>
      </c>
      <c r="H138" s="128">
        <f t="shared" si="76"/>
        <v>18.882608695652173</v>
      </c>
      <c r="I138" s="129">
        <f>SUMIF(Takings!$B:$B,'2010'!$B138,Takings!I:I)</f>
        <v>462.6</v>
      </c>
      <c r="J138" s="130">
        <f>SUMIF(Takings!$B:$B,'2010'!$B138,Takings!J:J)</f>
        <v>8</v>
      </c>
      <c r="K138" s="130">
        <f t="shared" si="77"/>
        <v>31</v>
      </c>
      <c r="L138" s="129">
        <f t="shared" si="78"/>
        <v>57.825000000000003</v>
      </c>
      <c r="M138" s="128">
        <f t="shared" si="79"/>
        <v>28.93225806451613</v>
      </c>
      <c r="N138" s="127" t="str">
        <f>IF(VLOOKUP($B138,Takings!$B:$P,13,0)=0,"",VLOOKUP($B138,Takings!$B:$P,13,0))</f>
        <v/>
      </c>
      <c r="O138" s="126" t="str">
        <f>IF(VLOOKUP($B138,Takings!$B:$P,14,0)=0,"",VLOOKUP($B138,Takings!$B:$P,14,0))</f>
        <v/>
      </c>
      <c r="P138" s="125" t="str">
        <f>IF(VLOOKUP($B138,Takings!$B:$P,15,0)=0,"",VLOOKUP($B138,Takings!$B:$P,15,0))</f>
        <v/>
      </c>
    </row>
    <row r="139" spans="1:16" x14ac:dyDescent="0.35">
      <c r="A139" s="133" t="s">
        <v>683</v>
      </c>
      <c r="B139" s="132">
        <v>40319</v>
      </c>
      <c r="C139" s="129">
        <f>SUMIF(Takings!$B:$B,'2010'!$B139,Takings!C:C)</f>
        <v>1180.1500000000001</v>
      </c>
      <c r="D139" s="119">
        <f>SUMIF(Takings!$B:$B,'2010'!$B139,Takings!D:D)</f>
        <v>0</v>
      </c>
      <c r="E139" s="119">
        <f>SUMIF(Takings!$B:$B,'2010'!$B139,Takings!E:E)</f>
        <v>0</v>
      </c>
      <c r="F139" s="128">
        <f>SUMIF(Takings!$B:$B,'2010'!$B139,Takings!F:F)</f>
        <v>824.73</v>
      </c>
      <c r="G139" s="131">
        <f>SUMIF(Takings!$B:$B,'2010'!$B139,Takings!G:G)</f>
        <v>52</v>
      </c>
      <c r="H139" s="128">
        <f t="shared" si="76"/>
        <v>15.860192307692309</v>
      </c>
      <c r="I139" s="129">
        <f>SUMIF(Takings!$B:$B,'2010'!$B139,Takings!I:I)</f>
        <v>355.42</v>
      </c>
      <c r="J139" s="130">
        <f>SUMIF(Takings!$B:$B,'2010'!$B139,Takings!J:J)</f>
        <v>8</v>
      </c>
      <c r="K139" s="130">
        <f t="shared" si="77"/>
        <v>60</v>
      </c>
      <c r="L139" s="129">
        <f t="shared" si="78"/>
        <v>44.427500000000002</v>
      </c>
      <c r="M139" s="128">
        <f t="shared" si="79"/>
        <v>19.669166666666669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33" t="s">
        <v>683</v>
      </c>
      <c r="B140" s="132">
        <v>40320</v>
      </c>
      <c r="C140" s="129">
        <f>SUMIF(Takings!$B:$B,'2010'!$B140,Takings!C:C)</f>
        <v>1107.23</v>
      </c>
      <c r="D140" s="119">
        <f>SUMIF(Takings!$B:$B,'2010'!$B140,Takings!D:D)</f>
        <v>0</v>
      </c>
      <c r="E140" s="119">
        <f>SUMIF(Takings!$B:$B,'2010'!$B140,Takings!E:E)</f>
        <v>0</v>
      </c>
      <c r="F140" s="128">
        <f>SUMIF(Takings!$B:$B,'2010'!$B140,Takings!F:F)</f>
        <v>423.75</v>
      </c>
      <c r="G140" s="131">
        <f>SUMIF(Takings!$B:$B,'2010'!$B140,Takings!G:G)</f>
        <v>27</v>
      </c>
      <c r="H140" s="128">
        <f t="shared" si="76"/>
        <v>15.694444444444445</v>
      </c>
      <c r="I140" s="129">
        <f>SUMIF(Takings!$B:$B,'2010'!$B140,Takings!I:I)</f>
        <v>683.48</v>
      </c>
      <c r="J140" s="130">
        <f>SUMIF(Takings!$B:$B,'2010'!$B140,Takings!J:J)</f>
        <v>7</v>
      </c>
      <c r="K140" s="130">
        <f t="shared" si="77"/>
        <v>34</v>
      </c>
      <c r="L140" s="129">
        <f t="shared" si="78"/>
        <v>97.64</v>
      </c>
      <c r="M140" s="128">
        <f t="shared" si="79"/>
        <v>32.565588235294115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40321</v>
      </c>
      <c r="C141" s="119">
        <f>SUM(C135:C140)</f>
        <v>5848.9699999999993</v>
      </c>
      <c r="D141" s="119">
        <f>VLOOKUP($B141,Takings!$B:$P,3,0)</f>
        <v>5181.57</v>
      </c>
      <c r="E141" s="122">
        <f>SUM(C141:D141)</f>
        <v>11030.539999999999</v>
      </c>
      <c r="F141" s="118"/>
      <c r="G141" s="121">
        <f>SUM(G135:G140)</f>
        <v>207</v>
      </c>
      <c r="H141" s="118">
        <f>AVERAGE(H135:H140)</f>
        <v>16.696827232751144</v>
      </c>
      <c r="I141" s="119">
        <f>SUM(I135:I140)</f>
        <v>2397.84</v>
      </c>
      <c r="J141" s="120">
        <f>SUM(J135:J140)</f>
        <v>42</v>
      </c>
      <c r="K141" s="120">
        <f>SUM(G141,J141)</f>
        <v>249</v>
      </c>
      <c r="L141" s="119">
        <f>AVERAGE(L135:L140)</f>
        <v>55.164178571428572</v>
      </c>
      <c r="M141" s="118">
        <f>AVERAGE(M135:M140)</f>
        <v>23.847389048967045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33" t="s">
        <v>655</v>
      </c>
      <c r="B142" s="132">
        <v>40322</v>
      </c>
      <c r="C142" s="129">
        <f>SUMIF(Takings!$B:$B,'2010'!$B142,Takings!C:C)</f>
        <v>753.09</v>
      </c>
      <c r="D142" s="119">
        <f>SUMIF(Takings!$B:$B,'2010'!$B142,Takings!D:D)</f>
        <v>0</v>
      </c>
      <c r="E142" s="119">
        <f>SUMIF(Takings!$B:$B,'2010'!$B142,Takings!E:E)</f>
        <v>0</v>
      </c>
      <c r="F142" s="128">
        <f>SUMIF(Takings!$B:$B,'2010'!$B142,Takings!F:F)</f>
        <v>518.25</v>
      </c>
      <c r="G142" s="131">
        <f>SUMIF(Takings!$B:$B,'2010'!$B142,Takings!G:G)</f>
        <v>29</v>
      </c>
      <c r="H142" s="128">
        <f t="shared" ref="H142:H147" si="80">IFERROR(F142/G142,0)</f>
        <v>17.870689655172413</v>
      </c>
      <c r="I142" s="129">
        <f>SUMIF(Takings!$B:$B,'2010'!$B142,Takings!I:I)</f>
        <v>234.84</v>
      </c>
      <c r="J142" s="130">
        <f>SUMIF(Takings!$B:$B,'2010'!$B142,Takings!J:J)</f>
        <v>6</v>
      </c>
      <c r="K142" s="130">
        <f t="shared" ref="K142:K147" si="81">IFERROR(SUM(G142,J142),0)</f>
        <v>35</v>
      </c>
      <c r="L142" s="129">
        <f t="shared" ref="L142:L147" si="82">IFERROR(MEDIAN(I142/J142),0)</f>
        <v>39.14</v>
      </c>
      <c r="M142" s="128">
        <f t="shared" ref="M142:M147" si="83">IFERROR(SUM(F142,I142)/K142,0)</f>
        <v>21.516857142857145</v>
      </c>
      <c r="N142" s="127" t="str">
        <f>IF(VLOOKUP($B142,Takings!$B:$P,13,0)=0,"",VLOOKUP($B142,Takings!$B:$P,13,0))</f>
        <v/>
      </c>
      <c r="O142" s="126" t="str">
        <f>IF(VLOOKUP($B142,Takings!$B:$P,14,0)=0,"",VLOOKUP($B142,Takings!$B:$P,14,0))</f>
        <v/>
      </c>
      <c r="P142" s="125" t="str">
        <f>IF(VLOOKUP($B142,Takings!$B:$P,15,0)=0,"",VLOOKUP($B142,Takings!$B:$P,15,0))</f>
        <v/>
      </c>
    </row>
    <row r="143" spans="1:16" x14ac:dyDescent="0.35">
      <c r="A143" s="133" t="s">
        <v>655</v>
      </c>
      <c r="B143" s="132">
        <v>40323</v>
      </c>
      <c r="C143" s="129">
        <f>SUMIF(Takings!$B:$B,'2010'!$B143,Takings!C:C)</f>
        <v>867.72</v>
      </c>
      <c r="D143" s="119">
        <f>SUMIF(Takings!$B:$B,'2010'!$B143,Takings!D:D)</f>
        <v>0</v>
      </c>
      <c r="E143" s="119">
        <f>SUMIF(Takings!$B:$B,'2010'!$B143,Takings!E:E)</f>
        <v>0</v>
      </c>
      <c r="F143" s="128">
        <f>SUMIF(Takings!$B:$B,'2010'!$B143,Takings!F:F)</f>
        <v>525</v>
      </c>
      <c r="G143" s="131">
        <f>SUMIF(Takings!$B:$B,'2010'!$B143,Takings!G:G)</f>
        <v>40</v>
      </c>
      <c r="H143" s="128">
        <f t="shared" si="80"/>
        <v>13.125</v>
      </c>
      <c r="I143" s="129">
        <f>SUMIF(Takings!$B:$B,'2010'!$B143,Takings!I:I)</f>
        <v>342.52</v>
      </c>
      <c r="J143" s="130">
        <f>SUMIF(Takings!$B:$B,'2010'!$B143,Takings!J:J)</f>
        <v>10</v>
      </c>
      <c r="K143" s="130">
        <f t="shared" si="81"/>
        <v>50</v>
      </c>
      <c r="L143" s="129">
        <f t="shared" si="82"/>
        <v>34.251999999999995</v>
      </c>
      <c r="M143" s="128">
        <f t="shared" si="83"/>
        <v>17.3504</v>
      </c>
      <c r="N143" s="127" t="str">
        <f>IF(VLOOKUP($B143,Takings!$B:$P,13,0)=0,"",VLOOKUP($B143,Takings!$B:$P,13,0))</f>
        <v/>
      </c>
      <c r="O143" s="126" t="str">
        <f>IF(VLOOKUP($B143,Takings!$B:$P,14,0)=0,"",VLOOKUP($B143,Takings!$B:$P,14,0))</f>
        <v/>
      </c>
      <c r="P143" s="125" t="str">
        <f>IF(VLOOKUP($B143,Takings!$B:$P,15,0)=0,"",VLOOKUP($B143,Takings!$B:$P,15,0))</f>
        <v/>
      </c>
    </row>
    <row r="144" spans="1:16" x14ac:dyDescent="0.35">
      <c r="A144" s="133" t="s">
        <v>655</v>
      </c>
      <c r="B144" s="132">
        <v>40324</v>
      </c>
      <c r="C144" s="129">
        <f>SUMIF(Takings!$B:$B,'2010'!$B144,Takings!C:C)</f>
        <v>1286.3800000000001</v>
      </c>
      <c r="D144" s="119">
        <f>SUMIF(Takings!$B:$B,'2010'!$B144,Takings!D:D)</f>
        <v>0</v>
      </c>
      <c r="E144" s="119">
        <f>SUMIF(Takings!$B:$B,'2010'!$B144,Takings!E:E)</f>
        <v>0</v>
      </c>
      <c r="F144" s="128">
        <f>SUMIF(Takings!$B:$B,'2010'!$B144,Takings!F:F)</f>
        <v>785.2</v>
      </c>
      <c r="G144" s="131">
        <f>SUMIF(Takings!$B:$B,'2010'!$B144,Takings!G:G)</f>
        <v>42</v>
      </c>
      <c r="H144" s="128">
        <f t="shared" si="80"/>
        <v>18.695238095238096</v>
      </c>
      <c r="I144" s="129">
        <f>SUMIF(Takings!$B:$B,'2010'!$B144,Takings!I:I)</f>
        <v>501.18</v>
      </c>
      <c r="J144" s="130">
        <f>SUMIF(Takings!$B:$B,'2010'!$B144,Takings!J:J)</f>
        <v>8</v>
      </c>
      <c r="K144" s="130">
        <f t="shared" si="81"/>
        <v>50</v>
      </c>
      <c r="L144" s="129">
        <f t="shared" si="82"/>
        <v>62.647500000000001</v>
      </c>
      <c r="M144" s="128">
        <f t="shared" si="83"/>
        <v>25.727600000000002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33" t="s">
        <v>655</v>
      </c>
      <c r="B145" s="132">
        <v>40325</v>
      </c>
      <c r="C145" s="129">
        <f>SUMIF(Takings!$B:$B,'2010'!$B145,Takings!C:C)</f>
        <v>1071.3</v>
      </c>
      <c r="D145" s="119">
        <f>SUMIF(Takings!$B:$B,'2010'!$B145,Takings!D:D)</f>
        <v>0</v>
      </c>
      <c r="E145" s="119">
        <f>SUMIF(Takings!$B:$B,'2010'!$B145,Takings!E:E)</f>
        <v>0</v>
      </c>
      <c r="F145" s="128">
        <f>SUMIF(Takings!$B:$B,'2010'!$B145,Takings!F:F)</f>
        <v>964.1</v>
      </c>
      <c r="G145" s="131">
        <f>SUMIF(Takings!$B:$B,'2010'!$B145,Takings!G:G)</f>
        <v>42</v>
      </c>
      <c r="H145" s="128">
        <f t="shared" si="80"/>
        <v>22.954761904761906</v>
      </c>
      <c r="I145" s="129">
        <f>SUMIF(Takings!$B:$B,'2010'!$B145,Takings!I:I)</f>
        <v>684.27</v>
      </c>
      <c r="J145" s="130">
        <f>SUMIF(Takings!$B:$B,'2010'!$B145,Takings!J:J)</f>
        <v>7</v>
      </c>
      <c r="K145" s="130">
        <f t="shared" si="81"/>
        <v>49</v>
      </c>
      <c r="L145" s="129">
        <f t="shared" si="82"/>
        <v>97.752857142857138</v>
      </c>
      <c r="M145" s="128">
        <f t="shared" si="83"/>
        <v>33.640204081632653</v>
      </c>
      <c r="N145" s="127" t="str">
        <f>IF(VLOOKUP($B145,Takings!$B:$P,13,0)=0,"",VLOOKUP($B145,Takings!$B:$P,13,0))</f>
        <v/>
      </c>
      <c r="O145" s="126" t="str">
        <f>IF(VLOOKUP($B145,Takings!$B:$P,14,0)=0,"",VLOOKUP($B145,Takings!$B:$P,14,0))</f>
        <v/>
      </c>
      <c r="P145" s="125" t="str">
        <f>IF(VLOOKUP($B145,Takings!$B:$P,15,0)=0,"",VLOOKUP($B145,Takings!$B:$P,15,0))</f>
        <v/>
      </c>
    </row>
    <row r="146" spans="1:16" x14ac:dyDescent="0.35">
      <c r="A146" s="133" t="s">
        <v>655</v>
      </c>
      <c r="B146" s="132">
        <v>40326</v>
      </c>
      <c r="C146" s="129">
        <f>SUMIF(Takings!$B:$B,'2010'!$B146,Takings!C:C)</f>
        <v>1234.99</v>
      </c>
      <c r="D146" s="119">
        <f>SUMIF(Takings!$B:$B,'2010'!$B146,Takings!D:D)</f>
        <v>0</v>
      </c>
      <c r="E146" s="119">
        <f>SUMIF(Takings!$B:$B,'2010'!$B146,Takings!E:E)</f>
        <v>0</v>
      </c>
      <c r="F146" s="128">
        <f>SUMIF(Takings!$B:$B,'2010'!$B146,Takings!F:F)</f>
        <v>974.1</v>
      </c>
      <c r="G146" s="131">
        <f>SUMIF(Takings!$B:$B,'2010'!$B146,Takings!G:G)</f>
        <v>47</v>
      </c>
      <c r="H146" s="128">
        <f t="shared" si="80"/>
        <v>20.725531914893619</v>
      </c>
      <c r="I146" s="129">
        <f>SUMIF(Takings!$B:$B,'2010'!$B146,Takings!I:I)</f>
        <v>260.89</v>
      </c>
      <c r="J146" s="130">
        <f>SUMIF(Takings!$B:$B,'2010'!$B146,Takings!J:J)</f>
        <v>6</v>
      </c>
      <c r="K146" s="130">
        <f t="shared" si="81"/>
        <v>53</v>
      </c>
      <c r="L146" s="129">
        <f t="shared" si="82"/>
        <v>43.481666666666662</v>
      </c>
      <c r="M146" s="128">
        <f t="shared" si="83"/>
        <v>23.301698113207546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33" t="s">
        <v>655</v>
      </c>
      <c r="B147" s="132">
        <v>40327</v>
      </c>
      <c r="C147" s="129">
        <f>SUMIF(Takings!$B:$B,'2010'!$B147,Takings!C:C)</f>
        <v>1037.07</v>
      </c>
      <c r="D147" s="119">
        <f>SUMIF(Takings!$B:$B,'2010'!$B147,Takings!D:D)</f>
        <v>0</v>
      </c>
      <c r="E147" s="119">
        <f>SUMIF(Takings!$B:$B,'2010'!$B147,Takings!E:E)</f>
        <v>0</v>
      </c>
      <c r="F147" s="128">
        <f>SUMIF(Takings!$B:$B,'2010'!$B147,Takings!F:F)</f>
        <v>567.4</v>
      </c>
      <c r="G147" s="131">
        <f>SUMIF(Takings!$B:$B,'2010'!$B147,Takings!G:G)</f>
        <v>28</v>
      </c>
      <c r="H147" s="128">
        <f t="shared" si="80"/>
        <v>20.264285714285712</v>
      </c>
      <c r="I147" s="129">
        <f>SUMIF(Takings!$B:$B,'2010'!$B147,Takings!I:I)</f>
        <v>469.67</v>
      </c>
      <c r="J147" s="130">
        <f>SUMIF(Takings!$B:$B,'2010'!$B147,Takings!J:J)</f>
        <v>7</v>
      </c>
      <c r="K147" s="130">
        <f t="shared" si="81"/>
        <v>35</v>
      </c>
      <c r="L147" s="129">
        <f t="shared" si="82"/>
        <v>67.095714285714294</v>
      </c>
      <c r="M147" s="128">
        <f t="shared" si="83"/>
        <v>29.630571428571425</v>
      </c>
      <c r="N147" s="127" t="str">
        <f>IF(VLOOKUP($B147,Takings!$B:$P,13,0)=0,"",VLOOKUP($B147,Takings!$B:$P,13,0))</f>
        <v/>
      </c>
      <c r="O147" s="126" t="str">
        <f>IF(VLOOKUP($B147,Takings!$B:$P,14,0)=0,"",VLOOKUP($B147,Takings!$B:$P,14,0))</f>
        <v/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40328</v>
      </c>
      <c r="C148" s="119">
        <f>SUM(C142:C147)</f>
        <v>6250.5499999999993</v>
      </c>
      <c r="D148" s="119">
        <f>VLOOKUP($B148,Takings!$B:$P,3,0)</f>
        <v>3449.48</v>
      </c>
      <c r="E148" s="122">
        <f>SUM(C148:D148)</f>
        <v>9700.0299999999988</v>
      </c>
      <c r="F148" s="118"/>
      <c r="G148" s="121">
        <f>SUM(G142:G147)</f>
        <v>228</v>
      </c>
      <c r="H148" s="118">
        <f>AVERAGE(H142:H147)</f>
        <v>18.939251214058626</v>
      </c>
      <c r="I148" s="119">
        <f>SUM(I142:I147)</f>
        <v>2493.37</v>
      </c>
      <c r="J148" s="120">
        <f>SUM(J142:J147)</f>
        <v>44</v>
      </c>
      <c r="K148" s="120">
        <f>SUM(G148,J148)</f>
        <v>272</v>
      </c>
      <c r="L148" s="119">
        <f>AVERAGE(L142:L147)</f>
        <v>57.394956349206353</v>
      </c>
      <c r="M148" s="118">
        <f>AVERAGE(M142:M147)</f>
        <v>25.194555127711457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33" t="s">
        <v>656</v>
      </c>
      <c r="B149" s="132">
        <v>40329</v>
      </c>
      <c r="C149" s="129">
        <f>SUMIF(Takings!$B:$B,'2010'!$B149,Takings!C:C)</f>
        <v>712.95</v>
      </c>
      <c r="D149" s="119">
        <f>SUMIF(Takings!$B:$B,'2010'!$B149,Takings!D:D)</f>
        <v>0</v>
      </c>
      <c r="E149" s="119">
        <f>SUMIF(Takings!$B:$B,'2010'!$B149,Takings!E:E)</f>
        <v>0</v>
      </c>
      <c r="F149" s="128">
        <f>SUMIF(Takings!$B:$B,'2010'!$B149,Takings!F:F)</f>
        <v>404.1</v>
      </c>
      <c r="G149" s="131">
        <f>SUMIF(Takings!$B:$B,'2010'!$B149,Takings!G:G)</f>
        <v>35</v>
      </c>
      <c r="H149" s="128">
        <f t="shared" ref="H149:H154" si="84">IFERROR(F149/G149,0)</f>
        <v>11.545714285714286</v>
      </c>
      <c r="I149" s="129">
        <f>SUMIF(Takings!$B:$B,'2010'!$B149,Takings!I:I)</f>
        <v>308.85000000000002</v>
      </c>
      <c r="J149" s="130">
        <f>SUMIF(Takings!$B:$B,'2010'!$B149,Takings!J:J)</f>
        <v>11</v>
      </c>
      <c r="K149" s="130">
        <f t="shared" ref="K149:K154" si="85">IFERROR(SUM(G149,J149),0)</f>
        <v>46</v>
      </c>
      <c r="L149" s="129">
        <f t="shared" ref="L149:L154" si="86">IFERROR(MEDIAN(I149/J149),0)</f>
        <v>28.077272727272728</v>
      </c>
      <c r="M149" s="128">
        <f t="shared" ref="M149:M154" si="87">IFERROR(SUM(F149,I149)/K149,0)</f>
        <v>15.498913043478263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33" t="s">
        <v>656</v>
      </c>
      <c r="B150" s="132">
        <v>40330</v>
      </c>
      <c r="C150" s="129">
        <f>SUMIF(Takings!$B:$B,'2010'!$B150,Takings!C:C)</f>
        <v>907.82</v>
      </c>
      <c r="D150" s="119">
        <f>SUMIF(Takings!$B:$B,'2010'!$B150,Takings!D:D)</f>
        <v>0</v>
      </c>
      <c r="E150" s="119">
        <f>SUMIF(Takings!$B:$B,'2010'!$B150,Takings!E:E)</f>
        <v>0</v>
      </c>
      <c r="F150" s="128">
        <f>SUMIF(Takings!$B:$B,'2010'!$B150,Takings!F:F)</f>
        <v>569.20000000000005</v>
      </c>
      <c r="G150" s="131">
        <f>SUMIF(Takings!$B:$B,'2010'!$B150,Takings!G:G)</f>
        <v>38</v>
      </c>
      <c r="H150" s="128">
        <f t="shared" si="84"/>
        <v>14.978947368421053</v>
      </c>
      <c r="I150" s="129">
        <f>SUMIF(Takings!$B:$B,'2010'!$B150,Takings!I:I)</f>
        <v>338.62</v>
      </c>
      <c r="J150" s="130">
        <f>SUMIF(Takings!$B:$B,'2010'!$B150,Takings!J:J)</f>
        <v>10</v>
      </c>
      <c r="K150" s="130">
        <f t="shared" si="85"/>
        <v>48</v>
      </c>
      <c r="L150" s="129">
        <f t="shared" si="86"/>
        <v>33.862000000000002</v>
      </c>
      <c r="M150" s="128">
        <f t="shared" si="87"/>
        <v>18.912916666666668</v>
      </c>
      <c r="N150" s="127" t="str">
        <f>IF(VLOOKUP($B150,Takings!$B:$P,13,0)=0,"",VLOOKUP($B150,Takings!$B:$P,13,0))</f>
        <v/>
      </c>
      <c r="O150" s="126" t="str">
        <f>IF(VLOOKUP($B150,Takings!$B:$P,14,0)=0,"",VLOOKUP($B150,Takings!$B:$P,14,0))</f>
        <v/>
      </c>
      <c r="P150" s="125" t="str">
        <f>IF(VLOOKUP($B150,Takings!$B:$P,15,0)=0,"",VLOOKUP($B150,Takings!$B:$P,15,0))</f>
        <v/>
      </c>
    </row>
    <row r="151" spans="1:16" x14ac:dyDescent="0.35">
      <c r="A151" s="133" t="s">
        <v>656</v>
      </c>
      <c r="B151" s="132">
        <v>40331</v>
      </c>
      <c r="C151" s="129">
        <f>SUMIF(Takings!$B:$B,'2010'!$B151,Takings!C:C)</f>
        <v>698.19</v>
      </c>
      <c r="D151" s="119">
        <f>SUMIF(Takings!$B:$B,'2010'!$B151,Takings!D:D)</f>
        <v>0</v>
      </c>
      <c r="E151" s="119">
        <f>SUMIF(Takings!$B:$B,'2010'!$B151,Takings!E:E)</f>
        <v>0</v>
      </c>
      <c r="F151" s="128">
        <f>SUMIF(Takings!$B:$B,'2010'!$B151,Takings!F:F)</f>
        <v>547.65</v>
      </c>
      <c r="G151" s="131">
        <f>SUMIF(Takings!$B:$B,'2010'!$B151,Takings!G:G)</f>
        <v>24</v>
      </c>
      <c r="H151" s="128">
        <f t="shared" si="84"/>
        <v>22.818749999999998</v>
      </c>
      <c r="I151" s="129">
        <f>SUMIF(Takings!$B:$B,'2010'!$B151,Takings!I:I)</f>
        <v>150.54</v>
      </c>
      <c r="J151" s="130">
        <f>SUMIF(Takings!$B:$B,'2010'!$B151,Takings!J:J)</f>
        <v>4</v>
      </c>
      <c r="K151" s="130">
        <f t="shared" si="85"/>
        <v>28</v>
      </c>
      <c r="L151" s="129">
        <f t="shared" si="86"/>
        <v>37.634999999999998</v>
      </c>
      <c r="M151" s="128">
        <f t="shared" si="87"/>
        <v>24.935357142857139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33" t="s">
        <v>656</v>
      </c>
      <c r="B152" s="132">
        <v>40332</v>
      </c>
      <c r="C152" s="129">
        <f>SUMIF(Takings!$B:$B,'2010'!$B152,Takings!C:C)</f>
        <v>1177.23</v>
      </c>
      <c r="D152" s="119">
        <f>SUMIF(Takings!$B:$B,'2010'!$B152,Takings!D:D)</f>
        <v>0</v>
      </c>
      <c r="E152" s="119">
        <f>SUMIF(Takings!$B:$B,'2010'!$B152,Takings!E:E)</f>
        <v>0</v>
      </c>
      <c r="F152" s="128">
        <f>SUMIF(Takings!$B:$B,'2010'!$B152,Takings!F:F)</f>
        <v>530.25</v>
      </c>
      <c r="G152" s="131">
        <f>SUMIF(Takings!$B:$B,'2010'!$B152,Takings!G:G)</f>
        <v>31</v>
      </c>
      <c r="H152" s="128">
        <f t="shared" si="84"/>
        <v>17.10483870967742</v>
      </c>
      <c r="I152" s="129">
        <f>SUMIF(Takings!$B:$B,'2010'!$B152,Takings!I:I)</f>
        <v>646.98</v>
      </c>
      <c r="J152" s="130">
        <f>SUMIF(Takings!$B:$B,'2010'!$B152,Takings!J:J)</f>
        <v>10</v>
      </c>
      <c r="K152" s="130">
        <f t="shared" si="85"/>
        <v>41</v>
      </c>
      <c r="L152" s="129">
        <f t="shared" si="86"/>
        <v>64.698000000000008</v>
      </c>
      <c r="M152" s="128">
        <f t="shared" si="87"/>
        <v>28.712926829268294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33" t="s">
        <v>656</v>
      </c>
      <c r="B153" s="132">
        <v>40333</v>
      </c>
      <c r="C153" s="129">
        <f>SUMIF(Takings!$B:$B,'2010'!$B153,Takings!C:C)</f>
        <v>1498.74</v>
      </c>
      <c r="D153" s="119">
        <f>SUMIF(Takings!$B:$B,'2010'!$B153,Takings!D:D)</f>
        <v>0</v>
      </c>
      <c r="E153" s="119">
        <f>SUMIF(Takings!$B:$B,'2010'!$B153,Takings!E:E)</f>
        <v>0</v>
      </c>
      <c r="F153" s="128">
        <f>SUMIF(Takings!$B:$B,'2010'!$B153,Takings!F:F)</f>
        <v>1041.75</v>
      </c>
      <c r="G153" s="131">
        <f>SUMIF(Takings!$B:$B,'2010'!$B153,Takings!G:G)</f>
        <v>50</v>
      </c>
      <c r="H153" s="128">
        <f t="shared" si="84"/>
        <v>20.835000000000001</v>
      </c>
      <c r="I153" s="129">
        <f>SUMIF(Takings!$B:$B,'2010'!$B153,Takings!I:I)</f>
        <v>456.99</v>
      </c>
      <c r="J153" s="130">
        <f>SUMIF(Takings!$B:$B,'2010'!$B153,Takings!J:J)</f>
        <v>15</v>
      </c>
      <c r="K153" s="130">
        <f t="shared" si="85"/>
        <v>65</v>
      </c>
      <c r="L153" s="129">
        <f t="shared" si="86"/>
        <v>30.466000000000001</v>
      </c>
      <c r="M153" s="128">
        <f t="shared" si="87"/>
        <v>23.05753846153846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33" t="s">
        <v>656</v>
      </c>
      <c r="B154" s="132">
        <v>40334</v>
      </c>
      <c r="C154" s="129">
        <f>SUMIF(Takings!$B:$B,'2010'!$B154,Takings!C:C)</f>
        <v>645.58000000000004</v>
      </c>
      <c r="D154" s="119">
        <f>SUMIF(Takings!$B:$B,'2010'!$B154,Takings!D:D)</f>
        <v>0</v>
      </c>
      <c r="E154" s="119">
        <f>SUMIF(Takings!$B:$B,'2010'!$B154,Takings!E:E)</f>
        <v>0</v>
      </c>
      <c r="F154" s="128">
        <f>SUMIF(Takings!$B:$B,'2010'!$B154,Takings!F:F)</f>
        <v>284.60000000000002</v>
      </c>
      <c r="G154" s="131">
        <f>SUMIF(Takings!$B:$B,'2010'!$B154,Takings!G:G)</f>
        <v>20</v>
      </c>
      <c r="H154" s="128">
        <f t="shared" si="84"/>
        <v>14.23</v>
      </c>
      <c r="I154" s="129">
        <f>SUMIF(Takings!$B:$B,'2010'!$B154,Takings!I:I)</f>
        <v>360.98</v>
      </c>
      <c r="J154" s="130">
        <f>SUMIF(Takings!$B:$B,'2010'!$B154,Takings!J:J)</f>
        <v>8</v>
      </c>
      <c r="K154" s="130">
        <f t="shared" si="85"/>
        <v>28</v>
      </c>
      <c r="L154" s="129">
        <f t="shared" si="86"/>
        <v>45.122500000000002</v>
      </c>
      <c r="M154" s="128">
        <f t="shared" si="87"/>
        <v>23.056428571428572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40335</v>
      </c>
      <c r="C155" s="119">
        <f>SUM(C149:C154)</f>
        <v>5640.51</v>
      </c>
      <c r="D155" s="119">
        <f>VLOOKUP($B155,Takings!$B:$P,3,0)</f>
        <v>5339.22</v>
      </c>
      <c r="E155" s="122">
        <f>SUM(C155:D155)</f>
        <v>10979.73</v>
      </c>
      <c r="F155" s="118"/>
      <c r="G155" s="121">
        <f>SUM(G149:G154)</f>
        <v>198</v>
      </c>
      <c r="H155" s="118">
        <f>AVERAGE(H149:H154)</f>
        <v>16.918875060635461</v>
      </c>
      <c r="I155" s="119">
        <f>SUM(I149:I154)</f>
        <v>2262.96</v>
      </c>
      <c r="J155" s="120">
        <f>SUM(J149:J154)</f>
        <v>58</v>
      </c>
      <c r="K155" s="120">
        <f>SUM(G155,J155)</f>
        <v>256</v>
      </c>
      <c r="L155" s="119">
        <f>AVERAGE(L149:L154)</f>
        <v>39.97679545454546</v>
      </c>
      <c r="M155" s="118">
        <f>AVERAGE(M149:M154)</f>
        <v>22.362346785872901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33" t="s">
        <v>657</v>
      </c>
      <c r="B156" s="132">
        <v>40336</v>
      </c>
      <c r="C156" s="129">
        <f>SUMIF(Takings!$B:$B,'2010'!$B156,Takings!C:C)</f>
        <v>767.87</v>
      </c>
      <c r="D156" s="119">
        <f>SUMIF(Takings!$B:$B,'2010'!$B156,Takings!D:D)</f>
        <v>0</v>
      </c>
      <c r="E156" s="119">
        <f>SUMIF(Takings!$B:$B,'2010'!$B156,Takings!E:E)</f>
        <v>0</v>
      </c>
      <c r="F156" s="128">
        <f>SUMIF(Takings!$B:$B,'2010'!$B156,Takings!F:F)</f>
        <v>547.85</v>
      </c>
      <c r="G156" s="131">
        <f>SUMIF(Takings!$B:$B,'2010'!$B156,Takings!G:G)</f>
        <v>30</v>
      </c>
      <c r="H156" s="128">
        <f t="shared" ref="H156:H161" si="88">IFERROR(F156/G156,0)</f>
        <v>18.261666666666667</v>
      </c>
      <c r="I156" s="129">
        <f>SUMIF(Takings!$B:$B,'2010'!$B156,Takings!I:I)</f>
        <v>220.02</v>
      </c>
      <c r="J156" s="130">
        <f>SUMIF(Takings!$B:$B,'2010'!$B156,Takings!J:J)</f>
        <v>8</v>
      </c>
      <c r="K156" s="130">
        <f t="shared" ref="K156:K161" si="89">IFERROR(SUM(G156,J156),0)</f>
        <v>38</v>
      </c>
      <c r="L156" s="129">
        <f t="shared" ref="L156:L161" si="90">IFERROR(MEDIAN(I156/J156),0)</f>
        <v>27.502500000000001</v>
      </c>
      <c r="M156" s="128">
        <f t="shared" ref="M156:M161" si="91">IFERROR(SUM(F156,I156)/K156,0)</f>
        <v>20.207105263157896</v>
      </c>
      <c r="N156" s="127" t="str">
        <f>IF(VLOOKUP($B156,Takings!$B:$P,13,0)=0,"",VLOOKUP($B156,Takings!$B:$P,13,0))</f>
        <v/>
      </c>
      <c r="O156" s="126" t="str">
        <f>IF(VLOOKUP($B156,Takings!$B:$P,14,0)=0,"",VLOOKUP($B156,Takings!$B:$P,14,0))</f>
        <v/>
      </c>
      <c r="P156" s="125" t="str">
        <f>IF(VLOOKUP($B156,Takings!$B:$P,15,0)=0,"",VLOOKUP($B156,Takings!$B:$P,15,0))</f>
        <v/>
      </c>
    </row>
    <row r="157" spans="1:16" x14ac:dyDescent="0.35">
      <c r="A157" s="133" t="s">
        <v>657</v>
      </c>
      <c r="B157" s="132">
        <v>40337</v>
      </c>
      <c r="C157" s="129">
        <f>SUMIF(Takings!$B:$B,'2010'!$B157,Takings!C:C)</f>
        <v>554.20000000000005</v>
      </c>
      <c r="D157" s="119">
        <f>SUMIF(Takings!$B:$B,'2010'!$B157,Takings!D:D)</f>
        <v>0</v>
      </c>
      <c r="E157" s="119">
        <f>SUMIF(Takings!$B:$B,'2010'!$B157,Takings!E:E)</f>
        <v>0</v>
      </c>
      <c r="F157" s="128">
        <f>SUMIF(Takings!$B:$B,'2010'!$B157,Takings!F:F)</f>
        <v>554.20000000000005</v>
      </c>
      <c r="G157" s="131">
        <f>SUMIF(Takings!$B:$B,'2010'!$B157,Takings!G:G)</f>
        <v>34</v>
      </c>
      <c r="H157" s="128">
        <f t="shared" si="88"/>
        <v>16.3</v>
      </c>
      <c r="I157" s="129">
        <f>SUMIF(Takings!$B:$B,'2010'!$B157,Takings!I:I)</f>
        <v>0</v>
      </c>
      <c r="J157" s="130">
        <f>SUMIF(Takings!$B:$B,'2010'!$B157,Takings!J:J)</f>
        <v>0</v>
      </c>
      <c r="K157" s="130">
        <f t="shared" si="89"/>
        <v>34</v>
      </c>
      <c r="L157" s="129">
        <f t="shared" si="90"/>
        <v>0</v>
      </c>
      <c r="M157" s="128">
        <f t="shared" si="91"/>
        <v>16.3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33" t="s">
        <v>657</v>
      </c>
      <c r="B158" s="132">
        <v>40338</v>
      </c>
      <c r="C158" s="129">
        <f>SUMIF(Takings!$B:$B,'2010'!$B158,Takings!C:C)</f>
        <v>956.37</v>
      </c>
      <c r="D158" s="119">
        <f>SUMIF(Takings!$B:$B,'2010'!$B158,Takings!D:D)</f>
        <v>0</v>
      </c>
      <c r="E158" s="119">
        <f>SUMIF(Takings!$B:$B,'2010'!$B158,Takings!E:E)</f>
        <v>0</v>
      </c>
      <c r="F158" s="128">
        <f>SUMIF(Takings!$B:$B,'2010'!$B158,Takings!F:F)</f>
        <v>704.15</v>
      </c>
      <c r="G158" s="131">
        <f>SUMIF(Takings!$B:$B,'2010'!$B158,Takings!G:G)</f>
        <v>35</v>
      </c>
      <c r="H158" s="128">
        <f t="shared" si="88"/>
        <v>20.118571428571428</v>
      </c>
      <c r="I158" s="129">
        <f>SUMIF(Takings!$B:$B,'2010'!$B158,Takings!I:I)</f>
        <v>252.22</v>
      </c>
      <c r="J158" s="130">
        <f>SUMIF(Takings!$B:$B,'2010'!$B158,Takings!J:J)</f>
        <v>9</v>
      </c>
      <c r="K158" s="130">
        <f t="shared" si="89"/>
        <v>44</v>
      </c>
      <c r="L158" s="129">
        <f t="shared" si="90"/>
        <v>28.024444444444445</v>
      </c>
      <c r="M158" s="128">
        <f t="shared" si="91"/>
        <v>21.735681818181817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33" t="s">
        <v>657</v>
      </c>
      <c r="B159" s="132">
        <v>40339</v>
      </c>
      <c r="C159" s="129">
        <f>SUMIF(Takings!$B:$B,'2010'!$B159,Takings!C:C)</f>
        <v>1074.7</v>
      </c>
      <c r="D159" s="119">
        <f>SUMIF(Takings!$B:$B,'2010'!$B159,Takings!D:D)</f>
        <v>0</v>
      </c>
      <c r="E159" s="119">
        <f>SUMIF(Takings!$B:$B,'2010'!$B159,Takings!E:E)</f>
        <v>0</v>
      </c>
      <c r="F159" s="128">
        <f>SUMIF(Takings!$B:$B,'2010'!$B159,Takings!F:F)</f>
        <v>769.05</v>
      </c>
      <c r="G159" s="131">
        <f>SUMIF(Takings!$B:$B,'2010'!$B159,Takings!G:G)</f>
        <v>42</v>
      </c>
      <c r="H159" s="128">
        <f t="shared" si="88"/>
        <v>18.310714285714283</v>
      </c>
      <c r="I159" s="129">
        <f>SUMIF(Takings!$B:$B,'2010'!$B159,Takings!I:I)</f>
        <v>305.64999999999998</v>
      </c>
      <c r="J159" s="130">
        <f>SUMIF(Takings!$B:$B,'2010'!$B159,Takings!J:J)</f>
        <v>4</v>
      </c>
      <c r="K159" s="130">
        <f t="shared" si="89"/>
        <v>46</v>
      </c>
      <c r="L159" s="129">
        <f t="shared" si="90"/>
        <v>76.412499999999994</v>
      </c>
      <c r="M159" s="128">
        <f t="shared" si="91"/>
        <v>23.363043478260867</v>
      </c>
      <c r="N159" s="127" t="str">
        <f>IF(VLOOKUP($B159,Takings!$B:$P,13,0)=0,"",VLOOKUP($B159,Takings!$B:$P,13,0))</f>
        <v/>
      </c>
      <c r="O159" s="126" t="str">
        <f>IF(VLOOKUP($B159,Takings!$B:$P,14,0)=0,"",VLOOKUP($B159,Takings!$B:$P,14,0))</f>
        <v/>
      </c>
      <c r="P159" s="125" t="str">
        <f>IF(VLOOKUP($B159,Takings!$B:$P,15,0)=0,"",VLOOKUP($B159,Takings!$B:$P,15,0))</f>
        <v/>
      </c>
    </row>
    <row r="160" spans="1:16" x14ac:dyDescent="0.35">
      <c r="A160" s="133" t="s">
        <v>657</v>
      </c>
      <c r="B160" s="132">
        <v>40340</v>
      </c>
      <c r="C160" s="129">
        <f>SUMIF(Takings!$B:$B,'2010'!$B160,Takings!C:C)</f>
        <v>1117.29</v>
      </c>
      <c r="D160" s="119">
        <f>SUMIF(Takings!$B:$B,'2010'!$B160,Takings!D:D)</f>
        <v>0</v>
      </c>
      <c r="E160" s="119">
        <f>SUMIF(Takings!$B:$B,'2010'!$B160,Takings!E:E)</f>
        <v>0</v>
      </c>
      <c r="F160" s="128">
        <f>SUMIF(Takings!$B:$B,'2010'!$B160,Takings!F:F)</f>
        <v>756.55</v>
      </c>
      <c r="G160" s="131">
        <f>SUMIF(Takings!$B:$B,'2010'!$B160,Takings!G:G)</f>
        <v>38</v>
      </c>
      <c r="H160" s="128">
        <f t="shared" si="88"/>
        <v>19.909210526315789</v>
      </c>
      <c r="I160" s="129">
        <f>SUMIF(Takings!$B:$B,'2010'!$B160,Takings!I:I)</f>
        <v>360.74</v>
      </c>
      <c r="J160" s="130">
        <f>SUMIF(Takings!$B:$B,'2010'!$B160,Takings!J:J)</f>
        <v>8</v>
      </c>
      <c r="K160" s="130">
        <f t="shared" si="89"/>
        <v>46</v>
      </c>
      <c r="L160" s="129">
        <f t="shared" si="90"/>
        <v>45.092500000000001</v>
      </c>
      <c r="M160" s="128">
        <f t="shared" si="91"/>
        <v>24.28891304347826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33" t="s">
        <v>657</v>
      </c>
      <c r="B161" s="132">
        <v>40341</v>
      </c>
      <c r="C161" s="129">
        <f>SUMIF(Takings!$B:$B,'2010'!$B161,Takings!C:C)</f>
        <v>943.36</v>
      </c>
      <c r="D161" s="119">
        <f>SUMIF(Takings!$B:$B,'2010'!$B161,Takings!D:D)</f>
        <v>0</v>
      </c>
      <c r="E161" s="119">
        <f>SUMIF(Takings!$B:$B,'2010'!$B161,Takings!E:E)</f>
        <v>0</v>
      </c>
      <c r="F161" s="128">
        <f>SUMIF(Takings!$B:$B,'2010'!$B161,Takings!F:F)</f>
        <v>405.65</v>
      </c>
      <c r="G161" s="131">
        <f>SUMIF(Takings!$B:$B,'2010'!$B161,Takings!G:G)</f>
        <v>31</v>
      </c>
      <c r="H161" s="128">
        <f t="shared" si="88"/>
        <v>13.085483870967741</v>
      </c>
      <c r="I161" s="129">
        <f>SUMIF(Takings!$B:$B,'2010'!$B161,Takings!I:I)</f>
        <v>537.71</v>
      </c>
      <c r="J161" s="130">
        <f>SUMIF(Takings!$B:$B,'2010'!$B161,Takings!J:J)</f>
        <v>8</v>
      </c>
      <c r="K161" s="130">
        <f t="shared" si="89"/>
        <v>39</v>
      </c>
      <c r="L161" s="129">
        <f t="shared" si="90"/>
        <v>67.213750000000005</v>
      </c>
      <c r="M161" s="128">
        <f t="shared" si="91"/>
        <v>24.188717948717947</v>
      </c>
      <c r="N161" s="127" t="str">
        <f>IF(VLOOKUP($B161,Takings!$B:$P,13,0)=0,"",VLOOKUP($B161,Takings!$B:$P,13,0))</f>
        <v/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40342</v>
      </c>
      <c r="C162" s="119">
        <f>SUM(C156:C161)</f>
        <v>5413.79</v>
      </c>
      <c r="D162" s="119">
        <f>VLOOKUP($B162,Takings!$B:$P,3,0)</f>
        <v>3686.89</v>
      </c>
      <c r="E162" s="122">
        <f>SUM(C162:D162)</f>
        <v>9100.68</v>
      </c>
      <c r="F162" s="118"/>
      <c r="G162" s="121">
        <f>SUM(G156:G161)</f>
        <v>210</v>
      </c>
      <c r="H162" s="118">
        <f>AVERAGE(H156:H161)</f>
        <v>17.664274463039316</v>
      </c>
      <c r="I162" s="119">
        <f>SUM(I156:I161)</f>
        <v>1676.3400000000001</v>
      </c>
      <c r="J162" s="120">
        <f>SUM(J156:J161)</f>
        <v>37</v>
      </c>
      <c r="K162" s="120">
        <f>SUM(G162,J162)</f>
        <v>247</v>
      </c>
      <c r="L162" s="119">
        <f>AVERAGE(L156:L161)</f>
        <v>40.707615740740742</v>
      </c>
      <c r="M162" s="118">
        <f>AVERAGE(M156:M161)</f>
        <v>21.680576925299462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43" t="s">
        <v>658</v>
      </c>
      <c r="B163" s="142">
        <v>40343</v>
      </c>
      <c r="C163" s="138">
        <f>SUMIF(Takings!$B:$B,'2010'!$B163,Takings!C:C)</f>
        <v>0</v>
      </c>
      <c r="D163" s="119">
        <f>SUMIF(Takings!$B:$B,'2010'!$B163,Takings!D:D)</f>
        <v>0</v>
      </c>
      <c r="E163" s="119">
        <f>SUMIF(Takings!$B:$B,'2010'!$B163,Takings!E:E)</f>
        <v>0</v>
      </c>
      <c r="F163" s="140">
        <f>SUMIF(Takings!$B:$B,'2010'!$B163,Takings!F:F)</f>
        <v>0</v>
      </c>
      <c r="G163" s="141">
        <f>SUMIF(Takings!$B:$B,'2010'!$B163,Takings!G:G)</f>
        <v>0</v>
      </c>
      <c r="H163" s="140">
        <f t="shared" ref="H163:H168" si="92">IFERROR(F163/G163,0)</f>
        <v>0</v>
      </c>
      <c r="I163" s="138">
        <f>SUMIF(Takings!$B:$B,'2010'!$B163,Takings!I:I)</f>
        <v>0</v>
      </c>
      <c r="J163" s="139">
        <f>SUMIF(Takings!$B:$B,'2010'!$B163,Takings!J:J)</f>
        <v>0</v>
      </c>
      <c r="K163" s="139">
        <f t="shared" ref="K163:K168" si="93">IFERROR(SUM(G163,J163),0)</f>
        <v>0</v>
      </c>
      <c r="L163" s="138">
        <f t="shared" ref="L163:L168" si="94">IFERROR(MEDIAN(I163/J163),0)</f>
        <v>0</v>
      </c>
      <c r="M163" s="140">
        <f t="shared" ref="M163:M168" si="95">IFERROR(SUM(F163,I163)/K163,0)</f>
        <v>0</v>
      </c>
      <c r="N163" s="137" t="str">
        <f>IF(VLOOKUP($B163,Takings!$B:$P,13,0)=0,"",VLOOKUP($B163,Takings!$B:$P,13,0))</f>
        <v>QUEENS BIRTHDAY</v>
      </c>
      <c r="O163" s="136" t="str">
        <f>IF(VLOOKUP($B163,Takings!$B:$P,14,0)=0,"",VLOOKUP($B163,Takings!$B:$P,14,0))</f>
        <v/>
      </c>
      <c r="P163" s="135" t="str">
        <f>IF(VLOOKUP($B163,Takings!$B:$P,15,0)=0,"",VLOOKUP($B163,Takings!$B:$P,15,0))</f>
        <v/>
      </c>
    </row>
    <row r="164" spans="1:16" x14ac:dyDescent="0.35">
      <c r="A164" s="133" t="s">
        <v>658</v>
      </c>
      <c r="B164" s="132">
        <v>40344</v>
      </c>
      <c r="C164" s="129">
        <f>SUMIF(Takings!$B:$B,'2010'!$B164,Takings!C:C)</f>
        <v>832.14</v>
      </c>
      <c r="D164" s="119">
        <f>SUMIF(Takings!$B:$B,'2010'!$B164,Takings!D:D)</f>
        <v>0</v>
      </c>
      <c r="E164" s="119">
        <f>SUMIF(Takings!$B:$B,'2010'!$B164,Takings!E:E)</f>
        <v>0</v>
      </c>
      <c r="F164" s="128">
        <f>SUMIF(Takings!$B:$B,'2010'!$B164,Takings!F:F)</f>
        <v>638.29999999999995</v>
      </c>
      <c r="G164" s="131">
        <f>SUMIF(Takings!$B:$B,'2010'!$B164,Takings!G:G)</f>
        <v>42</v>
      </c>
      <c r="H164" s="128">
        <f t="shared" si="92"/>
        <v>15.197619047619046</v>
      </c>
      <c r="I164" s="129">
        <f>SUMIF(Takings!$B:$B,'2010'!$B164,Takings!I:I)</f>
        <v>193.84</v>
      </c>
      <c r="J164" s="130">
        <f>SUMIF(Takings!$B:$B,'2010'!$B164,Takings!J:J)</f>
        <v>7</v>
      </c>
      <c r="K164" s="130">
        <f t="shared" si="93"/>
        <v>49</v>
      </c>
      <c r="L164" s="129">
        <f t="shared" si="94"/>
        <v>27.69142857142857</v>
      </c>
      <c r="M164" s="128">
        <f t="shared" si="95"/>
        <v>16.982448979591837</v>
      </c>
      <c r="N164" s="127" t="str">
        <f>IF(VLOOKUP($B164,Takings!$B:$P,13,0)=0,"",VLOOKUP($B164,Takings!$B:$P,13,0))</f>
        <v/>
      </c>
      <c r="O164" s="126" t="str">
        <f>IF(VLOOKUP($B164,Takings!$B:$P,14,0)=0,"",VLOOKUP($B164,Takings!$B:$P,14,0))</f>
        <v/>
      </c>
      <c r="P164" s="125" t="str">
        <f>IF(VLOOKUP($B164,Takings!$B:$P,15,0)=0,"",VLOOKUP($B164,Takings!$B:$P,15,0))</f>
        <v/>
      </c>
    </row>
    <row r="165" spans="1:16" x14ac:dyDescent="0.35">
      <c r="A165" s="133" t="s">
        <v>658</v>
      </c>
      <c r="B165" s="132">
        <v>40345</v>
      </c>
      <c r="C165" s="129">
        <f>SUMIF(Takings!$B:$B,'2010'!$B165,Takings!C:C)</f>
        <v>918.18</v>
      </c>
      <c r="D165" s="119">
        <f>SUMIF(Takings!$B:$B,'2010'!$B165,Takings!D:D)</f>
        <v>0</v>
      </c>
      <c r="E165" s="119">
        <f>SUMIF(Takings!$B:$B,'2010'!$B165,Takings!E:E)</f>
        <v>0</v>
      </c>
      <c r="F165" s="128">
        <f>SUMIF(Takings!$B:$B,'2010'!$B165,Takings!F:F)</f>
        <v>712.95</v>
      </c>
      <c r="G165" s="131">
        <f>SUMIF(Takings!$B:$B,'2010'!$B165,Takings!G:G)</f>
        <v>33</v>
      </c>
      <c r="H165" s="128">
        <f t="shared" si="92"/>
        <v>21.604545454545455</v>
      </c>
      <c r="I165" s="129">
        <f>SUMIF(Takings!$B:$B,'2010'!$B165,Takings!I:I)</f>
        <v>205.23</v>
      </c>
      <c r="J165" s="130">
        <f>SUMIF(Takings!$B:$B,'2010'!$B165,Takings!J:J)</f>
        <v>5</v>
      </c>
      <c r="K165" s="130">
        <f t="shared" si="93"/>
        <v>38</v>
      </c>
      <c r="L165" s="129">
        <f t="shared" si="94"/>
        <v>41.045999999999999</v>
      </c>
      <c r="M165" s="128">
        <f t="shared" si="95"/>
        <v>24.162631578947369</v>
      </c>
      <c r="N165" s="127" t="str">
        <f>IF(VLOOKUP($B165,Takings!$B:$P,13,0)=0,"",VLOOKUP($B165,Takings!$B:$P,13,0))</f>
        <v/>
      </c>
      <c r="O165" s="126" t="str">
        <f>IF(VLOOKUP($B165,Takings!$B:$P,14,0)=0,"",VLOOKUP($B165,Takings!$B:$P,14,0))</f>
        <v/>
      </c>
      <c r="P165" s="125" t="str">
        <f>IF(VLOOKUP($B165,Takings!$B:$P,15,0)=0,"",VLOOKUP($B165,Takings!$B:$P,15,0))</f>
        <v/>
      </c>
    </row>
    <row r="166" spans="1:16" x14ac:dyDescent="0.35">
      <c r="A166" s="133" t="s">
        <v>658</v>
      </c>
      <c r="B166" s="132">
        <v>40346</v>
      </c>
      <c r="C166" s="129">
        <f>SUMIF(Takings!$B:$B,'2010'!$B166,Takings!C:C)</f>
        <v>1109.9000000000001</v>
      </c>
      <c r="D166" s="119">
        <f>SUMIF(Takings!$B:$B,'2010'!$B166,Takings!D:D)</f>
        <v>0</v>
      </c>
      <c r="E166" s="119">
        <f>SUMIF(Takings!$B:$B,'2010'!$B166,Takings!E:E)</f>
        <v>0</v>
      </c>
      <c r="F166" s="128">
        <f>SUMIF(Takings!$B:$B,'2010'!$B166,Takings!F:F)</f>
        <v>753.15</v>
      </c>
      <c r="G166" s="131">
        <f>SUMIF(Takings!$B:$B,'2010'!$B166,Takings!G:G)</f>
        <v>43</v>
      </c>
      <c r="H166" s="128">
        <f t="shared" si="92"/>
        <v>17.515116279069765</v>
      </c>
      <c r="I166" s="129">
        <f>SUMIF(Takings!$B:$B,'2010'!$B166,Takings!I:I)</f>
        <v>356.75</v>
      </c>
      <c r="J166" s="130">
        <f>SUMIF(Takings!$B:$B,'2010'!$B166,Takings!J:J)</f>
        <v>8</v>
      </c>
      <c r="K166" s="130">
        <f t="shared" si="93"/>
        <v>51</v>
      </c>
      <c r="L166" s="129">
        <f t="shared" si="94"/>
        <v>44.59375</v>
      </c>
      <c r="M166" s="128">
        <f t="shared" si="95"/>
        <v>21.762745098039218</v>
      </c>
      <c r="N166" s="127" t="str">
        <f>IF(VLOOKUP($B166,Takings!$B:$P,13,0)=0,"",VLOOKUP($B166,Takings!$B:$P,13,0))</f>
        <v/>
      </c>
      <c r="O166" s="126" t="str">
        <f>IF(VLOOKUP($B166,Takings!$B:$P,14,0)=0,"",VLOOKUP($B166,Takings!$B:$P,14,0))</f>
        <v/>
      </c>
      <c r="P166" s="125" t="str">
        <f>IF(VLOOKUP($B166,Takings!$B:$P,15,0)=0,"",VLOOKUP($B166,Takings!$B:$P,15,0))</f>
        <v/>
      </c>
    </row>
    <row r="167" spans="1:16" x14ac:dyDescent="0.35">
      <c r="A167" s="133" t="s">
        <v>658</v>
      </c>
      <c r="B167" s="132">
        <v>40347</v>
      </c>
      <c r="C167" s="129">
        <f>SUMIF(Takings!$B:$B,'2010'!$B167,Takings!C:C)</f>
        <v>1173.48</v>
      </c>
      <c r="D167" s="119">
        <f>SUMIF(Takings!$B:$B,'2010'!$B167,Takings!D:D)</f>
        <v>0</v>
      </c>
      <c r="E167" s="119">
        <f>SUMIF(Takings!$B:$B,'2010'!$B167,Takings!E:E)</f>
        <v>0</v>
      </c>
      <c r="F167" s="128">
        <f>SUMIF(Takings!$B:$B,'2010'!$B167,Takings!F:F)</f>
        <v>845.15</v>
      </c>
      <c r="G167" s="131">
        <f>SUMIF(Takings!$B:$B,'2010'!$B167,Takings!G:G)</f>
        <v>41</v>
      </c>
      <c r="H167" s="128">
        <f t="shared" si="92"/>
        <v>20.613414634146341</v>
      </c>
      <c r="I167" s="129">
        <f>SUMIF(Takings!$B:$B,'2010'!$B167,Takings!I:I)</f>
        <v>328.33</v>
      </c>
      <c r="J167" s="130">
        <f>SUMIF(Takings!$B:$B,'2010'!$B167,Takings!J:J)</f>
        <v>14</v>
      </c>
      <c r="K167" s="130">
        <f t="shared" si="93"/>
        <v>55</v>
      </c>
      <c r="L167" s="129">
        <f t="shared" si="94"/>
        <v>23.452142857142857</v>
      </c>
      <c r="M167" s="128">
        <f t="shared" si="95"/>
        <v>21.336000000000002</v>
      </c>
      <c r="N167" s="127" t="str">
        <f>IF(VLOOKUP($B167,Takings!$B:$P,13,0)=0,"",VLOOKUP($B167,Takings!$B:$P,13,0))</f>
        <v/>
      </c>
      <c r="O167" s="126" t="str">
        <f>IF(VLOOKUP($B167,Takings!$B:$P,14,0)=0,"",VLOOKUP($B167,Takings!$B:$P,14,0))</f>
        <v/>
      </c>
      <c r="P167" s="125" t="str">
        <f>IF(VLOOKUP($B167,Takings!$B:$P,15,0)=0,"",VLOOKUP($B167,Takings!$B:$P,15,0))</f>
        <v/>
      </c>
    </row>
    <row r="168" spans="1:16" x14ac:dyDescent="0.35">
      <c r="A168" s="133" t="s">
        <v>658</v>
      </c>
      <c r="B168" s="132">
        <v>40348</v>
      </c>
      <c r="C168" s="129">
        <f>SUMIF(Takings!$B:$B,'2010'!$B168,Takings!C:C)</f>
        <v>756.87</v>
      </c>
      <c r="D168" s="119">
        <f>SUMIF(Takings!$B:$B,'2010'!$B168,Takings!D:D)</f>
        <v>0</v>
      </c>
      <c r="E168" s="119">
        <f>SUMIF(Takings!$B:$B,'2010'!$B168,Takings!E:E)</f>
        <v>0</v>
      </c>
      <c r="F168" s="128">
        <f>SUMIF(Takings!$B:$B,'2010'!$B168,Takings!F:F)</f>
        <v>415.65</v>
      </c>
      <c r="G168" s="131">
        <f>SUMIF(Takings!$B:$B,'2010'!$B168,Takings!G:G)</f>
        <v>19</v>
      </c>
      <c r="H168" s="128">
        <f t="shared" si="92"/>
        <v>21.876315789473683</v>
      </c>
      <c r="I168" s="129">
        <f>SUMIF(Takings!$B:$B,'2010'!$B168,Takings!I:I)</f>
        <v>341.22</v>
      </c>
      <c r="J168" s="130">
        <f>SUMIF(Takings!$B:$B,'2010'!$B168,Takings!J:J)</f>
        <v>6</v>
      </c>
      <c r="K168" s="130">
        <f t="shared" si="93"/>
        <v>25</v>
      </c>
      <c r="L168" s="129">
        <f t="shared" si="94"/>
        <v>56.870000000000005</v>
      </c>
      <c r="M168" s="128">
        <f t="shared" si="95"/>
        <v>30.274799999999999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40349</v>
      </c>
      <c r="C169" s="119">
        <f>SUM(C163:C168)</f>
        <v>4790.5700000000006</v>
      </c>
      <c r="D169" s="119">
        <f>VLOOKUP($B169,Takings!$B:$P,3,0)</f>
        <v>3887.94</v>
      </c>
      <c r="E169" s="122">
        <f>SUM(C169:D169)</f>
        <v>8678.51</v>
      </c>
      <c r="F169" s="118"/>
      <c r="G169" s="121">
        <f>SUM(G163:G168)</f>
        <v>178</v>
      </c>
      <c r="H169" s="118">
        <f>AVERAGE(H163:H168)</f>
        <v>16.134501867475716</v>
      </c>
      <c r="I169" s="119">
        <f>SUM(I163:I168)</f>
        <v>1425.37</v>
      </c>
      <c r="J169" s="120">
        <f>SUM(J163:J168)</f>
        <v>40</v>
      </c>
      <c r="K169" s="120">
        <f>SUM(G169,J169)</f>
        <v>218</v>
      </c>
      <c r="L169" s="119">
        <f>AVERAGE(L163:L168)</f>
        <v>32.275553571428567</v>
      </c>
      <c r="M169" s="118">
        <f>AVERAGE(M163:M168)</f>
        <v>19.086437609429737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33" t="s">
        <v>661</v>
      </c>
      <c r="B170" s="132">
        <v>40350</v>
      </c>
      <c r="C170" s="129">
        <f>SUMIF(Takings!$B:$B,'2010'!$B170,Takings!C:C)</f>
        <v>809.98</v>
      </c>
      <c r="D170" s="119">
        <f>SUMIF(Takings!$B:$B,'2010'!$B170,Takings!D:D)</f>
        <v>0</v>
      </c>
      <c r="E170" s="119">
        <f>SUMIF(Takings!$B:$B,'2010'!$B170,Takings!E:E)</f>
        <v>0</v>
      </c>
      <c r="F170" s="128">
        <f>SUMIF(Takings!$B:$B,'2010'!$B170,Takings!F:F)</f>
        <v>488.25</v>
      </c>
      <c r="G170" s="131">
        <f>SUMIF(Takings!$B:$B,'2010'!$B170,Takings!G:G)</f>
        <v>36</v>
      </c>
      <c r="H170" s="128">
        <f t="shared" ref="H170:H175" si="96">IFERROR(F170/G170,0)</f>
        <v>13.5625</v>
      </c>
      <c r="I170" s="129">
        <f>SUMIF(Takings!$B:$B,'2010'!$B170,Takings!I:I)</f>
        <v>320.73</v>
      </c>
      <c r="J170" s="130">
        <f>SUMIF(Takings!$B:$B,'2010'!$B170,Takings!J:J)</f>
        <v>8</v>
      </c>
      <c r="K170" s="130">
        <f t="shared" ref="K170:K175" si="97">IFERROR(SUM(G170,J170),0)</f>
        <v>44</v>
      </c>
      <c r="L170" s="129">
        <f t="shared" ref="L170:L175" si="98">IFERROR(MEDIAN(I170/J170),0)</f>
        <v>40.091250000000002</v>
      </c>
      <c r="M170" s="128">
        <f t="shared" ref="M170:M175" si="99">IFERROR(SUM(F170,I170)/K170,0)</f>
        <v>18.385909090909092</v>
      </c>
      <c r="N170" s="127" t="str">
        <f>IF(VLOOKUP($B170,Takings!$B:$P,13,0)=0,"",VLOOKUP($B170,Takings!$B:$P,13,0))</f>
        <v/>
      </c>
      <c r="O170" s="126" t="str">
        <f>IF(VLOOKUP($B170,Takings!$B:$P,14,0)=0,"",VLOOKUP($B170,Takings!$B:$P,14,0))</f>
        <v/>
      </c>
      <c r="P170" s="125" t="str">
        <f>IF(VLOOKUP($B170,Takings!$B:$P,15,0)=0,"",VLOOKUP($B170,Takings!$B:$P,15,0))</f>
        <v/>
      </c>
    </row>
    <row r="171" spans="1:16" x14ac:dyDescent="0.35">
      <c r="A171" s="133" t="s">
        <v>661</v>
      </c>
      <c r="B171" s="132">
        <v>40351</v>
      </c>
      <c r="C171" s="129">
        <f>SUMIF(Takings!$B:$B,'2010'!$B171,Takings!C:C)</f>
        <v>957.14</v>
      </c>
      <c r="D171" s="119">
        <f>SUMIF(Takings!$B:$B,'2010'!$B171,Takings!D:D)</f>
        <v>0</v>
      </c>
      <c r="E171" s="119">
        <f>SUMIF(Takings!$B:$B,'2010'!$B171,Takings!E:E)</f>
        <v>0</v>
      </c>
      <c r="F171" s="128">
        <f>SUMIF(Takings!$B:$B,'2010'!$B171,Takings!F:F)</f>
        <v>600.35</v>
      </c>
      <c r="G171" s="131">
        <f>SUMIF(Takings!$B:$B,'2010'!$B171,Takings!G:G)</f>
        <v>33</v>
      </c>
      <c r="H171" s="128">
        <f t="shared" si="96"/>
        <v>18.192424242424241</v>
      </c>
      <c r="I171" s="129">
        <f>SUMIF(Takings!$B:$B,'2010'!$B171,Takings!I:I)</f>
        <v>356.79</v>
      </c>
      <c r="J171" s="130">
        <f>SUMIF(Takings!$B:$B,'2010'!$B171,Takings!J:J)</f>
        <v>4</v>
      </c>
      <c r="K171" s="130">
        <f t="shared" si="97"/>
        <v>37</v>
      </c>
      <c r="L171" s="129">
        <f t="shared" si="98"/>
        <v>89.197500000000005</v>
      </c>
      <c r="M171" s="128">
        <f t="shared" si="99"/>
        <v>25.868648648648652</v>
      </c>
      <c r="N171" s="127" t="str">
        <f>IF(VLOOKUP($B171,Takings!$B:$P,13,0)=0,"",VLOOKUP($B171,Takings!$B:$P,13,0))</f>
        <v/>
      </c>
      <c r="O171" s="126" t="str">
        <f>IF(VLOOKUP($B171,Takings!$B:$P,14,0)=0,"",VLOOKUP($B171,Takings!$B:$P,14,0))</f>
        <v/>
      </c>
      <c r="P171" s="125" t="str">
        <f>IF(VLOOKUP($B171,Takings!$B:$P,15,0)=0,"",VLOOKUP($B171,Takings!$B:$P,15,0))</f>
        <v/>
      </c>
    </row>
    <row r="172" spans="1:16" x14ac:dyDescent="0.35">
      <c r="A172" s="133" t="s">
        <v>661</v>
      </c>
      <c r="B172" s="132">
        <v>40352</v>
      </c>
      <c r="C172" s="129">
        <f>SUMIF(Takings!$B:$B,'2010'!$B172,Takings!C:C)</f>
        <v>1050.93</v>
      </c>
      <c r="D172" s="119">
        <f>SUMIF(Takings!$B:$B,'2010'!$B172,Takings!D:D)</f>
        <v>0</v>
      </c>
      <c r="E172" s="119">
        <f>SUMIF(Takings!$B:$B,'2010'!$B172,Takings!E:E)</f>
        <v>0</v>
      </c>
      <c r="F172" s="128">
        <f>SUMIF(Takings!$B:$B,'2010'!$B172,Takings!F:F)</f>
        <v>751.3</v>
      </c>
      <c r="G172" s="131">
        <f>SUMIF(Takings!$B:$B,'2010'!$B172,Takings!G:G)</f>
        <v>35</v>
      </c>
      <c r="H172" s="128">
        <f t="shared" si="96"/>
        <v>21.465714285714284</v>
      </c>
      <c r="I172" s="129">
        <f>SUMIF(Takings!$B:$B,'2010'!$B172,Takings!I:I)</f>
        <v>299.63</v>
      </c>
      <c r="J172" s="130">
        <f>SUMIF(Takings!$B:$B,'2010'!$B172,Takings!J:J)</f>
        <v>9</v>
      </c>
      <c r="K172" s="130">
        <f t="shared" si="97"/>
        <v>44</v>
      </c>
      <c r="L172" s="129">
        <f t="shared" si="98"/>
        <v>33.292222222222222</v>
      </c>
      <c r="M172" s="128">
        <f t="shared" si="99"/>
        <v>23.884772727272722</v>
      </c>
      <c r="N172" s="127" t="str">
        <f>IF(VLOOKUP($B172,Takings!$B:$P,13,0)=0,"",VLOOKUP($B172,Takings!$B:$P,13,0))</f>
        <v/>
      </c>
      <c r="O172" s="126" t="str">
        <f>IF(VLOOKUP($B172,Takings!$B:$P,14,0)=0,"",VLOOKUP($B172,Takings!$B:$P,14,0))</f>
        <v/>
      </c>
      <c r="P172" s="125" t="str">
        <f>IF(VLOOKUP($B172,Takings!$B:$P,15,0)=0,"",VLOOKUP($B172,Takings!$B:$P,15,0))</f>
        <v/>
      </c>
    </row>
    <row r="173" spans="1:16" x14ac:dyDescent="0.35">
      <c r="A173" s="133" t="s">
        <v>661</v>
      </c>
      <c r="B173" s="132">
        <v>40353</v>
      </c>
      <c r="C173" s="129">
        <f>SUMIF(Takings!$B:$B,'2010'!$B173,Takings!C:C)</f>
        <v>1749.5</v>
      </c>
      <c r="D173" s="119">
        <f>SUMIF(Takings!$B:$B,'2010'!$B173,Takings!D:D)</f>
        <v>0</v>
      </c>
      <c r="E173" s="119">
        <f>SUMIF(Takings!$B:$B,'2010'!$B173,Takings!E:E)</f>
        <v>0</v>
      </c>
      <c r="F173" s="128">
        <f>SUMIF(Takings!$B:$B,'2010'!$B173,Takings!F:F)</f>
        <v>543.70000000000005</v>
      </c>
      <c r="G173" s="131">
        <f>SUMIF(Takings!$B:$B,'2010'!$B173,Takings!G:G)</f>
        <v>25</v>
      </c>
      <c r="H173" s="128">
        <f t="shared" si="96"/>
        <v>21.748000000000001</v>
      </c>
      <c r="I173" s="129">
        <f>SUMIF(Takings!$B:$B,'2010'!$B173,Takings!I:I)</f>
        <v>1205.8</v>
      </c>
      <c r="J173" s="130">
        <f>SUMIF(Takings!$B:$B,'2010'!$B173,Takings!J:J)</f>
        <v>15</v>
      </c>
      <c r="K173" s="130">
        <f t="shared" si="97"/>
        <v>40</v>
      </c>
      <c r="L173" s="129">
        <f t="shared" si="98"/>
        <v>80.38666666666667</v>
      </c>
      <c r="M173" s="128">
        <f t="shared" si="99"/>
        <v>43.737499999999997</v>
      </c>
      <c r="N173" s="127" t="str">
        <f>IF(VLOOKUP($B173,Takings!$B:$P,13,0)=0,"",VLOOKUP($B173,Takings!$B:$P,13,0))</f>
        <v>Service Kill $615.20</v>
      </c>
      <c r="O173" s="126" t="str">
        <f>IF(VLOOKUP($B173,Takings!$B:$P,14,0)=0,"",VLOOKUP($B173,Takings!$B:$P,14,0))</f>
        <v/>
      </c>
      <c r="P173" s="125" t="str">
        <f>IF(VLOOKUP($B173,Takings!$B:$P,15,0)=0,"",VLOOKUP($B173,Takings!$B:$P,15,0))</f>
        <v/>
      </c>
    </row>
    <row r="174" spans="1:16" x14ac:dyDescent="0.35">
      <c r="A174" s="133" t="s">
        <v>661</v>
      </c>
      <c r="B174" s="132">
        <v>40354</v>
      </c>
      <c r="C174" s="129">
        <f>SUMIF(Takings!$B:$B,'2010'!$B174,Takings!C:C)</f>
        <v>1372.83</v>
      </c>
      <c r="D174" s="119">
        <f>SUMIF(Takings!$B:$B,'2010'!$B174,Takings!D:D)</f>
        <v>0</v>
      </c>
      <c r="E174" s="119">
        <f>SUMIF(Takings!$B:$B,'2010'!$B174,Takings!E:E)</f>
        <v>0</v>
      </c>
      <c r="F174" s="128">
        <f>SUMIF(Takings!$B:$B,'2010'!$B174,Takings!F:F)</f>
        <v>858.2</v>
      </c>
      <c r="G174" s="131">
        <f>SUMIF(Takings!$B:$B,'2010'!$B174,Takings!G:G)</f>
        <v>41</v>
      </c>
      <c r="H174" s="128">
        <f t="shared" si="96"/>
        <v>20.931707317073172</v>
      </c>
      <c r="I174" s="129">
        <f>SUMIF(Takings!$B:$B,'2010'!$B174,Takings!I:I)</f>
        <v>514.63</v>
      </c>
      <c r="J174" s="130">
        <f>SUMIF(Takings!$B:$B,'2010'!$B174,Takings!J:J)</f>
        <v>10</v>
      </c>
      <c r="K174" s="130">
        <f t="shared" si="97"/>
        <v>51</v>
      </c>
      <c r="L174" s="129">
        <f t="shared" si="98"/>
        <v>51.463000000000001</v>
      </c>
      <c r="M174" s="128">
        <f t="shared" si="99"/>
        <v>26.918235294117647</v>
      </c>
      <c r="N174" s="127" t="str">
        <f>IF(VLOOKUP($B174,Takings!$B:$P,13,0)=0,"",VLOOKUP($B174,Takings!$B:$P,13,0))</f>
        <v/>
      </c>
      <c r="O174" s="126" t="str">
        <f>IF(VLOOKUP($B174,Takings!$B:$P,14,0)=0,"",VLOOKUP($B174,Takings!$B:$P,14,0))</f>
        <v/>
      </c>
      <c r="P174" s="125" t="str">
        <f>IF(VLOOKUP($B174,Takings!$B:$P,15,0)=0,"",VLOOKUP($B174,Takings!$B:$P,15,0))</f>
        <v/>
      </c>
    </row>
    <row r="175" spans="1:16" x14ac:dyDescent="0.35">
      <c r="A175" s="133" t="s">
        <v>661</v>
      </c>
      <c r="B175" s="132">
        <v>40355</v>
      </c>
      <c r="C175" s="129">
        <f>SUMIF(Takings!$B:$B,'2010'!$B175,Takings!C:C)</f>
        <v>680.66</v>
      </c>
      <c r="D175" s="119">
        <f>SUMIF(Takings!$B:$B,'2010'!$B175,Takings!D:D)</f>
        <v>0</v>
      </c>
      <c r="E175" s="119">
        <f>SUMIF(Takings!$B:$B,'2010'!$B175,Takings!E:E)</f>
        <v>0</v>
      </c>
      <c r="F175" s="128">
        <f>SUMIF(Takings!$B:$B,'2010'!$B175,Takings!F:F)</f>
        <v>535.25</v>
      </c>
      <c r="G175" s="131">
        <f>SUMIF(Takings!$B:$B,'2010'!$B175,Takings!G:G)</f>
        <v>30</v>
      </c>
      <c r="H175" s="128">
        <f t="shared" si="96"/>
        <v>17.841666666666665</v>
      </c>
      <c r="I175" s="129">
        <f>SUMIF(Takings!$B:$B,'2010'!$B175,Takings!I:I)</f>
        <v>145.41</v>
      </c>
      <c r="J175" s="130">
        <f>SUMIF(Takings!$B:$B,'2010'!$B175,Takings!J:J)</f>
        <v>4</v>
      </c>
      <c r="K175" s="130">
        <f t="shared" si="97"/>
        <v>34</v>
      </c>
      <c r="L175" s="129">
        <f t="shared" si="98"/>
        <v>36.352499999999999</v>
      </c>
      <c r="M175" s="128">
        <f t="shared" si="99"/>
        <v>20.019411764705882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40356</v>
      </c>
      <c r="C176" s="119">
        <f>SUM(C170:C175)</f>
        <v>6621.04</v>
      </c>
      <c r="D176" s="119">
        <f>VLOOKUP($B176,Takings!$B:$P,3,0)</f>
        <v>3465.34</v>
      </c>
      <c r="E176" s="122">
        <f>SUM(C176:D176)</f>
        <v>10086.380000000001</v>
      </c>
      <c r="F176" s="118"/>
      <c r="G176" s="121">
        <f>SUM(G170:G175)</f>
        <v>200</v>
      </c>
      <c r="H176" s="118">
        <f>AVERAGE(H170:H175)</f>
        <v>18.957002085313061</v>
      </c>
      <c r="I176" s="119">
        <f>SUM(I170:I175)</f>
        <v>2842.99</v>
      </c>
      <c r="J176" s="120">
        <f>SUM(J170:J175)</f>
        <v>50</v>
      </c>
      <c r="K176" s="120">
        <f>SUM(G176,J176)</f>
        <v>250</v>
      </c>
      <c r="L176" s="119">
        <f>AVERAGE(L170:L175)</f>
        <v>55.13052314814815</v>
      </c>
      <c r="M176" s="118">
        <f>AVERAGE(M170:M175)</f>
        <v>26.469079587608999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33" t="s">
        <v>662</v>
      </c>
      <c r="B177" s="132">
        <v>40357</v>
      </c>
      <c r="C177" s="129">
        <f>SUMIF(Takings!$B:$B,'2010'!$B177,Takings!C:C)</f>
        <v>314.38</v>
      </c>
      <c r="D177" s="119">
        <f>SUMIF(Takings!$B:$B,'2010'!$B177,Takings!D:D)</f>
        <v>0</v>
      </c>
      <c r="E177" s="119">
        <f>SUMIF(Takings!$B:$B,'2010'!$B177,Takings!E:E)</f>
        <v>0</v>
      </c>
      <c r="F177" s="128">
        <f>SUMIF(Takings!$B:$B,'2010'!$B177,Takings!F:F)</f>
        <v>284.3</v>
      </c>
      <c r="G177" s="131">
        <f>SUMIF(Takings!$B:$B,'2010'!$B177,Takings!G:G)</f>
        <v>21</v>
      </c>
      <c r="H177" s="128">
        <f t="shared" ref="H177:H182" si="100">IFERROR(F177/G177,0)</f>
        <v>13.538095238095238</v>
      </c>
      <c r="I177" s="129">
        <f>SUMIF(Takings!$B:$B,'2010'!$B177,Takings!I:I)</f>
        <v>30.08</v>
      </c>
      <c r="J177" s="130">
        <f>SUMIF(Takings!$B:$B,'2010'!$B177,Takings!J:J)</f>
        <v>1</v>
      </c>
      <c r="K177" s="130">
        <f t="shared" ref="K177:K182" si="101">IFERROR(SUM(G177,J177),0)</f>
        <v>22</v>
      </c>
      <c r="L177" s="129">
        <f t="shared" ref="L177:L182" si="102">IFERROR(MEDIAN(I177/J177),0)</f>
        <v>30.08</v>
      </c>
      <c r="M177" s="128">
        <f t="shared" ref="M177:M182" si="103">IFERROR(SUM(F177,I177)/K177,0)</f>
        <v>14.29</v>
      </c>
      <c r="N177" s="127" t="str">
        <f>IF(VLOOKUP($B177,Takings!$B:$P,13,0)=0,"",VLOOKUP($B177,Takings!$B:$P,13,0))</f>
        <v/>
      </c>
      <c r="O177" s="126" t="str">
        <f>IF(VLOOKUP($B177,Takings!$B:$P,14,0)=0,"",VLOOKUP($B177,Takings!$B:$P,14,0))</f>
        <v/>
      </c>
      <c r="P177" s="125" t="str">
        <f>IF(VLOOKUP($B177,Takings!$B:$P,15,0)=0,"",VLOOKUP($B177,Takings!$B:$P,15,0))</f>
        <v/>
      </c>
    </row>
    <row r="178" spans="1:16" x14ac:dyDescent="0.35">
      <c r="A178" s="133" t="s">
        <v>662</v>
      </c>
      <c r="B178" s="132">
        <v>40358</v>
      </c>
      <c r="C178" s="129">
        <f>SUMIF(Takings!$B:$B,'2010'!$B178,Takings!C:C)</f>
        <v>780.79</v>
      </c>
      <c r="D178" s="119">
        <f>SUMIF(Takings!$B:$B,'2010'!$B178,Takings!D:D)</f>
        <v>0</v>
      </c>
      <c r="E178" s="119">
        <f>SUMIF(Takings!$B:$B,'2010'!$B178,Takings!E:E)</f>
        <v>0</v>
      </c>
      <c r="F178" s="128">
        <f>SUMIF(Takings!$B:$B,'2010'!$B178,Takings!F:F)</f>
        <v>713.1</v>
      </c>
      <c r="G178" s="131">
        <f>SUMIF(Takings!$B:$B,'2010'!$B178,Takings!G:G)</f>
        <v>45</v>
      </c>
      <c r="H178" s="128">
        <f t="shared" si="100"/>
        <v>15.846666666666668</v>
      </c>
      <c r="I178" s="129">
        <f>SUMIF(Takings!$B:$B,'2010'!$B178,Takings!I:I)</f>
        <v>67.69</v>
      </c>
      <c r="J178" s="130">
        <f>SUMIF(Takings!$B:$B,'2010'!$B178,Takings!J:J)</f>
        <v>3</v>
      </c>
      <c r="K178" s="130">
        <f t="shared" si="101"/>
        <v>48</v>
      </c>
      <c r="L178" s="129">
        <f t="shared" si="102"/>
        <v>22.563333333333333</v>
      </c>
      <c r="M178" s="128">
        <f t="shared" si="103"/>
        <v>16.266458333333333</v>
      </c>
      <c r="N178" s="127" t="str">
        <f>IF(VLOOKUP($B178,Takings!$B:$P,13,0)=0,"",VLOOKUP($B178,Takings!$B:$P,13,0))</f>
        <v/>
      </c>
      <c r="O178" s="126" t="str">
        <f>IF(VLOOKUP($B178,Takings!$B:$P,14,0)=0,"",VLOOKUP($B178,Takings!$B:$P,14,0))</f>
        <v/>
      </c>
      <c r="P178" s="125" t="str">
        <f>IF(VLOOKUP($B178,Takings!$B:$P,15,0)=0,"",VLOOKUP($B178,Takings!$B:$P,15,0))</f>
        <v/>
      </c>
    </row>
    <row r="179" spans="1:16" x14ac:dyDescent="0.35">
      <c r="A179" s="133" t="s">
        <v>662</v>
      </c>
      <c r="B179" s="132">
        <v>40359</v>
      </c>
      <c r="C179" s="129">
        <f>SUMIF(Takings!$B:$B,'2010'!$B179,Takings!C:C)</f>
        <v>1047.24</v>
      </c>
      <c r="D179" s="119">
        <f>SUMIF(Takings!$B:$B,'2010'!$B179,Takings!D:D)</f>
        <v>0</v>
      </c>
      <c r="E179" s="119">
        <f>SUMIF(Takings!$B:$B,'2010'!$B179,Takings!E:E)</f>
        <v>0</v>
      </c>
      <c r="F179" s="128">
        <f>SUMIF(Takings!$B:$B,'2010'!$B179,Takings!F:F)</f>
        <v>729.75</v>
      </c>
      <c r="G179" s="131">
        <f>SUMIF(Takings!$B:$B,'2010'!$B179,Takings!G:G)</f>
        <v>41</v>
      </c>
      <c r="H179" s="128">
        <f t="shared" si="100"/>
        <v>17.798780487804876</v>
      </c>
      <c r="I179" s="129">
        <f>SUMIF(Takings!$B:$B,'2010'!$B179,Takings!I:I)</f>
        <v>317.49</v>
      </c>
      <c r="J179" s="130">
        <f>SUMIF(Takings!$B:$B,'2010'!$B179,Takings!J:J)</f>
        <v>8</v>
      </c>
      <c r="K179" s="130">
        <f t="shared" si="101"/>
        <v>49</v>
      </c>
      <c r="L179" s="129">
        <f t="shared" si="102"/>
        <v>39.686250000000001</v>
      </c>
      <c r="M179" s="128">
        <f t="shared" si="103"/>
        <v>21.372244897959185</v>
      </c>
      <c r="N179" s="127" t="str">
        <f>IF(VLOOKUP($B179,Takings!$B:$P,13,0)=0,"",VLOOKUP($B179,Takings!$B:$P,13,0))</f>
        <v/>
      </c>
      <c r="O179" s="126" t="str">
        <f>IF(VLOOKUP($B179,Takings!$B:$P,14,0)=0,"",VLOOKUP($B179,Takings!$B:$P,14,0))</f>
        <v/>
      </c>
      <c r="P179" s="125" t="str">
        <f>IF(VLOOKUP($B179,Takings!$B:$P,15,0)=0,"",VLOOKUP($B179,Takings!$B:$P,15,0))</f>
        <v/>
      </c>
    </row>
    <row r="180" spans="1:16" x14ac:dyDescent="0.35">
      <c r="A180" s="133" t="s">
        <v>662</v>
      </c>
      <c r="B180" s="132">
        <v>40360</v>
      </c>
      <c r="C180" s="129">
        <f>SUMIF(Takings!$B:$B,'2010'!$B180,Takings!C:C)</f>
        <v>1164.06</v>
      </c>
      <c r="D180" s="119">
        <f>SUMIF(Takings!$B:$B,'2010'!$B180,Takings!D:D)</f>
        <v>0</v>
      </c>
      <c r="E180" s="119">
        <f>SUMIF(Takings!$B:$B,'2010'!$B180,Takings!E:E)</f>
        <v>0</v>
      </c>
      <c r="F180" s="128">
        <f>SUMIF(Takings!$B:$B,'2010'!$B180,Takings!F:F)</f>
        <v>592</v>
      </c>
      <c r="G180" s="131">
        <f>SUMIF(Takings!$B:$B,'2010'!$B180,Takings!G:G)</f>
        <v>30</v>
      </c>
      <c r="H180" s="128">
        <f t="shared" si="100"/>
        <v>19.733333333333334</v>
      </c>
      <c r="I180" s="129">
        <f>SUMIF(Takings!$B:$B,'2010'!$B180,Takings!I:I)</f>
        <v>572.05999999999995</v>
      </c>
      <c r="J180" s="130">
        <f>SUMIF(Takings!$B:$B,'2010'!$B180,Takings!J:J)</f>
        <v>9</v>
      </c>
      <c r="K180" s="130">
        <f t="shared" si="101"/>
        <v>39</v>
      </c>
      <c r="L180" s="129">
        <f t="shared" si="102"/>
        <v>63.562222222222218</v>
      </c>
      <c r="M180" s="128">
        <f t="shared" si="103"/>
        <v>29.847692307692306</v>
      </c>
      <c r="N180" s="127" t="str">
        <f>IF(VLOOKUP($B180,Takings!$B:$P,13,0)=0,"",VLOOKUP($B180,Takings!$B:$P,13,0))</f>
        <v/>
      </c>
      <c r="O180" s="126" t="str">
        <f>IF(VLOOKUP($B180,Takings!$B:$P,14,0)=0,"",VLOOKUP($B180,Takings!$B:$P,14,0))</f>
        <v/>
      </c>
      <c r="P180" s="125" t="str">
        <f>IF(VLOOKUP($B180,Takings!$B:$P,15,0)=0,"",VLOOKUP($B180,Takings!$B:$P,15,0))</f>
        <v/>
      </c>
    </row>
    <row r="181" spans="1:16" x14ac:dyDescent="0.35">
      <c r="A181" s="133" t="s">
        <v>662</v>
      </c>
      <c r="B181" s="132">
        <v>40361</v>
      </c>
      <c r="C181" s="129">
        <f>SUMIF(Takings!$B:$B,'2010'!$B181,Takings!C:C)</f>
        <v>978.2</v>
      </c>
      <c r="D181" s="119">
        <f>SUMIF(Takings!$B:$B,'2010'!$B181,Takings!D:D)</f>
        <v>0</v>
      </c>
      <c r="E181" s="119">
        <f>SUMIF(Takings!$B:$B,'2010'!$B181,Takings!E:E)</f>
        <v>0</v>
      </c>
      <c r="F181" s="128">
        <f>SUMIF(Takings!$B:$B,'2010'!$B181,Takings!F:F)</f>
        <v>769.1</v>
      </c>
      <c r="G181" s="131">
        <f>SUMIF(Takings!$B:$B,'2010'!$B181,Takings!G:G)</f>
        <v>45</v>
      </c>
      <c r="H181" s="128">
        <f t="shared" si="100"/>
        <v>17.091111111111111</v>
      </c>
      <c r="I181" s="129">
        <f>SUMIF(Takings!$B:$B,'2010'!$B181,Takings!I:I)</f>
        <v>209.1</v>
      </c>
      <c r="J181" s="130">
        <f>SUMIF(Takings!$B:$B,'2010'!$B181,Takings!J:J)</f>
        <v>7</v>
      </c>
      <c r="K181" s="130">
        <f t="shared" si="101"/>
        <v>52</v>
      </c>
      <c r="L181" s="129">
        <f t="shared" si="102"/>
        <v>29.87142857142857</v>
      </c>
      <c r="M181" s="128">
        <f t="shared" si="103"/>
        <v>18.811538461538461</v>
      </c>
      <c r="N181" s="127" t="str">
        <f>IF(VLOOKUP($B181,Takings!$B:$P,13,0)=0,"",VLOOKUP($B181,Takings!$B:$P,13,0))</f>
        <v/>
      </c>
      <c r="O181" s="126" t="str">
        <f>IF(VLOOKUP($B181,Takings!$B:$P,14,0)=0,"",VLOOKUP($B181,Takings!$B:$P,14,0))</f>
        <v/>
      </c>
      <c r="P181" s="125" t="str">
        <f>IF(VLOOKUP($B181,Takings!$B:$P,15,0)=0,"",VLOOKUP($B181,Takings!$B:$P,15,0))</f>
        <v/>
      </c>
    </row>
    <row r="182" spans="1:16" x14ac:dyDescent="0.35">
      <c r="A182" s="133" t="s">
        <v>662</v>
      </c>
      <c r="B182" s="132">
        <v>40362</v>
      </c>
      <c r="C182" s="129">
        <f>SUMIF(Takings!$B:$B,'2010'!$B182,Takings!C:C)</f>
        <v>793.02</v>
      </c>
      <c r="D182" s="119">
        <f>SUMIF(Takings!$B:$B,'2010'!$B182,Takings!D:D)</f>
        <v>0</v>
      </c>
      <c r="E182" s="119">
        <f>SUMIF(Takings!$B:$B,'2010'!$B182,Takings!E:E)</f>
        <v>0</v>
      </c>
      <c r="F182" s="128">
        <f>SUMIF(Takings!$B:$B,'2010'!$B182,Takings!F:F)</f>
        <v>417.1</v>
      </c>
      <c r="G182" s="131">
        <f>SUMIF(Takings!$B:$B,'2010'!$B182,Takings!G:G)</f>
        <v>23</v>
      </c>
      <c r="H182" s="128">
        <f t="shared" si="100"/>
        <v>18.134782608695652</v>
      </c>
      <c r="I182" s="129">
        <f>SUMIF(Takings!$B:$B,'2010'!$B182,Takings!I:I)</f>
        <v>375.92</v>
      </c>
      <c r="J182" s="130">
        <f>SUMIF(Takings!$B:$B,'2010'!$B182,Takings!J:J)</f>
        <v>6</v>
      </c>
      <c r="K182" s="130">
        <f t="shared" si="101"/>
        <v>29</v>
      </c>
      <c r="L182" s="129">
        <f t="shared" si="102"/>
        <v>62.653333333333336</v>
      </c>
      <c r="M182" s="128">
        <f t="shared" si="103"/>
        <v>27.345517241379309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40363</v>
      </c>
      <c r="C183" s="119">
        <f>SUM(C177:C182)</f>
        <v>5077.6900000000005</v>
      </c>
      <c r="D183" s="119">
        <f>VLOOKUP($B183,Takings!$B:$P,3,0)</f>
        <v>2981.08</v>
      </c>
      <c r="E183" s="122">
        <f>SUM(C183:D183)</f>
        <v>8058.77</v>
      </c>
      <c r="F183" s="118"/>
      <c r="G183" s="121">
        <f>SUM(G177:G182)</f>
        <v>205</v>
      </c>
      <c r="H183" s="118">
        <f>AVERAGE(H177:H182)</f>
        <v>17.023794907617813</v>
      </c>
      <c r="I183" s="119">
        <f>SUM(I177:I182)</f>
        <v>1572.34</v>
      </c>
      <c r="J183" s="120">
        <f>SUM(J177:J182)</f>
        <v>34</v>
      </c>
      <c r="K183" s="120">
        <f>SUM(G183,J183)</f>
        <v>239</v>
      </c>
      <c r="L183" s="119">
        <f>AVERAGE(L177:L182)</f>
        <v>41.402761243386244</v>
      </c>
      <c r="M183" s="118">
        <f>AVERAGE(M177:M182)</f>
        <v>21.32224187365043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33" t="s">
        <v>664</v>
      </c>
      <c r="B184" s="132">
        <v>40364</v>
      </c>
      <c r="C184" s="129">
        <f>SUMIF(Takings!$B:$B,'2010'!$B184,Takings!C:C)</f>
        <v>544.28</v>
      </c>
      <c r="D184" s="119">
        <f>SUMIF(Takings!$B:$B,'2010'!$B184,Takings!D:D)</f>
        <v>0</v>
      </c>
      <c r="E184" s="119">
        <f>SUMIF(Takings!$B:$B,'2010'!$B184,Takings!E:E)</f>
        <v>0</v>
      </c>
      <c r="F184" s="128">
        <f>SUMIF(Takings!$B:$B,'2010'!$B184,Takings!F:F)</f>
        <v>375.75</v>
      </c>
      <c r="G184" s="131">
        <f>SUMIF(Takings!$B:$B,'2010'!$B184,Takings!G:G)</f>
        <v>26</v>
      </c>
      <c r="H184" s="128">
        <f t="shared" ref="H184:H189" si="104">IFERROR(F184/G184,0)</f>
        <v>14.451923076923077</v>
      </c>
      <c r="I184" s="129">
        <f>SUMIF(Takings!$B:$B,'2010'!$B184,Takings!I:I)</f>
        <v>168.53</v>
      </c>
      <c r="J184" s="130">
        <f>SUMIF(Takings!$B:$B,'2010'!$B184,Takings!J:J)</f>
        <v>6</v>
      </c>
      <c r="K184" s="130">
        <f t="shared" ref="K184:K189" si="105">IFERROR(SUM(G184,J184),0)</f>
        <v>32</v>
      </c>
      <c r="L184" s="129">
        <f t="shared" ref="L184:L189" si="106">IFERROR(MEDIAN(I184/J184),0)</f>
        <v>28.088333333333335</v>
      </c>
      <c r="M184" s="128">
        <f t="shared" ref="M184:M189" si="107">IFERROR(SUM(F184,I184)/K184,0)</f>
        <v>17.008749999999999</v>
      </c>
      <c r="N184" s="127" t="str">
        <f>IF(VLOOKUP($B184,Takings!$B:$P,13,0)=0,"",VLOOKUP($B184,Takings!$B:$P,13,0))</f>
        <v/>
      </c>
      <c r="O184" s="126" t="str">
        <f>IF(VLOOKUP($B184,Takings!$B:$P,14,0)=0,"",VLOOKUP($B184,Takings!$B:$P,14,0))</f>
        <v/>
      </c>
      <c r="P184" s="125" t="str">
        <f>IF(VLOOKUP($B184,Takings!$B:$P,15,0)=0,"",VLOOKUP($B184,Takings!$B:$P,15,0))</f>
        <v/>
      </c>
    </row>
    <row r="185" spans="1:16" x14ac:dyDescent="0.35">
      <c r="A185" s="133" t="s">
        <v>664</v>
      </c>
      <c r="B185" s="132">
        <v>40365</v>
      </c>
      <c r="C185" s="129">
        <f>SUMIF(Takings!$B:$B,'2010'!$B185,Takings!C:C)</f>
        <v>1203.58</v>
      </c>
      <c r="D185" s="119">
        <f>SUMIF(Takings!$B:$B,'2010'!$B185,Takings!D:D)</f>
        <v>0</v>
      </c>
      <c r="E185" s="119">
        <f>SUMIF(Takings!$B:$B,'2010'!$B185,Takings!E:E)</f>
        <v>0</v>
      </c>
      <c r="F185" s="128">
        <f>SUMIF(Takings!$B:$B,'2010'!$B185,Takings!F:F)</f>
        <v>838.9</v>
      </c>
      <c r="G185" s="131">
        <f>SUMIF(Takings!$B:$B,'2010'!$B185,Takings!G:G)</f>
        <v>41</v>
      </c>
      <c r="H185" s="128">
        <f t="shared" si="104"/>
        <v>20.460975609756098</v>
      </c>
      <c r="I185" s="129">
        <f>SUMIF(Takings!$B:$B,'2010'!$B185,Takings!I:I)</f>
        <v>364.68</v>
      </c>
      <c r="J185" s="130">
        <f>SUMIF(Takings!$B:$B,'2010'!$B185,Takings!J:J)</f>
        <v>11</v>
      </c>
      <c r="K185" s="130">
        <f t="shared" si="105"/>
        <v>52</v>
      </c>
      <c r="L185" s="129">
        <f t="shared" si="106"/>
        <v>33.152727272727276</v>
      </c>
      <c r="M185" s="128">
        <f t="shared" si="107"/>
        <v>23.145769230769229</v>
      </c>
      <c r="N185" s="127" t="str">
        <f>IF(VLOOKUP($B185,Takings!$B:$P,13,0)=0,"",VLOOKUP($B185,Takings!$B:$P,13,0))</f>
        <v/>
      </c>
      <c r="O185" s="126" t="str">
        <f>IF(VLOOKUP($B185,Takings!$B:$P,14,0)=0,"",VLOOKUP($B185,Takings!$B:$P,14,0))</f>
        <v/>
      </c>
      <c r="P185" s="125" t="str">
        <f>IF(VLOOKUP($B185,Takings!$B:$P,15,0)=0,"",VLOOKUP($B185,Takings!$B:$P,15,0))</f>
        <v/>
      </c>
    </row>
    <row r="186" spans="1:16" x14ac:dyDescent="0.35">
      <c r="A186" s="133" t="s">
        <v>664</v>
      </c>
      <c r="B186" s="132">
        <v>40458</v>
      </c>
      <c r="C186" s="129">
        <f>SUMIF(Takings!$B:$B,'2010'!$B186,Takings!C:C)</f>
        <v>931.86</v>
      </c>
      <c r="D186" s="119">
        <f>SUMIF(Takings!$B:$B,'2010'!$B186,Takings!D:D)</f>
        <v>0</v>
      </c>
      <c r="E186" s="119">
        <f>SUMIF(Takings!$B:$B,'2010'!$B186,Takings!E:E)</f>
        <v>0</v>
      </c>
      <c r="F186" s="128">
        <f>SUMIF(Takings!$B:$B,'2010'!$B186,Takings!F:F)</f>
        <v>533.35</v>
      </c>
      <c r="G186" s="131">
        <f>SUMIF(Takings!$B:$B,'2010'!$B186,Takings!G:G)</f>
        <v>39</v>
      </c>
      <c r="H186" s="128">
        <f t="shared" si="104"/>
        <v>13.675641025641026</v>
      </c>
      <c r="I186" s="129">
        <f>SUMIF(Takings!$B:$B,'2010'!$B186,Takings!I:I)</f>
        <v>398.51</v>
      </c>
      <c r="J186" s="130">
        <f>SUMIF(Takings!$B:$B,'2010'!$B186,Takings!J:J)</f>
        <v>10</v>
      </c>
      <c r="K186" s="130">
        <f t="shared" si="105"/>
        <v>49</v>
      </c>
      <c r="L186" s="129">
        <f t="shared" si="106"/>
        <v>39.850999999999999</v>
      </c>
      <c r="M186" s="128">
        <f t="shared" si="107"/>
        <v>19.017551020408163</v>
      </c>
      <c r="N186" s="127" t="str">
        <f>IF(VLOOKUP($B186,Takings!$B:$P,13,0)=0,"",VLOOKUP($B186,Takings!$B:$P,13,0))</f>
        <v/>
      </c>
      <c r="O186" s="126" t="str">
        <f>IF(VLOOKUP($B186,Takings!$B:$P,14,0)=0,"",VLOOKUP($B186,Takings!$B:$P,14,0))</f>
        <v/>
      </c>
      <c r="P186" s="125" t="str">
        <f>IF(VLOOKUP($B186,Takings!$B:$P,15,0)=0,"",VLOOKUP($B186,Takings!$B:$P,15,0))</f>
        <v/>
      </c>
    </row>
    <row r="187" spans="1:16" x14ac:dyDescent="0.35">
      <c r="A187" s="133" t="s">
        <v>664</v>
      </c>
      <c r="B187" s="132">
        <v>40367</v>
      </c>
      <c r="C187" s="129">
        <f>SUMIF(Takings!$B:$B,'2010'!$B187,Takings!C:C)</f>
        <v>1447.62</v>
      </c>
      <c r="D187" s="119">
        <f>SUMIF(Takings!$B:$B,'2010'!$B187,Takings!D:D)</f>
        <v>0</v>
      </c>
      <c r="E187" s="119">
        <f>SUMIF(Takings!$B:$B,'2010'!$B187,Takings!E:E)</f>
        <v>0</v>
      </c>
      <c r="F187" s="128">
        <f>SUMIF(Takings!$B:$B,'2010'!$B187,Takings!F:F)</f>
        <v>972.15</v>
      </c>
      <c r="G187" s="131">
        <f>SUMIF(Takings!$B:$B,'2010'!$B187,Takings!G:G)</f>
        <v>44</v>
      </c>
      <c r="H187" s="128">
        <f t="shared" si="104"/>
        <v>22.094318181818181</v>
      </c>
      <c r="I187" s="129">
        <f>SUMIF(Takings!$B:$B,'2010'!$B187,Takings!I:I)</f>
        <v>475.47</v>
      </c>
      <c r="J187" s="130">
        <f>SUMIF(Takings!$B:$B,'2010'!$B187,Takings!J:J)</f>
        <v>14</v>
      </c>
      <c r="K187" s="130">
        <f t="shared" si="105"/>
        <v>58</v>
      </c>
      <c r="L187" s="129">
        <f t="shared" si="106"/>
        <v>33.962142857142858</v>
      </c>
      <c r="M187" s="128">
        <f t="shared" si="107"/>
        <v>24.958965517241378</v>
      </c>
      <c r="N187" s="127" t="str">
        <f>IF(VLOOKUP($B187,Takings!$B:$P,13,0)=0,"",VLOOKUP($B187,Takings!$B:$P,13,0))</f>
        <v/>
      </c>
      <c r="O187" s="126" t="str">
        <f>IF(VLOOKUP($B187,Takings!$B:$P,14,0)=0,"",VLOOKUP($B187,Takings!$B:$P,14,0))</f>
        <v/>
      </c>
      <c r="P187" s="125" t="str">
        <f>IF(VLOOKUP($B187,Takings!$B:$P,15,0)=0,"",VLOOKUP($B187,Takings!$B:$P,15,0))</f>
        <v/>
      </c>
    </row>
    <row r="188" spans="1:16" x14ac:dyDescent="0.35">
      <c r="A188" s="133" t="s">
        <v>664</v>
      </c>
      <c r="B188" s="132">
        <v>40368</v>
      </c>
      <c r="C188" s="129">
        <f>SUMIF(Takings!$B:$B,'2010'!$B188,Takings!C:C)</f>
        <v>1111.9000000000001</v>
      </c>
      <c r="D188" s="119">
        <f>SUMIF(Takings!$B:$B,'2010'!$B188,Takings!D:D)</f>
        <v>0</v>
      </c>
      <c r="E188" s="119">
        <f>SUMIF(Takings!$B:$B,'2010'!$B188,Takings!E:E)</f>
        <v>0</v>
      </c>
      <c r="F188" s="128">
        <f>SUMIF(Takings!$B:$B,'2010'!$B188,Takings!F:F)</f>
        <v>1007.8</v>
      </c>
      <c r="G188" s="131">
        <f>SUMIF(Takings!$B:$B,'2010'!$B188,Takings!G:G)</f>
        <v>52</v>
      </c>
      <c r="H188" s="128">
        <f t="shared" si="104"/>
        <v>19.380769230769229</v>
      </c>
      <c r="I188" s="129">
        <f>SUMIF(Takings!$B:$B,'2010'!$B188,Takings!I:I)</f>
        <v>104.1</v>
      </c>
      <c r="J188" s="130">
        <f>SUMIF(Takings!$B:$B,'2010'!$B188,Takings!J:J)</f>
        <v>4</v>
      </c>
      <c r="K188" s="130">
        <f t="shared" si="105"/>
        <v>56</v>
      </c>
      <c r="L188" s="129">
        <f t="shared" si="106"/>
        <v>26.024999999999999</v>
      </c>
      <c r="M188" s="128">
        <f t="shared" si="107"/>
        <v>19.855357142857141</v>
      </c>
      <c r="N188" s="127" t="str">
        <f>IF(VLOOKUP($B188,Takings!$B:$P,13,0)=0,"",VLOOKUP($B188,Takings!$B:$P,13,0))</f>
        <v/>
      </c>
      <c r="O188" s="126" t="str">
        <f>IF(VLOOKUP($B188,Takings!$B:$P,14,0)=0,"",VLOOKUP($B188,Takings!$B:$P,14,0))</f>
        <v/>
      </c>
      <c r="P188" s="125" t="str">
        <f>IF(VLOOKUP($B188,Takings!$B:$P,15,0)=0,"",VLOOKUP($B188,Takings!$B:$P,15,0))</f>
        <v/>
      </c>
    </row>
    <row r="189" spans="1:16" x14ac:dyDescent="0.35">
      <c r="A189" s="133" t="s">
        <v>664</v>
      </c>
      <c r="B189" s="132">
        <v>40369</v>
      </c>
      <c r="C189" s="129">
        <f>SUMIF(Takings!$B:$B,'2010'!$B189,Takings!C:C)</f>
        <v>1292.07</v>
      </c>
      <c r="D189" s="119">
        <f>SUMIF(Takings!$B:$B,'2010'!$B189,Takings!D:D)</f>
        <v>0</v>
      </c>
      <c r="E189" s="119">
        <f>SUMIF(Takings!$B:$B,'2010'!$B189,Takings!E:E)</f>
        <v>0</v>
      </c>
      <c r="F189" s="128">
        <f>SUMIF(Takings!$B:$B,'2010'!$B189,Takings!F:F)</f>
        <v>449.3</v>
      </c>
      <c r="G189" s="131">
        <f>SUMIF(Takings!$B:$B,'2010'!$B189,Takings!G:G)</f>
        <v>25</v>
      </c>
      <c r="H189" s="128">
        <f t="shared" si="104"/>
        <v>17.972000000000001</v>
      </c>
      <c r="I189" s="129">
        <f>SUMIF(Takings!$B:$B,'2010'!$B189,Takings!I:I)</f>
        <v>842.77</v>
      </c>
      <c r="J189" s="130">
        <f>SUMIF(Takings!$B:$B,'2010'!$B189,Takings!J:J)</f>
        <v>12</v>
      </c>
      <c r="K189" s="130">
        <f t="shared" si="105"/>
        <v>37</v>
      </c>
      <c r="L189" s="129">
        <f t="shared" si="106"/>
        <v>70.230833333333337</v>
      </c>
      <c r="M189" s="128">
        <f t="shared" si="107"/>
        <v>34.920810810810806</v>
      </c>
      <c r="N189" s="127" t="str">
        <f>IF(VLOOKUP($B189,Takings!$B:$P,13,0)=0,"",VLOOKUP($B189,Takings!$B:$P,13,0))</f>
        <v/>
      </c>
      <c r="O189" s="126" t="str">
        <f>IF(VLOOKUP($B189,Takings!$B:$P,14,0)=0,"",VLOOKUP($B189,Takings!$B:$P,14,0))</f>
        <v/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40370</v>
      </c>
      <c r="C190" s="119">
        <f>SUM(C184:C189)</f>
        <v>6531.3099999999995</v>
      </c>
      <c r="D190" s="119">
        <f>VLOOKUP($B190,Takings!$B:$P,3,0)</f>
        <v>3920.52</v>
      </c>
      <c r="E190" s="122">
        <f>SUM(C190:D190)</f>
        <v>10451.83</v>
      </c>
      <c r="F190" s="118"/>
      <c r="G190" s="121">
        <f>SUM(G184:G189)</f>
        <v>227</v>
      </c>
      <c r="H190" s="118">
        <f>AVERAGE(H184:H189)</f>
        <v>18.00593785415127</v>
      </c>
      <c r="I190" s="119">
        <f>SUM(I184:I189)</f>
        <v>2354.06</v>
      </c>
      <c r="J190" s="120">
        <f>SUM(J184:J189)</f>
        <v>57</v>
      </c>
      <c r="K190" s="120">
        <f>SUM(G190,J190)</f>
        <v>284</v>
      </c>
      <c r="L190" s="119">
        <f>AVERAGE(L184:L189)</f>
        <v>38.551672799422796</v>
      </c>
      <c r="M190" s="118">
        <f>AVERAGE(M184:M189)</f>
        <v>23.151200620347783</v>
      </c>
      <c r="N190" s="117" t="str">
        <f>IF(VLOOKUP($B190,Takings!$B:$P,13,0)=0,"",VLOOKUP($B190,Takings!$B:$P,13,0))</f>
        <v/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33" t="s">
        <v>665</v>
      </c>
      <c r="B191" s="132">
        <v>40371</v>
      </c>
      <c r="C191" s="129">
        <f>SUMIF(Takings!$B:$B,'2010'!$B191,Takings!C:C)</f>
        <v>884.69</v>
      </c>
      <c r="D191" s="119">
        <f>SUMIF(Takings!$B:$B,'2010'!$B191,Takings!D:D)</f>
        <v>0</v>
      </c>
      <c r="E191" s="119">
        <f>SUMIF(Takings!$B:$B,'2010'!$B191,Takings!E:E)</f>
        <v>0</v>
      </c>
      <c r="F191" s="128">
        <f>SUMIF(Takings!$B:$B,'2010'!$B191,Takings!F:F)</f>
        <v>586.54999999999995</v>
      </c>
      <c r="G191" s="131">
        <f>SUMIF(Takings!$B:$B,'2010'!$B191,Takings!G:G)</f>
        <v>35</v>
      </c>
      <c r="H191" s="128">
        <f t="shared" ref="H191:H196" si="108">IFERROR(F191/G191,0)</f>
        <v>16.758571428571429</v>
      </c>
      <c r="I191" s="129">
        <f>SUMIF(Takings!$B:$B,'2010'!$B191,Takings!I:I)</f>
        <v>298.14</v>
      </c>
      <c r="J191" s="130">
        <f>SUMIF(Takings!$B:$B,'2010'!$B191,Takings!J:J)</f>
        <v>9</v>
      </c>
      <c r="K191" s="130">
        <f t="shared" ref="K191:K196" si="109">IFERROR(SUM(G191,J191),0)</f>
        <v>44</v>
      </c>
      <c r="L191" s="129">
        <f t="shared" ref="L191:L196" si="110">IFERROR(MEDIAN(I191/J191),0)</f>
        <v>33.126666666666665</v>
      </c>
      <c r="M191" s="128">
        <f t="shared" ref="M191:M196" si="111">IFERROR(SUM(F191,I191)/K191,0)</f>
        <v>20.106590909090908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33" t="s">
        <v>665</v>
      </c>
      <c r="B192" s="132">
        <v>40372</v>
      </c>
      <c r="C192" s="129">
        <f>SUMIF(Takings!$B:$B,'2010'!$B192,Takings!C:C)</f>
        <v>505.45</v>
      </c>
      <c r="D192" s="119">
        <f>SUMIF(Takings!$B:$B,'2010'!$B192,Takings!D:D)</f>
        <v>0</v>
      </c>
      <c r="E192" s="119">
        <f>SUMIF(Takings!$B:$B,'2010'!$B192,Takings!E:E)</f>
        <v>0</v>
      </c>
      <c r="F192" s="128">
        <f>SUMIF(Takings!$B:$B,'2010'!$B192,Takings!F:F)</f>
        <v>347.25</v>
      </c>
      <c r="G192" s="131">
        <f>SUMIF(Takings!$B:$B,'2010'!$B192,Takings!G:G)</f>
        <v>25</v>
      </c>
      <c r="H192" s="128">
        <f t="shared" si="108"/>
        <v>13.89</v>
      </c>
      <c r="I192" s="129">
        <f>SUMIF(Takings!$B:$B,'2010'!$B192,Takings!I:I)</f>
        <v>158.19999999999999</v>
      </c>
      <c r="J192" s="130">
        <f>SUMIF(Takings!$B:$B,'2010'!$B192,Takings!J:J)</f>
        <v>3</v>
      </c>
      <c r="K192" s="130">
        <f t="shared" si="109"/>
        <v>28</v>
      </c>
      <c r="L192" s="129">
        <f t="shared" si="110"/>
        <v>52.733333333333327</v>
      </c>
      <c r="M192" s="128">
        <f t="shared" si="111"/>
        <v>18.051785714285714</v>
      </c>
      <c r="N192" s="127" t="str">
        <f>IF(VLOOKUP($B192,Takings!$B:$P,13,0)=0,"",VLOOKUP($B192,Takings!$B:$P,13,0))</f>
        <v/>
      </c>
      <c r="O192" s="126" t="str">
        <f>IF(VLOOKUP($B192,Takings!$B:$P,14,0)=0,"",VLOOKUP($B192,Takings!$B:$P,14,0))</f>
        <v/>
      </c>
      <c r="P192" s="125" t="str">
        <f>IF(VLOOKUP($B192,Takings!$B:$P,15,0)=0,"",VLOOKUP($B192,Takings!$B:$P,15,0))</f>
        <v/>
      </c>
    </row>
    <row r="193" spans="1:16" x14ac:dyDescent="0.35">
      <c r="A193" s="133" t="s">
        <v>665</v>
      </c>
      <c r="B193" s="132">
        <v>40373</v>
      </c>
      <c r="C193" s="129">
        <f>SUMIF(Takings!$B:$B,'2010'!$B193,Takings!C:C)</f>
        <v>1023.92</v>
      </c>
      <c r="D193" s="119">
        <f>SUMIF(Takings!$B:$B,'2010'!$B193,Takings!D:D)</f>
        <v>0</v>
      </c>
      <c r="E193" s="119">
        <f>SUMIF(Takings!$B:$B,'2010'!$B193,Takings!E:E)</f>
        <v>0</v>
      </c>
      <c r="F193" s="128">
        <f>SUMIF(Takings!$B:$B,'2010'!$B193,Takings!F:F)</f>
        <v>520.15</v>
      </c>
      <c r="G193" s="131">
        <f>SUMIF(Takings!$B:$B,'2010'!$B193,Takings!G:G)</f>
        <v>27</v>
      </c>
      <c r="H193" s="128">
        <f t="shared" si="108"/>
        <v>19.264814814814812</v>
      </c>
      <c r="I193" s="129">
        <f>SUMIF(Takings!$B:$B,'2010'!$B193,Takings!I:I)</f>
        <v>503.77</v>
      </c>
      <c r="J193" s="130">
        <f>SUMIF(Takings!$B:$B,'2010'!$B193,Takings!J:J)</f>
        <v>7</v>
      </c>
      <c r="K193" s="130">
        <f t="shared" si="109"/>
        <v>34</v>
      </c>
      <c r="L193" s="129">
        <f t="shared" si="110"/>
        <v>71.967142857142861</v>
      </c>
      <c r="M193" s="128">
        <f t="shared" si="111"/>
        <v>30.115294117647057</v>
      </c>
      <c r="N193" s="127" t="str">
        <f>IF(VLOOKUP($B193,Takings!$B:$P,13,0)=0,"",VLOOKUP($B193,Takings!$B:$P,13,0))</f>
        <v/>
      </c>
      <c r="O193" s="126" t="str">
        <f>IF(VLOOKUP($B193,Takings!$B:$P,14,0)=0,"",VLOOKUP($B193,Takings!$B:$P,14,0))</f>
        <v/>
      </c>
      <c r="P193" s="125" t="str">
        <f>IF(VLOOKUP($B193,Takings!$B:$P,15,0)=0,"",VLOOKUP($B193,Takings!$B:$P,15,0))</f>
        <v/>
      </c>
    </row>
    <row r="194" spans="1:16" x14ac:dyDescent="0.35">
      <c r="A194" s="133" t="s">
        <v>665</v>
      </c>
      <c r="B194" s="132">
        <v>40374</v>
      </c>
      <c r="C194" s="129">
        <f>SUMIF(Takings!$B:$B,'2010'!$B194,Takings!C:C)</f>
        <v>1328.43</v>
      </c>
      <c r="D194" s="119">
        <f>SUMIF(Takings!$B:$B,'2010'!$B194,Takings!D:D)</f>
        <v>0</v>
      </c>
      <c r="E194" s="119">
        <f>SUMIF(Takings!$B:$B,'2010'!$B194,Takings!E:E)</f>
        <v>0</v>
      </c>
      <c r="F194" s="128">
        <f>SUMIF(Takings!$B:$B,'2010'!$B194,Takings!F:F)</f>
        <v>798.6</v>
      </c>
      <c r="G194" s="131">
        <f>SUMIF(Takings!$B:$B,'2010'!$B194,Takings!G:G)</f>
        <v>38</v>
      </c>
      <c r="H194" s="128">
        <f t="shared" si="108"/>
        <v>21.015789473684212</v>
      </c>
      <c r="I194" s="129">
        <f>SUMIF(Takings!$B:$B,'2010'!$B194,Takings!I:I)</f>
        <v>529.83000000000004</v>
      </c>
      <c r="J194" s="130">
        <f>SUMIF(Takings!$B:$B,'2010'!$B194,Takings!J:J)</f>
        <v>11</v>
      </c>
      <c r="K194" s="130">
        <f t="shared" si="109"/>
        <v>49</v>
      </c>
      <c r="L194" s="129">
        <f t="shared" si="110"/>
        <v>48.166363636363641</v>
      </c>
      <c r="M194" s="128">
        <f t="shared" si="111"/>
        <v>27.110816326530614</v>
      </c>
      <c r="N194" s="127" t="str">
        <f>IF(VLOOKUP($B194,Takings!$B:$P,13,0)=0,"",VLOOKUP($B194,Takings!$B:$P,13,0))</f>
        <v/>
      </c>
      <c r="O194" s="126" t="str">
        <f>IF(VLOOKUP($B194,Takings!$B:$P,14,0)=0,"",VLOOKUP($B194,Takings!$B:$P,14,0))</f>
        <v/>
      </c>
      <c r="P194" s="125" t="str">
        <f>IF(VLOOKUP($B194,Takings!$B:$P,15,0)=0,"",VLOOKUP($B194,Takings!$B:$P,15,0))</f>
        <v/>
      </c>
    </row>
    <row r="195" spans="1:16" x14ac:dyDescent="0.35">
      <c r="A195" s="133" t="s">
        <v>665</v>
      </c>
      <c r="B195" s="132">
        <v>40375</v>
      </c>
      <c r="C195" s="129">
        <f>SUMIF(Takings!$B:$B,'2010'!$B195,Takings!C:C)</f>
        <v>1295.9100000000001</v>
      </c>
      <c r="D195" s="119">
        <f>SUMIF(Takings!$B:$B,'2010'!$B195,Takings!D:D)</f>
        <v>0</v>
      </c>
      <c r="E195" s="119">
        <f>SUMIF(Takings!$B:$B,'2010'!$B195,Takings!E:E)</f>
        <v>0</v>
      </c>
      <c r="F195" s="128">
        <f>SUMIF(Takings!$B:$B,'2010'!$B195,Takings!F:F)</f>
        <v>898.25</v>
      </c>
      <c r="G195" s="131">
        <f>SUMIF(Takings!$B:$B,'2010'!$B195,Takings!G:G)</f>
        <v>39</v>
      </c>
      <c r="H195" s="128">
        <f t="shared" si="108"/>
        <v>23.032051282051281</v>
      </c>
      <c r="I195" s="129">
        <f>SUMIF(Takings!$B:$B,'2010'!$B195,Takings!I:I)</f>
        <v>397.66</v>
      </c>
      <c r="J195" s="130">
        <f>SUMIF(Takings!$B:$B,'2010'!$B195,Takings!J:J)</f>
        <v>11</v>
      </c>
      <c r="K195" s="130">
        <f t="shared" si="109"/>
        <v>50</v>
      </c>
      <c r="L195" s="129">
        <f t="shared" si="110"/>
        <v>36.150909090909096</v>
      </c>
      <c r="M195" s="128">
        <f t="shared" si="111"/>
        <v>25.918200000000002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33" t="s">
        <v>665</v>
      </c>
      <c r="B196" s="132">
        <v>40376</v>
      </c>
      <c r="C196" s="129">
        <f>SUMIF(Takings!$B:$B,'2010'!$B196,Takings!C:C)</f>
        <v>992.2</v>
      </c>
      <c r="D196" s="119">
        <f>SUMIF(Takings!$B:$B,'2010'!$B196,Takings!D:D)</f>
        <v>0</v>
      </c>
      <c r="E196" s="119">
        <f>SUMIF(Takings!$B:$B,'2010'!$B196,Takings!E:E)</f>
        <v>0</v>
      </c>
      <c r="F196" s="128">
        <f>SUMIF(Takings!$B:$B,'2010'!$B196,Takings!F:F)</f>
        <v>475.75</v>
      </c>
      <c r="G196" s="131">
        <f>SUMIF(Takings!$B:$B,'2010'!$B196,Takings!G:G)</f>
        <v>21</v>
      </c>
      <c r="H196" s="128">
        <f t="shared" si="108"/>
        <v>22.654761904761905</v>
      </c>
      <c r="I196" s="129">
        <f>SUMIF(Takings!$B:$B,'2010'!$B196,Takings!I:I)</f>
        <v>516.45000000000005</v>
      </c>
      <c r="J196" s="130">
        <f>SUMIF(Takings!$B:$B,'2010'!$B196,Takings!J:J)</f>
        <v>7</v>
      </c>
      <c r="K196" s="130">
        <f t="shared" si="109"/>
        <v>28</v>
      </c>
      <c r="L196" s="129">
        <f t="shared" si="110"/>
        <v>73.778571428571439</v>
      </c>
      <c r="M196" s="128">
        <f t="shared" si="111"/>
        <v>35.43571428571429</v>
      </c>
      <c r="N196" s="127" t="str">
        <f>IF(VLOOKUP($B196,Takings!$B:$P,13,0)=0,"",VLOOKUP($B196,Takings!$B:$P,13,0))</f>
        <v/>
      </c>
      <c r="O196" s="126" t="str">
        <f>IF(VLOOKUP($B196,Takings!$B:$P,14,0)=0,"",VLOOKUP($B196,Takings!$B:$P,14,0))</f>
        <v/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40377</v>
      </c>
      <c r="C197" s="119">
        <f>SUM(C191:C196)</f>
        <v>6030.5999999999995</v>
      </c>
      <c r="D197" s="119">
        <f>VLOOKUP($B197,Takings!$B:$P,3,0)</f>
        <v>4708.88</v>
      </c>
      <c r="E197" s="122">
        <f>SUM(C197:D197)</f>
        <v>10739.48</v>
      </c>
      <c r="F197" s="118"/>
      <c r="G197" s="121">
        <f>SUM(G191:G196)</f>
        <v>185</v>
      </c>
      <c r="H197" s="118">
        <f>AVERAGE(H191:H196)</f>
        <v>19.435998150647276</v>
      </c>
      <c r="I197" s="119">
        <f>SUM(I191:I196)</f>
        <v>2404.0500000000002</v>
      </c>
      <c r="J197" s="120">
        <f>SUM(J191:J196)</f>
        <v>48</v>
      </c>
      <c r="K197" s="120">
        <f>SUM(G197,J197)</f>
        <v>233</v>
      </c>
      <c r="L197" s="119">
        <f>AVERAGE(L191:L196)</f>
        <v>52.653831168831175</v>
      </c>
      <c r="M197" s="118">
        <f>AVERAGE(M191:M196)</f>
        <v>26.12306689221143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33" t="s">
        <v>671</v>
      </c>
      <c r="B198" s="132">
        <v>40378</v>
      </c>
      <c r="C198" s="129">
        <f>SUMIF(Takings!$B:$B,'2010'!$B198,Takings!C:C)</f>
        <v>642.16</v>
      </c>
      <c r="D198" s="119">
        <f>SUMIF(Takings!$B:$B,'2010'!$B198,Takings!D:D)</f>
        <v>0</v>
      </c>
      <c r="E198" s="119">
        <f>SUMIF(Takings!$B:$B,'2010'!$B198,Takings!E:E)</f>
        <v>0</v>
      </c>
      <c r="F198" s="128">
        <f>SUMIF(Takings!$B:$B,'2010'!$B198,Takings!F:F)</f>
        <v>546.79999999999995</v>
      </c>
      <c r="G198" s="131">
        <f>SUMIF(Takings!$B:$B,'2010'!$B198,Takings!G:G)</f>
        <v>37</v>
      </c>
      <c r="H198" s="128">
        <f t="shared" ref="H198:H203" si="112">IFERROR(F198/G198,0)</f>
        <v>14.778378378378378</v>
      </c>
      <c r="I198" s="129">
        <f>SUMIF(Takings!$B:$B,'2010'!$B198,Takings!I:I)</f>
        <v>95.36</v>
      </c>
      <c r="J198" s="130">
        <f>SUMIF(Takings!$B:$B,'2010'!$B198,Takings!J:J)</f>
        <v>3</v>
      </c>
      <c r="K198" s="130">
        <f t="shared" ref="K198:K203" si="113">IFERROR(SUM(G198,J198),0)</f>
        <v>40</v>
      </c>
      <c r="L198" s="129">
        <f t="shared" ref="L198:L203" si="114">IFERROR(MEDIAN(I198/J198),0)</f>
        <v>31.786666666666665</v>
      </c>
      <c r="M198" s="128">
        <f t="shared" ref="M198:M203" si="115">IFERROR(SUM(F198,I198)/K198,0)</f>
        <v>16.053999999999998</v>
      </c>
      <c r="N198" s="127" t="str">
        <f>IF(VLOOKUP($B198,Takings!$B:$P,13,0)=0,"",VLOOKUP($B198,Takings!$B:$P,13,0))</f>
        <v/>
      </c>
      <c r="O198" s="126" t="str">
        <f>IF(VLOOKUP($B198,Takings!$B:$P,14,0)=0,"",VLOOKUP($B198,Takings!$B:$P,14,0))</f>
        <v/>
      </c>
      <c r="P198" s="125" t="str">
        <f>IF(VLOOKUP($B198,Takings!$B:$P,15,0)=0,"",VLOOKUP($B198,Takings!$B:$P,15,0))</f>
        <v/>
      </c>
    </row>
    <row r="199" spans="1:16" x14ac:dyDescent="0.35">
      <c r="A199" s="133" t="s">
        <v>671</v>
      </c>
      <c r="B199" s="132">
        <v>40379</v>
      </c>
      <c r="C199" s="129">
        <f>SUMIF(Takings!$B:$B,'2010'!$B199,Takings!C:C)</f>
        <v>976.78</v>
      </c>
      <c r="D199" s="119">
        <f>SUMIF(Takings!$B:$B,'2010'!$B199,Takings!D:D)</f>
        <v>0</v>
      </c>
      <c r="E199" s="119">
        <f>SUMIF(Takings!$B:$B,'2010'!$B199,Takings!E:E)</f>
        <v>0</v>
      </c>
      <c r="F199" s="128">
        <f>SUMIF(Takings!$B:$B,'2010'!$B199,Takings!F:F)</f>
        <v>668.52</v>
      </c>
      <c r="G199" s="131">
        <f>SUMIF(Takings!$B:$B,'2010'!$B199,Takings!G:G)</f>
        <v>42</v>
      </c>
      <c r="H199" s="128">
        <f t="shared" si="112"/>
        <v>15.917142857142856</v>
      </c>
      <c r="I199" s="129">
        <f>SUMIF(Takings!$B:$B,'2010'!$B199,Takings!I:I)</f>
        <v>308.26</v>
      </c>
      <c r="J199" s="130">
        <f>SUMIF(Takings!$B:$B,'2010'!$B199,Takings!J:J)</f>
        <v>6</v>
      </c>
      <c r="K199" s="130">
        <f t="shared" si="113"/>
        <v>48</v>
      </c>
      <c r="L199" s="129">
        <f t="shared" si="114"/>
        <v>51.376666666666665</v>
      </c>
      <c r="M199" s="128">
        <f t="shared" si="115"/>
        <v>20.349583333333332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33" t="s">
        <v>671</v>
      </c>
      <c r="B200" s="132">
        <v>40380</v>
      </c>
      <c r="C200" s="129">
        <f>SUMIF(Takings!$B:$B,'2010'!$B200,Takings!C:C)</f>
        <v>1499.21</v>
      </c>
      <c r="D200" s="119">
        <f>SUMIF(Takings!$B:$B,'2010'!$B200,Takings!D:D)</f>
        <v>0</v>
      </c>
      <c r="E200" s="119">
        <f>SUMIF(Takings!$B:$B,'2010'!$B200,Takings!E:E)</f>
        <v>0</v>
      </c>
      <c r="F200" s="128">
        <f>SUMIF(Takings!$B:$B,'2010'!$B200,Takings!F:F)</f>
        <v>852.3</v>
      </c>
      <c r="G200" s="131">
        <f>SUMIF(Takings!$B:$B,'2010'!$B200,Takings!G:G)</f>
        <v>33</v>
      </c>
      <c r="H200" s="128">
        <f t="shared" si="112"/>
        <v>25.827272727272724</v>
      </c>
      <c r="I200" s="129">
        <f>SUMIF(Takings!$B:$B,'2010'!$B200,Takings!I:I)</f>
        <v>646.91</v>
      </c>
      <c r="J200" s="130">
        <f>SUMIF(Takings!$B:$B,'2010'!$B200,Takings!J:J)</f>
        <v>10</v>
      </c>
      <c r="K200" s="130">
        <f t="shared" si="113"/>
        <v>43</v>
      </c>
      <c r="L200" s="129">
        <f t="shared" si="114"/>
        <v>64.691000000000003</v>
      </c>
      <c r="M200" s="128">
        <f t="shared" si="115"/>
        <v>34.865348837209304</v>
      </c>
      <c r="N200" s="127" t="str">
        <f>IF(VLOOKUP($B200,Takings!$B:$P,13,0)=0,"",VLOOKUP($B200,Takings!$B:$P,13,0))</f>
        <v/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33" t="s">
        <v>671</v>
      </c>
      <c r="B201" s="132">
        <v>40381</v>
      </c>
      <c r="C201" s="129">
        <f>SUMIF(Takings!$B:$B,'2010'!$B201,Takings!C:C)</f>
        <v>1245.77</v>
      </c>
      <c r="D201" s="119">
        <f>SUMIF(Takings!$B:$B,'2010'!$B201,Takings!D:D)</f>
        <v>0</v>
      </c>
      <c r="E201" s="119">
        <f>SUMIF(Takings!$B:$B,'2010'!$B201,Takings!E:E)</f>
        <v>0</v>
      </c>
      <c r="F201" s="128">
        <f>SUMIF(Takings!$B:$B,'2010'!$B201,Takings!F:F)</f>
        <v>851.95</v>
      </c>
      <c r="G201" s="131">
        <f>SUMIF(Takings!$B:$B,'2010'!$B201,Takings!G:G)</f>
        <v>41</v>
      </c>
      <c r="H201" s="128">
        <f t="shared" si="112"/>
        <v>20.779268292682929</v>
      </c>
      <c r="I201" s="129">
        <f>SUMIF(Takings!$B:$B,'2010'!$B201,Takings!I:I)</f>
        <v>384.82</v>
      </c>
      <c r="J201" s="130">
        <f>SUMIF(Takings!$B:$B,'2010'!$B201,Takings!J:J)</f>
        <v>10</v>
      </c>
      <c r="K201" s="130">
        <f t="shared" si="113"/>
        <v>51</v>
      </c>
      <c r="L201" s="129">
        <f t="shared" si="114"/>
        <v>38.481999999999999</v>
      </c>
      <c r="M201" s="128">
        <f t="shared" si="115"/>
        <v>24.250392156862745</v>
      </c>
      <c r="N201" s="127" t="str">
        <f>IF(VLOOKUP($B201,Takings!$B:$P,13,0)=0,"",VLOOKUP($B201,Takings!$B:$P,13,0))</f>
        <v/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33" t="s">
        <v>671</v>
      </c>
      <c r="B202" s="132">
        <v>40382</v>
      </c>
      <c r="C202" s="129">
        <f>SUMIF(Takings!$B:$B,'2010'!$B202,Takings!C:C)</f>
        <v>1220.77</v>
      </c>
      <c r="D202" s="119">
        <f>SUMIF(Takings!$B:$B,'2010'!$B202,Takings!D:D)</f>
        <v>0</v>
      </c>
      <c r="E202" s="119">
        <f>SUMIF(Takings!$B:$B,'2010'!$B202,Takings!E:E)</f>
        <v>0</v>
      </c>
      <c r="F202" s="128">
        <f>SUMIF(Takings!$B:$B,'2010'!$B202,Takings!F:F)</f>
        <v>966.3</v>
      </c>
      <c r="G202" s="131">
        <f>SUMIF(Takings!$B:$B,'2010'!$B202,Takings!G:G)</f>
        <v>45</v>
      </c>
      <c r="H202" s="128">
        <f t="shared" si="112"/>
        <v>21.473333333333333</v>
      </c>
      <c r="I202" s="129">
        <f>SUMIF(Takings!$B:$B,'2010'!$B202,Takings!I:I)</f>
        <v>253.77</v>
      </c>
      <c r="J202" s="130">
        <f>SUMIF(Takings!$B:$B,'2010'!$B202,Takings!J:J)</f>
        <v>6</v>
      </c>
      <c r="K202" s="130">
        <f t="shared" si="113"/>
        <v>51</v>
      </c>
      <c r="L202" s="129">
        <f t="shared" si="114"/>
        <v>42.295000000000002</v>
      </c>
      <c r="M202" s="128">
        <f t="shared" si="115"/>
        <v>23.922941176470587</v>
      </c>
      <c r="N202" s="127" t="str">
        <f>IF(VLOOKUP($B202,Takings!$B:$P,13,0)=0,"",VLOOKUP($B202,Takings!$B:$P,13,0))</f>
        <v/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33" t="s">
        <v>671</v>
      </c>
      <c r="B203" s="132">
        <v>40383</v>
      </c>
      <c r="C203" s="129">
        <f>SUMIF(Takings!$B:$B,'2010'!$B203,Takings!C:C)</f>
        <v>1306.3900000000001</v>
      </c>
      <c r="D203" s="119">
        <f>SUMIF(Takings!$B:$B,'2010'!$B203,Takings!D:D)</f>
        <v>0</v>
      </c>
      <c r="E203" s="119">
        <f>SUMIF(Takings!$B:$B,'2010'!$B203,Takings!E:E)</f>
        <v>0</v>
      </c>
      <c r="F203" s="128">
        <f>SUMIF(Takings!$B:$B,'2010'!$B203,Takings!F:F)</f>
        <v>622.87</v>
      </c>
      <c r="G203" s="131">
        <f>SUMIF(Takings!$B:$B,'2010'!$B203,Takings!G:G)</f>
        <v>30</v>
      </c>
      <c r="H203" s="128">
        <f t="shared" si="112"/>
        <v>20.762333333333334</v>
      </c>
      <c r="I203" s="129">
        <f>SUMIF(Takings!$B:$B,'2010'!$B203,Takings!I:I)</f>
        <v>683.52</v>
      </c>
      <c r="J203" s="130">
        <f>SUMIF(Takings!$B:$B,'2010'!$B203,Takings!J:J)</f>
        <v>10</v>
      </c>
      <c r="K203" s="130">
        <f t="shared" si="113"/>
        <v>40</v>
      </c>
      <c r="L203" s="129">
        <f t="shared" si="114"/>
        <v>68.352000000000004</v>
      </c>
      <c r="M203" s="128">
        <f t="shared" si="115"/>
        <v>32.659749999999995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40384</v>
      </c>
      <c r="C204" s="119">
        <f>SUM(C198:C203)</f>
        <v>6891.0800000000008</v>
      </c>
      <c r="D204" s="119">
        <f>VLOOKUP($B204,Takings!$B:$P,3,0)</f>
        <v>4222.05</v>
      </c>
      <c r="E204" s="122">
        <f>SUM(C204:D204)</f>
        <v>11113.130000000001</v>
      </c>
      <c r="F204" s="118"/>
      <c r="G204" s="121">
        <f>SUM(G198:G203)</f>
        <v>228</v>
      </c>
      <c r="H204" s="118">
        <f>AVERAGE(H198:H203)</f>
        <v>19.922954820357258</v>
      </c>
      <c r="I204" s="119">
        <f>SUM(I198:I203)</f>
        <v>2372.64</v>
      </c>
      <c r="J204" s="120">
        <f>SUM(J198:J203)</f>
        <v>45</v>
      </c>
      <c r="K204" s="120">
        <f>SUM(G204,J204)</f>
        <v>273</v>
      </c>
      <c r="L204" s="119">
        <f>AVERAGE(L198:L203)</f>
        <v>49.497222222222227</v>
      </c>
      <c r="M204" s="118">
        <f>AVERAGE(M198:M203)</f>
        <v>25.350335917312659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33" t="s">
        <v>672</v>
      </c>
      <c r="B205" s="132">
        <v>40385</v>
      </c>
      <c r="C205" s="129">
        <f>SUMIF(Takings!$B:$B,'2010'!$B205,Takings!C:C)</f>
        <v>557.29999999999995</v>
      </c>
      <c r="D205" s="119">
        <f>SUMIF(Takings!$B:$B,'2010'!$B205,Takings!D:D)</f>
        <v>0</v>
      </c>
      <c r="E205" s="119">
        <f>SUMIF(Takings!$B:$B,'2010'!$B205,Takings!E:E)</f>
        <v>0</v>
      </c>
      <c r="F205" s="128">
        <f>SUMIF(Takings!$B:$B,'2010'!$B205,Takings!F:F)</f>
        <v>381.4</v>
      </c>
      <c r="G205" s="131">
        <f>SUMIF(Takings!$B:$B,'2010'!$B205,Takings!G:G)</f>
        <v>26</v>
      </c>
      <c r="H205" s="128">
        <f t="shared" ref="H205:H210" si="116">IFERROR(F205/G205,0)</f>
        <v>14.669230769230769</v>
      </c>
      <c r="I205" s="129">
        <f>SUMIF(Takings!$B:$B,'2010'!$B205,Takings!I:I)</f>
        <v>175.9</v>
      </c>
      <c r="J205" s="130">
        <f>SUMIF(Takings!$B:$B,'2010'!$B205,Takings!J:J)</f>
        <v>5</v>
      </c>
      <c r="K205" s="130">
        <f t="shared" ref="K205:K210" si="117">IFERROR(SUM(G205,J205),0)</f>
        <v>31</v>
      </c>
      <c r="L205" s="129">
        <f t="shared" ref="L205:L210" si="118">IFERROR(MEDIAN(I205/J205),0)</f>
        <v>35.18</v>
      </c>
      <c r="M205" s="128">
        <f t="shared" ref="M205:M210" si="119">IFERROR(SUM(F205,I205)/K205,0)</f>
        <v>17.977419354838709</v>
      </c>
      <c r="N205" s="127" t="str">
        <f>IF(VLOOKUP($B205,Takings!$B:$P,13,0)=0,"",VLOOKUP($B205,Takings!$B:$P,13,0))</f>
        <v/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33" t="s">
        <v>672</v>
      </c>
      <c r="B206" s="132">
        <v>40386</v>
      </c>
      <c r="C206" s="129">
        <f>SUMIF(Takings!$B:$B,'2010'!$B206,Takings!C:C)</f>
        <v>586.36</v>
      </c>
      <c r="D206" s="119">
        <f>SUMIF(Takings!$B:$B,'2010'!$B206,Takings!D:D)</f>
        <v>0</v>
      </c>
      <c r="E206" s="119">
        <f>SUMIF(Takings!$B:$B,'2010'!$B206,Takings!E:E)</f>
        <v>0</v>
      </c>
      <c r="F206" s="128">
        <f>SUMIF(Takings!$B:$B,'2010'!$B206,Takings!F:F)</f>
        <v>527.9</v>
      </c>
      <c r="G206" s="131">
        <f>SUMIF(Takings!$B:$B,'2010'!$B206,Takings!G:G)</f>
        <v>39</v>
      </c>
      <c r="H206" s="128">
        <f t="shared" si="116"/>
        <v>13.535897435897436</v>
      </c>
      <c r="I206" s="129">
        <f>SUMIF(Takings!$B:$B,'2010'!$B206,Takings!I:I)</f>
        <v>58.46</v>
      </c>
      <c r="J206" s="130">
        <f>SUMIF(Takings!$B:$B,'2010'!$B206,Takings!J:J)</f>
        <v>3</v>
      </c>
      <c r="K206" s="130">
        <f t="shared" si="117"/>
        <v>42</v>
      </c>
      <c r="L206" s="129">
        <f t="shared" si="118"/>
        <v>19.486666666666668</v>
      </c>
      <c r="M206" s="128">
        <f t="shared" si="119"/>
        <v>13.960952380952381</v>
      </c>
      <c r="N206" s="127" t="str">
        <f>IF(VLOOKUP($B206,Takings!$B:$P,13,0)=0,"",VLOOKUP($B206,Takings!$B:$P,13,0))</f>
        <v/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33" t="s">
        <v>672</v>
      </c>
      <c r="B207" s="132">
        <v>40387</v>
      </c>
      <c r="C207" s="129">
        <f>SUMIF(Takings!$B:$B,'2010'!$B207,Takings!C:C)</f>
        <v>1277.72</v>
      </c>
      <c r="D207" s="119">
        <f>SUMIF(Takings!$B:$B,'2010'!$B207,Takings!D:D)</f>
        <v>0</v>
      </c>
      <c r="E207" s="119">
        <f>SUMIF(Takings!$B:$B,'2010'!$B207,Takings!E:E)</f>
        <v>0</v>
      </c>
      <c r="F207" s="128">
        <f>SUMIF(Takings!$B:$B,'2010'!$B207,Takings!F:F)</f>
        <v>814.95</v>
      </c>
      <c r="G207" s="131">
        <f>SUMIF(Takings!$B:$B,'2010'!$B207,Takings!G:G)</f>
        <v>50</v>
      </c>
      <c r="H207" s="128">
        <f t="shared" si="116"/>
        <v>16.298999999999999</v>
      </c>
      <c r="I207" s="129">
        <f>SUMIF(Takings!$B:$B,'2010'!$B207,Takings!I:I)</f>
        <v>462.77</v>
      </c>
      <c r="J207" s="130">
        <f>SUMIF(Takings!$B:$B,'2010'!$B207,Takings!J:J)</f>
        <v>8</v>
      </c>
      <c r="K207" s="130">
        <f t="shared" si="117"/>
        <v>58</v>
      </c>
      <c r="L207" s="129">
        <f t="shared" si="118"/>
        <v>57.846249999999998</v>
      </c>
      <c r="M207" s="128">
        <f t="shared" si="119"/>
        <v>22.029655172413793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33" t="s">
        <v>672</v>
      </c>
      <c r="B208" s="132">
        <v>40388</v>
      </c>
      <c r="C208" s="129">
        <f>SUMIF(Takings!$B:$B,'2010'!$B208,Takings!C:C)</f>
        <v>1123.31</v>
      </c>
      <c r="D208" s="119">
        <f>SUMIF(Takings!$B:$B,'2010'!$B208,Takings!D:D)</f>
        <v>0</v>
      </c>
      <c r="E208" s="119">
        <f>SUMIF(Takings!$B:$B,'2010'!$B208,Takings!E:E)</f>
        <v>0</v>
      </c>
      <c r="F208" s="128">
        <f>SUMIF(Takings!$B:$B,'2010'!$B208,Takings!F:F)</f>
        <v>808.75</v>
      </c>
      <c r="G208" s="131">
        <f>SUMIF(Takings!$B:$B,'2010'!$B208,Takings!G:G)</f>
        <v>47</v>
      </c>
      <c r="H208" s="128">
        <f t="shared" si="116"/>
        <v>17.207446808510639</v>
      </c>
      <c r="I208" s="129">
        <f>SUMIF(Takings!$B:$B,'2010'!$B208,Takings!I:I)</f>
        <v>314.56</v>
      </c>
      <c r="J208" s="130">
        <f>SUMIF(Takings!$B:$B,'2010'!$B208,Takings!J:J)</f>
        <v>4</v>
      </c>
      <c r="K208" s="130">
        <f t="shared" si="117"/>
        <v>51</v>
      </c>
      <c r="L208" s="129">
        <f t="shared" si="118"/>
        <v>78.64</v>
      </c>
      <c r="M208" s="128">
        <f t="shared" si="119"/>
        <v>22.025686274509802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33" t="s">
        <v>672</v>
      </c>
      <c r="B209" s="132">
        <v>40389</v>
      </c>
      <c r="C209" s="129">
        <f>SUMIF(Takings!$B:$B,'2010'!$B209,Takings!C:C)</f>
        <v>1425.62</v>
      </c>
      <c r="D209" s="119">
        <f>SUMIF(Takings!$B:$B,'2010'!$B209,Takings!D:D)</f>
        <v>0</v>
      </c>
      <c r="E209" s="119">
        <f>SUMIF(Takings!$B:$B,'2010'!$B209,Takings!E:E)</f>
        <v>0</v>
      </c>
      <c r="F209" s="128">
        <f>SUMIF(Takings!$B:$B,'2010'!$B209,Takings!F:F)</f>
        <v>792.45</v>
      </c>
      <c r="G209" s="131">
        <f>SUMIF(Takings!$B:$B,'2010'!$B209,Takings!G:G)</f>
        <v>35</v>
      </c>
      <c r="H209" s="128">
        <f t="shared" si="116"/>
        <v>22.641428571428573</v>
      </c>
      <c r="I209" s="129">
        <f>SUMIF(Takings!$B:$B,'2010'!$B209,Takings!I:I)</f>
        <v>633.16999999999996</v>
      </c>
      <c r="J209" s="130">
        <f>SUMIF(Takings!$B:$B,'2010'!$B209,Takings!J:J)</f>
        <v>15</v>
      </c>
      <c r="K209" s="130">
        <f t="shared" si="117"/>
        <v>50</v>
      </c>
      <c r="L209" s="129">
        <f t="shared" si="118"/>
        <v>42.211333333333329</v>
      </c>
      <c r="M209" s="128">
        <f t="shared" si="119"/>
        <v>28.5124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33" t="s">
        <v>672</v>
      </c>
      <c r="B210" s="132">
        <v>40390</v>
      </c>
      <c r="C210" s="129">
        <f>SUMIF(Takings!$B:$B,'2010'!$B210,Takings!C:C)</f>
        <v>1181.49</v>
      </c>
      <c r="D210" s="119">
        <f>SUMIF(Takings!$B:$B,'2010'!$B210,Takings!D:D)</f>
        <v>0</v>
      </c>
      <c r="E210" s="119">
        <f>SUMIF(Takings!$B:$B,'2010'!$B210,Takings!E:E)</f>
        <v>0</v>
      </c>
      <c r="F210" s="128">
        <f>SUMIF(Takings!$B:$B,'2010'!$B210,Takings!F:F)</f>
        <v>600.65</v>
      </c>
      <c r="G210" s="131">
        <f>SUMIF(Takings!$B:$B,'2010'!$B210,Takings!G:G)</f>
        <v>22</v>
      </c>
      <c r="H210" s="128">
        <f t="shared" si="116"/>
        <v>27.302272727272726</v>
      </c>
      <c r="I210" s="129">
        <f>SUMIF(Takings!$B:$B,'2010'!$B210,Takings!I:I)</f>
        <v>580.84</v>
      </c>
      <c r="J210" s="130">
        <f>SUMIF(Takings!$B:$B,'2010'!$B210,Takings!J:J)</f>
        <v>10</v>
      </c>
      <c r="K210" s="130">
        <f t="shared" si="117"/>
        <v>32</v>
      </c>
      <c r="L210" s="129">
        <f t="shared" si="118"/>
        <v>58.084000000000003</v>
      </c>
      <c r="M210" s="128">
        <f t="shared" si="119"/>
        <v>36.9215625</v>
      </c>
      <c r="N210" s="127" t="str">
        <f>IF(VLOOKUP($B210,Takings!$B:$P,13,0)=0,"",VLOOKUP($B210,Takings!$B:$P,13,0))</f>
        <v/>
      </c>
      <c r="O210" s="126" t="str">
        <f>IF(VLOOKUP($B210,Takings!$B:$P,14,0)=0,"",VLOOKUP($B210,Takings!$B:$P,14,0))</f>
        <v/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40391</v>
      </c>
      <c r="C211" s="119">
        <f>SUM(C205:C210)</f>
        <v>6151.7999999999993</v>
      </c>
      <c r="D211" s="119">
        <f>VLOOKUP($B211,Takings!$B:$P,3,0)</f>
        <v>3789.42</v>
      </c>
      <c r="E211" s="122">
        <f>SUM(C211:D211)</f>
        <v>9941.2199999999993</v>
      </c>
      <c r="F211" s="118"/>
      <c r="G211" s="121">
        <f>SUM(G205:G210)</f>
        <v>219</v>
      </c>
      <c r="H211" s="118">
        <f>AVERAGE(H205:H210)</f>
        <v>18.609212718723356</v>
      </c>
      <c r="I211" s="119">
        <f>SUM(I205:I210)</f>
        <v>2225.7000000000003</v>
      </c>
      <c r="J211" s="120">
        <f>SUM(J205:J210)</f>
        <v>45</v>
      </c>
      <c r="K211" s="120">
        <f>SUM(G211,J211)</f>
        <v>264</v>
      </c>
      <c r="L211" s="119">
        <f>AVERAGE(L205:L210)</f>
        <v>48.574708333333341</v>
      </c>
      <c r="M211" s="118">
        <f>AVERAGE(M205:M210)</f>
        <v>23.571279280452448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33" t="s">
        <v>677</v>
      </c>
      <c r="B212" s="132">
        <v>40392</v>
      </c>
      <c r="C212" s="129">
        <f>SUMIF(Takings!$B:$B,'2010'!$B212,Takings!C:C)</f>
        <v>773.36</v>
      </c>
      <c r="D212" s="119">
        <f>SUMIF(Takings!$B:$B,'2010'!$B212,Takings!D:D)</f>
        <v>0</v>
      </c>
      <c r="E212" s="119">
        <f>SUMIF(Takings!$B:$B,'2010'!$B212,Takings!E:E)</f>
        <v>0</v>
      </c>
      <c r="F212" s="128">
        <f>SUMIF(Takings!$B:$B,'2010'!$B212,Takings!F:F)</f>
        <v>607.5</v>
      </c>
      <c r="G212" s="131">
        <f>SUMIF(Takings!$B:$B,'2010'!$B212,Takings!G:G)</f>
        <v>38</v>
      </c>
      <c r="H212" s="128">
        <f t="shared" ref="H212:H217" si="120">IFERROR(F212/G212,0)</f>
        <v>15.986842105263158</v>
      </c>
      <c r="I212" s="129">
        <f>SUMIF(Takings!$B:$B,'2010'!$B212,Takings!I:I)</f>
        <v>165.86</v>
      </c>
      <c r="J212" s="130">
        <f>SUMIF(Takings!$B:$B,'2010'!$B212,Takings!J:J)</f>
        <v>5</v>
      </c>
      <c r="K212" s="130">
        <f t="shared" ref="K212:K217" si="121">IFERROR(SUM(G212,J212),0)</f>
        <v>43</v>
      </c>
      <c r="L212" s="129">
        <f t="shared" ref="L212:L217" si="122">IFERROR(MEDIAN(I212/J212),0)</f>
        <v>33.172000000000004</v>
      </c>
      <c r="M212" s="128">
        <f t="shared" ref="M212:M217" si="123">IFERROR(SUM(F212,I212)/K212,0)</f>
        <v>17.985116279069768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33" t="s">
        <v>677</v>
      </c>
      <c r="B213" s="132">
        <v>40393</v>
      </c>
      <c r="C213" s="129">
        <f>SUMIF(Takings!$B:$B,'2010'!$B213,Takings!C:C)</f>
        <v>756.14</v>
      </c>
      <c r="D213" s="119">
        <f>SUMIF(Takings!$B:$B,'2010'!$B213,Takings!D:D)</f>
        <v>0</v>
      </c>
      <c r="E213" s="119">
        <f>SUMIF(Takings!$B:$B,'2010'!$B213,Takings!E:E)</f>
        <v>0</v>
      </c>
      <c r="F213" s="128">
        <f>SUMIF(Takings!$B:$B,'2010'!$B213,Takings!F:F)</f>
        <v>616.04999999999995</v>
      </c>
      <c r="G213" s="131">
        <f>SUMIF(Takings!$B:$B,'2010'!$B213,Takings!G:G)</f>
        <v>41</v>
      </c>
      <c r="H213" s="128">
        <f t="shared" si="120"/>
        <v>15.025609756097559</v>
      </c>
      <c r="I213" s="129">
        <f>SUMIF(Takings!$B:$B,'2010'!$B213,Takings!I:I)</f>
        <v>140.09</v>
      </c>
      <c r="J213" s="130">
        <f>SUMIF(Takings!$B:$B,'2010'!$B213,Takings!J:J)</f>
        <v>8</v>
      </c>
      <c r="K213" s="130">
        <f t="shared" si="121"/>
        <v>49</v>
      </c>
      <c r="L213" s="129">
        <f t="shared" si="122"/>
        <v>17.51125</v>
      </c>
      <c r="M213" s="128">
        <f t="shared" si="123"/>
        <v>15.431428571428571</v>
      </c>
      <c r="N213" s="127" t="str">
        <f>IF(VLOOKUP($B213,Takings!$B:$P,13,0)=0,"",VLOOKUP($B213,Takings!$B:$P,13,0))</f>
        <v/>
      </c>
      <c r="O213" s="126" t="str">
        <f>IF(VLOOKUP($B213,Takings!$B:$P,14,0)=0,"",VLOOKUP($B213,Takings!$B:$P,14,0))</f>
        <v/>
      </c>
      <c r="P213" s="125" t="str">
        <f>IF(VLOOKUP($B213,Takings!$B:$P,15,0)=0,"",VLOOKUP($B213,Takings!$B:$P,15,0))</f>
        <v/>
      </c>
    </row>
    <row r="214" spans="1:16" x14ac:dyDescent="0.35">
      <c r="A214" s="133" t="s">
        <v>677</v>
      </c>
      <c r="B214" s="132">
        <v>40394</v>
      </c>
      <c r="C214" s="129">
        <f>SUMIF(Takings!$B:$B,'2010'!$B214,Takings!C:C)</f>
        <v>835.44</v>
      </c>
      <c r="D214" s="119">
        <f>SUMIF(Takings!$B:$B,'2010'!$B214,Takings!D:D)</f>
        <v>0</v>
      </c>
      <c r="E214" s="119">
        <f>SUMIF(Takings!$B:$B,'2010'!$B214,Takings!E:E)</f>
        <v>0</v>
      </c>
      <c r="F214" s="128">
        <f>SUMIF(Takings!$B:$B,'2010'!$B214,Takings!F:F)</f>
        <v>527.5</v>
      </c>
      <c r="G214" s="131">
        <f>SUMIF(Takings!$B:$B,'2010'!$B214,Takings!G:G)</f>
        <v>34</v>
      </c>
      <c r="H214" s="128">
        <f t="shared" si="120"/>
        <v>15.514705882352942</v>
      </c>
      <c r="I214" s="129">
        <f>SUMIF(Takings!$B:$B,'2010'!$B214,Takings!I:I)</f>
        <v>307.94</v>
      </c>
      <c r="J214" s="130">
        <f>SUMIF(Takings!$B:$B,'2010'!$B214,Takings!J:J)</f>
        <v>10</v>
      </c>
      <c r="K214" s="130">
        <f t="shared" si="121"/>
        <v>44</v>
      </c>
      <c r="L214" s="129">
        <f t="shared" si="122"/>
        <v>30.794</v>
      </c>
      <c r="M214" s="128">
        <f t="shared" si="123"/>
        <v>18.987272727272728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33" t="s">
        <v>677</v>
      </c>
      <c r="B215" s="132">
        <v>40395</v>
      </c>
      <c r="C215" s="129">
        <f>SUMIF(Takings!$B:$B,'2010'!$B215,Takings!C:C)</f>
        <v>1117.1199999999999</v>
      </c>
      <c r="D215" s="119">
        <f>SUMIF(Takings!$B:$B,'2010'!$B215,Takings!D:D)</f>
        <v>0</v>
      </c>
      <c r="E215" s="119">
        <f>SUMIF(Takings!$B:$B,'2010'!$B215,Takings!E:E)</f>
        <v>0</v>
      </c>
      <c r="F215" s="128">
        <f>SUMIF(Takings!$B:$B,'2010'!$B215,Takings!F:F)</f>
        <v>914.85</v>
      </c>
      <c r="G215" s="131">
        <f>SUMIF(Takings!$B:$B,'2010'!$B215,Takings!G:G)</f>
        <v>45</v>
      </c>
      <c r="H215" s="128">
        <f t="shared" si="120"/>
        <v>20.330000000000002</v>
      </c>
      <c r="I215" s="129">
        <f>SUMIF(Takings!$B:$B,'2010'!$B215,Takings!I:I)</f>
        <v>202.27</v>
      </c>
      <c r="J215" s="130">
        <f>SUMIF(Takings!$B:$B,'2010'!$B215,Takings!J:J)</f>
        <v>8</v>
      </c>
      <c r="K215" s="130">
        <f t="shared" si="121"/>
        <v>53</v>
      </c>
      <c r="L215" s="129">
        <f t="shared" si="122"/>
        <v>25.283750000000001</v>
      </c>
      <c r="M215" s="128">
        <f t="shared" si="123"/>
        <v>21.077735849056605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33" t="s">
        <v>677</v>
      </c>
      <c r="B216" s="132">
        <v>40396</v>
      </c>
      <c r="C216" s="129">
        <f>SUMIF(Takings!$B:$B,'2010'!$B216,Takings!C:C)</f>
        <v>1062.7</v>
      </c>
      <c r="D216" s="119">
        <f>SUMIF(Takings!$B:$B,'2010'!$B216,Takings!D:D)</f>
        <v>0</v>
      </c>
      <c r="E216" s="119">
        <f>SUMIF(Takings!$B:$B,'2010'!$B216,Takings!E:E)</f>
        <v>0</v>
      </c>
      <c r="F216" s="128">
        <f>SUMIF(Takings!$B:$B,'2010'!$B216,Takings!F:F)</f>
        <v>819</v>
      </c>
      <c r="G216" s="131">
        <f>SUMIF(Takings!$B:$B,'2010'!$B216,Takings!G:G)</f>
        <v>42</v>
      </c>
      <c r="H216" s="128">
        <f t="shared" si="120"/>
        <v>19.5</v>
      </c>
      <c r="I216" s="129">
        <f>SUMIF(Takings!$B:$B,'2010'!$B216,Takings!I:I)</f>
        <v>243.7</v>
      </c>
      <c r="J216" s="130">
        <f>SUMIF(Takings!$B:$B,'2010'!$B216,Takings!J:J)</f>
        <v>9</v>
      </c>
      <c r="K216" s="130">
        <f t="shared" si="121"/>
        <v>51</v>
      </c>
      <c r="L216" s="129">
        <f t="shared" si="122"/>
        <v>27.077777777777776</v>
      </c>
      <c r="M216" s="128">
        <f t="shared" si="123"/>
        <v>20.837254901960787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33" t="s">
        <v>677</v>
      </c>
      <c r="B217" s="132">
        <v>40397</v>
      </c>
      <c r="C217" s="129">
        <f>SUMIF(Takings!$B:$B,'2010'!$B217,Takings!C:C)</f>
        <v>821.85</v>
      </c>
      <c r="D217" s="119">
        <f>SUMIF(Takings!$B:$B,'2010'!$B217,Takings!D:D)</f>
        <v>0</v>
      </c>
      <c r="E217" s="119">
        <f>SUMIF(Takings!$B:$B,'2010'!$B217,Takings!E:E)</f>
        <v>0</v>
      </c>
      <c r="F217" s="128">
        <f>SUMIF(Takings!$B:$B,'2010'!$B217,Takings!F:F)</f>
        <v>552.54999999999995</v>
      </c>
      <c r="G217" s="131">
        <f>SUMIF(Takings!$B:$B,'2010'!$B217,Takings!G:G)</f>
        <v>23</v>
      </c>
      <c r="H217" s="128">
        <f t="shared" si="120"/>
        <v>24.02391304347826</v>
      </c>
      <c r="I217" s="129">
        <f>SUMIF(Takings!$B:$B,'2010'!$B217,Takings!I:I)</f>
        <v>269.3</v>
      </c>
      <c r="J217" s="130">
        <f>SUMIF(Takings!$B:$B,'2010'!$B217,Takings!J:J)</f>
        <v>7</v>
      </c>
      <c r="K217" s="130">
        <f t="shared" si="121"/>
        <v>30</v>
      </c>
      <c r="L217" s="129">
        <f t="shared" si="122"/>
        <v>38.471428571428575</v>
      </c>
      <c r="M217" s="128">
        <f t="shared" si="123"/>
        <v>27.394999999999996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40398</v>
      </c>
      <c r="C218" s="119">
        <f>SUM(C212:C217)</f>
        <v>5366.6100000000006</v>
      </c>
      <c r="D218" s="119">
        <f>VLOOKUP($B218,Takings!$B:$P,3,0)</f>
        <v>4248.34</v>
      </c>
      <c r="E218" s="122">
        <f>SUM(C218:D218)</f>
        <v>9614.9500000000007</v>
      </c>
      <c r="F218" s="118"/>
      <c r="G218" s="121">
        <f>SUM(G212:G217)</f>
        <v>223</v>
      </c>
      <c r="H218" s="118">
        <f>AVERAGE(H212:H217)</f>
        <v>18.396845131198653</v>
      </c>
      <c r="I218" s="119">
        <f>SUM(I212:I217)</f>
        <v>1329.16</v>
      </c>
      <c r="J218" s="120">
        <f>SUM(J212:J217)</f>
        <v>47</v>
      </c>
      <c r="K218" s="120">
        <f>SUM(G218,J218)</f>
        <v>270</v>
      </c>
      <c r="L218" s="119">
        <f>AVERAGE(L212:L217)</f>
        <v>28.718367724867722</v>
      </c>
      <c r="M218" s="118">
        <f>AVERAGE(M212:M217)</f>
        <v>20.285634721464742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43" t="s">
        <v>678</v>
      </c>
      <c r="B219" s="142">
        <v>40399</v>
      </c>
      <c r="C219" s="138">
        <f>SUMIF(Takings!$B:$B,'2010'!$B219,Takings!C:C)</f>
        <v>0</v>
      </c>
      <c r="D219" s="119">
        <f>SUMIF(Takings!$B:$B,'2010'!$B219,Takings!D:D)</f>
        <v>0</v>
      </c>
      <c r="E219" s="119">
        <f>SUMIF(Takings!$B:$B,'2010'!$B219,Takings!E:E)</f>
        <v>0</v>
      </c>
      <c r="F219" s="140">
        <f>SUMIF(Takings!$B:$B,'2010'!$B219,Takings!F:F)</f>
        <v>0</v>
      </c>
      <c r="G219" s="141">
        <f>SUMIF(Takings!$B:$B,'2010'!$B219,Takings!G:G)</f>
        <v>0</v>
      </c>
      <c r="H219" s="140">
        <f t="shared" ref="H219:H224" si="124">IFERROR(F219/G219,0)</f>
        <v>0</v>
      </c>
      <c r="I219" s="138">
        <f>SUMIF(Takings!$B:$B,'2010'!$B219,Takings!I:I)</f>
        <v>0</v>
      </c>
      <c r="J219" s="139">
        <f>SUMIF(Takings!$B:$B,'2010'!$B219,Takings!J:J)</f>
        <v>0</v>
      </c>
      <c r="K219" s="139">
        <f t="shared" ref="K219:K224" si="125">IFERROR(SUM(G219,J219),0)</f>
        <v>0</v>
      </c>
      <c r="L219" s="138">
        <f t="shared" ref="L219:L224" si="126">IFERROR(MEDIAN(I219/J219),0)</f>
        <v>0</v>
      </c>
      <c r="M219" s="140">
        <f t="shared" ref="M219:M224" si="127">IFERROR(SUM(F219,I219)/K219,0)</f>
        <v>0</v>
      </c>
      <c r="N219" s="137" t="str">
        <f>IF(VLOOKUP($B219,Takings!$B:$P,13,0)=0,"",VLOOKUP($B219,Takings!$B:$P,13,0))</f>
        <v>SHOW DAY</v>
      </c>
      <c r="O219" s="136" t="str">
        <f>IF(VLOOKUP($B219,Takings!$B:$P,14,0)=0,"",VLOOKUP($B219,Takings!$B:$P,14,0))</f>
        <v/>
      </c>
      <c r="P219" s="135" t="str">
        <f>IF(VLOOKUP($B219,Takings!$B:$P,15,0)=0,"",VLOOKUP($B219,Takings!$B:$P,15,0))</f>
        <v/>
      </c>
    </row>
    <row r="220" spans="1:16" x14ac:dyDescent="0.35">
      <c r="A220" s="133" t="s">
        <v>678</v>
      </c>
      <c r="B220" s="132">
        <v>40400</v>
      </c>
      <c r="C220" s="129">
        <f>SUMIF(Takings!$B:$B,'2010'!$B220,Takings!C:C)</f>
        <v>1066.58</v>
      </c>
      <c r="D220" s="119">
        <f>SUMIF(Takings!$B:$B,'2010'!$B220,Takings!D:D)</f>
        <v>0</v>
      </c>
      <c r="E220" s="119">
        <f>SUMIF(Takings!$B:$B,'2010'!$B220,Takings!E:E)</f>
        <v>0</v>
      </c>
      <c r="F220" s="128">
        <f>SUMIF(Takings!$B:$B,'2010'!$B220,Takings!F:F)</f>
        <v>876.5</v>
      </c>
      <c r="G220" s="131">
        <f>SUMIF(Takings!$B:$B,'2010'!$B220,Takings!G:G)</f>
        <v>53</v>
      </c>
      <c r="H220" s="128">
        <f t="shared" si="124"/>
        <v>16.537735849056602</v>
      </c>
      <c r="I220" s="129">
        <f>SUMIF(Takings!$B:$B,'2010'!$B220,Takings!I:I)</f>
        <v>190.08</v>
      </c>
      <c r="J220" s="130">
        <f>SUMIF(Takings!$B:$B,'2010'!$B220,Takings!J:J)</f>
        <v>7</v>
      </c>
      <c r="K220" s="130">
        <f t="shared" si="125"/>
        <v>60</v>
      </c>
      <c r="L220" s="129">
        <f t="shared" si="126"/>
        <v>27.154285714285717</v>
      </c>
      <c r="M220" s="128">
        <f t="shared" si="127"/>
        <v>17.776333333333334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33" t="s">
        <v>678</v>
      </c>
      <c r="B221" s="132">
        <v>40401</v>
      </c>
      <c r="C221" s="129">
        <f>SUMIF(Takings!$B:$B,'2010'!$B221,Takings!C:C)</f>
        <v>1095.76</v>
      </c>
      <c r="D221" s="119">
        <f>SUMIF(Takings!$B:$B,'2010'!$B221,Takings!D:D)</f>
        <v>0</v>
      </c>
      <c r="E221" s="119">
        <f>SUMIF(Takings!$B:$B,'2010'!$B221,Takings!E:E)</f>
        <v>0</v>
      </c>
      <c r="F221" s="128">
        <f>SUMIF(Takings!$B:$B,'2010'!$B221,Takings!F:F)</f>
        <v>868.6</v>
      </c>
      <c r="G221" s="131">
        <f>SUMIF(Takings!$B:$B,'2010'!$B221,Takings!G:G)</f>
        <v>40</v>
      </c>
      <c r="H221" s="128">
        <f t="shared" si="124"/>
        <v>21.715</v>
      </c>
      <c r="I221" s="129">
        <f>SUMIF(Takings!$B:$B,'2010'!$B221,Takings!I:I)</f>
        <v>227.16</v>
      </c>
      <c r="J221" s="130">
        <f>SUMIF(Takings!$B:$B,'2010'!$B221,Takings!J:J)</f>
        <v>8</v>
      </c>
      <c r="K221" s="130">
        <f t="shared" si="125"/>
        <v>48</v>
      </c>
      <c r="L221" s="129">
        <f t="shared" si="126"/>
        <v>28.395</v>
      </c>
      <c r="M221" s="128">
        <f t="shared" si="127"/>
        <v>22.828333333333333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33" t="s">
        <v>678</v>
      </c>
      <c r="B222" s="132">
        <v>40402</v>
      </c>
      <c r="C222" s="129">
        <f>SUMIF(Takings!$B:$B,'2010'!$B222,Takings!C:C)</f>
        <v>1058.1099999999999</v>
      </c>
      <c r="D222" s="119">
        <f>SUMIF(Takings!$B:$B,'2010'!$B222,Takings!D:D)</f>
        <v>0</v>
      </c>
      <c r="E222" s="119">
        <f>SUMIF(Takings!$B:$B,'2010'!$B222,Takings!E:E)</f>
        <v>0</v>
      </c>
      <c r="F222" s="128">
        <f>SUMIF(Takings!$B:$B,'2010'!$B222,Takings!F:F)</f>
        <v>673.6</v>
      </c>
      <c r="G222" s="131">
        <f>SUMIF(Takings!$B:$B,'2010'!$B222,Takings!G:G)</f>
        <v>39</v>
      </c>
      <c r="H222" s="128">
        <f t="shared" si="124"/>
        <v>17.271794871794871</v>
      </c>
      <c r="I222" s="129">
        <f>SUMIF(Takings!$B:$B,'2010'!$B222,Takings!I:I)</f>
        <v>384.51</v>
      </c>
      <c r="J222" s="130">
        <f>SUMIF(Takings!$B:$B,'2010'!$B222,Takings!J:J)</f>
        <v>13</v>
      </c>
      <c r="K222" s="130">
        <f t="shared" si="125"/>
        <v>52</v>
      </c>
      <c r="L222" s="129">
        <f t="shared" si="126"/>
        <v>29.577692307692306</v>
      </c>
      <c r="M222" s="128">
        <f t="shared" si="127"/>
        <v>20.348269230769233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33" t="s">
        <v>678</v>
      </c>
      <c r="B223" s="132">
        <v>40403</v>
      </c>
      <c r="C223" s="129">
        <f>SUMIF(Takings!$B:$B,'2010'!$B223,Takings!C:C)</f>
        <v>1683.4</v>
      </c>
      <c r="D223" s="119">
        <f>SUMIF(Takings!$B:$B,'2010'!$B223,Takings!D:D)</f>
        <v>0</v>
      </c>
      <c r="E223" s="119">
        <f>SUMIF(Takings!$B:$B,'2010'!$B223,Takings!E:E)</f>
        <v>0</v>
      </c>
      <c r="F223" s="128">
        <f>SUMIF(Takings!$B:$B,'2010'!$B223,Takings!F:F)</f>
        <v>858.95</v>
      </c>
      <c r="G223" s="131">
        <f>SUMIF(Takings!$B:$B,'2010'!$B223,Takings!G:G)</f>
        <v>44</v>
      </c>
      <c r="H223" s="128">
        <f t="shared" si="124"/>
        <v>19.521590909090911</v>
      </c>
      <c r="I223" s="129">
        <f>SUMIF(Takings!$B:$B,'2010'!$B223,Takings!I:I)</f>
        <v>824.45</v>
      </c>
      <c r="J223" s="130">
        <f>SUMIF(Takings!$B:$B,'2010'!$B223,Takings!J:J)</f>
        <v>13</v>
      </c>
      <c r="K223" s="130">
        <f t="shared" si="125"/>
        <v>57</v>
      </c>
      <c r="L223" s="129">
        <f t="shared" si="126"/>
        <v>63.419230769230772</v>
      </c>
      <c r="M223" s="128">
        <f t="shared" si="127"/>
        <v>29.533333333333335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33" t="s">
        <v>678</v>
      </c>
      <c r="B224" s="132">
        <v>40404</v>
      </c>
      <c r="C224" s="129">
        <f>SUMIF(Takings!$B:$B,'2010'!$B224,Takings!C:C)</f>
        <v>779.58</v>
      </c>
      <c r="D224" s="119">
        <f>SUMIF(Takings!$B:$B,'2010'!$B224,Takings!D:D)</f>
        <v>0</v>
      </c>
      <c r="E224" s="119">
        <f>SUMIF(Takings!$B:$B,'2010'!$B224,Takings!E:E)</f>
        <v>0</v>
      </c>
      <c r="F224" s="128">
        <f>SUMIF(Takings!$B:$B,'2010'!$B224,Takings!F:F)</f>
        <v>498.2</v>
      </c>
      <c r="G224" s="131">
        <f>SUMIF(Takings!$B:$B,'2010'!$B224,Takings!G:G)</f>
        <v>26</v>
      </c>
      <c r="H224" s="128">
        <f t="shared" si="124"/>
        <v>19.161538461538463</v>
      </c>
      <c r="I224" s="129">
        <f>SUMIF(Takings!$B:$B,'2010'!$B224,Takings!I:I)</f>
        <v>281.38</v>
      </c>
      <c r="J224" s="130">
        <f>SUMIF(Takings!$B:$B,'2010'!$B224,Takings!J:J)</f>
        <v>8</v>
      </c>
      <c r="K224" s="130">
        <f t="shared" si="125"/>
        <v>34</v>
      </c>
      <c r="L224" s="129">
        <f t="shared" si="126"/>
        <v>35.172499999999999</v>
      </c>
      <c r="M224" s="128">
        <f t="shared" si="127"/>
        <v>22.928823529411762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40405</v>
      </c>
      <c r="C225" s="119">
        <f>SUM(C219:C224)</f>
        <v>5683.43</v>
      </c>
      <c r="D225" s="119">
        <f>VLOOKUP($B225,Takings!$B:$P,3,0)</f>
        <v>2890.96</v>
      </c>
      <c r="E225" s="122">
        <f>SUM(C225:D225)</f>
        <v>8574.39</v>
      </c>
      <c r="F225" s="118"/>
      <c r="G225" s="121">
        <f>SUM(G219:G224)</f>
        <v>202</v>
      </c>
      <c r="H225" s="118">
        <f>AVERAGE(H219:H224)</f>
        <v>15.701276681913475</v>
      </c>
      <c r="I225" s="119">
        <f>SUM(I219:I224)</f>
        <v>1907.58</v>
      </c>
      <c r="J225" s="120">
        <f>SUM(J219:J224)</f>
        <v>49</v>
      </c>
      <c r="K225" s="120">
        <f>SUM(G225,J225)</f>
        <v>251</v>
      </c>
      <c r="L225" s="119">
        <f>AVERAGE(L219:L224)</f>
        <v>30.619784798534795</v>
      </c>
      <c r="M225" s="118">
        <f>AVERAGE(M219:M224)</f>
        <v>18.902515460030166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33" t="s">
        <v>682</v>
      </c>
      <c r="B226" s="132">
        <v>40406</v>
      </c>
      <c r="C226" s="129">
        <f>SUMIF(Takings!$B:$B,'2010'!$B226,Takings!C:C)</f>
        <v>734.93</v>
      </c>
      <c r="D226" s="119">
        <f>SUMIF(Takings!$B:$B,'2010'!$B226,Takings!D:D)</f>
        <v>0</v>
      </c>
      <c r="E226" s="119">
        <f>SUMIF(Takings!$B:$B,'2010'!$B226,Takings!E:E)</f>
        <v>0</v>
      </c>
      <c r="F226" s="128">
        <f>SUMIF(Takings!$B:$B,'2010'!$B226,Takings!F:F)</f>
        <v>571.4</v>
      </c>
      <c r="G226" s="131">
        <f>SUMIF(Takings!$B:$B,'2010'!$B226,Takings!G:G)</f>
        <v>40</v>
      </c>
      <c r="H226" s="128">
        <f t="shared" ref="H226:H231" si="128">IFERROR(F226/G226,0)</f>
        <v>14.285</v>
      </c>
      <c r="I226" s="129">
        <f>SUMIF(Takings!$B:$B,'2010'!$B226,Takings!I:I)</f>
        <v>163.53</v>
      </c>
      <c r="J226" s="130">
        <f>SUMIF(Takings!$B:$B,'2010'!$B226,Takings!J:J)</f>
        <v>5</v>
      </c>
      <c r="K226" s="130">
        <f t="shared" ref="K226:K231" si="129">IFERROR(SUM(G226,J226),0)</f>
        <v>45</v>
      </c>
      <c r="L226" s="129">
        <f t="shared" ref="L226:L231" si="130">IFERROR(MEDIAN(I226/J226),0)</f>
        <v>32.706000000000003</v>
      </c>
      <c r="M226" s="128">
        <f t="shared" ref="M226:M231" si="131">IFERROR(SUM(F226,I226)/K226,0)</f>
        <v>16.331777777777777</v>
      </c>
      <c r="N226" s="127" t="str">
        <f>IF(VLOOKUP($B226,Takings!$B:$P,13,0)=0,"",VLOOKUP($B226,Takings!$B:$P,13,0))</f>
        <v/>
      </c>
      <c r="O226" s="126" t="str">
        <f>IF(VLOOKUP($B226,Takings!$B:$P,14,0)=0,"",VLOOKUP($B226,Takings!$B:$P,14,0))</f>
        <v/>
      </c>
      <c r="P226" s="125" t="str">
        <f>IF(VLOOKUP($B226,Takings!$B:$P,15,0)=0,"",VLOOKUP($B226,Takings!$B:$P,15,0))</f>
        <v/>
      </c>
    </row>
    <row r="227" spans="1:16" x14ac:dyDescent="0.35">
      <c r="A227" s="133" t="s">
        <v>682</v>
      </c>
      <c r="B227" s="132">
        <v>40407</v>
      </c>
      <c r="C227" s="129">
        <f>SUMIF(Takings!$B:$B,'2010'!$B227,Takings!C:C)</f>
        <v>710.49</v>
      </c>
      <c r="D227" s="119">
        <f>SUMIF(Takings!$B:$B,'2010'!$B227,Takings!D:D)</f>
        <v>0</v>
      </c>
      <c r="E227" s="119">
        <f>SUMIF(Takings!$B:$B,'2010'!$B227,Takings!E:E)</f>
        <v>0</v>
      </c>
      <c r="F227" s="128">
        <f>SUMIF(Takings!$B:$B,'2010'!$B227,Takings!F:F)</f>
        <v>535.9</v>
      </c>
      <c r="G227" s="131">
        <f>SUMIF(Takings!$B:$B,'2010'!$B227,Takings!G:G)</f>
        <v>32</v>
      </c>
      <c r="H227" s="128">
        <f t="shared" si="128"/>
        <v>16.746874999999999</v>
      </c>
      <c r="I227" s="129">
        <f>SUMIF(Takings!$B:$B,'2010'!$B227,Takings!I:I)</f>
        <v>174.59</v>
      </c>
      <c r="J227" s="130">
        <f>SUMIF(Takings!$B:$B,'2010'!$B227,Takings!J:J)</f>
        <v>8</v>
      </c>
      <c r="K227" s="130">
        <f t="shared" si="129"/>
        <v>40</v>
      </c>
      <c r="L227" s="129">
        <f t="shared" si="130"/>
        <v>21.82375</v>
      </c>
      <c r="M227" s="128">
        <f t="shared" si="131"/>
        <v>17.762250000000002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33" t="s">
        <v>682</v>
      </c>
      <c r="B228" s="132">
        <v>40408</v>
      </c>
      <c r="C228" s="129">
        <f>SUMIF(Takings!$B:$B,'2010'!$B228,Takings!C:C)</f>
        <v>1023.37</v>
      </c>
      <c r="D228" s="119">
        <f>SUMIF(Takings!$B:$B,'2010'!$B228,Takings!D:D)</f>
        <v>0</v>
      </c>
      <c r="E228" s="119">
        <f>SUMIF(Takings!$B:$B,'2010'!$B228,Takings!E:E)</f>
        <v>0</v>
      </c>
      <c r="F228" s="128">
        <f>SUMIF(Takings!$B:$B,'2010'!$B228,Takings!F:F)</f>
        <v>531.15</v>
      </c>
      <c r="G228" s="131">
        <f>SUMIF(Takings!$B:$B,'2010'!$B228,Takings!G:G)</f>
        <v>31</v>
      </c>
      <c r="H228" s="128">
        <f t="shared" si="128"/>
        <v>17.133870967741935</v>
      </c>
      <c r="I228" s="129">
        <f>SUMIF(Takings!$B:$B,'2010'!$B228,Takings!I:I)</f>
        <v>491.22</v>
      </c>
      <c r="J228" s="130">
        <f>SUMIF(Takings!$B:$B,'2010'!$B228,Takings!J:J)</f>
        <v>12</v>
      </c>
      <c r="K228" s="130">
        <f t="shared" si="129"/>
        <v>43</v>
      </c>
      <c r="L228" s="129">
        <f t="shared" si="130"/>
        <v>40.935000000000002</v>
      </c>
      <c r="M228" s="128">
        <f t="shared" si="131"/>
        <v>23.776046511627907</v>
      </c>
      <c r="N228" s="127" t="str">
        <f>IF(VLOOKUP($B228,Takings!$B:$P,13,0)=0,"",VLOOKUP($B228,Takings!$B:$P,13,0))</f>
        <v/>
      </c>
      <c r="O228" s="126" t="str">
        <f>IF(VLOOKUP($B228,Takings!$B:$P,14,0)=0,"",VLOOKUP($B228,Takings!$B:$P,14,0))</f>
        <v/>
      </c>
      <c r="P228" s="125" t="str">
        <f>IF(VLOOKUP($B228,Takings!$B:$P,15,0)=0,"",VLOOKUP($B228,Takings!$B:$P,15,0))</f>
        <v/>
      </c>
    </row>
    <row r="229" spans="1:16" x14ac:dyDescent="0.35">
      <c r="A229" s="133" t="s">
        <v>682</v>
      </c>
      <c r="B229" s="132">
        <v>40409</v>
      </c>
      <c r="C229" s="129">
        <f>SUMIF(Takings!$B:$B,'2010'!$B229,Takings!C:C)</f>
        <v>958.26</v>
      </c>
      <c r="D229" s="119">
        <f>SUMIF(Takings!$B:$B,'2010'!$B229,Takings!D:D)</f>
        <v>0</v>
      </c>
      <c r="E229" s="119">
        <f>SUMIF(Takings!$B:$B,'2010'!$B229,Takings!E:E)</f>
        <v>0</v>
      </c>
      <c r="F229" s="128">
        <f>SUMIF(Takings!$B:$B,'2010'!$B229,Takings!F:F)</f>
        <v>577.15</v>
      </c>
      <c r="G229" s="131">
        <f>SUMIF(Takings!$B:$B,'2010'!$B229,Takings!G:G)</f>
        <v>32</v>
      </c>
      <c r="H229" s="128">
        <f t="shared" si="128"/>
        <v>18.035937499999999</v>
      </c>
      <c r="I229" s="129">
        <f>SUMIF(Takings!$B:$B,'2010'!$B229,Takings!I:I)</f>
        <v>381.11</v>
      </c>
      <c r="J229" s="130">
        <f>SUMIF(Takings!$B:$B,'2010'!$B229,Takings!J:J)</f>
        <v>5</v>
      </c>
      <c r="K229" s="130">
        <f t="shared" si="129"/>
        <v>37</v>
      </c>
      <c r="L229" s="129">
        <f t="shared" si="130"/>
        <v>76.222000000000008</v>
      </c>
      <c r="M229" s="128">
        <f t="shared" si="131"/>
        <v>25.89891891891892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33" t="s">
        <v>682</v>
      </c>
      <c r="B230" s="132">
        <v>40410</v>
      </c>
      <c r="C230" s="129">
        <f>SUMIF(Takings!$B:$B,'2010'!$B230,Takings!C:C)</f>
        <v>1469.16</v>
      </c>
      <c r="D230" s="119">
        <f>SUMIF(Takings!$B:$B,'2010'!$B230,Takings!D:D)</f>
        <v>0</v>
      </c>
      <c r="E230" s="119">
        <f>SUMIF(Takings!$B:$B,'2010'!$B230,Takings!E:E)</f>
        <v>0</v>
      </c>
      <c r="F230" s="128">
        <f>SUMIF(Takings!$B:$B,'2010'!$B230,Takings!F:F)</f>
        <v>785.55</v>
      </c>
      <c r="G230" s="131">
        <f>SUMIF(Takings!$B:$B,'2010'!$B230,Takings!G:G)</f>
        <v>38</v>
      </c>
      <c r="H230" s="128">
        <f t="shared" si="128"/>
        <v>20.672368421052632</v>
      </c>
      <c r="I230" s="129">
        <f>SUMIF(Takings!$B:$B,'2010'!$B230,Takings!I:I)</f>
        <v>683.61</v>
      </c>
      <c r="J230" s="130">
        <f>SUMIF(Takings!$B:$B,'2010'!$B230,Takings!J:J)</f>
        <v>13</v>
      </c>
      <c r="K230" s="130">
        <f t="shared" si="129"/>
        <v>51</v>
      </c>
      <c r="L230" s="129">
        <f t="shared" si="130"/>
        <v>52.585384615384619</v>
      </c>
      <c r="M230" s="128">
        <f t="shared" si="131"/>
        <v>28.80705882352941</v>
      </c>
      <c r="N230" s="127" t="str">
        <f>IF(VLOOKUP($B230,Takings!$B:$P,13,0)=0,"",VLOOKUP($B230,Takings!$B:$P,13,0))</f>
        <v/>
      </c>
      <c r="O230" s="126" t="str">
        <f>IF(VLOOKUP($B230,Takings!$B:$P,14,0)=0,"",VLOOKUP($B230,Takings!$B:$P,14,0))</f>
        <v/>
      </c>
      <c r="P230" s="125" t="str">
        <f>IF(VLOOKUP($B230,Takings!$B:$P,15,0)=0,"",VLOOKUP($B230,Takings!$B:$P,15,0))</f>
        <v/>
      </c>
    </row>
    <row r="231" spans="1:16" x14ac:dyDescent="0.35">
      <c r="A231" s="133" t="s">
        <v>682</v>
      </c>
      <c r="B231" s="132">
        <v>40411</v>
      </c>
      <c r="C231" s="129">
        <f>SUMIF(Takings!$B:$B,'2010'!$B231,Takings!C:C)</f>
        <v>1581.06</v>
      </c>
      <c r="D231" s="119">
        <f>SUMIF(Takings!$B:$B,'2010'!$B231,Takings!D:D)</f>
        <v>0</v>
      </c>
      <c r="E231" s="119">
        <f>SUMIF(Takings!$B:$B,'2010'!$B231,Takings!E:E)</f>
        <v>0</v>
      </c>
      <c r="F231" s="128">
        <f>SUMIF(Takings!$B:$B,'2010'!$B231,Takings!F:F)</f>
        <v>745.8</v>
      </c>
      <c r="G231" s="131">
        <f>SUMIF(Takings!$B:$B,'2010'!$B231,Takings!G:G)</f>
        <v>35</v>
      </c>
      <c r="H231" s="128">
        <f t="shared" si="128"/>
        <v>21.308571428571426</v>
      </c>
      <c r="I231" s="129">
        <f>SUMIF(Takings!$B:$B,'2010'!$B231,Takings!I:I)</f>
        <v>835.26</v>
      </c>
      <c r="J231" s="130">
        <f>SUMIF(Takings!$B:$B,'2010'!$B231,Takings!J:J)</f>
        <v>11</v>
      </c>
      <c r="K231" s="130">
        <f t="shared" si="129"/>
        <v>46</v>
      </c>
      <c r="L231" s="129">
        <f t="shared" si="130"/>
        <v>75.932727272727277</v>
      </c>
      <c r="M231" s="128">
        <f t="shared" si="131"/>
        <v>34.37086956521739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40412</v>
      </c>
      <c r="C232" s="119">
        <f>SUM(C226:C231)</f>
        <v>6477.27</v>
      </c>
      <c r="D232" s="119">
        <f>VLOOKUP($B232,Takings!$B:$P,3,0)</f>
        <v>4099.51</v>
      </c>
      <c r="E232" s="122">
        <f>SUM(C232:D232)</f>
        <v>10576.78</v>
      </c>
      <c r="F232" s="118"/>
      <c r="G232" s="121">
        <f>SUM(G226:G231)</f>
        <v>208</v>
      </c>
      <c r="H232" s="118">
        <f>AVERAGE(H226:H231)</f>
        <v>18.030437219560998</v>
      </c>
      <c r="I232" s="119">
        <f>SUM(I226:I231)</f>
        <v>2729.3199999999997</v>
      </c>
      <c r="J232" s="120">
        <f>SUM(J226:J231)</f>
        <v>54</v>
      </c>
      <c r="K232" s="120">
        <f>SUM(G232,J232)</f>
        <v>262</v>
      </c>
      <c r="L232" s="119">
        <f>AVERAGE(L226:L231)</f>
        <v>50.034143648018649</v>
      </c>
      <c r="M232" s="118">
        <f>AVERAGE(M226:M231)</f>
        <v>24.491153599511904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33" t="s">
        <v>701</v>
      </c>
      <c r="B233" s="132">
        <v>40413</v>
      </c>
      <c r="C233" s="129">
        <f>SUMIF(Takings!$B:$B,'2010'!$B233,Takings!C:C)</f>
        <v>825.19</v>
      </c>
      <c r="D233" s="119">
        <f>SUMIF(Takings!$B:$B,'2010'!$B233,Takings!D:D)</f>
        <v>0</v>
      </c>
      <c r="E233" s="119">
        <f>SUMIF(Takings!$B:$B,'2010'!$B233,Takings!E:E)</f>
        <v>0</v>
      </c>
      <c r="F233" s="128">
        <f>SUMIF(Takings!$B:$B,'2010'!$B233,Takings!F:F)</f>
        <v>327.45</v>
      </c>
      <c r="G233" s="131">
        <f>SUMIF(Takings!$B:$B,'2010'!$B233,Takings!G:G)</f>
        <v>21</v>
      </c>
      <c r="H233" s="128">
        <f t="shared" ref="H233:H238" si="132">IFERROR(F233/G233,0)</f>
        <v>15.592857142857142</v>
      </c>
      <c r="I233" s="129">
        <f>SUMIF(Takings!$B:$B,'2010'!$B233,Takings!I:I)</f>
        <v>497.74</v>
      </c>
      <c r="J233" s="130">
        <f>SUMIF(Takings!$B:$B,'2010'!$B233,Takings!J:J)</f>
        <v>8</v>
      </c>
      <c r="K233" s="130">
        <f t="shared" ref="K233:K238" si="133">IFERROR(SUM(G233,J233),0)</f>
        <v>29</v>
      </c>
      <c r="L233" s="129">
        <f t="shared" ref="L233:L238" si="134">IFERROR(MEDIAN(I233/J233),0)</f>
        <v>62.217500000000001</v>
      </c>
      <c r="M233" s="128">
        <f t="shared" ref="M233:M238" si="135">IFERROR(SUM(F233,I233)/K233,0)</f>
        <v>28.4548275862069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33" t="s">
        <v>701</v>
      </c>
      <c r="B234" s="132">
        <v>40414</v>
      </c>
      <c r="C234" s="129">
        <f>SUMIF(Takings!$B:$B,'2010'!$B234,Takings!C:C)</f>
        <v>1012.84</v>
      </c>
      <c r="D234" s="119">
        <f>SUMIF(Takings!$B:$B,'2010'!$B234,Takings!D:D)</f>
        <v>0</v>
      </c>
      <c r="E234" s="119">
        <f>SUMIF(Takings!$B:$B,'2010'!$B234,Takings!E:E)</f>
        <v>0</v>
      </c>
      <c r="F234" s="128">
        <f>SUMIF(Takings!$B:$B,'2010'!$B234,Takings!F:F)</f>
        <v>724.45</v>
      </c>
      <c r="G234" s="131">
        <f>SUMIF(Takings!$B:$B,'2010'!$B234,Takings!G:G)</f>
        <v>36</v>
      </c>
      <c r="H234" s="128">
        <f t="shared" si="132"/>
        <v>20.123611111111114</v>
      </c>
      <c r="I234" s="129">
        <f>SUMIF(Takings!$B:$B,'2010'!$B234,Takings!I:I)</f>
        <v>288.39</v>
      </c>
      <c r="J234" s="130">
        <f>SUMIF(Takings!$B:$B,'2010'!$B234,Takings!J:J)</f>
        <v>7</v>
      </c>
      <c r="K234" s="130">
        <f t="shared" si="133"/>
        <v>43</v>
      </c>
      <c r="L234" s="129">
        <f t="shared" si="134"/>
        <v>41.198571428571427</v>
      </c>
      <c r="M234" s="128">
        <f t="shared" si="135"/>
        <v>23.554418604651165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33" t="s">
        <v>701</v>
      </c>
      <c r="B235" s="132">
        <v>40415</v>
      </c>
      <c r="C235" s="129">
        <f>SUMIF(Takings!$B:$B,'2010'!$B235,Takings!C:C)</f>
        <v>836.34</v>
      </c>
      <c r="D235" s="119">
        <f>SUMIF(Takings!$B:$B,'2010'!$B235,Takings!D:D)</f>
        <v>0</v>
      </c>
      <c r="E235" s="119">
        <f>SUMIF(Takings!$B:$B,'2010'!$B235,Takings!E:E)</f>
        <v>0</v>
      </c>
      <c r="F235" s="128">
        <f>SUMIF(Takings!$B:$B,'2010'!$B235,Takings!F:F)</f>
        <v>748</v>
      </c>
      <c r="G235" s="131">
        <f>SUMIF(Takings!$B:$B,'2010'!$B235,Takings!G:G)</f>
        <v>44</v>
      </c>
      <c r="H235" s="128">
        <f t="shared" si="132"/>
        <v>17</v>
      </c>
      <c r="I235" s="129">
        <f>SUMIF(Takings!$B:$B,'2010'!$B235,Takings!I:I)</f>
        <v>88.34</v>
      </c>
      <c r="J235" s="130">
        <f>SUMIF(Takings!$B:$B,'2010'!$B235,Takings!J:J)</f>
        <v>3</v>
      </c>
      <c r="K235" s="130">
        <f t="shared" si="133"/>
        <v>47</v>
      </c>
      <c r="L235" s="129">
        <f t="shared" si="134"/>
        <v>29.446666666666669</v>
      </c>
      <c r="M235" s="128">
        <f t="shared" si="135"/>
        <v>17.794468085106384</v>
      </c>
      <c r="N235" s="127" t="str">
        <f>IF(VLOOKUP($B235,Takings!$B:$P,13,0)=0,"",VLOOKUP($B235,Takings!$B:$P,13,0))</f>
        <v/>
      </c>
      <c r="O235" s="126" t="str">
        <f>IF(VLOOKUP($B235,Takings!$B:$P,14,0)=0,"",VLOOKUP($B235,Takings!$B:$P,14,0))</f>
        <v/>
      </c>
      <c r="P235" s="125" t="str">
        <f>IF(VLOOKUP($B235,Takings!$B:$P,15,0)=0,"",VLOOKUP($B235,Takings!$B:$P,15,0))</f>
        <v/>
      </c>
    </row>
    <row r="236" spans="1:16" x14ac:dyDescent="0.35">
      <c r="A236" s="133" t="s">
        <v>701</v>
      </c>
      <c r="B236" s="132">
        <v>40416</v>
      </c>
      <c r="C236" s="129">
        <f>SUMIF(Takings!$B:$B,'2010'!$B236,Takings!C:C)</f>
        <v>597.91</v>
      </c>
      <c r="D236" s="119">
        <f>SUMIF(Takings!$B:$B,'2010'!$B236,Takings!D:D)</f>
        <v>0</v>
      </c>
      <c r="E236" s="119">
        <f>SUMIF(Takings!$B:$B,'2010'!$B236,Takings!E:E)</f>
        <v>0</v>
      </c>
      <c r="F236" s="128">
        <f>SUMIF(Takings!$B:$B,'2010'!$B236,Takings!F:F)</f>
        <v>424.95</v>
      </c>
      <c r="G236" s="131">
        <f>SUMIF(Takings!$B:$B,'2010'!$B236,Takings!G:G)</f>
        <v>31</v>
      </c>
      <c r="H236" s="128">
        <f t="shared" si="132"/>
        <v>13.708064516129031</v>
      </c>
      <c r="I236" s="129">
        <f>SUMIF(Takings!$B:$B,'2010'!$B236,Takings!I:I)</f>
        <v>162.96</v>
      </c>
      <c r="J236" s="130">
        <f>SUMIF(Takings!$B:$B,'2010'!$B236,Takings!J:J)</f>
        <v>5</v>
      </c>
      <c r="K236" s="130">
        <f t="shared" si="133"/>
        <v>36</v>
      </c>
      <c r="L236" s="129">
        <f t="shared" si="134"/>
        <v>32.591999999999999</v>
      </c>
      <c r="M236" s="128">
        <f t="shared" si="135"/>
        <v>16.330833333333331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33" t="s">
        <v>701</v>
      </c>
      <c r="B237" s="132">
        <v>40417</v>
      </c>
      <c r="C237" s="129">
        <f>SUMIF(Takings!$B:$B,'2010'!$B237,Takings!C:C)</f>
        <v>1515.91</v>
      </c>
      <c r="D237" s="119">
        <f>SUMIF(Takings!$B:$B,'2010'!$B237,Takings!D:D)</f>
        <v>0</v>
      </c>
      <c r="E237" s="119">
        <f>SUMIF(Takings!$B:$B,'2010'!$B237,Takings!E:E)</f>
        <v>0</v>
      </c>
      <c r="F237" s="128">
        <f>SUMIF(Takings!$B:$B,'2010'!$B237,Takings!F:F)</f>
        <v>1160.75</v>
      </c>
      <c r="G237" s="131">
        <f>SUMIF(Takings!$B:$B,'2010'!$B237,Takings!G:G)</f>
        <v>53</v>
      </c>
      <c r="H237" s="128">
        <f t="shared" si="132"/>
        <v>21.900943396226417</v>
      </c>
      <c r="I237" s="129">
        <f>SUMIF(Takings!$B:$B,'2010'!$B237,Takings!I:I)</f>
        <v>355.16</v>
      </c>
      <c r="J237" s="130">
        <f>SUMIF(Takings!$B:$B,'2010'!$B237,Takings!J:J)</f>
        <v>9</v>
      </c>
      <c r="K237" s="130">
        <f t="shared" si="133"/>
        <v>62</v>
      </c>
      <c r="L237" s="129">
        <f t="shared" si="134"/>
        <v>39.462222222222223</v>
      </c>
      <c r="M237" s="128">
        <f t="shared" si="135"/>
        <v>24.450161290322583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33" t="s">
        <v>701</v>
      </c>
      <c r="B238" s="132">
        <v>40418</v>
      </c>
      <c r="C238" s="129">
        <f>SUMIF(Takings!$B:$B,'2010'!$B238,Takings!C:C)</f>
        <v>1319.73</v>
      </c>
      <c r="D238" s="119">
        <f>SUMIF(Takings!$B:$B,'2010'!$B238,Takings!D:D)</f>
        <v>0</v>
      </c>
      <c r="E238" s="119">
        <f>SUMIF(Takings!$B:$B,'2010'!$B238,Takings!E:E)</f>
        <v>0</v>
      </c>
      <c r="F238" s="128">
        <f>SUMIF(Takings!$B:$B,'2010'!$B238,Takings!F:F)</f>
        <v>626.29999999999995</v>
      </c>
      <c r="G238" s="131">
        <f>SUMIF(Takings!$B:$B,'2010'!$B238,Takings!G:G)</f>
        <v>26</v>
      </c>
      <c r="H238" s="128">
        <f t="shared" si="132"/>
        <v>24.088461538461537</v>
      </c>
      <c r="I238" s="129">
        <f>SUMIF(Takings!$B:$B,'2010'!$B238,Takings!I:I)</f>
        <v>693.43</v>
      </c>
      <c r="J238" s="130">
        <f>SUMIF(Takings!$B:$B,'2010'!$B238,Takings!J:J)</f>
        <v>12</v>
      </c>
      <c r="K238" s="130">
        <f t="shared" si="133"/>
        <v>38</v>
      </c>
      <c r="L238" s="129">
        <f t="shared" si="134"/>
        <v>57.785833333333329</v>
      </c>
      <c r="M238" s="128">
        <f t="shared" si="135"/>
        <v>34.729736842105261</v>
      </c>
      <c r="N238" s="127" t="str">
        <f>IF(VLOOKUP($B238,Takings!$B:$P,13,0)=0,"",VLOOKUP($B238,Takings!$B:$P,13,0))</f>
        <v/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40419</v>
      </c>
      <c r="C239" s="119">
        <f>SUM(C233:C238)</f>
        <v>6107.92</v>
      </c>
      <c r="D239" s="119">
        <f>VLOOKUP($B239,Takings!$B:$P,3,0)</f>
        <v>6518.29</v>
      </c>
      <c r="E239" s="122">
        <f>SUM(C239:D239)</f>
        <v>12626.21</v>
      </c>
      <c r="F239" s="118"/>
      <c r="G239" s="121">
        <f>SUM(G233:G238)</f>
        <v>211</v>
      </c>
      <c r="H239" s="118">
        <f>AVERAGE(H233:H238)</f>
        <v>18.735656284130872</v>
      </c>
      <c r="I239" s="119">
        <f>SUM(I233:I238)</f>
        <v>2086.02</v>
      </c>
      <c r="J239" s="120">
        <f>SUM(J233:J238)</f>
        <v>44</v>
      </c>
      <c r="K239" s="120">
        <f>SUM(G239,J239)</f>
        <v>255</v>
      </c>
      <c r="L239" s="119">
        <f>AVERAGE(L233:L238)</f>
        <v>43.783798941798942</v>
      </c>
      <c r="M239" s="118">
        <f>AVERAGE(M233:M238)</f>
        <v>24.219074290287605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33" t="s">
        <v>702</v>
      </c>
      <c r="B240" s="132">
        <v>40420</v>
      </c>
      <c r="C240" s="129">
        <f>SUMIF(Takings!$B:$B,'2010'!$B240,Takings!C:C)</f>
        <v>1239.1300000000001</v>
      </c>
      <c r="D240" s="119">
        <f>SUMIF(Takings!$B:$B,'2010'!$B240,Takings!D:D)</f>
        <v>0</v>
      </c>
      <c r="E240" s="119">
        <f>SUMIF(Takings!$B:$B,'2010'!$B240,Takings!E:E)</f>
        <v>0</v>
      </c>
      <c r="F240" s="128">
        <f>SUMIF(Takings!$B:$B,'2010'!$B240,Takings!F:F)</f>
        <v>878.6</v>
      </c>
      <c r="G240" s="131">
        <f>SUMIF(Takings!$B:$B,'2010'!$B240,Takings!G:G)</f>
        <v>38</v>
      </c>
      <c r="H240" s="128">
        <f t="shared" ref="H240:H245" si="136">IFERROR(F240/G240,0)</f>
        <v>23.121052631578948</v>
      </c>
      <c r="I240" s="129">
        <f>SUMIF(Takings!$B:$B,'2010'!$B240,Takings!I:I)</f>
        <v>360.53</v>
      </c>
      <c r="J240" s="130">
        <f>SUMIF(Takings!$B:$B,'2010'!$B240,Takings!J:J)</f>
        <v>11</v>
      </c>
      <c r="K240" s="130">
        <f t="shared" ref="K240:K245" si="137">IFERROR(SUM(G240,J240),0)</f>
        <v>49</v>
      </c>
      <c r="L240" s="129">
        <f t="shared" ref="L240:L245" si="138">IFERROR(MEDIAN(I240/J240),0)</f>
        <v>32.775454545454544</v>
      </c>
      <c r="M240" s="128">
        <f t="shared" ref="M240:M245" si="139">IFERROR(SUM(F240,I240)/K240,0)</f>
        <v>25.288367346938777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33" t="s">
        <v>702</v>
      </c>
      <c r="B241" s="132">
        <v>40421</v>
      </c>
      <c r="C241" s="129">
        <f>SUMIF(Takings!$B:$B,'2010'!$B241,Takings!C:C)</f>
        <v>616.65</v>
      </c>
      <c r="D241" s="119">
        <f>SUMIF(Takings!$B:$B,'2010'!$B241,Takings!D:D)</f>
        <v>0</v>
      </c>
      <c r="E241" s="119">
        <f>SUMIF(Takings!$B:$B,'2010'!$B241,Takings!E:E)</f>
        <v>0</v>
      </c>
      <c r="F241" s="128">
        <f>SUMIF(Takings!$B:$B,'2010'!$B241,Takings!F:F)</f>
        <v>541.79999999999995</v>
      </c>
      <c r="G241" s="131">
        <f>SUMIF(Takings!$B:$B,'2010'!$B241,Takings!G:G)</f>
        <v>29</v>
      </c>
      <c r="H241" s="128">
        <f t="shared" si="136"/>
        <v>18.682758620689654</v>
      </c>
      <c r="I241" s="129">
        <f>SUMIF(Takings!$B:$B,'2010'!$B241,Takings!I:I)</f>
        <v>74.849999999999994</v>
      </c>
      <c r="J241" s="130">
        <f>SUMIF(Takings!$B:$B,'2010'!$B241,Takings!J:J)</f>
        <v>3</v>
      </c>
      <c r="K241" s="130">
        <f t="shared" si="137"/>
        <v>32</v>
      </c>
      <c r="L241" s="129">
        <f t="shared" si="138"/>
        <v>24.95</v>
      </c>
      <c r="M241" s="128">
        <f t="shared" si="139"/>
        <v>19.270312499999999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33" t="s">
        <v>702</v>
      </c>
      <c r="B242" s="132">
        <v>40422</v>
      </c>
      <c r="C242" s="129">
        <f>SUMIF(Takings!$B:$B,'2010'!$B242,Takings!C:C)</f>
        <v>840.12</v>
      </c>
      <c r="D242" s="119">
        <f>SUMIF(Takings!$B:$B,'2010'!$B242,Takings!D:D)</f>
        <v>0</v>
      </c>
      <c r="E242" s="119">
        <f>SUMIF(Takings!$B:$B,'2010'!$B242,Takings!E:E)</f>
        <v>0</v>
      </c>
      <c r="F242" s="128">
        <f>SUMIF(Takings!$B:$B,'2010'!$B242,Takings!F:F)</f>
        <v>601.20000000000005</v>
      </c>
      <c r="G242" s="131">
        <f>SUMIF(Takings!$B:$B,'2010'!$B242,Takings!G:G)</f>
        <v>28</v>
      </c>
      <c r="H242" s="128">
        <f t="shared" si="136"/>
        <v>21.471428571428572</v>
      </c>
      <c r="I242" s="129">
        <f>SUMIF(Takings!$B:$B,'2010'!$B242,Takings!I:I)</f>
        <v>238.92</v>
      </c>
      <c r="J242" s="130">
        <f>SUMIF(Takings!$B:$B,'2010'!$B242,Takings!J:J)</f>
        <v>9</v>
      </c>
      <c r="K242" s="130">
        <f t="shared" si="137"/>
        <v>37</v>
      </c>
      <c r="L242" s="129">
        <f t="shared" si="138"/>
        <v>26.546666666666667</v>
      </c>
      <c r="M242" s="128">
        <f t="shared" si="139"/>
        <v>22.705945945945945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33" t="s">
        <v>702</v>
      </c>
      <c r="B243" s="132">
        <v>40423</v>
      </c>
      <c r="C243" s="129">
        <f>SUMIF(Takings!$B:$B,'2010'!$B243,Takings!C:C)</f>
        <v>1148.6400000000001</v>
      </c>
      <c r="D243" s="119">
        <f>SUMIF(Takings!$B:$B,'2010'!$B243,Takings!D:D)</f>
        <v>0</v>
      </c>
      <c r="E243" s="119">
        <f>SUMIF(Takings!$B:$B,'2010'!$B243,Takings!E:E)</f>
        <v>0</v>
      </c>
      <c r="F243" s="128">
        <f>SUMIF(Takings!$B:$B,'2010'!$B243,Takings!F:F)</f>
        <v>754.7</v>
      </c>
      <c r="G243" s="131">
        <f>SUMIF(Takings!$B:$B,'2010'!$B243,Takings!G:G)</f>
        <v>44</v>
      </c>
      <c r="H243" s="128">
        <f t="shared" si="136"/>
        <v>17.152272727272727</v>
      </c>
      <c r="I243" s="129">
        <f>SUMIF(Takings!$B:$B,'2010'!$B243,Takings!I:I)</f>
        <v>393.94</v>
      </c>
      <c r="J243" s="130">
        <f>SUMIF(Takings!$B:$B,'2010'!$B243,Takings!J:J)</f>
        <v>4</v>
      </c>
      <c r="K243" s="130">
        <f t="shared" si="137"/>
        <v>48</v>
      </c>
      <c r="L243" s="129">
        <f t="shared" si="138"/>
        <v>98.484999999999999</v>
      </c>
      <c r="M243" s="128">
        <f t="shared" si="139"/>
        <v>23.930000000000003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33" t="s">
        <v>702</v>
      </c>
      <c r="B244" s="132">
        <v>40424</v>
      </c>
      <c r="C244" s="129">
        <f>SUMIF(Takings!$B:$B,'2010'!$B244,Takings!C:C)</f>
        <v>1259.6300000000001</v>
      </c>
      <c r="D244" s="119">
        <f>SUMIF(Takings!$B:$B,'2010'!$B244,Takings!D:D)</f>
        <v>0</v>
      </c>
      <c r="E244" s="119">
        <f>SUMIF(Takings!$B:$B,'2010'!$B244,Takings!E:E)</f>
        <v>0</v>
      </c>
      <c r="F244" s="128">
        <f>SUMIF(Takings!$B:$B,'2010'!$B244,Takings!F:F)</f>
        <v>815.4</v>
      </c>
      <c r="G244" s="131">
        <f>SUMIF(Takings!$B:$B,'2010'!$B244,Takings!G:G)</f>
        <v>47</v>
      </c>
      <c r="H244" s="128">
        <f t="shared" si="136"/>
        <v>17.348936170212767</v>
      </c>
      <c r="I244" s="129">
        <f>SUMIF(Takings!$B:$B,'2010'!$B244,Takings!I:I)</f>
        <v>444.23</v>
      </c>
      <c r="J244" s="130">
        <f>SUMIF(Takings!$B:$B,'2010'!$B244,Takings!J:J)</f>
        <v>11</v>
      </c>
      <c r="K244" s="130">
        <f t="shared" si="137"/>
        <v>58</v>
      </c>
      <c r="L244" s="129">
        <f t="shared" si="138"/>
        <v>40.384545454545453</v>
      </c>
      <c r="M244" s="128">
        <f t="shared" si="139"/>
        <v>21.717758620689658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33" t="s">
        <v>702</v>
      </c>
      <c r="B245" s="132">
        <v>40425</v>
      </c>
      <c r="C245" s="129">
        <f>SUMIF(Takings!$B:$B,'2010'!$B245,Takings!C:C)</f>
        <v>879.33</v>
      </c>
      <c r="D245" s="119">
        <f>SUMIF(Takings!$B:$B,'2010'!$B245,Takings!D:D)</f>
        <v>0</v>
      </c>
      <c r="E245" s="119">
        <f>SUMIF(Takings!$B:$B,'2010'!$B245,Takings!E:E)</f>
        <v>0</v>
      </c>
      <c r="F245" s="128">
        <f>SUMIF(Takings!$B:$B,'2010'!$B245,Takings!F:F)</f>
        <v>731.75</v>
      </c>
      <c r="G245" s="131">
        <f>SUMIF(Takings!$B:$B,'2010'!$B245,Takings!G:G)</f>
        <v>30</v>
      </c>
      <c r="H245" s="128">
        <f t="shared" si="136"/>
        <v>24.391666666666666</v>
      </c>
      <c r="I245" s="129">
        <f>SUMIF(Takings!$B:$B,'2010'!$B245,Takings!I:I)</f>
        <v>147.58000000000001</v>
      </c>
      <c r="J245" s="130">
        <f>SUMIF(Takings!$B:$B,'2010'!$B245,Takings!J:J)</f>
        <v>3</v>
      </c>
      <c r="K245" s="130">
        <f t="shared" si="137"/>
        <v>33</v>
      </c>
      <c r="L245" s="129">
        <f t="shared" si="138"/>
        <v>49.193333333333335</v>
      </c>
      <c r="M245" s="128">
        <f t="shared" si="139"/>
        <v>26.646363636363638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40426</v>
      </c>
      <c r="C246" s="119">
        <f>SUM(C240:C245)</f>
        <v>5983.5</v>
      </c>
      <c r="D246" s="119">
        <f>VLOOKUP($B246,Takings!$B:$P,3,0)</f>
        <v>3914.29</v>
      </c>
      <c r="E246" s="122">
        <f>SUM(C246:D246)</f>
        <v>9897.7900000000009</v>
      </c>
      <c r="F246" s="118"/>
      <c r="G246" s="121">
        <f>SUM(G240:G245)</f>
        <v>216</v>
      </c>
      <c r="H246" s="118">
        <f>AVERAGE(H240:H245)</f>
        <v>20.361352564641557</v>
      </c>
      <c r="I246" s="119">
        <f>SUM(I240:I245)</f>
        <v>1660.05</v>
      </c>
      <c r="J246" s="120">
        <f>SUM(J240:J245)</f>
        <v>41</v>
      </c>
      <c r="K246" s="120">
        <f>SUM(G246,J246)</f>
        <v>257</v>
      </c>
      <c r="L246" s="119">
        <f>AVERAGE(L240:L245)</f>
        <v>45.389166666666661</v>
      </c>
      <c r="M246" s="118">
        <f>AVERAGE(M240:M245)</f>
        <v>23.259791341656339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33" t="s">
        <v>703</v>
      </c>
      <c r="B247" s="132">
        <v>40427</v>
      </c>
      <c r="C247" s="129">
        <f>SUMIF(Takings!$B:$B,'2010'!$B247,Takings!C:C)</f>
        <v>1453.02</v>
      </c>
      <c r="D247" s="119">
        <f>SUMIF(Takings!$B:$B,'2010'!$B247,Takings!D:D)</f>
        <v>0</v>
      </c>
      <c r="E247" s="119">
        <f>SUMIF(Takings!$B:$B,'2010'!$B247,Takings!E:E)</f>
        <v>0</v>
      </c>
      <c r="F247" s="128">
        <f>SUMIF(Takings!$B:$B,'2010'!$B247,Takings!F:F)</f>
        <v>575.70000000000005</v>
      </c>
      <c r="G247" s="131">
        <f>SUMIF(Takings!$B:$B,'2010'!$B247,Takings!G:G)</f>
        <v>34</v>
      </c>
      <c r="H247" s="128">
        <f t="shared" ref="H247:H252" si="140">IFERROR(F247/G247,0)</f>
        <v>16.932352941176472</v>
      </c>
      <c r="I247" s="129">
        <f>SUMIF(Takings!$B:$B,'2010'!$B247,Takings!I:I)</f>
        <v>877.32</v>
      </c>
      <c r="J247" s="130">
        <f>SUMIF(Takings!$B:$B,'2010'!$B247,Takings!J:J)</f>
        <v>7</v>
      </c>
      <c r="K247" s="130">
        <f t="shared" ref="K247:K252" si="141">IFERROR(SUM(G247,J247),0)</f>
        <v>41</v>
      </c>
      <c r="L247" s="129">
        <f t="shared" ref="L247:L252" si="142">IFERROR(MEDIAN(I247/J247),0)</f>
        <v>125.33142857142857</v>
      </c>
      <c r="M247" s="128">
        <f t="shared" ref="M247:M252" si="143">IFERROR(SUM(F247,I247)/K247,0)</f>
        <v>35.439512195121949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33" t="s">
        <v>703</v>
      </c>
      <c r="B248" s="132">
        <v>40428</v>
      </c>
      <c r="C248" s="129">
        <f>SUMIF(Takings!$B:$B,'2010'!$B248,Takings!C:C)</f>
        <v>704.5</v>
      </c>
      <c r="D248" s="119">
        <f>SUMIF(Takings!$B:$B,'2010'!$B248,Takings!D:D)</f>
        <v>0</v>
      </c>
      <c r="E248" s="119">
        <f>SUMIF(Takings!$B:$B,'2010'!$B248,Takings!E:E)</f>
        <v>0</v>
      </c>
      <c r="F248" s="128">
        <f>SUMIF(Takings!$B:$B,'2010'!$B248,Takings!F:F)</f>
        <v>527.54999999999995</v>
      </c>
      <c r="G248" s="131">
        <f>SUMIF(Takings!$B:$B,'2010'!$B248,Takings!G:G)</f>
        <v>29</v>
      </c>
      <c r="H248" s="128">
        <f t="shared" si="140"/>
        <v>18.191379310344825</v>
      </c>
      <c r="I248" s="129">
        <f>SUMIF(Takings!$B:$B,'2010'!$B248,Takings!I:I)</f>
        <v>176.95</v>
      </c>
      <c r="J248" s="130">
        <f>SUMIF(Takings!$B:$B,'2010'!$B248,Takings!J:J)</f>
        <v>7</v>
      </c>
      <c r="K248" s="130">
        <f t="shared" si="141"/>
        <v>36</v>
      </c>
      <c r="L248" s="129">
        <f t="shared" si="142"/>
        <v>25.278571428571428</v>
      </c>
      <c r="M248" s="128">
        <f t="shared" si="143"/>
        <v>19.569444444444443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33" t="s">
        <v>703</v>
      </c>
      <c r="B249" s="132">
        <v>40429</v>
      </c>
      <c r="C249" s="129">
        <f>SUMIF(Takings!$B:$B,'2010'!$B249,Takings!C:C)</f>
        <v>1432.99</v>
      </c>
      <c r="D249" s="119">
        <f>SUMIF(Takings!$B:$B,'2010'!$B249,Takings!D:D)</f>
        <v>0</v>
      </c>
      <c r="E249" s="119">
        <f>SUMIF(Takings!$B:$B,'2010'!$B249,Takings!E:E)</f>
        <v>0</v>
      </c>
      <c r="F249" s="128">
        <f>SUMIF(Takings!$B:$B,'2010'!$B249,Takings!F:F)</f>
        <v>953.6</v>
      </c>
      <c r="G249" s="131">
        <f>SUMIF(Takings!$B:$B,'2010'!$B249,Takings!G:G)</f>
        <v>49</v>
      </c>
      <c r="H249" s="128">
        <f t="shared" si="140"/>
        <v>19.461224489795917</v>
      </c>
      <c r="I249" s="129">
        <f>SUMIF(Takings!$B:$B,'2010'!$B249,Takings!I:I)</f>
        <v>479.39</v>
      </c>
      <c r="J249" s="130">
        <f>SUMIF(Takings!$B:$B,'2010'!$B249,Takings!J:J)</f>
        <v>13</v>
      </c>
      <c r="K249" s="130">
        <f t="shared" si="141"/>
        <v>62</v>
      </c>
      <c r="L249" s="129">
        <f t="shared" si="142"/>
        <v>36.876153846153848</v>
      </c>
      <c r="M249" s="128">
        <f t="shared" si="143"/>
        <v>23.112741935483871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33" t="s">
        <v>703</v>
      </c>
      <c r="B250" s="132">
        <v>40430</v>
      </c>
      <c r="C250" s="129">
        <f>SUMIF(Takings!$B:$B,'2010'!$B250,Takings!C:C)</f>
        <v>1150.9000000000001</v>
      </c>
      <c r="D250" s="119">
        <f>SUMIF(Takings!$B:$B,'2010'!$B250,Takings!D:D)</f>
        <v>0</v>
      </c>
      <c r="E250" s="119">
        <f>SUMIF(Takings!$B:$B,'2010'!$B250,Takings!E:E)</f>
        <v>0</v>
      </c>
      <c r="F250" s="128">
        <f>SUMIF(Takings!$B:$B,'2010'!$B250,Takings!F:F)</f>
        <v>526.85</v>
      </c>
      <c r="G250" s="131">
        <f>SUMIF(Takings!$B:$B,'2010'!$B250,Takings!G:G)</f>
        <v>42</v>
      </c>
      <c r="H250" s="128">
        <f t="shared" si="140"/>
        <v>12.544047619047619</v>
      </c>
      <c r="I250" s="129">
        <f>SUMIF(Takings!$B:$B,'2010'!$B250,Takings!I:I)</f>
        <v>624.04999999999995</v>
      </c>
      <c r="J250" s="130">
        <f>SUMIF(Takings!$B:$B,'2010'!$B250,Takings!J:J)</f>
        <v>13</v>
      </c>
      <c r="K250" s="130">
        <f t="shared" si="141"/>
        <v>55</v>
      </c>
      <c r="L250" s="129">
        <f t="shared" si="142"/>
        <v>48.003846153846148</v>
      </c>
      <c r="M250" s="128">
        <f t="shared" si="143"/>
        <v>20.925454545454546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33" t="s">
        <v>703</v>
      </c>
      <c r="B251" s="132">
        <v>40431</v>
      </c>
      <c r="C251" s="129">
        <f>SUMIF(Takings!$B:$B,'2010'!$B251,Takings!C:C)</f>
        <v>1572.3</v>
      </c>
      <c r="D251" s="119">
        <f>SUMIF(Takings!$B:$B,'2010'!$B251,Takings!D:D)</f>
        <v>0</v>
      </c>
      <c r="E251" s="119">
        <f>SUMIF(Takings!$B:$B,'2010'!$B251,Takings!E:E)</f>
        <v>0</v>
      </c>
      <c r="F251" s="128">
        <f>SUMIF(Takings!$B:$B,'2010'!$B251,Takings!F:F)</f>
        <v>1169.75</v>
      </c>
      <c r="G251" s="131">
        <f>SUMIF(Takings!$B:$B,'2010'!$B251,Takings!G:G)</f>
        <v>55</v>
      </c>
      <c r="H251" s="128">
        <f t="shared" si="140"/>
        <v>21.268181818181819</v>
      </c>
      <c r="I251" s="129">
        <f>SUMIF(Takings!$B:$B,'2010'!$B251,Takings!I:I)</f>
        <v>402.55</v>
      </c>
      <c r="J251" s="130">
        <f>SUMIF(Takings!$B:$B,'2010'!$B251,Takings!J:J)</f>
        <v>11</v>
      </c>
      <c r="K251" s="130">
        <f t="shared" si="141"/>
        <v>66</v>
      </c>
      <c r="L251" s="129">
        <f t="shared" si="142"/>
        <v>36.595454545454544</v>
      </c>
      <c r="M251" s="128">
        <f t="shared" si="143"/>
        <v>23.822727272727271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33" t="s">
        <v>703</v>
      </c>
      <c r="B252" s="132">
        <v>40432</v>
      </c>
      <c r="C252" s="129">
        <f>SUMIF(Takings!$B:$B,'2010'!$B252,Takings!C:C)</f>
        <v>877.11</v>
      </c>
      <c r="D252" s="119">
        <f>SUMIF(Takings!$B:$B,'2010'!$B252,Takings!D:D)</f>
        <v>0</v>
      </c>
      <c r="E252" s="119">
        <f>SUMIF(Takings!$B:$B,'2010'!$B252,Takings!E:E)</f>
        <v>0</v>
      </c>
      <c r="F252" s="128">
        <f>SUMIF(Takings!$B:$B,'2010'!$B252,Takings!F:F)</f>
        <v>485.85</v>
      </c>
      <c r="G252" s="131">
        <f>SUMIF(Takings!$B:$B,'2010'!$B252,Takings!G:G)</f>
        <v>23</v>
      </c>
      <c r="H252" s="128">
        <f t="shared" si="140"/>
        <v>21.123913043478261</v>
      </c>
      <c r="I252" s="129">
        <f>SUMIF(Takings!$B:$B,'2010'!$B252,Takings!I:I)</f>
        <v>391.26</v>
      </c>
      <c r="J252" s="130">
        <f>SUMIF(Takings!$B:$B,'2010'!$B252,Takings!J:J)</f>
        <v>11</v>
      </c>
      <c r="K252" s="130">
        <f t="shared" si="141"/>
        <v>34</v>
      </c>
      <c r="L252" s="129">
        <f t="shared" si="142"/>
        <v>35.56909090909091</v>
      </c>
      <c r="M252" s="128">
        <f t="shared" si="143"/>
        <v>25.79735294117647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40433</v>
      </c>
      <c r="C253" s="119">
        <f>SUM(C247:C252)</f>
        <v>7190.82</v>
      </c>
      <c r="D253" s="119">
        <f>VLOOKUP($B253,Takings!$B:$P,3,0)</f>
        <v>3706.64</v>
      </c>
      <c r="E253" s="122">
        <f>SUM(C253:D253)</f>
        <v>10897.46</v>
      </c>
      <c r="F253" s="118"/>
      <c r="G253" s="121">
        <f>SUM(G247:G252)</f>
        <v>232</v>
      </c>
      <c r="H253" s="118">
        <f>AVERAGE(H247:H252)</f>
        <v>18.253516537004149</v>
      </c>
      <c r="I253" s="119">
        <f>SUM(I247:I252)</f>
        <v>2951.5200000000004</v>
      </c>
      <c r="J253" s="120">
        <f>SUM(J247:J252)</f>
        <v>62</v>
      </c>
      <c r="K253" s="120">
        <f>SUM(G253,J253)</f>
        <v>294</v>
      </c>
      <c r="L253" s="119">
        <f>AVERAGE(L247:L252)</f>
        <v>51.275757575757581</v>
      </c>
      <c r="M253" s="118">
        <f>AVERAGE(M247:M252)</f>
        <v>24.777872222401424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33" t="s">
        <v>706</v>
      </c>
      <c r="B254" s="132">
        <v>40434</v>
      </c>
      <c r="C254" s="129">
        <f>SUMIF(Takings!$B:$B,'2010'!$B254,Takings!C:C)</f>
        <v>900.47</v>
      </c>
      <c r="D254" s="119">
        <f>SUMIF(Takings!$B:$B,'2010'!$B254,Takings!D:D)</f>
        <v>0</v>
      </c>
      <c r="E254" s="119">
        <f>SUMIF(Takings!$B:$B,'2010'!$B254,Takings!E:E)</f>
        <v>0</v>
      </c>
      <c r="F254" s="128">
        <f>SUMIF(Takings!$B:$B,'2010'!$B254,Takings!F:F)</f>
        <v>577.54999999999995</v>
      </c>
      <c r="G254" s="131">
        <f>SUMIF(Takings!$B:$B,'2010'!$B254,Takings!G:G)</f>
        <v>38</v>
      </c>
      <c r="H254" s="128">
        <f t="shared" ref="H254:H259" si="144">IFERROR(F254/G254,0)</f>
        <v>15.198684210526315</v>
      </c>
      <c r="I254" s="129">
        <f>SUMIF(Takings!$B:$B,'2010'!$B254,Takings!I:I)</f>
        <v>322.92</v>
      </c>
      <c r="J254" s="130">
        <f>SUMIF(Takings!$B:$B,'2010'!$B254,Takings!J:J)</f>
        <v>8</v>
      </c>
      <c r="K254" s="130">
        <f t="shared" ref="K254:K259" si="145">IFERROR(SUM(G254,J254),0)</f>
        <v>46</v>
      </c>
      <c r="L254" s="129">
        <f t="shared" ref="L254:L259" si="146">IFERROR(MEDIAN(I254/J254),0)</f>
        <v>40.365000000000002</v>
      </c>
      <c r="M254" s="128">
        <f t="shared" ref="M254:M259" si="147">IFERROR(SUM(F254,I254)/K254,0)</f>
        <v>19.575434782608696</v>
      </c>
      <c r="N254" s="127" t="str">
        <f>IF(VLOOKUP($B254,Takings!$B:$P,13,0)=0,"",VLOOKUP($B254,Takings!$B:$P,13,0))</f>
        <v/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33" t="s">
        <v>706</v>
      </c>
      <c r="B255" s="132">
        <v>40435</v>
      </c>
      <c r="C255" s="129">
        <f>SUMIF(Takings!$B:$B,'2010'!$B255,Takings!C:C)</f>
        <v>1156.21</v>
      </c>
      <c r="D255" s="119">
        <f>SUMIF(Takings!$B:$B,'2010'!$B255,Takings!D:D)</f>
        <v>0</v>
      </c>
      <c r="E255" s="119">
        <f>SUMIF(Takings!$B:$B,'2010'!$B255,Takings!E:E)</f>
        <v>0</v>
      </c>
      <c r="F255" s="128">
        <f>SUMIF(Takings!$B:$B,'2010'!$B255,Takings!F:F)</f>
        <v>801.95</v>
      </c>
      <c r="G255" s="131">
        <f>SUMIF(Takings!$B:$B,'2010'!$B255,Takings!G:G)</f>
        <v>46</v>
      </c>
      <c r="H255" s="128">
        <f t="shared" si="144"/>
        <v>17.433695652173913</v>
      </c>
      <c r="I255" s="129">
        <f>SUMIF(Takings!$B:$B,'2010'!$B255,Takings!I:I)</f>
        <v>354.26</v>
      </c>
      <c r="J255" s="130">
        <f>SUMIF(Takings!$B:$B,'2010'!$B255,Takings!J:J)</f>
        <v>8</v>
      </c>
      <c r="K255" s="130">
        <f t="shared" si="145"/>
        <v>54</v>
      </c>
      <c r="L255" s="129">
        <f t="shared" si="146"/>
        <v>44.282499999999999</v>
      </c>
      <c r="M255" s="128">
        <f t="shared" si="147"/>
        <v>21.411296296296296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33" t="s">
        <v>706</v>
      </c>
      <c r="B256" s="132">
        <v>40436</v>
      </c>
      <c r="C256" s="129">
        <f>SUMIF(Takings!$B:$B,'2010'!$B256,Takings!C:C)</f>
        <v>1017.86</v>
      </c>
      <c r="D256" s="119">
        <f>SUMIF(Takings!$B:$B,'2010'!$B256,Takings!D:D)</f>
        <v>0</v>
      </c>
      <c r="E256" s="119">
        <f>SUMIF(Takings!$B:$B,'2010'!$B256,Takings!E:E)</f>
        <v>0</v>
      </c>
      <c r="F256" s="128">
        <f>SUMIF(Takings!$B:$B,'2010'!$B256,Takings!F:F)</f>
        <v>680.65</v>
      </c>
      <c r="G256" s="131">
        <f>SUMIF(Takings!$B:$B,'2010'!$B256,Takings!G:G)</f>
        <v>27</v>
      </c>
      <c r="H256" s="128">
        <f t="shared" si="144"/>
        <v>25.209259259259259</v>
      </c>
      <c r="I256" s="129">
        <f>SUMIF(Takings!$B:$B,'2010'!$B256,Takings!I:I)</f>
        <v>337.21</v>
      </c>
      <c r="J256" s="130">
        <f>SUMIF(Takings!$B:$B,'2010'!$B256,Takings!J:J)</f>
        <v>5</v>
      </c>
      <c r="K256" s="130">
        <f t="shared" si="145"/>
        <v>32</v>
      </c>
      <c r="L256" s="129">
        <f t="shared" si="146"/>
        <v>67.441999999999993</v>
      </c>
      <c r="M256" s="128">
        <f t="shared" si="147"/>
        <v>31.808124999999997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33" t="s">
        <v>706</v>
      </c>
      <c r="B257" s="132">
        <v>40437</v>
      </c>
      <c r="C257" s="129">
        <f>SUMIF(Takings!$B:$B,'2010'!$B257,Takings!C:C)</f>
        <v>1243.68</v>
      </c>
      <c r="D257" s="119">
        <f>SUMIF(Takings!$B:$B,'2010'!$B257,Takings!D:D)</f>
        <v>0</v>
      </c>
      <c r="E257" s="119">
        <f>SUMIF(Takings!$B:$B,'2010'!$B257,Takings!E:E)</f>
        <v>0</v>
      </c>
      <c r="F257" s="128">
        <f>SUMIF(Takings!$B:$B,'2010'!$B257,Takings!F:F)</f>
        <v>973.6</v>
      </c>
      <c r="G257" s="131">
        <f>SUMIF(Takings!$B:$B,'2010'!$B257,Takings!G:G)</f>
        <v>41</v>
      </c>
      <c r="H257" s="128">
        <f t="shared" si="144"/>
        <v>23.746341463414634</v>
      </c>
      <c r="I257" s="129">
        <f>SUMIF(Takings!$B:$B,'2010'!$B257,Takings!I:I)</f>
        <v>270.08</v>
      </c>
      <c r="J257" s="130">
        <f>SUMIF(Takings!$B:$B,'2010'!$B257,Takings!J:J)</f>
        <v>10</v>
      </c>
      <c r="K257" s="130">
        <f t="shared" si="145"/>
        <v>51</v>
      </c>
      <c r="L257" s="129">
        <f t="shared" si="146"/>
        <v>27.007999999999999</v>
      </c>
      <c r="M257" s="128">
        <f t="shared" si="147"/>
        <v>24.385882352941177</v>
      </c>
      <c r="N257" s="127" t="str">
        <f>IF(VLOOKUP($B257,Takings!$B:$P,13,0)=0,"",VLOOKUP($B257,Takings!$B:$P,13,0))</f>
        <v/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33" t="s">
        <v>706</v>
      </c>
      <c r="B258" s="132">
        <v>40438</v>
      </c>
      <c r="C258" s="129">
        <f>SUMIF(Takings!$B:$B,'2010'!$B258,Takings!C:C)</f>
        <v>1941.94</v>
      </c>
      <c r="D258" s="119">
        <f>SUMIF(Takings!$B:$B,'2010'!$B258,Takings!D:D)</f>
        <v>0</v>
      </c>
      <c r="E258" s="119">
        <f>SUMIF(Takings!$B:$B,'2010'!$B258,Takings!E:E)</f>
        <v>0</v>
      </c>
      <c r="F258" s="128">
        <f>SUMIF(Takings!$B:$B,'2010'!$B258,Takings!F:F)</f>
        <v>887.31</v>
      </c>
      <c r="G258" s="131">
        <f>SUMIF(Takings!$B:$B,'2010'!$B258,Takings!G:G)</f>
        <v>44</v>
      </c>
      <c r="H258" s="128">
        <f t="shared" si="144"/>
        <v>20.166136363636362</v>
      </c>
      <c r="I258" s="129">
        <f>SUMIF(Takings!$B:$B,'2010'!$B258,Takings!I:I)</f>
        <v>1054.6300000000001</v>
      </c>
      <c r="J258" s="130">
        <f>SUMIF(Takings!$B:$B,'2010'!$B258,Takings!J:J)</f>
        <v>12</v>
      </c>
      <c r="K258" s="130">
        <f t="shared" si="145"/>
        <v>56</v>
      </c>
      <c r="L258" s="129">
        <f t="shared" si="146"/>
        <v>87.885833333333338</v>
      </c>
      <c r="M258" s="128">
        <f t="shared" si="147"/>
        <v>34.677500000000002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33" t="s">
        <v>706</v>
      </c>
      <c r="B259" s="132">
        <v>40439</v>
      </c>
      <c r="C259" s="129">
        <f>SUMIF(Takings!$B:$B,'2010'!$B259,Takings!C:C)</f>
        <v>1816.76</v>
      </c>
      <c r="D259" s="119">
        <f>SUMIF(Takings!$B:$B,'2010'!$B259,Takings!D:D)</f>
        <v>0</v>
      </c>
      <c r="E259" s="119">
        <f>SUMIF(Takings!$B:$B,'2010'!$B259,Takings!E:E)</f>
        <v>0</v>
      </c>
      <c r="F259" s="128">
        <f>SUMIF(Takings!$B:$B,'2010'!$B259,Takings!F:F)</f>
        <v>693.63</v>
      </c>
      <c r="G259" s="131">
        <f>SUMIF(Takings!$B:$B,'2010'!$B259,Takings!G:G)</f>
        <v>35</v>
      </c>
      <c r="H259" s="128">
        <f t="shared" si="144"/>
        <v>19.818000000000001</v>
      </c>
      <c r="I259" s="129">
        <f>SUMIF(Takings!$B:$B,'2010'!$B259,Takings!I:I)</f>
        <v>1123.1300000000001</v>
      </c>
      <c r="J259" s="130">
        <f>SUMIF(Takings!$B:$B,'2010'!$B259,Takings!J:J)</f>
        <v>7</v>
      </c>
      <c r="K259" s="130">
        <f t="shared" si="145"/>
        <v>42</v>
      </c>
      <c r="L259" s="129">
        <f t="shared" si="146"/>
        <v>160.44714285714286</v>
      </c>
      <c r="M259" s="128">
        <f t="shared" si="147"/>
        <v>43.256190476190483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40440</v>
      </c>
      <c r="C260" s="119">
        <f>SUM(C254:C259)</f>
        <v>8076.92</v>
      </c>
      <c r="D260" s="119">
        <f>VLOOKUP($B260,Takings!$B:$P,3,0)</f>
        <v>4345.4399999999996</v>
      </c>
      <c r="E260" s="122">
        <f>SUM(C260:D260)</f>
        <v>12422.36</v>
      </c>
      <c r="F260" s="118"/>
      <c r="G260" s="121">
        <f>SUM(G254:G259)</f>
        <v>231</v>
      </c>
      <c r="H260" s="118">
        <f>AVERAGE(H254:H259)</f>
        <v>20.26201949150175</v>
      </c>
      <c r="I260" s="119">
        <f>SUM(I254:I259)</f>
        <v>3462.2300000000005</v>
      </c>
      <c r="J260" s="120">
        <f>SUM(J254:J259)</f>
        <v>50</v>
      </c>
      <c r="K260" s="120">
        <f>SUM(G260,J260)</f>
        <v>281</v>
      </c>
      <c r="L260" s="119">
        <f>AVERAGE(L254:L259)</f>
        <v>71.238412698412702</v>
      </c>
      <c r="M260" s="118">
        <f>AVERAGE(M254:M259)</f>
        <v>29.185738151339439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33" t="s">
        <v>707</v>
      </c>
      <c r="B261" s="132">
        <v>40441</v>
      </c>
      <c r="C261" s="129">
        <f>SUMIF(Takings!$B:$B,'2010'!$B261,Takings!C:C)</f>
        <v>1099.8</v>
      </c>
      <c r="D261" s="119">
        <f>SUMIF(Takings!$B:$B,'2010'!$B261,Takings!D:D)</f>
        <v>0</v>
      </c>
      <c r="E261" s="119">
        <f>SUMIF(Takings!$B:$B,'2010'!$B261,Takings!E:E)</f>
        <v>0</v>
      </c>
      <c r="F261" s="128">
        <f>SUMIF(Takings!$B:$B,'2010'!$B261,Takings!F:F)</f>
        <v>762.65</v>
      </c>
      <c r="G261" s="131">
        <f>SUMIF(Takings!$B:$B,'2010'!$B261,Takings!G:G)</f>
        <v>48</v>
      </c>
      <c r="H261" s="128">
        <f t="shared" ref="H261:H266" si="148">IFERROR(F261/G261,0)</f>
        <v>15.888541666666667</v>
      </c>
      <c r="I261" s="129">
        <f>SUMIF(Takings!$B:$B,'2010'!$B261,Takings!I:I)</f>
        <v>337.15</v>
      </c>
      <c r="J261" s="130">
        <f>SUMIF(Takings!$B:$B,'2010'!$B261,Takings!J:J)</f>
        <v>5</v>
      </c>
      <c r="K261" s="130">
        <f t="shared" ref="K261:K266" si="149">IFERROR(SUM(G261,J261),0)</f>
        <v>53</v>
      </c>
      <c r="L261" s="129">
        <f t="shared" ref="L261:L266" si="150">IFERROR(MEDIAN(I261/J261),0)</f>
        <v>67.429999999999993</v>
      </c>
      <c r="M261" s="128">
        <f t="shared" ref="M261:M266" si="151">IFERROR(SUM(F261,I261)/K261,0)</f>
        <v>20.750943396226415</v>
      </c>
      <c r="N261" s="127" t="str">
        <f>IF(VLOOKUP($B261,Takings!$B:$P,13,0)=0,"",VLOOKUP($B261,Takings!$B:$P,13,0))</f>
        <v/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33" t="s">
        <v>707</v>
      </c>
      <c r="B262" s="132">
        <v>40442</v>
      </c>
      <c r="C262" s="129">
        <f>SUMIF(Takings!$B:$B,'2010'!$B262,Takings!C:C)</f>
        <v>777.92</v>
      </c>
      <c r="D262" s="119">
        <f>SUMIF(Takings!$B:$B,'2010'!$B262,Takings!D:D)</f>
        <v>0</v>
      </c>
      <c r="E262" s="119">
        <f>SUMIF(Takings!$B:$B,'2010'!$B262,Takings!E:E)</f>
        <v>0</v>
      </c>
      <c r="F262" s="128">
        <f>SUMIF(Takings!$B:$B,'2010'!$B262,Takings!F:F)</f>
        <v>486.35</v>
      </c>
      <c r="G262" s="131">
        <f>SUMIF(Takings!$B:$B,'2010'!$B262,Takings!G:G)</f>
        <v>33</v>
      </c>
      <c r="H262" s="128">
        <f t="shared" si="148"/>
        <v>14.737878787878788</v>
      </c>
      <c r="I262" s="129">
        <f>SUMIF(Takings!$B:$B,'2010'!$B262,Takings!I:I)</f>
        <v>291.57</v>
      </c>
      <c r="J262" s="130">
        <f>SUMIF(Takings!$B:$B,'2010'!$B262,Takings!J:J)</f>
        <v>9</v>
      </c>
      <c r="K262" s="130">
        <f t="shared" si="149"/>
        <v>42</v>
      </c>
      <c r="L262" s="129">
        <f t="shared" si="150"/>
        <v>32.396666666666668</v>
      </c>
      <c r="M262" s="128">
        <f t="shared" si="151"/>
        <v>18.521904761904764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33" t="s">
        <v>707</v>
      </c>
      <c r="B263" s="132">
        <v>40443</v>
      </c>
      <c r="C263" s="129">
        <f>SUMIF(Takings!$B:$B,'2010'!$B263,Takings!C:C)</f>
        <v>734.32</v>
      </c>
      <c r="D263" s="119">
        <f>SUMIF(Takings!$B:$B,'2010'!$B263,Takings!D:D)</f>
        <v>0</v>
      </c>
      <c r="E263" s="119">
        <f>SUMIF(Takings!$B:$B,'2010'!$B263,Takings!E:E)</f>
        <v>0</v>
      </c>
      <c r="F263" s="128">
        <f>SUMIF(Takings!$B:$B,'2010'!$B263,Takings!F:F)</f>
        <v>622.75</v>
      </c>
      <c r="G263" s="131">
        <f>SUMIF(Takings!$B:$B,'2010'!$B263,Takings!G:G)</f>
        <v>42</v>
      </c>
      <c r="H263" s="128">
        <f t="shared" si="148"/>
        <v>14.827380952380953</v>
      </c>
      <c r="I263" s="129">
        <f>SUMIF(Takings!$B:$B,'2010'!$B263,Takings!I:I)</f>
        <v>111.57</v>
      </c>
      <c r="J263" s="130">
        <f>SUMIF(Takings!$B:$B,'2010'!$B263,Takings!J:J)</f>
        <v>5</v>
      </c>
      <c r="K263" s="130">
        <f t="shared" si="149"/>
        <v>47</v>
      </c>
      <c r="L263" s="129">
        <f t="shared" si="150"/>
        <v>22.314</v>
      </c>
      <c r="M263" s="128">
        <f t="shared" si="151"/>
        <v>15.62382978723404</v>
      </c>
      <c r="N263" s="127" t="str">
        <f>IF(VLOOKUP($B263,Takings!$B:$P,13,0)=0,"",VLOOKUP($B263,Takings!$B:$P,13,0))</f>
        <v/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33" t="s">
        <v>707</v>
      </c>
      <c r="B264" s="132">
        <v>40444</v>
      </c>
      <c r="C264" s="129">
        <f>SUMIF(Takings!$B:$B,'2010'!$B264,Takings!C:C)</f>
        <v>1195.3800000000001</v>
      </c>
      <c r="D264" s="119">
        <f>SUMIF(Takings!$B:$B,'2010'!$B264,Takings!D:D)</f>
        <v>0</v>
      </c>
      <c r="E264" s="119">
        <f>SUMIF(Takings!$B:$B,'2010'!$B264,Takings!E:E)</f>
        <v>0</v>
      </c>
      <c r="F264" s="128">
        <f>SUMIF(Takings!$B:$B,'2010'!$B264,Takings!F:F)</f>
        <v>674.2</v>
      </c>
      <c r="G264" s="131">
        <f>SUMIF(Takings!$B:$B,'2010'!$B264,Takings!G:G)</f>
        <v>45</v>
      </c>
      <c r="H264" s="128">
        <f t="shared" si="148"/>
        <v>14.982222222222223</v>
      </c>
      <c r="I264" s="129">
        <f>SUMIF(Takings!$B:$B,'2010'!$B264,Takings!I:I)</f>
        <v>521.17999999999995</v>
      </c>
      <c r="J264" s="130">
        <f>SUMIF(Takings!$B:$B,'2010'!$B264,Takings!J:J)</f>
        <v>11</v>
      </c>
      <c r="K264" s="130">
        <f t="shared" si="149"/>
        <v>56</v>
      </c>
      <c r="L264" s="129">
        <f t="shared" si="150"/>
        <v>47.379999999999995</v>
      </c>
      <c r="M264" s="128">
        <f t="shared" si="151"/>
        <v>21.346071428571431</v>
      </c>
      <c r="N264" s="127" t="str">
        <f>IF(VLOOKUP($B264,Takings!$B:$P,13,0)=0,"",VLOOKUP($B264,Takings!$B:$P,13,0))</f>
        <v/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33" t="s">
        <v>707</v>
      </c>
      <c r="B265" s="132">
        <v>40445</v>
      </c>
      <c r="C265" s="129">
        <f>SUMIF(Takings!$B:$B,'2010'!$B265,Takings!C:C)</f>
        <v>2244.6799999999998</v>
      </c>
      <c r="D265" s="119">
        <f>SUMIF(Takings!$B:$B,'2010'!$B265,Takings!D:D)</f>
        <v>0</v>
      </c>
      <c r="E265" s="119">
        <f>SUMIF(Takings!$B:$B,'2010'!$B265,Takings!E:E)</f>
        <v>0</v>
      </c>
      <c r="F265" s="128">
        <f>SUMIF(Takings!$B:$B,'2010'!$B265,Takings!F:F)</f>
        <v>1527.9</v>
      </c>
      <c r="G265" s="131">
        <f>SUMIF(Takings!$B:$B,'2010'!$B265,Takings!G:G)</f>
        <v>52</v>
      </c>
      <c r="H265" s="128">
        <f t="shared" si="148"/>
        <v>29.382692307692309</v>
      </c>
      <c r="I265" s="129">
        <f>SUMIF(Takings!$B:$B,'2010'!$B265,Takings!I:I)</f>
        <v>716.78</v>
      </c>
      <c r="J265" s="130">
        <f>SUMIF(Takings!$B:$B,'2010'!$B265,Takings!J:J)</f>
        <v>14</v>
      </c>
      <c r="K265" s="130">
        <f t="shared" si="149"/>
        <v>66</v>
      </c>
      <c r="L265" s="129">
        <f t="shared" si="150"/>
        <v>51.198571428571427</v>
      </c>
      <c r="M265" s="128">
        <f t="shared" si="151"/>
        <v>34.010303030303035</v>
      </c>
      <c r="N265" s="127" t="str">
        <f>IF(VLOOKUP($B265,Takings!$B:$P,13,0)=0,"",VLOOKUP($B265,Takings!$B:$P,13,0))</f>
        <v/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33" t="s">
        <v>707</v>
      </c>
      <c r="B266" s="132">
        <v>40446</v>
      </c>
      <c r="C266" s="129">
        <f>SUMIF(Takings!$B:$B,'2010'!$B266,Takings!C:C)</f>
        <v>1254.69</v>
      </c>
      <c r="D266" s="119">
        <f>SUMIF(Takings!$B:$B,'2010'!$B266,Takings!D:D)</f>
        <v>0</v>
      </c>
      <c r="E266" s="119">
        <f>SUMIF(Takings!$B:$B,'2010'!$B266,Takings!E:E)</f>
        <v>0</v>
      </c>
      <c r="F266" s="128">
        <f>SUMIF(Takings!$B:$B,'2010'!$B266,Takings!F:F)</f>
        <v>1057.7</v>
      </c>
      <c r="G266" s="131">
        <f>SUMIF(Takings!$B:$B,'2010'!$B266,Takings!G:G)</f>
        <v>43</v>
      </c>
      <c r="H266" s="128">
        <f t="shared" si="148"/>
        <v>24.597674418604651</v>
      </c>
      <c r="I266" s="129">
        <f>SUMIF(Takings!$B:$B,'2010'!$B266,Takings!I:I)</f>
        <v>196.99</v>
      </c>
      <c r="J266" s="130">
        <f>SUMIF(Takings!$B:$B,'2010'!$B266,Takings!J:J)</f>
        <v>4</v>
      </c>
      <c r="K266" s="130">
        <f t="shared" si="149"/>
        <v>47</v>
      </c>
      <c r="L266" s="129">
        <f t="shared" si="150"/>
        <v>49.247500000000002</v>
      </c>
      <c r="M266" s="128">
        <f t="shared" si="151"/>
        <v>26.695531914893618</v>
      </c>
      <c r="N266" s="127" t="str">
        <f>IF(VLOOKUP($B266,Takings!$B:$P,13,0)=0,"",VLOOKUP($B266,Takings!$B:$P,13,0))</f>
        <v/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40447</v>
      </c>
      <c r="C267" s="119">
        <f>SUM(C261:C266)</f>
        <v>7306.7900000000009</v>
      </c>
      <c r="D267" s="119">
        <f>VLOOKUP($B267,Takings!$B:$P,3,0)</f>
        <v>4122.72</v>
      </c>
      <c r="E267" s="122">
        <f>SUM(C267:D267)</f>
        <v>11429.510000000002</v>
      </c>
      <c r="F267" s="118"/>
      <c r="G267" s="121">
        <f>SUM(G261:G266)</f>
        <v>263</v>
      </c>
      <c r="H267" s="118">
        <f>AVERAGE(H261:H266)</f>
        <v>19.069398392574264</v>
      </c>
      <c r="I267" s="119">
        <f>SUM(I261:I266)</f>
        <v>2175.2399999999998</v>
      </c>
      <c r="J267" s="120">
        <f>SUM(J261:J266)</f>
        <v>48</v>
      </c>
      <c r="K267" s="120">
        <f>SUM(G267,J267)</f>
        <v>311</v>
      </c>
      <c r="L267" s="119">
        <f>AVERAGE(L261:L266)</f>
        <v>44.994456349206338</v>
      </c>
      <c r="M267" s="118">
        <f>AVERAGE(M261:M266)</f>
        <v>22.824764053188886</v>
      </c>
      <c r="N267" s="117" t="str">
        <f>IF(VLOOKUP($B267,Takings!$B:$P,13,0)=0,"",VLOOKUP($B267,Takings!$B:$P,13,0))</f>
        <v/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33" t="s">
        <v>712</v>
      </c>
      <c r="B268" s="132">
        <v>40448</v>
      </c>
      <c r="C268" s="129">
        <f>SUMIF(Takings!$B:$B,'2010'!$B268,Takings!C:C)</f>
        <v>718.95</v>
      </c>
      <c r="D268" s="119">
        <f>SUMIF(Takings!$B:$B,'2010'!$B268,Takings!D:D)</f>
        <v>0</v>
      </c>
      <c r="E268" s="119">
        <f>SUMIF(Takings!$B:$B,'2010'!$B268,Takings!E:E)</f>
        <v>0</v>
      </c>
      <c r="F268" s="128">
        <f>SUMIF(Takings!$B:$B,'2010'!$B268,Takings!F:F)</f>
        <v>426.8</v>
      </c>
      <c r="G268" s="131">
        <f>SUMIF(Takings!$B:$B,'2010'!$B268,Takings!G:G)</f>
        <v>20</v>
      </c>
      <c r="H268" s="128">
        <f t="shared" ref="H268:H273" si="152">IFERROR(F268/G268,0)</f>
        <v>21.34</v>
      </c>
      <c r="I268" s="129">
        <f>SUMIF(Takings!$B:$B,'2010'!$B268,Takings!I:I)</f>
        <v>292.14999999999998</v>
      </c>
      <c r="J268" s="130">
        <f>SUMIF(Takings!$B:$B,'2010'!$B268,Takings!J:J)</f>
        <v>7</v>
      </c>
      <c r="K268" s="130">
        <f t="shared" ref="K268:K273" si="153">IFERROR(SUM(G268,J268),0)</f>
        <v>27</v>
      </c>
      <c r="L268" s="129">
        <f t="shared" ref="L268:L273" si="154">IFERROR(MEDIAN(I268/J268),0)</f>
        <v>41.73571428571428</v>
      </c>
      <c r="M268" s="128">
        <f t="shared" ref="M268:M273" si="155">IFERROR(SUM(F268,I268)/K268,0)</f>
        <v>26.62777777777778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33" t="s">
        <v>712</v>
      </c>
      <c r="B269" s="132">
        <v>40449</v>
      </c>
      <c r="C269" s="129">
        <f>SUMIF(Takings!$B:$B,'2010'!$B269,Takings!C:C)</f>
        <v>1025.1600000000001</v>
      </c>
      <c r="D269" s="119">
        <f>SUMIF(Takings!$B:$B,'2010'!$B269,Takings!D:D)</f>
        <v>0</v>
      </c>
      <c r="E269" s="119">
        <f>SUMIF(Takings!$B:$B,'2010'!$B269,Takings!E:E)</f>
        <v>0</v>
      </c>
      <c r="F269" s="128">
        <f>SUMIF(Takings!$B:$B,'2010'!$B269,Takings!F:F)</f>
        <v>748.2</v>
      </c>
      <c r="G269" s="131">
        <f>SUMIF(Takings!$B:$B,'2010'!$B269,Takings!G:G)</f>
        <v>49</v>
      </c>
      <c r="H269" s="128">
        <f t="shared" si="152"/>
        <v>15.269387755102041</v>
      </c>
      <c r="I269" s="129">
        <f>SUMIF(Takings!$B:$B,'2010'!$B269,Takings!I:I)</f>
        <v>276.95999999999998</v>
      </c>
      <c r="J269" s="130">
        <f>SUMIF(Takings!$B:$B,'2010'!$B269,Takings!J:J)</f>
        <v>8</v>
      </c>
      <c r="K269" s="130">
        <f t="shared" si="153"/>
        <v>57</v>
      </c>
      <c r="L269" s="129">
        <f t="shared" si="154"/>
        <v>34.619999999999997</v>
      </c>
      <c r="M269" s="128">
        <f t="shared" si="155"/>
        <v>17.985263157894739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33" t="s">
        <v>712</v>
      </c>
      <c r="B270" s="132">
        <v>40450</v>
      </c>
      <c r="C270" s="129">
        <f>SUMIF(Takings!$B:$B,'2010'!$B270,Takings!C:C)</f>
        <v>1068.73</v>
      </c>
      <c r="D270" s="119">
        <f>SUMIF(Takings!$B:$B,'2010'!$B270,Takings!D:D)</f>
        <v>0</v>
      </c>
      <c r="E270" s="119">
        <f>SUMIF(Takings!$B:$B,'2010'!$B270,Takings!E:E)</f>
        <v>0</v>
      </c>
      <c r="F270" s="128">
        <f>SUMIF(Takings!$B:$B,'2010'!$B270,Takings!F:F)</f>
        <v>758</v>
      </c>
      <c r="G270" s="131">
        <f>SUMIF(Takings!$B:$B,'2010'!$B270,Takings!G:G)</f>
        <v>40</v>
      </c>
      <c r="H270" s="128">
        <f t="shared" si="152"/>
        <v>18.95</v>
      </c>
      <c r="I270" s="129">
        <f>SUMIF(Takings!$B:$B,'2010'!$B270,Takings!I:I)</f>
        <v>310.73</v>
      </c>
      <c r="J270" s="130">
        <f>SUMIF(Takings!$B:$B,'2010'!$B270,Takings!J:J)</f>
        <v>7</v>
      </c>
      <c r="K270" s="130">
        <f t="shared" si="153"/>
        <v>47</v>
      </c>
      <c r="L270" s="129">
        <f t="shared" si="154"/>
        <v>44.39</v>
      </c>
      <c r="M270" s="128">
        <f t="shared" si="155"/>
        <v>22.738936170212767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33" t="s">
        <v>712</v>
      </c>
      <c r="B271" s="132">
        <v>40451</v>
      </c>
      <c r="C271" s="129">
        <f>SUMIF(Takings!$B:$B,'2010'!$B271,Takings!C:C)</f>
        <v>1444.93</v>
      </c>
      <c r="D271" s="119">
        <f>SUMIF(Takings!$B:$B,'2010'!$B271,Takings!D:D)</f>
        <v>0</v>
      </c>
      <c r="E271" s="119">
        <f>SUMIF(Takings!$B:$B,'2010'!$B271,Takings!E:E)</f>
        <v>0</v>
      </c>
      <c r="F271" s="128">
        <f>SUMIF(Takings!$B:$B,'2010'!$B271,Takings!F:F)</f>
        <v>879.75</v>
      </c>
      <c r="G271" s="131">
        <f>SUMIF(Takings!$B:$B,'2010'!$B271,Takings!G:G)</f>
        <v>54</v>
      </c>
      <c r="H271" s="128">
        <f t="shared" si="152"/>
        <v>16.291666666666668</v>
      </c>
      <c r="I271" s="129">
        <f>SUMIF(Takings!$B:$B,'2010'!$B271,Takings!I:I)</f>
        <v>565.17999999999995</v>
      </c>
      <c r="J271" s="130">
        <f>SUMIF(Takings!$B:$B,'2010'!$B271,Takings!J:J)</f>
        <v>13</v>
      </c>
      <c r="K271" s="130">
        <f t="shared" si="153"/>
        <v>67</v>
      </c>
      <c r="L271" s="129">
        <f t="shared" si="154"/>
        <v>43.475384615384613</v>
      </c>
      <c r="M271" s="128">
        <f t="shared" si="155"/>
        <v>21.566119402985073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33" t="s">
        <v>712</v>
      </c>
      <c r="B272" s="132">
        <v>40452</v>
      </c>
      <c r="C272" s="129">
        <f>SUMIF(Takings!$B:$B,'2010'!$B272,Takings!C:C)</f>
        <v>1688.21</v>
      </c>
      <c r="D272" s="119">
        <f>SUMIF(Takings!$B:$B,'2010'!$B272,Takings!D:D)</f>
        <v>0</v>
      </c>
      <c r="E272" s="119">
        <f>SUMIF(Takings!$B:$B,'2010'!$B272,Takings!E:E)</f>
        <v>0</v>
      </c>
      <c r="F272" s="128">
        <f>SUMIF(Takings!$B:$B,'2010'!$B272,Takings!F:F)</f>
        <v>1067.3499999999999</v>
      </c>
      <c r="G272" s="131">
        <f>SUMIF(Takings!$B:$B,'2010'!$B272,Takings!G:G)</f>
        <v>42</v>
      </c>
      <c r="H272" s="128">
        <f t="shared" si="152"/>
        <v>25.413095238095234</v>
      </c>
      <c r="I272" s="129">
        <f>SUMIF(Takings!$B:$B,'2010'!$B272,Takings!I:I)</f>
        <v>620.86</v>
      </c>
      <c r="J272" s="130">
        <f>SUMIF(Takings!$B:$B,'2010'!$B272,Takings!J:J)</f>
        <v>15</v>
      </c>
      <c r="K272" s="130">
        <f t="shared" si="153"/>
        <v>57</v>
      </c>
      <c r="L272" s="129">
        <f t="shared" si="154"/>
        <v>41.390666666666668</v>
      </c>
      <c r="M272" s="128">
        <f t="shared" si="155"/>
        <v>29.617719298245614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33" t="s">
        <v>712</v>
      </c>
      <c r="B273" s="132">
        <v>40453</v>
      </c>
      <c r="C273" s="129">
        <f>SUMIF(Takings!$B:$B,'2010'!$B273,Takings!C:C)</f>
        <v>1181.9000000000001</v>
      </c>
      <c r="D273" s="119">
        <f>SUMIF(Takings!$B:$B,'2010'!$B273,Takings!D:D)</f>
        <v>0</v>
      </c>
      <c r="E273" s="119">
        <f>SUMIF(Takings!$B:$B,'2010'!$B273,Takings!E:E)</f>
        <v>0</v>
      </c>
      <c r="F273" s="128">
        <f>SUMIF(Takings!$B:$B,'2010'!$B273,Takings!F:F)</f>
        <v>737.7</v>
      </c>
      <c r="G273" s="131">
        <f>SUMIF(Takings!$B:$B,'2010'!$B273,Takings!G:G)</f>
        <v>27</v>
      </c>
      <c r="H273" s="128">
        <f t="shared" si="152"/>
        <v>27.322222222222223</v>
      </c>
      <c r="I273" s="129">
        <f>SUMIF(Takings!$B:$B,'2010'!$B273,Takings!I:I)</f>
        <v>444.2</v>
      </c>
      <c r="J273" s="130">
        <f>SUMIF(Takings!$B:$B,'2010'!$B273,Takings!J:J)</f>
        <v>10</v>
      </c>
      <c r="K273" s="130">
        <f t="shared" si="153"/>
        <v>37</v>
      </c>
      <c r="L273" s="129">
        <f t="shared" si="154"/>
        <v>44.42</v>
      </c>
      <c r="M273" s="128">
        <f t="shared" si="155"/>
        <v>31.943243243243245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40454</v>
      </c>
      <c r="C274" s="119">
        <f>SUM(C268:C273)</f>
        <v>7127.880000000001</v>
      </c>
      <c r="D274" s="119">
        <f>VLOOKUP($B274,Takings!$B:$P,3,0)</f>
        <v>3731.96</v>
      </c>
      <c r="E274" s="122">
        <f>SUM(C274:D274)</f>
        <v>10859.84</v>
      </c>
      <c r="F274" s="118"/>
      <c r="G274" s="121">
        <f>SUM(G268:G273)</f>
        <v>232</v>
      </c>
      <c r="H274" s="118">
        <f>AVERAGE(H268:H273)</f>
        <v>20.764395313681028</v>
      </c>
      <c r="I274" s="119">
        <f>SUM(I268:I273)</f>
        <v>2510.08</v>
      </c>
      <c r="J274" s="120">
        <f>SUM(J268:J273)</f>
        <v>60</v>
      </c>
      <c r="K274" s="120">
        <f>SUM(G274,J274)</f>
        <v>292</v>
      </c>
      <c r="L274" s="119">
        <f>AVERAGE(L268:L273)</f>
        <v>41.671960927960924</v>
      </c>
      <c r="M274" s="118">
        <f>AVERAGE(M268:M273)</f>
        <v>25.079843175059867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33" t="s">
        <v>713</v>
      </c>
      <c r="B275" s="132">
        <v>40455</v>
      </c>
      <c r="C275" s="129">
        <f>SUMIF(Takings!$B:$B,'2010'!$B275,Takings!C:C)</f>
        <v>861.71</v>
      </c>
      <c r="D275" s="119">
        <f>SUMIF(Takings!$B:$B,'2010'!$B275,Takings!D:D)</f>
        <v>0</v>
      </c>
      <c r="E275" s="119">
        <f>SUMIF(Takings!$B:$B,'2010'!$B275,Takings!E:E)</f>
        <v>0</v>
      </c>
      <c r="F275" s="128">
        <f>SUMIF(Takings!$B:$B,'2010'!$B275,Takings!F:F)</f>
        <v>699.45</v>
      </c>
      <c r="G275" s="131">
        <f>SUMIF(Takings!$B:$B,'2010'!$B275,Takings!G:G)</f>
        <v>38</v>
      </c>
      <c r="H275" s="128">
        <f t="shared" ref="H275:H280" si="156">IFERROR(F275/G275,0)</f>
        <v>18.406578947368423</v>
      </c>
      <c r="I275" s="129">
        <f>SUMIF(Takings!$B:$B,'2010'!$B275,Takings!I:I)</f>
        <v>162.26</v>
      </c>
      <c r="J275" s="130">
        <f>SUMIF(Takings!$B:$B,'2010'!$B275,Takings!J:J)</f>
        <v>6</v>
      </c>
      <c r="K275" s="130">
        <f t="shared" ref="K275:K280" si="157">IFERROR(SUM(G275,J275),0)</f>
        <v>44</v>
      </c>
      <c r="L275" s="129">
        <f t="shared" ref="L275:L280" si="158">IFERROR(MEDIAN(I275/J275),0)</f>
        <v>27.043333333333333</v>
      </c>
      <c r="M275" s="128">
        <f t="shared" ref="M275:M280" si="159">IFERROR(SUM(F275,I275)/K275,0)</f>
        <v>19.584318181818183</v>
      </c>
      <c r="N275" s="127" t="str">
        <f>IF(VLOOKUP($B275,Takings!$B:$P,13,0)=0,"",VLOOKUP($B275,Takings!$B:$P,13,0))</f>
        <v/>
      </c>
      <c r="O275" s="126" t="str">
        <f>IF(VLOOKUP($B275,Takings!$B:$P,14,0)=0,"",VLOOKUP($B275,Takings!$B:$P,14,0))</f>
        <v/>
      </c>
      <c r="P275" s="125" t="str">
        <f>IF(VLOOKUP($B275,Takings!$B:$P,15,0)=0,"",VLOOKUP($B275,Takings!$B:$P,15,0))</f>
        <v/>
      </c>
    </row>
    <row r="276" spans="1:16" x14ac:dyDescent="0.35">
      <c r="A276" s="133" t="s">
        <v>713</v>
      </c>
      <c r="B276" s="132">
        <v>40456</v>
      </c>
      <c r="C276" s="129">
        <f>SUMIF(Takings!$B:$B,'2010'!$B276,Takings!C:C)</f>
        <v>868.09</v>
      </c>
      <c r="D276" s="119">
        <f>SUMIF(Takings!$B:$B,'2010'!$B276,Takings!D:D)</f>
        <v>0</v>
      </c>
      <c r="E276" s="119">
        <f>SUMIF(Takings!$B:$B,'2010'!$B276,Takings!E:E)</f>
        <v>0</v>
      </c>
      <c r="F276" s="128">
        <f>SUMIF(Takings!$B:$B,'2010'!$B276,Takings!F:F)</f>
        <v>742.85</v>
      </c>
      <c r="G276" s="131">
        <f>SUMIF(Takings!$B:$B,'2010'!$B276,Takings!G:G)</f>
        <v>40</v>
      </c>
      <c r="H276" s="128">
        <f t="shared" si="156"/>
        <v>18.571249999999999</v>
      </c>
      <c r="I276" s="129">
        <f>SUMIF(Takings!$B:$B,'2010'!$B276,Takings!I:I)</f>
        <v>125.24</v>
      </c>
      <c r="J276" s="130">
        <f>SUMIF(Takings!$B:$B,'2010'!$B276,Takings!J:J)</f>
        <v>2</v>
      </c>
      <c r="K276" s="130">
        <f t="shared" si="157"/>
        <v>42</v>
      </c>
      <c r="L276" s="129">
        <f t="shared" si="158"/>
        <v>62.62</v>
      </c>
      <c r="M276" s="128">
        <f t="shared" si="159"/>
        <v>20.668809523809525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x14ac:dyDescent="0.35">
      <c r="A277" s="133" t="s">
        <v>713</v>
      </c>
      <c r="B277" s="132">
        <v>40457</v>
      </c>
      <c r="C277" s="129">
        <f>SUMIF(Takings!$B:$B,'2010'!$B277,Takings!C:C)</f>
        <v>1305.04</v>
      </c>
      <c r="D277" s="119">
        <f>SUMIF(Takings!$B:$B,'2010'!$B277,Takings!D:D)</f>
        <v>0</v>
      </c>
      <c r="E277" s="119">
        <f>SUMIF(Takings!$B:$B,'2010'!$B277,Takings!E:E)</f>
        <v>0</v>
      </c>
      <c r="F277" s="128">
        <f>SUMIF(Takings!$B:$B,'2010'!$B277,Takings!F:F)</f>
        <v>836.8</v>
      </c>
      <c r="G277" s="131">
        <f>SUMIF(Takings!$B:$B,'2010'!$B277,Takings!G:G)</f>
        <v>43</v>
      </c>
      <c r="H277" s="128">
        <f t="shared" si="156"/>
        <v>19.460465116279067</v>
      </c>
      <c r="I277" s="129">
        <f>SUMIF(Takings!$B:$B,'2010'!$B277,Takings!I:I)</f>
        <v>468.24</v>
      </c>
      <c r="J277" s="130">
        <f>SUMIF(Takings!$B:$B,'2010'!$B277,Takings!J:J)</f>
        <v>10</v>
      </c>
      <c r="K277" s="130">
        <f t="shared" si="157"/>
        <v>53</v>
      </c>
      <c r="L277" s="129">
        <f t="shared" si="158"/>
        <v>46.823999999999998</v>
      </c>
      <c r="M277" s="128">
        <f t="shared" si="159"/>
        <v>24.623396226415093</v>
      </c>
      <c r="N277" s="127" t="str">
        <f>IF(VLOOKUP($B277,Takings!$B:$P,13,0)=0,"",VLOOKUP($B277,Takings!$B:$P,13,0))</f>
        <v/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33" t="s">
        <v>713</v>
      </c>
      <c r="B278" s="132">
        <v>40458</v>
      </c>
      <c r="C278" s="129">
        <f>SUMIF(Takings!$B:$B,'2010'!$B278,Takings!C:C)</f>
        <v>931.86</v>
      </c>
      <c r="D278" s="119">
        <f>SUMIF(Takings!$B:$B,'2010'!$B278,Takings!D:D)</f>
        <v>0</v>
      </c>
      <c r="E278" s="119">
        <f>SUMIF(Takings!$B:$B,'2010'!$B278,Takings!E:E)</f>
        <v>0</v>
      </c>
      <c r="F278" s="128">
        <f>SUMIF(Takings!$B:$B,'2010'!$B278,Takings!F:F)</f>
        <v>533.35</v>
      </c>
      <c r="G278" s="131">
        <f>SUMIF(Takings!$B:$B,'2010'!$B278,Takings!G:G)</f>
        <v>39</v>
      </c>
      <c r="H278" s="128">
        <f t="shared" si="156"/>
        <v>13.675641025641026</v>
      </c>
      <c r="I278" s="129">
        <f>SUMIF(Takings!$B:$B,'2010'!$B278,Takings!I:I)</f>
        <v>398.51</v>
      </c>
      <c r="J278" s="130">
        <f>SUMIF(Takings!$B:$B,'2010'!$B278,Takings!J:J)</f>
        <v>10</v>
      </c>
      <c r="K278" s="130">
        <f t="shared" si="157"/>
        <v>49</v>
      </c>
      <c r="L278" s="129">
        <f t="shared" si="158"/>
        <v>39.850999999999999</v>
      </c>
      <c r="M278" s="128">
        <f t="shared" si="159"/>
        <v>19.017551020408163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33" t="s">
        <v>713</v>
      </c>
      <c r="B279" s="132">
        <v>40459</v>
      </c>
      <c r="C279" s="129">
        <f>SUMIF(Takings!$B:$B,'2010'!$B279,Takings!C:C)</f>
        <v>2204.38</v>
      </c>
      <c r="D279" s="119">
        <f>SUMIF(Takings!$B:$B,'2010'!$B279,Takings!D:D)</f>
        <v>0</v>
      </c>
      <c r="E279" s="119">
        <f>SUMIF(Takings!$B:$B,'2010'!$B279,Takings!E:E)</f>
        <v>0</v>
      </c>
      <c r="F279" s="128">
        <f>SUMIF(Takings!$B:$B,'2010'!$B279,Takings!F:F)</f>
        <v>1414.7</v>
      </c>
      <c r="G279" s="131">
        <f>SUMIF(Takings!$B:$B,'2010'!$B279,Takings!G:G)</f>
        <v>52</v>
      </c>
      <c r="H279" s="128">
        <f t="shared" si="156"/>
        <v>27.205769230769231</v>
      </c>
      <c r="I279" s="129">
        <f>SUMIF(Takings!$B:$B,'2010'!$B279,Takings!I:I)</f>
        <v>789.68</v>
      </c>
      <c r="J279" s="130">
        <f>SUMIF(Takings!$B:$B,'2010'!$B279,Takings!J:J)</f>
        <v>12</v>
      </c>
      <c r="K279" s="130">
        <f t="shared" si="157"/>
        <v>64</v>
      </c>
      <c r="L279" s="129">
        <f t="shared" si="158"/>
        <v>65.806666666666658</v>
      </c>
      <c r="M279" s="128">
        <f t="shared" si="159"/>
        <v>34.443437500000002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33" t="s">
        <v>713</v>
      </c>
      <c r="B280" s="132">
        <v>40460</v>
      </c>
      <c r="C280" s="129">
        <f>SUMIF(Takings!$B:$B,'2010'!$B280,Takings!C:C)</f>
        <v>1019.24</v>
      </c>
      <c r="D280" s="119">
        <f>SUMIF(Takings!$B:$B,'2010'!$B280,Takings!D:D)</f>
        <v>0</v>
      </c>
      <c r="E280" s="119">
        <f>SUMIF(Takings!$B:$B,'2010'!$B280,Takings!E:E)</f>
        <v>0</v>
      </c>
      <c r="F280" s="128">
        <f>SUMIF(Takings!$B:$B,'2010'!$B280,Takings!F:F)</f>
        <v>647.24</v>
      </c>
      <c r="G280" s="131">
        <f>SUMIF(Takings!$B:$B,'2010'!$B280,Takings!G:G)</f>
        <v>26</v>
      </c>
      <c r="H280" s="128">
        <f t="shared" si="156"/>
        <v>24.893846153846155</v>
      </c>
      <c r="I280" s="129">
        <f>SUMIF(Takings!$B:$B,'2010'!$B280,Takings!I:I)</f>
        <v>372.04</v>
      </c>
      <c r="J280" s="130">
        <f>SUMIF(Takings!$B:$B,'2010'!$B280,Takings!J:J)</f>
        <v>12</v>
      </c>
      <c r="K280" s="130">
        <f t="shared" si="157"/>
        <v>38</v>
      </c>
      <c r="L280" s="129">
        <f t="shared" si="158"/>
        <v>31.003333333333334</v>
      </c>
      <c r="M280" s="128">
        <f t="shared" si="159"/>
        <v>26.823157894736841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40461</v>
      </c>
      <c r="C281" s="119">
        <f>SUM(C275:C280)</f>
        <v>7190.32</v>
      </c>
      <c r="D281" s="119">
        <f>VLOOKUP($B281,Takings!$B:$P,3,0)</f>
        <v>3489.25</v>
      </c>
      <c r="E281" s="122">
        <f>SUM(C281:D281)</f>
        <v>10679.57</v>
      </c>
      <c r="F281" s="118"/>
      <c r="G281" s="121">
        <f>SUM(G275:G280)</f>
        <v>238</v>
      </c>
      <c r="H281" s="118">
        <f>AVERAGE(H275:H280)</f>
        <v>20.368925078983985</v>
      </c>
      <c r="I281" s="119">
        <f>SUM(I275:I280)</f>
        <v>2315.9699999999998</v>
      </c>
      <c r="J281" s="120">
        <f>SUM(J275:J280)</f>
        <v>52</v>
      </c>
      <c r="K281" s="120">
        <f>SUM(G281,J281)</f>
        <v>290</v>
      </c>
      <c r="L281" s="119">
        <f>AVERAGE(L275:L280)</f>
        <v>45.524722222222216</v>
      </c>
      <c r="M281" s="118">
        <f>AVERAGE(M275:M280)</f>
        <v>24.193445057864636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33" t="s">
        <v>714</v>
      </c>
      <c r="B282" s="132">
        <v>40462</v>
      </c>
      <c r="C282" s="129">
        <f>SUMIF(Takings!$B:$B,'2010'!$B282,Takings!C:C)</f>
        <v>762.89</v>
      </c>
      <c r="D282" s="119">
        <f>SUMIF(Takings!$B:$B,'2010'!$B282,Takings!D:D)</f>
        <v>0</v>
      </c>
      <c r="E282" s="119">
        <f>SUMIF(Takings!$B:$B,'2010'!$B282,Takings!E:E)</f>
        <v>0</v>
      </c>
      <c r="F282" s="128">
        <f>SUMIF(Takings!$B:$B,'2010'!$B282,Takings!F:F)</f>
        <v>549.1</v>
      </c>
      <c r="G282" s="131">
        <f>SUMIF(Takings!$B:$B,'2010'!$B282,Takings!G:G)</f>
        <v>37</v>
      </c>
      <c r="H282" s="128">
        <f t="shared" ref="H282:H287" si="160">IFERROR(F282/G282,0)</f>
        <v>14.840540540540541</v>
      </c>
      <c r="I282" s="129">
        <f>SUMIF(Takings!$B:$B,'2010'!$B282,Takings!I:I)</f>
        <v>213.82</v>
      </c>
      <c r="J282" s="130">
        <f>SUMIF(Takings!$B:$B,'2010'!$B282,Takings!J:J)</f>
        <v>6</v>
      </c>
      <c r="K282" s="130">
        <f t="shared" ref="K282:K287" si="161">IFERROR(SUM(G282,J282),0)</f>
        <v>43</v>
      </c>
      <c r="L282" s="129">
        <f t="shared" ref="L282:L287" si="162">IFERROR(MEDIAN(I282/J282),0)</f>
        <v>35.636666666666663</v>
      </c>
      <c r="M282" s="128">
        <f t="shared" ref="M282:M287" si="163">IFERROR(SUM(F282,I282)/K282,0)</f>
        <v>17.742325581395349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33" t="s">
        <v>714</v>
      </c>
      <c r="B283" s="132">
        <v>40463</v>
      </c>
      <c r="C283" s="129">
        <f>SUMIF(Takings!$B:$B,'2010'!$B283,Takings!C:C)</f>
        <v>1249.4000000000001</v>
      </c>
      <c r="D283" s="119">
        <f>SUMIF(Takings!$B:$B,'2010'!$B283,Takings!D:D)</f>
        <v>0</v>
      </c>
      <c r="E283" s="119">
        <f>SUMIF(Takings!$B:$B,'2010'!$B283,Takings!E:E)</f>
        <v>0</v>
      </c>
      <c r="F283" s="128">
        <f>SUMIF(Takings!$B:$B,'2010'!$B283,Takings!F:F)</f>
        <v>767.9</v>
      </c>
      <c r="G283" s="131">
        <f>SUMIF(Takings!$B:$B,'2010'!$B283,Takings!G:G)</f>
        <v>41</v>
      </c>
      <c r="H283" s="128">
        <f t="shared" si="160"/>
        <v>18.729268292682928</v>
      </c>
      <c r="I283" s="129">
        <f>SUMIF(Takings!$B:$B,'2010'!$B283,Takings!I:I)</f>
        <v>481.5</v>
      </c>
      <c r="J283" s="130">
        <f>SUMIF(Takings!$B:$B,'2010'!$B283,Takings!J:J)</f>
        <v>7</v>
      </c>
      <c r="K283" s="130">
        <f t="shared" si="161"/>
        <v>48</v>
      </c>
      <c r="L283" s="129">
        <f t="shared" si="162"/>
        <v>68.785714285714292</v>
      </c>
      <c r="M283" s="128">
        <f t="shared" si="163"/>
        <v>26.029166666666669</v>
      </c>
      <c r="N283" s="127" t="str">
        <f>IF(VLOOKUP($B283,Takings!$B:$P,13,0)=0,"",VLOOKUP($B283,Takings!$B:$P,13,0))</f>
        <v/>
      </c>
      <c r="O283" s="126" t="str">
        <f>IF(VLOOKUP($B283,Takings!$B:$P,14,0)=0,"",VLOOKUP($B283,Takings!$B:$P,14,0))</f>
        <v/>
      </c>
      <c r="P283" s="125" t="str">
        <f>IF(VLOOKUP($B283,Takings!$B:$P,15,0)=0,"",VLOOKUP($B283,Takings!$B:$P,15,0))</f>
        <v/>
      </c>
    </row>
    <row r="284" spans="1:16" x14ac:dyDescent="0.35">
      <c r="A284" s="133" t="s">
        <v>714</v>
      </c>
      <c r="B284" s="132">
        <v>40464</v>
      </c>
      <c r="C284" s="129">
        <f>SUMIF(Takings!$B:$B,'2010'!$B284,Takings!C:C)</f>
        <v>1126.08</v>
      </c>
      <c r="D284" s="119">
        <f>SUMIF(Takings!$B:$B,'2010'!$B284,Takings!D:D)</f>
        <v>0</v>
      </c>
      <c r="E284" s="119">
        <f>SUMIF(Takings!$B:$B,'2010'!$B284,Takings!E:E)</f>
        <v>0</v>
      </c>
      <c r="F284" s="128">
        <f>SUMIF(Takings!$B:$B,'2010'!$B284,Takings!F:F)</f>
        <v>592.54999999999995</v>
      </c>
      <c r="G284" s="131">
        <f>SUMIF(Takings!$B:$B,'2010'!$B284,Takings!G:G)</f>
        <v>39</v>
      </c>
      <c r="H284" s="128">
        <f t="shared" si="160"/>
        <v>15.193589743589742</v>
      </c>
      <c r="I284" s="129">
        <f>SUMIF(Takings!$B:$B,'2010'!$B284,Takings!I:I)</f>
        <v>533.53</v>
      </c>
      <c r="J284" s="130">
        <f>SUMIF(Takings!$B:$B,'2010'!$B284,Takings!J:J)</f>
        <v>7</v>
      </c>
      <c r="K284" s="130">
        <f t="shared" si="161"/>
        <v>46</v>
      </c>
      <c r="L284" s="129">
        <f t="shared" si="162"/>
        <v>76.218571428571423</v>
      </c>
      <c r="M284" s="128">
        <f t="shared" si="163"/>
        <v>24.479999999999997</v>
      </c>
      <c r="N284" s="127" t="str">
        <f>IF(VLOOKUP($B284,Takings!$B:$P,13,0)=0,"",VLOOKUP($B284,Takings!$B:$P,13,0))</f>
        <v/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33" t="s">
        <v>714</v>
      </c>
      <c r="B285" s="132">
        <v>40465</v>
      </c>
      <c r="C285" s="129">
        <f>SUMIF(Takings!$B:$B,'2010'!$B285,Takings!C:C)</f>
        <v>1098.81</v>
      </c>
      <c r="D285" s="119">
        <f>SUMIF(Takings!$B:$B,'2010'!$B285,Takings!D:D)</f>
        <v>0</v>
      </c>
      <c r="E285" s="119">
        <f>SUMIF(Takings!$B:$B,'2010'!$B285,Takings!E:E)</f>
        <v>0</v>
      </c>
      <c r="F285" s="128">
        <f>SUMIF(Takings!$B:$B,'2010'!$B285,Takings!F:F)</f>
        <v>579.85</v>
      </c>
      <c r="G285" s="131">
        <f>SUMIF(Takings!$B:$B,'2010'!$B285,Takings!G:G)</f>
        <v>37</v>
      </c>
      <c r="H285" s="128">
        <f t="shared" si="160"/>
        <v>15.671621621621622</v>
      </c>
      <c r="I285" s="129">
        <f>SUMIF(Takings!$B:$B,'2010'!$B285,Takings!I:I)</f>
        <v>518.96</v>
      </c>
      <c r="J285" s="130">
        <f>SUMIF(Takings!$B:$B,'2010'!$B285,Takings!J:J)</f>
        <v>4</v>
      </c>
      <c r="K285" s="130">
        <f t="shared" si="161"/>
        <v>41</v>
      </c>
      <c r="L285" s="129">
        <f t="shared" si="162"/>
        <v>129.74</v>
      </c>
      <c r="M285" s="128">
        <f t="shared" si="163"/>
        <v>26.800243902439021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33" t="s">
        <v>714</v>
      </c>
      <c r="B286" s="132">
        <v>40466</v>
      </c>
      <c r="C286" s="129">
        <f>SUMIF(Takings!$B:$B,'2010'!$B286,Takings!C:C)</f>
        <v>1886.34</v>
      </c>
      <c r="D286" s="119">
        <f>SUMIF(Takings!$B:$B,'2010'!$B286,Takings!D:D)</f>
        <v>0</v>
      </c>
      <c r="E286" s="119">
        <f>SUMIF(Takings!$B:$B,'2010'!$B286,Takings!E:E)</f>
        <v>0</v>
      </c>
      <c r="F286" s="128">
        <f>SUMIF(Takings!$B:$B,'2010'!$B286,Takings!F:F)</f>
        <v>1285.2</v>
      </c>
      <c r="G286" s="131">
        <f>SUMIF(Takings!$B:$B,'2010'!$B286,Takings!G:G)</f>
        <v>59</v>
      </c>
      <c r="H286" s="128">
        <f t="shared" si="160"/>
        <v>21.783050847457627</v>
      </c>
      <c r="I286" s="129">
        <f>SUMIF(Takings!$B:$B,'2010'!$B286,Takings!I:I)</f>
        <v>601.13</v>
      </c>
      <c r="J286" s="130">
        <f>SUMIF(Takings!$B:$B,'2010'!$B286,Takings!J:J)</f>
        <v>14</v>
      </c>
      <c r="K286" s="130">
        <f t="shared" si="161"/>
        <v>73</v>
      </c>
      <c r="L286" s="129">
        <f t="shared" si="162"/>
        <v>42.937857142857141</v>
      </c>
      <c r="M286" s="128">
        <f t="shared" si="163"/>
        <v>25.840136986301371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33" t="s">
        <v>714</v>
      </c>
      <c r="B287" s="132">
        <v>40467</v>
      </c>
      <c r="C287" s="129">
        <f>SUMIF(Takings!$B:$B,'2010'!$B287,Takings!C:C)</f>
        <v>962.09</v>
      </c>
      <c r="D287" s="119">
        <f>SUMIF(Takings!$B:$B,'2010'!$B287,Takings!D:D)</f>
        <v>0</v>
      </c>
      <c r="E287" s="119">
        <f>SUMIF(Takings!$B:$B,'2010'!$B287,Takings!E:E)</f>
        <v>0</v>
      </c>
      <c r="F287" s="128">
        <f>SUMIF(Takings!$B:$B,'2010'!$B287,Takings!F:F)</f>
        <v>583.4</v>
      </c>
      <c r="G287" s="131">
        <f>SUMIF(Takings!$B:$B,'2010'!$B287,Takings!G:G)</f>
        <v>22</v>
      </c>
      <c r="H287" s="128">
        <f t="shared" si="160"/>
        <v>26.518181818181816</v>
      </c>
      <c r="I287" s="129">
        <f>SUMIF(Takings!$B:$B,'2010'!$B287,Takings!I:I)</f>
        <v>378.69</v>
      </c>
      <c r="J287" s="130">
        <f>SUMIF(Takings!$B:$B,'2010'!$B287,Takings!J:J)</f>
        <v>9</v>
      </c>
      <c r="K287" s="130">
        <f t="shared" si="161"/>
        <v>31</v>
      </c>
      <c r="L287" s="129">
        <f t="shared" si="162"/>
        <v>42.076666666666668</v>
      </c>
      <c r="M287" s="128">
        <f t="shared" si="163"/>
        <v>31.035161290322577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40468</v>
      </c>
      <c r="C288" s="119">
        <f>SUM(C282:C287)</f>
        <v>7085.6100000000006</v>
      </c>
      <c r="D288" s="119">
        <f>VLOOKUP($B288,Takings!$B:$P,3,0)</f>
        <v>2266.5100000000002</v>
      </c>
      <c r="E288" s="122">
        <f>SUM(C288:D288)</f>
        <v>9352.1200000000008</v>
      </c>
      <c r="F288" s="118"/>
      <c r="G288" s="121">
        <f>SUM(G282:G287)</f>
        <v>235</v>
      </c>
      <c r="H288" s="118">
        <f>AVERAGE(H282:H287)</f>
        <v>18.789375477345711</v>
      </c>
      <c r="I288" s="119">
        <f>SUM(I282:I287)</f>
        <v>2727.63</v>
      </c>
      <c r="J288" s="120">
        <f>SUM(J282:J287)</f>
        <v>47</v>
      </c>
      <c r="K288" s="120">
        <f>SUM(G288,J288)</f>
        <v>282</v>
      </c>
      <c r="L288" s="119">
        <f>AVERAGE(L282:L287)</f>
        <v>65.899246031746031</v>
      </c>
      <c r="M288" s="118">
        <f>AVERAGE(M282:M287)</f>
        <v>25.321172404520834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33" t="s">
        <v>717</v>
      </c>
      <c r="B289" s="132">
        <v>40469</v>
      </c>
      <c r="C289" s="129">
        <f>SUMIF(Takings!$B:$B,'2010'!$B289,Takings!C:C)</f>
        <v>768.44</v>
      </c>
      <c r="D289" s="119">
        <f>SUMIF(Takings!$B:$B,'2010'!$B289,Takings!D:D)</f>
        <v>0</v>
      </c>
      <c r="E289" s="119">
        <f>SUMIF(Takings!$B:$B,'2010'!$B289,Takings!E:E)</f>
        <v>0</v>
      </c>
      <c r="F289" s="128">
        <f>SUMIF(Takings!$B:$B,'2010'!$B289,Takings!F:F)</f>
        <v>441.15</v>
      </c>
      <c r="G289" s="131">
        <f>SUMIF(Takings!$B:$B,'2010'!$B289,Takings!G:G)</f>
        <v>35</v>
      </c>
      <c r="H289" s="128">
        <f t="shared" ref="H289:H294" si="164">IFERROR(F289/G289,0)</f>
        <v>12.604285714285714</v>
      </c>
      <c r="I289" s="129">
        <f>SUMIF(Takings!$B:$B,'2010'!$B289,Takings!I:I)</f>
        <v>327.29000000000002</v>
      </c>
      <c r="J289" s="130">
        <f>SUMIF(Takings!$B:$B,'2010'!$B289,Takings!J:J)</f>
        <v>5</v>
      </c>
      <c r="K289" s="130">
        <f t="shared" ref="K289:K294" si="165">IFERROR(SUM(G289,J289),0)</f>
        <v>40</v>
      </c>
      <c r="L289" s="129">
        <f t="shared" ref="L289:L294" si="166">IFERROR(MEDIAN(I289/J289),0)</f>
        <v>65.457999999999998</v>
      </c>
      <c r="M289" s="128">
        <f t="shared" ref="M289:M294" si="167">IFERROR(SUM(F289,I289)/K289,0)</f>
        <v>19.211000000000002</v>
      </c>
      <c r="N289" s="127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33" t="s">
        <v>717</v>
      </c>
      <c r="B290" s="132">
        <v>40470</v>
      </c>
      <c r="C290" s="129">
        <f>SUMIF(Takings!$B:$B,'2010'!$B290,Takings!C:C)</f>
        <v>1116.69</v>
      </c>
      <c r="D290" s="119">
        <f>SUMIF(Takings!$B:$B,'2010'!$B290,Takings!D:D)</f>
        <v>0</v>
      </c>
      <c r="E290" s="119">
        <f>SUMIF(Takings!$B:$B,'2010'!$B290,Takings!E:E)</f>
        <v>0</v>
      </c>
      <c r="F290" s="128">
        <f>SUMIF(Takings!$B:$B,'2010'!$B290,Takings!F:F)</f>
        <v>648.25</v>
      </c>
      <c r="G290" s="131">
        <f>SUMIF(Takings!$B:$B,'2010'!$B290,Takings!G:G)</f>
        <v>38</v>
      </c>
      <c r="H290" s="128">
        <f t="shared" si="164"/>
        <v>17.059210526315791</v>
      </c>
      <c r="I290" s="129">
        <f>SUMIF(Takings!$B:$B,'2010'!$B290,Takings!I:I)</f>
        <v>468.44</v>
      </c>
      <c r="J290" s="130">
        <f>SUMIF(Takings!$B:$B,'2010'!$B290,Takings!J:J)</f>
        <v>10</v>
      </c>
      <c r="K290" s="130">
        <f t="shared" si="165"/>
        <v>48</v>
      </c>
      <c r="L290" s="129">
        <f t="shared" si="166"/>
        <v>46.844000000000001</v>
      </c>
      <c r="M290" s="128">
        <f t="shared" si="167"/>
        <v>23.264375000000001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33" t="s">
        <v>717</v>
      </c>
      <c r="B291" s="132">
        <v>40471</v>
      </c>
      <c r="C291" s="129">
        <f>SUMIF(Takings!$B:$B,'2010'!$B291,Takings!C:C)</f>
        <v>1155.9000000000001</v>
      </c>
      <c r="D291" s="119">
        <f>SUMIF(Takings!$B:$B,'2010'!$B291,Takings!D:D)</f>
        <v>0</v>
      </c>
      <c r="E291" s="119">
        <f>SUMIF(Takings!$B:$B,'2010'!$B291,Takings!E:E)</f>
        <v>0</v>
      </c>
      <c r="F291" s="128">
        <f>SUMIF(Takings!$B:$B,'2010'!$B291,Takings!F:F)</f>
        <v>671.15</v>
      </c>
      <c r="G291" s="131">
        <f>SUMIF(Takings!$B:$B,'2010'!$B291,Takings!G:G)</f>
        <v>34</v>
      </c>
      <c r="H291" s="128">
        <f t="shared" si="164"/>
        <v>19.73970588235294</v>
      </c>
      <c r="I291" s="129">
        <f>SUMIF(Takings!$B:$B,'2010'!$B291,Takings!I:I)</f>
        <v>484.75</v>
      </c>
      <c r="J291" s="130">
        <f>SUMIF(Takings!$B:$B,'2010'!$B291,Takings!J:J)</f>
        <v>10</v>
      </c>
      <c r="K291" s="130">
        <f t="shared" si="165"/>
        <v>44</v>
      </c>
      <c r="L291" s="129">
        <f t="shared" si="166"/>
        <v>48.475000000000001</v>
      </c>
      <c r="M291" s="128">
        <f t="shared" si="167"/>
        <v>26.270454545454548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33" t="s">
        <v>717</v>
      </c>
      <c r="B292" s="132">
        <v>40472</v>
      </c>
      <c r="C292" s="129">
        <f>SUMIF(Takings!$B:$B,'2010'!$B292,Takings!C:C)</f>
        <v>1581.87</v>
      </c>
      <c r="D292" s="119">
        <f>SUMIF(Takings!$B:$B,'2010'!$B292,Takings!D:D)</f>
        <v>0</v>
      </c>
      <c r="E292" s="119">
        <f>SUMIF(Takings!$B:$B,'2010'!$B292,Takings!E:E)</f>
        <v>0</v>
      </c>
      <c r="F292" s="128">
        <f>SUMIF(Takings!$B:$B,'2010'!$B292,Takings!F:F)</f>
        <v>1057</v>
      </c>
      <c r="G292" s="131">
        <f>SUMIF(Takings!$B:$B,'2010'!$B292,Takings!G:G)</f>
        <v>49</v>
      </c>
      <c r="H292" s="128">
        <f t="shared" si="164"/>
        <v>21.571428571428573</v>
      </c>
      <c r="I292" s="129">
        <f>SUMIF(Takings!$B:$B,'2010'!$B292,Takings!I:I)</f>
        <v>524.87</v>
      </c>
      <c r="J292" s="130">
        <f>SUMIF(Takings!$B:$B,'2010'!$B292,Takings!J:J)</f>
        <v>9</v>
      </c>
      <c r="K292" s="130">
        <f t="shared" si="165"/>
        <v>58</v>
      </c>
      <c r="L292" s="129">
        <f t="shared" si="166"/>
        <v>58.318888888888893</v>
      </c>
      <c r="M292" s="128">
        <f t="shared" si="167"/>
        <v>27.273620689655171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33" t="s">
        <v>717</v>
      </c>
      <c r="B293" s="132">
        <v>40473</v>
      </c>
      <c r="C293" s="129">
        <f>SUMIF(Takings!$B:$B,'2010'!$B293,Takings!C:C)</f>
        <v>1224.53</v>
      </c>
      <c r="D293" s="119">
        <f>SUMIF(Takings!$B:$B,'2010'!$B293,Takings!D:D)</f>
        <v>0</v>
      </c>
      <c r="E293" s="119">
        <f>SUMIF(Takings!$B:$B,'2010'!$B293,Takings!E:E)</f>
        <v>0</v>
      </c>
      <c r="F293" s="128">
        <f>SUMIF(Takings!$B:$B,'2010'!$B293,Takings!F:F)</f>
        <v>832.75</v>
      </c>
      <c r="G293" s="131">
        <f>SUMIF(Takings!$B:$B,'2010'!$B293,Takings!G:G)</f>
        <v>39</v>
      </c>
      <c r="H293" s="128">
        <f t="shared" si="164"/>
        <v>21.352564102564102</v>
      </c>
      <c r="I293" s="129">
        <f>SUMIF(Takings!$B:$B,'2010'!$B293,Takings!I:I)</f>
        <v>391.78</v>
      </c>
      <c r="J293" s="130">
        <f>SUMIF(Takings!$B:$B,'2010'!$B293,Takings!J:J)</f>
        <v>10</v>
      </c>
      <c r="K293" s="130">
        <f t="shared" si="165"/>
        <v>49</v>
      </c>
      <c r="L293" s="129">
        <f t="shared" si="166"/>
        <v>39.177999999999997</v>
      </c>
      <c r="M293" s="128">
        <f t="shared" si="167"/>
        <v>24.990408163265304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33" t="s">
        <v>717</v>
      </c>
      <c r="B294" s="132">
        <v>40474</v>
      </c>
      <c r="C294" s="129">
        <f>SUMIF(Takings!$B:$B,'2010'!$B294,Takings!C:C)</f>
        <v>1086.3699999999999</v>
      </c>
      <c r="D294" s="119">
        <f>SUMIF(Takings!$B:$B,'2010'!$B294,Takings!D:D)</f>
        <v>0</v>
      </c>
      <c r="E294" s="119">
        <f>SUMIF(Takings!$B:$B,'2010'!$B294,Takings!E:E)</f>
        <v>0</v>
      </c>
      <c r="F294" s="128">
        <f>SUMIF(Takings!$B:$B,'2010'!$B294,Takings!F:F)</f>
        <v>761.9</v>
      </c>
      <c r="G294" s="131">
        <f>SUMIF(Takings!$B:$B,'2010'!$B294,Takings!G:G)</f>
        <v>30</v>
      </c>
      <c r="H294" s="128">
        <f t="shared" si="164"/>
        <v>25.396666666666665</v>
      </c>
      <c r="I294" s="129">
        <f>SUMIF(Takings!$B:$B,'2010'!$B294,Takings!I:I)</f>
        <v>324.47000000000003</v>
      </c>
      <c r="J294" s="130">
        <f>SUMIF(Takings!$B:$B,'2010'!$B294,Takings!J:J)</f>
        <v>8</v>
      </c>
      <c r="K294" s="130">
        <f t="shared" si="165"/>
        <v>38</v>
      </c>
      <c r="L294" s="129">
        <f t="shared" si="166"/>
        <v>40.558750000000003</v>
      </c>
      <c r="M294" s="128">
        <f t="shared" si="167"/>
        <v>28.588684210526313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40475</v>
      </c>
      <c r="C295" s="119">
        <f>SUM(C289:C294)</f>
        <v>6933.7999999999993</v>
      </c>
      <c r="D295" s="119">
        <f>VLOOKUP($B295,Takings!$B:$P,3,0)</f>
        <v>2539.0500000000002</v>
      </c>
      <c r="E295" s="122">
        <f>SUM(C295:D295)</f>
        <v>9472.8499999999985</v>
      </c>
      <c r="F295" s="118"/>
      <c r="G295" s="121">
        <f>SUM(G289:G294)</f>
        <v>225</v>
      </c>
      <c r="H295" s="118">
        <f>AVERAGE(H289:H294)</f>
        <v>19.620643577268961</v>
      </c>
      <c r="I295" s="119">
        <f>SUM(I289:I294)</f>
        <v>2521.6000000000004</v>
      </c>
      <c r="J295" s="120">
        <f>SUM(J289:J294)</f>
        <v>52</v>
      </c>
      <c r="K295" s="120">
        <f>SUM(G295,J295)</f>
        <v>277</v>
      </c>
      <c r="L295" s="119">
        <f>AVERAGE(L289:L294)</f>
        <v>49.805439814814825</v>
      </c>
      <c r="M295" s="118">
        <f>AVERAGE(M289:M294)</f>
        <v>24.93309043481689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33" t="s">
        <v>719</v>
      </c>
      <c r="B296" s="132">
        <v>40476</v>
      </c>
      <c r="C296" s="129">
        <f>SUMIF(Takings!$B:$B,'2010'!$B296,Takings!C:C)</f>
        <v>1282.5999999999999</v>
      </c>
      <c r="D296" s="119">
        <f>SUMIF(Takings!$B:$B,'2010'!$B296,Takings!D:D)</f>
        <v>0</v>
      </c>
      <c r="E296" s="119">
        <f>SUMIF(Takings!$B:$B,'2010'!$B296,Takings!E:E)</f>
        <v>0</v>
      </c>
      <c r="F296" s="128">
        <f>SUMIF(Takings!$B:$B,'2010'!$B296,Takings!F:F)</f>
        <v>981.9</v>
      </c>
      <c r="G296" s="131">
        <f>SUMIF(Takings!$B:$B,'2010'!$B296,Takings!G:G)</f>
        <v>55</v>
      </c>
      <c r="H296" s="128">
        <f t="shared" ref="H296:H301" si="168">IFERROR(F296/G296,0)</f>
        <v>17.852727272727272</v>
      </c>
      <c r="I296" s="129">
        <f>SUMIF(Takings!$B:$B,'2010'!$B296,Takings!I:I)</f>
        <v>300.7</v>
      </c>
      <c r="J296" s="130">
        <f>SUMIF(Takings!$B:$B,'2010'!$B296,Takings!J:J)</f>
        <v>10</v>
      </c>
      <c r="K296" s="130">
        <f t="shared" ref="K296:K301" si="169">IFERROR(SUM(G296,J296),0)</f>
        <v>65</v>
      </c>
      <c r="L296" s="129">
        <f t="shared" ref="L296:L301" si="170">IFERROR(MEDIAN(I296/J296),0)</f>
        <v>30.07</v>
      </c>
      <c r="M296" s="128">
        <f t="shared" ref="M296:M301" si="171">IFERROR(SUM(F296,I296)/K296,0)</f>
        <v>19.732307692307693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33" t="s">
        <v>719</v>
      </c>
      <c r="B297" s="132">
        <v>40477</v>
      </c>
      <c r="C297" s="129">
        <f>SUMIF(Takings!$B:$B,'2010'!$B297,Takings!C:C)</f>
        <v>729.51</v>
      </c>
      <c r="D297" s="119">
        <f>SUMIF(Takings!$B:$B,'2010'!$B297,Takings!D:D)</f>
        <v>0</v>
      </c>
      <c r="E297" s="119">
        <f>SUMIF(Takings!$B:$B,'2010'!$B297,Takings!E:E)</f>
        <v>0</v>
      </c>
      <c r="F297" s="128">
        <f>SUMIF(Takings!$B:$B,'2010'!$B297,Takings!F:F)</f>
        <v>542.70000000000005</v>
      </c>
      <c r="G297" s="131">
        <f>SUMIF(Takings!$B:$B,'2010'!$B297,Takings!G:G)</f>
        <v>34</v>
      </c>
      <c r="H297" s="128">
        <f t="shared" si="168"/>
        <v>15.961764705882354</v>
      </c>
      <c r="I297" s="129">
        <f>SUMIF(Takings!$B:$B,'2010'!$B297,Takings!I:I)</f>
        <v>186.81</v>
      </c>
      <c r="J297" s="130">
        <f>SUMIF(Takings!$B:$B,'2010'!$B297,Takings!J:J)</f>
        <v>10</v>
      </c>
      <c r="K297" s="130">
        <f t="shared" si="169"/>
        <v>44</v>
      </c>
      <c r="L297" s="129">
        <f t="shared" si="170"/>
        <v>18.681000000000001</v>
      </c>
      <c r="M297" s="128">
        <f t="shared" si="171"/>
        <v>16.579772727272726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33" t="s">
        <v>719</v>
      </c>
      <c r="B298" s="132">
        <v>40478</v>
      </c>
      <c r="C298" s="129">
        <f>SUMIF(Takings!$B:$B,'2010'!$B298,Takings!C:C)</f>
        <v>967.97</v>
      </c>
      <c r="D298" s="119">
        <f>SUMIF(Takings!$B:$B,'2010'!$B298,Takings!D:D)</f>
        <v>0</v>
      </c>
      <c r="E298" s="119">
        <f>SUMIF(Takings!$B:$B,'2010'!$B298,Takings!E:E)</f>
        <v>0</v>
      </c>
      <c r="F298" s="128">
        <f>SUMIF(Takings!$B:$B,'2010'!$B298,Takings!F:F)</f>
        <v>781.45</v>
      </c>
      <c r="G298" s="131">
        <f>SUMIF(Takings!$B:$B,'2010'!$B298,Takings!G:G)</f>
        <v>39</v>
      </c>
      <c r="H298" s="128">
        <f t="shared" si="168"/>
        <v>20.03717948717949</v>
      </c>
      <c r="I298" s="129">
        <f>SUMIF(Takings!$B:$B,'2010'!$B298,Takings!I:I)</f>
        <v>186.52</v>
      </c>
      <c r="J298" s="130">
        <f>SUMIF(Takings!$B:$B,'2010'!$B298,Takings!J:J)</f>
        <v>6</v>
      </c>
      <c r="K298" s="130">
        <f t="shared" si="169"/>
        <v>45</v>
      </c>
      <c r="L298" s="129">
        <f t="shared" si="170"/>
        <v>31.08666666666667</v>
      </c>
      <c r="M298" s="128">
        <f t="shared" si="171"/>
        <v>21.510444444444445</v>
      </c>
      <c r="N298" s="127" t="str">
        <f>IF(VLOOKUP($B298,Takings!$B:$P,13,0)=0,"",VLOOKUP($B298,Takings!$B:$P,13,0))</f>
        <v/>
      </c>
      <c r="O298" s="126" t="str">
        <f>IF(VLOOKUP($B298,Takings!$B:$P,14,0)=0,"",VLOOKUP($B298,Takings!$B:$P,14,0))</f>
        <v/>
      </c>
      <c r="P298" s="125" t="str">
        <f>IF(VLOOKUP($B298,Takings!$B:$P,15,0)=0,"",VLOOKUP($B298,Takings!$B:$P,15,0))</f>
        <v/>
      </c>
    </row>
    <row r="299" spans="1:16" x14ac:dyDescent="0.35">
      <c r="A299" s="133" t="s">
        <v>719</v>
      </c>
      <c r="B299" s="132">
        <v>40479</v>
      </c>
      <c r="C299" s="129">
        <f>SUMIF(Takings!$B:$B,'2010'!$B299,Takings!C:C)</f>
        <v>1418.28</v>
      </c>
      <c r="D299" s="119">
        <f>SUMIF(Takings!$B:$B,'2010'!$B299,Takings!D:D)</f>
        <v>0</v>
      </c>
      <c r="E299" s="119">
        <f>SUMIF(Takings!$B:$B,'2010'!$B299,Takings!E:E)</f>
        <v>0</v>
      </c>
      <c r="F299" s="128">
        <f>SUMIF(Takings!$B:$B,'2010'!$B299,Takings!F:F)</f>
        <v>966.55</v>
      </c>
      <c r="G299" s="131">
        <f>SUMIF(Takings!$B:$B,'2010'!$B299,Takings!G:G)</f>
        <v>36</v>
      </c>
      <c r="H299" s="128">
        <f t="shared" si="168"/>
        <v>26.848611111111111</v>
      </c>
      <c r="I299" s="129">
        <f>SUMIF(Takings!$B:$B,'2010'!$B299,Takings!I:I)</f>
        <v>451.73</v>
      </c>
      <c r="J299" s="130">
        <f>SUMIF(Takings!$B:$B,'2010'!$B299,Takings!J:J)</f>
        <v>14</v>
      </c>
      <c r="K299" s="130">
        <f t="shared" si="169"/>
        <v>50</v>
      </c>
      <c r="L299" s="129">
        <f t="shared" si="170"/>
        <v>32.26642857142857</v>
      </c>
      <c r="M299" s="128">
        <f t="shared" si="171"/>
        <v>28.365600000000001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33" t="s">
        <v>719</v>
      </c>
      <c r="B300" s="132">
        <v>40480</v>
      </c>
      <c r="C300" s="129">
        <f>SUMIF(Takings!$B:$B,'2010'!$B300,Takings!C:C)</f>
        <v>1977.75</v>
      </c>
      <c r="D300" s="119">
        <f>SUMIF(Takings!$B:$B,'2010'!$B300,Takings!D:D)</f>
        <v>0</v>
      </c>
      <c r="E300" s="119">
        <f>SUMIF(Takings!$B:$B,'2010'!$B300,Takings!E:E)</f>
        <v>0</v>
      </c>
      <c r="F300" s="128">
        <f>SUMIF(Takings!$B:$B,'2010'!$B300,Takings!F:F)</f>
        <v>878.3</v>
      </c>
      <c r="G300" s="131">
        <f>SUMIF(Takings!$B:$B,'2010'!$B300,Takings!G:G)</f>
        <v>46</v>
      </c>
      <c r="H300" s="128">
        <f t="shared" si="168"/>
        <v>19.093478260869563</v>
      </c>
      <c r="I300" s="129">
        <f>SUMIF(Takings!$B:$B,'2010'!$B300,Takings!I:I)</f>
        <v>1099.45</v>
      </c>
      <c r="J300" s="130">
        <f>SUMIF(Takings!$B:$B,'2010'!$B300,Takings!J:J)</f>
        <v>17</v>
      </c>
      <c r="K300" s="130">
        <f t="shared" si="169"/>
        <v>63</v>
      </c>
      <c r="L300" s="129">
        <f t="shared" si="170"/>
        <v>64.673529411764704</v>
      </c>
      <c r="M300" s="128">
        <f t="shared" si="171"/>
        <v>31.392857142857142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33" t="s">
        <v>719</v>
      </c>
      <c r="B301" s="132">
        <v>40481</v>
      </c>
      <c r="C301" s="129">
        <f>SUMIF(Takings!$B:$B,'2010'!$B301,Takings!C:C)</f>
        <v>895.06</v>
      </c>
      <c r="D301" s="119">
        <f>SUMIF(Takings!$B:$B,'2010'!$B301,Takings!D:D)</f>
        <v>0</v>
      </c>
      <c r="E301" s="119">
        <f>SUMIF(Takings!$B:$B,'2010'!$B301,Takings!E:E)</f>
        <v>0</v>
      </c>
      <c r="F301" s="128">
        <f>SUMIF(Takings!$B:$B,'2010'!$B301,Takings!F:F)</f>
        <v>591.75</v>
      </c>
      <c r="G301" s="131">
        <f>SUMIF(Takings!$B:$B,'2010'!$B301,Takings!G:G)</f>
        <v>23</v>
      </c>
      <c r="H301" s="128">
        <f t="shared" si="168"/>
        <v>25.728260869565219</v>
      </c>
      <c r="I301" s="129">
        <f>SUMIF(Takings!$B:$B,'2010'!$B301,Takings!I:I)</f>
        <v>299.31</v>
      </c>
      <c r="J301" s="130">
        <f>SUMIF(Takings!$B:$B,'2010'!$B301,Takings!J:J)</f>
        <v>7</v>
      </c>
      <c r="K301" s="130">
        <f t="shared" si="169"/>
        <v>30</v>
      </c>
      <c r="L301" s="129">
        <f t="shared" si="170"/>
        <v>42.758571428571429</v>
      </c>
      <c r="M301" s="128">
        <f t="shared" si="171"/>
        <v>29.701999999999998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40482</v>
      </c>
      <c r="C302" s="119">
        <f>SUM(C296:C301)</f>
        <v>7271.17</v>
      </c>
      <c r="D302" s="119">
        <f>VLOOKUP($B302,Takings!$B:$P,3,0)</f>
        <v>3730.31</v>
      </c>
      <c r="E302" s="122">
        <f>SUM(C302:D302)</f>
        <v>11001.48</v>
      </c>
      <c r="F302" s="118"/>
      <c r="G302" s="121">
        <f>SUM(G296:G301)</f>
        <v>233</v>
      </c>
      <c r="H302" s="118">
        <f>AVERAGE(H296:H301)</f>
        <v>20.920336951222499</v>
      </c>
      <c r="I302" s="119">
        <f>SUM(I296:I301)</f>
        <v>2524.52</v>
      </c>
      <c r="J302" s="120">
        <f>SUM(J296:J301)</f>
        <v>64</v>
      </c>
      <c r="K302" s="120">
        <f>SUM(G302,J302)</f>
        <v>297</v>
      </c>
      <c r="L302" s="119">
        <f>AVERAGE(L296:L301)</f>
        <v>36.589366013071896</v>
      </c>
      <c r="M302" s="118">
        <f>AVERAGE(M296:M301)</f>
        <v>24.547163667813667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33" t="s">
        <v>720</v>
      </c>
      <c r="B303" s="132">
        <v>40483</v>
      </c>
      <c r="C303" s="129">
        <f>SUMIF(Takings!$B:$B,'2010'!$B303,Takings!C:C)</f>
        <v>726.83</v>
      </c>
      <c r="D303" s="119">
        <f>SUMIF(Takings!$B:$B,'2010'!$B303,Takings!D:D)</f>
        <v>0</v>
      </c>
      <c r="E303" s="119">
        <f>SUMIF(Takings!$B:$B,'2010'!$B303,Takings!E:E)</f>
        <v>0</v>
      </c>
      <c r="F303" s="128">
        <f>SUMIF(Takings!$B:$B,'2010'!$B303,Takings!F:F)</f>
        <v>446.2</v>
      </c>
      <c r="G303" s="131">
        <f>SUMIF(Takings!$B:$B,'2010'!$B303,Takings!G:G)</f>
        <v>29</v>
      </c>
      <c r="H303" s="128">
        <f t="shared" ref="H303:H308" si="172">IFERROR(F303/G303,0)</f>
        <v>15.386206896551723</v>
      </c>
      <c r="I303" s="129">
        <f>SUMIF(Takings!$B:$B,'2010'!$B303,Takings!I:I)</f>
        <v>280.63</v>
      </c>
      <c r="J303" s="130">
        <f>SUMIF(Takings!$B:$B,'2010'!$B303,Takings!J:J)</f>
        <v>10</v>
      </c>
      <c r="K303" s="130">
        <f t="shared" ref="K303:K308" si="173">IFERROR(SUM(G303,J303),0)</f>
        <v>39</v>
      </c>
      <c r="L303" s="129">
        <f t="shared" ref="L303:L308" si="174">IFERROR(MEDIAN(I303/J303),0)</f>
        <v>28.062999999999999</v>
      </c>
      <c r="M303" s="128">
        <f t="shared" ref="M303:M308" si="175">IFERROR(SUM(F303,I303)/K303,0)</f>
        <v>18.636666666666663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33" t="s">
        <v>720</v>
      </c>
      <c r="B304" s="132">
        <v>40484</v>
      </c>
      <c r="C304" s="129">
        <f>SUMIF(Takings!$B:$B,'2010'!$B304,Takings!C:C)</f>
        <v>585.87</v>
      </c>
      <c r="D304" s="119">
        <f>SUMIF(Takings!$B:$B,'2010'!$B304,Takings!D:D)</f>
        <v>0</v>
      </c>
      <c r="E304" s="119">
        <f>SUMIF(Takings!$B:$B,'2010'!$B304,Takings!E:E)</f>
        <v>0</v>
      </c>
      <c r="F304" s="128">
        <f>SUMIF(Takings!$B:$B,'2010'!$B304,Takings!F:F)</f>
        <v>508.1</v>
      </c>
      <c r="G304" s="131">
        <f>SUMIF(Takings!$B:$B,'2010'!$B304,Takings!G:G)</f>
        <v>38</v>
      </c>
      <c r="H304" s="128">
        <f t="shared" si="172"/>
        <v>13.371052631578948</v>
      </c>
      <c r="I304" s="129">
        <f>SUMIF(Takings!$B:$B,'2010'!$B304,Takings!I:I)</f>
        <v>77.77</v>
      </c>
      <c r="J304" s="130">
        <f>SUMIF(Takings!$B:$B,'2010'!$B304,Takings!J:J)</f>
        <v>2</v>
      </c>
      <c r="K304" s="130">
        <f t="shared" si="173"/>
        <v>40</v>
      </c>
      <c r="L304" s="129">
        <f t="shared" si="174"/>
        <v>38.884999999999998</v>
      </c>
      <c r="M304" s="128">
        <f t="shared" si="175"/>
        <v>14.646750000000001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33" t="s">
        <v>720</v>
      </c>
      <c r="B305" s="132">
        <v>40485</v>
      </c>
      <c r="C305" s="129">
        <f>SUMIF(Takings!$B:$B,'2010'!$B305,Takings!C:C)</f>
        <v>1733.55</v>
      </c>
      <c r="D305" s="119">
        <f>SUMIF(Takings!$B:$B,'2010'!$B305,Takings!D:D)</f>
        <v>0</v>
      </c>
      <c r="E305" s="119">
        <f>SUMIF(Takings!$B:$B,'2010'!$B305,Takings!E:E)</f>
        <v>0</v>
      </c>
      <c r="F305" s="128">
        <f>SUMIF(Takings!$B:$B,'2010'!$B305,Takings!F:F)</f>
        <v>1019.1</v>
      </c>
      <c r="G305" s="131">
        <f>SUMIF(Takings!$B:$B,'2010'!$B305,Takings!G:G)</f>
        <v>50</v>
      </c>
      <c r="H305" s="128">
        <f t="shared" si="172"/>
        <v>20.382000000000001</v>
      </c>
      <c r="I305" s="129">
        <f>SUMIF(Takings!$B:$B,'2010'!$B305,Takings!I:I)</f>
        <v>714.45</v>
      </c>
      <c r="J305" s="130">
        <f>SUMIF(Takings!$B:$B,'2010'!$B305,Takings!J:J)</f>
        <v>9</v>
      </c>
      <c r="K305" s="130">
        <f t="shared" si="173"/>
        <v>59</v>
      </c>
      <c r="L305" s="129">
        <f t="shared" si="174"/>
        <v>79.38333333333334</v>
      </c>
      <c r="M305" s="128">
        <f t="shared" si="175"/>
        <v>29.382203389830511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33" t="s">
        <v>720</v>
      </c>
      <c r="B306" s="132">
        <v>40486</v>
      </c>
      <c r="C306" s="129">
        <f>SUMIF(Takings!$B:$B,'2010'!$B306,Takings!C:C)</f>
        <v>776.68</v>
      </c>
      <c r="D306" s="119">
        <f>SUMIF(Takings!$B:$B,'2010'!$B306,Takings!D:D)</f>
        <v>0</v>
      </c>
      <c r="E306" s="119">
        <f>SUMIF(Takings!$B:$B,'2010'!$B306,Takings!E:E)</f>
        <v>0</v>
      </c>
      <c r="F306" s="128">
        <f>SUMIF(Takings!$B:$B,'2010'!$B306,Takings!F:F)</f>
        <v>445.85</v>
      </c>
      <c r="G306" s="131">
        <f>SUMIF(Takings!$B:$B,'2010'!$B306,Takings!G:G)</f>
        <v>29</v>
      </c>
      <c r="H306" s="128">
        <f t="shared" si="172"/>
        <v>15.374137931034484</v>
      </c>
      <c r="I306" s="129">
        <f>SUMIF(Takings!$B:$B,'2010'!$B306,Takings!I:I)</f>
        <v>330.83</v>
      </c>
      <c r="J306" s="130">
        <f>SUMIF(Takings!$B:$B,'2010'!$B306,Takings!J:J)</f>
        <v>8</v>
      </c>
      <c r="K306" s="130">
        <f t="shared" si="173"/>
        <v>37</v>
      </c>
      <c r="L306" s="129">
        <f t="shared" si="174"/>
        <v>41.353749999999998</v>
      </c>
      <c r="M306" s="128">
        <f t="shared" si="175"/>
        <v>20.991351351351351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33" t="s">
        <v>720</v>
      </c>
      <c r="B307" s="132">
        <v>40487</v>
      </c>
      <c r="C307" s="129">
        <f>SUMIF(Takings!$B:$B,'2010'!$B307,Takings!C:C)</f>
        <v>1892.79</v>
      </c>
      <c r="D307" s="119">
        <f>SUMIF(Takings!$B:$B,'2010'!$B307,Takings!D:D)</f>
        <v>0</v>
      </c>
      <c r="E307" s="119">
        <f>SUMIF(Takings!$B:$B,'2010'!$B307,Takings!E:E)</f>
        <v>0</v>
      </c>
      <c r="F307" s="128">
        <f>SUMIF(Takings!$B:$B,'2010'!$B307,Takings!F:F)</f>
        <v>1289.9000000000001</v>
      </c>
      <c r="G307" s="131">
        <f>SUMIF(Takings!$B:$B,'2010'!$B307,Takings!G:G)</f>
        <v>46</v>
      </c>
      <c r="H307" s="128">
        <f t="shared" si="172"/>
        <v>28.041304347826088</v>
      </c>
      <c r="I307" s="129">
        <f>SUMIF(Takings!$B:$B,'2010'!$B307,Takings!I:I)</f>
        <v>602.89</v>
      </c>
      <c r="J307" s="130">
        <f>SUMIF(Takings!$B:$B,'2010'!$B307,Takings!J:J)</f>
        <v>14</v>
      </c>
      <c r="K307" s="130">
        <f t="shared" si="173"/>
        <v>60</v>
      </c>
      <c r="L307" s="129">
        <f t="shared" si="174"/>
        <v>43.063571428571429</v>
      </c>
      <c r="M307" s="128">
        <f t="shared" si="175"/>
        <v>31.546499999999998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33" t="s">
        <v>720</v>
      </c>
      <c r="B308" s="132">
        <v>40488</v>
      </c>
      <c r="C308" s="129">
        <f>SUMIF(Takings!$B:$B,'2010'!$B308,Takings!C:C)</f>
        <v>1067.07</v>
      </c>
      <c r="D308" s="119">
        <f>SUMIF(Takings!$B:$B,'2010'!$B308,Takings!D:D)</f>
        <v>0</v>
      </c>
      <c r="E308" s="119">
        <f>SUMIF(Takings!$B:$B,'2010'!$B308,Takings!E:E)</f>
        <v>0</v>
      </c>
      <c r="F308" s="128">
        <f>SUMIF(Takings!$B:$B,'2010'!$B308,Takings!F:F)</f>
        <v>659.1</v>
      </c>
      <c r="G308" s="131">
        <f>SUMIF(Takings!$B:$B,'2010'!$B308,Takings!G:G)</f>
        <v>34</v>
      </c>
      <c r="H308" s="128">
        <f t="shared" si="172"/>
        <v>19.38529411764706</v>
      </c>
      <c r="I308" s="129">
        <f>SUMIF(Takings!$B:$B,'2010'!$B308,Takings!I:I)</f>
        <v>407.97</v>
      </c>
      <c r="J308" s="130">
        <f>SUMIF(Takings!$B:$B,'2010'!$B308,Takings!J:J)</f>
        <v>8</v>
      </c>
      <c r="K308" s="130">
        <f t="shared" si="173"/>
        <v>42</v>
      </c>
      <c r="L308" s="129">
        <f t="shared" si="174"/>
        <v>50.996250000000003</v>
      </c>
      <c r="M308" s="128">
        <f t="shared" si="175"/>
        <v>25.406428571428574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40489</v>
      </c>
      <c r="C309" s="119">
        <f>SUM(C303:C308)</f>
        <v>6782.7899999999991</v>
      </c>
      <c r="D309" s="119">
        <f>VLOOKUP($B309,Takings!$B:$P,3,0)</f>
        <v>2591.9699999999998</v>
      </c>
      <c r="E309" s="122">
        <f>SUM(C309:D309)</f>
        <v>9374.7599999999984</v>
      </c>
      <c r="F309" s="118"/>
      <c r="G309" s="121">
        <f>SUM(G303:G308)</f>
        <v>226</v>
      </c>
      <c r="H309" s="118">
        <f>AVERAGE(H303:H308)</f>
        <v>18.65666598743972</v>
      </c>
      <c r="I309" s="119">
        <f>SUM(I303:I308)</f>
        <v>2414.54</v>
      </c>
      <c r="J309" s="120">
        <f>SUM(J303:J308)</f>
        <v>51</v>
      </c>
      <c r="K309" s="120">
        <f>SUM(G309,J309)</f>
        <v>277</v>
      </c>
      <c r="L309" s="119">
        <f>AVERAGE(L303:L308)</f>
        <v>46.957484126984127</v>
      </c>
      <c r="M309" s="118">
        <f>AVERAGE(M303:M308)</f>
        <v>23.434983329879515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33" t="s">
        <v>721</v>
      </c>
      <c r="B310" s="132">
        <v>40490</v>
      </c>
      <c r="C310" s="129">
        <f>SUMIF(Takings!$B:$B,'2010'!$B310,Takings!C:C)</f>
        <v>1067.6500000000001</v>
      </c>
      <c r="D310" s="119">
        <f>SUMIF(Takings!$B:$B,'2010'!$B310,Takings!D:D)</f>
        <v>0</v>
      </c>
      <c r="E310" s="119">
        <f>SUMIF(Takings!$B:$B,'2010'!$B310,Takings!E:E)</f>
        <v>0</v>
      </c>
      <c r="F310" s="128">
        <f>SUMIF(Takings!$B:$B,'2010'!$B310,Takings!F:F)</f>
        <v>919.45</v>
      </c>
      <c r="G310" s="131">
        <f>SUMIF(Takings!$B:$B,'2010'!$B310,Takings!G:G)</f>
        <v>52</v>
      </c>
      <c r="H310" s="128">
        <f t="shared" ref="H310:H315" si="176">IFERROR(F310/G310,0)</f>
        <v>17.681730769230771</v>
      </c>
      <c r="I310" s="129">
        <f>SUMIF(Takings!$B:$B,'2010'!$B310,Takings!I:I)</f>
        <v>148.19999999999999</v>
      </c>
      <c r="J310" s="130">
        <f>SUMIF(Takings!$B:$B,'2010'!$B310,Takings!J:J)</f>
        <v>6</v>
      </c>
      <c r="K310" s="130">
        <f t="shared" ref="K310:K315" si="177">IFERROR(SUM(G310,J310),0)</f>
        <v>58</v>
      </c>
      <c r="L310" s="129">
        <f t="shared" ref="L310:L315" si="178">IFERROR(MEDIAN(I310/J310),0)</f>
        <v>24.7</v>
      </c>
      <c r="M310" s="128">
        <f t="shared" ref="M310:M315" si="179">IFERROR(SUM(F310,I310)/K310,0)</f>
        <v>18.407758620689656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33" t="s">
        <v>721</v>
      </c>
      <c r="B311" s="132">
        <v>40491</v>
      </c>
      <c r="C311" s="129">
        <f>SUMIF(Takings!$B:$B,'2010'!$B311,Takings!C:C)</f>
        <v>708.35</v>
      </c>
      <c r="D311" s="119">
        <f>SUMIF(Takings!$B:$B,'2010'!$B311,Takings!D:D)</f>
        <v>0</v>
      </c>
      <c r="E311" s="119">
        <f>SUMIF(Takings!$B:$B,'2010'!$B311,Takings!E:E)</f>
        <v>0</v>
      </c>
      <c r="F311" s="128">
        <f>SUMIF(Takings!$B:$B,'2010'!$B311,Takings!F:F)</f>
        <v>540.4</v>
      </c>
      <c r="G311" s="131">
        <f>SUMIF(Takings!$B:$B,'2010'!$B311,Takings!G:G)</f>
        <v>48</v>
      </c>
      <c r="H311" s="128">
        <f t="shared" si="176"/>
        <v>11.258333333333333</v>
      </c>
      <c r="I311" s="129">
        <f>SUMIF(Takings!$B:$B,'2010'!$B311,Takings!I:I)</f>
        <v>167.95</v>
      </c>
      <c r="J311" s="130">
        <f>SUMIF(Takings!$B:$B,'2010'!$B311,Takings!J:J)</f>
        <v>8</v>
      </c>
      <c r="K311" s="130">
        <f t="shared" si="177"/>
        <v>56</v>
      </c>
      <c r="L311" s="129">
        <f t="shared" si="178"/>
        <v>20.993749999999999</v>
      </c>
      <c r="M311" s="128">
        <f t="shared" si="179"/>
        <v>12.649107142857142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33" t="s">
        <v>721</v>
      </c>
      <c r="B312" s="132">
        <v>40492</v>
      </c>
      <c r="C312" s="129">
        <f>SUMIF(Takings!$B:$B,'2010'!$B312,Takings!C:C)</f>
        <v>879.21</v>
      </c>
      <c r="D312" s="119">
        <f>SUMIF(Takings!$B:$B,'2010'!$B312,Takings!D:D)</f>
        <v>0</v>
      </c>
      <c r="E312" s="119">
        <f>SUMIF(Takings!$B:$B,'2010'!$B312,Takings!E:E)</f>
        <v>0</v>
      </c>
      <c r="F312" s="128">
        <f>SUMIF(Takings!$B:$B,'2010'!$B312,Takings!F:F)</f>
        <v>696.7</v>
      </c>
      <c r="G312" s="131">
        <f>SUMIF(Takings!$B:$B,'2010'!$B312,Takings!G:G)</f>
        <v>37</v>
      </c>
      <c r="H312" s="128">
        <f t="shared" si="176"/>
        <v>18.829729729729731</v>
      </c>
      <c r="I312" s="129">
        <f>SUMIF(Takings!$B:$B,'2010'!$B312,Takings!I:I)</f>
        <v>182.51</v>
      </c>
      <c r="J312" s="130">
        <f>SUMIF(Takings!$B:$B,'2010'!$B312,Takings!J:J)</f>
        <v>3</v>
      </c>
      <c r="K312" s="130">
        <f t="shared" si="177"/>
        <v>40</v>
      </c>
      <c r="L312" s="129">
        <f t="shared" si="178"/>
        <v>60.836666666666666</v>
      </c>
      <c r="M312" s="128">
        <f t="shared" si="179"/>
        <v>21.980250000000002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33" t="s">
        <v>721</v>
      </c>
      <c r="B313" s="132">
        <v>40493</v>
      </c>
      <c r="C313" s="129">
        <f>SUMIF(Takings!$B:$B,'2010'!$B313,Takings!C:C)</f>
        <v>1600.53</v>
      </c>
      <c r="D313" s="119">
        <f>SUMIF(Takings!$B:$B,'2010'!$B313,Takings!D:D)</f>
        <v>0</v>
      </c>
      <c r="E313" s="119">
        <f>SUMIF(Takings!$B:$B,'2010'!$B313,Takings!E:E)</f>
        <v>0</v>
      </c>
      <c r="F313" s="128">
        <f>SUMIF(Takings!$B:$B,'2010'!$B313,Takings!F:F)</f>
        <v>980.45</v>
      </c>
      <c r="G313" s="131">
        <f>SUMIF(Takings!$B:$B,'2010'!$B313,Takings!G:G)</f>
        <v>49</v>
      </c>
      <c r="H313" s="128">
        <f t="shared" si="176"/>
        <v>20.009183673469387</v>
      </c>
      <c r="I313" s="129">
        <f>SUMIF(Takings!$B:$B,'2010'!$B313,Takings!I:I)</f>
        <v>620.08000000000004</v>
      </c>
      <c r="J313" s="130">
        <f>SUMIF(Takings!$B:$B,'2010'!$B313,Takings!J:J)</f>
        <v>14</v>
      </c>
      <c r="K313" s="130">
        <f t="shared" si="177"/>
        <v>63</v>
      </c>
      <c r="L313" s="129">
        <f t="shared" si="178"/>
        <v>44.291428571428575</v>
      </c>
      <c r="M313" s="128">
        <f t="shared" si="179"/>
        <v>25.405238095238097</v>
      </c>
      <c r="N313" s="127" t="str">
        <f>IF(VLOOKUP($B313,Takings!$B:$P,13,0)=0,"",VLOOKUP($B313,Takings!$B:$P,13,0))</f>
        <v/>
      </c>
      <c r="O313" s="126" t="str">
        <f>IF(VLOOKUP($B313,Takings!$B:$P,14,0)=0,"",VLOOKUP($B313,Takings!$B:$P,14,0))</f>
        <v/>
      </c>
      <c r="P313" s="125" t="str">
        <f>IF(VLOOKUP($B313,Takings!$B:$P,15,0)=0,"",VLOOKUP($B313,Takings!$B:$P,15,0))</f>
        <v/>
      </c>
    </row>
    <row r="314" spans="1:16" x14ac:dyDescent="0.35">
      <c r="A314" s="133" t="s">
        <v>721</v>
      </c>
      <c r="B314" s="132">
        <v>40494</v>
      </c>
      <c r="C314" s="129">
        <f>SUMIF(Takings!$B:$B,'2010'!$B314,Takings!C:C)</f>
        <v>2642.23</v>
      </c>
      <c r="D314" s="119">
        <f>SUMIF(Takings!$B:$B,'2010'!$B314,Takings!D:D)</f>
        <v>0</v>
      </c>
      <c r="E314" s="119">
        <f>SUMIF(Takings!$B:$B,'2010'!$B314,Takings!E:E)</f>
        <v>0</v>
      </c>
      <c r="F314" s="128">
        <f>SUMIF(Takings!$B:$B,'2010'!$B314,Takings!F:F)</f>
        <v>1442.75</v>
      </c>
      <c r="G314" s="131">
        <f>SUMIF(Takings!$B:$B,'2010'!$B314,Takings!G:G)</f>
        <v>52</v>
      </c>
      <c r="H314" s="128">
        <f t="shared" si="176"/>
        <v>27.745192307692307</v>
      </c>
      <c r="I314" s="129">
        <f>SUMIF(Takings!$B:$B,'2010'!$B314,Takings!I:I)</f>
        <v>1199.48</v>
      </c>
      <c r="J314" s="130">
        <f>SUMIF(Takings!$B:$B,'2010'!$B314,Takings!J:J)</f>
        <v>15</v>
      </c>
      <c r="K314" s="130">
        <f t="shared" si="177"/>
        <v>67</v>
      </c>
      <c r="L314" s="129">
        <f t="shared" si="178"/>
        <v>79.965333333333334</v>
      </c>
      <c r="M314" s="128">
        <f t="shared" si="179"/>
        <v>39.436268656716415</v>
      </c>
      <c r="N314" s="127" t="str">
        <f>IF(VLOOKUP($B314,Takings!$B:$P,13,0)=0,"",VLOOKUP($B314,Takings!$B:$P,13,0))</f>
        <v/>
      </c>
      <c r="O314" s="126" t="str">
        <f>IF(VLOOKUP($B314,Takings!$B:$P,14,0)=0,"",VLOOKUP($B314,Takings!$B:$P,14,0))</f>
        <v/>
      </c>
      <c r="P314" s="125" t="str">
        <f>IF(VLOOKUP($B314,Takings!$B:$P,15,0)=0,"",VLOOKUP($B314,Takings!$B:$P,15,0))</f>
        <v/>
      </c>
    </row>
    <row r="315" spans="1:16" x14ac:dyDescent="0.35">
      <c r="A315" s="133" t="s">
        <v>721</v>
      </c>
      <c r="B315" s="132">
        <v>40495</v>
      </c>
      <c r="C315" s="129">
        <f>SUMIF(Takings!$B:$B,'2010'!$B315,Takings!C:C)</f>
        <v>1155.99</v>
      </c>
      <c r="D315" s="119">
        <f>SUMIF(Takings!$B:$B,'2010'!$B315,Takings!D:D)</f>
        <v>0</v>
      </c>
      <c r="E315" s="119">
        <f>SUMIF(Takings!$B:$B,'2010'!$B315,Takings!E:E)</f>
        <v>0</v>
      </c>
      <c r="F315" s="128">
        <f>SUMIF(Takings!$B:$B,'2010'!$B315,Takings!F:F)</f>
        <v>586.95000000000005</v>
      </c>
      <c r="G315" s="131">
        <f>SUMIF(Takings!$B:$B,'2010'!$B315,Takings!G:G)</f>
        <v>34</v>
      </c>
      <c r="H315" s="128">
        <f t="shared" si="176"/>
        <v>17.263235294117649</v>
      </c>
      <c r="I315" s="129">
        <f>SUMIF(Takings!$B:$B,'2010'!$B315,Takings!I:I)</f>
        <v>569.04</v>
      </c>
      <c r="J315" s="130">
        <f>SUMIF(Takings!$B:$B,'2010'!$B315,Takings!J:J)</f>
        <v>11</v>
      </c>
      <c r="K315" s="130">
        <f t="shared" si="177"/>
        <v>45</v>
      </c>
      <c r="L315" s="129">
        <f t="shared" si="178"/>
        <v>51.730909090909087</v>
      </c>
      <c r="M315" s="128">
        <f t="shared" si="179"/>
        <v>25.688666666666666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40496</v>
      </c>
      <c r="C316" s="119">
        <f>SUM(C310:C315)</f>
        <v>8053.9599999999991</v>
      </c>
      <c r="D316" s="119">
        <f>VLOOKUP($B316,Takings!$B:$P,3,0)</f>
        <v>3759.59</v>
      </c>
      <c r="E316" s="122">
        <f>SUM(C316:D316)</f>
        <v>11813.55</v>
      </c>
      <c r="F316" s="118"/>
      <c r="G316" s="121">
        <f>SUM(G310:G315)</f>
        <v>272</v>
      </c>
      <c r="H316" s="118">
        <f>AVERAGE(H310:H315)</f>
        <v>18.797900851262195</v>
      </c>
      <c r="I316" s="119">
        <f>SUM(I310:I315)</f>
        <v>2887.26</v>
      </c>
      <c r="J316" s="120">
        <f>SUM(J310:J315)</f>
        <v>57</v>
      </c>
      <c r="K316" s="120">
        <f>SUM(G316,J316)</f>
        <v>329</v>
      </c>
      <c r="L316" s="119">
        <f>AVERAGE(L310:L315)</f>
        <v>47.086347943722949</v>
      </c>
      <c r="M316" s="118">
        <f>AVERAGE(M310:M315)</f>
        <v>23.927881530361329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33" t="s">
        <v>722</v>
      </c>
      <c r="B317" s="132">
        <v>40497</v>
      </c>
      <c r="C317" s="129">
        <f>SUMIF(Takings!$B:$B,'2010'!$B317,Takings!C:C)</f>
        <v>1114.02</v>
      </c>
      <c r="D317" s="119">
        <f>SUMIF(Takings!$B:$B,'2010'!$B317,Takings!D:D)</f>
        <v>0</v>
      </c>
      <c r="E317" s="119">
        <f>SUMIF(Takings!$B:$B,'2010'!$B317,Takings!E:E)</f>
        <v>0</v>
      </c>
      <c r="F317" s="128">
        <f>SUMIF(Takings!$B:$B,'2010'!$B317,Takings!F:F)</f>
        <v>922.85</v>
      </c>
      <c r="G317" s="131">
        <f>SUMIF(Takings!$B:$B,'2010'!$B317,Takings!G:G)</f>
        <v>46</v>
      </c>
      <c r="H317" s="128">
        <f t="shared" ref="H317:H322" si="180">IFERROR(F317/G317,0)</f>
        <v>20.06195652173913</v>
      </c>
      <c r="I317" s="129">
        <f>SUMIF(Takings!$B:$B,'2010'!$B317,Takings!I:I)</f>
        <v>191.17</v>
      </c>
      <c r="J317" s="130">
        <f>SUMIF(Takings!$B:$B,'2010'!$B317,Takings!J:J)</f>
        <v>7</v>
      </c>
      <c r="K317" s="130">
        <f t="shared" ref="K317:K322" si="181">IFERROR(SUM(G317,J317),0)</f>
        <v>53</v>
      </c>
      <c r="L317" s="129">
        <f t="shared" ref="L317:L322" si="182">IFERROR(MEDIAN(I317/J317),0)</f>
        <v>27.31</v>
      </c>
      <c r="M317" s="128">
        <f t="shared" ref="M317:M322" si="183">IFERROR(SUM(F317,I317)/K317,0)</f>
        <v>21.019245283018869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33" t="s">
        <v>722</v>
      </c>
      <c r="B318" s="132">
        <v>40498</v>
      </c>
      <c r="C318" s="129">
        <f>SUMIF(Takings!$B:$B,'2010'!$B318,Takings!C:C)</f>
        <v>1077.81</v>
      </c>
      <c r="D318" s="119">
        <f>SUMIF(Takings!$B:$B,'2010'!$B318,Takings!D:D)</f>
        <v>0</v>
      </c>
      <c r="E318" s="119">
        <f>SUMIF(Takings!$B:$B,'2010'!$B318,Takings!E:E)</f>
        <v>0</v>
      </c>
      <c r="F318" s="128">
        <f>SUMIF(Takings!$B:$B,'2010'!$B318,Takings!F:F)</f>
        <v>613.29999999999995</v>
      </c>
      <c r="G318" s="131">
        <f>SUMIF(Takings!$B:$B,'2010'!$B318,Takings!G:G)</f>
        <v>42</v>
      </c>
      <c r="H318" s="128">
        <f t="shared" si="180"/>
        <v>14.602380952380951</v>
      </c>
      <c r="I318" s="129">
        <f>SUMIF(Takings!$B:$B,'2010'!$B318,Takings!I:I)</f>
        <v>464.51</v>
      </c>
      <c r="J318" s="130">
        <f>SUMIF(Takings!$B:$B,'2010'!$B318,Takings!J:J)</f>
        <v>11</v>
      </c>
      <c r="K318" s="130">
        <f t="shared" si="181"/>
        <v>53</v>
      </c>
      <c r="L318" s="129">
        <f t="shared" si="182"/>
        <v>42.228181818181817</v>
      </c>
      <c r="M318" s="128">
        <f t="shared" si="183"/>
        <v>20.336037735849054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33" t="s">
        <v>722</v>
      </c>
      <c r="B319" s="132">
        <v>40499</v>
      </c>
      <c r="C319" s="129">
        <f>SUMIF(Takings!$B:$B,'2010'!$B319,Takings!C:C)</f>
        <v>1378.7</v>
      </c>
      <c r="D319" s="119">
        <f>SUMIF(Takings!$B:$B,'2010'!$B319,Takings!D:D)</f>
        <v>0</v>
      </c>
      <c r="E319" s="119">
        <f>SUMIF(Takings!$B:$B,'2010'!$B319,Takings!E:E)</f>
        <v>0</v>
      </c>
      <c r="F319" s="128">
        <f>SUMIF(Takings!$B:$B,'2010'!$B319,Takings!F:F)</f>
        <v>799.5</v>
      </c>
      <c r="G319" s="131">
        <f>SUMIF(Takings!$B:$B,'2010'!$B319,Takings!G:G)</f>
        <v>35</v>
      </c>
      <c r="H319" s="128">
        <f t="shared" si="180"/>
        <v>22.842857142857142</v>
      </c>
      <c r="I319" s="129">
        <f>SUMIF(Takings!$B:$B,'2010'!$B319,Takings!I:I)</f>
        <v>579.20000000000005</v>
      </c>
      <c r="J319" s="130">
        <f>SUMIF(Takings!$B:$B,'2010'!$B319,Takings!J:J)</f>
        <v>11</v>
      </c>
      <c r="K319" s="130">
        <f t="shared" si="181"/>
        <v>46</v>
      </c>
      <c r="L319" s="129">
        <f t="shared" si="182"/>
        <v>52.654545454545456</v>
      </c>
      <c r="M319" s="128">
        <f t="shared" si="183"/>
        <v>29.971739130434784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33" t="s">
        <v>722</v>
      </c>
      <c r="B320" s="132">
        <v>40500</v>
      </c>
      <c r="C320" s="129">
        <f>SUMIF(Takings!$B:$B,'2010'!$B320,Takings!C:C)</f>
        <v>1219.8699999999999</v>
      </c>
      <c r="D320" s="119">
        <f>SUMIF(Takings!$B:$B,'2010'!$B320,Takings!D:D)</f>
        <v>0</v>
      </c>
      <c r="E320" s="119">
        <f>SUMIF(Takings!$B:$B,'2010'!$B320,Takings!E:E)</f>
        <v>0</v>
      </c>
      <c r="F320" s="128">
        <f>SUMIF(Takings!$B:$B,'2010'!$B320,Takings!F:F)</f>
        <v>737.3</v>
      </c>
      <c r="G320" s="131">
        <f>SUMIF(Takings!$B:$B,'2010'!$B320,Takings!G:G)</f>
        <v>42</v>
      </c>
      <c r="H320" s="128">
        <f t="shared" si="180"/>
        <v>17.554761904761904</v>
      </c>
      <c r="I320" s="129">
        <f>SUMIF(Takings!$B:$B,'2010'!$B320,Takings!I:I)</f>
        <v>482.57</v>
      </c>
      <c r="J320" s="130">
        <f>SUMIF(Takings!$B:$B,'2010'!$B320,Takings!J:J)</f>
        <v>8</v>
      </c>
      <c r="K320" s="130">
        <f t="shared" si="181"/>
        <v>50</v>
      </c>
      <c r="L320" s="129">
        <f t="shared" si="182"/>
        <v>60.321249999999999</v>
      </c>
      <c r="M320" s="128">
        <f t="shared" si="183"/>
        <v>24.397399999999998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x14ac:dyDescent="0.35">
      <c r="A321" s="133" t="s">
        <v>722</v>
      </c>
      <c r="B321" s="132">
        <v>40501</v>
      </c>
      <c r="C321" s="129">
        <f>SUMIF(Takings!$B:$B,'2010'!$B321,Takings!C:C)</f>
        <v>1579.16</v>
      </c>
      <c r="D321" s="119">
        <f>SUMIF(Takings!$B:$B,'2010'!$B321,Takings!D:D)</f>
        <v>0</v>
      </c>
      <c r="E321" s="119">
        <f>SUMIF(Takings!$B:$B,'2010'!$B321,Takings!E:E)</f>
        <v>0</v>
      </c>
      <c r="F321" s="128">
        <f>SUMIF(Takings!$B:$B,'2010'!$B321,Takings!F:F)</f>
        <v>1037.8499999999999</v>
      </c>
      <c r="G321" s="131">
        <f>SUMIF(Takings!$B:$B,'2010'!$B321,Takings!G:G)</f>
        <v>58</v>
      </c>
      <c r="H321" s="128">
        <f t="shared" si="180"/>
        <v>17.893965517241377</v>
      </c>
      <c r="I321" s="129">
        <f>SUMIF(Takings!$B:$B,'2010'!$B321,Takings!I:I)</f>
        <v>541.30999999999995</v>
      </c>
      <c r="J321" s="130">
        <f>SUMIF(Takings!$B:$B,'2010'!$B321,Takings!J:J)</f>
        <v>12</v>
      </c>
      <c r="K321" s="130">
        <f t="shared" si="181"/>
        <v>70</v>
      </c>
      <c r="L321" s="129">
        <f t="shared" si="182"/>
        <v>45.10916666666666</v>
      </c>
      <c r="M321" s="128">
        <f t="shared" si="183"/>
        <v>22.559428571428569</v>
      </c>
      <c r="N321" s="127" t="str">
        <f>IF(VLOOKUP($B321,Takings!$B:$P,13,0)=0,"",VLOOKUP($B321,Takings!$B:$P,13,0))</f>
        <v/>
      </c>
      <c r="O321" s="126" t="str">
        <f>IF(VLOOKUP($B321,Takings!$B:$P,14,0)=0,"",VLOOKUP($B321,Takings!$B:$P,14,0))</f>
        <v/>
      </c>
      <c r="P321" s="125" t="str">
        <f>IF(VLOOKUP($B321,Takings!$B:$P,15,0)=0,"",VLOOKUP($B321,Takings!$B:$P,15,0))</f>
        <v/>
      </c>
    </row>
    <row r="322" spans="1:16" x14ac:dyDescent="0.35">
      <c r="A322" s="133" t="s">
        <v>722</v>
      </c>
      <c r="B322" s="132">
        <v>40502</v>
      </c>
      <c r="C322" s="129">
        <f>SUMIF(Takings!$B:$B,'2010'!$B322,Takings!C:C)</f>
        <v>2013.14</v>
      </c>
      <c r="D322" s="119">
        <f>SUMIF(Takings!$B:$B,'2010'!$B322,Takings!D:D)</f>
        <v>0</v>
      </c>
      <c r="E322" s="119">
        <f>SUMIF(Takings!$B:$B,'2010'!$B322,Takings!E:E)</f>
        <v>0</v>
      </c>
      <c r="F322" s="128">
        <f>SUMIF(Takings!$B:$B,'2010'!$B322,Takings!F:F)</f>
        <v>1037.8499999999999</v>
      </c>
      <c r="G322" s="131">
        <f>SUMIF(Takings!$B:$B,'2010'!$B322,Takings!G:G)</f>
        <v>58</v>
      </c>
      <c r="H322" s="128">
        <f t="shared" si="180"/>
        <v>17.893965517241377</v>
      </c>
      <c r="I322" s="129">
        <f>SUMIF(Takings!$B:$B,'2010'!$B322,Takings!I:I)</f>
        <v>541.30999999999995</v>
      </c>
      <c r="J322" s="130">
        <f>SUMIF(Takings!$B:$B,'2010'!$B322,Takings!J:J)</f>
        <v>12</v>
      </c>
      <c r="K322" s="130">
        <f t="shared" si="181"/>
        <v>70</v>
      </c>
      <c r="L322" s="129">
        <f t="shared" si="182"/>
        <v>45.10916666666666</v>
      </c>
      <c r="M322" s="128">
        <f t="shared" si="183"/>
        <v>22.559428571428569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40503</v>
      </c>
      <c r="C323" s="119">
        <f>SUM(C317:C322)</f>
        <v>8382.6999999999989</v>
      </c>
      <c r="D323" s="119">
        <f>VLOOKUP($B323,Takings!$B:$P,3,0)</f>
        <v>2372.42</v>
      </c>
      <c r="E323" s="122">
        <f>SUM(C323:D323)</f>
        <v>10755.119999999999</v>
      </c>
      <c r="F323" s="118"/>
      <c r="G323" s="121">
        <f>SUM(G317:G322)</f>
        <v>281</v>
      </c>
      <c r="H323" s="118">
        <f>AVERAGE(H317:H322)</f>
        <v>18.474981259370313</v>
      </c>
      <c r="I323" s="119">
        <f>SUM(I317:I322)</f>
        <v>2800.07</v>
      </c>
      <c r="J323" s="120">
        <f>SUM(J317:J322)</f>
        <v>61</v>
      </c>
      <c r="K323" s="120">
        <f>SUM(G323,J323)</f>
        <v>342</v>
      </c>
      <c r="L323" s="119">
        <f>AVERAGE(L317:L322)</f>
        <v>45.455385101010101</v>
      </c>
      <c r="M323" s="118">
        <f>AVERAGE(M317:M322)</f>
        <v>23.47387988202664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33" t="s">
        <v>723</v>
      </c>
      <c r="B324" s="132">
        <v>40504</v>
      </c>
      <c r="C324" s="129">
        <f>SUMIF(Takings!$B:$B,'2010'!$B324,Takings!C:C)</f>
        <v>1114.07</v>
      </c>
      <c r="D324" s="119">
        <f>SUMIF(Takings!$B:$B,'2010'!$B324,Takings!D:D)</f>
        <v>0</v>
      </c>
      <c r="E324" s="119">
        <f>SUMIF(Takings!$B:$B,'2010'!$B324,Takings!E:E)</f>
        <v>0</v>
      </c>
      <c r="F324" s="128">
        <f>SUMIF(Takings!$B:$B,'2010'!$B324,Takings!F:F)</f>
        <v>660.25</v>
      </c>
      <c r="G324" s="131">
        <f>SUMIF(Takings!$B:$B,'2010'!$B324,Takings!G:G)</f>
        <v>40</v>
      </c>
      <c r="H324" s="128">
        <f t="shared" ref="H324:H329" si="184">IFERROR(F324/G324,0)</f>
        <v>16.506250000000001</v>
      </c>
      <c r="I324" s="129">
        <f>SUMIF(Takings!$B:$B,'2010'!$B324,Takings!I:I)</f>
        <v>453.82</v>
      </c>
      <c r="J324" s="130">
        <f>SUMIF(Takings!$B:$B,'2010'!$B324,Takings!J:J)</f>
        <v>15</v>
      </c>
      <c r="K324" s="130">
        <f t="shared" ref="K324:K329" si="185">IFERROR(SUM(G324,J324),0)</f>
        <v>55</v>
      </c>
      <c r="L324" s="129">
        <f t="shared" ref="L324:L329" si="186">IFERROR(MEDIAN(I324/J324),0)</f>
        <v>30.254666666666665</v>
      </c>
      <c r="M324" s="128">
        <f t="shared" ref="M324:M329" si="187">IFERROR(SUM(F324,I324)/K324,0)</f>
        <v>20.255818181818182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33" t="s">
        <v>723</v>
      </c>
      <c r="B325" s="132">
        <v>40505</v>
      </c>
      <c r="C325" s="129">
        <f>SUMIF(Takings!$B:$B,'2010'!$B325,Takings!C:C)</f>
        <v>694.02</v>
      </c>
      <c r="D325" s="119">
        <f>SUMIF(Takings!$B:$B,'2010'!$B325,Takings!D:D)</f>
        <v>0</v>
      </c>
      <c r="E325" s="119">
        <f>SUMIF(Takings!$B:$B,'2010'!$B325,Takings!E:E)</f>
        <v>0</v>
      </c>
      <c r="F325" s="128">
        <f>SUMIF(Takings!$B:$B,'2010'!$B325,Takings!F:F)</f>
        <v>445.55</v>
      </c>
      <c r="G325" s="131">
        <f>SUMIF(Takings!$B:$B,'2010'!$B325,Takings!G:G)</f>
        <v>36</v>
      </c>
      <c r="H325" s="128">
        <f t="shared" si="184"/>
        <v>12.37638888888889</v>
      </c>
      <c r="I325" s="129">
        <f>SUMIF(Takings!$B:$B,'2010'!$B325,Takings!I:I)</f>
        <v>248.47</v>
      </c>
      <c r="J325" s="130">
        <f>SUMIF(Takings!$B:$B,'2010'!$B325,Takings!J:J)</f>
        <v>7</v>
      </c>
      <c r="K325" s="130">
        <f t="shared" si="185"/>
        <v>43</v>
      </c>
      <c r="L325" s="129">
        <f t="shared" si="186"/>
        <v>35.495714285714286</v>
      </c>
      <c r="M325" s="128">
        <f t="shared" si="187"/>
        <v>16.14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33" t="s">
        <v>723</v>
      </c>
      <c r="B326" s="132">
        <v>40506</v>
      </c>
      <c r="C326" s="129">
        <f>SUMIF(Takings!$B:$B,'2010'!$B326,Takings!C:C)</f>
        <v>1183.83</v>
      </c>
      <c r="D326" s="119">
        <f>SUMIF(Takings!$B:$B,'2010'!$B326,Takings!D:D)</f>
        <v>0</v>
      </c>
      <c r="E326" s="119">
        <f>SUMIF(Takings!$B:$B,'2010'!$B326,Takings!E:E)</f>
        <v>0</v>
      </c>
      <c r="F326" s="128">
        <f>SUMIF(Takings!$B:$B,'2010'!$B326,Takings!F:F)</f>
        <v>843.55</v>
      </c>
      <c r="G326" s="131">
        <f>SUMIF(Takings!$B:$B,'2010'!$B326,Takings!G:G)</f>
        <v>38</v>
      </c>
      <c r="H326" s="128">
        <f t="shared" si="184"/>
        <v>22.198684210526313</v>
      </c>
      <c r="I326" s="129">
        <f>SUMIF(Takings!$B:$B,'2010'!$B326,Takings!I:I)</f>
        <v>340.28</v>
      </c>
      <c r="J326" s="130">
        <f>SUMIF(Takings!$B:$B,'2010'!$B326,Takings!J:J)</f>
        <v>10</v>
      </c>
      <c r="K326" s="130">
        <f t="shared" si="185"/>
        <v>48</v>
      </c>
      <c r="L326" s="129">
        <f t="shared" si="186"/>
        <v>34.027999999999999</v>
      </c>
      <c r="M326" s="128">
        <f t="shared" si="187"/>
        <v>24.663124999999997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33" t="s">
        <v>723</v>
      </c>
      <c r="B327" s="132">
        <v>40507</v>
      </c>
      <c r="C327" s="129">
        <f>SUMIF(Takings!$B:$B,'2010'!$B327,Takings!C:C)</f>
        <v>1111.02</v>
      </c>
      <c r="D327" s="119">
        <f>SUMIF(Takings!$B:$B,'2010'!$B327,Takings!D:D)</f>
        <v>0</v>
      </c>
      <c r="E327" s="119">
        <f>SUMIF(Takings!$B:$B,'2010'!$B327,Takings!E:E)</f>
        <v>0</v>
      </c>
      <c r="F327" s="128">
        <f>SUMIF(Takings!$B:$B,'2010'!$B327,Takings!F:F)</f>
        <v>713.35</v>
      </c>
      <c r="G327" s="131">
        <f>SUMIF(Takings!$B:$B,'2010'!$B327,Takings!G:G)</f>
        <v>40</v>
      </c>
      <c r="H327" s="128">
        <f t="shared" si="184"/>
        <v>17.833750000000002</v>
      </c>
      <c r="I327" s="129">
        <f>SUMIF(Takings!$B:$B,'2010'!$B327,Takings!I:I)</f>
        <v>397.67</v>
      </c>
      <c r="J327" s="130">
        <f>SUMIF(Takings!$B:$B,'2010'!$B327,Takings!J:J)</f>
        <v>7</v>
      </c>
      <c r="K327" s="130">
        <f t="shared" si="185"/>
        <v>47</v>
      </c>
      <c r="L327" s="129">
        <f t="shared" si="186"/>
        <v>56.81</v>
      </c>
      <c r="M327" s="128">
        <f t="shared" si="187"/>
        <v>23.63872340425532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33" t="s">
        <v>723</v>
      </c>
      <c r="B328" s="132">
        <v>40508</v>
      </c>
      <c r="C328" s="129">
        <f>SUMIF(Takings!$B:$B,'2010'!$B328,Takings!C:C)</f>
        <v>1952.89</v>
      </c>
      <c r="D328" s="119">
        <f>SUMIF(Takings!$B:$B,'2010'!$B328,Takings!D:D)</f>
        <v>0</v>
      </c>
      <c r="E328" s="119">
        <f>SUMIF(Takings!$B:$B,'2010'!$B328,Takings!E:E)</f>
        <v>0</v>
      </c>
      <c r="F328" s="128">
        <f>SUMIF(Takings!$B:$B,'2010'!$B328,Takings!F:F)</f>
        <v>1145.0999999999999</v>
      </c>
      <c r="G328" s="131">
        <f>SUMIF(Takings!$B:$B,'2010'!$B328,Takings!G:G)</f>
        <v>45</v>
      </c>
      <c r="H328" s="128">
        <f t="shared" si="184"/>
        <v>25.446666666666665</v>
      </c>
      <c r="I328" s="129">
        <f>SUMIF(Takings!$B:$B,'2010'!$B328,Takings!I:I)</f>
        <v>807.79</v>
      </c>
      <c r="J328" s="130">
        <f>SUMIF(Takings!$B:$B,'2010'!$B328,Takings!J:J)</f>
        <v>13</v>
      </c>
      <c r="K328" s="130">
        <f t="shared" si="185"/>
        <v>58</v>
      </c>
      <c r="L328" s="129">
        <f t="shared" si="186"/>
        <v>62.137692307692305</v>
      </c>
      <c r="M328" s="128">
        <f t="shared" si="187"/>
        <v>33.670517241379308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33" t="s">
        <v>723</v>
      </c>
      <c r="B329" s="132">
        <v>40509</v>
      </c>
      <c r="C329" s="129">
        <f>SUMIF(Takings!$B:$B,'2010'!$B329,Takings!C:C)</f>
        <v>1035.52</v>
      </c>
      <c r="D329" s="119">
        <f>SUMIF(Takings!$B:$B,'2010'!$B329,Takings!D:D)</f>
        <v>0</v>
      </c>
      <c r="E329" s="119">
        <f>SUMIF(Takings!$B:$B,'2010'!$B329,Takings!E:E)</f>
        <v>0</v>
      </c>
      <c r="F329" s="128">
        <f>SUMIF(Takings!$B:$B,'2010'!$B329,Takings!F:F)</f>
        <v>464.7</v>
      </c>
      <c r="G329" s="131">
        <f>SUMIF(Takings!$B:$B,'2010'!$B329,Takings!G:G)</f>
        <v>29</v>
      </c>
      <c r="H329" s="128">
        <f t="shared" si="184"/>
        <v>16.024137931034481</v>
      </c>
      <c r="I329" s="129">
        <f>SUMIF(Takings!$B:$B,'2010'!$B329,Takings!I:I)</f>
        <v>570.82000000000005</v>
      </c>
      <c r="J329" s="130">
        <f>SUMIF(Takings!$B:$B,'2010'!$B329,Takings!J:J)</f>
        <v>12</v>
      </c>
      <c r="K329" s="130">
        <f t="shared" si="185"/>
        <v>41</v>
      </c>
      <c r="L329" s="129">
        <f t="shared" si="186"/>
        <v>47.568333333333335</v>
      </c>
      <c r="M329" s="128">
        <f t="shared" si="187"/>
        <v>25.25658536585366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40510</v>
      </c>
      <c r="C330" s="119">
        <f>SUM(C324:C329)</f>
        <v>7091.35</v>
      </c>
      <c r="D330" s="119">
        <f>VLOOKUP($B330,Takings!$B:$P,3,0)</f>
        <v>3300.06</v>
      </c>
      <c r="E330" s="122">
        <f>SUM(C330:D330)</f>
        <v>10391.41</v>
      </c>
      <c r="F330" s="118"/>
      <c r="G330" s="121">
        <f>SUM(G324:G329)</f>
        <v>228</v>
      </c>
      <c r="H330" s="118">
        <f>AVERAGE(H324:H329)</f>
        <v>18.397646282852723</v>
      </c>
      <c r="I330" s="119">
        <f>SUM(I324:I329)</f>
        <v>2818.85</v>
      </c>
      <c r="J330" s="120">
        <f>SUM(J324:J329)</f>
        <v>64</v>
      </c>
      <c r="K330" s="120">
        <f>SUM(G330,J330)</f>
        <v>292</v>
      </c>
      <c r="L330" s="119">
        <f>AVERAGE(L324:L329)</f>
        <v>44.382401098901106</v>
      </c>
      <c r="M330" s="118">
        <f>AVERAGE(M324:M329)</f>
        <v>23.937461532217743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33" t="s">
        <v>725</v>
      </c>
      <c r="B331" s="132">
        <v>40511</v>
      </c>
      <c r="C331" s="129">
        <f>SUMIF(Takings!$B:$B,'2010'!$B331,Takings!C:C)</f>
        <v>1217.6300000000001</v>
      </c>
      <c r="D331" s="119">
        <f>SUMIF(Takings!$B:$B,'2010'!$B331,Takings!D:D)</f>
        <v>0</v>
      </c>
      <c r="E331" s="119">
        <f>SUMIF(Takings!$B:$B,'2010'!$B331,Takings!E:E)</f>
        <v>0</v>
      </c>
      <c r="F331" s="128">
        <f>SUMIF(Takings!$B:$B,'2010'!$B331,Takings!F:F)</f>
        <v>496.75</v>
      </c>
      <c r="G331" s="131">
        <f>SUMIF(Takings!$B:$B,'2010'!$B331,Takings!G:G)</f>
        <v>28</v>
      </c>
      <c r="H331" s="128">
        <f t="shared" ref="H331:H336" si="188">IFERROR(F331/G331,0)</f>
        <v>17.741071428571427</v>
      </c>
      <c r="I331" s="129">
        <f>SUMIF(Takings!$B:$B,'2010'!$B331,Takings!I:I)</f>
        <v>720.88</v>
      </c>
      <c r="J331" s="130">
        <f>SUMIF(Takings!$B:$B,'2010'!$B331,Takings!J:J)</f>
        <v>12</v>
      </c>
      <c r="K331" s="130">
        <f t="shared" ref="K331:K336" si="189">IFERROR(SUM(G331,J331),0)</f>
        <v>40</v>
      </c>
      <c r="L331" s="129">
        <f t="shared" ref="L331:L336" si="190">IFERROR(MEDIAN(I331/J331),0)</f>
        <v>60.073333333333331</v>
      </c>
      <c r="M331" s="128">
        <f t="shared" ref="M331:M336" si="191">IFERROR(SUM(F331,I331)/K331,0)</f>
        <v>30.440750000000001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33" t="s">
        <v>725</v>
      </c>
      <c r="B332" s="132">
        <v>40512</v>
      </c>
      <c r="C332" s="129">
        <f>SUMIF(Takings!$B:$B,'2010'!$B332,Takings!C:C)</f>
        <v>1002.96</v>
      </c>
      <c r="D332" s="119">
        <f>SUMIF(Takings!$B:$B,'2010'!$B332,Takings!D:D)</f>
        <v>0</v>
      </c>
      <c r="E332" s="119">
        <f>SUMIF(Takings!$B:$B,'2010'!$B332,Takings!E:E)</f>
        <v>0</v>
      </c>
      <c r="F332" s="128">
        <f>SUMIF(Takings!$B:$B,'2010'!$B332,Takings!F:F)</f>
        <v>751</v>
      </c>
      <c r="G332" s="131">
        <f>SUMIF(Takings!$B:$B,'2010'!$B332,Takings!G:G)</f>
        <v>45</v>
      </c>
      <c r="H332" s="128">
        <f t="shared" si="188"/>
        <v>16.68888888888889</v>
      </c>
      <c r="I332" s="129">
        <f>SUMIF(Takings!$B:$B,'2010'!$B332,Takings!I:I)</f>
        <v>251.96</v>
      </c>
      <c r="J332" s="130">
        <f>SUMIF(Takings!$B:$B,'2010'!$B332,Takings!J:J)</f>
        <v>6</v>
      </c>
      <c r="K332" s="130">
        <f t="shared" si="189"/>
        <v>51</v>
      </c>
      <c r="L332" s="129">
        <f t="shared" si="190"/>
        <v>41.993333333333332</v>
      </c>
      <c r="M332" s="128">
        <f t="shared" si="191"/>
        <v>19.665882352941178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33" t="s">
        <v>725</v>
      </c>
      <c r="B333" s="132">
        <v>40513</v>
      </c>
      <c r="C333" s="129">
        <f>SUMIF(Takings!$B:$B,'2010'!$B333,Takings!C:C)</f>
        <v>1117.52</v>
      </c>
      <c r="D333" s="119">
        <f>SUMIF(Takings!$B:$B,'2010'!$B333,Takings!D:D)</f>
        <v>0</v>
      </c>
      <c r="E333" s="119">
        <f>SUMIF(Takings!$B:$B,'2010'!$B333,Takings!E:E)</f>
        <v>0</v>
      </c>
      <c r="F333" s="128">
        <f>SUMIF(Takings!$B:$B,'2010'!$B333,Takings!F:F)</f>
        <v>748</v>
      </c>
      <c r="G333" s="131">
        <f>SUMIF(Takings!$B:$B,'2010'!$B333,Takings!G:G)</f>
        <v>30</v>
      </c>
      <c r="H333" s="128">
        <f t="shared" si="188"/>
        <v>24.933333333333334</v>
      </c>
      <c r="I333" s="129">
        <f>SUMIF(Takings!$B:$B,'2010'!$B333,Takings!I:I)</f>
        <v>369.52</v>
      </c>
      <c r="J333" s="130">
        <f>SUMIF(Takings!$B:$B,'2010'!$B333,Takings!J:J)</f>
        <v>9</v>
      </c>
      <c r="K333" s="130">
        <f t="shared" si="189"/>
        <v>39</v>
      </c>
      <c r="L333" s="129">
        <f t="shared" si="190"/>
        <v>41.057777777777773</v>
      </c>
      <c r="M333" s="128">
        <f t="shared" si="191"/>
        <v>28.654358974358974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33" t="s">
        <v>725</v>
      </c>
      <c r="B334" s="132">
        <v>40514</v>
      </c>
      <c r="C334" s="129">
        <f>SUMIF(Takings!$B:$B,'2010'!$B334,Takings!C:C)</f>
        <v>1662.84</v>
      </c>
      <c r="D334" s="119">
        <f>SUMIF(Takings!$B:$B,'2010'!$B334,Takings!D:D)</f>
        <v>0</v>
      </c>
      <c r="E334" s="119">
        <f>SUMIF(Takings!$B:$B,'2010'!$B334,Takings!E:E)</f>
        <v>0</v>
      </c>
      <c r="F334" s="128">
        <f>SUMIF(Takings!$B:$B,'2010'!$B334,Takings!F:F)</f>
        <v>1025.5</v>
      </c>
      <c r="G334" s="131">
        <f>SUMIF(Takings!$B:$B,'2010'!$B334,Takings!G:G)</f>
        <v>44</v>
      </c>
      <c r="H334" s="128">
        <f t="shared" si="188"/>
        <v>23.306818181818183</v>
      </c>
      <c r="I334" s="129">
        <f>SUMIF(Takings!$B:$B,'2010'!$B334,Takings!I:I)</f>
        <v>637.34</v>
      </c>
      <c r="J334" s="130">
        <f>SUMIF(Takings!$B:$B,'2010'!$B334,Takings!J:J)</f>
        <v>7</v>
      </c>
      <c r="K334" s="130">
        <f t="shared" si="189"/>
        <v>51</v>
      </c>
      <c r="L334" s="129">
        <f t="shared" si="190"/>
        <v>91.048571428571435</v>
      </c>
      <c r="M334" s="128">
        <f t="shared" si="191"/>
        <v>32.604705882352945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33" t="s">
        <v>725</v>
      </c>
      <c r="B335" s="132">
        <v>40515</v>
      </c>
      <c r="C335" s="129">
        <f>SUMIF(Takings!$B:$B,'2010'!$B335,Takings!C:C)</f>
        <v>2220.0500000000002</v>
      </c>
      <c r="D335" s="119">
        <f>SUMIF(Takings!$B:$B,'2010'!$B335,Takings!D:D)</f>
        <v>0</v>
      </c>
      <c r="E335" s="119">
        <f>SUMIF(Takings!$B:$B,'2010'!$B335,Takings!E:E)</f>
        <v>0</v>
      </c>
      <c r="F335" s="128">
        <f>SUMIF(Takings!$B:$B,'2010'!$B335,Takings!F:F)</f>
        <v>1192.75</v>
      </c>
      <c r="G335" s="131">
        <f>SUMIF(Takings!$B:$B,'2010'!$B335,Takings!G:G)</f>
        <v>43</v>
      </c>
      <c r="H335" s="128">
        <f t="shared" si="188"/>
        <v>27.738372093023255</v>
      </c>
      <c r="I335" s="129">
        <f>SUMIF(Takings!$B:$B,'2010'!$B335,Takings!I:I)</f>
        <v>1027.3</v>
      </c>
      <c r="J335" s="130">
        <f>SUMIF(Takings!$B:$B,'2010'!$B335,Takings!J:J)</f>
        <v>16</v>
      </c>
      <c r="K335" s="130">
        <f t="shared" si="189"/>
        <v>59</v>
      </c>
      <c r="L335" s="129">
        <f t="shared" si="190"/>
        <v>64.206249999999997</v>
      </c>
      <c r="M335" s="128">
        <f t="shared" si="191"/>
        <v>37.627966101694916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33" t="s">
        <v>725</v>
      </c>
      <c r="B336" s="132">
        <v>40516</v>
      </c>
      <c r="C336" s="129">
        <f>SUMIF(Takings!$B:$B,'2010'!$B336,Takings!C:C)</f>
        <v>1340.16</v>
      </c>
      <c r="D336" s="119">
        <f>SUMIF(Takings!$B:$B,'2010'!$B336,Takings!D:D)</f>
        <v>0</v>
      </c>
      <c r="E336" s="119">
        <f>SUMIF(Takings!$B:$B,'2010'!$B336,Takings!E:E)</f>
        <v>0</v>
      </c>
      <c r="F336" s="128">
        <f>SUMIF(Takings!$B:$B,'2010'!$B336,Takings!F:F)</f>
        <v>732.9</v>
      </c>
      <c r="G336" s="131">
        <f>SUMIF(Takings!$B:$B,'2010'!$B336,Takings!G:G)</f>
        <v>27</v>
      </c>
      <c r="H336" s="128">
        <f t="shared" si="188"/>
        <v>27.144444444444442</v>
      </c>
      <c r="I336" s="129">
        <f>SUMIF(Takings!$B:$B,'2010'!$B336,Takings!I:I)</f>
        <v>607.26</v>
      </c>
      <c r="J336" s="130">
        <f>SUMIF(Takings!$B:$B,'2010'!$B336,Takings!J:J)</f>
        <v>9</v>
      </c>
      <c r="K336" s="130">
        <f t="shared" si="189"/>
        <v>36</v>
      </c>
      <c r="L336" s="129">
        <f t="shared" si="190"/>
        <v>67.473333333333329</v>
      </c>
      <c r="M336" s="128">
        <f t="shared" si="191"/>
        <v>37.226666666666659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40517</v>
      </c>
      <c r="C337" s="119">
        <f>SUM(C331:C336)</f>
        <v>8561.16</v>
      </c>
      <c r="D337" s="119">
        <f>VLOOKUP($B337,Takings!$B:$P,3,0)</f>
        <v>2938.03</v>
      </c>
      <c r="E337" s="122">
        <f>SUM(C337:D337)</f>
        <v>11499.19</v>
      </c>
      <c r="F337" s="118"/>
      <c r="G337" s="121">
        <f>SUM(G331:G336)</f>
        <v>217</v>
      </c>
      <c r="H337" s="118">
        <f>AVERAGE(H331:H336)</f>
        <v>22.925488061679925</v>
      </c>
      <c r="I337" s="119">
        <f>SUM(I331:I336)</f>
        <v>3614.26</v>
      </c>
      <c r="J337" s="120">
        <f>SUM(J331:J336)</f>
        <v>59</v>
      </c>
      <c r="K337" s="120">
        <f>SUM(G337,J337)</f>
        <v>276</v>
      </c>
      <c r="L337" s="119">
        <f>AVERAGE(L331:L336)</f>
        <v>60.975433201058195</v>
      </c>
      <c r="M337" s="118">
        <f>AVERAGE(M331:M336)</f>
        <v>31.036721663002442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33" t="s">
        <v>726</v>
      </c>
      <c r="B338" s="132">
        <v>40518</v>
      </c>
      <c r="C338" s="129">
        <f>SUMIF(Takings!$B:$B,'2010'!$B338,Takings!C:C)</f>
        <v>1220.73</v>
      </c>
      <c r="D338" s="119">
        <f>SUMIF(Takings!$B:$B,'2010'!$B338,Takings!D:D)</f>
        <v>0</v>
      </c>
      <c r="E338" s="119">
        <f>SUMIF(Takings!$B:$B,'2010'!$B338,Takings!E:E)</f>
        <v>0</v>
      </c>
      <c r="F338" s="128">
        <f>SUMIF(Takings!$B:$B,'2010'!$B338,Takings!F:F)</f>
        <v>458.25</v>
      </c>
      <c r="G338" s="131">
        <f>SUMIF(Takings!$B:$B,'2010'!$B338,Takings!G:G)</f>
        <v>28</v>
      </c>
      <c r="H338" s="128">
        <f t="shared" ref="H338:H343" si="192">IFERROR(F338/G338,0)</f>
        <v>16.366071428571427</v>
      </c>
      <c r="I338" s="129">
        <f>SUMIF(Takings!$B:$B,'2010'!$B338,Takings!I:I)</f>
        <v>762.48</v>
      </c>
      <c r="J338" s="130">
        <f>SUMIF(Takings!$B:$B,'2010'!$B338,Takings!J:J)</f>
        <v>10</v>
      </c>
      <c r="K338" s="130">
        <f t="shared" ref="K338:K343" si="193">IFERROR(SUM(G338,J338),0)</f>
        <v>38</v>
      </c>
      <c r="L338" s="129">
        <f t="shared" ref="L338:L343" si="194">IFERROR(MEDIAN(I338/J338),0)</f>
        <v>76.248000000000005</v>
      </c>
      <c r="M338" s="128">
        <f t="shared" ref="M338:M343" si="195">IFERROR(SUM(F338,I338)/K338,0)</f>
        <v>32.124473684210528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33" t="s">
        <v>726</v>
      </c>
      <c r="B339" s="132">
        <v>40519</v>
      </c>
      <c r="C339" s="129">
        <f>SUMIF(Takings!$B:$B,'2010'!$B339,Takings!C:C)</f>
        <v>835.05</v>
      </c>
      <c r="D339" s="119">
        <f>SUMIF(Takings!$B:$B,'2010'!$B339,Takings!D:D)</f>
        <v>0</v>
      </c>
      <c r="E339" s="119">
        <f>SUMIF(Takings!$B:$B,'2010'!$B339,Takings!E:E)</f>
        <v>0</v>
      </c>
      <c r="F339" s="128">
        <f>SUMIF(Takings!$B:$B,'2010'!$B339,Takings!F:F)</f>
        <v>374.1</v>
      </c>
      <c r="G339" s="131">
        <f>SUMIF(Takings!$B:$B,'2010'!$B339,Takings!G:G)</f>
        <v>33</v>
      </c>
      <c r="H339" s="128">
        <f t="shared" si="192"/>
        <v>11.336363636363638</v>
      </c>
      <c r="I339" s="129">
        <f>SUMIF(Takings!$B:$B,'2010'!$B339,Takings!I:I)</f>
        <v>460.95</v>
      </c>
      <c r="J339" s="130">
        <f>SUMIF(Takings!$B:$B,'2010'!$B339,Takings!J:J)</f>
        <v>10</v>
      </c>
      <c r="K339" s="130">
        <f t="shared" si="193"/>
        <v>43</v>
      </c>
      <c r="L339" s="129">
        <f t="shared" si="194"/>
        <v>46.094999999999999</v>
      </c>
      <c r="M339" s="128">
        <f t="shared" si="195"/>
        <v>19.419767441860465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33" t="s">
        <v>726</v>
      </c>
      <c r="B340" s="132">
        <v>40520</v>
      </c>
      <c r="C340" s="129">
        <f>SUMIF(Takings!$B:$B,'2010'!$B340,Takings!C:C)</f>
        <v>1705.23</v>
      </c>
      <c r="D340" s="119">
        <f>SUMIF(Takings!$B:$B,'2010'!$B340,Takings!D:D)</f>
        <v>0</v>
      </c>
      <c r="E340" s="119">
        <f>SUMIF(Takings!$B:$B,'2010'!$B340,Takings!E:E)</f>
        <v>0</v>
      </c>
      <c r="F340" s="128">
        <f>SUMIF(Takings!$B:$B,'2010'!$B340,Takings!F:F)</f>
        <v>872.95</v>
      </c>
      <c r="G340" s="131">
        <f>SUMIF(Takings!$B:$B,'2010'!$B340,Takings!G:G)</f>
        <v>38</v>
      </c>
      <c r="H340" s="128">
        <f t="shared" si="192"/>
        <v>22.972368421052632</v>
      </c>
      <c r="I340" s="129">
        <f>SUMIF(Takings!$B:$B,'2010'!$B340,Takings!I:I)</f>
        <v>832.28</v>
      </c>
      <c r="J340" s="130">
        <f>SUMIF(Takings!$B:$B,'2010'!$B340,Takings!J:J)</f>
        <v>15</v>
      </c>
      <c r="K340" s="130">
        <f t="shared" si="193"/>
        <v>53</v>
      </c>
      <c r="L340" s="129">
        <f t="shared" si="194"/>
        <v>55.48533333333333</v>
      </c>
      <c r="M340" s="128">
        <f t="shared" si="195"/>
        <v>32.174150943396228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33" t="s">
        <v>726</v>
      </c>
      <c r="B341" s="132">
        <v>40521</v>
      </c>
      <c r="C341" s="129">
        <f>SUMIF(Takings!$B:$B,'2010'!$B341,Takings!C:C)</f>
        <v>817.88</v>
      </c>
      <c r="D341" s="119">
        <f>SUMIF(Takings!$B:$B,'2010'!$B341,Takings!D:D)</f>
        <v>0</v>
      </c>
      <c r="E341" s="119">
        <f>SUMIF(Takings!$B:$B,'2010'!$B341,Takings!E:E)</f>
        <v>0</v>
      </c>
      <c r="F341" s="128">
        <f>SUMIF(Takings!$B:$B,'2010'!$B341,Takings!F:F)</f>
        <v>743.45</v>
      </c>
      <c r="G341" s="131">
        <f>SUMIF(Takings!$B:$B,'2010'!$B341,Takings!G:G)</f>
        <v>31</v>
      </c>
      <c r="H341" s="128">
        <f t="shared" si="192"/>
        <v>23.982258064516131</v>
      </c>
      <c r="I341" s="129">
        <f>SUMIF(Takings!$B:$B,'2010'!$B341,Takings!I:I)</f>
        <v>74.430000000000007</v>
      </c>
      <c r="J341" s="130">
        <f>SUMIF(Takings!$B:$B,'2010'!$B341,Takings!J:J)</f>
        <v>3</v>
      </c>
      <c r="K341" s="130">
        <f t="shared" si="193"/>
        <v>34</v>
      </c>
      <c r="L341" s="129">
        <f t="shared" si="194"/>
        <v>24.810000000000002</v>
      </c>
      <c r="M341" s="128">
        <f t="shared" si="195"/>
        <v>24.055294117647062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33" t="s">
        <v>726</v>
      </c>
      <c r="B342" s="132">
        <v>40522</v>
      </c>
      <c r="C342" s="129">
        <f>SUMIF(Takings!$B:$B,'2010'!$B342,Takings!C:C)</f>
        <v>1879.73</v>
      </c>
      <c r="D342" s="119">
        <f>SUMIF(Takings!$B:$B,'2010'!$B342,Takings!D:D)</f>
        <v>0</v>
      </c>
      <c r="E342" s="119">
        <f>SUMIF(Takings!$B:$B,'2010'!$B342,Takings!E:E)</f>
        <v>0</v>
      </c>
      <c r="F342" s="128">
        <f>SUMIF(Takings!$B:$B,'2010'!$B342,Takings!F:F)</f>
        <v>1080.3</v>
      </c>
      <c r="G342" s="131">
        <f>SUMIF(Takings!$B:$B,'2010'!$B342,Takings!G:G)</f>
        <v>40</v>
      </c>
      <c r="H342" s="128">
        <f t="shared" si="192"/>
        <v>27.0075</v>
      </c>
      <c r="I342" s="129">
        <f>SUMIF(Takings!$B:$B,'2010'!$B342,Takings!I:I)</f>
        <v>799.43</v>
      </c>
      <c r="J342" s="130">
        <f>SUMIF(Takings!$B:$B,'2010'!$B342,Takings!J:J)</f>
        <v>8</v>
      </c>
      <c r="K342" s="130">
        <f t="shared" si="193"/>
        <v>48</v>
      </c>
      <c r="L342" s="129">
        <f t="shared" si="194"/>
        <v>99.928749999999994</v>
      </c>
      <c r="M342" s="128">
        <f t="shared" si="195"/>
        <v>39.161041666666669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33" t="s">
        <v>726</v>
      </c>
      <c r="B343" s="132">
        <v>40523</v>
      </c>
      <c r="C343" s="129">
        <f>SUMIF(Takings!$B:$B,'2010'!$B343,Takings!C:C)</f>
        <v>2998.86</v>
      </c>
      <c r="D343" s="119">
        <f>SUMIF(Takings!$B:$B,'2010'!$B343,Takings!D:D)</f>
        <v>0</v>
      </c>
      <c r="E343" s="119">
        <f>SUMIF(Takings!$B:$B,'2010'!$B343,Takings!E:E)</f>
        <v>0</v>
      </c>
      <c r="F343" s="128">
        <f>SUMIF(Takings!$B:$B,'2010'!$B343,Takings!F:F)</f>
        <v>1227.5999999999999</v>
      </c>
      <c r="G343" s="131">
        <f>SUMIF(Takings!$B:$B,'2010'!$B343,Takings!G:G)</f>
        <v>51</v>
      </c>
      <c r="H343" s="128">
        <f t="shared" si="192"/>
        <v>24.070588235294117</v>
      </c>
      <c r="I343" s="129">
        <f>SUMIF(Takings!$B:$B,'2010'!$B343,Takings!I:I)</f>
        <v>1771.26</v>
      </c>
      <c r="J343" s="130">
        <f>SUMIF(Takings!$B:$B,'2010'!$B343,Takings!J:J)</f>
        <v>24</v>
      </c>
      <c r="K343" s="130">
        <f t="shared" si="193"/>
        <v>75</v>
      </c>
      <c r="L343" s="129">
        <f t="shared" si="194"/>
        <v>73.802499999999995</v>
      </c>
      <c r="M343" s="128">
        <f t="shared" si="195"/>
        <v>39.984799999999993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40524</v>
      </c>
      <c r="C344" s="119">
        <f>SUM(C338:C343)</f>
        <v>9457.48</v>
      </c>
      <c r="D344" s="119">
        <f>VLOOKUP($B344,Takings!$B:$P,3,0)</f>
        <v>2684.93</v>
      </c>
      <c r="E344" s="122">
        <f>SUM(C344:D344)</f>
        <v>12142.41</v>
      </c>
      <c r="F344" s="118"/>
      <c r="G344" s="121">
        <f>SUM(G338:G343)</f>
        <v>221</v>
      </c>
      <c r="H344" s="118">
        <f>AVERAGE(H338:H343)</f>
        <v>20.955858297632989</v>
      </c>
      <c r="I344" s="119">
        <f>SUM(I338:I343)</f>
        <v>4700.83</v>
      </c>
      <c r="J344" s="120">
        <f>SUM(J338:J343)</f>
        <v>70</v>
      </c>
      <c r="K344" s="120">
        <f>SUM(G344,J344)</f>
        <v>291</v>
      </c>
      <c r="L344" s="119">
        <f>AVERAGE(L338:L343)</f>
        <v>62.728263888888883</v>
      </c>
      <c r="M344" s="118">
        <f>AVERAGE(M338:M343)</f>
        <v>31.153254642296826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33" t="s">
        <v>727</v>
      </c>
      <c r="B345" s="132">
        <v>40525</v>
      </c>
      <c r="C345" s="129">
        <f>SUMIF(Takings!$B:$B,'2010'!$B345,Takings!C:C)</f>
        <v>1998.76</v>
      </c>
      <c r="D345" s="119">
        <f>SUMIF(Takings!$B:$B,'2010'!$B345,Takings!D:D)</f>
        <v>0</v>
      </c>
      <c r="E345" s="119">
        <f>SUMIF(Takings!$B:$B,'2010'!$B345,Takings!E:E)</f>
        <v>0</v>
      </c>
      <c r="F345" s="128">
        <f>SUMIF(Takings!$B:$B,'2010'!$B345,Takings!F:F)</f>
        <v>698.15</v>
      </c>
      <c r="G345" s="131">
        <f>SUMIF(Takings!$B:$B,'2010'!$B345,Takings!G:G)</f>
        <v>16</v>
      </c>
      <c r="H345" s="128">
        <f t="shared" ref="H345:H350" si="196">IFERROR(F345/G345,0)</f>
        <v>43.634374999999999</v>
      </c>
      <c r="I345" s="129">
        <f>SUMIF(Takings!$B:$B,'2010'!$B345,Takings!I:I)</f>
        <v>1300.6099999999999</v>
      </c>
      <c r="J345" s="130">
        <f>SUMIF(Takings!$B:$B,'2010'!$B345,Takings!J:J)</f>
        <v>13</v>
      </c>
      <c r="K345" s="130">
        <f t="shared" ref="K345:K350" si="197">IFERROR(SUM(G345,J345),0)</f>
        <v>29</v>
      </c>
      <c r="L345" s="129">
        <f t="shared" ref="L345:L350" si="198">IFERROR(MEDIAN(I345/J345),0)</f>
        <v>100.04692307692306</v>
      </c>
      <c r="M345" s="128">
        <f t="shared" ref="M345:M350" si="199">IFERROR(SUM(F345,I345)/K345,0)</f>
        <v>68.922758620689649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33" t="s">
        <v>727</v>
      </c>
      <c r="B346" s="132">
        <v>40526</v>
      </c>
      <c r="C346" s="129">
        <f>SUMIF(Takings!$B:$B,'2010'!$B346,Takings!C:C)</f>
        <v>1597.45</v>
      </c>
      <c r="D346" s="119">
        <f>SUMIF(Takings!$B:$B,'2010'!$B346,Takings!D:D)</f>
        <v>0</v>
      </c>
      <c r="E346" s="119">
        <f>SUMIF(Takings!$B:$B,'2010'!$B346,Takings!E:E)</f>
        <v>0</v>
      </c>
      <c r="F346" s="128">
        <f>SUMIF(Takings!$B:$B,'2010'!$B346,Takings!F:F)</f>
        <v>990.94</v>
      </c>
      <c r="G346" s="131">
        <f>SUMIF(Takings!$B:$B,'2010'!$B346,Takings!G:G)</f>
        <v>24</v>
      </c>
      <c r="H346" s="128">
        <f t="shared" si="196"/>
        <v>41.289166666666667</v>
      </c>
      <c r="I346" s="129">
        <f>SUMIF(Takings!$B:$B,'2010'!$B346,Takings!I:I)</f>
        <v>606.51</v>
      </c>
      <c r="J346" s="130">
        <f>SUMIF(Takings!$B:$B,'2010'!$B346,Takings!J:J)</f>
        <v>8</v>
      </c>
      <c r="K346" s="130">
        <f t="shared" si="197"/>
        <v>32</v>
      </c>
      <c r="L346" s="129">
        <f t="shared" si="198"/>
        <v>75.813749999999999</v>
      </c>
      <c r="M346" s="128">
        <f t="shared" si="199"/>
        <v>49.920312500000001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33" t="s">
        <v>727</v>
      </c>
      <c r="B347" s="132">
        <v>40527</v>
      </c>
      <c r="C347" s="129">
        <f>SUMIF(Takings!$B:$B,'2010'!$B347,Takings!C:C)</f>
        <v>2577.14</v>
      </c>
      <c r="D347" s="119">
        <f>SUMIF(Takings!$B:$B,'2010'!$B347,Takings!D:D)</f>
        <v>0</v>
      </c>
      <c r="E347" s="119">
        <f>SUMIF(Takings!$B:$B,'2010'!$B347,Takings!E:E)</f>
        <v>0</v>
      </c>
      <c r="F347" s="128">
        <f>SUMIF(Takings!$B:$B,'2010'!$B347,Takings!F:F)</f>
        <v>1348.76</v>
      </c>
      <c r="G347" s="131">
        <f>SUMIF(Takings!$B:$B,'2010'!$B347,Takings!G:G)</f>
        <v>39</v>
      </c>
      <c r="H347" s="128">
        <f t="shared" si="196"/>
        <v>34.583589743589741</v>
      </c>
      <c r="I347" s="129">
        <f>SUMIF(Takings!$B:$B,'2010'!$B347,Takings!I:I)</f>
        <v>1228.3800000000001</v>
      </c>
      <c r="J347" s="174">
        <f>SUMIF(Takings!$B:$B,'2010'!$B347,Takings!J:J)</f>
        <v>16</v>
      </c>
      <c r="K347" s="130">
        <f t="shared" si="197"/>
        <v>55</v>
      </c>
      <c r="L347" s="129">
        <f t="shared" si="198"/>
        <v>76.773750000000007</v>
      </c>
      <c r="M347" s="128">
        <f t="shared" si="199"/>
        <v>46.857090909090914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33" t="s">
        <v>727</v>
      </c>
      <c r="B348" s="132">
        <v>40528</v>
      </c>
      <c r="C348" s="129">
        <f>SUMIF(Takings!$B:$B,'2010'!$B348,Takings!C:C)</f>
        <v>2311.4</v>
      </c>
      <c r="D348" s="119">
        <f>SUMIF(Takings!$B:$B,'2010'!$B348,Takings!D:D)</f>
        <v>0</v>
      </c>
      <c r="E348" s="119">
        <f>SUMIF(Takings!$B:$B,'2010'!$B348,Takings!E:E)</f>
        <v>0</v>
      </c>
      <c r="F348" s="128">
        <f>SUMIF(Takings!$B:$B,'2010'!$B348,Takings!F:F)</f>
        <v>1438.35</v>
      </c>
      <c r="G348" s="131">
        <f>SUMIF(Takings!$B:$B,'2010'!$B348,Takings!G:G)</f>
        <v>43</v>
      </c>
      <c r="H348" s="128">
        <f t="shared" si="196"/>
        <v>33.449999999999996</v>
      </c>
      <c r="I348" s="129">
        <f>SUMIF(Takings!$B:$B,'2010'!$B348,Takings!I:I)</f>
        <v>873.05</v>
      </c>
      <c r="J348" s="130">
        <f>SUMIF(Takings!$B:$B,'2010'!$B348,Takings!J:J)</f>
        <v>11</v>
      </c>
      <c r="K348" s="130">
        <f t="shared" si="197"/>
        <v>54</v>
      </c>
      <c r="L348" s="129">
        <f t="shared" si="198"/>
        <v>79.36818181818181</v>
      </c>
      <c r="M348" s="128">
        <f t="shared" si="199"/>
        <v>42.803703703703697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33" t="s">
        <v>727</v>
      </c>
      <c r="B349" s="132">
        <v>40529</v>
      </c>
      <c r="C349" s="129">
        <f>SUMIF(Takings!$B:$B,'2010'!$B349,Takings!C:C)</f>
        <v>2257.9499999999998</v>
      </c>
      <c r="D349" s="119">
        <f>SUMIF(Takings!$B:$B,'2010'!$B349,Takings!D:D)</f>
        <v>0</v>
      </c>
      <c r="E349" s="119">
        <f>SUMIF(Takings!$B:$B,'2010'!$B349,Takings!E:E)</f>
        <v>0</v>
      </c>
      <c r="F349" s="128">
        <f>SUMIF(Takings!$B:$B,'2010'!$B349,Takings!F:F)</f>
        <v>1296.4000000000001</v>
      </c>
      <c r="G349" s="131">
        <f>SUMIF(Takings!$B:$B,'2010'!$B349,Takings!G:G)</f>
        <v>45</v>
      </c>
      <c r="H349" s="128">
        <f t="shared" si="196"/>
        <v>28.808888888888891</v>
      </c>
      <c r="I349" s="129">
        <f>SUMIF(Takings!$B:$B,'2010'!$B349,Takings!I:I)</f>
        <v>961.55</v>
      </c>
      <c r="J349" s="130">
        <f>SUMIF(Takings!$B:$B,'2010'!$B349,Takings!J:J)</f>
        <v>14</v>
      </c>
      <c r="K349" s="130">
        <f t="shared" si="197"/>
        <v>59</v>
      </c>
      <c r="L349" s="129">
        <f t="shared" si="198"/>
        <v>68.68214285714285</v>
      </c>
      <c r="M349" s="128">
        <f t="shared" si="199"/>
        <v>38.270338983050841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33" t="s">
        <v>727</v>
      </c>
      <c r="B350" s="132">
        <v>40530</v>
      </c>
      <c r="C350" s="129">
        <f>SUMIF(Takings!$B:$B,'2010'!$B350,Takings!C:C)</f>
        <v>2511.36</v>
      </c>
      <c r="D350" s="119">
        <f>SUMIF(Takings!$B:$B,'2010'!$B350,Takings!D:D)</f>
        <v>0</v>
      </c>
      <c r="E350" s="119">
        <f>SUMIF(Takings!$B:$B,'2010'!$B350,Takings!E:E)</f>
        <v>0</v>
      </c>
      <c r="F350" s="128">
        <f>SUMIF(Takings!$B:$B,'2010'!$B350,Takings!F:F)</f>
        <v>1393.75</v>
      </c>
      <c r="G350" s="131">
        <f>SUMIF(Takings!$B:$B,'2010'!$B350,Takings!G:G)</f>
        <v>33</v>
      </c>
      <c r="H350" s="128">
        <f t="shared" si="196"/>
        <v>42.234848484848484</v>
      </c>
      <c r="I350" s="129">
        <f>SUMIF(Takings!$B:$B,'2010'!$B350,Takings!I:I)</f>
        <v>1117.6099999999999</v>
      </c>
      <c r="J350" s="130">
        <f>SUMIF(Takings!$B:$B,'2010'!$B350,Takings!J:J)</f>
        <v>13</v>
      </c>
      <c r="K350" s="130">
        <f t="shared" si="197"/>
        <v>46</v>
      </c>
      <c r="L350" s="129">
        <f t="shared" si="198"/>
        <v>85.97</v>
      </c>
      <c r="M350" s="128">
        <f t="shared" si="199"/>
        <v>54.594782608695645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40531</v>
      </c>
      <c r="C351" s="119">
        <f>SUM(C345:C350)</f>
        <v>13254.060000000001</v>
      </c>
      <c r="D351" s="119">
        <f>VLOOKUP($B351,Takings!$B:$P,3,0)</f>
        <v>5202.96</v>
      </c>
      <c r="E351" s="122">
        <f>SUM(C351:D351)</f>
        <v>18457.02</v>
      </c>
      <c r="F351" s="118"/>
      <c r="G351" s="121">
        <f>SUM(G345:G350)</f>
        <v>200</v>
      </c>
      <c r="H351" s="118">
        <f>AVERAGE(H345:H350)</f>
        <v>37.333478130665632</v>
      </c>
      <c r="I351" s="119">
        <f>SUM(I345:I350)</f>
        <v>6087.71</v>
      </c>
      <c r="J351" s="120">
        <f>SUM(J345:J350)</f>
        <v>75</v>
      </c>
      <c r="K351" s="120">
        <f>SUM(G351,J351)</f>
        <v>275</v>
      </c>
      <c r="L351" s="119">
        <f>AVERAGE(L345:L350)</f>
        <v>81.109124625374633</v>
      </c>
      <c r="M351" s="118">
        <f>AVERAGE(M345:M350)</f>
        <v>50.228164554205115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33" t="s">
        <v>733</v>
      </c>
      <c r="B352" s="132">
        <v>40532</v>
      </c>
      <c r="C352" s="129">
        <f>SUMIF(Takings!$B:$B,'2010'!$B352,Takings!C:C)</f>
        <v>2167.5700000000002</v>
      </c>
      <c r="D352" s="119">
        <f>SUMIF(Takings!$B:$B,'2010'!$B352,Takings!D:D)</f>
        <v>0</v>
      </c>
      <c r="E352" s="119">
        <f>SUMIF(Takings!$B:$B,'2010'!$B352,Takings!E:E)</f>
        <v>0</v>
      </c>
      <c r="F352" s="128">
        <f>SUMIF(Takings!$B:$B,'2010'!$B352,Takings!F:F)</f>
        <v>1149.1500000000001</v>
      </c>
      <c r="G352" s="131">
        <f>SUMIF(Takings!$B:$B,'2010'!$B352,Takings!G:G)</f>
        <v>32</v>
      </c>
      <c r="H352" s="128">
        <f t="shared" ref="H352:H357" si="200">IFERROR(F352/G352,0)</f>
        <v>35.910937500000003</v>
      </c>
      <c r="I352" s="129">
        <f>SUMIF(Takings!$B:$B,'2010'!$B352,Takings!I:I)</f>
        <v>1018.42</v>
      </c>
      <c r="J352" s="130">
        <f>SUMIF(Takings!$B:$B,'2010'!$B352,Takings!J:J)</f>
        <v>13</v>
      </c>
      <c r="K352" s="130">
        <f t="shared" ref="K352:K357" si="201">IFERROR(SUM(G352,J352),0)</f>
        <v>45</v>
      </c>
      <c r="L352" s="129">
        <f t="shared" ref="L352:L357" si="202">IFERROR(MEDIAN(I352/J352),0)</f>
        <v>78.34</v>
      </c>
      <c r="M352" s="128">
        <f t="shared" ref="M352:M357" si="203">IFERROR(SUM(F352,I352)/K352,0)</f>
        <v>48.168222222222226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33" t="s">
        <v>733</v>
      </c>
      <c r="B353" s="132">
        <v>40533</v>
      </c>
      <c r="C353" s="129">
        <f>SUMIF(Takings!$B:$B,'2010'!$B353,Takings!C:C)</f>
        <v>4373.28</v>
      </c>
      <c r="D353" s="119">
        <f>SUMIF(Takings!$B:$B,'2010'!$B353,Takings!D:D)</f>
        <v>0</v>
      </c>
      <c r="E353" s="119">
        <f>SUMIF(Takings!$B:$B,'2010'!$B353,Takings!E:E)</f>
        <v>0</v>
      </c>
      <c r="F353" s="128">
        <f>SUMIF(Takings!$B:$B,'2010'!$B353,Takings!F:F)</f>
        <v>1877.7</v>
      </c>
      <c r="G353" s="131">
        <f>SUMIF(Takings!$B:$B,'2010'!$B353,Takings!G:G)</f>
        <v>43</v>
      </c>
      <c r="H353" s="128">
        <f t="shared" si="200"/>
        <v>43.667441860465118</v>
      </c>
      <c r="I353" s="129">
        <f>SUMIF(Takings!$B:$B,'2010'!$B353,Takings!I:I)</f>
        <v>2495.58</v>
      </c>
      <c r="J353" s="130">
        <f>SUMIF(Takings!$B:$B,'2010'!$B353,Takings!J:J)</f>
        <v>23</v>
      </c>
      <c r="K353" s="130">
        <f t="shared" si="201"/>
        <v>66</v>
      </c>
      <c r="L353" s="129">
        <f t="shared" si="202"/>
        <v>108.50347826086956</v>
      </c>
      <c r="M353" s="128">
        <f t="shared" si="203"/>
        <v>66.261818181818171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33" t="s">
        <v>733</v>
      </c>
      <c r="B354" s="132">
        <v>40534</v>
      </c>
      <c r="C354" s="129">
        <f>SUMIF(Takings!$B:$B,'2010'!$B354,Takings!C:C)</f>
        <v>9685.67</v>
      </c>
      <c r="D354" s="119">
        <f>SUMIF(Takings!$B:$B,'2010'!$B354,Takings!D:D)</f>
        <v>0</v>
      </c>
      <c r="E354" s="119">
        <f>SUMIF(Takings!$B:$B,'2010'!$B354,Takings!E:E)</f>
        <v>0</v>
      </c>
      <c r="F354" s="128">
        <f>SUMIF(Takings!$B:$B,'2010'!$B354,Takings!F:F)</f>
        <v>2891.05</v>
      </c>
      <c r="G354" s="131">
        <f>SUMIF(Takings!$B:$B,'2010'!$B354,Takings!G:G)</f>
        <v>65</v>
      </c>
      <c r="H354" s="128">
        <f t="shared" si="200"/>
        <v>44.477692307692308</v>
      </c>
      <c r="I354" s="129">
        <f>SUMIF(Takings!$B:$B,'2010'!$B354,Takings!I:I)</f>
        <v>6794.62</v>
      </c>
      <c r="J354" s="130">
        <f>SUMIF(Takings!$B:$B,'2010'!$B354,Takings!J:J)</f>
        <v>37</v>
      </c>
      <c r="K354" s="130">
        <f t="shared" si="201"/>
        <v>102</v>
      </c>
      <c r="L354" s="129">
        <f t="shared" si="202"/>
        <v>183.63837837837838</v>
      </c>
      <c r="M354" s="128">
        <f t="shared" si="203"/>
        <v>94.957549019607839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33" t="s">
        <v>733</v>
      </c>
      <c r="B355" s="132">
        <v>40535</v>
      </c>
      <c r="C355" s="129">
        <f>SUMIF(Takings!$B:$B,'2010'!$B355,Takings!C:C)</f>
        <v>9454.9500000000007</v>
      </c>
      <c r="D355" s="119">
        <f>SUMIF(Takings!$B:$B,'2010'!$B355,Takings!D:D)</f>
        <v>0</v>
      </c>
      <c r="E355" s="119">
        <f>SUMIF(Takings!$B:$B,'2010'!$B355,Takings!E:E)</f>
        <v>0</v>
      </c>
      <c r="F355" s="128">
        <f>SUMIF(Takings!$B:$B,'2010'!$B355,Takings!F:F)</f>
        <v>4248.1499999999996</v>
      </c>
      <c r="G355" s="131">
        <f>SUMIF(Takings!$B:$B,'2010'!$B355,Takings!G:G)</f>
        <v>86</v>
      </c>
      <c r="H355" s="128">
        <f t="shared" si="200"/>
        <v>49.397093023255813</v>
      </c>
      <c r="I355" s="129">
        <f>SUMIF(Takings!$B:$B,'2010'!$B355,Takings!I:I)</f>
        <v>5206.8</v>
      </c>
      <c r="J355" s="130">
        <f>SUMIF(Takings!$B:$B,'2010'!$B355,Takings!J:J)</f>
        <v>50</v>
      </c>
      <c r="K355" s="130">
        <f t="shared" si="201"/>
        <v>136</v>
      </c>
      <c r="L355" s="129">
        <f t="shared" si="202"/>
        <v>104.13600000000001</v>
      </c>
      <c r="M355" s="128">
        <f t="shared" si="203"/>
        <v>69.521691176470597</v>
      </c>
      <c r="N355" s="127" t="str">
        <f>IF(VLOOKUP($B355,Takings!$B:$P,13,0)=0,"",VLOOKUP($B355,Takings!$B:$P,13,0))</f>
        <v/>
      </c>
      <c r="O355" s="126" t="str">
        <f>IF(VLOOKUP($B355,Takings!$B:$P,14,0)=0,"",VLOOKUP($B355,Takings!$B:$P,14,0))</f>
        <v/>
      </c>
      <c r="P355" s="125" t="str">
        <f>IF(VLOOKUP($B355,Takings!$B:$P,15,0)=0,"",VLOOKUP($B355,Takings!$B:$P,15,0))</f>
        <v/>
      </c>
    </row>
    <row r="356" spans="1:16" x14ac:dyDescent="0.35">
      <c r="A356" s="133" t="s">
        <v>733</v>
      </c>
      <c r="B356" s="132">
        <v>40536</v>
      </c>
      <c r="C356" s="129">
        <f>SUMIF(Takings!$B:$B,'2010'!$B356,Takings!C:C)</f>
        <v>4988.6400000000003</v>
      </c>
      <c r="D356" s="119">
        <f>SUMIF(Takings!$B:$B,'2010'!$B356,Takings!D:D)</f>
        <v>0</v>
      </c>
      <c r="E356" s="119">
        <f>SUMIF(Takings!$B:$B,'2010'!$B356,Takings!E:E)</f>
        <v>0</v>
      </c>
      <c r="F356" s="128">
        <f>SUMIF(Takings!$B:$B,'2010'!$B356,Takings!F:F)</f>
        <v>1795.08</v>
      </c>
      <c r="G356" s="131">
        <f>SUMIF(Takings!$B:$B,'2010'!$B356,Takings!G:G)</f>
        <v>21</v>
      </c>
      <c r="H356" s="128">
        <f t="shared" si="200"/>
        <v>85.47999999999999</v>
      </c>
      <c r="I356" s="129">
        <f>SUMIF(Takings!$B:$B,'2010'!$B356,Takings!I:I)</f>
        <v>3193.56</v>
      </c>
      <c r="J356" s="130">
        <f>SUMIF(Takings!$B:$B,'2010'!$B356,Takings!J:J)</f>
        <v>32</v>
      </c>
      <c r="K356" s="130">
        <f t="shared" si="201"/>
        <v>53</v>
      </c>
      <c r="L356" s="129">
        <f t="shared" si="202"/>
        <v>99.798749999999998</v>
      </c>
      <c r="M356" s="128">
        <f t="shared" si="203"/>
        <v>94.125283018867918</v>
      </c>
      <c r="N356" s="127" t="str">
        <f>IF(VLOOKUP($B356,Takings!$B:$P,13,0)=0,"",VLOOKUP($B356,Takings!$B:$P,13,0))</f>
        <v/>
      </c>
      <c r="O356" s="126" t="str">
        <f>IF(VLOOKUP($B356,Takings!$B:$P,14,0)=0,"",VLOOKUP($B356,Takings!$B:$P,14,0))</f>
        <v/>
      </c>
      <c r="P356" s="125" t="str">
        <f>IF(VLOOKUP($B356,Takings!$B:$P,15,0)=0,"",VLOOKUP($B356,Takings!$B:$P,15,0))</f>
        <v/>
      </c>
    </row>
    <row r="357" spans="1:16" x14ac:dyDescent="0.35">
      <c r="A357" s="143" t="s">
        <v>733</v>
      </c>
      <c r="B357" s="142">
        <v>40537</v>
      </c>
      <c r="C357" s="138">
        <f>SUMIF(Takings!$B:$B,'2010'!$B357,Takings!C:C)</f>
        <v>0</v>
      </c>
      <c r="D357" s="119">
        <f>SUMIF(Takings!$B:$B,'2010'!$B357,Takings!D:D)</f>
        <v>0</v>
      </c>
      <c r="E357" s="119">
        <f>SUMIF(Takings!$B:$B,'2010'!$B357,Takings!E:E)</f>
        <v>0</v>
      </c>
      <c r="F357" s="140">
        <f>SUMIF(Takings!$B:$B,'2010'!$B357,Takings!F:F)</f>
        <v>0</v>
      </c>
      <c r="G357" s="141">
        <f>SUMIF(Takings!$B:$B,'2010'!$B357,Takings!G:G)</f>
        <v>0</v>
      </c>
      <c r="H357" s="140">
        <f t="shared" si="200"/>
        <v>0</v>
      </c>
      <c r="I357" s="138">
        <f>SUMIF(Takings!$B:$B,'2010'!$B357,Takings!I:I)</f>
        <v>0</v>
      </c>
      <c r="J357" s="139">
        <f>SUMIF(Takings!$B:$B,'2010'!$B357,Takings!J:J)</f>
        <v>0</v>
      </c>
      <c r="K357" s="139">
        <f t="shared" si="201"/>
        <v>0</v>
      </c>
      <c r="L357" s="138">
        <f t="shared" si="202"/>
        <v>0</v>
      </c>
      <c r="M357" s="140">
        <f t="shared" si="203"/>
        <v>0</v>
      </c>
      <c r="N357" s="137" t="str">
        <f>IF(VLOOKUP($B357,Takings!$B:$P,13,0)=0,"",VLOOKUP($B357,Takings!$B:$P,13,0))</f>
        <v>CHRISTMAS DAY</v>
      </c>
      <c r="O357" s="136" t="str">
        <f>IF(VLOOKUP($B357,Takings!$B:$P,14,0)=0,"",VLOOKUP($B357,Takings!$B:$P,14,0))</f>
        <v/>
      </c>
      <c r="P357" s="135" t="str">
        <f>IF(VLOOKUP($B357,Takings!$B:$P,15,0)=0,"",VLOOKUP($B357,Takings!$B:$P,15,0))</f>
        <v/>
      </c>
    </row>
    <row r="358" spans="1:16" x14ac:dyDescent="0.35">
      <c r="A358" s="124"/>
      <c r="B358" s="123">
        <v>40538</v>
      </c>
      <c r="C358" s="119">
        <f>SUM(C352:C357)</f>
        <v>30670.11</v>
      </c>
      <c r="D358" s="119">
        <f>VLOOKUP($B358,Takings!$B:$P,3,0)</f>
        <v>4491.59</v>
      </c>
      <c r="E358" s="122">
        <f>SUM(C358:D358)</f>
        <v>35161.699999999997</v>
      </c>
      <c r="F358" s="118"/>
      <c r="G358" s="121">
        <f>SUM(G352:G357)</f>
        <v>247</v>
      </c>
      <c r="H358" s="118">
        <f>AVERAGE(H352:H357)</f>
        <v>43.155527448568876</v>
      </c>
      <c r="I358" s="119">
        <f>SUM(I352:I357)</f>
        <v>18708.98</v>
      </c>
      <c r="J358" s="120">
        <f>SUM(J352:J357)</f>
        <v>155</v>
      </c>
      <c r="K358" s="120">
        <f>SUM(G358,J358)</f>
        <v>402</v>
      </c>
      <c r="L358" s="119">
        <f>AVERAGE(L352:L357)</f>
        <v>95.736101106541341</v>
      </c>
      <c r="M358" s="118">
        <f>AVERAGE(M352:M357)</f>
        <v>62.172427269831132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43" t="s">
        <v>734</v>
      </c>
      <c r="B359" s="142">
        <v>40539</v>
      </c>
      <c r="C359" s="138">
        <f>SUMIF(Takings!$B:$B,'2010'!$B359,Takings!C:C)</f>
        <v>0</v>
      </c>
      <c r="D359" s="119">
        <f>SUMIF(Takings!$B:$B,'2010'!$B359,Takings!D:D)</f>
        <v>0</v>
      </c>
      <c r="E359" s="119">
        <f>SUMIF(Takings!$B:$B,'2010'!$B359,Takings!E:E)</f>
        <v>0</v>
      </c>
      <c r="F359" s="140">
        <f>SUMIF(Takings!$B:$B,'2010'!$B359,Takings!F:F)</f>
        <v>0</v>
      </c>
      <c r="G359" s="141">
        <f>SUMIF(Takings!$B:$B,'2010'!$B359,Takings!G:G)</f>
        <v>0</v>
      </c>
      <c r="H359" s="140">
        <f t="shared" ref="H359:H364" si="204">IFERROR(F359/G359,0)</f>
        <v>0</v>
      </c>
      <c r="I359" s="138">
        <f>SUMIF(Takings!$B:$B,'2010'!$B359,Takings!I:I)</f>
        <v>0</v>
      </c>
      <c r="J359" s="139">
        <f>SUMIF(Takings!$B:$B,'2010'!$B359,Takings!J:J)</f>
        <v>0</v>
      </c>
      <c r="K359" s="139">
        <f t="shared" ref="K359:K364" si="205">IFERROR(SUM(G359,J359),0)</f>
        <v>0</v>
      </c>
      <c r="L359" s="138">
        <f t="shared" ref="L359:L364" si="206">IFERROR(MEDIAN(I359/J359),0)</f>
        <v>0</v>
      </c>
      <c r="M359" s="140">
        <f t="shared" ref="M359:M364" si="207">IFERROR(SUM(F359,I359)/K359,0)</f>
        <v>0</v>
      </c>
      <c r="N359" s="137" t="str">
        <f>IF(VLOOKUP($B359,Takings!$B:$P,13,0)=0,"",VLOOKUP($B359,Takings!$B:$P,13,0))</f>
        <v>PUBLIC HOLIDAY</v>
      </c>
      <c r="O359" s="136" t="str">
        <f>IF(VLOOKUP($B359,Takings!$B:$P,14,0)=0,"",VLOOKUP($B359,Takings!$B:$P,14,0))</f>
        <v/>
      </c>
      <c r="P359" s="135" t="str">
        <f>IF(VLOOKUP($B359,Takings!$B:$P,15,0)=0,"",VLOOKUP($B359,Takings!$B:$P,15,0))</f>
        <v/>
      </c>
    </row>
    <row r="360" spans="1:16" x14ac:dyDescent="0.35">
      <c r="A360" s="182" t="s">
        <v>734</v>
      </c>
      <c r="B360" s="151">
        <v>40540</v>
      </c>
      <c r="C360" s="147">
        <f>SUMIF(Takings!$B:$B,'2010'!$B360,Takings!C:C)</f>
        <v>0</v>
      </c>
      <c r="D360" s="119">
        <f>SUMIF(Takings!$B:$B,'2010'!$B360,Takings!D:D)</f>
        <v>0</v>
      </c>
      <c r="E360" s="119">
        <f>SUMIF(Takings!$B:$B,'2010'!$B360,Takings!E:E)</f>
        <v>0</v>
      </c>
      <c r="F360" s="149">
        <f>SUMIF(Takings!$B:$B,'2010'!$B360,Takings!F:F)</f>
        <v>0</v>
      </c>
      <c r="G360" s="150">
        <f>SUMIF(Takings!$B:$B,'2010'!$B360,Takings!G:G)</f>
        <v>0</v>
      </c>
      <c r="H360" s="149">
        <f t="shared" si="204"/>
        <v>0</v>
      </c>
      <c r="I360" s="147">
        <f>SUMIF(Takings!$B:$B,'2010'!$B360,Takings!I:I)</f>
        <v>0</v>
      </c>
      <c r="J360" s="148">
        <f>SUMIF(Takings!$B:$B,'2010'!$B360,Takings!J:J)</f>
        <v>0</v>
      </c>
      <c r="K360" s="148">
        <f t="shared" si="205"/>
        <v>0</v>
      </c>
      <c r="L360" s="147">
        <f t="shared" si="206"/>
        <v>0</v>
      </c>
      <c r="M360" s="149">
        <f t="shared" si="207"/>
        <v>0</v>
      </c>
      <c r="N360" s="146" t="str">
        <f>IF(VLOOKUP($B360,Takings!$B:$P,13,0)=0,"",VLOOKUP($B360,Takings!$B:$P,13,0))</f>
        <v>CLOSED</v>
      </c>
      <c r="O360" s="145" t="str">
        <f>IF(VLOOKUP($B360,Takings!$B:$P,14,0)=0,"",VLOOKUP($B360,Takings!$B:$P,14,0))</f>
        <v/>
      </c>
      <c r="P360" s="144" t="str">
        <f>IF(VLOOKUP($B360,Takings!$B:$P,15,0)=0,"",VLOOKUP($B360,Takings!$B:$P,15,0))</f>
        <v/>
      </c>
    </row>
    <row r="361" spans="1:16" x14ac:dyDescent="0.35">
      <c r="A361" s="182" t="s">
        <v>734</v>
      </c>
      <c r="B361" s="151">
        <v>40541</v>
      </c>
      <c r="C361" s="147">
        <f>SUMIF(Takings!$B:$B,'2010'!$B361,Takings!C:C)</f>
        <v>0</v>
      </c>
      <c r="D361" s="119">
        <f>SUMIF(Takings!$B:$B,'2010'!$B361,Takings!D:D)</f>
        <v>0</v>
      </c>
      <c r="E361" s="119">
        <f>SUMIF(Takings!$B:$B,'2010'!$B361,Takings!E:E)</f>
        <v>0</v>
      </c>
      <c r="F361" s="149">
        <f>SUMIF(Takings!$B:$B,'2010'!$B361,Takings!F:F)</f>
        <v>0</v>
      </c>
      <c r="G361" s="150">
        <f>SUMIF(Takings!$B:$B,'2010'!$B361,Takings!G:G)</f>
        <v>0</v>
      </c>
      <c r="H361" s="149">
        <f t="shared" si="204"/>
        <v>0</v>
      </c>
      <c r="I361" s="147">
        <f>SUMIF(Takings!$B:$B,'2010'!$B361,Takings!I:I)</f>
        <v>0</v>
      </c>
      <c r="J361" s="148">
        <f>SUMIF(Takings!$B:$B,'2010'!$B361,Takings!J:J)</f>
        <v>0</v>
      </c>
      <c r="K361" s="148">
        <f t="shared" si="205"/>
        <v>0</v>
      </c>
      <c r="L361" s="147">
        <f t="shared" si="206"/>
        <v>0</v>
      </c>
      <c r="M361" s="149">
        <f t="shared" si="207"/>
        <v>0</v>
      </c>
      <c r="N361" s="146" t="str">
        <f>IF(VLOOKUP($B361,Takings!$B:$P,13,0)=0,"",VLOOKUP($B361,Takings!$B:$P,13,0))</f>
        <v>CLOSED</v>
      </c>
      <c r="O361" s="145" t="str">
        <f>IF(VLOOKUP($B361,Takings!$B:$P,14,0)=0,"",VLOOKUP($B361,Takings!$B:$P,14,0))</f>
        <v/>
      </c>
      <c r="P361" s="144" t="str">
        <f>IF(VLOOKUP($B361,Takings!$B:$P,15,0)=0,"",VLOOKUP($B361,Takings!$B:$P,15,0))</f>
        <v/>
      </c>
    </row>
    <row r="362" spans="1:16" x14ac:dyDescent="0.35">
      <c r="A362" s="182" t="s">
        <v>734</v>
      </c>
      <c r="B362" s="151">
        <v>40542</v>
      </c>
      <c r="C362" s="147">
        <f>SUMIF(Takings!$B:$B,'2010'!$B362,Takings!C:C)</f>
        <v>0</v>
      </c>
      <c r="D362" s="119">
        <f>SUMIF(Takings!$B:$B,'2010'!$B362,Takings!D:D)</f>
        <v>0</v>
      </c>
      <c r="E362" s="119">
        <f>SUMIF(Takings!$B:$B,'2010'!$B362,Takings!E:E)</f>
        <v>0</v>
      </c>
      <c r="F362" s="149">
        <f>SUMIF(Takings!$B:$B,'2010'!$B362,Takings!F:F)</f>
        <v>0</v>
      </c>
      <c r="G362" s="150">
        <f>SUMIF(Takings!$B:$B,'2010'!$B362,Takings!G:G)</f>
        <v>0</v>
      </c>
      <c r="H362" s="149">
        <f t="shared" si="204"/>
        <v>0</v>
      </c>
      <c r="I362" s="147">
        <f>SUMIF(Takings!$B:$B,'2010'!$B362,Takings!I:I)</f>
        <v>0</v>
      </c>
      <c r="J362" s="148">
        <f>SUMIF(Takings!$B:$B,'2010'!$B362,Takings!J:J)</f>
        <v>0</v>
      </c>
      <c r="K362" s="148">
        <f t="shared" si="205"/>
        <v>0</v>
      </c>
      <c r="L362" s="147">
        <f t="shared" si="206"/>
        <v>0</v>
      </c>
      <c r="M362" s="149">
        <f t="shared" si="207"/>
        <v>0</v>
      </c>
      <c r="N362" s="146" t="str">
        <f>IF(VLOOKUP($B362,Takings!$B:$P,13,0)=0,"",VLOOKUP($B362,Takings!$B:$P,13,0))</f>
        <v>CLOSED</v>
      </c>
      <c r="O362" s="145" t="str">
        <f>IF(VLOOKUP($B362,Takings!$B:$P,14,0)=0,"",VLOOKUP($B362,Takings!$B:$P,14,0))</f>
        <v/>
      </c>
      <c r="P362" s="144" t="str">
        <f>IF(VLOOKUP($B362,Takings!$B:$P,15,0)=0,"",VLOOKUP($B362,Takings!$B:$P,15,0))</f>
        <v/>
      </c>
    </row>
    <row r="363" spans="1:16" x14ac:dyDescent="0.35">
      <c r="A363" s="182" t="s">
        <v>734</v>
      </c>
      <c r="B363" s="151">
        <v>40543</v>
      </c>
      <c r="C363" s="147">
        <f>SUMIF(Takings!$B:$B,'2010'!$B363,Takings!C:C)</f>
        <v>0</v>
      </c>
      <c r="D363" s="119">
        <f>SUMIF(Takings!$B:$B,'2010'!$B363,Takings!D:D)</f>
        <v>0</v>
      </c>
      <c r="E363" s="119">
        <f>SUMIF(Takings!$B:$B,'2010'!$B363,Takings!E:E)</f>
        <v>0</v>
      </c>
      <c r="F363" s="149">
        <f>SUMIF(Takings!$B:$B,'2010'!$B363,Takings!F:F)</f>
        <v>0</v>
      </c>
      <c r="G363" s="150">
        <f>SUMIF(Takings!$B:$B,'2010'!$B363,Takings!G:G)</f>
        <v>0</v>
      </c>
      <c r="H363" s="149">
        <f t="shared" si="204"/>
        <v>0</v>
      </c>
      <c r="I363" s="147">
        <f>SUMIF(Takings!$B:$B,'2010'!$B363,Takings!I:I)</f>
        <v>0</v>
      </c>
      <c r="J363" s="148">
        <f>SUMIF(Takings!$B:$B,'2010'!$B363,Takings!J:J)</f>
        <v>0</v>
      </c>
      <c r="K363" s="148">
        <f t="shared" si="205"/>
        <v>0</v>
      </c>
      <c r="L363" s="147">
        <f t="shared" si="206"/>
        <v>0</v>
      </c>
      <c r="M363" s="149">
        <f t="shared" si="207"/>
        <v>0</v>
      </c>
      <c r="N363" s="146" t="str">
        <f>IF(VLOOKUP($B363,Takings!$B:$P,13,0)=0,"",VLOOKUP($B363,Takings!$B:$P,13,0))</f>
        <v>CLOSED</v>
      </c>
      <c r="O363" s="145" t="str">
        <f>IF(VLOOKUP($B363,Takings!$B:$P,14,0)=0,"",VLOOKUP($B363,Takings!$B:$P,14,0))</f>
        <v/>
      </c>
      <c r="P363" s="144" t="str">
        <f>IF(VLOOKUP($B363,Takings!$B:$P,15,0)=0,"",VLOOKUP($B363,Takings!$B:$P,15,0))</f>
        <v/>
      </c>
    </row>
    <row r="364" spans="1:16" x14ac:dyDescent="0.35">
      <c r="A364" s="143" t="s">
        <v>734</v>
      </c>
      <c r="B364" s="142">
        <v>40544</v>
      </c>
      <c r="C364" s="138">
        <f>SUMIF(Takings!$B:$B,'2010'!$B364,Takings!C:C)</f>
        <v>0</v>
      </c>
      <c r="D364" s="119">
        <f>SUMIF(Takings!$B:$B,'2010'!$B364,Takings!D:D)</f>
        <v>0</v>
      </c>
      <c r="E364" s="119">
        <f>SUMIF(Takings!$B:$B,'2010'!$B364,Takings!E:E)</f>
        <v>0</v>
      </c>
      <c r="F364" s="140">
        <f>SUMIF(Takings!$B:$B,'2010'!$B364,Takings!F:F)</f>
        <v>0</v>
      </c>
      <c r="G364" s="141">
        <f>SUMIF(Takings!$B:$B,'2010'!$B364,Takings!G:G)</f>
        <v>0</v>
      </c>
      <c r="H364" s="140">
        <f t="shared" si="204"/>
        <v>0</v>
      </c>
      <c r="I364" s="138">
        <f>SUMIF(Takings!$B:$B,'2010'!$B364,Takings!I:I)</f>
        <v>0</v>
      </c>
      <c r="J364" s="139">
        <f>SUMIF(Takings!$B:$B,'2010'!$B364,Takings!J:J)</f>
        <v>0</v>
      </c>
      <c r="K364" s="139">
        <f t="shared" si="205"/>
        <v>0</v>
      </c>
      <c r="L364" s="138">
        <f t="shared" si="206"/>
        <v>0</v>
      </c>
      <c r="M364" s="140">
        <f t="shared" si="207"/>
        <v>0</v>
      </c>
      <c r="N364" s="137" t="str">
        <f>IF(VLOOKUP($B364,Takings!$B:$P,13,0)=0,"",VLOOKUP($B364,Takings!$B:$P,13,0))</f>
        <v>NEW YEARS DAY</v>
      </c>
      <c r="O364" s="136" t="str">
        <f>IF(VLOOKUP($B364,Takings!$B:$P,14,0)=0,"",VLOOKUP($B364,Takings!$B:$P,14,0))</f>
        <v/>
      </c>
      <c r="P364" s="135" t="str">
        <f>IF(VLOOKUP($B364,Takings!$B:$P,15,0)=0,"",VLOOKUP($B364,Takings!$B:$P,15,0))</f>
        <v/>
      </c>
    </row>
    <row r="365" spans="1:16" x14ac:dyDescent="0.35">
      <c r="A365" s="124"/>
      <c r="B365" s="123">
        <v>40545</v>
      </c>
      <c r="C365" s="119">
        <f>SUM(C359:C364)</f>
        <v>0</v>
      </c>
      <c r="D365" s="119">
        <f>VLOOKUP($B365,Takings!$B:$P,3,0)</f>
        <v>0</v>
      </c>
      <c r="E365" s="122">
        <f>SUM(C365:D365)</f>
        <v>0</v>
      </c>
      <c r="F365" s="118"/>
      <c r="G365" s="121">
        <f>SUM(G359:G364)</f>
        <v>0</v>
      </c>
      <c r="H365" s="118">
        <f>AVERAGE(H359:H364)</f>
        <v>0</v>
      </c>
      <c r="I365" s="119">
        <f>SUM(I359:I364)</f>
        <v>0</v>
      </c>
      <c r="J365" s="120">
        <f>SUM(J359:J364)</f>
        <v>0</v>
      </c>
      <c r="K365" s="120">
        <f>SUM(G365,J365)</f>
        <v>0</v>
      </c>
      <c r="L365" s="119">
        <f>AVERAGE(L359:L364)</f>
        <v>0</v>
      </c>
      <c r="M365" s="118">
        <f>AVERAGE(M359:M364)</f>
        <v>0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" activePane="bottomLeft" state="frozen"/>
      <selection pane="bottomLeft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7.5429687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33" t="s">
        <v>294</v>
      </c>
      <c r="B2" s="132">
        <v>39818</v>
      </c>
      <c r="C2" s="129">
        <f>SUMIF(Takings!$B:$B,'2009'!$B2,Takings!C:C)</f>
        <v>656.1</v>
      </c>
      <c r="D2" s="119">
        <f>SUMIF(Takings!$B:$B,'2009'!$B2,Takings!D:D)</f>
        <v>0</v>
      </c>
      <c r="E2" s="119">
        <f>SUMIF(Takings!$B:$B,'2009'!$B2,Takings!E:E)</f>
        <v>0</v>
      </c>
      <c r="F2" s="128">
        <f>SUMIF(Takings!$B:$B,'2009'!$B2,Takings!F:F)</f>
        <v>475</v>
      </c>
      <c r="G2" s="131">
        <f>SUMIF(Takings!$B:$B,'2009'!$B2,Takings!G:G)</f>
        <v>34</v>
      </c>
      <c r="H2" s="128">
        <f>IFERROR(F2/G2,0)</f>
        <v>13.970588235294118</v>
      </c>
      <c r="I2" s="129">
        <f>SUMIF(Takings!$B:$B,'2009'!$B2,Takings!I:I)</f>
        <v>181.1</v>
      </c>
      <c r="J2" s="130">
        <f>SUMIF(Takings!$B:$B,'2009'!$B2,Takings!J:J)</f>
        <v>7</v>
      </c>
      <c r="K2" s="130">
        <f>IFERROR(SUM(G2,J2),0)</f>
        <v>41</v>
      </c>
      <c r="L2" s="129">
        <f>IFERROR(MEDIAN(I2/J2),0)</f>
        <v>25.87142857142857</v>
      </c>
      <c r="M2" s="128">
        <f>IFERROR(SUM(F2,I2)/K2,0)</f>
        <v>16.002439024390245</v>
      </c>
      <c r="N2" s="127" t="str">
        <f>IF(VLOOKUP($B2,Takings!$B:$P,13,0)=0,"",VLOOKUP($B2,Takings!$B:$P,13,0))</f>
        <v/>
      </c>
      <c r="O2" s="126">
        <f>IF(VLOOKUP($B2,Takings!$B:$P,14,0)=0,"",VLOOKUP($B2,Takings!$B:$P,14,0))</f>
        <v>-0.1</v>
      </c>
      <c r="P2" s="125" t="str">
        <f>IF(VLOOKUP($B2,Takings!$B:$P,15,0)=0,"",VLOOKUP($B2,Takings!$B:$P,15,0))</f>
        <v/>
      </c>
    </row>
    <row r="3" spans="1:16" s="113" customFormat="1" x14ac:dyDescent="0.35">
      <c r="A3" s="133" t="s">
        <v>294</v>
      </c>
      <c r="B3" s="132">
        <v>39819</v>
      </c>
      <c r="C3" s="129">
        <f>SUMIF(Takings!$B:$B,'2009'!$B3,Takings!C:C)</f>
        <v>633.91</v>
      </c>
      <c r="D3" s="119">
        <f>SUMIF(Takings!$B:$B,'2009'!$B3,Takings!D:D)</f>
        <v>0</v>
      </c>
      <c r="E3" s="119">
        <f>SUMIF(Takings!$B:$B,'2009'!$B3,Takings!E:E)</f>
        <v>0</v>
      </c>
      <c r="F3" s="128">
        <f>SUMIF(Takings!$B:$B,'2009'!$B3,Takings!F:F)</f>
        <v>430.1</v>
      </c>
      <c r="G3" s="131">
        <f>SUMIF(Takings!$B:$B,'2009'!$B3,Takings!G:G)</f>
        <v>34</v>
      </c>
      <c r="H3" s="128">
        <f t="shared" ref="H3:H7" si="0">IFERROR(F3/G3,0)</f>
        <v>12.65</v>
      </c>
      <c r="I3" s="129">
        <f>SUMIF(Takings!$B:$B,'2009'!$B3,Takings!I:I)</f>
        <v>203.81</v>
      </c>
      <c r="J3" s="130">
        <f>SUMIF(Takings!$B:$B,'2009'!$B3,Takings!J:J)</f>
        <v>7</v>
      </c>
      <c r="K3" s="130">
        <f t="shared" ref="K3:K7" si="1">IFERROR(SUM(G3,J3),0)</f>
        <v>41</v>
      </c>
      <c r="L3" s="129">
        <f t="shared" ref="L3:L7" si="2">IFERROR(MEDIAN(I3/J3),0)</f>
        <v>29.115714285714287</v>
      </c>
      <c r="M3" s="128">
        <f t="shared" ref="M3:M7" si="3">IFERROR(SUM(F3,I3)/K3,0)</f>
        <v>15.461219512195123</v>
      </c>
      <c r="N3" s="127" t="str">
        <f>IF(VLOOKUP($B3,Takings!$B:$P,13,0)=0,"",VLOOKUP($B3,Takings!$B:$P,13,0))</f>
        <v/>
      </c>
      <c r="O3" s="126">
        <f>IF(VLOOKUP($B3,Takings!$B:$P,14,0)=0,"",VLOOKUP($B3,Takings!$B:$P,14,0))</f>
        <v>4.2</v>
      </c>
      <c r="P3" s="125" t="str">
        <f>IF(VLOOKUP($B3,Takings!$B:$P,15,0)=0,"",VLOOKUP($B3,Takings!$B:$P,15,0))</f>
        <v/>
      </c>
    </row>
    <row r="4" spans="1:16" s="113" customFormat="1" x14ac:dyDescent="0.35">
      <c r="A4" s="133" t="s">
        <v>294</v>
      </c>
      <c r="B4" s="132">
        <v>39820</v>
      </c>
      <c r="C4" s="129">
        <f>SUMIF(Takings!$B:$B,'2009'!$B4,Takings!C:C)</f>
        <v>756.9</v>
      </c>
      <c r="D4" s="119">
        <f>SUMIF(Takings!$B:$B,'2009'!$B4,Takings!D:D)</f>
        <v>0</v>
      </c>
      <c r="E4" s="119">
        <f>SUMIF(Takings!$B:$B,'2009'!$B4,Takings!E:E)</f>
        <v>0</v>
      </c>
      <c r="F4" s="128">
        <f>SUMIF(Takings!$B:$B,'2009'!$B4,Takings!F:F)</f>
        <v>477.1</v>
      </c>
      <c r="G4" s="131">
        <f>SUMIF(Takings!$B:$B,'2009'!$B4,Takings!G:G)</f>
        <v>32</v>
      </c>
      <c r="H4" s="128">
        <f t="shared" si="0"/>
        <v>14.909375000000001</v>
      </c>
      <c r="I4" s="129">
        <f>SUMIF(Takings!$B:$B,'2009'!$B4,Takings!I:I)</f>
        <v>279.8</v>
      </c>
      <c r="J4" s="130">
        <f>SUMIF(Takings!$B:$B,'2009'!$B4,Takings!J:J)</f>
        <v>8</v>
      </c>
      <c r="K4" s="130">
        <f t="shared" si="1"/>
        <v>40</v>
      </c>
      <c r="L4" s="129">
        <f t="shared" si="2"/>
        <v>34.975000000000001</v>
      </c>
      <c r="M4" s="128">
        <f t="shared" si="3"/>
        <v>18.922500000000003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33" t="s">
        <v>294</v>
      </c>
      <c r="B5" s="132">
        <v>39821</v>
      </c>
      <c r="C5" s="129">
        <f>SUMIF(Takings!$B:$B,'2009'!$B5,Takings!C:C)</f>
        <v>736.55</v>
      </c>
      <c r="D5" s="119">
        <f>SUMIF(Takings!$B:$B,'2009'!$B5,Takings!D:D)</f>
        <v>0</v>
      </c>
      <c r="E5" s="119">
        <f>SUMIF(Takings!$B:$B,'2009'!$B5,Takings!E:E)</f>
        <v>0</v>
      </c>
      <c r="F5" s="128">
        <f>SUMIF(Takings!$B:$B,'2009'!$B5,Takings!F:F)</f>
        <v>562.5</v>
      </c>
      <c r="G5" s="131">
        <f>SUMIF(Takings!$B:$B,'2009'!$B5,Takings!G:G)</f>
        <v>38</v>
      </c>
      <c r="H5" s="128">
        <f t="shared" si="0"/>
        <v>14.802631578947368</v>
      </c>
      <c r="I5" s="129">
        <f>SUMIF(Takings!$B:$B,'2009'!$B5,Takings!I:I)</f>
        <v>174.05</v>
      </c>
      <c r="J5" s="130">
        <f>SUMIF(Takings!$B:$B,'2009'!$B5,Takings!J:J)</f>
        <v>4</v>
      </c>
      <c r="K5" s="130">
        <f t="shared" si="1"/>
        <v>42</v>
      </c>
      <c r="L5" s="129">
        <f t="shared" si="2"/>
        <v>43.512500000000003</v>
      </c>
      <c r="M5" s="128">
        <f t="shared" si="3"/>
        <v>17.536904761904761</v>
      </c>
      <c r="N5" s="127" t="str">
        <f>IF(VLOOKUP($B5,Takings!$B:$P,13,0)=0,"",VLOOKUP($B5,Takings!$B:$P,13,0))</f>
        <v/>
      </c>
      <c r="O5" s="126">
        <f>IF(VLOOKUP($B5,Takings!$B:$P,14,0)=0,"",VLOOKUP($B5,Takings!$B:$P,14,0))</f>
        <v>-0.5</v>
      </c>
      <c r="P5" s="125" t="str">
        <f>IF(VLOOKUP($B5,Takings!$B:$P,15,0)=0,"",VLOOKUP($B5,Takings!$B:$P,15,0))</f>
        <v/>
      </c>
    </row>
    <row r="6" spans="1:16" s="113" customFormat="1" x14ac:dyDescent="0.35">
      <c r="A6" s="133" t="s">
        <v>294</v>
      </c>
      <c r="B6" s="132">
        <v>39822</v>
      </c>
      <c r="C6" s="129">
        <f>SUMIF(Takings!$B:$B,'2009'!$B6,Takings!C:C)</f>
        <v>1170.69</v>
      </c>
      <c r="D6" s="119">
        <f>SUMIF(Takings!$B:$B,'2009'!$B6,Takings!D:D)</f>
        <v>0</v>
      </c>
      <c r="E6" s="119">
        <f>SUMIF(Takings!$B:$B,'2009'!$B6,Takings!E:E)</f>
        <v>0</v>
      </c>
      <c r="F6" s="128">
        <f>SUMIF(Takings!$B:$B,'2009'!$B6,Takings!F:F)</f>
        <v>983.15</v>
      </c>
      <c r="G6" s="131">
        <f>SUMIF(Takings!$B:$B,'2009'!$B6,Takings!G:G)</f>
        <v>52</v>
      </c>
      <c r="H6" s="128">
        <f t="shared" si="0"/>
        <v>18.906730769230769</v>
      </c>
      <c r="I6" s="129">
        <f>SUMIF(Takings!$B:$B,'2009'!$B6,Takings!I:I)</f>
        <v>187.54</v>
      </c>
      <c r="J6" s="130">
        <f>SUMIF(Takings!$B:$B,'2009'!$B6,Takings!J:J)</f>
        <v>8</v>
      </c>
      <c r="K6" s="130">
        <f t="shared" si="1"/>
        <v>60</v>
      </c>
      <c r="L6" s="129">
        <f t="shared" si="2"/>
        <v>23.442499999999999</v>
      </c>
      <c r="M6" s="128">
        <f t="shared" si="3"/>
        <v>19.511500000000002</v>
      </c>
      <c r="N6" s="127" t="str">
        <f>IF(VLOOKUP($B6,Takings!$B:$P,13,0)=0,"",VLOOKUP($B6,Takings!$B:$P,13,0))</f>
        <v/>
      </c>
      <c r="O6" s="126">
        <f>IF(VLOOKUP($B6,Takings!$B:$P,14,0)=0,"",VLOOKUP($B6,Takings!$B:$P,14,0))</f>
        <v>-10.050000000000001</v>
      </c>
      <c r="P6" s="125" t="str">
        <f>IF(VLOOKUP($B6,Takings!$B:$P,15,0)=0,"",VLOOKUP($B6,Takings!$B:$P,15,0))</f>
        <v/>
      </c>
    </row>
    <row r="7" spans="1:16" s="113" customFormat="1" x14ac:dyDescent="0.35">
      <c r="A7" s="133" t="s">
        <v>294</v>
      </c>
      <c r="B7" s="132">
        <v>39823</v>
      </c>
      <c r="C7" s="129">
        <f>SUMIF(Takings!$B:$B,'2009'!$B7,Takings!C:C)</f>
        <v>1681.52</v>
      </c>
      <c r="D7" s="119">
        <f>SUMIF(Takings!$B:$B,'2009'!$B7,Takings!D:D)</f>
        <v>0</v>
      </c>
      <c r="E7" s="119">
        <f>SUMIF(Takings!$B:$B,'2009'!$B7,Takings!E:E)</f>
        <v>0</v>
      </c>
      <c r="F7" s="128">
        <f>SUMIF(Takings!$B:$B,'2009'!$B7,Takings!F:F)</f>
        <v>988.6</v>
      </c>
      <c r="G7" s="131">
        <f>SUMIF(Takings!$B:$B,'2009'!$B7,Takings!G:G)</f>
        <v>37</v>
      </c>
      <c r="H7" s="128">
        <f t="shared" si="0"/>
        <v>26.71891891891892</v>
      </c>
      <c r="I7" s="129">
        <f>SUMIF(Takings!$B:$B,'2009'!$B7,Takings!I:I)</f>
        <v>692.92</v>
      </c>
      <c r="J7" s="130">
        <f>SUMIF(Takings!$B:$B,'2009'!$B7,Takings!J:J)</f>
        <v>11</v>
      </c>
      <c r="K7" s="130">
        <f t="shared" si="1"/>
        <v>48</v>
      </c>
      <c r="L7" s="129">
        <f t="shared" si="2"/>
        <v>62.992727272727272</v>
      </c>
      <c r="M7" s="128">
        <f t="shared" si="3"/>
        <v>35.031666666666666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39824</v>
      </c>
      <c r="C8" s="119">
        <f>SUM(C2:C7)</f>
        <v>5635.67</v>
      </c>
      <c r="D8" s="119">
        <f>VLOOKUP($B8,Takings!$B:$P,3,0)</f>
        <v>1987.85</v>
      </c>
      <c r="E8" s="122">
        <f>SUM(C8:D8)</f>
        <v>7623.52</v>
      </c>
      <c r="F8" s="118"/>
      <c r="G8" s="121">
        <f>SUM(G2:G7)</f>
        <v>227</v>
      </c>
      <c r="H8" s="118">
        <f>AVERAGE(H2:H7)</f>
        <v>16.993040750398531</v>
      </c>
      <c r="I8" s="119">
        <f>SUM(I2:I7)</f>
        <v>1719.2199999999998</v>
      </c>
      <c r="J8" s="120">
        <f>SUM(J2:J7)</f>
        <v>45</v>
      </c>
      <c r="K8" s="120">
        <f>SUM(G8,J8)</f>
        <v>272</v>
      </c>
      <c r="L8" s="119">
        <f>AVERAGE(L2:L7)</f>
        <v>36.651645021645017</v>
      </c>
      <c r="M8" s="118">
        <f>AVERAGE(M2:M7)</f>
        <v>20.411038327526132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33" t="s">
        <v>295</v>
      </c>
      <c r="B9" s="132">
        <v>39825</v>
      </c>
      <c r="C9" s="129">
        <f>SUMIF(Takings!$B:$B,'2009'!$B9,Takings!C:C)</f>
        <v>755.46</v>
      </c>
      <c r="D9" s="119">
        <f>SUMIF(Takings!$B:$B,'2009'!$B9,Takings!D:D)</f>
        <v>0</v>
      </c>
      <c r="E9" s="119">
        <f>SUMIF(Takings!$B:$B,'2009'!$B9,Takings!E:E)</f>
        <v>0</v>
      </c>
      <c r="F9" s="128">
        <f>SUMIF(Takings!$B:$B,'2009'!$B9,Takings!F:F)</f>
        <v>584.35</v>
      </c>
      <c r="G9" s="131">
        <f>SUMIF(Takings!$B:$B,'2009'!$B9,Takings!G:G)</f>
        <v>35</v>
      </c>
      <c r="H9" s="128">
        <f t="shared" ref="H9:H14" si="4">IFERROR(F9/G9,0)</f>
        <v>16.695714285714285</v>
      </c>
      <c r="I9" s="129">
        <f>SUMIF(Takings!$B:$B,'2009'!$B9,Takings!I:I)</f>
        <v>171.11</v>
      </c>
      <c r="J9" s="130">
        <f>SUMIF(Takings!$B:$B,'2009'!$B9,Takings!J:J)</f>
        <v>3</v>
      </c>
      <c r="K9" s="130">
        <f t="shared" ref="K9:K14" si="5">IFERROR(SUM(G9,J9),0)</f>
        <v>38</v>
      </c>
      <c r="L9" s="129">
        <f t="shared" ref="L9:L14" si="6">IFERROR(MEDIAN(I9/J9),0)</f>
        <v>57.036666666666669</v>
      </c>
      <c r="M9" s="128">
        <f t="shared" ref="M9:M14" si="7">IFERROR(SUM(F9,I9)/K9,0)</f>
        <v>19.880526315789474</v>
      </c>
      <c r="N9" s="127" t="str">
        <f>IF(VLOOKUP($B9,Takings!$B:$P,13,0)=0,"",VLOOKUP($B9,Takings!$B:$P,13,0))</f>
        <v/>
      </c>
      <c r="O9" s="126">
        <f>IF(VLOOKUP($B9,Takings!$B:$P,14,0)=0,"",VLOOKUP($B9,Takings!$B:$P,14,0))</f>
        <v>5.35</v>
      </c>
      <c r="P9" s="125" t="str">
        <f>IF(VLOOKUP($B9,Takings!$B:$P,15,0)=0,"",VLOOKUP($B9,Takings!$B:$P,15,0))</f>
        <v/>
      </c>
    </row>
    <row r="10" spans="1:16" s="113" customFormat="1" x14ac:dyDescent="0.35">
      <c r="A10" s="133" t="s">
        <v>295</v>
      </c>
      <c r="B10" s="132">
        <v>39826</v>
      </c>
      <c r="C10" s="129">
        <f>SUMIF(Takings!$B:$B,'2009'!$B10,Takings!C:C)</f>
        <v>558.72</v>
      </c>
      <c r="D10" s="119">
        <f>SUMIF(Takings!$B:$B,'2009'!$B10,Takings!D:D)</f>
        <v>0</v>
      </c>
      <c r="E10" s="119">
        <f>SUMIF(Takings!$B:$B,'2009'!$B10,Takings!E:E)</f>
        <v>0</v>
      </c>
      <c r="F10" s="128">
        <f>SUMIF(Takings!$B:$B,'2009'!$B10,Takings!F:F)</f>
        <v>456.05</v>
      </c>
      <c r="G10" s="131">
        <f>SUMIF(Takings!$B:$B,'2009'!$B10,Takings!G:G)</f>
        <v>30</v>
      </c>
      <c r="H10" s="128">
        <f t="shared" si="4"/>
        <v>15.201666666666666</v>
      </c>
      <c r="I10" s="129">
        <f>SUMIF(Takings!$B:$B,'2009'!$B10,Takings!I:I)</f>
        <v>102.67</v>
      </c>
      <c r="J10" s="130">
        <f>SUMIF(Takings!$B:$B,'2009'!$B10,Takings!J:J)</f>
        <v>4</v>
      </c>
      <c r="K10" s="130">
        <f t="shared" si="5"/>
        <v>34</v>
      </c>
      <c r="L10" s="129">
        <f t="shared" si="6"/>
        <v>25.6675</v>
      </c>
      <c r="M10" s="128">
        <f t="shared" si="7"/>
        <v>16.432941176470589</v>
      </c>
      <c r="N10" s="127" t="str">
        <f>IF(VLOOKUP($B10,Takings!$B:$P,13,0)=0,"",VLOOKUP($B10,Takings!$B:$P,13,0))</f>
        <v/>
      </c>
      <c r="O10" s="126">
        <f>IF(VLOOKUP($B10,Takings!$B:$P,14,0)=0,"",VLOOKUP($B10,Takings!$B:$P,14,0))</f>
        <v>0.55000000000000004</v>
      </c>
      <c r="P10" s="125" t="str">
        <f>IF(VLOOKUP($B10,Takings!$B:$P,15,0)=0,"",VLOOKUP($B10,Takings!$B:$P,15,0))</f>
        <v/>
      </c>
    </row>
    <row r="11" spans="1:16" s="113" customFormat="1" x14ac:dyDescent="0.35">
      <c r="A11" s="133" t="s">
        <v>295</v>
      </c>
      <c r="B11" s="132">
        <v>39827</v>
      </c>
      <c r="C11" s="129">
        <f>SUMIF(Takings!$B:$B,'2009'!$B11,Takings!C:C)</f>
        <v>640.4</v>
      </c>
      <c r="D11" s="119">
        <f>SUMIF(Takings!$B:$B,'2009'!$B11,Takings!D:D)</f>
        <v>0</v>
      </c>
      <c r="E11" s="119">
        <f>SUMIF(Takings!$B:$B,'2009'!$B11,Takings!E:E)</f>
        <v>0</v>
      </c>
      <c r="F11" s="128">
        <f>SUMIF(Takings!$B:$B,'2009'!$B11,Takings!F:F)</f>
        <v>521.45000000000005</v>
      </c>
      <c r="G11" s="131">
        <f>SUMIF(Takings!$B:$B,'2009'!$B11,Takings!G:G)</f>
        <v>28</v>
      </c>
      <c r="H11" s="128">
        <f t="shared" si="4"/>
        <v>18.623214285714287</v>
      </c>
      <c r="I11" s="129">
        <f>SUMIF(Takings!$B:$B,'2009'!$B11,Takings!I:I)</f>
        <v>118.95</v>
      </c>
      <c r="J11" s="130">
        <f>SUMIF(Takings!$B:$B,'2009'!$B11,Takings!J:J)</f>
        <v>4</v>
      </c>
      <c r="K11" s="130">
        <f t="shared" si="5"/>
        <v>32</v>
      </c>
      <c r="L11" s="129">
        <f t="shared" si="6"/>
        <v>29.737500000000001</v>
      </c>
      <c r="M11" s="128">
        <f t="shared" si="7"/>
        <v>20.012500000000003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33" t="s">
        <v>295</v>
      </c>
      <c r="B12" s="132">
        <v>39828</v>
      </c>
      <c r="C12" s="129">
        <f>SUMIF(Takings!$B:$B,'2009'!$B12,Takings!C:C)</f>
        <v>760.25</v>
      </c>
      <c r="D12" s="119">
        <f>SUMIF(Takings!$B:$B,'2009'!$B12,Takings!D:D)</f>
        <v>0</v>
      </c>
      <c r="E12" s="119">
        <f>SUMIF(Takings!$B:$B,'2009'!$B12,Takings!E:E)</f>
        <v>0</v>
      </c>
      <c r="F12" s="128">
        <f>SUMIF(Takings!$B:$B,'2009'!$B12,Takings!F:F)</f>
        <v>671.2</v>
      </c>
      <c r="G12" s="131">
        <f>SUMIF(Takings!$B:$B,'2009'!$B12,Takings!G:G)</f>
        <v>32</v>
      </c>
      <c r="H12" s="128">
        <f t="shared" si="4"/>
        <v>20.975000000000001</v>
      </c>
      <c r="I12" s="129">
        <f>SUMIF(Takings!$B:$B,'2009'!$B12,Takings!I:I)</f>
        <v>89.05</v>
      </c>
      <c r="J12" s="130">
        <f>SUMIF(Takings!$B:$B,'2009'!$B12,Takings!J:J)</f>
        <v>3</v>
      </c>
      <c r="K12" s="130">
        <f t="shared" si="5"/>
        <v>35</v>
      </c>
      <c r="L12" s="129">
        <f t="shared" si="6"/>
        <v>29.683333333333334</v>
      </c>
      <c r="M12" s="128">
        <f t="shared" si="7"/>
        <v>21.721428571428572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x14ac:dyDescent="0.35">
      <c r="A13" s="133" t="s">
        <v>295</v>
      </c>
      <c r="B13" s="132">
        <v>39829</v>
      </c>
      <c r="C13" s="129">
        <f>SUMIF(Takings!$B:$B,'2009'!$B13,Takings!C:C)</f>
        <v>1738.24</v>
      </c>
      <c r="D13" s="119">
        <f>SUMIF(Takings!$B:$B,'2009'!$B13,Takings!D:D)</f>
        <v>0</v>
      </c>
      <c r="E13" s="119">
        <f>SUMIF(Takings!$B:$B,'2009'!$B13,Takings!E:E)</f>
        <v>0</v>
      </c>
      <c r="F13" s="128">
        <f>SUMIF(Takings!$B:$B,'2009'!$B13,Takings!F:F)</f>
        <v>1280.29</v>
      </c>
      <c r="G13" s="131">
        <f>SUMIF(Takings!$B:$B,'2009'!$B13,Takings!G:G)</f>
        <v>36</v>
      </c>
      <c r="H13" s="128">
        <f t="shared" si="4"/>
        <v>35.563611111111108</v>
      </c>
      <c r="I13" s="129">
        <f>SUMIF(Takings!$B:$B,'2009'!$B13,Takings!I:I)</f>
        <v>457.95</v>
      </c>
      <c r="J13" s="130">
        <f>SUMIF(Takings!$B:$B,'2009'!$B13,Takings!J:J)</f>
        <v>8</v>
      </c>
      <c r="K13" s="130">
        <f t="shared" si="5"/>
        <v>44</v>
      </c>
      <c r="L13" s="129">
        <f t="shared" si="6"/>
        <v>57.243749999999999</v>
      </c>
      <c r="M13" s="128">
        <f t="shared" si="7"/>
        <v>39.505454545454548</v>
      </c>
      <c r="N13" s="127" t="str">
        <f>IF(VLOOKUP($B13,Takings!$B:$P,13,0)=0,"",VLOOKUP($B13,Takings!$B:$P,13,0))</f>
        <v/>
      </c>
      <c r="O13" s="126">
        <f>IF(VLOOKUP($B13,Takings!$B:$P,14,0)=0,"",VLOOKUP($B13,Takings!$B:$P,14,0))</f>
        <v>0.2</v>
      </c>
      <c r="P13" s="125" t="str">
        <f>IF(VLOOKUP($B13,Takings!$B:$P,15,0)=0,"",VLOOKUP($B13,Takings!$B:$P,15,0))</f>
        <v/>
      </c>
    </row>
    <row r="14" spans="1:16" s="113" customFormat="1" x14ac:dyDescent="0.35">
      <c r="A14" s="133" t="s">
        <v>295</v>
      </c>
      <c r="B14" s="132">
        <v>39830</v>
      </c>
      <c r="C14" s="129">
        <f>SUMIF(Takings!$B:$B,'2009'!$B14,Takings!C:C)</f>
        <v>991.2</v>
      </c>
      <c r="D14" s="119">
        <f>SUMIF(Takings!$B:$B,'2009'!$B14,Takings!D:D)</f>
        <v>0</v>
      </c>
      <c r="E14" s="119">
        <f>SUMIF(Takings!$B:$B,'2009'!$B14,Takings!E:E)</f>
        <v>0</v>
      </c>
      <c r="F14" s="128">
        <f>SUMIF(Takings!$B:$B,'2009'!$B14,Takings!F:F)</f>
        <v>525.95000000000005</v>
      </c>
      <c r="G14" s="131">
        <f>SUMIF(Takings!$B:$B,'2009'!$B14,Takings!G:G)</f>
        <v>29</v>
      </c>
      <c r="H14" s="128">
        <f t="shared" si="4"/>
        <v>18.136206896551727</v>
      </c>
      <c r="I14" s="129">
        <f>SUMIF(Takings!$B:$B,'2009'!$B14,Takings!I:I)</f>
        <v>465.25</v>
      </c>
      <c r="J14" s="130">
        <f>SUMIF(Takings!$B:$B,'2009'!$B14,Takings!J:J)</f>
        <v>8</v>
      </c>
      <c r="K14" s="130">
        <f t="shared" si="5"/>
        <v>37</v>
      </c>
      <c r="L14" s="129">
        <f t="shared" si="6"/>
        <v>58.15625</v>
      </c>
      <c r="M14" s="128">
        <f t="shared" si="7"/>
        <v>26.789189189189191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39831</v>
      </c>
      <c r="C15" s="119">
        <f>SUM(C9:C14)</f>
        <v>5444.2699999999995</v>
      </c>
      <c r="D15" s="119">
        <f>VLOOKUP($B15,Takings!$B:$P,3,0)</f>
        <v>2984.04</v>
      </c>
      <c r="E15" s="122">
        <f>SUM(C15:D15)</f>
        <v>8428.31</v>
      </c>
      <c r="F15" s="118"/>
      <c r="G15" s="121">
        <f>SUM(G9:G14)</f>
        <v>190</v>
      </c>
      <c r="H15" s="118">
        <f>AVERAGE(H9:H14)</f>
        <v>20.865902207626345</v>
      </c>
      <c r="I15" s="119">
        <f>SUM(I9:I14)</f>
        <v>1404.98</v>
      </c>
      <c r="J15" s="120">
        <f>SUM(J9:J14)</f>
        <v>30</v>
      </c>
      <c r="K15" s="120">
        <f>SUM(G15,J15)</f>
        <v>220</v>
      </c>
      <c r="L15" s="119">
        <f>AVERAGE(L9:L14)</f>
        <v>42.920833333333327</v>
      </c>
      <c r="M15" s="118">
        <f>AVERAGE(M9:M14)</f>
        <v>24.057006633055394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33" t="s">
        <v>296</v>
      </c>
      <c r="B16" s="132">
        <v>39832</v>
      </c>
      <c r="C16" s="129">
        <f>SUMIF(Takings!$B:$B,'2009'!$B16,Takings!C:C)</f>
        <v>995.01</v>
      </c>
      <c r="D16" s="119">
        <f>SUMIF(Takings!$B:$B,'2009'!$B16,Takings!D:D)</f>
        <v>0</v>
      </c>
      <c r="E16" s="119">
        <f>SUMIF(Takings!$B:$B,'2009'!$B16,Takings!E:E)</f>
        <v>0</v>
      </c>
      <c r="F16" s="128">
        <f>SUMIF(Takings!$B:$B,'2009'!$B16,Takings!F:F)</f>
        <v>687.7</v>
      </c>
      <c r="G16" s="131">
        <f>SUMIF(Takings!$B:$B,'2009'!$B16,Takings!G:G)</f>
        <v>33</v>
      </c>
      <c r="H16" s="128">
        <f t="shared" ref="H16:H21" si="8">IFERROR(F16/G16,0)</f>
        <v>20.83939393939394</v>
      </c>
      <c r="I16" s="129">
        <f>SUMIF(Takings!$B:$B,'2009'!$B16,Takings!I:I)</f>
        <v>307.61</v>
      </c>
      <c r="J16" s="130">
        <f>SUMIF(Takings!$B:$B,'2009'!$B16,Takings!J:J)</f>
        <v>7</v>
      </c>
      <c r="K16" s="130">
        <f t="shared" ref="K16:K21" si="9">IFERROR(SUM(G16,J16),0)</f>
        <v>40</v>
      </c>
      <c r="L16" s="129">
        <f t="shared" ref="L16:L21" si="10">IFERROR(MEDIAN(I16/J16),0)</f>
        <v>43.944285714285719</v>
      </c>
      <c r="M16" s="128">
        <f t="shared" ref="M16:M21" si="11">IFERROR(SUM(F16,I16)/K16,0)</f>
        <v>24.882750000000001</v>
      </c>
      <c r="N16" s="127" t="str">
        <f>IF(VLOOKUP($B16,Takings!$B:$P,13,0)=0,"",VLOOKUP($B16,Takings!$B:$P,13,0))</f>
        <v/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33" t="s">
        <v>296</v>
      </c>
      <c r="B17" s="132">
        <v>39833</v>
      </c>
      <c r="C17" s="129">
        <f>SUMIF(Takings!$B:$B,'2009'!$B17,Takings!C:C)</f>
        <v>1034.3399999999999</v>
      </c>
      <c r="D17" s="119">
        <f>SUMIF(Takings!$B:$B,'2009'!$B17,Takings!D:D)</f>
        <v>0</v>
      </c>
      <c r="E17" s="119">
        <f>SUMIF(Takings!$B:$B,'2009'!$B17,Takings!E:E)</f>
        <v>0</v>
      </c>
      <c r="F17" s="128">
        <f>SUMIF(Takings!$B:$B,'2009'!$B17,Takings!F:F)</f>
        <v>574.70000000000005</v>
      </c>
      <c r="G17" s="131">
        <f>SUMIF(Takings!$B:$B,'2009'!$B17,Takings!G:G)</f>
        <v>31</v>
      </c>
      <c r="H17" s="128">
        <f t="shared" si="8"/>
        <v>18.538709677419355</v>
      </c>
      <c r="I17" s="129">
        <f>SUMIF(Takings!$B:$B,'2009'!$B17,Takings!I:I)</f>
        <v>459.64</v>
      </c>
      <c r="J17" s="130">
        <f>SUMIF(Takings!$B:$B,'2009'!$B17,Takings!J:J)</f>
        <v>9</v>
      </c>
      <c r="K17" s="130">
        <f t="shared" si="9"/>
        <v>40</v>
      </c>
      <c r="L17" s="129">
        <f t="shared" si="10"/>
        <v>51.071111111111108</v>
      </c>
      <c r="M17" s="128">
        <f t="shared" si="11"/>
        <v>25.858500000000003</v>
      </c>
      <c r="N17" s="127" t="str">
        <f>IF(VLOOKUP($B17,Takings!$B:$P,13,0)=0,"",VLOOKUP($B17,Takings!$B:$P,13,0))</f>
        <v/>
      </c>
      <c r="O17" s="126">
        <f>IF(VLOOKUP($B17,Takings!$B:$P,14,0)=0,"",VLOOKUP($B17,Takings!$B:$P,14,0))</f>
        <v>0.35</v>
      </c>
      <c r="P17" s="125" t="str">
        <f>IF(VLOOKUP($B17,Takings!$B:$P,15,0)=0,"",VLOOKUP($B17,Takings!$B:$P,15,0))</f>
        <v/>
      </c>
    </row>
    <row r="18" spans="1:16" s="113" customFormat="1" x14ac:dyDescent="0.35">
      <c r="A18" s="133" t="s">
        <v>296</v>
      </c>
      <c r="B18" s="132">
        <v>39834</v>
      </c>
      <c r="C18" s="129">
        <f>SUMIF(Takings!$B:$B,'2009'!$B18,Takings!C:C)</f>
        <v>1055.53</v>
      </c>
      <c r="D18" s="119">
        <f>SUMIF(Takings!$B:$B,'2009'!$B18,Takings!D:D)</f>
        <v>0</v>
      </c>
      <c r="E18" s="119">
        <f>SUMIF(Takings!$B:$B,'2009'!$B18,Takings!E:E)</f>
        <v>0</v>
      </c>
      <c r="F18" s="128">
        <f>SUMIF(Takings!$B:$B,'2009'!$B18,Takings!F:F)</f>
        <v>1044.05</v>
      </c>
      <c r="G18" s="131">
        <f>SUMIF(Takings!$B:$B,'2009'!$B18,Takings!G:G)</f>
        <v>33</v>
      </c>
      <c r="H18" s="128">
        <f t="shared" si="8"/>
        <v>31.637878787878787</v>
      </c>
      <c r="I18" s="129">
        <f>SUMIF(Takings!$B:$B,'2009'!$B18,Takings!I:I)</f>
        <v>11.48</v>
      </c>
      <c r="J18" s="130">
        <f>SUMIF(Takings!$B:$B,'2009'!$B18,Takings!J:J)</f>
        <v>1</v>
      </c>
      <c r="K18" s="130">
        <f t="shared" si="9"/>
        <v>34</v>
      </c>
      <c r="L18" s="129">
        <f t="shared" si="10"/>
        <v>11.48</v>
      </c>
      <c r="M18" s="128">
        <f t="shared" si="11"/>
        <v>31.044999999999998</v>
      </c>
      <c r="N18" s="127" t="str">
        <f>IF(VLOOKUP($B18,Takings!$B:$P,13,0)=0,"",VLOOKUP($B18,Takings!$B:$P,13,0))</f>
        <v/>
      </c>
      <c r="O18" s="126">
        <f>IF(VLOOKUP($B18,Takings!$B:$P,14,0)=0,"",VLOOKUP($B18,Takings!$B:$P,14,0))</f>
        <v>0.15</v>
      </c>
      <c r="P18" s="125" t="str">
        <f>IF(VLOOKUP($B18,Takings!$B:$P,15,0)=0,"",VLOOKUP($B18,Takings!$B:$P,15,0))</f>
        <v/>
      </c>
    </row>
    <row r="19" spans="1:16" s="113" customFormat="1" x14ac:dyDescent="0.35">
      <c r="A19" s="133" t="s">
        <v>296</v>
      </c>
      <c r="B19" s="132">
        <v>39835</v>
      </c>
      <c r="C19" s="129">
        <f>SUMIF(Takings!$B:$B,'2009'!$B19,Takings!C:C)</f>
        <v>806.34</v>
      </c>
      <c r="D19" s="119">
        <f>SUMIF(Takings!$B:$B,'2009'!$B19,Takings!D:D)</f>
        <v>0</v>
      </c>
      <c r="E19" s="119">
        <f>SUMIF(Takings!$B:$B,'2009'!$B19,Takings!E:E)</f>
        <v>0</v>
      </c>
      <c r="F19" s="128">
        <f>SUMIF(Takings!$B:$B,'2009'!$B19,Takings!F:F)</f>
        <v>591.9</v>
      </c>
      <c r="G19" s="131">
        <f>SUMIF(Takings!$B:$B,'2009'!$B19,Takings!G:G)</f>
        <v>39</v>
      </c>
      <c r="H19" s="128">
        <f t="shared" si="8"/>
        <v>15.176923076923076</v>
      </c>
      <c r="I19" s="129">
        <f>SUMIF(Takings!$B:$B,'2009'!$B19,Takings!I:I)</f>
        <v>214.44</v>
      </c>
      <c r="J19" s="130">
        <f>SUMIF(Takings!$B:$B,'2009'!$B19,Takings!J:J)</f>
        <v>6</v>
      </c>
      <c r="K19" s="130">
        <f t="shared" si="9"/>
        <v>45</v>
      </c>
      <c r="L19" s="129">
        <f t="shared" si="10"/>
        <v>35.74</v>
      </c>
      <c r="M19" s="128">
        <f t="shared" si="11"/>
        <v>17.918666666666663</v>
      </c>
      <c r="N19" s="127" t="str">
        <f>IF(VLOOKUP($B19,Takings!$B:$P,13,0)=0,"",VLOOKUP($B19,Takings!$B:$P,13,0))</f>
        <v/>
      </c>
      <c r="O19" s="126">
        <f>IF(VLOOKUP($B19,Takings!$B:$P,14,0)=0,"",VLOOKUP($B19,Takings!$B:$P,14,0))</f>
        <v>14.3</v>
      </c>
      <c r="P19" s="125" t="str">
        <f>IF(VLOOKUP($B19,Takings!$B:$P,15,0)=0,"",VLOOKUP($B19,Takings!$B:$P,15,0))</f>
        <v/>
      </c>
    </row>
    <row r="20" spans="1:16" s="113" customFormat="1" x14ac:dyDescent="0.35">
      <c r="A20" s="133" t="s">
        <v>296</v>
      </c>
      <c r="B20" s="132">
        <v>39836</v>
      </c>
      <c r="C20" s="129">
        <f>SUMIF(Takings!$B:$B,'2009'!$B20,Takings!C:C)</f>
        <v>1072.25</v>
      </c>
      <c r="D20" s="119">
        <f>SUMIF(Takings!$B:$B,'2009'!$B20,Takings!D:D)</f>
        <v>0</v>
      </c>
      <c r="E20" s="119">
        <f>SUMIF(Takings!$B:$B,'2009'!$B20,Takings!E:E)</f>
        <v>0</v>
      </c>
      <c r="F20" s="128">
        <f>SUMIF(Takings!$B:$B,'2009'!$B20,Takings!F:F)</f>
        <v>965.2</v>
      </c>
      <c r="G20" s="131">
        <f>SUMIF(Takings!$B:$B,'2009'!$B20,Takings!G:G)</f>
        <v>47</v>
      </c>
      <c r="H20" s="128">
        <f t="shared" si="8"/>
        <v>20.53617021276596</v>
      </c>
      <c r="I20" s="129">
        <f>SUMIF(Takings!$B:$B,'2009'!$B20,Takings!I:I)</f>
        <v>107.05</v>
      </c>
      <c r="J20" s="130">
        <f>SUMIF(Takings!$B:$B,'2009'!$B20,Takings!J:J)</f>
        <v>3</v>
      </c>
      <c r="K20" s="130">
        <f t="shared" si="9"/>
        <v>50</v>
      </c>
      <c r="L20" s="129">
        <f t="shared" si="10"/>
        <v>35.68333333333333</v>
      </c>
      <c r="M20" s="128">
        <f t="shared" si="11"/>
        <v>21.445</v>
      </c>
      <c r="N20" s="127" t="str">
        <f>IF(VLOOKUP($B20,Takings!$B:$P,13,0)=0,"",VLOOKUP($B20,Takings!$B:$P,13,0))</f>
        <v/>
      </c>
      <c r="O20" s="126">
        <f>IF(VLOOKUP($B20,Takings!$B:$P,14,0)=0,"",VLOOKUP($B20,Takings!$B:$P,14,0))</f>
        <v>2.15</v>
      </c>
      <c r="P20" s="125" t="str">
        <f>IF(VLOOKUP($B20,Takings!$B:$P,15,0)=0,"",VLOOKUP($B20,Takings!$B:$P,15,0))</f>
        <v/>
      </c>
    </row>
    <row r="21" spans="1:16" s="113" customFormat="1" x14ac:dyDescent="0.35">
      <c r="A21" s="133" t="s">
        <v>296</v>
      </c>
      <c r="B21" s="132">
        <v>39837</v>
      </c>
      <c r="C21" s="129">
        <f>SUMIF(Takings!$B:$B,'2009'!$B21,Takings!C:C)</f>
        <v>1540.26</v>
      </c>
      <c r="D21" s="119">
        <f>SUMIF(Takings!$B:$B,'2009'!$B21,Takings!D:D)</f>
        <v>0</v>
      </c>
      <c r="E21" s="119">
        <f>SUMIF(Takings!$B:$B,'2009'!$B21,Takings!E:E)</f>
        <v>0</v>
      </c>
      <c r="F21" s="128">
        <f>SUMIF(Takings!$B:$B,'2009'!$B21,Takings!F:F)</f>
        <v>723.5</v>
      </c>
      <c r="G21" s="131">
        <f>SUMIF(Takings!$B:$B,'2009'!$B21,Takings!G:G)</f>
        <v>33</v>
      </c>
      <c r="H21" s="128">
        <f t="shared" si="8"/>
        <v>21.924242424242426</v>
      </c>
      <c r="I21" s="129">
        <f>SUMIF(Takings!$B:$B,'2009'!$B21,Takings!I:I)</f>
        <v>816.76</v>
      </c>
      <c r="J21" s="130">
        <f>SUMIF(Takings!$B:$B,'2009'!$B21,Takings!J:J)</f>
        <v>11</v>
      </c>
      <c r="K21" s="130">
        <f t="shared" si="9"/>
        <v>44</v>
      </c>
      <c r="L21" s="129">
        <f t="shared" si="10"/>
        <v>74.25090909090909</v>
      </c>
      <c r="M21" s="128">
        <f t="shared" si="11"/>
        <v>35.005909090909093</v>
      </c>
      <c r="N21" s="127" t="str">
        <f>IF(VLOOKUP($B21,Takings!$B:$P,13,0)=0,"",VLOOKUP($B21,Takings!$B:$P,13,0))</f>
        <v/>
      </c>
      <c r="O21" s="126">
        <f>IF(VLOOKUP($B21,Takings!$B:$P,14,0)=0,"",VLOOKUP($B21,Takings!$B:$P,14,0))</f>
        <v>3.65</v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39838</v>
      </c>
      <c r="C22" s="119">
        <f>SUM(C16:C21)</f>
        <v>6503.7300000000005</v>
      </c>
      <c r="D22" s="119">
        <f>VLOOKUP($B22,Takings!$B:$P,3,0)</f>
        <v>3874.87</v>
      </c>
      <c r="E22" s="122">
        <f>SUM(C22:D22)</f>
        <v>10378.6</v>
      </c>
      <c r="F22" s="118"/>
      <c r="G22" s="121">
        <f>SUM(G16:G21)</f>
        <v>216</v>
      </c>
      <c r="H22" s="118">
        <f>AVERAGE(H16:H21)</f>
        <v>21.442219686437259</v>
      </c>
      <c r="I22" s="119">
        <f>SUM(I16:I21)</f>
        <v>1916.98</v>
      </c>
      <c r="J22" s="120">
        <f>SUM(J16:J21)</f>
        <v>37</v>
      </c>
      <c r="K22" s="120">
        <f>SUM(G22,J22)</f>
        <v>253</v>
      </c>
      <c r="L22" s="119">
        <f>AVERAGE(L16:L21)</f>
        <v>42.028273208273212</v>
      </c>
      <c r="M22" s="118">
        <f>AVERAGE(M16:M21)</f>
        <v>26.025970959595963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43" t="s">
        <v>353</v>
      </c>
      <c r="B23" s="185">
        <v>39839</v>
      </c>
      <c r="C23" s="138">
        <f>SUMIF(Takings!$B:$B,'2009'!$B23,Takings!C:C)</f>
        <v>0</v>
      </c>
      <c r="D23" s="119">
        <f>SUMIF(Takings!$B:$B,'2009'!$B23,Takings!D:D)</f>
        <v>0</v>
      </c>
      <c r="E23" s="119">
        <f>SUMIF(Takings!$B:$B,'2009'!$B23,Takings!E:E)</f>
        <v>0</v>
      </c>
      <c r="F23" s="140">
        <f>SUMIF(Takings!$B:$B,'2009'!$B23,Takings!F:F)</f>
        <v>0</v>
      </c>
      <c r="G23" s="141">
        <f>SUMIF(Takings!$B:$B,'2009'!$B23,Takings!G:G)</f>
        <v>0</v>
      </c>
      <c r="H23" s="140">
        <f t="shared" ref="H23:H28" si="12">IFERROR(F23/G23,0)</f>
        <v>0</v>
      </c>
      <c r="I23" s="138">
        <f>SUMIF(Takings!$B:$B,'2009'!$B23,Takings!I:I)</f>
        <v>0</v>
      </c>
      <c r="J23" s="139">
        <f>SUMIF(Takings!$B:$B,'2009'!$B23,Takings!J:J)</f>
        <v>0</v>
      </c>
      <c r="K23" s="139">
        <f t="shared" ref="K23:K28" si="13">IFERROR(SUM(G23,J23),0)</f>
        <v>0</v>
      </c>
      <c r="L23" s="138">
        <f t="shared" ref="L23:L28" si="14">IFERROR(MEDIAN(I23/J23),0)</f>
        <v>0</v>
      </c>
      <c r="M23" s="140">
        <f t="shared" ref="M23:M28" si="15">IFERROR(SUM(F23,I23)/K23,0)</f>
        <v>0</v>
      </c>
      <c r="N23" s="137" t="str">
        <f>IF(VLOOKUP($B23,Takings!$B:$P,13,0)=0,"",VLOOKUP($B23,Takings!$B:$P,13,0))</f>
        <v>Ausralia day</v>
      </c>
      <c r="O23" s="136">
        <f>IF(VLOOKUP($B23,Takings!$B:$P,14,0)=0,"",VLOOKUP($B23,Takings!$B:$P,14,0))</f>
        <v>4.1500000000000004</v>
      </c>
      <c r="P23" s="135" t="str">
        <f>IF(VLOOKUP($B23,Takings!$B:$P,15,0)=0,"",VLOOKUP($B23,Takings!$B:$P,15,0))</f>
        <v/>
      </c>
    </row>
    <row r="24" spans="1:16" s="113" customFormat="1" x14ac:dyDescent="0.35">
      <c r="A24" s="133" t="s">
        <v>353</v>
      </c>
      <c r="B24" s="132">
        <v>39840</v>
      </c>
      <c r="C24" s="129">
        <f>SUMIF(Takings!$B:$B,'2009'!$B24,Takings!C:C)</f>
        <v>1166.25</v>
      </c>
      <c r="D24" s="119">
        <f>SUMIF(Takings!$B:$B,'2009'!$B24,Takings!D:D)</f>
        <v>0</v>
      </c>
      <c r="E24" s="119">
        <f>SUMIF(Takings!$B:$B,'2009'!$B24,Takings!E:E)</f>
        <v>0</v>
      </c>
      <c r="F24" s="128">
        <f>SUMIF(Takings!$B:$B,'2009'!$B24,Takings!F:F)</f>
        <v>982.55</v>
      </c>
      <c r="G24" s="131">
        <f>SUMIF(Takings!$B:$B,'2009'!$B24,Takings!G:G)</f>
        <v>45</v>
      </c>
      <c r="H24" s="128">
        <f t="shared" si="12"/>
        <v>21.834444444444443</v>
      </c>
      <c r="I24" s="129">
        <f>SUMIF(Takings!$B:$B,'2009'!$B24,Takings!I:I)</f>
        <v>168.68</v>
      </c>
      <c r="J24" s="130">
        <f>SUMIF(Takings!$B:$B,'2009'!$B24,Takings!J:J)</f>
        <v>6</v>
      </c>
      <c r="K24" s="130">
        <f t="shared" si="13"/>
        <v>51</v>
      </c>
      <c r="L24" s="129">
        <f t="shared" si="14"/>
        <v>28.113333333333333</v>
      </c>
      <c r="M24" s="128">
        <f t="shared" si="15"/>
        <v>22.573137254901962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x14ac:dyDescent="0.35">
      <c r="A25" s="133" t="s">
        <v>353</v>
      </c>
      <c r="B25" s="132">
        <v>39841</v>
      </c>
      <c r="C25" s="129">
        <f>SUMIF(Takings!$B:$B,'2009'!$B25,Takings!C:C)</f>
        <v>741.54</v>
      </c>
      <c r="D25" s="119">
        <f>SUMIF(Takings!$B:$B,'2009'!$B25,Takings!D:D)</f>
        <v>0</v>
      </c>
      <c r="E25" s="119">
        <f>SUMIF(Takings!$B:$B,'2009'!$B25,Takings!E:E)</f>
        <v>0</v>
      </c>
      <c r="F25" s="128">
        <f>SUMIF(Takings!$B:$B,'2009'!$B25,Takings!F:F)</f>
        <v>474.75</v>
      </c>
      <c r="G25" s="131">
        <f>SUMIF(Takings!$B:$B,'2009'!$B25,Takings!G:G)</f>
        <v>40</v>
      </c>
      <c r="H25" s="128">
        <f t="shared" si="12"/>
        <v>11.86875</v>
      </c>
      <c r="I25" s="129">
        <f>SUMIF(Takings!$B:$B,'2009'!$B25,Takings!I:I)</f>
        <v>266.74</v>
      </c>
      <c r="J25" s="130">
        <f>SUMIF(Takings!$B:$B,'2009'!$B25,Takings!J:J)</f>
        <v>6</v>
      </c>
      <c r="K25" s="130">
        <f t="shared" si="13"/>
        <v>46</v>
      </c>
      <c r="L25" s="129">
        <f t="shared" si="14"/>
        <v>44.456666666666671</v>
      </c>
      <c r="M25" s="128">
        <f t="shared" si="15"/>
        <v>16.119347826086958</v>
      </c>
      <c r="N25" s="127" t="str">
        <f>IF(VLOOKUP($B25,Takings!$B:$P,13,0)=0,"",VLOOKUP($B25,Takings!$B:$P,13,0))</f>
        <v/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33" t="s">
        <v>353</v>
      </c>
      <c r="B26" s="132">
        <v>39842</v>
      </c>
      <c r="C26" s="129">
        <f>SUMIF(Takings!$B:$B,'2009'!$B26,Takings!C:C)</f>
        <v>663.79</v>
      </c>
      <c r="D26" s="119">
        <f>SUMIF(Takings!$B:$B,'2009'!$B26,Takings!D:D)</f>
        <v>0</v>
      </c>
      <c r="E26" s="119">
        <f>SUMIF(Takings!$B:$B,'2009'!$B26,Takings!E:E)</f>
        <v>0</v>
      </c>
      <c r="F26" s="128">
        <f>SUMIF(Takings!$B:$B,'2009'!$B26,Takings!F:F)</f>
        <v>510.9</v>
      </c>
      <c r="G26" s="131">
        <f>SUMIF(Takings!$B:$B,'2009'!$B26,Takings!G:G)</f>
        <v>34</v>
      </c>
      <c r="H26" s="128">
        <f t="shared" si="12"/>
        <v>15.026470588235293</v>
      </c>
      <c r="I26" s="129">
        <f>SUMIF(Takings!$B:$B,'2009'!$B26,Takings!I:I)</f>
        <v>152.88999999999999</v>
      </c>
      <c r="J26" s="130">
        <f>SUMIF(Takings!$B:$B,'2009'!$B26,Takings!J:J)</f>
        <v>4</v>
      </c>
      <c r="K26" s="130">
        <f t="shared" si="13"/>
        <v>38</v>
      </c>
      <c r="L26" s="129">
        <f t="shared" si="14"/>
        <v>38.222499999999997</v>
      </c>
      <c r="M26" s="128">
        <f t="shared" si="15"/>
        <v>17.468157894736841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33" t="s">
        <v>353</v>
      </c>
      <c r="B27" s="132">
        <v>39843</v>
      </c>
      <c r="C27" s="129">
        <f>SUMIF(Takings!$B:$B,'2009'!$B27,Takings!C:C)</f>
        <v>1644.38</v>
      </c>
      <c r="D27" s="119">
        <f>SUMIF(Takings!$B:$B,'2009'!$B27,Takings!D:D)</f>
        <v>0</v>
      </c>
      <c r="E27" s="119">
        <f>SUMIF(Takings!$B:$B,'2009'!$B27,Takings!E:E)</f>
        <v>0</v>
      </c>
      <c r="F27" s="128">
        <f>SUMIF(Takings!$B:$B,'2009'!$B27,Takings!F:F)</f>
        <v>1151</v>
      </c>
      <c r="G27" s="131">
        <f>SUMIF(Takings!$B:$B,'2009'!$B27,Takings!G:G)</f>
        <v>53</v>
      </c>
      <c r="H27" s="128">
        <f t="shared" si="12"/>
        <v>21.716981132075471</v>
      </c>
      <c r="I27" s="129">
        <f>SUMIF(Takings!$B:$B,'2009'!$B27,Takings!I:I)</f>
        <v>493.38</v>
      </c>
      <c r="J27" s="130">
        <f>SUMIF(Takings!$B:$B,'2009'!$B27,Takings!J:J)</f>
        <v>9</v>
      </c>
      <c r="K27" s="130">
        <f t="shared" si="13"/>
        <v>62</v>
      </c>
      <c r="L27" s="129">
        <f t="shared" si="14"/>
        <v>54.82</v>
      </c>
      <c r="M27" s="128">
        <f t="shared" si="15"/>
        <v>26.52225806451613</v>
      </c>
      <c r="N27" s="127" t="str">
        <f>IF(VLOOKUP($B27,Takings!$B:$P,13,0)=0,"",VLOOKUP($B27,Takings!$B:$P,13,0))</f>
        <v/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ht="27" x14ac:dyDescent="0.35">
      <c r="A28" s="133" t="s">
        <v>353</v>
      </c>
      <c r="B28" s="132">
        <v>39844</v>
      </c>
      <c r="C28" s="129">
        <f>SUMIF(Takings!$B:$B,'2009'!$B28,Takings!C:C)</f>
        <v>1122.0899999999999</v>
      </c>
      <c r="D28" s="119">
        <f>SUMIF(Takings!$B:$B,'2009'!$B28,Takings!D:D)</f>
        <v>0</v>
      </c>
      <c r="E28" s="119">
        <f>SUMIF(Takings!$B:$B,'2009'!$B28,Takings!E:E)</f>
        <v>0</v>
      </c>
      <c r="F28" s="128">
        <f>SUMIF(Takings!$B:$B,'2009'!$B28,Takings!F:F)</f>
        <v>852.2</v>
      </c>
      <c r="G28" s="131">
        <f>SUMIF(Takings!$B:$B,'2009'!$B28,Takings!G:G)</f>
        <v>34</v>
      </c>
      <c r="H28" s="128">
        <f t="shared" si="12"/>
        <v>25.064705882352943</v>
      </c>
      <c r="I28" s="129">
        <f>SUMIF(Takings!$B:$B,'2009'!$B28,Takings!I:I)</f>
        <v>269.89999999999998</v>
      </c>
      <c r="J28" s="130">
        <f>SUMIF(Takings!$B:$B,'2009'!$B28,Takings!J:J)</f>
        <v>5</v>
      </c>
      <c r="K28" s="130">
        <f t="shared" si="13"/>
        <v>39</v>
      </c>
      <c r="L28" s="129">
        <f t="shared" si="14"/>
        <v>53.98</v>
      </c>
      <c r="M28" s="128">
        <f t="shared" si="15"/>
        <v>28.771794871794871</v>
      </c>
      <c r="N28" s="127" t="str">
        <f>IF(VLOOKUP($B28,Takings!$B:$P,13,0)=0,"",VLOOKUP($B28,Takings!$B:$P,13,0))</f>
        <v>$110.12 taken from EFT as Mulgowie Pub paid 23/1 bill</v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39845</v>
      </c>
      <c r="C29" s="119">
        <f>SUM(C23:C28)</f>
        <v>5338.05</v>
      </c>
      <c r="D29" s="119">
        <f>VLOOKUP($B29,Takings!$B:$P,3,0)</f>
        <v>2043.82</v>
      </c>
      <c r="E29" s="122">
        <f>SUM(C29:D29)</f>
        <v>7381.87</v>
      </c>
      <c r="F29" s="118"/>
      <c r="G29" s="121">
        <f>SUM(G23:G28)</f>
        <v>206</v>
      </c>
      <c r="H29" s="118">
        <f>AVERAGE(H23:H28)</f>
        <v>15.918558674518025</v>
      </c>
      <c r="I29" s="119">
        <f>SUM(I23:I28)</f>
        <v>1351.5900000000001</v>
      </c>
      <c r="J29" s="120">
        <f>SUM(J23:J28)</f>
        <v>30</v>
      </c>
      <c r="K29" s="120">
        <f>SUM(G29,J29)</f>
        <v>236</v>
      </c>
      <c r="L29" s="119">
        <f>AVERAGE(L23:L28)</f>
        <v>36.598750000000003</v>
      </c>
      <c r="M29" s="118">
        <f>AVERAGE(M23:M28)</f>
        <v>18.575782652006126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33" t="s">
        <v>357</v>
      </c>
      <c r="B30" s="132">
        <v>39846</v>
      </c>
      <c r="C30" s="129">
        <f>SUMIF(Takings!$B:$B,'2009'!$B30,Takings!C:C)</f>
        <v>627.89</v>
      </c>
      <c r="D30" s="119">
        <f>SUMIF(Takings!$B:$B,'2009'!$B30,Takings!D:D)</f>
        <v>0</v>
      </c>
      <c r="E30" s="119">
        <f>SUMIF(Takings!$B:$B,'2009'!$B30,Takings!E:E)</f>
        <v>0</v>
      </c>
      <c r="F30" s="128">
        <f>SUMIF(Takings!$B:$B,'2009'!$B30,Takings!F:F)</f>
        <v>399.5</v>
      </c>
      <c r="G30" s="131">
        <f>SUMIF(Takings!$B:$B,'2009'!$B30,Takings!G:G)</f>
        <v>30</v>
      </c>
      <c r="H30" s="128">
        <f t="shared" ref="H30:H35" si="16">IFERROR(F30/G30,0)</f>
        <v>13.316666666666666</v>
      </c>
      <c r="I30" s="129">
        <f>SUMIF(Takings!$B:$B,'2009'!$B30,Takings!I:I)</f>
        <v>228.39</v>
      </c>
      <c r="J30" s="130">
        <f>SUMIF(Takings!$B:$B,'2009'!$B30,Takings!J:J)</f>
        <v>4</v>
      </c>
      <c r="K30" s="130">
        <f t="shared" ref="K30:K35" si="17">IFERROR(SUM(G30,J30),0)</f>
        <v>34</v>
      </c>
      <c r="L30" s="129">
        <f t="shared" ref="L30:L35" si="18">IFERROR(MEDIAN(I30/J30),0)</f>
        <v>57.097499999999997</v>
      </c>
      <c r="M30" s="128">
        <f t="shared" ref="M30:M35" si="19">IFERROR(SUM(F30,I30)/K30,0)</f>
        <v>18.467352941176472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33" t="s">
        <v>357</v>
      </c>
      <c r="B31" s="132">
        <v>39847</v>
      </c>
      <c r="C31" s="129">
        <f>SUMIF(Takings!$B:$B,'2009'!$B31,Takings!C:C)</f>
        <v>752.31</v>
      </c>
      <c r="D31" s="119">
        <f>SUMIF(Takings!$B:$B,'2009'!$B31,Takings!D:D)</f>
        <v>0</v>
      </c>
      <c r="E31" s="119">
        <f>SUMIF(Takings!$B:$B,'2009'!$B31,Takings!E:E)</f>
        <v>0</v>
      </c>
      <c r="F31" s="128">
        <f>SUMIF(Takings!$B:$B,'2009'!$B31,Takings!F:F)</f>
        <v>499.4</v>
      </c>
      <c r="G31" s="131">
        <f>SUMIF(Takings!$B:$B,'2009'!$B31,Takings!G:G)</f>
        <v>33</v>
      </c>
      <c r="H31" s="128">
        <f t="shared" si="16"/>
        <v>15.133333333333333</v>
      </c>
      <c r="I31" s="129">
        <f>SUMIF(Takings!$B:$B,'2009'!$B31,Takings!I:I)</f>
        <v>252.91</v>
      </c>
      <c r="J31" s="130">
        <f>SUMIF(Takings!$B:$B,'2009'!$B31,Takings!J:J)</f>
        <v>7</v>
      </c>
      <c r="K31" s="130">
        <f t="shared" si="17"/>
        <v>40</v>
      </c>
      <c r="L31" s="129">
        <f t="shared" si="18"/>
        <v>36.130000000000003</v>
      </c>
      <c r="M31" s="128">
        <f t="shared" si="19"/>
        <v>18.807749999999999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x14ac:dyDescent="0.35">
      <c r="A32" s="133" t="s">
        <v>357</v>
      </c>
      <c r="B32" s="132">
        <v>39848</v>
      </c>
      <c r="C32" s="129">
        <f>SUMIF(Takings!$B:$B,'2009'!$B32,Takings!C:C)</f>
        <v>1456.13</v>
      </c>
      <c r="D32" s="119">
        <f>SUMIF(Takings!$B:$B,'2009'!$B32,Takings!D:D)</f>
        <v>0</v>
      </c>
      <c r="E32" s="119">
        <f>SUMIF(Takings!$B:$B,'2009'!$B32,Takings!E:E)</f>
        <v>0</v>
      </c>
      <c r="F32" s="128">
        <f>SUMIF(Takings!$B:$B,'2009'!$B32,Takings!F:F)</f>
        <v>1172.7</v>
      </c>
      <c r="G32" s="131">
        <f>SUMIF(Takings!$B:$B,'2009'!$B32,Takings!G:G)</f>
        <v>31</v>
      </c>
      <c r="H32" s="128">
        <f t="shared" si="16"/>
        <v>37.829032258064515</v>
      </c>
      <c r="I32" s="129">
        <f>SUMIF(Takings!$B:$B,'2009'!$B32,Takings!I:I)</f>
        <v>273.43</v>
      </c>
      <c r="J32" s="130">
        <f>SUMIF(Takings!$B:$B,'2009'!$B32,Takings!J:J)</f>
        <v>7</v>
      </c>
      <c r="K32" s="130">
        <f t="shared" si="17"/>
        <v>38</v>
      </c>
      <c r="L32" s="129">
        <f t="shared" si="18"/>
        <v>39.061428571428571</v>
      </c>
      <c r="M32" s="128">
        <f t="shared" si="19"/>
        <v>38.05605263157895</v>
      </c>
      <c r="N32" s="127" t="str">
        <f>IF(VLOOKUP($B32,Takings!$B:$P,13,0)=0,"",VLOOKUP($B32,Takings!$B:$P,13,0))</f>
        <v/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33" t="s">
        <v>357</v>
      </c>
      <c r="B33" s="132">
        <v>39849</v>
      </c>
      <c r="C33" s="129">
        <f>SUMIF(Takings!$B:$B,'2009'!$B33,Takings!C:C)</f>
        <v>1088.1600000000001</v>
      </c>
      <c r="D33" s="119">
        <f>SUMIF(Takings!$B:$B,'2009'!$B33,Takings!D:D)</f>
        <v>0</v>
      </c>
      <c r="E33" s="119">
        <f>SUMIF(Takings!$B:$B,'2009'!$B33,Takings!E:E)</f>
        <v>0</v>
      </c>
      <c r="F33" s="128">
        <f>SUMIF(Takings!$B:$B,'2009'!$B33,Takings!F:F)</f>
        <v>992.45</v>
      </c>
      <c r="G33" s="131">
        <f>SUMIF(Takings!$B:$B,'2009'!$B33,Takings!G:G)</f>
        <v>50</v>
      </c>
      <c r="H33" s="128">
        <f t="shared" si="16"/>
        <v>19.849</v>
      </c>
      <c r="I33" s="129">
        <f>SUMIF(Takings!$B:$B,'2009'!$B33,Takings!I:I)</f>
        <v>95.71</v>
      </c>
      <c r="J33" s="130">
        <f>SUMIF(Takings!$B:$B,'2009'!$B33,Takings!J:J)</f>
        <v>3</v>
      </c>
      <c r="K33" s="130">
        <f t="shared" si="17"/>
        <v>53</v>
      </c>
      <c r="L33" s="129">
        <f t="shared" si="18"/>
        <v>31.903333333333332</v>
      </c>
      <c r="M33" s="128">
        <f t="shared" si="19"/>
        <v>20.531320754716983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33" t="s">
        <v>357</v>
      </c>
      <c r="B34" s="132">
        <v>39850</v>
      </c>
      <c r="C34" s="129">
        <f>SUMIF(Takings!$B:$B,'2009'!$B34,Takings!C:C)</f>
        <v>1350.22</v>
      </c>
      <c r="D34" s="119">
        <f>SUMIF(Takings!$B:$B,'2009'!$B34,Takings!D:D)</f>
        <v>0</v>
      </c>
      <c r="E34" s="119">
        <f>SUMIF(Takings!$B:$B,'2009'!$B34,Takings!E:E)</f>
        <v>0</v>
      </c>
      <c r="F34" s="128">
        <f>SUMIF(Takings!$B:$B,'2009'!$B34,Takings!F:F)</f>
        <v>1112.33</v>
      </c>
      <c r="G34" s="131">
        <f>SUMIF(Takings!$B:$B,'2009'!$B34,Takings!G:G)</f>
        <v>29</v>
      </c>
      <c r="H34" s="128">
        <f t="shared" si="16"/>
        <v>38.356206896551718</v>
      </c>
      <c r="I34" s="129">
        <f>SUMIF(Takings!$B:$B,'2009'!$B34,Takings!I:I)</f>
        <v>237.89</v>
      </c>
      <c r="J34" s="130">
        <f>SUMIF(Takings!$B:$B,'2009'!$B34,Takings!J:J)</f>
        <v>5</v>
      </c>
      <c r="K34" s="130">
        <f t="shared" si="17"/>
        <v>34</v>
      </c>
      <c r="L34" s="129">
        <f t="shared" si="18"/>
        <v>47.577999999999996</v>
      </c>
      <c r="M34" s="128">
        <f t="shared" si="19"/>
        <v>39.712352941176462</v>
      </c>
      <c r="N34" s="127" t="str">
        <f>IF(VLOOKUP($B34,Takings!$B:$P,13,0)=0,"",VLOOKUP($B34,Takings!$B:$P,13,0))</f>
        <v>minus bakery eft $1003.12</v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33" t="s">
        <v>357</v>
      </c>
      <c r="B35" s="132">
        <v>39851</v>
      </c>
      <c r="C35" s="129">
        <f>SUMIF(Takings!$B:$B,'2009'!$B35,Takings!C:C)</f>
        <v>1244.28</v>
      </c>
      <c r="D35" s="119">
        <f>SUMIF(Takings!$B:$B,'2009'!$B35,Takings!D:D)</f>
        <v>0</v>
      </c>
      <c r="E35" s="119">
        <f>SUMIF(Takings!$B:$B,'2009'!$B35,Takings!E:E)</f>
        <v>0</v>
      </c>
      <c r="F35" s="128">
        <f>SUMIF(Takings!$B:$B,'2009'!$B35,Takings!F:F)</f>
        <v>1037</v>
      </c>
      <c r="G35" s="131">
        <f>SUMIF(Takings!$B:$B,'2009'!$B35,Takings!G:G)</f>
        <v>42</v>
      </c>
      <c r="H35" s="128">
        <f t="shared" si="16"/>
        <v>24.69047619047619</v>
      </c>
      <c r="I35" s="129">
        <f>SUMIF(Takings!$B:$B,'2009'!$B35,Takings!I:I)</f>
        <v>207.28</v>
      </c>
      <c r="J35" s="130">
        <f>SUMIF(Takings!$B:$B,'2009'!$B35,Takings!J:J)</f>
        <v>5</v>
      </c>
      <c r="K35" s="130">
        <f t="shared" si="17"/>
        <v>47</v>
      </c>
      <c r="L35" s="129">
        <f t="shared" si="18"/>
        <v>41.456000000000003</v>
      </c>
      <c r="M35" s="128">
        <f t="shared" si="19"/>
        <v>26.474042553191488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39852</v>
      </c>
      <c r="C36" s="119">
        <f>SUM(C30:C35)</f>
        <v>6518.99</v>
      </c>
      <c r="D36" s="119">
        <f>VLOOKUP($B36,Takings!$B:$P,3,0)</f>
        <v>2791.7</v>
      </c>
      <c r="E36" s="122">
        <f>SUM(C36:D36)</f>
        <v>9310.6899999999987</v>
      </c>
      <c r="F36" s="118"/>
      <c r="G36" s="121">
        <f>SUM(G30:G35)</f>
        <v>215</v>
      </c>
      <c r="H36" s="118">
        <f>AVERAGE(H30:H35)</f>
        <v>24.8624525575154</v>
      </c>
      <c r="I36" s="119">
        <f>SUM(I30:I35)</f>
        <v>1295.6099999999999</v>
      </c>
      <c r="J36" s="120">
        <f>SUM(J30:J35)</f>
        <v>31</v>
      </c>
      <c r="K36" s="120">
        <f>SUM(G36,J36)</f>
        <v>246</v>
      </c>
      <c r="L36" s="119">
        <f>AVERAGE(L30:L35)</f>
        <v>42.204376984126981</v>
      </c>
      <c r="M36" s="118">
        <f>AVERAGE(M30:M35)</f>
        <v>27.00814530364006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ht="18" x14ac:dyDescent="0.35">
      <c r="A37" s="133" t="s">
        <v>362</v>
      </c>
      <c r="B37" s="132">
        <v>39853</v>
      </c>
      <c r="C37" s="129">
        <f>SUMIF(Takings!$B:$B,'2009'!$B37,Takings!C:C)</f>
        <v>877.75</v>
      </c>
      <c r="D37" s="119">
        <f>SUMIF(Takings!$B:$B,'2009'!$B37,Takings!D:D)</f>
        <v>0</v>
      </c>
      <c r="E37" s="119">
        <f>SUMIF(Takings!$B:$B,'2009'!$B37,Takings!E:E)</f>
        <v>0</v>
      </c>
      <c r="F37" s="128">
        <f>SUMIF(Takings!$B:$B,'2009'!$B37,Takings!F:F)</f>
        <v>593.9</v>
      </c>
      <c r="G37" s="131">
        <f>SUMIF(Takings!$B:$B,'2009'!$B37,Takings!G:G)</f>
        <v>35</v>
      </c>
      <c r="H37" s="128">
        <f t="shared" ref="H37:H42" si="20">IFERROR(F37/G37,0)</f>
        <v>16.968571428571426</v>
      </c>
      <c r="I37" s="129">
        <f>SUMIF(Takings!$B:$B,'2009'!$B37,Takings!I:I)</f>
        <v>278.07</v>
      </c>
      <c r="J37" s="130">
        <f>SUMIF(Takings!$B:$B,'2009'!$B37,Takings!J:J)</f>
        <v>6</v>
      </c>
      <c r="K37" s="130">
        <f t="shared" ref="K37:K42" si="21">IFERROR(SUM(G37,J37),0)</f>
        <v>41</v>
      </c>
      <c r="L37" s="129">
        <f t="shared" ref="L37:L42" si="22">IFERROR(MEDIAN(I37/J37),0)</f>
        <v>46.344999999999999</v>
      </c>
      <c r="M37" s="128">
        <f t="shared" ref="M37:M42" si="23">IFERROR(SUM(F37,I37)/K37,0)</f>
        <v>21.267560975609758</v>
      </c>
      <c r="N37" s="127" t="str">
        <f>IF(VLOOKUP($B37,Takings!$B:$P,13,0)=0,"",VLOOKUP($B37,Takings!$B:$P,13,0))</f>
        <v>minus Show Society1505 and Mulgowie FC 125.25</v>
      </c>
      <c r="O37" s="126">
        <f>IF(VLOOKUP($B37,Takings!$B:$P,14,0)=0,"",VLOOKUP($B37,Takings!$B:$P,14,0))</f>
        <v>1.05</v>
      </c>
      <c r="P37" s="125" t="str">
        <f>IF(VLOOKUP($B37,Takings!$B:$P,15,0)=0,"",VLOOKUP($B37,Takings!$B:$P,15,0))</f>
        <v/>
      </c>
    </row>
    <row r="38" spans="1:16" s="113" customFormat="1" x14ac:dyDescent="0.35">
      <c r="A38" s="133" t="s">
        <v>362</v>
      </c>
      <c r="B38" s="132">
        <v>39854</v>
      </c>
      <c r="C38" s="129">
        <f>SUMIF(Takings!$B:$B,'2009'!$B38,Takings!C:C)</f>
        <v>953.46</v>
      </c>
      <c r="D38" s="119">
        <f>SUMIF(Takings!$B:$B,'2009'!$B38,Takings!D:D)</f>
        <v>0</v>
      </c>
      <c r="E38" s="119">
        <f>SUMIF(Takings!$B:$B,'2009'!$B38,Takings!E:E)</f>
        <v>0</v>
      </c>
      <c r="F38" s="128">
        <f>SUMIF(Takings!$B:$B,'2009'!$B38,Takings!F:F)</f>
        <v>519.45000000000005</v>
      </c>
      <c r="G38" s="131">
        <f>SUMIF(Takings!$B:$B,'2009'!$B38,Takings!G:G)</f>
        <v>31</v>
      </c>
      <c r="H38" s="128">
        <f t="shared" si="20"/>
        <v>16.756451612903227</v>
      </c>
      <c r="I38" s="129">
        <f>SUMIF(Takings!$B:$B,'2009'!$B38,Takings!I:I)</f>
        <v>434.04</v>
      </c>
      <c r="J38" s="130">
        <f>SUMIF(Takings!$B:$B,'2009'!$B38,Takings!J:J)</f>
        <v>7</v>
      </c>
      <c r="K38" s="130">
        <f t="shared" si="21"/>
        <v>38</v>
      </c>
      <c r="L38" s="129">
        <f t="shared" si="22"/>
        <v>62.005714285714291</v>
      </c>
      <c r="M38" s="128">
        <f t="shared" si="23"/>
        <v>25.091842105263158</v>
      </c>
      <c r="N38" s="127" t="str">
        <f>IF(VLOOKUP($B38,Takings!$B:$P,13,0)=0,"",VLOOKUP($B38,Takings!$B:$P,13,0))</f>
        <v>minus RSL 59.52</v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x14ac:dyDescent="0.35">
      <c r="A39" s="133" t="s">
        <v>362</v>
      </c>
      <c r="B39" s="132">
        <v>39855</v>
      </c>
      <c r="C39" s="129">
        <f>SUMIF(Takings!$B:$B,'2009'!$B39,Takings!C:C)</f>
        <v>1271.3699999999999</v>
      </c>
      <c r="D39" s="119">
        <f>SUMIF(Takings!$B:$B,'2009'!$B39,Takings!D:D)</f>
        <v>0</v>
      </c>
      <c r="E39" s="119">
        <f>SUMIF(Takings!$B:$B,'2009'!$B39,Takings!E:E)</f>
        <v>0</v>
      </c>
      <c r="F39" s="128">
        <f>SUMIF(Takings!$B:$B,'2009'!$B39,Takings!F:F)</f>
        <v>569</v>
      </c>
      <c r="G39" s="131">
        <f>SUMIF(Takings!$B:$B,'2009'!$B39,Takings!G:G)</f>
        <v>33</v>
      </c>
      <c r="H39" s="128">
        <f t="shared" si="20"/>
        <v>17.242424242424242</v>
      </c>
      <c r="I39" s="129">
        <f>SUMIF(Takings!$B:$B,'2009'!$B39,Takings!I:I)</f>
        <v>702.37</v>
      </c>
      <c r="J39" s="130">
        <f>SUMIF(Takings!$B:$B,'2009'!$B39,Takings!J:J)</f>
        <v>4</v>
      </c>
      <c r="K39" s="130">
        <f t="shared" si="21"/>
        <v>37</v>
      </c>
      <c r="L39" s="129">
        <f t="shared" si="22"/>
        <v>175.5925</v>
      </c>
      <c r="M39" s="128">
        <f t="shared" si="23"/>
        <v>34.361351351351345</v>
      </c>
      <c r="N39" s="127" t="str">
        <f>IF(VLOOKUP($B39,Takings!$B:$P,13,0)=0,"",VLOOKUP($B39,Takings!$B:$P,13,0))</f>
        <v/>
      </c>
      <c r="O39" s="126">
        <f>IF(VLOOKUP($B39,Takings!$B:$P,14,0)=0,"",VLOOKUP($B39,Takings!$B:$P,14,0))</f>
        <v>-1</v>
      </c>
      <c r="P39" s="125" t="str">
        <f>IF(VLOOKUP($B39,Takings!$B:$P,15,0)=0,"",VLOOKUP($B39,Takings!$B:$P,15,0))</f>
        <v/>
      </c>
    </row>
    <row r="40" spans="1:16" s="113" customFormat="1" x14ac:dyDescent="0.35">
      <c r="A40" s="133" t="s">
        <v>362</v>
      </c>
      <c r="B40" s="132">
        <v>39856</v>
      </c>
      <c r="C40" s="129">
        <f>SUMIF(Takings!$B:$B,'2009'!$B40,Takings!C:C)</f>
        <v>673.67</v>
      </c>
      <c r="D40" s="119">
        <f>SUMIF(Takings!$B:$B,'2009'!$B40,Takings!D:D)</f>
        <v>0</v>
      </c>
      <c r="E40" s="119">
        <f>SUMIF(Takings!$B:$B,'2009'!$B40,Takings!E:E)</f>
        <v>0</v>
      </c>
      <c r="F40" s="128">
        <f>SUMIF(Takings!$B:$B,'2009'!$B40,Takings!F:F)</f>
        <v>495.67</v>
      </c>
      <c r="G40" s="131">
        <f>SUMIF(Takings!$B:$B,'2009'!$B40,Takings!G:G)</f>
        <v>30</v>
      </c>
      <c r="H40" s="128">
        <f t="shared" si="20"/>
        <v>16.522333333333332</v>
      </c>
      <c r="I40" s="129">
        <f>SUMIF(Takings!$B:$B,'2009'!$B40,Takings!I:I)</f>
        <v>178.32</v>
      </c>
      <c r="J40" s="130">
        <f>SUMIF(Takings!$B:$B,'2009'!$B40,Takings!J:J)</f>
        <v>6</v>
      </c>
      <c r="K40" s="130">
        <f t="shared" si="21"/>
        <v>36</v>
      </c>
      <c r="L40" s="129">
        <f t="shared" si="22"/>
        <v>29.72</v>
      </c>
      <c r="M40" s="128">
        <f t="shared" si="23"/>
        <v>18.721944444444446</v>
      </c>
      <c r="N40" s="127" t="str">
        <f>IF(VLOOKUP($B40,Takings!$B:$P,13,0)=0,"",VLOOKUP($B40,Takings!$B:$P,13,0))</f>
        <v/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ht="18" x14ac:dyDescent="0.35">
      <c r="A41" s="133" t="s">
        <v>362</v>
      </c>
      <c r="B41" s="132">
        <v>39857</v>
      </c>
      <c r="C41" s="129">
        <f>SUMIF(Takings!$B:$B,'2009'!$B41,Takings!C:C)</f>
        <v>1306.9100000000001</v>
      </c>
      <c r="D41" s="119">
        <f>SUMIF(Takings!$B:$B,'2009'!$B41,Takings!D:D)</f>
        <v>0</v>
      </c>
      <c r="E41" s="119">
        <f>SUMIF(Takings!$B:$B,'2009'!$B41,Takings!E:E)</f>
        <v>0</v>
      </c>
      <c r="F41" s="128">
        <f>SUMIF(Takings!$B:$B,'2009'!$B41,Takings!F:F)</f>
        <v>1032</v>
      </c>
      <c r="G41" s="131">
        <f>SUMIF(Takings!$B:$B,'2009'!$B41,Takings!G:G)</f>
        <v>50</v>
      </c>
      <c r="H41" s="128">
        <f t="shared" si="20"/>
        <v>20.64</v>
      </c>
      <c r="I41" s="129">
        <f>SUMIF(Takings!$B:$B,'2009'!$B41,Takings!I:I)</f>
        <v>274.91000000000003</v>
      </c>
      <c r="J41" s="130">
        <f>SUMIF(Takings!$B:$B,'2009'!$B41,Takings!J:J)</f>
        <v>5</v>
      </c>
      <c r="K41" s="130">
        <f t="shared" si="21"/>
        <v>55</v>
      </c>
      <c r="L41" s="129">
        <f t="shared" si="22"/>
        <v>54.982000000000006</v>
      </c>
      <c r="M41" s="128">
        <f t="shared" si="23"/>
        <v>23.762</v>
      </c>
      <c r="N41" s="127" t="str">
        <f>IF(VLOOKUP($B41,Takings!$B:$P,13,0)=0,"",VLOOKUP($B41,Takings!$B:$P,13,0))</f>
        <v>minus Edmund Park cheque</v>
      </c>
      <c r="O41" s="126">
        <f>IF(VLOOKUP($B41,Takings!$B:$P,14,0)=0,"",VLOOKUP($B41,Takings!$B:$P,14,0))</f>
        <v>10</v>
      </c>
      <c r="P41" s="125" t="str">
        <f>IF(VLOOKUP($B41,Takings!$B:$P,15,0)=0,"",VLOOKUP($B41,Takings!$B:$P,15,0))</f>
        <v/>
      </c>
    </row>
    <row r="42" spans="1:16" s="113" customFormat="1" x14ac:dyDescent="0.35">
      <c r="A42" s="133" t="s">
        <v>362</v>
      </c>
      <c r="B42" s="132">
        <v>39858</v>
      </c>
      <c r="C42" s="129">
        <f>SUMIF(Takings!$B:$B,'2009'!$B42,Takings!C:C)</f>
        <v>2057.91</v>
      </c>
      <c r="D42" s="119">
        <f>SUMIF(Takings!$B:$B,'2009'!$B42,Takings!D:D)</f>
        <v>0</v>
      </c>
      <c r="E42" s="119">
        <f>SUMIF(Takings!$B:$B,'2009'!$B42,Takings!E:E)</f>
        <v>0</v>
      </c>
      <c r="F42" s="128">
        <f>SUMIF(Takings!$B:$B,'2009'!$B42,Takings!F:F)</f>
        <v>816.8</v>
      </c>
      <c r="G42" s="131">
        <f>SUMIF(Takings!$B:$B,'2009'!$B42,Takings!G:G)</f>
        <v>36</v>
      </c>
      <c r="H42" s="128">
        <f t="shared" si="20"/>
        <v>22.688888888888886</v>
      </c>
      <c r="I42" s="129">
        <f>SUMIF(Takings!$B:$B,'2009'!$B42,Takings!I:I)</f>
        <v>1241.1099999999999</v>
      </c>
      <c r="J42" s="130">
        <f>SUMIF(Takings!$B:$B,'2009'!$B42,Takings!J:J)</f>
        <v>7</v>
      </c>
      <c r="K42" s="130">
        <f t="shared" si="21"/>
        <v>43</v>
      </c>
      <c r="L42" s="129">
        <f t="shared" si="22"/>
        <v>177.30142857142854</v>
      </c>
      <c r="M42" s="128">
        <f t="shared" si="23"/>
        <v>47.858372093023256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39859</v>
      </c>
      <c r="C43" s="119">
        <f>SUM(C37:C42)</f>
        <v>7141.07</v>
      </c>
      <c r="D43" s="119">
        <f>VLOOKUP($B43,Takings!$B:$P,3,0)</f>
        <v>3290.08</v>
      </c>
      <c r="E43" s="122">
        <f>SUM(C43:D43)</f>
        <v>10431.15</v>
      </c>
      <c r="F43" s="118"/>
      <c r="G43" s="121">
        <f>SUM(G37:G42)</f>
        <v>215</v>
      </c>
      <c r="H43" s="118">
        <f>AVERAGE(H37:H42)</f>
        <v>18.469778251020184</v>
      </c>
      <c r="I43" s="119">
        <f>SUM(I37:I42)</f>
        <v>3108.8199999999997</v>
      </c>
      <c r="J43" s="120">
        <f>SUM(J37:J42)</f>
        <v>35</v>
      </c>
      <c r="K43" s="120">
        <f>SUM(G43,J43)</f>
        <v>250</v>
      </c>
      <c r="L43" s="119">
        <f>AVERAGE(L37:L42)</f>
        <v>90.991107142857132</v>
      </c>
      <c r="M43" s="118">
        <f>AVERAGE(M37:M42)</f>
        <v>28.510511828281992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ht="18" x14ac:dyDescent="0.35">
      <c r="A44" s="133" t="s">
        <v>366</v>
      </c>
      <c r="B44" s="132">
        <v>39860</v>
      </c>
      <c r="C44" s="129">
        <f>SUMIF(Takings!$B:$B,'2009'!$B44,Takings!C:C)</f>
        <v>561</v>
      </c>
      <c r="D44" s="119">
        <f>SUMIF(Takings!$B:$B,'2009'!$B44,Takings!D:D)</f>
        <v>0</v>
      </c>
      <c r="E44" s="119">
        <f>SUMIF(Takings!$B:$B,'2009'!$B44,Takings!E:E)</f>
        <v>0</v>
      </c>
      <c r="F44" s="128">
        <f>SUMIF(Takings!$B:$B,'2009'!$B44,Takings!F:F)</f>
        <v>350.4</v>
      </c>
      <c r="G44" s="131">
        <f>SUMIF(Takings!$B:$B,'2009'!$B44,Takings!G:G)</f>
        <v>32</v>
      </c>
      <c r="H44" s="128">
        <f t="shared" ref="H44:H49" si="24">IFERROR(F44/G44,0)</f>
        <v>10.95</v>
      </c>
      <c r="I44" s="129">
        <f>SUMIF(Takings!$B:$B,'2009'!$B44,Takings!I:I)</f>
        <v>210.6</v>
      </c>
      <c r="J44" s="130">
        <f>SUMIF(Takings!$B:$B,'2009'!$B44,Takings!J:J)</f>
        <v>6</v>
      </c>
      <c r="K44" s="130">
        <f t="shared" ref="K44:K49" si="25">IFERROR(SUM(G44,J44),0)</f>
        <v>38</v>
      </c>
      <c r="L44" s="129">
        <f t="shared" ref="L44:L49" si="26">IFERROR(MEDIAN(I44/J44),0)</f>
        <v>35.1</v>
      </c>
      <c r="M44" s="128">
        <f t="shared" ref="M44:M49" si="27">IFERROR(SUM(F44,I44)/K44,0)</f>
        <v>14.763157894736842</v>
      </c>
      <c r="N44" s="127" t="str">
        <f>IF(VLOOKUP($B44,Takings!$B:$P,13,0)=0,"",VLOOKUP($B44,Takings!$B:$P,13,0))</f>
        <v>Hotel Laidley cheque taken off figures</v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33" t="s">
        <v>366</v>
      </c>
      <c r="B45" s="132">
        <v>39861</v>
      </c>
      <c r="C45" s="129">
        <f>SUMIF(Takings!$B:$B,'2009'!$B45,Takings!C:C)</f>
        <v>1330.23</v>
      </c>
      <c r="D45" s="119">
        <f>SUMIF(Takings!$B:$B,'2009'!$B45,Takings!D:D)</f>
        <v>0</v>
      </c>
      <c r="E45" s="119">
        <f>SUMIF(Takings!$B:$B,'2009'!$B45,Takings!E:E)</f>
        <v>0</v>
      </c>
      <c r="F45" s="128">
        <f>SUMIF(Takings!$B:$B,'2009'!$B45,Takings!F:F)</f>
        <v>611.5</v>
      </c>
      <c r="G45" s="131">
        <f>SUMIF(Takings!$B:$B,'2009'!$B45,Takings!G:G)</f>
        <v>44</v>
      </c>
      <c r="H45" s="128">
        <f t="shared" si="24"/>
        <v>13.897727272727273</v>
      </c>
      <c r="I45" s="129">
        <f>SUMIF(Takings!$B:$B,'2009'!$B45,Takings!I:I)</f>
        <v>718.73</v>
      </c>
      <c r="J45" s="130">
        <f>SUMIF(Takings!$B:$B,'2009'!$B45,Takings!J:J)</f>
        <v>7</v>
      </c>
      <c r="K45" s="130">
        <f t="shared" si="25"/>
        <v>51</v>
      </c>
      <c r="L45" s="129">
        <f t="shared" si="26"/>
        <v>102.67571428571429</v>
      </c>
      <c r="M45" s="128">
        <f t="shared" si="27"/>
        <v>26.082941176470587</v>
      </c>
      <c r="N45" s="127" t="str">
        <f>IF(VLOOKUP($B45,Takings!$B:$P,13,0)=0,"",VLOOKUP($B45,Takings!$B:$P,13,0))</f>
        <v/>
      </c>
      <c r="O45" s="126" t="str">
        <f>IF(VLOOKUP($B45,Takings!$B:$P,14,0)=0,"",VLOOKUP($B45,Takings!$B:$P,14,0))</f>
        <v/>
      </c>
      <c r="P45" s="125" t="str">
        <f>IF(VLOOKUP($B45,Takings!$B:$P,15,0)=0,"",VLOOKUP($B45,Takings!$B:$P,15,0))</f>
        <v/>
      </c>
    </row>
    <row r="46" spans="1:16" s="113" customFormat="1" x14ac:dyDescent="0.35">
      <c r="A46" s="133" t="s">
        <v>366</v>
      </c>
      <c r="B46" s="132">
        <v>39862</v>
      </c>
      <c r="C46" s="129">
        <f>SUMIF(Takings!$B:$B,'2009'!$B46,Takings!C:C)</f>
        <v>1101.8800000000001</v>
      </c>
      <c r="D46" s="119">
        <f>SUMIF(Takings!$B:$B,'2009'!$B46,Takings!D:D)</f>
        <v>0</v>
      </c>
      <c r="E46" s="119">
        <f>SUMIF(Takings!$B:$B,'2009'!$B46,Takings!E:E)</f>
        <v>0</v>
      </c>
      <c r="F46" s="128">
        <f>SUMIF(Takings!$B:$B,'2009'!$B46,Takings!F:F)</f>
        <v>699.55</v>
      </c>
      <c r="G46" s="131">
        <f>SUMIF(Takings!$B:$B,'2009'!$B46,Takings!G:G)</f>
        <v>36</v>
      </c>
      <c r="H46" s="128">
        <f t="shared" si="24"/>
        <v>19.431944444444444</v>
      </c>
      <c r="I46" s="129">
        <f>SUMIF(Takings!$B:$B,'2009'!$B46,Takings!I:I)</f>
        <v>402.33</v>
      </c>
      <c r="J46" s="130">
        <f>SUMIF(Takings!$B:$B,'2009'!$B46,Takings!J:J)</f>
        <v>5</v>
      </c>
      <c r="K46" s="130">
        <f t="shared" si="25"/>
        <v>41</v>
      </c>
      <c r="L46" s="129">
        <f t="shared" si="26"/>
        <v>80.465999999999994</v>
      </c>
      <c r="M46" s="128">
        <f t="shared" si="27"/>
        <v>26.875121951219509</v>
      </c>
      <c r="N46" s="127" t="str">
        <f>IF(VLOOKUP($B46,Takings!$B:$P,13,0)=0,"",VLOOKUP($B46,Takings!$B:$P,13,0))</f>
        <v/>
      </c>
      <c r="O46" s="126" t="str">
        <f>IF(VLOOKUP($B46,Takings!$B:$P,14,0)=0,"",VLOOKUP($B46,Takings!$B:$P,14,0))</f>
        <v/>
      </c>
      <c r="P46" s="125" t="str">
        <f>IF(VLOOKUP($B46,Takings!$B:$P,15,0)=0,"",VLOOKUP($B46,Takings!$B:$P,15,0))</f>
        <v/>
      </c>
    </row>
    <row r="47" spans="1:16" s="113" customFormat="1" x14ac:dyDescent="0.35">
      <c r="A47" s="133" t="s">
        <v>366</v>
      </c>
      <c r="B47" s="132">
        <v>39863</v>
      </c>
      <c r="C47" s="129">
        <f>SUMIF(Takings!$B:$B,'2009'!$B47,Takings!C:C)</f>
        <v>1369.12</v>
      </c>
      <c r="D47" s="119">
        <f>SUMIF(Takings!$B:$B,'2009'!$B47,Takings!D:D)</f>
        <v>0</v>
      </c>
      <c r="E47" s="119">
        <f>SUMIF(Takings!$B:$B,'2009'!$B47,Takings!E:E)</f>
        <v>0</v>
      </c>
      <c r="F47" s="128">
        <f>SUMIF(Takings!$B:$B,'2009'!$B47,Takings!F:F)</f>
        <v>1245.3499999999999</v>
      </c>
      <c r="G47" s="131">
        <f>SUMIF(Takings!$B:$B,'2009'!$B47,Takings!G:G)</f>
        <v>54</v>
      </c>
      <c r="H47" s="128">
        <f t="shared" si="24"/>
        <v>23.062037037037037</v>
      </c>
      <c r="I47" s="129">
        <f>SUMIF(Takings!$B:$B,'2009'!$B47,Takings!I:I)</f>
        <v>123.77</v>
      </c>
      <c r="J47" s="130">
        <f>SUMIF(Takings!$B:$B,'2009'!$B47,Takings!J:J)</f>
        <v>2</v>
      </c>
      <c r="K47" s="130">
        <f t="shared" si="25"/>
        <v>56</v>
      </c>
      <c r="L47" s="129">
        <f t="shared" si="26"/>
        <v>61.884999999999998</v>
      </c>
      <c r="M47" s="128">
        <f t="shared" si="27"/>
        <v>24.448571428571427</v>
      </c>
      <c r="N47" s="127" t="str">
        <f>IF(VLOOKUP($B47,Takings!$B:$P,13,0)=0,"",VLOOKUP($B47,Takings!$B:$P,13,0))</f>
        <v/>
      </c>
      <c r="O47" s="126" t="str">
        <f>IF(VLOOKUP($B47,Takings!$B:$P,14,0)=0,"",VLOOKUP($B47,Takings!$B:$P,14,0))</f>
        <v/>
      </c>
      <c r="P47" s="125" t="str">
        <f>IF(VLOOKUP($B47,Takings!$B:$P,15,0)=0,"",VLOOKUP($B47,Takings!$B:$P,15,0))</f>
        <v/>
      </c>
    </row>
    <row r="48" spans="1:16" s="113" customFormat="1" x14ac:dyDescent="0.35">
      <c r="A48" s="133" t="s">
        <v>366</v>
      </c>
      <c r="B48" s="132">
        <v>39864</v>
      </c>
      <c r="C48" s="129">
        <f>SUMIF(Takings!$B:$B,'2009'!$B48,Takings!C:C)</f>
        <v>1179.55</v>
      </c>
      <c r="D48" s="119">
        <f>SUMIF(Takings!$B:$B,'2009'!$B48,Takings!D:D)</f>
        <v>0</v>
      </c>
      <c r="E48" s="119">
        <f>SUMIF(Takings!$B:$B,'2009'!$B48,Takings!E:E)</f>
        <v>0</v>
      </c>
      <c r="F48" s="128">
        <f>SUMIF(Takings!$B:$B,'2009'!$B48,Takings!F:F)</f>
        <v>905.75</v>
      </c>
      <c r="G48" s="131">
        <f>SUMIF(Takings!$B:$B,'2009'!$B48,Takings!G:G)</f>
        <v>48</v>
      </c>
      <c r="H48" s="128">
        <f t="shared" si="24"/>
        <v>18.869791666666668</v>
      </c>
      <c r="I48" s="129">
        <f>SUMIF(Takings!$B:$B,'2009'!$B48,Takings!I:I)</f>
        <v>273.8</v>
      </c>
      <c r="J48" s="130">
        <f>SUMIF(Takings!$B:$B,'2009'!$B48,Takings!J:J)</f>
        <v>7</v>
      </c>
      <c r="K48" s="130">
        <f t="shared" si="25"/>
        <v>55</v>
      </c>
      <c r="L48" s="129">
        <f t="shared" si="26"/>
        <v>39.114285714285714</v>
      </c>
      <c r="M48" s="128">
        <f t="shared" si="27"/>
        <v>21.446363636363635</v>
      </c>
      <c r="N48" s="127" t="str">
        <f>IF(VLOOKUP($B48,Takings!$B:$P,13,0)=0,"",VLOOKUP($B48,Takings!$B:$P,13,0))</f>
        <v/>
      </c>
      <c r="O48" s="126" t="str">
        <f>IF(VLOOKUP($B48,Takings!$B:$P,14,0)=0,"",VLOOKUP($B48,Takings!$B:$P,14,0))</f>
        <v/>
      </c>
      <c r="P48" s="125" t="str">
        <f>IF(VLOOKUP($B48,Takings!$B:$P,15,0)=0,"",VLOOKUP($B48,Takings!$B:$P,15,0))</f>
        <v/>
      </c>
    </row>
    <row r="49" spans="1:16" s="113" customFormat="1" x14ac:dyDescent="0.35">
      <c r="A49" s="133" t="s">
        <v>366</v>
      </c>
      <c r="B49" s="132">
        <v>39865</v>
      </c>
      <c r="C49" s="129">
        <f>SUMIF(Takings!$B:$B,'2009'!$B49,Takings!C:C)</f>
        <v>1216.79</v>
      </c>
      <c r="D49" s="119">
        <f>SUMIF(Takings!$B:$B,'2009'!$B49,Takings!D:D)</f>
        <v>0</v>
      </c>
      <c r="E49" s="119">
        <f>SUMIF(Takings!$B:$B,'2009'!$B49,Takings!E:E)</f>
        <v>0</v>
      </c>
      <c r="F49" s="128">
        <f>SUMIF(Takings!$B:$B,'2009'!$B49,Takings!F:F)</f>
        <v>685.8</v>
      </c>
      <c r="G49" s="131">
        <f>SUMIF(Takings!$B:$B,'2009'!$B49,Takings!G:G)</f>
        <v>31</v>
      </c>
      <c r="H49" s="128">
        <f t="shared" si="24"/>
        <v>22.122580645161289</v>
      </c>
      <c r="I49" s="129">
        <f>SUMIF(Takings!$B:$B,'2009'!$B49,Takings!I:I)</f>
        <v>530.99</v>
      </c>
      <c r="J49" s="130">
        <f>SUMIF(Takings!$B:$B,'2009'!$B49,Takings!J:J)</f>
        <v>9</v>
      </c>
      <c r="K49" s="130">
        <f t="shared" si="25"/>
        <v>40</v>
      </c>
      <c r="L49" s="129">
        <f t="shared" si="26"/>
        <v>58.998888888888892</v>
      </c>
      <c r="M49" s="128">
        <f t="shared" si="27"/>
        <v>30.419750000000001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39866</v>
      </c>
      <c r="C50" s="119">
        <f>SUM(C44:C49)</f>
        <v>6758.57</v>
      </c>
      <c r="D50" s="119">
        <f>VLOOKUP($B50,Takings!$B:$P,3,0)</f>
        <v>3299.38</v>
      </c>
      <c r="E50" s="122">
        <f>SUM(C50:D50)</f>
        <v>10057.950000000001</v>
      </c>
      <c r="F50" s="118"/>
      <c r="G50" s="121">
        <f>SUM(G44:G49)</f>
        <v>245</v>
      </c>
      <c r="H50" s="118">
        <f>AVERAGE(H44:H49)</f>
        <v>18.055680177672787</v>
      </c>
      <c r="I50" s="119">
        <f>SUM(I44:I49)</f>
        <v>2260.2200000000003</v>
      </c>
      <c r="J50" s="120">
        <f>SUM(J44:J49)</f>
        <v>36</v>
      </c>
      <c r="K50" s="120">
        <f>SUM(G50,J50)</f>
        <v>281</v>
      </c>
      <c r="L50" s="119">
        <f>AVERAGE(L44:L49)</f>
        <v>63.039981481481476</v>
      </c>
      <c r="M50" s="118">
        <f>AVERAGE(M44:M49)</f>
        <v>24.005984347893669</v>
      </c>
      <c r="N50" s="117" t="str">
        <f>IF(VLOOKUP($B50,Takings!$B:$P,13,0)=0,"",VLOOKUP($B50,Takings!$B:$P,13,0))</f>
        <v/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33" t="s">
        <v>368</v>
      </c>
      <c r="B51" s="132">
        <v>39867</v>
      </c>
      <c r="C51" s="129">
        <f>SUMIF(Takings!$B:$B,'2009'!$B51,Takings!C:C)</f>
        <v>630.71</v>
      </c>
      <c r="D51" s="119">
        <f>SUMIF(Takings!$B:$B,'2009'!$B51,Takings!D:D)</f>
        <v>0</v>
      </c>
      <c r="E51" s="119">
        <f>SUMIF(Takings!$B:$B,'2009'!$B51,Takings!E:E)</f>
        <v>0</v>
      </c>
      <c r="F51" s="128">
        <f>SUMIF(Takings!$B:$B,'2009'!$B51,Takings!F:F)</f>
        <v>386.35</v>
      </c>
      <c r="G51" s="131">
        <f>SUMIF(Takings!$B:$B,'2009'!$B51,Takings!G:G)</f>
        <v>32</v>
      </c>
      <c r="H51" s="128">
        <f t="shared" ref="H51:H56" si="28">IFERROR(F51/G51,0)</f>
        <v>12.073437500000001</v>
      </c>
      <c r="I51" s="129">
        <f>SUMIF(Takings!$B:$B,'2009'!$B51,Takings!I:I)</f>
        <v>244.36</v>
      </c>
      <c r="J51" s="130">
        <f>SUMIF(Takings!$B:$B,'2009'!$B51,Takings!J:J)</f>
        <v>7</v>
      </c>
      <c r="K51" s="130">
        <f t="shared" ref="K51:K56" si="29">IFERROR(SUM(G51,J51),0)</f>
        <v>39</v>
      </c>
      <c r="L51" s="129">
        <f t="shared" ref="L51:L56" si="30">IFERROR(MEDIAN(I51/J51),0)</f>
        <v>34.908571428571427</v>
      </c>
      <c r="M51" s="128">
        <f t="shared" ref="M51:M56" si="31">IFERROR(SUM(F51,I51)/K51,0)</f>
        <v>16.172051282051282</v>
      </c>
      <c r="N51" s="127" t="str">
        <f>IF(VLOOKUP($B51,Takings!$B:$P,13,0)=0,"",VLOOKUP($B51,Takings!$B:$P,13,0))</f>
        <v/>
      </c>
      <c r="O51" s="126">
        <f>IF(VLOOKUP($B51,Takings!$B:$P,14,0)=0,"",VLOOKUP($B51,Takings!$B:$P,14,0))</f>
        <v>0.15</v>
      </c>
      <c r="P51" s="125" t="str">
        <f>IF(VLOOKUP($B51,Takings!$B:$P,15,0)=0,"",VLOOKUP($B51,Takings!$B:$P,15,0))</f>
        <v/>
      </c>
    </row>
    <row r="52" spans="1:16" s="113" customFormat="1" x14ac:dyDescent="0.35">
      <c r="A52" s="133" t="s">
        <v>368</v>
      </c>
      <c r="B52" s="132">
        <v>39868</v>
      </c>
      <c r="C52" s="129">
        <f>SUMIF(Takings!$B:$B,'2009'!$B52,Takings!C:C)</f>
        <v>512.67999999999995</v>
      </c>
      <c r="D52" s="119">
        <f>SUMIF(Takings!$B:$B,'2009'!$B52,Takings!D:D)</f>
        <v>0</v>
      </c>
      <c r="E52" s="119">
        <f>SUMIF(Takings!$B:$B,'2009'!$B52,Takings!E:E)</f>
        <v>0</v>
      </c>
      <c r="F52" s="128">
        <f>SUMIF(Takings!$B:$B,'2009'!$B52,Takings!F:F)</f>
        <v>296.94</v>
      </c>
      <c r="G52" s="131">
        <f>SUMIF(Takings!$B:$B,'2009'!$B52,Takings!G:G)</f>
        <v>25</v>
      </c>
      <c r="H52" s="128">
        <f t="shared" si="28"/>
        <v>11.877599999999999</v>
      </c>
      <c r="I52" s="129">
        <f>SUMIF(Takings!$B:$B,'2009'!$B52,Takings!I:I)</f>
        <v>215.74</v>
      </c>
      <c r="J52" s="130">
        <f>SUMIF(Takings!$B:$B,'2009'!$B52,Takings!J:J)</f>
        <v>4</v>
      </c>
      <c r="K52" s="130">
        <f t="shared" si="29"/>
        <v>29</v>
      </c>
      <c r="L52" s="129">
        <f t="shared" si="30"/>
        <v>53.935000000000002</v>
      </c>
      <c r="M52" s="128">
        <f t="shared" si="31"/>
        <v>17.678620689655176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33" t="s">
        <v>368</v>
      </c>
      <c r="B53" s="132">
        <v>39869</v>
      </c>
      <c r="C53" s="129">
        <f>SUMIF(Takings!$B:$B,'2009'!$B53,Takings!C:C)</f>
        <v>834.84</v>
      </c>
      <c r="D53" s="119">
        <f>SUMIF(Takings!$B:$B,'2009'!$B53,Takings!D:D)</f>
        <v>0</v>
      </c>
      <c r="E53" s="119">
        <f>SUMIF(Takings!$B:$B,'2009'!$B53,Takings!E:E)</f>
        <v>0</v>
      </c>
      <c r="F53" s="128">
        <f>SUMIF(Takings!$B:$B,'2009'!$B53,Takings!F:F)</f>
        <v>598.45000000000005</v>
      </c>
      <c r="G53" s="131">
        <f>SUMIF(Takings!$B:$B,'2009'!$B53,Takings!G:G)</f>
        <v>27</v>
      </c>
      <c r="H53" s="128">
        <f t="shared" si="28"/>
        <v>22.164814814814818</v>
      </c>
      <c r="I53" s="129">
        <f>SUMIF(Takings!$B:$B,'2009'!$B53,Takings!I:I)</f>
        <v>236.39</v>
      </c>
      <c r="J53" s="130">
        <f>SUMIF(Takings!$B:$B,'2009'!$B53,Takings!J:J)</f>
        <v>8</v>
      </c>
      <c r="K53" s="130">
        <f t="shared" si="29"/>
        <v>35</v>
      </c>
      <c r="L53" s="129">
        <f t="shared" si="30"/>
        <v>29.548749999999998</v>
      </c>
      <c r="M53" s="128">
        <f t="shared" si="31"/>
        <v>23.85257142857143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33" t="s">
        <v>368</v>
      </c>
      <c r="B54" s="132">
        <v>39870</v>
      </c>
      <c r="C54" s="129">
        <f>SUMIF(Takings!$B:$B,'2009'!$B54,Takings!C:C)</f>
        <v>599.84</v>
      </c>
      <c r="D54" s="119">
        <f>SUMIF(Takings!$B:$B,'2009'!$B54,Takings!D:D)</f>
        <v>0</v>
      </c>
      <c r="E54" s="119">
        <f>SUMIF(Takings!$B:$B,'2009'!$B54,Takings!E:E)</f>
        <v>0</v>
      </c>
      <c r="F54" s="128">
        <f>SUMIF(Takings!$B:$B,'2009'!$B54,Takings!F:F)</f>
        <v>447.25</v>
      </c>
      <c r="G54" s="131">
        <f>SUMIF(Takings!$B:$B,'2009'!$B54,Takings!G:G)</f>
        <v>37</v>
      </c>
      <c r="H54" s="128">
        <f t="shared" si="28"/>
        <v>12.087837837837839</v>
      </c>
      <c r="I54" s="129">
        <f>SUMIF(Takings!$B:$B,'2009'!$B54,Takings!I:I)</f>
        <v>152.59</v>
      </c>
      <c r="J54" s="130">
        <f>SUMIF(Takings!$B:$B,'2009'!$B54,Takings!J:J)</f>
        <v>3</v>
      </c>
      <c r="K54" s="130">
        <f t="shared" si="29"/>
        <v>40</v>
      </c>
      <c r="L54" s="129">
        <f t="shared" si="30"/>
        <v>50.863333333333337</v>
      </c>
      <c r="M54" s="128">
        <f t="shared" si="31"/>
        <v>14.996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33" t="s">
        <v>368</v>
      </c>
      <c r="B55" s="132">
        <v>39871</v>
      </c>
      <c r="C55" s="129">
        <f>SUMIF(Takings!$B:$B,'2009'!$B55,Takings!C:C)</f>
        <v>1603.73</v>
      </c>
      <c r="D55" s="119">
        <f>SUMIF(Takings!$B:$B,'2009'!$B55,Takings!D:D)</f>
        <v>0</v>
      </c>
      <c r="E55" s="119">
        <f>SUMIF(Takings!$B:$B,'2009'!$B55,Takings!E:E)</f>
        <v>0</v>
      </c>
      <c r="F55" s="128">
        <f>SUMIF(Takings!$B:$B,'2009'!$B55,Takings!F:F)</f>
        <v>915</v>
      </c>
      <c r="G55" s="131">
        <f>SUMIF(Takings!$B:$B,'2009'!$B55,Takings!G:G)</f>
        <v>50</v>
      </c>
      <c r="H55" s="128">
        <f t="shared" si="28"/>
        <v>18.3</v>
      </c>
      <c r="I55" s="129">
        <f>SUMIF(Takings!$B:$B,'2009'!$B55,Takings!I:I)</f>
        <v>688.73</v>
      </c>
      <c r="J55" s="130">
        <f>SUMIF(Takings!$B:$B,'2009'!$B55,Takings!J:J)</f>
        <v>8</v>
      </c>
      <c r="K55" s="130">
        <f t="shared" si="29"/>
        <v>58</v>
      </c>
      <c r="L55" s="129">
        <f t="shared" si="30"/>
        <v>86.091250000000002</v>
      </c>
      <c r="M55" s="128">
        <f t="shared" si="31"/>
        <v>27.650517241379312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33" t="s">
        <v>368</v>
      </c>
      <c r="B56" s="132">
        <v>39872</v>
      </c>
      <c r="C56" s="129">
        <f>SUMIF(Takings!$B:$B,'2009'!$B56,Takings!C:C)</f>
        <v>1395.09</v>
      </c>
      <c r="D56" s="119">
        <f>SUMIF(Takings!$B:$B,'2009'!$B56,Takings!D:D)</f>
        <v>0</v>
      </c>
      <c r="E56" s="119">
        <f>SUMIF(Takings!$B:$B,'2009'!$B56,Takings!E:E)</f>
        <v>0</v>
      </c>
      <c r="F56" s="128">
        <f>SUMIF(Takings!$B:$B,'2009'!$B56,Takings!F:F)</f>
        <v>1087</v>
      </c>
      <c r="G56" s="131">
        <f>SUMIF(Takings!$B:$B,'2009'!$B56,Takings!G:G)</f>
        <v>37</v>
      </c>
      <c r="H56" s="128">
        <f t="shared" si="28"/>
        <v>29.378378378378379</v>
      </c>
      <c r="I56" s="129">
        <f>SUMIF(Takings!$B:$B,'2009'!$B56,Takings!I:I)</f>
        <v>308.08999999999997</v>
      </c>
      <c r="J56" s="130">
        <f>SUMIF(Takings!$B:$B,'2009'!$B56,Takings!J:J)</f>
        <v>7</v>
      </c>
      <c r="K56" s="130">
        <f t="shared" si="29"/>
        <v>44</v>
      </c>
      <c r="L56" s="129">
        <f t="shared" si="30"/>
        <v>44.012857142857136</v>
      </c>
      <c r="M56" s="128">
        <f t="shared" si="31"/>
        <v>31.706590909090906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ht="27" x14ac:dyDescent="0.35">
      <c r="A57" s="124"/>
      <c r="B57" s="123">
        <v>39873</v>
      </c>
      <c r="C57" s="119">
        <f>SUM(C51:C56)</f>
        <v>5576.89</v>
      </c>
      <c r="D57" s="119">
        <f>VLOOKUP($B57,Takings!$B:$P,3,0)</f>
        <v>3918.01</v>
      </c>
      <c r="E57" s="122">
        <f>SUM(C57:D57)</f>
        <v>9494.9000000000015</v>
      </c>
      <c r="F57" s="118"/>
      <c r="G57" s="121">
        <f>SUM(G51:G56)</f>
        <v>208</v>
      </c>
      <c r="H57" s="118">
        <f>AVERAGE(H51:H56)</f>
        <v>17.647011421838503</v>
      </c>
      <c r="I57" s="119">
        <f>SUM(I51:I56)</f>
        <v>1845.8999999999999</v>
      </c>
      <c r="J57" s="120">
        <f>SUM(J51:J56)</f>
        <v>37</v>
      </c>
      <c r="K57" s="120">
        <f>SUM(G57,J57)</f>
        <v>245</v>
      </c>
      <c r="L57" s="119">
        <f>AVERAGE(L51:L56)</f>
        <v>49.893293650793652</v>
      </c>
      <c r="M57" s="118">
        <f>AVERAGE(M51:M56)</f>
        <v>22.009391925124685</v>
      </c>
      <c r="N57" s="117" t="str">
        <f>IF(VLOOKUP($B57,Takings!$B:$P,13,0)=0,"",VLOOKUP($B57,Takings!$B:$P,13,0))</f>
        <v>Edmund park cheque 1620, Bowls club 501.35 not counted</v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ht="36" x14ac:dyDescent="0.35">
      <c r="A58" s="133" t="s">
        <v>370</v>
      </c>
      <c r="B58" s="132">
        <v>39874</v>
      </c>
      <c r="C58" s="129">
        <f>SUMIF(Takings!$B:$B,'2009'!$B58,Takings!C:C)</f>
        <v>1034.8499999999999</v>
      </c>
      <c r="D58" s="119">
        <f>SUMIF(Takings!$B:$B,'2009'!$B58,Takings!D:D)</f>
        <v>0</v>
      </c>
      <c r="E58" s="119">
        <f>SUMIF(Takings!$B:$B,'2009'!$B58,Takings!E:E)</f>
        <v>0</v>
      </c>
      <c r="F58" s="128">
        <f>SUMIF(Takings!$B:$B,'2009'!$B58,Takings!F:F)</f>
        <v>792.7</v>
      </c>
      <c r="G58" s="131">
        <f>SUMIF(Takings!$B:$B,'2009'!$B58,Takings!G:G)</f>
        <v>28</v>
      </c>
      <c r="H58" s="128">
        <f t="shared" ref="H58:H63" si="32">IFERROR(F58/G58,0)</f>
        <v>28.310714285714287</v>
      </c>
      <c r="I58" s="129">
        <f>SUMIF(Takings!$B:$B,'2009'!$B58,Takings!I:I)</f>
        <v>242.15</v>
      </c>
      <c r="J58" s="130">
        <f>SUMIF(Takings!$B:$B,'2009'!$B58,Takings!J:J)</f>
        <v>6</v>
      </c>
      <c r="K58" s="130">
        <f t="shared" ref="K58:K63" si="33">IFERROR(SUM(G58,J58),0)</f>
        <v>34</v>
      </c>
      <c r="L58" s="129">
        <f t="shared" ref="L58:L63" si="34">IFERROR(MEDIAN(I58/J58),0)</f>
        <v>40.358333333333334</v>
      </c>
      <c r="M58" s="128">
        <f t="shared" ref="M58:M63" si="35">IFERROR(SUM(F58,I58)/K58,0)</f>
        <v>30.436764705882357</v>
      </c>
      <c r="N58" s="127" t="str">
        <f>IF(VLOOKUP($B58,Takings!$B:$P,13,0)=0,"",VLOOKUP($B58,Takings!$B:$P,13,0))</f>
        <v>Darts club cheque $178.44 and Tara Inch $250 payment taken off totals</v>
      </c>
      <c r="O58" s="126">
        <f>IF(VLOOKUP($B58,Takings!$B:$P,14,0)=0,"",VLOOKUP($B58,Takings!$B:$P,14,0))</f>
        <v>-1.4</v>
      </c>
      <c r="P58" s="125" t="str">
        <f>IF(VLOOKUP($B58,Takings!$B:$P,15,0)=0,"",VLOOKUP($B58,Takings!$B:$P,15,0))</f>
        <v/>
      </c>
    </row>
    <row r="59" spans="1:16" s="113" customFormat="1" ht="18" x14ac:dyDescent="0.35">
      <c r="A59" s="133" t="s">
        <v>370</v>
      </c>
      <c r="B59" s="132">
        <v>39875</v>
      </c>
      <c r="C59" s="129">
        <f>SUMIF(Takings!$B:$B,'2009'!$B59,Takings!C:C)</f>
        <v>648.20000000000005</v>
      </c>
      <c r="D59" s="119">
        <f>SUMIF(Takings!$B:$B,'2009'!$B59,Takings!D:D)</f>
        <v>0</v>
      </c>
      <c r="E59" s="119">
        <f>SUMIF(Takings!$B:$B,'2009'!$B59,Takings!E:E)</f>
        <v>0</v>
      </c>
      <c r="F59" s="128">
        <f>SUMIF(Takings!$B:$B,'2009'!$B59,Takings!F:F)</f>
        <v>648.20000000000005</v>
      </c>
      <c r="G59" s="131">
        <f>SUMIF(Takings!$B:$B,'2009'!$B59,Takings!G:G)</f>
        <v>33</v>
      </c>
      <c r="H59" s="128">
        <f t="shared" si="32"/>
        <v>19.642424242424244</v>
      </c>
      <c r="I59" s="129">
        <f>SUMIF(Takings!$B:$B,'2009'!$B59,Takings!I:I)</f>
        <v>0</v>
      </c>
      <c r="J59" s="130">
        <f>SUMIF(Takings!$B:$B,'2009'!$B59,Takings!J:J)</f>
        <v>0</v>
      </c>
      <c r="K59" s="130">
        <f t="shared" si="33"/>
        <v>33</v>
      </c>
      <c r="L59" s="129">
        <f t="shared" si="34"/>
        <v>0</v>
      </c>
      <c r="M59" s="128">
        <f t="shared" si="35"/>
        <v>19.642424242424244</v>
      </c>
      <c r="N59" s="127" t="str">
        <f>IF(VLOOKUP($B59,Takings!$B:$P,13,0)=0,"",VLOOKUP($B59,Takings!$B:$P,13,0))</f>
        <v>$342.56 GH Bakery taken from EFT total</v>
      </c>
      <c r="O59" s="126">
        <f>IF(VLOOKUP($B59,Takings!$B:$P,14,0)=0,"",VLOOKUP($B59,Takings!$B:$P,14,0))</f>
        <v>0.1</v>
      </c>
      <c r="P59" s="125" t="str">
        <f>IF(VLOOKUP($B59,Takings!$B:$P,15,0)=0,"",VLOOKUP($B59,Takings!$B:$P,15,0))</f>
        <v/>
      </c>
    </row>
    <row r="60" spans="1:16" s="113" customFormat="1" x14ac:dyDescent="0.35">
      <c r="A60" s="133" t="s">
        <v>370</v>
      </c>
      <c r="B60" s="132">
        <v>39876</v>
      </c>
      <c r="C60" s="129">
        <f>SUMIF(Takings!$B:$B,'2009'!$B60,Takings!C:C)</f>
        <v>837.43</v>
      </c>
      <c r="D60" s="119">
        <f>SUMIF(Takings!$B:$B,'2009'!$B60,Takings!D:D)</f>
        <v>0</v>
      </c>
      <c r="E60" s="119">
        <f>SUMIF(Takings!$B:$B,'2009'!$B60,Takings!E:E)</f>
        <v>0</v>
      </c>
      <c r="F60" s="128">
        <f>SUMIF(Takings!$B:$B,'2009'!$B60,Takings!F:F)</f>
        <v>645</v>
      </c>
      <c r="G60" s="131">
        <f>SUMIF(Takings!$B:$B,'2009'!$B60,Takings!G:G)</f>
        <v>34</v>
      </c>
      <c r="H60" s="128">
        <f t="shared" si="32"/>
        <v>18.970588235294116</v>
      </c>
      <c r="I60" s="129">
        <f>SUMIF(Takings!$B:$B,'2009'!$B60,Takings!I:I)</f>
        <v>192.43</v>
      </c>
      <c r="J60" s="130">
        <f>SUMIF(Takings!$B:$B,'2009'!$B60,Takings!J:J)</f>
        <v>7</v>
      </c>
      <c r="K60" s="130">
        <f t="shared" si="33"/>
        <v>41</v>
      </c>
      <c r="L60" s="129">
        <f t="shared" si="34"/>
        <v>27.490000000000002</v>
      </c>
      <c r="M60" s="128">
        <f t="shared" si="35"/>
        <v>20.425121951219513</v>
      </c>
      <c r="N60" s="127" t="str">
        <f>IF(VLOOKUP($B60,Takings!$B:$P,13,0)=0,"",VLOOKUP($B60,Takings!$B:$P,13,0))</f>
        <v/>
      </c>
      <c r="O60" s="126">
        <f>IF(VLOOKUP($B60,Takings!$B:$P,14,0)=0,"",VLOOKUP($B60,Takings!$B:$P,14,0))</f>
        <v>-1.8</v>
      </c>
      <c r="P60" s="125" t="str">
        <f>IF(VLOOKUP($B60,Takings!$B:$P,15,0)=0,"",VLOOKUP($B60,Takings!$B:$P,15,0))</f>
        <v/>
      </c>
    </row>
    <row r="61" spans="1:16" s="113" customFormat="1" x14ac:dyDescent="0.35">
      <c r="A61" s="133" t="s">
        <v>370</v>
      </c>
      <c r="B61" s="132">
        <v>39877</v>
      </c>
      <c r="C61" s="129">
        <f>SUMIF(Takings!$B:$B,'2009'!$B61,Takings!C:C)</f>
        <v>929.57</v>
      </c>
      <c r="D61" s="119">
        <f>SUMIF(Takings!$B:$B,'2009'!$B61,Takings!D:D)</f>
        <v>0</v>
      </c>
      <c r="E61" s="119">
        <f>SUMIF(Takings!$B:$B,'2009'!$B61,Takings!E:E)</f>
        <v>0</v>
      </c>
      <c r="F61" s="128">
        <f>SUMIF(Takings!$B:$B,'2009'!$B61,Takings!F:F)</f>
        <v>735.4</v>
      </c>
      <c r="G61" s="131">
        <f>SUMIF(Takings!$B:$B,'2009'!$B61,Takings!G:G)</f>
        <v>45</v>
      </c>
      <c r="H61" s="128">
        <f t="shared" si="32"/>
        <v>16.342222222222222</v>
      </c>
      <c r="I61" s="129">
        <f>SUMIF(Takings!$B:$B,'2009'!$B61,Takings!I:I)</f>
        <v>194.17</v>
      </c>
      <c r="J61" s="130">
        <f>SUMIF(Takings!$B:$B,'2009'!$B61,Takings!J:J)</f>
        <v>4</v>
      </c>
      <c r="K61" s="130">
        <f t="shared" si="33"/>
        <v>49</v>
      </c>
      <c r="L61" s="129">
        <f t="shared" si="34"/>
        <v>48.542499999999997</v>
      </c>
      <c r="M61" s="128">
        <f t="shared" si="35"/>
        <v>18.97081632653061</v>
      </c>
      <c r="N61" s="127" t="str">
        <f>IF(VLOOKUP($B61,Takings!$B:$P,13,0)=0,"",VLOOKUP($B61,Takings!$B:$P,13,0))</f>
        <v/>
      </c>
      <c r="O61" s="126">
        <f>IF(VLOOKUP($B61,Takings!$B:$P,14,0)=0,"",VLOOKUP($B61,Takings!$B:$P,14,0))</f>
        <v>11.2</v>
      </c>
      <c r="P61" s="125" t="str">
        <f>IF(VLOOKUP($B61,Takings!$B:$P,15,0)=0,"",VLOOKUP($B61,Takings!$B:$P,15,0))</f>
        <v/>
      </c>
    </row>
    <row r="62" spans="1:16" s="113" customFormat="1" x14ac:dyDescent="0.35">
      <c r="A62" s="133" t="s">
        <v>370</v>
      </c>
      <c r="B62" s="132">
        <v>39878</v>
      </c>
      <c r="C62" s="129">
        <f>SUMIF(Takings!$B:$B,'2009'!$B62,Takings!C:C)</f>
        <v>1221.75</v>
      </c>
      <c r="D62" s="119">
        <f>SUMIF(Takings!$B:$B,'2009'!$B62,Takings!D:D)</f>
        <v>0</v>
      </c>
      <c r="E62" s="119">
        <f>SUMIF(Takings!$B:$B,'2009'!$B62,Takings!E:E)</f>
        <v>0</v>
      </c>
      <c r="F62" s="128">
        <f>SUMIF(Takings!$B:$B,'2009'!$B62,Takings!F:F)</f>
        <v>770.95</v>
      </c>
      <c r="G62" s="131">
        <f>SUMIF(Takings!$B:$B,'2009'!$B62,Takings!G:G)</f>
        <v>38</v>
      </c>
      <c r="H62" s="128">
        <f t="shared" si="32"/>
        <v>20.288157894736845</v>
      </c>
      <c r="I62" s="129">
        <f>SUMIF(Takings!$B:$B,'2009'!$B62,Takings!I:I)</f>
        <v>450.8</v>
      </c>
      <c r="J62" s="130">
        <f>SUMIF(Takings!$B:$B,'2009'!$B62,Takings!J:J)</f>
        <v>11</v>
      </c>
      <c r="K62" s="130">
        <f t="shared" si="33"/>
        <v>49</v>
      </c>
      <c r="L62" s="129">
        <f t="shared" si="34"/>
        <v>40.981818181818184</v>
      </c>
      <c r="M62" s="128">
        <f t="shared" si="35"/>
        <v>24.933673469387756</v>
      </c>
      <c r="N62" s="127" t="str">
        <f>IF(VLOOKUP($B62,Takings!$B:$P,13,0)=0,"",VLOOKUP($B62,Takings!$B:$P,13,0))</f>
        <v/>
      </c>
      <c r="O62" s="126">
        <f>IF(VLOOKUP($B62,Takings!$B:$P,14,0)=0,"",VLOOKUP($B62,Takings!$B:$P,14,0))</f>
        <v>-0.05</v>
      </c>
      <c r="P62" s="125" t="str">
        <f>IF(VLOOKUP($B62,Takings!$B:$P,15,0)=0,"",VLOOKUP($B62,Takings!$B:$P,15,0))</f>
        <v/>
      </c>
    </row>
    <row r="63" spans="1:16" s="113" customFormat="1" x14ac:dyDescent="0.35">
      <c r="A63" s="133" t="s">
        <v>370</v>
      </c>
      <c r="B63" s="132">
        <v>39879</v>
      </c>
      <c r="C63" s="129">
        <f>SUMIF(Takings!$B:$B,'2009'!$B63,Takings!C:C)</f>
        <v>1078.7</v>
      </c>
      <c r="D63" s="119">
        <f>SUMIF(Takings!$B:$B,'2009'!$B63,Takings!D:D)</f>
        <v>0</v>
      </c>
      <c r="E63" s="119">
        <f>SUMIF(Takings!$B:$B,'2009'!$B63,Takings!E:E)</f>
        <v>0</v>
      </c>
      <c r="F63" s="128">
        <f>SUMIF(Takings!$B:$B,'2009'!$B63,Takings!F:F)</f>
        <v>736.2</v>
      </c>
      <c r="G63" s="131">
        <f>SUMIF(Takings!$B:$B,'2009'!$B63,Takings!G:G)</f>
        <v>39</v>
      </c>
      <c r="H63" s="128">
        <f t="shared" si="32"/>
        <v>18.876923076923077</v>
      </c>
      <c r="I63" s="129">
        <f>SUMIF(Takings!$B:$B,'2009'!$B63,Takings!I:I)</f>
        <v>342.5</v>
      </c>
      <c r="J63" s="130">
        <f>SUMIF(Takings!$B:$B,'2009'!$B63,Takings!J:J)</f>
        <v>8</v>
      </c>
      <c r="K63" s="130">
        <f t="shared" si="33"/>
        <v>47</v>
      </c>
      <c r="L63" s="129">
        <f t="shared" si="34"/>
        <v>42.8125</v>
      </c>
      <c r="M63" s="128">
        <f t="shared" si="35"/>
        <v>22.951063829787234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39880</v>
      </c>
      <c r="C64" s="119">
        <f>SUM(C58:C63)</f>
        <v>5750.5</v>
      </c>
      <c r="D64" s="119">
        <f>VLOOKUP($B64,Takings!$B:$P,3,0)</f>
        <v>2269.5700000000002</v>
      </c>
      <c r="E64" s="122">
        <f>SUM(C64:D64)</f>
        <v>8020.07</v>
      </c>
      <c r="F64" s="118"/>
      <c r="G64" s="121">
        <f>SUM(G58:G63)</f>
        <v>217</v>
      </c>
      <c r="H64" s="118">
        <f>AVERAGE(H58:H63)</f>
        <v>20.405171659552465</v>
      </c>
      <c r="I64" s="119">
        <f>SUM(I58:I63)</f>
        <v>1422.05</v>
      </c>
      <c r="J64" s="120">
        <f>SUM(J58:J63)</f>
        <v>36</v>
      </c>
      <c r="K64" s="120">
        <f>SUM(G64,J64)</f>
        <v>253</v>
      </c>
      <c r="L64" s="119">
        <f>AVERAGE(L58:L63)</f>
        <v>33.364191919191917</v>
      </c>
      <c r="M64" s="118">
        <f>AVERAGE(M58:M63)</f>
        <v>22.893310754205288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33" t="s">
        <v>373</v>
      </c>
      <c r="B65" s="132">
        <v>39881</v>
      </c>
      <c r="C65" s="129">
        <f>SUMIF(Takings!$B:$B,'2009'!$B65,Takings!C:C)</f>
        <v>702</v>
      </c>
      <c r="D65" s="119">
        <f>SUMIF(Takings!$B:$B,'2009'!$B65,Takings!D:D)</f>
        <v>0</v>
      </c>
      <c r="E65" s="119">
        <f>SUMIF(Takings!$B:$B,'2009'!$B65,Takings!E:E)</f>
        <v>0</v>
      </c>
      <c r="F65" s="128">
        <f>SUMIF(Takings!$B:$B,'2009'!$B65,Takings!F:F)</f>
        <v>437.7</v>
      </c>
      <c r="G65" s="131">
        <f>SUMIF(Takings!$B:$B,'2009'!$B65,Takings!G:G)</f>
        <v>32</v>
      </c>
      <c r="H65" s="128">
        <f t="shared" ref="H65:H70" si="36">IFERROR(F65/G65,0)</f>
        <v>13.678125</v>
      </c>
      <c r="I65" s="129">
        <f>SUMIF(Takings!$B:$B,'2009'!$B65,Takings!I:I)</f>
        <v>265.27</v>
      </c>
      <c r="J65" s="130">
        <f>SUMIF(Takings!$B:$B,'2009'!$B65,Takings!J:J)</f>
        <v>6</v>
      </c>
      <c r="K65" s="130">
        <f t="shared" ref="K65:K70" si="37">IFERROR(SUM(G65,J65),0)</f>
        <v>38</v>
      </c>
      <c r="L65" s="129">
        <f t="shared" ref="L65:L70" si="38">IFERROR(MEDIAN(I65/J65),0)</f>
        <v>44.211666666666666</v>
      </c>
      <c r="M65" s="128">
        <f t="shared" ref="M65:M70" si="39">IFERROR(SUM(F65,I65)/K65,0)</f>
        <v>18.499210526315789</v>
      </c>
      <c r="N65" s="127" t="str">
        <f>IF(VLOOKUP($B65,Takings!$B:$P,13,0)=0,"",VLOOKUP($B65,Takings!$B:$P,13,0))</f>
        <v/>
      </c>
      <c r="O65" s="126">
        <f>IF(VLOOKUP($B65,Takings!$B:$P,14,0)=0,"",VLOOKUP($B65,Takings!$B:$P,14,0))</f>
        <v>0.05</v>
      </c>
      <c r="P65" s="125" t="str">
        <f>IF(VLOOKUP($B65,Takings!$B:$P,15,0)=0,"",VLOOKUP($B65,Takings!$B:$P,15,0))</f>
        <v/>
      </c>
    </row>
    <row r="66" spans="1:16" s="113" customFormat="1" x14ac:dyDescent="0.35">
      <c r="A66" s="133" t="s">
        <v>373</v>
      </c>
      <c r="B66" s="132">
        <v>39882</v>
      </c>
      <c r="C66" s="129">
        <f>SUMIF(Takings!$B:$B,'2009'!$B66,Takings!C:C)</f>
        <v>807.04</v>
      </c>
      <c r="D66" s="119">
        <f>SUMIF(Takings!$B:$B,'2009'!$B66,Takings!D:D)</f>
        <v>0</v>
      </c>
      <c r="E66" s="119">
        <f>SUMIF(Takings!$B:$B,'2009'!$B66,Takings!E:E)</f>
        <v>0</v>
      </c>
      <c r="F66" s="128">
        <f>SUMIF(Takings!$B:$B,'2009'!$B66,Takings!F:F)</f>
        <v>706.05</v>
      </c>
      <c r="G66" s="131">
        <f>SUMIF(Takings!$B:$B,'2009'!$B66,Takings!G:G)</f>
        <v>30</v>
      </c>
      <c r="H66" s="128">
        <f t="shared" si="36"/>
        <v>23.535</v>
      </c>
      <c r="I66" s="129">
        <f>SUMIF(Takings!$B:$B,'2009'!$B66,Takings!I:I)</f>
        <v>100.99</v>
      </c>
      <c r="J66" s="130">
        <f>SUMIF(Takings!$B:$B,'2009'!$B66,Takings!J:J)</f>
        <v>2</v>
      </c>
      <c r="K66" s="130">
        <f t="shared" si="37"/>
        <v>32</v>
      </c>
      <c r="L66" s="129">
        <f t="shared" si="38"/>
        <v>50.494999999999997</v>
      </c>
      <c r="M66" s="128">
        <f t="shared" si="39"/>
        <v>25.22</v>
      </c>
      <c r="N66" s="127" t="str">
        <f>IF(VLOOKUP($B66,Takings!$B:$P,13,0)=0,"",VLOOKUP($B66,Takings!$B:$P,13,0))</f>
        <v/>
      </c>
      <c r="O66" s="126">
        <f>IF(VLOOKUP($B66,Takings!$B:$P,14,0)=0,"",VLOOKUP($B66,Takings!$B:$P,14,0))</f>
        <v>0.15</v>
      </c>
      <c r="P66" s="125" t="str">
        <f>IF(VLOOKUP($B66,Takings!$B:$P,15,0)=0,"",VLOOKUP($B66,Takings!$B:$P,15,0))</f>
        <v/>
      </c>
    </row>
    <row r="67" spans="1:16" s="113" customFormat="1" x14ac:dyDescent="0.35">
      <c r="A67" s="133" t="s">
        <v>373</v>
      </c>
      <c r="B67" s="132">
        <v>39883</v>
      </c>
      <c r="C67" s="129">
        <f>SUMIF(Takings!$B:$B,'2009'!$B67,Takings!C:C)</f>
        <v>724.14</v>
      </c>
      <c r="D67" s="119">
        <f>SUMIF(Takings!$B:$B,'2009'!$B67,Takings!D:D)</f>
        <v>0</v>
      </c>
      <c r="E67" s="119">
        <f>SUMIF(Takings!$B:$B,'2009'!$B67,Takings!E:E)</f>
        <v>0</v>
      </c>
      <c r="F67" s="128">
        <f>SUMIF(Takings!$B:$B,'2009'!$B67,Takings!F:F)</f>
        <v>561.85</v>
      </c>
      <c r="G67" s="131">
        <f>SUMIF(Takings!$B:$B,'2009'!$B67,Takings!G:G)</f>
        <v>26</v>
      </c>
      <c r="H67" s="128">
        <f t="shared" si="36"/>
        <v>21.609615384615385</v>
      </c>
      <c r="I67" s="129">
        <f>SUMIF(Takings!$B:$B,'2009'!$B67,Takings!I:I)</f>
        <v>162.29</v>
      </c>
      <c r="J67" s="130">
        <f>SUMIF(Takings!$B:$B,'2009'!$B67,Takings!J:J)</f>
        <v>5</v>
      </c>
      <c r="K67" s="130">
        <f t="shared" si="37"/>
        <v>31</v>
      </c>
      <c r="L67" s="129">
        <f t="shared" si="38"/>
        <v>32.457999999999998</v>
      </c>
      <c r="M67" s="128">
        <f t="shared" si="39"/>
        <v>23.359354838709677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/>
      </c>
      <c r="P67" s="125" t="str">
        <f>IF(VLOOKUP($B67,Takings!$B:$P,15,0)=0,"",VLOOKUP($B67,Takings!$B:$P,15,0))</f>
        <v/>
      </c>
    </row>
    <row r="68" spans="1:16" s="113" customFormat="1" x14ac:dyDescent="0.35">
      <c r="A68" s="133" t="s">
        <v>373</v>
      </c>
      <c r="B68" s="132">
        <v>39884</v>
      </c>
      <c r="C68" s="129">
        <f>SUMIF(Takings!$B:$B,'2009'!$B68,Takings!C:C)</f>
        <v>873.66</v>
      </c>
      <c r="D68" s="119">
        <f>SUMIF(Takings!$B:$B,'2009'!$B68,Takings!D:D)</f>
        <v>0</v>
      </c>
      <c r="E68" s="119">
        <f>SUMIF(Takings!$B:$B,'2009'!$B68,Takings!E:E)</f>
        <v>0</v>
      </c>
      <c r="F68" s="128">
        <f>SUMIF(Takings!$B:$B,'2009'!$B68,Takings!F:F)</f>
        <v>762.35</v>
      </c>
      <c r="G68" s="131">
        <f>SUMIF(Takings!$B:$B,'2009'!$B68,Takings!G:G)</f>
        <v>41</v>
      </c>
      <c r="H68" s="128">
        <f t="shared" si="36"/>
        <v>18.59390243902439</v>
      </c>
      <c r="I68" s="129">
        <f>SUMIF(Takings!$B:$B,'2009'!$B68,Takings!I:I)</f>
        <v>111.31</v>
      </c>
      <c r="J68" s="130">
        <f>SUMIF(Takings!$B:$B,'2009'!$B68,Takings!J:J)</f>
        <v>2</v>
      </c>
      <c r="K68" s="130">
        <f t="shared" si="37"/>
        <v>43</v>
      </c>
      <c r="L68" s="129">
        <f t="shared" si="38"/>
        <v>55.655000000000001</v>
      </c>
      <c r="M68" s="128">
        <f t="shared" si="39"/>
        <v>20.317674418604653</v>
      </c>
      <c r="N68" s="127" t="str">
        <f>IF(VLOOKUP($B68,Takings!$B:$P,13,0)=0,"",VLOOKUP($B68,Takings!$B:$P,13,0))</f>
        <v/>
      </c>
      <c r="O68" s="126">
        <f>IF(VLOOKUP($B68,Takings!$B:$P,14,0)=0,"",VLOOKUP($B68,Takings!$B:$P,14,0))</f>
        <v>-0.15</v>
      </c>
      <c r="P68" s="125" t="str">
        <f>IF(VLOOKUP($B68,Takings!$B:$P,15,0)=0,"",VLOOKUP($B68,Takings!$B:$P,15,0))</f>
        <v/>
      </c>
    </row>
    <row r="69" spans="1:16" s="113" customFormat="1" x14ac:dyDescent="0.35">
      <c r="A69" s="133" t="s">
        <v>373</v>
      </c>
      <c r="B69" s="132">
        <v>39885</v>
      </c>
      <c r="C69" s="129">
        <f>SUMIF(Takings!$B:$B,'2009'!$B69,Takings!C:C)</f>
        <v>1886.14</v>
      </c>
      <c r="D69" s="119">
        <f>SUMIF(Takings!$B:$B,'2009'!$B69,Takings!D:D)</f>
        <v>0</v>
      </c>
      <c r="E69" s="119">
        <f>SUMIF(Takings!$B:$B,'2009'!$B69,Takings!E:E)</f>
        <v>0</v>
      </c>
      <c r="F69" s="128">
        <f>SUMIF(Takings!$B:$B,'2009'!$B69,Takings!F:F)</f>
        <v>1521.95</v>
      </c>
      <c r="G69" s="131">
        <f>SUMIF(Takings!$B:$B,'2009'!$B69,Takings!G:G)</f>
        <v>61</v>
      </c>
      <c r="H69" s="128">
        <f t="shared" si="36"/>
        <v>24.95</v>
      </c>
      <c r="I69" s="129">
        <f>SUMIF(Takings!$B:$B,'2009'!$B69,Takings!I:I)</f>
        <v>364.19</v>
      </c>
      <c r="J69" s="130">
        <f>SUMIF(Takings!$B:$B,'2009'!$B69,Takings!J:J)</f>
        <v>7</v>
      </c>
      <c r="K69" s="130">
        <f t="shared" si="37"/>
        <v>68</v>
      </c>
      <c r="L69" s="129">
        <f t="shared" si="38"/>
        <v>52.027142857142856</v>
      </c>
      <c r="M69" s="128">
        <f t="shared" si="39"/>
        <v>27.737352941176471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33" t="s">
        <v>373</v>
      </c>
      <c r="B70" s="132">
        <v>39886</v>
      </c>
      <c r="C70" s="129">
        <f>SUMIF(Takings!$B:$B,'2009'!$B70,Takings!C:C)</f>
        <v>1081.96</v>
      </c>
      <c r="D70" s="119">
        <f>SUMIF(Takings!$B:$B,'2009'!$B70,Takings!D:D)</f>
        <v>0</v>
      </c>
      <c r="E70" s="119">
        <f>SUMIF(Takings!$B:$B,'2009'!$B70,Takings!E:E)</f>
        <v>0</v>
      </c>
      <c r="F70" s="128">
        <f>SUMIF(Takings!$B:$B,'2009'!$B70,Takings!F:F)</f>
        <v>577.75</v>
      </c>
      <c r="G70" s="131">
        <f>SUMIF(Takings!$B:$B,'2009'!$B70,Takings!G:G)</f>
        <v>27</v>
      </c>
      <c r="H70" s="128">
        <f t="shared" si="36"/>
        <v>21.398148148148149</v>
      </c>
      <c r="I70" s="129">
        <f>SUMIF(Takings!$B:$B,'2009'!$B70,Takings!I:I)</f>
        <v>504.21</v>
      </c>
      <c r="J70" s="130">
        <f>SUMIF(Takings!$B:$B,'2009'!$B70,Takings!J:J)</f>
        <v>11</v>
      </c>
      <c r="K70" s="130">
        <f t="shared" si="37"/>
        <v>38</v>
      </c>
      <c r="L70" s="129">
        <f t="shared" si="38"/>
        <v>45.837272727272726</v>
      </c>
      <c r="M70" s="128">
        <f t="shared" si="39"/>
        <v>28.472631578947368</v>
      </c>
      <c r="N70" s="127" t="str">
        <f>IF(VLOOKUP($B70,Takings!$B:$P,13,0)=0,"",VLOOKUP($B70,Takings!$B:$P,13,0))</f>
        <v/>
      </c>
      <c r="O70" s="126">
        <f>IF(VLOOKUP($B70,Takings!$B:$P,14,0)=0,"",VLOOKUP($B70,Takings!$B:$P,14,0))</f>
        <v>-4.95</v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39887</v>
      </c>
      <c r="C71" s="119">
        <f>SUM(C65:C70)</f>
        <v>6074.94</v>
      </c>
      <c r="D71" s="119">
        <f>VLOOKUP($B71,Takings!$B:$P,3,0)</f>
        <v>2587.75</v>
      </c>
      <c r="E71" s="122">
        <f>SUM(C71:D71)</f>
        <v>8662.6899999999987</v>
      </c>
      <c r="F71" s="118"/>
      <c r="G71" s="121">
        <f>SUM(G65:G70)</f>
        <v>217</v>
      </c>
      <c r="H71" s="118">
        <f>AVERAGE(H65:H70)</f>
        <v>20.627465161964654</v>
      </c>
      <c r="I71" s="119">
        <f>SUM(I65:I70)</f>
        <v>1508.26</v>
      </c>
      <c r="J71" s="120">
        <f>SUM(J65:J70)</f>
        <v>33</v>
      </c>
      <c r="K71" s="120">
        <f>SUM(G71,J71)</f>
        <v>250</v>
      </c>
      <c r="L71" s="119">
        <f>AVERAGE(L65:L70)</f>
        <v>46.780680375180367</v>
      </c>
      <c r="M71" s="118">
        <f>AVERAGE(M65:M70)</f>
        <v>23.934370717292325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ht="18" x14ac:dyDescent="0.35">
      <c r="A72" s="133" t="s">
        <v>374</v>
      </c>
      <c r="B72" s="132">
        <v>39888</v>
      </c>
      <c r="C72" s="129">
        <f>SUMIF(Takings!$B:$B,'2009'!$B72,Takings!C:C)</f>
        <v>952.28</v>
      </c>
      <c r="D72" s="119">
        <f>SUMIF(Takings!$B:$B,'2009'!$B72,Takings!D:D)</f>
        <v>0</v>
      </c>
      <c r="E72" s="119">
        <f>SUMIF(Takings!$B:$B,'2009'!$B72,Takings!E:E)</f>
        <v>0</v>
      </c>
      <c r="F72" s="128">
        <f>SUMIF(Takings!$B:$B,'2009'!$B72,Takings!F:F)</f>
        <v>334.65</v>
      </c>
      <c r="G72" s="131">
        <f>SUMIF(Takings!$B:$B,'2009'!$B72,Takings!G:G)</f>
        <v>25</v>
      </c>
      <c r="H72" s="128">
        <f t="shared" ref="H72:H77" si="40">IFERROR(F72/G72,0)</f>
        <v>13.385999999999999</v>
      </c>
      <c r="I72" s="129">
        <f>SUMIF(Takings!$B:$B,'2009'!$B72,Takings!I:I)</f>
        <v>617.63</v>
      </c>
      <c r="J72" s="130">
        <f>SUMIF(Takings!$B:$B,'2009'!$B72,Takings!J:J)</f>
        <v>8</v>
      </c>
      <c r="K72" s="130">
        <f t="shared" ref="K72:K77" si="41">IFERROR(SUM(G72,J72),0)</f>
        <v>33</v>
      </c>
      <c r="L72" s="129">
        <f t="shared" ref="L72:L77" si="42">IFERROR(MEDIAN(I72/J72),0)</f>
        <v>77.203749999999999</v>
      </c>
      <c r="M72" s="128">
        <f t="shared" ref="M72:M77" si="43">IFERROR(SUM(F72,I72)/K72,0)</f>
        <v>28.856969696969696</v>
      </c>
      <c r="N72" s="127" t="str">
        <f>IF(VLOOKUP($B72,Takings!$B:$P,13,0)=0,"",VLOOKUP($B72,Takings!$B:$P,13,0))</f>
        <v>Hotel Laildey Paid 1136.73</v>
      </c>
      <c r="O72" s="126">
        <f>IF(VLOOKUP($B72,Takings!$B:$P,14,0)=0,"",VLOOKUP($B72,Takings!$B:$P,14,0))</f>
        <v>-0.05</v>
      </c>
      <c r="P72" s="125" t="str">
        <f>IF(VLOOKUP($B72,Takings!$B:$P,15,0)=0,"",VLOOKUP($B72,Takings!$B:$P,15,0))</f>
        <v/>
      </c>
    </row>
    <row r="73" spans="1:16" s="113" customFormat="1" x14ac:dyDescent="0.35">
      <c r="A73" s="133" t="s">
        <v>374</v>
      </c>
      <c r="B73" s="132">
        <v>39889</v>
      </c>
      <c r="C73" s="129">
        <f>SUMIF(Takings!$B:$B,'2009'!$B73,Takings!C:C)</f>
        <v>598.61</v>
      </c>
      <c r="D73" s="119">
        <f>SUMIF(Takings!$B:$B,'2009'!$B73,Takings!D:D)</f>
        <v>0</v>
      </c>
      <c r="E73" s="119">
        <f>SUMIF(Takings!$B:$B,'2009'!$B73,Takings!E:E)</f>
        <v>0</v>
      </c>
      <c r="F73" s="128">
        <f>SUMIF(Takings!$B:$B,'2009'!$B73,Takings!F:F)</f>
        <v>354.45</v>
      </c>
      <c r="G73" s="131">
        <f>SUMIF(Takings!$B:$B,'2009'!$B73,Takings!G:G)</f>
        <v>28</v>
      </c>
      <c r="H73" s="128">
        <f t="shared" si="40"/>
        <v>12.658928571428572</v>
      </c>
      <c r="I73" s="129">
        <f>SUMIF(Takings!$B:$B,'2009'!$B73,Takings!I:I)</f>
        <v>244.16</v>
      </c>
      <c r="J73" s="130">
        <f>SUMIF(Takings!$B:$B,'2009'!$B73,Takings!J:J)</f>
        <v>7</v>
      </c>
      <c r="K73" s="130">
        <f t="shared" si="41"/>
        <v>35</v>
      </c>
      <c r="L73" s="129">
        <f t="shared" si="42"/>
        <v>34.880000000000003</v>
      </c>
      <c r="M73" s="128">
        <f t="shared" si="43"/>
        <v>17.103142857142856</v>
      </c>
      <c r="N73" s="127" t="str">
        <f>IF(VLOOKUP($B73,Takings!$B:$P,13,0)=0,"",VLOOKUP($B73,Takings!$B:$P,13,0))</f>
        <v/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ht="27" x14ac:dyDescent="0.35">
      <c r="A74" s="133" t="s">
        <v>374</v>
      </c>
      <c r="B74" s="132">
        <v>39890</v>
      </c>
      <c r="C74" s="129">
        <f>SUMIF(Takings!$B:$B,'2009'!$B74,Takings!C:C)</f>
        <v>1546.34</v>
      </c>
      <c r="D74" s="119">
        <f>SUMIF(Takings!$B:$B,'2009'!$B74,Takings!D:D)</f>
        <v>0</v>
      </c>
      <c r="E74" s="119">
        <f>SUMIF(Takings!$B:$B,'2009'!$B74,Takings!E:E)</f>
        <v>0</v>
      </c>
      <c r="F74" s="128">
        <f>SUMIF(Takings!$B:$B,'2009'!$B74,Takings!F:F)</f>
        <v>1017.16</v>
      </c>
      <c r="G74" s="131">
        <f>SUMIF(Takings!$B:$B,'2009'!$B74,Takings!G:G)</f>
        <v>36</v>
      </c>
      <c r="H74" s="128">
        <f t="shared" si="40"/>
        <v>28.254444444444445</v>
      </c>
      <c r="I74" s="129">
        <f>SUMIF(Takings!$B:$B,'2009'!$B74,Takings!I:I)</f>
        <v>529.19000000000005</v>
      </c>
      <c r="J74" s="130">
        <f>SUMIF(Takings!$B:$B,'2009'!$B74,Takings!J:J)</f>
        <v>2</v>
      </c>
      <c r="K74" s="130">
        <f t="shared" si="41"/>
        <v>38</v>
      </c>
      <c r="L74" s="129">
        <f t="shared" si="42"/>
        <v>264.59500000000003</v>
      </c>
      <c r="M74" s="128">
        <f t="shared" si="43"/>
        <v>40.693421052631578</v>
      </c>
      <c r="N74" s="127" t="str">
        <f>IF(VLOOKUP($B74,Takings!$B:$P,13,0)=0,"",VLOOKUP($B74,Takings!$B:$P,13,0))</f>
        <v>Bakery 565.44, Edmund Park 803.86, Laidley HS 95.52</v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x14ac:dyDescent="0.35">
      <c r="A75" s="133" t="s">
        <v>374</v>
      </c>
      <c r="B75" s="132">
        <v>39891</v>
      </c>
      <c r="C75" s="129">
        <f>SUMIF(Takings!$B:$B,'2009'!$B75,Takings!C:C)</f>
        <v>941.45</v>
      </c>
      <c r="D75" s="119">
        <f>SUMIF(Takings!$B:$B,'2009'!$B75,Takings!D:D)</f>
        <v>0</v>
      </c>
      <c r="E75" s="119">
        <f>SUMIF(Takings!$B:$B,'2009'!$B75,Takings!E:E)</f>
        <v>0</v>
      </c>
      <c r="F75" s="128">
        <f>SUMIF(Takings!$B:$B,'2009'!$B75,Takings!F:F)</f>
        <v>539.29999999999995</v>
      </c>
      <c r="G75" s="131">
        <f>SUMIF(Takings!$B:$B,'2009'!$B75,Takings!G:G)</f>
        <v>38</v>
      </c>
      <c r="H75" s="128">
        <f t="shared" si="40"/>
        <v>14.192105263157893</v>
      </c>
      <c r="I75" s="129">
        <f>SUMIF(Takings!$B:$B,'2009'!$B75,Takings!I:I)</f>
        <v>402.15</v>
      </c>
      <c r="J75" s="130">
        <f>SUMIF(Takings!$B:$B,'2009'!$B75,Takings!J:J)</f>
        <v>7</v>
      </c>
      <c r="K75" s="130">
        <f t="shared" si="41"/>
        <v>45</v>
      </c>
      <c r="L75" s="129">
        <f t="shared" si="42"/>
        <v>57.449999999999996</v>
      </c>
      <c r="M75" s="128">
        <f t="shared" si="43"/>
        <v>20.921111111111109</v>
      </c>
      <c r="N75" s="127" t="str">
        <f>IF(VLOOKUP($B75,Takings!$B:$P,13,0)=0,"",VLOOKUP($B75,Takings!$B:$P,13,0))</f>
        <v/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ht="27" x14ac:dyDescent="0.35">
      <c r="A76" s="133" t="s">
        <v>374</v>
      </c>
      <c r="B76" s="132">
        <v>39892</v>
      </c>
      <c r="C76" s="129">
        <f>SUMIF(Takings!$B:$B,'2009'!$B76,Takings!C:C)</f>
        <v>1568.6</v>
      </c>
      <c r="D76" s="119">
        <f>SUMIF(Takings!$B:$B,'2009'!$B76,Takings!D:D)</f>
        <v>0</v>
      </c>
      <c r="E76" s="119">
        <f>SUMIF(Takings!$B:$B,'2009'!$B76,Takings!E:E)</f>
        <v>0</v>
      </c>
      <c r="F76" s="128">
        <f>SUMIF(Takings!$B:$B,'2009'!$B76,Takings!F:F)</f>
        <v>1049.83</v>
      </c>
      <c r="G76" s="131">
        <f>SUMIF(Takings!$B:$B,'2009'!$B76,Takings!G:G)</f>
        <v>42</v>
      </c>
      <c r="H76" s="128">
        <f t="shared" si="40"/>
        <v>24.995952380952378</v>
      </c>
      <c r="I76" s="129">
        <f>SUMIF(Takings!$B:$B,'2009'!$B76,Takings!I:I)</f>
        <v>518.77</v>
      </c>
      <c r="J76" s="130">
        <f>SUMIF(Takings!$B:$B,'2009'!$B76,Takings!J:J)</f>
        <v>9</v>
      </c>
      <c r="K76" s="130">
        <f t="shared" si="41"/>
        <v>51</v>
      </c>
      <c r="L76" s="129">
        <f t="shared" si="42"/>
        <v>57.641111111111108</v>
      </c>
      <c r="M76" s="128">
        <f t="shared" si="43"/>
        <v>30.756862745098037</v>
      </c>
      <c r="N76" s="127" t="str">
        <f>IF(VLOOKUP($B76,Takings!$B:$P,13,0)=0,"",VLOOKUP($B76,Takings!$B:$P,13,0))</f>
        <v>Exchange $732.42 from October taken off figures.</v>
      </c>
      <c r="O76" s="126" t="str">
        <f>IF(VLOOKUP($B76,Takings!$B:$P,14,0)=0,"",VLOOKUP($B76,Takings!$B:$P,14,0))</f>
        <v/>
      </c>
      <c r="P76" s="125" t="str">
        <f>IF(VLOOKUP($B76,Takings!$B:$P,15,0)=0,"",VLOOKUP($B76,Takings!$B:$P,15,0))</f>
        <v/>
      </c>
    </row>
    <row r="77" spans="1:16" s="113" customFormat="1" x14ac:dyDescent="0.35">
      <c r="A77" s="133" t="s">
        <v>374</v>
      </c>
      <c r="B77" s="132">
        <v>39893</v>
      </c>
      <c r="C77" s="129">
        <f>SUMIF(Takings!$B:$B,'2009'!$B77,Takings!C:C)</f>
        <v>1032.5</v>
      </c>
      <c r="D77" s="119">
        <f>SUMIF(Takings!$B:$B,'2009'!$B77,Takings!D:D)</f>
        <v>0</v>
      </c>
      <c r="E77" s="119">
        <f>SUMIF(Takings!$B:$B,'2009'!$B77,Takings!E:E)</f>
        <v>0</v>
      </c>
      <c r="F77" s="128">
        <f>SUMIF(Takings!$B:$B,'2009'!$B77,Takings!F:F)</f>
        <v>792.25</v>
      </c>
      <c r="G77" s="131">
        <f>SUMIF(Takings!$B:$B,'2009'!$B77,Takings!G:G)</f>
        <v>35</v>
      </c>
      <c r="H77" s="128">
        <f t="shared" si="40"/>
        <v>22.635714285714286</v>
      </c>
      <c r="I77" s="129">
        <f>SUMIF(Takings!$B:$B,'2009'!$B77,Takings!I:I)</f>
        <v>237.25</v>
      </c>
      <c r="J77" s="130">
        <f>SUMIF(Takings!$B:$B,'2009'!$B77,Takings!J:J)</f>
        <v>4</v>
      </c>
      <c r="K77" s="130">
        <f t="shared" si="41"/>
        <v>39</v>
      </c>
      <c r="L77" s="129">
        <f t="shared" si="42"/>
        <v>59.3125</v>
      </c>
      <c r="M77" s="128">
        <f t="shared" si="43"/>
        <v>26.397435897435898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39894</v>
      </c>
      <c r="C78" s="119">
        <f>SUM(C72:C77)</f>
        <v>6639.7799999999988</v>
      </c>
      <c r="D78" s="119">
        <f>VLOOKUP($B78,Takings!$B:$P,3,0)</f>
        <v>3347.74</v>
      </c>
      <c r="E78" s="122">
        <f>SUM(C78:D78)</f>
        <v>9987.5199999999986</v>
      </c>
      <c r="F78" s="118"/>
      <c r="G78" s="121">
        <f>SUM(G72:G77)</f>
        <v>204</v>
      </c>
      <c r="H78" s="118">
        <f>AVERAGE(H72:H77)</f>
        <v>19.353857490949597</v>
      </c>
      <c r="I78" s="119">
        <f>SUM(I72:I77)</f>
        <v>2549.15</v>
      </c>
      <c r="J78" s="120">
        <f>SUM(J72:J77)</f>
        <v>37</v>
      </c>
      <c r="K78" s="120">
        <f>SUM(G78,J78)</f>
        <v>241</v>
      </c>
      <c r="L78" s="119">
        <f>AVERAGE(L72:L77)</f>
        <v>91.847060185185185</v>
      </c>
      <c r="M78" s="118">
        <f>AVERAGE(M72:M77)</f>
        <v>27.454823893398196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33" t="s">
        <v>378</v>
      </c>
      <c r="B79" s="132">
        <v>39895</v>
      </c>
      <c r="C79" s="129">
        <f>SUMIF(Takings!$B:$B,'2009'!$B79,Takings!C:C)</f>
        <v>990.08</v>
      </c>
      <c r="D79" s="119">
        <f>SUMIF(Takings!$B:$B,'2009'!$B79,Takings!D:D)</f>
        <v>0</v>
      </c>
      <c r="E79" s="119">
        <f>SUMIF(Takings!$B:$B,'2009'!$B79,Takings!E:E)</f>
        <v>0</v>
      </c>
      <c r="F79" s="128">
        <f>SUMIF(Takings!$B:$B,'2009'!$B79,Takings!F:F)</f>
        <v>514.54999999999995</v>
      </c>
      <c r="G79" s="131">
        <f>SUMIF(Takings!$B:$B,'2009'!$B79,Takings!G:G)</f>
        <v>34</v>
      </c>
      <c r="H79" s="128">
        <f t="shared" ref="H79:H84" si="44">IFERROR(F79/G79,0)</f>
        <v>15.133823529411764</v>
      </c>
      <c r="I79" s="129">
        <f>SUMIF(Takings!$B:$B,'2009'!$B79,Takings!I:I)</f>
        <v>475.53</v>
      </c>
      <c r="J79" s="130">
        <f>SUMIF(Takings!$B:$B,'2009'!$B79,Takings!J:J)</f>
        <v>10</v>
      </c>
      <c r="K79" s="130">
        <f t="shared" ref="K79:K84" si="45">IFERROR(SUM(G79,J79),0)</f>
        <v>44</v>
      </c>
      <c r="L79" s="129">
        <f t="shared" ref="L79:L84" si="46">IFERROR(MEDIAN(I79/J79),0)</f>
        <v>47.552999999999997</v>
      </c>
      <c r="M79" s="128">
        <f t="shared" ref="M79:M84" si="47">IFERROR(SUM(F79,I79)/K79,0)</f>
        <v>22.50181818181818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33" t="s">
        <v>378</v>
      </c>
      <c r="B80" s="132">
        <v>39896</v>
      </c>
      <c r="C80" s="129">
        <f>SUMIF(Takings!$B:$B,'2009'!$B80,Takings!C:C)</f>
        <v>499.39</v>
      </c>
      <c r="D80" s="119">
        <f>SUMIF(Takings!$B:$B,'2009'!$B80,Takings!D:D)</f>
        <v>0</v>
      </c>
      <c r="E80" s="119">
        <f>SUMIF(Takings!$B:$B,'2009'!$B80,Takings!E:E)</f>
        <v>0</v>
      </c>
      <c r="F80" s="128">
        <f>SUMIF(Takings!$B:$B,'2009'!$B80,Takings!F:F)</f>
        <v>388.35</v>
      </c>
      <c r="G80" s="131">
        <f>SUMIF(Takings!$B:$B,'2009'!$B80,Takings!G:G)</f>
        <v>31</v>
      </c>
      <c r="H80" s="128">
        <f t="shared" si="44"/>
        <v>12.52741935483871</v>
      </c>
      <c r="I80" s="129">
        <f>SUMIF(Takings!$B:$B,'2009'!$B80,Takings!I:I)</f>
        <v>110.04</v>
      </c>
      <c r="J80" s="130">
        <f>SUMIF(Takings!$B:$B,'2009'!$B80,Takings!J:J)</f>
        <v>5</v>
      </c>
      <c r="K80" s="130">
        <f t="shared" si="45"/>
        <v>36</v>
      </c>
      <c r="L80" s="129">
        <f t="shared" si="46"/>
        <v>22.008000000000003</v>
      </c>
      <c r="M80" s="128">
        <f t="shared" si="47"/>
        <v>13.844166666666668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33" t="s">
        <v>378</v>
      </c>
      <c r="B81" s="132">
        <v>39897</v>
      </c>
      <c r="C81" s="129">
        <f>SUMIF(Takings!$B:$B,'2009'!$B81,Takings!C:C)</f>
        <v>1094.25</v>
      </c>
      <c r="D81" s="119">
        <f>SUMIF(Takings!$B:$B,'2009'!$B81,Takings!D:D)</f>
        <v>0</v>
      </c>
      <c r="E81" s="119">
        <f>SUMIF(Takings!$B:$B,'2009'!$B81,Takings!E:E)</f>
        <v>0</v>
      </c>
      <c r="F81" s="128">
        <f>SUMIF(Takings!$B:$B,'2009'!$B81,Takings!F:F)</f>
        <v>717.45</v>
      </c>
      <c r="G81" s="131">
        <f>SUMIF(Takings!$B:$B,'2009'!$B81,Takings!G:G)</f>
        <v>41</v>
      </c>
      <c r="H81" s="128">
        <f t="shared" si="44"/>
        <v>17.498780487804879</v>
      </c>
      <c r="I81" s="129">
        <f>SUMIF(Takings!$B:$B,'2009'!$B81,Takings!I:I)</f>
        <v>379.8</v>
      </c>
      <c r="J81" s="130">
        <f>SUMIF(Takings!$B:$B,'2009'!$B81,Takings!J:J)</f>
        <v>9</v>
      </c>
      <c r="K81" s="130">
        <f t="shared" si="45"/>
        <v>50</v>
      </c>
      <c r="L81" s="129">
        <f t="shared" si="46"/>
        <v>42.2</v>
      </c>
      <c r="M81" s="128">
        <f t="shared" si="47"/>
        <v>21.945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33" t="s">
        <v>378</v>
      </c>
      <c r="B82" s="132">
        <v>39898</v>
      </c>
      <c r="C82" s="129">
        <f>SUMIF(Takings!$B:$B,'2009'!$B82,Takings!C:C)</f>
        <v>1116.99</v>
      </c>
      <c r="D82" s="119">
        <f>SUMIF(Takings!$B:$B,'2009'!$B82,Takings!D:D)</f>
        <v>0</v>
      </c>
      <c r="E82" s="119">
        <f>SUMIF(Takings!$B:$B,'2009'!$B82,Takings!E:E)</f>
        <v>0</v>
      </c>
      <c r="F82" s="128">
        <f>SUMIF(Takings!$B:$B,'2009'!$B82,Takings!F:F)</f>
        <v>713.35</v>
      </c>
      <c r="G82" s="131">
        <f>SUMIF(Takings!$B:$B,'2009'!$B82,Takings!G:G)</f>
        <v>61</v>
      </c>
      <c r="H82" s="128">
        <f t="shared" si="44"/>
        <v>11.694262295081968</v>
      </c>
      <c r="I82" s="129">
        <f>SUMIF(Takings!$B:$B,'2009'!$B82,Takings!I:I)</f>
        <v>403.64</v>
      </c>
      <c r="J82" s="130">
        <f>SUMIF(Takings!$B:$B,'2009'!$B82,Takings!J:J)</f>
        <v>11</v>
      </c>
      <c r="K82" s="130">
        <f t="shared" si="45"/>
        <v>72</v>
      </c>
      <c r="L82" s="129">
        <f t="shared" si="46"/>
        <v>36.694545454545455</v>
      </c>
      <c r="M82" s="128">
        <f t="shared" si="47"/>
        <v>15.51375</v>
      </c>
      <c r="N82" s="127" t="str">
        <f>IF(VLOOKUP($B82,Takings!$B:$P,13,0)=0,"",VLOOKUP($B82,Takings!$B:$P,13,0))</f>
        <v/>
      </c>
      <c r="O82" s="126">
        <f>IF(VLOOKUP($B82,Takings!$B:$P,14,0)=0,"",VLOOKUP($B82,Takings!$B:$P,14,0))</f>
        <v>1</v>
      </c>
      <c r="P82" s="125" t="str">
        <f>IF(VLOOKUP($B82,Takings!$B:$P,15,0)=0,"",VLOOKUP($B82,Takings!$B:$P,15,0))</f>
        <v/>
      </c>
    </row>
    <row r="83" spans="1:16" s="113" customFormat="1" x14ac:dyDescent="0.35">
      <c r="A83" s="133" t="s">
        <v>378</v>
      </c>
      <c r="B83" s="132">
        <v>39899</v>
      </c>
      <c r="C83" s="129">
        <f>SUMIF(Takings!$B:$B,'2009'!$B83,Takings!C:C)</f>
        <v>1907.12</v>
      </c>
      <c r="D83" s="119">
        <f>SUMIF(Takings!$B:$B,'2009'!$B83,Takings!D:D)</f>
        <v>0</v>
      </c>
      <c r="E83" s="119">
        <f>SUMIF(Takings!$B:$B,'2009'!$B83,Takings!E:E)</f>
        <v>0</v>
      </c>
      <c r="F83" s="128">
        <f>SUMIF(Takings!$B:$B,'2009'!$B83,Takings!F:F)</f>
        <v>1487.6</v>
      </c>
      <c r="G83" s="131">
        <f>SUMIF(Takings!$B:$B,'2009'!$B83,Takings!G:G)</f>
        <v>51</v>
      </c>
      <c r="H83" s="128">
        <f t="shared" si="44"/>
        <v>29.168627450980392</v>
      </c>
      <c r="I83" s="129">
        <f>SUMIF(Takings!$B:$B,'2009'!$B83,Takings!I:I)</f>
        <v>419.52</v>
      </c>
      <c r="J83" s="130">
        <f>SUMIF(Takings!$B:$B,'2009'!$B83,Takings!J:J)</f>
        <v>11</v>
      </c>
      <c r="K83" s="130">
        <f t="shared" si="45"/>
        <v>62</v>
      </c>
      <c r="L83" s="129">
        <f t="shared" si="46"/>
        <v>38.138181818181813</v>
      </c>
      <c r="M83" s="128">
        <f t="shared" si="47"/>
        <v>30.759999999999998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33" t="s">
        <v>378</v>
      </c>
      <c r="B84" s="132">
        <v>39900</v>
      </c>
      <c r="C84" s="129">
        <f>SUMIF(Takings!$B:$B,'2009'!$B84,Takings!C:C)</f>
        <v>1056.68</v>
      </c>
      <c r="D84" s="119">
        <f>SUMIF(Takings!$B:$B,'2009'!$B84,Takings!D:D)</f>
        <v>0</v>
      </c>
      <c r="E84" s="119">
        <f>SUMIF(Takings!$B:$B,'2009'!$B84,Takings!E:E)</f>
        <v>0</v>
      </c>
      <c r="F84" s="128">
        <f>SUMIF(Takings!$B:$B,'2009'!$B84,Takings!F:F)</f>
        <v>636.95000000000005</v>
      </c>
      <c r="G84" s="131">
        <f>SUMIF(Takings!$B:$B,'2009'!$B84,Takings!G:G)</f>
        <v>38</v>
      </c>
      <c r="H84" s="128">
        <f t="shared" si="44"/>
        <v>16.76184210526316</v>
      </c>
      <c r="I84" s="129">
        <f>SUMIF(Takings!$B:$B,'2009'!$B84,Takings!I:I)</f>
        <v>419.73</v>
      </c>
      <c r="J84" s="130">
        <f>SUMIF(Takings!$B:$B,'2009'!$B84,Takings!J:J)</f>
        <v>8</v>
      </c>
      <c r="K84" s="130">
        <f t="shared" si="45"/>
        <v>46</v>
      </c>
      <c r="L84" s="129">
        <f t="shared" si="46"/>
        <v>52.466250000000002</v>
      </c>
      <c r="M84" s="128">
        <f t="shared" si="47"/>
        <v>22.971304347826088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39901</v>
      </c>
      <c r="C85" s="119">
        <f>SUM(C79:C84)</f>
        <v>6664.51</v>
      </c>
      <c r="D85" s="119">
        <f>VLOOKUP($B85,Takings!$B:$P,3,0)</f>
        <v>4595.6400000000003</v>
      </c>
      <c r="E85" s="122">
        <f>SUM(C85:D85)</f>
        <v>11260.150000000001</v>
      </c>
      <c r="F85" s="118"/>
      <c r="G85" s="121">
        <f>SUM(G79:G84)</f>
        <v>256</v>
      </c>
      <c r="H85" s="118">
        <f>AVERAGE(H79:H84)</f>
        <v>17.130792537230146</v>
      </c>
      <c r="I85" s="119">
        <f>SUM(I79:I84)</f>
        <v>2208.2599999999998</v>
      </c>
      <c r="J85" s="120">
        <f>SUM(J79:J84)</f>
        <v>54</v>
      </c>
      <c r="K85" s="120">
        <f>SUM(G85,J85)</f>
        <v>310</v>
      </c>
      <c r="L85" s="119">
        <f>AVERAGE(L79:L84)</f>
        <v>39.843329545454544</v>
      </c>
      <c r="M85" s="118">
        <f>AVERAGE(M79:M84)</f>
        <v>21.256006532718491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33" t="s">
        <v>379</v>
      </c>
      <c r="B86" s="132">
        <v>39902</v>
      </c>
      <c r="C86" s="129">
        <f>SUMIF(Takings!$B:$B,'2009'!$B86,Takings!C:C)</f>
        <v>1240.6400000000001</v>
      </c>
      <c r="D86" s="119">
        <f>SUMIF(Takings!$B:$B,'2009'!$B86,Takings!D:D)</f>
        <v>0</v>
      </c>
      <c r="E86" s="119">
        <f>SUMIF(Takings!$B:$B,'2009'!$B86,Takings!E:E)</f>
        <v>0</v>
      </c>
      <c r="F86" s="128">
        <f>SUMIF(Takings!$B:$B,'2009'!$B86,Takings!F:F)</f>
        <v>613.6</v>
      </c>
      <c r="G86" s="131">
        <f>SUMIF(Takings!$B:$B,'2009'!$B86,Takings!G:G)</f>
        <v>37</v>
      </c>
      <c r="H86" s="128">
        <f t="shared" ref="H86:H91" si="48">IFERROR(F86/G86,0)</f>
        <v>16.583783783783783</v>
      </c>
      <c r="I86" s="129">
        <f>SUMIF(Takings!$B:$B,'2009'!$B86,Takings!I:I)</f>
        <v>628.04</v>
      </c>
      <c r="J86" s="174">
        <f>SUMIF(Takings!$B:$B,'2009'!$B86,Takings!J:J)</f>
        <v>11</v>
      </c>
      <c r="K86" s="130">
        <f t="shared" ref="K86:K91" si="49">IFERROR(SUM(G86,J86),0)</f>
        <v>48</v>
      </c>
      <c r="L86" s="129">
        <f t="shared" ref="L86:L91" si="50">IFERROR(MEDIAN(I86/J86),0)</f>
        <v>57.094545454545454</v>
      </c>
      <c r="M86" s="128">
        <f t="shared" ref="M86:M91" si="51">IFERROR(SUM(F86,I86)/K86,0)</f>
        <v>25.867499999999996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33" t="s">
        <v>379</v>
      </c>
      <c r="B87" s="132">
        <v>39903</v>
      </c>
      <c r="C87" s="129">
        <f>SUMIF(Takings!$B:$B,'2009'!$B87,Takings!C:C)</f>
        <v>620.17999999999995</v>
      </c>
      <c r="D87" s="119">
        <f>SUMIF(Takings!$B:$B,'2009'!$B87,Takings!D:D)</f>
        <v>0</v>
      </c>
      <c r="E87" s="119">
        <f>SUMIF(Takings!$B:$B,'2009'!$B87,Takings!E:E)</f>
        <v>0</v>
      </c>
      <c r="F87" s="128">
        <f>SUMIF(Takings!$B:$B,'2009'!$B87,Takings!F:F)</f>
        <v>527.75</v>
      </c>
      <c r="G87" s="131">
        <f>SUMIF(Takings!$B:$B,'2009'!$B87,Takings!G:G)</f>
        <v>40</v>
      </c>
      <c r="H87" s="128">
        <f t="shared" si="48"/>
        <v>13.19375</v>
      </c>
      <c r="I87" s="129">
        <f>SUMIF(Takings!$B:$B,'2009'!$B87,Takings!I:I)</f>
        <v>92.43</v>
      </c>
      <c r="J87" s="174">
        <f>SUMIF(Takings!$B:$B,'2009'!$B87,Takings!J:J)</f>
        <v>4</v>
      </c>
      <c r="K87" s="130">
        <f t="shared" si="49"/>
        <v>44</v>
      </c>
      <c r="L87" s="129">
        <f t="shared" si="50"/>
        <v>23.107500000000002</v>
      </c>
      <c r="M87" s="128">
        <f t="shared" si="51"/>
        <v>14.095000000000001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33" t="s">
        <v>379</v>
      </c>
      <c r="B88" s="132">
        <v>39904</v>
      </c>
      <c r="C88" s="129">
        <f>SUMIF(Takings!$B:$B,'2009'!$B88,Takings!C:C)</f>
        <v>837.13</v>
      </c>
      <c r="D88" s="119">
        <f>SUMIF(Takings!$B:$B,'2009'!$B88,Takings!D:D)</f>
        <v>0</v>
      </c>
      <c r="E88" s="119">
        <f>SUMIF(Takings!$B:$B,'2009'!$B88,Takings!E:E)</f>
        <v>0</v>
      </c>
      <c r="F88" s="128">
        <f>SUMIF(Takings!$B:$B,'2009'!$B88,Takings!F:F)</f>
        <v>703.25</v>
      </c>
      <c r="G88" s="131">
        <f>SUMIF(Takings!$B:$B,'2009'!$B88,Takings!G:G)</f>
        <v>38</v>
      </c>
      <c r="H88" s="128">
        <f t="shared" si="48"/>
        <v>18.506578947368421</v>
      </c>
      <c r="I88" s="129">
        <f>SUMIF(Takings!$B:$B,'2009'!$B88,Takings!I:I)</f>
        <v>133.88</v>
      </c>
      <c r="J88" s="174">
        <f>SUMIF(Takings!$B:$B,'2009'!$B88,Takings!J:J)</f>
        <v>5</v>
      </c>
      <c r="K88" s="130">
        <f t="shared" si="49"/>
        <v>43</v>
      </c>
      <c r="L88" s="129">
        <f t="shared" si="50"/>
        <v>26.776</v>
      </c>
      <c r="M88" s="128">
        <f t="shared" si="51"/>
        <v>19.468139534883722</v>
      </c>
      <c r="N88" s="127" t="str">
        <f>IF(VLOOKUP($B88,Takings!$B:$P,13,0)=0,"",VLOOKUP($B88,Takings!$B:$P,13,0))</f>
        <v/>
      </c>
      <c r="O88" s="126" t="str">
        <f>IF(VLOOKUP($B88,Takings!$B:$P,14,0)=0,"",VLOOKUP($B88,Takings!$B:$P,14,0))</f>
        <v/>
      </c>
      <c r="P88" s="125" t="str">
        <f>IF(VLOOKUP($B88,Takings!$B:$P,15,0)=0,"",VLOOKUP($B88,Takings!$B:$P,15,0))</f>
        <v/>
      </c>
    </row>
    <row r="89" spans="1:16" s="113" customFormat="1" x14ac:dyDescent="0.35">
      <c r="A89" s="133" t="s">
        <v>379</v>
      </c>
      <c r="B89" s="132">
        <v>39905</v>
      </c>
      <c r="C89" s="129">
        <f>SUMIF(Takings!$B:$B,'2009'!$B89,Takings!C:C)</f>
        <v>986.71</v>
      </c>
      <c r="D89" s="119">
        <f>SUMIF(Takings!$B:$B,'2009'!$B89,Takings!D:D)</f>
        <v>0</v>
      </c>
      <c r="E89" s="119">
        <f>SUMIF(Takings!$B:$B,'2009'!$B89,Takings!E:E)</f>
        <v>0</v>
      </c>
      <c r="F89" s="128">
        <f>SUMIF(Takings!$B:$B,'2009'!$B89,Takings!F:F)</f>
        <v>731.1</v>
      </c>
      <c r="G89" s="131">
        <f>SUMIF(Takings!$B:$B,'2009'!$B89,Takings!G:G)</f>
        <v>44</v>
      </c>
      <c r="H89" s="128">
        <f t="shared" si="48"/>
        <v>16.615909090909092</v>
      </c>
      <c r="I89" s="129">
        <f>SUMIF(Takings!$B:$B,'2009'!$B89,Takings!I:I)</f>
        <v>255.61</v>
      </c>
      <c r="J89" s="174">
        <f>SUMIF(Takings!$B:$B,'2009'!$B89,Takings!J:J)</f>
        <v>7</v>
      </c>
      <c r="K89" s="130">
        <f t="shared" si="49"/>
        <v>51</v>
      </c>
      <c r="L89" s="129">
        <f t="shared" si="50"/>
        <v>36.515714285714289</v>
      </c>
      <c r="M89" s="128">
        <f t="shared" si="51"/>
        <v>19.347254901960785</v>
      </c>
      <c r="N89" s="127" t="str">
        <f>IF(VLOOKUP($B89,Takings!$B:$P,13,0)=0,"",VLOOKUP($B89,Takings!$B:$P,13,0))</f>
        <v/>
      </c>
      <c r="O89" s="126" t="str">
        <f>IF(VLOOKUP($B89,Takings!$B:$P,14,0)=0,"",VLOOKUP($B89,Takings!$B:$P,14,0))</f>
        <v/>
      </c>
      <c r="P89" s="125" t="str">
        <f>IF(VLOOKUP($B89,Takings!$B:$P,15,0)=0,"",VLOOKUP($B89,Takings!$B:$P,15,0))</f>
        <v/>
      </c>
    </row>
    <row r="90" spans="1:16" s="113" customFormat="1" x14ac:dyDescent="0.35">
      <c r="A90" s="133" t="s">
        <v>379</v>
      </c>
      <c r="B90" s="132">
        <v>39906</v>
      </c>
      <c r="C90" s="129">
        <f>SUMIF(Takings!$B:$B,'2009'!$B90,Takings!C:C)</f>
        <v>2101.61</v>
      </c>
      <c r="D90" s="119">
        <f>SUMIF(Takings!$B:$B,'2009'!$B90,Takings!D:D)</f>
        <v>0</v>
      </c>
      <c r="E90" s="119">
        <f>SUMIF(Takings!$B:$B,'2009'!$B90,Takings!E:E)</f>
        <v>0</v>
      </c>
      <c r="F90" s="128">
        <f>SUMIF(Takings!$B:$B,'2009'!$B90,Takings!F:F)</f>
        <v>1142.8499999999999</v>
      </c>
      <c r="G90" s="131">
        <f>SUMIF(Takings!$B:$B,'2009'!$B90,Takings!G:G)</f>
        <v>55</v>
      </c>
      <c r="H90" s="128">
        <f t="shared" si="48"/>
        <v>20.779090909090908</v>
      </c>
      <c r="I90" s="129">
        <f>SUMIF(Takings!$B:$B,'2009'!$B90,Takings!I:I)</f>
        <v>958.76</v>
      </c>
      <c r="J90" s="174">
        <f>SUMIF(Takings!$B:$B,'2009'!$B90,Takings!J:J)</f>
        <v>10</v>
      </c>
      <c r="K90" s="130">
        <f t="shared" si="49"/>
        <v>65</v>
      </c>
      <c r="L90" s="129">
        <f t="shared" si="50"/>
        <v>95.876000000000005</v>
      </c>
      <c r="M90" s="128">
        <f t="shared" si="51"/>
        <v>32.33246153846153</v>
      </c>
      <c r="N90" s="127" t="str">
        <f>IF(VLOOKUP($B90,Takings!$B:$P,13,0)=0,"",VLOOKUP($B90,Takings!$B:$P,13,0))</f>
        <v/>
      </c>
      <c r="O90" s="126" t="str">
        <f>IF(VLOOKUP($B90,Takings!$B:$P,14,0)=0,"",VLOOKUP($B90,Takings!$B:$P,14,0))</f>
        <v/>
      </c>
      <c r="P90" s="125" t="str">
        <f>IF(VLOOKUP($B90,Takings!$B:$P,15,0)=0,"",VLOOKUP($B90,Takings!$B:$P,15,0))</f>
        <v/>
      </c>
    </row>
    <row r="91" spans="1:16" s="113" customFormat="1" x14ac:dyDescent="0.35">
      <c r="A91" s="133" t="s">
        <v>379</v>
      </c>
      <c r="B91" s="132">
        <v>39907</v>
      </c>
      <c r="C91" s="129">
        <f>SUMIF(Takings!$B:$B,'2009'!$B91,Takings!C:C)</f>
        <v>1124.99</v>
      </c>
      <c r="D91" s="119">
        <f>SUMIF(Takings!$B:$B,'2009'!$B91,Takings!D:D)</f>
        <v>0</v>
      </c>
      <c r="E91" s="119">
        <f>SUMIF(Takings!$B:$B,'2009'!$B91,Takings!E:E)</f>
        <v>0</v>
      </c>
      <c r="F91" s="128">
        <f>SUMIF(Takings!$B:$B,'2009'!$B91,Takings!F:F)</f>
        <v>715.65</v>
      </c>
      <c r="G91" s="131">
        <f>SUMIF(Takings!$B:$B,'2009'!$B91,Takings!G:G)</f>
        <v>29</v>
      </c>
      <c r="H91" s="128">
        <f t="shared" si="48"/>
        <v>24.677586206896549</v>
      </c>
      <c r="I91" s="129">
        <f>SUMIF(Takings!$B:$B,'2009'!$B91,Takings!I:I)</f>
        <v>409.27</v>
      </c>
      <c r="J91" s="174">
        <f>SUMIF(Takings!$B:$B,'2009'!$B91,Takings!J:J)</f>
        <v>9</v>
      </c>
      <c r="K91" s="130">
        <f t="shared" si="49"/>
        <v>38</v>
      </c>
      <c r="L91" s="129">
        <f t="shared" si="50"/>
        <v>45.474444444444444</v>
      </c>
      <c r="M91" s="128">
        <f t="shared" si="51"/>
        <v>29.603157894736842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39908</v>
      </c>
      <c r="C92" s="119">
        <f>SUM(C86:C91)</f>
        <v>6911.26</v>
      </c>
      <c r="D92" s="119">
        <f>VLOOKUP($B92,Takings!$B:$P,3,0)</f>
        <v>3661.22</v>
      </c>
      <c r="E92" s="122">
        <f>SUM(C92:D92)</f>
        <v>10572.48</v>
      </c>
      <c r="F92" s="118"/>
      <c r="G92" s="121">
        <f>SUM(G86:G91)</f>
        <v>243</v>
      </c>
      <c r="H92" s="118">
        <f>AVERAGE(H86:H91)</f>
        <v>18.392783156341459</v>
      </c>
      <c r="I92" s="119">
        <f>SUM(I86:I91)</f>
        <v>2477.9900000000002</v>
      </c>
      <c r="J92" s="120">
        <f>SUM(J86:J91)</f>
        <v>46</v>
      </c>
      <c r="K92" s="120">
        <f>SUM(G92,J92)</f>
        <v>289</v>
      </c>
      <c r="L92" s="119">
        <f>AVERAGE(L86:L91)</f>
        <v>47.474034030784033</v>
      </c>
      <c r="M92" s="118">
        <f>AVERAGE(M86:M91)</f>
        <v>23.452252311673814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33" t="s">
        <v>380</v>
      </c>
      <c r="B93" s="132">
        <v>39909</v>
      </c>
      <c r="C93" s="129">
        <f>SUMIF(Takings!$B:$B,'2009'!$B93,Takings!C:C)</f>
        <v>958.67</v>
      </c>
      <c r="D93" s="119">
        <f>SUMIF(Takings!$B:$B,'2009'!$B93,Takings!D:D)</f>
        <v>0</v>
      </c>
      <c r="E93" s="119">
        <f>SUMIF(Takings!$B:$B,'2009'!$B93,Takings!E:E)</f>
        <v>0</v>
      </c>
      <c r="F93" s="128">
        <f>SUMIF(Takings!$B:$B,'2009'!$B93,Takings!F:F)</f>
        <v>653.70000000000005</v>
      </c>
      <c r="G93" s="131">
        <f>SUMIF(Takings!$B:$B,'2009'!$B93,Takings!G:G)</f>
        <v>39</v>
      </c>
      <c r="H93" s="128">
        <f t="shared" ref="H93:H98" si="52">IFERROR(F93/G93,0)</f>
        <v>16.761538461538464</v>
      </c>
      <c r="I93" s="129">
        <f>SUMIF(Takings!$B:$B,'2009'!$B93,Takings!I:I)</f>
        <v>304.97000000000003</v>
      </c>
      <c r="J93" s="130">
        <f>SUMIF(Takings!$B:$B,'2009'!$B93,Takings!J:J)</f>
        <v>8</v>
      </c>
      <c r="K93" s="130">
        <f t="shared" ref="K93:K98" si="53">IFERROR(SUM(G93,J93),0)</f>
        <v>47</v>
      </c>
      <c r="L93" s="129">
        <f t="shared" ref="L93:L98" si="54">IFERROR(MEDIAN(I93/J93),0)</f>
        <v>38.121250000000003</v>
      </c>
      <c r="M93" s="128">
        <f t="shared" ref="M93:M98" si="55">IFERROR(SUM(F93,I93)/K93,0)</f>
        <v>20.397234042553194</v>
      </c>
      <c r="N93" s="127" t="str">
        <f>IF(VLOOKUP($B93,Takings!$B:$P,13,0)=0,"",VLOOKUP($B93,Takings!$B:$P,13,0))</f>
        <v/>
      </c>
      <c r="O93" s="126">
        <f>IF(VLOOKUP($B93,Takings!$B:$P,14,0)=0,"",VLOOKUP($B93,Takings!$B:$P,14,0))</f>
        <v>-0.1</v>
      </c>
      <c r="P93" s="125" t="str">
        <f>IF(VLOOKUP($B93,Takings!$B:$P,15,0)=0,"",VLOOKUP($B93,Takings!$B:$P,15,0))</f>
        <v/>
      </c>
    </row>
    <row r="94" spans="1:16" s="113" customFormat="1" x14ac:dyDescent="0.35">
      <c r="A94" s="133" t="s">
        <v>380</v>
      </c>
      <c r="B94" s="132">
        <v>39910</v>
      </c>
      <c r="C94" s="129">
        <f>SUMIF(Takings!$B:$B,'2009'!$B94,Takings!C:C)</f>
        <v>995.64</v>
      </c>
      <c r="D94" s="119">
        <f>SUMIF(Takings!$B:$B,'2009'!$B94,Takings!D:D)</f>
        <v>0</v>
      </c>
      <c r="E94" s="119">
        <f>SUMIF(Takings!$B:$B,'2009'!$B94,Takings!E:E)</f>
        <v>0</v>
      </c>
      <c r="F94" s="128">
        <f>SUMIF(Takings!$B:$B,'2009'!$B94,Takings!F:F)</f>
        <v>677.65</v>
      </c>
      <c r="G94" s="131">
        <f>SUMIF(Takings!$B:$B,'2009'!$B94,Takings!G:G)</f>
        <v>51</v>
      </c>
      <c r="H94" s="128">
        <f t="shared" si="52"/>
        <v>13.287254901960784</v>
      </c>
      <c r="I94" s="129">
        <f>SUMIF(Takings!$B:$B,'2009'!$B94,Takings!I:I)</f>
        <v>317.99</v>
      </c>
      <c r="J94" s="130">
        <f>SUMIF(Takings!$B:$B,'2009'!$B94,Takings!J:J)</f>
        <v>8</v>
      </c>
      <c r="K94" s="130">
        <f t="shared" si="53"/>
        <v>59</v>
      </c>
      <c r="L94" s="129">
        <f t="shared" si="54"/>
        <v>39.748750000000001</v>
      </c>
      <c r="M94" s="128">
        <f t="shared" si="55"/>
        <v>16.875254237288136</v>
      </c>
      <c r="N94" s="127" t="str">
        <f>IF(VLOOKUP($B94,Takings!$B:$P,13,0)=0,"",VLOOKUP($B94,Takings!$B:$P,13,0))</f>
        <v/>
      </c>
      <c r="O94" s="126" t="str">
        <f>IF(VLOOKUP($B94,Takings!$B:$P,14,0)=0,"",VLOOKUP($B94,Takings!$B:$P,14,0))</f>
        <v/>
      </c>
      <c r="P94" s="125" t="str">
        <f>IF(VLOOKUP($B94,Takings!$B:$P,15,0)=0,"",VLOOKUP($B94,Takings!$B:$P,15,0))</f>
        <v/>
      </c>
    </row>
    <row r="95" spans="1:16" s="113" customFormat="1" ht="18" x14ac:dyDescent="0.35">
      <c r="A95" s="133" t="s">
        <v>380</v>
      </c>
      <c r="B95" s="132">
        <v>39911</v>
      </c>
      <c r="C95" s="129">
        <f>SUMIF(Takings!$B:$B,'2009'!$B95,Takings!C:C)</f>
        <v>1594.95</v>
      </c>
      <c r="D95" s="119">
        <f>SUMIF(Takings!$B:$B,'2009'!$B95,Takings!D:D)</f>
        <v>0</v>
      </c>
      <c r="E95" s="119">
        <f>SUMIF(Takings!$B:$B,'2009'!$B95,Takings!E:E)</f>
        <v>0</v>
      </c>
      <c r="F95" s="128">
        <f>SUMIF(Takings!$B:$B,'2009'!$B95,Takings!F:F)</f>
        <v>1032.3800000000001</v>
      </c>
      <c r="G95" s="131">
        <f>SUMIF(Takings!$B:$B,'2009'!$B95,Takings!G:G)</f>
        <v>47</v>
      </c>
      <c r="H95" s="128">
        <f t="shared" si="52"/>
        <v>21.965531914893621</v>
      </c>
      <c r="I95" s="129">
        <f>SUMIF(Takings!$B:$B,'2009'!$B95,Takings!I:I)</f>
        <v>568.57000000000005</v>
      </c>
      <c r="J95" s="130">
        <f>SUMIF(Takings!$B:$B,'2009'!$B95,Takings!J:J)</f>
        <v>11</v>
      </c>
      <c r="K95" s="130">
        <f t="shared" si="53"/>
        <v>58</v>
      </c>
      <c r="L95" s="129">
        <f t="shared" si="54"/>
        <v>51.688181818181825</v>
      </c>
      <c r="M95" s="128">
        <f t="shared" si="55"/>
        <v>27.602586206896557</v>
      </c>
      <c r="N95" s="127" t="str">
        <f>IF(VLOOKUP($B95,Takings!$B:$P,13,0)=0,"",VLOOKUP($B95,Takings!$B:$P,13,0))</f>
        <v>$1200.74 EFT Bakery not added in figures</v>
      </c>
      <c r="O95" s="126" t="str">
        <f>IF(VLOOKUP($B95,Takings!$B:$P,14,0)=0,"",VLOOKUP($B95,Takings!$B:$P,14,0))</f>
        <v/>
      </c>
      <c r="P95" s="125" t="str">
        <f>IF(VLOOKUP($B95,Takings!$B:$P,15,0)=0,"",VLOOKUP($B95,Takings!$B:$P,15,0))</f>
        <v/>
      </c>
    </row>
    <row r="96" spans="1:16" s="113" customFormat="1" x14ac:dyDescent="0.35">
      <c r="A96" s="133" t="s">
        <v>380</v>
      </c>
      <c r="B96" s="132">
        <v>39912</v>
      </c>
      <c r="C96" s="129">
        <f>SUMIF(Takings!$B:$B,'2009'!$B96,Takings!C:C)</f>
        <v>4610.8599999999997</v>
      </c>
      <c r="D96" s="119">
        <f>SUMIF(Takings!$B:$B,'2009'!$B96,Takings!D:D)</f>
        <v>0</v>
      </c>
      <c r="E96" s="119">
        <f>SUMIF(Takings!$B:$B,'2009'!$B96,Takings!E:E)</f>
        <v>0</v>
      </c>
      <c r="F96" s="128">
        <f>SUMIF(Takings!$B:$B,'2009'!$B96,Takings!F:F)</f>
        <v>2459.6</v>
      </c>
      <c r="G96" s="131">
        <f>SUMIF(Takings!$B:$B,'2009'!$B96,Takings!G:G)</f>
        <v>100</v>
      </c>
      <c r="H96" s="128">
        <f t="shared" si="52"/>
        <v>24.596</v>
      </c>
      <c r="I96" s="129">
        <f>SUMIF(Takings!$B:$B,'2009'!$B96,Takings!I:I)</f>
        <v>2151.2600000000002</v>
      </c>
      <c r="J96" s="130">
        <f>SUMIF(Takings!$B:$B,'2009'!$B96,Takings!J:J)</f>
        <v>29</v>
      </c>
      <c r="K96" s="130">
        <f t="shared" si="53"/>
        <v>129</v>
      </c>
      <c r="L96" s="129">
        <f t="shared" si="54"/>
        <v>74.181379310344838</v>
      </c>
      <c r="M96" s="128">
        <f t="shared" si="55"/>
        <v>35.743100775193803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x14ac:dyDescent="0.35">
      <c r="A97" s="143" t="s">
        <v>380</v>
      </c>
      <c r="B97" s="142">
        <v>39913</v>
      </c>
      <c r="C97" s="184">
        <f>SUMIF(Takings!$B:$B,'2009'!$B97,Takings!C:C)</f>
        <v>0</v>
      </c>
      <c r="D97" s="119">
        <f>SUMIF(Takings!$B:$B,'2009'!$B97,Takings!D:D)</f>
        <v>0</v>
      </c>
      <c r="E97" s="119">
        <f>SUMIF(Takings!$B:$B,'2009'!$B97,Takings!E:E)</f>
        <v>0</v>
      </c>
      <c r="F97" s="140">
        <f>SUMIF(Takings!$B:$B,'2009'!$B97,Takings!F:F)</f>
        <v>0</v>
      </c>
      <c r="G97" s="141">
        <f>SUMIF(Takings!$B:$B,'2009'!$B97,Takings!G:G)</f>
        <v>0</v>
      </c>
      <c r="H97" s="140">
        <f t="shared" si="52"/>
        <v>0</v>
      </c>
      <c r="I97" s="138">
        <f>SUMIF(Takings!$B:$B,'2009'!$B97,Takings!I:I)</f>
        <v>0</v>
      </c>
      <c r="J97" s="139">
        <f>SUMIF(Takings!$B:$B,'2009'!$B97,Takings!J:J)</f>
        <v>0</v>
      </c>
      <c r="K97" s="139">
        <f t="shared" si="53"/>
        <v>0</v>
      </c>
      <c r="L97" s="138">
        <f t="shared" si="54"/>
        <v>0</v>
      </c>
      <c r="M97" s="140">
        <f t="shared" si="55"/>
        <v>0</v>
      </c>
      <c r="N97" s="137" t="str">
        <f>IF(VLOOKUP($B97,Takings!$B:$P,13,0)=0,"",VLOOKUP($B97,Takings!$B:$P,13,0))</f>
        <v>Good Friday</v>
      </c>
      <c r="O97" s="136" t="str">
        <f>IF(VLOOKUP($B97,Takings!$B:$P,14,0)=0,"",VLOOKUP($B97,Takings!$B:$P,14,0))</f>
        <v/>
      </c>
      <c r="P97" s="135" t="str">
        <f>IF(VLOOKUP($B97,Takings!$B:$P,15,0)=0,"",VLOOKUP($B97,Takings!$B:$P,15,0))</f>
        <v/>
      </c>
    </row>
    <row r="98" spans="1:16" s="113" customFormat="1" ht="27" x14ac:dyDescent="0.35">
      <c r="A98" s="133" t="s">
        <v>380</v>
      </c>
      <c r="B98" s="132">
        <v>39914</v>
      </c>
      <c r="C98" s="129">
        <f>SUMIF(Takings!$B:$B,'2009'!$B98,Takings!C:C)</f>
        <v>1088.8</v>
      </c>
      <c r="D98" s="119">
        <f>SUMIF(Takings!$B:$B,'2009'!$B98,Takings!D:D)</f>
        <v>0</v>
      </c>
      <c r="E98" s="119">
        <f>SUMIF(Takings!$B:$B,'2009'!$B98,Takings!E:E)</f>
        <v>0</v>
      </c>
      <c r="F98" s="128">
        <f>SUMIF(Takings!$B:$B,'2009'!$B98,Takings!F:F)</f>
        <v>756.15</v>
      </c>
      <c r="G98" s="131">
        <f>SUMIF(Takings!$B:$B,'2009'!$B98,Takings!G:G)</f>
        <v>36</v>
      </c>
      <c r="H98" s="128">
        <f t="shared" si="52"/>
        <v>21.004166666666666</v>
      </c>
      <c r="I98" s="129">
        <f>SUMIF(Takings!$B:$B,'2009'!$B98,Takings!I:I)</f>
        <v>332.65</v>
      </c>
      <c r="J98" s="130">
        <f>SUMIF(Takings!$B:$B,'2009'!$B98,Takings!J:J)</f>
        <v>6</v>
      </c>
      <c r="K98" s="130">
        <f t="shared" si="53"/>
        <v>42</v>
      </c>
      <c r="L98" s="129">
        <f t="shared" si="54"/>
        <v>55.441666666666663</v>
      </c>
      <c r="M98" s="128">
        <f t="shared" si="55"/>
        <v>25.923809523809524</v>
      </c>
      <c r="N98" s="127" t="str">
        <f>IF(VLOOKUP($B98,Takings!$B:$P,13,0)=0,"",VLOOKUP($B98,Takings!$B:$P,13,0))</f>
        <v>Laidley Hotel cheque and Edmund park cheque not counted in</v>
      </c>
      <c r="O98" s="126">
        <f>IF(VLOOKUP($B98,Takings!$B:$P,14,0)=0,"",VLOOKUP($B98,Takings!$B:$P,14,0))</f>
        <v>-0.5</v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39915</v>
      </c>
      <c r="C99" s="119">
        <f>SUM(C93:C98)</f>
        <v>9248.92</v>
      </c>
      <c r="D99" s="119">
        <f>VLOOKUP($B99,Takings!$B:$P,3,0)</f>
        <v>2458.71</v>
      </c>
      <c r="E99" s="122">
        <f>SUM(C99:D99)</f>
        <v>11707.630000000001</v>
      </c>
      <c r="F99" s="118"/>
      <c r="G99" s="121">
        <f>SUM(G93:G98)</f>
        <v>273</v>
      </c>
      <c r="H99" s="118">
        <f>AVERAGE(H93:H98)</f>
        <v>16.269081990843258</v>
      </c>
      <c r="I99" s="119">
        <f>SUM(I93:I98)</f>
        <v>3675.4400000000005</v>
      </c>
      <c r="J99" s="120">
        <f>SUM(J93:J98)</f>
        <v>62</v>
      </c>
      <c r="K99" s="120">
        <f>SUM(G99,J99)</f>
        <v>335</v>
      </c>
      <c r="L99" s="119">
        <f>AVERAGE(L93:L98)</f>
        <v>43.196871299198882</v>
      </c>
      <c r="M99" s="118">
        <f>AVERAGE(M93:M98)</f>
        <v>21.090330797623537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43" t="s">
        <v>383</v>
      </c>
      <c r="B100" s="142">
        <v>39916</v>
      </c>
      <c r="C100" s="184">
        <f>SUMIF(Takings!$B:$B,'2009'!$B100,Takings!C:C)</f>
        <v>0</v>
      </c>
      <c r="D100" s="119">
        <f>SUMIF(Takings!$B:$B,'2009'!$B100,Takings!D:D)</f>
        <v>0</v>
      </c>
      <c r="E100" s="119">
        <f>SUMIF(Takings!$B:$B,'2009'!$B100,Takings!E:E)</f>
        <v>0</v>
      </c>
      <c r="F100" s="140">
        <f>SUMIF(Takings!$B:$B,'2009'!$B100,Takings!F:F)</f>
        <v>0</v>
      </c>
      <c r="G100" s="141">
        <f>SUMIF(Takings!$B:$B,'2009'!$B100,Takings!G:G)</f>
        <v>0</v>
      </c>
      <c r="H100" s="140">
        <f t="shared" ref="H100:H105" si="56">IFERROR(F100/G100,0)</f>
        <v>0</v>
      </c>
      <c r="I100" s="138">
        <f>SUMIF(Takings!$B:$B,'2009'!$B100,Takings!I:I)</f>
        <v>0</v>
      </c>
      <c r="J100" s="139">
        <f>SUMIF(Takings!$B:$B,'2009'!$B100,Takings!J:J)</f>
        <v>0</v>
      </c>
      <c r="K100" s="139">
        <f t="shared" ref="K100:K105" si="57">IFERROR(SUM(G100,J100),0)</f>
        <v>0</v>
      </c>
      <c r="L100" s="138">
        <f t="shared" ref="L100:L105" si="58">IFERROR(MEDIAN(I100/J100),0)</f>
        <v>0</v>
      </c>
      <c r="M100" s="140">
        <f t="shared" ref="M100:M105" si="59">IFERROR(SUM(F100,I100)/K100,0)</f>
        <v>0</v>
      </c>
      <c r="N100" s="137" t="str">
        <f>IF(VLOOKUP($B100,Takings!$B:$P,13,0)=0,"",VLOOKUP($B100,Takings!$B:$P,13,0))</f>
        <v>Easter Monday</v>
      </c>
      <c r="O100" s="136" t="str">
        <f>IF(VLOOKUP($B100,Takings!$B:$P,14,0)=0,"",VLOOKUP($B100,Takings!$B:$P,14,0))</f>
        <v/>
      </c>
      <c r="P100" s="135" t="str">
        <f>IF(VLOOKUP($B100,Takings!$B:$P,15,0)=0,"",VLOOKUP($B100,Takings!$B:$P,15,0))</f>
        <v/>
      </c>
    </row>
    <row r="101" spans="1:16" s="113" customFormat="1" x14ac:dyDescent="0.35">
      <c r="A101" s="133" t="s">
        <v>383</v>
      </c>
      <c r="B101" s="132">
        <v>39917</v>
      </c>
      <c r="C101" s="129">
        <f>SUMIF(Takings!$B:$B,'2009'!$B101,Takings!C:C)</f>
        <v>1365.03</v>
      </c>
      <c r="D101" s="119">
        <f>SUMIF(Takings!$B:$B,'2009'!$B101,Takings!D:D)</f>
        <v>0</v>
      </c>
      <c r="E101" s="119">
        <f>SUMIF(Takings!$B:$B,'2009'!$B101,Takings!E:E)</f>
        <v>0</v>
      </c>
      <c r="F101" s="128">
        <f>SUMIF(Takings!$B:$B,'2009'!$B101,Takings!F:F)</f>
        <v>857.4</v>
      </c>
      <c r="G101" s="131">
        <f>SUMIF(Takings!$B:$B,'2009'!$B101,Takings!G:G)</f>
        <v>51</v>
      </c>
      <c r="H101" s="128">
        <f t="shared" si="56"/>
        <v>16.811764705882354</v>
      </c>
      <c r="I101" s="129">
        <f>SUMIF(Takings!$B:$B,'2009'!$B101,Takings!I:I)</f>
        <v>507.63</v>
      </c>
      <c r="J101" s="130">
        <f>SUMIF(Takings!$B:$B,'2009'!$B101,Takings!J:J)</f>
        <v>12</v>
      </c>
      <c r="K101" s="130">
        <f t="shared" si="57"/>
        <v>63</v>
      </c>
      <c r="L101" s="129">
        <f t="shared" si="58"/>
        <v>42.302500000000002</v>
      </c>
      <c r="M101" s="128">
        <f t="shared" si="59"/>
        <v>21.667142857142856</v>
      </c>
      <c r="N101" s="127" t="str">
        <f>IF(VLOOKUP($B101,Takings!$B:$P,13,0)=0,"",VLOOKUP($B101,Takings!$B:$P,13,0))</f>
        <v/>
      </c>
      <c r="O101" s="126">
        <f>IF(VLOOKUP($B101,Takings!$B:$P,14,0)=0,"",VLOOKUP($B101,Takings!$B:$P,14,0))</f>
        <v>-1.1000000000000001</v>
      </c>
      <c r="P101" s="125" t="str">
        <f>IF(VLOOKUP($B101,Takings!$B:$P,15,0)=0,"",VLOOKUP($B101,Takings!$B:$P,15,0))</f>
        <v/>
      </c>
    </row>
    <row r="102" spans="1:16" s="113" customFormat="1" x14ac:dyDescent="0.35">
      <c r="A102" s="133" t="s">
        <v>383</v>
      </c>
      <c r="B102" s="132">
        <v>39918</v>
      </c>
      <c r="C102" s="129">
        <f>SUMIF(Takings!$B:$B,'2009'!$B102,Takings!C:C)</f>
        <v>1167.95</v>
      </c>
      <c r="D102" s="119">
        <f>SUMIF(Takings!$B:$B,'2009'!$B102,Takings!D:D)</f>
        <v>0</v>
      </c>
      <c r="E102" s="119">
        <f>SUMIF(Takings!$B:$B,'2009'!$B102,Takings!E:E)</f>
        <v>0</v>
      </c>
      <c r="F102" s="128">
        <f>SUMIF(Takings!$B:$B,'2009'!$B102,Takings!F:F)</f>
        <v>762.9</v>
      </c>
      <c r="G102" s="131">
        <f>SUMIF(Takings!$B:$B,'2009'!$B102,Takings!G:G)</f>
        <v>40</v>
      </c>
      <c r="H102" s="128">
        <f t="shared" si="56"/>
        <v>19.072499999999998</v>
      </c>
      <c r="I102" s="129">
        <f>SUMIF(Takings!$B:$B,'2009'!$B102,Takings!I:I)</f>
        <v>405.05</v>
      </c>
      <c r="J102" s="130">
        <f>SUMIF(Takings!$B:$B,'2009'!$B102,Takings!J:J)</f>
        <v>11</v>
      </c>
      <c r="K102" s="130">
        <f t="shared" si="57"/>
        <v>51</v>
      </c>
      <c r="L102" s="129">
        <f t="shared" si="58"/>
        <v>36.822727272727271</v>
      </c>
      <c r="M102" s="128">
        <f t="shared" si="59"/>
        <v>22.900980392156864</v>
      </c>
      <c r="N102" s="127" t="str">
        <f>IF(VLOOKUP($B102,Takings!$B:$P,13,0)=0,"",VLOOKUP($B102,Takings!$B:$P,13,0))</f>
        <v/>
      </c>
      <c r="O102" s="126">
        <f>IF(VLOOKUP($B102,Takings!$B:$P,14,0)=0,"",VLOOKUP($B102,Takings!$B:$P,14,0))</f>
        <v>0.2</v>
      </c>
      <c r="P102" s="125" t="str">
        <f>IF(VLOOKUP($B102,Takings!$B:$P,15,0)=0,"",VLOOKUP($B102,Takings!$B:$P,15,0))</f>
        <v/>
      </c>
    </row>
    <row r="103" spans="1:16" s="113" customFormat="1" x14ac:dyDescent="0.35">
      <c r="A103" s="133" t="s">
        <v>383</v>
      </c>
      <c r="B103" s="132">
        <v>39919</v>
      </c>
      <c r="C103" s="129">
        <f>SUMIF(Takings!$B:$B,'2009'!$B103,Takings!C:C)</f>
        <v>1364.16</v>
      </c>
      <c r="D103" s="119">
        <f>SUMIF(Takings!$B:$B,'2009'!$B103,Takings!D:D)</f>
        <v>0</v>
      </c>
      <c r="E103" s="119">
        <f>SUMIF(Takings!$B:$B,'2009'!$B103,Takings!E:E)</f>
        <v>0</v>
      </c>
      <c r="F103" s="128">
        <f>SUMIF(Takings!$B:$B,'2009'!$B103,Takings!F:F)</f>
        <v>1004.7</v>
      </c>
      <c r="G103" s="131">
        <f>SUMIF(Takings!$B:$B,'2009'!$B103,Takings!G:G)</f>
        <v>41</v>
      </c>
      <c r="H103" s="128">
        <f t="shared" si="56"/>
        <v>24.50487804878049</v>
      </c>
      <c r="I103" s="129">
        <f>SUMIF(Takings!$B:$B,'2009'!$B103,Takings!I:I)</f>
        <v>359.46</v>
      </c>
      <c r="J103" s="130">
        <f>SUMIF(Takings!$B:$B,'2009'!$B103,Takings!J:J)</f>
        <v>7</v>
      </c>
      <c r="K103" s="130">
        <f t="shared" si="57"/>
        <v>48</v>
      </c>
      <c r="L103" s="129">
        <f t="shared" si="58"/>
        <v>51.351428571428571</v>
      </c>
      <c r="M103" s="128">
        <f t="shared" si="59"/>
        <v>28.42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x14ac:dyDescent="0.35">
      <c r="A104" s="133" t="s">
        <v>383</v>
      </c>
      <c r="B104" s="132">
        <v>39920</v>
      </c>
      <c r="C104" s="129">
        <f>SUMIF(Takings!$B:$B,'2009'!$B104,Takings!C:C)</f>
        <v>1412.78</v>
      </c>
      <c r="D104" s="119">
        <f>SUMIF(Takings!$B:$B,'2009'!$B104,Takings!D:D)</f>
        <v>0</v>
      </c>
      <c r="E104" s="119">
        <f>SUMIF(Takings!$B:$B,'2009'!$B104,Takings!E:E)</f>
        <v>0</v>
      </c>
      <c r="F104" s="128">
        <f>SUMIF(Takings!$B:$B,'2009'!$B104,Takings!F:F)</f>
        <v>893.1</v>
      </c>
      <c r="G104" s="131">
        <f>SUMIF(Takings!$B:$B,'2009'!$B104,Takings!G:G)</f>
        <v>52</v>
      </c>
      <c r="H104" s="128">
        <f t="shared" si="56"/>
        <v>17.175000000000001</v>
      </c>
      <c r="I104" s="129">
        <f>SUMIF(Takings!$B:$B,'2009'!$B104,Takings!I:I)</f>
        <v>519.69000000000005</v>
      </c>
      <c r="J104" s="130">
        <f>SUMIF(Takings!$B:$B,'2009'!$B104,Takings!J:J)</f>
        <v>9</v>
      </c>
      <c r="K104" s="130">
        <f t="shared" si="57"/>
        <v>61</v>
      </c>
      <c r="L104" s="129">
        <f t="shared" si="58"/>
        <v>57.743333333333339</v>
      </c>
      <c r="M104" s="128">
        <f t="shared" si="59"/>
        <v>23.160491803278688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33" t="s">
        <v>383</v>
      </c>
      <c r="B105" s="132">
        <v>39921</v>
      </c>
      <c r="C105" s="129">
        <f>SUMIF(Takings!$B:$B,'2009'!$B105,Takings!C:C)</f>
        <v>1095.6199999999999</v>
      </c>
      <c r="D105" s="119">
        <f>SUMIF(Takings!$B:$B,'2009'!$B105,Takings!D:D)</f>
        <v>0</v>
      </c>
      <c r="E105" s="119">
        <f>SUMIF(Takings!$B:$B,'2009'!$B105,Takings!E:E)</f>
        <v>0</v>
      </c>
      <c r="F105" s="128">
        <f>SUMIF(Takings!$B:$B,'2009'!$B105,Takings!F:F)</f>
        <v>666.65</v>
      </c>
      <c r="G105" s="131">
        <f>SUMIF(Takings!$B:$B,'2009'!$B105,Takings!G:G)</f>
        <v>35</v>
      </c>
      <c r="H105" s="128">
        <f t="shared" si="56"/>
        <v>19.047142857142855</v>
      </c>
      <c r="I105" s="129">
        <f>SUMIF(Takings!$B:$B,'2009'!$B105,Takings!I:I)</f>
        <v>428.97</v>
      </c>
      <c r="J105" s="130">
        <f>SUMIF(Takings!$B:$B,'2009'!$B105,Takings!J:J)</f>
        <v>9</v>
      </c>
      <c r="K105" s="130">
        <f t="shared" si="57"/>
        <v>44</v>
      </c>
      <c r="L105" s="129">
        <f t="shared" si="58"/>
        <v>47.663333333333334</v>
      </c>
      <c r="M105" s="128">
        <f t="shared" si="59"/>
        <v>24.900454545454544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39922</v>
      </c>
      <c r="C106" s="119">
        <f>SUM(C100:C105)</f>
        <v>6405.54</v>
      </c>
      <c r="D106" s="119">
        <f>VLOOKUP($B106,Takings!$B:$P,3,0)</f>
        <v>3274.08</v>
      </c>
      <c r="E106" s="122">
        <f>SUM(C106:D106)</f>
        <v>9679.619999999999</v>
      </c>
      <c r="F106" s="118"/>
      <c r="G106" s="121">
        <f>SUM(G100:G105)</f>
        <v>219</v>
      </c>
      <c r="H106" s="118">
        <f>AVERAGE(H100:H105)</f>
        <v>16.101880935300951</v>
      </c>
      <c r="I106" s="119">
        <f>SUM(I100:I105)</f>
        <v>2220.8000000000002</v>
      </c>
      <c r="J106" s="120">
        <f>SUM(J100:J105)</f>
        <v>48</v>
      </c>
      <c r="K106" s="120">
        <f>SUM(G106,J106)</f>
        <v>267</v>
      </c>
      <c r="L106" s="119">
        <f>AVERAGE(L100:L105)</f>
        <v>39.31388708513709</v>
      </c>
      <c r="M106" s="118">
        <f>AVERAGE(M100:M105)</f>
        <v>20.174844933005492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ht="18" x14ac:dyDescent="0.35">
      <c r="A107" s="133" t="s">
        <v>384</v>
      </c>
      <c r="B107" s="132">
        <v>39923</v>
      </c>
      <c r="C107" s="129">
        <f>SUMIF(Takings!$B:$B,'2009'!$B107,Takings!C:C)</f>
        <v>752.35</v>
      </c>
      <c r="D107" s="119">
        <f>SUMIF(Takings!$B:$B,'2009'!$B107,Takings!D:D)</f>
        <v>0</v>
      </c>
      <c r="E107" s="119">
        <f>SUMIF(Takings!$B:$B,'2009'!$B107,Takings!E:E)</f>
        <v>0</v>
      </c>
      <c r="F107" s="128">
        <f>SUMIF(Takings!$B:$B,'2009'!$B107,Takings!F:F)</f>
        <v>501.71</v>
      </c>
      <c r="G107" s="131">
        <f>SUMIF(Takings!$B:$B,'2009'!$B107,Takings!G:G)</f>
        <v>40</v>
      </c>
      <c r="H107" s="128">
        <f t="shared" ref="H107:H112" si="60">IFERROR(F107/G107,0)</f>
        <v>12.54275</v>
      </c>
      <c r="I107" s="129">
        <f>SUMIF(Takings!$B:$B,'2009'!$B107,Takings!I:I)</f>
        <v>250.65</v>
      </c>
      <c r="J107" s="130">
        <f>SUMIF(Takings!$B:$B,'2009'!$B107,Takings!J:J)</f>
        <v>9</v>
      </c>
      <c r="K107" s="130">
        <f t="shared" ref="K107:K112" si="61">IFERROR(SUM(G107,J107),0)</f>
        <v>49</v>
      </c>
      <c r="L107" s="129">
        <f t="shared" ref="L107:L112" si="62">IFERROR(MEDIAN(I107/J107),0)</f>
        <v>27.85</v>
      </c>
      <c r="M107" s="128">
        <f t="shared" ref="M107:M112" si="63">IFERROR(SUM(F107,I107)/K107,0)</f>
        <v>15.354285714285714</v>
      </c>
      <c r="N107" s="127" t="str">
        <f>IF(VLOOKUP($B107,Takings!$B:$P,13,0)=0,"",VLOOKUP($B107,Takings!$B:$P,13,0))</f>
        <v>Bakery and some of Chris' taken off</v>
      </c>
      <c r="O107" s="126">
        <f>IF(VLOOKUP($B107,Takings!$B:$P,14,0)=0,"",VLOOKUP($B107,Takings!$B:$P,14,0))</f>
        <v>1.1000000000000001</v>
      </c>
      <c r="P107" s="125" t="str">
        <f>IF(VLOOKUP($B107,Takings!$B:$P,15,0)=0,"",VLOOKUP($B107,Takings!$B:$P,15,0))</f>
        <v/>
      </c>
    </row>
    <row r="108" spans="1:16" x14ac:dyDescent="0.35">
      <c r="A108" s="133" t="s">
        <v>384</v>
      </c>
      <c r="B108" s="132">
        <v>39924</v>
      </c>
      <c r="C108" s="129">
        <f>SUMIF(Takings!$B:$B,'2009'!$B108,Takings!C:C)</f>
        <v>975.25</v>
      </c>
      <c r="D108" s="119">
        <f>SUMIF(Takings!$B:$B,'2009'!$B108,Takings!D:D)</f>
        <v>0</v>
      </c>
      <c r="E108" s="119">
        <f>SUMIF(Takings!$B:$B,'2009'!$B108,Takings!E:E)</f>
        <v>0</v>
      </c>
      <c r="F108" s="128">
        <f>SUMIF(Takings!$B:$B,'2009'!$B108,Takings!F:F)</f>
        <v>597.15</v>
      </c>
      <c r="G108" s="131">
        <f>SUMIF(Takings!$B:$B,'2009'!$B108,Takings!G:G)</f>
        <v>45</v>
      </c>
      <c r="H108" s="128">
        <f t="shared" si="60"/>
        <v>13.27</v>
      </c>
      <c r="I108" s="129">
        <f>SUMIF(Takings!$B:$B,'2009'!$B108,Takings!I:I)</f>
        <v>378.1</v>
      </c>
      <c r="J108" s="130">
        <f>SUMIF(Takings!$B:$B,'2009'!$B108,Takings!J:J)</f>
        <v>12</v>
      </c>
      <c r="K108" s="130">
        <f t="shared" si="61"/>
        <v>57</v>
      </c>
      <c r="L108" s="129">
        <f t="shared" si="62"/>
        <v>31.508333333333336</v>
      </c>
      <c r="M108" s="128">
        <f t="shared" si="63"/>
        <v>17.109649122807017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33" t="s">
        <v>384</v>
      </c>
      <c r="B109" s="132">
        <v>39925</v>
      </c>
      <c r="C109" s="129">
        <f>SUMIF(Takings!$B:$B,'2009'!$B109,Takings!C:C)</f>
        <v>966.05</v>
      </c>
      <c r="D109" s="119">
        <f>SUMIF(Takings!$B:$B,'2009'!$B109,Takings!D:D)</f>
        <v>0</v>
      </c>
      <c r="E109" s="119">
        <f>SUMIF(Takings!$B:$B,'2009'!$B109,Takings!E:E)</f>
        <v>0</v>
      </c>
      <c r="F109" s="128">
        <f>SUMIF(Takings!$B:$B,'2009'!$B109,Takings!F:F)</f>
        <v>657.65</v>
      </c>
      <c r="G109" s="131">
        <f>SUMIF(Takings!$B:$B,'2009'!$B109,Takings!G:G)</f>
        <v>37</v>
      </c>
      <c r="H109" s="128">
        <f t="shared" si="60"/>
        <v>17.774324324324322</v>
      </c>
      <c r="I109" s="129">
        <f>SUMIF(Takings!$B:$B,'2009'!$B109,Takings!I:I)</f>
        <v>308.39999999999998</v>
      </c>
      <c r="J109" s="130">
        <f>SUMIF(Takings!$B:$B,'2009'!$B109,Takings!J:J)</f>
        <v>11</v>
      </c>
      <c r="K109" s="130">
        <f t="shared" si="61"/>
        <v>48</v>
      </c>
      <c r="L109" s="129">
        <f t="shared" si="62"/>
        <v>28.036363636363635</v>
      </c>
      <c r="M109" s="128">
        <f t="shared" si="63"/>
        <v>20.126041666666666</v>
      </c>
      <c r="N109" s="127" t="str">
        <f>IF(VLOOKUP($B109,Takings!$B:$P,13,0)=0,"",VLOOKUP($B109,Takings!$B:$P,13,0))</f>
        <v/>
      </c>
      <c r="O109" s="126">
        <f>IF(VLOOKUP($B109,Takings!$B:$P,14,0)=0,"",VLOOKUP($B109,Takings!$B:$P,14,0))</f>
        <v>0.05</v>
      </c>
      <c r="P109" s="125" t="str">
        <f>IF(VLOOKUP($B109,Takings!$B:$P,15,0)=0,"",VLOOKUP($B109,Takings!$B:$P,15,0))</f>
        <v/>
      </c>
    </row>
    <row r="110" spans="1:16" x14ac:dyDescent="0.35">
      <c r="A110" s="133" t="s">
        <v>384</v>
      </c>
      <c r="B110" s="132">
        <v>39926</v>
      </c>
      <c r="C110" s="129">
        <f>SUMIF(Takings!$B:$B,'2009'!$B110,Takings!C:C)</f>
        <v>1054.6400000000001</v>
      </c>
      <c r="D110" s="119">
        <f>SUMIF(Takings!$B:$B,'2009'!$B110,Takings!D:D)</f>
        <v>0</v>
      </c>
      <c r="E110" s="119">
        <f>SUMIF(Takings!$B:$B,'2009'!$B110,Takings!E:E)</f>
        <v>0</v>
      </c>
      <c r="F110" s="128">
        <f>SUMIF(Takings!$B:$B,'2009'!$B110,Takings!F:F)</f>
        <v>724.15</v>
      </c>
      <c r="G110" s="131">
        <f>SUMIF(Takings!$B:$B,'2009'!$B110,Takings!G:G)</f>
        <v>37</v>
      </c>
      <c r="H110" s="128">
        <f t="shared" si="60"/>
        <v>19.57162162162162</v>
      </c>
      <c r="I110" s="129">
        <f>SUMIF(Takings!$B:$B,'2009'!$B110,Takings!I:I)</f>
        <v>330.49</v>
      </c>
      <c r="J110" s="130">
        <f>SUMIF(Takings!$B:$B,'2009'!$B110,Takings!J:J)</f>
        <v>7</v>
      </c>
      <c r="K110" s="130">
        <f t="shared" si="61"/>
        <v>44</v>
      </c>
      <c r="L110" s="129">
        <f t="shared" si="62"/>
        <v>47.212857142857146</v>
      </c>
      <c r="M110" s="128">
        <f t="shared" si="63"/>
        <v>23.969090909090905</v>
      </c>
      <c r="N110" s="127" t="str">
        <f>IF(VLOOKUP($B110,Takings!$B:$P,13,0)=0,"",VLOOKUP($B110,Takings!$B:$P,13,0))</f>
        <v/>
      </c>
      <c r="O110" s="126">
        <f>IF(VLOOKUP($B110,Takings!$B:$P,14,0)=0,"",VLOOKUP($B110,Takings!$B:$P,14,0))</f>
        <v>0.05</v>
      </c>
      <c r="P110" s="125" t="str">
        <f>IF(VLOOKUP($B110,Takings!$B:$P,15,0)=0,"",VLOOKUP($B110,Takings!$B:$P,15,0))</f>
        <v/>
      </c>
    </row>
    <row r="111" spans="1:16" x14ac:dyDescent="0.35">
      <c r="A111" s="133" t="s">
        <v>384</v>
      </c>
      <c r="B111" s="132">
        <v>39927</v>
      </c>
      <c r="C111" s="129">
        <f>SUMIF(Takings!$B:$B,'2009'!$B111,Takings!C:C)</f>
        <v>2067.54</v>
      </c>
      <c r="D111" s="119">
        <f>SUMIF(Takings!$B:$B,'2009'!$B111,Takings!D:D)</f>
        <v>0</v>
      </c>
      <c r="E111" s="119">
        <f>SUMIF(Takings!$B:$B,'2009'!$B111,Takings!E:E)</f>
        <v>0</v>
      </c>
      <c r="F111" s="128">
        <f>SUMIF(Takings!$B:$B,'2009'!$B111,Takings!F:F)</f>
        <v>1556.2</v>
      </c>
      <c r="G111" s="131">
        <f>SUMIF(Takings!$B:$B,'2009'!$B111,Takings!G:G)</f>
        <v>64</v>
      </c>
      <c r="H111" s="128">
        <f t="shared" si="60"/>
        <v>24.315625000000001</v>
      </c>
      <c r="I111" s="129">
        <f>SUMIF(Takings!$B:$B,'2009'!$B111,Takings!I:I)</f>
        <v>511.34</v>
      </c>
      <c r="J111" s="130">
        <f>SUMIF(Takings!$B:$B,'2009'!$B111,Takings!J:J)</f>
        <v>12</v>
      </c>
      <c r="K111" s="130">
        <f t="shared" si="61"/>
        <v>76</v>
      </c>
      <c r="L111" s="129">
        <f t="shared" si="62"/>
        <v>42.611666666666665</v>
      </c>
      <c r="M111" s="128">
        <f t="shared" si="63"/>
        <v>27.204473684210527</v>
      </c>
      <c r="N111" s="127" t="str">
        <f>IF(VLOOKUP($B111,Takings!$B:$P,13,0)=0,"",VLOOKUP($B111,Takings!$B:$P,13,0))</f>
        <v/>
      </c>
      <c r="O111" s="126" t="str">
        <f>IF(VLOOKUP($B111,Takings!$B:$P,14,0)=0,"",VLOOKUP($B111,Takings!$B:$P,14,0))</f>
        <v/>
      </c>
      <c r="P111" s="125" t="str">
        <f>IF(VLOOKUP($B111,Takings!$B:$P,15,0)=0,"",VLOOKUP($B111,Takings!$B:$P,15,0))</f>
        <v/>
      </c>
    </row>
    <row r="112" spans="1:16" x14ac:dyDescent="0.35">
      <c r="A112" s="143" t="s">
        <v>384</v>
      </c>
      <c r="B112" s="142">
        <v>39928</v>
      </c>
      <c r="C112" s="184">
        <f>SUMIF(Takings!$B:$B,'2009'!$B112,Takings!C:C)</f>
        <v>0</v>
      </c>
      <c r="D112" s="119">
        <f>SUMIF(Takings!$B:$B,'2009'!$B112,Takings!D:D)</f>
        <v>0</v>
      </c>
      <c r="E112" s="119">
        <f>SUMIF(Takings!$B:$B,'2009'!$B112,Takings!E:E)</f>
        <v>0</v>
      </c>
      <c r="F112" s="140">
        <f>SUMIF(Takings!$B:$B,'2009'!$B112,Takings!F:F)</f>
        <v>0</v>
      </c>
      <c r="G112" s="141">
        <f>SUMIF(Takings!$B:$B,'2009'!$B112,Takings!G:G)</f>
        <v>223</v>
      </c>
      <c r="H112" s="140">
        <f t="shared" si="60"/>
        <v>0</v>
      </c>
      <c r="I112" s="138">
        <f>SUMIF(Takings!$B:$B,'2009'!$B112,Takings!I:I)</f>
        <v>0</v>
      </c>
      <c r="J112" s="139">
        <f>SUMIF(Takings!$B:$B,'2009'!$B112,Takings!J:J)</f>
        <v>51</v>
      </c>
      <c r="K112" s="139">
        <f t="shared" si="61"/>
        <v>274</v>
      </c>
      <c r="L112" s="138">
        <f t="shared" si="62"/>
        <v>0</v>
      </c>
      <c r="M112" s="140">
        <f t="shared" si="63"/>
        <v>0</v>
      </c>
      <c r="N112" s="137" t="str">
        <f>IF(VLOOKUP($B112,Takings!$B:$P,13,0)=0,"",VLOOKUP($B112,Takings!$B:$P,13,0))</f>
        <v>Anzac day</v>
      </c>
      <c r="O112" s="136" t="str">
        <f>IF(VLOOKUP($B112,Takings!$B:$P,14,0)=0,"",VLOOKUP($B112,Takings!$B:$P,14,0))</f>
        <v/>
      </c>
      <c r="P112" s="135" t="str">
        <f>IF(VLOOKUP($B112,Takings!$B:$P,15,0)=0,"",VLOOKUP($B112,Takings!$B:$P,15,0))</f>
        <v/>
      </c>
    </row>
    <row r="113" spans="1:16" x14ac:dyDescent="0.35">
      <c r="A113" s="124"/>
      <c r="B113" s="123">
        <v>39929</v>
      </c>
      <c r="C113" s="119">
        <f>SUM(C107:C112)</f>
        <v>5815.83</v>
      </c>
      <c r="D113" s="119">
        <f>VLOOKUP($B113,Takings!$B:$P,3,0)</f>
        <v>2542.89</v>
      </c>
      <c r="E113" s="122">
        <f>SUM(C113:D113)</f>
        <v>8358.7199999999993</v>
      </c>
      <c r="F113" s="118"/>
      <c r="G113" s="121">
        <f>SUM(G107:G112)</f>
        <v>446</v>
      </c>
      <c r="H113" s="118">
        <f>AVERAGE(H107:H112)</f>
        <v>14.579053490990988</v>
      </c>
      <c r="I113" s="119">
        <f>SUM(I107:I112)</f>
        <v>1778.9799999999998</v>
      </c>
      <c r="J113" s="120">
        <f>SUM(J107:J112)</f>
        <v>102</v>
      </c>
      <c r="K113" s="120">
        <f>SUM(G113,J113)</f>
        <v>548</v>
      </c>
      <c r="L113" s="119">
        <f>AVERAGE(L107:L112)</f>
        <v>29.536536796536797</v>
      </c>
      <c r="M113" s="118">
        <f>AVERAGE(M107:M112)</f>
        <v>17.293923516176804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33" t="s">
        <v>386</v>
      </c>
      <c r="B114" s="132">
        <v>39930</v>
      </c>
      <c r="C114" s="129">
        <f>SUMIF(Takings!$B:$B,'2009'!$B114,Takings!C:C)</f>
        <v>1058.98</v>
      </c>
      <c r="D114" s="119">
        <f>SUMIF(Takings!$B:$B,'2009'!$B114,Takings!D:D)</f>
        <v>0</v>
      </c>
      <c r="E114" s="119">
        <f>SUMIF(Takings!$B:$B,'2009'!$B114,Takings!E:E)</f>
        <v>0</v>
      </c>
      <c r="F114" s="128">
        <f>SUMIF(Takings!$B:$B,'2009'!$B114,Takings!F:F)</f>
        <v>838.1</v>
      </c>
      <c r="G114" s="131">
        <f>SUMIF(Takings!$B:$B,'2009'!$B114,Takings!G:G)</f>
        <v>51</v>
      </c>
      <c r="H114" s="128">
        <f t="shared" ref="H114:H119" si="64">IFERROR(F114/G114,0)</f>
        <v>16.433333333333334</v>
      </c>
      <c r="I114" s="129">
        <f>SUMIF(Takings!$B:$B,'2009'!$B114,Takings!I:I)</f>
        <v>220.88</v>
      </c>
      <c r="J114" s="130">
        <f>SUMIF(Takings!$B:$B,'2009'!$B114,Takings!J:J)</f>
        <v>6</v>
      </c>
      <c r="K114" s="130">
        <f t="shared" ref="K114:K119" si="65">IFERROR(SUM(G114,J114),0)</f>
        <v>57</v>
      </c>
      <c r="L114" s="129">
        <f t="shared" ref="L114:L119" si="66">IFERROR(MEDIAN(I114/J114),0)</f>
        <v>36.813333333333333</v>
      </c>
      <c r="M114" s="128">
        <f t="shared" ref="M114:M119" si="67">IFERROR(SUM(F114,I114)/K114,0)</f>
        <v>18.578596491228069</v>
      </c>
      <c r="N114" s="127" t="str">
        <f>IF(VLOOKUP($B114,Takings!$B:$P,13,0)=0,"",VLOOKUP($B114,Takings!$B:$P,13,0))</f>
        <v/>
      </c>
      <c r="O114" s="126" t="str">
        <f>IF(VLOOKUP($B114,Takings!$B:$P,14,0)=0,"",VLOOKUP($B114,Takings!$B:$P,14,0))</f>
        <v/>
      </c>
      <c r="P114" s="125" t="str">
        <f>IF(VLOOKUP($B114,Takings!$B:$P,15,0)=0,"",VLOOKUP($B114,Takings!$B:$P,15,0))</f>
        <v/>
      </c>
    </row>
    <row r="115" spans="1:16" x14ac:dyDescent="0.35">
      <c r="A115" s="133" t="s">
        <v>386</v>
      </c>
      <c r="B115" s="132">
        <v>39931</v>
      </c>
      <c r="C115" s="129">
        <f>SUMIF(Takings!$B:$B,'2009'!$B115,Takings!C:C)</f>
        <v>1679.41</v>
      </c>
      <c r="D115" s="119">
        <f>SUMIF(Takings!$B:$B,'2009'!$B115,Takings!D:D)</f>
        <v>0</v>
      </c>
      <c r="E115" s="119">
        <f>SUMIF(Takings!$B:$B,'2009'!$B115,Takings!E:E)</f>
        <v>0</v>
      </c>
      <c r="F115" s="128">
        <f>SUMIF(Takings!$B:$B,'2009'!$B115,Takings!F:F)</f>
        <v>730.41</v>
      </c>
      <c r="G115" s="131">
        <f>SUMIF(Takings!$B:$B,'2009'!$B115,Takings!G:G)</f>
        <v>47</v>
      </c>
      <c r="H115" s="128">
        <f t="shared" si="64"/>
        <v>15.54063829787234</v>
      </c>
      <c r="I115" s="129">
        <f>SUMIF(Takings!$B:$B,'2009'!$B115,Takings!I:I)</f>
        <v>949.04</v>
      </c>
      <c r="J115" s="130">
        <f>SUMIF(Takings!$B:$B,'2009'!$B115,Takings!J:J)</f>
        <v>8</v>
      </c>
      <c r="K115" s="130">
        <f t="shared" si="65"/>
        <v>55</v>
      </c>
      <c r="L115" s="129">
        <f t="shared" si="66"/>
        <v>118.63</v>
      </c>
      <c r="M115" s="128">
        <f t="shared" si="67"/>
        <v>30.535454545454542</v>
      </c>
      <c r="N115" s="127" t="str">
        <f>IF(VLOOKUP($B115,Takings!$B:$P,13,0)=0,"",VLOOKUP($B115,Takings!$B:$P,13,0))</f>
        <v/>
      </c>
      <c r="O115" s="126" t="str">
        <f>IF(VLOOKUP($B115,Takings!$B:$P,14,0)=0,"",VLOOKUP($B115,Takings!$B:$P,14,0))</f>
        <v/>
      </c>
      <c r="P115" s="125" t="str">
        <f>IF(VLOOKUP($B115,Takings!$B:$P,15,0)=0,"",VLOOKUP($B115,Takings!$B:$P,15,0))</f>
        <v/>
      </c>
    </row>
    <row r="116" spans="1:16" x14ac:dyDescent="0.35">
      <c r="A116" s="133" t="s">
        <v>386</v>
      </c>
      <c r="B116" s="132">
        <v>39932</v>
      </c>
      <c r="C116" s="129">
        <f>SUMIF(Takings!$B:$B,'2009'!$B116,Takings!C:C)</f>
        <v>973.4</v>
      </c>
      <c r="D116" s="119">
        <f>SUMIF(Takings!$B:$B,'2009'!$B116,Takings!D:D)</f>
        <v>0</v>
      </c>
      <c r="E116" s="119">
        <f>SUMIF(Takings!$B:$B,'2009'!$B116,Takings!E:E)</f>
        <v>0</v>
      </c>
      <c r="F116" s="128">
        <f>SUMIF(Takings!$B:$B,'2009'!$B116,Takings!F:F)</f>
        <v>796.35</v>
      </c>
      <c r="G116" s="131">
        <f>SUMIF(Takings!$B:$B,'2009'!$B116,Takings!G:G)</f>
        <v>41</v>
      </c>
      <c r="H116" s="128">
        <f t="shared" si="64"/>
        <v>19.423170731707316</v>
      </c>
      <c r="I116" s="129">
        <f>SUMIF(Takings!$B:$B,'2009'!$B116,Takings!I:I)</f>
        <v>177.05</v>
      </c>
      <c r="J116" s="130">
        <f>SUMIF(Takings!$B:$B,'2009'!$B116,Takings!J:J)</f>
        <v>7</v>
      </c>
      <c r="K116" s="130">
        <f t="shared" si="65"/>
        <v>48</v>
      </c>
      <c r="L116" s="129">
        <f t="shared" si="66"/>
        <v>25.292857142857144</v>
      </c>
      <c r="M116" s="128">
        <f t="shared" si="67"/>
        <v>20.279166666666669</v>
      </c>
      <c r="N116" s="127" t="str">
        <f>IF(VLOOKUP($B116,Takings!$B:$P,13,0)=0,"",VLOOKUP($B116,Takings!$B:$P,13,0))</f>
        <v/>
      </c>
      <c r="O116" s="126">
        <f>IF(VLOOKUP($B116,Takings!$B:$P,14,0)=0,"",VLOOKUP($B116,Takings!$B:$P,14,0))</f>
        <v>-2.0499999999999998</v>
      </c>
      <c r="P116" s="125" t="str">
        <f>IF(VLOOKUP($B116,Takings!$B:$P,15,0)=0,"",VLOOKUP($B116,Takings!$B:$P,15,0))</f>
        <v/>
      </c>
    </row>
    <row r="117" spans="1:16" ht="18" x14ac:dyDescent="0.35">
      <c r="A117" s="133" t="s">
        <v>386</v>
      </c>
      <c r="B117" s="132">
        <v>39933</v>
      </c>
      <c r="C117" s="129">
        <f>SUMIF(Takings!$B:$B,'2009'!$B117,Takings!C:C)</f>
        <v>1691.91</v>
      </c>
      <c r="D117" s="119">
        <f>SUMIF(Takings!$B:$B,'2009'!$B117,Takings!D:D)</f>
        <v>0</v>
      </c>
      <c r="E117" s="119">
        <f>SUMIF(Takings!$B:$B,'2009'!$B117,Takings!E:E)</f>
        <v>0</v>
      </c>
      <c r="F117" s="128">
        <f>SUMIF(Takings!$B:$B,'2009'!$B117,Takings!F:F)</f>
        <v>1097.45</v>
      </c>
      <c r="G117" s="131">
        <f>SUMIF(Takings!$B:$B,'2009'!$B117,Takings!G:G)</f>
        <v>55</v>
      </c>
      <c r="H117" s="128">
        <f t="shared" si="64"/>
        <v>19.953636363636363</v>
      </c>
      <c r="I117" s="129">
        <f>SUMIF(Takings!$B:$B,'2009'!$B117,Takings!I:I)</f>
        <v>594.46</v>
      </c>
      <c r="J117" s="130">
        <f>SUMIF(Takings!$B:$B,'2009'!$B117,Takings!J:J)</f>
        <v>11</v>
      </c>
      <c r="K117" s="130">
        <f t="shared" si="65"/>
        <v>66</v>
      </c>
      <c r="L117" s="129">
        <f t="shared" si="66"/>
        <v>54.041818181818186</v>
      </c>
      <c r="M117" s="128">
        <f t="shared" si="67"/>
        <v>25.635000000000002</v>
      </c>
      <c r="N117" s="127" t="str">
        <f>IF(VLOOKUP($B117,Takings!$B:$P,13,0)=0,"",VLOOKUP($B117,Takings!$B:$P,13,0))</f>
        <v>Edmund Park $1529.94 and Footy Club $30 off</v>
      </c>
      <c r="O117" s="126">
        <f>IF(VLOOKUP($B117,Takings!$B:$P,14,0)=0,"",VLOOKUP($B117,Takings!$B:$P,14,0))</f>
        <v>0.75</v>
      </c>
      <c r="P117" s="125" t="str">
        <f>IF(VLOOKUP($B117,Takings!$B:$P,15,0)=0,"",VLOOKUP($B117,Takings!$B:$P,15,0))</f>
        <v/>
      </c>
    </row>
    <row r="118" spans="1:16" ht="27" x14ac:dyDescent="0.35">
      <c r="A118" s="133" t="s">
        <v>386</v>
      </c>
      <c r="B118" s="132">
        <v>39934</v>
      </c>
      <c r="C118" s="129">
        <f>SUMIF(Takings!$B:$B,'2009'!$B118,Takings!C:C)</f>
        <v>2760.43</v>
      </c>
      <c r="D118" s="119">
        <f>SUMIF(Takings!$B:$B,'2009'!$B118,Takings!D:D)</f>
        <v>0</v>
      </c>
      <c r="E118" s="119">
        <f>SUMIF(Takings!$B:$B,'2009'!$B118,Takings!E:E)</f>
        <v>0</v>
      </c>
      <c r="F118" s="128">
        <f>SUMIF(Takings!$B:$B,'2009'!$B118,Takings!F:F)</f>
        <v>1289</v>
      </c>
      <c r="G118" s="131">
        <f>SUMIF(Takings!$B:$B,'2009'!$B118,Takings!G:G)</f>
        <v>67</v>
      </c>
      <c r="H118" s="128">
        <f t="shared" si="64"/>
        <v>19.238805970149254</v>
      </c>
      <c r="I118" s="129">
        <f>SUMIF(Takings!$B:$B,'2009'!$B118,Takings!I:I)</f>
        <v>1470.93</v>
      </c>
      <c r="J118" s="130">
        <f>SUMIF(Takings!$B:$B,'2009'!$B118,Takings!J:J)</f>
        <v>12</v>
      </c>
      <c r="K118" s="130">
        <f t="shared" si="65"/>
        <v>79</v>
      </c>
      <c r="L118" s="129">
        <f t="shared" si="66"/>
        <v>122.5775</v>
      </c>
      <c r="M118" s="128">
        <f t="shared" si="67"/>
        <v>34.935822784810128</v>
      </c>
      <c r="N118" s="127" t="str">
        <f>IF(VLOOKUP($B118,Takings!$B:$P,13,0)=0,"",VLOOKUP($B118,Takings!$B:$P,13,0))</f>
        <v>Bakery 704.73, MS $160 and Darts $284.90 taken off</v>
      </c>
      <c r="O118" s="126">
        <f>IF(VLOOKUP($B118,Takings!$B:$P,14,0)=0,"",VLOOKUP($B118,Takings!$B:$P,14,0))</f>
        <v>7.55</v>
      </c>
      <c r="P118" s="125" t="str">
        <f>IF(VLOOKUP($B118,Takings!$B:$P,15,0)=0,"",VLOOKUP($B118,Takings!$B:$P,15,0))</f>
        <v/>
      </c>
    </row>
    <row r="119" spans="1:16" x14ac:dyDescent="0.35">
      <c r="A119" s="133" t="s">
        <v>386</v>
      </c>
      <c r="B119" s="132">
        <v>39935</v>
      </c>
      <c r="C119" s="129">
        <f>SUMIF(Takings!$B:$B,'2009'!$B119,Takings!C:C)</f>
        <v>1678.79</v>
      </c>
      <c r="D119" s="119">
        <f>SUMIF(Takings!$B:$B,'2009'!$B119,Takings!D:D)</f>
        <v>0</v>
      </c>
      <c r="E119" s="119">
        <f>SUMIF(Takings!$B:$B,'2009'!$B119,Takings!E:E)</f>
        <v>0</v>
      </c>
      <c r="F119" s="128">
        <f>SUMIF(Takings!$B:$B,'2009'!$B119,Takings!F:F)</f>
        <v>903.35</v>
      </c>
      <c r="G119" s="131">
        <f>SUMIF(Takings!$B:$B,'2009'!$B119,Takings!G:G)</f>
        <v>36</v>
      </c>
      <c r="H119" s="128">
        <f t="shared" si="64"/>
        <v>25.093055555555555</v>
      </c>
      <c r="I119" s="129">
        <f>SUMIF(Takings!$B:$B,'2009'!$B119,Takings!I:I)</f>
        <v>775.44</v>
      </c>
      <c r="J119" s="130">
        <f>SUMIF(Takings!$B:$B,'2009'!$B119,Takings!J:J)</f>
        <v>15</v>
      </c>
      <c r="K119" s="130">
        <f t="shared" si="65"/>
        <v>51</v>
      </c>
      <c r="L119" s="129">
        <f t="shared" si="66"/>
        <v>51.696000000000005</v>
      </c>
      <c r="M119" s="128">
        <f t="shared" si="67"/>
        <v>32.917450980392154</v>
      </c>
      <c r="N119" s="127" t="str">
        <f>IF(VLOOKUP($B119,Takings!$B:$P,13,0)=0,"",VLOOKUP($B119,Takings!$B:$P,13,0))</f>
        <v/>
      </c>
      <c r="O119" s="126" t="str">
        <f>IF(VLOOKUP($B119,Takings!$B:$P,14,0)=0,"",VLOOKUP($B119,Takings!$B:$P,14,0))</f>
        <v/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39936</v>
      </c>
      <c r="C120" s="119">
        <f>SUM(C114:C119)</f>
        <v>9842.9200000000019</v>
      </c>
      <c r="D120" s="119">
        <f>VLOOKUP($B120,Takings!$B:$P,3,0)</f>
        <v>3099.66</v>
      </c>
      <c r="E120" s="122">
        <f>SUM(C120:D120)</f>
        <v>12942.580000000002</v>
      </c>
      <c r="F120" s="118"/>
      <c r="G120" s="121">
        <f>SUM(G114:G119)</f>
        <v>297</v>
      </c>
      <c r="H120" s="118">
        <f>AVERAGE(H114:H119)</f>
        <v>19.280440042042361</v>
      </c>
      <c r="I120" s="119">
        <f>SUM(I114:I119)</f>
        <v>4187.8</v>
      </c>
      <c r="J120" s="120">
        <f>SUM(J114:J119)</f>
        <v>59</v>
      </c>
      <c r="K120" s="120">
        <f>SUM(G120,J120)</f>
        <v>356</v>
      </c>
      <c r="L120" s="119">
        <f>AVERAGE(L114:L119)</f>
        <v>68.175251443001443</v>
      </c>
      <c r="M120" s="118">
        <f>AVERAGE(M114:M119)</f>
        <v>27.146915244758592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43" t="s">
        <v>433</v>
      </c>
      <c r="B121" s="142">
        <v>39937</v>
      </c>
      <c r="C121" s="183">
        <f>SUMIF(Takings!$B:$B,'2009'!$B121,Takings!C:C)</f>
        <v>0</v>
      </c>
      <c r="D121" s="119">
        <f>SUMIF(Takings!$B:$B,'2009'!$B121,Takings!D:D)</f>
        <v>0</v>
      </c>
      <c r="E121" s="119">
        <f>SUMIF(Takings!$B:$B,'2009'!$B121,Takings!E:E)</f>
        <v>0</v>
      </c>
      <c r="F121" s="140">
        <f>SUMIF(Takings!$B:$B,'2009'!$B121,Takings!F:F)</f>
        <v>0</v>
      </c>
      <c r="G121" s="141">
        <f>SUMIF(Takings!$B:$B,'2009'!$B121,Takings!G:G)</f>
        <v>0</v>
      </c>
      <c r="H121" s="140">
        <f t="shared" ref="H121:H126" si="68">IFERROR(F121/G121,0)</f>
        <v>0</v>
      </c>
      <c r="I121" s="138">
        <f>SUMIF(Takings!$B:$B,'2009'!$B121,Takings!I:I)</f>
        <v>0</v>
      </c>
      <c r="J121" s="139">
        <f>SUMIF(Takings!$B:$B,'2009'!$B121,Takings!J:J)</f>
        <v>0</v>
      </c>
      <c r="K121" s="139">
        <f t="shared" ref="K121:K126" si="69">IFERROR(SUM(G121,J121),0)</f>
        <v>0</v>
      </c>
      <c r="L121" s="138">
        <f t="shared" ref="L121:L126" si="70">IFERROR(MEDIAN(I121/J121),0)</f>
        <v>0</v>
      </c>
      <c r="M121" s="140">
        <f t="shared" ref="M121:M126" si="71">IFERROR(SUM(F121,I121)/K121,0)</f>
        <v>0</v>
      </c>
      <c r="N121" s="137" t="str">
        <f>IF(VLOOKUP($B121,Takings!$B:$P,13,0)=0,"",VLOOKUP($B121,Takings!$B:$P,13,0))</f>
        <v>Labour day</v>
      </c>
      <c r="O121" s="136" t="str">
        <f>IF(VLOOKUP($B121,Takings!$B:$P,14,0)=0,"",VLOOKUP($B121,Takings!$B:$P,14,0))</f>
        <v/>
      </c>
      <c r="P121" s="135" t="str">
        <f>IF(VLOOKUP($B121,Takings!$B:$P,15,0)=0,"",VLOOKUP($B121,Takings!$B:$P,15,0))</f>
        <v/>
      </c>
    </row>
    <row r="122" spans="1:16" x14ac:dyDescent="0.35">
      <c r="A122" s="133" t="s">
        <v>433</v>
      </c>
      <c r="B122" s="132">
        <v>39938</v>
      </c>
      <c r="C122" s="129">
        <f>SUMIF(Takings!$B:$B,'2009'!$B122,Takings!C:C)</f>
        <v>970.74</v>
      </c>
      <c r="D122" s="119">
        <f>SUMIF(Takings!$B:$B,'2009'!$B122,Takings!D:D)</f>
        <v>0</v>
      </c>
      <c r="E122" s="119">
        <f>SUMIF(Takings!$B:$B,'2009'!$B122,Takings!E:E)</f>
        <v>0</v>
      </c>
      <c r="F122" s="128">
        <f>SUMIF(Takings!$B:$B,'2009'!$B122,Takings!F:F)</f>
        <v>802.7</v>
      </c>
      <c r="G122" s="131">
        <f>SUMIF(Takings!$B:$B,'2009'!$B122,Takings!G:G)</f>
        <v>53</v>
      </c>
      <c r="H122" s="128">
        <f t="shared" si="68"/>
        <v>15.145283018867925</v>
      </c>
      <c r="I122" s="129">
        <f>SUMIF(Takings!$B:$B,'2009'!$B122,Takings!I:I)</f>
        <v>168.04</v>
      </c>
      <c r="J122" s="130">
        <f>SUMIF(Takings!$B:$B,'2009'!$B122,Takings!J:J)</f>
        <v>7</v>
      </c>
      <c r="K122" s="130">
        <f t="shared" si="69"/>
        <v>60</v>
      </c>
      <c r="L122" s="129">
        <f t="shared" si="70"/>
        <v>24.005714285714284</v>
      </c>
      <c r="M122" s="128">
        <f t="shared" si="71"/>
        <v>16.178999999999998</v>
      </c>
      <c r="N122" s="127" t="str">
        <f>IF(VLOOKUP($B122,Takings!$B:$P,13,0)=0,"",VLOOKUP($B122,Takings!$B:$P,13,0))</f>
        <v/>
      </c>
      <c r="O122" s="126" t="str">
        <f>IF(VLOOKUP($B122,Takings!$B:$P,14,0)=0,"",VLOOKUP($B122,Takings!$B:$P,14,0))</f>
        <v/>
      </c>
      <c r="P122" s="125" t="str">
        <f>IF(VLOOKUP($B122,Takings!$B:$P,15,0)=0,"",VLOOKUP($B122,Takings!$B:$P,15,0))</f>
        <v/>
      </c>
    </row>
    <row r="123" spans="1:16" x14ac:dyDescent="0.35">
      <c r="A123" s="133" t="s">
        <v>433</v>
      </c>
      <c r="B123" s="132">
        <v>39939</v>
      </c>
      <c r="C123" s="129">
        <f>SUMIF(Takings!$B:$B,'2009'!$B123,Takings!C:C)</f>
        <v>1698.7</v>
      </c>
      <c r="D123" s="119">
        <f>SUMIF(Takings!$B:$B,'2009'!$B123,Takings!D:D)</f>
        <v>0</v>
      </c>
      <c r="E123" s="119">
        <f>SUMIF(Takings!$B:$B,'2009'!$B123,Takings!E:E)</f>
        <v>0</v>
      </c>
      <c r="F123" s="128">
        <f>SUMIF(Takings!$B:$B,'2009'!$B123,Takings!F:F)</f>
        <v>661.65</v>
      </c>
      <c r="G123" s="131">
        <f>SUMIF(Takings!$B:$B,'2009'!$B123,Takings!G:G)</f>
        <v>37</v>
      </c>
      <c r="H123" s="128">
        <f t="shared" si="68"/>
        <v>17.882432432432431</v>
      </c>
      <c r="I123" s="129">
        <f>SUMIF(Takings!$B:$B,'2009'!$B123,Takings!I:I)</f>
        <v>1047.07</v>
      </c>
      <c r="J123" s="130">
        <f>SUMIF(Takings!$B:$B,'2009'!$B123,Takings!J:J)</f>
        <v>10</v>
      </c>
      <c r="K123" s="130">
        <f t="shared" si="69"/>
        <v>47</v>
      </c>
      <c r="L123" s="129">
        <f t="shared" si="70"/>
        <v>104.70699999999999</v>
      </c>
      <c r="M123" s="128">
        <f t="shared" si="71"/>
        <v>36.35574468085106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33" t="s">
        <v>433</v>
      </c>
      <c r="B124" s="132">
        <v>39940</v>
      </c>
      <c r="C124" s="129">
        <f>SUMIF(Takings!$B:$B,'2009'!$B124,Takings!C:C)</f>
        <v>1528.57</v>
      </c>
      <c r="D124" s="119">
        <f>SUMIF(Takings!$B:$B,'2009'!$B124,Takings!D:D)</f>
        <v>0</v>
      </c>
      <c r="E124" s="119">
        <f>SUMIF(Takings!$B:$B,'2009'!$B124,Takings!E:E)</f>
        <v>0</v>
      </c>
      <c r="F124" s="128">
        <f>SUMIF(Takings!$B:$B,'2009'!$B124,Takings!F:F)</f>
        <v>759.15</v>
      </c>
      <c r="G124" s="131">
        <f>SUMIF(Takings!$B:$B,'2009'!$B124,Takings!G:G)</f>
        <v>46</v>
      </c>
      <c r="H124" s="128">
        <f t="shared" si="68"/>
        <v>16.503260869565217</v>
      </c>
      <c r="I124" s="129">
        <f>SUMIF(Takings!$B:$B,'2009'!$B124,Takings!I:I)</f>
        <v>769.42</v>
      </c>
      <c r="J124" s="130">
        <f>SUMIF(Takings!$B:$B,'2009'!$B124,Takings!J:J)</f>
        <v>11</v>
      </c>
      <c r="K124" s="130">
        <f t="shared" si="69"/>
        <v>57</v>
      </c>
      <c r="L124" s="129">
        <f t="shared" si="70"/>
        <v>69.947272727272718</v>
      </c>
      <c r="M124" s="128">
        <f t="shared" si="71"/>
        <v>26.817017543859649</v>
      </c>
      <c r="N124" s="127" t="str">
        <f>IF(VLOOKUP($B124,Takings!$B:$P,13,0)=0,"",VLOOKUP($B124,Takings!$B:$P,13,0))</f>
        <v/>
      </c>
      <c r="O124" s="126" t="str">
        <f>IF(VLOOKUP($B124,Takings!$B:$P,14,0)=0,"",VLOOKUP($B124,Takings!$B:$P,14,0))</f>
        <v/>
      </c>
      <c r="P124" s="125" t="str">
        <f>IF(VLOOKUP($B124,Takings!$B:$P,15,0)=0,"",VLOOKUP($B124,Takings!$B:$P,15,0))</f>
        <v/>
      </c>
    </row>
    <row r="125" spans="1:16" x14ac:dyDescent="0.35">
      <c r="A125" s="133" t="s">
        <v>433</v>
      </c>
      <c r="B125" s="132">
        <v>39941</v>
      </c>
      <c r="C125" s="129">
        <f>SUMIF(Takings!$B:$B,'2009'!$B125,Takings!C:C)</f>
        <v>2346.4299999999998</v>
      </c>
      <c r="D125" s="119">
        <f>SUMIF(Takings!$B:$B,'2009'!$B125,Takings!D:D)</f>
        <v>0</v>
      </c>
      <c r="E125" s="119">
        <f>SUMIF(Takings!$B:$B,'2009'!$B125,Takings!E:E)</f>
        <v>0</v>
      </c>
      <c r="F125" s="128">
        <f>SUMIF(Takings!$B:$B,'2009'!$B125,Takings!F:F)</f>
        <v>1182.5999999999999</v>
      </c>
      <c r="G125" s="131">
        <f>SUMIF(Takings!$B:$B,'2009'!$B125,Takings!G:G)</f>
        <v>65</v>
      </c>
      <c r="H125" s="128">
        <f t="shared" si="68"/>
        <v>18.193846153846152</v>
      </c>
      <c r="I125" s="129">
        <f>SUMIF(Takings!$B:$B,'2009'!$B125,Takings!I:I)</f>
        <v>1163.83</v>
      </c>
      <c r="J125" s="130">
        <f>SUMIF(Takings!$B:$B,'2009'!$B125,Takings!J:J)</f>
        <v>8</v>
      </c>
      <c r="K125" s="130">
        <f t="shared" si="69"/>
        <v>73</v>
      </c>
      <c r="L125" s="129">
        <f t="shared" si="70"/>
        <v>145.47874999999999</v>
      </c>
      <c r="M125" s="128">
        <f t="shared" si="71"/>
        <v>32.142876712328764</v>
      </c>
      <c r="N125" s="127" t="str">
        <f>IF(VLOOKUP($B125,Takings!$B:$P,13,0)=0,"",VLOOKUP($B125,Takings!$B:$P,13,0))</f>
        <v/>
      </c>
      <c r="O125" s="126" t="str">
        <f>IF(VLOOKUP($B125,Takings!$B:$P,14,0)=0,"",VLOOKUP($B125,Takings!$B:$P,14,0))</f>
        <v/>
      </c>
      <c r="P125" s="125" t="str">
        <f>IF(VLOOKUP($B125,Takings!$B:$P,15,0)=0,"",VLOOKUP($B125,Takings!$B:$P,15,0))</f>
        <v/>
      </c>
    </row>
    <row r="126" spans="1:16" x14ac:dyDescent="0.35">
      <c r="A126" s="133" t="s">
        <v>433</v>
      </c>
      <c r="B126" s="132">
        <v>39942</v>
      </c>
      <c r="C126" s="129">
        <f>SUMIF(Takings!$B:$B,'2009'!$B126,Takings!C:C)</f>
        <v>1371.8</v>
      </c>
      <c r="D126" s="119">
        <f>SUMIF(Takings!$B:$B,'2009'!$B126,Takings!D:D)</f>
        <v>0</v>
      </c>
      <c r="E126" s="119">
        <f>SUMIF(Takings!$B:$B,'2009'!$B126,Takings!E:E)</f>
        <v>0</v>
      </c>
      <c r="F126" s="128">
        <f>SUMIF(Takings!$B:$B,'2009'!$B126,Takings!F:F)</f>
        <v>1082.52</v>
      </c>
      <c r="G126" s="131">
        <f>SUMIF(Takings!$B:$B,'2009'!$B126,Takings!G:G)</f>
        <v>40</v>
      </c>
      <c r="H126" s="128">
        <f t="shared" si="68"/>
        <v>27.062999999999999</v>
      </c>
      <c r="I126" s="129">
        <f>SUMIF(Takings!$B:$B,'2009'!$B126,Takings!I:I)</f>
        <v>286.58999999999997</v>
      </c>
      <c r="J126" s="130">
        <f>SUMIF(Takings!$B:$B,'2009'!$B126,Takings!J:J)</f>
        <v>4</v>
      </c>
      <c r="K126" s="130">
        <f t="shared" si="69"/>
        <v>44</v>
      </c>
      <c r="L126" s="129">
        <f t="shared" si="70"/>
        <v>71.647499999999994</v>
      </c>
      <c r="M126" s="128">
        <f t="shared" si="71"/>
        <v>31.116136363636361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39943</v>
      </c>
      <c r="C127" s="119">
        <f>SUM(C121:C126)</f>
        <v>7916.2400000000007</v>
      </c>
      <c r="D127" s="119">
        <f>VLOOKUP($B127,Takings!$B:$P,3,0)</f>
        <v>2449.54</v>
      </c>
      <c r="E127" s="122">
        <f>SUM(C127:D127)</f>
        <v>10365.780000000001</v>
      </c>
      <c r="F127" s="118"/>
      <c r="G127" s="121">
        <f>SUM(G121:G126)</f>
        <v>241</v>
      </c>
      <c r="H127" s="118">
        <f>AVERAGE(H121:H126)</f>
        <v>15.797970412451953</v>
      </c>
      <c r="I127" s="119">
        <f>SUM(I121:I126)</f>
        <v>3434.95</v>
      </c>
      <c r="J127" s="120">
        <f>SUM(J121:J126)</f>
        <v>40</v>
      </c>
      <c r="K127" s="120">
        <f>SUM(G127,J127)</f>
        <v>281</v>
      </c>
      <c r="L127" s="119">
        <f>AVERAGE(L121:L126)</f>
        <v>69.297706168831169</v>
      </c>
      <c r="M127" s="118">
        <f>AVERAGE(M121:M126)</f>
        <v>23.768462550112641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33" t="s">
        <v>437</v>
      </c>
      <c r="B128" s="132">
        <v>39944</v>
      </c>
      <c r="C128" s="129">
        <f>SUMIF(Takings!$B:$B,'2009'!$B128,Takings!C:C)</f>
        <v>1329.05</v>
      </c>
      <c r="D128" s="119">
        <f>SUMIF(Takings!$B:$B,'2009'!$B128,Takings!D:D)</f>
        <v>0</v>
      </c>
      <c r="E128" s="119">
        <f>SUMIF(Takings!$B:$B,'2009'!$B128,Takings!E:E)</f>
        <v>0</v>
      </c>
      <c r="F128" s="128">
        <f>SUMIF(Takings!$B:$B,'2009'!$B128,Takings!F:F)</f>
        <v>921.3</v>
      </c>
      <c r="G128" s="131">
        <f>SUMIF(Takings!$B:$B,'2009'!$B128,Takings!G:G)</f>
        <v>36</v>
      </c>
      <c r="H128" s="128">
        <f t="shared" ref="H128:H133" si="72">IFERROR(F128/G128,0)</f>
        <v>25.591666666666665</v>
      </c>
      <c r="I128" s="129">
        <f>SUMIF(Takings!$B:$B,'2009'!$B128,Takings!I:I)</f>
        <v>407.77</v>
      </c>
      <c r="J128" s="130">
        <f>SUMIF(Takings!$B:$B,'2009'!$B128,Takings!J:J)</f>
        <v>6</v>
      </c>
      <c r="K128" s="130">
        <f t="shared" ref="K128:K133" si="73">IFERROR(SUM(G128,J128),0)</f>
        <v>42</v>
      </c>
      <c r="L128" s="129">
        <f t="shared" ref="L128:L133" si="74">IFERROR(MEDIAN(I128/J128),0)</f>
        <v>67.961666666666659</v>
      </c>
      <c r="M128" s="128">
        <f t="shared" ref="M128:M133" si="75">IFERROR(SUM(F128,I128)/K128,0)</f>
        <v>31.644523809523808</v>
      </c>
      <c r="N128" s="127" t="str">
        <f>IF(VLOOKUP($B128,Takings!$B:$P,13,0)=0,"",VLOOKUP($B128,Takings!$B:$P,13,0))</f>
        <v/>
      </c>
      <c r="O128" s="126" t="str">
        <f>IF(VLOOKUP($B128,Takings!$B:$P,14,0)=0,"",VLOOKUP($B128,Takings!$B:$P,14,0))</f>
        <v/>
      </c>
      <c r="P128" s="125" t="str">
        <f>IF(VLOOKUP($B128,Takings!$B:$P,15,0)=0,"",VLOOKUP($B128,Takings!$B:$P,15,0))</f>
        <v/>
      </c>
    </row>
    <row r="129" spans="1:16" x14ac:dyDescent="0.35">
      <c r="A129" s="133" t="s">
        <v>437</v>
      </c>
      <c r="B129" s="132">
        <v>39945</v>
      </c>
      <c r="C129" s="129">
        <f>SUMIF(Takings!$B:$B,'2009'!$B129,Takings!C:C)</f>
        <v>1219.51</v>
      </c>
      <c r="D129" s="119">
        <f>SUMIF(Takings!$B:$B,'2009'!$B129,Takings!D:D)</f>
        <v>0</v>
      </c>
      <c r="E129" s="119">
        <f>SUMIF(Takings!$B:$B,'2009'!$B129,Takings!E:E)</f>
        <v>0</v>
      </c>
      <c r="F129" s="128">
        <f>SUMIF(Takings!$B:$B,'2009'!$B129,Takings!F:F)</f>
        <v>625.70000000000005</v>
      </c>
      <c r="G129" s="131">
        <f>SUMIF(Takings!$B:$B,'2009'!$B129,Takings!G:G)</f>
        <v>50</v>
      </c>
      <c r="H129" s="128">
        <f t="shared" si="72"/>
        <v>12.514000000000001</v>
      </c>
      <c r="I129" s="129">
        <f>SUMIF(Takings!$B:$B,'2009'!$B129,Takings!I:I)</f>
        <v>594.32000000000005</v>
      </c>
      <c r="J129" s="130">
        <f>SUMIF(Takings!$B:$B,'2009'!$B129,Takings!J:J)</f>
        <v>6</v>
      </c>
      <c r="K129" s="130">
        <f t="shared" si="73"/>
        <v>56</v>
      </c>
      <c r="L129" s="129">
        <f t="shared" si="74"/>
        <v>99.053333333333342</v>
      </c>
      <c r="M129" s="128">
        <f t="shared" si="75"/>
        <v>21.786071428571429</v>
      </c>
      <c r="N129" s="127" t="str">
        <f>IF(VLOOKUP($B129,Takings!$B:$P,13,0)=0,"",VLOOKUP($B129,Takings!$B:$P,13,0))</f>
        <v/>
      </c>
      <c r="O129" s="126" t="str">
        <f>IF(VLOOKUP($B129,Takings!$B:$P,14,0)=0,"",VLOOKUP($B129,Takings!$B:$P,14,0))</f>
        <v/>
      </c>
      <c r="P129" s="125" t="str">
        <f>IF(VLOOKUP($B129,Takings!$B:$P,15,0)=0,"",VLOOKUP($B129,Takings!$B:$P,15,0))</f>
        <v/>
      </c>
    </row>
    <row r="130" spans="1:16" x14ac:dyDescent="0.35">
      <c r="A130" s="133" t="s">
        <v>437</v>
      </c>
      <c r="B130" s="132">
        <v>39946</v>
      </c>
      <c r="C130" s="129">
        <f>SUMIF(Takings!$B:$B,'2009'!$B130,Takings!C:C)</f>
        <v>1045.79</v>
      </c>
      <c r="D130" s="119">
        <f>SUMIF(Takings!$B:$B,'2009'!$B130,Takings!D:D)</f>
        <v>0</v>
      </c>
      <c r="E130" s="119">
        <f>SUMIF(Takings!$B:$B,'2009'!$B130,Takings!E:E)</f>
        <v>0</v>
      </c>
      <c r="F130" s="128">
        <f>SUMIF(Takings!$B:$B,'2009'!$B130,Takings!F:F)</f>
        <v>762.55</v>
      </c>
      <c r="G130" s="131">
        <f>SUMIF(Takings!$B:$B,'2009'!$B130,Takings!G:G)</f>
        <v>35</v>
      </c>
      <c r="H130" s="128">
        <f t="shared" si="72"/>
        <v>21.787142857142857</v>
      </c>
      <c r="I130" s="129">
        <f>SUMIF(Takings!$B:$B,'2009'!$B130,Takings!I:I)</f>
        <v>283.24</v>
      </c>
      <c r="J130" s="130">
        <f>SUMIF(Takings!$B:$B,'2009'!$B130,Takings!J:J)</f>
        <v>9</v>
      </c>
      <c r="K130" s="130">
        <f t="shared" si="73"/>
        <v>44</v>
      </c>
      <c r="L130" s="129">
        <f t="shared" si="74"/>
        <v>31.471111111111114</v>
      </c>
      <c r="M130" s="128">
        <f t="shared" si="75"/>
        <v>23.767954545454543</v>
      </c>
      <c r="N130" s="127" t="str">
        <f>IF(VLOOKUP($B130,Takings!$B:$P,13,0)=0,"",VLOOKUP($B130,Takings!$B:$P,13,0))</f>
        <v/>
      </c>
      <c r="O130" s="126" t="str">
        <f>IF(VLOOKUP($B130,Takings!$B:$P,14,0)=0,"",VLOOKUP($B130,Takings!$B:$P,14,0))</f>
        <v/>
      </c>
      <c r="P130" s="125" t="str">
        <f>IF(VLOOKUP($B130,Takings!$B:$P,15,0)=0,"",VLOOKUP($B130,Takings!$B:$P,15,0))</f>
        <v/>
      </c>
    </row>
    <row r="131" spans="1:16" ht="18" x14ac:dyDescent="0.35">
      <c r="A131" s="133" t="s">
        <v>437</v>
      </c>
      <c r="B131" s="132">
        <v>39947</v>
      </c>
      <c r="C131" s="129">
        <f>SUMIF(Takings!$B:$B,'2009'!$B131,Takings!C:C)</f>
        <v>794.44</v>
      </c>
      <c r="D131" s="119">
        <f>SUMIF(Takings!$B:$B,'2009'!$B131,Takings!D:D)</f>
        <v>0</v>
      </c>
      <c r="E131" s="119">
        <f>SUMIF(Takings!$B:$B,'2009'!$B131,Takings!E:E)</f>
        <v>0</v>
      </c>
      <c r="F131" s="128">
        <f>SUMIF(Takings!$B:$B,'2009'!$B131,Takings!F:F)</f>
        <v>718.65</v>
      </c>
      <c r="G131" s="131">
        <f>SUMIF(Takings!$B:$B,'2009'!$B131,Takings!G:G)</f>
        <v>39</v>
      </c>
      <c r="H131" s="128">
        <f t="shared" si="72"/>
        <v>18.426923076923078</v>
      </c>
      <c r="I131" s="129">
        <f>SUMIF(Takings!$B:$B,'2009'!$B131,Takings!I:I)</f>
        <v>84.8</v>
      </c>
      <c r="J131" s="130">
        <f>SUMIF(Takings!$B:$B,'2009'!$B131,Takings!J:J)</f>
        <v>4</v>
      </c>
      <c r="K131" s="130">
        <f t="shared" si="73"/>
        <v>43</v>
      </c>
      <c r="L131" s="129">
        <f t="shared" si="74"/>
        <v>21.2</v>
      </c>
      <c r="M131" s="128">
        <f t="shared" si="75"/>
        <v>18.68488372093023</v>
      </c>
      <c r="N131" s="127" t="str">
        <f>IF(VLOOKUP($B131,Takings!$B:$P,13,0)=0,"",VLOOKUP($B131,Takings!$B:$P,13,0))</f>
        <v>Hotel Laidley cheque 1156.75 off total</v>
      </c>
      <c r="O131" s="126" t="str">
        <f>IF(VLOOKUP($B131,Takings!$B:$P,14,0)=0,"",VLOOKUP($B131,Takings!$B:$P,14,0))</f>
        <v/>
      </c>
      <c r="P131" s="125" t="str">
        <f>IF(VLOOKUP($B131,Takings!$B:$P,15,0)=0,"",VLOOKUP($B131,Takings!$B:$P,15,0))</f>
        <v/>
      </c>
    </row>
    <row r="132" spans="1:16" ht="27" x14ac:dyDescent="0.35">
      <c r="A132" s="133" t="s">
        <v>437</v>
      </c>
      <c r="B132" s="132">
        <v>39948</v>
      </c>
      <c r="C132" s="129">
        <f>SUMIF(Takings!$B:$B,'2009'!$B132,Takings!C:C)</f>
        <v>3414.11</v>
      </c>
      <c r="D132" s="119">
        <f>SUMIF(Takings!$B:$B,'2009'!$B132,Takings!D:D)</f>
        <v>0</v>
      </c>
      <c r="E132" s="119">
        <f>SUMIF(Takings!$B:$B,'2009'!$B132,Takings!E:E)</f>
        <v>0</v>
      </c>
      <c r="F132" s="128">
        <f>SUMIF(Takings!$B:$B,'2009'!$B132,Takings!F:F)</f>
        <v>1253.8</v>
      </c>
      <c r="G132" s="131">
        <f>SUMIF(Takings!$B:$B,'2009'!$B132,Takings!G:G)</f>
        <v>70</v>
      </c>
      <c r="H132" s="128">
        <f t="shared" si="72"/>
        <v>17.911428571428569</v>
      </c>
      <c r="I132" s="129">
        <f>SUMIF(Takings!$B:$B,'2009'!$B132,Takings!I:I)</f>
        <v>2160.31</v>
      </c>
      <c r="J132" s="130">
        <f>SUMIF(Takings!$B:$B,'2009'!$B132,Takings!J:J)</f>
        <v>21</v>
      </c>
      <c r="K132" s="130">
        <f t="shared" si="73"/>
        <v>91</v>
      </c>
      <c r="L132" s="129">
        <f t="shared" si="74"/>
        <v>102.87190476190476</v>
      </c>
      <c r="M132" s="128">
        <f t="shared" si="75"/>
        <v>37.517692307692307</v>
      </c>
      <c r="N132" s="127" t="str">
        <f>IF(VLOOKUP($B132,Takings!$B:$P,13,0)=0,"",VLOOKUP($B132,Takings!$B:$P,13,0))</f>
        <v>Mulgowie Hall $240 and Edmund Park $331.94cheques off to</v>
      </c>
      <c r="O132" s="126" t="str">
        <f>IF(VLOOKUP($B132,Takings!$B:$P,14,0)=0,"",VLOOKUP($B132,Takings!$B:$P,14,0))</f>
        <v/>
      </c>
      <c r="P132" s="125" t="str">
        <f>IF(VLOOKUP($B132,Takings!$B:$P,15,0)=0,"",VLOOKUP($B132,Takings!$B:$P,15,0))</f>
        <v/>
      </c>
    </row>
    <row r="133" spans="1:16" x14ac:dyDescent="0.35">
      <c r="A133" s="133" t="s">
        <v>437</v>
      </c>
      <c r="B133" s="132">
        <v>39949</v>
      </c>
      <c r="C133" s="129">
        <f>SUMIF(Takings!$B:$B,'2009'!$B133,Takings!C:C)</f>
        <v>1236.45</v>
      </c>
      <c r="D133" s="119">
        <f>SUMIF(Takings!$B:$B,'2009'!$B133,Takings!D:D)</f>
        <v>0</v>
      </c>
      <c r="E133" s="119">
        <f>SUMIF(Takings!$B:$B,'2009'!$B133,Takings!E:E)</f>
        <v>0</v>
      </c>
      <c r="F133" s="128">
        <f>SUMIF(Takings!$B:$B,'2009'!$B133,Takings!F:F)</f>
        <v>575.75</v>
      </c>
      <c r="G133" s="131">
        <f>SUMIF(Takings!$B:$B,'2009'!$B133,Takings!G:G)</f>
        <v>31</v>
      </c>
      <c r="H133" s="128">
        <f t="shared" si="72"/>
        <v>18.572580645161292</v>
      </c>
      <c r="I133" s="129">
        <f>SUMIF(Takings!$B:$B,'2009'!$B133,Takings!I:I)</f>
        <v>660.7</v>
      </c>
      <c r="J133" s="130">
        <f>SUMIF(Takings!$B:$B,'2009'!$B133,Takings!J:J)</f>
        <v>11</v>
      </c>
      <c r="K133" s="130">
        <f t="shared" si="73"/>
        <v>42</v>
      </c>
      <c r="L133" s="129">
        <f t="shared" si="74"/>
        <v>60.06363636363637</v>
      </c>
      <c r="M133" s="128">
        <f t="shared" si="75"/>
        <v>29.439285714285717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39950</v>
      </c>
      <c r="C134" s="119">
        <f>SUM(C128:C133)</f>
        <v>9039.35</v>
      </c>
      <c r="D134" s="119">
        <f>VLOOKUP($B134,Takings!$B:$P,3,0)</f>
        <v>3896.23</v>
      </c>
      <c r="E134" s="122">
        <f>SUM(C134:D134)</f>
        <v>12935.58</v>
      </c>
      <c r="F134" s="118"/>
      <c r="G134" s="121">
        <f>SUM(G128:G133)</f>
        <v>261</v>
      </c>
      <c r="H134" s="118">
        <f>AVERAGE(H128:H133)</f>
        <v>19.133956969553743</v>
      </c>
      <c r="I134" s="119">
        <f>SUM(I128:I133)</f>
        <v>4191.1399999999994</v>
      </c>
      <c r="J134" s="120">
        <f>SUM(J128:J133)</f>
        <v>57</v>
      </c>
      <c r="K134" s="120">
        <f>SUM(G134,J134)</f>
        <v>318</v>
      </c>
      <c r="L134" s="119">
        <f>AVERAGE(L128:L133)</f>
        <v>63.770275372775366</v>
      </c>
      <c r="M134" s="118">
        <f>AVERAGE(M128:M133)</f>
        <v>27.140068587743006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x14ac:dyDescent="0.35">
      <c r="A135" s="133" t="s">
        <v>440</v>
      </c>
      <c r="B135" s="132">
        <v>39951</v>
      </c>
      <c r="C135" s="129">
        <f>SUMIF(Takings!$B:$B,'2009'!$B135,Takings!C:C)</f>
        <v>1067.6199999999999</v>
      </c>
      <c r="D135" s="119">
        <f>SUMIF(Takings!$B:$B,'2009'!$B135,Takings!D:D)</f>
        <v>0</v>
      </c>
      <c r="E135" s="119">
        <f>SUMIF(Takings!$B:$B,'2009'!$B135,Takings!E:E)</f>
        <v>0</v>
      </c>
      <c r="F135" s="128">
        <f>SUMIF(Takings!$B:$B,'2009'!$B135,Takings!F:F)</f>
        <v>690.55</v>
      </c>
      <c r="G135" s="131">
        <f>SUMIF(Takings!$B:$B,'2009'!$B135,Takings!G:G)</f>
        <v>38</v>
      </c>
      <c r="H135" s="128">
        <f t="shared" ref="H135:H140" si="76">IFERROR(F135/G135,0)</f>
        <v>18.172368421052632</v>
      </c>
      <c r="I135" s="129">
        <f>SUMIF(Takings!$B:$B,'2009'!$B135,Takings!I:I)</f>
        <v>377.07</v>
      </c>
      <c r="J135" s="130">
        <f>SUMIF(Takings!$B:$B,'2009'!$B135,Takings!J:J)</f>
        <v>5</v>
      </c>
      <c r="K135" s="130">
        <f t="shared" ref="K135:K140" si="77">IFERROR(SUM(G135,J135),0)</f>
        <v>43</v>
      </c>
      <c r="L135" s="129">
        <f t="shared" ref="L135:L140" si="78">IFERROR(MEDIAN(I135/J135),0)</f>
        <v>75.414000000000001</v>
      </c>
      <c r="M135" s="128">
        <f t="shared" ref="M135:M140" si="79">IFERROR(SUM(F135,I135)/K135,0)</f>
        <v>24.828372093023255</v>
      </c>
      <c r="N135" s="127" t="str">
        <f>IF(VLOOKUP($B135,Takings!$B:$P,13,0)=0,"",VLOOKUP($B135,Takings!$B:$P,13,0))</f>
        <v/>
      </c>
      <c r="O135" s="126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33" t="s">
        <v>440</v>
      </c>
      <c r="B136" s="132">
        <v>39952</v>
      </c>
      <c r="C136" s="129">
        <f>SUMIF(Takings!$B:$B,'2009'!$B136,Takings!C:C)</f>
        <v>921.54</v>
      </c>
      <c r="D136" s="119">
        <f>SUMIF(Takings!$B:$B,'2009'!$B136,Takings!D:D)</f>
        <v>0</v>
      </c>
      <c r="E136" s="119">
        <f>SUMIF(Takings!$B:$B,'2009'!$B136,Takings!E:E)</f>
        <v>0</v>
      </c>
      <c r="F136" s="128">
        <f>SUMIF(Takings!$B:$B,'2009'!$B136,Takings!F:F)</f>
        <v>692.35</v>
      </c>
      <c r="G136" s="131">
        <f>SUMIF(Takings!$B:$B,'2009'!$B136,Takings!G:G)</f>
        <v>42</v>
      </c>
      <c r="H136" s="128">
        <f t="shared" si="76"/>
        <v>16.484523809523811</v>
      </c>
      <c r="I136" s="129">
        <f>SUMIF(Takings!$B:$B,'2009'!$B136,Takings!I:I)</f>
        <v>229.19</v>
      </c>
      <c r="J136" s="130">
        <f>SUMIF(Takings!$B:$B,'2009'!$B136,Takings!J:J)</f>
        <v>7</v>
      </c>
      <c r="K136" s="130">
        <f t="shared" si="77"/>
        <v>49</v>
      </c>
      <c r="L136" s="129">
        <f t="shared" si="78"/>
        <v>32.741428571428571</v>
      </c>
      <c r="M136" s="128">
        <f t="shared" si="79"/>
        <v>18.806938775510204</v>
      </c>
      <c r="N136" s="127" t="str">
        <f>IF(VLOOKUP($B136,Takings!$B:$P,13,0)=0,"",VLOOKUP($B136,Takings!$B:$P,13,0))</f>
        <v/>
      </c>
      <c r="O136" s="126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33" t="s">
        <v>440</v>
      </c>
      <c r="B137" s="132">
        <v>39953</v>
      </c>
      <c r="C137" s="129">
        <f>SUMIF(Takings!$B:$B,'2009'!$B137,Takings!C:C)</f>
        <v>1256.67</v>
      </c>
      <c r="D137" s="119">
        <f>SUMIF(Takings!$B:$B,'2009'!$B137,Takings!D:D)</f>
        <v>0</v>
      </c>
      <c r="E137" s="119">
        <f>SUMIF(Takings!$B:$B,'2009'!$B137,Takings!E:E)</f>
        <v>0</v>
      </c>
      <c r="F137" s="128">
        <f>SUMIF(Takings!$B:$B,'2009'!$B137,Takings!F:F)</f>
        <v>791.2</v>
      </c>
      <c r="G137" s="131">
        <f>SUMIF(Takings!$B:$B,'2009'!$B137,Takings!G:G)</f>
        <v>42</v>
      </c>
      <c r="H137" s="128">
        <f t="shared" si="76"/>
        <v>18.838095238095239</v>
      </c>
      <c r="I137" s="129">
        <f>SUMIF(Takings!$B:$B,'2009'!$B137,Takings!I:I)</f>
        <v>465.47</v>
      </c>
      <c r="J137" s="130">
        <f>SUMIF(Takings!$B:$B,'2009'!$B137,Takings!J:J)</f>
        <v>9</v>
      </c>
      <c r="K137" s="130">
        <f t="shared" si="77"/>
        <v>51</v>
      </c>
      <c r="L137" s="129">
        <f t="shared" si="78"/>
        <v>51.718888888888891</v>
      </c>
      <c r="M137" s="128">
        <f t="shared" si="79"/>
        <v>24.640588235294118</v>
      </c>
      <c r="N137" s="127" t="str">
        <f>IF(VLOOKUP($B137,Takings!$B:$P,13,0)=0,"",VLOOKUP($B137,Takings!$B:$P,13,0))</f>
        <v/>
      </c>
      <c r="O137" s="126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33" t="s">
        <v>440</v>
      </c>
      <c r="B138" s="132">
        <v>39954</v>
      </c>
      <c r="C138" s="129">
        <f>SUMIF(Takings!$B:$B,'2009'!$B138,Takings!C:C)</f>
        <v>1242.92</v>
      </c>
      <c r="D138" s="119">
        <f>SUMIF(Takings!$B:$B,'2009'!$B138,Takings!D:D)</f>
        <v>0</v>
      </c>
      <c r="E138" s="119">
        <f>SUMIF(Takings!$B:$B,'2009'!$B138,Takings!E:E)</f>
        <v>0</v>
      </c>
      <c r="F138" s="128">
        <f>SUMIF(Takings!$B:$B,'2009'!$B138,Takings!F:F)</f>
        <v>966.25</v>
      </c>
      <c r="G138" s="131">
        <f>SUMIF(Takings!$B:$B,'2009'!$B138,Takings!G:G)</f>
        <v>50</v>
      </c>
      <c r="H138" s="128">
        <f t="shared" si="76"/>
        <v>19.324999999999999</v>
      </c>
      <c r="I138" s="129">
        <f>SUMIF(Takings!$B:$B,'2009'!$B138,Takings!I:I)</f>
        <v>276.67</v>
      </c>
      <c r="J138" s="130">
        <f>SUMIF(Takings!$B:$B,'2009'!$B138,Takings!J:J)</f>
        <v>4</v>
      </c>
      <c r="K138" s="130">
        <f t="shared" si="77"/>
        <v>54</v>
      </c>
      <c r="L138" s="129">
        <f t="shared" si="78"/>
        <v>69.167500000000004</v>
      </c>
      <c r="M138" s="128">
        <f t="shared" si="79"/>
        <v>23.017037037037039</v>
      </c>
      <c r="N138" s="127" t="str">
        <f>IF(VLOOKUP($B138,Takings!$B:$P,13,0)=0,"",VLOOKUP($B138,Takings!$B:$P,13,0))</f>
        <v/>
      </c>
      <c r="O138" s="126">
        <f>IF(VLOOKUP($B138,Takings!$B:$P,14,0)=0,"",VLOOKUP($B138,Takings!$B:$P,14,0))</f>
        <v>19.45</v>
      </c>
      <c r="P138" s="125" t="str">
        <f>IF(VLOOKUP($B138,Takings!$B:$P,15,0)=0,"",VLOOKUP($B138,Takings!$B:$P,15,0))</f>
        <v/>
      </c>
    </row>
    <row r="139" spans="1:16" x14ac:dyDescent="0.35">
      <c r="A139" s="133" t="s">
        <v>440</v>
      </c>
      <c r="B139" s="132">
        <v>39955</v>
      </c>
      <c r="C139" s="129">
        <f>SUMIF(Takings!$B:$B,'2009'!$B139,Takings!C:C)</f>
        <v>2077.27</v>
      </c>
      <c r="D139" s="119">
        <f>SUMIF(Takings!$B:$B,'2009'!$B139,Takings!D:D)</f>
        <v>0</v>
      </c>
      <c r="E139" s="119">
        <f>SUMIF(Takings!$B:$B,'2009'!$B139,Takings!E:E)</f>
        <v>0</v>
      </c>
      <c r="F139" s="128">
        <f>SUMIF(Takings!$B:$B,'2009'!$B139,Takings!F:F)</f>
        <v>770.15</v>
      </c>
      <c r="G139" s="131">
        <f>SUMIF(Takings!$B:$B,'2009'!$B139,Takings!G:G)</f>
        <v>43</v>
      </c>
      <c r="H139" s="128">
        <f t="shared" si="76"/>
        <v>17.91046511627907</v>
      </c>
      <c r="I139" s="129">
        <f>SUMIF(Takings!$B:$B,'2009'!$B139,Takings!I:I)</f>
        <v>1307.1199999999999</v>
      </c>
      <c r="J139" s="130">
        <f>SUMIF(Takings!$B:$B,'2009'!$B139,Takings!J:J)</f>
        <v>9</v>
      </c>
      <c r="K139" s="130">
        <f t="shared" si="77"/>
        <v>52</v>
      </c>
      <c r="L139" s="129">
        <f t="shared" si="78"/>
        <v>145.23555555555555</v>
      </c>
      <c r="M139" s="128">
        <f t="shared" si="79"/>
        <v>39.947499999999998</v>
      </c>
      <c r="N139" s="127" t="str">
        <f>IF(VLOOKUP($B139,Takings!$B:$P,13,0)=0,"",VLOOKUP($B139,Takings!$B:$P,13,0))</f>
        <v>Bakery not counted</v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33" t="s">
        <v>440</v>
      </c>
      <c r="B140" s="132">
        <v>39956</v>
      </c>
      <c r="C140" s="129">
        <f>SUMIF(Takings!$B:$B,'2009'!$B140,Takings!C:C)</f>
        <v>1140.02</v>
      </c>
      <c r="D140" s="119">
        <f>SUMIF(Takings!$B:$B,'2009'!$B140,Takings!D:D)</f>
        <v>0</v>
      </c>
      <c r="E140" s="119">
        <f>SUMIF(Takings!$B:$B,'2009'!$B140,Takings!E:E)</f>
        <v>0</v>
      </c>
      <c r="F140" s="128">
        <f>SUMIF(Takings!$B:$B,'2009'!$B140,Takings!F:F)</f>
        <v>795.15</v>
      </c>
      <c r="G140" s="131">
        <f>SUMIF(Takings!$B:$B,'2009'!$B140,Takings!G:G)</f>
        <v>35</v>
      </c>
      <c r="H140" s="128">
        <f t="shared" si="76"/>
        <v>22.718571428571426</v>
      </c>
      <c r="I140" s="129">
        <f>SUMIF(Takings!$B:$B,'2009'!$B140,Takings!I:I)</f>
        <v>344.87</v>
      </c>
      <c r="J140" s="130">
        <f>SUMIF(Takings!$B:$B,'2009'!$B140,Takings!J:J)</f>
        <v>8</v>
      </c>
      <c r="K140" s="130">
        <f t="shared" si="77"/>
        <v>43</v>
      </c>
      <c r="L140" s="129">
        <f t="shared" si="78"/>
        <v>43.108750000000001</v>
      </c>
      <c r="M140" s="128">
        <f t="shared" si="79"/>
        <v>26.512093023255815</v>
      </c>
      <c r="N140" s="127" t="str">
        <f>IF(VLOOKUP($B140,Takings!$B:$P,13,0)=0,"",VLOOKUP($B140,Takings!$B:$P,13,0))</f>
        <v/>
      </c>
      <c r="O140" s="126" t="str">
        <f>IF(VLOOKUP($B140,Takings!$B:$P,14,0)=0,"",VLOOKUP($B140,Takings!$B:$P,14,0))</f>
        <v/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39957</v>
      </c>
      <c r="C141" s="119">
        <f>SUM(C135:C140)</f>
        <v>7706.0400000000009</v>
      </c>
      <c r="D141" s="119">
        <f>VLOOKUP($B141,Takings!$B:$P,3,0)</f>
        <v>2484.83</v>
      </c>
      <c r="E141" s="122">
        <f>SUM(C141:D141)</f>
        <v>10190.870000000001</v>
      </c>
      <c r="F141" s="118"/>
      <c r="G141" s="121">
        <f>SUM(G135:G140)</f>
        <v>250</v>
      </c>
      <c r="H141" s="118">
        <f>AVERAGE(H135:H140)</f>
        <v>18.908170668920363</v>
      </c>
      <c r="I141" s="119">
        <f>SUM(I135:I140)</f>
        <v>3000.39</v>
      </c>
      <c r="J141" s="120">
        <f>SUM(J135:J140)</f>
        <v>42</v>
      </c>
      <c r="K141" s="120">
        <f>SUM(G141,J141)</f>
        <v>292</v>
      </c>
      <c r="L141" s="119">
        <f>AVERAGE(L135:L140)</f>
        <v>69.564353835978835</v>
      </c>
      <c r="M141" s="118">
        <f>AVERAGE(M135:M140)</f>
        <v>26.292088194020078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33" t="s">
        <v>442</v>
      </c>
      <c r="B142" s="132">
        <v>39958</v>
      </c>
      <c r="C142" s="129">
        <f>SUMIF(Takings!$B:$B,'2009'!$B142,Takings!C:C)</f>
        <v>1098.5999999999999</v>
      </c>
      <c r="D142" s="119">
        <f>SUMIF(Takings!$B:$B,'2009'!$B142,Takings!D:D)</f>
        <v>0</v>
      </c>
      <c r="E142" s="119">
        <f>SUMIF(Takings!$B:$B,'2009'!$B142,Takings!E:E)</f>
        <v>0</v>
      </c>
      <c r="F142" s="128">
        <f>SUMIF(Takings!$B:$B,'2009'!$B142,Takings!F:F)</f>
        <v>443.55</v>
      </c>
      <c r="G142" s="131">
        <f>SUMIF(Takings!$B:$B,'2009'!$B142,Takings!G:G)</f>
        <v>33</v>
      </c>
      <c r="H142" s="128">
        <f t="shared" ref="H142:H147" si="80">IFERROR(F142/G142,0)</f>
        <v>13.440909090909091</v>
      </c>
      <c r="I142" s="129">
        <f>SUMIF(Takings!$B:$B,'2009'!$B142,Takings!I:I)</f>
        <v>654.99</v>
      </c>
      <c r="J142" s="130">
        <f>SUMIF(Takings!$B:$B,'2009'!$B142,Takings!J:J)</f>
        <v>7</v>
      </c>
      <c r="K142" s="130">
        <f t="shared" ref="K142:K147" si="81">IFERROR(SUM(G142,J142),0)</f>
        <v>40</v>
      </c>
      <c r="L142" s="129">
        <f t="shared" ref="L142:L147" si="82">IFERROR(MEDIAN(I142/J142),0)</f>
        <v>93.570000000000007</v>
      </c>
      <c r="M142" s="128">
        <f t="shared" ref="M142:M147" si="83">IFERROR(SUM(F142,I142)/K142,0)</f>
        <v>27.4635</v>
      </c>
      <c r="N142" s="127" t="str">
        <f>IF(VLOOKUP($B142,Takings!$B:$P,13,0)=0,"",VLOOKUP($B142,Takings!$B:$P,13,0))</f>
        <v/>
      </c>
      <c r="O142" s="126">
        <f>IF(VLOOKUP($B142,Takings!$B:$P,14,0)=0,"",VLOOKUP($B142,Takings!$B:$P,14,0))</f>
        <v>-20</v>
      </c>
      <c r="P142" s="125" t="str">
        <f>IF(VLOOKUP($B142,Takings!$B:$P,15,0)=0,"",VLOOKUP($B142,Takings!$B:$P,15,0))</f>
        <v/>
      </c>
    </row>
    <row r="143" spans="1:16" x14ac:dyDescent="0.35">
      <c r="A143" s="133" t="s">
        <v>442</v>
      </c>
      <c r="B143" s="132">
        <v>39959</v>
      </c>
      <c r="C143" s="129">
        <f>SUMIF(Takings!$B:$B,'2009'!$B143,Takings!C:C)</f>
        <v>722.87</v>
      </c>
      <c r="D143" s="119">
        <f>SUMIF(Takings!$B:$B,'2009'!$B143,Takings!D:D)</f>
        <v>0</v>
      </c>
      <c r="E143" s="119">
        <f>SUMIF(Takings!$B:$B,'2009'!$B143,Takings!E:E)</f>
        <v>0</v>
      </c>
      <c r="F143" s="128">
        <f>SUMIF(Takings!$B:$B,'2009'!$B143,Takings!F:F)</f>
        <v>552.29999999999995</v>
      </c>
      <c r="G143" s="131">
        <f>SUMIF(Takings!$B:$B,'2009'!$B143,Takings!G:G)</f>
        <v>38</v>
      </c>
      <c r="H143" s="128">
        <f t="shared" si="80"/>
        <v>14.534210526315789</v>
      </c>
      <c r="I143" s="129">
        <f>SUMIF(Takings!$B:$B,'2009'!$B143,Takings!I:I)</f>
        <v>170.57</v>
      </c>
      <c r="J143" s="130">
        <f>SUMIF(Takings!$B:$B,'2009'!$B143,Takings!J:J)</f>
        <v>4</v>
      </c>
      <c r="K143" s="130">
        <f t="shared" si="81"/>
        <v>42</v>
      </c>
      <c r="L143" s="129">
        <f t="shared" si="82"/>
        <v>42.642499999999998</v>
      </c>
      <c r="M143" s="128">
        <f t="shared" si="83"/>
        <v>17.211190476190474</v>
      </c>
      <c r="N143" s="127" t="str">
        <f>IF(VLOOKUP($B143,Takings!$B:$P,13,0)=0,"",VLOOKUP($B143,Takings!$B:$P,13,0))</f>
        <v/>
      </c>
      <c r="O143" s="126">
        <f>IF(VLOOKUP($B143,Takings!$B:$P,14,0)=0,"",VLOOKUP($B143,Takings!$B:$P,14,0))</f>
        <v>15.3</v>
      </c>
      <c r="P143" s="125" t="str">
        <f>IF(VLOOKUP($B143,Takings!$B:$P,15,0)=0,"",VLOOKUP($B143,Takings!$B:$P,15,0))</f>
        <v/>
      </c>
    </row>
    <row r="144" spans="1:16" x14ac:dyDescent="0.35">
      <c r="A144" s="133" t="s">
        <v>442</v>
      </c>
      <c r="B144" s="132">
        <v>39960</v>
      </c>
      <c r="C144" s="129">
        <f>SUMIF(Takings!$B:$B,'2009'!$B144,Takings!C:C)</f>
        <v>1991.18</v>
      </c>
      <c r="D144" s="119">
        <f>SUMIF(Takings!$B:$B,'2009'!$B144,Takings!D:D)</f>
        <v>0</v>
      </c>
      <c r="E144" s="119">
        <f>SUMIF(Takings!$B:$B,'2009'!$B144,Takings!E:E)</f>
        <v>0</v>
      </c>
      <c r="F144" s="128">
        <f>SUMIF(Takings!$B:$B,'2009'!$B144,Takings!F:F)</f>
        <v>1604.6</v>
      </c>
      <c r="G144" s="131">
        <f>SUMIF(Takings!$B:$B,'2009'!$B144,Takings!G:G)</f>
        <v>44</v>
      </c>
      <c r="H144" s="128">
        <f t="shared" si="80"/>
        <v>36.468181818181819</v>
      </c>
      <c r="I144" s="129">
        <f>SUMIF(Takings!$B:$B,'2009'!$B144,Takings!I:I)</f>
        <v>386.58</v>
      </c>
      <c r="J144" s="130">
        <f>SUMIF(Takings!$B:$B,'2009'!$B144,Takings!J:J)</f>
        <v>6</v>
      </c>
      <c r="K144" s="130">
        <f t="shared" si="81"/>
        <v>50</v>
      </c>
      <c r="L144" s="129">
        <f t="shared" si="82"/>
        <v>64.429999999999993</v>
      </c>
      <c r="M144" s="128">
        <f t="shared" si="83"/>
        <v>39.823599999999999</v>
      </c>
      <c r="N144" s="127" t="str">
        <f>IF(VLOOKUP($B144,Takings!$B:$P,13,0)=0,"",VLOOKUP($B144,Takings!$B:$P,13,0))</f>
        <v/>
      </c>
      <c r="O144" s="126" t="str">
        <f>IF(VLOOKUP($B144,Takings!$B:$P,14,0)=0,"",VLOOKUP($B144,Takings!$B:$P,14,0))</f>
        <v/>
      </c>
      <c r="P144" s="125" t="str">
        <f>IF(VLOOKUP($B144,Takings!$B:$P,15,0)=0,"",VLOOKUP($B144,Takings!$B:$P,15,0))</f>
        <v/>
      </c>
    </row>
    <row r="145" spans="1:16" x14ac:dyDescent="0.35">
      <c r="A145" s="133" t="s">
        <v>442</v>
      </c>
      <c r="B145" s="132">
        <v>39961</v>
      </c>
      <c r="C145" s="129">
        <f>SUMIF(Takings!$B:$B,'2009'!$B145,Takings!C:C)</f>
        <v>1155.1099999999999</v>
      </c>
      <c r="D145" s="119">
        <f>SUMIF(Takings!$B:$B,'2009'!$B145,Takings!D:D)</f>
        <v>0</v>
      </c>
      <c r="E145" s="119">
        <f>SUMIF(Takings!$B:$B,'2009'!$B145,Takings!E:E)</f>
        <v>0</v>
      </c>
      <c r="F145" s="128">
        <f>SUMIF(Takings!$B:$B,'2009'!$B145,Takings!F:F)</f>
        <v>781.35</v>
      </c>
      <c r="G145" s="131">
        <f>SUMIF(Takings!$B:$B,'2009'!$B145,Takings!G:G)</f>
        <v>46</v>
      </c>
      <c r="H145" s="128">
        <f t="shared" si="80"/>
        <v>16.985869565217392</v>
      </c>
      <c r="I145" s="129">
        <f>SUMIF(Takings!$B:$B,'2009'!$B145,Takings!I:I)</f>
        <v>373.76</v>
      </c>
      <c r="J145" s="130">
        <f>SUMIF(Takings!$B:$B,'2009'!$B145,Takings!J:J)</f>
        <v>8</v>
      </c>
      <c r="K145" s="130">
        <f t="shared" si="81"/>
        <v>54</v>
      </c>
      <c r="L145" s="129">
        <f t="shared" si="82"/>
        <v>46.72</v>
      </c>
      <c r="M145" s="128">
        <f t="shared" si="83"/>
        <v>21.390925925925927</v>
      </c>
      <c r="N145" s="127" t="str">
        <f>IF(VLOOKUP($B145,Takings!$B:$P,13,0)=0,"",VLOOKUP($B145,Takings!$B:$P,13,0))</f>
        <v/>
      </c>
      <c r="O145" s="126">
        <f>IF(VLOOKUP($B145,Takings!$B:$P,14,0)=0,"",VLOOKUP($B145,Takings!$B:$P,14,0))</f>
        <v>0.15</v>
      </c>
      <c r="P145" s="125" t="str">
        <f>IF(VLOOKUP($B145,Takings!$B:$P,15,0)=0,"",VLOOKUP($B145,Takings!$B:$P,15,0))</f>
        <v/>
      </c>
    </row>
    <row r="146" spans="1:16" x14ac:dyDescent="0.35">
      <c r="A146" s="133" t="s">
        <v>442</v>
      </c>
      <c r="B146" s="132">
        <v>39962</v>
      </c>
      <c r="C146" s="129">
        <f>SUMIF(Takings!$B:$B,'2009'!$B146,Takings!C:C)</f>
        <v>2177.52</v>
      </c>
      <c r="D146" s="119">
        <f>SUMIF(Takings!$B:$B,'2009'!$B146,Takings!D:D)</f>
        <v>0</v>
      </c>
      <c r="E146" s="119">
        <f>SUMIF(Takings!$B:$B,'2009'!$B146,Takings!E:E)</f>
        <v>0</v>
      </c>
      <c r="F146" s="128">
        <f>SUMIF(Takings!$B:$B,'2009'!$B146,Takings!F:F)</f>
        <v>990.5</v>
      </c>
      <c r="G146" s="131">
        <f>SUMIF(Takings!$B:$B,'2009'!$B146,Takings!G:G)</f>
        <v>51</v>
      </c>
      <c r="H146" s="128">
        <f t="shared" si="80"/>
        <v>19.421568627450981</v>
      </c>
      <c r="I146" s="129">
        <f>SUMIF(Takings!$B:$B,'2009'!$B146,Takings!I:I)</f>
        <v>1187.02</v>
      </c>
      <c r="J146" s="130">
        <f>SUMIF(Takings!$B:$B,'2009'!$B146,Takings!J:J)</f>
        <v>6</v>
      </c>
      <c r="K146" s="130">
        <f t="shared" si="81"/>
        <v>57</v>
      </c>
      <c r="L146" s="129">
        <f t="shared" si="82"/>
        <v>197.83666666666667</v>
      </c>
      <c r="M146" s="128">
        <f t="shared" si="83"/>
        <v>38.202105263157897</v>
      </c>
      <c r="N146" s="127" t="str">
        <f>IF(VLOOKUP($B146,Takings!$B:$P,13,0)=0,"",VLOOKUP($B146,Takings!$B:$P,13,0))</f>
        <v/>
      </c>
      <c r="O146" s="126" t="str">
        <f>IF(VLOOKUP($B146,Takings!$B:$P,14,0)=0,"",VLOOKUP($B146,Takings!$B:$P,14,0))</f>
        <v/>
      </c>
      <c r="P146" s="125" t="str">
        <f>IF(VLOOKUP($B146,Takings!$B:$P,15,0)=0,"",VLOOKUP($B146,Takings!$B:$P,15,0))</f>
        <v/>
      </c>
    </row>
    <row r="147" spans="1:16" x14ac:dyDescent="0.35">
      <c r="A147" s="133" t="s">
        <v>442</v>
      </c>
      <c r="B147" s="132">
        <v>39963</v>
      </c>
      <c r="C147" s="129">
        <f>SUMIF(Takings!$B:$B,'2009'!$B147,Takings!C:C)</f>
        <v>1724.05</v>
      </c>
      <c r="D147" s="119">
        <f>SUMIF(Takings!$B:$B,'2009'!$B147,Takings!D:D)</f>
        <v>0</v>
      </c>
      <c r="E147" s="119">
        <f>SUMIF(Takings!$B:$B,'2009'!$B147,Takings!E:E)</f>
        <v>0</v>
      </c>
      <c r="F147" s="128">
        <f>SUMIF(Takings!$B:$B,'2009'!$B147,Takings!F:F)</f>
        <v>1114.8</v>
      </c>
      <c r="G147" s="131">
        <f>SUMIF(Takings!$B:$B,'2009'!$B147,Takings!G:G)</f>
        <v>40</v>
      </c>
      <c r="H147" s="128">
        <f t="shared" si="80"/>
        <v>27.869999999999997</v>
      </c>
      <c r="I147" s="129">
        <f>SUMIF(Takings!$B:$B,'2009'!$B147,Takings!I:I)</f>
        <v>609.25</v>
      </c>
      <c r="J147" s="130">
        <f>SUMIF(Takings!$B:$B,'2009'!$B147,Takings!J:J)</f>
        <v>9</v>
      </c>
      <c r="K147" s="130">
        <f t="shared" si="81"/>
        <v>49</v>
      </c>
      <c r="L147" s="129">
        <f t="shared" si="82"/>
        <v>67.694444444444443</v>
      </c>
      <c r="M147" s="128">
        <f t="shared" si="83"/>
        <v>35.18469387755102</v>
      </c>
      <c r="N147" s="127" t="str">
        <f>IF(VLOOKUP($B147,Takings!$B:$P,13,0)=0,"",VLOOKUP($B147,Takings!$B:$P,13,0))</f>
        <v/>
      </c>
      <c r="O147" s="126">
        <f>IF(VLOOKUP($B147,Takings!$B:$P,14,0)=0,"",VLOOKUP($B147,Takings!$B:$P,14,0))</f>
        <v>2.35</v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39964</v>
      </c>
      <c r="C148" s="119">
        <f>SUM(C142:C147)</f>
        <v>8869.3299999999981</v>
      </c>
      <c r="D148" s="119">
        <f>VLOOKUP($B148,Takings!$B:$P,3,0)</f>
        <v>2242.3000000000002</v>
      </c>
      <c r="E148" s="122">
        <f>SUM(C148:D148)</f>
        <v>11111.629999999997</v>
      </c>
      <c r="F148" s="118"/>
      <c r="G148" s="121">
        <f>SUM(G142:G147)</f>
        <v>252</v>
      </c>
      <c r="H148" s="118">
        <f>AVERAGE(H142:H147)</f>
        <v>21.453456604679175</v>
      </c>
      <c r="I148" s="119">
        <f>SUM(I142:I147)</f>
        <v>3382.17</v>
      </c>
      <c r="J148" s="120">
        <f>SUM(J142:J147)</f>
        <v>40</v>
      </c>
      <c r="K148" s="120">
        <f>SUM(G148,J148)</f>
        <v>292</v>
      </c>
      <c r="L148" s="119">
        <f>AVERAGE(L142:L147)</f>
        <v>85.482268518518524</v>
      </c>
      <c r="M148" s="118">
        <f>AVERAGE(M142:M147)</f>
        <v>29.87933592380422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33" t="s">
        <v>444</v>
      </c>
      <c r="B149" s="132">
        <v>39965</v>
      </c>
      <c r="C149" s="129">
        <f>SUMIF(Takings!$B:$B,'2009'!$B149,Takings!C:C)</f>
        <v>1077.3399999999999</v>
      </c>
      <c r="D149" s="119">
        <f>SUMIF(Takings!$B:$B,'2009'!$B149,Takings!D:D)</f>
        <v>0</v>
      </c>
      <c r="E149" s="119">
        <f>SUMIF(Takings!$B:$B,'2009'!$B149,Takings!E:E)</f>
        <v>0</v>
      </c>
      <c r="F149" s="128">
        <f>SUMIF(Takings!$B:$B,'2009'!$B149,Takings!F:F)</f>
        <v>673.1</v>
      </c>
      <c r="G149" s="131">
        <f>SUMIF(Takings!$B:$B,'2009'!$B149,Takings!G:G)</f>
        <v>40</v>
      </c>
      <c r="H149" s="128">
        <f t="shared" ref="H149:H154" si="84">IFERROR(F149/G149,0)</f>
        <v>16.827500000000001</v>
      </c>
      <c r="I149" s="129">
        <f>SUMIF(Takings!$B:$B,'2009'!$B149,Takings!I:I)</f>
        <v>404.24</v>
      </c>
      <c r="J149" s="130">
        <f>SUMIF(Takings!$B:$B,'2009'!$B149,Takings!J:J)</f>
        <v>8</v>
      </c>
      <c r="K149" s="130">
        <f t="shared" ref="K149:K154" si="85">IFERROR(SUM(G149,J149),0)</f>
        <v>48</v>
      </c>
      <c r="L149" s="129">
        <f t="shared" ref="L149:L154" si="86">IFERROR(MEDIAN(I149/J149),0)</f>
        <v>50.53</v>
      </c>
      <c r="M149" s="128">
        <f t="shared" ref="M149:M154" si="87">IFERROR(SUM(F149,I149)/K149,0)</f>
        <v>22.444583333333338</v>
      </c>
      <c r="N149" s="127" t="str">
        <f>IF(VLOOKUP($B149,Takings!$B:$P,13,0)=0,"",VLOOKUP($B149,Takings!$B:$P,13,0))</f>
        <v/>
      </c>
      <c r="O149" s="126">
        <f>IF(VLOOKUP($B149,Takings!$B:$P,14,0)=0,"",VLOOKUP($B149,Takings!$B:$P,14,0))</f>
        <v>9.75</v>
      </c>
      <c r="P149" s="125" t="str">
        <f>IF(VLOOKUP($B149,Takings!$B:$P,15,0)=0,"",VLOOKUP($B149,Takings!$B:$P,15,0))</f>
        <v/>
      </c>
    </row>
    <row r="150" spans="1:16" ht="18" x14ac:dyDescent="0.35">
      <c r="A150" s="133" t="s">
        <v>444</v>
      </c>
      <c r="B150" s="132">
        <v>39966</v>
      </c>
      <c r="C150" s="129">
        <f>SUMIF(Takings!$B:$B,'2009'!$B150,Takings!C:C)</f>
        <v>1321.25</v>
      </c>
      <c r="D150" s="119">
        <f>SUMIF(Takings!$B:$B,'2009'!$B150,Takings!D:D)</f>
        <v>0</v>
      </c>
      <c r="E150" s="119">
        <f>SUMIF(Takings!$B:$B,'2009'!$B150,Takings!E:E)</f>
        <v>0</v>
      </c>
      <c r="F150" s="128">
        <f>SUMIF(Takings!$B:$B,'2009'!$B150,Takings!F:F)</f>
        <v>598.75</v>
      </c>
      <c r="G150" s="131">
        <f>SUMIF(Takings!$B:$B,'2009'!$B150,Takings!G:G)</f>
        <v>46</v>
      </c>
      <c r="H150" s="128">
        <f t="shared" si="84"/>
        <v>13.016304347826088</v>
      </c>
      <c r="I150" s="129">
        <f>SUMIF(Takings!$B:$B,'2009'!$B150,Takings!I:I)</f>
        <v>722.35</v>
      </c>
      <c r="J150" s="130">
        <f>SUMIF(Takings!$B:$B,'2009'!$B150,Takings!J:J)</f>
        <v>11</v>
      </c>
      <c r="K150" s="130">
        <f t="shared" si="85"/>
        <v>57</v>
      </c>
      <c r="L150" s="129">
        <f t="shared" si="86"/>
        <v>65.668181818181822</v>
      </c>
      <c r="M150" s="128">
        <f t="shared" si="87"/>
        <v>23.177192982456138</v>
      </c>
      <c r="N150" s="127" t="str">
        <f>IF(VLOOKUP($B150,Takings!$B:$P,13,0)=0,"",VLOOKUP($B150,Takings!$B:$P,13,0))</f>
        <v>lockyer darts 177.25 not included</v>
      </c>
      <c r="O150" s="126">
        <f>IF(VLOOKUP($B150,Takings!$B:$P,14,0)=0,"",VLOOKUP($B150,Takings!$B:$P,14,0))</f>
        <v>3.85</v>
      </c>
      <c r="P150" s="125" t="str">
        <f>IF(VLOOKUP($B150,Takings!$B:$P,15,0)=0,"",VLOOKUP($B150,Takings!$B:$P,15,0))</f>
        <v/>
      </c>
    </row>
    <row r="151" spans="1:16" x14ac:dyDescent="0.35">
      <c r="A151" s="133" t="s">
        <v>444</v>
      </c>
      <c r="B151" s="132">
        <v>39967</v>
      </c>
      <c r="C151" s="129">
        <f>SUMIF(Takings!$B:$B,'2009'!$B151,Takings!C:C)</f>
        <v>1609.73</v>
      </c>
      <c r="D151" s="119">
        <f>SUMIF(Takings!$B:$B,'2009'!$B151,Takings!D:D)</f>
        <v>0</v>
      </c>
      <c r="E151" s="119">
        <f>SUMIF(Takings!$B:$B,'2009'!$B151,Takings!E:E)</f>
        <v>0</v>
      </c>
      <c r="F151" s="128">
        <f>SUMIF(Takings!$B:$B,'2009'!$B151,Takings!F:F)</f>
        <v>1416.4</v>
      </c>
      <c r="G151" s="131">
        <f>SUMIF(Takings!$B:$B,'2009'!$B151,Takings!G:G)</f>
        <v>57</v>
      </c>
      <c r="H151" s="128">
        <f t="shared" si="84"/>
        <v>24.849122807017544</v>
      </c>
      <c r="I151" s="129">
        <f>SUMIF(Takings!$B:$B,'2009'!$B151,Takings!I:I)</f>
        <v>193.33</v>
      </c>
      <c r="J151" s="130">
        <f>SUMIF(Takings!$B:$B,'2009'!$B151,Takings!J:J)</f>
        <v>4</v>
      </c>
      <c r="K151" s="130">
        <f t="shared" si="85"/>
        <v>61</v>
      </c>
      <c r="L151" s="129">
        <f t="shared" si="86"/>
        <v>48.332500000000003</v>
      </c>
      <c r="M151" s="128">
        <f t="shared" si="87"/>
        <v>26.389016393442624</v>
      </c>
      <c r="N151" s="127" t="str">
        <f>IF(VLOOKUP($B151,Takings!$B:$P,13,0)=0,"",VLOOKUP($B151,Takings!$B:$P,13,0))</f>
        <v/>
      </c>
      <c r="O151" s="126" t="str">
        <f>IF(VLOOKUP($B151,Takings!$B:$P,14,0)=0,"",VLOOKUP($B151,Takings!$B:$P,14,0))</f>
        <v/>
      </c>
      <c r="P151" s="125" t="str">
        <f>IF(VLOOKUP($B151,Takings!$B:$P,15,0)=0,"",VLOOKUP($B151,Takings!$B:$P,15,0))</f>
        <v/>
      </c>
    </row>
    <row r="152" spans="1:16" x14ac:dyDescent="0.35">
      <c r="A152" s="133" t="s">
        <v>444</v>
      </c>
      <c r="B152" s="132">
        <v>39968</v>
      </c>
      <c r="C152" s="129">
        <f>SUMIF(Takings!$B:$B,'2009'!$B152,Takings!C:C)</f>
        <v>725.63</v>
      </c>
      <c r="D152" s="119">
        <f>SUMIF(Takings!$B:$B,'2009'!$B152,Takings!D:D)</f>
        <v>0</v>
      </c>
      <c r="E152" s="119">
        <f>SUMIF(Takings!$B:$B,'2009'!$B152,Takings!E:E)</f>
        <v>0</v>
      </c>
      <c r="F152" s="128">
        <f>SUMIF(Takings!$B:$B,'2009'!$B152,Takings!F:F)</f>
        <v>697</v>
      </c>
      <c r="G152" s="131">
        <f>SUMIF(Takings!$B:$B,'2009'!$B152,Takings!G:G)</f>
        <v>39</v>
      </c>
      <c r="H152" s="128">
        <f t="shared" si="84"/>
        <v>17.871794871794872</v>
      </c>
      <c r="I152" s="129">
        <f>SUMIF(Takings!$B:$B,'2009'!$B152,Takings!I:I)</f>
        <v>28.63</v>
      </c>
      <c r="J152" s="130">
        <f>SUMIF(Takings!$B:$B,'2009'!$B152,Takings!J:J)</f>
        <v>1</v>
      </c>
      <c r="K152" s="130">
        <f t="shared" si="85"/>
        <v>40</v>
      </c>
      <c r="L152" s="129">
        <f t="shared" si="86"/>
        <v>28.63</v>
      </c>
      <c r="M152" s="128">
        <f t="shared" si="87"/>
        <v>18.140750000000001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ht="18" x14ac:dyDescent="0.35">
      <c r="A153" s="133" t="s">
        <v>444</v>
      </c>
      <c r="B153" s="132">
        <v>39969</v>
      </c>
      <c r="C153" s="129">
        <f>SUMIF(Takings!$B:$B,'2009'!$B153,Takings!C:C)</f>
        <v>2259.54</v>
      </c>
      <c r="D153" s="119">
        <f>SUMIF(Takings!$B:$B,'2009'!$B153,Takings!D:D)</f>
        <v>0</v>
      </c>
      <c r="E153" s="119">
        <f>SUMIF(Takings!$B:$B,'2009'!$B153,Takings!E:E)</f>
        <v>0</v>
      </c>
      <c r="F153" s="128">
        <f>SUMIF(Takings!$B:$B,'2009'!$B153,Takings!F:F)</f>
        <v>775.3</v>
      </c>
      <c r="G153" s="131">
        <f>SUMIF(Takings!$B:$B,'2009'!$B153,Takings!G:G)</f>
        <v>39</v>
      </c>
      <c r="H153" s="128">
        <f t="shared" si="84"/>
        <v>19.879487179487178</v>
      </c>
      <c r="I153" s="129">
        <f>SUMIF(Takings!$B:$B,'2009'!$B153,Takings!I:I)</f>
        <v>1484.24</v>
      </c>
      <c r="J153" s="130">
        <f>SUMIF(Takings!$B:$B,'2009'!$B153,Takings!J:J)</f>
        <v>11</v>
      </c>
      <c r="K153" s="130">
        <f t="shared" si="85"/>
        <v>50</v>
      </c>
      <c r="L153" s="129">
        <f t="shared" si="86"/>
        <v>134.9309090909091</v>
      </c>
      <c r="M153" s="128">
        <f t="shared" si="87"/>
        <v>45.190799999999996</v>
      </c>
      <c r="N153" s="127" t="str">
        <f>IF(VLOOKUP($B153,Takings!$B:$P,13,0)=0,"",VLOOKUP($B153,Takings!$B:$P,13,0))</f>
        <v>Bakery 1300.44 not included</v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33" t="s">
        <v>444</v>
      </c>
      <c r="B154" s="132">
        <v>39970</v>
      </c>
      <c r="C154" s="129">
        <f>SUMIF(Takings!$B:$B,'2009'!$B154,Takings!C:C)</f>
        <v>1690.69</v>
      </c>
      <c r="D154" s="119">
        <f>SUMIF(Takings!$B:$B,'2009'!$B154,Takings!D:D)</f>
        <v>0</v>
      </c>
      <c r="E154" s="119">
        <f>SUMIF(Takings!$B:$B,'2009'!$B154,Takings!E:E)</f>
        <v>0</v>
      </c>
      <c r="F154" s="128">
        <f>SUMIF(Takings!$B:$B,'2009'!$B154,Takings!F:F)</f>
        <v>926.05</v>
      </c>
      <c r="G154" s="131">
        <f>SUMIF(Takings!$B:$B,'2009'!$B154,Takings!G:G)</f>
        <v>44</v>
      </c>
      <c r="H154" s="128">
        <f t="shared" si="84"/>
        <v>21.046590909090909</v>
      </c>
      <c r="I154" s="129">
        <f>SUMIF(Takings!$B:$B,'2009'!$B154,Takings!I:I)</f>
        <v>764.64</v>
      </c>
      <c r="J154" s="130">
        <f>SUMIF(Takings!$B:$B,'2009'!$B154,Takings!J:J)</f>
        <v>10</v>
      </c>
      <c r="K154" s="130">
        <f t="shared" si="85"/>
        <v>54</v>
      </c>
      <c r="L154" s="129">
        <f t="shared" si="86"/>
        <v>76.463999999999999</v>
      </c>
      <c r="M154" s="128">
        <f t="shared" si="87"/>
        <v>31.309074074074076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39971</v>
      </c>
      <c r="C155" s="119">
        <f>SUM(C149:C154)</f>
        <v>8684.18</v>
      </c>
      <c r="D155" s="119">
        <f>VLOOKUP($B155,Takings!$B:$P,3,0)</f>
        <v>2749.43</v>
      </c>
      <c r="E155" s="122">
        <f>SUM(C155:D155)</f>
        <v>11433.61</v>
      </c>
      <c r="F155" s="118"/>
      <c r="G155" s="121">
        <f>SUM(G149:G154)</f>
        <v>265</v>
      </c>
      <c r="H155" s="118">
        <f>AVERAGE(H149:H154)</f>
        <v>18.915133352536099</v>
      </c>
      <c r="I155" s="119">
        <f>SUM(I149:I154)</f>
        <v>3597.43</v>
      </c>
      <c r="J155" s="120">
        <f>SUM(J149:J154)</f>
        <v>45</v>
      </c>
      <c r="K155" s="120">
        <f>SUM(G155,J155)</f>
        <v>310</v>
      </c>
      <c r="L155" s="119">
        <f>AVERAGE(L149:L154)</f>
        <v>67.425931818181809</v>
      </c>
      <c r="M155" s="118">
        <f>AVERAGE(M149:M154)</f>
        <v>27.775236130551026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43" t="s">
        <v>447</v>
      </c>
      <c r="B156" s="142">
        <v>39972</v>
      </c>
      <c r="C156" s="183">
        <f>SUMIF(Takings!$B:$B,'2009'!$B156,Takings!C:C)</f>
        <v>0</v>
      </c>
      <c r="D156" s="119">
        <f>SUMIF(Takings!$B:$B,'2009'!$B156,Takings!D:D)</f>
        <v>0</v>
      </c>
      <c r="E156" s="119">
        <f>SUMIF(Takings!$B:$B,'2009'!$B156,Takings!E:E)</f>
        <v>0</v>
      </c>
      <c r="F156" s="140">
        <f>SUMIF(Takings!$B:$B,'2009'!$B156,Takings!F:F)</f>
        <v>0</v>
      </c>
      <c r="G156" s="141">
        <f>SUMIF(Takings!$B:$B,'2009'!$B156,Takings!G:G)</f>
        <v>0</v>
      </c>
      <c r="H156" s="140">
        <f t="shared" ref="H156:H161" si="88">IFERROR(F156/G156,0)</f>
        <v>0</v>
      </c>
      <c r="I156" s="138">
        <f>SUMIF(Takings!$B:$B,'2009'!$B156,Takings!I:I)</f>
        <v>0</v>
      </c>
      <c r="J156" s="139">
        <f>SUMIF(Takings!$B:$B,'2009'!$B156,Takings!J:J)</f>
        <v>0</v>
      </c>
      <c r="K156" s="139">
        <f t="shared" ref="K156:K161" si="89">IFERROR(SUM(G156,J156),0)</f>
        <v>0</v>
      </c>
      <c r="L156" s="138">
        <f t="shared" ref="L156:L161" si="90">IFERROR(MEDIAN(I156/J156),0)</f>
        <v>0</v>
      </c>
      <c r="M156" s="140">
        <f t="shared" ref="M156:M161" si="91">IFERROR(SUM(F156,I156)/K156,0)</f>
        <v>0</v>
      </c>
      <c r="N156" s="137" t="str">
        <f>IF(VLOOKUP($B156,Takings!$B:$P,13,0)=0,"",VLOOKUP($B156,Takings!$B:$P,13,0))</f>
        <v>Queen's Birthday</v>
      </c>
      <c r="O156" s="136" t="str">
        <f>IF(VLOOKUP($B156,Takings!$B:$P,14,0)=0,"",VLOOKUP($B156,Takings!$B:$P,14,0))</f>
        <v/>
      </c>
      <c r="P156" s="135" t="str">
        <f>IF(VLOOKUP($B156,Takings!$B:$P,15,0)=0,"",VLOOKUP($B156,Takings!$B:$P,15,0))</f>
        <v/>
      </c>
    </row>
    <row r="157" spans="1:16" x14ac:dyDescent="0.35">
      <c r="A157" s="133" t="s">
        <v>447</v>
      </c>
      <c r="B157" s="132">
        <v>39973</v>
      </c>
      <c r="C157" s="129">
        <f>SUMIF(Takings!$B:$B,'2009'!$B157,Takings!C:C)</f>
        <v>1463.51</v>
      </c>
      <c r="D157" s="119">
        <f>SUMIF(Takings!$B:$B,'2009'!$B157,Takings!D:D)</f>
        <v>0</v>
      </c>
      <c r="E157" s="119">
        <f>SUMIF(Takings!$B:$B,'2009'!$B157,Takings!E:E)</f>
        <v>0</v>
      </c>
      <c r="F157" s="128">
        <f>SUMIF(Takings!$B:$B,'2009'!$B157,Takings!F:F)</f>
        <v>712.4</v>
      </c>
      <c r="G157" s="131">
        <f>SUMIF(Takings!$B:$B,'2009'!$B157,Takings!G:G)</f>
        <v>52</v>
      </c>
      <c r="H157" s="128">
        <f t="shared" si="88"/>
        <v>13.7</v>
      </c>
      <c r="I157" s="129">
        <f>SUMIF(Takings!$B:$B,'2009'!$B157,Takings!I:I)</f>
        <v>751.11</v>
      </c>
      <c r="J157" s="130">
        <f>SUMIF(Takings!$B:$B,'2009'!$B157,Takings!J:J)</f>
        <v>10</v>
      </c>
      <c r="K157" s="130">
        <f t="shared" si="89"/>
        <v>62</v>
      </c>
      <c r="L157" s="129">
        <f t="shared" si="90"/>
        <v>75.111000000000004</v>
      </c>
      <c r="M157" s="128">
        <f t="shared" si="91"/>
        <v>23.605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33" t="s">
        <v>447</v>
      </c>
      <c r="B158" s="132">
        <v>39974</v>
      </c>
      <c r="C158" s="129">
        <f>SUMIF(Takings!$B:$B,'2009'!$B158,Takings!C:C)</f>
        <v>1325.08</v>
      </c>
      <c r="D158" s="119">
        <f>SUMIF(Takings!$B:$B,'2009'!$B158,Takings!D:D)</f>
        <v>0</v>
      </c>
      <c r="E158" s="119">
        <f>SUMIF(Takings!$B:$B,'2009'!$B158,Takings!E:E)</f>
        <v>0</v>
      </c>
      <c r="F158" s="128">
        <f>SUMIF(Takings!$B:$B,'2009'!$B158,Takings!F:F)</f>
        <v>1069.25</v>
      </c>
      <c r="G158" s="131">
        <f>SUMIF(Takings!$B:$B,'2009'!$B158,Takings!G:G)</f>
        <v>55</v>
      </c>
      <c r="H158" s="128">
        <f t="shared" si="88"/>
        <v>19.440909090909091</v>
      </c>
      <c r="I158" s="129">
        <f>SUMIF(Takings!$B:$B,'2009'!$B158,Takings!I:I)</f>
        <v>255.83</v>
      </c>
      <c r="J158" s="130">
        <f>SUMIF(Takings!$B:$B,'2009'!$B158,Takings!J:J)</f>
        <v>7</v>
      </c>
      <c r="K158" s="130">
        <f t="shared" si="89"/>
        <v>62</v>
      </c>
      <c r="L158" s="129">
        <f t="shared" si="90"/>
        <v>36.547142857142859</v>
      </c>
      <c r="M158" s="128">
        <f t="shared" si="91"/>
        <v>21.372258064516128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33" t="s">
        <v>447</v>
      </c>
      <c r="B159" s="132">
        <v>39975</v>
      </c>
      <c r="C159" s="129">
        <f>SUMIF(Takings!$B:$B,'2009'!$B159,Takings!C:C)</f>
        <v>2467.7600000000002</v>
      </c>
      <c r="D159" s="119">
        <f>SUMIF(Takings!$B:$B,'2009'!$B159,Takings!D:D)</f>
        <v>0</v>
      </c>
      <c r="E159" s="119">
        <f>SUMIF(Takings!$B:$B,'2009'!$B159,Takings!E:E)</f>
        <v>0</v>
      </c>
      <c r="F159" s="128">
        <f>SUMIF(Takings!$B:$B,'2009'!$B159,Takings!F:F)</f>
        <v>950.38</v>
      </c>
      <c r="G159" s="131">
        <f>SUMIF(Takings!$B:$B,'2009'!$B159,Takings!G:G)</f>
        <v>55</v>
      </c>
      <c r="H159" s="128">
        <f t="shared" si="88"/>
        <v>17.279636363636364</v>
      </c>
      <c r="I159" s="129">
        <f>SUMIF(Takings!$B:$B,'2009'!$B159,Takings!I:I)</f>
        <v>1717.38</v>
      </c>
      <c r="J159" s="130">
        <f>SUMIF(Takings!$B:$B,'2009'!$B159,Takings!J:J)</f>
        <v>17</v>
      </c>
      <c r="K159" s="130">
        <f t="shared" si="89"/>
        <v>72</v>
      </c>
      <c r="L159" s="129">
        <f t="shared" si="90"/>
        <v>101.02235294117648</v>
      </c>
      <c r="M159" s="128">
        <f t="shared" si="91"/>
        <v>37.052222222222227</v>
      </c>
      <c r="N159" s="127" t="str">
        <f>IF(VLOOKUP($B159,Takings!$B:$P,13,0)=0,"",VLOOKUP($B159,Takings!$B:$P,13,0))</f>
        <v/>
      </c>
      <c r="O159" s="126" t="str">
        <f>IF(VLOOKUP($B159,Takings!$B:$P,14,0)=0,"",VLOOKUP($B159,Takings!$B:$P,14,0))</f>
        <v/>
      </c>
      <c r="P159" s="125" t="str">
        <f>IF(VLOOKUP($B159,Takings!$B:$P,15,0)=0,"",VLOOKUP($B159,Takings!$B:$P,15,0))</f>
        <v/>
      </c>
    </row>
    <row r="160" spans="1:16" x14ac:dyDescent="0.35">
      <c r="A160" s="133" t="s">
        <v>447</v>
      </c>
      <c r="B160" s="132">
        <v>39976</v>
      </c>
      <c r="C160" s="129">
        <f>SUMIF(Takings!$B:$B,'2009'!$B160,Takings!C:C)</f>
        <v>2729.58</v>
      </c>
      <c r="D160" s="119">
        <f>SUMIF(Takings!$B:$B,'2009'!$B160,Takings!D:D)</f>
        <v>0</v>
      </c>
      <c r="E160" s="119">
        <f>SUMIF(Takings!$B:$B,'2009'!$B160,Takings!E:E)</f>
        <v>0</v>
      </c>
      <c r="F160" s="128">
        <f>SUMIF(Takings!$B:$B,'2009'!$B160,Takings!F:F)</f>
        <v>1283.9000000000001</v>
      </c>
      <c r="G160" s="131">
        <f>SUMIF(Takings!$B:$B,'2009'!$B160,Takings!G:G)</f>
        <v>63</v>
      </c>
      <c r="H160" s="128">
        <f t="shared" si="88"/>
        <v>20.37936507936508</v>
      </c>
      <c r="I160" s="129">
        <f>SUMIF(Takings!$B:$B,'2009'!$B160,Takings!I:I)</f>
        <v>1444.98</v>
      </c>
      <c r="J160" s="130">
        <f>SUMIF(Takings!$B:$B,'2009'!$B160,Takings!J:J)</f>
        <v>12</v>
      </c>
      <c r="K160" s="130">
        <f t="shared" si="89"/>
        <v>75</v>
      </c>
      <c r="L160" s="129">
        <f t="shared" si="90"/>
        <v>120.41500000000001</v>
      </c>
      <c r="M160" s="128">
        <f t="shared" si="91"/>
        <v>36.385066666666667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33" t="s">
        <v>447</v>
      </c>
      <c r="B161" s="132">
        <v>39977</v>
      </c>
      <c r="C161" s="129">
        <f>SUMIF(Takings!$B:$B,'2009'!$B161,Takings!C:C)</f>
        <v>928.25</v>
      </c>
      <c r="D161" s="119">
        <f>SUMIF(Takings!$B:$B,'2009'!$B161,Takings!D:D)</f>
        <v>0</v>
      </c>
      <c r="E161" s="119">
        <f>SUMIF(Takings!$B:$B,'2009'!$B161,Takings!E:E)</f>
        <v>0</v>
      </c>
      <c r="F161" s="128">
        <f>SUMIF(Takings!$B:$B,'2009'!$B161,Takings!F:F)</f>
        <v>446.95</v>
      </c>
      <c r="G161" s="131">
        <f>SUMIF(Takings!$B:$B,'2009'!$B161,Takings!G:G)</f>
        <v>23</v>
      </c>
      <c r="H161" s="128">
        <f t="shared" si="88"/>
        <v>19.432608695652174</v>
      </c>
      <c r="I161" s="129">
        <f>SUMIF(Takings!$B:$B,'2009'!$B161,Takings!I:I)</f>
        <v>481.3</v>
      </c>
      <c r="J161" s="130">
        <f>SUMIF(Takings!$B:$B,'2009'!$B161,Takings!J:J)</f>
        <v>8</v>
      </c>
      <c r="K161" s="130">
        <f t="shared" si="89"/>
        <v>31</v>
      </c>
      <c r="L161" s="129">
        <f t="shared" si="90"/>
        <v>60.162500000000001</v>
      </c>
      <c r="M161" s="128">
        <f t="shared" si="91"/>
        <v>29.943548387096776</v>
      </c>
      <c r="N161" s="127" t="str">
        <f>IF(VLOOKUP($B161,Takings!$B:$P,13,0)=0,"",VLOOKUP($B161,Takings!$B:$P,13,0))</f>
        <v/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39978</v>
      </c>
      <c r="C162" s="119">
        <f>SUM(C156:C161)</f>
        <v>8914.18</v>
      </c>
      <c r="D162" s="119">
        <f>VLOOKUP($B162,Takings!$B:$P,3,0)</f>
        <v>3332.68</v>
      </c>
      <c r="E162" s="122">
        <f>SUM(C162:D162)</f>
        <v>12246.86</v>
      </c>
      <c r="F162" s="118"/>
      <c r="G162" s="121">
        <f>SUM(G156:G161)</f>
        <v>248</v>
      </c>
      <c r="H162" s="118">
        <f>AVERAGE(H156:H161)</f>
        <v>15.038753204927119</v>
      </c>
      <c r="I162" s="119">
        <f>SUM(I156:I161)</f>
        <v>4650.6000000000004</v>
      </c>
      <c r="J162" s="120">
        <f>SUM(J156:J161)</f>
        <v>54</v>
      </c>
      <c r="K162" s="120">
        <f>SUM(G162,J162)</f>
        <v>302</v>
      </c>
      <c r="L162" s="119">
        <f>AVERAGE(L156:L161)</f>
        <v>65.542999299719895</v>
      </c>
      <c r="M162" s="118">
        <f>AVERAGE(M156:M161)</f>
        <v>24.726349223416964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33" t="s">
        <v>448</v>
      </c>
      <c r="B163" s="132">
        <v>39979</v>
      </c>
      <c r="C163" s="129">
        <f>SUMIF(Takings!$B:$B,'2009'!$B163,Takings!C:C)</f>
        <v>860.99</v>
      </c>
      <c r="D163" s="119">
        <f>SUMIF(Takings!$B:$B,'2009'!$B163,Takings!D:D)</f>
        <v>0</v>
      </c>
      <c r="E163" s="119">
        <f>SUMIF(Takings!$B:$B,'2009'!$B163,Takings!E:E)</f>
        <v>0</v>
      </c>
      <c r="F163" s="128">
        <f>SUMIF(Takings!$B:$B,'2009'!$B163,Takings!F:F)</f>
        <v>529.04999999999995</v>
      </c>
      <c r="G163" s="131">
        <f>SUMIF(Takings!$B:$B,'2009'!$B163,Takings!G:G)</f>
        <v>39</v>
      </c>
      <c r="H163" s="128">
        <f t="shared" ref="H163:H168" si="92">IFERROR(F163/G163,0)</f>
        <v>13.565384615384614</v>
      </c>
      <c r="I163" s="129">
        <f>SUMIF(Takings!$B:$B,'2009'!$B163,Takings!I:I)</f>
        <v>331.94</v>
      </c>
      <c r="J163" s="130">
        <f>SUMIF(Takings!$B:$B,'2009'!$B163,Takings!J:J)</f>
        <v>6</v>
      </c>
      <c r="K163" s="130">
        <f t="shared" ref="K163:K168" si="93">IFERROR(SUM(G163,J163),0)</f>
        <v>45</v>
      </c>
      <c r="L163" s="129">
        <f t="shared" ref="L163:L168" si="94">IFERROR(MEDIAN(I163/J163),0)</f>
        <v>55.323333333333331</v>
      </c>
      <c r="M163" s="128">
        <f t="shared" ref="M163:M168" si="95">IFERROR(SUM(F163,I163)/K163,0)</f>
        <v>19.133111111111113</v>
      </c>
      <c r="N163" s="127" t="str">
        <f>IF(VLOOKUP($B163,Takings!$B:$P,13,0)=0,"",VLOOKUP($B163,Takings!$B:$P,13,0))</f>
        <v/>
      </c>
      <c r="O163" s="126" t="str">
        <f>IF(VLOOKUP($B163,Takings!$B:$P,14,0)=0,"",VLOOKUP($B163,Takings!$B:$P,14,0))</f>
        <v/>
      </c>
      <c r="P163" s="125" t="str">
        <f>IF(VLOOKUP($B163,Takings!$B:$P,15,0)=0,"",VLOOKUP($B163,Takings!$B:$P,15,0))</f>
        <v/>
      </c>
    </row>
    <row r="164" spans="1:16" x14ac:dyDescent="0.35">
      <c r="A164" s="133" t="s">
        <v>448</v>
      </c>
      <c r="B164" s="132">
        <v>39980</v>
      </c>
      <c r="C164" s="129">
        <f>SUMIF(Takings!$B:$B,'2009'!$B164,Takings!C:C)</f>
        <v>921.32</v>
      </c>
      <c r="D164" s="119">
        <f>SUMIF(Takings!$B:$B,'2009'!$B164,Takings!D:D)</f>
        <v>0</v>
      </c>
      <c r="E164" s="119">
        <f>SUMIF(Takings!$B:$B,'2009'!$B164,Takings!E:E)</f>
        <v>0</v>
      </c>
      <c r="F164" s="128">
        <f>SUMIF(Takings!$B:$B,'2009'!$B164,Takings!F:F)</f>
        <v>749.2</v>
      </c>
      <c r="G164" s="131">
        <f>SUMIF(Takings!$B:$B,'2009'!$B164,Takings!G:G)</f>
        <v>43</v>
      </c>
      <c r="H164" s="128">
        <f t="shared" si="92"/>
        <v>17.423255813953489</v>
      </c>
      <c r="I164" s="129">
        <f>SUMIF(Takings!$B:$B,'2009'!$B164,Takings!I:I)</f>
        <v>172.12</v>
      </c>
      <c r="J164" s="130">
        <f>SUMIF(Takings!$B:$B,'2009'!$B164,Takings!J:J)</f>
        <v>6</v>
      </c>
      <c r="K164" s="130">
        <f t="shared" si="93"/>
        <v>49</v>
      </c>
      <c r="L164" s="129">
        <f t="shared" si="94"/>
        <v>28.686666666666667</v>
      </c>
      <c r="M164" s="128">
        <f t="shared" si="95"/>
        <v>18.802448979591837</v>
      </c>
      <c r="N164" s="127" t="str">
        <f>IF(VLOOKUP($B164,Takings!$B:$P,13,0)=0,"",VLOOKUP($B164,Takings!$B:$P,13,0))</f>
        <v/>
      </c>
      <c r="O164" s="126" t="str">
        <f>IF(VLOOKUP($B164,Takings!$B:$P,14,0)=0,"",VLOOKUP($B164,Takings!$B:$P,14,0))</f>
        <v/>
      </c>
      <c r="P164" s="125" t="str">
        <f>IF(VLOOKUP($B164,Takings!$B:$P,15,0)=0,"",VLOOKUP($B164,Takings!$B:$P,15,0))</f>
        <v/>
      </c>
    </row>
    <row r="165" spans="1:16" x14ac:dyDescent="0.35">
      <c r="A165" s="133" t="s">
        <v>448</v>
      </c>
      <c r="B165" s="132">
        <v>39981</v>
      </c>
      <c r="C165" s="129">
        <f>SUMIF(Takings!$B:$B,'2009'!$B165,Takings!C:C)</f>
        <v>1052.0899999999999</v>
      </c>
      <c r="D165" s="119">
        <f>SUMIF(Takings!$B:$B,'2009'!$B165,Takings!D:D)</f>
        <v>0</v>
      </c>
      <c r="E165" s="119">
        <f>SUMIF(Takings!$B:$B,'2009'!$B165,Takings!E:E)</f>
        <v>0</v>
      </c>
      <c r="F165" s="128">
        <f>SUMIF(Takings!$B:$B,'2009'!$B165,Takings!F:F)</f>
        <v>852.15</v>
      </c>
      <c r="G165" s="131">
        <f>SUMIF(Takings!$B:$B,'2009'!$B165,Takings!G:G)</f>
        <v>35</v>
      </c>
      <c r="H165" s="128">
        <f t="shared" si="92"/>
        <v>24.347142857142856</v>
      </c>
      <c r="I165" s="129">
        <f>SUMIF(Takings!$B:$B,'2009'!$B165,Takings!I:I)</f>
        <v>199.94</v>
      </c>
      <c r="J165" s="130">
        <f>SUMIF(Takings!$B:$B,'2009'!$B165,Takings!J:J)</f>
        <v>5</v>
      </c>
      <c r="K165" s="130">
        <f t="shared" si="93"/>
        <v>40</v>
      </c>
      <c r="L165" s="129">
        <f t="shared" si="94"/>
        <v>39.988</v>
      </c>
      <c r="M165" s="128">
        <f t="shared" si="95"/>
        <v>26.302249999999997</v>
      </c>
      <c r="N165" s="127" t="str">
        <f>IF(VLOOKUP($B165,Takings!$B:$P,13,0)=0,"",VLOOKUP($B165,Takings!$B:$P,13,0))</f>
        <v/>
      </c>
      <c r="O165" s="126" t="str">
        <f>IF(VLOOKUP($B165,Takings!$B:$P,14,0)=0,"",VLOOKUP($B165,Takings!$B:$P,14,0))</f>
        <v/>
      </c>
      <c r="P165" s="125" t="str">
        <f>IF(VLOOKUP($B165,Takings!$B:$P,15,0)=0,"",VLOOKUP($B165,Takings!$B:$P,15,0))</f>
        <v/>
      </c>
    </row>
    <row r="166" spans="1:16" x14ac:dyDescent="0.35">
      <c r="A166" s="133" t="s">
        <v>448</v>
      </c>
      <c r="B166" s="132">
        <v>39982</v>
      </c>
      <c r="C166" s="129">
        <f>SUMIF(Takings!$B:$B,'2009'!$B166,Takings!C:C)</f>
        <v>2142.83</v>
      </c>
      <c r="D166" s="119">
        <f>SUMIF(Takings!$B:$B,'2009'!$B166,Takings!D:D)</f>
        <v>0</v>
      </c>
      <c r="E166" s="119">
        <f>SUMIF(Takings!$B:$B,'2009'!$B166,Takings!E:E)</f>
        <v>0</v>
      </c>
      <c r="F166" s="128">
        <f>SUMIF(Takings!$B:$B,'2009'!$B166,Takings!F:F)</f>
        <v>785</v>
      </c>
      <c r="G166" s="131">
        <f>SUMIF(Takings!$B:$B,'2009'!$B166,Takings!G:G)</f>
        <v>43</v>
      </c>
      <c r="H166" s="128">
        <f t="shared" si="92"/>
        <v>18.255813953488371</v>
      </c>
      <c r="I166" s="129">
        <f>SUMIF(Takings!$B:$B,'2009'!$B166,Takings!I:I)</f>
        <v>1357.83</v>
      </c>
      <c r="J166" s="130">
        <f>SUMIF(Takings!$B:$B,'2009'!$B166,Takings!J:J)</f>
        <v>8</v>
      </c>
      <c r="K166" s="130">
        <f t="shared" si="93"/>
        <v>51</v>
      </c>
      <c r="L166" s="129">
        <f t="shared" si="94"/>
        <v>169.72874999999999</v>
      </c>
      <c r="M166" s="128">
        <f t="shared" si="95"/>
        <v>42.016274509803921</v>
      </c>
      <c r="N166" s="127" t="str">
        <f>IF(VLOOKUP($B166,Takings!$B:$P,13,0)=0,"",VLOOKUP($B166,Takings!$B:$P,13,0))</f>
        <v/>
      </c>
      <c r="O166" s="126" t="str">
        <f>IF(VLOOKUP($B166,Takings!$B:$P,14,0)=0,"",VLOOKUP($B166,Takings!$B:$P,14,0))</f>
        <v/>
      </c>
      <c r="P166" s="125" t="str">
        <f>IF(VLOOKUP($B166,Takings!$B:$P,15,0)=0,"",VLOOKUP($B166,Takings!$B:$P,15,0))</f>
        <v/>
      </c>
    </row>
    <row r="167" spans="1:16" x14ac:dyDescent="0.35">
      <c r="A167" s="133" t="s">
        <v>448</v>
      </c>
      <c r="B167" s="132">
        <v>39983</v>
      </c>
      <c r="C167" s="129">
        <f>SUMIF(Takings!$B:$B,'2009'!$B167,Takings!C:C)</f>
        <v>1236.07</v>
      </c>
      <c r="D167" s="119">
        <f>SUMIF(Takings!$B:$B,'2009'!$B167,Takings!D:D)</f>
        <v>0</v>
      </c>
      <c r="E167" s="119">
        <f>SUMIF(Takings!$B:$B,'2009'!$B167,Takings!E:E)</f>
        <v>0</v>
      </c>
      <c r="F167" s="128">
        <f>SUMIF(Takings!$B:$B,'2009'!$B167,Takings!F:F)</f>
        <v>1009.5</v>
      </c>
      <c r="G167" s="131">
        <f>SUMIF(Takings!$B:$B,'2009'!$B167,Takings!G:G)</f>
        <v>48</v>
      </c>
      <c r="H167" s="128">
        <f t="shared" si="92"/>
        <v>21.03125</v>
      </c>
      <c r="I167" s="129">
        <f>SUMIF(Takings!$B:$B,'2009'!$B167,Takings!I:I)</f>
        <v>226.57</v>
      </c>
      <c r="J167" s="130">
        <f>SUMIF(Takings!$B:$B,'2009'!$B167,Takings!J:J)</f>
        <v>8</v>
      </c>
      <c r="K167" s="130">
        <f t="shared" si="93"/>
        <v>56</v>
      </c>
      <c r="L167" s="129">
        <f t="shared" si="94"/>
        <v>28.321249999999999</v>
      </c>
      <c r="M167" s="128">
        <f t="shared" si="95"/>
        <v>22.072678571428572</v>
      </c>
      <c r="N167" s="127" t="str">
        <f>IF(VLOOKUP($B167,Takings!$B:$P,13,0)=0,"",VLOOKUP($B167,Takings!$B:$P,13,0))</f>
        <v/>
      </c>
      <c r="O167" s="126" t="str">
        <f>IF(VLOOKUP($B167,Takings!$B:$P,14,0)=0,"",VLOOKUP($B167,Takings!$B:$P,14,0))</f>
        <v/>
      </c>
      <c r="P167" s="125" t="str">
        <f>IF(VLOOKUP($B167,Takings!$B:$P,15,0)=0,"",VLOOKUP($B167,Takings!$B:$P,15,0))</f>
        <v/>
      </c>
    </row>
    <row r="168" spans="1:16" x14ac:dyDescent="0.35">
      <c r="A168" s="133" t="s">
        <v>448</v>
      </c>
      <c r="B168" s="132">
        <v>39984</v>
      </c>
      <c r="C168" s="129">
        <f>SUMIF(Takings!$B:$B,'2009'!$B168,Takings!C:C)</f>
        <v>1084.1600000000001</v>
      </c>
      <c r="D168" s="119">
        <f>SUMIF(Takings!$B:$B,'2009'!$B168,Takings!D:D)</f>
        <v>0</v>
      </c>
      <c r="E168" s="119">
        <f>SUMIF(Takings!$B:$B,'2009'!$B168,Takings!E:E)</f>
        <v>0</v>
      </c>
      <c r="F168" s="128">
        <f>SUMIF(Takings!$B:$B,'2009'!$B168,Takings!F:F)</f>
        <v>691.65</v>
      </c>
      <c r="G168" s="131">
        <f>SUMIF(Takings!$B:$B,'2009'!$B168,Takings!G:G)</f>
        <v>27</v>
      </c>
      <c r="H168" s="128">
        <f t="shared" si="92"/>
        <v>25.616666666666667</v>
      </c>
      <c r="I168" s="129">
        <f>SUMIF(Takings!$B:$B,'2009'!$B168,Takings!I:I)</f>
        <v>392.51</v>
      </c>
      <c r="J168" s="130">
        <f>SUMIF(Takings!$B:$B,'2009'!$B168,Takings!J:J)</f>
        <v>10</v>
      </c>
      <c r="K168" s="130">
        <f t="shared" si="93"/>
        <v>37</v>
      </c>
      <c r="L168" s="129">
        <f t="shared" si="94"/>
        <v>39.250999999999998</v>
      </c>
      <c r="M168" s="128">
        <f t="shared" si="95"/>
        <v>29.301621621621617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39985</v>
      </c>
      <c r="C169" s="119">
        <f>SUM(C163:C168)</f>
        <v>7297.4599999999991</v>
      </c>
      <c r="D169" s="119">
        <f>VLOOKUP($B169,Takings!$B:$P,3,0)</f>
        <v>3209.86</v>
      </c>
      <c r="E169" s="122">
        <f>SUM(C169:D169)</f>
        <v>10507.32</v>
      </c>
      <c r="F169" s="118"/>
      <c r="G169" s="121">
        <f>SUM(G163:G168)</f>
        <v>235</v>
      </c>
      <c r="H169" s="118">
        <f>AVERAGE(H163:H168)</f>
        <v>20.039918984439336</v>
      </c>
      <c r="I169" s="119">
        <f>SUM(I163:I168)</f>
        <v>2680.91</v>
      </c>
      <c r="J169" s="120">
        <f>SUM(J163:J168)</f>
        <v>43</v>
      </c>
      <c r="K169" s="120">
        <f>SUM(G169,J169)</f>
        <v>278</v>
      </c>
      <c r="L169" s="119">
        <f>AVERAGE(L163:L168)</f>
        <v>60.216499999999996</v>
      </c>
      <c r="M169" s="118">
        <f>AVERAGE(M163:M168)</f>
        <v>26.271397465592845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33" t="s">
        <v>449</v>
      </c>
      <c r="B170" s="132">
        <v>39986</v>
      </c>
      <c r="C170" s="129">
        <f>SUMIF(Takings!$B:$B,'2009'!$B170,Takings!C:C)</f>
        <v>1523.42</v>
      </c>
      <c r="D170" s="119">
        <f>SUMIF(Takings!$B:$B,'2009'!$B170,Takings!D:D)</f>
        <v>0</v>
      </c>
      <c r="E170" s="119">
        <f>SUMIF(Takings!$B:$B,'2009'!$B170,Takings!E:E)</f>
        <v>0</v>
      </c>
      <c r="F170" s="128">
        <f>SUMIF(Takings!$B:$B,'2009'!$B170,Takings!F:F)</f>
        <v>501.6</v>
      </c>
      <c r="G170" s="131">
        <f>SUMIF(Takings!$B:$B,'2009'!$B170,Takings!G:G)</f>
        <v>38</v>
      </c>
      <c r="H170" s="128">
        <f t="shared" ref="H170:H175" si="96">IFERROR(F170/G170,0)</f>
        <v>13.200000000000001</v>
      </c>
      <c r="I170" s="129">
        <f>SUMIF(Takings!$B:$B,'2009'!$B170,Takings!I:I)</f>
        <v>1221.82</v>
      </c>
      <c r="J170" s="130">
        <f>SUMIF(Takings!$B:$B,'2009'!$B170,Takings!J:J)</f>
        <v>9</v>
      </c>
      <c r="K170" s="130">
        <f t="shared" ref="K170:K175" si="97">IFERROR(SUM(G170,J170),0)</f>
        <v>47</v>
      </c>
      <c r="L170" s="129">
        <f t="shared" ref="L170:L175" si="98">IFERROR(MEDIAN(I170/J170),0)</f>
        <v>135.75777777777776</v>
      </c>
      <c r="M170" s="128">
        <f t="shared" ref="M170:M175" si="99">IFERROR(SUM(F170,I170)/K170,0)</f>
        <v>36.668510638297874</v>
      </c>
      <c r="N170" s="127" t="str">
        <f>IF(VLOOKUP($B170,Takings!$B:$P,13,0)=0,"",VLOOKUP($B170,Takings!$B:$P,13,0))</f>
        <v/>
      </c>
      <c r="O170" s="126" t="str">
        <f>IF(VLOOKUP($B170,Takings!$B:$P,14,0)=0,"",VLOOKUP($B170,Takings!$B:$P,14,0))</f>
        <v/>
      </c>
      <c r="P170" s="125" t="str">
        <f>IF(VLOOKUP($B170,Takings!$B:$P,15,0)=0,"",VLOOKUP($B170,Takings!$B:$P,15,0))</f>
        <v/>
      </c>
    </row>
    <row r="171" spans="1:16" x14ac:dyDescent="0.35">
      <c r="A171" s="133" t="s">
        <v>449</v>
      </c>
      <c r="B171" s="132">
        <v>39987</v>
      </c>
      <c r="C171" s="129">
        <f>SUMIF(Takings!$B:$B,'2009'!$B171,Takings!C:C)</f>
        <v>670.49</v>
      </c>
      <c r="D171" s="119">
        <f>SUMIF(Takings!$B:$B,'2009'!$B171,Takings!D:D)</f>
        <v>0</v>
      </c>
      <c r="E171" s="119">
        <f>SUMIF(Takings!$B:$B,'2009'!$B171,Takings!E:E)</f>
        <v>0</v>
      </c>
      <c r="F171" s="128">
        <f>SUMIF(Takings!$B:$B,'2009'!$B171,Takings!F:F)</f>
        <v>473.15</v>
      </c>
      <c r="G171" s="131">
        <f>SUMIF(Takings!$B:$B,'2009'!$B171,Takings!G:G)</f>
        <v>35</v>
      </c>
      <c r="H171" s="128">
        <f t="shared" si="96"/>
        <v>13.518571428571429</v>
      </c>
      <c r="I171" s="129">
        <f>SUMIF(Takings!$B:$B,'2009'!$B171,Takings!I:I)</f>
        <v>197.34</v>
      </c>
      <c r="J171" s="130">
        <f>SUMIF(Takings!$B:$B,'2009'!$B171,Takings!J:J)</f>
        <v>5</v>
      </c>
      <c r="K171" s="130">
        <f t="shared" si="97"/>
        <v>40</v>
      </c>
      <c r="L171" s="129">
        <f t="shared" si="98"/>
        <v>39.468000000000004</v>
      </c>
      <c r="M171" s="128">
        <f t="shared" si="99"/>
        <v>16.762250000000002</v>
      </c>
      <c r="N171" s="127" t="str">
        <f>IF(VLOOKUP($B171,Takings!$B:$P,13,0)=0,"",VLOOKUP($B171,Takings!$B:$P,13,0))</f>
        <v/>
      </c>
      <c r="O171" s="126" t="str">
        <f>IF(VLOOKUP($B171,Takings!$B:$P,14,0)=0,"",VLOOKUP($B171,Takings!$B:$P,14,0))</f>
        <v/>
      </c>
      <c r="P171" s="125" t="str">
        <f>IF(VLOOKUP($B171,Takings!$B:$P,15,0)=0,"",VLOOKUP($B171,Takings!$B:$P,15,0))</f>
        <v/>
      </c>
    </row>
    <row r="172" spans="1:16" x14ac:dyDescent="0.35">
      <c r="A172" s="133" t="s">
        <v>449</v>
      </c>
      <c r="B172" s="132">
        <v>39988</v>
      </c>
      <c r="C172" s="129">
        <f>SUMIF(Takings!$B:$B,'2009'!$B172,Takings!C:C)</f>
        <v>952.91</v>
      </c>
      <c r="D172" s="119">
        <f>SUMIF(Takings!$B:$B,'2009'!$B172,Takings!D:D)</f>
        <v>0</v>
      </c>
      <c r="E172" s="119">
        <f>SUMIF(Takings!$B:$B,'2009'!$B172,Takings!E:E)</f>
        <v>0</v>
      </c>
      <c r="F172" s="128">
        <f>SUMIF(Takings!$B:$B,'2009'!$B172,Takings!F:F)</f>
        <v>816.35</v>
      </c>
      <c r="G172" s="131">
        <f>SUMIF(Takings!$B:$B,'2009'!$B172,Takings!G:G)</f>
        <v>43</v>
      </c>
      <c r="H172" s="128">
        <f t="shared" si="96"/>
        <v>18.984883720930235</v>
      </c>
      <c r="I172" s="129">
        <f>SUMIF(Takings!$B:$B,'2009'!$B172,Takings!I:I)</f>
        <v>136.56</v>
      </c>
      <c r="J172" s="130">
        <f>SUMIF(Takings!$B:$B,'2009'!$B172,Takings!J:J)</f>
        <v>5</v>
      </c>
      <c r="K172" s="130">
        <f t="shared" si="97"/>
        <v>48</v>
      </c>
      <c r="L172" s="129">
        <f t="shared" si="98"/>
        <v>27.312000000000001</v>
      </c>
      <c r="M172" s="128">
        <f t="shared" si="99"/>
        <v>19.85229166666667</v>
      </c>
      <c r="N172" s="127" t="str">
        <f>IF(VLOOKUP($B172,Takings!$B:$P,13,0)=0,"",VLOOKUP($B172,Takings!$B:$P,13,0))</f>
        <v/>
      </c>
      <c r="O172" s="126" t="str">
        <f>IF(VLOOKUP($B172,Takings!$B:$P,14,0)=0,"",VLOOKUP($B172,Takings!$B:$P,14,0))</f>
        <v/>
      </c>
      <c r="P172" s="125" t="str">
        <f>IF(VLOOKUP($B172,Takings!$B:$P,15,0)=0,"",VLOOKUP($B172,Takings!$B:$P,15,0))</f>
        <v/>
      </c>
    </row>
    <row r="173" spans="1:16" x14ac:dyDescent="0.35">
      <c r="A173" s="133" t="s">
        <v>449</v>
      </c>
      <c r="B173" s="132">
        <v>39989</v>
      </c>
      <c r="C173" s="129">
        <f>SUMIF(Takings!$B:$B,'2009'!$B173,Takings!C:C)</f>
        <v>1482.51</v>
      </c>
      <c r="D173" s="119">
        <f>SUMIF(Takings!$B:$B,'2009'!$B173,Takings!D:D)</f>
        <v>0</v>
      </c>
      <c r="E173" s="119">
        <f>SUMIF(Takings!$B:$B,'2009'!$B173,Takings!E:E)</f>
        <v>0</v>
      </c>
      <c r="F173" s="128">
        <f>SUMIF(Takings!$B:$B,'2009'!$B173,Takings!F:F)</f>
        <v>1103.25</v>
      </c>
      <c r="G173" s="131">
        <f>SUMIF(Takings!$B:$B,'2009'!$B173,Takings!G:G)</f>
        <v>61</v>
      </c>
      <c r="H173" s="128">
        <f t="shared" si="96"/>
        <v>18.08606557377049</v>
      </c>
      <c r="I173" s="129">
        <f>SUMIF(Takings!$B:$B,'2009'!$B173,Takings!I:I)</f>
        <v>379.26</v>
      </c>
      <c r="J173" s="130">
        <f>SUMIF(Takings!$B:$B,'2009'!$B173,Takings!J:J)</f>
        <v>9</v>
      </c>
      <c r="K173" s="130">
        <f t="shared" si="97"/>
        <v>70</v>
      </c>
      <c r="L173" s="129">
        <f t="shared" si="98"/>
        <v>42.14</v>
      </c>
      <c r="M173" s="128">
        <f t="shared" si="99"/>
        <v>21.178714285714285</v>
      </c>
      <c r="N173" s="127" t="str">
        <f>IF(VLOOKUP($B173,Takings!$B:$P,13,0)=0,"",VLOOKUP($B173,Takings!$B:$P,13,0))</f>
        <v/>
      </c>
      <c r="O173" s="126" t="str">
        <f>IF(VLOOKUP($B173,Takings!$B:$P,14,0)=0,"",VLOOKUP($B173,Takings!$B:$P,14,0))</f>
        <v/>
      </c>
      <c r="P173" s="125" t="str">
        <f>IF(VLOOKUP($B173,Takings!$B:$P,15,0)=0,"",VLOOKUP($B173,Takings!$B:$P,15,0))</f>
        <v/>
      </c>
    </row>
    <row r="174" spans="1:16" x14ac:dyDescent="0.35">
      <c r="A174" s="133" t="s">
        <v>449</v>
      </c>
      <c r="B174" s="132">
        <v>39990</v>
      </c>
      <c r="C174" s="129">
        <f>SUMIF(Takings!$B:$B,'2009'!$B174,Takings!C:C)</f>
        <v>2510.59</v>
      </c>
      <c r="D174" s="119">
        <f>SUMIF(Takings!$B:$B,'2009'!$B174,Takings!D:D)</f>
        <v>0</v>
      </c>
      <c r="E174" s="119">
        <f>SUMIF(Takings!$B:$B,'2009'!$B174,Takings!E:E)</f>
        <v>0</v>
      </c>
      <c r="F174" s="128">
        <f>SUMIF(Takings!$B:$B,'2009'!$B174,Takings!F:F)</f>
        <v>1229.55</v>
      </c>
      <c r="G174" s="131">
        <f>SUMIF(Takings!$B:$B,'2009'!$B174,Takings!G:G)</f>
        <v>63</v>
      </c>
      <c r="H174" s="128">
        <f t="shared" si="96"/>
        <v>19.516666666666666</v>
      </c>
      <c r="I174" s="129">
        <f>SUMIF(Takings!$B:$B,'2009'!$B174,Takings!I:I)</f>
        <v>1281.04</v>
      </c>
      <c r="J174" s="130">
        <f>SUMIF(Takings!$B:$B,'2009'!$B174,Takings!J:J)</f>
        <v>8</v>
      </c>
      <c r="K174" s="130">
        <f t="shared" si="97"/>
        <v>71</v>
      </c>
      <c r="L174" s="129">
        <f t="shared" si="98"/>
        <v>160.13</v>
      </c>
      <c r="M174" s="128">
        <f t="shared" si="99"/>
        <v>35.360422535211271</v>
      </c>
      <c r="N174" s="127" t="str">
        <f>IF(VLOOKUP($B174,Takings!$B:$P,13,0)=0,"",VLOOKUP($B174,Takings!$B:$P,13,0))</f>
        <v/>
      </c>
      <c r="O174" s="126" t="str">
        <f>IF(VLOOKUP($B174,Takings!$B:$P,14,0)=0,"",VLOOKUP($B174,Takings!$B:$P,14,0))</f>
        <v/>
      </c>
      <c r="P174" s="125" t="str">
        <f>IF(VLOOKUP($B174,Takings!$B:$P,15,0)=0,"",VLOOKUP($B174,Takings!$B:$P,15,0))</f>
        <v/>
      </c>
    </row>
    <row r="175" spans="1:16" x14ac:dyDescent="0.35">
      <c r="A175" s="133" t="s">
        <v>449</v>
      </c>
      <c r="B175" s="132">
        <v>39991</v>
      </c>
      <c r="C175" s="129">
        <f>SUMIF(Takings!$B:$B,'2009'!$B175,Takings!C:C)</f>
        <v>1300.08</v>
      </c>
      <c r="D175" s="119">
        <f>SUMIF(Takings!$B:$B,'2009'!$B175,Takings!D:D)</f>
        <v>0</v>
      </c>
      <c r="E175" s="119">
        <f>SUMIF(Takings!$B:$B,'2009'!$B175,Takings!E:E)</f>
        <v>0</v>
      </c>
      <c r="F175" s="128">
        <f>SUMIF(Takings!$B:$B,'2009'!$B175,Takings!F:F)</f>
        <v>952.1</v>
      </c>
      <c r="G175" s="131">
        <f>SUMIF(Takings!$B:$B,'2009'!$B175,Takings!G:G)</f>
        <v>42</v>
      </c>
      <c r="H175" s="128">
        <f t="shared" si="96"/>
        <v>22.669047619047621</v>
      </c>
      <c r="I175" s="129">
        <f>SUMIF(Takings!$B:$B,'2009'!$B175,Takings!I:I)</f>
        <v>347.99</v>
      </c>
      <c r="J175" s="130">
        <f>SUMIF(Takings!$B:$B,'2009'!$B175,Takings!J:J)</f>
        <v>6</v>
      </c>
      <c r="K175" s="130">
        <f t="shared" si="97"/>
        <v>48</v>
      </c>
      <c r="L175" s="129">
        <f t="shared" si="98"/>
        <v>57.998333333333335</v>
      </c>
      <c r="M175" s="128">
        <f t="shared" si="99"/>
        <v>27.085208333333338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39992</v>
      </c>
      <c r="C176" s="119">
        <f>SUM(C170:C175)</f>
        <v>8440</v>
      </c>
      <c r="D176" s="119">
        <f>VLOOKUP($B176,Takings!$B:$P,3,0)</f>
        <v>3254.86</v>
      </c>
      <c r="E176" s="122">
        <f>SUM(C176:D176)</f>
        <v>11694.86</v>
      </c>
      <c r="F176" s="118"/>
      <c r="G176" s="121">
        <f>SUM(G170:G175)</f>
        <v>282</v>
      </c>
      <c r="H176" s="118">
        <f>AVERAGE(H170:H175)</f>
        <v>17.662539168164407</v>
      </c>
      <c r="I176" s="119">
        <f>SUM(I170:I175)</f>
        <v>3564.0099999999993</v>
      </c>
      <c r="J176" s="120">
        <f>SUM(J170:J175)</f>
        <v>42</v>
      </c>
      <c r="K176" s="120">
        <f>SUM(G176,J176)</f>
        <v>324</v>
      </c>
      <c r="L176" s="119">
        <f>AVERAGE(L170:L175)</f>
        <v>77.134351851851847</v>
      </c>
      <c r="M176" s="118">
        <f>AVERAGE(M170:M175)</f>
        <v>26.151232909870568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33" t="s">
        <v>477</v>
      </c>
      <c r="B177" s="132">
        <v>39993</v>
      </c>
      <c r="C177" s="129">
        <f>SUMIF(Takings!$B:$B,'2009'!$B177,Takings!C:C)</f>
        <v>813.14</v>
      </c>
      <c r="D177" s="119">
        <f>SUMIF(Takings!$B:$B,'2009'!$B177,Takings!D:D)</f>
        <v>0</v>
      </c>
      <c r="E177" s="119">
        <f>SUMIF(Takings!$B:$B,'2009'!$B177,Takings!E:E)</f>
        <v>0</v>
      </c>
      <c r="F177" s="128">
        <f>SUMIF(Takings!$B:$B,'2009'!$B177,Takings!F:F)</f>
        <v>689.4</v>
      </c>
      <c r="G177" s="131">
        <f>SUMIF(Takings!$B:$B,'2009'!$B177,Takings!G:G)</f>
        <v>42</v>
      </c>
      <c r="H177" s="128">
        <f t="shared" ref="H177:H182" si="100">IFERROR(F177/G177,0)</f>
        <v>16.414285714285715</v>
      </c>
      <c r="I177" s="129">
        <f>SUMIF(Takings!$B:$B,'2009'!$B177,Takings!I:I)</f>
        <v>123.74</v>
      </c>
      <c r="J177" s="130">
        <f>SUMIF(Takings!$B:$B,'2009'!$B177,Takings!J:J)</f>
        <v>2</v>
      </c>
      <c r="K177" s="130">
        <f t="shared" ref="K177:K182" si="101">IFERROR(SUM(G177,J177),0)</f>
        <v>44</v>
      </c>
      <c r="L177" s="129">
        <f t="shared" ref="L177:L182" si="102">IFERROR(MEDIAN(I177/J177),0)</f>
        <v>61.87</v>
      </c>
      <c r="M177" s="128">
        <f t="shared" ref="M177:M182" si="103">IFERROR(SUM(F177,I177)/K177,0)</f>
        <v>18.480454545454545</v>
      </c>
      <c r="N177" s="127" t="str">
        <f>IF(VLOOKUP($B177,Takings!$B:$P,13,0)=0,"",VLOOKUP($B177,Takings!$B:$P,13,0))</f>
        <v/>
      </c>
      <c r="O177" s="126" t="str">
        <f>IF(VLOOKUP($B177,Takings!$B:$P,14,0)=0,"",VLOOKUP($B177,Takings!$B:$P,14,0))</f>
        <v/>
      </c>
      <c r="P177" s="125" t="str">
        <f>IF(VLOOKUP($B177,Takings!$B:$P,15,0)=0,"",VLOOKUP($B177,Takings!$B:$P,15,0))</f>
        <v/>
      </c>
    </row>
    <row r="178" spans="1:16" x14ac:dyDescent="0.35">
      <c r="A178" s="133" t="s">
        <v>477</v>
      </c>
      <c r="B178" s="132">
        <v>39994</v>
      </c>
      <c r="C178" s="129">
        <f>SUMIF(Takings!$B:$B,'2009'!$B178,Takings!C:C)</f>
        <v>953.4</v>
      </c>
      <c r="D178" s="119">
        <f>SUMIF(Takings!$B:$B,'2009'!$B178,Takings!D:D)</f>
        <v>0</v>
      </c>
      <c r="E178" s="119">
        <f>SUMIF(Takings!$B:$B,'2009'!$B178,Takings!E:E)</f>
        <v>0</v>
      </c>
      <c r="F178" s="128">
        <f>SUMIF(Takings!$B:$B,'2009'!$B178,Takings!F:F)</f>
        <v>605.20000000000005</v>
      </c>
      <c r="G178" s="131">
        <f>SUMIF(Takings!$B:$B,'2009'!$B178,Takings!G:G)</f>
        <v>46</v>
      </c>
      <c r="H178" s="128">
        <f t="shared" si="100"/>
        <v>13.156521739130437</v>
      </c>
      <c r="I178" s="129">
        <f>SUMIF(Takings!$B:$B,'2009'!$B178,Takings!I:I)</f>
        <v>348.2</v>
      </c>
      <c r="J178" s="130">
        <f>SUMIF(Takings!$B:$B,'2009'!$B178,Takings!J:J)</f>
        <v>10</v>
      </c>
      <c r="K178" s="130">
        <f t="shared" si="101"/>
        <v>56</v>
      </c>
      <c r="L178" s="129">
        <f t="shared" si="102"/>
        <v>34.82</v>
      </c>
      <c r="M178" s="128">
        <f t="shared" si="103"/>
        <v>17.025000000000002</v>
      </c>
      <c r="N178" s="127" t="str">
        <f>IF(VLOOKUP($B178,Takings!$B:$P,13,0)=0,"",VLOOKUP($B178,Takings!$B:$P,13,0))</f>
        <v/>
      </c>
      <c r="O178" s="126" t="str">
        <f>IF(VLOOKUP($B178,Takings!$B:$P,14,0)=0,"",VLOOKUP($B178,Takings!$B:$P,14,0))</f>
        <v/>
      </c>
      <c r="P178" s="125" t="str">
        <f>IF(VLOOKUP($B178,Takings!$B:$P,15,0)=0,"",VLOOKUP($B178,Takings!$B:$P,15,0))</f>
        <v/>
      </c>
    </row>
    <row r="179" spans="1:16" x14ac:dyDescent="0.35">
      <c r="A179" s="133" t="s">
        <v>477</v>
      </c>
      <c r="B179" s="132">
        <v>39995</v>
      </c>
      <c r="C179" s="129">
        <f>SUMIF(Takings!$B:$B,'2009'!$B179,Takings!C:C)</f>
        <v>1439.44</v>
      </c>
      <c r="D179" s="119">
        <f>SUMIF(Takings!$B:$B,'2009'!$B179,Takings!D:D)</f>
        <v>0</v>
      </c>
      <c r="E179" s="119">
        <f>SUMIF(Takings!$B:$B,'2009'!$B179,Takings!E:E)</f>
        <v>0</v>
      </c>
      <c r="F179" s="128">
        <f>SUMIF(Takings!$B:$B,'2009'!$B179,Takings!F:F)</f>
        <v>543.04999999999995</v>
      </c>
      <c r="G179" s="131">
        <f>SUMIF(Takings!$B:$B,'2009'!$B179,Takings!G:G)</f>
        <v>34</v>
      </c>
      <c r="H179" s="128">
        <f t="shared" si="100"/>
        <v>15.972058823529411</v>
      </c>
      <c r="I179" s="129">
        <f>SUMIF(Takings!$B:$B,'2009'!$B179,Takings!I:I)</f>
        <v>896.39</v>
      </c>
      <c r="J179" s="130">
        <f>SUMIF(Takings!$B:$B,'2009'!$B179,Takings!J:J)</f>
        <v>8</v>
      </c>
      <c r="K179" s="130">
        <f t="shared" si="101"/>
        <v>42</v>
      </c>
      <c r="L179" s="129">
        <f t="shared" si="102"/>
        <v>112.04875</v>
      </c>
      <c r="M179" s="128">
        <f t="shared" si="103"/>
        <v>34.272380952380956</v>
      </c>
      <c r="N179" s="127" t="str">
        <f>IF(VLOOKUP($B179,Takings!$B:$P,13,0)=0,"",VLOOKUP($B179,Takings!$B:$P,13,0))</f>
        <v/>
      </c>
      <c r="O179" s="126" t="str">
        <f>IF(VLOOKUP($B179,Takings!$B:$P,14,0)=0,"",VLOOKUP($B179,Takings!$B:$P,14,0))</f>
        <v/>
      </c>
      <c r="P179" s="125" t="str">
        <f>IF(VLOOKUP($B179,Takings!$B:$P,15,0)=0,"",VLOOKUP($B179,Takings!$B:$P,15,0))</f>
        <v/>
      </c>
    </row>
    <row r="180" spans="1:16" ht="18" x14ac:dyDescent="0.35">
      <c r="A180" s="133" t="s">
        <v>477</v>
      </c>
      <c r="B180" s="132">
        <v>39996</v>
      </c>
      <c r="C180" s="129">
        <f>SUMIF(Takings!$B:$B,'2009'!$B180,Takings!C:C)</f>
        <v>857.98</v>
      </c>
      <c r="D180" s="119">
        <f>SUMIF(Takings!$B:$B,'2009'!$B180,Takings!D:D)</f>
        <v>0</v>
      </c>
      <c r="E180" s="119">
        <f>SUMIF(Takings!$B:$B,'2009'!$B180,Takings!E:E)</f>
        <v>0</v>
      </c>
      <c r="F180" s="128">
        <f>SUMIF(Takings!$B:$B,'2009'!$B180,Takings!F:F)</f>
        <v>682.5</v>
      </c>
      <c r="G180" s="131">
        <f>SUMIF(Takings!$B:$B,'2009'!$B180,Takings!G:G)</f>
        <v>40</v>
      </c>
      <c r="H180" s="128">
        <f t="shared" si="100"/>
        <v>17.0625</v>
      </c>
      <c r="I180" s="129">
        <f>SUMIF(Takings!$B:$B,'2009'!$B180,Takings!I:I)</f>
        <v>175.03</v>
      </c>
      <c r="J180" s="130">
        <f>SUMIF(Takings!$B:$B,'2009'!$B180,Takings!J:J)</f>
        <v>2</v>
      </c>
      <c r="K180" s="130">
        <f t="shared" si="101"/>
        <v>42</v>
      </c>
      <c r="L180" s="129">
        <f t="shared" si="102"/>
        <v>87.515000000000001</v>
      </c>
      <c r="M180" s="128">
        <f t="shared" si="103"/>
        <v>20.417380952380952</v>
      </c>
      <c r="N180" s="127" t="str">
        <f>IF(VLOOKUP($B180,Takings!$B:$P,13,0)=0,"",VLOOKUP($B180,Takings!$B:$P,13,0))</f>
        <v>minus Edmund Pk $483.72</v>
      </c>
      <c r="O180" s="126" t="str">
        <f>IF(VLOOKUP($B180,Takings!$B:$P,14,0)=0,"",VLOOKUP($B180,Takings!$B:$P,14,0))</f>
        <v/>
      </c>
      <c r="P180" s="125" t="str">
        <f>IF(VLOOKUP($B180,Takings!$B:$P,15,0)=0,"",VLOOKUP($B180,Takings!$B:$P,15,0))</f>
        <v/>
      </c>
    </row>
    <row r="181" spans="1:16" x14ac:dyDescent="0.35">
      <c r="A181" s="133" t="s">
        <v>477</v>
      </c>
      <c r="B181" s="132">
        <v>39997</v>
      </c>
      <c r="C181" s="129">
        <f>SUMIF(Takings!$B:$B,'2009'!$B181,Takings!C:C)</f>
        <v>3417.27</v>
      </c>
      <c r="D181" s="119">
        <f>SUMIF(Takings!$B:$B,'2009'!$B181,Takings!D:D)</f>
        <v>0</v>
      </c>
      <c r="E181" s="119">
        <f>SUMIF(Takings!$B:$B,'2009'!$B181,Takings!E:E)</f>
        <v>0</v>
      </c>
      <c r="F181" s="128">
        <f>SUMIF(Takings!$B:$B,'2009'!$B181,Takings!F:F)</f>
        <v>1471.05</v>
      </c>
      <c r="G181" s="131">
        <f>SUMIF(Takings!$B:$B,'2009'!$B181,Takings!G:G)</f>
        <v>61</v>
      </c>
      <c r="H181" s="128">
        <f t="shared" si="100"/>
        <v>24.115573770491803</v>
      </c>
      <c r="I181" s="129">
        <f>SUMIF(Takings!$B:$B,'2009'!$B181,Takings!I:I)</f>
        <v>1946.22</v>
      </c>
      <c r="J181" s="130">
        <f>SUMIF(Takings!$B:$B,'2009'!$B181,Takings!J:J)</f>
        <v>14</v>
      </c>
      <c r="K181" s="130">
        <f t="shared" si="101"/>
        <v>75</v>
      </c>
      <c r="L181" s="129">
        <f t="shared" si="102"/>
        <v>139.0157142857143</v>
      </c>
      <c r="M181" s="128">
        <f t="shared" si="103"/>
        <v>45.563600000000001</v>
      </c>
      <c r="N181" s="127" t="str">
        <f>IF(VLOOKUP($B181,Takings!$B:$P,13,0)=0,"",VLOOKUP($B181,Takings!$B:$P,13,0))</f>
        <v/>
      </c>
      <c r="O181" s="126" t="str">
        <f>IF(VLOOKUP($B181,Takings!$B:$P,14,0)=0,"",VLOOKUP($B181,Takings!$B:$P,14,0))</f>
        <v/>
      </c>
      <c r="P181" s="125" t="str">
        <f>IF(VLOOKUP($B181,Takings!$B:$P,15,0)=0,"",VLOOKUP($B181,Takings!$B:$P,15,0))</f>
        <v/>
      </c>
    </row>
    <row r="182" spans="1:16" x14ac:dyDescent="0.35">
      <c r="A182" s="133" t="s">
        <v>477</v>
      </c>
      <c r="B182" s="132">
        <v>39998</v>
      </c>
      <c r="C182" s="129">
        <f>SUMIF(Takings!$B:$B,'2009'!$B182,Takings!C:C)</f>
        <v>766.26</v>
      </c>
      <c r="D182" s="119">
        <f>SUMIF(Takings!$B:$B,'2009'!$B182,Takings!D:D)</f>
        <v>0</v>
      </c>
      <c r="E182" s="119">
        <f>SUMIF(Takings!$B:$B,'2009'!$B182,Takings!E:E)</f>
        <v>0</v>
      </c>
      <c r="F182" s="128">
        <f>SUMIF(Takings!$B:$B,'2009'!$B182,Takings!F:F)</f>
        <v>550.65</v>
      </c>
      <c r="G182" s="131">
        <f>SUMIF(Takings!$B:$B,'2009'!$B182,Takings!G:G)</f>
        <v>32</v>
      </c>
      <c r="H182" s="128">
        <f t="shared" si="100"/>
        <v>17.207812499999999</v>
      </c>
      <c r="I182" s="129">
        <f>SUMIF(Takings!$B:$B,'2009'!$B182,Takings!I:I)</f>
        <v>215.61</v>
      </c>
      <c r="J182" s="130">
        <f>SUMIF(Takings!$B:$B,'2009'!$B182,Takings!J:J)</f>
        <v>5</v>
      </c>
      <c r="K182" s="130">
        <f t="shared" si="101"/>
        <v>37</v>
      </c>
      <c r="L182" s="129">
        <f t="shared" si="102"/>
        <v>43.122</v>
      </c>
      <c r="M182" s="128">
        <f t="shared" si="103"/>
        <v>20.70972972972973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39999</v>
      </c>
      <c r="C183" s="119">
        <f>SUM(C177:C182)</f>
        <v>8247.49</v>
      </c>
      <c r="D183" s="119">
        <f>VLOOKUP($B183,Takings!$B:$P,3,0)</f>
        <v>3331.59</v>
      </c>
      <c r="E183" s="122">
        <f>SUM(C183:D183)</f>
        <v>11579.08</v>
      </c>
      <c r="F183" s="118"/>
      <c r="G183" s="121">
        <f>SUM(G177:G182)</f>
        <v>255</v>
      </c>
      <c r="H183" s="118">
        <f>AVERAGE(H177:H182)</f>
        <v>17.321458757906228</v>
      </c>
      <c r="I183" s="119">
        <f>SUM(I177:I182)</f>
        <v>3705.19</v>
      </c>
      <c r="J183" s="120">
        <f>SUM(J177:J182)</f>
        <v>41</v>
      </c>
      <c r="K183" s="120">
        <f>SUM(G183,J183)</f>
        <v>296</v>
      </c>
      <c r="L183" s="119">
        <f>AVERAGE(L177:L182)</f>
        <v>79.731910714285718</v>
      </c>
      <c r="M183" s="118">
        <f>AVERAGE(M177:M182)</f>
        <v>26.078091029991029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33" t="s">
        <v>489</v>
      </c>
      <c r="B184" s="132">
        <v>40000</v>
      </c>
      <c r="C184" s="129">
        <f>SUMIF(Takings!$B:$B,'2009'!$B184,Takings!C:C)</f>
        <v>885.08</v>
      </c>
      <c r="D184" s="119">
        <f>SUMIF(Takings!$B:$B,'2009'!$B184,Takings!D:D)</f>
        <v>0</v>
      </c>
      <c r="E184" s="119">
        <f>SUMIF(Takings!$B:$B,'2009'!$B184,Takings!E:E)</f>
        <v>0</v>
      </c>
      <c r="F184" s="128">
        <f>SUMIF(Takings!$B:$B,'2009'!$B184,Takings!F:F)</f>
        <v>567</v>
      </c>
      <c r="G184" s="131">
        <f>SUMIF(Takings!$B:$B,'2009'!$B184,Takings!G:G)</f>
        <v>42</v>
      </c>
      <c r="H184" s="128">
        <f t="shared" ref="H184:H189" si="104">IFERROR(F184/G184,0)</f>
        <v>13.5</v>
      </c>
      <c r="I184" s="129">
        <f>SUMIF(Takings!$B:$B,'2009'!$B184,Takings!I:I)</f>
        <v>318.08</v>
      </c>
      <c r="J184" s="130">
        <f>SUMIF(Takings!$B:$B,'2009'!$B184,Takings!J:J)</f>
        <v>10</v>
      </c>
      <c r="K184" s="130">
        <f t="shared" ref="K184:K189" si="105">IFERROR(SUM(G184,J184),0)</f>
        <v>52</v>
      </c>
      <c r="L184" s="129">
        <f t="shared" ref="L184:L189" si="106">IFERROR(MEDIAN(I184/J184),0)</f>
        <v>31.808</v>
      </c>
      <c r="M184" s="128">
        <f t="shared" ref="M184:M189" si="107">IFERROR(SUM(F184,I184)/K184,0)</f>
        <v>17.020769230769229</v>
      </c>
      <c r="N184" s="127" t="str">
        <f>IF(VLOOKUP($B184,Takings!$B:$P,13,0)=0,"",VLOOKUP($B184,Takings!$B:$P,13,0))</f>
        <v/>
      </c>
      <c r="O184" s="126">
        <f>IF(VLOOKUP($B184,Takings!$B:$P,14,0)=0,"",VLOOKUP($B184,Takings!$B:$P,14,0))</f>
        <v>-0.1</v>
      </c>
      <c r="P184" s="125" t="str">
        <f>IF(VLOOKUP($B184,Takings!$B:$P,15,0)=0,"",VLOOKUP($B184,Takings!$B:$P,15,0))</f>
        <v/>
      </c>
    </row>
    <row r="185" spans="1:16" x14ac:dyDescent="0.35">
      <c r="A185" s="133" t="s">
        <v>489</v>
      </c>
      <c r="B185" s="132">
        <v>40001</v>
      </c>
      <c r="C185" s="129">
        <f>SUMIF(Takings!$B:$B,'2009'!$B185,Takings!C:C)</f>
        <v>1311.17</v>
      </c>
      <c r="D185" s="119">
        <f>SUMIF(Takings!$B:$B,'2009'!$B185,Takings!D:D)</f>
        <v>0</v>
      </c>
      <c r="E185" s="119">
        <f>SUMIF(Takings!$B:$B,'2009'!$B185,Takings!E:E)</f>
        <v>0</v>
      </c>
      <c r="F185" s="128">
        <f>SUMIF(Takings!$B:$B,'2009'!$B185,Takings!F:F)</f>
        <v>575.29999999999995</v>
      </c>
      <c r="G185" s="131">
        <f>SUMIF(Takings!$B:$B,'2009'!$B185,Takings!G:G)</f>
        <v>43</v>
      </c>
      <c r="H185" s="128">
        <f t="shared" si="104"/>
        <v>13.379069767441859</v>
      </c>
      <c r="I185" s="129">
        <f>SUMIF(Takings!$B:$B,'2009'!$B185,Takings!I:I)</f>
        <v>735.87</v>
      </c>
      <c r="J185" s="130">
        <f>SUMIF(Takings!$B:$B,'2009'!$B185,Takings!J:J)</f>
        <v>13</v>
      </c>
      <c r="K185" s="130">
        <f t="shared" si="105"/>
        <v>56</v>
      </c>
      <c r="L185" s="129">
        <f t="shared" si="106"/>
        <v>56.605384615384615</v>
      </c>
      <c r="M185" s="128">
        <f t="shared" si="107"/>
        <v>23.41375</v>
      </c>
      <c r="N185" s="127" t="str">
        <f>IF(VLOOKUP($B185,Takings!$B:$P,13,0)=0,"",VLOOKUP($B185,Takings!$B:$P,13,0))</f>
        <v/>
      </c>
      <c r="O185" s="126">
        <f>IF(VLOOKUP($B185,Takings!$B:$P,14,0)=0,"",VLOOKUP($B185,Takings!$B:$P,14,0))</f>
        <v>0.9</v>
      </c>
      <c r="P185" s="125" t="str">
        <f>IF(VLOOKUP($B185,Takings!$B:$P,15,0)=0,"",VLOOKUP($B185,Takings!$B:$P,15,0))</f>
        <v/>
      </c>
    </row>
    <row r="186" spans="1:16" x14ac:dyDescent="0.35">
      <c r="A186" s="133" t="s">
        <v>489</v>
      </c>
      <c r="B186" s="132">
        <v>40002</v>
      </c>
      <c r="C186" s="129">
        <f>SUMIF(Takings!$B:$B,'2009'!$B186,Takings!C:C)</f>
        <v>1289.3599999999999</v>
      </c>
      <c r="D186" s="119">
        <f>SUMIF(Takings!$B:$B,'2009'!$B186,Takings!D:D)</f>
        <v>0</v>
      </c>
      <c r="E186" s="119">
        <f>SUMIF(Takings!$B:$B,'2009'!$B186,Takings!E:E)</f>
        <v>0</v>
      </c>
      <c r="F186" s="128">
        <f>SUMIF(Takings!$B:$B,'2009'!$B186,Takings!F:F)</f>
        <v>811.1</v>
      </c>
      <c r="G186" s="131">
        <f>SUMIF(Takings!$B:$B,'2009'!$B186,Takings!G:G)</f>
        <v>41</v>
      </c>
      <c r="H186" s="128">
        <f t="shared" si="104"/>
        <v>19.782926829268295</v>
      </c>
      <c r="I186" s="129">
        <f>SUMIF(Takings!$B:$B,'2009'!$B186,Takings!I:I)</f>
        <v>478.26</v>
      </c>
      <c r="J186" s="130">
        <f>SUMIF(Takings!$B:$B,'2009'!$B186,Takings!J:J)</f>
        <v>11</v>
      </c>
      <c r="K186" s="130">
        <f t="shared" si="105"/>
        <v>52</v>
      </c>
      <c r="L186" s="129">
        <f t="shared" si="106"/>
        <v>43.478181818181817</v>
      </c>
      <c r="M186" s="128">
        <f t="shared" si="107"/>
        <v>24.795384615384616</v>
      </c>
      <c r="N186" s="127" t="str">
        <f>IF(VLOOKUP($B186,Takings!$B:$P,13,0)=0,"",VLOOKUP($B186,Takings!$B:$P,13,0))</f>
        <v/>
      </c>
      <c r="O186" s="126">
        <f>IF(VLOOKUP($B186,Takings!$B:$P,14,0)=0,"",VLOOKUP($B186,Takings!$B:$P,14,0))</f>
        <v>-0.7</v>
      </c>
      <c r="P186" s="125" t="str">
        <f>IF(VLOOKUP($B186,Takings!$B:$P,15,0)=0,"",VLOOKUP($B186,Takings!$B:$P,15,0))</f>
        <v/>
      </c>
    </row>
    <row r="187" spans="1:16" x14ac:dyDescent="0.35">
      <c r="A187" s="133" t="s">
        <v>489</v>
      </c>
      <c r="B187" s="132">
        <v>40003</v>
      </c>
      <c r="C187" s="129">
        <f>SUMIF(Takings!$B:$B,'2009'!$B187,Takings!C:C)</f>
        <v>1098.07</v>
      </c>
      <c r="D187" s="119">
        <f>SUMIF(Takings!$B:$B,'2009'!$B187,Takings!D:D)</f>
        <v>0</v>
      </c>
      <c r="E187" s="119">
        <f>SUMIF(Takings!$B:$B,'2009'!$B187,Takings!E:E)</f>
        <v>0</v>
      </c>
      <c r="F187" s="128">
        <f>SUMIF(Takings!$B:$B,'2009'!$B187,Takings!F:F)</f>
        <v>973.4</v>
      </c>
      <c r="G187" s="131">
        <f>SUMIF(Takings!$B:$B,'2009'!$B187,Takings!G:G)</f>
        <v>47</v>
      </c>
      <c r="H187" s="128">
        <f t="shared" si="104"/>
        <v>20.71063829787234</v>
      </c>
      <c r="I187" s="129">
        <f>SUMIF(Takings!$B:$B,'2009'!$B187,Takings!I:I)</f>
        <v>124.67</v>
      </c>
      <c r="J187" s="130">
        <f>SUMIF(Takings!$B:$B,'2009'!$B187,Takings!J:J)</f>
        <v>4</v>
      </c>
      <c r="K187" s="130">
        <f t="shared" si="105"/>
        <v>51</v>
      </c>
      <c r="L187" s="129">
        <f t="shared" si="106"/>
        <v>31.1675</v>
      </c>
      <c r="M187" s="128">
        <f t="shared" si="107"/>
        <v>21.530784313725491</v>
      </c>
      <c r="N187" s="127" t="str">
        <f>IF(VLOOKUP($B187,Takings!$B:$P,13,0)=0,"",VLOOKUP($B187,Takings!$B:$P,13,0))</f>
        <v>minus bakery 634.44</v>
      </c>
      <c r="O187" s="126">
        <f>IF(VLOOKUP($B187,Takings!$B:$P,14,0)=0,"",VLOOKUP($B187,Takings!$B:$P,14,0))</f>
        <v>0.1</v>
      </c>
      <c r="P187" s="125" t="str">
        <f>IF(VLOOKUP($B187,Takings!$B:$P,15,0)=0,"",VLOOKUP($B187,Takings!$B:$P,15,0))</f>
        <v/>
      </c>
    </row>
    <row r="188" spans="1:16" x14ac:dyDescent="0.35">
      <c r="A188" s="133" t="s">
        <v>489</v>
      </c>
      <c r="B188" s="132">
        <v>40004</v>
      </c>
      <c r="C188" s="129">
        <f>SUMIF(Takings!$B:$B,'2009'!$B188,Takings!C:C)</f>
        <v>2272.61</v>
      </c>
      <c r="D188" s="119">
        <f>SUMIF(Takings!$B:$B,'2009'!$B188,Takings!D:D)</f>
        <v>0</v>
      </c>
      <c r="E188" s="119">
        <f>SUMIF(Takings!$B:$B,'2009'!$B188,Takings!E:E)</f>
        <v>0</v>
      </c>
      <c r="F188" s="128">
        <f>SUMIF(Takings!$B:$B,'2009'!$B188,Takings!F:F)</f>
        <v>728.85</v>
      </c>
      <c r="G188" s="131">
        <f>SUMIF(Takings!$B:$B,'2009'!$B188,Takings!G:G)</f>
        <v>42</v>
      </c>
      <c r="H188" s="128">
        <f t="shared" si="104"/>
        <v>17.353571428571428</v>
      </c>
      <c r="I188" s="129">
        <f>SUMIF(Takings!$B:$B,'2009'!$B188,Takings!I:I)</f>
        <v>1543.76</v>
      </c>
      <c r="J188" s="130">
        <f>SUMIF(Takings!$B:$B,'2009'!$B188,Takings!J:J)</f>
        <v>11</v>
      </c>
      <c r="K188" s="130">
        <f t="shared" si="105"/>
        <v>53</v>
      </c>
      <c r="L188" s="129">
        <f t="shared" si="106"/>
        <v>140.34181818181818</v>
      </c>
      <c r="M188" s="128">
        <f t="shared" si="107"/>
        <v>42.879433962264152</v>
      </c>
      <c r="N188" s="127" t="str">
        <f>IF(VLOOKUP($B188,Takings!$B:$P,13,0)=0,"",VLOOKUP($B188,Takings!$B:$P,13,0))</f>
        <v/>
      </c>
      <c r="O188" s="126">
        <f>IF(VLOOKUP($B188,Takings!$B:$P,14,0)=0,"",VLOOKUP($B188,Takings!$B:$P,14,0))</f>
        <v>0.05</v>
      </c>
      <c r="P188" s="125" t="str">
        <f>IF(VLOOKUP($B188,Takings!$B:$P,15,0)=0,"",VLOOKUP($B188,Takings!$B:$P,15,0))</f>
        <v/>
      </c>
    </row>
    <row r="189" spans="1:16" x14ac:dyDescent="0.35">
      <c r="A189" s="133" t="s">
        <v>489</v>
      </c>
      <c r="B189" s="132">
        <v>40005</v>
      </c>
      <c r="C189" s="129">
        <f>SUMIF(Takings!$B:$B,'2009'!$B189,Takings!C:C)</f>
        <v>1574.43</v>
      </c>
      <c r="D189" s="119">
        <f>SUMIF(Takings!$B:$B,'2009'!$B189,Takings!D:D)</f>
        <v>0</v>
      </c>
      <c r="E189" s="119">
        <f>SUMIF(Takings!$B:$B,'2009'!$B189,Takings!E:E)</f>
        <v>0</v>
      </c>
      <c r="F189" s="128">
        <f>SUMIF(Takings!$B:$B,'2009'!$B189,Takings!F:F)</f>
        <v>735.45</v>
      </c>
      <c r="G189" s="131">
        <f>SUMIF(Takings!$B:$B,'2009'!$B189,Takings!G:G)</f>
        <v>26</v>
      </c>
      <c r="H189" s="128">
        <f t="shared" si="104"/>
        <v>28.286538461538463</v>
      </c>
      <c r="I189" s="129">
        <f>SUMIF(Takings!$B:$B,'2009'!$B189,Takings!I:I)</f>
        <v>816.98</v>
      </c>
      <c r="J189" s="130">
        <f>SUMIF(Takings!$B:$B,'2009'!$B189,Takings!J:J)</f>
        <v>12</v>
      </c>
      <c r="K189" s="130">
        <f t="shared" si="105"/>
        <v>38</v>
      </c>
      <c r="L189" s="129">
        <f t="shared" si="106"/>
        <v>68.081666666666663</v>
      </c>
      <c r="M189" s="128">
        <f t="shared" si="107"/>
        <v>40.853421052631582</v>
      </c>
      <c r="N189" s="127" t="str">
        <f>IF(VLOOKUP($B189,Takings!$B:$P,13,0)=0,"",VLOOKUP($B189,Takings!$B:$P,13,0))</f>
        <v/>
      </c>
      <c r="O189" s="126" t="str">
        <f>IF(VLOOKUP($B189,Takings!$B:$P,14,0)=0,"",VLOOKUP($B189,Takings!$B:$P,14,0))</f>
        <v/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40006</v>
      </c>
      <c r="C190" s="119">
        <f>SUM(C184:C189)</f>
        <v>8430.7199999999993</v>
      </c>
      <c r="D190" s="119">
        <f>VLOOKUP($B190,Takings!$B:$P,3,0)</f>
        <v>2467.52</v>
      </c>
      <c r="E190" s="122">
        <f>SUM(C190:D190)</f>
        <v>10898.24</v>
      </c>
      <c r="F190" s="118"/>
      <c r="G190" s="121">
        <f>SUM(G184:G189)</f>
        <v>241</v>
      </c>
      <c r="H190" s="118">
        <f>AVERAGE(H184:H189)</f>
        <v>18.835457464115397</v>
      </c>
      <c r="I190" s="119">
        <f>SUM(I184:I189)</f>
        <v>4017.6200000000003</v>
      </c>
      <c r="J190" s="120">
        <f>SUM(J184:J189)</f>
        <v>61</v>
      </c>
      <c r="K190" s="120">
        <f>SUM(G190,J190)</f>
        <v>302</v>
      </c>
      <c r="L190" s="119">
        <f>AVERAGE(L184:L189)</f>
        <v>61.913758547008541</v>
      </c>
      <c r="M190" s="118">
        <f>AVERAGE(M184:M189)</f>
        <v>28.415590529129176</v>
      </c>
      <c r="N190" s="117" t="str">
        <f>IF(VLOOKUP($B190,Takings!$B:$P,13,0)=0,"",VLOOKUP($B190,Takings!$B:$P,13,0))</f>
        <v/>
      </c>
      <c r="O190" s="116" t="str">
        <f>IF(VLOOKUP($B190,Takings!$B:$P,14,0)=0,"",VLOOKUP($B190,Takings!$B:$P,14,0))</f>
        <v/>
      </c>
      <c r="P190" s="115" t="str">
        <f>IF(VLOOKUP($B190,Takings!$B:$P,15,0)=0,"",VLOOKUP($B190,Takings!$B:$P,15,0))</f>
        <v/>
      </c>
    </row>
    <row r="191" spans="1:16" x14ac:dyDescent="0.35">
      <c r="A191" s="133" t="s">
        <v>496</v>
      </c>
      <c r="B191" s="132">
        <v>40007</v>
      </c>
      <c r="C191" s="129">
        <f>SUMIF(Takings!$B:$B,'2009'!$B191,Takings!C:C)</f>
        <v>1063.23</v>
      </c>
      <c r="D191" s="119">
        <f>SUMIF(Takings!$B:$B,'2009'!$B191,Takings!D:D)</f>
        <v>0</v>
      </c>
      <c r="E191" s="119">
        <f>SUMIF(Takings!$B:$B,'2009'!$B191,Takings!E:E)</f>
        <v>0</v>
      </c>
      <c r="F191" s="128">
        <f>SUMIF(Takings!$B:$B,'2009'!$B191,Takings!F:F)</f>
        <v>579.20000000000005</v>
      </c>
      <c r="G191" s="131">
        <f>SUMIF(Takings!$B:$B,'2009'!$B191,Takings!G:G)</f>
        <v>47</v>
      </c>
      <c r="H191" s="128">
        <f t="shared" ref="H191:H196" si="108">IFERROR(F191/G191,0)</f>
        <v>12.323404255319151</v>
      </c>
      <c r="I191" s="129">
        <f>SUMIF(Takings!$B:$B,'2009'!$B191,Takings!I:I)</f>
        <v>483.67</v>
      </c>
      <c r="J191" s="130">
        <f>SUMIF(Takings!$B:$B,'2009'!$B191,Takings!J:J)</f>
        <v>4</v>
      </c>
      <c r="K191" s="130">
        <f t="shared" ref="K191:K196" si="109">IFERROR(SUM(G191,J191),0)</f>
        <v>51</v>
      </c>
      <c r="L191" s="129">
        <f t="shared" ref="L191:L196" si="110">IFERROR(MEDIAN(I191/J191),0)</f>
        <v>120.9175</v>
      </c>
      <c r="M191" s="128">
        <f t="shared" ref="M191:M196" si="111">IFERROR(SUM(F191,I191)/K191,0)</f>
        <v>20.840588235294121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33" t="s">
        <v>496</v>
      </c>
      <c r="B192" s="132">
        <v>40008</v>
      </c>
      <c r="C192" s="129">
        <f>SUMIF(Takings!$B:$B,'2009'!$B192,Takings!C:C)</f>
        <v>844.19</v>
      </c>
      <c r="D192" s="119">
        <f>SUMIF(Takings!$B:$B,'2009'!$B192,Takings!D:D)</f>
        <v>0</v>
      </c>
      <c r="E192" s="119">
        <f>SUMIF(Takings!$B:$B,'2009'!$B192,Takings!E:E)</f>
        <v>0</v>
      </c>
      <c r="F192" s="128">
        <f>SUMIF(Takings!$B:$B,'2009'!$B192,Takings!F:F)</f>
        <v>616.4</v>
      </c>
      <c r="G192" s="131">
        <f>SUMIF(Takings!$B:$B,'2009'!$B192,Takings!G:G)</f>
        <v>46</v>
      </c>
      <c r="H192" s="128">
        <f t="shared" si="108"/>
        <v>13.4</v>
      </c>
      <c r="I192" s="129">
        <f>SUMIF(Takings!$B:$B,'2009'!$B192,Takings!I:I)</f>
        <v>227.79</v>
      </c>
      <c r="J192" s="130">
        <f>SUMIF(Takings!$B:$B,'2009'!$B192,Takings!J:J)</f>
        <v>6</v>
      </c>
      <c r="K192" s="130">
        <f t="shared" si="109"/>
        <v>52</v>
      </c>
      <c r="L192" s="129">
        <f t="shared" si="110"/>
        <v>37.964999999999996</v>
      </c>
      <c r="M192" s="128">
        <f t="shared" si="111"/>
        <v>16.234423076923076</v>
      </c>
      <c r="N192" s="127" t="str">
        <f>IF(VLOOKUP($B192,Takings!$B:$P,13,0)=0,"",VLOOKUP($B192,Takings!$B:$P,13,0))</f>
        <v/>
      </c>
      <c r="O192" s="126" t="str">
        <f>IF(VLOOKUP($B192,Takings!$B:$P,14,0)=0,"",VLOOKUP($B192,Takings!$B:$P,14,0))</f>
        <v/>
      </c>
      <c r="P192" s="125" t="str">
        <f>IF(VLOOKUP($B192,Takings!$B:$P,15,0)=0,"",VLOOKUP($B192,Takings!$B:$P,15,0))</f>
        <v/>
      </c>
    </row>
    <row r="193" spans="1:16" x14ac:dyDescent="0.35">
      <c r="A193" s="133" t="s">
        <v>496</v>
      </c>
      <c r="B193" s="132">
        <v>40009</v>
      </c>
      <c r="C193" s="129">
        <f>SUMIF(Takings!$B:$B,'2009'!$B193,Takings!C:C)</f>
        <v>1181.7</v>
      </c>
      <c r="D193" s="119">
        <f>SUMIF(Takings!$B:$B,'2009'!$B193,Takings!D:D)</f>
        <v>0</v>
      </c>
      <c r="E193" s="119">
        <f>SUMIF(Takings!$B:$B,'2009'!$B193,Takings!E:E)</f>
        <v>0</v>
      </c>
      <c r="F193" s="128">
        <f>SUMIF(Takings!$B:$B,'2009'!$B193,Takings!F:F)</f>
        <v>625</v>
      </c>
      <c r="G193" s="131">
        <f>SUMIF(Takings!$B:$B,'2009'!$B193,Takings!G:G)</f>
        <v>37</v>
      </c>
      <c r="H193" s="128">
        <f t="shared" si="108"/>
        <v>16.891891891891891</v>
      </c>
      <c r="I193" s="129">
        <f>SUMIF(Takings!$B:$B,'2009'!$B193,Takings!I:I)</f>
        <v>556.70000000000005</v>
      </c>
      <c r="J193" s="130">
        <f>SUMIF(Takings!$B:$B,'2009'!$B193,Takings!J:J)</f>
        <v>7</v>
      </c>
      <c r="K193" s="130">
        <f t="shared" si="109"/>
        <v>44</v>
      </c>
      <c r="L193" s="129">
        <f t="shared" si="110"/>
        <v>79.528571428571439</v>
      </c>
      <c r="M193" s="128">
        <f t="shared" si="111"/>
        <v>26.856818181818184</v>
      </c>
      <c r="N193" s="127" t="str">
        <f>IF(VLOOKUP($B193,Takings!$B:$P,13,0)=0,"",VLOOKUP($B193,Takings!$B:$P,13,0))</f>
        <v/>
      </c>
      <c r="O193" s="126" t="str">
        <f>IF(VLOOKUP($B193,Takings!$B:$P,14,0)=0,"",VLOOKUP($B193,Takings!$B:$P,14,0))</f>
        <v/>
      </c>
      <c r="P193" s="125" t="str">
        <f>IF(VLOOKUP($B193,Takings!$B:$P,15,0)=0,"",VLOOKUP($B193,Takings!$B:$P,15,0))</f>
        <v/>
      </c>
    </row>
    <row r="194" spans="1:16" x14ac:dyDescent="0.35">
      <c r="A194" s="133" t="s">
        <v>496</v>
      </c>
      <c r="B194" s="132">
        <v>40010</v>
      </c>
      <c r="C194" s="129">
        <f>SUMIF(Takings!$B:$B,'2009'!$B194,Takings!C:C)</f>
        <v>1142.33</v>
      </c>
      <c r="D194" s="119">
        <f>SUMIF(Takings!$B:$B,'2009'!$B194,Takings!D:D)</f>
        <v>0</v>
      </c>
      <c r="E194" s="119">
        <f>SUMIF(Takings!$B:$B,'2009'!$B194,Takings!E:E)</f>
        <v>0</v>
      </c>
      <c r="F194" s="128">
        <f>SUMIF(Takings!$B:$B,'2009'!$B194,Takings!F:F)</f>
        <v>703.75</v>
      </c>
      <c r="G194" s="131">
        <f>SUMIF(Takings!$B:$B,'2009'!$B194,Takings!G:G)</f>
        <v>46</v>
      </c>
      <c r="H194" s="128">
        <f t="shared" si="108"/>
        <v>15.298913043478262</v>
      </c>
      <c r="I194" s="129">
        <f>SUMIF(Takings!$B:$B,'2009'!$B194,Takings!I:I)</f>
        <v>438.58</v>
      </c>
      <c r="J194" s="130">
        <f>SUMIF(Takings!$B:$B,'2009'!$B194,Takings!J:J)</f>
        <v>10</v>
      </c>
      <c r="K194" s="130">
        <f t="shared" si="109"/>
        <v>56</v>
      </c>
      <c r="L194" s="129">
        <f t="shared" si="110"/>
        <v>43.857999999999997</v>
      </c>
      <c r="M194" s="128">
        <f t="shared" si="111"/>
        <v>20.39875</v>
      </c>
      <c r="N194" s="127" t="str">
        <f>IF(VLOOKUP($B194,Takings!$B:$P,13,0)=0,"",VLOOKUP($B194,Takings!$B:$P,13,0))</f>
        <v/>
      </c>
      <c r="O194" s="126" t="str">
        <f>IF(VLOOKUP($B194,Takings!$B:$P,14,0)=0,"",VLOOKUP($B194,Takings!$B:$P,14,0))</f>
        <v/>
      </c>
      <c r="P194" s="125" t="str">
        <f>IF(VLOOKUP($B194,Takings!$B:$P,15,0)=0,"",VLOOKUP($B194,Takings!$B:$P,15,0))</f>
        <v/>
      </c>
    </row>
    <row r="195" spans="1:16" x14ac:dyDescent="0.35">
      <c r="A195" s="133" t="s">
        <v>496</v>
      </c>
      <c r="B195" s="132">
        <v>40011</v>
      </c>
      <c r="C195" s="129">
        <f>SUMIF(Takings!$B:$B,'2009'!$B195,Takings!C:C)</f>
        <v>2519.02</v>
      </c>
      <c r="D195" s="119">
        <f>SUMIF(Takings!$B:$B,'2009'!$B195,Takings!D:D)</f>
        <v>0</v>
      </c>
      <c r="E195" s="119">
        <f>SUMIF(Takings!$B:$B,'2009'!$B195,Takings!E:E)</f>
        <v>0</v>
      </c>
      <c r="F195" s="128">
        <f>SUMIF(Takings!$B:$B,'2009'!$B195,Takings!F:F)</f>
        <v>1208.95</v>
      </c>
      <c r="G195" s="131">
        <f>SUMIF(Takings!$B:$B,'2009'!$B195,Takings!G:G)</f>
        <v>50</v>
      </c>
      <c r="H195" s="128">
        <f t="shared" si="108"/>
        <v>24.179000000000002</v>
      </c>
      <c r="I195" s="129">
        <f>SUMIF(Takings!$B:$B,'2009'!$B195,Takings!I:I)</f>
        <v>1310.07</v>
      </c>
      <c r="J195" s="130">
        <f>SUMIF(Takings!$B:$B,'2009'!$B195,Takings!J:J)</f>
        <v>11</v>
      </c>
      <c r="K195" s="130">
        <f t="shared" si="109"/>
        <v>61</v>
      </c>
      <c r="L195" s="129">
        <f t="shared" si="110"/>
        <v>119.09727272727272</v>
      </c>
      <c r="M195" s="128">
        <f t="shared" si="111"/>
        <v>41.295409836065573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33" t="s">
        <v>496</v>
      </c>
      <c r="B196" s="132">
        <v>40012</v>
      </c>
      <c r="C196" s="129">
        <f>SUMIF(Takings!$B:$B,'2009'!$B196,Takings!C:C)</f>
        <v>1149.4000000000001</v>
      </c>
      <c r="D196" s="119">
        <f>SUMIF(Takings!$B:$B,'2009'!$B196,Takings!D:D)</f>
        <v>0</v>
      </c>
      <c r="E196" s="119">
        <f>SUMIF(Takings!$B:$B,'2009'!$B196,Takings!E:E)</f>
        <v>0</v>
      </c>
      <c r="F196" s="128">
        <f>SUMIF(Takings!$B:$B,'2009'!$B196,Takings!F:F)</f>
        <v>744.05</v>
      </c>
      <c r="G196" s="131">
        <f>SUMIF(Takings!$B:$B,'2009'!$B196,Takings!G:G)</f>
        <v>36</v>
      </c>
      <c r="H196" s="128">
        <f t="shared" si="108"/>
        <v>20.668055555555554</v>
      </c>
      <c r="I196" s="129">
        <f>SUMIF(Takings!$B:$B,'2009'!$B196,Takings!I:I)</f>
        <v>405.35</v>
      </c>
      <c r="J196" s="130">
        <f>SUMIF(Takings!$B:$B,'2009'!$B196,Takings!J:J)</f>
        <v>10</v>
      </c>
      <c r="K196" s="130">
        <f t="shared" si="109"/>
        <v>46</v>
      </c>
      <c r="L196" s="129">
        <f t="shared" si="110"/>
        <v>40.535000000000004</v>
      </c>
      <c r="M196" s="128">
        <f t="shared" si="111"/>
        <v>24.986956521739131</v>
      </c>
      <c r="N196" s="127" t="str">
        <f>IF(VLOOKUP($B196,Takings!$B:$P,13,0)=0,"",VLOOKUP($B196,Takings!$B:$P,13,0))</f>
        <v/>
      </c>
      <c r="O196" s="126" t="str">
        <f>IF(VLOOKUP($B196,Takings!$B:$P,14,0)=0,"",VLOOKUP($B196,Takings!$B:$P,14,0))</f>
        <v/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40013</v>
      </c>
      <c r="C197" s="119">
        <f>SUM(C191:C196)</f>
        <v>7899.869999999999</v>
      </c>
      <c r="D197" s="119">
        <f>VLOOKUP($B197,Takings!$B:$P,3,0)</f>
        <v>4514.3900000000003</v>
      </c>
      <c r="E197" s="122">
        <f>SUM(C197:D197)</f>
        <v>12414.259999999998</v>
      </c>
      <c r="F197" s="118"/>
      <c r="G197" s="121">
        <f>SUM(G191:G196)</f>
        <v>262</v>
      </c>
      <c r="H197" s="118">
        <f>AVERAGE(H191:H196)</f>
        <v>17.126877457707476</v>
      </c>
      <c r="I197" s="119">
        <f>SUM(I191:I196)</f>
        <v>3422.16</v>
      </c>
      <c r="J197" s="120">
        <f>SUM(J191:J196)</f>
        <v>48</v>
      </c>
      <c r="K197" s="120">
        <f>SUM(G197,J197)</f>
        <v>310</v>
      </c>
      <c r="L197" s="119">
        <f>AVERAGE(L191:L196)</f>
        <v>73.650224025974026</v>
      </c>
      <c r="M197" s="118">
        <f>AVERAGE(M191:M196)</f>
        <v>25.102157641973349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33" t="s">
        <v>497</v>
      </c>
      <c r="B198" s="132">
        <v>40014</v>
      </c>
      <c r="C198" s="129">
        <f>SUMIF(Takings!$B:$B,'2009'!$B198,Takings!C:C)</f>
        <v>757.72</v>
      </c>
      <c r="D198" s="119">
        <f>SUMIF(Takings!$B:$B,'2009'!$B198,Takings!D:D)</f>
        <v>0</v>
      </c>
      <c r="E198" s="119">
        <f>SUMIF(Takings!$B:$B,'2009'!$B198,Takings!E:E)</f>
        <v>0</v>
      </c>
      <c r="F198" s="128">
        <f>SUMIF(Takings!$B:$B,'2009'!$B198,Takings!F:F)</f>
        <v>695.85</v>
      </c>
      <c r="G198" s="131">
        <f>SUMIF(Takings!$B:$B,'2009'!$B198,Takings!G:G)</f>
        <v>40</v>
      </c>
      <c r="H198" s="128">
        <f t="shared" ref="H198:H203" si="112">IFERROR(F198/G198,0)</f>
        <v>17.396250000000002</v>
      </c>
      <c r="I198" s="129">
        <f>SUMIF(Takings!$B:$B,'2009'!$B198,Takings!I:I)</f>
        <v>61.87</v>
      </c>
      <c r="J198" s="130">
        <f>SUMIF(Takings!$B:$B,'2009'!$B198,Takings!J:J)</f>
        <v>3</v>
      </c>
      <c r="K198" s="130">
        <f t="shared" ref="K198:K203" si="113">IFERROR(SUM(G198,J198),0)</f>
        <v>43</v>
      </c>
      <c r="L198" s="129">
        <f t="shared" ref="L198:L203" si="114">IFERROR(MEDIAN(I198/J198),0)</f>
        <v>20.623333333333331</v>
      </c>
      <c r="M198" s="128">
        <f t="shared" ref="M198:M203" si="115">IFERROR(SUM(F198,I198)/K198,0)</f>
        <v>17.621395348837211</v>
      </c>
      <c r="N198" s="127" t="str">
        <f>IF(VLOOKUP($B198,Takings!$B:$P,13,0)=0,"",VLOOKUP($B198,Takings!$B:$P,13,0))</f>
        <v/>
      </c>
      <c r="O198" s="126" t="str">
        <f>IF(VLOOKUP($B198,Takings!$B:$P,14,0)=0,"",VLOOKUP($B198,Takings!$B:$P,14,0))</f>
        <v/>
      </c>
      <c r="P198" s="125" t="str">
        <f>IF(VLOOKUP($B198,Takings!$B:$P,15,0)=0,"",VLOOKUP($B198,Takings!$B:$P,15,0))</f>
        <v/>
      </c>
    </row>
    <row r="199" spans="1:16" x14ac:dyDescent="0.35">
      <c r="A199" s="133" t="s">
        <v>497</v>
      </c>
      <c r="B199" s="132">
        <v>40015</v>
      </c>
      <c r="C199" s="129">
        <f>SUMIF(Takings!$B:$B,'2009'!$B199,Takings!C:C)</f>
        <v>674.1</v>
      </c>
      <c r="D199" s="119">
        <f>SUMIF(Takings!$B:$B,'2009'!$B199,Takings!D:D)</f>
        <v>0</v>
      </c>
      <c r="E199" s="119">
        <f>SUMIF(Takings!$B:$B,'2009'!$B199,Takings!E:E)</f>
        <v>0</v>
      </c>
      <c r="F199" s="128">
        <f>SUMIF(Takings!$B:$B,'2009'!$B199,Takings!F:F)</f>
        <v>603.35</v>
      </c>
      <c r="G199" s="131">
        <f>SUMIF(Takings!$B:$B,'2009'!$B199,Takings!G:G)</f>
        <v>38</v>
      </c>
      <c r="H199" s="128">
        <f t="shared" si="112"/>
        <v>15.877631578947369</v>
      </c>
      <c r="I199" s="129">
        <f>SUMIF(Takings!$B:$B,'2009'!$B199,Takings!I:I)</f>
        <v>70.75</v>
      </c>
      <c r="J199" s="130">
        <f>SUMIF(Takings!$B:$B,'2009'!$B199,Takings!J:J)</f>
        <v>4</v>
      </c>
      <c r="K199" s="130">
        <f t="shared" si="113"/>
        <v>42</v>
      </c>
      <c r="L199" s="129">
        <f t="shared" si="114"/>
        <v>17.6875</v>
      </c>
      <c r="M199" s="128">
        <f t="shared" si="115"/>
        <v>16.05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33" t="s">
        <v>497</v>
      </c>
      <c r="B200" s="132">
        <v>40016</v>
      </c>
      <c r="C200" s="129">
        <f>SUMIF(Takings!$B:$B,'2009'!$B200,Takings!C:C)</f>
        <v>1483.74</v>
      </c>
      <c r="D200" s="119">
        <f>SUMIF(Takings!$B:$B,'2009'!$B200,Takings!D:D)</f>
        <v>0</v>
      </c>
      <c r="E200" s="119">
        <f>SUMIF(Takings!$B:$B,'2009'!$B200,Takings!E:E)</f>
        <v>0</v>
      </c>
      <c r="F200" s="128">
        <f>SUMIF(Takings!$B:$B,'2009'!$B200,Takings!F:F)</f>
        <v>1079.6500000000001</v>
      </c>
      <c r="G200" s="131">
        <f>SUMIF(Takings!$B:$B,'2009'!$B200,Takings!G:G)</f>
        <v>48</v>
      </c>
      <c r="H200" s="128">
        <f t="shared" si="112"/>
        <v>22.492708333333336</v>
      </c>
      <c r="I200" s="129">
        <f>SUMIF(Takings!$B:$B,'2009'!$B200,Takings!I:I)</f>
        <v>404.09</v>
      </c>
      <c r="J200" s="130">
        <f>SUMIF(Takings!$B:$B,'2009'!$B200,Takings!J:J)</f>
        <v>5</v>
      </c>
      <c r="K200" s="130">
        <f t="shared" si="113"/>
        <v>53</v>
      </c>
      <c r="L200" s="129">
        <f t="shared" si="114"/>
        <v>80.817999999999998</v>
      </c>
      <c r="M200" s="128">
        <f t="shared" si="115"/>
        <v>27.995094339622643</v>
      </c>
      <c r="N200" s="127" t="str">
        <f>IF(VLOOKUP($B200,Takings!$B:$P,13,0)=0,"",VLOOKUP($B200,Takings!$B:$P,13,0))</f>
        <v/>
      </c>
      <c r="O200" s="126" t="str">
        <f>IF(VLOOKUP($B200,Takings!$B:$P,14,0)=0,"",VLOOKUP($B200,Takings!$B:$P,14,0))</f>
        <v/>
      </c>
      <c r="P200" s="125" t="str">
        <f>IF(VLOOKUP($B200,Takings!$B:$P,15,0)=0,"",VLOOKUP($B200,Takings!$B:$P,15,0))</f>
        <v/>
      </c>
    </row>
    <row r="201" spans="1:16" x14ac:dyDescent="0.35">
      <c r="A201" s="133" t="s">
        <v>497</v>
      </c>
      <c r="B201" s="132">
        <v>40017</v>
      </c>
      <c r="C201" s="129">
        <f>SUMIF(Takings!$B:$B,'2009'!$B201,Takings!C:C)</f>
        <v>1302.69</v>
      </c>
      <c r="D201" s="119">
        <f>SUMIF(Takings!$B:$B,'2009'!$B201,Takings!D:D)</f>
        <v>0</v>
      </c>
      <c r="E201" s="119">
        <f>SUMIF(Takings!$B:$B,'2009'!$B201,Takings!E:E)</f>
        <v>0</v>
      </c>
      <c r="F201" s="128">
        <f>SUMIF(Takings!$B:$B,'2009'!$B201,Takings!F:F)</f>
        <v>1184.4000000000001</v>
      </c>
      <c r="G201" s="131">
        <f>SUMIF(Takings!$B:$B,'2009'!$B201,Takings!G:G)</f>
        <v>49</v>
      </c>
      <c r="H201" s="128">
        <f t="shared" si="112"/>
        <v>24.171428571428574</v>
      </c>
      <c r="I201" s="129">
        <f>SUMIF(Takings!$B:$B,'2009'!$B201,Takings!I:I)</f>
        <v>118.19</v>
      </c>
      <c r="J201" s="130">
        <f>SUMIF(Takings!$B:$B,'2009'!$B201,Takings!J:J)</f>
        <v>3</v>
      </c>
      <c r="K201" s="130">
        <f t="shared" si="113"/>
        <v>52</v>
      </c>
      <c r="L201" s="129">
        <f t="shared" si="114"/>
        <v>39.396666666666668</v>
      </c>
      <c r="M201" s="128">
        <f t="shared" si="115"/>
        <v>25.049807692307695</v>
      </c>
      <c r="N201" s="127" t="str">
        <f>IF(VLOOKUP($B201,Takings!$B:$P,13,0)=0,"",VLOOKUP($B201,Takings!$B:$P,13,0))</f>
        <v/>
      </c>
      <c r="O201" s="126" t="str">
        <f>IF(VLOOKUP($B201,Takings!$B:$P,14,0)=0,"",VLOOKUP($B201,Takings!$B:$P,14,0))</f>
        <v/>
      </c>
      <c r="P201" s="125" t="str">
        <f>IF(VLOOKUP($B201,Takings!$B:$P,15,0)=0,"",VLOOKUP($B201,Takings!$B:$P,15,0))</f>
        <v/>
      </c>
    </row>
    <row r="202" spans="1:16" x14ac:dyDescent="0.35">
      <c r="A202" s="133" t="s">
        <v>497</v>
      </c>
      <c r="B202" s="132">
        <v>40018</v>
      </c>
      <c r="C202" s="129">
        <f>SUMIF(Takings!$B:$B,'2009'!$B202,Takings!C:C)</f>
        <v>2911.99</v>
      </c>
      <c r="D202" s="119">
        <f>SUMIF(Takings!$B:$B,'2009'!$B202,Takings!D:D)</f>
        <v>0</v>
      </c>
      <c r="E202" s="119">
        <f>SUMIF(Takings!$B:$B,'2009'!$B202,Takings!E:E)</f>
        <v>0</v>
      </c>
      <c r="F202" s="128">
        <f>SUMIF(Takings!$B:$B,'2009'!$B202,Takings!F:F)</f>
        <v>688.35</v>
      </c>
      <c r="G202" s="131">
        <f>SUMIF(Takings!$B:$B,'2009'!$B202,Takings!G:G)</f>
        <v>47</v>
      </c>
      <c r="H202" s="128">
        <f t="shared" si="112"/>
        <v>14.645744680851065</v>
      </c>
      <c r="I202" s="129">
        <f>SUMIF(Takings!$B:$B,'2009'!$B202,Takings!I:I)</f>
        <v>2223.64</v>
      </c>
      <c r="J202" s="130">
        <f>SUMIF(Takings!$B:$B,'2009'!$B202,Takings!J:J)</f>
        <v>11</v>
      </c>
      <c r="K202" s="130">
        <f t="shared" si="113"/>
        <v>58</v>
      </c>
      <c r="L202" s="129">
        <f t="shared" si="114"/>
        <v>202.14909090909089</v>
      </c>
      <c r="M202" s="128">
        <f t="shared" si="115"/>
        <v>50.206724137931033</v>
      </c>
      <c r="N202" s="127" t="str">
        <f>IF(VLOOKUP($B202,Takings!$B:$P,13,0)=0,"",VLOOKUP($B202,Takings!$B:$P,13,0))</f>
        <v/>
      </c>
      <c r="O202" s="126" t="str">
        <f>IF(VLOOKUP($B202,Takings!$B:$P,14,0)=0,"",VLOOKUP($B202,Takings!$B:$P,14,0))</f>
        <v/>
      </c>
      <c r="P202" s="125" t="str">
        <f>IF(VLOOKUP($B202,Takings!$B:$P,15,0)=0,"",VLOOKUP($B202,Takings!$B:$P,15,0))</f>
        <v/>
      </c>
    </row>
    <row r="203" spans="1:16" x14ac:dyDescent="0.35">
      <c r="A203" s="133" t="s">
        <v>497</v>
      </c>
      <c r="B203" s="132">
        <v>40019</v>
      </c>
      <c r="C203" s="129">
        <f>SUMIF(Takings!$B:$B,'2009'!$B203,Takings!C:C)</f>
        <v>1960.37</v>
      </c>
      <c r="D203" s="119">
        <f>SUMIF(Takings!$B:$B,'2009'!$B203,Takings!D:D)</f>
        <v>0</v>
      </c>
      <c r="E203" s="119">
        <f>SUMIF(Takings!$B:$B,'2009'!$B203,Takings!E:E)</f>
        <v>0</v>
      </c>
      <c r="F203" s="128">
        <f>SUMIF(Takings!$B:$B,'2009'!$B203,Takings!F:F)</f>
        <v>740.1</v>
      </c>
      <c r="G203" s="131">
        <f>SUMIF(Takings!$B:$B,'2009'!$B203,Takings!G:G)</f>
        <v>29</v>
      </c>
      <c r="H203" s="128">
        <f t="shared" si="112"/>
        <v>25.520689655172415</v>
      </c>
      <c r="I203" s="129">
        <f>SUMIF(Takings!$B:$B,'2009'!$B203,Takings!I:I)</f>
        <v>1270.27</v>
      </c>
      <c r="J203" s="130">
        <f>SUMIF(Takings!$B:$B,'2009'!$B203,Takings!J:J)</f>
        <v>16</v>
      </c>
      <c r="K203" s="130">
        <f t="shared" si="113"/>
        <v>45</v>
      </c>
      <c r="L203" s="129">
        <f t="shared" si="114"/>
        <v>79.391874999999999</v>
      </c>
      <c r="M203" s="128">
        <f t="shared" si="115"/>
        <v>44.674888888888887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40020</v>
      </c>
      <c r="C204" s="119">
        <f>SUM(C198:C203)</f>
        <v>9090.61</v>
      </c>
      <c r="D204" s="119">
        <f>VLOOKUP($B204,Takings!$B:$P,3,0)</f>
        <v>2978.91</v>
      </c>
      <c r="E204" s="122">
        <f>SUM(C204:D204)</f>
        <v>12069.52</v>
      </c>
      <c r="F204" s="118"/>
      <c r="G204" s="121">
        <f>SUM(G198:G203)</f>
        <v>251</v>
      </c>
      <c r="H204" s="118">
        <f>AVERAGE(H198:H203)</f>
        <v>20.017408803288795</v>
      </c>
      <c r="I204" s="119">
        <f>SUM(I198:I203)</f>
        <v>4148.8099999999995</v>
      </c>
      <c r="J204" s="120">
        <f>SUM(J198:J203)</f>
        <v>42</v>
      </c>
      <c r="K204" s="120">
        <f>SUM(G204,J204)</f>
        <v>293</v>
      </c>
      <c r="L204" s="119">
        <f>AVERAGE(L198:L203)</f>
        <v>73.34441098484848</v>
      </c>
      <c r="M204" s="118">
        <f>AVERAGE(M198:M203)</f>
        <v>30.266318401264581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ht="18" x14ac:dyDescent="0.35">
      <c r="A205" s="133" t="s">
        <v>503</v>
      </c>
      <c r="B205" s="132">
        <v>40021</v>
      </c>
      <c r="C205" s="129">
        <f>SUMIF(Takings!$B:$B,'2009'!$B205,Takings!C:C)</f>
        <v>716.63</v>
      </c>
      <c r="D205" s="119">
        <f>SUMIF(Takings!$B:$B,'2009'!$B205,Takings!D:D)</f>
        <v>0</v>
      </c>
      <c r="E205" s="119">
        <f>SUMIF(Takings!$B:$B,'2009'!$B205,Takings!E:E)</f>
        <v>0</v>
      </c>
      <c r="F205" s="128">
        <f>SUMIF(Takings!$B:$B,'2009'!$B205,Takings!F:F)</f>
        <v>499.65</v>
      </c>
      <c r="G205" s="131">
        <f>SUMIF(Takings!$B:$B,'2009'!$B205,Takings!G:G)</f>
        <v>36</v>
      </c>
      <c r="H205" s="128">
        <f t="shared" ref="H205:H210" si="116">IFERROR(F205/G205,0)</f>
        <v>13.879166666666666</v>
      </c>
      <c r="I205" s="129">
        <f>SUMIF(Takings!$B:$B,'2009'!$B205,Takings!I:I)</f>
        <v>216.98</v>
      </c>
      <c r="J205" s="130">
        <f>SUMIF(Takings!$B:$B,'2009'!$B205,Takings!J:J)</f>
        <v>7</v>
      </c>
      <c r="K205" s="130">
        <f t="shared" ref="K205:K210" si="117">IFERROR(SUM(G205,J205),0)</f>
        <v>43</v>
      </c>
      <c r="L205" s="129">
        <f t="shared" ref="L205:L210" si="118">IFERROR(MEDIAN(I205/J205),0)</f>
        <v>30.997142857142855</v>
      </c>
      <c r="M205" s="128">
        <f t="shared" ref="M205:M210" si="119">IFERROR(SUM(F205,I205)/K205,0)</f>
        <v>16.665813953488371</v>
      </c>
      <c r="N205" s="127" t="str">
        <f>IF(VLOOKUP($B205,Takings!$B:$P,13,0)=0,"",VLOOKUP($B205,Takings!$B:$P,13,0))</f>
        <v>Taken of GHB payment of $1575.51</v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33" t="s">
        <v>503</v>
      </c>
      <c r="B206" s="132">
        <v>40022</v>
      </c>
      <c r="C206" s="129">
        <f>SUMIF(Takings!$B:$B,'2009'!$B206,Takings!C:C)</f>
        <v>1049.74</v>
      </c>
      <c r="D206" s="119">
        <f>SUMIF(Takings!$B:$B,'2009'!$B206,Takings!D:D)</f>
        <v>0</v>
      </c>
      <c r="E206" s="119">
        <f>SUMIF(Takings!$B:$B,'2009'!$B206,Takings!E:E)</f>
        <v>0</v>
      </c>
      <c r="F206" s="128">
        <f>SUMIF(Takings!$B:$B,'2009'!$B206,Takings!F:F)</f>
        <v>614.65</v>
      </c>
      <c r="G206" s="131">
        <f>SUMIF(Takings!$B:$B,'2009'!$B206,Takings!G:G)</f>
        <v>47</v>
      </c>
      <c r="H206" s="128">
        <f t="shared" si="116"/>
        <v>13.077659574468084</v>
      </c>
      <c r="I206" s="129">
        <f>SUMIF(Takings!$B:$B,'2009'!$B206,Takings!I:I)</f>
        <v>435.09</v>
      </c>
      <c r="J206" s="130">
        <f>SUMIF(Takings!$B:$B,'2009'!$B206,Takings!J:J)</f>
        <v>6</v>
      </c>
      <c r="K206" s="130">
        <f t="shared" si="117"/>
        <v>53</v>
      </c>
      <c r="L206" s="129">
        <f t="shared" si="118"/>
        <v>72.515000000000001</v>
      </c>
      <c r="M206" s="128">
        <f t="shared" si="119"/>
        <v>19.806415094339624</v>
      </c>
      <c r="N206" s="127" t="str">
        <f>IF(VLOOKUP($B206,Takings!$B:$P,13,0)=0,"",VLOOKUP($B206,Takings!$B:$P,13,0))</f>
        <v/>
      </c>
      <c r="O206" s="126" t="str">
        <f>IF(VLOOKUP($B206,Takings!$B:$P,14,0)=0,"",VLOOKUP($B206,Takings!$B:$P,14,0))</f>
        <v/>
      </c>
      <c r="P206" s="125" t="str">
        <f>IF(VLOOKUP($B206,Takings!$B:$P,15,0)=0,"",VLOOKUP($B206,Takings!$B:$P,15,0))</f>
        <v/>
      </c>
    </row>
    <row r="207" spans="1:16" x14ac:dyDescent="0.35">
      <c r="A207" s="133" t="s">
        <v>503</v>
      </c>
      <c r="B207" s="132">
        <v>40023</v>
      </c>
      <c r="C207" s="129">
        <f>SUMIF(Takings!$B:$B,'2009'!$B207,Takings!C:C)</f>
        <v>1344.39</v>
      </c>
      <c r="D207" s="119">
        <f>SUMIF(Takings!$B:$B,'2009'!$B207,Takings!D:D)</f>
        <v>0</v>
      </c>
      <c r="E207" s="119">
        <f>SUMIF(Takings!$B:$B,'2009'!$B207,Takings!E:E)</f>
        <v>0</v>
      </c>
      <c r="F207" s="128">
        <f>SUMIF(Takings!$B:$B,'2009'!$B207,Takings!F:F)</f>
        <v>701.7</v>
      </c>
      <c r="G207" s="131">
        <f>SUMIF(Takings!$B:$B,'2009'!$B207,Takings!G:G)</f>
        <v>36</v>
      </c>
      <c r="H207" s="128">
        <f t="shared" si="116"/>
        <v>19.491666666666667</v>
      </c>
      <c r="I207" s="129">
        <f>SUMIF(Takings!$B:$B,'2009'!$B207,Takings!I:I)</f>
        <v>642.69000000000005</v>
      </c>
      <c r="J207" s="130">
        <f>SUMIF(Takings!$B:$B,'2009'!$B207,Takings!J:J)</f>
        <v>9</v>
      </c>
      <c r="K207" s="130">
        <f t="shared" si="117"/>
        <v>45</v>
      </c>
      <c r="L207" s="129">
        <f t="shared" si="118"/>
        <v>71.410000000000011</v>
      </c>
      <c r="M207" s="128">
        <f t="shared" si="119"/>
        <v>29.875333333333337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33" t="s">
        <v>503</v>
      </c>
      <c r="B208" s="132">
        <v>40024</v>
      </c>
      <c r="C208" s="129">
        <f>SUMIF(Takings!$B:$B,'2009'!$B208,Takings!C:C)</f>
        <v>860.25</v>
      </c>
      <c r="D208" s="119">
        <f>SUMIF(Takings!$B:$B,'2009'!$B208,Takings!D:D)</f>
        <v>0</v>
      </c>
      <c r="E208" s="119">
        <f>SUMIF(Takings!$B:$B,'2009'!$B208,Takings!E:E)</f>
        <v>0</v>
      </c>
      <c r="F208" s="128">
        <f>SUMIF(Takings!$B:$B,'2009'!$B208,Takings!F:F)</f>
        <v>773.55</v>
      </c>
      <c r="G208" s="131">
        <f>SUMIF(Takings!$B:$B,'2009'!$B208,Takings!G:G)</f>
        <v>50</v>
      </c>
      <c r="H208" s="128">
        <f t="shared" si="116"/>
        <v>15.470999999999998</v>
      </c>
      <c r="I208" s="129">
        <f>SUMIF(Takings!$B:$B,'2009'!$B208,Takings!I:I)</f>
        <v>86.7</v>
      </c>
      <c r="J208" s="130">
        <f>SUMIF(Takings!$B:$B,'2009'!$B208,Takings!J:J)</f>
        <v>3</v>
      </c>
      <c r="K208" s="130">
        <f t="shared" si="117"/>
        <v>53</v>
      </c>
      <c r="L208" s="129">
        <f t="shared" si="118"/>
        <v>28.900000000000002</v>
      </c>
      <c r="M208" s="128">
        <f t="shared" si="119"/>
        <v>16.231132075471699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33" t="s">
        <v>503</v>
      </c>
      <c r="B209" s="132">
        <v>40025</v>
      </c>
      <c r="C209" s="129">
        <f>SUMIF(Takings!$B:$B,'2009'!$B209,Takings!C:C)</f>
        <v>2293.62</v>
      </c>
      <c r="D209" s="119">
        <f>SUMIF(Takings!$B:$B,'2009'!$B209,Takings!D:D)</f>
        <v>0</v>
      </c>
      <c r="E209" s="119">
        <f>SUMIF(Takings!$B:$B,'2009'!$B209,Takings!E:E)</f>
        <v>0</v>
      </c>
      <c r="F209" s="128">
        <f>SUMIF(Takings!$B:$B,'2009'!$B209,Takings!F:F)</f>
        <v>795.2</v>
      </c>
      <c r="G209" s="131">
        <f>SUMIF(Takings!$B:$B,'2009'!$B209,Takings!G:G)</f>
        <v>43</v>
      </c>
      <c r="H209" s="128">
        <f t="shared" si="116"/>
        <v>18.493023255813956</v>
      </c>
      <c r="I209" s="129">
        <f>SUMIF(Takings!$B:$B,'2009'!$B209,Takings!I:I)</f>
        <v>1498.42</v>
      </c>
      <c r="J209" s="130">
        <f>SUMIF(Takings!$B:$B,'2009'!$B209,Takings!J:J)</f>
        <v>9</v>
      </c>
      <c r="K209" s="130">
        <f t="shared" si="117"/>
        <v>52</v>
      </c>
      <c r="L209" s="129">
        <f t="shared" si="118"/>
        <v>166.49111111111111</v>
      </c>
      <c r="M209" s="128">
        <f t="shared" si="119"/>
        <v>44.108076923076922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33" t="s">
        <v>503</v>
      </c>
      <c r="B210" s="132">
        <v>40026</v>
      </c>
      <c r="C210" s="129">
        <f>SUMIF(Takings!$B:$B,'2009'!$B210,Takings!C:C)</f>
        <v>1247.99</v>
      </c>
      <c r="D210" s="119">
        <f>SUMIF(Takings!$B:$B,'2009'!$B210,Takings!D:D)</f>
        <v>0</v>
      </c>
      <c r="E210" s="119">
        <f>SUMIF(Takings!$B:$B,'2009'!$B210,Takings!E:E)</f>
        <v>0</v>
      </c>
      <c r="F210" s="128">
        <f>SUMIF(Takings!$B:$B,'2009'!$B210,Takings!F:F)</f>
        <v>542</v>
      </c>
      <c r="G210" s="131">
        <f>SUMIF(Takings!$B:$B,'2009'!$B210,Takings!G:G)</f>
        <v>25</v>
      </c>
      <c r="H210" s="128">
        <f t="shared" si="116"/>
        <v>21.68</v>
      </c>
      <c r="I210" s="129">
        <f>SUMIF(Takings!$B:$B,'2009'!$B210,Takings!I:I)</f>
        <v>705.99</v>
      </c>
      <c r="J210" s="130">
        <f>SUMIF(Takings!$B:$B,'2009'!$B210,Takings!J:J)</f>
        <v>8</v>
      </c>
      <c r="K210" s="130">
        <f t="shared" si="117"/>
        <v>33</v>
      </c>
      <c r="L210" s="129">
        <f t="shared" si="118"/>
        <v>88.248750000000001</v>
      </c>
      <c r="M210" s="128">
        <f t="shared" si="119"/>
        <v>37.81787878787879</v>
      </c>
      <c r="N210" s="127" t="str">
        <f>IF(VLOOKUP($B210,Takings!$B:$P,13,0)=0,"",VLOOKUP($B210,Takings!$B:$P,13,0))</f>
        <v/>
      </c>
      <c r="O210" s="126" t="str">
        <f>IF(VLOOKUP($B210,Takings!$B:$P,14,0)=0,"",VLOOKUP($B210,Takings!$B:$P,14,0))</f>
        <v/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40027</v>
      </c>
      <c r="C211" s="119">
        <f>SUM(C205:C210)</f>
        <v>7512.62</v>
      </c>
      <c r="D211" s="119">
        <f>VLOOKUP($B211,Takings!$B:$P,3,0)</f>
        <v>2484.23</v>
      </c>
      <c r="E211" s="122">
        <f>SUM(C211:D211)</f>
        <v>9996.85</v>
      </c>
      <c r="F211" s="118"/>
      <c r="G211" s="121">
        <f>SUM(G205:G210)</f>
        <v>237</v>
      </c>
      <c r="H211" s="118">
        <f>AVERAGE(H205:H210)</f>
        <v>17.015419360602561</v>
      </c>
      <c r="I211" s="119">
        <f>SUM(I205:I210)</f>
        <v>3585.87</v>
      </c>
      <c r="J211" s="120">
        <f>SUM(J205:J210)</f>
        <v>42</v>
      </c>
      <c r="K211" s="120">
        <f>SUM(G211,J211)</f>
        <v>279</v>
      </c>
      <c r="L211" s="119">
        <f>AVERAGE(L205:L210)</f>
        <v>76.427000661375658</v>
      </c>
      <c r="M211" s="118">
        <f>AVERAGE(M205:M210)</f>
        <v>27.417441694598125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33" t="s">
        <v>505</v>
      </c>
      <c r="B212" s="132">
        <v>40028</v>
      </c>
      <c r="C212" s="129">
        <f>SUMIF(Takings!$B:$B,'2009'!$B212,Takings!C:C)</f>
        <v>668.67</v>
      </c>
      <c r="D212" s="119">
        <f>SUMIF(Takings!$B:$B,'2009'!$B212,Takings!D:D)</f>
        <v>0</v>
      </c>
      <c r="E212" s="119">
        <f>SUMIF(Takings!$B:$B,'2009'!$B212,Takings!E:E)</f>
        <v>0</v>
      </c>
      <c r="F212" s="128">
        <f>SUMIF(Takings!$B:$B,'2009'!$B212,Takings!F:F)</f>
        <v>450.3</v>
      </c>
      <c r="G212" s="131">
        <f>SUMIF(Takings!$B:$B,'2009'!$B212,Takings!G:G)</f>
        <v>34</v>
      </c>
      <c r="H212" s="128">
        <f t="shared" ref="H212:H217" si="120">IFERROR(F212/G212,0)</f>
        <v>13.244117647058824</v>
      </c>
      <c r="I212" s="129">
        <f>SUMIF(Takings!$B:$B,'2009'!$B212,Takings!I:I)</f>
        <v>218.37</v>
      </c>
      <c r="J212" s="130">
        <f>SUMIF(Takings!$B:$B,'2009'!$B212,Takings!J:J)</f>
        <v>5</v>
      </c>
      <c r="K212" s="130">
        <f t="shared" ref="K212:K217" si="121">IFERROR(SUM(G212,J212),0)</f>
        <v>39</v>
      </c>
      <c r="L212" s="129">
        <f t="shared" ref="L212:L217" si="122">IFERROR(MEDIAN(I212/J212),0)</f>
        <v>43.673999999999999</v>
      </c>
      <c r="M212" s="128">
        <f t="shared" ref="M212:M217" si="123">IFERROR(SUM(F212,I212)/K212,0)</f>
        <v>17.145384615384618</v>
      </c>
      <c r="N212" s="127" t="str">
        <f>IF(VLOOKUP($B212,Takings!$B:$P,13,0)=0,"",VLOOKUP($B212,Takings!$B:$P,13,0))</f>
        <v/>
      </c>
      <c r="O212" s="126">
        <f>IF(VLOOKUP($B212,Takings!$B:$P,14,0)=0,"",VLOOKUP($B212,Takings!$B:$P,14,0))</f>
        <v>0.1</v>
      </c>
      <c r="P212" s="125" t="str">
        <f>IF(VLOOKUP($B212,Takings!$B:$P,15,0)=0,"",VLOOKUP($B212,Takings!$B:$P,15,0))</f>
        <v/>
      </c>
    </row>
    <row r="213" spans="1:16" x14ac:dyDescent="0.35">
      <c r="A213" s="133" t="s">
        <v>505</v>
      </c>
      <c r="B213" s="132">
        <v>40029</v>
      </c>
      <c r="C213" s="129">
        <f>SUMIF(Takings!$B:$B,'2009'!$B213,Takings!C:C)</f>
        <v>1006.21</v>
      </c>
      <c r="D213" s="119">
        <f>SUMIF(Takings!$B:$B,'2009'!$B213,Takings!D:D)</f>
        <v>0</v>
      </c>
      <c r="E213" s="119">
        <f>SUMIF(Takings!$B:$B,'2009'!$B213,Takings!E:E)</f>
        <v>0</v>
      </c>
      <c r="F213" s="128">
        <f>SUMIF(Takings!$B:$B,'2009'!$B213,Takings!F:F)</f>
        <v>617.85</v>
      </c>
      <c r="G213" s="131">
        <f>SUMIF(Takings!$B:$B,'2009'!$B213,Takings!G:G)</f>
        <v>39</v>
      </c>
      <c r="H213" s="128">
        <f t="shared" si="120"/>
        <v>15.842307692307694</v>
      </c>
      <c r="I213" s="129">
        <f>SUMIF(Takings!$B:$B,'2009'!$B213,Takings!I:I)</f>
        <v>388.36</v>
      </c>
      <c r="J213" s="130">
        <f>SUMIF(Takings!$B:$B,'2009'!$B213,Takings!J:J)</f>
        <v>8</v>
      </c>
      <c r="K213" s="130">
        <f t="shared" si="121"/>
        <v>47</v>
      </c>
      <c r="L213" s="129">
        <f t="shared" si="122"/>
        <v>48.545000000000002</v>
      </c>
      <c r="M213" s="128">
        <f t="shared" si="123"/>
        <v>21.408723404255319</v>
      </c>
      <c r="N213" s="127" t="str">
        <f>IF(VLOOKUP($B213,Takings!$B:$P,13,0)=0,"",VLOOKUP($B213,Takings!$B:$P,13,0))</f>
        <v/>
      </c>
      <c r="O213" s="126">
        <f>IF(VLOOKUP($B213,Takings!$B:$P,14,0)=0,"",VLOOKUP($B213,Takings!$B:$P,14,0))</f>
        <v>-0.15</v>
      </c>
      <c r="P213" s="125" t="str">
        <f>IF(VLOOKUP($B213,Takings!$B:$P,15,0)=0,"",VLOOKUP($B213,Takings!$B:$P,15,0))</f>
        <v/>
      </c>
    </row>
    <row r="214" spans="1:16" x14ac:dyDescent="0.35">
      <c r="A214" s="133" t="s">
        <v>505</v>
      </c>
      <c r="B214" s="132">
        <v>40030</v>
      </c>
      <c r="C214" s="129">
        <f>SUMIF(Takings!$B:$B,'2009'!$B214,Takings!C:C)</f>
        <v>1179.6500000000001</v>
      </c>
      <c r="D214" s="119">
        <f>SUMIF(Takings!$B:$B,'2009'!$B214,Takings!D:D)</f>
        <v>0</v>
      </c>
      <c r="E214" s="119">
        <f>SUMIF(Takings!$B:$B,'2009'!$B214,Takings!E:E)</f>
        <v>0</v>
      </c>
      <c r="F214" s="128">
        <f>SUMIF(Takings!$B:$B,'2009'!$B214,Takings!F:F)</f>
        <v>705.2</v>
      </c>
      <c r="G214" s="131">
        <f>SUMIF(Takings!$B:$B,'2009'!$B214,Takings!G:G)</f>
        <v>36</v>
      </c>
      <c r="H214" s="128">
        <f t="shared" si="120"/>
        <v>19.588888888888889</v>
      </c>
      <c r="I214" s="129">
        <f>SUMIF(Takings!$B:$B,'2009'!$B214,Takings!I:I)</f>
        <v>474.45</v>
      </c>
      <c r="J214" s="130">
        <f>SUMIF(Takings!$B:$B,'2009'!$B214,Takings!J:J)</f>
        <v>5</v>
      </c>
      <c r="K214" s="130">
        <f t="shared" si="121"/>
        <v>41</v>
      </c>
      <c r="L214" s="129">
        <f t="shared" si="122"/>
        <v>94.89</v>
      </c>
      <c r="M214" s="128">
        <f t="shared" si="123"/>
        <v>28.771951219512196</v>
      </c>
      <c r="N214" s="127" t="str">
        <f>IF(VLOOKUP($B214,Takings!$B:$P,13,0)=0,"",VLOOKUP($B214,Takings!$B:$P,13,0))</f>
        <v/>
      </c>
      <c r="O214" s="126" t="str">
        <f>IF(VLOOKUP($B214,Takings!$B:$P,14,0)=0,"",VLOOKUP($B214,Takings!$B:$P,14,0))</f>
        <v/>
      </c>
      <c r="P214" s="125" t="str">
        <f>IF(VLOOKUP($B214,Takings!$B:$P,15,0)=0,"",VLOOKUP($B214,Takings!$B:$P,15,0))</f>
        <v/>
      </c>
    </row>
    <row r="215" spans="1:16" x14ac:dyDescent="0.35">
      <c r="A215" s="133" t="s">
        <v>505</v>
      </c>
      <c r="B215" s="132">
        <v>40031</v>
      </c>
      <c r="C215" s="129">
        <f>SUMIF(Takings!$B:$B,'2009'!$B215,Takings!C:C)</f>
        <v>1363.86</v>
      </c>
      <c r="D215" s="119">
        <f>SUMIF(Takings!$B:$B,'2009'!$B215,Takings!D:D)</f>
        <v>0</v>
      </c>
      <c r="E215" s="119">
        <f>SUMIF(Takings!$B:$B,'2009'!$B215,Takings!E:E)</f>
        <v>0</v>
      </c>
      <c r="F215" s="128">
        <f>SUMIF(Takings!$B:$B,'2009'!$B215,Takings!F:F)</f>
        <v>857.05</v>
      </c>
      <c r="G215" s="131">
        <f>SUMIF(Takings!$B:$B,'2009'!$B215,Takings!G:G)</f>
        <v>44</v>
      </c>
      <c r="H215" s="128">
        <f t="shared" si="120"/>
        <v>19.478409090909089</v>
      </c>
      <c r="I215" s="129">
        <f>SUMIF(Takings!$B:$B,'2009'!$B215,Takings!I:I)</f>
        <v>506.81</v>
      </c>
      <c r="J215" s="130">
        <f>SUMIF(Takings!$B:$B,'2009'!$B215,Takings!J:J)</f>
        <v>13</v>
      </c>
      <c r="K215" s="130">
        <f t="shared" si="121"/>
        <v>57</v>
      </c>
      <c r="L215" s="129">
        <f t="shared" si="122"/>
        <v>38.985384615384618</v>
      </c>
      <c r="M215" s="128">
        <f t="shared" si="123"/>
        <v>23.927368421052631</v>
      </c>
      <c r="N215" s="127" t="str">
        <f>IF(VLOOKUP($B215,Takings!$B:$P,13,0)=0,"",VLOOKUP($B215,Takings!$B:$P,13,0))</f>
        <v/>
      </c>
      <c r="O215" s="126" t="str">
        <f>IF(VLOOKUP($B215,Takings!$B:$P,14,0)=0,"",VLOOKUP($B215,Takings!$B:$P,14,0))</f>
        <v/>
      </c>
      <c r="P215" s="125" t="str">
        <f>IF(VLOOKUP($B215,Takings!$B:$P,15,0)=0,"",VLOOKUP($B215,Takings!$B:$P,15,0))</f>
        <v/>
      </c>
    </row>
    <row r="216" spans="1:16" x14ac:dyDescent="0.35">
      <c r="A216" s="133" t="s">
        <v>505</v>
      </c>
      <c r="B216" s="132">
        <v>40032</v>
      </c>
      <c r="C216" s="129">
        <f>SUMIF(Takings!$B:$B,'2009'!$B216,Takings!C:C)</f>
        <v>2454.59</v>
      </c>
      <c r="D216" s="119">
        <f>SUMIF(Takings!$B:$B,'2009'!$B216,Takings!D:D)</f>
        <v>0</v>
      </c>
      <c r="E216" s="119">
        <f>SUMIF(Takings!$B:$B,'2009'!$B216,Takings!E:E)</f>
        <v>0</v>
      </c>
      <c r="F216" s="128">
        <f>SUMIF(Takings!$B:$B,'2009'!$B216,Takings!F:F)</f>
        <v>1023.65</v>
      </c>
      <c r="G216" s="131">
        <f>SUMIF(Takings!$B:$B,'2009'!$B216,Takings!G:G)</f>
        <v>56</v>
      </c>
      <c r="H216" s="128">
        <f t="shared" si="120"/>
        <v>18.279464285714287</v>
      </c>
      <c r="I216" s="129">
        <f>SUMIF(Takings!$B:$B,'2009'!$B216,Takings!I:I)</f>
        <v>1430.94</v>
      </c>
      <c r="J216" s="130">
        <f>SUMIF(Takings!$B:$B,'2009'!$B216,Takings!J:J)</f>
        <v>8</v>
      </c>
      <c r="K216" s="130">
        <f t="shared" si="121"/>
        <v>64</v>
      </c>
      <c r="L216" s="129">
        <f t="shared" si="122"/>
        <v>178.86750000000001</v>
      </c>
      <c r="M216" s="128">
        <f t="shared" si="123"/>
        <v>38.352968750000002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33" t="s">
        <v>505</v>
      </c>
      <c r="B217" s="132">
        <v>40033</v>
      </c>
      <c r="C217" s="129">
        <f>SUMIF(Takings!$B:$B,'2009'!$B217,Takings!C:C)</f>
        <v>1042.27</v>
      </c>
      <c r="D217" s="119">
        <f>SUMIF(Takings!$B:$B,'2009'!$B217,Takings!D:D)</f>
        <v>0</v>
      </c>
      <c r="E217" s="119">
        <f>SUMIF(Takings!$B:$B,'2009'!$B217,Takings!E:E)</f>
        <v>0</v>
      </c>
      <c r="F217" s="128">
        <f>SUMIF(Takings!$B:$B,'2009'!$B217,Takings!F:F)</f>
        <v>661</v>
      </c>
      <c r="G217" s="131">
        <f>SUMIF(Takings!$B:$B,'2009'!$B217,Takings!G:G)</f>
        <v>29</v>
      </c>
      <c r="H217" s="128">
        <f t="shared" si="120"/>
        <v>22.793103448275861</v>
      </c>
      <c r="I217" s="129">
        <f>SUMIF(Takings!$B:$B,'2009'!$B217,Takings!I:I)</f>
        <v>381.34</v>
      </c>
      <c r="J217" s="130">
        <f>SUMIF(Takings!$B:$B,'2009'!$B217,Takings!J:J)</f>
        <v>6</v>
      </c>
      <c r="K217" s="130">
        <f t="shared" si="121"/>
        <v>35</v>
      </c>
      <c r="L217" s="129">
        <f t="shared" si="122"/>
        <v>63.556666666666665</v>
      </c>
      <c r="M217" s="128">
        <f t="shared" si="123"/>
        <v>29.781142857142854</v>
      </c>
      <c r="N217" s="127" t="str">
        <f>IF(VLOOKUP($B217,Takings!$B:$P,13,0)=0,"",VLOOKUP($B217,Takings!$B:$P,13,0))</f>
        <v/>
      </c>
      <c r="O217" s="126" t="str">
        <f>IF(VLOOKUP($B217,Takings!$B:$P,14,0)=0,"",VLOOKUP($B217,Takings!$B:$P,14,0))</f>
        <v/>
      </c>
      <c r="P217" s="125" t="str">
        <f>IF(VLOOKUP($B217,Takings!$B:$P,15,0)=0,"",VLOOKUP($B217,Takings!$B:$P,15,0))</f>
        <v/>
      </c>
    </row>
    <row r="218" spans="1:16" x14ac:dyDescent="0.35">
      <c r="A218" s="124"/>
      <c r="B218" s="123">
        <v>40034</v>
      </c>
      <c r="C218" s="119">
        <f>SUM(C212:C217)</f>
        <v>7715.25</v>
      </c>
      <c r="D218" s="119">
        <f>VLOOKUP($B218,Takings!$B:$P,3,0)</f>
        <v>2849.9</v>
      </c>
      <c r="E218" s="122">
        <f>SUM(C218:D218)</f>
        <v>10565.15</v>
      </c>
      <c r="F218" s="118"/>
      <c r="G218" s="121">
        <f>SUM(G212:G217)</f>
        <v>238</v>
      </c>
      <c r="H218" s="118">
        <f>AVERAGE(H212:H217)</f>
        <v>18.20438184219244</v>
      </c>
      <c r="I218" s="119">
        <f>SUM(I212:I217)</f>
        <v>3400.2700000000004</v>
      </c>
      <c r="J218" s="120">
        <f>SUM(J212:J217)</f>
        <v>45</v>
      </c>
      <c r="K218" s="120">
        <f>SUM(G218,J218)</f>
        <v>283</v>
      </c>
      <c r="L218" s="119">
        <f>AVERAGE(L212:L217)</f>
        <v>78.086425213675213</v>
      </c>
      <c r="M218" s="118">
        <f>AVERAGE(M212:M217)</f>
        <v>26.564589877891269</v>
      </c>
      <c r="N218" s="117" t="str">
        <f>IF(VLOOKUP($B218,Takings!$B:$P,13,0)=0,"",VLOOKUP($B218,Takings!$B:$P,13,0))</f>
        <v xml:space="preserve"> </v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43" t="s">
        <v>510</v>
      </c>
      <c r="B219" s="142">
        <v>40035</v>
      </c>
      <c r="C219" s="138">
        <f>SUMIF(Takings!$B:$B,'2009'!$B219,Takings!C:C)</f>
        <v>0</v>
      </c>
      <c r="D219" s="119">
        <f>SUMIF(Takings!$B:$B,'2009'!$B219,Takings!D:D)</f>
        <v>0</v>
      </c>
      <c r="E219" s="119">
        <f>SUMIF(Takings!$B:$B,'2009'!$B219,Takings!E:E)</f>
        <v>0</v>
      </c>
      <c r="F219" s="140">
        <f>SUMIF(Takings!$B:$B,'2009'!$B219,Takings!F:F)</f>
        <v>0</v>
      </c>
      <c r="G219" s="141">
        <f>SUMIF(Takings!$B:$B,'2009'!$B219,Takings!G:G)</f>
        <v>0</v>
      </c>
      <c r="H219" s="140">
        <f t="shared" ref="H219:H224" si="124">IFERROR(F219/G219,0)</f>
        <v>0</v>
      </c>
      <c r="I219" s="138">
        <f>SUMIF(Takings!$B:$B,'2009'!$B219,Takings!I:I)</f>
        <v>0</v>
      </c>
      <c r="J219" s="139">
        <f>SUMIF(Takings!$B:$B,'2009'!$B219,Takings!J:J)</f>
        <v>0</v>
      </c>
      <c r="K219" s="139">
        <f t="shared" ref="K219:K224" si="125">IFERROR(SUM(G219,J219),0)</f>
        <v>0</v>
      </c>
      <c r="L219" s="138">
        <f t="shared" ref="L219:L224" si="126">IFERROR(MEDIAN(I219/J219),0)</f>
        <v>0</v>
      </c>
      <c r="M219" s="140">
        <f t="shared" ref="M219:M224" si="127">IFERROR(SUM(F219,I219)/K219,0)</f>
        <v>0</v>
      </c>
      <c r="N219" s="137" t="str">
        <f>IF(VLOOKUP($B219,Takings!$B:$P,13,0)=0,"",VLOOKUP($B219,Takings!$B:$P,13,0))</f>
        <v>SHOW DAY</v>
      </c>
      <c r="O219" s="136" t="str">
        <f>IF(VLOOKUP($B219,Takings!$B:$P,14,0)=0,"",VLOOKUP($B219,Takings!$B:$P,14,0))</f>
        <v/>
      </c>
      <c r="P219" s="135" t="str">
        <f>IF(VLOOKUP($B219,Takings!$B:$P,15,0)=0,"",VLOOKUP($B219,Takings!$B:$P,15,0))</f>
        <v/>
      </c>
    </row>
    <row r="220" spans="1:16" x14ac:dyDescent="0.35">
      <c r="A220" s="133" t="s">
        <v>510</v>
      </c>
      <c r="B220" s="132">
        <v>40036</v>
      </c>
      <c r="C220" s="129">
        <f>SUMIF(Takings!$B:$B,'2009'!$B220,Takings!C:C)</f>
        <v>1811.34</v>
      </c>
      <c r="D220" s="119">
        <f>SUMIF(Takings!$B:$B,'2009'!$B220,Takings!D:D)</f>
        <v>0</v>
      </c>
      <c r="E220" s="119">
        <f>SUMIF(Takings!$B:$B,'2009'!$B220,Takings!E:E)</f>
        <v>0</v>
      </c>
      <c r="F220" s="128">
        <f>SUMIF(Takings!$B:$B,'2009'!$B220,Takings!F:F)</f>
        <v>937.5</v>
      </c>
      <c r="G220" s="131">
        <f>SUMIF(Takings!$B:$B,'2009'!$B220,Takings!G:G)</f>
        <v>62</v>
      </c>
      <c r="H220" s="128">
        <f t="shared" si="124"/>
        <v>15.120967741935484</v>
      </c>
      <c r="I220" s="129">
        <f>SUMIF(Takings!$B:$B,'2009'!$B220,Takings!I:I)</f>
        <v>873.84</v>
      </c>
      <c r="J220" s="130">
        <f>SUMIF(Takings!$B:$B,'2009'!$B220,Takings!J:J)</f>
        <v>9</v>
      </c>
      <c r="K220" s="130">
        <f t="shared" si="125"/>
        <v>71</v>
      </c>
      <c r="L220" s="129">
        <f t="shared" si="126"/>
        <v>97.093333333333334</v>
      </c>
      <c r="M220" s="128">
        <f t="shared" si="127"/>
        <v>25.511830985915495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33" t="s">
        <v>510</v>
      </c>
      <c r="B221" s="132">
        <v>40037</v>
      </c>
      <c r="C221" s="129">
        <f>SUMIF(Takings!$B:$B,'2009'!$B221,Takings!C:C)</f>
        <v>1128.44</v>
      </c>
      <c r="D221" s="119">
        <f>SUMIF(Takings!$B:$B,'2009'!$B221,Takings!D:D)</f>
        <v>0</v>
      </c>
      <c r="E221" s="119">
        <f>SUMIF(Takings!$B:$B,'2009'!$B221,Takings!E:E)</f>
        <v>0</v>
      </c>
      <c r="F221" s="128">
        <f>SUMIF(Takings!$B:$B,'2009'!$B221,Takings!F:F)</f>
        <v>864.3</v>
      </c>
      <c r="G221" s="131">
        <f>SUMIF(Takings!$B:$B,'2009'!$B221,Takings!G:G)</f>
        <v>39</v>
      </c>
      <c r="H221" s="128">
        <f t="shared" si="124"/>
        <v>22.161538461538459</v>
      </c>
      <c r="I221" s="129">
        <f>SUMIF(Takings!$B:$B,'2009'!$B221,Takings!I:I)</f>
        <v>264.14</v>
      </c>
      <c r="J221" s="130">
        <f>SUMIF(Takings!$B:$B,'2009'!$B221,Takings!J:J)</f>
        <v>7</v>
      </c>
      <c r="K221" s="130">
        <f t="shared" si="125"/>
        <v>46</v>
      </c>
      <c r="L221" s="129">
        <f t="shared" si="126"/>
        <v>37.734285714285711</v>
      </c>
      <c r="M221" s="128">
        <f t="shared" si="127"/>
        <v>24.531304347826087</v>
      </c>
      <c r="N221" s="127" t="str">
        <f>IF(VLOOKUP($B221,Takings!$B:$P,13,0)=0,"",VLOOKUP($B221,Takings!$B:$P,13,0))</f>
        <v/>
      </c>
      <c r="O221" s="126" t="str">
        <f>IF(VLOOKUP($B221,Takings!$B:$P,14,0)=0,"",VLOOKUP($B221,Takings!$B:$P,14,0))</f>
        <v/>
      </c>
      <c r="P221" s="125" t="str">
        <f>IF(VLOOKUP($B221,Takings!$B:$P,15,0)=0,"",VLOOKUP($B221,Takings!$B:$P,15,0))</f>
        <v/>
      </c>
    </row>
    <row r="222" spans="1:16" x14ac:dyDescent="0.35">
      <c r="A222" s="133" t="s">
        <v>510</v>
      </c>
      <c r="B222" s="132">
        <v>40038</v>
      </c>
      <c r="C222" s="129">
        <f>SUMIF(Takings!$B:$B,'2009'!$B222,Takings!C:C)</f>
        <v>906.69</v>
      </c>
      <c r="D222" s="119">
        <f>SUMIF(Takings!$B:$B,'2009'!$B222,Takings!D:D)</f>
        <v>0</v>
      </c>
      <c r="E222" s="119">
        <f>SUMIF(Takings!$B:$B,'2009'!$B222,Takings!E:E)</f>
        <v>0</v>
      </c>
      <c r="F222" s="128">
        <f>SUMIF(Takings!$B:$B,'2009'!$B222,Takings!F:F)</f>
        <v>641.15</v>
      </c>
      <c r="G222" s="131">
        <f>SUMIF(Takings!$B:$B,'2009'!$B222,Takings!G:G)</f>
        <v>37</v>
      </c>
      <c r="H222" s="128">
        <f t="shared" si="124"/>
        <v>17.328378378378378</v>
      </c>
      <c r="I222" s="129">
        <f>SUMIF(Takings!$B:$B,'2009'!$B222,Takings!I:I)</f>
        <v>265.54000000000002</v>
      </c>
      <c r="J222" s="130">
        <f>SUMIF(Takings!$B:$B,'2009'!$B222,Takings!J:J)</f>
        <v>5</v>
      </c>
      <c r="K222" s="130">
        <f t="shared" si="125"/>
        <v>42</v>
      </c>
      <c r="L222" s="129">
        <f t="shared" si="126"/>
        <v>53.108000000000004</v>
      </c>
      <c r="M222" s="128">
        <f t="shared" si="127"/>
        <v>21.587857142857143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33" t="s">
        <v>510</v>
      </c>
      <c r="B223" s="132">
        <v>40039</v>
      </c>
      <c r="C223" s="129">
        <f>SUMIF(Takings!$B:$B,'2009'!$B223,Takings!C:C)</f>
        <v>1635.61</v>
      </c>
      <c r="D223" s="119">
        <f>SUMIF(Takings!$B:$B,'2009'!$B223,Takings!D:D)</f>
        <v>0</v>
      </c>
      <c r="E223" s="119">
        <f>SUMIF(Takings!$B:$B,'2009'!$B223,Takings!E:E)</f>
        <v>0</v>
      </c>
      <c r="F223" s="128">
        <f>SUMIF(Takings!$B:$B,'2009'!$B223,Takings!F:F)</f>
        <v>896.4</v>
      </c>
      <c r="G223" s="131">
        <f>SUMIF(Takings!$B:$B,'2009'!$B223,Takings!G:G)</f>
        <v>49</v>
      </c>
      <c r="H223" s="128">
        <f t="shared" si="124"/>
        <v>18.293877551020408</v>
      </c>
      <c r="I223" s="129">
        <f>SUMIF(Takings!$B:$B,'2009'!$B223,Takings!I:I)</f>
        <v>739.21</v>
      </c>
      <c r="J223" s="130">
        <f>SUMIF(Takings!$B:$B,'2009'!$B223,Takings!J:J)</f>
        <v>8</v>
      </c>
      <c r="K223" s="130">
        <f t="shared" si="125"/>
        <v>57</v>
      </c>
      <c r="L223" s="129">
        <f t="shared" si="126"/>
        <v>92.401250000000005</v>
      </c>
      <c r="M223" s="128">
        <f t="shared" si="127"/>
        <v>28.694912280701757</v>
      </c>
      <c r="N223" s="127" t="str">
        <f>IF(VLOOKUP($B223,Takings!$B:$P,13,0)=0,"",VLOOKUP($B223,Takings!$B:$P,13,0))</f>
        <v/>
      </c>
      <c r="O223" s="126" t="str">
        <f>IF(VLOOKUP($B223,Takings!$B:$P,14,0)=0,"",VLOOKUP($B223,Takings!$B:$P,14,0))</f>
        <v/>
      </c>
      <c r="P223" s="125" t="str">
        <f>IF(VLOOKUP($B223,Takings!$B:$P,15,0)=0,"",VLOOKUP($B223,Takings!$B:$P,15,0))</f>
        <v/>
      </c>
    </row>
    <row r="224" spans="1:16" x14ac:dyDescent="0.35">
      <c r="A224" s="133" t="s">
        <v>510</v>
      </c>
      <c r="B224" s="132">
        <v>40040</v>
      </c>
      <c r="C224" s="129">
        <f>SUMIF(Takings!$B:$B,'2009'!$B224,Takings!C:C)</f>
        <v>1046.26</v>
      </c>
      <c r="D224" s="119">
        <f>SUMIF(Takings!$B:$B,'2009'!$B224,Takings!D:D)</f>
        <v>0</v>
      </c>
      <c r="E224" s="119">
        <f>SUMIF(Takings!$B:$B,'2009'!$B224,Takings!E:E)</f>
        <v>0</v>
      </c>
      <c r="F224" s="128">
        <f>SUMIF(Takings!$B:$B,'2009'!$B224,Takings!F:F)</f>
        <v>541.85</v>
      </c>
      <c r="G224" s="131">
        <f>SUMIF(Takings!$B:$B,'2009'!$B224,Takings!G:G)</f>
        <v>24</v>
      </c>
      <c r="H224" s="128">
        <f t="shared" si="124"/>
        <v>22.577083333333334</v>
      </c>
      <c r="I224" s="129">
        <f>SUMIF(Takings!$B:$B,'2009'!$B224,Takings!I:I)</f>
        <v>504.41</v>
      </c>
      <c r="J224" s="130">
        <f>SUMIF(Takings!$B:$B,'2009'!$B224,Takings!J:J)</f>
        <v>10</v>
      </c>
      <c r="K224" s="130">
        <f t="shared" si="125"/>
        <v>34</v>
      </c>
      <c r="L224" s="129">
        <f t="shared" si="126"/>
        <v>50.441000000000003</v>
      </c>
      <c r="M224" s="128">
        <f t="shared" si="127"/>
        <v>30.772352941176472</v>
      </c>
      <c r="N224" s="127" t="str">
        <f>IF(VLOOKUP($B224,Takings!$B:$P,13,0)=0,"",VLOOKUP($B224,Takings!$B:$P,13,0))</f>
        <v/>
      </c>
      <c r="O224" s="126" t="str">
        <f>IF(VLOOKUP($B224,Takings!$B:$P,14,0)=0,"",VLOOKUP($B224,Takings!$B:$P,14,0))</f>
        <v/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40041</v>
      </c>
      <c r="C225" s="119">
        <f>SUM(C219:C224)</f>
        <v>6528.34</v>
      </c>
      <c r="D225" s="119">
        <f>VLOOKUP($B225,Takings!$B:$P,3,0)</f>
        <v>2653.46</v>
      </c>
      <c r="E225" s="122">
        <f>SUM(C225:D225)</f>
        <v>9181.7999999999993</v>
      </c>
      <c r="F225" s="118"/>
      <c r="G225" s="121">
        <f>SUM(G219:G224)</f>
        <v>211</v>
      </c>
      <c r="H225" s="118">
        <f>AVERAGE(H219:H224)</f>
        <v>15.913640911034342</v>
      </c>
      <c r="I225" s="119">
        <f>SUM(I219:I224)</f>
        <v>2647.14</v>
      </c>
      <c r="J225" s="120">
        <f>SUM(J219:J224)</f>
        <v>39</v>
      </c>
      <c r="K225" s="120">
        <f>SUM(G225,J225)</f>
        <v>250</v>
      </c>
      <c r="L225" s="119">
        <f>AVERAGE(L219:L224)</f>
        <v>55.129644841269851</v>
      </c>
      <c r="M225" s="118">
        <f>AVERAGE(M219:M224)</f>
        <v>21.849709616412824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33" t="s">
        <v>514</v>
      </c>
      <c r="B226" s="132">
        <v>40042</v>
      </c>
      <c r="C226" s="129">
        <f>SUMIF(Takings!$B:$B,'2009'!$B226,Takings!C:C)</f>
        <v>974.07</v>
      </c>
      <c r="D226" s="119">
        <f>SUMIF(Takings!$B:$B,'2009'!$B226,Takings!D:D)</f>
        <v>0</v>
      </c>
      <c r="E226" s="119">
        <f>SUMIF(Takings!$B:$B,'2009'!$B226,Takings!E:E)</f>
        <v>0</v>
      </c>
      <c r="F226" s="128">
        <f>SUMIF(Takings!$B:$B,'2009'!$B226,Takings!F:F)</f>
        <v>571.9</v>
      </c>
      <c r="G226" s="131">
        <f>SUMIF(Takings!$B:$B,'2009'!$B226,Takings!G:G)</f>
        <v>33</v>
      </c>
      <c r="H226" s="128">
        <f t="shared" ref="H226:H231" si="128">IFERROR(F226/G226,0)</f>
        <v>17.330303030303028</v>
      </c>
      <c r="I226" s="129">
        <f>SUMIF(Takings!$B:$B,'2009'!$B226,Takings!I:I)</f>
        <v>402.17</v>
      </c>
      <c r="J226" s="130">
        <f>SUMIF(Takings!$B:$B,'2009'!$B226,Takings!J:J)</f>
        <v>6</v>
      </c>
      <c r="K226" s="130">
        <f t="shared" ref="K226:K231" si="129">IFERROR(SUM(G226,J226),0)</f>
        <v>39</v>
      </c>
      <c r="L226" s="129">
        <f t="shared" ref="L226:L231" si="130">IFERROR(MEDIAN(I226/J226),0)</f>
        <v>67.028333333333336</v>
      </c>
      <c r="M226" s="128">
        <f t="shared" ref="M226:M231" si="131">IFERROR(SUM(F226,I226)/K226,0)</f>
        <v>24.976153846153846</v>
      </c>
      <c r="N226" s="127" t="str">
        <f>IF(VLOOKUP($B226,Takings!$B:$P,13,0)=0,"",VLOOKUP($B226,Takings!$B:$P,13,0))</f>
        <v/>
      </c>
      <c r="O226" s="126">
        <f>IF(VLOOKUP($B226,Takings!$B:$P,14,0)=0,"",VLOOKUP($B226,Takings!$B:$P,14,0))</f>
        <v>0.1</v>
      </c>
      <c r="P226" s="125" t="str">
        <f>IF(VLOOKUP($B226,Takings!$B:$P,15,0)=0,"",VLOOKUP($B226,Takings!$B:$P,15,0))</f>
        <v/>
      </c>
    </row>
    <row r="227" spans="1:16" x14ac:dyDescent="0.35">
      <c r="A227" s="133" t="s">
        <v>514</v>
      </c>
      <c r="B227" s="132">
        <v>40043</v>
      </c>
      <c r="C227" s="129">
        <f>SUMIF(Takings!$B:$B,'2009'!$B227,Takings!C:C)</f>
        <v>804.31</v>
      </c>
      <c r="D227" s="119">
        <f>SUMIF(Takings!$B:$B,'2009'!$B227,Takings!D:D)</f>
        <v>0</v>
      </c>
      <c r="E227" s="119">
        <f>SUMIF(Takings!$B:$B,'2009'!$B227,Takings!E:E)</f>
        <v>0</v>
      </c>
      <c r="F227" s="128">
        <f>SUMIF(Takings!$B:$B,'2009'!$B227,Takings!F:F)</f>
        <v>380.4</v>
      </c>
      <c r="G227" s="131">
        <f>SUMIF(Takings!$B:$B,'2009'!$B227,Takings!G:G)</f>
        <v>29</v>
      </c>
      <c r="H227" s="128">
        <f t="shared" si="128"/>
        <v>13.117241379310345</v>
      </c>
      <c r="I227" s="129">
        <f>SUMIF(Takings!$B:$B,'2009'!$B227,Takings!I:I)</f>
        <v>423.91</v>
      </c>
      <c r="J227" s="130">
        <f>SUMIF(Takings!$B:$B,'2009'!$B227,Takings!J:J)</f>
        <v>5</v>
      </c>
      <c r="K227" s="130">
        <f t="shared" si="129"/>
        <v>34</v>
      </c>
      <c r="L227" s="129">
        <f t="shared" si="130"/>
        <v>84.782000000000011</v>
      </c>
      <c r="M227" s="128">
        <f t="shared" si="131"/>
        <v>23.656176470588235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33" t="s">
        <v>514</v>
      </c>
      <c r="B228" s="132">
        <v>40044</v>
      </c>
      <c r="C228" s="129">
        <f>SUMIF(Takings!$B:$B,'2009'!$B228,Takings!C:C)</f>
        <v>1068.54</v>
      </c>
      <c r="D228" s="119">
        <f>SUMIF(Takings!$B:$B,'2009'!$B228,Takings!D:D)</f>
        <v>0</v>
      </c>
      <c r="E228" s="119">
        <f>SUMIF(Takings!$B:$B,'2009'!$B228,Takings!E:E)</f>
        <v>0</v>
      </c>
      <c r="F228" s="128">
        <f>SUMIF(Takings!$B:$B,'2009'!$B228,Takings!F:F)</f>
        <v>729.65</v>
      </c>
      <c r="G228" s="131">
        <f>SUMIF(Takings!$B:$B,'2009'!$B228,Takings!G:G)</f>
        <v>35</v>
      </c>
      <c r="H228" s="128">
        <f t="shared" si="128"/>
        <v>20.847142857142856</v>
      </c>
      <c r="I228" s="129">
        <f>SUMIF(Takings!$B:$B,'2009'!$B228,Takings!I:I)</f>
        <v>338.89</v>
      </c>
      <c r="J228" s="130">
        <f>SUMIF(Takings!$B:$B,'2009'!$B228,Takings!J:J)</f>
        <v>9</v>
      </c>
      <c r="K228" s="130">
        <f t="shared" si="129"/>
        <v>44</v>
      </c>
      <c r="L228" s="129">
        <f t="shared" si="130"/>
        <v>37.654444444444444</v>
      </c>
      <c r="M228" s="128">
        <f t="shared" si="131"/>
        <v>24.285</v>
      </c>
      <c r="N228" s="127" t="str">
        <f>IF(VLOOKUP($B228,Takings!$B:$P,13,0)=0,"",VLOOKUP($B228,Takings!$B:$P,13,0))</f>
        <v/>
      </c>
      <c r="O228" s="126">
        <f>IF(VLOOKUP($B228,Takings!$B:$P,14,0)=0,"",VLOOKUP($B228,Takings!$B:$P,14,0))</f>
        <v>-15.25</v>
      </c>
      <c r="P228" s="125" t="str">
        <f>IF(VLOOKUP($B228,Takings!$B:$P,15,0)=0,"",VLOOKUP($B228,Takings!$B:$P,15,0))</f>
        <v/>
      </c>
    </row>
    <row r="229" spans="1:16" x14ac:dyDescent="0.35">
      <c r="A229" s="133" t="s">
        <v>514</v>
      </c>
      <c r="B229" s="132">
        <v>40045</v>
      </c>
      <c r="C229" s="129">
        <f>SUMIF(Takings!$B:$B,'2009'!$B229,Takings!C:C)</f>
        <v>1276.71</v>
      </c>
      <c r="D229" s="119">
        <f>SUMIF(Takings!$B:$B,'2009'!$B229,Takings!D:D)</f>
        <v>0</v>
      </c>
      <c r="E229" s="119">
        <f>SUMIF(Takings!$B:$B,'2009'!$B229,Takings!E:E)</f>
        <v>0</v>
      </c>
      <c r="F229" s="128">
        <f>SUMIF(Takings!$B:$B,'2009'!$B229,Takings!F:F)</f>
        <v>923.6</v>
      </c>
      <c r="G229" s="131">
        <f>SUMIF(Takings!$B:$B,'2009'!$B229,Takings!G:G)</f>
        <v>48</v>
      </c>
      <c r="H229" s="128">
        <f t="shared" si="128"/>
        <v>19.241666666666667</v>
      </c>
      <c r="I229" s="129">
        <f>SUMIF(Takings!$B:$B,'2009'!$B229,Takings!I:I)</f>
        <v>353.19</v>
      </c>
      <c r="J229" s="130">
        <f>SUMIF(Takings!$B:$B,'2009'!$B229,Takings!J:J)</f>
        <v>9</v>
      </c>
      <c r="K229" s="130">
        <f t="shared" si="129"/>
        <v>57</v>
      </c>
      <c r="L229" s="129">
        <f t="shared" si="130"/>
        <v>39.243333333333332</v>
      </c>
      <c r="M229" s="128">
        <f t="shared" si="131"/>
        <v>22.399824561403509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33" t="s">
        <v>514</v>
      </c>
      <c r="B230" s="132">
        <v>40046</v>
      </c>
      <c r="C230" s="129">
        <f>SUMIF(Takings!$B:$B,'2009'!$B230,Takings!C:C)</f>
        <v>3717.34</v>
      </c>
      <c r="D230" s="119">
        <f>SUMIF(Takings!$B:$B,'2009'!$B230,Takings!D:D)</f>
        <v>0</v>
      </c>
      <c r="E230" s="119">
        <f>SUMIF(Takings!$B:$B,'2009'!$B230,Takings!E:E)</f>
        <v>0</v>
      </c>
      <c r="F230" s="128">
        <f>SUMIF(Takings!$B:$B,'2009'!$B230,Takings!F:F)</f>
        <v>1372.55</v>
      </c>
      <c r="G230" s="131">
        <f>SUMIF(Takings!$B:$B,'2009'!$B230,Takings!G:G)</f>
        <v>57</v>
      </c>
      <c r="H230" s="128">
        <f t="shared" si="128"/>
        <v>24.079824561403509</v>
      </c>
      <c r="I230" s="129">
        <f>SUMIF(Takings!$B:$B,'2009'!$B230,Takings!I:I)</f>
        <v>2344.79</v>
      </c>
      <c r="J230" s="130">
        <f>SUMIF(Takings!$B:$B,'2009'!$B230,Takings!J:J)</f>
        <v>10</v>
      </c>
      <c r="K230" s="130">
        <f t="shared" si="129"/>
        <v>67</v>
      </c>
      <c r="L230" s="129">
        <f t="shared" si="130"/>
        <v>234.47899999999998</v>
      </c>
      <c r="M230" s="128">
        <f t="shared" si="131"/>
        <v>55.48268656716418</v>
      </c>
      <c r="N230" s="127" t="str">
        <f>IF(VLOOKUP($B230,Takings!$B:$P,13,0)=0,"",VLOOKUP($B230,Takings!$B:$P,13,0))</f>
        <v/>
      </c>
      <c r="O230" s="126">
        <f>IF(VLOOKUP($B230,Takings!$B:$P,14,0)=0,"",VLOOKUP($B230,Takings!$B:$P,14,0))</f>
        <v>0.05</v>
      </c>
      <c r="P230" s="125" t="str">
        <f>IF(VLOOKUP($B230,Takings!$B:$P,15,0)=0,"",VLOOKUP($B230,Takings!$B:$P,15,0))</f>
        <v/>
      </c>
    </row>
    <row r="231" spans="1:16" x14ac:dyDescent="0.35">
      <c r="A231" s="133" t="s">
        <v>514</v>
      </c>
      <c r="B231" s="132">
        <v>40047</v>
      </c>
      <c r="C231" s="129">
        <f>SUMIF(Takings!$B:$B,'2009'!$B231,Takings!C:C)</f>
        <v>1203.8399999999999</v>
      </c>
      <c r="D231" s="119">
        <f>SUMIF(Takings!$B:$B,'2009'!$B231,Takings!D:D)</f>
        <v>0</v>
      </c>
      <c r="E231" s="119">
        <f>SUMIF(Takings!$B:$B,'2009'!$B231,Takings!E:E)</f>
        <v>0</v>
      </c>
      <c r="F231" s="128">
        <f>SUMIF(Takings!$B:$B,'2009'!$B231,Takings!F:F)</f>
        <v>683.95</v>
      </c>
      <c r="G231" s="131">
        <f>SUMIF(Takings!$B:$B,'2009'!$B231,Takings!G:G)</f>
        <v>30</v>
      </c>
      <c r="H231" s="128">
        <f t="shared" si="128"/>
        <v>22.798333333333336</v>
      </c>
      <c r="I231" s="129">
        <f>SUMIF(Takings!$B:$B,'2009'!$B231,Takings!I:I)</f>
        <v>519.89</v>
      </c>
      <c r="J231" s="130">
        <f>SUMIF(Takings!$B:$B,'2009'!$B231,Takings!J:J)</f>
        <v>9</v>
      </c>
      <c r="K231" s="130">
        <f t="shared" si="129"/>
        <v>39</v>
      </c>
      <c r="L231" s="129">
        <f t="shared" si="130"/>
        <v>57.765555555555551</v>
      </c>
      <c r="M231" s="128">
        <f t="shared" si="131"/>
        <v>30.867692307692312</v>
      </c>
      <c r="N231" s="127" t="str">
        <f>IF(VLOOKUP($B231,Takings!$B:$P,13,0)=0,"",VLOOKUP($B231,Takings!$B:$P,13,0))</f>
        <v/>
      </c>
      <c r="O231" s="126" t="str">
        <f>IF(VLOOKUP($B231,Takings!$B:$P,14,0)=0,"",VLOOKUP($B231,Takings!$B:$P,14,0))</f>
        <v/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40048</v>
      </c>
      <c r="C232" s="119">
        <f>SUM(C226:C231)</f>
        <v>9044.81</v>
      </c>
      <c r="D232" s="119">
        <f>VLOOKUP($B232,Takings!$B:$P,3,0)</f>
        <v>3636.33</v>
      </c>
      <c r="E232" s="122">
        <f>SUM(C232:D232)</f>
        <v>12681.14</v>
      </c>
      <c r="F232" s="118"/>
      <c r="G232" s="121">
        <f>SUM(G226:G231)</f>
        <v>232</v>
      </c>
      <c r="H232" s="118">
        <f>AVERAGE(H226:H231)</f>
        <v>19.569085304693292</v>
      </c>
      <c r="I232" s="119">
        <f>SUM(I226:I231)</f>
        <v>4382.84</v>
      </c>
      <c r="J232" s="120">
        <f>SUM(J226:J231)</f>
        <v>48</v>
      </c>
      <c r="K232" s="120">
        <f>SUM(G232,J232)</f>
        <v>280</v>
      </c>
      <c r="L232" s="119">
        <f>AVERAGE(L226:L231)</f>
        <v>86.825444444444443</v>
      </c>
      <c r="M232" s="118">
        <f>AVERAGE(M226:M231)</f>
        <v>30.277922292167016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33" t="s">
        <v>517</v>
      </c>
      <c r="B233" s="132">
        <v>40049</v>
      </c>
      <c r="C233" s="129">
        <f>SUMIF(Takings!$B:$B,'2009'!$B233,Takings!C:C)</f>
        <v>589.91999999999996</v>
      </c>
      <c r="D233" s="119">
        <f>SUMIF(Takings!$B:$B,'2009'!$B233,Takings!D:D)</f>
        <v>0</v>
      </c>
      <c r="E233" s="119">
        <f>SUMIF(Takings!$B:$B,'2009'!$B233,Takings!E:E)</f>
        <v>0</v>
      </c>
      <c r="F233" s="128">
        <f>SUMIF(Takings!$B:$B,'2009'!$B233,Takings!F:F)</f>
        <v>379.4</v>
      </c>
      <c r="G233" s="131">
        <f>SUMIF(Takings!$B:$B,'2009'!$B233,Takings!G:G)</f>
        <v>28</v>
      </c>
      <c r="H233" s="128">
        <f t="shared" ref="H233:H238" si="132">IFERROR(F233/G233,0)</f>
        <v>13.549999999999999</v>
      </c>
      <c r="I233" s="129">
        <f>SUMIF(Takings!$B:$B,'2009'!$B233,Takings!I:I)</f>
        <v>210.52</v>
      </c>
      <c r="J233" s="130">
        <f>SUMIF(Takings!$B:$B,'2009'!$B233,Takings!J:J)</f>
        <v>7</v>
      </c>
      <c r="K233" s="130">
        <f t="shared" ref="K233:K238" si="133">IFERROR(SUM(G233,J233),0)</f>
        <v>35</v>
      </c>
      <c r="L233" s="129">
        <f t="shared" ref="L233:L238" si="134">IFERROR(MEDIAN(I233/J233),0)</f>
        <v>30.074285714285715</v>
      </c>
      <c r="M233" s="128">
        <f t="shared" ref="M233:M238" si="135">IFERROR(SUM(F233,I233)/K233,0)</f>
        <v>16.854857142857142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33" t="s">
        <v>517</v>
      </c>
      <c r="B234" s="132">
        <v>40050</v>
      </c>
      <c r="C234" s="129">
        <f>SUMIF(Takings!$B:$B,'2009'!$B234,Takings!C:C)</f>
        <v>564.6</v>
      </c>
      <c r="D234" s="119">
        <f>SUMIF(Takings!$B:$B,'2009'!$B234,Takings!D:D)</f>
        <v>0</v>
      </c>
      <c r="E234" s="119">
        <f>SUMIF(Takings!$B:$B,'2009'!$B234,Takings!E:E)</f>
        <v>0</v>
      </c>
      <c r="F234" s="128">
        <f>SUMIF(Takings!$B:$B,'2009'!$B234,Takings!F:F)</f>
        <v>472.3</v>
      </c>
      <c r="G234" s="131">
        <f>SUMIF(Takings!$B:$B,'2009'!$B234,Takings!G:G)</f>
        <v>37</v>
      </c>
      <c r="H234" s="128">
        <f t="shared" si="132"/>
        <v>12.764864864864865</v>
      </c>
      <c r="I234" s="129">
        <f>SUMIF(Takings!$B:$B,'2009'!$B234,Takings!I:I)</f>
        <v>92.3</v>
      </c>
      <c r="J234" s="130">
        <f>SUMIF(Takings!$B:$B,'2009'!$B234,Takings!J:J)</f>
        <v>2</v>
      </c>
      <c r="K234" s="130">
        <f t="shared" si="133"/>
        <v>39</v>
      </c>
      <c r="L234" s="129">
        <f t="shared" si="134"/>
        <v>46.15</v>
      </c>
      <c r="M234" s="128">
        <f t="shared" si="135"/>
        <v>14.476923076923077</v>
      </c>
      <c r="N234" s="127" t="str">
        <f>IF(VLOOKUP($B234,Takings!$B:$P,13,0)=0,"",VLOOKUP($B234,Takings!$B:$P,13,0))</f>
        <v/>
      </c>
      <c r="O234" s="126">
        <f>IF(VLOOKUP($B234,Takings!$B:$P,14,0)=0,"",VLOOKUP($B234,Takings!$B:$P,14,0))</f>
        <v>0.1</v>
      </c>
      <c r="P234" s="125" t="str">
        <f>IF(VLOOKUP($B234,Takings!$B:$P,15,0)=0,"",VLOOKUP($B234,Takings!$B:$P,15,0))</f>
        <v/>
      </c>
    </row>
    <row r="235" spans="1:16" x14ac:dyDescent="0.35">
      <c r="A235" s="133" t="s">
        <v>517</v>
      </c>
      <c r="B235" s="132">
        <v>40051</v>
      </c>
      <c r="C235" s="129">
        <f>SUMIF(Takings!$B:$B,'2009'!$B235,Takings!C:C)</f>
        <v>1290.77</v>
      </c>
      <c r="D235" s="119">
        <f>SUMIF(Takings!$B:$B,'2009'!$B235,Takings!D:D)</f>
        <v>0</v>
      </c>
      <c r="E235" s="119">
        <f>SUMIF(Takings!$B:$B,'2009'!$B235,Takings!E:E)</f>
        <v>0</v>
      </c>
      <c r="F235" s="128">
        <f>SUMIF(Takings!$B:$B,'2009'!$B235,Takings!F:F)</f>
        <v>572.20000000000005</v>
      </c>
      <c r="G235" s="131">
        <f>SUMIF(Takings!$B:$B,'2009'!$B235,Takings!G:G)</f>
        <v>29</v>
      </c>
      <c r="H235" s="128">
        <f t="shared" si="132"/>
        <v>19.731034482758623</v>
      </c>
      <c r="I235" s="129">
        <f>SUMIF(Takings!$B:$B,'2009'!$B235,Takings!I:I)</f>
        <v>718.57</v>
      </c>
      <c r="J235" s="130">
        <f>SUMIF(Takings!$B:$B,'2009'!$B235,Takings!J:J)</f>
        <v>6</v>
      </c>
      <c r="K235" s="130">
        <f t="shared" si="133"/>
        <v>35</v>
      </c>
      <c r="L235" s="129">
        <f t="shared" si="134"/>
        <v>119.76166666666667</v>
      </c>
      <c r="M235" s="128">
        <f t="shared" si="135"/>
        <v>36.87914285714286</v>
      </c>
      <c r="N235" s="127" t="str">
        <f>IF(VLOOKUP($B235,Takings!$B:$P,13,0)=0,"",VLOOKUP($B235,Takings!$B:$P,13,0))</f>
        <v/>
      </c>
      <c r="O235" s="126">
        <f>IF(VLOOKUP($B235,Takings!$B:$P,14,0)=0,"",VLOOKUP($B235,Takings!$B:$P,14,0))</f>
        <v>-1.85</v>
      </c>
      <c r="P235" s="125" t="str">
        <f>IF(VLOOKUP($B235,Takings!$B:$P,15,0)=0,"",VLOOKUP($B235,Takings!$B:$P,15,0))</f>
        <v/>
      </c>
    </row>
    <row r="236" spans="1:16" x14ac:dyDescent="0.35">
      <c r="A236" s="133" t="s">
        <v>517</v>
      </c>
      <c r="B236" s="132">
        <v>40052</v>
      </c>
      <c r="C236" s="129">
        <f>SUMIF(Takings!$B:$B,'2009'!$B236,Takings!C:C)</f>
        <v>792.68</v>
      </c>
      <c r="D236" s="119">
        <f>SUMIF(Takings!$B:$B,'2009'!$B236,Takings!D:D)</f>
        <v>0</v>
      </c>
      <c r="E236" s="119">
        <f>SUMIF(Takings!$B:$B,'2009'!$B236,Takings!E:E)</f>
        <v>0</v>
      </c>
      <c r="F236" s="128">
        <f>SUMIF(Takings!$B:$B,'2009'!$B236,Takings!F:F)</f>
        <v>639.70000000000005</v>
      </c>
      <c r="G236" s="131">
        <f>SUMIF(Takings!$B:$B,'2009'!$B236,Takings!G:G)</f>
        <v>42</v>
      </c>
      <c r="H236" s="128">
        <f t="shared" si="132"/>
        <v>15.230952380952383</v>
      </c>
      <c r="I236" s="129">
        <f>SUMIF(Takings!$B:$B,'2009'!$B236,Takings!I:I)</f>
        <v>152.97999999999999</v>
      </c>
      <c r="J236" s="130">
        <f>SUMIF(Takings!$B:$B,'2009'!$B236,Takings!J:J)</f>
        <v>4</v>
      </c>
      <c r="K236" s="130">
        <f t="shared" si="133"/>
        <v>46</v>
      </c>
      <c r="L236" s="129">
        <f t="shared" si="134"/>
        <v>38.244999999999997</v>
      </c>
      <c r="M236" s="128">
        <f t="shared" si="135"/>
        <v>17.232173913043479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33" t="s">
        <v>517</v>
      </c>
      <c r="B237" s="132">
        <v>40053</v>
      </c>
      <c r="C237" s="129">
        <f>SUMIF(Takings!$B:$B,'2009'!$B237,Takings!C:C)</f>
        <v>2324.39</v>
      </c>
      <c r="D237" s="119">
        <f>SUMIF(Takings!$B:$B,'2009'!$B237,Takings!D:D)</f>
        <v>0</v>
      </c>
      <c r="E237" s="119">
        <f>SUMIF(Takings!$B:$B,'2009'!$B237,Takings!E:E)</f>
        <v>0</v>
      </c>
      <c r="F237" s="128">
        <f>SUMIF(Takings!$B:$B,'2009'!$B237,Takings!F:F)</f>
        <v>698.2</v>
      </c>
      <c r="G237" s="131">
        <f>SUMIF(Takings!$B:$B,'2009'!$B237,Takings!G:G)</f>
        <v>38</v>
      </c>
      <c r="H237" s="128">
        <f t="shared" si="132"/>
        <v>18.373684210526317</v>
      </c>
      <c r="I237" s="129">
        <f>SUMIF(Takings!$B:$B,'2009'!$B237,Takings!I:I)</f>
        <v>1626.19</v>
      </c>
      <c r="J237" s="130">
        <f>SUMIF(Takings!$B:$B,'2009'!$B237,Takings!J:J)</f>
        <v>13</v>
      </c>
      <c r="K237" s="130">
        <f t="shared" si="133"/>
        <v>51</v>
      </c>
      <c r="L237" s="129">
        <f t="shared" si="134"/>
        <v>125.09153846153846</v>
      </c>
      <c r="M237" s="128">
        <f t="shared" si="135"/>
        <v>45.57627450980393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ht="18" x14ac:dyDescent="0.35">
      <c r="A238" s="133" t="s">
        <v>517</v>
      </c>
      <c r="B238" s="132">
        <v>40054</v>
      </c>
      <c r="C238" s="129">
        <f>SUMIF(Takings!$B:$B,'2009'!$B238,Takings!C:C)</f>
        <v>1200.6099999999999</v>
      </c>
      <c r="D238" s="119">
        <f>SUMIF(Takings!$B:$B,'2009'!$B238,Takings!D:D)</f>
        <v>0</v>
      </c>
      <c r="E238" s="119">
        <f>SUMIF(Takings!$B:$B,'2009'!$B238,Takings!E:E)</f>
        <v>0</v>
      </c>
      <c r="F238" s="128">
        <f>SUMIF(Takings!$B:$B,'2009'!$B238,Takings!F:F)</f>
        <v>446.25</v>
      </c>
      <c r="G238" s="131">
        <f>SUMIF(Takings!$B:$B,'2009'!$B238,Takings!G:G)</f>
        <v>20</v>
      </c>
      <c r="H238" s="128">
        <f t="shared" si="132"/>
        <v>22.3125</v>
      </c>
      <c r="I238" s="129">
        <f>SUMIF(Takings!$B:$B,'2009'!$B238,Takings!I:I)</f>
        <v>754.36</v>
      </c>
      <c r="J238" s="130">
        <f>SUMIF(Takings!$B:$B,'2009'!$B238,Takings!J:J)</f>
        <v>7</v>
      </c>
      <c r="K238" s="130">
        <f t="shared" si="133"/>
        <v>27</v>
      </c>
      <c r="L238" s="129">
        <f t="shared" si="134"/>
        <v>107.76571428571428</v>
      </c>
      <c r="M238" s="128">
        <f t="shared" si="135"/>
        <v>44.467037037037045</v>
      </c>
      <c r="N238" s="127" t="str">
        <f>IF(VLOOKUP($B238,Takings!$B:$P,13,0)=0,"",VLOOKUP($B238,Takings!$B:$P,13,0))</f>
        <v>$900 added Jamie Halls order</v>
      </c>
      <c r="O238" s="126" t="str">
        <f>IF(VLOOKUP($B238,Takings!$B:$P,14,0)=0,"",VLOOKUP($B238,Takings!$B:$P,14,0))</f>
        <v/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40055</v>
      </c>
      <c r="C239" s="119">
        <f>SUM(C233:C238)</f>
        <v>6762.9699999999993</v>
      </c>
      <c r="D239" s="119">
        <f>VLOOKUP($B239,Takings!$B:$P,3,0)</f>
        <v>4023.36</v>
      </c>
      <c r="E239" s="122">
        <f>SUM(C239:D239)</f>
        <v>10786.33</v>
      </c>
      <c r="F239" s="118"/>
      <c r="G239" s="121">
        <f>SUM(G233:G238)</f>
        <v>194</v>
      </c>
      <c r="H239" s="118">
        <f>AVERAGE(H233:H238)</f>
        <v>16.993839323183696</v>
      </c>
      <c r="I239" s="119">
        <f>SUM(I233:I238)</f>
        <v>3554.9200000000005</v>
      </c>
      <c r="J239" s="120">
        <f>SUM(J233:J238)</f>
        <v>39</v>
      </c>
      <c r="K239" s="120">
        <f>SUM(G239,J239)</f>
        <v>233</v>
      </c>
      <c r="L239" s="119">
        <f>AVERAGE(L233:L238)</f>
        <v>77.848034188034191</v>
      </c>
      <c r="M239" s="118">
        <f>AVERAGE(M233:M238)</f>
        <v>29.247734756134591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33" t="s">
        <v>518</v>
      </c>
      <c r="B240" s="132">
        <v>40056</v>
      </c>
      <c r="C240" s="129">
        <f>SUMIF(Takings!$B:$B,'2009'!$B240,Takings!C:C)</f>
        <v>1213.44</v>
      </c>
      <c r="D240" s="119">
        <f>SUMIF(Takings!$B:$B,'2009'!$B240,Takings!D:D)</f>
        <v>0</v>
      </c>
      <c r="E240" s="119">
        <f>SUMIF(Takings!$B:$B,'2009'!$B240,Takings!E:E)</f>
        <v>0</v>
      </c>
      <c r="F240" s="128">
        <f>SUMIF(Takings!$B:$B,'2009'!$B240,Takings!F:F)</f>
        <v>538.70000000000005</v>
      </c>
      <c r="G240" s="131">
        <f>SUMIF(Takings!$B:$B,'2009'!$B240,Takings!G:G)</f>
        <v>39</v>
      </c>
      <c r="H240" s="128">
        <f t="shared" ref="H240:H245" si="136">IFERROR(F240/G240,0)</f>
        <v>13.812820512820513</v>
      </c>
      <c r="I240" s="129">
        <f>SUMIF(Takings!$B:$B,'2009'!$B240,Takings!I:I)</f>
        <v>674.74</v>
      </c>
      <c r="J240" s="130">
        <f>SUMIF(Takings!$B:$B,'2009'!$B240,Takings!J:J)</f>
        <v>8</v>
      </c>
      <c r="K240" s="130">
        <f t="shared" ref="K240:K245" si="137">IFERROR(SUM(G240,J240),0)</f>
        <v>47</v>
      </c>
      <c r="L240" s="129">
        <f t="shared" ref="L240:L245" si="138">IFERROR(MEDIAN(I240/J240),0)</f>
        <v>84.342500000000001</v>
      </c>
      <c r="M240" s="128">
        <f t="shared" ref="M240:M245" si="139">IFERROR(SUM(F240,I240)/K240,0)</f>
        <v>25.817872340425534</v>
      </c>
      <c r="N240" s="127" t="str">
        <f>IF(VLOOKUP($B240,Takings!$B:$P,13,0)=0,"",VLOOKUP($B240,Takings!$B:$P,13,0))</f>
        <v/>
      </c>
      <c r="O240" s="126" t="str">
        <f>IF(VLOOKUP($B240,Takings!$B:$P,14,0)=0,"",VLOOKUP($B240,Takings!$B:$P,14,0))</f>
        <v/>
      </c>
      <c r="P240" s="125" t="str">
        <f>IF(VLOOKUP($B240,Takings!$B:$P,15,0)=0,"",VLOOKUP($B240,Takings!$B:$P,15,0))</f>
        <v/>
      </c>
    </row>
    <row r="241" spans="1:16" x14ac:dyDescent="0.35">
      <c r="A241" s="133" t="s">
        <v>518</v>
      </c>
      <c r="B241" s="132">
        <v>40057</v>
      </c>
      <c r="C241" s="129">
        <f>SUMIF(Takings!$B:$B,'2009'!$B241,Takings!C:C)</f>
        <v>1016.05</v>
      </c>
      <c r="D241" s="119">
        <f>SUMIF(Takings!$B:$B,'2009'!$B241,Takings!D:D)</f>
        <v>0</v>
      </c>
      <c r="E241" s="119">
        <f>SUMIF(Takings!$B:$B,'2009'!$B241,Takings!E:E)</f>
        <v>0</v>
      </c>
      <c r="F241" s="128">
        <f>SUMIF(Takings!$B:$B,'2009'!$B241,Takings!F:F)</f>
        <v>614.79999999999995</v>
      </c>
      <c r="G241" s="131">
        <f>SUMIF(Takings!$B:$B,'2009'!$B241,Takings!G:G)</f>
        <v>36</v>
      </c>
      <c r="H241" s="128">
        <f t="shared" si="136"/>
        <v>17.077777777777776</v>
      </c>
      <c r="I241" s="129">
        <f>SUMIF(Takings!$B:$B,'2009'!$B241,Takings!I:I)</f>
        <v>401.25</v>
      </c>
      <c r="J241" s="130">
        <f>SUMIF(Takings!$B:$B,'2009'!$B241,Takings!J:J)</f>
        <v>6</v>
      </c>
      <c r="K241" s="130">
        <f t="shared" si="137"/>
        <v>42</v>
      </c>
      <c r="L241" s="129">
        <f t="shared" si="138"/>
        <v>66.875</v>
      </c>
      <c r="M241" s="128">
        <f t="shared" si="139"/>
        <v>24.191666666666666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33" t="s">
        <v>518</v>
      </c>
      <c r="B242" s="132">
        <v>40058</v>
      </c>
      <c r="C242" s="129">
        <f>SUMIF(Takings!$B:$B,'2009'!$B242,Takings!C:C)</f>
        <v>987.94</v>
      </c>
      <c r="D242" s="119">
        <f>SUMIF(Takings!$B:$B,'2009'!$B242,Takings!D:D)</f>
        <v>0</v>
      </c>
      <c r="E242" s="119">
        <f>SUMIF(Takings!$B:$B,'2009'!$B242,Takings!E:E)</f>
        <v>0</v>
      </c>
      <c r="F242" s="128">
        <f>SUMIF(Takings!$B:$B,'2009'!$B242,Takings!F:F)</f>
        <v>788.37</v>
      </c>
      <c r="G242" s="131">
        <f>SUMIF(Takings!$B:$B,'2009'!$B242,Takings!G:G)</f>
        <v>38</v>
      </c>
      <c r="H242" s="128">
        <f t="shared" si="136"/>
        <v>20.74657894736842</v>
      </c>
      <c r="I242" s="129">
        <f>SUMIF(Takings!$B:$B,'2009'!$B242,Takings!I:I)</f>
        <v>199.57</v>
      </c>
      <c r="J242" s="130">
        <f>SUMIF(Takings!$B:$B,'2009'!$B242,Takings!J:J)</f>
        <v>6</v>
      </c>
      <c r="K242" s="130">
        <f t="shared" si="137"/>
        <v>44</v>
      </c>
      <c r="L242" s="129">
        <f t="shared" si="138"/>
        <v>33.261666666666663</v>
      </c>
      <c r="M242" s="128">
        <f t="shared" si="139"/>
        <v>22.453181818181818</v>
      </c>
      <c r="N242" s="127" t="str">
        <f>IF(VLOOKUP($B242,Takings!$B:$P,13,0)=0,"",VLOOKUP($B242,Takings!$B:$P,13,0))</f>
        <v/>
      </c>
      <c r="O242" s="126" t="str">
        <f>IF(VLOOKUP($B242,Takings!$B:$P,14,0)=0,"",VLOOKUP($B242,Takings!$B:$P,14,0))</f>
        <v/>
      </c>
      <c r="P242" s="125" t="str">
        <f>IF(VLOOKUP($B242,Takings!$B:$P,15,0)=0,"",VLOOKUP($B242,Takings!$B:$P,15,0))</f>
        <v/>
      </c>
    </row>
    <row r="243" spans="1:16" x14ac:dyDescent="0.35">
      <c r="A243" s="133" t="s">
        <v>518</v>
      </c>
      <c r="B243" s="132">
        <v>40059</v>
      </c>
      <c r="C243" s="129">
        <f>SUMIF(Takings!$B:$B,'2009'!$B243,Takings!C:C)</f>
        <v>1336.66</v>
      </c>
      <c r="D243" s="119">
        <f>SUMIF(Takings!$B:$B,'2009'!$B243,Takings!D:D)</f>
        <v>0</v>
      </c>
      <c r="E243" s="119">
        <f>SUMIF(Takings!$B:$B,'2009'!$B243,Takings!E:E)</f>
        <v>0</v>
      </c>
      <c r="F243" s="128">
        <f>SUMIF(Takings!$B:$B,'2009'!$B243,Takings!F:F)</f>
        <v>741.05</v>
      </c>
      <c r="G243" s="131">
        <f>SUMIF(Takings!$B:$B,'2009'!$B243,Takings!G:G)</f>
        <v>30</v>
      </c>
      <c r="H243" s="128">
        <f t="shared" si="136"/>
        <v>24.701666666666664</v>
      </c>
      <c r="I243" s="129">
        <f>SUMIF(Takings!$B:$B,'2009'!$B243,Takings!I:I)</f>
        <v>595.61</v>
      </c>
      <c r="J243" s="130">
        <f>SUMIF(Takings!$B:$B,'2009'!$B243,Takings!J:J)</f>
        <v>8</v>
      </c>
      <c r="K243" s="130">
        <f t="shared" si="137"/>
        <v>38</v>
      </c>
      <c r="L243" s="129">
        <f t="shared" si="138"/>
        <v>74.451250000000002</v>
      </c>
      <c r="M243" s="128">
        <f t="shared" si="139"/>
        <v>35.175263157894733</v>
      </c>
      <c r="N243" s="127" t="str">
        <f>IF(VLOOKUP($B243,Takings!$B:$P,13,0)=0,"",VLOOKUP($B243,Takings!$B:$P,13,0))</f>
        <v/>
      </c>
      <c r="O243" s="126" t="str">
        <f>IF(VLOOKUP($B243,Takings!$B:$P,14,0)=0,"",VLOOKUP($B243,Takings!$B:$P,14,0))</f>
        <v/>
      </c>
      <c r="P243" s="125" t="str">
        <f>IF(VLOOKUP($B243,Takings!$B:$P,15,0)=0,"",VLOOKUP($B243,Takings!$B:$P,15,0))</f>
        <v/>
      </c>
    </row>
    <row r="244" spans="1:16" x14ac:dyDescent="0.35">
      <c r="A244" s="133" t="s">
        <v>518</v>
      </c>
      <c r="B244" s="132">
        <v>40060</v>
      </c>
      <c r="C244" s="129">
        <f>SUMIF(Takings!$B:$B,'2009'!$B244,Takings!C:C)</f>
        <v>2957.11</v>
      </c>
      <c r="D244" s="119">
        <f>SUMIF(Takings!$B:$B,'2009'!$B244,Takings!D:D)</f>
        <v>0</v>
      </c>
      <c r="E244" s="119">
        <f>SUMIF(Takings!$B:$B,'2009'!$B244,Takings!E:E)</f>
        <v>0</v>
      </c>
      <c r="F244" s="128">
        <f>SUMIF(Takings!$B:$B,'2009'!$B244,Takings!F:F)</f>
        <v>1489.7</v>
      </c>
      <c r="G244" s="131">
        <f>SUMIF(Takings!$B:$B,'2009'!$B244,Takings!G:G)</f>
        <v>65</v>
      </c>
      <c r="H244" s="128">
        <f t="shared" si="136"/>
        <v>22.918461538461539</v>
      </c>
      <c r="I244" s="129">
        <f>SUMIF(Takings!$B:$B,'2009'!$B244,Takings!I:I)</f>
        <v>1467.4</v>
      </c>
      <c r="J244" s="130">
        <f>SUMIF(Takings!$B:$B,'2009'!$B244,Takings!J:J)</f>
        <v>8</v>
      </c>
      <c r="K244" s="130">
        <f t="shared" si="137"/>
        <v>73</v>
      </c>
      <c r="L244" s="129">
        <f t="shared" si="138"/>
        <v>183.42500000000001</v>
      </c>
      <c r="M244" s="128">
        <f t="shared" si="139"/>
        <v>40.5082191780822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33" t="s">
        <v>518</v>
      </c>
      <c r="B245" s="132">
        <v>40061</v>
      </c>
      <c r="C245" s="129">
        <f>SUMIF(Takings!$B:$B,'2009'!$B245,Takings!C:C)</f>
        <v>1316.77</v>
      </c>
      <c r="D245" s="119">
        <f>SUMIF(Takings!$B:$B,'2009'!$B245,Takings!D:D)</f>
        <v>0</v>
      </c>
      <c r="E245" s="119">
        <f>SUMIF(Takings!$B:$B,'2009'!$B245,Takings!E:E)</f>
        <v>0</v>
      </c>
      <c r="F245" s="128">
        <f>SUMIF(Takings!$B:$B,'2009'!$B245,Takings!F:F)</f>
        <v>625.04999999999995</v>
      </c>
      <c r="G245" s="131">
        <f>SUMIF(Takings!$B:$B,'2009'!$B245,Takings!G:G)</f>
        <v>35</v>
      </c>
      <c r="H245" s="128">
        <f t="shared" si="136"/>
        <v>17.858571428571427</v>
      </c>
      <c r="I245" s="129">
        <f>SUMIF(Takings!$B:$B,'2009'!$B245,Takings!I:I)</f>
        <v>691.72</v>
      </c>
      <c r="J245" s="130">
        <f>SUMIF(Takings!$B:$B,'2009'!$B245,Takings!J:J)</f>
        <v>10</v>
      </c>
      <c r="K245" s="130">
        <f t="shared" si="137"/>
        <v>45</v>
      </c>
      <c r="L245" s="129">
        <f t="shared" si="138"/>
        <v>69.171999999999997</v>
      </c>
      <c r="M245" s="128">
        <f t="shared" si="139"/>
        <v>29.261555555555557</v>
      </c>
      <c r="N245" s="127" t="str">
        <f>IF(VLOOKUP($B245,Takings!$B:$P,13,0)=0,"",VLOOKUP($B245,Takings!$B:$P,13,0))</f>
        <v/>
      </c>
      <c r="O245" s="126" t="str">
        <f>IF(VLOOKUP($B245,Takings!$B:$P,14,0)=0,"",VLOOKUP($B245,Takings!$B:$P,14,0))</f>
        <v/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40062</v>
      </c>
      <c r="C246" s="119">
        <f>SUM(C240:C245)</f>
        <v>8827.9700000000012</v>
      </c>
      <c r="D246" s="119">
        <f>VLOOKUP($B246,Takings!$B:$P,3,0)</f>
        <v>2835</v>
      </c>
      <c r="E246" s="122">
        <f>SUM(C246:D246)</f>
        <v>11662.970000000001</v>
      </c>
      <c r="F246" s="118"/>
      <c r="G246" s="121">
        <f>SUM(G240:G245)</f>
        <v>243</v>
      </c>
      <c r="H246" s="118">
        <f>AVERAGE(H240:H245)</f>
        <v>19.519312811944392</v>
      </c>
      <c r="I246" s="119">
        <f>SUM(I240:I245)</f>
        <v>4030.29</v>
      </c>
      <c r="J246" s="120">
        <f>SUM(J240:J245)</f>
        <v>46</v>
      </c>
      <c r="K246" s="120">
        <f>SUM(G246,J246)</f>
        <v>289</v>
      </c>
      <c r="L246" s="119">
        <f>AVERAGE(L240:L245)</f>
        <v>85.254569444444442</v>
      </c>
      <c r="M246" s="118">
        <f>AVERAGE(M240:M245)</f>
        <v>29.56795978613442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33" t="s">
        <v>519</v>
      </c>
      <c r="B247" s="132">
        <v>40063</v>
      </c>
      <c r="C247" s="129">
        <f>SUMIF(Takings!$B:$B,'2009'!$B247,Takings!C:C)</f>
        <v>1533.74</v>
      </c>
      <c r="D247" s="119">
        <f>SUMIF(Takings!$B:$B,'2009'!$B247,Takings!D:D)</f>
        <v>0</v>
      </c>
      <c r="E247" s="119">
        <f>SUMIF(Takings!$B:$B,'2009'!$B247,Takings!E:E)</f>
        <v>0</v>
      </c>
      <c r="F247" s="128">
        <f>SUMIF(Takings!$B:$B,'2009'!$B247,Takings!F:F)</f>
        <v>615.79</v>
      </c>
      <c r="G247" s="131">
        <f>SUMIF(Takings!$B:$B,'2009'!$B247,Takings!G:G)</f>
        <v>39</v>
      </c>
      <c r="H247" s="128">
        <f t="shared" ref="H247:H252" si="140">IFERROR(F247/G247,0)</f>
        <v>15.789487179487178</v>
      </c>
      <c r="I247" s="129">
        <f>SUMIF(Takings!$B:$B,'2009'!$B247,Takings!I:I)</f>
        <v>917.95</v>
      </c>
      <c r="J247" s="130">
        <f>SUMIF(Takings!$B:$B,'2009'!$B247,Takings!J:J)</f>
        <v>9</v>
      </c>
      <c r="K247" s="130">
        <f t="shared" ref="K247:K252" si="141">IFERROR(SUM(G247,J247),0)</f>
        <v>48</v>
      </c>
      <c r="L247" s="129">
        <f t="shared" ref="L247:L252" si="142">IFERROR(MEDIAN(I247/J247),0)</f>
        <v>101.99444444444445</v>
      </c>
      <c r="M247" s="128">
        <f t="shared" ref="M247:M252" si="143">IFERROR(SUM(F247,I247)/K247,0)</f>
        <v>31.952916666666667</v>
      </c>
      <c r="N247" s="127" t="str">
        <f>IF(VLOOKUP($B247,Takings!$B:$P,13,0)=0,"",VLOOKUP($B247,Takings!$B:$P,13,0))</f>
        <v/>
      </c>
      <c r="O247" s="126" t="str">
        <f>IF(VLOOKUP($B247,Takings!$B:$P,14,0)=0,"",VLOOKUP($B247,Takings!$B:$P,14,0))</f>
        <v/>
      </c>
      <c r="P247" s="125" t="str">
        <f>IF(VLOOKUP($B247,Takings!$B:$P,15,0)=0,"",VLOOKUP($B247,Takings!$B:$P,15,0))</f>
        <v/>
      </c>
    </row>
    <row r="248" spans="1:16" x14ac:dyDescent="0.35">
      <c r="A248" s="133" t="s">
        <v>519</v>
      </c>
      <c r="B248" s="132">
        <v>40064</v>
      </c>
      <c r="C248" s="129">
        <f>SUMIF(Takings!$B:$B,'2009'!$B248,Takings!C:C)</f>
        <v>802.18</v>
      </c>
      <c r="D248" s="119">
        <f>SUMIF(Takings!$B:$B,'2009'!$B248,Takings!D:D)</f>
        <v>0</v>
      </c>
      <c r="E248" s="119">
        <f>SUMIF(Takings!$B:$B,'2009'!$B248,Takings!E:E)</f>
        <v>0</v>
      </c>
      <c r="F248" s="128">
        <f>SUMIF(Takings!$B:$B,'2009'!$B248,Takings!F:F)</f>
        <v>659.85</v>
      </c>
      <c r="G248" s="131">
        <f>SUMIF(Takings!$B:$B,'2009'!$B248,Takings!G:G)</f>
        <v>40</v>
      </c>
      <c r="H248" s="128">
        <f t="shared" si="140"/>
        <v>16.49625</v>
      </c>
      <c r="I248" s="129">
        <f>SUMIF(Takings!$B:$B,'2009'!$B248,Takings!I:I)</f>
        <v>142.33000000000001</v>
      </c>
      <c r="J248" s="130">
        <f>SUMIF(Takings!$B:$B,'2009'!$B248,Takings!J:J)</f>
        <v>6</v>
      </c>
      <c r="K248" s="130">
        <f t="shared" si="141"/>
        <v>46</v>
      </c>
      <c r="L248" s="129">
        <f t="shared" si="142"/>
        <v>23.721666666666668</v>
      </c>
      <c r="M248" s="128">
        <f t="shared" si="143"/>
        <v>17.438695652173916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33" t="s">
        <v>519</v>
      </c>
      <c r="B249" s="132">
        <v>40065</v>
      </c>
      <c r="C249" s="129">
        <f>SUMIF(Takings!$B:$B,'2009'!$B249,Takings!C:C)</f>
        <v>827.58</v>
      </c>
      <c r="D249" s="119">
        <f>SUMIF(Takings!$B:$B,'2009'!$B249,Takings!D:D)</f>
        <v>0</v>
      </c>
      <c r="E249" s="119">
        <f>SUMIF(Takings!$B:$B,'2009'!$B249,Takings!E:E)</f>
        <v>0</v>
      </c>
      <c r="F249" s="128">
        <f>SUMIF(Takings!$B:$B,'2009'!$B249,Takings!F:F)</f>
        <v>707.8</v>
      </c>
      <c r="G249" s="131">
        <f>SUMIF(Takings!$B:$B,'2009'!$B249,Takings!G:G)</f>
        <v>40</v>
      </c>
      <c r="H249" s="128">
        <f t="shared" si="140"/>
        <v>17.695</v>
      </c>
      <c r="I249" s="129">
        <f>SUMIF(Takings!$B:$B,'2009'!$B249,Takings!I:I)</f>
        <v>119.78</v>
      </c>
      <c r="J249" s="130">
        <f>SUMIF(Takings!$B:$B,'2009'!$B249,Takings!J:J)</f>
        <v>3</v>
      </c>
      <c r="K249" s="130">
        <f t="shared" si="141"/>
        <v>43</v>
      </c>
      <c r="L249" s="129">
        <f t="shared" si="142"/>
        <v>39.926666666666669</v>
      </c>
      <c r="M249" s="128">
        <f t="shared" si="143"/>
        <v>19.246046511627906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33" t="s">
        <v>519</v>
      </c>
      <c r="B250" s="132">
        <v>40066</v>
      </c>
      <c r="C250" s="129">
        <f>SUMIF(Takings!$B:$B,'2009'!$B250,Takings!C:C)</f>
        <v>2513.5700000000002</v>
      </c>
      <c r="D250" s="119">
        <f>SUMIF(Takings!$B:$B,'2009'!$B250,Takings!D:D)</f>
        <v>0</v>
      </c>
      <c r="E250" s="119">
        <f>SUMIF(Takings!$B:$B,'2009'!$B250,Takings!E:E)</f>
        <v>0</v>
      </c>
      <c r="F250" s="128">
        <f>SUMIF(Takings!$B:$B,'2009'!$B250,Takings!F:F)</f>
        <v>628.29999999999995</v>
      </c>
      <c r="G250" s="131">
        <f>SUMIF(Takings!$B:$B,'2009'!$B250,Takings!G:G)</f>
        <v>40</v>
      </c>
      <c r="H250" s="128">
        <f t="shared" si="140"/>
        <v>15.7075</v>
      </c>
      <c r="I250" s="129">
        <f>SUMIF(Takings!$B:$B,'2009'!$B250,Takings!I:I)</f>
        <v>1885.27</v>
      </c>
      <c r="J250" s="130">
        <f>SUMIF(Takings!$B:$B,'2009'!$B250,Takings!J:J)</f>
        <v>7</v>
      </c>
      <c r="K250" s="130">
        <f t="shared" si="141"/>
        <v>47</v>
      </c>
      <c r="L250" s="129">
        <f t="shared" si="142"/>
        <v>269.32428571428574</v>
      </c>
      <c r="M250" s="128">
        <f t="shared" si="143"/>
        <v>53.48021276595744</v>
      </c>
      <c r="N250" s="127" t="str">
        <f>IF(VLOOKUP($B250,Takings!$B:$P,13,0)=0,"",VLOOKUP($B250,Takings!$B:$P,13,0))</f>
        <v/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x14ac:dyDescent="0.35">
      <c r="A251" s="133" t="s">
        <v>519</v>
      </c>
      <c r="B251" s="132">
        <v>40067</v>
      </c>
      <c r="C251" s="129">
        <f>SUMIF(Takings!$B:$B,'2009'!$B251,Takings!C:C)</f>
        <v>2111.9</v>
      </c>
      <c r="D251" s="119">
        <f>SUMIF(Takings!$B:$B,'2009'!$B251,Takings!D:D)</f>
        <v>0</v>
      </c>
      <c r="E251" s="119">
        <f>SUMIF(Takings!$B:$B,'2009'!$B251,Takings!E:E)</f>
        <v>0</v>
      </c>
      <c r="F251" s="128">
        <f>SUMIF(Takings!$B:$B,'2009'!$B251,Takings!F:F)</f>
        <v>1490.7</v>
      </c>
      <c r="G251" s="131">
        <f>SUMIF(Takings!$B:$B,'2009'!$B251,Takings!G:G)</f>
        <v>57</v>
      </c>
      <c r="H251" s="128">
        <f t="shared" si="140"/>
        <v>26.152631578947368</v>
      </c>
      <c r="I251" s="129">
        <f>SUMIF(Takings!$B:$B,'2009'!$B251,Takings!I:I)</f>
        <v>621.20000000000005</v>
      </c>
      <c r="J251" s="130">
        <f>SUMIF(Takings!$B:$B,'2009'!$B251,Takings!J:J)</f>
        <v>15</v>
      </c>
      <c r="K251" s="130">
        <f t="shared" si="141"/>
        <v>72</v>
      </c>
      <c r="L251" s="129">
        <f t="shared" si="142"/>
        <v>41.413333333333334</v>
      </c>
      <c r="M251" s="128">
        <f t="shared" si="143"/>
        <v>29.331944444444446</v>
      </c>
      <c r="N251" s="127" t="str">
        <f>IF(VLOOKUP($B251,Takings!$B:$P,13,0)=0,"",VLOOKUP($B251,Takings!$B:$P,13,0))</f>
        <v/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33" t="s">
        <v>519</v>
      </c>
      <c r="B252" s="132">
        <v>40068</v>
      </c>
      <c r="C252" s="129">
        <f>SUMIF(Takings!$B:$B,'2009'!$B252,Takings!C:C)</f>
        <v>977.34</v>
      </c>
      <c r="D252" s="119">
        <f>SUMIF(Takings!$B:$B,'2009'!$B252,Takings!D:D)</f>
        <v>0</v>
      </c>
      <c r="E252" s="119">
        <f>SUMIF(Takings!$B:$B,'2009'!$B252,Takings!E:E)</f>
        <v>0</v>
      </c>
      <c r="F252" s="128">
        <f>SUMIF(Takings!$B:$B,'2009'!$B252,Takings!F:F)</f>
        <v>374.45</v>
      </c>
      <c r="G252" s="131">
        <f>SUMIF(Takings!$B:$B,'2009'!$B252,Takings!G:G)</f>
        <v>27</v>
      </c>
      <c r="H252" s="128">
        <f t="shared" si="140"/>
        <v>13.868518518518519</v>
      </c>
      <c r="I252" s="129">
        <f>SUMIF(Takings!$B:$B,'2009'!$B252,Takings!I:I)</f>
        <v>602.89</v>
      </c>
      <c r="J252" s="130">
        <f>SUMIF(Takings!$B:$B,'2009'!$B252,Takings!J:J)</f>
        <v>11</v>
      </c>
      <c r="K252" s="130">
        <f t="shared" si="141"/>
        <v>38</v>
      </c>
      <c r="L252" s="129">
        <f t="shared" si="142"/>
        <v>54.808181818181815</v>
      </c>
      <c r="M252" s="128">
        <f t="shared" si="143"/>
        <v>25.719473684210524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x14ac:dyDescent="0.35">
      <c r="A253" s="124"/>
      <c r="B253" s="123">
        <v>40069</v>
      </c>
      <c r="C253" s="119">
        <f>SUM(C247:C252)</f>
        <v>8766.31</v>
      </c>
      <c r="D253" s="119">
        <f>VLOOKUP($B253,Takings!$B:$P,3,0)</f>
        <v>3466.23</v>
      </c>
      <c r="E253" s="122">
        <f>SUM(C253:D253)</f>
        <v>12232.539999999999</v>
      </c>
      <c r="F253" s="118"/>
      <c r="G253" s="121">
        <f>SUM(G247:G252)</f>
        <v>243</v>
      </c>
      <c r="H253" s="118">
        <f>AVERAGE(H247:H252)</f>
        <v>17.61823121282551</v>
      </c>
      <c r="I253" s="119">
        <f>SUM(I247:I252)</f>
        <v>4289.42</v>
      </c>
      <c r="J253" s="120">
        <f>SUM(J247:J252)</f>
        <v>51</v>
      </c>
      <c r="K253" s="120">
        <f>SUM(G253,J253)</f>
        <v>294</v>
      </c>
      <c r="L253" s="119">
        <f>AVERAGE(L247:L252)</f>
        <v>88.531429773929787</v>
      </c>
      <c r="M253" s="118">
        <f>AVERAGE(M247:M252)</f>
        <v>29.528214954180154</v>
      </c>
      <c r="N253" s="117" t="str">
        <f>IF(VLOOKUP($B253,Takings!$B:$P,13,0)=0,"",VLOOKUP($B253,Takings!$B:$P,13,0))</f>
        <v/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33" t="s">
        <v>528</v>
      </c>
      <c r="B254" s="132">
        <v>40070</v>
      </c>
      <c r="C254" s="129">
        <f>SUMIF(Takings!$B:$B,'2009'!$B254,Takings!C:C)</f>
        <v>1116.48</v>
      </c>
      <c r="D254" s="119">
        <f>SUMIF(Takings!$B:$B,'2009'!$B254,Takings!D:D)</f>
        <v>0</v>
      </c>
      <c r="E254" s="119">
        <f>SUMIF(Takings!$B:$B,'2009'!$B254,Takings!E:E)</f>
        <v>0</v>
      </c>
      <c r="F254" s="128">
        <f>SUMIF(Takings!$B:$B,'2009'!$B254,Takings!F:F)</f>
        <v>777.5</v>
      </c>
      <c r="G254" s="131">
        <f>SUMIF(Takings!$B:$B,'2009'!$B254,Takings!G:G)</f>
        <v>39</v>
      </c>
      <c r="H254" s="128">
        <f t="shared" ref="H254:H259" si="144">IFERROR(F254/G254,0)</f>
        <v>19.935897435897434</v>
      </c>
      <c r="I254" s="129">
        <f>SUMIF(Takings!$B:$B,'2009'!$B254,Takings!I:I)</f>
        <v>338.98</v>
      </c>
      <c r="J254" s="130">
        <f>SUMIF(Takings!$B:$B,'2009'!$B254,Takings!J:J)</f>
        <v>6</v>
      </c>
      <c r="K254" s="130">
        <f t="shared" ref="K254:K259" si="145">IFERROR(SUM(G254,J254),0)</f>
        <v>45</v>
      </c>
      <c r="L254" s="129">
        <f t="shared" ref="L254:L259" si="146">IFERROR(MEDIAN(I254/J254),0)</f>
        <v>56.49666666666667</v>
      </c>
      <c r="M254" s="128">
        <f t="shared" ref="M254:M259" si="147">IFERROR(SUM(F254,I254)/K254,0)</f>
        <v>24.810666666666666</v>
      </c>
      <c r="N254" s="127" t="str">
        <f>IF(VLOOKUP($B254,Takings!$B:$P,13,0)=0,"",VLOOKUP($B254,Takings!$B:$P,13,0))</f>
        <v/>
      </c>
      <c r="O254" s="126">
        <f>IF(VLOOKUP($B254,Takings!$B:$P,14,0)=0,"",VLOOKUP($B254,Takings!$B:$P,14,0))</f>
        <v>0.85</v>
      </c>
      <c r="P254" s="125" t="str">
        <f>IF(VLOOKUP($B254,Takings!$B:$P,15,0)=0,"",VLOOKUP($B254,Takings!$B:$P,15,0))</f>
        <v/>
      </c>
    </row>
    <row r="255" spans="1:16" x14ac:dyDescent="0.35">
      <c r="A255" s="133" t="s">
        <v>528</v>
      </c>
      <c r="B255" s="132">
        <v>40071</v>
      </c>
      <c r="C255" s="129">
        <f>SUMIF(Takings!$B:$B,'2009'!$B255,Takings!C:C)</f>
        <v>991.08</v>
      </c>
      <c r="D255" s="119">
        <f>SUMIF(Takings!$B:$B,'2009'!$B255,Takings!D:D)</f>
        <v>0</v>
      </c>
      <c r="E255" s="119">
        <f>SUMIF(Takings!$B:$B,'2009'!$B255,Takings!E:E)</f>
        <v>0</v>
      </c>
      <c r="F255" s="128">
        <f>SUMIF(Takings!$B:$B,'2009'!$B255,Takings!F:F)</f>
        <v>641.08000000000004</v>
      </c>
      <c r="G255" s="131">
        <f>SUMIF(Takings!$B:$B,'2009'!$B255,Takings!G:G)</f>
        <v>44</v>
      </c>
      <c r="H255" s="128">
        <f t="shared" si="144"/>
        <v>14.57</v>
      </c>
      <c r="I255" s="129">
        <f>SUMIF(Takings!$B:$B,'2009'!$B255,Takings!I:I)</f>
        <v>349.68</v>
      </c>
      <c r="J255" s="130">
        <f>SUMIF(Takings!$B:$B,'2009'!$B255,Takings!J:J)</f>
        <v>11</v>
      </c>
      <c r="K255" s="130">
        <f t="shared" si="145"/>
        <v>55</v>
      </c>
      <c r="L255" s="129">
        <f t="shared" si="146"/>
        <v>31.789090909090909</v>
      </c>
      <c r="M255" s="128">
        <f t="shared" si="147"/>
        <v>18.013818181818181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33" t="s">
        <v>528</v>
      </c>
      <c r="B256" s="132">
        <v>40072</v>
      </c>
      <c r="C256" s="129">
        <f>SUMIF(Takings!$B:$B,'2009'!$B256,Takings!C:C)</f>
        <v>969.05</v>
      </c>
      <c r="D256" s="119">
        <f>SUMIF(Takings!$B:$B,'2009'!$B256,Takings!D:D)</f>
        <v>0</v>
      </c>
      <c r="E256" s="119">
        <f>SUMIF(Takings!$B:$B,'2009'!$B256,Takings!E:E)</f>
        <v>0</v>
      </c>
      <c r="F256" s="128">
        <f>SUMIF(Takings!$B:$B,'2009'!$B256,Takings!F:F)</f>
        <v>815.85</v>
      </c>
      <c r="G256" s="131">
        <f>SUMIF(Takings!$B:$B,'2009'!$B256,Takings!G:G)</f>
        <v>32</v>
      </c>
      <c r="H256" s="128">
        <f t="shared" si="144"/>
        <v>25.495312500000001</v>
      </c>
      <c r="I256" s="129">
        <f>SUMIF(Takings!$B:$B,'2009'!$B256,Takings!I:I)</f>
        <v>153.19999999999999</v>
      </c>
      <c r="J256" s="130">
        <f>SUMIF(Takings!$B:$B,'2009'!$B256,Takings!J:J)</f>
        <v>5</v>
      </c>
      <c r="K256" s="130">
        <f t="shared" si="145"/>
        <v>37</v>
      </c>
      <c r="L256" s="129">
        <f t="shared" si="146"/>
        <v>30.639999999999997</v>
      </c>
      <c r="M256" s="128">
        <f t="shared" si="147"/>
        <v>26.190540540540539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33" t="s">
        <v>528</v>
      </c>
      <c r="B257" s="132">
        <v>40073</v>
      </c>
      <c r="C257" s="129">
        <f>SUMIF(Takings!$B:$B,'2009'!$B257,Takings!C:C)</f>
        <v>1502.12</v>
      </c>
      <c r="D257" s="119">
        <f>SUMIF(Takings!$B:$B,'2009'!$B257,Takings!D:D)</f>
        <v>0</v>
      </c>
      <c r="E257" s="119">
        <f>SUMIF(Takings!$B:$B,'2009'!$B257,Takings!E:E)</f>
        <v>0</v>
      </c>
      <c r="F257" s="128">
        <f>SUMIF(Takings!$B:$B,'2009'!$B257,Takings!F:F)</f>
        <v>1256.2</v>
      </c>
      <c r="G257" s="131">
        <f>SUMIF(Takings!$B:$B,'2009'!$B257,Takings!G:G)</f>
        <v>68</v>
      </c>
      <c r="H257" s="128">
        <f t="shared" si="144"/>
        <v>18.473529411764705</v>
      </c>
      <c r="I257" s="129">
        <f>SUMIF(Takings!$B:$B,'2009'!$B257,Takings!I:I)</f>
        <v>245.92</v>
      </c>
      <c r="J257" s="130">
        <f>SUMIF(Takings!$B:$B,'2009'!$B257,Takings!J:J)</f>
        <v>8</v>
      </c>
      <c r="K257" s="130">
        <f t="shared" si="145"/>
        <v>76</v>
      </c>
      <c r="L257" s="129">
        <f t="shared" si="146"/>
        <v>30.74</v>
      </c>
      <c r="M257" s="128">
        <f t="shared" si="147"/>
        <v>19.764736842105265</v>
      </c>
      <c r="N257" s="127" t="str">
        <f>IF(VLOOKUP($B257,Takings!$B:$P,13,0)=0,"",VLOOKUP($B257,Takings!$B:$P,13,0))</f>
        <v/>
      </c>
      <c r="O257" s="126">
        <f>IF(VLOOKUP($B257,Takings!$B:$P,14,0)=0,"",VLOOKUP($B257,Takings!$B:$P,14,0))</f>
        <v>13.8</v>
      </c>
      <c r="P257" s="125" t="str">
        <f>IF(VLOOKUP($B257,Takings!$B:$P,15,0)=0,"",VLOOKUP($B257,Takings!$B:$P,15,0))</f>
        <v/>
      </c>
    </row>
    <row r="258" spans="1:16" x14ac:dyDescent="0.35">
      <c r="A258" s="133" t="s">
        <v>528</v>
      </c>
      <c r="B258" s="132">
        <v>40074</v>
      </c>
      <c r="C258" s="129">
        <f>SUMIF(Takings!$B:$B,'2009'!$B258,Takings!C:C)</f>
        <v>1849.22</v>
      </c>
      <c r="D258" s="119">
        <f>SUMIF(Takings!$B:$B,'2009'!$B258,Takings!D:D)</f>
        <v>0</v>
      </c>
      <c r="E258" s="119">
        <f>SUMIF(Takings!$B:$B,'2009'!$B258,Takings!E:E)</f>
        <v>0</v>
      </c>
      <c r="F258" s="128">
        <f>SUMIF(Takings!$B:$B,'2009'!$B258,Takings!F:F)</f>
        <v>1242.45</v>
      </c>
      <c r="G258" s="131">
        <f>SUMIF(Takings!$B:$B,'2009'!$B258,Takings!G:G)</f>
        <v>69</v>
      </c>
      <c r="H258" s="128">
        <f t="shared" si="144"/>
        <v>18.006521739130434</v>
      </c>
      <c r="I258" s="129">
        <f>SUMIF(Takings!$B:$B,'2009'!$B258,Takings!I:I)</f>
        <v>606.77</v>
      </c>
      <c r="J258" s="130">
        <f>SUMIF(Takings!$B:$B,'2009'!$B258,Takings!J:J)</f>
        <v>14</v>
      </c>
      <c r="K258" s="130">
        <f t="shared" si="145"/>
        <v>83</v>
      </c>
      <c r="L258" s="129">
        <f t="shared" si="146"/>
        <v>43.340714285714284</v>
      </c>
      <c r="M258" s="128">
        <f t="shared" si="147"/>
        <v>22.279759036144579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33" t="s">
        <v>528</v>
      </c>
      <c r="B259" s="132">
        <v>40075</v>
      </c>
      <c r="C259" s="129">
        <f>SUMIF(Takings!$B:$B,'2009'!$B259,Takings!C:C)</f>
        <v>1457.9</v>
      </c>
      <c r="D259" s="119">
        <f>SUMIF(Takings!$B:$B,'2009'!$B259,Takings!D:D)</f>
        <v>0</v>
      </c>
      <c r="E259" s="119">
        <f>SUMIF(Takings!$B:$B,'2009'!$B259,Takings!E:E)</f>
        <v>0</v>
      </c>
      <c r="F259" s="128">
        <f>SUMIF(Takings!$B:$B,'2009'!$B259,Takings!F:F)</f>
        <v>1150.5</v>
      </c>
      <c r="G259" s="131">
        <f>SUMIF(Takings!$B:$B,'2009'!$B259,Takings!G:G)</f>
        <v>35</v>
      </c>
      <c r="H259" s="128">
        <f t="shared" si="144"/>
        <v>32.871428571428574</v>
      </c>
      <c r="I259" s="129">
        <f>SUMIF(Takings!$B:$B,'2009'!$B259,Takings!I:I)</f>
        <v>307.39999999999998</v>
      </c>
      <c r="J259" s="130">
        <f>SUMIF(Takings!$B:$B,'2009'!$B259,Takings!J:J)</f>
        <v>5</v>
      </c>
      <c r="K259" s="130">
        <f t="shared" si="145"/>
        <v>40</v>
      </c>
      <c r="L259" s="129">
        <f t="shared" si="146"/>
        <v>61.48</v>
      </c>
      <c r="M259" s="128">
        <f t="shared" si="147"/>
        <v>36.447500000000005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x14ac:dyDescent="0.35">
      <c r="A260" s="124"/>
      <c r="B260" s="123">
        <v>40076</v>
      </c>
      <c r="C260" s="119">
        <f>SUM(C254:C259)</f>
        <v>7885.85</v>
      </c>
      <c r="D260" s="119">
        <f>VLOOKUP($B260,Takings!$B:$P,3,0)</f>
        <v>4447.09</v>
      </c>
      <c r="E260" s="122">
        <f>SUM(C260:D260)</f>
        <v>12332.94</v>
      </c>
      <c r="F260" s="118"/>
      <c r="G260" s="121">
        <f>SUM(G254:G259)</f>
        <v>287</v>
      </c>
      <c r="H260" s="118">
        <f>AVERAGE(H254:H259)</f>
        <v>21.558781609703527</v>
      </c>
      <c r="I260" s="119">
        <f>SUM(I254:I259)</f>
        <v>2001.9500000000003</v>
      </c>
      <c r="J260" s="120">
        <f>SUM(J254:J259)</f>
        <v>49</v>
      </c>
      <c r="K260" s="120">
        <f>SUM(G260,J260)</f>
        <v>336</v>
      </c>
      <c r="L260" s="119">
        <f>AVERAGE(L254:L259)</f>
        <v>42.414411976911971</v>
      </c>
      <c r="M260" s="118">
        <f>AVERAGE(M254:M259)</f>
        <v>24.584503544545871</v>
      </c>
      <c r="N260" s="117" t="str">
        <f>IF(VLOOKUP($B260,Takings!$B:$P,13,0)=0,"",VLOOKUP($B260,Takings!$B:$P,13,0))</f>
        <v/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33" t="s">
        <v>531</v>
      </c>
      <c r="B261" s="132">
        <v>40077</v>
      </c>
      <c r="C261" s="129">
        <f>SUMIF(Takings!$B:$B,'2009'!$B261,Takings!C:C)</f>
        <v>530.15</v>
      </c>
      <c r="D261" s="119">
        <f>SUMIF(Takings!$B:$B,'2009'!$B261,Takings!D:D)</f>
        <v>0</v>
      </c>
      <c r="E261" s="119">
        <f>SUMIF(Takings!$B:$B,'2009'!$B261,Takings!E:E)</f>
        <v>0</v>
      </c>
      <c r="F261" s="128">
        <f>SUMIF(Takings!$B:$B,'2009'!$B261,Takings!F:F)</f>
        <v>352.35</v>
      </c>
      <c r="G261" s="131">
        <f>SUMIF(Takings!$B:$B,'2009'!$B261,Takings!G:G)</f>
        <v>30</v>
      </c>
      <c r="H261" s="128">
        <f t="shared" ref="H261:H266" si="148">IFERROR(F261/G261,0)</f>
        <v>11.745000000000001</v>
      </c>
      <c r="I261" s="129">
        <f>SUMIF(Takings!$B:$B,'2009'!$B261,Takings!I:I)</f>
        <v>177.8</v>
      </c>
      <c r="J261" s="130">
        <f>SUMIF(Takings!$B:$B,'2009'!$B261,Takings!J:J)</f>
        <v>4</v>
      </c>
      <c r="K261" s="130">
        <f t="shared" ref="K261:K266" si="149">IFERROR(SUM(G261,J261),0)</f>
        <v>34</v>
      </c>
      <c r="L261" s="129">
        <f t="shared" ref="L261:L266" si="150">IFERROR(MEDIAN(I261/J261),0)</f>
        <v>44.45</v>
      </c>
      <c r="M261" s="128">
        <f t="shared" ref="M261:M266" si="151">IFERROR(SUM(F261,I261)/K261,0)</f>
        <v>15.592647058823532</v>
      </c>
      <c r="N261" s="127" t="str">
        <f>IF(VLOOKUP($B261,Takings!$B:$P,13,0)=0,"",VLOOKUP($B261,Takings!$B:$P,13,0))</f>
        <v/>
      </c>
      <c r="O261" s="126" t="str">
        <f>IF(VLOOKUP($B261,Takings!$B:$P,14,0)=0,"",VLOOKUP($B261,Takings!$B:$P,14,0))</f>
        <v/>
      </c>
      <c r="P261" s="125" t="str">
        <f>IF(VLOOKUP($B261,Takings!$B:$P,15,0)=0,"",VLOOKUP($B261,Takings!$B:$P,15,0))</f>
        <v/>
      </c>
    </row>
    <row r="262" spans="1:16" x14ac:dyDescent="0.35">
      <c r="A262" s="133" t="s">
        <v>531</v>
      </c>
      <c r="B262" s="132">
        <v>40078</v>
      </c>
      <c r="C262" s="129">
        <f>SUMIF(Takings!$B:$B,'2009'!$B262,Takings!C:C)</f>
        <v>1021.38</v>
      </c>
      <c r="D262" s="119">
        <f>SUMIF(Takings!$B:$B,'2009'!$B262,Takings!D:D)</f>
        <v>0</v>
      </c>
      <c r="E262" s="119">
        <f>SUMIF(Takings!$B:$B,'2009'!$B262,Takings!E:E)</f>
        <v>0</v>
      </c>
      <c r="F262" s="128">
        <f>SUMIF(Takings!$B:$B,'2009'!$B262,Takings!F:F)</f>
        <v>711</v>
      </c>
      <c r="G262" s="131">
        <f>SUMIF(Takings!$B:$B,'2009'!$B262,Takings!G:G)</f>
        <v>48</v>
      </c>
      <c r="H262" s="128">
        <f t="shared" si="148"/>
        <v>14.8125</v>
      </c>
      <c r="I262" s="129">
        <f>SUMIF(Takings!$B:$B,'2009'!$B262,Takings!I:I)</f>
        <v>310.38</v>
      </c>
      <c r="J262" s="130">
        <f>SUMIF(Takings!$B:$B,'2009'!$B262,Takings!J:J)</f>
        <v>6</v>
      </c>
      <c r="K262" s="130">
        <f t="shared" si="149"/>
        <v>54</v>
      </c>
      <c r="L262" s="129">
        <f t="shared" si="150"/>
        <v>51.73</v>
      </c>
      <c r="M262" s="128">
        <f t="shared" si="151"/>
        <v>18.914444444444445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33" t="s">
        <v>531</v>
      </c>
      <c r="B263" s="132">
        <v>40079</v>
      </c>
      <c r="C263" s="129">
        <f>SUMIF(Takings!$B:$B,'2009'!$B263,Takings!C:C)</f>
        <v>1598.41</v>
      </c>
      <c r="D263" s="119">
        <f>SUMIF(Takings!$B:$B,'2009'!$B263,Takings!D:D)</f>
        <v>0</v>
      </c>
      <c r="E263" s="119">
        <f>SUMIF(Takings!$B:$B,'2009'!$B263,Takings!E:E)</f>
        <v>0</v>
      </c>
      <c r="F263" s="128">
        <f>SUMIF(Takings!$B:$B,'2009'!$B263,Takings!F:F)</f>
        <v>739.85</v>
      </c>
      <c r="G263" s="131">
        <f>SUMIF(Takings!$B:$B,'2009'!$B263,Takings!G:G)</f>
        <v>32</v>
      </c>
      <c r="H263" s="128">
        <f t="shared" si="148"/>
        <v>23.120312500000001</v>
      </c>
      <c r="I263" s="129">
        <f>SUMIF(Takings!$B:$B,'2009'!$B263,Takings!I:I)</f>
        <v>858.56</v>
      </c>
      <c r="J263" s="130">
        <f>SUMIF(Takings!$B:$B,'2009'!$B263,Takings!J:J)</f>
        <v>7</v>
      </c>
      <c r="K263" s="130">
        <f t="shared" si="149"/>
        <v>39</v>
      </c>
      <c r="L263" s="129">
        <f t="shared" si="150"/>
        <v>122.65142857142857</v>
      </c>
      <c r="M263" s="128">
        <f t="shared" si="151"/>
        <v>40.984871794871793</v>
      </c>
      <c r="N263" s="127" t="str">
        <f>IF(VLOOKUP($B263,Takings!$B:$P,13,0)=0,"",VLOOKUP($B263,Takings!$B:$P,13,0))</f>
        <v/>
      </c>
      <c r="O263" s="126" t="str">
        <f>IF(VLOOKUP($B263,Takings!$B:$P,14,0)=0,"",VLOOKUP($B263,Takings!$B:$P,14,0))</f>
        <v/>
      </c>
      <c r="P263" s="125" t="str">
        <f>IF(VLOOKUP($B263,Takings!$B:$P,15,0)=0,"",VLOOKUP($B263,Takings!$B:$P,15,0))</f>
        <v/>
      </c>
    </row>
    <row r="264" spans="1:16" x14ac:dyDescent="0.35">
      <c r="A264" s="133" t="s">
        <v>531</v>
      </c>
      <c r="B264" s="132">
        <v>40080</v>
      </c>
      <c r="C264" s="129">
        <f>SUMIF(Takings!$B:$B,'2009'!$B264,Takings!C:C)</f>
        <v>1029.98</v>
      </c>
      <c r="D264" s="119">
        <f>SUMIF(Takings!$B:$B,'2009'!$B264,Takings!D:D)</f>
        <v>0</v>
      </c>
      <c r="E264" s="119">
        <f>SUMIF(Takings!$B:$B,'2009'!$B264,Takings!E:E)</f>
        <v>0</v>
      </c>
      <c r="F264" s="128">
        <f>SUMIF(Takings!$B:$B,'2009'!$B264,Takings!F:F)</f>
        <v>508.3</v>
      </c>
      <c r="G264" s="131">
        <f>SUMIF(Takings!$B:$B,'2009'!$B264,Takings!G:G)</f>
        <v>38</v>
      </c>
      <c r="H264" s="128">
        <f t="shared" si="148"/>
        <v>13.376315789473685</v>
      </c>
      <c r="I264" s="129">
        <f>SUMIF(Takings!$B:$B,'2009'!$B264,Takings!I:I)</f>
        <v>521.67999999999995</v>
      </c>
      <c r="J264" s="130">
        <f>SUMIF(Takings!$B:$B,'2009'!$B264,Takings!J:J)</f>
        <v>9</v>
      </c>
      <c r="K264" s="130">
        <f t="shared" si="149"/>
        <v>47</v>
      </c>
      <c r="L264" s="129">
        <f t="shared" si="150"/>
        <v>57.964444444444439</v>
      </c>
      <c r="M264" s="128">
        <f t="shared" si="151"/>
        <v>21.914468085106382</v>
      </c>
      <c r="N264" s="127" t="str">
        <f>IF(VLOOKUP($B264,Takings!$B:$P,13,0)=0,"",VLOOKUP($B264,Takings!$B:$P,13,0))</f>
        <v/>
      </c>
      <c r="O264" s="126" t="str">
        <f>IF(VLOOKUP($B264,Takings!$B:$P,14,0)=0,"",VLOOKUP($B264,Takings!$B:$P,14,0))</f>
        <v/>
      </c>
      <c r="P264" s="125" t="str">
        <f>IF(VLOOKUP($B264,Takings!$B:$P,15,0)=0,"",VLOOKUP($B264,Takings!$B:$P,15,0))</f>
        <v/>
      </c>
    </row>
    <row r="265" spans="1:16" x14ac:dyDescent="0.35">
      <c r="A265" s="133" t="s">
        <v>531</v>
      </c>
      <c r="B265" s="132">
        <v>40081</v>
      </c>
      <c r="C265" s="129">
        <f>SUMIF(Takings!$B:$B,'2009'!$B265,Takings!C:C)</f>
        <v>2094.7800000000002</v>
      </c>
      <c r="D265" s="119">
        <f>SUMIF(Takings!$B:$B,'2009'!$B265,Takings!D:D)</f>
        <v>0</v>
      </c>
      <c r="E265" s="119">
        <f>SUMIF(Takings!$B:$B,'2009'!$B265,Takings!E:E)</f>
        <v>0</v>
      </c>
      <c r="F265" s="128">
        <f>SUMIF(Takings!$B:$B,'2009'!$B265,Takings!F:F)</f>
        <v>1046.4000000000001</v>
      </c>
      <c r="G265" s="131">
        <f>SUMIF(Takings!$B:$B,'2009'!$B265,Takings!G:G)</f>
        <v>52</v>
      </c>
      <c r="H265" s="128">
        <f t="shared" si="148"/>
        <v>20.123076923076926</v>
      </c>
      <c r="I265" s="129">
        <f>SUMIF(Takings!$B:$B,'2009'!$B265,Takings!I:I)</f>
        <v>1048.3800000000001</v>
      </c>
      <c r="J265" s="130">
        <f>SUMIF(Takings!$B:$B,'2009'!$B265,Takings!J:J)</f>
        <v>6</v>
      </c>
      <c r="K265" s="130">
        <f t="shared" si="149"/>
        <v>58</v>
      </c>
      <c r="L265" s="129">
        <f t="shared" si="150"/>
        <v>174.73000000000002</v>
      </c>
      <c r="M265" s="128">
        <f t="shared" si="151"/>
        <v>36.116896551724139</v>
      </c>
      <c r="N265" s="127" t="str">
        <f>IF(VLOOKUP($B265,Takings!$B:$P,13,0)=0,"",VLOOKUP($B265,Takings!$B:$P,13,0))</f>
        <v/>
      </c>
      <c r="O265" s="126" t="str">
        <f>IF(VLOOKUP($B265,Takings!$B:$P,14,0)=0,"",VLOOKUP($B265,Takings!$B:$P,14,0))</f>
        <v/>
      </c>
      <c r="P265" s="125" t="str">
        <f>IF(VLOOKUP($B265,Takings!$B:$P,15,0)=0,"",VLOOKUP($B265,Takings!$B:$P,15,0))</f>
        <v/>
      </c>
    </row>
    <row r="266" spans="1:16" x14ac:dyDescent="0.35">
      <c r="A266" s="133" t="s">
        <v>531</v>
      </c>
      <c r="B266" s="132">
        <v>40082</v>
      </c>
      <c r="C266" s="129">
        <f>SUMIF(Takings!$B:$B,'2009'!$B266,Takings!C:C)</f>
        <v>1158.45</v>
      </c>
      <c r="D266" s="119">
        <f>SUMIF(Takings!$B:$B,'2009'!$B266,Takings!D:D)</f>
        <v>0</v>
      </c>
      <c r="E266" s="119">
        <f>SUMIF(Takings!$B:$B,'2009'!$B266,Takings!E:E)</f>
        <v>0</v>
      </c>
      <c r="F266" s="128">
        <f>SUMIF(Takings!$B:$B,'2009'!$B266,Takings!F:F)</f>
        <v>754.55</v>
      </c>
      <c r="G266" s="131">
        <f>SUMIF(Takings!$B:$B,'2009'!$B266,Takings!G:G)</f>
        <v>37</v>
      </c>
      <c r="H266" s="128">
        <f t="shared" si="148"/>
        <v>20.393243243243241</v>
      </c>
      <c r="I266" s="129">
        <f>SUMIF(Takings!$B:$B,'2009'!$B266,Takings!I:I)</f>
        <v>403.9</v>
      </c>
      <c r="J266" s="130">
        <f>SUMIF(Takings!$B:$B,'2009'!$B266,Takings!J:J)</f>
        <v>8</v>
      </c>
      <c r="K266" s="130">
        <f t="shared" si="149"/>
        <v>45</v>
      </c>
      <c r="L266" s="129">
        <f t="shared" si="150"/>
        <v>50.487499999999997</v>
      </c>
      <c r="M266" s="128">
        <f t="shared" si="151"/>
        <v>25.743333333333329</v>
      </c>
      <c r="N266" s="127" t="str">
        <f>IF(VLOOKUP($B266,Takings!$B:$P,13,0)=0,"",VLOOKUP($B266,Takings!$B:$P,13,0))</f>
        <v/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x14ac:dyDescent="0.35">
      <c r="A267" s="124"/>
      <c r="B267" s="123">
        <v>40083</v>
      </c>
      <c r="C267" s="119">
        <f>SUM(C261:C266)</f>
        <v>7433.1500000000005</v>
      </c>
      <c r="D267" s="119">
        <f>VLOOKUP($B267,Takings!$B:$P,3,0)</f>
        <v>2868.21</v>
      </c>
      <c r="E267" s="122">
        <f>SUM(C267:D267)</f>
        <v>10301.36</v>
      </c>
      <c r="F267" s="118"/>
      <c r="G267" s="121">
        <f>SUM(G261:G266)</f>
        <v>237</v>
      </c>
      <c r="H267" s="118">
        <f>AVERAGE(H261:H266)</f>
        <v>17.261741409298978</v>
      </c>
      <c r="I267" s="119">
        <f>SUM(I261:I266)</f>
        <v>3320.7000000000003</v>
      </c>
      <c r="J267" s="120">
        <f>SUM(J261:J266)</f>
        <v>40</v>
      </c>
      <c r="K267" s="120">
        <f>SUM(G267,J267)</f>
        <v>277</v>
      </c>
      <c r="L267" s="119">
        <f>AVERAGE(L261:L266)</f>
        <v>83.668895502645498</v>
      </c>
      <c r="M267" s="118">
        <f>AVERAGE(M261:M266)</f>
        <v>26.544443544717272</v>
      </c>
      <c r="N267" s="117" t="str">
        <f>IF(VLOOKUP($B267,Takings!$B:$P,13,0)=0,"",VLOOKUP($B267,Takings!$B:$P,13,0))</f>
        <v>School holidays</v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33" t="s">
        <v>536</v>
      </c>
      <c r="B268" s="132">
        <v>40084</v>
      </c>
      <c r="C268" s="129">
        <f>SUMIF(Takings!$B:$B,'2009'!$B268,Takings!C:C)</f>
        <v>845.22</v>
      </c>
      <c r="D268" s="119">
        <f>SUMIF(Takings!$B:$B,'2009'!$B268,Takings!D:D)</f>
        <v>0</v>
      </c>
      <c r="E268" s="119">
        <f>SUMIF(Takings!$B:$B,'2009'!$B268,Takings!E:E)</f>
        <v>0</v>
      </c>
      <c r="F268" s="128">
        <f>SUMIF(Takings!$B:$B,'2009'!$B268,Takings!F:F)</f>
        <v>644.85</v>
      </c>
      <c r="G268" s="131">
        <f>SUMIF(Takings!$B:$B,'2009'!$B268,Takings!G:G)</f>
        <v>38</v>
      </c>
      <c r="H268" s="128">
        <f t="shared" ref="H268:H273" si="152">IFERROR(F268/G268,0)</f>
        <v>16.969736842105263</v>
      </c>
      <c r="I268" s="129">
        <f>SUMIF(Takings!$B:$B,'2009'!$B268,Takings!I:I)</f>
        <v>200.37</v>
      </c>
      <c r="J268" s="130">
        <f>SUMIF(Takings!$B:$B,'2009'!$B268,Takings!J:J)</f>
        <v>8</v>
      </c>
      <c r="K268" s="130">
        <f t="shared" ref="K268:K273" si="153">IFERROR(SUM(G268,J268),0)</f>
        <v>46</v>
      </c>
      <c r="L268" s="129">
        <f t="shared" ref="L268:L273" si="154">IFERROR(MEDIAN(I268/J268),0)</f>
        <v>25.046250000000001</v>
      </c>
      <c r="M268" s="128">
        <f t="shared" ref="M268:M273" si="155">IFERROR(SUM(F268,I268)/K268,0)</f>
        <v>18.374347826086957</v>
      </c>
      <c r="N268" s="127" t="str">
        <f>IF(VLOOKUP($B268,Takings!$B:$P,13,0)=0,"",VLOOKUP($B268,Takings!$B:$P,13,0))</f>
        <v/>
      </c>
      <c r="O268" s="126" t="str">
        <f>IF(VLOOKUP($B268,Takings!$B:$P,14,0)=0,"",VLOOKUP($B268,Takings!$B:$P,14,0))</f>
        <v/>
      </c>
      <c r="P268" s="125" t="str">
        <f>IF(VLOOKUP($B268,Takings!$B:$P,15,0)=0,"",VLOOKUP($B268,Takings!$B:$P,15,0))</f>
        <v/>
      </c>
    </row>
    <row r="269" spans="1:16" x14ac:dyDescent="0.35">
      <c r="A269" s="133" t="s">
        <v>536</v>
      </c>
      <c r="B269" s="132">
        <v>40085</v>
      </c>
      <c r="C269" s="129">
        <f>SUMIF(Takings!$B:$B,'2009'!$B269,Takings!C:C)</f>
        <v>876.2</v>
      </c>
      <c r="D269" s="119">
        <f>SUMIF(Takings!$B:$B,'2009'!$B269,Takings!D:D)</f>
        <v>0</v>
      </c>
      <c r="E269" s="119">
        <f>SUMIF(Takings!$B:$B,'2009'!$B269,Takings!E:E)</f>
        <v>0</v>
      </c>
      <c r="F269" s="128">
        <f>SUMIF(Takings!$B:$B,'2009'!$B269,Takings!F:F)</f>
        <v>504.15</v>
      </c>
      <c r="G269" s="131">
        <f>SUMIF(Takings!$B:$B,'2009'!$B269,Takings!G:G)</f>
        <v>37</v>
      </c>
      <c r="H269" s="128">
        <f t="shared" si="152"/>
        <v>13.625675675675675</v>
      </c>
      <c r="I269" s="129">
        <f>SUMIF(Takings!$B:$B,'2009'!$B269,Takings!I:I)</f>
        <v>372.05</v>
      </c>
      <c r="J269" s="130">
        <f>SUMIF(Takings!$B:$B,'2009'!$B269,Takings!J:J)</f>
        <v>7</v>
      </c>
      <c r="K269" s="130">
        <f t="shared" si="153"/>
        <v>44</v>
      </c>
      <c r="L269" s="129">
        <f t="shared" si="154"/>
        <v>53.15</v>
      </c>
      <c r="M269" s="128">
        <f t="shared" si="155"/>
        <v>19.913636363636364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x14ac:dyDescent="0.35">
      <c r="A270" s="133" t="s">
        <v>536</v>
      </c>
      <c r="B270" s="132">
        <v>40086</v>
      </c>
      <c r="C270" s="129">
        <f>SUMIF(Takings!$B:$B,'2009'!$B270,Takings!C:C)</f>
        <v>999.16</v>
      </c>
      <c r="D270" s="119">
        <f>SUMIF(Takings!$B:$B,'2009'!$B270,Takings!D:D)</f>
        <v>0</v>
      </c>
      <c r="E270" s="119">
        <f>SUMIF(Takings!$B:$B,'2009'!$B270,Takings!E:E)</f>
        <v>0</v>
      </c>
      <c r="F270" s="128">
        <f>SUMIF(Takings!$B:$B,'2009'!$B270,Takings!F:F)</f>
        <v>849.3</v>
      </c>
      <c r="G270" s="131">
        <f>SUMIF(Takings!$B:$B,'2009'!$B270,Takings!G:G)</f>
        <v>48</v>
      </c>
      <c r="H270" s="128">
        <f t="shared" si="152"/>
        <v>17.693749999999998</v>
      </c>
      <c r="I270" s="129">
        <f>SUMIF(Takings!$B:$B,'2009'!$B270,Takings!I:I)</f>
        <v>149.86000000000001</v>
      </c>
      <c r="J270" s="130">
        <f>SUMIF(Takings!$B:$B,'2009'!$B270,Takings!J:J)</f>
        <v>2</v>
      </c>
      <c r="K270" s="130">
        <f t="shared" si="153"/>
        <v>50</v>
      </c>
      <c r="L270" s="129">
        <f t="shared" si="154"/>
        <v>74.930000000000007</v>
      </c>
      <c r="M270" s="128">
        <f t="shared" si="155"/>
        <v>19.9832</v>
      </c>
      <c r="N270" s="127" t="str">
        <f>IF(VLOOKUP($B270,Takings!$B:$P,13,0)=0,"",VLOOKUP($B270,Takings!$B:$P,13,0))</f>
        <v/>
      </c>
      <c r="O270" s="126" t="str">
        <f>IF(VLOOKUP($B270,Takings!$B:$P,14,0)=0,"",VLOOKUP($B270,Takings!$B:$P,14,0))</f>
        <v/>
      </c>
      <c r="P270" s="125" t="str">
        <f>IF(VLOOKUP($B270,Takings!$B:$P,15,0)=0,"",VLOOKUP($B270,Takings!$B:$P,15,0))</f>
        <v/>
      </c>
    </row>
    <row r="271" spans="1:16" x14ac:dyDescent="0.35">
      <c r="A271" s="133" t="s">
        <v>536</v>
      </c>
      <c r="B271" s="132">
        <v>40087</v>
      </c>
      <c r="C271" s="129">
        <f>SUMIF(Takings!$B:$B,'2009'!$B271,Takings!C:C)</f>
        <v>1415.16</v>
      </c>
      <c r="D271" s="119">
        <f>SUMIF(Takings!$B:$B,'2009'!$B271,Takings!D:D)</f>
        <v>0</v>
      </c>
      <c r="E271" s="119">
        <f>SUMIF(Takings!$B:$B,'2009'!$B271,Takings!E:E)</f>
        <v>0</v>
      </c>
      <c r="F271" s="128">
        <f>SUMIF(Takings!$B:$B,'2009'!$B271,Takings!F:F)</f>
        <v>904</v>
      </c>
      <c r="G271" s="131">
        <f>SUMIF(Takings!$B:$B,'2009'!$B271,Takings!G:G)</f>
        <v>49</v>
      </c>
      <c r="H271" s="128">
        <f t="shared" si="152"/>
        <v>18.448979591836736</v>
      </c>
      <c r="I271" s="129">
        <f>SUMIF(Takings!$B:$B,'2009'!$B271,Takings!I:I)</f>
        <v>511.16</v>
      </c>
      <c r="J271" s="130">
        <f>SUMIF(Takings!$B:$B,'2009'!$B271,Takings!J:J)</f>
        <v>6</v>
      </c>
      <c r="K271" s="130">
        <f t="shared" si="153"/>
        <v>55</v>
      </c>
      <c r="L271" s="129">
        <f t="shared" si="154"/>
        <v>85.193333333333342</v>
      </c>
      <c r="M271" s="128">
        <f t="shared" si="155"/>
        <v>25.730181818181819</v>
      </c>
      <c r="N271" s="127" t="str">
        <f>IF(VLOOKUP($B271,Takings!$B:$P,13,0)=0,"",VLOOKUP($B271,Takings!$B:$P,13,0))</f>
        <v/>
      </c>
      <c r="O271" s="126" t="str">
        <f>IF(VLOOKUP($B271,Takings!$B:$P,14,0)=0,"",VLOOKUP($B271,Takings!$B:$P,14,0))</f>
        <v/>
      </c>
      <c r="P271" s="125" t="str">
        <f>IF(VLOOKUP($B271,Takings!$B:$P,15,0)=0,"",VLOOKUP($B271,Takings!$B:$P,15,0))</f>
        <v/>
      </c>
    </row>
    <row r="272" spans="1:16" x14ac:dyDescent="0.35">
      <c r="A272" s="133" t="s">
        <v>536</v>
      </c>
      <c r="B272" s="132">
        <v>40088</v>
      </c>
      <c r="C272" s="129">
        <f>SUMIF(Takings!$B:$B,'2009'!$B272,Takings!C:C)</f>
        <v>2193.98</v>
      </c>
      <c r="D272" s="119">
        <f>SUMIF(Takings!$B:$B,'2009'!$B272,Takings!D:D)</f>
        <v>0</v>
      </c>
      <c r="E272" s="119">
        <f>SUMIF(Takings!$B:$B,'2009'!$B272,Takings!E:E)</f>
        <v>0</v>
      </c>
      <c r="F272" s="128">
        <f>SUMIF(Takings!$B:$B,'2009'!$B272,Takings!F:F)</f>
        <v>1162.3499999999999</v>
      </c>
      <c r="G272" s="131">
        <f>SUMIF(Takings!$B:$B,'2009'!$B272,Takings!G:G)</f>
        <v>54</v>
      </c>
      <c r="H272" s="128">
        <f t="shared" si="152"/>
        <v>21.524999999999999</v>
      </c>
      <c r="I272" s="129">
        <f>SUMIF(Takings!$B:$B,'2009'!$B272,Takings!I:I)</f>
        <v>1031.6300000000001</v>
      </c>
      <c r="J272" s="130">
        <f>SUMIF(Takings!$B:$B,'2009'!$B272,Takings!J:J)</f>
        <v>11</v>
      </c>
      <c r="K272" s="130">
        <f t="shared" si="153"/>
        <v>65</v>
      </c>
      <c r="L272" s="129">
        <f t="shared" si="154"/>
        <v>93.784545454545466</v>
      </c>
      <c r="M272" s="128">
        <f t="shared" si="155"/>
        <v>33.753538461538461</v>
      </c>
      <c r="N272" s="127" t="str">
        <f>IF(VLOOKUP($B272,Takings!$B:$P,13,0)=0,"",VLOOKUP($B272,Takings!$B:$P,13,0))</f>
        <v/>
      </c>
      <c r="O272" s="126" t="str">
        <f>IF(VLOOKUP($B272,Takings!$B:$P,14,0)=0,"",VLOOKUP($B272,Takings!$B:$P,14,0))</f>
        <v/>
      </c>
      <c r="P272" s="125" t="str">
        <f>IF(VLOOKUP($B272,Takings!$B:$P,15,0)=0,"",VLOOKUP($B272,Takings!$B:$P,15,0))</f>
        <v/>
      </c>
    </row>
    <row r="273" spans="1:16" x14ac:dyDescent="0.35">
      <c r="A273" s="133" t="s">
        <v>536</v>
      </c>
      <c r="B273" s="132">
        <v>40089</v>
      </c>
      <c r="C273" s="129">
        <f>SUMIF(Takings!$B:$B,'2009'!$B273,Takings!C:C)</f>
        <v>925.23</v>
      </c>
      <c r="D273" s="119">
        <f>SUMIF(Takings!$B:$B,'2009'!$B273,Takings!D:D)</f>
        <v>0</v>
      </c>
      <c r="E273" s="119">
        <f>SUMIF(Takings!$B:$B,'2009'!$B273,Takings!E:E)</f>
        <v>0</v>
      </c>
      <c r="F273" s="128">
        <f>SUMIF(Takings!$B:$B,'2009'!$B273,Takings!F:F)</f>
        <v>664.55</v>
      </c>
      <c r="G273" s="131">
        <f>SUMIF(Takings!$B:$B,'2009'!$B273,Takings!G:G)</f>
        <v>34</v>
      </c>
      <c r="H273" s="128">
        <f t="shared" si="152"/>
        <v>19.545588235294115</v>
      </c>
      <c r="I273" s="129">
        <f>SUMIF(Takings!$B:$B,'2009'!$B273,Takings!I:I)</f>
        <v>260.68</v>
      </c>
      <c r="J273" s="130">
        <f>SUMIF(Takings!$B:$B,'2009'!$B273,Takings!J:J)</f>
        <v>7</v>
      </c>
      <c r="K273" s="130">
        <f t="shared" si="153"/>
        <v>41</v>
      </c>
      <c r="L273" s="129">
        <f t="shared" si="154"/>
        <v>37.24</v>
      </c>
      <c r="M273" s="128">
        <f t="shared" si="155"/>
        <v>22.566585365853658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ht="18" x14ac:dyDescent="0.35">
      <c r="A274" s="124"/>
      <c r="B274" s="123">
        <v>40090</v>
      </c>
      <c r="C274" s="119">
        <f>SUM(C268:C273)</f>
        <v>7254.9499999999989</v>
      </c>
      <c r="D274" s="119">
        <f>VLOOKUP($B274,Takings!$B:$P,3,0)</f>
        <v>3465.39</v>
      </c>
      <c r="E274" s="122">
        <f>SUM(C274:D274)</f>
        <v>10720.339999999998</v>
      </c>
      <c r="F274" s="118"/>
      <c r="G274" s="121">
        <f>SUM(G268:G273)</f>
        <v>260</v>
      </c>
      <c r="H274" s="118">
        <f>AVERAGE(H268:H273)</f>
        <v>17.968121724151963</v>
      </c>
      <c r="I274" s="119">
        <f>SUM(I268:I273)</f>
        <v>2525.75</v>
      </c>
      <c r="J274" s="120">
        <f>SUM(J268:J273)</f>
        <v>41</v>
      </c>
      <c r="K274" s="120">
        <f>SUM(G274,J274)</f>
        <v>301</v>
      </c>
      <c r="L274" s="119">
        <f>AVERAGE(L268:L273)</f>
        <v>61.557354797979805</v>
      </c>
      <c r="M274" s="118">
        <f>AVERAGE(M268:M273)</f>
        <v>23.386914972549544</v>
      </c>
      <c r="N274" s="117" t="str">
        <f>IF(VLOOKUP($B274,Takings!$B:$P,13,0)=0,"",VLOOKUP($B274,Takings!$B:$P,13,0))</f>
        <v>Phil Lynagh side added to this week</v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33" t="s">
        <v>541</v>
      </c>
      <c r="B275" s="132">
        <v>40091</v>
      </c>
      <c r="C275" s="129">
        <f>SUMIF(Takings!$B:$B,'2009'!$B275,Takings!C:C)</f>
        <v>497.36</v>
      </c>
      <c r="D275" s="119">
        <f>SUMIF(Takings!$B:$B,'2009'!$B275,Takings!D:D)</f>
        <v>0</v>
      </c>
      <c r="E275" s="119">
        <f>SUMIF(Takings!$B:$B,'2009'!$B275,Takings!E:E)</f>
        <v>0</v>
      </c>
      <c r="F275" s="128">
        <f>SUMIF(Takings!$B:$B,'2009'!$B275,Takings!F:F)</f>
        <v>337.55</v>
      </c>
      <c r="G275" s="131">
        <f>SUMIF(Takings!$B:$B,'2009'!$B275,Takings!G:G)</f>
        <v>31</v>
      </c>
      <c r="H275" s="128">
        <f t="shared" ref="H275:H280" si="156">IFERROR(F275/G275,0)</f>
        <v>10.888709677419355</v>
      </c>
      <c r="I275" s="129">
        <f>SUMIF(Takings!$B:$B,'2009'!$B275,Takings!I:I)</f>
        <v>159.81</v>
      </c>
      <c r="J275" s="130">
        <f>SUMIF(Takings!$B:$B,'2009'!$B275,Takings!J:J)</f>
        <v>7</v>
      </c>
      <c r="K275" s="130">
        <f t="shared" ref="K275:K280" si="157">IFERROR(SUM(G275,J275),0)</f>
        <v>38</v>
      </c>
      <c r="L275" s="129">
        <f t="shared" ref="L275:L280" si="158">IFERROR(MEDIAN(I275/J275),0)</f>
        <v>22.830000000000002</v>
      </c>
      <c r="M275" s="128">
        <f t="shared" ref="M275:M280" si="159">IFERROR(SUM(F275,I275)/K275,0)</f>
        <v>13.088421052631579</v>
      </c>
      <c r="N275" s="127" t="str">
        <f>IF(VLOOKUP($B275,Takings!$B:$P,13,0)=0,"",VLOOKUP($B275,Takings!$B:$P,13,0))</f>
        <v/>
      </c>
      <c r="O275" s="126" t="str">
        <f>IF(VLOOKUP($B275,Takings!$B:$P,14,0)=0,"",VLOOKUP($B275,Takings!$B:$P,14,0))</f>
        <v/>
      </c>
      <c r="P275" s="125" t="str">
        <f>IF(VLOOKUP($B275,Takings!$B:$P,15,0)=0,"",VLOOKUP($B275,Takings!$B:$P,15,0))</f>
        <v/>
      </c>
    </row>
    <row r="276" spans="1:16" x14ac:dyDescent="0.35">
      <c r="A276" s="133" t="s">
        <v>541</v>
      </c>
      <c r="B276" s="132">
        <v>40092</v>
      </c>
      <c r="C276" s="129">
        <f>SUMIF(Takings!$B:$B,'2009'!$B276,Takings!C:C)</f>
        <v>1276.6199999999999</v>
      </c>
      <c r="D276" s="119">
        <f>SUMIF(Takings!$B:$B,'2009'!$B276,Takings!D:D)</f>
        <v>0</v>
      </c>
      <c r="E276" s="119">
        <f>SUMIF(Takings!$B:$B,'2009'!$B276,Takings!E:E)</f>
        <v>0</v>
      </c>
      <c r="F276" s="128">
        <f>SUMIF(Takings!$B:$B,'2009'!$B276,Takings!F:F)</f>
        <v>623.45000000000005</v>
      </c>
      <c r="G276" s="131">
        <f>SUMIF(Takings!$B:$B,'2009'!$B276,Takings!G:G)</f>
        <v>35</v>
      </c>
      <c r="H276" s="128">
        <f t="shared" si="156"/>
        <v>17.812857142857144</v>
      </c>
      <c r="I276" s="129">
        <f>SUMIF(Takings!$B:$B,'2009'!$B276,Takings!I:I)</f>
        <v>653.16999999999996</v>
      </c>
      <c r="J276" s="130">
        <f>SUMIF(Takings!$B:$B,'2009'!$B276,Takings!J:J)</f>
        <v>5</v>
      </c>
      <c r="K276" s="130">
        <f t="shared" si="157"/>
        <v>40</v>
      </c>
      <c r="L276" s="129">
        <f t="shared" si="158"/>
        <v>130.63399999999999</v>
      </c>
      <c r="M276" s="128">
        <f t="shared" si="159"/>
        <v>31.915499999999998</v>
      </c>
      <c r="N276" s="127" t="str">
        <f>IF(VLOOKUP($B276,Takings!$B:$P,13,0)=0,"",VLOOKUP($B276,Takings!$B:$P,13,0))</f>
        <v/>
      </c>
      <c r="O276" s="126" t="str">
        <f>IF(VLOOKUP($B276,Takings!$B:$P,14,0)=0,"",VLOOKUP($B276,Takings!$B:$P,14,0))</f>
        <v/>
      </c>
      <c r="P276" s="125" t="str">
        <f>IF(VLOOKUP($B276,Takings!$B:$P,15,0)=0,"",VLOOKUP($B276,Takings!$B:$P,15,0))</f>
        <v/>
      </c>
    </row>
    <row r="277" spans="1:16" ht="18" x14ac:dyDescent="0.35">
      <c r="A277" s="133" t="s">
        <v>541</v>
      </c>
      <c r="B277" s="132">
        <v>40093</v>
      </c>
      <c r="C277" s="129">
        <f>SUMIF(Takings!$B:$B,'2009'!$B277,Takings!C:C)</f>
        <v>767.47</v>
      </c>
      <c r="D277" s="119">
        <f>SUMIF(Takings!$B:$B,'2009'!$B277,Takings!D:D)</f>
        <v>0</v>
      </c>
      <c r="E277" s="119">
        <f>SUMIF(Takings!$B:$B,'2009'!$B277,Takings!E:E)</f>
        <v>0</v>
      </c>
      <c r="F277" s="128">
        <f>SUMIF(Takings!$B:$B,'2009'!$B277,Takings!F:F)</f>
        <v>569.35</v>
      </c>
      <c r="G277" s="131">
        <f>SUMIF(Takings!$B:$B,'2009'!$B277,Takings!G:G)</f>
        <v>28</v>
      </c>
      <c r="H277" s="128">
        <f t="shared" si="156"/>
        <v>20.333928571428572</v>
      </c>
      <c r="I277" s="129">
        <f>SUMIF(Takings!$B:$B,'2009'!$B277,Takings!I:I)</f>
        <v>198.72</v>
      </c>
      <c r="J277" s="130">
        <f>SUMIF(Takings!$B:$B,'2009'!$B277,Takings!J:J)</f>
        <v>7</v>
      </c>
      <c r="K277" s="130">
        <f t="shared" si="157"/>
        <v>35</v>
      </c>
      <c r="L277" s="129">
        <f t="shared" si="158"/>
        <v>28.388571428571428</v>
      </c>
      <c r="M277" s="128">
        <f t="shared" si="159"/>
        <v>21.944857142857146</v>
      </c>
      <c r="N277" s="127" t="str">
        <f>IF(VLOOKUP($B277,Takings!$B:$P,13,0)=0,"",VLOOKUP($B277,Takings!$B:$P,13,0))</f>
        <v>minus bakery, Mulgowie Hotel and Regeny Downs</v>
      </c>
      <c r="O277" s="126" t="str">
        <f>IF(VLOOKUP($B277,Takings!$B:$P,14,0)=0,"",VLOOKUP($B277,Takings!$B:$P,14,0))</f>
        <v/>
      </c>
      <c r="P277" s="125" t="str">
        <f>IF(VLOOKUP($B277,Takings!$B:$P,15,0)=0,"",VLOOKUP($B277,Takings!$B:$P,15,0))</f>
        <v/>
      </c>
    </row>
    <row r="278" spans="1:16" x14ac:dyDescent="0.35">
      <c r="A278" s="133" t="s">
        <v>541</v>
      </c>
      <c r="B278" s="132">
        <v>40094</v>
      </c>
      <c r="C278" s="129">
        <f>SUMIF(Takings!$B:$B,'2009'!$B278,Takings!C:C)</f>
        <v>653.92999999999995</v>
      </c>
      <c r="D278" s="119">
        <f>SUMIF(Takings!$B:$B,'2009'!$B278,Takings!D:D)</f>
        <v>0</v>
      </c>
      <c r="E278" s="119">
        <f>SUMIF(Takings!$B:$B,'2009'!$B278,Takings!E:E)</f>
        <v>0</v>
      </c>
      <c r="F278" s="128">
        <f>SUMIF(Takings!$B:$B,'2009'!$B278,Takings!F:F)</f>
        <v>580.35</v>
      </c>
      <c r="G278" s="131">
        <f>SUMIF(Takings!$B:$B,'2009'!$B278,Takings!G:G)</f>
        <v>37</v>
      </c>
      <c r="H278" s="128">
        <f t="shared" si="156"/>
        <v>15.685135135135136</v>
      </c>
      <c r="I278" s="129">
        <f>SUMIF(Takings!$B:$B,'2009'!$B278,Takings!I:I)</f>
        <v>73.58</v>
      </c>
      <c r="J278" s="130">
        <f>SUMIF(Takings!$B:$B,'2009'!$B278,Takings!J:J)</f>
        <v>2</v>
      </c>
      <c r="K278" s="130">
        <f t="shared" si="157"/>
        <v>39</v>
      </c>
      <c r="L278" s="129">
        <f t="shared" si="158"/>
        <v>36.79</v>
      </c>
      <c r="M278" s="128">
        <f t="shared" si="159"/>
        <v>16.767435897435899</v>
      </c>
      <c r="N278" s="127" t="str">
        <f>IF(VLOOKUP($B278,Takings!$B:$P,13,0)=0,"",VLOOKUP($B278,Takings!$B:$P,13,0))</f>
        <v>minus Darts club 267.63</v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33" t="s">
        <v>541</v>
      </c>
      <c r="B279" s="132">
        <v>40095</v>
      </c>
      <c r="C279" s="129">
        <f>SUMIF(Takings!$B:$B,'2009'!$B279,Takings!C:C)</f>
        <v>3132.59</v>
      </c>
      <c r="D279" s="119">
        <f>SUMIF(Takings!$B:$B,'2009'!$B279,Takings!D:D)</f>
        <v>0</v>
      </c>
      <c r="E279" s="119">
        <f>SUMIF(Takings!$B:$B,'2009'!$B279,Takings!E:E)</f>
        <v>0</v>
      </c>
      <c r="F279" s="128">
        <f>SUMIF(Takings!$B:$B,'2009'!$B279,Takings!F:F)</f>
        <v>1198.8499999999999</v>
      </c>
      <c r="G279" s="131">
        <f>SUMIF(Takings!$B:$B,'2009'!$B279,Takings!G:G)</f>
        <v>58</v>
      </c>
      <c r="H279" s="128">
        <f t="shared" si="156"/>
        <v>20.669827586206896</v>
      </c>
      <c r="I279" s="129">
        <f>SUMIF(Takings!$B:$B,'2009'!$B279,Takings!I:I)</f>
        <v>1933.74</v>
      </c>
      <c r="J279" s="130">
        <f>SUMIF(Takings!$B:$B,'2009'!$B279,Takings!J:J)</f>
        <v>18</v>
      </c>
      <c r="K279" s="130">
        <f t="shared" si="157"/>
        <v>76</v>
      </c>
      <c r="L279" s="129">
        <f t="shared" si="158"/>
        <v>107.43</v>
      </c>
      <c r="M279" s="128">
        <f t="shared" si="159"/>
        <v>41.218289473684216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33" t="s">
        <v>541</v>
      </c>
      <c r="B280" s="132">
        <v>40096</v>
      </c>
      <c r="C280" s="129">
        <f>SUMIF(Takings!$B:$B,'2009'!$B280,Takings!C:C)</f>
        <v>1669.02</v>
      </c>
      <c r="D280" s="119">
        <f>SUMIF(Takings!$B:$B,'2009'!$B280,Takings!D:D)</f>
        <v>0</v>
      </c>
      <c r="E280" s="119">
        <f>SUMIF(Takings!$B:$B,'2009'!$B280,Takings!E:E)</f>
        <v>0</v>
      </c>
      <c r="F280" s="128">
        <f>SUMIF(Takings!$B:$B,'2009'!$B280,Takings!F:F)</f>
        <v>834.75</v>
      </c>
      <c r="G280" s="131">
        <f>SUMIF(Takings!$B:$B,'2009'!$B280,Takings!G:G)</f>
        <v>31</v>
      </c>
      <c r="H280" s="128">
        <f t="shared" si="156"/>
        <v>26.927419354838708</v>
      </c>
      <c r="I280" s="129">
        <f>SUMIF(Takings!$B:$B,'2009'!$B280,Takings!I:I)</f>
        <v>834.27</v>
      </c>
      <c r="J280" s="130">
        <f>SUMIF(Takings!$B:$B,'2009'!$B280,Takings!J:J)</f>
        <v>14</v>
      </c>
      <c r="K280" s="130">
        <f t="shared" si="157"/>
        <v>45</v>
      </c>
      <c r="L280" s="129">
        <f t="shared" si="158"/>
        <v>59.590714285714284</v>
      </c>
      <c r="M280" s="128">
        <f t="shared" si="159"/>
        <v>37.089333333333336</v>
      </c>
      <c r="N280" s="127" t="str">
        <f>IF(VLOOKUP($B280,Takings!$B:$P,13,0)=0,"",VLOOKUP($B280,Takings!$B:$P,13,0))</f>
        <v>minus 500.15 frm QN</v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40097</v>
      </c>
      <c r="C281" s="119">
        <f>SUM(C275:C280)</f>
        <v>7996.99</v>
      </c>
      <c r="D281" s="119">
        <f>VLOOKUP($B281,Takings!$B:$P,3,0)</f>
        <v>2837.73</v>
      </c>
      <c r="E281" s="122">
        <f>SUM(C281:D281)</f>
        <v>10834.72</v>
      </c>
      <c r="F281" s="118"/>
      <c r="G281" s="121">
        <f>SUM(G275:G280)</f>
        <v>220</v>
      </c>
      <c r="H281" s="118">
        <f>AVERAGE(H275:H280)</f>
        <v>18.719646244647635</v>
      </c>
      <c r="I281" s="119">
        <f>SUM(I275:I280)</f>
        <v>3853.29</v>
      </c>
      <c r="J281" s="120">
        <f>SUM(J275:J280)</f>
        <v>53</v>
      </c>
      <c r="K281" s="120">
        <f>SUM(G281,J281)</f>
        <v>273</v>
      </c>
      <c r="L281" s="119">
        <f>AVERAGE(L275:L280)</f>
        <v>64.277214285714294</v>
      </c>
      <c r="M281" s="118">
        <f>AVERAGE(M275:M280)</f>
        <v>27.003972816657029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x14ac:dyDescent="0.35">
      <c r="A282" s="133" t="s">
        <v>545</v>
      </c>
      <c r="B282" s="132">
        <v>40098</v>
      </c>
      <c r="C282" s="129">
        <f>SUMIF(Takings!$B:$B,'2009'!$B282,Takings!C:C)</f>
        <v>947.86</v>
      </c>
      <c r="D282" s="119">
        <f>SUMIF(Takings!$B:$B,'2009'!$B282,Takings!D:D)</f>
        <v>0</v>
      </c>
      <c r="E282" s="119">
        <f>SUMIF(Takings!$B:$B,'2009'!$B282,Takings!E:E)</f>
        <v>0</v>
      </c>
      <c r="F282" s="128">
        <f>SUMIF(Takings!$B:$B,'2009'!$B282,Takings!F:F)</f>
        <v>286.64999999999998</v>
      </c>
      <c r="G282" s="131">
        <f>SUMIF(Takings!$B:$B,'2009'!$B282,Takings!G:G)</f>
        <v>29</v>
      </c>
      <c r="H282" s="128">
        <f t="shared" ref="H282:H287" si="160">IFERROR(F282/G282,0)</f>
        <v>9.8844827586206883</v>
      </c>
      <c r="I282" s="129">
        <f>SUMIF(Takings!$B:$B,'2009'!$B282,Takings!I:I)</f>
        <v>661.21</v>
      </c>
      <c r="J282" s="130">
        <f>SUMIF(Takings!$B:$B,'2009'!$B282,Takings!J:J)</f>
        <v>8</v>
      </c>
      <c r="K282" s="130">
        <f t="shared" ref="K282:K287" si="161">IFERROR(SUM(G282,J282),0)</f>
        <v>37</v>
      </c>
      <c r="L282" s="129">
        <f t="shared" ref="L282:L287" si="162">IFERROR(MEDIAN(I282/J282),0)</f>
        <v>82.651250000000005</v>
      </c>
      <c r="M282" s="128">
        <f t="shared" ref="M282:M287" si="163">IFERROR(SUM(F282,I282)/K282,0)</f>
        <v>25.61783783783784</v>
      </c>
      <c r="N282" s="127" t="str">
        <f>IF(VLOOKUP($B282,Takings!$B:$P,13,0)=0,"",VLOOKUP($B282,Takings!$B:$P,13,0))</f>
        <v/>
      </c>
      <c r="O282" s="126" t="str">
        <f>IF(VLOOKUP($B282,Takings!$B:$P,14,0)=0,"",VLOOKUP($B282,Takings!$B:$P,14,0))</f>
        <v/>
      </c>
      <c r="P282" s="125" t="str">
        <f>IF(VLOOKUP($B282,Takings!$B:$P,15,0)=0,"",VLOOKUP($B282,Takings!$B:$P,15,0))</f>
        <v/>
      </c>
    </row>
    <row r="283" spans="1:16" x14ac:dyDescent="0.35">
      <c r="A283" s="133" t="s">
        <v>545</v>
      </c>
      <c r="B283" s="132">
        <v>40099</v>
      </c>
      <c r="C283" s="129">
        <f>SUMIF(Takings!$B:$B,'2009'!$B283,Takings!C:C)</f>
        <v>774.78</v>
      </c>
      <c r="D283" s="119">
        <f>SUMIF(Takings!$B:$B,'2009'!$B283,Takings!D:D)</f>
        <v>0</v>
      </c>
      <c r="E283" s="119">
        <f>SUMIF(Takings!$B:$B,'2009'!$B283,Takings!E:E)</f>
        <v>0</v>
      </c>
      <c r="F283" s="128">
        <f>SUMIF(Takings!$B:$B,'2009'!$B283,Takings!F:F)</f>
        <v>666.75</v>
      </c>
      <c r="G283" s="131">
        <f>SUMIF(Takings!$B:$B,'2009'!$B283,Takings!G:G)</f>
        <v>47</v>
      </c>
      <c r="H283" s="128">
        <f t="shared" si="160"/>
        <v>14.186170212765957</v>
      </c>
      <c r="I283" s="129">
        <f>SUMIF(Takings!$B:$B,'2009'!$B283,Takings!I:I)</f>
        <v>108.03</v>
      </c>
      <c r="J283" s="130">
        <f>SUMIF(Takings!$B:$B,'2009'!$B283,Takings!J:J)</f>
        <v>6</v>
      </c>
      <c r="K283" s="130">
        <f t="shared" si="161"/>
        <v>53</v>
      </c>
      <c r="L283" s="129">
        <f t="shared" si="162"/>
        <v>18.004999999999999</v>
      </c>
      <c r="M283" s="128">
        <f t="shared" si="163"/>
        <v>14.618490566037735</v>
      </c>
      <c r="N283" s="127" t="str">
        <f>IF(VLOOKUP($B283,Takings!$B:$P,13,0)=0,"",VLOOKUP($B283,Takings!$B:$P,13,0))</f>
        <v/>
      </c>
      <c r="O283" s="126">
        <f>IF(VLOOKUP($B283,Takings!$B:$P,14,0)=0,"",VLOOKUP($B283,Takings!$B:$P,14,0))</f>
        <v>-0.2</v>
      </c>
      <c r="P283" s="125" t="str">
        <f>IF(VLOOKUP($B283,Takings!$B:$P,15,0)=0,"",VLOOKUP($B283,Takings!$B:$P,15,0))</f>
        <v/>
      </c>
    </row>
    <row r="284" spans="1:16" ht="18" x14ac:dyDescent="0.35">
      <c r="A284" s="133" t="s">
        <v>545</v>
      </c>
      <c r="B284" s="132">
        <v>40100</v>
      </c>
      <c r="C284" s="129">
        <f>SUMIF(Takings!$B:$B,'2009'!$B284,Takings!C:C)</f>
        <v>810.4</v>
      </c>
      <c r="D284" s="119">
        <f>SUMIF(Takings!$B:$B,'2009'!$B284,Takings!D:D)</f>
        <v>0</v>
      </c>
      <c r="E284" s="119">
        <f>SUMIF(Takings!$B:$B,'2009'!$B284,Takings!E:E)</f>
        <v>0</v>
      </c>
      <c r="F284" s="128">
        <f>SUMIF(Takings!$B:$B,'2009'!$B284,Takings!F:F)</f>
        <v>572.04999999999995</v>
      </c>
      <c r="G284" s="131">
        <f>SUMIF(Takings!$B:$B,'2009'!$B284,Takings!G:G)</f>
        <v>32</v>
      </c>
      <c r="H284" s="128">
        <f t="shared" si="160"/>
        <v>17.876562499999999</v>
      </c>
      <c r="I284" s="129">
        <f>SUMIF(Takings!$B:$B,'2009'!$B284,Takings!I:I)</f>
        <v>238.35</v>
      </c>
      <c r="J284" s="130">
        <f>SUMIF(Takings!$B:$B,'2009'!$B284,Takings!J:J)</f>
        <v>5</v>
      </c>
      <c r="K284" s="130">
        <f t="shared" si="161"/>
        <v>37</v>
      </c>
      <c r="L284" s="129">
        <f t="shared" si="162"/>
        <v>47.67</v>
      </c>
      <c r="M284" s="128">
        <f t="shared" si="163"/>
        <v>21.902702702702701</v>
      </c>
      <c r="N284" s="127" t="str">
        <f>IF(VLOOKUP($B284,Takings!$B:$P,13,0)=0,"",VLOOKUP($B284,Takings!$B:$P,13,0))</f>
        <v>Mulgowie Softball paid Aug Sep and Oct</v>
      </c>
      <c r="O284" s="126">
        <f>IF(VLOOKUP($B284,Takings!$B:$P,14,0)=0,"",VLOOKUP($B284,Takings!$B:$P,14,0))</f>
        <v>0.05</v>
      </c>
      <c r="P284" s="125" t="str">
        <f>IF(VLOOKUP($B284,Takings!$B:$P,15,0)=0,"",VLOOKUP($B284,Takings!$B:$P,15,0))</f>
        <v/>
      </c>
    </row>
    <row r="285" spans="1:16" ht="27" x14ac:dyDescent="0.35">
      <c r="A285" s="133" t="s">
        <v>545</v>
      </c>
      <c r="B285" s="132">
        <v>40101</v>
      </c>
      <c r="C285" s="129">
        <f>SUMIF(Takings!$B:$B,'2009'!$B285,Takings!C:C)</f>
        <v>1017.74</v>
      </c>
      <c r="D285" s="119">
        <f>SUMIF(Takings!$B:$B,'2009'!$B285,Takings!D:D)</f>
        <v>0</v>
      </c>
      <c r="E285" s="119">
        <f>SUMIF(Takings!$B:$B,'2009'!$B285,Takings!E:E)</f>
        <v>0</v>
      </c>
      <c r="F285" s="128">
        <f>SUMIF(Takings!$B:$B,'2009'!$B285,Takings!F:F)</f>
        <v>806.67</v>
      </c>
      <c r="G285" s="131">
        <f>SUMIF(Takings!$B:$B,'2009'!$B285,Takings!G:G)</f>
        <v>43</v>
      </c>
      <c r="H285" s="128">
        <f t="shared" si="160"/>
        <v>18.759767441860465</v>
      </c>
      <c r="I285" s="129">
        <f>SUMIF(Takings!$B:$B,'2009'!$B285,Takings!I:I)</f>
        <v>211.07</v>
      </c>
      <c r="J285" s="130">
        <f>SUMIF(Takings!$B:$B,'2009'!$B285,Takings!J:J)</f>
        <v>6</v>
      </c>
      <c r="K285" s="130">
        <f t="shared" si="161"/>
        <v>49</v>
      </c>
      <c r="L285" s="129">
        <f t="shared" si="162"/>
        <v>35.178333333333335</v>
      </c>
      <c r="M285" s="128">
        <f t="shared" si="163"/>
        <v>20.770204081632652</v>
      </c>
      <c r="N285" s="127" t="str">
        <f>IF(VLOOKUP($B285,Takings!$B:$P,13,0)=0,"",VLOOKUP($B285,Takings!$B:$P,13,0))</f>
        <v>minus 340.78 from Exchange and 318.84 from laidley</v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33" t="s">
        <v>545</v>
      </c>
      <c r="B286" s="132">
        <v>40102</v>
      </c>
      <c r="C286" s="129">
        <f>SUMIF(Takings!$B:$B,'2009'!$B286,Takings!C:C)</f>
        <v>2953.31</v>
      </c>
      <c r="D286" s="119">
        <f>SUMIF(Takings!$B:$B,'2009'!$B286,Takings!D:D)</f>
        <v>0</v>
      </c>
      <c r="E286" s="119">
        <f>SUMIF(Takings!$B:$B,'2009'!$B286,Takings!E:E)</f>
        <v>0</v>
      </c>
      <c r="F286" s="128">
        <f>SUMIF(Takings!$B:$B,'2009'!$B286,Takings!F:F)</f>
        <v>927.3</v>
      </c>
      <c r="G286" s="131">
        <f>SUMIF(Takings!$B:$B,'2009'!$B286,Takings!G:G)</f>
        <v>41</v>
      </c>
      <c r="H286" s="128">
        <f t="shared" si="160"/>
        <v>22.617073170731707</v>
      </c>
      <c r="I286" s="129">
        <f>SUMIF(Takings!$B:$B,'2009'!$B286,Takings!I:I)</f>
        <v>2026.01</v>
      </c>
      <c r="J286" s="130">
        <f>SUMIF(Takings!$B:$B,'2009'!$B286,Takings!J:J)</f>
        <v>19</v>
      </c>
      <c r="K286" s="130">
        <f t="shared" si="161"/>
        <v>60</v>
      </c>
      <c r="L286" s="129">
        <f t="shared" si="162"/>
        <v>106.6321052631579</v>
      </c>
      <c r="M286" s="128">
        <f t="shared" si="163"/>
        <v>49.221833333333329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33" t="s">
        <v>545</v>
      </c>
      <c r="B287" s="132">
        <v>40103</v>
      </c>
      <c r="C287" s="129">
        <f>SUMIF(Takings!$B:$B,'2009'!$B287,Takings!C:C)</f>
        <v>885.76</v>
      </c>
      <c r="D287" s="119">
        <f>SUMIF(Takings!$B:$B,'2009'!$B287,Takings!D:D)</f>
        <v>0</v>
      </c>
      <c r="E287" s="119">
        <f>SUMIF(Takings!$B:$B,'2009'!$B287,Takings!E:E)</f>
        <v>0</v>
      </c>
      <c r="F287" s="128">
        <f>SUMIF(Takings!$B:$B,'2009'!$B287,Takings!F:F)</f>
        <v>392.45</v>
      </c>
      <c r="G287" s="131">
        <f>SUMIF(Takings!$B:$B,'2009'!$B287,Takings!G:G)</f>
        <v>21</v>
      </c>
      <c r="H287" s="128">
        <f t="shared" si="160"/>
        <v>18.688095238095237</v>
      </c>
      <c r="I287" s="129">
        <f>SUMIF(Takings!$B:$B,'2009'!$B287,Takings!I:I)</f>
        <v>493.31</v>
      </c>
      <c r="J287" s="130">
        <f>SUMIF(Takings!$B:$B,'2009'!$B287,Takings!J:J)</f>
        <v>6</v>
      </c>
      <c r="K287" s="130">
        <f t="shared" si="161"/>
        <v>27</v>
      </c>
      <c r="L287" s="129">
        <f t="shared" si="162"/>
        <v>82.218333333333334</v>
      </c>
      <c r="M287" s="128">
        <f t="shared" si="163"/>
        <v>32.805925925925926</v>
      </c>
      <c r="N287" s="127" t="str">
        <f>IF(VLOOKUP($B287,Takings!$B:$P,13,0)=0,"",VLOOKUP($B287,Takings!$B:$P,13,0))</f>
        <v>Including Frank's $224</v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40104</v>
      </c>
      <c r="C288" s="119">
        <f>SUM(C282:C287)</f>
        <v>7389.85</v>
      </c>
      <c r="D288" s="119">
        <f>VLOOKUP($B288,Takings!$B:$P,3,0)</f>
        <v>2334.02</v>
      </c>
      <c r="E288" s="122">
        <f>SUM(C288:D288)</f>
        <v>9723.8700000000008</v>
      </c>
      <c r="F288" s="118"/>
      <c r="G288" s="121">
        <f>SUM(G282:G287)</f>
        <v>213</v>
      </c>
      <c r="H288" s="118">
        <f>AVERAGE(H282:H287)</f>
        <v>17.002025220345672</v>
      </c>
      <c r="I288" s="119">
        <f>SUM(I282:I287)</f>
        <v>3737.98</v>
      </c>
      <c r="J288" s="120">
        <f>SUM(J282:J287)</f>
        <v>50</v>
      </c>
      <c r="K288" s="120">
        <f>SUM(G288,J288)</f>
        <v>263</v>
      </c>
      <c r="L288" s="119">
        <f>AVERAGE(L282:L287)</f>
        <v>62.059170321637431</v>
      </c>
      <c r="M288" s="118">
        <f>AVERAGE(M282:M287)</f>
        <v>27.489499074578362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ht="27" x14ac:dyDescent="0.35">
      <c r="A289" s="133" t="s">
        <v>558</v>
      </c>
      <c r="B289" s="132">
        <v>40105</v>
      </c>
      <c r="C289" s="129">
        <f>SUMIF(Takings!$B:$B,'2009'!$B289,Takings!C:C)</f>
        <v>559.29</v>
      </c>
      <c r="D289" s="119">
        <f>SUMIF(Takings!$B:$B,'2009'!$B289,Takings!D:D)</f>
        <v>0</v>
      </c>
      <c r="E289" s="119">
        <f>SUMIF(Takings!$B:$B,'2009'!$B289,Takings!E:E)</f>
        <v>0</v>
      </c>
      <c r="F289" s="128">
        <f>SUMIF(Takings!$B:$B,'2009'!$B289,Takings!F:F)</f>
        <v>457.17</v>
      </c>
      <c r="G289" s="131">
        <f>SUMIF(Takings!$B:$B,'2009'!$B289,Takings!G:G)</f>
        <v>36</v>
      </c>
      <c r="H289" s="128">
        <f t="shared" ref="H289:H294" si="164">IFERROR(F289/G289,0)</f>
        <v>12.699166666666667</v>
      </c>
      <c r="I289" s="129">
        <f>SUMIF(Takings!$B:$B,'2009'!$B289,Takings!I:I)</f>
        <v>102.12</v>
      </c>
      <c r="J289" s="130">
        <f>SUMIF(Takings!$B:$B,'2009'!$B289,Takings!J:J)</f>
        <v>4</v>
      </c>
      <c r="K289" s="130">
        <f t="shared" ref="K289:K294" si="165">IFERROR(SUM(G289,J289),0)</f>
        <v>40</v>
      </c>
      <c r="L289" s="129">
        <f t="shared" ref="L289:L294" si="166">IFERROR(MEDIAN(I289/J289),0)</f>
        <v>25.53</v>
      </c>
      <c r="M289" s="128">
        <f t="shared" ref="M289:M294" si="167">IFERROR(SUM(F289,I289)/K289,0)</f>
        <v>13.982249999999999</v>
      </c>
      <c r="N289" s="127" t="str">
        <f>IF(VLOOKUP($B289,Takings!$B:$P,13,0)=0,"",VLOOKUP($B289,Takings!$B:$P,13,0))</f>
        <v>minus Ed Pk 385.92, 75 in vouchers excahnge 53.93</v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33" t="s">
        <v>558</v>
      </c>
      <c r="B290" s="132">
        <v>40106</v>
      </c>
      <c r="C290" s="129">
        <f>SUMIF(Takings!$B:$B,'2009'!$B290,Takings!C:C)</f>
        <v>748.27</v>
      </c>
      <c r="D290" s="119">
        <f>SUMIF(Takings!$B:$B,'2009'!$B290,Takings!D:D)</f>
        <v>0</v>
      </c>
      <c r="E290" s="119">
        <f>SUMIF(Takings!$B:$B,'2009'!$B290,Takings!E:E)</f>
        <v>0</v>
      </c>
      <c r="F290" s="128">
        <f>SUMIF(Takings!$B:$B,'2009'!$B290,Takings!F:F)</f>
        <v>654.85</v>
      </c>
      <c r="G290" s="131">
        <f>SUMIF(Takings!$B:$B,'2009'!$B290,Takings!G:G)</f>
        <v>41</v>
      </c>
      <c r="H290" s="128">
        <f t="shared" si="164"/>
        <v>15.971951219512196</v>
      </c>
      <c r="I290" s="129">
        <f>SUMIF(Takings!$B:$B,'2009'!$B290,Takings!I:I)</f>
        <v>93.42</v>
      </c>
      <c r="J290" s="130">
        <f>SUMIF(Takings!$B:$B,'2009'!$B290,Takings!J:J)</f>
        <v>4</v>
      </c>
      <c r="K290" s="130">
        <f t="shared" si="165"/>
        <v>45</v>
      </c>
      <c r="L290" s="129">
        <f t="shared" si="166"/>
        <v>23.355</v>
      </c>
      <c r="M290" s="128">
        <f t="shared" si="167"/>
        <v>16.62822222222222</v>
      </c>
      <c r="N290" s="127" t="str">
        <f>IF(VLOOKUP($B290,Takings!$B:$P,13,0)=0,"",VLOOKUP($B290,Takings!$B:$P,13,0))</f>
        <v/>
      </c>
      <c r="O290" s="126" t="str">
        <f>IF(VLOOKUP($B290,Takings!$B:$P,14,0)=0,"",VLOOKUP($B290,Takings!$B:$P,14,0))</f>
        <v/>
      </c>
      <c r="P290" s="125" t="str">
        <f>IF(VLOOKUP($B290,Takings!$B:$P,15,0)=0,"",VLOOKUP($B290,Takings!$B:$P,15,0))</f>
        <v/>
      </c>
    </row>
    <row r="291" spans="1:16" x14ac:dyDescent="0.35">
      <c r="A291" s="133" t="s">
        <v>558</v>
      </c>
      <c r="B291" s="132">
        <v>40107</v>
      </c>
      <c r="C291" s="129">
        <f>SUMIF(Takings!$B:$B,'2009'!$B291,Takings!C:C)</f>
        <v>1546.94</v>
      </c>
      <c r="D291" s="119">
        <f>SUMIF(Takings!$B:$B,'2009'!$B291,Takings!D:D)</f>
        <v>0</v>
      </c>
      <c r="E291" s="119">
        <f>SUMIF(Takings!$B:$B,'2009'!$B291,Takings!E:E)</f>
        <v>0</v>
      </c>
      <c r="F291" s="128">
        <f>SUMIF(Takings!$B:$B,'2009'!$B291,Takings!F:F)</f>
        <v>772.05</v>
      </c>
      <c r="G291" s="131">
        <f>SUMIF(Takings!$B:$B,'2009'!$B291,Takings!G:G)</f>
        <v>28</v>
      </c>
      <c r="H291" s="128">
        <f t="shared" si="164"/>
        <v>27.573214285714283</v>
      </c>
      <c r="I291" s="129">
        <f>SUMIF(Takings!$B:$B,'2009'!$B291,Takings!I:I)</f>
        <v>774.89</v>
      </c>
      <c r="J291" s="130">
        <f>SUMIF(Takings!$B:$B,'2009'!$B291,Takings!J:J)</f>
        <v>10</v>
      </c>
      <c r="K291" s="130">
        <f t="shared" si="165"/>
        <v>38</v>
      </c>
      <c r="L291" s="129">
        <f t="shared" si="166"/>
        <v>77.489000000000004</v>
      </c>
      <c r="M291" s="128">
        <f t="shared" si="167"/>
        <v>40.708947368421057</v>
      </c>
      <c r="N291" s="127" t="str">
        <f>IF(VLOOKUP($B291,Takings!$B:$P,13,0)=0,"",VLOOKUP($B291,Takings!$B:$P,13,0))</f>
        <v>minus bowls club 585.51</v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33" t="s">
        <v>558</v>
      </c>
      <c r="B292" s="132">
        <v>40108</v>
      </c>
      <c r="C292" s="129">
        <f>SUMIF(Takings!$B:$B,'2009'!$B292,Takings!C:C)</f>
        <v>794.29</v>
      </c>
      <c r="D292" s="119">
        <f>SUMIF(Takings!$B:$B,'2009'!$B292,Takings!D:D)</f>
        <v>0</v>
      </c>
      <c r="E292" s="119">
        <f>SUMIF(Takings!$B:$B,'2009'!$B292,Takings!E:E)</f>
        <v>0</v>
      </c>
      <c r="F292" s="128">
        <f>SUMIF(Takings!$B:$B,'2009'!$B292,Takings!F:F)</f>
        <v>435.55</v>
      </c>
      <c r="G292" s="131">
        <f>SUMIF(Takings!$B:$B,'2009'!$B292,Takings!G:G)</f>
        <v>31</v>
      </c>
      <c r="H292" s="128">
        <f t="shared" si="164"/>
        <v>14.05</v>
      </c>
      <c r="I292" s="129">
        <f>SUMIF(Takings!$B:$B,'2009'!$B292,Takings!I:I)</f>
        <v>358.74</v>
      </c>
      <c r="J292" s="130">
        <f>SUMIF(Takings!$B:$B,'2009'!$B292,Takings!J:J)</f>
        <v>7</v>
      </c>
      <c r="K292" s="130">
        <f t="shared" si="165"/>
        <v>38</v>
      </c>
      <c r="L292" s="129">
        <f t="shared" si="166"/>
        <v>51.248571428571431</v>
      </c>
      <c r="M292" s="128">
        <f t="shared" si="167"/>
        <v>20.902368421052632</v>
      </c>
      <c r="N292" s="127" t="str">
        <f>IF(VLOOKUP($B292,Takings!$B:$P,13,0)=0,"",VLOOKUP($B292,Takings!$B:$P,13,0))</f>
        <v>minus ghb 583</v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x14ac:dyDescent="0.35">
      <c r="A293" s="133" t="s">
        <v>558</v>
      </c>
      <c r="B293" s="132">
        <v>40109</v>
      </c>
      <c r="C293" s="129">
        <f>SUMIF(Takings!$B:$B,'2009'!$B293,Takings!C:C)</f>
        <v>2237.17</v>
      </c>
      <c r="D293" s="119">
        <f>SUMIF(Takings!$B:$B,'2009'!$B293,Takings!D:D)</f>
        <v>0</v>
      </c>
      <c r="E293" s="119">
        <f>SUMIF(Takings!$B:$B,'2009'!$B293,Takings!E:E)</f>
        <v>0</v>
      </c>
      <c r="F293" s="128">
        <f>SUMIF(Takings!$B:$B,'2009'!$B293,Takings!F:F)</f>
        <v>1103.25</v>
      </c>
      <c r="G293" s="131">
        <f>SUMIF(Takings!$B:$B,'2009'!$B293,Takings!G:G)</f>
        <v>52</v>
      </c>
      <c r="H293" s="128">
        <f t="shared" si="164"/>
        <v>21.216346153846153</v>
      </c>
      <c r="I293" s="129">
        <f>SUMIF(Takings!$B:$B,'2009'!$B293,Takings!I:I)</f>
        <v>1133.92</v>
      </c>
      <c r="J293" s="130">
        <f>SUMIF(Takings!$B:$B,'2009'!$B293,Takings!J:J)</f>
        <v>11</v>
      </c>
      <c r="K293" s="130">
        <f t="shared" si="165"/>
        <v>63</v>
      </c>
      <c r="L293" s="129">
        <f t="shared" si="166"/>
        <v>103.08363636363637</v>
      </c>
      <c r="M293" s="128">
        <f t="shared" si="167"/>
        <v>35.510634920634921</v>
      </c>
      <c r="N293" s="127" t="str">
        <f>IF(VLOOKUP($B293,Takings!$B:$P,13,0)=0,"",VLOOKUP($B293,Takings!$B:$P,13,0))</f>
        <v/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33" t="s">
        <v>558</v>
      </c>
      <c r="B294" s="132">
        <v>40110</v>
      </c>
      <c r="C294" s="129">
        <f>SUMIF(Takings!$B:$B,'2009'!$B294,Takings!C:C)</f>
        <v>976.86</v>
      </c>
      <c r="D294" s="119">
        <f>SUMIF(Takings!$B:$B,'2009'!$B294,Takings!D:D)</f>
        <v>0</v>
      </c>
      <c r="E294" s="119">
        <f>SUMIF(Takings!$B:$B,'2009'!$B294,Takings!E:E)</f>
        <v>0</v>
      </c>
      <c r="F294" s="128">
        <f>SUMIF(Takings!$B:$B,'2009'!$B294,Takings!F:F)</f>
        <v>532.15</v>
      </c>
      <c r="G294" s="131">
        <f>SUMIF(Takings!$B:$B,'2009'!$B294,Takings!G:G)</f>
        <v>25</v>
      </c>
      <c r="H294" s="128">
        <f t="shared" si="164"/>
        <v>21.285999999999998</v>
      </c>
      <c r="I294" s="129">
        <f>SUMIF(Takings!$B:$B,'2009'!$B294,Takings!I:I)</f>
        <v>441.71</v>
      </c>
      <c r="J294" s="130">
        <f>SUMIF(Takings!$B:$B,'2009'!$B294,Takings!J:J)</f>
        <v>9</v>
      </c>
      <c r="K294" s="130">
        <f t="shared" si="165"/>
        <v>34</v>
      </c>
      <c r="L294" s="129">
        <f t="shared" si="166"/>
        <v>49.078888888888883</v>
      </c>
      <c r="M294" s="128">
        <f t="shared" si="167"/>
        <v>28.642941176470586</v>
      </c>
      <c r="N294" s="127" t="str">
        <f>IF(VLOOKUP($B294,Takings!$B:$P,13,0)=0,"",VLOOKUP($B294,Takings!$B:$P,13,0))</f>
        <v/>
      </c>
      <c r="O294" s="126" t="str">
        <f>IF(VLOOKUP($B294,Takings!$B:$P,14,0)=0,"",VLOOKUP($B294,Takings!$B:$P,14,0))</f>
        <v/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40111</v>
      </c>
      <c r="C295" s="119">
        <f>SUM(C289:C294)</f>
        <v>6862.82</v>
      </c>
      <c r="D295" s="119">
        <f>VLOOKUP($B295,Takings!$B:$P,3,0)</f>
        <v>3176.99</v>
      </c>
      <c r="E295" s="122">
        <f>SUM(C295:D295)</f>
        <v>10039.81</v>
      </c>
      <c r="F295" s="118"/>
      <c r="G295" s="121">
        <f>SUM(G289:G294)</f>
        <v>213</v>
      </c>
      <c r="H295" s="118">
        <f>AVERAGE(H289:H294)</f>
        <v>18.799446387623217</v>
      </c>
      <c r="I295" s="119">
        <f>SUM(I289:I294)</f>
        <v>2904.8</v>
      </c>
      <c r="J295" s="120">
        <f>SUM(J289:J294)</f>
        <v>45</v>
      </c>
      <c r="K295" s="120">
        <f>SUM(G295,J295)</f>
        <v>258</v>
      </c>
      <c r="L295" s="119">
        <f>AVERAGE(L289:L294)</f>
        <v>54.964182780182774</v>
      </c>
      <c r="M295" s="118">
        <f>AVERAGE(M289:M294)</f>
        <v>26.062560684800236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33" t="s">
        <v>564</v>
      </c>
      <c r="B296" s="132">
        <v>40112</v>
      </c>
      <c r="C296" s="129">
        <f>SUMIF(Takings!$B:$B,'2009'!$B296,Takings!C:C)</f>
        <v>729.78</v>
      </c>
      <c r="D296" s="119">
        <f>SUMIF(Takings!$B:$B,'2009'!$B296,Takings!D:D)</f>
        <v>0</v>
      </c>
      <c r="E296" s="119">
        <f>SUMIF(Takings!$B:$B,'2009'!$B296,Takings!E:E)</f>
        <v>0</v>
      </c>
      <c r="F296" s="128">
        <f>SUMIF(Takings!$B:$B,'2009'!$B296,Takings!F:F)</f>
        <v>491.4</v>
      </c>
      <c r="G296" s="131">
        <f>SUMIF(Takings!$B:$B,'2009'!$B296,Takings!G:G)</f>
        <v>34</v>
      </c>
      <c r="H296" s="128">
        <f t="shared" ref="H296:H301" si="168">IFERROR(F296/G296,0)</f>
        <v>14.452941176470588</v>
      </c>
      <c r="I296" s="129">
        <f>SUMIF(Takings!$B:$B,'2009'!$B296,Takings!I:I)</f>
        <v>238.38</v>
      </c>
      <c r="J296" s="130">
        <f>SUMIF(Takings!$B:$B,'2009'!$B296,Takings!J:J)</f>
        <v>7</v>
      </c>
      <c r="K296" s="130">
        <f t="shared" ref="K296:K301" si="169">IFERROR(SUM(G296,J296),0)</f>
        <v>41</v>
      </c>
      <c r="L296" s="129">
        <f t="shared" ref="L296:L301" si="170">IFERROR(MEDIAN(I296/J296),0)</f>
        <v>34.054285714285712</v>
      </c>
      <c r="M296" s="128">
        <f t="shared" ref="M296:M301" si="171">IFERROR(SUM(F296,I296)/K296,0)</f>
        <v>17.799512195121949</v>
      </c>
      <c r="N296" s="127" t="str">
        <f>IF(VLOOKUP($B296,Takings!$B:$P,13,0)=0,"",VLOOKUP($B296,Takings!$B:$P,13,0))</f>
        <v/>
      </c>
      <c r="O296" s="126" t="str">
        <f>IF(VLOOKUP($B296,Takings!$B:$P,14,0)=0,"",VLOOKUP($B296,Takings!$B:$P,14,0))</f>
        <v/>
      </c>
      <c r="P296" s="125" t="str">
        <f>IF(VLOOKUP($B296,Takings!$B:$P,15,0)=0,"",VLOOKUP($B296,Takings!$B:$P,15,0))</f>
        <v/>
      </c>
    </row>
    <row r="297" spans="1:16" x14ac:dyDescent="0.35">
      <c r="A297" s="133" t="s">
        <v>564</v>
      </c>
      <c r="B297" s="132">
        <v>40113</v>
      </c>
      <c r="C297" s="129">
        <f>SUMIF(Takings!$B:$B,'2009'!$B297,Takings!C:C)</f>
        <v>716.78</v>
      </c>
      <c r="D297" s="119">
        <f>SUMIF(Takings!$B:$B,'2009'!$B297,Takings!D:D)</f>
        <v>0</v>
      </c>
      <c r="E297" s="119">
        <f>SUMIF(Takings!$B:$B,'2009'!$B297,Takings!E:E)</f>
        <v>0</v>
      </c>
      <c r="F297" s="128">
        <f>SUMIF(Takings!$B:$B,'2009'!$B297,Takings!F:F)</f>
        <v>543.20000000000005</v>
      </c>
      <c r="G297" s="131">
        <f>SUMIF(Takings!$B:$B,'2009'!$B297,Takings!G:G)</f>
        <v>28</v>
      </c>
      <c r="H297" s="128">
        <f t="shared" si="168"/>
        <v>19.400000000000002</v>
      </c>
      <c r="I297" s="129">
        <f>SUMIF(Takings!$B:$B,'2009'!$B297,Takings!I:I)</f>
        <v>173.58</v>
      </c>
      <c r="J297" s="130">
        <f>SUMIF(Takings!$B:$B,'2009'!$B297,Takings!J:J)</f>
        <v>5</v>
      </c>
      <c r="K297" s="130">
        <f t="shared" si="169"/>
        <v>33</v>
      </c>
      <c r="L297" s="129">
        <f t="shared" si="170"/>
        <v>34.716000000000001</v>
      </c>
      <c r="M297" s="128">
        <f t="shared" si="171"/>
        <v>21.720606060606062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33" t="s">
        <v>564</v>
      </c>
      <c r="B298" s="132">
        <v>40114</v>
      </c>
      <c r="C298" s="129">
        <f>SUMIF(Takings!$B:$B,'2009'!$B298,Takings!C:C)</f>
        <v>1648.55</v>
      </c>
      <c r="D298" s="119">
        <f>SUMIF(Takings!$B:$B,'2009'!$B298,Takings!D:D)</f>
        <v>0</v>
      </c>
      <c r="E298" s="119">
        <f>SUMIF(Takings!$B:$B,'2009'!$B298,Takings!E:E)</f>
        <v>0</v>
      </c>
      <c r="F298" s="128">
        <f>SUMIF(Takings!$B:$B,'2009'!$B298,Takings!F:F)</f>
        <v>579.29999999999995</v>
      </c>
      <c r="G298" s="131">
        <f>SUMIF(Takings!$B:$B,'2009'!$B298,Takings!G:G)</f>
        <v>41</v>
      </c>
      <c r="H298" s="128">
        <f t="shared" si="168"/>
        <v>14.129268292682926</v>
      </c>
      <c r="I298" s="129">
        <f>SUMIF(Takings!$B:$B,'2009'!$B298,Takings!I:I)</f>
        <v>1069.25</v>
      </c>
      <c r="J298" s="130">
        <f>SUMIF(Takings!$B:$B,'2009'!$B298,Takings!J:J)</f>
        <v>8</v>
      </c>
      <c r="K298" s="130">
        <f t="shared" si="169"/>
        <v>49</v>
      </c>
      <c r="L298" s="129">
        <f t="shared" si="170"/>
        <v>133.65625</v>
      </c>
      <c r="M298" s="128">
        <f t="shared" si="171"/>
        <v>33.64387755102041</v>
      </c>
      <c r="N298" s="127" t="str">
        <f>IF(VLOOKUP($B298,Takings!$B:$P,13,0)=0,"",VLOOKUP($B298,Takings!$B:$P,13,0))</f>
        <v/>
      </c>
      <c r="O298" s="126">
        <f>IF(VLOOKUP($B298,Takings!$B:$P,14,0)=0,"",VLOOKUP($B298,Takings!$B:$P,14,0))</f>
        <v>6</v>
      </c>
      <c r="P298" s="125" t="str">
        <f>IF(VLOOKUP($B298,Takings!$B:$P,15,0)=0,"",VLOOKUP($B298,Takings!$B:$P,15,0))</f>
        <v/>
      </c>
    </row>
    <row r="299" spans="1:16" x14ac:dyDescent="0.35">
      <c r="A299" s="133" t="s">
        <v>564</v>
      </c>
      <c r="B299" s="132">
        <v>40115</v>
      </c>
      <c r="C299" s="129">
        <f>SUMIF(Takings!$B:$B,'2009'!$B299,Takings!C:C)</f>
        <v>2145.54</v>
      </c>
      <c r="D299" s="119">
        <f>SUMIF(Takings!$B:$B,'2009'!$B299,Takings!D:D)</f>
        <v>0</v>
      </c>
      <c r="E299" s="119">
        <f>SUMIF(Takings!$B:$B,'2009'!$B299,Takings!E:E)</f>
        <v>0</v>
      </c>
      <c r="F299" s="128">
        <f>SUMIF(Takings!$B:$B,'2009'!$B299,Takings!F:F)</f>
        <v>815.95</v>
      </c>
      <c r="G299" s="131">
        <f>SUMIF(Takings!$B:$B,'2009'!$B299,Takings!G:G)</f>
        <v>37</v>
      </c>
      <c r="H299" s="128">
        <f t="shared" si="168"/>
        <v>22.052702702702703</v>
      </c>
      <c r="I299" s="129">
        <f>SUMIF(Takings!$B:$B,'2009'!$B299,Takings!I:I)</f>
        <v>1329.59</v>
      </c>
      <c r="J299" s="130">
        <f>SUMIF(Takings!$B:$B,'2009'!$B299,Takings!J:J)</f>
        <v>8</v>
      </c>
      <c r="K299" s="130">
        <f t="shared" si="169"/>
        <v>45</v>
      </c>
      <c r="L299" s="129">
        <f t="shared" si="170"/>
        <v>166.19874999999999</v>
      </c>
      <c r="M299" s="128">
        <f t="shared" si="171"/>
        <v>47.678666666666665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33" t="s">
        <v>564</v>
      </c>
      <c r="B300" s="132">
        <v>40116</v>
      </c>
      <c r="C300" s="129">
        <f>SUMIF(Takings!$B:$B,'2009'!$B300,Takings!C:C)</f>
        <v>2257.1799999999998</v>
      </c>
      <c r="D300" s="119">
        <f>SUMIF(Takings!$B:$B,'2009'!$B300,Takings!D:D)</f>
        <v>0</v>
      </c>
      <c r="E300" s="119">
        <f>SUMIF(Takings!$B:$B,'2009'!$B300,Takings!E:E)</f>
        <v>0</v>
      </c>
      <c r="F300" s="128">
        <f>SUMIF(Takings!$B:$B,'2009'!$B300,Takings!F:F)</f>
        <v>1600.5</v>
      </c>
      <c r="G300" s="131">
        <f>SUMIF(Takings!$B:$B,'2009'!$B300,Takings!G:G)</f>
        <v>65</v>
      </c>
      <c r="H300" s="128">
        <f t="shared" si="168"/>
        <v>24.623076923076923</v>
      </c>
      <c r="I300" s="129">
        <f>SUMIF(Takings!$B:$B,'2009'!$B300,Takings!I:I)</f>
        <v>364.41</v>
      </c>
      <c r="J300" s="130">
        <f>SUMIF(Takings!$B:$B,'2009'!$B300,Takings!J:J)</f>
        <v>9</v>
      </c>
      <c r="K300" s="130">
        <f t="shared" si="169"/>
        <v>74</v>
      </c>
      <c r="L300" s="129">
        <f t="shared" si="170"/>
        <v>40.49</v>
      </c>
      <c r="M300" s="128">
        <f t="shared" si="171"/>
        <v>26.552837837837838</v>
      </c>
      <c r="N300" s="127" t="str">
        <f>IF(VLOOKUP($B300,Takings!$B:$P,13,0)=0,"",VLOOKUP($B300,Takings!$B:$P,13,0))</f>
        <v/>
      </c>
      <c r="O300" s="126">
        <f>IF(VLOOKUP($B300,Takings!$B:$P,14,0)=0,"",VLOOKUP($B300,Takings!$B:$P,14,0))</f>
        <v>-1.7</v>
      </c>
      <c r="P300" s="125" t="str">
        <f>IF(VLOOKUP($B300,Takings!$B:$P,15,0)=0,"",VLOOKUP($B300,Takings!$B:$P,15,0))</f>
        <v/>
      </c>
    </row>
    <row r="301" spans="1:16" x14ac:dyDescent="0.35">
      <c r="A301" s="133" t="s">
        <v>564</v>
      </c>
      <c r="B301" s="132">
        <v>40117</v>
      </c>
      <c r="C301" s="129">
        <f>SUMIF(Takings!$B:$B,'2009'!$B301,Takings!C:C)</f>
        <v>1143.8900000000001</v>
      </c>
      <c r="D301" s="119">
        <f>SUMIF(Takings!$B:$B,'2009'!$B301,Takings!D:D)</f>
        <v>0</v>
      </c>
      <c r="E301" s="119">
        <f>SUMIF(Takings!$B:$B,'2009'!$B301,Takings!E:E)</f>
        <v>0</v>
      </c>
      <c r="F301" s="128">
        <f>SUMIF(Takings!$B:$B,'2009'!$B301,Takings!F:F)</f>
        <v>628.29999999999995</v>
      </c>
      <c r="G301" s="131">
        <f>SUMIF(Takings!$B:$B,'2009'!$B301,Takings!G:G)</f>
        <v>30</v>
      </c>
      <c r="H301" s="128">
        <f t="shared" si="168"/>
        <v>20.943333333333332</v>
      </c>
      <c r="I301" s="129">
        <f>SUMIF(Takings!$B:$B,'2009'!$B301,Takings!I:I)</f>
        <v>515.59</v>
      </c>
      <c r="J301" s="130">
        <f>SUMIF(Takings!$B:$B,'2009'!$B301,Takings!J:J)</f>
        <v>12</v>
      </c>
      <c r="K301" s="130">
        <f t="shared" si="169"/>
        <v>42</v>
      </c>
      <c r="L301" s="129">
        <f t="shared" si="170"/>
        <v>42.965833333333336</v>
      </c>
      <c r="M301" s="128">
        <f t="shared" si="171"/>
        <v>27.235476190476188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40118</v>
      </c>
      <c r="C302" s="119">
        <f>SUM(C296:C301)</f>
        <v>8641.7199999999993</v>
      </c>
      <c r="D302" s="119">
        <f>VLOOKUP($B302,Takings!$B:$P,3,0)</f>
        <v>3058.59</v>
      </c>
      <c r="E302" s="122">
        <f>SUM(C302:D302)</f>
        <v>11700.31</v>
      </c>
      <c r="F302" s="118"/>
      <c r="G302" s="121">
        <f>SUM(G296:G301)</f>
        <v>235</v>
      </c>
      <c r="H302" s="118">
        <f>AVERAGE(H296:H301)</f>
        <v>19.266887071377745</v>
      </c>
      <c r="I302" s="119">
        <f>SUM(I296:I301)</f>
        <v>3690.8</v>
      </c>
      <c r="J302" s="120">
        <f>SUM(J296:J301)</f>
        <v>49</v>
      </c>
      <c r="K302" s="120">
        <f>SUM(G302,J302)</f>
        <v>284</v>
      </c>
      <c r="L302" s="119">
        <f>AVERAGE(L296:L301)</f>
        <v>75.346853174603169</v>
      </c>
      <c r="M302" s="118">
        <f>AVERAGE(M296:M301)</f>
        <v>29.105162750288187</v>
      </c>
      <c r="N302" s="117" t="str">
        <f>IF(VLOOKUP($B302,Takings!$B:$P,13,0)=0,"",VLOOKUP($B302,Takings!$B:$P,13,0))</f>
        <v/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33" t="s">
        <v>565</v>
      </c>
      <c r="B303" s="132">
        <v>40119</v>
      </c>
      <c r="C303" s="129">
        <f>SUMIF(Takings!$B:$B,'2009'!$B303,Takings!C:C)</f>
        <v>691.97</v>
      </c>
      <c r="D303" s="119">
        <f>SUMIF(Takings!$B:$B,'2009'!$B303,Takings!D:D)</f>
        <v>0</v>
      </c>
      <c r="E303" s="119">
        <f>SUMIF(Takings!$B:$B,'2009'!$B303,Takings!E:E)</f>
        <v>0</v>
      </c>
      <c r="F303" s="128">
        <f>SUMIF(Takings!$B:$B,'2009'!$B303,Takings!F:F)</f>
        <v>480.15</v>
      </c>
      <c r="G303" s="131">
        <f>SUMIF(Takings!$B:$B,'2009'!$B303,Takings!G:G)</f>
        <v>29</v>
      </c>
      <c r="H303" s="128">
        <f t="shared" ref="H303:H308" si="172">IFERROR(F303/G303,0)</f>
        <v>16.556896551724137</v>
      </c>
      <c r="I303" s="129">
        <f>SUMIF(Takings!$B:$B,'2009'!$B303,Takings!I:I)</f>
        <v>211.82</v>
      </c>
      <c r="J303" s="130">
        <f>SUMIF(Takings!$B:$B,'2009'!$B303,Takings!J:J)</f>
        <v>4</v>
      </c>
      <c r="K303" s="130">
        <f t="shared" ref="K303:K308" si="173">IFERROR(SUM(G303,J303),0)</f>
        <v>33</v>
      </c>
      <c r="L303" s="129">
        <f t="shared" ref="L303:L308" si="174">IFERROR(MEDIAN(I303/J303),0)</f>
        <v>52.954999999999998</v>
      </c>
      <c r="M303" s="128">
        <f t="shared" ref="M303:M308" si="175">IFERROR(SUM(F303,I303)/K303,0)</f>
        <v>20.968787878787879</v>
      </c>
      <c r="N303" s="127" t="str">
        <f>IF(VLOOKUP($B303,Takings!$B:$P,13,0)=0,"",VLOOKUP($B303,Takings!$B:$P,13,0))</f>
        <v/>
      </c>
      <c r="O303" s="126" t="str">
        <f>IF(VLOOKUP($B303,Takings!$B:$P,14,0)=0,"",VLOOKUP($B303,Takings!$B:$P,14,0))</f>
        <v/>
      </c>
      <c r="P303" s="125" t="str">
        <f>IF(VLOOKUP($B303,Takings!$B:$P,15,0)=0,"",VLOOKUP($B303,Takings!$B:$P,15,0))</f>
        <v/>
      </c>
    </row>
    <row r="304" spans="1:16" x14ac:dyDescent="0.35">
      <c r="A304" s="133" t="s">
        <v>565</v>
      </c>
      <c r="B304" s="132">
        <v>40120</v>
      </c>
      <c r="C304" s="129">
        <f>SUMIF(Takings!$B:$B,'2009'!$B304,Takings!C:C)</f>
        <v>1540.89</v>
      </c>
      <c r="D304" s="119">
        <f>SUMIF(Takings!$B:$B,'2009'!$B304,Takings!D:D)</f>
        <v>0</v>
      </c>
      <c r="E304" s="119">
        <f>SUMIF(Takings!$B:$B,'2009'!$B304,Takings!E:E)</f>
        <v>0</v>
      </c>
      <c r="F304" s="128">
        <f>SUMIF(Takings!$B:$B,'2009'!$B304,Takings!F:F)</f>
        <v>511.4</v>
      </c>
      <c r="G304" s="131">
        <f>SUMIF(Takings!$B:$B,'2009'!$B304,Takings!G:G)</f>
        <v>30</v>
      </c>
      <c r="H304" s="128">
        <f t="shared" si="172"/>
        <v>17.046666666666667</v>
      </c>
      <c r="I304" s="129">
        <f>SUMIF(Takings!$B:$B,'2009'!$B304,Takings!I:I)</f>
        <v>1029.49</v>
      </c>
      <c r="J304" s="130">
        <f>SUMIF(Takings!$B:$B,'2009'!$B304,Takings!J:J)</f>
        <v>5</v>
      </c>
      <c r="K304" s="130">
        <f t="shared" si="173"/>
        <v>35</v>
      </c>
      <c r="L304" s="129">
        <f t="shared" si="174"/>
        <v>205.898</v>
      </c>
      <c r="M304" s="128">
        <f t="shared" si="175"/>
        <v>44.02542857142857</v>
      </c>
      <c r="N304" s="127" t="str">
        <f>IF(VLOOKUP($B304,Takings!$B:$P,13,0)=0,"",VLOOKUP($B304,Takings!$B:$P,13,0))</f>
        <v/>
      </c>
      <c r="O304" s="126" t="str">
        <f>IF(VLOOKUP($B304,Takings!$B:$P,14,0)=0,"",VLOOKUP($B304,Takings!$B:$P,14,0))</f>
        <v/>
      </c>
      <c r="P304" s="125" t="str">
        <f>IF(VLOOKUP($B304,Takings!$B:$P,15,0)=0,"",VLOOKUP($B304,Takings!$B:$P,15,0))</f>
        <v/>
      </c>
    </row>
    <row r="305" spans="1:16" x14ac:dyDescent="0.35">
      <c r="A305" s="133" t="s">
        <v>565</v>
      </c>
      <c r="B305" s="132">
        <v>40121</v>
      </c>
      <c r="C305" s="129">
        <f>SUMIF(Takings!$B:$B,'2009'!$B305,Takings!C:C)</f>
        <v>749.06</v>
      </c>
      <c r="D305" s="119">
        <f>SUMIF(Takings!$B:$B,'2009'!$B305,Takings!D:D)</f>
        <v>0</v>
      </c>
      <c r="E305" s="119">
        <f>SUMIF(Takings!$B:$B,'2009'!$B305,Takings!E:E)</f>
        <v>0</v>
      </c>
      <c r="F305" s="128">
        <f>SUMIF(Takings!$B:$B,'2009'!$B305,Takings!F:F)</f>
        <v>636.70000000000005</v>
      </c>
      <c r="G305" s="131">
        <f>SUMIF(Takings!$B:$B,'2009'!$B305,Takings!G:G)</f>
        <v>40</v>
      </c>
      <c r="H305" s="128">
        <f t="shared" si="172"/>
        <v>15.9175</v>
      </c>
      <c r="I305" s="129">
        <f>SUMIF(Takings!$B:$B,'2009'!$B305,Takings!I:I)</f>
        <v>112.36</v>
      </c>
      <c r="J305" s="130">
        <f>SUMIF(Takings!$B:$B,'2009'!$B305,Takings!J:J)</f>
        <v>5</v>
      </c>
      <c r="K305" s="130">
        <f t="shared" si="173"/>
        <v>45</v>
      </c>
      <c r="L305" s="129">
        <f t="shared" si="174"/>
        <v>22.472000000000001</v>
      </c>
      <c r="M305" s="128">
        <f t="shared" si="175"/>
        <v>16.645777777777781</v>
      </c>
      <c r="N305" s="127" t="str">
        <f>IF(VLOOKUP($B305,Takings!$B:$P,13,0)=0,"",VLOOKUP($B305,Takings!$B:$P,13,0))</f>
        <v/>
      </c>
      <c r="O305" s="126" t="str">
        <f>IF(VLOOKUP($B305,Takings!$B:$P,14,0)=0,"",VLOOKUP($B305,Takings!$B:$P,14,0))</f>
        <v/>
      </c>
      <c r="P305" s="125" t="str">
        <f>IF(VLOOKUP($B305,Takings!$B:$P,15,0)=0,"",VLOOKUP($B305,Takings!$B:$P,15,0))</f>
        <v/>
      </c>
    </row>
    <row r="306" spans="1:16" x14ac:dyDescent="0.35">
      <c r="A306" s="133" t="s">
        <v>565</v>
      </c>
      <c r="B306" s="132">
        <v>40122</v>
      </c>
      <c r="C306" s="129">
        <f>SUMIF(Takings!$B:$B,'2009'!$B306,Takings!C:C)</f>
        <v>904.46</v>
      </c>
      <c r="D306" s="119">
        <f>SUMIF(Takings!$B:$B,'2009'!$B306,Takings!D:D)</f>
        <v>0</v>
      </c>
      <c r="E306" s="119">
        <f>SUMIF(Takings!$B:$B,'2009'!$B306,Takings!E:E)</f>
        <v>0</v>
      </c>
      <c r="F306" s="128">
        <f>SUMIF(Takings!$B:$B,'2009'!$B306,Takings!F:F)</f>
        <v>829.35</v>
      </c>
      <c r="G306" s="131">
        <f>SUMIF(Takings!$B:$B,'2009'!$B306,Takings!G:G)</f>
        <v>44</v>
      </c>
      <c r="H306" s="128">
        <f t="shared" si="172"/>
        <v>18.848863636363635</v>
      </c>
      <c r="I306" s="129">
        <f>SUMIF(Takings!$B:$B,'2009'!$B306,Takings!I:I)</f>
        <v>75.11</v>
      </c>
      <c r="J306" s="130">
        <f>SUMIF(Takings!$B:$B,'2009'!$B306,Takings!J:J)</f>
        <v>3</v>
      </c>
      <c r="K306" s="130">
        <f t="shared" si="173"/>
        <v>47</v>
      </c>
      <c r="L306" s="129">
        <f t="shared" si="174"/>
        <v>25.036666666666665</v>
      </c>
      <c r="M306" s="128">
        <f t="shared" si="175"/>
        <v>19.243829787234045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x14ac:dyDescent="0.35">
      <c r="A307" s="133" t="s">
        <v>565</v>
      </c>
      <c r="B307" s="132">
        <v>40123</v>
      </c>
      <c r="C307" s="129">
        <f>SUMIF(Takings!$B:$B,'2009'!$B307,Takings!C:C)</f>
        <v>1921.77</v>
      </c>
      <c r="D307" s="119">
        <f>SUMIF(Takings!$B:$B,'2009'!$B307,Takings!D:D)</f>
        <v>0</v>
      </c>
      <c r="E307" s="119">
        <f>SUMIF(Takings!$B:$B,'2009'!$B307,Takings!E:E)</f>
        <v>0</v>
      </c>
      <c r="F307" s="128">
        <f>SUMIF(Takings!$B:$B,'2009'!$B307,Takings!F:F)</f>
        <v>784.06</v>
      </c>
      <c r="G307" s="131">
        <f>SUMIF(Takings!$B:$B,'2009'!$B307,Takings!G:G)</f>
        <v>44</v>
      </c>
      <c r="H307" s="128">
        <f t="shared" si="172"/>
        <v>17.819545454545452</v>
      </c>
      <c r="I307" s="129">
        <f>SUMIF(Takings!$B:$B,'2009'!$B307,Takings!I:I)</f>
        <v>1137.72</v>
      </c>
      <c r="J307" s="130">
        <f>SUMIF(Takings!$B:$B,'2009'!$B307,Takings!J:J)</f>
        <v>11</v>
      </c>
      <c r="K307" s="130">
        <f t="shared" si="173"/>
        <v>55</v>
      </c>
      <c r="L307" s="129">
        <f t="shared" si="174"/>
        <v>103.42909090909092</v>
      </c>
      <c r="M307" s="128">
        <f t="shared" si="175"/>
        <v>34.941454545454548</v>
      </c>
      <c r="N307" s="127" t="str">
        <f>IF(VLOOKUP($B307,Takings!$B:$P,13,0)=0,"",VLOOKUP($B307,Takings!$B:$P,13,0))</f>
        <v/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33" t="s">
        <v>565</v>
      </c>
      <c r="B308" s="132">
        <v>40124</v>
      </c>
      <c r="C308" s="129">
        <f>SUMIF(Takings!$B:$B,'2009'!$B308,Takings!C:C)</f>
        <v>1148.4000000000001</v>
      </c>
      <c r="D308" s="119">
        <f>SUMIF(Takings!$B:$B,'2009'!$B308,Takings!D:D)</f>
        <v>0</v>
      </c>
      <c r="E308" s="119">
        <f>SUMIF(Takings!$B:$B,'2009'!$B308,Takings!E:E)</f>
        <v>0</v>
      </c>
      <c r="F308" s="128">
        <f>SUMIF(Takings!$B:$B,'2009'!$B308,Takings!F:F)</f>
        <v>798.4</v>
      </c>
      <c r="G308" s="131">
        <f>SUMIF(Takings!$B:$B,'2009'!$B308,Takings!G:G)</f>
        <v>36</v>
      </c>
      <c r="H308" s="128">
        <f t="shared" si="172"/>
        <v>22.177777777777777</v>
      </c>
      <c r="I308" s="129">
        <f>SUMIF(Takings!$B:$B,'2009'!$B308,Takings!I:I)</f>
        <v>310.83</v>
      </c>
      <c r="J308" s="130">
        <f>SUMIF(Takings!$B:$B,'2009'!$B308,Takings!J:J)</f>
        <v>8</v>
      </c>
      <c r="K308" s="130">
        <f t="shared" si="173"/>
        <v>44</v>
      </c>
      <c r="L308" s="129">
        <f t="shared" si="174"/>
        <v>38.853749999999998</v>
      </c>
      <c r="M308" s="128">
        <f t="shared" si="175"/>
        <v>25.209772727272728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40125</v>
      </c>
      <c r="C309" s="119">
        <f>SUM(C303:C308)</f>
        <v>6956.5499999999993</v>
      </c>
      <c r="D309" s="119">
        <f>VLOOKUP($B309,Takings!$B:$P,3,0)</f>
        <v>2776.96</v>
      </c>
      <c r="E309" s="122">
        <f>SUM(C309:D309)</f>
        <v>9733.5099999999984</v>
      </c>
      <c r="F309" s="118"/>
      <c r="G309" s="121">
        <f>SUM(G303:G308)</f>
        <v>223</v>
      </c>
      <c r="H309" s="118">
        <f>AVERAGE(H303:H308)</f>
        <v>18.061208347846279</v>
      </c>
      <c r="I309" s="119">
        <f>SUM(I303:I308)</f>
        <v>2877.33</v>
      </c>
      <c r="J309" s="120">
        <f>SUM(J303:J308)</f>
        <v>36</v>
      </c>
      <c r="K309" s="120">
        <f>SUM(G309,J309)</f>
        <v>259</v>
      </c>
      <c r="L309" s="119">
        <f>AVERAGE(L303:L308)</f>
        <v>74.774084595959593</v>
      </c>
      <c r="M309" s="118">
        <f>AVERAGE(M303:M308)</f>
        <v>26.83917521465926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33" t="s">
        <v>572</v>
      </c>
      <c r="B310" s="132">
        <v>40126</v>
      </c>
      <c r="C310" s="129">
        <f>SUMIF(Takings!$B:$B,'2009'!$B310,Takings!C:C)</f>
        <v>1402.3</v>
      </c>
      <c r="D310" s="119">
        <f>SUMIF(Takings!$B:$B,'2009'!$B310,Takings!D:D)</f>
        <v>0</v>
      </c>
      <c r="E310" s="119">
        <f>SUMIF(Takings!$B:$B,'2009'!$B310,Takings!E:E)</f>
        <v>0</v>
      </c>
      <c r="F310" s="128">
        <f>SUMIF(Takings!$B:$B,'2009'!$B310,Takings!F:F)</f>
        <v>694.6</v>
      </c>
      <c r="G310" s="131">
        <f>SUMIF(Takings!$B:$B,'2009'!$B310,Takings!G:G)</f>
        <v>28</v>
      </c>
      <c r="H310" s="128">
        <f t="shared" ref="H310:H315" si="176">IFERROR(F310/G310,0)</f>
        <v>24.807142857142857</v>
      </c>
      <c r="I310" s="129">
        <f>SUMIF(Takings!$B:$B,'2009'!$B310,Takings!I:I)</f>
        <v>707.7</v>
      </c>
      <c r="J310" s="130">
        <f>SUMIF(Takings!$B:$B,'2009'!$B310,Takings!J:J)</f>
        <v>7</v>
      </c>
      <c r="K310" s="130">
        <f t="shared" ref="K310:K315" si="177">IFERROR(SUM(G310,J310),0)</f>
        <v>35</v>
      </c>
      <c r="L310" s="129">
        <f t="shared" ref="L310:L315" si="178">IFERROR(MEDIAN(I310/J310),0)</f>
        <v>101.10000000000001</v>
      </c>
      <c r="M310" s="128">
        <f t="shared" ref="M310:M315" si="179">IFERROR(SUM(F310,I310)/K310,0)</f>
        <v>40.065714285714293</v>
      </c>
      <c r="N310" s="127" t="str">
        <f>IF(VLOOKUP($B310,Takings!$B:$P,13,0)=0,"",VLOOKUP($B310,Takings!$B:$P,13,0))</f>
        <v/>
      </c>
      <c r="O310" s="126" t="str">
        <f>IF(VLOOKUP($B310,Takings!$B:$P,14,0)=0,"",VLOOKUP($B310,Takings!$B:$P,14,0))</f>
        <v/>
      </c>
      <c r="P310" s="125" t="str">
        <f>IF(VLOOKUP($B310,Takings!$B:$P,15,0)=0,"",VLOOKUP($B310,Takings!$B:$P,15,0))</f>
        <v/>
      </c>
    </row>
    <row r="311" spans="1:16" x14ac:dyDescent="0.35">
      <c r="A311" s="133" t="s">
        <v>572</v>
      </c>
      <c r="B311" s="132">
        <v>40127</v>
      </c>
      <c r="C311" s="129">
        <f>SUMIF(Takings!$B:$B,'2009'!$B311,Takings!C:C)</f>
        <v>869.77</v>
      </c>
      <c r="D311" s="119">
        <f>SUMIF(Takings!$B:$B,'2009'!$B311,Takings!D:D)</f>
        <v>0</v>
      </c>
      <c r="E311" s="119">
        <f>SUMIF(Takings!$B:$B,'2009'!$B311,Takings!E:E)</f>
        <v>0</v>
      </c>
      <c r="F311" s="128">
        <f>SUMIF(Takings!$B:$B,'2009'!$B311,Takings!F:F)</f>
        <v>677</v>
      </c>
      <c r="G311" s="131">
        <f>SUMIF(Takings!$B:$B,'2009'!$B311,Takings!G:G)</f>
        <v>30</v>
      </c>
      <c r="H311" s="128">
        <f t="shared" si="176"/>
        <v>22.566666666666666</v>
      </c>
      <c r="I311" s="129">
        <f>SUMIF(Takings!$B:$B,'2009'!$B311,Takings!I:I)</f>
        <v>192.77</v>
      </c>
      <c r="J311" s="130">
        <f>SUMIF(Takings!$B:$B,'2009'!$B311,Takings!J:J)</f>
        <v>6</v>
      </c>
      <c r="K311" s="130">
        <f t="shared" si="177"/>
        <v>36</v>
      </c>
      <c r="L311" s="129">
        <f t="shared" si="178"/>
        <v>32.128333333333337</v>
      </c>
      <c r="M311" s="128">
        <f t="shared" si="179"/>
        <v>24.160277777777779</v>
      </c>
      <c r="N311" s="127" t="str">
        <f>IF(VLOOKUP($B311,Takings!$B:$P,13,0)=0,"",VLOOKUP($B311,Takings!$B:$P,13,0))</f>
        <v/>
      </c>
      <c r="O311" s="126" t="str">
        <f>IF(VLOOKUP($B311,Takings!$B:$P,14,0)=0,"",VLOOKUP($B311,Takings!$B:$P,14,0))</f>
        <v/>
      </c>
      <c r="P311" s="125" t="str">
        <f>IF(VLOOKUP($B311,Takings!$B:$P,15,0)=0,"",VLOOKUP($B311,Takings!$B:$P,15,0))</f>
        <v/>
      </c>
    </row>
    <row r="312" spans="1:16" x14ac:dyDescent="0.35">
      <c r="A312" s="133" t="s">
        <v>572</v>
      </c>
      <c r="B312" s="132">
        <v>40128</v>
      </c>
      <c r="C312" s="129">
        <f>SUMIF(Takings!$B:$B,'2009'!$B312,Takings!C:C)</f>
        <v>1040.6400000000001</v>
      </c>
      <c r="D312" s="119">
        <f>SUMIF(Takings!$B:$B,'2009'!$B312,Takings!D:D)</f>
        <v>0</v>
      </c>
      <c r="E312" s="119">
        <f>SUMIF(Takings!$B:$B,'2009'!$B312,Takings!E:E)</f>
        <v>0</v>
      </c>
      <c r="F312" s="128">
        <f>SUMIF(Takings!$B:$B,'2009'!$B312,Takings!F:F)</f>
        <v>831.2</v>
      </c>
      <c r="G312" s="131">
        <f>SUMIF(Takings!$B:$B,'2009'!$B312,Takings!G:G)</f>
        <v>45</v>
      </c>
      <c r="H312" s="128">
        <f t="shared" si="176"/>
        <v>18.471111111111114</v>
      </c>
      <c r="I312" s="129">
        <f>SUMIF(Takings!$B:$B,'2009'!$B312,Takings!I:I)</f>
        <v>209.44</v>
      </c>
      <c r="J312" s="130">
        <f>SUMIF(Takings!$B:$B,'2009'!$B312,Takings!J:J)</f>
        <v>7</v>
      </c>
      <c r="K312" s="130">
        <f t="shared" si="177"/>
        <v>52</v>
      </c>
      <c r="L312" s="129">
        <f t="shared" si="178"/>
        <v>29.919999999999998</v>
      </c>
      <c r="M312" s="128">
        <f t="shared" si="179"/>
        <v>20.012307692307694</v>
      </c>
      <c r="N312" s="127" t="str">
        <f>IF(VLOOKUP($B312,Takings!$B:$P,13,0)=0,"",VLOOKUP($B312,Takings!$B:$P,13,0))</f>
        <v/>
      </c>
      <c r="O312" s="126">
        <f>IF(VLOOKUP($B312,Takings!$B:$P,14,0)=0,"",VLOOKUP($B312,Takings!$B:$P,14,0))</f>
        <v>4.0999999999999996</v>
      </c>
      <c r="P312" s="125" t="str">
        <f>IF(VLOOKUP($B312,Takings!$B:$P,15,0)=0,"",VLOOKUP($B312,Takings!$B:$P,15,0))</f>
        <v/>
      </c>
    </row>
    <row r="313" spans="1:16" x14ac:dyDescent="0.35">
      <c r="A313" s="133" t="s">
        <v>572</v>
      </c>
      <c r="B313" s="132">
        <v>40129</v>
      </c>
      <c r="C313" s="129">
        <f>SUMIF(Takings!$B:$B,'2009'!$B313,Takings!C:C)</f>
        <v>1326.83</v>
      </c>
      <c r="D313" s="119">
        <f>SUMIF(Takings!$B:$B,'2009'!$B313,Takings!D:D)</f>
        <v>0</v>
      </c>
      <c r="E313" s="119">
        <f>SUMIF(Takings!$B:$B,'2009'!$B313,Takings!E:E)</f>
        <v>0</v>
      </c>
      <c r="F313" s="128">
        <f>SUMIF(Takings!$B:$B,'2009'!$B313,Takings!F:F)</f>
        <v>773.85</v>
      </c>
      <c r="G313" s="131">
        <f>SUMIF(Takings!$B:$B,'2009'!$B313,Takings!G:G)</f>
        <v>40</v>
      </c>
      <c r="H313" s="128">
        <f t="shared" si="176"/>
        <v>19.346250000000001</v>
      </c>
      <c r="I313" s="129">
        <f>SUMIF(Takings!$B:$B,'2009'!$B313,Takings!I:I)</f>
        <v>552.98</v>
      </c>
      <c r="J313" s="130">
        <f>SUMIF(Takings!$B:$B,'2009'!$B313,Takings!J:J)</f>
        <v>10</v>
      </c>
      <c r="K313" s="130">
        <f t="shared" si="177"/>
        <v>50</v>
      </c>
      <c r="L313" s="129">
        <f t="shared" si="178"/>
        <v>55.298000000000002</v>
      </c>
      <c r="M313" s="128">
        <f t="shared" si="179"/>
        <v>26.5366</v>
      </c>
      <c r="N313" s="127" t="str">
        <f>IF(VLOOKUP($B313,Takings!$B:$P,13,0)=0,"",VLOOKUP($B313,Takings!$B:$P,13,0))</f>
        <v/>
      </c>
      <c r="O313" s="126">
        <f>IF(VLOOKUP($B313,Takings!$B:$P,14,0)=0,"",VLOOKUP($B313,Takings!$B:$P,14,0))</f>
        <v>0.15</v>
      </c>
      <c r="P313" s="125" t="str">
        <f>IF(VLOOKUP($B313,Takings!$B:$P,15,0)=0,"",VLOOKUP($B313,Takings!$B:$P,15,0))</f>
        <v/>
      </c>
    </row>
    <row r="314" spans="1:16" x14ac:dyDescent="0.35">
      <c r="A314" s="133" t="s">
        <v>572</v>
      </c>
      <c r="B314" s="132">
        <v>40130</v>
      </c>
      <c r="C314" s="129">
        <f>SUMIF(Takings!$B:$B,'2009'!$B314,Takings!C:C)</f>
        <v>2653.52</v>
      </c>
      <c r="D314" s="119">
        <f>SUMIF(Takings!$B:$B,'2009'!$B314,Takings!D:D)</f>
        <v>0</v>
      </c>
      <c r="E314" s="119">
        <f>SUMIF(Takings!$B:$B,'2009'!$B314,Takings!E:E)</f>
        <v>0</v>
      </c>
      <c r="F314" s="128">
        <f>SUMIF(Takings!$B:$B,'2009'!$B314,Takings!F:F)</f>
        <v>1028.55</v>
      </c>
      <c r="G314" s="131">
        <f>SUMIF(Takings!$B:$B,'2009'!$B314,Takings!G:G)</f>
        <v>48</v>
      </c>
      <c r="H314" s="128">
        <f t="shared" si="176"/>
        <v>21.428124999999998</v>
      </c>
      <c r="I314" s="129">
        <f>SUMIF(Takings!$B:$B,'2009'!$B314,Takings!I:I)</f>
        <v>1624.97</v>
      </c>
      <c r="J314" s="130">
        <f>SUMIF(Takings!$B:$B,'2009'!$B314,Takings!J:J)</f>
        <v>13</v>
      </c>
      <c r="K314" s="130">
        <f t="shared" si="177"/>
        <v>61</v>
      </c>
      <c r="L314" s="129">
        <f t="shared" si="178"/>
        <v>124.9976923076923</v>
      </c>
      <c r="M314" s="128">
        <f t="shared" si="179"/>
        <v>43.500327868852459</v>
      </c>
      <c r="N314" s="127" t="str">
        <f>IF(VLOOKUP($B314,Takings!$B:$P,13,0)=0,"",VLOOKUP($B314,Takings!$B:$P,13,0))</f>
        <v/>
      </c>
      <c r="O314" s="126">
        <f>IF(VLOOKUP($B314,Takings!$B:$P,14,0)=0,"",VLOOKUP($B314,Takings!$B:$P,14,0))</f>
        <v>-0.1</v>
      </c>
      <c r="P314" s="125" t="str">
        <f>IF(VLOOKUP($B314,Takings!$B:$P,15,0)=0,"",VLOOKUP($B314,Takings!$B:$P,15,0))</f>
        <v/>
      </c>
    </row>
    <row r="315" spans="1:16" x14ac:dyDescent="0.35">
      <c r="A315" s="133" t="s">
        <v>572</v>
      </c>
      <c r="B315" s="132">
        <v>40131</v>
      </c>
      <c r="C315" s="129">
        <f>SUMIF(Takings!$B:$B,'2009'!$B315,Takings!C:C)</f>
        <v>777.3</v>
      </c>
      <c r="D315" s="119">
        <f>SUMIF(Takings!$B:$B,'2009'!$B315,Takings!D:D)</f>
        <v>0</v>
      </c>
      <c r="E315" s="119">
        <f>SUMIF(Takings!$B:$B,'2009'!$B315,Takings!E:E)</f>
        <v>0</v>
      </c>
      <c r="F315" s="128">
        <f>SUMIF(Takings!$B:$B,'2009'!$B315,Takings!F:F)</f>
        <v>446.85</v>
      </c>
      <c r="G315" s="131">
        <f>SUMIF(Takings!$B:$B,'2009'!$B315,Takings!G:G)</f>
        <v>24</v>
      </c>
      <c r="H315" s="128">
        <f t="shared" si="176"/>
        <v>18.618750000000002</v>
      </c>
      <c r="I315" s="129">
        <f>SUMIF(Takings!$B:$B,'2009'!$B315,Takings!I:I)</f>
        <v>330.45</v>
      </c>
      <c r="J315" s="130">
        <f>SUMIF(Takings!$B:$B,'2009'!$B315,Takings!J:J)</f>
        <v>6</v>
      </c>
      <c r="K315" s="130">
        <f t="shared" si="177"/>
        <v>30</v>
      </c>
      <c r="L315" s="129">
        <f t="shared" si="178"/>
        <v>55.074999999999996</v>
      </c>
      <c r="M315" s="128">
        <f t="shared" si="179"/>
        <v>25.91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40132</v>
      </c>
      <c r="C316" s="119">
        <f>SUM(C310:C315)</f>
        <v>8070.36</v>
      </c>
      <c r="D316" s="119">
        <f>VLOOKUP($B316,Takings!$B:$P,3,0)</f>
        <v>2296.7399999999998</v>
      </c>
      <c r="E316" s="122">
        <f>SUM(C316:D316)</f>
        <v>10367.099999999999</v>
      </c>
      <c r="F316" s="118"/>
      <c r="G316" s="121">
        <f>SUM(G310:G315)</f>
        <v>215</v>
      </c>
      <c r="H316" s="118">
        <f>AVERAGE(H310:H315)</f>
        <v>20.873007605820106</v>
      </c>
      <c r="I316" s="119">
        <f>SUM(I310:I315)</f>
        <v>3618.31</v>
      </c>
      <c r="J316" s="120">
        <f>SUM(J310:J315)</f>
        <v>49</v>
      </c>
      <c r="K316" s="120">
        <f>SUM(G316,J316)</f>
        <v>264</v>
      </c>
      <c r="L316" s="119">
        <f>AVERAGE(L310:L315)</f>
        <v>66.419837606837604</v>
      </c>
      <c r="M316" s="118">
        <f>AVERAGE(M310:M315)</f>
        <v>30.030871270775368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x14ac:dyDescent="0.35">
      <c r="A317" s="133" t="s">
        <v>573</v>
      </c>
      <c r="B317" s="132">
        <v>40133</v>
      </c>
      <c r="C317" s="129">
        <f>SUMIF(Takings!$B:$B,'2009'!$B317,Takings!C:C)</f>
        <v>1113.01</v>
      </c>
      <c r="D317" s="119">
        <f>SUMIF(Takings!$B:$B,'2009'!$B317,Takings!D:D)</f>
        <v>0</v>
      </c>
      <c r="E317" s="119">
        <f>SUMIF(Takings!$B:$B,'2009'!$B317,Takings!E:E)</f>
        <v>0</v>
      </c>
      <c r="F317" s="128">
        <f>SUMIF(Takings!$B:$B,'2009'!$B317,Takings!F:F)</f>
        <v>573.85</v>
      </c>
      <c r="G317" s="131">
        <f>SUMIF(Takings!$B:$B,'2009'!$B317,Takings!G:G)</f>
        <v>28</v>
      </c>
      <c r="H317" s="128">
        <f t="shared" ref="H317:H322" si="180">IFERROR(F317/G317,0)</f>
        <v>20.494642857142857</v>
      </c>
      <c r="I317" s="129">
        <f>SUMIF(Takings!$B:$B,'2009'!$B317,Takings!I:I)</f>
        <v>539.16</v>
      </c>
      <c r="J317" s="130">
        <f>SUMIF(Takings!$B:$B,'2009'!$B317,Takings!J:J)</f>
        <v>6</v>
      </c>
      <c r="K317" s="130">
        <f t="shared" ref="K317:K322" si="181">IFERROR(SUM(G317,J317),0)</f>
        <v>34</v>
      </c>
      <c r="L317" s="129">
        <f t="shared" ref="L317:L322" si="182">IFERROR(MEDIAN(I317/J317),0)</f>
        <v>89.86</v>
      </c>
      <c r="M317" s="128">
        <f t="shared" ref="M317:M322" si="183">IFERROR(SUM(F317,I317)/K317,0)</f>
        <v>32.735588235294117</v>
      </c>
      <c r="N317" s="127" t="str">
        <f>IF(VLOOKUP($B317,Takings!$B:$P,13,0)=0,"",VLOOKUP($B317,Takings!$B:$P,13,0))</f>
        <v/>
      </c>
      <c r="O317" s="126" t="str">
        <f>IF(VLOOKUP($B317,Takings!$B:$P,14,0)=0,"",VLOOKUP($B317,Takings!$B:$P,14,0))</f>
        <v/>
      </c>
      <c r="P317" s="125" t="str">
        <f>IF(VLOOKUP($B317,Takings!$B:$P,15,0)=0,"",VLOOKUP($B317,Takings!$B:$P,15,0))</f>
        <v/>
      </c>
    </row>
    <row r="318" spans="1:16" x14ac:dyDescent="0.35">
      <c r="A318" s="133" t="s">
        <v>573</v>
      </c>
      <c r="B318" s="132">
        <v>40134</v>
      </c>
      <c r="C318" s="129">
        <f>SUMIF(Takings!$B:$B,'2009'!$B318,Takings!C:C)</f>
        <v>577.53</v>
      </c>
      <c r="D318" s="119">
        <f>SUMIF(Takings!$B:$B,'2009'!$B318,Takings!D:D)</f>
        <v>0</v>
      </c>
      <c r="E318" s="119">
        <f>SUMIF(Takings!$B:$B,'2009'!$B318,Takings!E:E)</f>
        <v>0</v>
      </c>
      <c r="F318" s="128">
        <f>SUMIF(Takings!$B:$B,'2009'!$B318,Takings!F:F)</f>
        <v>367.1</v>
      </c>
      <c r="G318" s="131">
        <f>SUMIF(Takings!$B:$B,'2009'!$B318,Takings!G:G)</f>
        <v>31</v>
      </c>
      <c r="H318" s="128">
        <f t="shared" si="180"/>
        <v>11.841935483870968</v>
      </c>
      <c r="I318" s="129">
        <f>SUMIF(Takings!$B:$B,'2009'!$B318,Takings!I:I)</f>
        <v>210.43</v>
      </c>
      <c r="J318" s="130">
        <f>SUMIF(Takings!$B:$B,'2009'!$B318,Takings!J:J)</f>
        <v>5</v>
      </c>
      <c r="K318" s="130">
        <f t="shared" si="181"/>
        <v>36</v>
      </c>
      <c r="L318" s="129">
        <f t="shared" si="182"/>
        <v>42.085999999999999</v>
      </c>
      <c r="M318" s="128">
        <f t="shared" si="183"/>
        <v>16.0425</v>
      </c>
      <c r="N318" s="127" t="str">
        <f>IF(VLOOKUP($B318,Takings!$B:$P,13,0)=0,"",VLOOKUP($B318,Takings!$B:$P,13,0))</f>
        <v/>
      </c>
      <c r="O318" s="126" t="str">
        <f>IF(VLOOKUP($B318,Takings!$B:$P,14,0)=0,"",VLOOKUP($B318,Takings!$B:$P,14,0))</f>
        <v/>
      </c>
      <c r="P318" s="125" t="str">
        <f>IF(VLOOKUP($B318,Takings!$B:$P,15,0)=0,"",VLOOKUP($B318,Takings!$B:$P,15,0))</f>
        <v/>
      </c>
    </row>
    <row r="319" spans="1:16" x14ac:dyDescent="0.35">
      <c r="A319" s="133" t="s">
        <v>573</v>
      </c>
      <c r="B319" s="132">
        <v>40135</v>
      </c>
      <c r="C319" s="129">
        <f>SUMIF(Takings!$B:$B,'2009'!$B319,Takings!C:C)</f>
        <v>986.86</v>
      </c>
      <c r="D319" s="119">
        <f>SUMIF(Takings!$B:$B,'2009'!$B319,Takings!D:D)</f>
        <v>0</v>
      </c>
      <c r="E319" s="119">
        <f>SUMIF(Takings!$B:$B,'2009'!$B319,Takings!E:E)</f>
        <v>0</v>
      </c>
      <c r="F319" s="128">
        <f>SUMIF(Takings!$B:$B,'2009'!$B319,Takings!F:F)</f>
        <v>726.8</v>
      </c>
      <c r="G319" s="131">
        <f>SUMIF(Takings!$B:$B,'2009'!$B319,Takings!G:G)</f>
        <v>38</v>
      </c>
      <c r="H319" s="128">
        <f t="shared" si="180"/>
        <v>19.126315789473683</v>
      </c>
      <c r="I319" s="129">
        <f>SUMIF(Takings!$B:$B,'2009'!$B319,Takings!I:I)</f>
        <v>260.06</v>
      </c>
      <c r="J319" s="130">
        <f>SUMIF(Takings!$B:$B,'2009'!$B319,Takings!J:J)</f>
        <v>6</v>
      </c>
      <c r="K319" s="130">
        <f t="shared" si="181"/>
        <v>44</v>
      </c>
      <c r="L319" s="129">
        <f t="shared" si="182"/>
        <v>43.343333333333334</v>
      </c>
      <c r="M319" s="128">
        <f t="shared" si="183"/>
        <v>22.428636363636361</v>
      </c>
      <c r="N319" s="127" t="str">
        <f>IF(VLOOKUP($B319,Takings!$B:$P,13,0)=0,"",VLOOKUP($B319,Takings!$B:$P,13,0))</f>
        <v/>
      </c>
      <c r="O319" s="126" t="str">
        <f>IF(VLOOKUP($B319,Takings!$B:$P,14,0)=0,"",VLOOKUP($B319,Takings!$B:$P,14,0))</f>
        <v/>
      </c>
      <c r="P319" s="125" t="str">
        <f>IF(VLOOKUP($B319,Takings!$B:$P,15,0)=0,"",VLOOKUP($B319,Takings!$B:$P,15,0))</f>
        <v/>
      </c>
    </row>
    <row r="320" spans="1:16" x14ac:dyDescent="0.35">
      <c r="A320" s="133" t="s">
        <v>573</v>
      </c>
      <c r="B320" s="132">
        <v>40136</v>
      </c>
      <c r="C320" s="129">
        <f>SUMIF(Takings!$B:$B,'2009'!$B320,Takings!C:C)</f>
        <v>1301.74</v>
      </c>
      <c r="D320" s="119">
        <f>SUMIF(Takings!$B:$B,'2009'!$B320,Takings!D:D)</f>
        <v>0</v>
      </c>
      <c r="E320" s="119">
        <f>SUMIF(Takings!$B:$B,'2009'!$B320,Takings!E:E)</f>
        <v>0</v>
      </c>
      <c r="F320" s="128">
        <f>SUMIF(Takings!$B:$B,'2009'!$B320,Takings!F:F)</f>
        <v>603.54999999999995</v>
      </c>
      <c r="G320" s="131">
        <f>SUMIF(Takings!$B:$B,'2009'!$B320,Takings!G:G)</f>
        <v>46</v>
      </c>
      <c r="H320" s="128">
        <f t="shared" si="180"/>
        <v>13.120652173913042</v>
      </c>
      <c r="I320" s="129">
        <f>SUMIF(Takings!$B:$B,'2009'!$B320,Takings!I:I)</f>
        <v>698.19</v>
      </c>
      <c r="J320" s="130">
        <f>SUMIF(Takings!$B:$B,'2009'!$B320,Takings!J:J)</f>
        <v>3</v>
      </c>
      <c r="K320" s="130">
        <f t="shared" si="181"/>
        <v>49</v>
      </c>
      <c r="L320" s="129">
        <f t="shared" si="182"/>
        <v>232.73000000000002</v>
      </c>
      <c r="M320" s="128">
        <f t="shared" si="183"/>
        <v>26.566122448979591</v>
      </c>
      <c r="N320" s="127" t="str">
        <f>IF(VLOOKUP($B320,Takings!$B:$P,13,0)=0,"",VLOOKUP($B320,Takings!$B:$P,13,0))</f>
        <v/>
      </c>
      <c r="O320" s="126" t="str">
        <f>IF(VLOOKUP($B320,Takings!$B:$P,14,0)=0,"",VLOOKUP($B320,Takings!$B:$P,14,0))</f>
        <v/>
      </c>
      <c r="P320" s="125" t="str">
        <f>IF(VLOOKUP($B320,Takings!$B:$P,15,0)=0,"",VLOOKUP($B320,Takings!$B:$P,15,0))</f>
        <v/>
      </c>
    </row>
    <row r="321" spans="1:16" ht="18" x14ac:dyDescent="0.35">
      <c r="A321" s="133" t="s">
        <v>573</v>
      </c>
      <c r="B321" s="132">
        <v>40137</v>
      </c>
      <c r="C321" s="129">
        <f>SUMIF(Takings!$B:$B,'2009'!$B321,Takings!C:C)</f>
        <v>1450.2</v>
      </c>
      <c r="D321" s="119">
        <f>SUMIF(Takings!$B:$B,'2009'!$B321,Takings!D:D)</f>
        <v>0</v>
      </c>
      <c r="E321" s="119">
        <f>SUMIF(Takings!$B:$B,'2009'!$B321,Takings!E:E)</f>
        <v>0</v>
      </c>
      <c r="F321" s="128">
        <f>SUMIF(Takings!$B:$B,'2009'!$B321,Takings!F:F)</f>
        <v>921.3</v>
      </c>
      <c r="G321" s="131">
        <f>SUMIF(Takings!$B:$B,'2009'!$B321,Takings!G:G)</f>
        <v>49</v>
      </c>
      <c r="H321" s="128">
        <f t="shared" si="180"/>
        <v>18.802040816326528</v>
      </c>
      <c r="I321" s="129">
        <f>SUMIF(Takings!$B:$B,'2009'!$B321,Takings!I:I)</f>
        <v>528.9</v>
      </c>
      <c r="J321" s="130">
        <f>SUMIF(Takings!$B:$B,'2009'!$B321,Takings!J:J)</f>
        <v>6</v>
      </c>
      <c r="K321" s="130">
        <f t="shared" si="181"/>
        <v>55</v>
      </c>
      <c r="L321" s="129">
        <f t="shared" si="182"/>
        <v>88.149999999999991</v>
      </c>
      <c r="M321" s="128">
        <f t="shared" si="183"/>
        <v>26.367272727272724</v>
      </c>
      <c r="N321" s="127" t="str">
        <f>IF(VLOOKUP($B321,Takings!$B:$P,13,0)=0,"",VLOOKUP($B321,Takings!$B:$P,13,0))</f>
        <v>minus Shanondough and Rodeo cheques</v>
      </c>
      <c r="O321" s="126">
        <f>IF(VLOOKUP($B321,Takings!$B:$P,14,0)=0,"",VLOOKUP($B321,Takings!$B:$P,14,0))</f>
        <v>-2.9</v>
      </c>
      <c r="P321" s="125" t="str">
        <f>IF(VLOOKUP($B321,Takings!$B:$P,15,0)=0,"",VLOOKUP($B321,Takings!$B:$P,15,0))</f>
        <v/>
      </c>
    </row>
    <row r="322" spans="1:16" x14ac:dyDescent="0.35">
      <c r="A322" s="133" t="s">
        <v>573</v>
      </c>
      <c r="B322" s="132">
        <v>40138</v>
      </c>
      <c r="C322" s="129">
        <f>SUMIF(Takings!$B:$B,'2009'!$B322,Takings!C:C)</f>
        <v>1183.92</v>
      </c>
      <c r="D322" s="119">
        <f>SUMIF(Takings!$B:$B,'2009'!$B322,Takings!D:D)</f>
        <v>0</v>
      </c>
      <c r="E322" s="119">
        <f>SUMIF(Takings!$B:$B,'2009'!$B322,Takings!E:E)</f>
        <v>0</v>
      </c>
      <c r="F322" s="128">
        <f>SUMIF(Takings!$B:$B,'2009'!$B322,Takings!F:F)</f>
        <v>482.4</v>
      </c>
      <c r="G322" s="131">
        <f>SUMIF(Takings!$B:$B,'2009'!$B322,Takings!G:G)</f>
        <v>24</v>
      </c>
      <c r="H322" s="128">
        <f t="shared" si="180"/>
        <v>20.099999999999998</v>
      </c>
      <c r="I322" s="129">
        <f>SUMIF(Takings!$B:$B,'2009'!$B322,Takings!I:I)</f>
        <v>701.52</v>
      </c>
      <c r="J322" s="130">
        <f>SUMIF(Takings!$B:$B,'2009'!$B322,Takings!J:J)</f>
        <v>11</v>
      </c>
      <c r="K322" s="130">
        <f t="shared" si="181"/>
        <v>35</v>
      </c>
      <c r="L322" s="129">
        <f t="shared" si="182"/>
        <v>63.774545454545454</v>
      </c>
      <c r="M322" s="128">
        <f t="shared" si="183"/>
        <v>33.826285714285717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40139</v>
      </c>
      <c r="C323" s="119">
        <f>SUM(C317:C322)</f>
        <v>6613.26</v>
      </c>
      <c r="D323" s="119">
        <f>VLOOKUP($B323,Takings!$B:$P,3,0)</f>
        <v>2620.33</v>
      </c>
      <c r="E323" s="122">
        <f>SUM(C323:D323)</f>
        <v>9233.59</v>
      </c>
      <c r="F323" s="118"/>
      <c r="G323" s="121">
        <f>SUM(G317:G322)</f>
        <v>216</v>
      </c>
      <c r="H323" s="118">
        <f>AVERAGE(H317:H322)</f>
        <v>17.247597853454511</v>
      </c>
      <c r="I323" s="119">
        <f>SUM(I317:I322)</f>
        <v>2938.2599999999998</v>
      </c>
      <c r="J323" s="120">
        <f>SUM(J317:J322)</f>
        <v>37</v>
      </c>
      <c r="K323" s="120">
        <f>SUM(G323,J323)</f>
        <v>253</v>
      </c>
      <c r="L323" s="119">
        <f>AVERAGE(L317:L322)</f>
        <v>93.323979797979803</v>
      </c>
      <c r="M323" s="118">
        <f>AVERAGE(M317:M322)</f>
        <v>26.327734248244752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x14ac:dyDescent="0.35">
      <c r="A324" s="133" t="s">
        <v>579</v>
      </c>
      <c r="B324" s="132">
        <v>40140</v>
      </c>
      <c r="C324" s="129">
        <f>SUMIF(Takings!$B:$B,'2009'!$B324,Takings!C:C)</f>
        <v>590.38</v>
      </c>
      <c r="D324" s="119">
        <f>SUMIF(Takings!$B:$B,'2009'!$B324,Takings!D:D)</f>
        <v>0</v>
      </c>
      <c r="E324" s="119">
        <f>SUMIF(Takings!$B:$B,'2009'!$B324,Takings!E:E)</f>
        <v>0</v>
      </c>
      <c r="F324" s="128">
        <f>SUMIF(Takings!$B:$B,'2009'!$B324,Takings!F:F)</f>
        <v>433.15</v>
      </c>
      <c r="G324" s="131">
        <f>SUMIF(Takings!$B:$B,'2009'!$B324,Takings!G:G)</f>
        <v>30</v>
      </c>
      <c r="H324" s="128">
        <f t="shared" ref="H324:H329" si="184">IFERROR(F324/G324,0)</f>
        <v>14.438333333333333</v>
      </c>
      <c r="I324" s="129">
        <f>SUMIF(Takings!$B:$B,'2009'!$B324,Takings!I:I)</f>
        <v>157.22999999999999</v>
      </c>
      <c r="J324" s="130">
        <f>SUMIF(Takings!$B:$B,'2009'!$B324,Takings!J:J)</f>
        <v>5</v>
      </c>
      <c r="K324" s="130">
        <f t="shared" ref="K324:K329" si="185">IFERROR(SUM(G324,J324),0)</f>
        <v>35</v>
      </c>
      <c r="L324" s="129">
        <f t="shared" ref="L324:L329" si="186">IFERROR(MEDIAN(I324/J324),0)</f>
        <v>31.445999999999998</v>
      </c>
      <c r="M324" s="128">
        <f t="shared" ref="M324:M329" si="187">IFERROR(SUM(F324,I324)/K324,0)</f>
        <v>16.867999999999999</v>
      </c>
      <c r="N324" s="127" t="str">
        <f>IF(VLOOKUP($B324,Takings!$B:$P,13,0)=0,"",VLOOKUP($B324,Takings!$B:$P,13,0))</f>
        <v/>
      </c>
      <c r="O324" s="126" t="str">
        <f>IF(VLOOKUP($B324,Takings!$B:$P,14,0)=0,"",VLOOKUP($B324,Takings!$B:$P,14,0))</f>
        <v/>
      </c>
      <c r="P324" s="125" t="str">
        <f>IF(VLOOKUP($B324,Takings!$B:$P,15,0)=0,"",VLOOKUP($B324,Takings!$B:$P,15,0))</f>
        <v/>
      </c>
    </row>
    <row r="325" spans="1:16" x14ac:dyDescent="0.35">
      <c r="A325" s="133" t="s">
        <v>579</v>
      </c>
      <c r="B325" s="132">
        <v>40141</v>
      </c>
      <c r="C325" s="129">
        <f>SUMIF(Takings!$B:$B,'2009'!$B325,Takings!C:C)</f>
        <v>1510.46</v>
      </c>
      <c r="D325" s="119">
        <f>SUMIF(Takings!$B:$B,'2009'!$B325,Takings!D:D)</f>
        <v>0</v>
      </c>
      <c r="E325" s="119">
        <f>SUMIF(Takings!$B:$B,'2009'!$B325,Takings!E:E)</f>
        <v>0</v>
      </c>
      <c r="F325" s="128">
        <f>SUMIF(Takings!$B:$B,'2009'!$B325,Takings!F:F)</f>
        <v>598.35</v>
      </c>
      <c r="G325" s="131">
        <f>SUMIF(Takings!$B:$B,'2009'!$B325,Takings!G:G)</f>
        <v>30</v>
      </c>
      <c r="H325" s="128">
        <f t="shared" si="184"/>
        <v>19.945</v>
      </c>
      <c r="I325" s="129">
        <f>SUMIF(Takings!$B:$B,'2009'!$B325,Takings!I:I)</f>
        <v>912.11</v>
      </c>
      <c r="J325" s="130">
        <f>SUMIF(Takings!$B:$B,'2009'!$B325,Takings!J:J)</f>
        <v>3</v>
      </c>
      <c r="K325" s="130">
        <f t="shared" si="185"/>
        <v>33</v>
      </c>
      <c r="L325" s="129">
        <f t="shared" si="186"/>
        <v>304.03666666666669</v>
      </c>
      <c r="M325" s="128">
        <f t="shared" si="187"/>
        <v>45.771515151515153</v>
      </c>
      <c r="N325" s="127" t="str">
        <f>IF(VLOOKUP($B325,Takings!$B:$P,13,0)=0,"",VLOOKUP($B325,Takings!$B:$P,13,0))</f>
        <v/>
      </c>
      <c r="O325" s="126" t="str">
        <f>IF(VLOOKUP($B325,Takings!$B:$P,14,0)=0,"",VLOOKUP($B325,Takings!$B:$P,14,0))</f>
        <v/>
      </c>
      <c r="P325" s="125" t="str">
        <f>IF(VLOOKUP($B325,Takings!$B:$P,15,0)=0,"",VLOOKUP($B325,Takings!$B:$P,15,0))</f>
        <v/>
      </c>
    </row>
    <row r="326" spans="1:16" x14ac:dyDescent="0.35">
      <c r="A326" s="133" t="s">
        <v>579</v>
      </c>
      <c r="B326" s="132">
        <v>40142</v>
      </c>
      <c r="C326" s="129">
        <f>SUMIF(Takings!$B:$B,'2009'!$B326,Takings!C:C)</f>
        <v>827.16</v>
      </c>
      <c r="D326" s="119">
        <f>SUMIF(Takings!$B:$B,'2009'!$B326,Takings!D:D)</f>
        <v>0</v>
      </c>
      <c r="E326" s="119">
        <f>SUMIF(Takings!$B:$B,'2009'!$B326,Takings!E:E)</f>
        <v>0</v>
      </c>
      <c r="F326" s="128">
        <f>SUMIF(Takings!$B:$B,'2009'!$B326,Takings!F:F)</f>
        <v>755.05</v>
      </c>
      <c r="G326" s="131">
        <f>SUMIF(Takings!$B:$B,'2009'!$B326,Takings!G:G)</f>
        <v>40</v>
      </c>
      <c r="H326" s="128">
        <f t="shared" si="184"/>
        <v>18.876249999999999</v>
      </c>
      <c r="I326" s="129">
        <f>SUMIF(Takings!$B:$B,'2009'!$B326,Takings!I:I)</f>
        <v>72.11</v>
      </c>
      <c r="J326" s="130">
        <f>SUMIF(Takings!$B:$B,'2009'!$B326,Takings!J:J)</f>
        <v>1</v>
      </c>
      <c r="K326" s="130">
        <f t="shared" si="185"/>
        <v>41</v>
      </c>
      <c r="L326" s="129">
        <f t="shared" si="186"/>
        <v>72.11</v>
      </c>
      <c r="M326" s="128">
        <f t="shared" si="187"/>
        <v>20.174634146341461</v>
      </c>
      <c r="N326" s="127" t="str">
        <f>IF(VLOOKUP($B326,Takings!$B:$P,13,0)=0,"",VLOOKUP($B326,Takings!$B:$P,13,0))</f>
        <v/>
      </c>
      <c r="O326" s="126" t="str">
        <f>IF(VLOOKUP($B326,Takings!$B:$P,14,0)=0,"",VLOOKUP($B326,Takings!$B:$P,14,0))</f>
        <v/>
      </c>
      <c r="P326" s="125" t="str">
        <f>IF(VLOOKUP($B326,Takings!$B:$P,15,0)=0,"",VLOOKUP($B326,Takings!$B:$P,15,0))</f>
        <v/>
      </c>
    </row>
    <row r="327" spans="1:16" x14ac:dyDescent="0.35">
      <c r="A327" s="133" t="s">
        <v>579</v>
      </c>
      <c r="B327" s="132">
        <v>40143</v>
      </c>
      <c r="C327" s="129">
        <f>SUMIF(Takings!$B:$B,'2009'!$B327,Takings!C:C)</f>
        <v>1484.67</v>
      </c>
      <c r="D327" s="119">
        <f>SUMIF(Takings!$B:$B,'2009'!$B327,Takings!D:D)</f>
        <v>0</v>
      </c>
      <c r="E327" s="119">
        <f>SUMIF(Takings!$B:$B,'2009'!$B327,Takings!E:E)</f>
        <v>0</v>
      </c>
      <c r="F327" s="128">
        <f>SUMIF(Takings!$B:$B,'2009'!$B327,Takings!F:F)</f>
        <v>502.8</v>
      </c>
      <c r="G327" s="131">
        <f>SUMIF(Takings!$B:$B,'2009'!$B327,Takings!G:G)</f>
        <v>37</v>
      </c>
      <c r="H327" s="128">
        <f t="shared" si="184"/>
        <v>13.58918918918919</v>
      </c>
      <c r="I327" s="129">
        <f>SUMIF(Takings!$B:$B,'2009'!$B327,Takings!I:I)</f>
        <v>981.87</v>
      </c>
      <c r="J327" s="130">
        <f>SUMIF(Takings!$B:$B,'2009'!$B327,Takings!J:J)</f>
        <v>9</v>
      </c>
      <c r="K327" s="130">
        <f t="shared" si="185"/>
        <v>46</v>
      </c>
      <c r="L327" s="129">
        <f t="shared" si="186"/>
        <v>109.09666666666666</v>
      </c>
      <c r="M327" s="128">
        <f t="shared" si="187"/>
        <v>32.275434782608698</v>
      </c>
      <c r="N327" s="127" t="str">
        <f>IF(VLOOKUP($B327,Takings!$B:$P,13,0)=0,"",VLOOKUP($B327,Takings!$B:$P,13,0))</f>
        <v/>
      </c>
      <c r="O327" s="126" t="str">
        <f>IF(VLOOKUP($B327,Takings!$B:$P,14,0)=0,"",VLOOKUP($B327,Takings!$B:$P,14,0))</f>
        <v/>
      </c>
      <c r="P327" s="125" t="str">
        <f>IF(VLOOKUP($B327,Takings!$B:$P,15,0)=0,"",VLOOKUP($B327,Takings!$B:$P,15,0))</f>
        <v/>
      </c>
    </row>
    <row r="328" spans="1:16" x14ac:dyDescent="0.35">
      <c r="A328" s="133" t="s">
        <v>579</v>
      </c>
      <c r="B328" s="132">
        <v>40144</v>
      </c>
      <c r="C328" s="129">
        <f>SUMIF(Takings!$B:$B,'2009'!$B328,Takings!C:C)</f>
        <v>1662.14</v>
      </c>
      <c r="D328" s="119">
        <f>SUMIF(Takings!$B:$B,'2009'!$B328,Takings!D:D)</f>
        <v>0</v>
      </c>
      <c r="E328" s="119">
        <f>SUMIF(Takings!$B:$B,'2009'!$B328,Takings!E:E)</f>
        <v>0</v>
      </c>
      <c r="F328" s="128">
        <f>SUMIF(Takings!$B:$B,'2009'!$B328,Takings!F:F)</f>
        <v>1033.79</v>
      </c>
      <c r="G328" s="131">
        <f>SUMIF(Takings!$B:$B,'2009'!$B328,Takings!G:G)</f>
        <v>42</v>
      </c>
      <c r="H328" s="128">
        <f t="shared" si="184"/>
        <v>24.614047619047618</v>
      </c>
      <c r="I328" s="129">
        <f>SUMIF(Takings!$B:$B,'2009'!$B328,Takings!I:I)</f>
        <v>628.35</v>
      </c>
      <c r="J328" s="130">
        <f>SUMIF(Takings!$B:$B,'2009'!$B328,Takings!J:J)</f>
        <v>9</v>
      </c>
      <c r="K328" s="130">
        <f t="shared" si="185"/>
        <v>51</v>
      </c>
      <c r="L328" s="129">
        <f t="shared" si="186"/>
        <v>69.816666666666663</v>
      </c>
      <c r="M328" s="128">
        <f t="shared" si="187"/>
        <v>32.590980392156858</v>
      </c>
      <c r="N328" s="127" t="str">
        <f>IF(VLOOKUP($B328,Takings!$B:$P,13,0)=0,"",VLOOKUP($B328,Takings!$B:$P,13,0))</f>
        <v/>
      </c>
      <c r="O328" s="126" t="str">
        <f>IF(VLOOKUP($B328,Takings!$B:$P,14,0)=0,"",VLOOKUP($B328,Takings!$B:$P,14,0))</f>
        <v/>
      </c>
      <c r="P328" s="125" t="str">
        <f>IF(VLOOKUP($B328,Takings!$B:$P,15,0)=0,"",VLOOKUP($B328,Takings!$B:$P,15,0))</f>
        <v/>
      </c>
    </row>
    <row r="329" spans="1:16" x14ac:dyDescent="0.35">
      <c r="A329" s="133" t="s">
        <v>579</v>
      </c>
      <c r="B329" s="132">
        <v>40145</v>
      </c>
      <c r="C329" s="129">
        <f>SUMIF(Takings!$B:$B,'2009'!$B329,Takings!C:C)</f>
        <v>826.88</v>
      </c>
      <c r="D329" s="119">
        <f>SUMIF(Takings!$B:$B,'2009'!$B329,Takings!D:D)</f>
        <v>0</v>
      </c>
      <c r="E329" s="119">
        <f>SUMIF(Takings!$B:$B,'2009'!$B329,Takings!E:E)</f>
        <v>0</v>
      </c>
      <c r="F329" s="128">
        <f>SUMIF(Takings!$B:$B,'2009'!$B329,Takings!F:F)</f>
        <v>480.3</v>
      </c>
      <c r="G329" s="131">
        <f>SUMIF(Takings!$B:$B,'2009'!$B329,Takings!G:G)</f>
        <v>26</v>
      </c>
      <c r="H329" s="128">
        <f t="shared" si="184"/>
        <v>18.473076923076924</v>
      </c>
      <c r="I329" s="129">
        <f>SUMIF(Takings!$B:$B,'2009'!$B329,Takings!I:I)</f>
        <v>346.58</v>
      </c>
      <c r="J329" s="130">
        <f>SUMIF(Takings!$B:$B,'2009'!$B329,Takings!J:J)</f>
        <v>5</v>
      </c>
      <c r="K329" s="130">
        <f t="shared" si="185"/>
        <v>31</v>
      </c>
      <c r="L329" s="129">
        <f t="shared" si="186"/>
        <v>69.316000000000003</v>
      </c>
      <c r="M329" s="128">
        <f t="shared" si="187"/>
        <v>26.673548387096773</v>
      </c>
      <c r="N329" s="127" t="str">
        <f>IF(VLOOKUP($B329,Takings!$B:$P,13,0)=0,"",VLOOKUP($B329,Takings!$B:$P,13,0))</f>
        <v/>
      </c>
      <c r="O329" s="126" t="str">
        <f>IF(VLOOKUP($B329,Takings!$B:$P,14,0)=0,"",VLOOKUP($B329,Takings!$B:$P,14,0))</f>
        <v/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40146</v>
      </c>
      <c r="C330" s="119">
        <f>SUM(C324:C329)</f>
        <v>6901.6900000000005</v>
      </c>
      <c r="D330" s="119">
        <f>VLOOKUP($B330,Takings!$B:$P,3,0)</f>
        <v>2774.48</v>
      </c>
      <c r="E330" s="122">
        <f>SUM(C330:D330)</f>
        <v>9676.17</v>
      </c>
      <c r="F330" s="118"/>
      <c r="G330" s="121">
        <f>SUM(G324:G329)</f>
        <v>205</v>
      </c>
      <c r="H330" s="118">
        <f>AVERAGE(H324:H329)</f>
        <v>18.322649510774511</v>
      </c>
      <c r="I330" s="119">
        <f>SUM(I324:I329)</f>
        <v>3098.2499999999995</v>
      </c>
      <c r="J330" s="120">
        <f>SUM(J324:J329)</f>
        <v>32</v>
      </c>
      <c r="K330" s="120">
        <f>SUM(G330,J330)</f>
        <v>237</v>
      </c>
      <c r="L330" s="119">
        <f>AVERAGE(L324:L329)</f>
        <v>109.30366666666669</v>
      </c>
      <c r="M330" s="118">
        <f>AVERAGE(M324:M329)</f>
        <v>29.059018809953159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33" t="s">
        <v>580</v>
      </c>
      <c r="B331" s="132">
        <v>40147</v>
      </c>
      <c r="C331" s="129">
        <f>SUMIF(Takings!$B:$B,'2009'!$B331,Takings!C:C)</f>
        <v>816.31</v>
      </c>
      <c r="D331" s="119">
        <f>SUMIF(Takings!$B:$B,'2009'!$B331,Takings!D:D)</f>
        <v>0</v>
      </c>
      <c r="E331" s="119">
        <f>SUMIF(Takings!$B:$B,'2009'!$B331,Takings!E:E)</f>
        <v>0</v>
      </c>
      <c r="F331" s="128">
        <f>SUMIF(Takings!$B:$B,'2009'!$B331,Takings!F:F)</f>
        <v>645.04999999999995</v>
      </c>
      <c r="G331" s="131">
        <f>SUMIF(Takings!$B:$B,'2009'!$B331,Takings!G:G)</f>
        <v>40</v>
      </c>
      <c r="H331" s="128">
        <f t="shared" ref="H331:H336" si="188">IFERROR(F331/G331,0)</f>
        <v>16.126249999999999</v>
      </c>
      <c r="I331" s="129">
        <f>SUMIF(Takings!$B:$B,'2009'!$B331,Takings!I:I)</f>
        <v>171.26</v>
      </c>
      <c r="J331" s="130">
        <f>SUMIF(Takings!$B:$B,'2009'!$B331,Takings!J:J)</f>
        <v>4</v>
      </c>
      <c r="K331" s="130">
        <f t="shared" ref="K331:K336" si="189">IFERROR(SUM(G331,J331),0)</f>
        <v>44</v>
      </c>
      <c r="L331" s="129">
        <f t="shared" ref="L331:L336" si="190">IFERROR(MEDIAN(I331/J331),0)</f>
        <v>42.814999999999998</v>
      </c>
      <c r="M331" s="128">
        <f t="shared" ref="M331:M336" si="191">IFERROR(SUM(F331,I331)/K331,0)</f>
        <v>18.552499999999998</v>
      </c>
      <c r="N331" s="127" t="str">
        <f>IF(VLOOKUP($B331,Takings!$B:$P,13,0)=0,"",VLOOKUP($B331,Takings!$B:$P,13,0))</f>
        <v/>
      </c>
      <c r="O331" s="126" t="str">
        <f>IF(VLOOKUP($B331,Takings!$B:$P,14,0)=0,"",VLOOKUP($B331,Takings!$B:$P,14,0))</f>
        <v/>
      </c>
      <c r="P331" s="125" t="str">
        <f>IF(VLOOKUP($B331,Takings!$B:$P,15,0)=0,"",VLOOKUP($B331,Takings!$B:$P,15,0))</f>
        <v/>
      </c>
    </row>
    <row r="332" spans="1:16" x14ac:dyDescent="0.35">
      <c r="A332" s="133" t="s">
        <v>580</v>
      </c>
      <c r="B332" s="132">
        <v>40148</v>
      </c>
      <c r="C332" s="129">
        <f>SUMIF(Takings!$B:$B,'2009'!$B332,Takings!C:C)</f>
        <v>1009.09</v>
      </c>
      <c r="D332" s="119">
        <f>SUMIF(Takings!$B:$B,'2009'!$B332,Takings!D:D)</f>
        <v>0</v>
      </c>
      <c r="E332" s="119">
        <f>SUMIF(Takings!$B:$B,'2009'!$B332,Takings!E:E)</f>
        <v>0</v>
      </c>
      <c r="F332" s="128">
        <f>SUMIF(Takings!$B:$B,'2009'!$B332,Takings!F:F)</f>
        <v>612.95000000000005</v>
      </c>
      <c r="G332" s="131">
        <f>SUMIF(Takings!$B:$B,'2009'!$B332,Takings!G:G)</f>
        <v>29</v>
      </c>
      <c r="H332" s="128">
        <f t="shared" si="188"/>
        <v>21.136206896551727</v>
      </c>
      <c r="I332" s="129">
        <f>SUMIF(Takings!$B:$B,'2009'!$B332,Takings!I:I)</f>
        <v>396.14</v>
      </c>
      <c r="J332" s="130">
        <f>SUMIF(Takings!$B:$B,'2009'!$B332,Takings!J:J)</f>
        <v>4</v>
      </c>
      <c r="K332" s="130">
        <f t="shared" si="189"/>
        <v>33</v>
      </c>
      <c r="L332" s="129">
        <f t="shared" si="190"/>
        <v>99.034999999999997</v>
      </c>
      <c r="M332" s="128">
        <f t="shared" si="191"/>
        <v>30.578484848484848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33" t="s">
        <v>580</v>
      </c>
      <c r="B333" s="132">
        <v>40149</v>
      </c>
      <c r="C333" s="129">
        <f>SUMIF(Takings!$B:$B,'2009'!$B333,Takings!C:C)</f>
        <v>1297.3599999999999</v>
      </c>
      <c r="D333" s="119">
        <f>SUMIF(Takings!$B:$B,'2009'!$B333,Takings!D:D)</f>
        <v>0</v>
      </c>
      <c r="E333" s="119">
        <f>SUMIF(Takings!$B:$B,'2009'!$B333,Takings!E:E)</f>
        <v>0</v>
      </c>
      <c r="F333" s="128">
        <f>SUMIF(Takings!$B:$B,'2009'!$B333,Takings!F:F)</f>
        <v>851.3</v>
      </c>
      <c r="G333" s="131">
        <f>SUMIF(Takings!$B:$B,'2009'!$B333,Takings!G:G)</f>
        <v>36</v>
      </c>
      <c r="H333" s="128">
        <f t="shared" si="188"/>
        <v>23.647222222222222</v>
      </c>
      <c r="I333" s="129">
        <f>SUMIF(Takings!$B:$B,'2009'!$B333,Takings!I:I)</f>
        <v>446.06</v>
      </c>
      <c r="J333" s="130">
        <f>SUMIF(Takings!$B:$B,'2009'!$B333,Takings!J:J)</f>
        <v>8</v>
      </c>
      <c r="K333" s="130">
        <f t="shared" si="189"/>
        <v>44</v>
      </c>
      <c r="L333" s="129">
        <f t="shared" si="190"/>
        <v>55.7575</v>
      </c>
      <c r="M333" s="128">
        <f t="shared" si="191"/>
        <v>29.485454545454544</v>
      </c>
      <c r="N333" s="127" t="str">
        <f>IF(VLOOKUP($B333,Takings!$B:$P,13,0)=0,"",VLOOKUP($B333,Takings!$B:$P,13,0))</f>
        <v/>
      </c>
      <c r="O333" s="126" t="str">
        <f>IF(VLOOKUP($B333,Takings!$B:$P,14,0)=0,"",VLOOKUP($B333,Takings!$B:$P,14,0))</f>
        <v/>
      </c>
      <c r="P333" s="125" t="str">
        <f>IF(VLOOKUP($B333,Takings!$B:$P,15,0)=0,"",VLOOKUP($B333,Takings!$B:$P,15,0))</f>
        <v/>
      </c>
    </row>
    <row r="334" spans="1:16" x14ac:dyDescent="0.35">
      <c r="A334" s="133" t="s">
        <v>580</v>
      </c>
      <c r="B334" s="132">
        <v>40150</v>
      </c>
      <c r="C334" s="129">
        <f>SUMIF(Takings!$B:$B,'2009'!$B334,Takings!C:C)</f>
        <v>1622.37</v>
      </c>
      <c r="D334" s="119">
        <f>SUMIF(Takings!$B:$B,'2009'!$B334,Takings!D:D)</f>
        <v>0</v>
      </c>
      <c r="E334" s="119">
        <f>SUMIF(Takings!$B:$B,'2009'!$B334,Takings!E:E)</f>
        <v>0</v>
      </c>
      <c r="F334" s="128">
        <f>SUMIF(Takings!$B:$B,'2009'!$B334,Takings!F:F)</f>
        <v>634</v>
      </c>
      <c r="G334" s="131">
        <f>SUMIF(Takings!$B:$B,'2009'!$B334,Takings!G:G)</f>
        <v>34</v>
      </c>
      <c r="H334" s="128">
        <f t="shared" si="188"/>
        <v>18.647058823529413</v>
      </c>
      <c r="I334" s="129">
        <f>SUMIF(Takings!$B:$B,'2009'!$B334,Takings!I:I)</f>
        <v>88.37</v>
      </c>
      <c r="J334" s="130">
        <f>SUMIF(Takings!$B:$B,'2009'!$B334,Takings!J:J)</f>
        <v>7</v>
      </c>
      <c r="K334" s="130">
        <f t="shared" si="189"/>
        <v>41</v>
      </c>
      <c r="L334" s="129">
        <f t="shared" si="190"/>
        <v>12.624285714285715</v>
      </c>
      <c r="M334" s="128">
        <f t="shared" si="191"/>
        <v>17.618780487804877</v>
      </c>
      <c r="N334" s="127" t="str">
        <f>IF(VLOOKUP($B334,Takings!$B:$P,13,0)=0,"",VLOOKUP($B334,Takings!$B:$P,13,0))</f>
        <v/>
      </c>
      <c r="O334" s="126" t="str">
        <f>IF(VLOOKUP($B334,Takings!$B:$P,14,0)=0,"",VLOOKUP($B334,Takings!$B:$P,14,0))</f>
        <v/>
      </c>
      <c r="P334" s="125" t="str">
        <f>IF(VLOOKUP($B334,Takings!$B:$P,15,0)=0,"",VLOOKUP($B334,Takings!$B:$P,15,0))</f>
        <v/>
      </c>
    </row>
    <row r="335" spans="1:16" x14ac:dyDescent="0.35">
      <c r="A335" s="133" t="s">
        <v>580</v>
      </c>
      <c r="B335" s="132">
        <v>40151</v>
      </c>
      <c r="C335" s="129">
        <f>SUMIF(Takings!$B:$B,'2009'!$B335,Takings!C:C)</f>
        <v>2708.25</v>
      </c>
      <c r="D335" s="119">
        <f>SUMIF(Takings!$B:$B,'2009'!$B335,Takings!D:D)</f>
        <v>0</v>
      </c>
      <c r="E335" s="119">
        <f>SUMIF(Takings!$B:$B,'2009'!$B335,Takings!E:E)</f>
        <v>0</v>
      </c>
      <c r="F335" s="128">
        <f>SUMIF(Takings!$B:$B,'2009'!$B335,Takings!F:F)</f>
        <v>1096.6500000000001</v>
      </c>
      <c r="G335" s="131">
        <f>SUMIF(Takings!$B:$B,'2009'!$B335,Takings!G:G)</f>
        <v>44</v>
      </c>
      <c r="H335" s="128">
        <f t="shared" si="188"/>
        <v>24.923863636363638</v>
      </c>
      <c r="I335" s="129">
        <f>SUMIF(Takings!$B:$B,'2009'!$B335,Takings!I:I)</f>
        <v>1611.6</v>
      </c>
      <c r="J335" s="130">
        <f>SUMIF(Takings!$B:$B,'2009'!$B335,Takings!J:J)</f>
        <v>5</v>
      </c>
      <c r="K335" s="130">
        <f t="shared" si="189"/>
        <v>49</v>
      </c>
      <c r="L335" s="129">
        <f t="shared" si="190"/>
        <v>322.32</v>
      </c>
      <c r="M335" s="128">
        <f t="shared" si="191"/>
        <v>55.270408163265309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33" t="s">
        <v>580</v>
      </c>
      <c r="B336" s="132">
        <v>40152</v>
      </c>
      <c r="C336" s="129">
        <f>SUMIF(Takings!$B:$B,'2009'!$B336,Takings!C:C)</f>
        <v>1975.62</v>
      </c>
      <c r="D336" s="119">
        <f>SUMIF(Takings!$B:$B,'2009'!$B336,Takings!D:D)</f>
        <v>0</v>
      </c>
      <c r="E336" s="119">
        <f>SUMIF(Takings!$B:$B,'2009'!$B336,Takings!E:E)</f>
        <v>0</v>
      </c>
      <c r="F336" s="128">
        <f>SUMIF(Takings!$B:$B,'2009'!$B336,Takings!F:F)</f>
        <v>677.75</v>
      </c>
      <c r="G336" s="131">
        <f>SUMIF(Takings!$B:$B,'2009'!$B336,Takings!G:G)</f>
        <v>30</v>
      </c>
      <c r="H336" s="128">
        <f t="shared" si="188"/>
        <v>22.591666666666665</v>
      </c>
      <c r="I336" s="129">
        <f>SUMIF(Takings!$B:$B,'2009'!$B336,Takings!I:I)</f>
        <v>1297.8699999999999</v>
      </c>
      <c r="J336" s="130">
        <f>SUMIF(Takings!$B:$B,'2009'!$B336,Takings!J:J)</f>
        <v>11</v>
      </c>
      <c r="K336" s="130">
        <f t="shared" si="189"/>
        <v>41</v>
      </c>
      <c r="L336" s="129">
        <f t="shared" si="190"/>
        <v>117.98818181818181</v>
      </c>
      <c r="M336" s="128">
        <f t="shared" si="191"/>
        <v>48.18585365853658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x14ac:dyDescent="0.35">
      <c r="A337" s="124"/>
      <c r="B337" s="123">
        <v>40153</v>
      </c>
      <c r="C337" s="119">
        <f>SUM(C331:C336)</f>
        <v>9429</v>
      </c>
      <c r="D337" s="119">
        <f>VLOOKUP($B337,Takings!$B:$P,3,0)</f>
        <v>3844.15</v>
      </c>
      <c r="E337" s="122">
        <f>SUM(C337:D337)</f>
        <v>13273.15</v>
      </c>
      <c r="F337" s="118"/>
      <c r="G337" s="121">
        <f>SUM(G331:G336)</f>
        <v>213</v>
      </c>
      <c r="H337" s="118">
        <f>AVERAGE(H331:H336)</f>
        <v>21.178711374222278</v>
      </c>
      <c r="I337" s="119">
        <f>SUM(I331:I336)</f>
        <v>4011.2999999999997</v>
      </c>
      <c r="J337" s="120">
        <f>SUM(J331:J336)</f>
        <v>39</v>
      </c>
      <c r="K337" s="120">
        <f>SUM(G337,J337)</f>
        <v>252</v>
      </c>
      <c r="L337" s="119">
        <f>AVERAGE(L331:L336)</f>
        <v>108.42332792207792</v>
      </c>
      <c r="M337" s="118">
        <f>AVERAGE(M331:M336)</f>
        <v>33.281913617257693</v>
      </c>
      <c r="N337" s="117" t="str">
        <f>IF(VLOOKUP($B337,Takings!$B:$P,13,0)=0,"",VLOOKUP($B337,Takings!$B:$P,13,0))</f>
        <v/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33" t="s">
        <v>590</v>
      </c>
      <c r="B338" s="132">
        <v>40154</v>
      </c>
      <c r="C338" s="129">
        <f>SUMIF(Takings!$B:$B,'2009'!$B338,Takings!C:C)</f>
        <v>918.68</v>
      </c>
      <c r="D338" s="119">
        <f>SUMIF(Takings!$B:$B,'2009'!$B338,Takings!D:D)</f>
        <v>0</v>
      </c>
      <c r="E338" s="119">
        <f>SUMIF(Takings!$B:$B,'2009'!$B338,Takings!E:E)</f>
        <v>0</v>
      </c>
      <c r="F338" s="128">
        <f>SUMIF(Takings!$B:$B,'2009'!$B338,Takings!F:F)</f>
        <v>454.1</v>
      </c>
      <c r="G338" s="131">
        <f>SUMIF(Takings!$B:$B,'2009'!$B338,Takings!G:G)</f>
        <v>41</v>
      </c>
      <c r="H338" s="128">
        <f t="shared" ref="H338:H343" si="192">IFERROR(F338/G338,0)</f>
        <v>11.075609756097561</v>
      </c>
      <c r="I338" s="129">
        <f>SUMIF(Takings!$B:$B,'2009'!$B338,Takings!I:I)</f>
        <v>464.58</v>
      </c>
      <c r="J338" s="130">
        <f>SUMIF(Takings!$B:$B,'2009'!$B338,Takings!J:J)</f>
        <v>7</v>
      </c>
      <c r="K338" s="130">
        <f t="shared" ref="K338:K343" si="193">IFERROR(SUM(G338,J338),0)</f>
        <v>48</v>
      </c>
      <c r="L338" s="129">
        <f t="shared" ref="L338:L343" si="194">IFERROR(MEDIAN(I338/J338),0)</f>
        <v>66.368571428571428</v>
      </c>
      <c r="M338" s="128">
        <f t="shared" ref="M338:M343" si="195">IFERROR(SUM(F338,I338)/K338,0)</f>
        <v>19.139166666666668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33" t="s">
        <v>590</v>
      </c>
      <c r="B339" s="132">
        <v>40155</v>
      </c>
      <c r="C339" s="129">
        <f>SUMIF(Takings!$B:$B,'2009'!$B339,Takings!C:C)</f>
        <v>856.07</v>
      </c>
      <c r="D339" s="119">
        <f>SUMIF(Takings!$B:$B,'2009'!$B339,Takings!D:D)</f>
        <v>0</v>
      </c>
      <c r="E339" s="119">
        <f>SUMIF(Takings!$B:$B,'2009'!$B339,Takings!E:E)</f>
        <v>0</v>
      </c>
      <c r="F339" s="128">
        <f>SUMIF(Takings!$B:$B,'2009'!$B339,Takings!F:F)</f>
        <v>331.7</v>
      </c>
      <c r="G339" s="131">
        <f>SUMIF(Takings!$B:$B,'2009'!$B339,Takings!G:G)</f>
        <v>18</v>
      </c>
      <c r="H339" s="128">
        <f t="shared" si="192"/>
        <v>18.427777777777777</v>
      </c>
      <c r="I339" s="129">
        <f>SUMIF(Takings!$B:$B,'2009'!$B339,Takings!I:I)</f>
        <v>524.37</v>
      </c>
      <c r="J339" s="130">
        <f>SUMIF(Takings!$B:$B,'2009'!$B339,Takings!J:J)</f>
        <v>5</v>
      </c>
      <c r="K339" s="130">
        <f t="shared" si="193"/>
        <v>23</v>
      </c>
      <c r="L339" s="129">
        <f t="shared" si="194"/>
        <v>104.874</v>
      </c>
      <c r="M339" s="128">
        <f t="shared" si="195"/>
        <v>37.220434782608692</v>
      </c>
      <c r="N339" s="127" t="str">
        <f>IF(VLOOKUP($B339,Takings!$B:$P,13,0)=0,"",VLOOKUP($B339,Takings!$B:$P,13,0))</f>
        <v/>
      </c>
      <c r="O339" s="126" t="str">
        <f>IF(VLOOKUP($B339,Takings!$B:$P,14,0)=0,"",VLOOKUP($B339,Takings!$B:$P,14,0))</f>
        <v/>
      </c>
      <c r="P339" s="125" t="str">
        <f>IF(VLOOKUP($B339,Takings!$B:$P,15,0)=0,"",VLOOKUP($B339,Takings!$B:$P,15,0))</f>
        <v/>
      </c>
    </row>
    <row r="340" spans="1:16" x14ac:dyDescent="0.35">
      <c r="A340" s="133" t="s">
        <v>590</v>
      </c>
      <c r="B340" s="132">
        <v>40156</v>
      </c>
      <c r="C340" s="129">
        <f>SUMIF(Takings!$B:$B,'2009'!$B340,Takings!C:C)</f>
        <v>836.7</v>
      </c>
      <c r="D340" s="119">
        <f>SUMIF(Takings!$B:$B,'2009'!$B340,Takings!D:D)</f>
        <v>0</v>
      </c>
      <c r="E340" s="119">
        <f>SUMIF(Takings!$B:$B,'2009'!$B340,Takings!E:E)</f>
        <v>0</v>
      </c>
      <c r="F340" s="128">
        <f>SUMIF(Takings!$B:$B,'2009'!$B340,Takings!F:F)</f>
        <v>550.45000000000005</v>
      </c>
      <c r="G340" s="131">
        <f>SUMIF(Takings!$B:$B,'2009'!$B340,Takings!G:G)</f>
        <v>26</v>
      </c>
      <c r="H340" s="128">
        <f t="shared" si="192"/>
        <v>21.17115384615385</v>
      </c>
      <c r="I340" s="129">
        <f>SUMIF(Takings!$B:$B,'2009'!$B340,Takings!I:I)</f>
        <v>286.25</v>
      </c>
      <c r="J340" s="130">
        <f>SUMIF(Takings!$B:$B,'2009'!$B340,Takings!J:J)</f>
        <v>6</v>
      </c>
      <c r="K340" s="130">
        <f t="shared" si="193"/>
        <v>32</v>
      </c>
      <c r="L340" s="129">
        <f t="shared" si="194"/>
        <v>47.708333333333336</v>
      </c>
      <c r="M340" s="128">
        <f t="shared" si="195"/>
        <v>26.146875000000001</v>
      </c>
      <c r="N340" s="127" t="str">
        <f>IF(VLOOKUP($B340,Takings!$B:$P,13,0)=0,"",VLOOKUP($B340,Takings!$B:$P,13,0))</f>
        <v/>
      </c>
      <c r="O340" s="126" t="str">
        <f>IF(VLOOKUP($B340,Takings!$B:$P,14,0)=0,"",VLOOKUP($B340,Takings!$B:$P,14,0))</f>
        <v/>
      </c>
      <c r="P340" s="125" t="str">
        <f>IF(VLOOKUP($B340,Takings!$B:$P,15,0)=0,"",VLOOKUP($B340,Takings!$B:$P,15,0))</f>
        <v/>
      </c>
    </row>
    <row r="341" spans="1:16" x14ac:dyDescent="0.35">
      <c r="A341" s="133" t="s">
        <v>590</v>
      </c>
      <c r="B341" s="132">
        <v>40157</v>
      </c>
      <c r="C341" s="129">
        <f>SUMIF(Takings!$B:$B,'2009'!$B341,Takings!C:C)</f>
        <v>786.61</v>
      </c>
      <c r="D341" s="119">
        <f>SUMIF(Takings!$B:$B,'2009'!$B341,Takings!D:D)</f>
        <v>0</v>
      </c>
      <c r="E341" s="119">
        <f>SUMIF(Takings!$B:$B,'2009'!$B341,Takings!E:E)</f>
        <v>0</v>
      </c>
      <c r="F341" s="128">
        <f>SUMIF(Takings!$B:$B,'2009'!$B341,Takings!F:F)</f>
        <v>555.5</v>
      </c>
      <c r="G341" s="131">
        <f>SUMIF(Takings!$B:$B,'2009'!$B341,Takings!G:G)</f>
        <v>33</v>
      </c>
      <c r="H341" s="128">
        <f t="shared" si="192"/>
        <v>16.833333333333332</v>
      </c>
      <c r="I341" s="129">
        <f>SUMIF(Takings!$B:$B,'2009'!$B341,Takings!I:I)</f>
        <v>231.11</v>
      </c>
      <c r="J341" s="130">
        <f>SUMIF(Takings!$B:$B,'2009'!$B341,Takings!J:J)</f>
        <v>5</v>
      </c>
      <c r="K341" s="130">
        <f t="shared" si="193"/>
        <v>38</v>
      </c>
      <c r="L341" s="129">
        <f t="shared" si="194"/>
        <v>46.222000000000001</v>
      </c>
      <c r="M341" s="128">
        <f t="shared" si="195"/>
        <v>20.700263157894739</v>
      </c>
      <c r="N341" s="127" t="str">
        <f>IF(VLOOKUP($B341,Takings!$B:$P,13,0)=0,"",VLOOKUP($B341,Takings!$B:$P,13,0))</f>
        <v/>
      </c>
      <c r="O341" s="126" t="str">
        <f>IF(VLOOKUP($B341,Takings!$B:$P,14,0)=0,"",VLOOKUP($B341,Takings!$B:$P,14,0))</f>
        <v/>
      </c>
      <c r="P341" s="125" t="str">
        <f>IF(VLOOKUP($B341,Takings!$B:$P,15,0)=0,"",VLOOKUP($B341,Takings!$B:$P,15,0))</f>
        <v/>
      </c>
    </row>
    <row r="342" spans="1:16" x14ac:dyDescent="0.35">
      <c r="A342" s="133" t="s">
        <v>590</v>
      </c>
      <c r="B342" s="132">
        <v>40158</v>
      </c>
      <c r="C342" s="129">
        <f>SUMIF(Takings!$B:$B,'2009'!$B342,Takings!C:C)</f>
        <v>2460.52</v>
      </c>
      <c r="D342" s="119">
        <f>SUMIF(Takings!$B:$B,'2009'!$B342,Takings!D:D)</f>
        <v>0</v>
      </c>
      <c r="E342" s="119">
        <f>SUMIF(Takings!$B:$B,'2009'!$B342,Takings!E:E)</f>
        <v>0</v>
      </c>
      <c r="F342" s="128">
        <f>SUMIF(Takings!$B:$B,'2009'!$B342,Takings!F:F)</f>
        <v>417.65</v>
      </c>
      <c r="G342" s="131">
        <f>SUMIF(Takings!$B:$B,'2009'!$B342,Takings!G:G)</f>
        <v>27</v>
      </c>
      <c r="H342" s="128">
        <f t="shared" si="192"/>
        <v>15.468518518518518</v>
      </c>
      <c r="I342" s="129">
        <f>SUMIF(Takings!$B:$B,'2009'!$B342,Takings!I:I)</f>
        <v>2042.87</v>
      </c>
      <c r="J342" s="130">
        <f>SUMIF(Takings!$B:$B,'2009'!$B342,Takings!J:J)</f>
        <v>19</v>
      </c>
      <c r="K342" s="130">
        <f t="shared" si="193"/>
        <v>46</v>
      </c>
      <c r="L342" s="129">
        <f t="shared" si="194"/>
        <v>107.51947368421052</v>
      </c>
      <c r="M342" s="128">
        <f t="shared" si="195"/>
        <v>53.489565217391302</v>
      </c>
      <c r="N342" s="127" t="str">
        <f>IF(VLOOKUP($B342,Takings!$B:$P,13,0)=0,"",VLOOKUP($B342,Takings!$B:$P,13,0))</f>
        <v/>
      </c>
      <c r="O342" s="126" t="str">
        <f>IF(VLOOKUP($B342,Takings!$B:$P,14,0)=0,"",VLOOKUP($B342,Takings!$B:$P,14,0))</f>
        <v/>
      </c>
      <c r="P342" s="125" t="str">
        <f>IF(VLOOKUP($B342,Takings!$B:$P,15,0)=0,"",VLOOKUP($B342,Takings!$B:$P,15,0))</f>
        <v/>
      </c>
    </row>
    <row r="343" spans="1:16" x14ac:dyDescent="0.35">
      <c r="A343" s="133" t="s">
        <v>590</v>
      </c>
      <c r="B343" s="132">
        <v>40159</v>
      </c>
      <c r="C343" s="129">
        <f>SUMIF(Takings!$B:$B,'2009'!$B343,Takings!C:C)</f>
        <v>712.41</v>
      </c>
      <c r="D343" s="119">
        <f>SUMIF(Takings!$B:$B,'2009'!$B343,Takings!D:D)</f>
        <v>0</v>
      </c>
      <c r="E343" s="119">
        <f>SUMIF(Takings!$B:$B,'2009'!$B343,Takings!E:E)</f>
        <v>0</v>
      </c>
      <c r="F343" s="128">
        <f>SUMIF(Takings!$B:$B,'2009'!$B343,Takings!F:F)</f>
        <v>412.5</v>
      </c>
      <c r="G343" s="131">
        <f>SUMIF(Takings!$B:$B,'2009'!$B343,Takings!G:G)</f>
        <v>22</v>
      </c>
      <c r="H343" s="128">
        <f t="shared" si="192"/>
        <v>18.75</v>
      </c>
      <c r="I343" s="129">
        <f>SUMIF(Takings!$B:$B,'2009'!$B343,Takings!I:I)</f>
        <v>299.91000000000003</v>
      </c>
      <c r="J343" s="130">
        <f>SUMIF(Takings!$B:$B,'2009'!$B343,Takings!J:J)</f>
        <v>8</v>
      </c>
      <c r="K343" s="130">
        <f t="shared" si="193"/>
        <v>30</v>
      </c>
      <c r="L343" s="129">
        <f t="shared" si="194"/>
        <v>37.488750000000003</v>
      </c>
      <c r="M343" s="128">
        <f t="shared" si="195"/>
        <v>23.747000000000003</v>
      </c>
      <c r="N343" s="127" t="str">
        <f>IF(VLOOKUP($B343,Takings!$B:$P,13,0)=0,"",VLOOKUP($B343,Takings!$B:$P,13,0))</f>
        <v/>
      </c>
      <c r="O343" s="126" t="str">
        <f>IF(VLOOKUP($B343,Takings!$B:$P,14,0)=0,"",VLOOKUP($B343,Takings!$B:$P,14,0))</f>
        <v/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40160</v>
      </c>
      <c r="C344" s="119">
        <f>SUM(C338:C343)</f>
        <v>6570.99</v>
      </c>
      <c r="D344" s="119">
        <f>VLOOKUP($B344,Takings!$B:$P,3,0)</f>
        <v>3801.8</v>
      </c>
      <c r="E344" s="122">
        <f>SUM(C344:D344)</f>
        <v>10372.790000000001</v>
      </c>
      <c r="F344" s="118"/>
      <c r="G344" s="121">
        <f>SUM(G338:G343)</f>
        <v>167</v>
      </c>
      <c r="H344" s="118">
        <f>AVERAGE(H338:H343)</f>
        <v>16.954398871980175</v>
      </c>
      <c r="I344" s="119">
        <f>SUM(I338:I343)</f>
        <v>3849.0899999999997</v>
      </c>
      <c r="J344" s="120">
        <f>SUM(J338:J343)</f>
        <v>50</v>
      </c>
      <c r="K344" s="120">
        <f>SUM(G344,J344)</f>
        <v>217</v>
      </c>
      <c r="L344" s="119">
        <f>AVERAGE(L338:L343)</f>
        <v>68.36352140768588</v>
      </c>
      <c r="M344" s="118">
        <f>AVERAGE(M338:M343)</f>
        <v>30.073884137426905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33" t="s">
        <v>591</v>
      </c>
      <c r="B345" s="132">
        <v>40161</v>
      </c>
      <c r="C345" s="129">
        <f>SUMIF(Takings!$B:$B,'2009'!$B345,Takings!C:C)</f>
        <v>635.28</v>
      </c>
      <c r="D345" s="119">
        <f>SUMIF(Takings!$B:$B,'2009'!$B345,Takings!D:D)</f>
        <v>0</v>
      </c>
      <c r="E345" s="119">
        <f>SUMIF(Takings!$B:$B,'2009'!$B345,Takings!E:E)</f>
        <v>0</v>
      </c>
      <c r="F345" s="128">
        <f>SUMIF(Takings!$B:$B,'2009'!$B345,Takings!F:F)</f>
        <v>467.55</v>
      </c>
      <c r="G345" s="131">
        <f>SUMIF(Takings!$B:$B,'2009'!$B345,Takings!G:G)</f>
        <v>31</v>
      </c>
      <c r="H345" s="128">
        <f t="shared" ref="H345:H350" si="196">IFERROR(F345/G345,0)</f>
        <v>15.082258064516129</v>
      </c>
      <c r="I345" s="129">
        <f>SUMIF(Takings!$B:$B,'2009'!$B345,Takings!I:I)</f>
        <v>167.73</v>
      </c>
      <c r="J345" s="130">
        <f>SUMIF(Takings!$B:$B,'2009'!$B345,Takings!J:J)</f>
        <v>6</v>
      </c>
      <c r="K345" s="130">
        <f t="shared" ref="K345:K350" si="197">IFERROR(SUM(G345,J345),0)</f>
        <v>37</v>
      </c>
      <c r="L345" s="129">
        <f t="shared" ref="L345:L350" si="198">IFERROR(MEDIAN(I345/J345),0)</f>
        <v>27.954999999999998</v>
      </c>
      <c r="M345" s="128">
        <f t="shared" ref="M345:M350" si="199">IFERROR(SUM(F345,I345)/K345,0)</f>
        <v>17.169729729729728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33" t="s">
        <v>591</v>
      </c>
      <c r="B346" s="132">
        <v>40162</v>
      </c>
      <c r="C346" s="129">
        <f>SUMIF(Takings!$B:$B,'2009'!$B346,Takings!C:C)</f>
        <v>1723.47</v>
      </c>
      <c r="D346" s="119">
        <f>SUMIF(Takings!$B:$B,'2009'!$B346,Takings!D:D)</f>
        <v>0</v>
      </c>
      <c r="E346" s="119">
        <f>SUMIF(Takings!$B:$B,'2009'!$B346,Takings!E:E)</f>
        <v>0</v>
      </c>
      <c r="F346" s="128">
        <f>SUMIF(Takings!$B:$B,'2009'!$B346,Takings!F:F)</f>
        <v>754.1</v>
      </c>
      <c r="G346" s="131">
        <f>SUMIF(Takings!$B:$B,'2009'!$B346,Takings!G:G)</f>
        <v>40</v>
      </c>
      <c r="H346" s="128">
        <f t="shared" si="196"/>
        <v>18.852499999999999</v>
      </c>
      <c r="I346" s="129">
        <f>SUMIF(Takings!$B:$B,'2009'!$B346,Takings!I:I)</f>
        <v>969.37</v>
      </c>
      <c r="J346" s="130">
        <f>SUMIF(Takings!$B:$B,'2009'!$B346,Takings!J:J)</f>
        <v>5</v>
      </c>
      <c r="K346" s="130">
        <f t="shared" si="197"/>
        <v>45</v>
      </c>
      <c r="L346" s="129">
        <f t="shared" si="198"/>
        <v>193.874</v>
      </c>
      <c r="M346" s="128">
        <f t="shared" si="199"/>
        <v>38.299333333333337</v>
      </c>
      <c r="N346" s="127" t="str">
        <f>IF(VLOOKUP($B346,Takings!$B:$P,13,0)=0,"",VLOOKUP($B346,Takings!$B:$P,13,0))</f>
        <v/>
      </c>
      <c r="O346" s="126" t="str">
        <f>IF(VLOOKUP($B346,Takings!$B:$P,14,0)=0,"",VLOOKUP($B346,Takings!$B:$P,14,0))</f>
        <v/>
      </c>
      <c r="P346" s="125" t="str">
        <f>IF(VLOOKUP($B346,Takings!$B:$P,15,0)=0,"",VLOOKUP($B346,Takings!$B:$P,15,0))</f>
        <v/>
      </c>
    </row>
    <row r="347" spans="1:16" x14ac:dyDescent="0.35">
      <c r="A347" s="133" t="s">
        <v>591</v>
      </c>
      <c r="B347" s="132">
        <v>40163</v>
      </c>
      <c r="C347" s="129">
        <f>SUMIF(Takings!$B:$B,'2009'!$B347,Takings!C:C)</f>
        <v>1365.08</v>
      </c>
      <c r="D347" s="119">
        <f>SUMIF(Takings!$B:$B,'2009'!$B347,Takings!D:D)</f>
        <v>0</v>
      </c>
      <c r="E347" s="119">
        <f>SUMIF(Takings!$B:$B,'2009'!$B347,Takings!E:E)</f>
        <v>0</v>
      </c>
      <c r="F347" s="128">
        <f>SUMIF(Takings!$B:$B,'2009'!$B347,Takings!F:F)</f>
        <v>988.8</v>
      </c>
      <c r="G347" s="131">
        <f>SUMIF(Takings!$B:$B,'2009'!$B347,Takings!G:G)</f>
        <v>33</v>
      </c>
      <c r="H347" s="128">
        <f t="shared" si="196"/>
        <v>29.963636363636361</v>
      </c>
      <c r="I347" s="129">
        <f>SUMIF(Takings!$B:$B,'2009'!$B347,Takings!I:I)</f>
        <v>376.28</v>
      </c>
      <c r="J347" s="130">
        <f>SUMIF(Takings!$B:$B,'2009'!$B347,Takings!J:J)</f>
        <v>1</v>
      </c>
      <c r="K347" s="130">
        <f t="shared" si="197"/>
        <v>34</v>
      </c>
      <c r="L347" s="129">
        <f t="shared" si="198"/>
        <v>376.28</v>
      </c>
      <c r="M347" s="128">
        <f t="shared" si="199"/>
        <v>40.149411764705881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33" t="s">
        <v>591</v>
      </c>
      <c r="B348" s="132">
        <v>40164</v>
      </c>
      <c r="C348" s="129">
        <f>SUMIF(Takings!$B:$B,'2009'!$B348,Takings!C:C)</f>
        <v>1498.2</v>
      </c>
      <c r="D348" s="119">
        <f>SUMIF(Takings!$B:$B,'2009'!$B348,Takings!D:D)</f>
        <v>0</v>
      </c>
      <c r="E348" s="119">
        <f>SUMIF(Takings!$B:$B,'2009'!$B348,Takings!E:E)</f>
        <v>0</v>
      </c>
      <c r="F348" s="128">
        <f>SUMIF(Takings!$B:$B,'2009'!$B348,Takings!F:F)</f>
        <v>1274.0999999999999</v>
      </c>
      <c r="G348" s="131">
        <f>SUMIF(Takings!$B:$B,'2009'!$B348,Takings!G:G)</f>
        <v>48</v>
      </c>
      <c r="H348" s="128">
        <f t="shared" si="196"/>
        <v>26.543749999999999</v>
      </c>
      <c r="I348" s="129">
        <f>SUMIF(Takings!$B:$B,'2009'!$B348,Takings!I:I)</f>
        <v>224.1</v>
      </c>
      <c r="J348" s="130">
        <f>SUMIF(Takings!$B:$B,'2009'!$B348,Takings!J:J)</f>
        <v>5</v>
      </c>
      <c r="K348" s="130">
        <f t="shared" si="197"/>
        <v>53</v>
      </c>
      <c r="L348" s="129">
        <f t="shared" si="198"/>
        <v>44.82</v>
      </c>
      <c r="M348" s="128">
        <f t="shared" si="199"/>
        <v>28.267924528301883</v>
      </c>
      <c r="N348" s="127" t="str">
        <f>IF(VLOOKUP($B348,Takings!$B:$P,13,0)=0,"",VLOOKUP($B348,Takings!$B:$P,13,0))</f>
        <v/>
      </c>
      <c r="O348" s="126" t="str">
        <f>IF(VLOOKUP($B348,Takings!$B:$P,14,0)=0,"",VLOOKUP($B348,Takings!$B:$P,14,0))</f>
        <v/>
      </c>
      <c r="P348" s="125" t="str">
        <f>IF(VLOOKUP($B348,Takings!$B:$P,15,0)=0,"",VLOOKUP($B348,Takings!$B:$P,15,0))</f>
        <v/>
      </c>
    </row>
    <row r="349" spans="1:16" x14ac:dyDescent="0.35">
      <c r="A349" s="133" t="s">
        <v>591</v>
      </c>
      <c r="B349" s="132">
        <v>40165</v>
      </c>
      <c r="C349" s="129">
        <f>SUMIF(Takings!$B:$B,'2009'!$B349,Takings!C:C)</f>
        <v>3057.06</v>
      </c>
      <c r="D349" s="119">
        <f>SUMIF(Takings!$B:$B,'2009'!$B349,Takings!D:D)</f>
        <v>0</v>
      </c>
      <c r="E349" s="119">
        <f>SUMIF(Takings!$B:$B,'2009'!$B349,Takings!E:E)</f>
        <v>0</v>
      </c>
      <c r="F349" s="128">
        <f>SUMIF(Takings!$B:$B,'2009'!$B349,Takings!F:F)</f>
        <v>1065.1500000000001</v>
      </c>
      <c r="G349" s="131">
        <f>SUMIF(Takings!$B:$B,'2009'!$B349,Takings!G:G)</f>
        <v>42</v>
      </c>
      <c r="H349" s="128">
        <f t="shared" si="196"/>
        <v>25.360714285714288</v>
      </c>
      <c r="I349" s="129">
        <f>SUMIF(Takings!$B:$B,'2009'!$B349,Takings!I:I)</f>
        <v>1991.91</v>
      </c>
      <c r="J349" s="130">
        <f>SUMIF(Takings!$B:$B,'2009'!$B349,Takings!J:J)</f>
        <v>16</v>
      </c>
      <c r="K349" s="130">
        <f t="shared" si="197"/>
        <v>58</v>
      </c>
      <c r="L349" s="129">
        <f t="shared" si="198"/>
        <v>124.49437500000001</v>
      </c>
      <c r="M349" s="128">
        <f t="shared" si="199"/>
        <v>52.707931034482769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33" t="s">
        <v>591</v>
      </c>
      <c r="B350" s="132">
        <v>40166</v>
      </c>
      <c r="C350" s="129">
        <f>SUMIF(Takings!$B:$B,'2009'!$B350,Takings!C:C)</f>
        <v>2621.47</v>
      </c>
      <c r="D350" s="119">
        <f>SUMIF(Takings!$B:$B,'2009'!$B350,Takings!D:D)</f>
        <v>0</v>
      </c>
      <c r="E350" s="119">
        <f>SUMIF(Takings!$B:$B,'2009'!$B350,Takings!E:E)</f>
        <v>0</v>
      </c>
      <c r="F350" s="128">
        <f>SUMIF(Takings!$B:$B,'2009'!$B350,Takings!F:F)</f>
        <v>1964.15</v>
      </c>
      <c r="G350" s="131">
        <f>SUMIF(Takings!$B:$B,'2009'!$B350,Takings!G:G)</f>
        <v>52</v>
      </c>
      <c r="H350" s="128">
        <f t="shared" si="196"/>
        <v>37.77211538461539</v>
      </c>
      <c r="I350" s="129">
        <f>SUMIF(Takings!$B:$B,'2009'!$B350,Takings!I:I)</f>
        <v>657.32</v>
      </c>
      <c r="J350" s="130">
        <f>SUMIF(Takings!$B:$B,'2009'!$B350,Takings!J:J)</f>
        <v>9</v>
      </c>
      <c r="K350" s="130">
        <f t="shared" si="197"/>
        <v>61</v>
      </c>
      <c r="L350" s="129">
        <f t="shared" si="198"/>
        <v>73.035555555555561</v>
      </c>
      <c r="M350" s="128">
        <f t="shared" si="199"/>
        <v>42.974918032786888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40167</v>
      </c>
      <c r="C351" s="119">
        <f>SUM(C345:C350)</f>
        <v>10900.56</v>
      </c>
      <c r="D351" s="119">
        <f>VLOOKUP($B351,Takings!$B:$P,3,0)</f>
        <v>5231.53</v>
      </c>
      <c r="E351" s="122">
        <f>SUM(C351:D351)</f>
        <v>16132.09</v>
      </c>
      <c r="F351" s="118"/>
      <c r="G351" s="121">
        <f>SUM(G345:G350)</f>
        <v>246</v>
      </c>
      <c r="H351" s="118">
        <f>AVERAGE(H345:H350)</f>
        <v>25.595829016413699</v>
      </c>
      <c r="I351" s="119">
        <f>SUM(I345:I350)</f>
        <v>4386.71</v>
      </c>
      <c r="J351" s="120">
        <f>SUM(J345:J350)</f>
        <v>42</v>
      </c>
      <c r="K351" s="120">
        <f>SUM(G351,J351)</f>
        <v>288</v>
      </c>
      <c r="L351" s="119">
        <f>AVERAGE(L345:L350)</f>
        <v>140.07648842592593</v>
      </c>
      <c r="M351" s="118">
        <f>AVERAGE(M345:M350)</f>
        <v>36.594874737223414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33" t="s">
        <v>595</v>
      </c>
      <c r="B352" s="132">
        <v>40168</v>
      </c>
      <c r="C352" s="129">
        <f>SUMIF(Takings!$B:$B,'2009'!$B352,Takings!C:C)</f>
        <v>1641.07</v>
      </c>
      <c r="D352" s="119">
        <f>SUMIF(Takings!$B:$B,'2009'!$B352,Takings!D:D)</f>
        <v>0</v>
      </c>
      <c r="E352" s="119">
        <f>SUMIF(Takings!$B:$B,'2009'!$B352,Takings!E:E)</f>
        <v>0</v>
      </c>
      <c r="F352" s="128">
        <f>SUMIF(Takings!$B:$B,'2009'!$B352,Takings!F:F)</f>
        <v>1245.8499999999999</v>
      </c>
      <c r="G352" s="131">
        <f>SUMIF(Takings!$B:$B,'2009'!$B352,Takings!G:G)</f>
        <v>44</v>
      </c>
      <c r="H352" s="128">
        <f t="shared" ref="H352:H357" si="200">IFERROR(F352/G352,0)</f>
        <v>28.314772727272725</v>
      </c>
      <c r="I352" s="129">
        <f>SUMIF(Takings!$B:$B,'2009'!$B352,Takings!I:I)</f>
        <v>395.22</v>
      </c>
      <c r="J352" s="130">
        <f>SUMIF(Takings!$B:$B,'2009'!$B352,Takings!J:J)</f>
        <v>8</v>
      </c>
      <c r="K352" s="130">
        <f t="shared" ref="K352:K357" si="201">IFERROR(SUM(G352,J352),0)</f>
        <v>52</v>
      </c>
      <c r="L352" s="129">
        <f t="shared" ref="L352:L357" si="202">IFERROR(MEDIAN(I352/J352),0)</f>
        <v>49.402500000000003</v>
      </c>
      <c r="M352" s="128">
        <f t="shared" ref="M352:M357" si="203">IFERROR(SUM(F352,I352)/K352,0)</f>
        <v>31.55903846153846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33" t="s">
        <v>595</v>
      </c>
      <c r="B353" s="132">
        <v>40169</v>
      </c>
      <c r="C353" s="129">
        <f>SUMIF(Takings!$B:$B,'2009'!$B353,Takings!C:C)</f>
        <v>2529.5300000000002</v>
      </c>
      <c r="D353" s="119">
        <f>SUMIF(Takings!$B:$B,'2009'!$B353,Takings!D:D)</f>
        <v>0</v>
      </c>
      <c r="E353" s="119">
        <f>SUMIF(Takings!$B:$B,'2009'!$B353,Takings!E:E)</f>
        <v>0</v>
      </c>
      <c r="F353" s="128">
        <f>SUMIF(Takings!$B:$B,'2009'!$B353,Takings!F:F)</f>
        <v>1541.65</v>
      </c>
      <c r="G353" s="131">
        <f>SUMIF(Takings!$B:$B,'2009'!$B353,Takings!G:G)</f>
        <v>51</v>
      </c>
      <c r="H353" s="128">
        <f t="shared" si="200"/>
        <v>30.228431372549021</v>
      </c>
      <c r="I353" s="129">
        <f>SUMIF(Takings!$B:$B,'2009'!$B353,Takings!I:I)</f>
        <v>987.88</v>
      </c>
      <c r="J353" s="130">
        <f>SUMIF(Takings!$B:$B,'2009'!$B353,Takings!J:J)</f>
        <v>10</v>
      </c>
      <c r="K353" s="130">
        <f t="shared" si="201"/>
        <v>61</v>
      </c>
      <c r="L353" s="129">
        <f t="shared" si="202"/>
        <v>98.787999999999997</v>
      </c>
      <c r="M353" s="128">
        <f t="shared" si="203"/>
        <v>41.467704918032787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33" t="s">
        <v>595</v>
      </c>
      <c r="B354" s="132">
        <v>40170</v>
      </c>
      <c r="C354" s="129">
        <f>SUMIF(Takings!$B:$B,'2009'!$B354,Takings!C:C)</f>
        <v>5599.07</v>
      </c>
      <c r="D354" s="119">
        <f>SUMIF(Takings!$B:$B,'2009'!$B354,Takings!D:D)</f>
        <v>0</v>
      </c>
      <c r="E354" s="119">
        <f>SUMIF(Takings!$B:$B,'2009'!$B354,Takings!E:E)</f>
        <v>0</v>
      </c>
      <c r="F354" s="128">
        <f>SUMIF(Takings!$B:$B,'2009'!$B354,Takings!F:F)</f>
        <v>3023.9</v>
      </c>
      <c r="G354" s="131">
        <f>SUMIF(Takings!$B:$B,'2009'!$B354,Takings!G:G)</f>
        <v>72</v>
      </c>
      <c r="H354" s="128">
        <f t="shared" si="200"/>
        <v>41.99861111111111</v>
      </c>
      <c r="I354" s="129">
        <f>SUMIF(Takings!$B:$B,'2009'!$B354,Takings!I:I)</f>
        <v>2575.17</v>
      </c>
      <c r="J354" s="130">
        <f>SUMIF(Takings!$B:$B,'2009'!$B354,Takings!J:J)</f>
        <v>29</v>
      </c>
      <c r="K354" s="130">
        <f t="shared" si="201"/>
        <v>101</v>
      </c>
      <c r="L354" s="129">
        <f t="shared" si="202"/>
        <v>88.798965517241385</v>
      </c>
      <c r="M354" s="128">
        <f t="shared" si="203"/>
        <v>55.436336633663366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33" t="s">
        <v>595</v>
      </c>
      <c r="B355" s="132">
        <v>40171</v>
      </c>
      <c r="C355" s="129">
        <f>SUMIF(Takings!$B:$B,'2009'!$B355,Takings!C:C)</f>
        <v>7926.29</v>
      </c>
      <c r="D355" s="119">
        <f>SUMIF(Takings!$B:$B,'2009'!$B355,Takings!D:D)</f>
        <v>0</v>
      </c>
      <c r="E355" s="119">
        <f>SUMIF(Takings!$B:$B,'2009'!$B355,Takings!E:E)</f>
        <v>0</v>
      </c>
      <c r="F355" s="128">
        <f>SUMIF(Takings!$B:$B,'2009'!$B355,Takings!F:F)</f>
        <v>4309.8</v>
      </c>
      <c r="G355" s="131">
        <f>SUMIF(Takings!$B:$B,'2009'!$B355,Takings!G:G)</f>
        <v>97</v>
      </c>
      <c r="H355" s="128">
        <f t="shared" si="200"/>
        <v>44.430927835051548</v>
      </c>
      <c r="I355" s="129">
        <f>SUMIF(Takings!$B:$B,'2009'!$B355,Takings!I:I)</f>
        <v>3616.49</v>
      </c>
      <c r="J355" s="130">
        <f>SUMIF(Takings!$B:$B,'2009'!$B355,Takings!J:J)</f>
        <v>30</v>
      </c>
      <c r="K355" s="130">
        <f t="shared" si="201"/>
        <v>127</v>
      </c>
      <c r="L355" s="129">
        <f t="shared" si="202"/>
        <v>120.54966666666665</v>
      </c>
      <c r="M355" s="128">
        <f t="shared" si="203"/>
        <v>62.411732283464566</v>
      </c>
      <c r="N355" s="127" t="str">
        <f>IF(VLOOKUP($B355,Takings!$B:$P,13,0)=0,"",VLOOKUP($B355,Takings!$B:$P,13,0))</f>
        <v/>
      </c>
      <c r="O355" s="126" t="str">
        <f>IF(VLOOKUP($B355,Takings!$B:$P,14,0)=0,"",VLOOKUP($B355,Takings!$B:$P,14,0))</f>
        <v/>
      </c>
      <c r="P355" s="125" t="str">
        <f>IF(VLOOKUP($B355,Takings!$B:$P,15,0)=0,"",VLOOKUP($B355,Takings!$B:$P,15,0))</f>
        <v/>
      </c>
    </row>
    <row r="356" spans="1:16" x14ac:dyDescent="0.35">
      <c r="A356" s="143" t="s">
        <v>595</v>
      </c>
      <c r="B356" s="142">
        <v>40172</v>
      </c>
      <c r="C356" s="138">
        <f>SUMIF(Takings!$B:$B,'2009'!$B356,Takings!C:C)</f>
        <v>0</v>
      </c>
      <c r="D356" s="119">
        <f>SUMIF(Takings!$B:$B,'2009'!$B356,Takings!D:D)</f>
        <v>0</v>
      </c>
      <c r="E356" s="119">
        <f>SUMIF(Takings!$B:$B,'2009'!$B356,Takings!E:E)</f>
        <v>0</v>
      </c>
      <c r="F356" s="140">
        <f>SUMIF(Takings!$B:$B,'2009'!$B356,Takings!F:F)</f>
        <v>0</v>
      </c>
      <c r="G356" s="141">
        <f>SUMIF(Takings!$B:$B,'2009'!$B356,Takings!G:G)</f>
        <v>0</v>
      </c>
      <c r="H356" s="140">
        <f t="shared" si="200"/>
        <v>0</v>
      </c>
      <c r="I356" s="138">
        <f>SUMIF(Takings!$B:$B,'2009'!$B356,Takings!I:I)</f>
        <v>0</v>
      </c>
      <c r="J356" s="139">
        <f>SUMIF(Takings!$B:$B,'2009'!$B356,Takings!J:J)</f>
        <v>0</v>
      </c>
      <c r="K356" s="139">
        <f t="shared" si="201"/>
        <v>0</v>
      </c>
      <c r="L356" s="138">
        <f t="shared" si="202"/>
        <v>0</v>
      </c>
      <c r="M356" s="140">
        <f t="shared" si="203"/>
        <v>0</v>
      </c>
      <c r="N356" s="137" t="str">
        <f>IF(VLOOKUP($B356,Takings!$B:$P,13,0)=0,"",VLOOKUP($B356,Takings!$B:$P,13,0))</f>
        <v>CHRISTMAS DAY</v>
      </c>
      <c r="O356" s="136" t="str">
        <f>IF(VLOOKUP($B356,Takings!$B:$P,14,0)=0,"",VLOOKUP($B356,Takings!$B:$P,14,0))</f>
        <v/>
      </c>
      <c r="P356" s="135" t="str">
        <f>IF(VLOOKUP($B356,Takings!$B:$P,15,0)=0,"",VLOOKUP($B356,Takings!$B:$P,15,0))</f>
        <v/>
      </c>
    </row>
    <row r="357" spans="1:16" x14ac:dyDescent="0.35">
      <c r="A357" s="143" t="s">
        <v>595</v>
      </c>
      <c r="B357" s="142">
        <v>40173</v>
      </c>
      <c r="C357" s="138">
        <f>SUMIF(Takings!$B:$B,'2009'!$B357,Takings!C:C)</f>
        <v>0</v>
      </c>
      <c r="D357" s="119">
        <f>SUMIF(Takings!$B:$B,'2009'!$B357,Takings!D:D)</f>
        <v>0</v>
      </c>
      <c r="E357" s="119">
        <f>SUMIF(Takings!$B:$B,'2009'!$B357,Takings!E:E)</f>
        <v>0</v>
      </c>
      <c r="F357" s="140">
        <f>SUMIF(Takings!$B:$B,'2009'!$B357,Takings!F:F)</f>
        <v>0</v>
      </c>
      <c r="G357" s="141">
        <f>SUMIF(Takings!$B:$B,'2009'!$B357,Takings!G:G)</f>
        <v>0</v>
      </c>
      <c r="H357" s="140">
        <f t="shared" si="200"/>
        <v>0</v>
      </c>
      <c r="I357" s="138">
        <f>SUMIF(Takings!$B:$B,'2009'!$B357,Takings!I:I)</f>
        <v>0</v>
      </c>
      <c r="J357" s="139">
        <f>SUMIF(Takings!$B:$B,'2009'!$B357,Takings!J:J)</f>
        <v>0</v>
      </c>
      <c r="K357" s="139">
        <f t="shared" si="201"/>
        <v>0</v>
      </c>
      <c r="L357" s="138">
        <f t="shared" si="202"/>
        <v>0</v>
      </c>
      <c r="M357" s="140">
        <f t="shared" si="203"/>
        <v>0</v>
      </c>
      <c r="N357" s="137" t="str">
        <f>IF(VLOOKUP($B357,Takings!$B:$P,13,0)=0,"",VLOOKUP($B357,Takings!$B:$P,13,0))</f>
        <v>BOXING DAY</v>
      </c>
      <c r="O357" s="136" t="str">
        <f>IF(VLOOKUP($B357,Takings!$B:$P,14,0)=0,"",VLOOKUP($B357,Takings!$B:$P,14,0))</f>
        <v/>
      </c>
      <c r="P357" s="135" t="str">
        <f>IF(VLOOKUP($B357,Takings!$B:$P,15,0)=0,"",VLOOKUP($B357,Takings!$B:$P,15,0))</f>
        <v/>
      </c>
    </row>
    <row r="358" spans="1:16" x14ac:dyDescent="0.35">
      <c r="A358" s="124"/>
      <c r="B358" s="123">
        <v>40174</v>
      </c>
      <c r="C358" s="119">
        <f>SUM(C352:C357)</f>
        <v>17695.96</v>
      </c>
      <c r="D358" s="119">
        <f>VLOOKUP($B358,Takings!$B:$P,3,0)</f>
        <v>4334.18</v>
      </c>
      <c r="E358" s="122">
        <f>SUM(C358:D358)</f>
        <v>22030.14</v>
      </c>
      <c r="F358" s="118"/>
      <c r="G358" s="121">
        <f>SUM(G352:G357)</f>
        <v>264</v>
      </c>
      <c r="H358" s="118">
        <f>AVERAGE(H352:H357)</f>
        <v>24.162123840997406</v>
      </c>
      <c r="I358" s="119">
        <f>SUM(I352:I357)</f>
        <v>7574.76</v>
      </c>
      <c r="J358" s="120">
        <f>SUM(J352:J357)</f>
        <v>77</v>
      </c>
      <c r="K358" s="120">
        <f>SUM(G358,J358)</f>
        <v>341</v>
      </c>
      <c r="L358" s="119">
        <f>AVERAGE(L352:L357)</f>
        <v>59.589855363984668</v>
      </c>
      <c r="M358" s="118">
        <f>AVERAGE(M352:M357)</f>
        <v>31.81246871611653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43" t="s">
        <v>596</v>
      </c>
      <c r="B359" s="142">
        <v>40175</v>
      </c>
      <c r="C359" s="138">
        <f>SUMIF(Takings!$B:$B,'2009'!$B359,Takings!C:C)</f>
        <v>0</v>
      </c>
      <c r="D359" s="119">
        <f>SUMIF(Takings!$B:$B,'2009'!$B359,Takings!D:D)</f>
        <v>0</v>
      </c>
      <c r="E359" s="119">
        <f>SUMIF(Takings!$B:$B,'2009'!$B359,Takings!E:E)</f>
        <v>0</v>
      </c>
      <c r="F359" s="140">
        <f>SUMIF(Takings!$B:$B,'2009'!$B359,Takings!F:F)</f>
        <v>0</v>
      </c>
      <c r="G359" s="141">
        <f>SUMIF(Takings!$B:$B,'2009'!$B359,Takings!G:G)</f>
        <v>0</v>
      </c>
      <c r="H359" s="140">
        <f t="shared" ref="H359:H364" si="204">IFERROR(F359/G359,0)</f>
        <v>0</v>
      </c>
      <c r="I359" s="138">
        <f>SUMIF(Takings!$B:$B,'2009'!$B359,Takings!I:I)</f>
        <v>0</v>
      </c>
      <c r="J359" s="139">
        <f>SUMIF(Takings!$B:$B,'2009'!$B359,Takings!J:J)</f>
        <v>0</v>
      </c>
      <c r="K359" s="139">
        <f t="shared" ref="K359:K364" si="205">IFERROR(SUM(G359,J359),0)</f>
        <v>0</v>
      </c>
      <c r="L359" s="138">
        <f t="shared" ref="L359:L364" si="206">IFERROR(MEDIAN(I359/J359),0)</f>
        <v>0</v>
      </c>
      <c r="M359" s="140">
        <f t="shared" ref="M359:M364" si="207">IFERROR(SUM(F359,I359)/K359,0)</f>
        <v>0</v>
      </c>
      <c r="N359" s="137" t="str">
        <f>IF(VLOOKUP($B359,Takings!$B:$P,13,0)=0,"",VLOOKUP($B359,Takings!$B:$P,13,0))</f>
        <v>PUBLIC HOLIDAY</v>
      </c>
      <c r="O359" s="136" t="str">
        <f>IF(VLOOKUP($B359,Takings!$B:$P,14,0)=0,"",VLOOKUP($B359,Takings!$B:$P,14,0))</f>
        <v/>
      </c>
      <c r="P359" s="135" t="str">
        <f>IF(VLOOKUP($B359,Takings!$B:$P,15,0)=0,"",VLOOKUP($B359,Takings!$B:$P,15,0))</f>
        <v/>
      </c>
    </row>
    <row r="360" spans="1:16" x14ac:dyDescent="0.35">
      <c r="A360" s="133" t="s">
        <v>596</v>
      </c>
      <c r="B360" s="132">
        <v>40176</v>
      </c>
      <c r="C360" s="129">
        <f>SUMIF(Takings!$B:$B,'2009'!$B360,Takings!C:C)</f>
        <v>837.38</v>
      </c>
      <c r="D360" s="119">
        <f>SUMIF(Takings!$B:$B,'2009'!$B360,Takings!D:D)</f>
        <v>0</v>
      </c>
      <c r="E360" s="119">
        <f>SUMIF(Takings!$B:$B,'2009'!$B360,Takings!E:E)</f>
        <v>0</v>
      </c>
      <c r="F360" s="128">
        <f>SUMIF(Takings!$B:$B,'2009'!$B360,Takings!F:F)</f>
        <v>753.07</v>
      </c>
      <c r="G360" s="131">
        <f>SUMIF(Takings!$B:$B,'2009'!$B360,Takings!G:G)</f>
        <v>35</v>
      </c>
      <c r="H360" s="128">
        <f t="shared" si="204"/>
        <v>21.516285714285715</v>
      </c>
      <c r="I360" s="129">
        <f>SUMIF(Takings!$B:$B,'2009'!$B360,Takings!I:I)</f>
        <v>84.31</v>
      </c>
      <c r="J360" s="130">
        <f>SUMIF(Takings!$B:$B,'2009'!$B360,Takings!J:J)</f>
        <v>2</v>
      </c>
      <c r="K360" s="130">
        <f t="shared" si="205"/>
        <v>37</v>
      </c>
      <c r="L360" s="129">
        <f t="shared" si="206"/>
        <v>42.155000000000001</v>
      </c>
      <c r="M360" s="128">
        <f t="shared" si="207"/>
        <v>22.631891891891893</v>
      </c>
      <c r="N360" s="127" t="str">
        <f>IF(VLOOKUP($B360,Takings!$B:$P,13,0)=0,"",VLOOKUP($B360,Takings!$B:$P,13,0))</f>
        <v/>
      </c>
      <c r="O360" s="126" t="str">
        <f>IF(VLOOKUP($B360,Takings!$B:$P,14,0)=0,"",VLOOKUP($B360,Takings!$B:$P,14,0))</f>
        <v/>
      </c>
      <c r="P360" s="125" t="str">
        <f>IF(VLOOKUP($B360,Takings!$B:$P,15,0)=0,"",VLOOKUP($B360,Takings!$B:$P,15,0))</f>
        <v/>
      </c>
    </row>
    <row r="361" spans="1:16" x14ac:dyDescent="0.35">
      <c r="A361" s="133" t="s">
        <v>596</v>
      </c>
      <c r="B361" s="132">
        <v>40177</v>
      </c>
      <c r="C361" s="129">
        <f>SUMIF(Takings!$B:$B,'2009'!$B361,Takings!C:C)</f>
        <v>962.57</v>
      </c>
      <c r="D361" s="119">
        <f>SUMIF(Takings!$B:$B,'2009'!$B361,Takings!D:D)</f>
        <v>0</v>
      </c>
      <c r="E361" s="119">
        <f>SUMIF(Takings!$B:$B,'2009'!$B361,Takings!E:E)</f>
        <v>0</v>
      </c>
      <c r="F361" s="128">
        <f>SUMIF(Takings!$B:$B,'2009'!$B361,Takings!F:F)</f>
        <v>713.4</v>
      </c>
      <c r="G361" s="131">
        <f>SUMIF(Takings!$B:$B,'2009'!$B361,Takings!G:G)</f>
        <v>33</v>
      </c>
      <c r="H361" s="128">
        <f t="shared" si="204"/>
        <v>21.618181818181817</v>
      </c>
      <c r="I361" s="129">
        <f>SUMIF(Takings!$B:$B,'2009'!$B361,Takings!I:I)</f>
        <v>249.17</v>
      </c>
      <c r="J361" s="130">
        <f>SUMIF(Takings!$B:$B,'2009'!$B361,Takings!J:J)</f>
        <v>9</v>
      </c>
      <c r="K361" s="130">
        <f t="shared" si="205"/>
        <v>42</v>
      </c>
      <c r="L361" s="129">
        <f t="shared" si="206"/>
        <v>27.685555555555553</v>
      </c>
      <c r="M361" s="128">
        <f t="shared" si="207"/>
        <v>22.918333333333333</v>
      </c>
      <c r="N361" s="127" t="str">
        <f>IF(VLOOKUP($B361,Takings!$B:$P,13,0)=0,"",VLOOKUP($B361,Takings!$B:$P,13,0))</f>
        <v/>
      </c>
      <c r="O361" s="126" t="str">
        <f>IF(VLOOKUP($B361,Takings!$B:$P,14,0)=0,"",VLOOKUP($B361,Takings!$B:$P,14,0))</f>
        <v/>
      </c>
      <c r="P361" s="125" t="str">
        <f>IF(VLOOKUP($B361,Takings!$B:$P,15,0)=0,"",VLOOKUP($B361,Takings!$B:$P,15,0))</f>
        <v/>
      </c>
    </row>
    <row r="362" spans="1:16" x14ac:dyDescent="0.35">
      <c r="A362" s="133" t="s">
        <v>596</v>
      </c>
      <c r="B362" s="132">
        <v>40178</v>
      </c>
      <c r="C362" s="129">
        <f>SUMIF(Takings!$B:$B,'2009'!$B362,Takings!C:C)</f>
        <v>2497.13</v>
      </c>
      <c r="D362" s="119">
        <f>SUMIF(Takings!$B:$B,'2009'!$B362,Takings!D:D)</f>
        <v>0</v>
      </c>
      <c r="E362" s="119">
        <f>SUMIF(Takings!$B:$B,'2009'!$B362,Takings!E:E)</f>
        <v>0</v>
      </c>
      <c r="F362" s="128">
        <f>SUMIF(Takings!$B:$B,'2009'!$B362,Takings!F:F)</f>
        <v>1291</v>
      </c>
      <c r="G362" s="131">
        <f>SUMIF(Takings!$B:$B,'2009'!$B362,Takings!G:G)</f>
        <v>60</v>
      </c>
      <c r="H362" s="128">
        <f t="shared" si="204"/>
        <v>21.516666666666666</v>
      </c>
      <c r="I362" s="129">
        <f>SUMIF(Takings!$B:$B,'2009'!$B362,Takings!I:I)</f>
        <v>1206.1300000000001</v>
      </c>
      <c r="J362" s="130">
        <f>SUMIF(Takings!$B:$B,'2009'!$B362,Takings!J:J)</f>
        <v>16</v>
      </c>
      <c r="K362" s="130">
        <f t="shared" si="205"/>
        <v>76</v>
      </c>
      <c r="L362" s="129">
        <f t="shared" si="206"/>
        <v>75.383125000000007</v>
      </c>
      <c r="M362" s="128">
        <f t="shared" si="207"/>
        <v>32.85697368421053</v>
      </c>
      <c r="N362" s="127" t="str">
        <f>IF(VLOOKUP($B362,Takings!$B:$P,13,0)=0,"",VLOOKUP($B362,Takings!$B:$P,13,0))</f>
        <v/>
      </c>
      <c r="O362" s="126" t="str">
        <f>IF(VLOOKUP($B362,Takings!$B:$P,14,0)=0,"",VLOOKUP($B362,Takings!$B:$P,14,0))</f>
        <v/>
      </c>
      <c r="P362" s="125" t="str">
        <f>IF(VLOOKUP($B362,Takings!$B:$P,15,0)=0,"",VLOOKUP($B362,Takings!$B:$P,15,0))</f>
        <v/>
      </c>
    </row>
    <row r="363" spans="1:16" x14ac:dyDescent="0.35">
      <c r="A363" s="143" t="s">
        <v>596</v>
      </c>
      <c r="B363" s="142">
        <v>40179</v>
      </c>
      <c r="C363" s="138">
        <f>SUMIF(Takings!$B:$B,'2009'!$B363,Takings!C:C)</f>
        <v>0</v>
      </c>
      <c r="D363" s="119">
        <f>SUMIF(Takings!$B:$B,'2009'!$B363,Takings!D:D)</f>
        <v>0</v>
      </c>
      <c r="E363" s="119">
        <f>SUMIF(Takings!$B:$B,'2009'!$B363,Takings!E:E)</f>
        <v>0</v>
      </c>
      <c r="F363" s="140">
        <f>SUMIF(Takings!$B:$B,'2009'!$B363,Takings!F:F)</f>
        <v>0</v>
      </c>
      <c r="G363" s="141">
        <f>SUMIF(Takings!$B:$B,'2009'!$B363,Takings!G:G)</f>
        <v>128</v>
      </c>
      <c r="H363" s="140">
        <f t="shared" si="204"/>
        <v>0</v>
      </c>
      <c r="I363" s="138">
        <f>SUMIF(Takings!$B:$B,'2009'!$B363,Takings!I:I)</f>
        <v>0</v>
      </c>
      <c r="J363" s="139">
        <f>SUMIF(Takings!$B:$B,'2009'!$B363,Takings!J:J)</f>
        <v>27</v>
      </c>
      <c r="K363" s="139">
        <f t="shared" si="205"/>
        <v>155</v>
      </c>
      <c r="L363" s="138">
        <f t="shared" si="206"/>
        <v>0</v>
      </c>
      <c r="M363" s="140">
        <f t="shared" si="207"/>
        <v>0</v>
      </c>
      <c r="N363" s="137" t="str">
        <f>IF(VLOOKUP($B363,Takings!$B:$P,13,0)=0,"",VLOOKUP($B363,Takings!$B:$P,13,0))</f>
        <v>NEW YEARS DAY</v>
      </c>
      <c r="O363" s="136" t="str">
        <f>IF(VLOOKUP($B363,Takings!$B:$P,14,0)=0,"",VLOOKUP($B363,Takings!$B:$P,14,0))</f>
        <v/>
      </c>
      <c r="P363" s="135" t="str">
        <f>IF(VLOOKUP($B363,Takings!$B:$P,15,0)=0,"",VLOOKUP($B363,Takings!$B:$P,15,0))</f>
        <v/>
      </c>
    </row>
    <row r="364" spans="1:16" x14ac:dyDescent="0.35">
      <c r="A364" s="182" t="s">
        <v>596</v>
      </c>
      <c r="B364" s="151">
        <v>40180</v>
      </c>
      <c r="C364" s="147">
        <f>SUMIF(Takings!$B:$B,'2009'!$B364,Takings!C:C)</f>
        <v>0</v>
      </c>
      <c r="D364" s="119">
        <f>SUMIF(Takings!$B:$B,'2009'!$B364,Takings!D:D)</f>
        <v>0</v>
      </c>
      <c r="E364" s="119">
        <f>SUMIF(Takings!$B:$B,'2009'!$B364,Takings!E:E)</f>
        <v>0</v>
      </c>
      <c r="F364" s="149">
        <f>SUMIF(Takings!$B:$B,'2009'!$B364,Takings!F:F)</f>
        <v>0</v>
      </c>
      <c r="G364" s="150">
        <f>SUMIF(Takings!$B:$B,'2009'!$B364,Takings!G:G)</f>
        <v>0</v>
      </c>
      <c r="H364" s="149">
        <f t="shared" si="204"/>
        <v>0</v>
      </c>
      <c r="I364" s="147">
        <f>SUMIF(Takings!$B:$B,'2009'!$B364,Takings!I:I)</f>
        <v>0</v>
      </c>
      <c r="J364" s="148">
        <f>SUMIF(Takings!$B:$B,'2009'!$B364,Takings!J:J)</f>
        <v>0</v>
      </c>
      <c r="K364" s="148">
        <f t="shared" si="205"/>
        <v>0</v>
      </c>
      <c r="L364" s="147">
        <f t="shared" si="206"/>
        <v>0</v>
      </c>
      <c r="M364" s="149">
        <f t="shared" si="207"/>
        <v>0</v>
      </c>
      <c r="N364" s="146" t="str">
        <f>IF(VLOOKUP($B364,Takings!$B:$P,13,0)=0,"",VLOOKUP($B364,Takings!$B:$P,13,0))</f>
        <v>CLOSED</v>
      </c>
      <c r="O364" s="145" t="str">
        <f>IF(VLOOKUP($B364,Takings!$B:$P,14,0)=0,"",VLOOKUP($B364,Takings!$B:$P,14,0))</f>
        <v/>
      </c>
      <c r="P364" s="144" t="str">
        <f>IF(VLOOKUP($B364,Takings!$B:$P,15,0)=0,"",VLOOKUP($B364,Takings!$B:$P,15,0))</f>
        <v/>
      </c>
    </row>
    <row r="365" spans="1:16" x14ac:dyDescent="0.35">
      <c r="A365" s="124"/>
      <c r="B365" s="123">
        <v>40181</v>
      </c>
      <c r="C365" s="119">
        <f>SUM(C359:C364)</f>
        <v>4297.08</v>
      </c>
      <c r="D365" s="119">
        <f>VLOOKUP($B365,Takings!$B:$P,3,0)</f>
        <v>2066.98</v>
      </c>
      <c r="E365" s="122">
        <f>SUM(C365:D365)</f>
        <v>6364.0599999999995</v>
      </c>
      <c r="F365" s="118"/>
      <c r="G365" s="121">
        <f>SUM(G359:G364)</f>
        <v>256</v>
      </c>
      <c r="H365" s="118">
        <f>AVERAGE(H359:H364)</f>
        <v>10.775189033189031</v>
      </c>
      <c r="I365" s="119">
        <f>SUM(I359:I364)</f>
        <v>1539.6100000000001</v>
      </c>
      <c r="J365" s="120">
        <f>SUM(J359:J364)</f>
        <v>54</v>
      </c>
      <c r="K365" s="120">
        <f>SUM(G365,J365)</f>
        <v>310</v>
      </c>
      <c r="L365" s="119">
        <f>AVERAGE(L359:L364)</f>
        <v>24.203946759259264</v>
      </c>
      <c r="M365" s="118">
        <f>AVERAGE(M359:M364)</f>
        <v>13.067866484905958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5"/>
  <sheetViews>
    <sheetView workbookViewId="0">
      <pane ySplit="1" topLeftCell="A20" activePane="bottomLeft" state="frozen"/>
      <selection pane="bottomLeft" activeCell="C31" sqref="C31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8.7265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7.5429687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33">
        <v>16</v>
      </c>
      <c r="B2" s="132">
        <v>39454</v>
      </c>
      <c r="C2" s="129">
        <f>SUMIF(Takings!$B:$B,'2008'!$B2,Takings!C:C)</f>
        <v>496.25</v>
      </c>
      <c r="D2" s="119">
        <f>SUMIF(Takings!$B:$B,'2008'!$B2,Takings!D:D)</f>
        <v>0</v>
      </c>
      <c r="E2" s="119">
        <f>SUMIF(Takings!$B:$B,'2008'!$B2,Takings!E:E)</f>
        <v>0</v>
      </c>
      <c r="F2" s="128">
        <f>SUMIF(Takings!$B:$B,'2008'!$B2,Takings!F:F)</f>
        <v>314.39999999999998</v>
      </c>
      <c r="G2" s="131">
        <f>SUMIF(Takings!$B:$B,'2008'!$B2,Takings!G:G)</f>
        <v>34</v>
      </c>
      <c r="H2" s="128">
        <f>IFERROR(F2/G2,0)</f>
        <v>9.2470588235294109</v>
      </c>
      <c r="I2" s="129">
        <f>SUMIF(Takings!$B:$B,'2008'!$B2,Takings!I:I)</f>
        <v>181.85</v>
      </c>
      <c r="J2" s="130">
        <f>SUMIF(Takings!$B:$B,'2008'!$B2,Takings!J:J)</f>
        <v>4</v>
      </c>
      <c r="K2" s="130">
        <f>IFERROR(SUM(G2,J2),0)</f>
        <v>38</v>
      </c>
      <c r="L2" s="129">
        <f>IFERROR(MEDIAN(I2/J2),0)</f>
        <v>45.462499999999999</v>
      </c>
      <c r="M2" s="128">
        <f>IFERROR(SUM(F2,I2)/K2,0)</f>
        <v>13.059210526315789</v>
      </c>
      <c r="N2" s="127" t="str">
        <f>IF(VLOOKUP($B2,Takings!$B:$P,13,0)=0,"",VLOOKUP($B2,Takings!$B:$P,13,0))</f>
        <v/>
      </c>
      <c r="O2" s="126" t="str">
        <f>IF(VLOOKUP($B2,Takings!$B:$P,14,0)=0,"",VLOOKUP($B2,Takings!$B:$P,14,0))</f>
        <v/>
      </c>
      <c r="P2" s="125" t="str">
        <f>IF(VLOOKUP($B2,Takings!$B:$P,15,0)=0,"",VLOOKUP($B2,Takings!$B:$P,15,0))</f>
        <v/>
      </c>
    </row>
    <row r="3" spans="1:16" s="113" customFormat="1" x14ac:dyDescent="0.35">
      <c r="A3" s="133">
        <v>16</v>
      </c>
      <c r="B3" s="132">
        <v>39455</v>
      </c>
      <c r="C3" s="129">
        <f>SUMIF(Takings!$B:$B,'2008'!$B3,Takings!C:C)</f>
        <v>453.64</v>
      </c>
      <c r="D3" s="119">
        <f>SUMIF(Takings!$B:$B,'2008'!$B3,Takings!D:D)</f>
        <v>0</v>
      </c>
      <c r="E3" s="119">
        <f>SUMIF(Takings!$B:$B,'2008'!$B3,Takings!E:E)</f>
        <v>0</v>
      </c>
      <c r="F3" s="128">
        <f>SUMIF(Takings!$B:$B,'2008'!$B3,Takings!F:F)</f>
        <v>442.25</v>
      </c>
      <c r="G3" s="131">
        <f>SUMIF(Takings!$B:$B,'2008'!$B3,Takings!G:G)</f>
        <v>26</v>
      </c>
      <c r="H3" s="128">
        <f t="shared" ref="H3:H7" si="0">IFERROR(F3/G3,0)</f>
        <v>17.009615384615383</v>
      </c>
      <c r="I3" s="129">
        <f>SUMIF(Takings!$B:$B,'2008'!$B3,Takings!I:I)</f>
        <v>11.39</v>
      </c>
      <c r="J3" s="130">
        <f>SUMIF(Takings!$B:$B,'2008'!$B3,Takings!J:J)</f>
        <v>1</v>
      </c>
      <c r="K3" s="130">
        <f t="shared" ref="K3:K7" si="1">IFERROR(SUM(G3,J3),0)</f>
        <v>27</v>
      </c>
      <c r="L3" s="129">
        <f t="shared" ref="L3:L7" si="2">IFERROR(MEDIAN(I3/J3),0)</f>
        <v>11.39</v>
      </c>
      <c r="M3" s="128">
        <f t="shared" ref="M3:M7" si="3">IFERROR(SUM(F3,I3)/K3,0)</f>
        <v>16.801481481481481</v>
      </c>
      <c r="N3" s="127" t="str">
        <f>IF(VLOOKUP($B3,Takings!$B:$P,13,0)=0,"",VLOOKUP($B3,Takings!$B:$P,13,0))</f>
        <v/>
      </c>
      <c r="O3" s="126">
        <f>IF(VLOOKUP($B3,Takings!$B:$P,14,0)=0,"",VLOOKUP($B3,Takings!$B:$P,14,0))</f>
        <v>-1.75</v>
      </c>
      <c r="P3" s="125" t="str">
        <f>IF(VLOOKUP($B3,Takings!$B:$P,15,0)=0,"",VLOOKUP($B3,Takings!$B:$P,15,0))</f>
        <v/>
      </c>
    </row>
    <row r="4" spans="1:16" s="113" customFormat="1" ht="27" x14ac:dyDescent="0.35">
      <c r="A4" s="133">
        <v>16</v>
      </c>
      <c r="B4" s="132">
        <v>39456</v>
      </c>
      <c r="C4" s="129">
        <f>SUMIF(Takings!$B:$B,'2008'!$B4,Takings!C:C)</f>
        <v>841.55</v>
      </c>
      <c r="D4" s="119">
        <f>SUMIF(Takings!$B:$B,'2008'!$B4,Takings!D:D)</f>
        <v>0</v>
      </c>
      <c r="E4" s="119">
        <f>SUMIF(Takings!$B:$B,'2008'!$B4,Takings!E:E)</f>
        <v>0</v>
      </c>
      <c r="F4" s="128">
        <f>SUMIF(Takings!$B:$B,'2008'!$B4,Takings!F:F)</f>
        <v>562.29999999999995</v>
      </c>
      <c r="G4" s="131">
        <f>SUMIF(Takings!$B:$B,'2008'!$B4,Takings!G:G)</f>
        <v>35</v>
      </c>
      <c r="H4" s="128">
        <f t="shared" si="0"/>
        <v>16.065714285714286</v>
      </c>
      <c r="I4" s="129">
        <f>SUMIF(Takings!$B:$B,'2008'!$B4,Takings!I:I)</f>
        <v>279.25</v>
      </c>
      <c r="J4" s="130">
        <f>SUMIF(Takings!$B:$B,'2008'!$B4,Takings!J:J)</f>
        <v>8</v>
      </c>
      <c r="K4" s="130">
        <f t="shared" si="1"/>
        <v>43</v>
      </c>
      <c r="L4" s="129">
        <f t="shared" si="2"/>
        <v>34.90625</v>
      </c>
      <c r="M4" s="128">
        <f t="shared" si="3"/>
        <v>19.570930232558137</v>
      </c>
      <c r="N4" s="127" t="str">
        <f>IF(VLOOKUP($B4,Takings!$B:$P,13,0)=0,"",VLOOKUP($B4,Takings!$B:$P,13,0))</f>
        <v>Mulgowie Hall's cheque $240 not included in figures</v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33">
        <v>16</v>
      </c>
      <c r="B5" s="132">
        <v>39457</v>
      </c>
      <c r="C5" s="129">
        <f>SUMIF(Takings!$B:$B,'2008'!$B5,Takings!C:C)</f>
        <v>669.52</v>
      </c>
      <c r="D5" s="119">
        <f>SUMIF(Takings!$B:$B,'2008'!$B5,Takings!D:D)</f>
        <v>0</v>
      </c>
      <c r="E5" s="119">
        <f>SUMIF(Takings!$B:$B,'2008'!$B5,Takings!E:E)</f>
        <v>0</v>
      </c>
      <c r="F5" s="128">
        <f>SUMIF(Takings!$B:$B,'2008'!$B5,Takings!F:F)</f>
        <v>545.35</v>
      </c>
      <c r="G5" s="131">
        <f>SUMIF(Takings!$B:$B,'2008'!$B5,Takings!G:G)</f>
        <v>43</v>
      </c>
      <c r="H5" s="128">
        <f t="shared" si="0"/>
        <v>12.682558139534883</v>
      </c>
      <c r="I5" s="129">
        <f>SUMIF(Takings!$B:$B,'2008'!$B5,Takings!I:I)</f>
        <v>124.17</v>
      </c>
      <c r="J5" s="130">
        <f>SUMIF(Takings!$B:$B,'2008'!$B5,Takings!J:J)</f>
        <v>6</v>
      </c>
      <c r="K5" s="130">
        <f t="shared" si="1"/>
        <v>49</v>
      </c>
      <c r="L5" s="129">
        <f t="shared" si="2"/>
        <v>20.695</v>
      </c>
      <c r="M5" s="128">
        <f t="shared" si="3"/>
        <v>13.663673469387755</v>
      </c>
      <c r="N5" s="127" t="str">
        <f>IF(VLOOKUP($B5,Takings!$B:$P,13,0)=0,"",VLOOKUP($B5,Takings!$B:$P,13,0))</f>
        <v/>
      </c>
      <c r="O5" s="126">
        <f>IF(VLOOKUP($B5,Takings!$B:$P,14,0)=0,"",VLOOKUP($B5,Takings!$B:$P,14,0))</f>
        <v>0.55000000000000004</v>
      </c>
      <c r="P5" s="125" t="str">
        <f>IF(VLOOKUP($B5,Takings!$B:$P,15,0)=0,"",VLOOKUP($B5,Takings!$B:$P,15,0))</f>
        <v/>
      </c>
    </row>
    <row r="6" spans="1:16" s="113" customFormat="1" ht="27" x14ac:dyDescent="0.35">
      <c r="A6" s="133">
        <v>16</v>
      </c>
      <c r="B6" s="132">
        <v>39458</v>
      </c>
      <c r="C6" s="129">
        <f>SUMIF(Takings!$B:$B,'2008'!$B6,Takings!C:C)</f>
        <v>1582.87</v>
      </c>
      <c r="D6" s="119">
        <f>SUMIF(Takings!$B:$B,'2008'!$B6,Takings!D:D)</f>
        <v>0</v>
      </c>
      <c r="E6" s="119">
        <f>SUMIF(Takings!$B:$B,'2008'!$B6,Takings!E:E)</f>
        <v>0</v>
      </c>
      <c r="F6" s="128">
        <f>SUMIF(Takings!$B:$B,'2008'!$B6,Takings!F:F)</f>
        <v>1099.05</v>
      </c>
      <c r="G6" s="131">
        <f>SUMIF(Takings!$B:$B,'2008'!$B6,Takings!G:G)</f>
        <v>68</v>
      </c>
      <c r="H6" s="128">
        <f t="shared" si="0"/>
        <v>16.162499999999998</v>
      </c>
      <c r="I6" s="129">
        <f>SUMIF(Takings!$B:$B,'2008'!$B6,Takings!I:I)</f>
        <v>483.82</v>
      </c>
      <c r="J6" s="130">
        <f>SUMIF(Takings!$B:$B,'2008'!$B6,Takings!J:J)</f>
        <v>4</v>
      </c>
      <c r="K6" s="130">
        <f t="shared" si="1"/>
        <v>72</v>
      </c>
      <c r="L6" s="129">
        <f t="shared" si="2"/>
        <v>120.955</v>
      </c>
      <c r="M6" s="128">
        <f t="shared" si="3"/>
        <v>21.984305555555554</v>
      </c>
      <c r="N6" s="127" t="str">
        <f>IF(VLOOKUP($B6,Takings!$B:$P,13,0)=0,"",VLOOKUP($B6,Takings!$B:$P,13,0))</f>
        <v>Exchange hotel cheque not counted in day's takings</v>
      </c>
      <c r="O6" s="126">
        <f>IF(VLOOKUP($B6,Takings!$B:$P,14,0)=0,"",VLOOKUP($B6,Takings!$B:$P,14,0))</f>
        <v>-2</v>
      </c>
      <c r="P6" s="125" t="str">
        <f>IF(VLOOKUP($B6,Takings!$B:$P,15,0)=0,"",VLOOKUP($B6,Takings!$B:$P,15,0))</f>
        <v/>
      </c>
    </row>
    <row r="7" spans="1:16" s="113" customFormat="1" x14ac:dyDescent="0.35">
      <c r="A7" s="133">
        <v>16</v>
      </c>
      <c r="B7" s="132">
        <v>39459</v>
      </c>
      <c r="C7" s="129">
        <f>SUMIF(Takings!$B:$B,'2008'!$B7,Takings!C:C)</f>
        <v>529.45000000000005</v>
      </c>
      <c r="D7" s="119">
        <f>SUMIF(Takings!$B:$B,'2008'!$B7,Takings!D:D)</f>
        <v>0</v>
      </c>
      <c r="E7" s="119">
        <f>SUMIF(Takings!$B:$B,'2008'!$B7,Takings!E:E)</f>
        <v>0</v>
      </c>
      <c r="F7" s="128">
        <f>SUMIF(Takings!$B:$B,'2008'!$B7,Takings!F:F)</f>
        <v>529.45000000000005</v>
      </c>
      <c r="G7" s="131">
        <f>SUMIF(Takings!$B:$B,'2008'!$B7,Takings!G:G)</f>
        <v>31</v>
      </c>
      <c r="H7" s="128">
        <f t="shared" si="0"/>
        <v>17.079032258064519</v>
      </c>
      <c r="I7" s="129">
        <f>SUMIF(Takings!$B:$B,'2008'!$B7,Takings!I:I)</f>
        <v>0</v>
      </c>
      <c r="J7" s="130">
        <f>SUMIF(Takings!$B:$B,'2008'!$B7,Takings!J:J)</f>
        <v>0</v>
      </c>
      <c r="K7" s="130">
        <f t="shared" si="1"/>
        <v>31</v>
      </c>
      <c r="L7" s="129">
        <f t="shared" si="2"/>
        <v>0</v>
      </c>
      <c r="M7" s="128">
        <f t="shared" si="3"/>
        <v>17.079032258064519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39460</v>
      </c>
      <c r="C8" s="119">
        <f>SUM(C2:C7)</f>
        <v>4573.28</v>
      </c>
      <c r="D8" s="119">
        <f>VLOOKUP($B8,Takings!$B:$P,3,0)</f>
        <v>1872.69</v>
      </c>
      <c r="E8" s="122">
        <f>SUM(C8:D8)</f>
        <v>6445.9699999999993</v>
      </c>
      <c r="F8" s="118"/>
      <c r="G8" s="121">
        <f>SUM(G2:G7)</f>
        <v>237</v>
      </c>
      <c r="H8" s="118">
        <f>AVERAGE(H2:H7)</f>
        <v>14.707746481909746</v>
      </c>
      <c r="I8" s="119">
        <f>SUM(I2:I7)</f>
        <v>1080.48</v>
      </c>
      <c r="J8" s="120">
        <f>SUM(J2:J7)</f>
        <v>23</v>
      </c>
      <c r="K8" s="120">
        <f>SUM(G8,J8)</f>
        <v>260</v>
      </c>
      <c r="L8" s="119">
        <f>AVERAGE(L2:L7)</f>
        <v>38.901458333333331</v>
      </c>
      <c r="M8" s="118">
        <f>AVERAGE(M2:M7)</f>
        <v>17.02643892056054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33">
        <v>17</v>
      </c>
      <c r="B9" s="132">
        <v>39461</v>
      </c>
      <c r="C9" s="129">
        <f>SUMIF(Takings!$B:$B,'2008'!$B9,Takings!C:C)</f>
        <v>589.37</v>
      </c>
      <c r="D9" s="119">
        <f>SUMIF(Takings!$B:$B,'2008'!$B9,Takings!D:D)</f>
        <v>0</v>
      </c>
      <c r="E9" s="119">
        <f>SUMIF(Takings!$B:$B,'2008'!$B9,Takings!E:E)</f>
        <v>0</v>
      </c>
      <c r="F9" s="128">
        <f>SUMIF(Takings!$B:$B,'2008'!$B9,Takings!F:F)</f>
        <v>461.65</v>
      </c>
      <c r="G9" s="131">
        <f>SUMIF(Takings!$B:$B,'2008'!$B9,Takings!G:G)</f>
        <v>40</v>
      </c>
      <c r="H9" s="128">
        <f t="shared" ref="H9:H14" si="4">IFERROR(F9/G9,0)</f>
        <v>11.54125</v>
      </c>
      <c r="I9" s="129">
        <f>SUMIF(Takings!$B:$B,'2008'!$B9,Takings!I:I)</f>
        <v>127.72</v>
      </c>
      <c r="J9" s="130">
        <f>SUMIF(Takings!$B:$B,'2008'!$B9,Takings!J:J)</f>
        <v>5</v>
      </c>
      <c r="K9" s="130">
        <f t="shared" ref="K9:K14" si="5">IFERROR(SUM(G9,J9),0)</f>
        <v>45</v>
      </c>
      <c r="L9" s="129">
        <f t="shared" ref="L9:L14" si="6">IFERROR(MEDIAN(I9/J9),0)</f>
        <v>25.544</v>
      </c>
      <c r="M9" s="128">
        <f t="shared" ref="M9:M14" si="7">IFERROR(SUM(F9,I9)/K9,0)</f>
        <v>13.097111111111111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33">
        <v>17</v>
      </c>
      <c r="B10" s="132">
        <v>39462</v>
      </c>
      <c r="C10" s="129">
        <f>SUMIF(Takings!$B:$B,'2008'!$B10,Takings!C:C)</f>
        <v>638.91999999999996</v>
      </c>
      <c r="D10" s="119">
        <f>SUMIF(Takings!$B:$B,'2008'!$B10,Takings!D:D)</f>
        <v>0</v>
      </c>
      <c r="E10" s="119">
        <f>SUMIF(Takings!$B:$B,'2008'!$B10,Takings!E:E)</f>
        <v>0</v>
      </c>
      <c r="F10" s="128">
        <f>SUMIF(Takings!$B:$B,'2008'!$B10,Takings!F:F)</f>
        <v>571.85</v>
      </c>
      <c r="G10" s="131">
        <f>SUMIF(Takings!$B:$B,'2008'!$B10,Takings!G:G)</f>
        <v>45</v>
      </c>
      <c r="H10" s="128">
        <f t="shared" si="4"/>
        <v>12.707777777777778</v>
      </c>
      <c r="I10" s="129">
        <f>SUMIF(Takings!$B:$B,'2008'!$B10,Takings!I:I)</f>
        <v>67.069999999999993</v>
      </c>
      <c r="J10" s="130">
        <f>SUMIF(Takings!$B:$B,'2008'!$B10,Takings!J:J)</f>
        <v>4</v>
      </c>
      <c r="K10" s="130">
        <f t="shared" si="5"/>
        <v>49</v>
      </c>
      <c r="L10" s="129">
        <f t="shared" si="6"/>
        <v>16.767499999999998</v>
      </c>
      <c r="M10" s="128">
        <f t="shared" si="7"/>
        <v>13.03918367346939</v>
      </c>
      <c r="N10" s="127" t="str">
        <f>IF(VLOOKUP($B10,Takings!$B:$P,13,0)=0,"",VLOOKUP($B10,Takings!$B:$P,13,0))</f>
        <v/>
      </c>
      <c r="O10" s="126">
        <f>IF(VLOOKUP($B10,Takings!$B:$P,14,0)=0,"",VLOOKUP($B10,Takings!$B:$P,14,0))</f>
        <v>0.2</v>
      </c>
      <c r="P10" s="125" t="str">
        <f>IF(VLOOKUP($B10,Takings!$B:$P,15,0)=0,"",VLOOKUP($B10,Takings!$B:$P,15,0))</f>
        <v/>
      </c>
    </row>
    <row r="11" spans="1:16" s="113" customFormat="1" x14ac:dyDescent="0.35">
      <c r="A11" s="133">
        <v>17</v>
      </c>
      <c r="B11" s="132">
        <v>39463</v>
      </c>
      <c r="C11" s="129">
        <f>SUMIF(Takings!$B:$B,'2008'!$B11,Takings!C:C)</f>
        <v>1039.48</v>
      </c>
      <c r="D11" s="119">
        <f>SUMIF(Takings!$B:$B,'2008'!$B11,Takings!D:D)</f>
        <v>0</v>
      </c>
      <c r="E11" s="119">
        <f>SUMIF(Takings!$B:$B,'2008'!$B11,Takings!E:E)</f>
        <v>0</v>
      </c>
      <c r="F11" s="128">
        <f>SUMIF(Takings!$B:$B,'2008'!$B11,Takings!F:F)</f>
        <v>796.75</v>
      </c>
      <c r="G11" s="131">
        <f>SUMIF(Takings!$B:$B,'2008'!$B11,Takings!G:G)</f>
        <v>42</v>
      </c>
      <c r="H11" s="128">
        <f t="shared" si="4"/>
        <v>18.970238095238095</v>
      </c>
      <c r="I11" s="129">
        <f>SUMIF(Takings!$B:$B,'2008'!$B11,Takings!I:I)</f>
        <v>242.73</v>
      </c>
      <c r="J11" s="130">
        <f>SUMIF(Takings!$B:$B,'2008'!$B11,Takings!J:J)</f>
        <v>6</v>
      </c>
      <c r="K11" s="130">
        <f t="shared" si="5"/>
        <v>48</v>
      </c>
      <c r="L11" s="129">
        <f t="shared" si="6"/>
        <v>40.454999999999998</v>
      </c>
      <c r="M11" s="128">
        <f t="shared" si="7"/>
        <v>21.655833333333334</v>
      </c>
      <c r="N11" s="127" t="str">
        <f>IF(VLOOKUP($B11,Takings!$B:$P,13,0)=0,"",VLOOKUP($B11,Takings!$B:$P,13,0))</f>
        <v/>
      </c>
      <c r="O11" s="126">
        <f>IF(VLOOKUP($B11,Takings!$B:$P,14,0)=0,"",VLOOKUP($B11,Takings!$B:$P,14,0))</f>
        <v>-1.85</v>
      </c>
      <c r="P11" s="125" t="str">
        <f>IF(VLOOKUP($B11,Takings!$B:$P,15,0)=0,"",VLOOKUP($B11,Takings!$B:$P,15,0))</f>
        <v/>
      </c>
    </row>
    <row r="12" spans="1:16" s="113" customFormat="1" x14ac:dyDescent="0.35">
      <c r="A12" s="133">
        <v>17</v>
      </c>
      <c r="B12" s="132">
        <v>39464</v>
      </c>
      <c r="C12" s="129">
        <f>SUMIF(Takings!$B:$B,'2008'!$B12,Takings!C:C)</f>
        <v>930.93</v>
      </c>
      <c r="D12" s="119">
        <f>SUMIF(Takings!$B:$B,'2008'!$B12,Takings!D:D)</f>
        <v>0</v>
      </c>
      <c r="E12" s="119">
        <f>SUMIF(Takings!$B:$B,'2008'!$B12,Takings!E:E)</f>
        <v>0</v>
      </c>
      <c r="F12" s="128">
        <f>SUMIF(Takings!$B:$B,'2008'!$B12,Takings!F:F)</f>
        <v>783.1</v>
      </c>
      <c r="G12" s="131">
        <f>SUMIF(Takings!$B:$B,'2008'!$B12,Takings!G:G)</f>
        <v>50</v>
      </c>
      <c r="H12" s="128">
        <f t="shared" si="4"/>
        <v>15.662000000000001</v>
      </c>
      <c r="I12" s="129">
        <f>SUMIF(Takings!$B:$B,'2008'!$B12,Takings!I:I)</f>
        <v>147.83000000000001</v>
      </c>
      <c r="J12" s="130">
        <f>SUMIF(Takings!$B:$B,'2008'!$B12,Takings!J:J)</f>
        <v>2</v>
      </c>
      <c r="K12" s="130">
        <f t="shared" si="5"/>
        <v>52</v>
      </c>
      <c r="L12" s="129">
        <f t="shared" si="6"/>
        <v>73.915000000000006</v>
      </c>
      <c r="M12" s="128">
        <f t="shared" si="7"/>
        <v>17.9025</v>
      </c>
      <c r="N12" s="127" t="str">
        <f>IF(VLOOKUP($B12,Takings!$B:$P,13,0)=0,"",VLOOKUP($B12,Takings!$B:$P,13,0))</f>
        <v/>
      </c>
      <c r="O12" s="126">
        <f>IF(VLOOKUP($B12,Takings!$B:$P,14,0)=0,"",VLOOKUP($B12,Takings!$B:$P,14,0))</f>
        <v>-2.0499999999999998</v>
      </c>
      <c r="P12" s="125" t="str">
        <f>IF(VLOOKUP($B12,Takings!$B:$P,15,0)=0,"",VLOOKUP($B12,Takings!$B:$P,15,0))</f>
        <v/>
      </c>
    </row>
    <row r="13" spans="1:16" s="113" customFormat="1" x14ac:dyDescent="0.35">
      <c r="A13" s="133">
        <v>17</v>
      </c>
      <c r="B13" s="132">
        <v>39465</v>
      </c>
      <c r="C13" s="129">
        <f>SUMIF(Takings!$B:$B,'2008'!$B13,Takings!C:C)</f>
        <v>1178.48</v>
      </c>
      <c r="D13" s="119">
        <f>SUMIF(Takings!$B:$B,'2008'!$B13,Takings!D:D)</f>
        <v>0</v>
      </c>
      <c r="E13" s="119">
        <f>SUMIF(Takings!$B:$B,'2008'!$B13,Takings!E:E)</f>
        <v>0</v>
      </c>
      <c r="F13" s="128">
        <f>SUMIF(Takings!$B:$B,'2008'!$B13,Takings!F:F)</f>
        <v>1044.1500000000001</v>
      </c>
      <c r="G13" s="131">
        <f>SUMIF(Takings!$B:$B,'2008'!$B13,Takings!G:G)</f>
        <v>52</v>
      </c>
      <c r="H13" s="128">
        <f t="shared" si="4"/>
        <v>20.079807692307693</v>
      </c>
      <c r="I13" s="129">
        <f>SUMIF(Takings!$B:$B,'2008'!$B13,Takings!I:I)</f>
        <v>134.33000000000001</v>
      </c>
      <c r="J13" s="130">
        <f>SUMIF(Takings!$B:$B,'2008'!$B13,Takings!J:J)</f>
        <v>3</v>
      </c>
      <c r="K13" s="130">
        <f t="shared" si="5"/>
        <v>55</v>
      </c>
      <c r="L13" s="129">
        <f t="shared" si="6"/>
        <v>44.776666666666671</v>
      </c>
      <c r="M13" s="128">
        <f t="shared" si="7"/>
        <v>21.426909090909092</v>
      </c>
      <c r="N13" s="127" t="str">
        <f>IF(VLOOKUP($B13,Takings!$B:$P,13,0)=0,"",VLOOKUP($B13,Takings!$B:$P,13,0))</f>
        <v/>
      </c>
      <c r="O13" s="126">
        <f>IF(VLOOKUP($B13,Takings!$B:$P,14,0)=0,"",VLOOKUP($B13,Takings!$B:$P,14,0))</f>
        <v>-0.05</v>
      </c>
      <c r="P13" s="125" t="str">
        <f>IF(VLOOKUP($B13,Takings!$B:$P,15,0)=0,"",VLOOKUP($B13,Takings!$B:$P,15,0))</f>
        <v/>
      </c>
    </row>
    <row r="14" spans="1:16" s="113" customFormat="1" x14ac:dyDescent="0.35">
      <c r="A14" s="133">
        <v>17</v>
      </c>
      <c r="B14" s="132">
        <v>39466</v>
      </c>
      <c r="C14" s="129">
        <f>SUMIF(Takings!$B:$B,'2008'!$B14,Takings!C:C)</f>
        <v>604.76</v>
      </c>
      <c r="D14" s="119">
        <f>SUMIF(Takings!$B:$B,'2008'!$B14,Takings!D:D)</f>
        <v>0</v>
      </c>
      <c r="E14" s="119">
        <f>SUMIF(Takings!$B:$B,'2008'!$B14,Takings!E:E)</f>
        <v>0</v>
      </c>
      <c r="F14" s="128">
        <f>SUMIF(Takings!$B:$B,'2008'!$B14,Takings!F:F)</f>
        <v>589.4</v>
      </c>
      <c r="G14" s="131">
        <f>SUMIF(Takings!$B:$B,'2008'!$B14,Takings!G:G)</f>
        <v>38</v>
      </c>
      <c r="H14" s="128">
        <f t="shared" si="4"/>
        <v>15.510526315789473</v>
      </c>
      <c r="I14" s="129">
        <f>SUMIF(Takings!$B:$B,'2008'!$B14,Takings!I:I)</f>
        <v>15.36</v>
      </c>
      <c r="J14" s="130">
        <f>SUMIF(Takings!$B:$B,'2008'!$B14,Takings!J:J)</f>
        <v>1</v>
      </c>
      <c r="K14" s="130">
        <f t="shared" si="5"/>
        <v>39</v>
      </c>
      <c r="L14" s="129">
        <f t="shared" si="6"/>
        <v>15.36</v>
      </c>
      <c r="M14" s="128">
        <f t="shared" si="7"/>
        <v>15.506666666666666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39467</v>
      </c>
      <c r="C15" s="119">
        <f>SUM(C9:C14)</f>
        <v>4981.9400000000005</v>
      </c>
      <c r="D15" s="119">
        <f>VLOOKUP($B15,Takings!$B:$P,3,0)</f>
        <v>2362.1799999999998</v>
      </c>
      <c r="E15" s="122">
        <f>SUM(C15:D15)</f>
        <v>7344.1200000000008</v>
      </c>
      <c r="F15" s="118"/>
      <c r="G15" s="121">
        <f>SUM(G9:G14)</f>
        <v>267</v>
      </c>
      <c r="H15" s="118">
        <f>AVERAGE(H9:H14)</f>
        <v>15.745266646852173</v>
      </c>
      <c r="I15" s="119">
        <f>SUM(I9:I14)</f>
        <v>735.04000000000008</v>
      </c>
      <c r="J15" s="120">
        <f>SUM(J9:J14)</f>
        <v>21</v>
      </c>
      <c r="K15" s="120">
        <f>SUM(G15,J15)</f>
        <v>288</v>
      </c>
      <c r="L15" s="119">
        <f>AVERAGE(L9:L14)</f>
        <v>36.136361111111114</v>
      </c>
      <c r="M15" s="118">
        <f>AVERAGE(M9:M14)</f>
        <v>17.104700645914932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ht="54" x14ac:dyDescent="0.35">
      <c r="A16" s="133">
        <v>18</v>
      </c>
      <c r="B16" s="132">
        <v>39468</v>
      </c>
      <c r="C16" s="129">
        <f>SUMIF(Takings!$B:$B,'2008'!$B16,Takings!C:C)</f>
        <v>494.57</v>
      </c>
      <c r="D16" s="119">
        <f>SUMIF(Takings!$B:$B,'2008'!$B16,Takings!D:D)</f>
        <v>0</v>
      </c>
      <c r="E16" s="119">
        <f>SUMIF(Takings!$B:$B,'2008'!$B16,Takings!E:E)</f>
        <v>0</v>
      </c>
      <c r="F16" s="128">
        <f>SUMIF(Takings!$B:$B,'2008'!$B16,Takings!F:F)</f>
        <v>432.65</v>
      </c>
      <c r="G16" s="131">
        <f>SUMIF(Takings!$B:$B,'2008'!$B16,Takings!G:G)</f>
        <v>27</v>
      </c>
      <c r="H16" s="128">
        <f t="shared" ref="H16:H21" si="8">IFERROR(F16/G16,0)</f>
        <v>16.024074074074072</v>
      </c>
      <c r="I16" s="129">
        <f>SUMIF(Takings!$B:$B,'2008'!$B16,Takings!I:I)</f>
        <v>61.92</v>
      </c>
      <c r="J16" s="130">
        <f>SUMIF(Takings!$B:$B,'2008'!$B16,Takings!J:J)</f>
        <v>2</v>
      </c>
      <c r="K16" s="130">
        <f t="shared" ref="K16:K21" si="9">IFERROR(SUM(G16,J16),0)</f>
        <v>29</v>
      </c>
      <c r="L16" s="129">
        <f t="shared" ref="L16:L21" si="10">IFERROR(MEDIAN(I16/J16),0)</f>
        <v>30.96</v>
      </c>
      <c r="M16" s="128">
        <f t="shared" ref="M16:M21" si="11">IFERROR(SUM(F16,I16)/K16,0)</f>
        <v>17.054137931034482</v>
      </c>
      <c r="N16" s="127" t="str">
        <f>IF(VLOOKUP($B16,Takings!$B:$P,13,0)=0,"",VLOOKUP($B16,Takings!$B:$P,13,0))</f>
        <v>Bakery paid 1206.50 for the bill from the 5th onwards while Bill was away. This has been added to the previous weeks when it occurred.</v>
      </c>
      <c r="O16" s="126">
        <f>IF(VLOOKUP($B16,Takings!$B:$P,14,0)=0,"",VLOOKUP($B16,Takings!$B:$P,14,0))</f>
        <v>0.05</v>
      </c>
      <c r="P16" s="125" t="str">
        <f>IF(VLOOKUP($B16,Takings!$B:$P,15,0)=0,"",VLOOKUP($B16,Takings!$B:$P,15,0))</f>
        <v/>
      </c>
    </row>
    <row r="17" spans="1:16" s="113" customFormat="1" x14ac:dyDescent="0.35">
      <c r="A17" s="133">
        <v>18</v>
      </c>
      <c r="B17" s="132">
        <v>39469</v>
      </c>
      <c r="C17" s="129">
        <f>SUMIF(Takings!$B:$B,'2008'!$B17,Takings!C:C)</f>
        <v>739.43</v>
      </c>
      <c r="D17" s="119">
        <f>SUMIF(Takings!$B:$B,'2008'!$B17,Takings!D:D)</f>
        <v>0</v>
      </c>
      <c r="E17" s="119">
        <f>SUMIF(Takings!$B:$B,'2008'!$B17,Takings!E:E)</f>
        <v>0</v>
      </c>
      <c r="F17" s="128">
        <f>SUMIF(Takings!$B:$B,'2008'!$B17,Takings!F:F)</f>
        <v>594.1</v>
      </c>
      <c r="G17" s="131">
        <f>SUMIF(Takings!$B:$B,'2008'!$B17,Takings!G:G)</f>
        <v>39</v>
      </c>
      <c r="H17" s="128">
        <f t="shared" si="8"/>
        <v>15.233333333333334</v>
      </c>
      <c r="I17" s="129">
        <f>SUMIF(Takings!$B:$B,'2008'!$B17,Takings!I:I)</f>
        <v>145.33000000000001</v>
      </c>
      <c r="J17" s="130">
        <f>SUMIF(Takings!$B:$B,'2008'!$B17,Takings!J:J)</f>
        <v>5</v>
      </c>
      <c r="K17" s="130">
        <f t="shared" si="9"/>
        <v>44</v>
      </c>
      <c r="L17" s="129">
        <f t="shared" si="10"/>
        <v>29.066000000000003</v>
      </c>
      <c r="M17" s="128">
        <f t="shared" si="11"/>
        <v>16.805227272727276</v>
      </c>
      <c r="N17" s="127" t="str">
        <f>IF(VLOOKUP($B17,Takings!$B:$P,13,0)=0,"",VLOOKUP($B17,Takings!$B:$P,13,0))</f>
        <v/>
      </c>
      <c r="O17" s="126">
        <f>IF(VLOOKUP($B17,Takings!$B:$P,14,0)=0,"",VLOOKUP($B17,Takings!$B:$P,14,0))</f>
        <v>-0.1</v>
      </c>
      <c r="P17" s="125" t="str">
        <f>IF(VLOOKUP($B17,Takings!$B:$P,15,0)=0,"",VLOOKUP($B17,Takings!$B:$P,15,0))</f>
        <v/>
      </c>
    </row>
    <row r="18" spans="1:16" s="113" customFormat="1" x14ac:dyDescent="0.35">
      <c r="A18" s="133">
        <v>18</v>
      </c>
      <c r="B18" s="132">
        <v>39470</v>
      </c>
      <c r="C18" s="129">
        <f>SUMIF(Takings!$B:$B,'2008'!$B18,Takings!C:C)</f>
        <v>545.32000000000005</v>
      </c>
      <c r="D18" s="119">
        <f>SUMIF(Takings!$B:$B,'2008'!$B18,Takings!D:D)</f>
        <v>0</v>
      </c>
      <c r="E18" s="119">
        <f>SUMIF(Takings!$B:$B,'2008'!$B18,Takings!E:E)</f>
        <v>0</v>
      </c>
      <c r="F18" s="128">
        <f>SUMIF(Takings!$B:$B,'2008'!$B18,Takings!F:F)</f>
        <v>452.9</v>
      </c>
      <c r="G18" s="131">
        <f>SUMIF(Takings!$B:$B,'2008'!$B18,Takings!G:G)</f>
        <v>37</v>
      </c>
      <c r="H18" s="128">
        <f t="shared" si="8"/>
        <v>12.24054054054054</v>
      </c>
      <c r="I18" s="129">
        <f>SUMIF(Takings!$B:$B,'2008'!$B18,Takings!I:I)</f>
        <v>92.42</v>
      </c>
      <c r="J18" s="130">
        <f>SUMIF(Takings!$B:$B,'2008'!$B18,Takings!J:J)</f>
        <v>4</v>
      </c>
      <c r="K18" s="130">
        <f t="shared" si="9"/>
        <v>41</v>
      </c>
      <c r="L18" s="129">
        <f t="shared" si="10"/>
        <v>23.105</v>
      </c>
      <c r="M18" s="128">
        <f t="shared" si="11"/>
        <v>13.300487804878047</v>
      </c>
      <c r="N18" s="127" t="str">
        <f>IF(VLOOKUP($B18,Takings!$B:$P,13,0)=0,"",VLOOKUP($B18,Takings!$B:$P,13,0))</f>
        <v/>
      </c>
      <c r="O18" s="126">
        <f>IF(VLOOKUP($B18,Takings!$B:$P,14,0)=0,"",VLOOKUP($B18,Takings!$B:$P,14,0))</f>
        <v>-5.2</v>
      </c>
      <c r="P18" s="125" t="str">
        <f>IF(VLOOKUP($B18,Takings!$B:$P,15,0)=0,"",VLOOKUP($B18,Takings!$B:$P,15,0))</f>
        <v/>
      </c>
    </row>
    <row r="19" spans="1:16" s="113" customFormat="1" x14ac:dyDescent="0.35">
      <c r="A19" s="133">
        <v>18</v>
      </c>
      <c r="B19" s="132">
        <v>39471</v>
      </c>
      <c r="C19" s="129">
        <f>SUMIF(Takings!$B:$B,'2008'!$B19,Takings!C:C)</f>
        <v>1048.98</v>
      </c>
      <c r="D19" s="119">
        <f>SUMIF(Takings!$B:$B,'2008'!$B19,Takings!D:D)</f>
        <v>0</v>
      </c>
      <c r="E19" s="119">
        <f>SUMIF(Takings!$B:$B,'2008'!$B19,Takings!E:E)</f>
        <v>0</v>
      </c>
      <c r="F19" s="128">
        <f>SUMIF(Takings!$B:$B,'2008'!$B19,Takings!F:F)</f>
        <v>917.65</v>
      </c>
      <c r="G19" s="131">
        <f>SUMIF(Takings!$B:$B,'2008'!$B19,Takings!G:G)</f>
        <v>64</v>
      </c>
      <c r="H19" s="128">
        <f t="shared" si="8"/>
        <v>14.33828125</v>
      </c>
      <c r="I19" s="129">
        <f>SUMIF(Takings!$B:$B,'2008'!$B19,Takings!I:I)</f>
        <v>131.33000000000001</v>
      </c>
      <c r="J19" s="130">
        <f>SUMIF(Takings!$B:$B,'2008'!$B19,Takings!J:J)</f>
        <v>4</v>
      </c>
      <c r="K19" s="130">
        <f t="shared" si="9"/>
        <v>68</v>
      </c>
      <c r="L19" s="129">
        <f t="shared" si="10"/>
        <v>32.832500000000003</v>
      </c>
      <c r="M19" s="128">
        <f t="shared" si="11"/>
        <v>15.426176470588235</v>
      </c>
      <c r="N19" s="127" t="str">
        <f>IF(VLOOKUP($B19,Takings!$B:$P,13,0)=0,"",VLOOKUP($B19,Takings!$B:$P,13,0))</f>
        <v/>
      </c>
      <c r="O19" s="126">
        <f>IF(VLOOKUP($B19,Takings!$B:$P,14,0)=0,"",VLOOKUP($B19,Takings!$B:$P,14,0))</f>
        <v>0.15</v>
      </c>
      <c r="P19" s="125" t="str">
        <f>IF(VLOOKUP($B19,Takings!$B:$P,15,0)=0,"",VLOOKUP($B19,Takings!$B:$P,15,0))</f>
        <v/>
      </c>
    </row>
    <row r="20" spans="1:16" s="113" customFormat="1" x14ac:dyDescent="0.35">
      <c r="A20" s="133">
        <v>18</v>
      </c>
      <c r="B20" s="132">
        <v>39472</v>
      </c>
      <c r="C20" s="129">
        <f>SUMIF(Takings!$B:$B,'2008'!$B20,Takings!C:C)</f>
        <v>1470.48</v>
      </c>
      <c r="D20" s="119">
        <f>SUMIF(Takings!$B:$B,'2008'!$B20,Takings!D:D)</f>
        <v>0</v>
      </c>
      <c r="E20" s="119">
        <f>SUMIF(Takings!$B:$B,'2008'!$B20,Takings!E:E)</f>
        <v>0</v>
      </c>
      <c r="F20" s="128">
        <f>SUMIF(Takings!$B:$B,'2008'!$B20,Takings!F:F)</f>
        <v>1096.55</v>
      </c>
      <c r="G20" s="131">
        <f>SUMIF(Takings!$B:$B,'2008'!$B20,Takings!G:G)</f>
        <v>64</v>
      </c>
      <c r="H20" s="128">
        <f t="shared" si="8"/>
        <v>17.133593749999999</v>
      </c>
      <c r="I20" s="129">
        <f>SUMIF(Takings!$B:$B,'2008'!$B20,Takings!I:I)</f>
        <v>373.93</v>
      </c>
      <c r="J20" s="130">
        <f>SUMIF(Takings!$B:$B,'2008'!$B20,Takings!J:J)</f>
        <v>2</v>
      </c>
      <c r="K20" s="130">
        <f t="shared" si="9"/>
        <v>66</v>
      </c>
      <c r="L20" s="129">
        <f t="shared" si="10"/>
        <v>186.965</v>
      </c>
      <c r="M20" s="128">
        <f t="shared" si="11"/>
        <v>22.28</v>
      </c>
      <c r="N20" s="127" t="str">
        <f>IF(VLOOKUP($B20,Takings!$B:$P,13,0)=0,"",VLOOKUP($B20,Takings!$B:$P,13,0))</f>
        <v/>
      </c>
      <c r="O20" s="126">
        <f>IF(VLOOKUP($B20,Takings!$B:$P,14,0)=0,"",VLOOKUP($B20,Takings!$B:$P,14,0))</f>
        <v>0.05</v>
      </c>
      <c r="P20" s="125" t="str">
        <f>IF(VLOOKUP($B20,Takings!$B:$P,15,0)=0,"",VLOOKUP($B20,Takings!$B:$P,15,0))</f>
        <v/>
      </c>
    </row>
    <row r="21" spans="1:16" s="113" customFormat="1" x14ac:dyDescent="0.35">
      <c r="A21" s="133">
        <v>18</v>
      </c>
      <c r="B21" s="132">
        <v>39473</v>
      </c>
      <c r="C21" s="129">
        <f>SUMIF(Takings!$B:$B,'2008'!$B21,Takings!C:C)</f>
        <v>888.49</v>
      </c>
      <c r="D21" s="119">
        <f>SUMIF(Takings!$B:$B,'2008'!$B21,Takings!D:D)</f>
        <v>0</v>
      </c>
      <c r="E21" s="119">
        <f>SUMIF(Takings!$B:$B,'2008'!$B21,Takings!E:E)</f>
        <v>0</v>
      </c>
      <c r="F21" s="128">
        <f>SUMIF(Takings!$B:$B,'2008'!$B21,Takings!F:F)</f>
        <v>622.54999999999995</v>
      </c>
      <c r="G21" s="131">
        <f>SUMIF(Takings!$B:$B,'2008'!$B21,Takings!G:G)</f>
        <v>34</v>
      </c>
      <c r="H21" s="128">
        <f t="shared" si="8"/>
        <v>18.310294117647057</v>
      </c>
      <c r="I21" s="129">
        <f>SUMIF(Takings!$B:$B,'2008'!$B21,Takings!I:I)</f>
        <v>265.94</v>
      </c>
      <c r="J21" s="130">
        <f>SUMIF(Takings!$B:$B,'2008'!$B21,Takings!J:J)</f>
        <v>5</v>
      </c>
      <c r="K21" s="130">
        <f t="shared" si="9"/>
        <v>39</v>
      </c>
      <c r="L21" s="129">
        <f t="shared" si="10"/>
        <v>53.188000000000002</v>
      </c>
      <c r="M21" s="128">
        <f t="shared" si="11"/>
        <v>22.781794871794872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39474</v>
      </c>
      <c r="C22" s="119">
        <f>SUM(C16:C21)</f>
        <v>5187.2700000000004</v>
      </c>
      <c r="D22" s="119">
        <f>VLOOKUP($B22,Takings!$B:$P,3,0)</f>
        <v>1149.5</v>
      </c>
      <c r="E22" s="122">
        <f>SUM(C22:D22)</f>
        <v>6336.77</v>
      </c>
      <c r="F22" s="118"/>
      <c r="G22" s="121">
        <f>SUM(G16:G21)</f>
        <v>265</v>
      </c>
      <c r="H22" s="118">
        <f>AVERAGE(H16:H21)</f>
        <v>15.546686177599168</v>
      </c>
      <c r="I22" s="119">
        <f>SUM(I16:I21)</f>
        <v>1070.8700000000001</v>
      </c>
      <c r="J22" s="120">
        <f>SUM(J16:J21)</f>
        <v>22</v>
      </c>
      <c r="K22" s="120">
        <f>SUM(G22,J22)</f>
        <v>287</v>
      </c>
      <c r="L22" s="119">
        <f>AVERAGE(L16:L21)</f>
        <v>59.352749999999993</v>
      </c>
      <c r="M22" s="118">
        <f>AVERAGE(M16:M21)</f>
        <v>17.941304058503817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43">
        <v>19</v>
      </c>
      <c r="B23" s="187">
        <v>39475</v>
      </c>
      <c r="C23" s="138">
        <f>SUMIF(Takings!$B:$B,'2008'!$B23,Takings!C:C)</f>
        <v>0</v>
      </c>
      <c r="D23" s="119">
        <f>SUMIF(Takings!$B:$B,'2008'!$B23,Takings!D:D)</f>
        <v>0</v>
      </c>
      <c r="E23" s="119">
        <f>SUMIF(Takings!$B:$B,'2008'!$B23,Takings!E:E)</f>
        <v>0</v>
      </c>
      <c r="F23" s="140">
        <f>SUMIF(Takings!$B:$B,'2008'!$B23,Takings!F:F)</f>
        <v>0</v>
      </c>
      <c r="G23" s="141">
        <f>SUMIF(Takings!$B:$B,'2008'!$B23,Takings!G:G)</f>
        <v>0</v>
      </c>
      <c r="H23" s="140">
        <f t="shared" ref="H23:H28" si="12">IFERROR(F23/G23,0)</f>
        <v>0</v>
      </c>
      <c r="I23" s="138">
        <f>SUMIF(Takings!$B:$B,'2008'!$B23,Takings!I:I)</f>
        <v>0</v>
      </c>
      <c r="J23" s="139">
        <f>SUMIF(Takings!$B:$B,'2008'!$B23,Takings!J:J)</f>
        <v>0</v>
      </c>
      <c r="K23" s="139">
        <f t="shared" ref="K23:K28" si="13">IFERROR(SUM(G23,J23),0)</f>
        <v>0</v>
      </c>
      <c r="L23" s="138">
        <f t="shared" ref="L23:L28" si="14">IFERROR(MEDIAN(I23/J23),0)</f>
        <v>0</v>
      </c>
      <c r="M23" s="140">
        <f t="shared" ref="M23:M28" si="15">IFERROR(SUM(F23,I23)/K23,0)</f>
        <v>0</v>
      </c>
      <c r="N23" s="137" t="str">
        <f>IF(VLOOKUP($B23,Takings!$B:$P,13,0)=0,"",VLOOKUP($B23,Takings!$B:$P,13,0))</f>
        <v>Australia day</v>
      </c>
      <c r="O23" s="136" t="str">
        <f>IF(VLOOKUP($B23,Takings!$B:$P,14,0)=0,"",VLOOKUP($B23,Takings!$B:$P,14,0))</f>
        <v/>
      </c>
      <c r="P23" s="135" t="str">
        <f>IF(VLOOKUP($B23,Takings!$B:$P,15,0)=0,"",VLOOKUP($B23,Takings!$B:$P,15,0))</f>
        <v/>
      </c>
    </row>
    <row r="24" spans="1:16" s="113" customFormat="1" x14ac:dyDescent="0.35">
      <c r="A24" s="133">
        <v>19</v>
      </c>
      <c r="B24" s="132">
        <v>39476</v>
      </c>
      <c r="C24" s="129">
        <f>SUMIF(Takings!$B:$B,'2008'!$B24,Takings!C:C)</f>
        <v>753.83</v>
      </c>
      <c r="D24" s="119">
        <f>SUMIF(Takings!$B:$B,'2008'!$B24,Takings!D:D)</f>
        <v>0</v>
      </c>
      <c r="E24" s="119">
        <f>SUMIF(Takings!$B:$B,'2008'!$B24,Takings!E:E)</f>
        <v>0</v>
      </c>
      <c r="F24" s="128">
        <f>SUMIF(Takings!$B:$B,'2008'!$B24,Takings!F:F)</f>
        <v>368.6</v>
      </c>
      <c r="G24" s="131">
        <f>SUMIF(Takings!$B:$B,'2008'!$B24,Takings!G:G)</f>
        <v>40</v>
      </c>
      <c r="H24" s="128">
        <f t="shared" si="12"/>
        <v>9.2149999999999999</v>
      </c>
      <c r="I24" s="129">
        <f>SUMIF(Takings!$B:$B,'2008'!$B24,Takings!I:I)</f>
        <v>384.23</v>
      </c>
      <c r="J24" s="130">
        <f>SUMIF(Takings!$B:$B,'2008'!$B24,Takings!J:J)</f>
        <v>6</v>
      </c>
      <c r="K24" s="130">
        <f t="shared" si="13"/>
        <v>46</v>
      </c>
      <c r="L24" s="129">
        <f t="shared" si="14"/>
        <v>64.038333333333341</v>
      </c>
      <c r="M24" s="128">
        <f t="shared" si="15"/>
        <v>16.365869565217391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ht="27" x14ac:dyDescent="0.35">
      <c r="A25" s="133">
        <v>19</v>
      </c>
      <c r="B25" s="132">
        <v>39477</v>
      </c>
      <c r="C25" s="129">
        <f>SUMIF(Takings!$B:$B,'2008'!$B25,Takings!C:C)</f>
        <v>1039.53</v>
      </c>
      <c r="D25" s="119">
        <f>SUMIF(Takings!$B:$B,'2008'!$B25,Takings!D:D)</f>
        <v>0</v>
      </c>
      <c r="E25" s="119">
        <f>SUMIF(Takings!$B:$B,'2008'!$B25,Takings!E:E)</f>
        <v>0</v>
      </c>
      <c r="F25" s="128">
        <f>SUMIF(Takings!$B:$B,'2008'!$B25,Takings!F:F)</f>
        <v>873.15</v>
      </c>
      <c r="G25" s="131">
        <f>SUMIF(Takings!$B:$B,'2008'!$B25,Takings!G:G)</f>
        <v>57</v>
      </c>
      <c r="H25" s="128">
        <f t="shared" si="12"/>
        <v>15.318421052631578</v>
      </c>
      <c r="I25" s="129">
        <f>SUMIF(Takings!$B:$B,'2008'!$B25,Takings!I:I)</f>
        <v>113.6</v>
      </c>
      <c r="J25" s="130">
        <f>SUMIF(Takings!$B:$B,'2008'!$B25,Takings!J:J)</f>
        <v>5</v>
      </c>
      <c r="K25" s="130">
        <f t="shared" si="13"/>
        <v>62</v>
      </c>
      <c r="L25" s="129">
        <f t="shared" si="14"/>
        <v>22.72</v>
      </c>
      <c r="M25" s="128">
        <f t="shared" si="15"/>
        <v>15.915322580645162</v>
      </c>
      <c r="N25" s="127" t="str">
        <f>IF(VLOOKUP($B25,Takings!$B:$P,13,0)=0,"",VLOOKUP($B25,Takings!$B:$P,13,0))</f>
        <v>Laidley Hotel cheque 1247.29 not counted in takings</v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33">
        <v>19</v>
      </c>
      <c r="B26" s="132">
        <v>39478</v>
      </c>
      <c r="C26" s="129">
        <f>SUMIF(Takings!$B:$B,'2008'!$B26,Takings!C:C)</f>
        <v>884.22</v>
      </c>
      <c r="D26" s="119">
        <f>SUMIF(Takings!$B:$B,'2008'!$B26,Takings!D:D)</f>
        <v>0</v>
      </c>
      <c r="E26" s="119">
        <f>SUMIF(Takings!$B:$B,'2008'!$B26,Takings!E:E)</f>
        <v>0</v>
      </c>
      <c r="F26" s="128">
        <f>SUMIF(Takings!$B:$B,'2008'!$B26,Takings!F:F)</f>
        <v>732.4</v>
      </c>
      <c r="G26" s="131">
        <f>SUMIF(Takings!$B:$B,'2008'!$B26,Takings!G:G)</f>
        <v>43</v>
      </c>
      <c r="H26" s="128">
        <f t="shared" si="12"/>
        <v>17.032558139534885</v>
      </c>
      <c r="I26" s="129">
        <f>SUMIF(Takings!$B:$B,'2008'!$B26,Takings!I:I)</f>
        <v>151.82</v>
      </c>
      <c r="J26" s="130">
        <f>SUMIF(Takings!$B:$B,'2008'!$B26,Takings!J:J)</f>
        <v>5</v>
      </c>
      <c r="K26" s="130">
        <f t="shared" si="13"/>
        <v>48</v>
      </c>
      <c r="L26" s="129">
        <f t="shared" si="14"/>
        <v>30.363999999999997</v>
      </c>
      <c r="M26" s="128">
        <f t="shared" si="15"/>
        <v>18.421250000000001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33">
        <v>19</v>
      </c>
      <c r="B27" s="132">
        <v>39479</v>
      </c>
      <c r="C27" s="129">
        <f>SUMIF(Takings!$B:$B,'2008'!$B27,Takings!C:C)</f>
        <v>997.71</v>
      </c>
      <c r="D27" s="119">
        <f>SUMIF(Takings!$B:$B,'2008'!$B27,Takings!D:D)</f>
        <v>0</v>
      </c>
      <c r="E27" s="119">
        <f>SUMIF(Takings!$B:$B,'2008'!$B27,Takings!E:E)</f>
        <v>0</v>
      </c>
      <c r="F27" s="128">
        <f>SUMIF(Takings!$B:$B,'2008'!$B27,Takings!F:F)</f>
        <v>743</v>
      </c>
      <c r="G27" s="131">
        <f>SUMIF(Takings!$B:$B,'2008'!$B27,Takings!G:G)</f>
        <v>48</v>
      </c>
      <c r="H27" s="128">
        <f t="shared" si="12"/>
        <v>15.479166666666666</v>
      </c>
      <c r="I27" s="129">
        <f>SUMIF(Takings!$B:$B,'2008'!$B27,Takings!I:I)</f>
        <v>254.71</v>
      </c>
      <c r="J27" s="130">
        <f>SUMIF(Takings!$B:$B,'2008'!$B27,Takings!J:J)</f>
        <v>5</v>
      </c>
      <c r="K27" s="130">
        <f t="shared" si="13"/>
        <v>53</v>
      </c>
      <c r="L27" s="129">
        <f t="shared" si="14"/>
        <v>50.942</v>
      </c>
      <c r="M27" s="128">
        <f t="shared" si="15"/>
        <v>18.824716981132077</v>
      </c>
      <c r="N27" s="127" t="str">
        <f>IF(VLOOKUP($B27,Takings!$B:$P,13,0)=0,"",VLOOKUP($B27,Takings!$B:$P,13,0))</f>
        <v/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x14ac:dyDescent="0.35">
      <c r="A28" s="133">
        <v>19</v>
      </c>
      <c r="B28" s="132">
        <v>39480</v>
      </c>
      <c r="C28" s="129">
        <f>SUMIF(Takings!$B:$B,'2008'!$B28,Takings!C:C)</f>
        <v>462.89</v>
      </c>
      <c r="D28" s="119">
        <f>SUMIF(Takings!$B:$B,'2008'!$B28,Takings!D:D)</f>
        <v>0</v>
      </c>
      <c r="E28" s="119">
        <f>SUMIF(Takings!$B:$B,'2008'!$B28,Takings!E:E)</f>
        <v>0</v>
      </c>
      <c r="F28" s="128">
        <f>SUMIF(Takings!$B:$B,'2008'!$B28,Takings!F:F)</f>
        <v>357.75</v>
      </c>
      <c r="G28" s="131">
        <f>SUMIF(Takings!$B:$B,'2008'!$B28,Takings!G:G)</f>
        <v>23</v>
      </c>
      <c r="H28" s="128">
        <f t="shared" si="12"/>
        <v>15.554347826086957</v>
      </c>
      <c r="I28" s="129">
        <f>SUMIF(Takings!$B:$B,'2008'!$B28,Takings!I:I)</f>
        <v>105.14</v>
      </c>
      <c r="J28" s="130">
        <f>SUMIF(Takings!$B:$B,'2008'!$B28,Takings!J:J)</f>
        <v>4</v>
      </c>
      <c r="K28" s="130">
        <f t="shared" si="13"/>
        <v>27</v>
      </c>
      <c r="L28" s="129">
        <f t="shared" si="14"/>
        <v>26.285</v>
      </c>
      <c r="M28" s="128">
        <f t="shared" si="15"/>
        <v>17.144074074074073</v>
      </c>
      <c r="N28" s="127" t="str">
        <f>IF(VLOOKUP($B28,Takings!$B:$P,13,0)=0,"",VLOOKUP($B28,Takings!$B:$P,13,0))</f>
        <v/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39481</v>
      </c>
      <c r="C29" s="119">
        <f>SUM(C23:C28)</f>
        <v>4138.18</v>
      </c>
      <c r="D29" s="119">
        <f>VLOOKUP($B29,Takings!$B:$P,3,0)</f>
        <v>1258.68</v>
      </c>
      <c r="E29" s="122">
        <f>SUM(C29:D29)</f>
        <v>5396.8600000000006</v>
      </c>
      <c r="F29" s="118"/>
      <c r="G29" s="121">
        <f>SUM(G23:G28)</f>
        <v>211</v>
      </c>
      <c r="H29" s="118">
        <f>AVERAGE(H23:H28)</f>
        <v>12.099915614153348</v>
      </c>
      <c r="I29" s="119">
        <f>SUM(I23:I28)</f>
        <v>1009.5000000000001</v>
      </c>
      <c r="J29" s="120">
        <f>SUM(J23:J28)</f>
        <v>25</v>
      </c>
      <c r="K29" s="120">
        <f>SUM(G29,J29)</f>
        <v>236</v>
      </c>
      <c r="L29" s="119">
        <f>AVERAGE(L23:L28)</f>
        <v>32.391555555555556</v>
      </c>
      <c r="M29" s="118">
        <f>AVERAGE(M23:M28)</f>
        <v>14.44520553351145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ht="18" x14ac:dyDescent="0.35">
      <c r="A30" s="133">
        <v>20</v>
      </c>
      <c r="B30" s="132">
        <v>39482</v>
      </c>
      <c r="C30" s="129">
        <f>SUMIF(Takings!$B:$B,'2008'!$B30,Takings!C:C)</f>
        <v>1529.12</v>
      </c>
      <c r="D30" s="119">
        <f>SUMIF(Takings!$B:$B,'2008'!$B30,Takings!D:D)</f>
        <v>0</v>
      </c>
      <c r="E30" s="119">
        <f>SUMIF(Takings!$B:$B,'2008'!$B30,Takings!E:E)</f>
        <v>0</v>
      </c>
      <c r="F30" s="128">
        <f>SUMIF(Takings!$B:$B,'2008'!$B30,Takings!F:F)</f>
        <v>398.95</v>
      </c>
      <c r="G30" s="131">
        <f>SUMIF(Takings!$B:$B,'2008'!$B30,Takings!G:G)</f>
        <v>29</v>
      </c>
      <c r="H30" s="128">
        <f t="shared" ref="H30:H35" si="16">IFERROR(F30/G30,0)</f>
        <v>13.756896551724138</v>
      </c>
      <c r="I30" s="129">
        <f>SUMIF(Takings!$B:$B,'2008'!$B30,Takings!I:I)</f>
        <v>1130.17</v>
      </c>
      <c r="J30" s="130">
        <f>SUMIF(Takings!$B:$B,'2008'!$B30,Takings!J:J)</f>
        <v>6</v>
      </c>
      <c r="K30" s="130">
        <f t="shared" ref="K30:K35" si="17">IFERROR(SUM(G30,J30),0)</f>
        <v>35</v>
      </c>
      <c r="L30" s="129">
        <f t="shared" ref="L30:L35" si="18">IFERROR(MEDIAN(I30/J30),0)</f>
        <v>188.36166666666668</v>
      </c>
      <c r="M30" s="128">
        <f t="shared" ref="M30:M35" si="19">IFERROR(SUM(F30,I30)/K30,0)</f>
        <v>43.689142857142862</v>
      </c>
      <c r="N30" s="127" t="str">
        <f>IF(VLOOKUP($B30,Takings!$B:$P,13,0)=0,"",VLOOKUP($B30,Takings!$B:$P,13,0))</f>
        <v>Hattonvale &amp; Bakery $594.93</v>
      </c>
      <c r="O30" s="126">
        <f>IF(VLOOKUP($B30,Takings!$B:$P,14,0)=0,"",VLOOKUP($B30,Takings!$B:$P,14,0))</f>
        <v>0.05</v>
      </c>
      <c r="P30" s="125" t="str">
        <f>IF(VLOOKUP($B30,Takings!$B:$P,15,0)=0,"",VLOOKUP($B30,Takings!$B:$P,15,0))</f>
        <v/>
      </c>
    </row>
    <row r="31" spans="1:16" s="113" customFormat="1" x14ac:dyDescent="0.35">
      <c r="A31" s="133">
        <v>20</v>
      </c>
      <c r="B31" s="132">
        <v>39483</v>
      </c>
      <c r="C31" s="129">
        <f>SUMIF(Takings!$B:$B,'2008'!$B31,Takings!C:C)</f>
        <v>640.14</v>
      </c>
      <c r="D31" s="119">
        <f>SUMIF(Takings!$B:$B,'2008'!$B31,Takings!D:D)</f>
        <v>0</v>
      </c>
      <c r="E31" s="119">
        <f>SUMIF(Takings!$B:$B,'2008'!$B31,Takings!E:E)</f>
        <v>0</v>
      </c>
      <c r="F31" s="128">
        <f>SUMIF(Takings!$B:$B,'2008'!$B31,Takings!F:F)</f>
        <v>579.20000000000005</v>
      </c>
      <c r="G31" s="131">
        <f>SUMIF(Takings!$B:$B,'2008'!$B31,Takings!G:G)</f>
        <v>41</v>
      </c>
      <c r="H31" s="128">
        <f t="shared" si="16"/>
        <v>14.126829268292685</v>
      </c>
      <c r="I31" s="129">
        <f>SUMIF(Takings!$B:$B,'2008'!$B31,Takings!I:I)</f>
        <v>60.94</v>
      </c>
      <c r="J31" s="130">
        <f>SUMIF(Takings!$B:$B,'2008'!$B31,Takings!J:J)</f>
        <v>3</v>
      </c>
      <c r="K31" s="130">
        <f t="shared" si="17"/>
        <v>44</v>
      </c>
      <c r="L31" s="129">
        <f t="shared" si="18"/>
        <v>20.313333333333333</v>
      </c>
      <c r="M31" s="128">
        <f t="shared" si="19"/>
        <v>14.548636363636366</v>
      </c>
      <c r="N31" s="127" t="str">
        <f>IF(VLOOKUP($B31,Takings!$B:$P,13,0)=0,"",VLOOKUP($B31,Takings!$B:$P,13,0))</f>
        <v/>
      </c>
      <c r="O31" s="126">
        <f>IF(VLOOKUP($B31,Takings!$B:$P,14,0)=0,"",VLOOKUP($B31,Takings!$B:$P,14,0))</f>
        <v>1</v>
      </c>
      <c r="P31" s="125" t="str">
        <f>IF(VLOOKUP($B31,Takings!$B:$P,15,0)=0,"",VLOOKUP($B31,Takings!$B:$P,15,0))</f>
        <v/>
      </c>
    </row>
    <row r="32" spans="1:16" s="113" customFormat="1" x14ac:dyDescent="0.35">
      <c r="A32" s="133">
        <v>20</v>
      </c>
      <c r="B32" s="132">
        <v>39484</v>
      </c>
      <c r="C32" s="129">
        <f>SUMIF(Takings!$B:$B,'2008'!$B32,Takings!C:C)</f>
        <v>570.14</v>
      </c>
      <c r="D32" s="119">
        <f>SUMIF(Takings!$B:$B,'2008'!$B32,Takings!D:D)</f>
        <v>0</v>
      </c>
      <c r="E32" s="119">
        <f>SUMIF(Takings!$B:$B,'2008'!$B32,Takings!E:E)</f>
        <v>0</v>
      </c>
      <c r="F32" s="128">
        <f>SUMIF(Takings!$B:$B,'2008'!$B32,Takings!F:F)</f>
        <v>418.85</v>
      </c>
      <c r="G32" s="131">
        <f>SUMIF(Takings!$B:$B,'2008'!$B32,Takings!G:G)</f>
        <v>33</v>
      </c>
      <c r="H32" s="128">
        <f t="shared" si="16"/>
        <v>12.692424242424243</v>
      </c>
      <c r="I32" s="129">
        <f>SUMIF(Takings!$B:$B,'2008'!$B32,Takings!I:I)</f>
        <v>151.29</v>
      </c>
      <c r="J32" s="130">
        <f>SUMIF(Takings!$B:$B,'2008'!$B32,Takings!J:J)</f>
        <v>4</v>
      </c>
      <c r="K32" s="130">
        <f t="shared" si="17"/>
        <v>37</v>
      </c>
      <c r="L32" s="129">
        <f t="shared" si="18"/>
        <v>37.822499999999998</v>
      </c>
      <c r="M32" s="128">
        <f t="shared" si="19"/>
        <v>15.409189189189188</v>
      </c>
      <c r="N32" s="127" t="str">
        <f>IF(VLOOKUP($B32,Takings!$B:$P,13,0)=0,"",VLOOKUP($B32,Takings!$B:$P,13,0))</f>
        <v/>
      </c>
      <c r="O32" s="126">
        <f>IF(VLOOKUP($B32,Takings!$B:$P,14,0)=0,"",VLOOKUP($B32,Takings!$B:$P,14,0))</f>
        <v>1.8</v>
      </c>
      <c r="P32" s="125" t="str">
        <f>IF(VLOOKUP($B32,Takings!$B:$P,15,0)=0,"",VLOOKUP($B32,Takings!$B:$P,15,0))</f>
        <v/>
      </c>
    </row>
    <row r="33" spans="1:16" s="113" customFormat="1" x14ac:dyDescent="0.35">
      <c r="A33" s="133">
        <v>20</v>
      </c>
      <c r="B33" s="132">
        <v>39485</v>
      </c>
      <c r="C33" s="129">
        <f>SUMIF(Takings!$B:$B,'2008'!$B33,Takings!C:C)</f>
        <v>1083.98</v>
      </c>
      <c r="D33" s="119">
        <f>SUMIF(Takings!$B:$B,'2008'!$B33,Takings!D:D)</f>
        <v>0</v>
      </c>
      <c r="E33" s="119">
        <f>SUMIF(Takings!$B:$B,'2008'!$B33,Takings!E:E)</f>
        <v>0</v>
      </c>
      <c r="F33" s="128">
        <f>SUMIF(Takings!$B:$B,'2008'!$B33,Takings!F:F)</f>
        <v>728.8</v>
      </c>
      <c r="G33" s="131">
        <f>SUMIF(Takings!$B:$B,'2008'!$B33,Takings!G:G)</f>
        <v>43</v>
      </c>
      <c r="H33" s="128">
        <f t="shared" si="16"/>
        <v>16.948837209302326</v>
      </c>
      <c r="I33" s="129">
        <f>SUMIF(Takings!$B:$B,'2008'!$B33,Takings!I:I)</f>
        <v>355.18</v>
      </c>
      <c r="J33" s="130">
        <f>SUMIF(Takings!$B:$B,'2008'!$B33,Takings!J:J)</f>
        <v>7</v>
      </c>
      <c r="K33" s="130">
        <f t="shared" si="17"/>
        <v>50</v>
      </c>
      <c r="L33" s="129">
        <f t="shared" si="18"/>
        <v>50.74</v>
      </c>
      <c r="M33" s="128">
        <f t="shared" si="19"/>
        <v>21.679600000000001</v>
      </c>
      <c r="N33" s="127" t="str">
        <f>IF(VLOOKUP($B33,Takings!$B:$P,13,0)=0,"",VLOOKUP($B33,Takings!$B:$P,13,0))</f>
        <v/>
      </c>
      <c r="O33" s="126">
        <f>IF(VLOOKUP($B33,Takings!$B:$P,14,0)=0,"",VLOOKUP($B33,Takings!$B:$P,14,0))</f>
        <v>0.8</v>
      </c>
      <c r="P33" s="125" t="str">
        <f>IF(VLOOKUP($B33,Takings!$B:$P,15,0)=0,"",VLOOKUP($B33,Takings!$B:$P,15,0))</f>
        <v/>
      </c>
    </row>
    <row r="34" spans="1:16" s="113" customFormat="1" x14ac:dyDescent="0.35">
      <c r="A34" s="133">
        <v>20</v>
      </c>
      <c r="B34" s="132">
        <v>39486</v>
      </c>
      <c r="C34" s="129">
        <f>SUMIF(Takings!$B:$B,'2008'!$B34,Takings!C:C)</f>
        <v>865.81</v>
      </c>
      <c r="D34" s="119">
        <f>SUMIF(Takings!$B:$B,'2008'!$B34,Takings!D:D)</f>
        <v>0</v>
      </c>
      <c r="E34" s="119">
        <f>SUMIF(Takings!$B:$B,'2008'!$B34,Takings!E:E)</f>
        <v>0</v>
      </c>
      <c r="F34" s="128">
        <f>SUMIF(Takings!$B:$B,'2008'!$B34,Takings!F:F)</f>
        <v>764.6</v>
      </c>
      <c r="G34" s="131">
        <f>SUMIF(Takings!$B:$B,'2008'!$B34,Takings!G:G)</f>
        <v>46</v>
      </c>
      <c r="H34" s="128">
        <f t="shared" si="16"/>
        <v>16.621739130434783</v>
      </c>
      <c r="I34" s="129">
        <f>SUMIF(Takings!$B:$B,'2008'!$B34,Takings!I:I)</f>
        <v>101.21</v>
      </c>
      <c r="J34" s="130">
        <f>SUMIF(Takings!$B:$B,'2008'!$B34,Takings!J:J)</f>
        <v>3</v>
      </c>
      <c r="K34" s="130">
        <f t="shared" si="17"/>
        <v>49</v>
      </c>
      <c r="L34" s="129">
        <f t="shared" si="18"/>
        <v>33.736666666666665</v>
      </c>
      <c r="M34" s="128">
        <f t="shared" si="19"/>
        <v>17.669591836734696</v>
      </c>
      <c r="N34" s="127" t="str">
        <f>IF(VLOOKUP($B34,Takings!$B:$P,13,0)=0,"",VLOOKUP($B34,Takings!$B:$P,13,0))</f>
        <v/>
      </c>
      <c r="O34" s="126">
        <f>IF(VLOOKUP($B34,Takings!$B:$P,14,0)=0,"",VLOOKUP($B34,Takings!$B:$P,14,0))</f>
        <v>0.4</v>
      </c>
      <c r="P34" s="125" t="str">
        <f>IF(VLOOKUP($B34,Takings!$B:$P,15,0)=0,"",VLOOKUP($B34,Takings!$B:$P,15,0))</f>
        <v/>
      </c>
    </row>
    <row r="35" spans="1:16" s="113" customFormat="1" x14ac:dyDescent="0.35">
      <c r="A35" s="133">
        <v>20</v>
      </c>
      <c r="B35" s="132">
        <v>39487</v>
      </c>
      <c r="C35" s="129">
        <f>SUMIF(Takings!$B:$B,'2008'!$B35,Takings!C:C)</f>
        <v>651.19000000000005</v>
      </c>
      <c r="D35" s="119">
        <f>SUMIF(Takings!$B:$B,'2008'!$B35,Takings!D:D)</f>
        <v>0</v>
      </c>
      <c r="E35" s="119">
        <f>SUMIF(Takings!$B:$B,'2008'!$B35,Takings!E:E)</f>
        <v>0</v>
      </c>
      <c r="F35" s="128">
        <f>SUMIF(Takings!$B:$B,'2008'!$B35,Takings!F:F)</f>
        <v>486.1</v>
      </c>
      <c r="G35" s="131">
        <f>SUMIF(Takings!$B:$B,'2008'!$B35,Takings!G:G)</f>
        <v>35</v>
      </c>
      <c r="H35" s="128">
        <f t="shared" si="16"/>
        <v>13.88857142857143</v>
      </c>
      <c r="I35" s="129">
        <f>SUMIF(Takings!$B:$B,'2008'!$B35,Takings!I:I)</f>
        <v>165.09</v>
      </c>
      <c r="J35" s="130">
        <f>SUMIF(Takings!$B:$B,'2008'!$B35,Takings!J:J)</f>
        <v>5</v>
      </c>
      <c r="K35" s="130">
        <f t="shared" si="17"/>
        <v>40</v>
      </c>
      <c r="L35" s="129">
        <f t="shared" si="18"/>
        <v>33.018000000000001</v>
      </c>
      <c r="M35" s="128">
        <f t="shared" si="19"/>
        <v>16.27975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39488</v>
      </c>
      <c r="C36" s="119">
        <f>SUM(C30:C35)</f>
        <v>5340.3799999999992</v>
      </c>
      <c r="D36" s="119">
        <f>VLOOKUP($B36,Takings!$B:$P,3,0)</f>
        <v>2044.18</v>
      </c>
      <c r="E36" s="122">
        <f>SUM(C36:D36)</f>
        <v>7384.5599999999995</v>
      </c>
      <c r="F36" s="118"/>
      <c r="G36" s="121">
        <f>SUM(G30:G35)</f>
        <v>227</v>
      </c>
      <c r="H36" s="118">
        <f>AVERAGE(H30:H35)</f>
        <v>14.672549638458266</v>
      </c>
      <c r="I36" s="119">
        <f>SUM(I30:I35)</f>
        <v>1963.88</v>
      </c>
      <c r="J36" s="120">
        <f>SUM(J30:J35)</f>
        <v>28</v>
      </c>
      <c r="K36" s="120">
        <f>SUM(G36,J36)</f>
        <v>255</v>
      </c>
      <c r="L36" s="119">
        <f>AVERAGE(L30:L35)</f>
        <v>60.66536111111111</v>
      </c>
      <c r="M36" s="118">
        <f>AVERAGE(M30:M35)</f>
        <v>21.545985041117188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x14ac:dyDescent="0.35">
      <c r="A37" s="133">
        <v>21</v>
      </c>
      <c r="B37" s="132">
        <v>39489</v>
      </c>
      <c r="C37" s="129">
        <f>SUMIF(Takings!$B:$B,'2008'!$B37,Takings!C:C)</f>
        <v>1394.19</v>
      </c>
      <c r="D37" s="119">
        <f>SUMIF(Takings!$B:$B,'2008'!$B37,Takings!D:D)</f>
        <v>0</v>
      </c>
      <c r="E37" s="119">
        <f>SUMIF(Takings!$B:$B,'2008'!$B37,Takings!E:E)</f>
        <v>0</v>
      </c>
      <c r="F37" s="128">
        <f>SUMIF(Takings!$B:$B,'2008'!$B37,Takings!F:F)</f>
        <v>613.95000000000005</v>
      </c>
      <c r="G37" s="131">
        <f>SUMIF(Takings!$B:$B,'2008'!$B37,Takings!G:G)</f>
        <v>45</v>
      </c>
      <c r="H37" s="128">
        <f t="shared" ref="H37:H42" si="20">IFERROR(F37/G37,0)</f>
        <v>13.643333333333334</v>
      </c>
      <c r="I37" s="129">
        <f>SUMIF(Takings!$B:$B,'2008'!$B37,Takings!I:I)</f>
        <v>780.24</v>
      </c>
      <c r="J37" s="130">
        <f>SUMIF(Takings!$B:$B,'2008'!$B37,Takings!J:J)</f>
        <v>8</v>
      </c>
      <c r="K37" s="130">
        <f t="shared" ref="K37:K42" si="21">IFERROR(SUM(G37,J37),0)</f>
        <v>53</v>
      </c>
      <c r="L37" s="129">
        <f t="shared" ref="L37:L42" si="22">IFERROR(MEDIAN(I37/J37),0)</f>
        <v>97.53</v>
      </c>
      <c r="M37" s="128">
        <f t="shared" ref="M37:M42" si="23">IFERROR(SUM(F37,I37)/K37,0)</f>
        <v>26.305471698113209</v>
      </c>
      <c r="N37" s="127" t="str">
        <f>IF(VLOOKUP($B37,Takings!$B:$P,13,0)=0,"",VLOOKUP($B37,Takings!$B:$P,13,0))</f>
        <v>Bakery paid $448.77</v>
      </c>
      <c r="O37" s="126">
        <f>IF(VLOOKUP($B37,Takings!$B:$P,14,0)=0,"",VLOOKUP($B37,Takings!$B:$P,14,0))</f>
        <v>-0.3</v>
      </c>
      <c r="P37" s="125" t="str">
        <f>IF(VLOOKUP($B37,Takings!$B:$P,15,0)=0,"",VLOOKUP($B37,Takings!$B:$P,15,0))</f>
        <v/>
      </c>
    </row>
    <row r="38" spans="1:16" s="113" customFormat="1" x14ac:dyDescent="0.35">
      <c r="A38" s="133">
        <v>21</v>
      </c>
      <c r="B38" s="132">
        <v>39490</v>
      </c>
      <c r="C38" s="129">
        <f>SUMIF(Takings!$B:$B,'2008'!$B38,Takings!C:C)</f>
        <v>594.44000000000005</v>
      </c>
      <c r="D38" s="119">
        <f>SUMIF(Takings!$B:$B,'2008'!$B38,Takings!D:D)</f>
        <v>0</v>
      </c>
      <c r="E38" s="119">
        <f>SUMIF(Takings!$B:$B,'2008'!$B38,Takings!E:E)</f>
        <v>0</v>
      </c>
      <c r="F38" s="128">
        <f>SUMIF(Takings!$B:$B,'2008'!$B38,Takings!F:F)</f>
        <v>515.29999999999995</v>
      </c>
      <c r="G38" s="131">
        <f>SUMIF(Takings!$B:$B,'2008'!$B38,Takings!G:G)</f>
        <v>38</v>
      </c>
      <c r="H38" s="128">
        <f t="shared" si="20"/>
        <v>13.560526315789472</v>
      </c>
      <c r="I38" s="129">
        <f>SUMIF(Takings!$B:$B,'2008'!$B38,Takings!I:I)</f>
        <v>79.12</v>
      </c>
      <c r="J38" s="130">
        <f>SUMIF(Takings!$B:$B,'2008'!$B38,Takings!J:J)</f>
        <v>3</v>
      </c>
      <c r="K38" s="130">
        <f t="shared" si="21"/>
        <v>41</v>
      </c>
      <c r="L38" s="129">
        <f t="shared" si="22"/>
        <v>26.373333333333335</v>
      </c>
      <c r="M38" s="128">
        <f t="shared" si="23"/>
        <v>14.498048780487803</v>
      </c>
      <c r="N38" s="127" t="str">
        <f>IF(VLOOKUP($B38,Takings!$B:$P,13,0)=0,"",VLOOKUP($B38,Takings!$B:$P,13,0))</f>
        <v/>
      </c>
      <c r="O38" s="126">
        <f>IF(VLOOKUP($B38,Takings!$B:$P,14,0)=0,"",VLOOKUP($B38,Takings!$B:$P,14,0))</f>
        <v>0.1</v>
      </c>
      <c r="P38" s="125" t="str">
        <f>IF(VLOOKUP($B38,Takings!$B:$P,15,0)=0,"",VLOOKUP($B38,Takings!$B:$P,15,0))</f>
        <v/>
      </c>
    </row>
    <row r="39" spans="1:16" s="113" customFormat="1" ht="18" x14ac:dyDescent="0.35">
      <c r="A39" s="133">
        <v>21</v>
      </c>
      <c r="B39" s="132">
        <v>39491</v>
      </c>
      <c r="C39" s="129">
        <f>SUMIF(Takings!$B:$B,'2008'!$B39,Takings!C:C)</f>
        <v>1164.83</v>
      </c>
      <c r="D39" s="119">
        <f>SUMIF(Takings!$B:$B,'2008'!$B39,Takings!D:D)</f>
        <v>0</v>
      </c>
      <c r="E39" s="119">
        <f>SUMIF(Takings!$B:$B,'2008'!$B39,Takings!E:E)</f>
        <v>0</v>
      </c>
      <c r="F39" s="128">
        <f>SUMIF(Takings!$B:$B,'2008'!$B39,Takings!F:F)</f>
        <v>490.4</v>
      </c>
      <c r="G39" s="131">
        <f>SUMIF(Takings!$B:$B,'2008'!$B39,Takings!G:G)</f>
        <v>39</v>
      </c>
      <c r="H39" s="128">
        <f t="shared" si="20"/>
        <v>12.574358974358974</v>
      </c>
      <c r="I39" s="129">
        <f>SUMIF(Takings!$B:$B,'2008'!$B39,Takings!I:I)</f>
        <v>674.43</v>
      </c>
      <c r="J39" s="130">
        <f>SUMIF(Takings!$B:$B,'2008'!$B39,Takings!J:J)</f>
        <v>6</v>
      </c>
      <c r="K39" s="130">
        <f t="shared" si="21"/>
        <v>45</v>
      </c>
      <c r="L39" s="129">
        <f t="shared" si="22"/>
        <v>112.40499999999999</v>
      </c>
      <c r="M39" s="128">
        <f t="shared" si="23"/>
        <v>25.885111111111108</v>
      </c>
      <c r="N39" s="127" t="str">
        <f>IF(VLOOKUP($B39,Takings!$B:$P,13,0)=0,"",VLOOKUP($B39,Takings!$B:$P,13,0))</f>
        <v>Plainland cheque$367.26 counted in takings in EFT</v>
      </c>
      <c r="O39" s="126">
        <f>IF(VLOOKUP($B39,Takings!$B:$P,14,0)=0,"",VLOOKUP($B39,Takings!$B:$P,14,0))</f>
        <v>-0.05</v>
      </c>
      <c r="P39" s="125" t="str">
        <f>IF(VLOOKUP($B39,Takings!$B:$P,15,0)=0,"",VLOOKUP($B39,Takings!$B:$P,15,0))</f>
        <v/>
      </c>
    </row>
    <row r="40" spans="1:16" s="113" customFormat="1" x14ac:dyDescent="0.35">
      <c r="A40" s="133">
        <v>21</v>
      </c>
      <c r="B40" s="132">
        <v>39492</v>
      </c>
      <c r="C40" s="129">
        <f>SUMIF(Takings!$B:$B,'2008'!$B40,Takings!C:C)</f>
        <v>1283.75</v>
      </c>
      <c r="D40" s="119">
        <f>SUMIF(Takings!$B:$B,'2008'!$B40,Takings!D:D)</f>
        <v>0</v>
      </c>
      <c r="E40" s="119">
        <f>SUMIF(Takings!$B:$B,'2008'!$B40,Takings!E:E)</f>
        <v>0</v>
      </c>
      <c r="F40" s="128">
        <f>SUMIF(Takings!$B:$B,'2008'!$B40,Takings!F:F)</f>
        <v>589</v>
      </c>
      <c r="G40" s="131">
        <f>SUMIF(Takings!$B:$B,'2008'!$B40,Takings!G:G)</f>
        <v>31</v>
      </c>
      <c r="H40" s="128">
        <f t="shared" si="20"/>
        <v>19</v>
      </c>
      <c r="I40" s="129">
        <f>SUMIF(Takings!$B:$B,'2008'!$B40,Takings!I:I)</f>
        <v>694.75</v>
      </c>
      <c r="J40" s="130">
        <f>SUMIF(Takings!$B:$B,'2008'!$B40,Takings!J:J)</f>
        <v>4</v>
      </c>
      <c r="K40" s="130">
        <f t="shared" si="21"/>
        <v>35</v>
      </c>
      <c r="L40" s="129">
        <f t="shared" si="22"/>
        <v>173.6875</v>
      </c>
      <c r="M40" s="128">
        <f t="shared" si="23"/>
        <v>36.678571428571431</v>
      </c>
      <c r="N40" s="127" t="str">
        <f>IF(VLOOKUP($B40,Takings!$B:$P,13,0)=0,"",VLOOKUP($B40,Takings!$B:$P,13,0))</f>
        <v/>
      </c>
      <c r="O40" s="126">
        <f>IF(VLOOKUP($B40,Takings!$B:$P,14,0)=0,"",VLOOKUP($B40,Takings!$B:$P,14,0))</f>
        <v>0.05</v>
      </c>
      <c r="P40" s="125" t="str">
        <f>IF(VLOOKUP($B40,Takings!$B:$P,15,0)=0,"",VLOOKUP($B40,Takings!$B:$P,15,0))</f>
        <v/>
      </c>
    </row>
    <row r="41" spans="1:16" s="113" customFormat="1" x14ac:dyDescent="0.35">
      <c r="A41" s="133">
        <v>21</v>
      </c>
      <c r="B41" s="132">
        <v>39493</v>
      </c>
      <c r="C41" s="129">
        <f>SUMIF(Takings!$B:$B,'2008'!$B41,Takings!C:C)</f>
        <v>910.42</v>
      </c>
      <c r="D41" s="119">
        <f>SUMIF(Takings!$B:$B,'2008'!$B41,Takings!D:D)</f>
        <v>0</v>
      </c>
      <c r="E41" s="119">
        <f>SUMIF(Takings!$B:$B,'2008'!$B41,Takings!E:E)</f>
        <v>0</v>
      </c>
      <c r="F41" s="128">
        <f>SUMIF(Takings!$B:$B,'2008'!$B41,Takings!F:F)</f>
        <v>832.1</v>
      </c>
      <c r="G41" s="131">
        <f>SUMIF(Takings!$B:$B,'2008'!$B41,Takings!G:G)</f>
        <v>50</v>
      </c>
      <c r="H41" s="128">
        <f t="shared" si="20"/>
        <v>16.641999999999999</v>
      </c>
      <c r="I41" s="129">
        <f>SUMIF(Takings!$B:$B,'2008'!$B41,Takings!I:I)</f>
        <v>78.319999999999993</v>
      </c>
      <c r="J41" s="130">
        <f>SUMIF(Takings!$B:$B,'2008'!$B41,Takings!J:J)</f>
        <v>4</v>
      </c>
      <c r="K41" s="130">
        <f t="shared" si="21"/>
        <v>54</v>
      </c>
      <c r="L41" s="129">
        <f t="shared" si="22"/>
        <v>19.579999999999998</v>
      </c>
      <c r="M41" s="128">
        <f t="shared" si="23"/>
        <v>16.85962962962963</v>
      </c>
      <c r="N41" s="127" t="str">
        <f>IF(VLOOKUP($B41,Takings!$B:$P,13,0)=0,"",VLOOKUP($B41,Takings!$B:$P,13,0))</f>
        <v/>
      </c>
      <c r="O41" s="126">
        <f>IF(VLOOKUP($B41,Takings!$B:$P,14,0)=0,"",VLOOKUP($B41,Takings!$B:$P,14,0))</f>
        <v>-10.55</v>
      </c>
      <c r="P41" s="125" t="str">
        <f>IF(VLOOKUP($B41,Takings!$B:$P,15,0)=0,"",VLOOKUP($B41,Takings!$B:$P,15,0))</f>
        <v/>
      </c>
    </row>
    <row r="42" spans="1:16" s="113" customFormat="1" x14ac:dyDescent="0.35">
      <c r="A42" s="133">
        <v>21</v>
      </c>
      <c r="B42" s="132">
        <v>39494</v>
      </c>
      <c r="C42" s="129">
        <f>SUMIF(Takings!$B:$B,'2008'!$B42,Takings!C:C)</f>
        <v>569.69000000000005</v>
      </c>
      <c r="D42" s="119">
        <f>SUMIF(Takings!$B:$B,'2008'!$B42,Takings!D:D)</f>
        <v>0</v>
      </c>
      <c r="E42" s="119">
        <f>SUMIF(Takings!$B:$B,'2008'!$B42,Takings!E:E)</f>
        <v>0</v>
      </c>
      <c r="F42" s="128">
        <f>SUMIF(Takings!$B:$B,'2008'!$B42,Takings!F:F)</f>
        <v>445.85</v>
      </c>
      <c r="G42" s="131">
        <f>SUMIF(Takings!$B:$B,'2008'!$B42,Takings!G:G)</f>
        <v>28</v>
      </c>
      <c r="H42" s="128">
        <f t="shared" si="20"/>
        <v>15.923214285714286</v>
      </c>
      <c r="I42" s="129">
        <f>SUMIF(Takings!$B:$B,'2008'!$B42,Takings!I:I)</f>
        <v>123.84</v>
      </c>
      <c r="J42" s="130">
        <f>SUMIF(Takings!$B:$B,'2008'!$B42,Takings!J:J)</f>
        <v>5</v>
      </c>
      <c r="K42" s="130">
        <f t="shared" si="21"/>
        <v>33</v>
      </c>
      <c r="L42" s="129">
        <f t="shared" si="22"/>
        <v>24.768000000000001</v>
      </c>
      <c r="M42" s="128">
        <f t="shared" si="23"/>
        <v>17.263333333333335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39495</v>
      </c>
      <c r="C43" s="119">
        <f>SUM(C37:C42)</f>
        <v>5917.32</v>
      </c>
      <c r="D43" s="119">
        <f>VLOOKUP($B43,Takings!$B:$P,3,0)</f>
        <v>951.7</v>
      </c>
      <c r="E43" s="122">
        <f>SUM(C43:D43)</f>
        <v>6869.0199999999995</v>
      </c>
      <c r="F43" s="118"/>
      <c r="G43" s="121">
        <f>SUM(G37:G42)</f>
        <v>231</v>
      </c>
      <c r="H43" s="118">
        <f>AVERAGE(H37:H42)</f>
        <v>15.223905484866009</v>
      </c>
      <c r="I43" s="119">
        <f>SUM(I37:I42)</f>
        <v>2430.7000000000003</v>
      </c>
      <c r="J43" s="120">
        <f>SUM(J37:J42)</f>
        <v>30</v>
      </c>
      <c r="K43" s="120">
        <f>SUM(G43,J43)</f>
        <v>261</v>
      </c>
      <c r="L43" s="119">
        <f>AVERAGE(L37:L42)</f>
        <v>75.72397222222223</v>
      </c>
      <c r="M43" s="118">
        <f>AVERAGE(M37:M42)</f>
        <v>22.915027663541082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ht="18" x14ac:dyDescent="0.35">
      <c r="A44" s="133">
        <v>22</v>
      </c>
      <c r="B44" s="132">
        <v>39496</v>
      </c>
      <c r="C44" s="129">
        <f>SUMIF(Takings!$B:$B,'2008'!$B44,Takings!C:C)</f>
        <v>650.74</v>
      </c>
      <c r="D44" s="119">
        <f>SUMIF(Takings!$B:$B,'2008'!$B44,Takings!D:D)</f>
        <v>0</v>
      </c>
      <c r="E44" s="119">
        <f>SUMIF(Takings!$B:$B,'2008'!$B44,Takings!E:E)</f>
        <v>0</v>
      </c>
      <c r="F44" s="128">
        <f>SUMIF(Takings!$B:$B,'2008'!$B44,Takings!F:F)</f>
        <v>465.8</v>
      </c>
      <c r="G44" s="131">
        <f>SUMIF(Takings!$B:$B,'2008'!$B44,Takings!G:G)</f>
        <v>34</v>
      </c>
      <c r="H44" s="128">
        <f t="shared" ref="H44:H49" si="24">IFERROR(F44/G44,0)</f>
        <v>13.700000000000001</v>
      </c>
      <c r="I44" s="129">
        <f>SUMIF(Takings!$B:$B,'2008'!$B44,Takings!I:I)</f>
        <v>184.94</v>
      </c>
      <c r="J44" s="130">
        <f>SUMIF(Takings!$B:$B,'2008'!$B44,Takings!J:J)</f>
        <v>20</v>
      </c>
      <c r="K44" s="130">
        <f t="shared" ref="K44:K49" si="25">IFERROR(SUM(G44,J44),0)</f>
        <v>54</v>
      </c>
      <c r="L44" s="129">
        <f t="shared" ref="L44:L49" si="26">IFERROR(MEDIAN(I44/J44),0)</f>
        <v>9.2469999999999999</v>
      </c>
      <c r="M44" s="128">
        <f t="shared" ref="M44:M49" si="27">IFERROR(SUM(F44,I44)/K44,0)</f>
        <v>12.050740740740741</v>
      </c>
      <c r="N44" s="127" t="str">
        <f>IF(VLOOKUP($B44,Takings!$B:$P,13,0)=0,"",VLOOKUP($B44,Takings!$B:$P,13,0))</f>
        <v>Oxley $88.60 included in takings</v>
      </c>
      <c r="O44" s="126">
        <f>IF(VLOOKUP($B44,Takings!$B:$P,14,0)=0,"",VLOOKUP($B44,Takings!$B:$P,14,0))</f>
        <v>0.05</v>
      </c>
      <c r="P44" s="125" t="str">
        <f>IF(VLOOKUP($B44,Takings!$B:$P,15,0)=0,"",VLOOKUP($B44,Takings!$B:$P,15,0))</f>
        <v/>
      </c>
    </row>
    <row r="45" spans="1:16" s="113" customFormat="1" x14ac:dyDescent="0.35">
      <c r="A45" s="133">
        <v>22</v>
      </c>
      <c r="B45" s="132">
        <v>39497</v>
      </c>
      <c r="C45" s="129">
        <f>SUMIF(Takings!$B:$B,'2008'!$B45,Takings!C:C)</f>
        <v>639.87</v>
      </c>
      <c r="D45" s="119">
        <f>SUMIF(Takings!$B:$B,'2008'!$B45,Takings!D:D)</f>
        <v>0</v>
      </c>
      <c r="E45" s="119">
        <f>SUMIF(Takings!$B:$B,'2008'!$B45,Takings!E:E)</f>
        <v>0</v>
      </c>
      <c r="F45" s="128">
        <f>SUMIF(Takings!$B:$B,'2008'!$B45,Takings!F:F)</f>
        <v>335.6</v>
      </c>
      <c r="G45" s="131">
        <f>SUMIF(Takings!$B:$B,'2008'!$B45,Takings!G:G)</f>
        <v>36</v>
      </c>
      <c r="H45" s="128">
        <f t="shared" si="24"/>
        <v>9.3222222222222229</v>
      </c>
      <c r="I45" s="129">
        <f>SUMIF(Takings!$B:$B,'2008'!$B45,Takings!I:I)</f>
        <v>304.27</v>
      </c>
      <c r="J45" s="130">
        <f>SUMIF(Takings!$B:$B,'2008'!$B45,Takings!J:J)</f>
        <v>5</v>
      </c>
      <c r="K45" s="130">
        <f t="shared" si="25"/>
        <v>41</v>
      </c>
      <c r="L45" s="129">
        <f t="shared" si="26"/>
        <v>60.853999999999999</v>
      </c>
      <c r="M45" s="128">
        <f t="shared" si="27"/>
        <v>15.606585365853659</v>
      </c>
      <c r="N45" s="127" t="str">
        <f>IF(VLOOKUP($B45,Takings!$B:$P,13,0)=0,"",VLOOKUP($B45,Takings!$B:$P,13,0))</f>
        <v/>
      </c>
      <c r="O45" s="126">
        <f>IF(VLOOKUP($B45,Takings!$B:$P,14,0)=0,"",VLOOKUP($B45,Takings!$B:$P,14,0))</f>
        <v>5.05</v>
      </c>
      <c r="P45" s="125" t="str">
        <f>IF(VLOOKUP($B45,Takings!$B:$P,15,0)=0,"",VLOOKUP($B45,Takings!$B:$P,15,0))</f>
        <v/>
      </c>
    </row>
    <row r="46" spans="1:16" s="113" customFormat="1" x14ac:dyDescent="0.35">
      <c r="A46" s="133">
        <v>22</v>
      </c>
      <c r="B46" s="132">
        <v>39498</v>
      </c>
      <c r="C46" s="129">
        <f>SUMIF(Takings!$B:$B,'2008'!$B46,Takings!C:C)</f>
        <v>1338.96</v>
      </c>
      <c r="D46" s="119">
        <f>SUMIF(Takings!$B:$B,'2008'!$B46,Takings!D:D)</f>
        <v>0</v>
      </c>
      <c r="E46" s="119">
        <f>SUMIF(Takings!$B:$B,'2008'!$B46,Takings!E:E)</f>
        <v>0</v>
      </c>
      <c r="F46" s="128">
        <f>SUMIF(Takings!$B:$B,'2008'!$B46,Takings!F:F)</f>
        <v>521.95000000000005</v>
      </c>
      <c r="G46" s="131">
        <f>SUMIF(Takings!$B:$B,'2008'!$B46,Takings!G:G)</f>
        <v>36</v>
      </c>
      <c r="H46" s="128">
        <f t="shared" si="24"/>
        <v>14.498611111111112</v>
      </c>
      <c r="I46" s="129">
        <f>SUMIF(Takings!$B:$B,'2008'!$B46,Takings!I:I)</f>
        <v>817.01</v>
      </c>
      <c r="J46" s="130">
        <f>SUMIF(Takings!$B:$B,'2008'!$B46,Takings!J:J)</f>
        <v>6</v>
      </c>
      <c r="K46" s="130">
        <f t="shared" si="25"/>
        <v>42</v>
      </c>
      <c r="L46" s="129">
        <f t="shared" si="26"/>
        <v>136.16833333333332</v>
      </c>
      <c r="M46" s="128">
        <f t="shared" si="27"/>
        <v>31.880000000000003</v>
      </c>
      <c r="N46" s="127" t="str">
        <f>IF(VLOOKUP($B46,Takings!$B:$P,13,0)=0,"",VLOOKUP($B46,Takings!$B:$P,13,0))</f>
        <v>Bakery paid $658.24</v>
      </c>
      <c r="O46" s="126">
        <f>IF(VLOOKUP($B46,Takings!$B:$P,14,0)=0,"",VLOOKUP($B46,Takings!$B:$P,14,0))</f>
        <v>-0.15</v>
      </c>
      <c r="P46" s="125" t="str">
        <f>IF(VLOOKUP($B46,Takings!$B:$P,15,0)=0,"",VLOOKUP($B46,Takings!$B:$P,15,0))</f>
        <v/>
      </c>
    </row>
    <row r="47" spans="1:16" s="113" customFormat="1" x14ac:dyDescent="0.35">
      <c r="A47" s="133">
        <v>22</v>
      </c>
      <c r="B47" s="132">
        <v>39499</v>
      </c>
      <c r="C47" s="129">
        <f>SUMIF(Takings!$B:$B,'2008'!$B47,Takings!C:C)</f>
        <v>676.54</v>
      </c>
      <c r="D47" s="119">
        <f>SUMIF(Takings!$B:$B,'2008'!$B47,Takings!D:D)</f>
        <v>0</v>
      </c>
      <c r="E47" s="119">
        <f>SUMIF(Takings!$B:$B,'2008'!$B47,Takings!E:E)</f>
        <v>0</v>
      </c>
      <c r="F47" s="128">
        <f>SUMIF(Takings!$B:$B,'2008'!$B47,Takings!F:F)</f>
        <v>564.79999999999995</v>
      </c>
      <c r="G47" s="131">
        <f>SUMIF(Takings!$B:$B,'2008'!$B47,Takings!G:G)</f>
        <v>46</v>
      </c>
      <c r="H47" s="128">
        <f t="shared" si="24"/>
        <v>12.278260869565216</v>
      </c>
      <c r="I47" s="129">
        <f>SUMIF(Takings!$B:$B,'2008'!$B47,Takings!I:I)</f>
        <v>111.74</v>
      </c>
      <c r="J47" s="130">
        <f>SUMIF(Takings!$B:$B,'2008'!$B47,Takings!J:J)</f>
        <v>3</v>
      </c>
      <c r="K47" s="130">
        <f t="shared" si="25"/>
        <v>49</v>
      </c>
      <c r="L47" s="129">
        <f t="shared" si="26"/>
        <v>37.246666666666663</v>
      </c>
      <c r="M47" s="128">
        <f t="shared" si="27"/>
        <v>13.806938775510204</v>
      </c>
      <c r="N47" s="127" t="str">
        <f>IF(VLOOKUP($B47,Takings!$B:$P,13,0)=0,"",VLOOKUP($B47,Takings!$B:$P,13,0))</f>
        <v/>
      </c>
      <c r="O47" s="126">
        <f>IF(VLOOKUP($B47,Takings!$B:$P,14,0)=0,"",VLOOKUP($B47,Takings!$B:$P,14,0))</f>
        <v>-4.7</v>
      </c>
      <c r="P47" s="125" t="str">
        <f>IF(VLOOKUP($B47,Takings!$B:$P,15,0)=0,"",VLOOKUP($B47,Takings!$B:$P,15,0))</f>
        <v/>
      </c>
    </row>
    <row r="48" spans="1:16" s="113" customFormat="1" x14ac:dyDescent="0.35">
      <c r="A48" s="133">
        <v>22</v>
      </c>
      <c r="B48" s="132">
        <v>39500</v>
      </c>
      <c r="C48" s="129">
        <f>SUMIF(Takings!$B:$B,'2008'!$B48,Takings!C:C)</f>
        <v>1061.92</v>
      </c>
      <c r="D48" s="119">
        <f>SUMIF(Takings!$B:$B,'2008'!$B48,Takings!D:D)</f>
        <v>0</v>
      </c>
      <c r="E48" s="119">
        <f>SUMIF(Takings!$B:$B,'2008'!$B48,Takings!E:E)</f>
        <v>0</v>
      </c>
      <c r="F48" s="128">
        <f>SUMIF(Takings!$B:$B,'2008'!$B48,Takings!F:F)</f>
        <v>886.55</v>
      </c>
      <c r="G48" s="131">
        <f>SUMIF(Takings!$B:$B,'2008'!$B48,Takings!G:G)</f>
        <v>55</v>
      </c>
      <c r="H48" s="128">
        <f t="shared" si="24"/>
        <v>16.119090909090907</v>
      </c>
      <c r="I48" s="129">
        <f>SUMIF(Takings!$B:$B,'2008'!$B48,Takings!I:I)</f>
        <v>175.37</v>
      </c>
      <c r="J48" s="130">
        <f>SUMIF(Takings!$B:$B,'2008'!$B48,Takings!J:J)</f>
        <v>6</v>
      </c>
      <c r="K48" s="130">
        <f t="shared" si="25"/>
        <v>61</v>
      </c>
      <c r="L48" s="129">
        <f t="shared" si="26"/>
        <v>29.228333333333335</v>
      </c>
      <c r="M48" s="128">
        <f t="shared" si="27"/>
        <v>17.408524590163935</v>
      </c>
      <c r="N48" s="127" t="str">
        <f>IF(VLOOKUP($B48,Takings!$B:$P,13,0)=0,"",VLOOKUP($B48,Takings!$B:$P,13,0))</f>
        <v/>
      </c>
      <c r="O48" s="126">
        <f>IF(VLOOKUP($B48,Takings!$B:$P,14,0)=0,"",VLOOKUP($B48,Takings!$B:$P,14,0))</f>
        <v>-2.8</v>
      </c>
      <c r="P48" s="125" t="str">
        <f>IF(VLOOKUP($B48,Takings!$B:$P,15,0)=0,"",VLOOKUP($B48,Takings!$B:$P,15,0))</f>
        <v/>
      </c>
    </row>
    <row r="49" spans="1:16" s="113" customFormat="1" x14ac:dyDescent="0.35">
      <c r="A49" s="133">
        <v>22</v>
      </c>
      <c r="B49" s="132">
        <v>39501</v>
      </c>
      <c r="C49" s="129">
        <f>SUMIF(Takings!$B:$B,'2008'!$B49,Takings!C:C)</f>
        <v>696.73</v>
      </c>
      <c r="D49" s="119">
        <f>SUMIF(Takings!$B:$B,'2008'!$B49,Takings!D:D)</f>
        <v>0</v>
      </c>
      <c r="E49" s="119">
        <f>SUMIF(Takings!$B:$B,'2008'!$B49,Takings!E:E)</f>
        <v>0</v>
      </c>
      <c r="F49" s="128">
        <f>SUMIF(Takings!$B:$B,'2008'!$B49,Takings!F:F)</f>
        <v>504.95</v>
      </c>
      <c r="G49" s="131">
        <f>SUMIF(Takings!$B:$B,'2008'!$B49,Takings!G:G)</f>
        <v>25</v>
      </c>
      <c r="H49" s="128">
        <f t="shared" si="24"/>
        <v>20.198</v>
      </c>
      <c r="I49" s="129">
        <f>SUMIF(Takings!$B:$B,'2008'!$B49,Takings!I:I)</f>
        <v>191.78</v>
      </c>
      <c r="J49" s="130">
        <f>SUMIF(Takings!$B:$B,'2008'!$B49,Takings!J:J)</f>
        <v>4</v>
      </c>
      <c r="K49" s="130">
        <f t="shared" si="25"/>
        <v>29</v>
      </c>
      <c r="L49" s="129">
        <f t="shared" si="26"/>
        <v>47.945</v>
      </c>
      <c r="M49" s="128">
        <f t="shared" si="27"/>
        <v>24.025172413793104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39502</v>
      </c>
      <c r="C50" s="119">
        <f>SUM(C44:C49)</f>
        <v>5064.76</v>
      </c>
      <c r="D50" s="119">
        <f>VLOOKUP($B50,Takings!$B:$P,3,0)</f>
        <v>736.57</v>
      </c>
      <c r="E50" s="122">
        <f>SUM(C50:D50)</f>
        <v>5801.33</v>
      </c>
      <c r="F50" s="118"/>
      <c r="G50" s="121">
        <f>SUM(G44:G49)</f>
        <v>232</v>
      </c>
      <c r="H50" s="118">
        <f>AVERAGE(H44:H49)</f>
        <v>14.352697518664911</v>
      </c>
      <c r="I50" s="119">
        <f>SUM(I44:I49)</f>
        <v>1785.11</v>
      </c>
      <c r="J50" s="120">
        <f>SUM(J44:J49)</f>
        <v>44</v>
      </c>
      <c r="K50" s="120">
        <f>SUM(G50,J50)</f>
        <v>276</v>
      </c>
      <c r="L50" s="119">
        <f>AVERAGE(L44:L49)</f>
        <v>53.448222222222221</v>
      </c>
      <c r="M50" s="118">
        <f>AVERAGE(M44:M49)</f>
        <v>19.129660314343607</v>
      </c>
      <c r="N50" s="117" t="str">
        <f>IF(VLOOKUP($B50,Takings!$B:$P,13,0)=0,"",VLOOKUP($B50,Takings!$B:$P,13,0))</f>
        <v/>
      </c>
      <c r="O50" s="116">
        <f>IF(VLOOKUP($B50,Takings!$B:$P,14,0)=0,"",VLOOKUP($B50,Takings!$B:$P,14,0))</f>
        <v>-2.5500000000000007</v>
      </c>
      <c r="P50" s="115" t="str">
        <f>IF(VLOOKUP($B50,Takings!$B:$P,15,0)=0,"",VLOOKUP($B50,Takings!$B:$P,15,0))</f>
        <v/>
      </c>
    </row>
    <row r="51" spans="1:16" s="113" customFormat="1" x14ac:dyDescent="0.35">
      <c r="A51" s="133">
        <v>23</v>
      </c>
      <c r="B51" s="132">
        <v>39503</v>
      </c>
      <c r="C51" s="129">
        <f>SUMIF(Takings!$B:$B,'2008'!$B51,Takings!C:C)</f>
        <v>615.41999999999996</v>
      </c>
      <c r="D51" s="119">
        <f>SUMIF(Takings!$B:$B,'2008'!$B51,Takings!D:D)</f>
        <v>0</v>
      </c>
      <c r="E51" s="119">
        <f>SUMIF(Takings!$B:$B,'2008'!$B51,Takings!E:E)</f>
        <v>0</v>
      </c>
      <c r="F51" s="128">
        <f>SUMIF(Takings!$B:$B,'2008'!$B51,Takings!F:F)</f>
        <v>530.85</v>
      </c>
      <c r="G51" s="131">
        <f>SUMIF(Takings!$B:$B,'2008'!$B51,Takings!G:G)</f>
        <v>25</v>
      </c>
      <c r="H51" s="128">
        <f t="shared" ref="H51:H56" si="28">IFERROR(F51/G51,0)</f>
        <v>21.234000000000002</v>
      </c>
      <c r="I51" s="129">
        <f>SUMIF(Takings!$B:$B,'2008'!$B51,Takings!I:I)</f>
        <v>84.57</v>
      </c>
      <c r="J51" s="130">
        <f>SUMIF(Takings!$B:$B,'2008'!$B51,Takings!J:J)</f>
        <v>3</v>
      </c>
      <c r="K51" s="130">
        <f t="shared" ref="K51:K56" si="29">IFERROR(SUM(G51,J51),0)</f>
        <v>28</v>
      </c>
      <c r="L51" s="129">
        <f t="shared" ref="L51:L56" si="30">IFERROR(MEDIAN(I51/J51),0)</f>
        <v>28.189999999999998</v>
      </c>
      <c r="M51" s="128">
        <f t="shared" ref="M51:M56" si="31">IFERROR(SUM(F51,I51)/K51,0)</f>
        <v>21.979285714285716</v>
      </c>
      <c r="N51" s="127" t="str">
        <f>IF(VLOOKUP($B51,Takings!$B:$P,13,0)=0,"",VLOOKUP($B51,Takings!$B:$P,13,0))</f>
        <v/>
      </c>
      <c r="O51" s="126">
        <f>IF(VLOOKUP($B51,Takings!$B:$P,14,0)=0,"",VLOOKUP($B51,Takings!$B:$P,14,0))</f>
        <v>0.05</v>
      </c>
      <c r="P51" s="125" t="str">
        <f>IF(VLOOKUP($B51,Takings!$B:$P,15,0)=0,"",VLOOKUP($B51,Takings!$B:$P,15,0))</f>
        <v/>
      </c>
    </row>
    <row r="52" spans="1:16" s="113" customFormat="1" x14ac:dyDescent="0.35">
      <c r="A52" s="133">
        <v>23</v>
      </c>
      <c r="B52" s="132">
        <v>39504</v>
      </c>
      <c r="C52" s="129">
        <f>SUMIF(Takings!$B:$B,'2008'!$B52,Takings!C:C)</f>
        <v>804.32</v>
      </c>
      <c r="D52" s="119">
        <f>SUMIF(Takings!$B:$B,'2008'!$B52,Takings!D:D)</f>
        <v>0</v>
      </c>
      <c r="E52" s="119">
        <f>SUMIF(Takings!$B:$B,'2008'!$B52,Takings!E:E)</f>
        <v>0</v>
      </c>
      <c r="F52" s="128">
        <f>SUMIF(Takings!$B:$B,'2008'!$B52,Takings!F:F)</f>
        <v>624.04999999999995</v>
      </c>
      <c r="G52" s="131">
        <f>SUMIF(Takings!$B:$B,'2008'!$B52,Takings!G:G)</f>
        <v>38</v>
      </c>
      <c r="H52" s="128">
        <f t="shared" si="28"/>
        <v>16.422368421052632</v>
      </c>
      <c r="I52" s="129">
        <f>SUMIF(Takings!$B:$B,'2008'!$B52,Takings!I:I)</f>
        <v>180.27</v>
      </c>
      <c r="J52" s="130">
        <f>SUMIF(Takings!$B:$B,'2008'!$B52,Takings!J:J)</f>
        <v>5</v>
      </c>
      <c r="K52" s="130">
        <f t="shared" si="29"/>
        <v>43</v>
      </c>
      <c r="L52" s="129">
        <f t="shared" si="30"/>
        <v>36.054000000000002</v>
      </c>
      <c r="M52" s="128">
        <f t="shared" si="31"/>
        <v>18.705116279069767</v>
      </c>
      <c r="N52" s="127" t="str">
        <f>IF(VLOOKUP($B52,Takings!$B:$P,13,0)=0,"",VLOOKUP($B52,Takings!$B:$P,13,0))</f>
        <v/>
      </c>
      <c r="O52" s="126">
        <f>IF(VLOOKUP($B52,Takings!$B:$P,14,0)=0,"",VLOOKUP($B52,Takings!$B:$P,14,0))</f>
        <v>0.95</v>
      </c>
      <c r="P52" s="125" t="str">
        <f>IF(VLOOKUP($B52,Takings!$B:$P,15,0)=0,"",VLOOKUP($B52,Takings!$B:$P,15,0))</f>
        <v/>
      </c>
    </row>
    <row r="53" spans="1:16" s="113" customFormat="1" x14ac:dyDescent="0.35">
      <c r="A53" s="133">
        <v>23</v>
      </c>
      <c r="B53" s="132">
        <v>39505</v>
      </c>
      <c r="C53" s="129">
        <f>SUMIF(Takings!$B:$B,'2008'!$B53,Takings!C:C)</f>
        <v>1255.6400000000001</v>
      </c>
      <c r="D53" s="119">
        <f>SUMIF(Takings!$B:$B,'2008'!$B53,Takings!D:D)</f>
        <v>0</v>
      </c>
      <c r="E53" s="119">
        <f>SUMIF(Takings!$B:$B,'2008'!$B53,Takings!E:E)</f>
        <v>0</v>
      </c>
      <c r="F53" s="128">
        <f>SUMIF(Takings!$B:$B,'2008'!$B53,Takings!F:F)</f>
        <v>773.2</v>
      </c>
      <c r="G53" s="131">
        <f>SUMIF(Takings!$B:$B,'2008'!$B53,Takings!G:G)</f>
        <v>47</v>
      </c>
      <c r="H53" s="128">
        <f t="shared" si="28"/>
        <v>16.451063829787234</v>
      </c>
      <c r="I53" s="129">
        <f>SUMIF(Takings!$B:$B,'2008'!$B53,Takings!I:I)</f>
        <v>482.44</v>
      </c>
      <c r="J53" s="130">
        <f>SUMIF(Takings!$B:$B,'2008'!$B53,Takings!J:J)</f>
        <v>3</v>
      </c>
      <c r="K53" s="130">
        <f t="shared" si="29"/>
        <v>50</v>
      </c>
      <c r="L53" s="129">
        <f t="shared" si="30"/>
        <v>160.81333333333333</v>
      </c>
      <c r="M53" s="128">
        <f t="shared" si="31"/>
        <v>25.112800000000004</v>
      </c>
      <c r="N53" s="127" t="str">
        <f>IF(VLOOKUP($B53,Takings!$B:$P,13,0)=0,"",VLOOKUP($B53,Takings!$B:$P,13,0))</f>
        <v/>
      </c>
      <c r="O53" s="126">
        <f>IF(VLOOKUP($B53,Takings!$B:$P,14,0)=0,"",VLOOKUP($B53,Takings!$B:$P,14,0))</f>
        <v>-0.1</v>
      </c>
      <c r="P53" s="125" t="str">
        <f>IF(VLOOKUP($B53,Takings!$B:$P,15,0)=0,"",VLOOKUP($B53,Takings!$B:$P,15,0))</f>
        <v/>
      </c>
    </row>
    <row r="54" spans="1:16" s="113" customFormat="1" ht="18" x14ac:dyDescent="0.35">
      <c r="A54" s="133">
        <v>23</v>
      </c>
      <c r="B54" s="132">
        <v>39506</v>
      </c>
      <c r="C54" s="129">
        <f>SUMIF(Takings!$B:$B,'2008'!$B54,Takings!C:C)</f>
        <v>1512.68</v>
      </c>
      <c r="D54" s="119">
        <f>SUMIF(Takings!$B:$B,'2008'!$B54,Takings!D:D)</f>
        <v>0</v>
      </c>
      <c r="E54" s="119">
        <f>SUMIF(Takings!$B:$B,'2008'!$B54,Takings!E:E)</f>
        <v>0</v>
      </c>
      <c r="F54" s="128">
        <f>SUMIF(Takings!$B:$B,'2008'!$B54,Takings!F:F)</f>
        <v>1343</v>
      </c>
      <c r="G54" s="131">
        <f>SUMIF(Takings!$B:$B,'2008'!$B54,Takings!G:G)</f>
        <v>47</v>
      </c>
      <c r="H54" s="128">
        <f t="shared" si="28"/>
        <v>28.574468085106382</v>
      </c>
      <c r="I54" s="129">
        <f>SUMIF(Takings!$B:$B,'2008'!$B54,Takings!I:I)</f>
        <v>168.91</v>
      </c>
      <c r="J54" s="130">
        <f>SUMIF(Takings!$B:$B,'2008'!$B54,Takings!J:J)</f>
        <v>3</v>
      </c>
      <c r="K54" s="130">
        <f t="shared" si="29"/>
        <v>50</v>
      </c>
      <c r="L54" s="129">
        <f t="shared" si="30"/>
        <v>56.303333333333335</v>
      </c>
      <c r="M54" s="128">
        <f t="shared" si="31"/>
        <v>30.238200000000003</v>
      </c>
      <c r="N54" s="127" t="str">
        <f>IF(VLOOKUP($B54,Takings!$B:$P,13,0)=0,"",VLOOKUP($B54,Takings!$B:$P,13,0))</f>
        <v>Body and Ruth ($721.10) counted in the figures)</v>
      </c>
      <c r="O54" s="126">
        <f>IF(VLOOKUP($B54,Takings!$B:$P,14,0)=0,"",VLOOKUP($B54,Takings!$B:$P,14,0))</f>
        <v>-0.9</v>
      </c>
      <c r="P54" s="125" t="str">
        <f>IF(VLOOKUP($B54,Takings!$B:$P,15,0)=0,"",VLOOKUP($B54,Takings!$B:$P,15,0))</f>
        <v/>
      </c>
    </row>
    <row r="55" spans="1:16" s="113" customFormat="1" x14ac:dyDescent="0.35">
      <c r="A55" s="133">
        <v>23</v>
      </c>
      <c r="B55" s="132">
        <v>39507</v>
      </c>
      <c r="C55" s="129">
        <f>SUMIF(Takings!$B:$B,'2008'!$B55,Takings!C:C)</f>
        <v>1606.99</v>
      </c>
      <c r="D55" s="119">
        <f>SUMIF(Takings!$B:$B,'2008'!$B55,Takings!D:D)</f>
        <v>0</v>
      </c>
      <c r="E55" s="119">
        <f>SUMIF(Takings!$B:$B,'2008'!$B55,Takings!E:E)</f>
        <v>0</v>
      </c>
      <c r="F55" s="128">
        <f>SUMIF(Takings!$B:$B,'2008'!$B55,Takings!F:F)</f>
        <v>871.65</v>
      </c>
      <c r="G55" s="131">
        <f>SUMIF(Takings!$B:$B,'2008'!$B55,Takings!G:G)</f>
        <v>51</v>
      </c>
      <c r="H55" s="128">
        <f t="shared" si="28"/>
        <v>17.091176470588234</v>
      </c>
      <c r="I55" s="129">
        <f>SUMIF(Takings!$B:$B,'2008'!$B55,Takings!I:I)</f>
        <v>735.34</v>
      </c>
      <c r="J55" s="130">
        <f>SUMIF(Takings!$B:$B,'2008'!$B55,Takings!J:J)</f>
        <v>6</v>
      </c>
      <c r="K55" s="130">
        <f t="shared" si="29"/>
        <v>57</v>
      </c>
      <c r="L55" s="129">
        <f t="shared" si="30"/>
        <v>122.55666666666667</v>
      </c>
      <c r="M55" s="128">
        <f t="shared" si="31"/>
        <v>28.19280701754386</v>
      </c>
      <c r="N55" s="127" t="str">
        <f>IF(VLOOKUP($B55,Takings!$B:$P,13,0)=0,"",VLOOKUP($B55,Takings!$B:$P,13,0))</f>
        <v/>
      </c>
      <c r="O55" s="126">
        <f>IF(VLOOKUP($B55,Takings!$B:$P,14,0)=0,"",VLOOKUP($B55,Takings!$B:$P,14,0))</f>
        <v>-0.9</v>
      </c>
      <c r="P55" s="125" t="str">
        <f>IF(VLOOKUP($B55,Takings!$B:$P,15,0)=0,"",VLOOKUP($B55,Takings!$B:$P,15,0))</f>
        <v/>
      </c>
    </row>
    <row r="56" spans="1:16" s="113" customFormat="1" x14ac:dyDescent="0.35">
      <c r="A56" s="133">
        <v>23</v>
      </c>
      <c r="B56" s="132">
        <v>39508</v>
      </c>
      <c r="C56" s="129">
        <f>SUMIF(Takings!$B:$B,'2008'!$B56,Takings!C:C)</f>
        <v>758.84</v>
      </c>
      <c r="D56" s="119">
        <f>SUMIF(Takings!$B:$B,'2008'!$B56,Takings!D:D)</f>
        <v>0</v>
      </c>
      <c r="E56" s="119">
        <f>SUMIF(Takings!$B:$B,'2008'!$B56,Takings!E:E)</f>
        <v>0</v>
      </c>
      <c r="F56" s="128">
        <f>SUMIF(Takings!$B:$B,'2008'!$B56,Takings!F:F)</f>
        <v>545.79999999999995</v>
      </c>
      <c r="G56" s="131">
        <f>SUMIF(Takings!$B:$B,'2008'!$B56,Takings!G:G)</f>
        <v>26</v>
      </c>
      <c r="H56" s="128">
        <f t="shared" si="28"/>
        <v>20.992307692307691</v>
      </c>
      <c r="I56" s="129">
        <f>SUMIF(Takings!$B:$B,'2008'!$B56,Takings!I:I)</f>
        <v>213.04</v>
      </c>
      <c r="J56" s="130">
        <f>SUMIF(Takings!$B:$B,'2008'!$B56,Takings!J:J)</f>
        <v>7</v>
      </c>
      <c r="K56" s="130">
        <f t="shared" si="29"/>
        <v>33</v>
      </c>
      <c r="L56" s="129">
        <f t="shared" si="30"/>
        <v>30.434285714285714</v>
      </c>
      <c r="M56" s="128">
        <f t="shared" si="31"/>
        <v>22.995151515151512</v>
      </c>
      <c r="N56" s="127" t="str">
        <f>IF(VLOOKUP($B56,Takings!$B:$P,13,0)=0,"",VLOOKUP($B56,Takings!$B:$P,13,0))</f>
        <v/>
      </c>
      <c r="O56" s="126">
        <f>IF(VLOOKUP($B56,Takings!$B:$P,14,0)=0,"",VLOOKUP($B56,Takings!$B:$P,14,0))</f>
        <v>0.45</v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39509</v>
      </c>
      <c r="C57" s="119">
        <f>SUM(C51:C56)</f>
        <v>6553.89</v>
      </c>
      <c r="D57" s="119">
        <f>VLOOKUP($B57,Takings!$B:$P,3,0)</f>
        <v>1013.51</v>
      </c>
      <c r="E57" s="122">
        <f>SUM(C57:D57)</f>
        <v>7567.4000000000005</v>
      </c>
      <c r="F57" s="118"/>
      <c r="G57" s="121">
        <f>SUM(G51:G56)</f>
        <v>234</v>
      </c>
      <c r="H57" s="118">
        <f>AVERAGE(H51:H56)</f>
        <v>20.12756408314036</v>
      </c>
      <c r="I57" s="119">
        <f>SUM(I51:I56)</f>
        <v>1864.57</v>
      </c>
      <c r="J57" s="120">
        <f>SUM(J51:J56)</f>
        <v>27</v>
      </c>
      <c r="K57" s="120">
        <f>SUM(G57,J57)</f>
        <v>261</v>
      </c>
      <c r="L57" s="119">
        <f>AVERAGE(L51:L56)</f>
        <v>72.391936507936506</v>
      </c>
      <c r="M57" s="118">
        <f>AVERAGE(M51:M56)</f>
        <v>24.537226754341813</v>
      </c>
      <c r="N57" s="117" t="str">
        <f>IF(VLOOKUP($B57,Takings!$B:$P,13,0)=0,"",VLOOKUP($B57,Takings!$B:$P,13,0))</f>
        <v/>
      </c>
      <c r="O57" s="116">
        <f>IF(VLOOKUP($B57,Takings!$B:$P,14,0)=0,"",VLOOKUP($B57,Takings!$B:$P,14,0))</f>
        <v>-0.45</v>
      </c>
      <c r="P57" s="115" t="str">
        <f>IF(VLOOKUP($B57,Takings!$B:$P,15,0)=0,"",VLOOKUP($B57,Takings!$B:$P,15,0))</f>
        <v/>
      </c>
    </row>
    <row r="58" spans="1:16" s="113" customFormat="1" ht="27" x14ac:dyDescent="0.35">
      <c r="A58" s="133">
        <v>24</v>
      </c>
      <c r="B58" s="132">
        <v>39510</v>
      </c>
      <c r="C58" s="129">
        <f>SUMIF(Takings!$B:$B,'2008'!$B58,Takings!C:C)</f>
        <v>653.86</v>
      </c>
      <c r="D58" s="119">
        <f>SUMIF(Takings!$B:$B,'2008'!$B58,Takings!D:D)</f>
        <v>0</v>
      </c>
      <c r="E58" s="119">
        <f>SUMIF(Takings!$B:$B,'2008'!$B58,Takings!E:E)</f>
        <v>0</v>
      </c>
      <c r="F58" s="128">
        <f>SUMIF(Takings!$B:$B,'2008'!$B58,Takings!F:F)</f>
        <v>437.2</v>
      </c>
      <c r="G58" s="131">
        <f>SUMIF(Takings!$B:$B,'2008'!$B58,Takings!G:G)</f>
        <v>37</v>
      </c>
      <c r="H58" s="128">
        <f t="shared" ref="H58:H63" si="32">IFERROR(F58/G58,0)</f>
        <v>11.816216216216215</v>
      </c>
      <c r="I58" s="129">
        <f>SUMIF(Takings!$B:$B,'2008'!$B58,Takings!I:I)</f>
        <v>214.66</v>
      </c>
      <c r="J58" s="130">
        <f>SUMIF(Takings!$B:$B,'2008'!$B58,Takings!J:J)</f>
        <v>7</v>
      </c>
      <c r="K58" s="130">
        <f t="shared" ref="K58:K63" si="33">IFERROR(SUM(G58,J58),0)</f>
        <v>44</v>
      </c>
      <c r="L58" s="129">
        <f t="shared" ref="L58:L63" si="34">IFERROR(MEDIAN(I58/J58),0)</f>
        <v>30.665714285714284</v>
      </c>
      <c r="M58" s="128">
        <f t="shared" ref="M58:M63" si="35">IFERROR(SUM(F58,I58)/K58,0)</f>
        <v>14.815</v>
      </c>
      <c r="N58" s="127" t="str">
        <f>IF(VLOOKUP($B58,Takings!$B:$P,13,0)=0,"",VLOOKUP($B58,Takings!$B:$P,13,0))</f>
        <v>Exchange cheque $1004.95 not counted in day's takings</v>
      </c>
      <c r="O58" s="126">
        <f>IF(VLOOKUP($B58,Takings!$B:$P,14,0)=0,"",VLOOKUP($B58,Takings!$B:$P,14,0))</f>
        <v>-2</v>
      </c>
      <c r="P58" s="125" t="str">
        <f>IF(VLOOKUP($B58,Takings!$B:$P,15,0)=0,"",VLOOKUP($B58,Takings!$B:$P,15,0))</f>
        <v/>
      </c>
    </row>
    <row r="59" spans="1:16" s="113" customFormat="1" x14ac:dyDescent="0.35">
      <c r="A59" s="133">
        <v>24</v>
      </c>
      <c r="B59" s="132">
        <v>39511</v>
      </c>
      <c r="C59" s="129">
        <f>SUMIF(Takings!$B:$B,'2008'!$B59,Takings!C:C)</f>
        <v>540.57000000000005</v>
      </c>
      <c r="D59" s="119">
        <f>SUMIF(Takings!$B:$B,'2008'!$B59,Takings!D:D)</f>
        <v>0</v>
      </c>
      <c r="E59" s="119">
        <f>SUMIF(Takings!$B:$B,'2008'!$B59,Takings!E:E)</f>
        <v>0</v>
      </c>
      <c r="F59" s="128">
        <f>SUMIF(Takings!$B:$B,'2008'!$B59,Takings!F:F)</f>
        <v>477.3</v>
      </c>
      <c r="G59" s="131">
        <f>SUMIF(Takings!$B:$B,'2008'!$B59,Takings!G:G)</f>
        <v>39</v>
      </c>
      <c r="H59" s="128">
        <f t="shared" si="32"/>
        <v>12.238461538461539</v>
      </c>
      <c r="I59" s="129">
        <f>SUMIF(Takings!$B:$B,'2008'!$B59,Takings!I:I)</f>
        <v>63.27</v>
      </c>
      <c r="J59" s="130">
        <f>SUMIF(Takings!$B:$B,'2008'!$B59,Takings!J:J)</f>
        <v>3</v>
      </c>
      <c r="K59" s="130">
        <f t="shared" si="33"/>
        <v>42</v>
      </c>
      <c r="L59" s="129">
        <f t="shared" si="34"/>
        <v>21.09</v>
      </c>
      <c r="M59" s="128">
        <f t="shared" si="35"/>
        <v>12.870714285714287</v>
      </c>
      <c r="N59" s="127" t="str">
        <f>IF(VLOOKUP($B59,Takings!$B:$P,13,0)=0,"",VLOOKUP($B59,Takings!$B:$P,13,0))</f>
        <v/>
      </c>
      <c r="O59" s="126">
        <f>IF(VLOOKUP($B59,Takings!$B:$P,14,0)=0,"",VLOOKUP($B59,Takings!$B:$P,14,0))</f>
        <v>-0.05</v>
      </c>
      <c r="P59" s="125" t="str">
        <f>IF(VLOOKUP($B59,Takings!$B:$P,15,0)=0,"",VLOOKUP($B59,Takings!$B:$P,15,0))</f>
        <v/>
      </c>
    </row>
    <row r="60" spans="1:16" s="113" customFormat="1" ht="18" x14ac:dyDescent="0.35">
      <c r="A60" s="133">
        <v>24</v>
      </c>
      <c r="B60" s="132">
        <v>39512</v>
      </c>
      <c r="C60" s="129">
        <f>SUMIF(Takings!$B:$B,'2008'!$B60,Takings!C:C)</f>
        <v>1595.08</v>
      </c>
      <c r="D60" s="119">
        <f>SUMIF(Takings!$B:$B,'2008'!$B60,Takings!D:D)</f>
        <v>0</v>
      </c>
      <c r="E60" s="119">
        <f>SUMIF(Takings!$B:$B,'2008'!$B60,Takings!E:E)</f>
        <v>0</v>
      </c>
      <c r="F60" s="128">
        <f>SUMIF(Takings!$B:$B,'2008'!$B60,Takings!F:F)</f>
        <v>641.70000000000005</v>
      </c>
      <c r="G60" s="131">
        <f>SUMIF(Takings!$B:$B,'2008'!$B60,Takings!G:G)</f>
        <v>30</v>
      </c>
      <c r="H60" s="128">
        <f t="shared" si="32"/>
        <v>21.39</v>
      </c>
      <c r="I60" s="129">
        <f>SUMIF(Takings!$B:$B,'2008'!$B60,Takings!I:I)</f>
        <v>953.38</v>
      </c>
      <c r="J60" s="130">
        <f>SUMIF(Takings!$B:$B,'2008'!$B60,Takings!J:J)</f>
        <v>6</v>
      </c>
      <c r="K60" s="130">
        <f t="shared" si="33"/>
        <v>36</v>
      </c>
      <c r="L60" s="129">
        <f t="shared" si="34"/>
        <v>158.89666666666668</v>
      </c>
      <c r="M60" s="128">
        <f t="shared" si="35"/>
        <v>44.307777777777773</v>
      </c>
      <c r="N60" s="127" t="str">
        <f>IF(VLOOKUP($B60,Takings!$B:$P,13,0)=0,"",VLOOKUP($B60,Takings!$B:$P,13,0))</f>
        <v>Bakery $563.12, Lowline Stud service $329.45</v>
      </c>
      <c r="O60" s="126">
        <f>IF(VLOOKUP($B60,Takings!$B:$P,14,0)=0,"",VLOOKUP($B60,Takings!$B:$P,14,0))</f>
        <v>0.3</v>
      </c>
      <c r="P60" s="125" t="str">
        <f>IF(VLOOKUP($B60,Takings!$B:$P,15,0)=0,"",VLOOKUP($B60,Takings!$B:$P,15,0))</f>
        <v/>
      </c>
    </row>
    <row r="61" spans="1:16" s="113" customFormat="1" x14ac:dyDescent="0.35">
      <c r="A61" s="133">
        <v>24</v>
      </c>
      <c r="B61" s="132">
        <v>39513</v>
      </c>
      <c r="C61" s="129">
        <f>SUMIF(Takings!$B:$B,'2008'!$B61,Takings!C:C)</f>
        <v>1355.8</v>
      </c>
      <c r="D61" s="119">
        <f>SUMIF(Takings!$B:$B,'2008'!$B61,Takings!D:D)</f>
        <v>0</v>
      </c>
      <c r="E61" s="119">
        <f>SUMIF(Takings!$B:$B,'2008'!$B61,Takings!E:E)</f>
        <v>0</v>
      </c>
      <c r="F61" s="128">
        <f>SUMIF(Takings!$B:$B,'2008'!$B61,Takings!F:F)</f>
        <v>913.4</v>
      </c>
      <c r="G61" s="131">
        <f>SUMIF(Takings!$B:$B,'2008'!$B61,Takings!G:G)</f>
        <v>62</v>
      </c>
      <c r="H61" s="128">
        <f t="shared" si="32"/>
        <v>14.732258064516129</v>
      </c>
      <c r="I61" s="129">
        <f>SUMIF(Takings!$B:$B,'2008'!$B61,Takings!I:I)</f>
        <v>442.4</v>
      </c>
      <c r="J61" s="130">
        <f>SUMIF(Takings!$B:$B,'2008'!$B61,Takings!J:J)</f>
        <v>5</v>
      </c>
      <c r="K61" s="130">
        <f t="shared" si="33"/>
        <v>67</v>
      </c>
      <c r="L61" s="129">
        <f t="shared" si="34"/>
        <v>88.47999999999999</v>
      </c>
      <c r="M61" s="128">
        <f t="shared" si="35"/>
        <v>20.235820895522387</v>
      </c>
      <c r="N61" s="127" t="str">
        <f>IF(VLOOKUP($B61,Takings!$B:$P,13,0)=0,"",VLOOKUP($B61,Takings!$B:$P,13,0))</f>
        <v/>
      </c>
      <c r="O61" s="126">
        <f>IF(VLOOKUP($B61,Takings!$B:$P,14,0)=0,"",VLOOKUP($B61,Takings!$B:$P,14,0))</f>
        <v>0.65</v>
      </c>
      <c r="P61" s="125" t="str">
        <f>IF(VLOOKUP($B61,Takings!$B:$P,15,0)=0,"",VLOOKUP($B61,Takings!$B:$P,15,0))</f>
        <v/>
      </c>
    </row>
    <row r="62" spans="1:16" s="113" customFormat="1" x14ac:dyDescent="0.35">
      <c r="A62" s="133">
        <v>24</v>
      </c>
      <c r="B62" s="132">
        <v>39514</v>
      </c>
      <c r="C62" s="129">
        <f>SUMIF(Takings!$B:$B,'2008'!$B62,Takings!C:C)</f>
        <v>1496.89</v>
      </c>
      <c r="D62" s="119">
        <f>SUMIF(Takings!$B:$B,'2008'!$B62,Takings!D:D)</f>
        <v>0</v>
      </c>
      <c r="E62" s="119">
        <f>SUMIF(Takings!$B:$B,'2008'!$B62,Takings!E:E)</f>
        <v>0</v>
      </c>
      <c r="F62" s="128">
        <f>SUMIF(Takings!$B:$B,'2008'!$B62,Takings!F:F)</f>
        <v>1309.4000000000001</v>
      </c>
      <c r="G62" s="131">
        <f>SUMIF(Takings!$B:$B,'2008'!$B62,Takings!G:G)</f>
        <v>57</v>
      </c>
      <c r="H62" s="128">
        <f t="shared" si="32"/>
        <v>22.971929824561403</v>
      </c>
      <c r="I62" s="129">
        <f>SUMIF(Takings!$B:$B,'2008'!$B62,Takings!I:I)</f>
        <v>187.49</v>
      </c>
      <c r="J62" s="130">
        <f>SUMIF(Takings!$B:$B,'2008'!$B62,Takings!J:J)</f>
        <v>6</v>
      </c>
      <c r="K62" s="130">
        <f t="shared" si="33"/>
        <v>63</v>
      </c>
      <c r="L62" s="129">
        <f t="shared" si="34"/>
        <v>31.248333333333335</v>
      </c>
      <c r="M62" s="128">
        <f t="shared" si="35"/>
        <v>23.760158730158732</v>
      </c>
      <c r="N62" s="127" t="str">
        <f>IF(VLOOKUP($B62,Takings!$B:$P,13,0)=0,"",VLOOKUP($B62,Takings!$B:$P,13,0))</f>
        <v/>
      </c>
      <c r="O62" s="126">
        <f>IF(VLOOKUP($B62,Takings!$B:$P,14,0)=0,"",VLOOKUP($B62,Takings!$B:$P,14,0))</f>
        <v>0.2</v>
      </c>
      <c r="P62" s="125" t="str">
        <f>IF(VLOOKUP($B62,Takings!$B:$P,15,0)=0,"",VLOOKUP($B62,Takings!$B:$P,15,0))</f>
        <v/>
      </c>
    </row>
    <row r="63" spans="1:16" s="113" customFormat="1" x14ac:dyDescent="0.35">
      <c r="A63" s="133">
        <v>24</v>
      </c>
      <c r="B63" s="132">
        <v>39515</v>
      </c>
      <c r="C63" s="129">
        <f>SUMIF(Takings!$B:$B,'2008'!$B63,Takings!C:C)</f>
        <v>476.07</v>
      </c>
      <c r="D63" s="119">
        <f>SUMIF(Takings!$B:$B,'2008'!$B63,Takings!D:D)</f>
        <v>0</v>
      </c>
      <c r="E63" s="119">
        <f>SUMIF(Takings!$B:$B,'2008'!$B63,Takings!E:E)</f>
        <v>0</v>
      </c>
      <c r="F63" s="128">
        <f>SUMIF(Takings!$B:$B,'2008'!$B63,Takings!F:F)</f>
        <v>332.55</v>
      </c>
      <c r="G63" s="131">
        <f>SUMIF(Takings!$B:$B,'2008'!$B63,Takings!G:G)</f>
        <v>24</v>
      </c>
      <c r="H63" s="128">
        <f t="shared" si="32"/>
        <v>13.856250000000001</v>
      </c>
      <c r="I63" s="129">
        <f>SUMIF(Takings!$B:$B,'2008'!$B63,Takings!I:I)</f>
        <v>143.52000000000001</v>
      </c>
      <c r="J63" s="130">
        <f>SUMIF(Takings!$B:$B,'2008'!$B63,Takings!J:J)</f>
        <v>3</v>
      </c>
      <c r="K63" s="130">
        <f t="shared" si="33"/>
        <v>27</v>
      </c>
      <c r="L63" s="129">
        <f t="shared" si="34"/>
        <v>47.84</v>
      </c>
      <c r="M63" s="128">
        <f t="shared" si="35"/>
        <v>17.632222222222225</v>
      </c>
      <c r="N63" s="127" t="str">
        <f>IF(VLOOKUP($B63,Takings!$B:$P,13,0)=0,"",VLOOKUP($B63,Takings!$B:$P,13,0))</f>
        <v/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39516</v>
      </c>
      <c r="C64" s="119">
        <f>SUM(C58:C63)</f>
        <v>6118.27</v>
      </c>
      <c r="D64" s="119">
        <f>VLOOKUP($B64,Takings!$B:$P,3,0)</f>
        <v>1592</v>
      </c>
      <c r="E64" s="122">
        <f>SUM(C64:D64)</f>
        <v>7710.27</v>
      </c>
      <c r="F64" s="118"/>
      <c r="G64" s="121">
        <f>SUM(G58:G63)</f>
        <v>249</v>
      </c>
      <c r="H64" s="118">
        <f>AVERAGE(H58:H63)</f>
        <v>16.167519273959215</v>
      </c>
      <c r="I64" s="119">
        <f>SUM(I58:I63)</f>
        <v>2004.72</v>
      </c>
      <c r="J64" s="120">
        <f>SUM(J58:J63)</f>
        <v>30</v>
      </c>
      <c r="K64" s="120">
        <f>SUM(G64,J64)</f>
        <v>279</v>
      </c>
      <c r="L64" s="119">
        <f>AVERAGE(L58:L63)</f>
        <v>63.036785714285713</v>
      </c>
      <c r="M64" s="118">
        <f>AVERAGE(M58:M63)</f>
        <v>22.270282318565901</v>
      </c>
      <c r="N64" s="117" t="str">
        <f>IF(VLOOKUP($B64,Takings!$B:$P,13,0)=0,"",VLOOKUP($B64,Takings!$B:$P,13,0))</f>
        <v/>
      </c>
      <c r="O64" s="116">
        <f>IF(VLOOKUP($B64,Takings!$B:$P,14,0)=0,"",VLOOKUP($B64,Takings!$B:$P,14,0))</f>
        <v>-0.89999999999999969</v>
      </c>
      <c r="P64" s="115" t="str">
        <f>IF(VLOOKUP($B64,Takings!$B:$P,15,0)=0,"",VLOOKUP($B64,Takings!$B:$P,15,0))</f>
        <v/>
      </c>
    </row>
    <row r="65" spans="1:16" s="113" customFormat="1" x14ac:dyDescent="0.35">
      <c r="A65" s="133">
        <v>25</v>
      </c>
      <c r="B65" s="132">
        <v>39517</v>
      </c>
      <c r="C65" s="129">
        <f>SUMIF(Takings!$B:$B,'2008'!$B65,Takings!C:C)</f>
        <v>578.67999999999995</v>
      </c>
      <c r="D65" s="119">
        <f>SUMIF(Takings!$B:$B,'2008'!$B65,Takings!D:D)</f>
        <v>0</v>
      </c>
      <c r="E65" s="119">
        <f>SUMIF(Takings!$B:$B,'2008'!$B65,Takings!E:E)</f>
        <v>0</v>
      </c>
      <c r="F65" s="128">
        <f>SUMIF(Takings!$B:$B,'2008'!$B65,Takings!F:F)</f>
        <v>507.25</v>
      </c>
      <c r="G65" s="131">
        <f>SUMIF(Takings!$B:$B,'2008'!$B65,Takings!G:G)</f>
        <v>26</v>
      </c>
      <c r="H65" s="128">
        <f t="shared" ref="H65:H70" si="36">IFERROR(F65/G65,0)</f>
        <v>19.509615384615383</v>
      </c>
      <c r="I65" s="129">
        <f>SUMIF(Takings!$B:$B,'2008'!$B65,Takings!I:I)</f>
        <v>71.430000000000007</v>
      </c>
      <c r="J65" s="130">
        <f>SUMIF(Takings!$B:$B,'2008'!$B65,Takings!J:J)</f>
        <v>2</v>
      </c>
      <c r="K65" s="130">
        <f t="shared" ref="K65:K70" si="37">IFERROR(SUM(G65,J65),0)</f>
        <v>28</v>
      </c>
      <c r="L65" s="129">
        <f t="shared" ref="L65:L70" si="38">IFERROR(MEDIAN(I65/J65),0)</f>
        <v>35.715000000000003</v>
      </c>
      <c r="M65" s="128">
        <f t="shared" ref="M65:M70" si="39">IFERROR(SUM(F65,I65)/K65,0)</f>
        <v>20.66714285714286</v>
      </c>
      <c r="N65" s="127" t="str">
        <f>IF(VLOOKUP($B65,Takings!$B:$P,13,0)=0,"",VLOOKUP($B65,Takings!$B:$P,13,0))</f>
        <v/>
      </c>
      <c r="O65" s="126" t="str">
        <f>IF(VLOOKUP($B65,Takings!$B:$P,14,0)=0,"",VLOOKUP($B65,Takings!$B:$P,14,0))</f>
        <v/>
      </c>
      <c r="P65" s="125" t="str">
        <f>IF(VLOOKUP($B65,Takings!$B:$P,15,0)=0,"",VLOOKUP($B65,Takings!$B:$P,15,0))</f>
        <v/>
      </c>
    </row>
    <row r="66" spans="1:16" s="113" customFormat="1" x14ac:dyDescent="0.35">
      <c r="A66" s="133">
        <v>25</v>
      </c>
      <c r="B66" s="132">
        <v>39518</v>
      </c>
      <c r="C66" s="129">
        <f>SUMIF(Takings!$B:$B,'2008'!$B66,Takings!C:C)</f>
        <v>655.28</v>
      </c>
      <c r="D66" s="119">
        <f>SUMIF(Takings!$B:$B,'2008'!$B66,Takings!D:D)</f>
        <v>0</v>
      </c>
      <c r="E66" s="119">
        <f>SUMIF(Takings!$B:$B,'2008'!$B66,Takings!E:E)</f>
        <v>0</v>
      </c>
      <c r="F66" s="128">
        <f>SUMIF(Takings!$B:$B,'2008'!$B66,Takings!F:F)</f>
        <v>612.85</v>
      </c>
      <c r="G66" s="131">
        <f>SUMIF(Takings!$B:$B,'2008'!$B66,Takings!G:G)</f>
        <v>45</v>
      </c>
      <c r="H66" s="128">
        <f t="shared" si="36"/>
        <v>13.61888888888889</v>
      </c>
      <c r="I66" s="129">
        <f>SUMIF(Takings!$B:$B,'2008'!$B66,Takings!I:I)</f>
        <v>42.43</v>
      </c>
      <c r="J66" s="130">
        <f>SUMIF(Takings!$B:$B,'2008'!$B66,Takings!J:J)</f>
        <v>2</v>
      </c>
      <c r="K66" s="130">
        <f t="shared" si="37"/>
        <v>47</v>
      </c>
      <c r="L66" s="129">
        <f t="shared" si="38"/>
        <v>21.215</v>
      </c>
      <c r="M66" s="128">
        <f t="shared" si="39"/>
        <v>13.942127659574467</v>
      </c>
      <c r="N66" s="127" t="str">
        <f>IF(VLOOKUP($B66,Takings!$B:$P,13,0)=0,"",VLOOKUP($B66,Takings!$B:$P,13,0))</f>
        <v/>
      </c>
      <c r="O66" s="126">
        <f>IF(VLOOKUP($B66,Takings!$B:$P,14,0)=0,"",VLOOKUP($B66,Takings!$B:$P,14,0))</f>
        <v>-5</v>
      </c>
      <c r="P66" s="125" t="str">
        <f>IF(VLOOKUP($B66,Takings!$B:$P,15,0)=0,"",VLOOKUP($B66,Takings!$B:$P,15,0))</f>
        <v/>
      </c>
    </row>
    <row r="67" spans="1:16" s="113" customFormat="1" x14ac:dyDescent="0.35">
      <c r="A67" s="133">
        <v>25</v>
      </c>
      <c r="B67" s="132">
        <v>39519</v>
      </c>
      <c r="C67" s="129">
        <f>SUMIF(Takings!$B:$B,'2008'!$B67,Takings!C:C)</f>
        <v>1290.99</v>
      </c>
      <c r="D67" s="119">
        <f>SUMIF(Takings!$B:$B,'2008'!$B67,Takings!D:D)</f>
        <v>0</v>
      </c>
      <c r="E67" s="119">
        <f>SUMIF(Takings!$B:$B,'2008'!$B67,Takings!E:E)</f>
        <v>0</v>
      </c>
      <c r="F67" s="128">
        <f>SUMIF(Takings!$B:$B,'2008'!$B67,Takings!F:F)</f>
        <v>391.5</v>
      </c>
      <c r="G67" s="131">
        <f>SUMIF(Takings!$B:$B,'2008'!$B67,Takings!G:G)</f>
        <v>27</v>
      </c>
      <c r="H67" s="128">
        <f t="shared" si="36"/>
        <v>14.5</v>
      </c>
      <c r="I67" s="129">
        <f>SUMIF(Takings!$B:$B,'2008'!$B67,Takings!I:I)</f>
        <v>899.49</v>
      </c>
      <c r="J67" s="130">
        <f>SUMIF(Takings!$B:$B,'2008'!$B67,Takings!J:J)</f>
        <v>10</v>
      </c>
      <c r="K67" s="130">
        <f t="shared" si="37"/>
        <v>37</v>
      </c>
      <c r="L67" s="129">
        <f t="shared" si="38"/>
        <v>89.948999999999998</v>
      </c>
      <c r="M67" s="128">
        <f t="shared" si="39"/>
        <v>34.891621621621624</v>
      </c>
      <c r="N67" s="127" t="str">
        <f>IF(VLOOKUP($B67,Takings!$B:$P,13,0)=0,"",VLOOKUP($B67,Takings!$B:$P,13,0))</f>
        <v/>
      </c>
      <c r="O67" s="126">
        <f>IF(VLOOKUP($B67,Takings!$B:$P,14,0)=0,"",VLOOKUP($B67,Takings!$B:$P,14,0))</f>
        <v>-1.3</v>
      </c>
      <c r="P67" s="125" t="str">
        <f>IF(VLOOKUP($B67,Takings!$B:$P,15,0)=0,"",VLOOKUP($B67,Takings!$B:$P,15,0))</f>
        <v/>
      </c>
    </row>
    <row r="68" spans="1:16" s="113" customFormat="1" x14ac:dyDescent="0.35">
      <c r="A68" s="133">
        <v>25</v>
      </c>
      <c r="B68" s="132">
        <v>39520</v>
      </c>
      <c r="C68" s="129">
        <f>SUMIF(Takings!$B:$B,'2008'!$B68,Takings!C:C)</f>
        <v>1106.0999999999999</v>
      </c>
      <c r="D68" s="119">
        <f>SUMIF(Takings!$B:$B,'2008'!$B68,Takings!D:D)</f>
        <v>0</v>
      </c>
      <c r="E68" s="119">
        <f>SUMIF(Takings!$B:$B,'2008'!$B68,Takings!E:E)</f>
        <v>0</v>
      </c>
      <c r="F68" s="128">
        <f>SUMIF(Takings!$B:$B,'2008'!$B68,Takings!F:F)</f>
        <v>905.55</v>
      </c>
      <c r="G68" s="131">
        <f>SUMIF(Takings!$B:$B,'2008'!$B68,Takings!G:G)</f>
        <v>55</v>
      </c>
      <c r="H68" s="128">
        <f t="shared" si="36"/>
        <v>16.464545454545455</v>
      </c>
      <c r="I68" s="129">
        <f>SUMIF(Takings!$B:$B,'2008'!$B68,Takings!I:I)</f>
        <v>200.55</v>
      </c>
      <c r="J68" s="130">
        <f>SUMIF(Takings!$B:$B,'2008'!$B68,Takings!J:J)</f>
        <v>5</v>
      </c>
      <c r="K68" s="130">
        <f t="shared" si="37"/>
        <v>60</v>
      </c>
      <c r="L68" s="129">
        <f t="shared" si="38"/>
        <v>40.11</v>
      </c>
      <c r="M68" s="128">
        <f t="shared" si="39"/>
        <v>18.434999999999999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/>
      </c>
      <c r="P68" s="125" t="str">
        <f>IF(VLOOKUP($B68,Takings!$B:$P,15,0)=0,"",VLOOKUP($B68,Takings!$B:$P,15,0))</f>
        <v/>
      </c>
    </row>
    <row r="69" spans="1:16" s="113" customFormat="1" x14ac:dyDescent="0.35">
      <c r="A69" s="133">
        <v>25</v>
      </c>
      <c r="B69" s="132">
        <v>39521</v>
      </c>
      <c r="C69" s="129">
        <f>SUMIF(Takings!$B:$B,'2008'!$B69,Takings!C:C)</f>
        <v>1243.9100000000001</v>
      </c>
      <c r="D69" s="119">
        <f>SUMIF(Takings!$B:$B,'2008'!$B69,Takings!D:D)</f>
        <v>0</v>
      </c>
      <c r="E69" s="119">
        <f>SUMIF(Takings!$B:$B,'2008'!$B69,Takings!E:E)</f>
        <v>0</v>
      </c>
      <c r="F69" s="128">
        <f>SUMIF(Takings!$B:$B,'2008'!$B69,Takings!F:F)</f>
        <v>697.95</v>
      </c>
      <c r="G69" s="131">
        <f>SUMIF(Takings!$B:$B,'2008'!$B69,Takings!G:G)</f>
        <v>39</v>
      </c>
      <c r="H69" s="128">
        <f t="shared" si="36"/>
        <v>17.896153846153847</v>
      </c>
      <c r="I69" s="129">
        <f>SUMIF(Takings!$B:$B,'2008'!$B69,Takings!I:I)</f>
        <v>545.96</v>
      </c>
      <c r="J69" s="130">
        <f>SUMIF(Takings!$B:$B,'2008'!$B69,Takings!J:J)</f>
        <v>8</v>
      </c>
      <c r="K69" s="130">
        <f t="shared" si="37"/>
        <v>47</v>
      </c>
      <c r="L69" s="129">
        <f t="shared" si="38"/>
        <v>68.245000000000005</v>
      </c>
      <c r="M69" s="128">
        <f t="shared" si="39"/>
        <v>26.466170212765959</v>
      </c>
      <c r="N69" s="127" t="str">
        <f>IF(VLOOKUP($B69,Takings!$B:$P,13,0)=0,"",VLOOKUP($B69,Takings!$B:$P,13,0))</f>
        <v/>
      </c>
      <c r="O69" s="126" t="str">
        <f>IF(VLOOKUP($B69,Takings!$B:$P,14,0)=0,"",VLOOKUP($B69,Takings!$B:$P,14,0))</f>
        <v/>
      </c>
      <c r="P69" s="125" t="str">
        <f>IF(VLOOKUP($B69,Takings!$B:$P,15,0)=0,"",VLOOKUP($B69,Takings!$B:$P,15,0))</f>
        <v/>
      </c>
    </row>
    <row r="70" spans="1:16" s="113" customFormat="1" x14ac:dyDescent="0.35">
      <c r="A70" s="133">
        <v>25</v>
      </c>
      <c r="B70" s="132">
        <v>39522</v>
      </c>
      <c r="C70" s="129">
        <f>SUMIF(Takings!$B:$B,'2008'!$B70,Takings!C:C)</f>
        <v>1052.83</v>
      </c>
      <c r="D70" s="119">
        <f>SUMIF(Takings!$B:$B,'2008'!$B70,Takings!D:D)</f>
        <v>0</v>
      </c>
      <c r="E70" s="119">
        <f>SUMIF(Takings!$B:$B,'2008'!$B70,Takings!E:E)</f>
        <v>0</v>
      </c>
      <c r="F70" s="128">
        <f>SUMIF(Takings!$B:$B,'2008'!$B70,Takings!F:F)</f>
        <v>773.1</v>
      </c>
      <c r="G70" s="131">
        <f>SUMIF(Takings!$B:$B,'2008'!$B70,Takings!G:G)</f>
        <v>30</v>
      </c>
      <c r="H70" s="128">
        <f t="shared" si="36"/>
        <v>25.77</v>
      </c>
      <c r="I70" s="129">
        <f>SUMIF(Takings!$B:$B,'2008'!$B70,Takings!I:I)</f>
        <v>279.73</v>
      </c>
      <c r="J70" s="130">
        <f>SUMIF(Takings!$B:$B,'2008'!$B70,Takings!J:J)</f>
        <v>6</v>
      </c>
      <c r="K70" s="130">
        <f t="shared" si="37"/>
        <v>36</v>
      </c>
      <c r="L70" s="129">
        <f t="shared" si="38"/>
        <v>46.62166666666667</v>
      </c>
      <c r="M70" s="128">
        <f t="shared" si="39"/>
        <v>29.245277777777776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39523</v>
      </c>
      <c r="C71" s="119">
        <f>SUM(C65:C70)</f>
        <v>5927.79</v>
      </c>
      <c r="D71" s="119">
        <f>VLOOKUP($B71,Takings!$B:$P,3,0)</f>
        <v>1472.5</v>
      </c>
      <c r="E71" s="122">
        <f>SUM(C71:D71)</f>
        <v>7400.29</v>
      </c>
      <c r="F71" s="118"/>
      <c r="G71" s="121">
        <f>SUM(G65:G70)</f>
        <v>222</v>
      </c>
      <c r="H71" s="118">
        <f>AVERAGE(H65:H70)</f>
        <v>17.959867262367265</v>
      </c>
      <c r="I71" s="119">
        <f>SUM(I65:I70)</f>
        <v>2039.5900000000001</v>
      </c>
      <c r="J71" s="120">
        <f>SUM(J65:J70)</f>
        <v>33</v>
      </c>
      <c r="K71" s="120">
        <f>SUM(G71,J71)</f>
        <v>255</v>
      </c>
      <c r="L71" s="119">
        <f>AVERAGE(L65:L70)</f>
        <v>50.309277777777787</v>
      </c>
      <c r="M71" s="118">
        <f>AVERAGE(M65:M70)</f>
        <v>23.941223354813783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33">
        <v>26</v>
      </c>
      <c r="B72" s="132">
        <v>39524</v>
      </c>
      <c r="C72" s="129">
        <f>SUMIF(Takings!$B:$B,'2008'!$B72,Takings!C:C)</f>
        <v>486.96</v>
      </c>
      <c r="D72" s="119">
        <f>SUMIF(Takings!$B:$B,'2008'!$B72,Takings!D:D)</f>
        <v>0</v>
      </c>
      <c r="E72" s="119">
        <f>SUMIF(Takings!$B:$B,'2008'!$B72,Takings!E:E)</f>
        <v>0</v>
      </c>
      <c r="F72" s="128">
        <f>SUMIF(Takings!$B:$B,'2008'!$B72,Takings!F:F)</f>
        <v>411.9</v>
      </c>
      <c r="G72" s="131">
        <f>SUMIF(Takings!$B:$B,'2008'!$B72,Takings!G:G)</f>
        <v>39</v>
      </c>
      <c r="H72" s="128">
        <f t="shared" ref="H72:H77" si="40">IFERROR(F72/G72,0)</f>
        <v>10.561538461538461</v>
      </c>
      <c r="I72" s="129">
        <f>SUMIF(Takings!$B:$B,'2008'!$B72,Takings!I:I)</f>
        <v>75.06</v>
      </c>
      <c r="J72" s="130">
        <f>SUMIF(Takings!$B:$B,'2008'!$B72,Takings!J:J)</f>
        <v>1</v>
      </c>
      <c r="K72" s="130">
        <f t="shared" ref="K72:K77" si="41">IFERROR(SUM(G72,J72),0)</f>
        <v>40</v>
      </c>
      <c r="L72" s="129">
        <f t="shared" ref="L72:L77" si="42">IFERROR(MEDIAN(I72/J72),0)</f>
        <v>75.06</v>
      </c>
      <c r="M72" s="128">
        <f t="shared" ref="M72:M77" si="43">IFERROR(SUM(F72,I72)/K72,0)</f>
        <v>12.173999999999999</v>
      </c>
      <c r="N72" s="127" t="str">
        <f>IF(VLOOKUP($B72,Takings!$B:$P,13,0)=0,"",VLOOKUP($B72,Takings!$B:$P,13,0))</f>
        <v/>
      </c>
      <c r="O72" s="126" t="str">
        <f>IF(VLOOKUP($B72,Takings!$B:$P,14,0)=0,"",VLOOKUP($B72,Takings!$B:$P,14,0))</f>
        <v/>
      </c>
      <c r="P72" s="125" t="str">
        <f>IF(VLOOKUP($B72,Takings!$B:$P,15,0)=0,"",VLOOKUP($B72,Takings!$B:$P,15,0))</f>
        <v/>
      </c>
    </row>
    <row r="73" spans="1:16" s="113" customFormat="1" x14ac:dyDescent="0.35">
      <c r="A73" s="133">
        <v>26</v>
      </c>
      <c r="B73" s="132">
        <v>39525</v>
      </c>
      <c r="C73" s="129">
        <f>SUMIF(Takings!$B:$B,'2008'!$B73,Takings!C:C)</f>
        <v>1336.27</v>
      </c>
      <c r="D73" s="119">
        <f>SUMIF(Takings!$B:$B,'2008'!$B73,Takings!D:D)</f>
        <v>0</v>
      </c>
      <c r="E73" s="119">
        <f>SUMIF(Takings!$B:$B,'2008'!$B73,Takings!E:E)</f>
        <v>0</v>
      </c>
      <c r="F73" s="128">
        <f>SUMIF(Takings!$B:$B,'2008'!$B73,Takings!F:F)</f>
        <v>1182.05</v>
      </c>
      <c r="G73" s="131">
        <f>SUMIF(Takings!$B:$B,'2008'!$B73,Takings!G:G)</f>
        <v>35</v>
      </c>
      <c r="H73" s="128">
        <f t="shared" si="40"/>
        <v>33.772857142857141</v>
      </c>
      <c r="I73" s="129">
        <f>SUMIF(Takings!$B:$B,'2008'!$B73,Takings!I:I)</f>
        <v>154.22</v>
      </c>
      <c r="J73" s="130">
        <f>SUMIF(Takings!$B:$B,'2008'!$B73,Takings!J:J)</f>
        <v>5</v>
      </c>
      <c r="K73" s="130">
        <f t="shared" si="41"/>
        <v>40</v>
      </c>
      <c r="L73" s="129">
        <f t="shared" si="42"/>
        <v>30.844000000000001</v>
      </c>
      <c r="M73" s="128">
        <f t="shared" si="43"/>
        <v>33.406750000000002</v>
      </c>
      <c r="N73" s="127" t="str">
        <f>IF(VLOOKUP($B73,Takings!$B:$P,13,0)=0,"",VLOOKUP($B73,Takings!$B:$P,13,0))</f>
        <v>$664 was the Exchange</v>
      </c>
      <c r="O73" s="126" t="str">
        <f>IF(VLOOKUP($B73,Takings!$B:$P,14,0)=0,"",VLOOKUP($B73,Takings!$B:$P,14,0))</f>
        <v/>
      </c>
      <c r="P73" s="125" t="str">
        <f>IF(VLOOKUP($B73,Takings!$B:$P,15,0)=0,"",VLOOKUP($B73,Takings!$B:$P,15,0))</f>
        <v/>
      </c>
    </row>
    <row r="74" spans="1:16" s="113" customFormat="1" x14ac:dyDescent="0.35">
      <c r="A74" s="133">
        <v>26</v>
      </c>
      <c r="B74" s="132">
        <v>39526</v>
      </c>
      <c r="C74" s="129">
        <f>SUMIF(Takings!$B:$B,'2008'!$B74,Takings!C:C)</f>
        <v>1186.9000000000001</v>
      </c>
      <c r="D74" s="119">
        <f>SUMIF(Takings!$B:$B,'2008'!$B74,Takings!D:D)</f>
        <v>0</v>
      </c>
      <c r="E74" s="119">
        <f>SUMIF(Takings!$B:$B,'2008'!$B74,Takings!E:E)</f>
        <v>0</v>
      </c>
      <c r="F74" s="128">
        <f>SUMIF(Takings!$B:$B,'2008'!$B74,Takings!F:F)</f>
        <v>743.45</v>
      </c>
      <c r="G74" s="131">
        <f>SUMIF(Takings!$B:$B,'2008'!$B74,Takings!G:G)</f>
        <v>45</v>
      </c>
      <c r="H74" s="128">
        <f t="shared" si="40"/>
        <v>16.521111111111111</v>
      </c>
      <c r="I74" s="129">
        <f>SUMIF(Takings!$B:$B,'2008'!$B74,Takings!I:I)</f>
        <v>443.45</v>
      </c>
      <c r="J74" s="130">
        <f>SUMIF(Takings!$B:$B,'2008'!$B74,Takings!J:J)</f>
        <v>7</v>
      </c>
      <c r="K74" s="130">
        <f t="shared" si="41"/>
        <v>52</v>
      </c>
      <c r="L74" s="129">
        <f t="shared" si="42"/>
        <v>63.35</v>
      </c>
      <c r="M74" s="128">
        <f t="shared" si="43"/>
        <v>22.825000000000003</v>
      </c>
      <c r="N74" s="127" t="str">
        <f>IF(VLOOKUP($B74,Takings!$B:$P,13,0)=0,"",VLOOKUP($B74,Takings!$B:$P,13,0))</f>
        <v/>
      </c>
      <c r="O74" s="126" t="str">
        <f>IF(VLOOKUP($B74,Takings!$B:$P,14,0)=0,"",VLOOKUP($B74,Takings!$B:$P,14,0))</f>
        <v/>
      </c>
      <c r="P74" s="125" t="str">
        <f>IF(VLOOKUP($B74,Takings!$B:$P,15,0)=0,"",VLOOKUP($B74,Takings!$B:$P,15,0))</f>
        <v/>
      </c>
    </row>
    <row r="75" spans="1:16" s="113" customFormat="1" ht="27" x14ac:dyDescent="0.35">
      <c r="A75" s="133">
        <v>26</v>
      </c>
      <c r="B75" s="132">
        <v>39527</v>
      </c>
      <c r="C75" s="129">
        <f>SUMIF(Takings!$B:$B,'2008'!$B75,Takings!C:C)</f>
        <v>2489.0500000000002</v>
      </c>
      <c r="D75" s="119">
        <f>SUMIF(Takings!$B:$B,'2008'!$B75,Takings!D:D)</f>
        <v>0</v>
      </c>
      <c r="E75" s="119">
        <f>SUMIF(Takings!$B:$B,'2008'!$B75,Takings!E:E)</f>
        <v>0</v>
      </c>
      <c r="F75" s="128">
        <f>SUMIF(Takings!$B:$B,'2008'!$B75,Takings!F:F)</f>
        <v>1428.1</v>
      </c>
      <c r="G75" s="131">
        <f>SUMIF(Takings!$B:$B,'2008'!$B75,Takings!G:G)</f>
        <v>77</v>
      </c>
      <c r="H75" s="128">
        <f t="shared" si="40"/>
        <v>18.546753246753244</v>
      </c>
      <c r="I75" s="129">
        <f>SUMIF(Takings!$B:$B,'2008'!$B75,Takings!I:I)</f>
        <v>1440.95</v>
      </c>
      <c r="J75" s="130">
        <f>SUMIF(Takings!$B:$B,'2008'!$B75,Takings!J:J)</f>
        <v>18</v>
      </c>
      <c r="K75" s="130">
        <f t="shared" si="41"/>
        <v>95</v>
      </c>
      <c r="L75" s="129">
        <f t="shared" si="42"/>
        <v>80.052777777777777</v>
      </c>
      <c r="M75" s="128">
        <f t="shared" si="43"/>
        <v>30.200526315789475</v>
      </c>
      <c r="N75" s="127" t="str">
        <f>IF(VLOOKUP($B75,Takings!$B:$P,13,0)=0,"",VLOOKUP($B75,Takings!$B:$P,13,0))</f>
        <v>Laidley Hotel cheque ($2453.56) not counted in day's takings</v>
      </c>
      <c r="O75" s="126" t="str">
        <f>IF(VLOOKUP($B75,Takings!$B:$P,14,0)=0,"",VLOOKUP($B75,Takings!$B:$P,14,0))</f>
        <v/>
      </c>
      <c r="P75" s="125" t="str">
        <f>IF(VLOOKUP($B75,Takings!$B:$P,15,0)=0,"",VLOOKUP($B75,Takings!$B:$P,15,0))</f>
        <v/>
      </c>
    </row>
    <row r="76" spans="1:16" s="113" customFormat="1" x14ac:dyDescent="0.35">
      <c r="A76" s="143">
        <v>26</v>
      </c>
      <c r="B76" s="187">
        <v>39528</v>
      </c>
      <c r="C76" s="138">
        <f>SUMIF(Takings!$B:$B,'2008'!$B76,Takings!C:C)</f>
        <v>0</v>
      </c>
      <c r="D76" s="119">
        <f>SUMIF(Takings!$B:$B,'2008'!$B76,Takings!D:D)</f>
        <v>0</v>
      </c>
      <c r="E76" s="119">
        <f>SUMIF(Takings!$B:$B,'2008'!$B76,Takings!E:E)</f>
        <v>0</v>
      </c>
      <c r="F76" s="140">
        <f>SUMIF(Takings!$B:$B,'2008'!$B76,Takings!F:F)</f>
        <v>0</v>
      </c>
      <c r="G76" s="141">
        <f>SUMIF(Takings!$B:$B,'2008'!$B76,Takings!G:G)</f>
        <v>0</v>
      </c>
      <c r="H76" s="140">
        <f t="shared" si="40"/>
        <v>0</v>
      </c>
      <c r="I76" s="138">
        <f>SUMIF(Takings!$B:$B,'2008'!$B76,Takings!I:I)</f>
        <v>0</v>
      </c>
      <c r="J76" s="139">
        <f>SUMIF(Takings!$B:$B,'2008'!$B76,Takings!J:J)</f>
        <v>0</v>
      </c>
      <c r="K76" s="139">
        <f t="shared" si="41"/>
        <v>0</v>
      </c>
      <c r="L76" s="138">
        <f t="shared" si="42"/>
        <v>0</v>
      </c>
      <c r="M76" s="140">
        <f t="shared" si="43"/>
        <v>0</v>
      </c>
      <c r="N76" s="137" t="str">
        <f>IF(VLOOKUP($B76,Takings!$B:$P,13,0)=0,"",VLOOKUP($B76,Takings!$B:$P,13,0))</f>
        <v>Good Friday</v>
      </c>
      <c r="O76" s="136" t="str">
        <f>IF(VLOOKUP($B76,Takings!$B:$P,14,0)=0,"",VLOOKUP($B76,Takings!$B:$P,14,0))</f>
        <v/>
      </c>
      <c r="P76" s="135" t="str">
        <f>IF(VLOOKUP($B76,Takings!$B:$P,15,0)=0,"",VLOOKUP($B76,Takings!$B:$P,15,0))</f>
        <v/>
      </c>
    </row>
    <row r="77" spans="1:16" s="113" customFormat="1" x14ac:dyDescent="0.35">
      <c r="A77" s="133">
        <v>26</v>
      </c>
      <c r="B77" s="132">
        <v>39529</v>
      </c>
      <c r="C77" s="129">
        <f>SUMIF(Takings!$B:$B,'2008'!$B77,Takings!C:C)</f>
        <v>1302.77</v>
      </c>
      <c r="D77" s="119">
        <f>SUMIF(Takings!$B:$B,'2008'!$B77,Takings!D:D)</f>
        <v>0</v>
      </c>
      <c r="E77" s="119">
        <f>SUMIF(Takings!$B:$B,'2008'!$B77,Takings!E:E)</f>
        <v>0</v>
      </c>
      <c r="F77" s="128">
        <f>SUMIF(Takings!$B:$B,'2008'!$B77,Takings!F:F)</f>
        <v>558.20000000000005</v>
      </c>
      <c r="G77" s="131">
        <f>SUMIF(Takings!$B:$B,'2008'!$B77,Takings!G:G)</f>
        <v>28</v>
      </c>
      <c r="H77" s="128">
        <f t="shared" si="40"/>
        <v>19.935714285714287</v>
      </c>
      <c r="I77" s="129">
        <f>SUMIF(Takings!$B:$B,'2008'!$B77,Takings!I:I)</f>
        <v>744.57</v>
      </c>
      <c r="J77" s="130">
        <f>SUMIF(Takings!$B:$B,'2008'!$B77,Takings!J:J)</f>
        <v>4</v>
      </c>
      <c r="K77" s="130">
        <f t="shared" si="41"/>
        <v>32</v>
      </c>
      <c r="L77" s="129">
        <f t="shared" si="42"/>
        <v>186.14250000000001</v>
      </c>
      <c r="M77" s="128">
        <f t="shared" si="43"/>
        <v>40.711562499999999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x14ac:dyDescent="0.35">
      <c r="A78" s="124"/>
      <c r="B78" s="123">
        <v>39530</v>
      </c>
      <c r="C78" s="119">
        <f>SUM(C72:C77)</f>
        <v>6801.9500000000007</v>
      </c>
      <c r="D78" s="119">
        <f>VLOOKUP($B78,Takings!$B:$P,3,0)</f>
        <v>2029.21</v>
      </c>
      <c r="E78" s="122">
        <f>SUM(C78:D78)</f>
        <v>8831.16</v>
      </c>
      <c r="F78" s="118"/>
      <c r="G78" s="121">
        <f>SUM(G72:G77)</f>
        <v>224</v>
      </c>
      <c r="H78" s="118">
        <f>AVERAGE(H72:H77)</f>
        <v>16.55632904132904</v>
      </c>
      <c r="I78" s="119">
        <f>SUM(I72:I77)</f>
        <v>2858.2500000000005</v>
      </c>
      <c r="J78" s="120">
        <f>SUM(J72:J77)</f>
        <v>35</v>
      </c>
      <c r="K78" s="120">
        <f>SUM(G78,J78)</f>
        <v>259</v>
      </c>
      <c r="L78" s="119">
        <f>AVERAGE(L72:L77)</f>
        <v>72.574879629629621</v>
      </c>
      <c r="M78" s="118">
        <f>AVERAGE(M72:M77)</f>
        <v>23.21963980263158</v>
      </c>
      <c r="N78" s="117" t="str">
        <f>IF(VLOOKUP($B78,Takings!$B:$P,13,0)=0,"",VLOOKUP($B78,Takings!$B:$P,13,0))</f>
        <v/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43">
        <v>27</v>
      </c>
      <c r="B79" s="187">
        <v>39531</v>
      </c>
      <c r="C79" s="138">
        <f>SUMIF(Takings!$B:$B,'2008'!$B79,Takings!C:C)</f>
        <v>0</v>
      </c>
      <c r="D79" s="119">
        <f>SUMIF(Takings!$B:$B,'2008'!$B79,Takings!D:D)</f>
        <v>0</v>
      </c>
      <c r="E79" s="119">
        <f>SUMIF(Takings!$B:$B,'2008'!$B79,Takings!E:E)</f>
        <v>0</v>
      </c>
      <c r="F79" s="140">
        <f>SUMIF(Takings!$B:$B,'2008'!$B79,Takings!F:F)</f>
        <v>0</v>
      </c>
      <c r="G79" s="141">
        <f>SUMIF(Takings!$B:$B,'2008'!$B79,Takings!G:G)</f>
        <v>0</v>
      </c>
      <c r="H79" s="140">
        <f t="shared" ref="H79:H84" si="44">IFERROR(F79/G79,0)</f>
        <v>0</v>
      </c>
      <c r="I79" s="138">
        <f>SUMIF(Takings!$B:$B,'2008'!$B79,Takings!I:I)</f>
        <v>0</v>
      </c>
      <c r="J79" s="139">
        <f>SUMIF(Takings!$B:$B,'2008'!$B79,Takings!J:J)</f>
        <v>0</v>
      </c>
      <c r="K79" s="139">
        <f t="shared" ref="K79:K84" si="45">IFERROR(SUM(G79,J79),0)</f>
        <v>0</v>
      </c>
      <c r="L79" s="138">
        <f t="shared" ref="L79:L84" si="46">IFERROR(MEDIAN(I79/J79),0)</f>
        <v>0</v>
      </c>
      <c r="M79" s="140">
        <f t="shared" ref="M79:M84" si="47">IFERROR(SUM(F79,I79)/K79,0)</f>
        <v>0</v>
      </c>
      <c r="N79" s="137" t="str">
        <f>IF(VLOOKUP($B79,Takings!$B:$P,13,0)=0,"",VLOOKUP($B79,Takings!$B:$P,13,0))</f>
        <v>Easter Monday</v>
      </c>
      <c r="O79" s="136" t="str">
        <f>IF(VLOOKUP($B79,Takings!$B:$P,14,0)=0,"",VLOOKUP($B79,Takings!$B:$P,14,0))</f>
        <v/>
      </c>
      <c r="P79" s="135" t="str">
        <f>IF(VLOOKUP($B79,Takings!$B:$P,15,0)=0,"",VLOOKUP($B79,Takings!$B:$P,15,0))</f>
        <v/>
      </c>
    </row>
    <row r="80" spans="1:16" s="113" customFormat="1" x14ac:dyDescent="0.35">
      <c r="A80" s="133">
        <v>27</v>
      </c>
      <c r="B80" s="132">
        <v>39532</v>
      </c>
      <c r="C80" s="129">
        <f>SUMIF(Takings!$B:$B,'2008'!$B80,Takings!C:C)</f>
        <v>614.14</v>
      </c>
      <c r="D80" s="119">
        <f>SUMIF(Takings!$B:$B,'2008'!$B80,Takings!D:D)</f>
        <v>0</v>
      </c>
      <c r="E80" s="119">
        <f>SUMIF(Takings!$B:$B,'2008'!$B80,Takings!E:E)</f>
        <v>0</v>
      </c>
      <c r="F80" s="128">
        <f>SUMIF(Takings!$B:$B,'2008'!$B80,Takings!F:F)</f>
        <v>463.45</v>
      </c>
      <c r="G80" s="131">
        <f>SUMIF(Takings!$B:$B,'2008'!$B80,Takings!G:G)</f>
        <v>33</v>
      </c>
      <c r="H80" s="128">
        <f t="shared" si="44"/>
        <v>14.043939393939393</v>
      </c>
      <c r="I80" s="129">
        <f>SUMIF(Takings!$B:$B,'2008'!$B80,Takings!I:I)</f>
        <v>150.69</v>
      </c>
      <c r="J80" s="130">
        <f>SUMIF(Takings!$B:$B,'2008'!$B80,Takings!J:J)</f>
        <v>4</v>
      </c>
      <c r="K80" s="130">
        <f t="shared" si="45"/>
        <v>37</v>
      </c>
      <c r="L80" s="129">
        <f t="shared" si="46"/>
        <v>37.672499999999999</v>
      </c>
      <c r="M80" s="128">
        <f t="shared" si="47"/>
        <v>16.598378378378378</v>
      </c>
      <c r="N80" s="127" t="str">
        <f>IF(VLOOKUP($B80,Takings!$B:$P,13,0)=0,"",VLOOKUP($B80,Takings!$B:$P,13,0))</f>
        <v/>
      </c>
      <c r="O80" s="126">
        <f>IF(VLOOKUP($B80,Takings!$B:$P,14,0)=0,"",VLOOKUP($B80,Takings!$B:$P,14,0))</f>
        <v>-0.95</v>
      </c>
      <c r="P80" s="125" t="str">
        <f>IF(VLOOKUP($B80,Takings!$B:$P,15,0)=0,"",VLOOKUP($B80,Takings!$B:$P,15,0))</f>
        <v/>
      </c>
    </row>
    <row r="81" spans="1:16" s="113" customFormat="1" x14ac:dyDescent="0.35">
      <c r="A81" s="133">
        <v>27</v>
      </c>
      <c r="B81" s="132">
        <v>39533</v>
      </c>
      <c r="C81" s="129">
        <f>SUMIF(Takings!$B:$B,'2008'!$B81,Takings!C:C)</f>
        <v>754.69</v>
      </c>
      <c r="D81" s="119">
        <f>SUMIF(Takings!$B:$B,'2008'!$B81,Takings!D:D)</f>
        <v>0</v>
      </c>
      <c r="E81" s="119">
        <f>SUMIF(Takings!$B:$B,'2008'!$B81,Takings!E:E)</f>
        <v>0</v>
      </c>
      <c r="F81" s="128">
        <f>SUMIF(Takings!$B:$B,'2008'!$B81,Takings!F:F)</f>
        <v>681.95</v>
      </c>
      <c r="G81" s="131">
        <f>SUMIF(Takings!$B:$B,'2008'!$B81,Takings!G:G)</f>
        <v>48</v>
      </c>
      <c r="H81" s="128">
        <f t="shared" si="44"/>
        <v>14.207291666666668</v>
      </c>
      <c r="I81" s="129">
        <f>SUMIF(Takings!$B:$B,'2008'!$B81,Takings!I:I)</f>
        <v>72.739999999999995</v>
      </c>
      <c r="J81" s="130">
        <f>SUMIF(Takings!$B:$B,'2008'!$B81,Takings!J:J)</f>
        <v>2</v>
      </c>
      <c r="K81" s="130">
        <f t="shared" si="45"/>
        <v>50</v>
      </c>
      <c r="L81" s="129">
        <f t="shared" si="46"/>
        <v>36.369999999999997</v>
      </c>
      <c r="M81" s="128">
        <f t="shared" si="47"/>
        <v>15.093800000000002</v>
      </c>
      <c r="N81" s="127" t="str">
        <f>IF(VLOOKUP($B81,Takings!$B:$P,13,0)=0,"",VLOOKUP($B81,Takings!$B:$P,13,0))</f>
        <v/>
      </c>
      <c r="O81" s="126">
        <f>IF(VLOOKUP($B81,Takings!$B:$P,14,0)=0,"",VLOOKUP($B81,Takings!$B:$P,14,0))</f>
        <v>0.65</v>
      </c>
      <c r="P81" s="125" t="str">
        <f>IF(VLOOKUP($B81,Takings!$B:$P,15,0)=0,"",VLOOKUP($B81,Takings!$B:$P,15,0))</f>
        <v/>
      </c>
    </row>
    <row r="82" spans="1:16" s="113" customFormat="1" x14ac:dyDescent="0.35">
      <c r="A82" s="133">
        <v>27</v>
      </c>
      <c r="B82" s="132">
        <v>39534</v>
      </c>
      <c r="C82" s="129">
        <f>SUMIF(Takings!$B:$B,'2008'!$B82,Takings!C:C)</f>
        <v>835.38</v>
      </c>
      <c r="D82" s="119">
        <f>SUMIF(Takings!$B:$B,'2008'!$B82,Takings!D:D)</f>
        <v>0</v>
      </c>
      <c r="E82" s="119">
        <f>SUMIF(Takings!$B:$B,'2008'!$B82,Takings!E:E)</f>
        <v>0</v>
      </c>
      <c r="F82" s="128">
        <f>SUMIF(Takings!$B:$B,'2008'!$B82,Takings!F:F)</f>
        <v>722.65</v>
      </c>
      <c r="G82" s="131">
        <f>SUMIF(Takings!$B:$B,'2008'!$B82,Takings!G:G)</f>
        <v>45</v>
      </c>
      <c r="H82" s="128">
        <f t="shared" si="44"/>
        <v>16.058888888888887</v>
      </c>
      <c r="I82" s="129">
        <f>SUMIF(Takings!$B:$B,'2008'!$B82,Takings!I:I)</f>
        <v>112.73</v>
      </c>
      <c r="J82" s="130">
        <f>SUMIF(Takings!$B:$B,'2008'!$B82,Takings!J:J)</f>
        <v>3</v>
      </c>
      <c r="K82" s="130">
        <f t="shared" si="45"/>
        <v>48</v>
      </c>
      <c r="L82" s="129">
        <f t="shared" si="46"/>
        <v>37.576666666666668</v>
      </c>
      <c r="M82" s="128">
        <f t="shared" si="47"/>
        <v>17.403749999999999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x14ac:dyDescent="0.35">
      <c r="A83" s="133">
        <v>27</v>
      </c>
      <c r="B83" s="132">
        <v>39535</v>
      </c>
      <c r="C83" s="129">
        <f>SUMIF(Takings!$B:$B,'2008'!$B83,Takings!C:C)</f>
        <v>970.98</v>
      </c>
      <c r="D83" s="119">
        <f>SUMIF(Takings!$B:$B,'2008'!$B83,Takings!D:D)</f>
        <v>0</v>
      </c>
      <c r="E83" s="119">
        <f>SUMIF(Takings!$B:$B,'2008'!$B83,Takings!E:E)</f>
        <v>0</v>
      </c>
      <c r="F83" s="128">
        <f>SUMIF(Takings!$B:$B,'2008'!$B83,Takings!F:F)</f>
        <v>849.1</v>
      </c>
      <c r="G83" s="131">
        <f>SUMIF(Takings!$B:$B,'2008'!$B83,Takings!G:G)</f>
        <v>51</v>
      </c>
      <c r="H83" s="128">
        <f t="shared" si="44"/>
        <v>16.649019607843137</v>
      </c>
      <c r="I83" s="129">
        <f>SUMIF(Takings!$B:$B,'2008'!$B83,Takings!I:I)</f>
        <v>121.88</v>
      </c>
      <c r="J83" s="130">
        <f>SUMIF(Takings!$B:$B,'2008'!$B83,Takings!J:J)</f>
        <v>4</v>
      </c>
      <c r="K83" s="130">
        <f t="shared" si="45"/>
        <v>55</v>
      </c>
      <c r="L83" s="129">
        <f t="shared" si="46"/>
        <v>30.47</v>
      </c>
      <c r="M83" s="128">
        <f t="shared" si="47"/>
        <v>17.654181818181819</v>
      </c>
      <c r="N83" s="127" t="str">
        <f>IF(VLOOKUP($B83,Takings!$B:$P,13,0)=0,"",VLOOKUP($B83,Takings!$B:$P,13,0))</f>
        <v/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33">
        <v>27</v>
      </c>
      <c r="B84" s="132">
        <v>39536</v>
      </c>
      <c r="C84" s="129">
        <f>SUMIF(Takings!$B:$B,'2008'!$B84,Takings!C:C)</f>
        <v>946.88</v>
      </c>
      <c r="D84" s="119">
        <f>SUMIF(Takings!$B:$B,'2008'!$B84,Takings!D:D)</f>
        <v>0</v>
      </c>
      <c r="E84" s="119">
        <f>SUMIF(Takings!$B:$B,'2008'!$B84,Takings!E:E)</f>
        <v>0</v>
      </c>
      <c r="F84" s="128">
        <f>SUMIF(Takings!$B:$B,'2008'!$B84,Takings!F:F)</f>
        <v>693.85</v>
      </c>
      <c r="G84" s="131">
        <f>SUMIF(Takings!$B:$B,'2008'!$B84,Takings!G:G)</f>
        <v>43</v>
      </c>
      <c r="H84" s="128">
        <f t="shared" si="44"/>
        <v>16.136046511627907</v>
      </c>
      <c r="I84" s="129">
        <f>SUMIF(Takings!$B:$B,'2008'!$B84,Takings!I:I)</f>
        <v>253.03</v>
      </c>
      <c r="J84" s="130">
        <f>SUMIF(Takings!$B:$B,'2008'!$B84,Takings!J:J)</f>
        <v>6</v>
      </c>
      <c r="K84" s="130">
        <f t="shared" si="45"/>
        <v>49</v>
      </c>
      <c r="L84" s="129">
        <f t="shared" si="46"/>
        <v>42.171666666666667</v>
      </c>
      <c r="M84" s="128">
        <f t="shared" si="47"/>
        <v>19.324081632653062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39537</v>
      </c>
      <c r="C85" s="119">
        <f>SUM(C79:C84)</f>
        <v>4122.07</v>
      </c>
      <c r="D85" s="119">
        <f>VLOOKUP($B85,Takings!$B:$P,3,0)</f>
        <v>1596.3</v>
      </c>
      <c r="E85" s="122">
        <f>SUM(C85:D85)</f>
        <v>5718.37</v>
      </c>
      <c r="F85" s="118"/>
      <c r="G85" s="121">
        <f>SUM(G79:G84)</f>
        <v>220</v>
      </c>
      <c r="H85" s="118">
        <f>AVERAGE(H79:H84)</f>
        <v>12.849197678160998</v>
      </c>
      <c r="I85" s="119">
        <f>SUM(I79:I84)</f>
        <v>711.07</v>
      </c>
      <c r="J85" s="120">
        <f>SUM(J79:J84)</f>
        <v>19</v>
      </c>
      <c r="K85" s="120">
        <f>SUM(G85,J85)</f>
        <v>239</v>
      </c>
      <c r="L85" s="119">
        <f>AVERAGE(L79:L84)</f>
        <v>30.710138888888888</v>
      </c>
      <c r="M85" s="118">
        <f>AVERAGE(M79:M84)</f>
        <v>14.34569863820221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33">
        <v>28</v>
      </c>
      <c r="B86" s="132">
        <v>39538</v>
      </c>
      <c r="C86" s="129">
        <f>SUMIF(Takings!$B:$B,'2008'!$B86,Takings!C:C)</f>
        <v>1097.3599999999999</v>
      </c>
      <c r="D86" s="119">
        <f>SUMIF(Takings!$B:$B,'2008'!$B86,Takings!D:D)</f>
        <v>0</v>
      </c>
      <c r="E86" s="119">
        <f>SUMIF(Takings!$B:$B,'2008'!$B86,Takings!E:E)</f>
        <v>0</v>
      </c>
      <c r="F86" s="128">
        <f>SUMIF(Takings!$B:$B,'2008'!$B86,Takings!F:F)</f>
        <v>343.3</v>
      </c>
      <c r="G86" s="131">
        <f>SUMIF(Takings!$B:$B,'2008'!$B86,Takings!G:G)</f>
        <v>31</v>
      </c>
      <c r="H86" s="128">
        <f t="shared" ref="H86:H91" si="48">IFERROR(F86/G86,0)</f>
        <v>11.074193548387097</v>
      </c>
      <c r="I86" s="129">
        <f>SUMIF(Takings!$B:$B,'2008'!$B86,Takings!I:I)</f>
        <v>754.06</v>
      </c>
      <c r="J86" s="130">
        <f>SUMIF(Takings!$B:$B,'2008'!$B86,Takings!J:J)</f>
        <v>4</v>
      </c>
      <c r="K86" s="130">
        <f t="shared" ref="K86:K91" si="49">IFERROR(SUM(G86,J86),0)</f>
        <v>35</v>
      </c>
      <c r="L86" s="129">
        <f t="shared" ref="L86:L91" si="50">IFERROR(MEDIAN(I86/J86),0)</f>
        <v>188.51499999999999</v>
      </c>
      <c r="M86" s="128">
        <f t="shared" ref="M86:M91" si="51">IFERROR(SUM(F86,I86)/K86,0)</f>
        <v>31.353142857142853</v>
      </c>
      <c r="N86" s="127" t="str">
        <f>IF(VLOOKUP($B86,Takings!$B:$P,13,0)=0,"",VLOOKUP($B86,Takings!$B:$P,13,0))</f>
        <v/>
      </c>
      <c r="O86" s="126" t="str">
        <f>IF(VLOOKUP($B86,Takings!$B:$P,14,0)=0,"",VLOOKUP($B86,Takings!$B:$P,14,0))</f>
        <v/>
      </c>
      <c r="P86" s="125" t="str">
        <f>IF(VLOOKUP($B86,Takings!$B:$P,15,0)=0,"",VLOOKUP($B86,Takings!$B:$P,15,0))</f>
        <v/>
      </c>
    </row>
    <row r="87" spans="1:16" s="113" customFormat="1" x14ac:dyDescent="0.35">
      <c r="A87" s="133">
        <v>28</v>
      </c>
      <c r="B87" s="132">
        <v>39539</v>
      </c>
      <c r="C87" s="129">
        <f>SUMIF(Takings!$B:$B,'2008'!$B87,Takings!C:C)</f>
        <v>825.64</v>
      </c>
      <c r="D87" s="119">
        <f>SUMIF(Takings!$B:$B,'2008'!$B87,Takings!D:D)</f>
        <v>0</v>
      </c>
      <c r="E87" s="119">
        <f>SUMIF(Takings!$B:$B,'2008'!$B87,Takings!E:E)</f>
        <v>0</v>
      </c>
      <c r="F87" s="128">
        <f>SUMIF(Takings!$B:$B,'2008'!$B87,Takings!F:F)</f>
        <v>641.29999999999995</v>
      </c>
      <c r="G87" s="131">
        <f>SUMIF(Takings!$B:$B,'2008'!$B87,Takings!G:G)</f>
        <v>30</v>
      </c>
      <c r="H87" s="128">
        <f t="shared" si="48"/>
        <v>21.376666666666665</v>
      </c>
      <c r="I87" s="129">
        <f>SUMIF(Takings!$B:$B,'2008'!$B87,Takings!I:I)</f>
        <v>184.34</v>
      </c>
      <c r="J87" s="130">
        <f>SUMIF(Takings!$B:$B,'2008'!$B87,Takings!J:J)</f>
        <v>4</v>
      </c>
      <c r="K87" s="130">
        <f t="shared" si="49"/>
        <v>34</v>
      </c>
      <c r="L87" s="129">
        <f t="shared" si="50"/>
        <v>46.085000000000001</v>
      </c>
      <c r="M87" s="128">
        <f t="shared" si="51"/>
        <v>24.283529411764704</v>
      </c>
      <c r="N87" s="127" t="str">
        <f>IF(VLOOKUP($B87,Takings!$B:$P,13,0)=0,"",VLOOKUP($B87,Takings!$B:$P,13,0))</f>
        <v/>
      </c>
      <c r="O87" s="126" t="str">
        <f>IF(VLOOKUP($B87,Takings!$B:$P,14,0)=0,"",VLOOKUP($B87,Takings!$B:$P,14,0))</f>
        <v/>
      </c>
      <c r="P87" s="125" t="str">
        <f>IF(VLOOKUP($B87,Takings!$B:$P,15,0)=0,"",VLOOKUP($B87,Takings!$B:$P,15,0))</f>
        <v/>
      </c>
    </row>
    <row r="88" spans="1:16" s="113" customFormat="1" x14ac:dyDescent="0.35">
      <c r="A88" s="133">
        <v>28</v>
      </c>
      <c r="B88" s="132">
        <v>39540</v>
      </c>
      <c r="C88" s="129">
        <f>SUMIF(Takings!$B:$B,'2008'!$B88,Takings!C:C)</f>
        <v>755.52</v>
      </c>
      <c r="D88" s="119">
        <f>SUMIF(Takings!$B:$B,'2008'!$B88,Takings!D:D)</f>
        <v>0</v>
      </c>
      <c r="E88" s="119">
        <f>SUMIF(Takings!$B:$B,'2008'!$B88,Takings!E:E)</f>
        <v>0</v>
      </c>
      <c r="F88" s="128">
        <f>SUMIF(Takings!$B:$B,'2008'!$B88,Takings!F:F)</f>
        <v>642.4</v>
      </c>
      <c r="G88" s="131">
        <f>SUMIF(Takings!$B:$B,'2008'!$B88,Takings!G:G)</f>
        <v>42</v>
      </c>
      <c r="H88" s="128">
        <f t="shared" si="48"/>
        <v>15.295238095238094</v>
      </c>
      <c r="I88" s="129">
        <f>SUMIF(Takings!$B:$B,'2008'!$B88,Takings!I:I)</f>
        <v>113.12</v>
      </c>
      <c r="J88" s="130">
        <f>SUMIF(Takings!$B:$B,'2008'!$B88,Takings!J:J)</f>
        <v>3</v>
      </c>
      <c r="K88" s="130">
        <f t="shared" si="49"/>
        <v>45</v>
      </c>
      <c r="L88" s="129">
        <f t="shared" si="50"/>
        <v>37.706666666666671</v>
      </c>
      <c r="M88" s="128">
        <f t="shared" si="51"/>
        <v>16.789333333333332</v>
      </c>
      <c r="N88" s="127" t="str">
        <f>IF(VLOOKUP($B88,Takings!$B:$P,13,0)=0,"",VLOOKUP($B88,Takings!$B:$P,13,0))</f>
        <v/>
      </c>
      <c r="O88" s="126">
        <f>IF(VLOOKUP($B88,Takings!$B:$P,14,0)=0,"",VLOOKUP($B88,Takings!$B:$P,14,0))</f>
        <v>0.35</v>
      </c>
      <c r="P88" s="125" t="str">
        <f>IF(VLOOKUP($B88,Takings!$B:$P,15,0)=0,"",VLOOKUP($B88,Takings!$B:$P,15,0))</f>
        <v/>
      </c>
    </row>
    <row r="89" spans="1:16" s="113" customFormat="1" x14ac:dyDescent="0.35">
      <c r="A89" s="133">
        <v>28</v>
      </c>
      <c r="B89" s="132">
        <v>39541</v>
      </c>
      <c r="C89" s="129">
        <f>SUMIF(Takings!$B:$B,'2008'!$B89,Takings!C:C)</f>
        <v>756.22</v>
      </c>
      <c r="D89" s="119">
        <f>SUMIF(Takings!$B:$B,'2008'!$B89,Takings!D:D)</f>
        <v>0</v>
      </c>
      <c r="E89" s="119">
        <f>SUMIF(Takings!$B:$B,'2008'!$B89,Takings!E:E)</f>
        <v>0</v>
      </c>
      <c r="F89" s="128">
        <f>SUMIF(Takings!$B:$B,'2008'!$B89,Takings!F:F)</f>
        <v>663</v>
      </c>
      <c r="G89" s="131">
        <f>SUMIF(Takings!$B:$B,'2008'!$B89,Takings!G:G)</f>
        <v>49</v>
      </c>
      <c r="H89" s="128">
        <f t="shared" si="48"/>
        <v>13.530612244897959</v>
      </c>
      <c r="I89" s="129">
        <f>SUMIF(Takings!$B:$B,'2008'!$B89,Takings!I:I)</f>
        <v>93.22</v>
      </c>
      <c r="J89" s="130">
        <f>SUMIF(Takings!$B:$B,'2008'!$B89,Takings!J:J)</f>
        <v>2</v>
      </c>
      <c r="K89" s="130">
        <f t="shared" si="49"/>
        <v>51</v>
      </c>
      <c r="L89" s="129">
        <f t="shared" si="50"/>
        <v>46.61</v>
      </c>
      <c r="M89" s="128">
        <f t="shared" si="51"/>
        <v>14.827843137254902</v>
      </c>
      <c r="N89" s="127" t="str">
        <f>IF(VLOOKUP($B89,Takings!$B:$P,13,0)=0,"",VLOOKUP($B89,Takings!$B:$P,13,0))</f>
        <v/>
      </c>
      <c r="O89" s="126">
        <f>IF(VLOOKUP($B89,Takings!$B:$P,14,0)=0,"",VLOOKUP($B89,Takings!$B:$P,14,0))</f>
        <v>59.1</v>
      </c>
      <c r="P89" s="125" t="str">
        <f>IF(VLOOKUP($B89,Takings!$B:$P,15,0)=0,"",VLOOKUP($B89,Takings!$B:$P,15,0))</f>
        <v/>
      </c>
    </row>
    <row r="90" spans="1:16" s="113" customFormat="1" x14ac:dyDescent="0.35">
      <c r="A90" s="133">
        <v>28</v>
      </c>
      <c r="B90" s="132">
        <v>39542</v>
      </c>
      <c r="C90" s="129">
        <f>SUMIF(Takings!$B:$B,'2008'!$B90,Takings!C:C)</f>
        <v>1265.57</v>
      </c>
      <c r="D90" s="119">
        <f>SUMIF(Takings!$B:$B,'2008'!$B90,Takings!D:D)</f>
        <v>0</v>
      </c>
      <c r="E90" s="119">
        <f>SUMIF(Takings!$B:$B,'2008'!$B90,Takings!E:E)</f>
        <v>0</v>
      </c>
      <c r="F90" s="128">
        <f>SUMIF(Takings!$B:$B,'2008'!$B90,Takings!F:F)</f>
        <v>1036.3499999999999</v>
      </c>
      <c r="G90" s="131">
        <f>SUMIF(Takings!$B:$B,'2008'!$B90,Takings!G:G)</f>
        <v>53</v>
      </c>
      <c r="H90" s="128">
        <f t="shared" si="48"/>
        <v>19.55377358490566</v>
      </c>
      <c r="I90" s="129">
        <f>SUMIF(Takings!$B:$B,'2008'!$B90,Takings!I:I)</f>
        <v>229.22</v>
      </c>
      <c r="J90" s="130">
        <f>SUMIF(Takings!$B:$B,'2008'!$B90,Takings!J:J)</f>
        <v>5</v>
      </c>
      <c r="K90" s="130">
        <f t="shared" si="49"/>
        <v>58</v>
      </c>
      <c r="L90" s="129">
        <f t="shared" si="50"/>
        <v>45.844000000000001</v>
      </c>
      <c r="M90" s="128">
        <f t="shared" si="51"/>
        <v>21.820172413793102</v>
      </c>
      <c r="N90" s="127" t="str">
        <f>IF(VLOOKUP($B90,Takings!$B:$P,13,0)=0,"",VLOOKUP($B90,Takings!$B:$P,13,0))</f>
        <v/>
      </c>
      <c r="O90" s="126">
        <f>IF(VLOOKUP($B90,Takings!$B:$P,14,0)=0,"",VLOOKUP($B90,Takings!$B:$P,14,0))</f>
        <v>-14.95</v>
      </c>
      <c r="P90" s="125" t="str">
        <f>IF(VLOOKUP($B90,Takings!$B:$P,15,0)=0,"",VLOOKUP($B90,Takings!$B:$P,15,0))</f>
        <v/>
      </c>
    </row>
    <row r="91" spans="1:16" s="113" customFormat="1" x14ac:dyDescent="0.35">
      <c r="A91" s="133">
        <v>28</v>
      </c>
      <c r="B91" s="132">
        <v>39543</v>
      </c>
      <c r="C91" s="129">
        <f>SUMIF(Takings!$B:$B,'2008'!$B91,Takings!C:C)</f>
        <v>888.22</v>
      </c>
      <c r="D91" s="119">
        <f>SUMIF(Takings!$B:$B,'2008'!$B91,Takings!D:D)</f>
        <v>0</v>
      </c>
      <c r="E91" s="119">
        <f>SUMIF(Takings!$B:$B,'2008'!$B91,Takings!E:E)</f>
        <v>0</v>
      </c>
      <c r="F91" s="128">
        <f>SUMIF(Takings!$B:$B,'2008'!$B91,Takings!F:F)</f>
        <v>780.2</v>
      </c>
      <c r="G91" s="131">
        <f>SUMIF(Takings!$B:$B,'2008'!$B91,Takings!G:G)</f>
        <v>36</v>
      </c>
      <c r="H91" s="128">
        <f t="shared" si="48"/>
        <v>21.672222222222224</v>
      </c>
      <c r="I91" s="129">
        <f>SUMIF(Takings!$B:$B,'2008'!$B91,Takings!I:I)</f>
        <v>108.02</v>
      </c>
      <c r="J91" s="130">
        <f>SUMIF(Takings!$B:$B,'2008'!$B91,Takings!J:J)</f>
        <v>3</v>
      </c>
      <c r="K91" s="130">
        <f t="shared" si="49"/>
        <v>39</v>
      </c>
      <c r="L91" s="129">
        <f t="shared" si="50"/>
        <v>36.006666666666668</v>
      </c>
      <c r="M91" s="128">
        <f t="shared" si="51"/>
        <v>22.774871794871796</v>
      </c>
      <c r="N91" s="127" t="str">
        <f>IF(VLOOKUP($B91,Takings!$B:$P,13,0)=0,"",VLOOKUP($B91,Takings!$B:$P,13,0))</f>
        <v/>
      </c>
      <c r="O91" s="126" t="str">
        <f>IF(VLOOKUP($B91,Takings!$B:$P,14,0)=0,"",VLOOKUP($B91,Takings!$B:$P,14,0))</f>
        <v/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39544</v>
      </c>
      <c r="C92" s="119">
        <f>SUM(C86:C91)</f>
        <v>5588.53</v>
      </c>
      <c r="D92" s="119">
        <f>VLOOKUP($B92,Takings!$B:$P,3,0)</f>
        <v>1989.3</v>
      </c>
      <c r="E92" s="122">
        <f>SUM(C92:D92)</f>
        <v>7577.83</v>
      </c>
      <c r="F92" s="118"/>
      <c r="G92" s="121">
        <f>SUM(G86:G91)</f>
        <v>241</v>
      </c>
      <c r="H92" s="118">
        <f>AVERAGE(H86:H91)</f>
        <v>17.083784393719615</v>
      </c>
      <c r="I92" s="119">
        <f>SUM(I86:I91)</f>
        <v>1481.98</v>
      </c>
      <c r="J92" s="120">
        <f>SUM(J86:J91)</f>
        <v>21</v>
      </c>
      <c r="K92" s="120">
        <f>SUM(G92,J92)</f>
        <v>262</v>
      </c>
      <c r="L92" s="119">
        <f>AVERAGE(L86:L91)</f>
        <v>66.794555555555561</v>
      </c>
      <c r="M92" s="118">
        <f>AVERAGE(M86:M91)</f>
        <v>21.974815491360115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33">
        <v>29</v>
      </c>
      <c r="B93" s="132">
        <v>39545</v>
      </c>
      <c r="C93" s="129">
        <f>SUMIF(Takings!$B:$B,'2008'!$B93,Takings!C:C)</f>
        <v>636.20000000000005</v>
      </c>
      <c r="D93" s="119">
        <f>SUMIF(Takings!$B:$B,'2008'!$B93,Takings!D:D)</f>
        <v>0</v>
      </c>
      <c r="E93" s="119">
        <f>SUMIF(Takings!$B:$B,'2008'!$B93,Takings!E:E)</f>
        <v>0</v>
      </c>
      <c r="F93" s="128">
        <f>SUMIF(Takings!$B:$B,'2008'!$B93,Takings!F:F)</f>
        <v>564.35</v>
      </c>
      <c r="G93" s="131">
        <f>SUMIF(Takings!$B:$B,'2008'!$B93,Takings!G:G)</f>
        <v>36</v>
      </c>
      <c r="H93" s="128">
        <f t="shared" ref="H93:H98" si="52">IFERROR(F93/G93,0)</f>
        <v>15.676388888888889</v>
      </c>
      <c r="I93" s="129">
        <f>SUMIF(Takings!$B:$B,'2008'!$B93,Takings!I:I)</f>
        <v>71.849999999999994</v>
      </c>
      <c r="J93" s="130">
        <f>SUMIF(Takings!$B:$B,'2008'!$B93,Takings!J:J)</f>
        <v>3</v>
      </c>
      <c r="K93" s="130">
        <f t="shared" ref="K93:K98" si="53">IFERROR(SUM(G93,J93),0)</f>
        <v>39</v>
      </c>
      <c r="L93" s="129">
        <f t="shared" ref="L93:L98" si="54">IFERROR(MEDIAN(I93/J93),0)</f>
        <v>23.95</v>
      </c>
      <c r="M93" s="128">
        <f t="shared" ref="M93:M98" si="55">IFERROR(SUM(F93,I93)/K93,0)</f>
        <v>16.312820512820515</v>
      </c>
      <c r="N93" s="127" t="str">
        <f>IF(VLOOKUP($B93,Takings!$B:$P,13,0)=0,"",VLOOKUP($B93,Takings!$B:$P,13,0))</f>
        <v/>
      </c>
      <c r="O93" s="126">
        <f>IF(VLOOKUP($B93,Takings!$B:$P,14,0)=0,"",VLOOKUP($B93,Takings!$B:$P,14,0))</f>
        <v>-1.1499999999999999</v>
      </c>
      <c r="P93" s="125" t="str">
        <f>IF(VLOOKUP($B93,Takings!$B:$P,15,0)=0,"",VLOOKUP($B93,Takings!$B:$P,15,0))</f>
        <v/>
      </c>
    </row>
    <row r="94" spans="1:16" s="113" customFormat="1" x14ac:dyDescent="0.35">
      <c r="A94" s="133">
        <v>29</v>
      </c>
      <c r="B94" s="132">
        <v>39546</v>
      </c>
      <c r="C94" s="129">
        <f>SUMIF(Takings!$B:$B,'2008'!$B94,Takings!C:C)</f>
        <v>1082.0899999999999</v>
      </c>
      <c r="D94" s="119">
        <f>SUMIF(Takings!$B:$B,'2008'!$B94,Takings!D:D)</f>
        <v>0</v>
      </c>
      <c r="E94" s="119">
        <f>SUMIF(Takings!$B:$B,'2008'!$B94,Takings!E:E)</f>
        <v>0</v>
      </c>
      <c r="F94" s="128">
        <f>SUMIF(Takings!$B:$B,'2008'!$B94,Takings!F:F)</f>
        <v>386.25</v>
      </c>
      <c r="G94" s="131">
        <f>SUMIF(Takings!$B:$B,'2008'!$B94,Takings!G:G)</f>
        <v>29</v>
      </c>
      <c r="H94" s="128">
        <f t="shared" si="52"/>
        <v>13.318965517241379</v>
      </c>
      <c r="I94" s="129">
        <f>SUMIF(Takings!$B:$B,'2008'!$B94,Takings!I:I)</f>
        <v>695.84</v>
      </c>
      <c r="J94" s="130">
        <f>SUMIF(Takings!$B:$B,'2008'!$B94,Takings!J:J)</f>
        <v>5</v>
      </c>
      <c r="K94" s="130">
        <f t="shared" si="53"/>
        <v>34</v>
      </c>
      <c r="L94" s="129">
        <f t="shared" si="54"/>
        <v>139.16800000000001</v>
      </c>
      <c r="M94" s="128">
        <f t="shared" si="55"/>
        <v>31.826176470588241</v>
      </c>
      <c r="N94" s="127" t="str">
        <f>IF(VLOOKUP($B94,Takings!$B:$P,13,0)=0,"",VLOOKUP($B94,Takings!$B:$P,13,0))</f>
        <v/>
      </c>
      <c r="O94" s="126">
        <f>IF(VLOOKUP($B94,Takings!$B:$P,14,0)=0,"",VLOOKUP($B94,Takings!$B:$P,14,0))</f>
        <v>8</v>
      </c>
      <c r="P94" s="125" t="str">
        <f>IF(VLOOKUP($B94,Takings!$B:$P,15,0)=0,"",VLOOKUP($B94,Takings!$B:$P,15,0))</f>
        <v/>
      </c>
    </row>
    <row r="95" spans="1:16" s="113" customFormat="1" x14ac:dyDescent="0.35">
      <c r="A95" s="133">
        <v>29</v>
      </c>
      <c r="B95" s="132">
        <v>39547</v>
      </c>
      <c r="C95" s="129">
        <f>SUMIF(Takings!$B:$B,'2008'!$B95,Takings!C:C)</f>
        <v>1331.45</v>
      </c>
      <c r="D95" s="119">
        <f>SUMIF(Takings!$B:$B,'2008'!$B95,Takings!D:D)</f>
        <v>0</v>
      </c>
      <c r="E95" s="119">
        <f>SUMIF(Takings!$B:$B,'2008'!$B95,Takings!E:E)</f>
        <v>0</v>
      </c>
      <c r="F95" s="128">
        <f>SUMIF(Takings!$B:$B,'2008'!$B95,Takings!F:F)</f>
        <v>915.9</v>
      </c>
      <c r="G95" s="131">
        <f>SUMIF(Takings!$B:$B,'2008'!$B95,Takings!G:G)</f>
        <v>41</v>
      </c>
      <c r="H95" s="128">
        <f t="shared" si="52"/>
        <v>22.339024390243903</v>
      </c>
      <c r="I95" s="129">
        <f>SUMIF(Takings!$B:$B,'2008'!$B95,Takings!I:I)</f>
        <v>415.55</v>
      </c>
      <c r="J95" s="130">
        <f>SUMIF(Takings!$B:$B,'2008'!$B95,Takings!J:J)</f>
        <v>4</v>
      </c>
      <c r="K95" s="130">
        <f t="shared" si="53"/>
        <v>45</v>
      </c>
      <c r="L95" s="129">
        <f t="shared" si="54"/>
        <v>103.8875</v>
      </c>
      <c r="M95" s="128">
        <f t="shared" si="55"/>
        <v>29.587777777777777</v>
      </c>
      <c r="N95" s="127" t="str">
        <f>IF(VLOOKUP($B95,Takings!$B:$P,13,0)=0,"",VLOOKUP($B95,Takings!$B:$P,13,0))</f>
        <v/>
      </c>
      <c r="O95" s="126">
        <f>IF(VLOOKUP($B95,Takings!$B:$P,14,0)=0,"",VLOOKUP($B95,Takings!$B:$P,14,0))</f>
        <v>-3.05</v>
      </c>
      <c r="P95" s="125" t="str">
        <f>IF(VLOOKUP($B95,Takings!$B:$P,15,0)=0,"",VLOOKUP($B95,Takings!$B:$P,15,0))</f>
        <v/>
      </c>
    </row>
    <row r="96" spans="1:16" s="113" customFormat="1" x14ac:dyDescent="0.35">
      <c r="A96" s="133">
        <v>29</v>
      </c>
      <c r="B96" s="132">
        <v>39548</v>
      </c>
      <c r="C96" s="129">
        <f>SUMIF(Takings!$B:$B,'2008'!$B96,Takings!C:C)</f>
        <v>1530.34</v>
      </c>
      <c r="D96" s="119">
        <f>SUMIF(Takings!$B:$B,'2008'!$B96,Takings!D:D)</f>
        <v>0</v>
      </c>
      <c r="E96" s="119">
        <f>SUMIF(Takings!$B:$B,'2008'!$B96,Takings!E:E)</f>
        <v>0</v>
      </c>
      <c r="F96" s="128">
        <f>SUMIF(Takings!$B:$B,'2008'!$B96,Takings!F:F)</f>
        <v>602.35</v>
      </c>
      <c r="G96" s="131">
        <f>SUMIF(Takings!$B:$B,'2008'!$B96,Takings!G:G)</f>
        <v>45</v>
      </c>
      <c r="H96" s="128">
        <f t="shared" si="52"/>
        <v>13.385555555555555</v>
      </c>
      <c r="I96" s="129">
        <f>SUMIF(Takings!$B:$B,'2008'!$B96,Takings!I:I)</f>
        <v>927.99</v>
      </c>
      <c r="J96" s="130">
        <f>SUMIF(Takings!$B:$B,'2008'!$B96,Takings!J:J)</f>
        <v>9</v>
      </c>
      <c r="K96" s="130">
        <f t="shared" si="53"/>
        <v>54</v>
      </c>
      <c r="L96" s="129">
        <f t="shared" si="54"/>
        <v>103.11</v>
      </c>
      <c r="M96" s="128">
        <f t="shared" si="55"/>
        <v>28.339629629629631</v>
      </c>
      <c r="N96" s="127" t="str">
        <f>IF(VLOOKUP($B96,Takings!$B:$P,13,0)=0,"",VLOOKUP($B96,Takings!$B:$P,13,0))</f>
        <v/>
      </c>
      <c r="O96" s="126">
        <f>IF(VLOOKUP($B96,Takings!$B:$P,14,0)=0,"",VLOOKUP($B96,Takings!$B:$P,14,0))</f>
        <v>-0.05</v>
      </c>
      <c r="P96" s="125" t="str">
        <f>IF(VLOOKUP($B96,Takings!$B:$P,15,0)=0,"",VLOOKUP($B96,Takings!$B:$P,15,0))</f>
        <v/>
      </c>
    </row>
    <row r="97" spans="1:16" s="113" customFormat="1" x14ac:dyDescent="0.35">
      <c r="A97" s="133">
        <v>29</v>
      </c>
      <c r="B97" s="132">
        <v>39549</v>
      </c>
      <c r="C97" s="129">
        <f>SUMIF(Takings!$B:$B,'2008'!$B97,Takings!C:C)</f>
        <v>1263.4100000000001</v>
      </c>
      <c r="D97" s="119">
        <f>SUMIF(Takings!$B:$B,'2008'!$B97,Takings!D:D)</f>
        <v>0</v>
      </c>
      <c r="E97" s="119">
        <f>SUMIF(Takings!$B:$B,'2008'!$B97,Takings!E:E)</f>
        <v>0</v>
      </c>
      <c r="F97" s="128">
        <f>SUMIF(Takings!$B:$B,'2008'!$B97,Takings!F:F)</f>
        <v>874.35</v>
      </c>
      <c r="G97" s="131">
        <f>SUMIF(Takings!$B:$B,'2008'!$B97,Takings!G:G)</f>
        <v>48</v>
      </c>
      <c r="H97" s="128">
        <f t="shared" si="52"/>
        <v>18.215624999999999</v>
      </c>
      <c r="I97" s="129">
        <f>SUMIF(Takings!$B:$B,'2008'!$B97,Takings!I:I)</f>
        <v>389.06</v>
      </c>
      <c r="J97" s="130">
        <f>SUMIF(Takings!$B:$B,'2008'!$B97,Takings!J:J)</f>
        <v>5</v>
      </c>
      <c r="K97" s="130">
        <f t="shared" si="53"/>
        <v>53</v>
      </c>
      <c r="L97" s="129">
        <f t="shared" si="54"/>
        <v>77.811999999999998</v>
      </c>
      <c r="M97" s="128">
        <f t="shared" si="55"/>
        <v>23.837924528301887</v>
      </c>
      <c r="N97" s="127" t="str">
        <f>IF(VLOOKUP($B97,Takings!$B:$P,13,0)=0,"",VLOOKUP($B97,Takings!$B:$P,13,0))</f>
        <v/>
      </c>
      <c r="O97" s="126">
        <f>IF(VLOOKUP($B97,Takings!$B:$P,14,0)=0,"",VLOOKUP($B97,Takings!$B:$P,14,0))</f>
        <v>0.6</v>
      </c>
      <c r="P97" s="125" t="str">
        <f>IF(VLOOKUP($B97,Takings!$B:$P,15,0)=0,"",VLOOKUP($B97,Takings!$B:$P,15,0))</f>
        <v/>
      </c>
    </row>
    <row r="98" spans="1:16" s="113" customFormat="1" x14ac:dyDescent="0.35">
      <c r="A98" s="133">
        <v>29</v>
      </c>
      <c r="B98" s="132">
        <v>39550</v>
      </c>
      <c r="C98" s="129">
        <f>SUMIF(Takings!$B:$B,'2008'!$B98,Takings!C:C)</f>
        <v>377.1</v>
      </c>
      <c r="D98" s="119">
        <f>SUMIF(Takings!$B:$B,'2008'!$B98,Takings!D:D)</f>
        <v>0</v>
      </c>
      <c r="E98" s="119">
        <f>SUMIF(Takings!$B:$B,'2008'!$B98,Takings!E:E)</f>
        <v>0</v>
      </c>
      <c r="F98" s="128">
        <f>SUMIF(Takings!$B:$B,'2008'!$B98,Takings!F:F)</f>
        <v>324.45</v>
      </c>
      <c r="G98" s="131">
        <f>SUMIF(Takings!$B:$B,'2008'!$B98,Takings!G:G)</f>
        <v>25</v>
      </c>
      <c r="H98" s="128">
        <f t="shared" si="52"/>
        <v>12.978</v>
      </c>
      <c r="I98" s="129">
        <f>SUMIF(Takings!$B:$B,'2008'!$B98,Takings!I:I)</f>
        <v>52.65</v>
      </c>
      <c r="J98" s="130">
        <f>SUMIF(Takings!$B:$B,'2008'!$B98,Takings!J:J)</f>
        <v>3</v>
      </c>
      <c r="K98" s="130">
        <f t="shared" si="53"/>
        <v>28</v>
      </c>
      <c r="L98" s="129">
        <f t="shared" si="54"/>
        <v>17.55</v>
      </c>
      <c r="M98" s="128">
        <f t="shared" si="55"/>
        <v>13.467857142857142</v>
      </c>
      <c r="N98" s="127" t="str">
        <f>IF(VLOOKUP($B98,Takings!$B:$P,13,0)=0,"",VLOOKUP($B98,Takings!$B:$P,13,0))</f>
        <v/>
      </c>
      <c r="O98" s="126">
        <f>IF(VLOOKUP($B98,Takings!$B:$P,14,0)=0,"",VLOOKUP($B98,Takings!$B:$P,14,0))</f>
        <v>0.55000000000000004</v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39551</v>
      </c>
      <c r="C99" s="119">
        <f>SUM(C93:C98)</f>
        <v>6220.59</v>
      </c>
      <c r="D99" s="119">
        <f>VLOOKUP($B99,Takings!$B:$P,3,0)</f>
        <v>1571.38</v>
      </c>
      <c r="E99" s="122">
        <f>SUM(C99:D99)</f>
        <v>7791.97</v>
      </c>
      <c r="F99" s="118"/>
      <c r="G99" s="121">
        <f>SUM(G93:G98)</f>
        <v>224</v>
      </c>
      <c r="H99" s="118">
        <f>AVERAGE(H93:H98)</f>
        <v>15.985593225321621</v>
      </c>
      <c r="I99" s="119">
        <f>SUM(I93:I98)</f>
        <v>2552.94</v>
      </c>
      <c r="J99" s="120">
        <f>SUM(J93:J98)</f>
        <v>29</v>
      </c>
      <c r="K99" s="120">
        <f>SUM(G99,J99)</f>
        <v>253</v>
      </c>
      <c r="L99" s="119">
        <f>AVERAGE(L93:L98)</f>
        <v>77.579583333333332</v>
      </c>
      <c r="M99" s="118">
        <f>AVERAGE(M93:M98)</f>
        <v>23.895364343662532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33">
        <v>30</v>
      </c>
      <c r="B100" s="132">
        <v>39552</v>
      </c>
      <c r="C100" s="129">
        <f>SUMIF(Takings!$B:$B,'2008'!$B100,Takings!C:C)</f>
        <v>604.37</v>
      </c>
      <c r="D100" s="119">
        <f>SUMIF(Takings!$B:$B,'2008'!$B100,Takings!D:D)</f>
        <v>0</v>
      </c>
      <c r="E100" s="119">
        <f>SUMIF(Takings!$B:$B,'2008'!$B100,Takings!E:E)</f>
        <v>0</v>
      </c>
      <c r="F100" s="128">
        <f>SUMIF(Takings!$B:$B,'2008'!$B100,Takings!F:F)</f>
        <v>380.5</v>
      </c>
      <c r="G100" s="131">
        <f>SUMIF(Takings!$B:$B,'2008'!$B100,Takings!G:G)</f>
        <v>31</v>
      </c>
      <c r="H100" s="128">
        <f t="shared" ref="H100:H105" si="56">IFERROR(F100/G100,0)</f>
        <v>12.274193548387096</v>
      </c>
      <c r="I100" s="129">
        <f>SUMIF(Takings!$B:$B,'2008'!$B100,Takings!I:I)</f>
        <v>223.87</v>
      </c>
      <c r="J100" s="130">
        <f>SUMIF(Takings!$B:$B,'2008'!$B100,Takings!J:J)</f>
        <v>5</v>
      </c>
      <c r="K100" s="130">
        <f t="shared" ref="K100:K105" si="57">IFERROR(SUM(G100,J100),0)</f>
        <v>36</v>
      </c>
      <c r="L100" s="129">
        <f t="shared" ref="L100:L105" si="58">IFERROR(MEDIAN(I100/J100),0)</f>
        <v>44.774000000000001</v>
      </c>
      <c r="M100" s="128">
        <f t="shared" ref="M100:M105" si="59">IFERROR(SUM(F100,I100)/K100,0)</f>
        <v>16.788055555555555</v>
      </c>
      <c r="N100" s="127" t="str">
        <f>IF(VLOOKUP($B100,Takings!$B:$P,13,0)=0,"",VLOOKUP($B100,Takings!$B:$P,13,0))</f>
        <v/>
      </c>
      <c r="O100" s="126">
        <f>IF(VLOOKUP($B100,Takings!$B:$P,14,0)=0,"",VLOOKUP($B100,Takings!$B:$P,14,0))</f>
        <v>-3.8</v>
      </c>
      <c r="P100" s="125" t="str">
        <f>IF(VLOOKUP($B100,Takings!$B:$P,15,0)=0,"",VLOOKUP($B100,Takings!$B:$P,15,0))</f>
        <v/>
      </c>
    </row>
    <row r="101" spans="1:16" s="113" customFormat="1" x14ac:dyDescent="0.35">
      <c r="A101" s="133">
        <v>30</v>
      </c>
      <c r="B101" s="132">
        <v>39553</v>
      </c>
      <c r="C101" s="129">
        <f>SUMIF(Takings!$B:$B,'2008'!$B101,Takings!C:C)</f>
        <v>471.33</v>
      </c>
      <c r="D101" s="119">
        <f>SUMIF(Takings!$B:$B,'2008'!$B101,Takings!D:D)</f>
        <v>0</v>
      </c>
      <c r="E101" s="119">
        <f>SUMIF(Takings!$B:$B,'2008'!$B101,Takings!E:E)</f>
        <v>0</v>
      </c>
      <c r="F101" s="128">
        <f>SUMIF(Takings!$B:$B,'2008'!$B101,Takings!F:F)</f>
        <v>294.5</v>
      </c>
      <c r="G101" s="131">
        <f>SUMIF(Takings!$B:$B,'2008'!$B101,Takings!G:G)</f>
        <v>22</v>
      </c>
      <c r="H101" s="128">
        <f t="shared" si="56"/>
        <v>13.386363636363637</v>
      </c>
      <c r="I101" s="129">
        <f>SUMIF(Takings!$B:$B,'2008'!$B101,Takings!I:I)</f>
        <v>176.83</v>
      </c>
      <c r="J101" s="130">
        <f>SUMIF(Takings!$B:$B,'2008'!$B101,Takings!J:J)</f>
        <v>6</v>
      </c>
      <c r="K101" s="130">
        <f t="shared" si="57"/>
        <v>28</v>
      </c>
      <c r="L101" s="129">
        <f t="shared" si="58"/>
        <v>29.471666666666668</v>
      </c>
      <c r="M101" s="128">
        <f t="shared" si="59"/>
        <v>16.833214285714288</v>
      </c>
      <c r="N101" s="127" t="str">
        <f>IF(VLOOKUP($B101,Takings!$B:$P,13,0)=0,"",VLOOKUP($B101,Takings!$B:$P,13,0))</f>
        <v/>
      </c>
      <c r="O101" s="126">
        <f>IF(VLOOKUP($B101,Takings!$B:$P,14,0)=0,"",VLOOKUP($B101,Takings!$B:$P,14,0))</f>
        <v>-8.85</v>
      </c>
      <c r="P101" s="125" t="str">
        <f>IF(VLOOKUP($B101,Takings!$B:$P,15,0)=0,"",VLOOKUP($B101,Takings!$B:$P,15,0))</f>
        <v>float up 2.70</v>
      </c>
    </row>
    <row r="102" spans="1:16" s="113" customFormat="1" x14ac:dyDescent="0.35">
      <c r="A102" s="133">
        <v>30</v>
      </c>
      <c r="B102" s="132">
        <v>39554</v>
      </c>
      <c r="C102" s="129">
        <f>SUMIF(Takings!$B:$B,'2008'!$B102,Takings!C:C)</f>
        <v>698.67</v>
      </c>
      <c r="D102" s="119">
        <f>SUMIF(Takings!$B:$B,'2008'!$B102,Takings!D:D)</f>
        <v>0</v>
      </c>
      <c r="E102" s="119">
        <f>SUMIF(Takings!$B:$B,'2008'!$B102,Takings!E:E)</f>
        <v>0</v>
      </c>
      <c r="F102" s="128">
        <f>SUMIF(Takings!$B:$B,'2008'!$B102,Takings!F:F)</f>
        <v>643.75</v>
      </c>
      <c r="G102" s="131">
        <f>SUMIF(Takings!$B:$B,'2008'!$B102,Takings!G:G)</f>
        <v>34</v>
      </c>
      <c r="H102" s="128">
        <f t="shared" si="56"/>
        <v>18.933823529411764</v>
      </c>
      <c r="I102" s="129">
        <f>SUMIF(Takings!$B:$B,'2008'!$B102,Takings!I:I)</f>
        <v>54.92</v>
      </c>
      <c r="J102" s="130">
        <f>SUMIF(Takings!$B:$B,'2008'!$B102,Takings!J:J)</f>
        <v>3</v>
      </c>
      <c r="K102" s="130">
        <f t="shared" si="57"/>
        <v>37</v>
      </c>
      <c r="L102" s="129">
        <f t="shared" si="58"/>
        <v>18.306666666666668</v>
      </c>
      <c r="M102" s="128">
        <f t="shared" si="59"/>
        <v>18.882972972972972</v>
      </c>
      <c r="N102" s="127" t="str">
        <f>IF(VLOOKUP($B102,Takings!$B:$P,13,0)=0,"",VLOOKUP($B102,Takings!$B:$P,13,0))</f>
        <v/>
      </c>
      <c r="O102" s="126">
        <f>IF(VLOOKUP($B102,Takings!$B:$P,14,0)=0,"",VLOOKUP($B102,Takings!$B:$P,14,0))</f>
        <v>-32.450000000000003</v>
      </c>
      <c r="P102" s="125" t="str">
        <f>IF(VLOOKUP($B102,Takings!$B:$P,15,0)=0,"",VLOOKUP($B102,Takings!$B:$P,15,0))</f>
        <v/>
      </c>
    </row>
    <row r="103" spans="1:16" s="113" customFormat="1" x14ac:dyDescent="0.35">
      <c r="A103" s="133">
        <v>30</v>
      </c>
      <c r="B103" s="132">
        <v>39555</v>
      </c>
      <c r="C103" s="129">
        <f>SUMIF(Takings!$B:$B,'2008'!$B103,Takings!C:C)</f>
        <v>1209.98</v>
      </c>
      <c r="D103" s="119">
        <f>SUMIF(Takings!$B:$B,'2008'!$B103,Takings!D:D)</f>
        <v>0</v>
      </c>
      <c r="E103" s="119">
        <f>SUMIF(Takings!$B:$B,'2008'!$B103,Takings!E:E)</f>
        <v>0</v>
      </c>
      <c r="F103" s="128">
        <f>SUMIF(Takings!$B:$B,'2008'!$B103,Takings!F:F)</f>
        <v>981.7</v>
      </c>
      <c r="G103" s="131">
        <f>SUMIF(Takings!$B:$B,'2008'!$B103,Takings!G:G)</f>
        <v>48</v>
      </c>
      <c r="H103" s="128">
        <f t="shared" si="56"/>
        <v>20.452083333333334</v>
      </c>
      <c r="I103" s="129">
        <f>SUMIF(Takings!$B:$B,'2008'!$B103,Takings!I:I)</f>
        <v>228.28</v>
      </c>
      <c r="J103" s="130">
        <f>SUMIF(Takings!$B:$B,'2008'!$B103,Takings!J:J)</f>
        <v>7</v>
      </c>
      <c r="K103" s="130">
        <f t="shared" si="57"/>
        <v>55</v>
      </c>
      <c r="L103" s="129">
        <f t="shared" si="58"/>
        <v>32.611428571428569</v>
      </c>
      <c r="M103" s="128">
        <f t="shared" si="59"/>
        <v>21.999636363636363</v>
      </c>
      <c r="N103" s="127" t="str">
        <f>IF(VLOOKUP($B103,Takings!$B:$P,13,0)=0,"",VLOOKUP($B103,Takings!$B:$P,13,0))</f>
        <v/>
      </c>
      <c r="O103" s="126">
        <f>IF(VLOOKUP($B103,Takings!$B:$P,14,0)=0,"",VLOOKUP($B103,Takings!$B:$P,14,0))</f>
        <v>-0.05</v>
      </c>
      <c r="P103" s="125" t="str">
        <f>IF(VLOOKUP($B103,Takings!$B:$P,15,0)=0,"",VLOOKUP($B103,Takings!$B:$P,15,0))</f>
        <v/>
      </c>
    </row>
    <row r="104" spans="1:16" s="113" customFormat="1" x14ac:dyDescent="0.35">
      <c r="A104" s="133">
        <v>30</v>
      </c>
      <c r="B104" s="132">
        <v>39556</v>
      </c>
      <c r="C104" s="129">
        <f>SUMIF(Takings!$B:$B,'2008'!$B104,Takings!C:C)</f>
        <v>1867.34</v>
      </c>
      <c r="D104" s="119">
        <f>SUMIF(Takings!$B:$B,'2008'!$B104,Takings!D:D)</f>
        <v>0</v>
      </c>
      <c r="E104" s="119">
        <f>SUMIF(Takings!$B:$B,'2008'!$B104,Takings!E:E)</f>
        <v>0</v>
      </c>
      <c r="F104" s="128">
        <f>SUMIF(Takings!$B:$B,'2008'!$B104,Takings!F:F)</f>
        <v>1192.55</v>
      </c>
      <c r="G104" s="131">
        <f>SUMIF(Takings!$B:$B,'2008'!$B104,Takings!G:G)</f>
        <v>56</v>
      </c>
      <c r="H104" s="128">
        <f t="shared" si="56"/>
        <v>21.295535714285712</v>
      </c>
      <c r="I104" s="129">
        <f>SUMIF(Takings!$B:$B,'2008'!$B104,Takings!I:I)</f>
        <v>754.79</v>
      </c>
      <c r="J104" s="130">
        <f>SUMIF(Takings!$B:$B,'2008'!$B104,Takings!J:J)</f>
        <v>8</v>
      </c>
      <c r="K104" s="130">
        <f t="shared" si="57"/>
        <v>64</v>
      </c>
      <c r="L104" s="129">
        <f t="shared" si="58"/>
        <v>94.348749999999995</v>
      </c>
      <c r="M104" s="128">
        <f t="shared" si="59"/>
        <v>30.427187499999999</v>
      </c>
      <c r="N104" s="127" t="str">
        <f>IF(VLOOKUP($B104,Takings!$B:$P,13,0)=0,"",VLOOKUP($B104,Takings!$B:$P,13,0))</f>
        <v/>
      </c>
      <c r="O104" s="126" t="str">
        <f>IF(VLOOKUP($B104,Takings!$B:$P,14,0)=0,"",VLOOKUP($B104,Takings!$B:$P,14,0))</f>
        <v/>
      </c>
      <c r="P104" s="125" t="str">
        <f>IF(VLOOKUP($B104,Takings!$B:$P,15,0)=0,"",VLOOKUP($B104,Takings!$B:$P,15,0))</f>
        <v/>
      </c>
    </row>
    <row r="105" spans="1:16" s="113" customFormat="1" x14ac:dyDescent="0.35">
      <c r="A105" s="133">
        <v>30</v>
      </c>
      <c r="B105" s="132">
        <v>39557</v>
      </c>
      <c r="C105" s="129">
        <f>SUMIF(Takings!$B:$B,'2008'!$B105,Takings!C:C)</f>
        <v>537.95000000000005</v>
      </c>
      <c r="D105" s="119">
        <f>SUMIF(Takings!$B:$B,'2008'!$B105,Takings!D:D)</f>
        <v>0</v>
      </c>
      <c r="E105" s="119">
        <f>SUMIF(Takings!$B:$B,'2008'!$B105,Takings!E:E)</f>
        <v>0</v>
      </c>
      <c r="F105" s="128">
        <f>SUMIF(Takings!$B:$B,'2008'!$B105,Takings!F:F)</f>
        <v>537.95000000000005</v>
      </c>
      <c r="G105" s="131">
        <f>SUMIF(Takings!$B:$B,'2008'!$B105,Takings!G:G)</f>
        <v>30</v>
      </c>
      <c r="H105" s="128">
        <f t="shared" si="56"/>
        <v>17.931666666666668</v>
      </c>
      <c r="I105" s="129">
        <f>SUMIF(Takings!$B:$B,'2008'!$B105,Takings!I:I)</f>
        <v>0</v>
      </c>
      <c r="J105" s="130">
        <f>SUMIF(Takings!$B:$B,'2008'!$B105,Takings!J:J)</f>
        <v>0</v>
      </c>
      <c r="K105" s="130">
        <f t="shared" si="57"/>
        <v>30</v>
      </c>
      <c r="L105" s="129">
        <f t="shared" si="58"/>
        <v>0</v>
      </c>
      <c r="M105" s="128">
        <f t="shared" si="59"/>
        <v>17.931666666666668</v>
      </c>
      <c r="N105" s="127" t="str">
        <f>IF(VLOOKUP($B105,Takings!$B:$P,13,0)=0,"",VLOOKUP($B105,Takings!$B:$P,13,0))</f>
        <v/>
      </c>
      <c r="O105" s="126" t="str">
        <f>IF(VLOOKUP($B105,Takings!$B:$P,14,0)=0,"",VLOOKUP($B105,Takings!$B:$P,14,0))</f>
        <v/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39558</v>
      </c>
      <c r="C106" s="119">
        <f>SUM(C100:C105)</f>
        <v>5389.6399999999994</v>
      </c>
      <c r="D106" s="119">
        <f>VLOOKUP($B106,Takings!$B:$P,3,0)</f>
        <v>1703.67</v>
      </c>
      <c r="E106" s="122">
        <f>SUM(C106:D106)</f>
        <v>7093.3099999999995</v>
      </c>
      <c r="F106" s="118"/>
      <c r="G106" s="121">
        <f>SUM(G100:G105)</f>
        <v>221</v>
      </c>
      <c r="H106" s="118">
        <f>AVERAGE(H100:H105)</f>
        <v>17.378944404741372</v>
      </c>
      <c r="I106" s="119">
        <f>SUM(I100:I105)</f>
        <v>1438.69</v>
      </c>
      <c r="J106" s="120">
        <f>SUM(J100:J105)</f>
        <v>29</v>
      </c>
      <c r="K106" s="120">
        <f>SUM(G106,J106)</f>
        <v>250</v>
      </c>
      <c r="L106" s="119">
        <f>AVERAGE(L100:L105)</f>
        <v>36.585418650793649</v>
      </c>
      <c r="M106" s="118">
        <f>AVERAGE(M100:M105)</f>
        <v>20.477122224090976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  <row r="107" spans="1:16" x14ac:dyDescent="0.35">
      <c r="A107" s="133">
        <v>31</v>
      </c>
      <c r="B107" s="132">
        <v>39559</v>
      </c>
      <c r="C107" s="129">
        <f>SUMIF(Takings!$B:$B,'2008'!$B107,Takings!C:C)</f>
        <v>993.72</v>
      </c>
      <c r="D107" s="119">
        <f>SUMIF(Takings!$B:$B,'2008'!$B107,Takings!D:D)</f>
        <v>0</v>
      </c>
      <c r="E107" s="119">
        <f>SUMIF(Takings!$B:$B,'2008'!$B107,Takings!E:E)</f>
        <v>0</v>
      </c>
      <c r="F107" s="128">
        <f>SUMIF(Takings!$B:$B,'2008'!$B107,Takings!F:F)</f>
        <v>630.95000000000005</v>
      </c>
      <c r="G107" s="131">
        <f>SUMIF(Takings!$B:$B,'2008'!$B107,Takings!G:G)</f>
        <v>40</v>
      </c>
      <c r="H107" s="128">
        <f t="shared" ref="H107:H112" si="60">IFERROR(F107/G107,0)</f>
        <v>15.773750000000001</v>
      </c>
      <c r="I107" s="129">
        <f>SUMIF(Takings!$B:$B,'2008'!$B107,Takings!I:I)</f>
        <v>362.77</v>
      </c>
      <c r="J107" s="130">
        <f>SUMIF(Takings!$B:$B,'2008'!$B107,Takings!J:J)</f>
        <v>9</v>
      </c>
      <c r="K107" s="130">
        <f t="shared" ref="K107:K112" si="61">IFERROR(SUM(G107,J107),0)</f>
        <v>49</v>
      </c>
      <c r="L107" s="129">
        <f t="shared" ref="L107:L112" si="62">IFERROR(MEDIAN(I107/J107),0)</f>
        <v>40.307777777777773</v>
      </c>
      <c r="M107" s="128">
        <f t="shared" ref="M107:M112" si="63">IFERROR(SUM(F107,I107)/K107,0)</f>
        <v>20.28</v>
      </c>
      <c r="N107" s="127" t="str">
        <f>IF(VLOOKUP($B107,Takings!$B:$P,13,0)=0,"",VLOOKUP($B107,Takings!$B:$P,13,0))</f>
        <v/>
      </c>
      <c r="O107" s="126">
        <f>IF(VLOOKUP($B107,Takings!$B:$P,14,0)=0,"",VLOOKUP($B107,Takings!$B:$P,14,0))</f>
        <v>-0.1</v>
      </c>
      <c r="P107" s="125" t="str">
        <f>IF(VLOOKUP($B107,Takings!$B:$P,15,0)=0,"",VLOOKUP($B107,Takings!$B:$P,15,0))</f>
        <v/>
      </c>
    </row>
    <row r="108" spans="1:16" x14ac:dyDescent="0.35">
      <c r="A108" s="133">
        <v>31</v>
      </c>
      <c r="B108" s="132">
        <v>39560</v>
      </c>
      <c r="C108" s="129">
        <f>SUMIF(Takings!$B:$B,'2008'!$B108,Takings!C:C)</f>
        <v>464.85</v>
      </c>
      <c r="D108" s="119">
        <f>SUMIF(Takings!$B:$B,'2008'!$B108,Takings!D:D)</f>
        <v>0</v>
      </c>
      <c r="E108" s="119">
        <f>SUMIF(Takings!$B:$B,'2008'!$B108,Takings!E:E)</f>
        <v>0</v>
      </c>
      <c r="F108" s="128">
        <f>SUMIF(Takings!$B:$B,'2008'!$B108,Takings!F:F)</f>
        <v>434.75</v>
      </c>
      <c r="G108" s="131">
        <f>SUMIF(Takings!$B:$B,'2008'!$B108,Takings!G:G)</f>
        <v>33</v>
      </c>
      <c r="H108" s="128">
        <f t="shared" si="60"/>
        <v>13.174242424242424</v>
      </c>
      <c r="I108" s="129">
        <f>SUMIF(Takings!$B:$B,'2008'!$B108,Takings!I:I)</f>
        <v>30.1</v>
      </c>
      <c r="J108" s="130">
        <f>SUMIF(Takings!$B:$B,'2008'!$B108,Takings!J:J)</f>
        <v>1</v>
      </c>
      <c r="K108" s="130">
        <f t="shared" si="61"/>
        <v>34</v>
      </c>
      <c r="L108" s="129">
        <f t="shared" si="62"/>
        <v>30.1</v>
      </c>
      <c r="M108" s="128">
        <f t="shared" si="63"/>
        <v>13.672058823529412</v>
      </c>
      <c r="N108" s="127" t="str">
        <f>IF(VLOOKUP($B108,Takings!$B:$P,13,0)=0,"",VLOOKUP($B108,Takings!$B:$P,13,0))</f>
        <v/>
      </c>
      <c r="O108" s="126" t="str">
        <f>IF(VLOOKUP($B108,Takings!$B:$P,14,0)=0,"",VLOOKUP($B108,Takings!$B:$P,14,0))</f>
        <v/>
      </c>
      <c r="P108" s="125" t="str">
        <f>IF(VLOOKUP($B108,Takings!$B:$P,15,0)=0,"",VLOOKUP($B108,Takings!$B:$P,15,0))</f>
        <v/>
      </c>
    </row>
    <row r="109" spans="1:16" x14ac:dyDescent="0.35">
      <c r="A109" s="133">
        <v>31</v>
      </c>
      <c r="B109" s="132">
        <v>39561</v>
      </c>
      <c r="C109" s="129">
        <f>SUMIF(Takings!$B:$B,'2008'!$B109,Takings!C:C)</f>
        <v>952.72</v>
      </c>
      <c r="D109" s="119">
        <f>SUMIF(Takings!$B:$B,'2008'!$B109,Takings!D:D)</f>
        <v>0</v>
      </c>
      <c r="E109" s="119">
        <f>SUMIF(Takings!$B:$B,'2008'!$B109,Takings!E:E)</f>
        <v>0</v>
      </c>
      <c r="F109" s="128">
        <f>SUMIF(Takings!$B:$B,'2008'!$B109,Takings!F:F)</f>
        <v>780.1</v>
      </c>
      <c r="G109" s="131">
        <f>SUMIF(Takings!$B:$B,'2008'!$B109,Takings!G:G)</f>
        <v>40</v>
      </c>
      <c r="H109" s="128">
        <f t="shared" si="60"/>
        <v>19.502500000000001</v>
      </c>
      <c r="I109" s="129">
        <f>SUMIF(Takings!$B:$B,'2008'!$B109,Takings!I:I)</f>
        <v>172.62</v>
      </c>
      <c r="J109" s="130">
        <f>SUMIF(Takings!$B:$B,'2008'!$B109,Takings!J:J)</f>
        <v>5</v>
      </c>
      <c r="K109" s="130">
        <f t="shared" si="61"/>
        <v>45</v>
      </c>
      <c r="L109" s="129">
        <f t="shared" si="62"/>
        <v>34.524000000000001</v>
      </c>
      <c r="M109" s="128">
        <f t="shared" si="63"/>
        <v>21.171555555555557</v>
      </c>
      <c r="N109" s="127" t="str">
        <f>IF(VLOOKUP($B109,Takings!$B:$P,13,0)=0,"",VLOOKUP($B109,Takings!$B:$P,13,0))</f>
        <v/>
      </c>
      <c r="O109" s="126">
        <f>IF(VLOOKUP($B109,Takings!$B:$P,14,0)=0,"",VLOOKUP($B109,Takings!$B:$P,14,0))</f>
        <v>0.4</v>
      </c>
      <c r="P109" s="125" t="str">
        <f>IF(VLOOKUP($B109,Takings!$B:$P,15,0)=0,"",VLOOKUP($B109,Takings!$B:$P,15,0))</f>
        <v/>
      </c>
    </row>
    <row r="110" spans="1:16" x14ac:dyDescent="0.35">
      <c r="A110" s="133">
        <v>31</v>
      </c>
      <c r="B110" s="132">
        <v>39562</v>
      </c>
      <c r="C110" s="129">
        <f>SUMIF(Takings!$B:$B,'2008'!$B110,Takings!C:C)</f>
        <v>1442.14</v>
      </c>
      <c r="D110" s="119">
        <f>SUMIF(Takings!$B:$B,'2008'!$B110,Takings!D:D)</f>
        <v>0</v>
      </c>
      <c r="E110" s="119">
        <f>SUMIF(Takings!$B:$B,'2008'!$B110,Takings!E:E)</f>
        <v>0</v>
      </c>
      <c r="F110" s="128">
        <f>SUMIF(Takings!$B:$B,'2008'!$B110,Takings!F:F)</f>
        <v>1228.7</v>
      </c>
      <c r="G110" s="131">
        <f>SUMIF(Takings!$B:$B,'2008'!$B110,Takings!G:G)</f>
        <v>63</v>
      </c>
      <c r="H110" s="128">
        <f t="shared" si="60"/>
        <v>19.503174603174603</v>
      </c>
      <c r="I110" s="129">
        <f>SUMIF(Takings!$B:$B,'2008'!$B110,Takings!I:I)</f>
        <v>213.44</v>
      </c>
      <c r="J110" s="130">
        <f>SUMIF(Takings!$B:$B,'2008'!$B110,Takings!J:J)</f>
        <v>7</v>
      </c>
      <c r="K110" s="130">
        <f t="shared" si="61"/>
        <v>70</v>
      </c>
      <c r="L110" s="129">
        <f t="shared" si="62"/>
        <v>30.491428571428571</v>
      </c>
      <c r="M110" s="128">
        <f t="shared" si="63"/>
        <v>20.602</v>
      </c>
      <c r="N110" s="127" t="str">
        <f>IF(VLOOKUP($B110,Takings!$B:$P,13,0)=0,"",VLOOKUP($B110,Takings!$B:$P,13,0))</f>
        <v/>
      </c>
      <c r="O110" s="126" t="str">
        <f>IF(VLOOKUP($B110,Takings!$B:$P,14,0)=0,"",VLOOKUP($B110,Takings!$B:$P,14,0))</f>
        <v/>
      </c>
      <c r="P110" s="125" t="str">
        <f>IF(VLOOKUP($B110,Takings!$B:$P,15,0)=0,"",VLOOKUP($B110,Takings!$B:$P,15,0))</f>
        <v/>
      </c>
    </row>
    <row r="111" spans="1:16" x14ac:dyDescent="0.35">
      <c r="A111" s="202">
        <v>31</v>
      </c>
      <c r="B111" s="185">
        <v>39563</v>
      </c>
      <c r="C111" s="183">
        <f>SUMIF(Takings!$B:$B,'2008'!$B111,Takings!C:C)</f>
        <v>0</v>
      </c>
      <c r="D111" s="122">
        <f>SUMIF(Takings!$B:$B,'2008'!$B111,Takings!D:D)</f>
        <v>0</v>
      </c>
      <c r="E111" s="122">
        <f>SUMIF(Takings!$B:$B,'2008'!$B111,Takings!E:E)</f>
        <v>0</v>
      </c>
      <c r="F111" s="201">
        <f>SUMIF(Takings!$B:$B,'2008'!$B111,Takings!F:F)</f>
        <v>0</v>
      </c>
      <c r="G111" s="200">
        <f>SUMIF(Takings!$B:$B,'2008'!$B111,Takings!G:G)</f>
        <v>0</v>
      </c>
      <c r="H111" s="140">
        <f t="shared" si="60"/>
        <v>0</v>
      </c>
      <c r="I111" s="183">
        <f>SUMIF(Takings!$B:$B,'2008'!$B111,Takings!I:I)</f>
        <v>0</v>
      </c>
      <c r="J111" s="199">
        <f>SUMIF(Takings!$B:$B,'2008'!$B111,Takings!J:J)</f>
        <v>0</v>
      </c>
      <c r="K111" s="139">
        <f t="shared" si="61"/>
        <v>0</v>
      </c>
      <c r="L111" s="138">
        <f t="shared" si="62"/>
        <v>0</v>
      </c>
      <c r="M111" s="140">
        <f t="shared" si="63"/>
        <v>0</v>
      </c>
      <c r="N111" s="198" t="str">
        <f>IF(VLOOKUP($B111,Takings!$B:$P,13,0)=0,"",VLOOKUP($B111,Takings!$B:$P,13,0))</f>
        <v>Anzac day</v>
      </c>
      <c r="O111" s="197" t="str">
        <f>IF(VLOOKUP($B111,Takings!$B:$P,14,0)=0,"",VLOOKUP($B111,Takings!$B:$P,14,0))</f>
        <v/>
      </c>
      <c r="P111" s="196" t="str">
        <f>IF(VLOOKUP($B111,Takings!$B:$P,15,0)=0,"",VLOOKUP($B111,Takings!$B:$P,15,0))</f>
        <v/>
      </c>
    </row>
    <row r="112" spans="1:16" x14ac:dyDescent="0.35">
      <c r="A112" s="133">
        <v>31</v>
      </c>
      <c r="B112" s="132">
        <v>39564</v>
      </c>
      <c r="C112" s="129">
        <f>SUMIF(Takings!$B:$B,'2008'!$B112,Takings!C:C)</f>
        <v>991.42</v>
      </c>
      <c r="D112" s="119">
        <f>SUMIF(Takings!$B:$B,'2008'!$B112,Takings!D:D)</f>
        <v>0</v>
      </c>
      <c r="E112" s="119">
        <f>SUMIF(Takings!$B:$B,'2008'!$B112,Takings!E:E)</f>
        <v>0</v>
      </c>
      <c r="F112" s="128">
        <f>SUMIF(Takings!$B:$B,'2008'!$B112,Takings!F:F)</f>
        <v>778.05</v>
      </c>
      <c r="G112" s="131">
        <f>SUMIF(Takings!$B:$B,'2008'!$B112,Takings!G:G)</f>
        <v>45</v>
      </c>
      <c r="H112" s="128">
        <f t="shared" si="60"/>
        <v>17.29</v>
      </c>
      <c r="I112" s="129">
        <f>SUMIF(Takings!$B:$B,'2008'!$B112,Takings!I:I)</f>
        <v>213.37</v>
      </c>
      <c r="J112" s="130">
        <f>SUMIF(Takings!$B:$B,'2008'!$B112,Takings!J:J)</f>
        <v>9</v>
      </c>
      <c r="K112" s="130">
        <f t="shared" si="61"/>
        <v>54</v>
      </c>
      <c r="L112" s="129">
        <f t="shared" si="62"/>
        <v>23.707777777777778</v>
      </c>
      <c r="M112" s="128">
        <f t="shared" si="63"/>
        <v>18.35962962962963</v>
      </c>
      <c r="N112" s="127" t="str">
        <f>IF(VLOOKUP($B112,Takings!$B:$P,13,0)=0,"",VLOOKUP($B112,Takings!$B:$P,13,0))</f>
        <v/>
      </c>
      <c r="O112" s="126" t="str">
        <f>IF(VLOOKUP($B112,Takings!$B:$P,14,0)=0,"",VLOOKUP($B112,Takings!$B:$P,14,0))</f>
        <v/>
      </c>
      <c r="P112" s="125" t="str">
        <f>IF(VLOOKUP($B112,Takings!$B:$P,15,0)=0,"",VLOOKUP($B112,Takings!$B:$P,15,0))</f>
        <v/>
      </c>
    </row>
    <row r="113" spans="1:16" x14ac:dyDescent="0.35">
      <c r="A113" s="124"/>
      <c r="B113" s="123">
        <v>39565</v>
      </c>
      <c r="C113" s="119">
        <f>SUM(C107:C112)</f>
        <v>4844.8500000000004</v>
      </c>
      <c r="D113" s="119">
        <f>VLOOKUP($B113,Takings!$B:$P,3,0)</f>
        <v>2153.61</v>
      </c>
      <c r="E113" s="122">
        <f>SUM(C113:D113)</f>
        <v>6998.4600000000009</v>
      </c>
      <c r="F113" s="118"/>
      <c r="G113" s="121">
        <f>SUM(G107:G112)</f>
        <v>221</v>
      </c>
      <c r="H113" s="118">
        <f>AVERAGE(H107:H112)</f>
        <v>14.207277837902836</v>
      </c>
      <c r="I113" s="119">
        <f>SUM(I107:I112)</f>
        <v>992.30000000000007</v>
      </c>
      <c r="J113" s="120">
        <f>SUM(J107:J112)</f>
        <v>31</v>
      </c>
      <c r="K113" s="120">
        <f>SUM(G113,J113)</f>
        <v>252</v>
      </c>
      <c r="L113" s="119">
        <f>AVERAGE(L107:L112)</f>
        <v>26.521830687830686</v>
      </c>
      <c r="M113" s="118">
        <f>AVERAGE(M107:M112)</f>
        <v>15.680874001452432</v>
      </c>
      <c r="N113" s="117" t="str">
        <f>IF(VLOOKUP($B113,Takings!$B:$P,13,0)=0,"",VLOOKUP($B113,Takings!$B:$P,13,0))</f>
        <v/>
      </c>
      <c r="O113" s="116" t="str">
        <f>IF(VLOOKUP($B113,Takings!$B:$P,14,0)=0,"",VLOOKUP($B113,Takings!$B:$P,14,0))</f>
        <v/>
      </c>
      <c r="P113" s="115" t="str">
        <f>IF(VLOOKUP($B113,Takings!$B:$P,15,0)=0,"",VLOOKUP($B113,Takings!$B:$P,15,0))</f>
        <v/>
      </c>
    </row>
    <row r="114" spans="1:16" x14ac:dyDescent="0.35">
      <c r="A114" s="133">
        <v>32</v>
      </c>
      <c r="B114" s="132">
        <v>39566</v>
      </c>
      <c r="C114" s="129">
        <f>SUMIF(Takings!$B:$B,'2008'!$B114,Takings!C:C)</f>
        <v>731.32</v>
      </c>
      <c r="D114" s="119">
        <f>SUMIF(Takings!$B:$B,'2008'!$B114,Takings!D:D)</f>
        <v>0</v>
      </c>
      <c r="E114" s="119">
        <f>SUMIF(Takings!$B:$B,'2008'!$B114,Takings!E:E)</f>
        <v>0</v>
      </c>
      <c r="F114" s="128">
        <f>SUMIF(Takings!$B:$B,'2008'!$B114,Takings!F:F)</f>
        <v>410</v>
      </c>
      <c r="G114" s="131">
        <f>SUMIF(Takings!$B:$B,'2008'!$B114,Takings!G:G)</f>
        <v>37</v>
      </c>
      <c r="H114" s="128">
        <f t="shared" ref="H114:H119" si="64">IFERROR(F114/G114,0)</f>
        <v>11.081081081081081</v>
      </c>
      <c r="I114" s="129">
        <f>SUMIF(Takings!$B:$B,'2008'!$B114,Takings!I:I)</f>
        <v>321.32</v>
      </c>
      <c r="J114" s="130">
        <f>SUMIF(Takings!$B:$B,'2008'!$B114,Takings!J:J)</f>
        <v>2</v>
      </c>
      <c r="K114" s="130">
        <f t="shared" ref="K114:K119" si="65">IFERROR(SUM(G114,J114),0)</f>
        <v>39</v>
      </c>
      <c r="L114" s="129">
        <f t="shared" ref="L114:L119" si="66">IFERROR(MEDIAN(I114/J114),0)</f>
        <v>160.66</v>
      </c>
      <c r="M114" s="128">
        <f t="shared" ref="M114:M119" si="67">IFERROR(SUM(F114,I114)/K114,0)</f>
        <v>18.751794871794871</v>
      </c>
      <c r="N114" s="127" t="str">
        <f>IF(VLOOKUP($B114,Takings!$B:$P,13,0)=0,"",VLOOKUP($B114,Takings!$B:$P,13,0))</f>
        <v/>
      </c>
      <c r="O114" s="126" t="str">
        <f>IF(VLOOKUP($B114,Takings!$B:$P,14,0)=0,"",VLOOKUP($B114,Takings!$B:$P,14,0))</f>
        <v/>
      </c>
      <c r="P114" s="125" t="str">
        <f>IF(VLOOKUP($B114,Takings!$B:$P,15,0)=0,"",VLOOKUP($B114,Takings!$B:$P,15,0))</f>
        <v/>
      </c>
    </row>
    <row r="115" spans="1:16" x14ac:dyDescent="0.35">
      <c r="A115" s="133">
        <v>32</v>
      </c>
      <c r="B115" s="132">
        <v>39567</v>
      </c>
      <c r="C115" s="129">
        <f>SUMIF(Takings!$B:$B,'2008'!$B115,Takings!C:C)</f>
        <v>1160.7</v>
      </c>
      <c r="D115" s="119">
        <f>SUMIF(Takings!$B:$B,'2008'!$B115,Takings!D:D)</f>
        <v>0</v>
      </c>
      <c r="E115" s="119">
        <f>SUMIF(Takings!$B:$B,'2008'!$B115,Takings!E:E)</f>
        <v>0</v>
      </c>
      <c r="F115" s="128">
        <f>SUMIF(Takings!$B:$B,'2008'!$B115,Takings!F:F)</f>
        <v>668.15</v>
      </c>
      <c r="G115" s="131">
        <f>SUMIF(Takings!$B:$B,'2008'!$B115,Takings!G:G)</f>
        <v>39</v>
      </c>
      <c r="H115" s="128">
        <f t="shared" si="64"/>
        <v>17.132051282051282</v>
      </c>
      <c r="I115" s="129">
        <f>SUMIF(Takings!$B:$B,'2008'!$B115,Takings!I:I)</f>
        <v>492.55</v>
      </c>
      <c r="J115" s="130">
        <f>SUMIF(Takings!$B:$B,'2008'!$B115,Takings!J:J)</f>
        <v>5</v>
      </c>
      <c r="K115" s="130">
        <f t="shared" si="65"/>
        <v>44</v>
      </c>
      <c r="L115" s="129">
        <f t="shared" si="66"/>
        <v>98.51</v>
      </c>
      <c r="M115" s="128">
        <f t="shared" si="67"/>
        <v>26.379545454545454</v>
      </c>
      <c r="N115" s="127" t="str">
        <f>IF(VLOOKUP($B115,Takings!$B:$P,13,0)=0,"",VLOOKUP($B115,Takings!$B:$P,13,0))</f>
        <v/>
      </c>
      <c r="O115" s="126">
        <f>IF(VLOOKUP($B115,Takings!$B:$P,14,0)=0,"",VLOOKUP($B115,Takings!$B:$P,14,0))</f>
        <v>-6</v>
      </c>
      <c r="P115" s="125" t="str">
        <f>IF(VLOOKUP($B115,Takings!$B:$P,15,0)=0,"",VLOOKUP($B115,Takings!$B:$P,15,0))</f>
        <v/>
      </c>
    </row>
    <row r="116" spans="1:16" x14ac:dyDescent="0.35">
      <c r="A116" s="133">
        <v>32</v>
      </c>
      <c r="B116" s="132">
        <v>39568</v>
      </c>
      <c r="C116" s="129">
        <f>SUMIF(Takings!$B:$B,'2008'!$B116,Takings!C:C)</f>
        <v>856.06</v>
      </c>
      <c r="D116" s="119">
        <f>SUMIF(Takings!$B:$B,'2008'!$B116,Takings!D:D)</f>
        <v>0</v>
      </c>
      <c r="E116" s="119">
        <f>SUMIF(Takings!$B:$B,'2008'!$B116,Takings!E:E)</f>
        <v>0</v>
      </c>
      <c r="F116" s="128">
        <f>SUMIF(Takings!$B:$B,'2008'!$B116,Takings!F:F)</f>
        <v>652.20000000000005</v>
      </c>
      <c r="G116" s="131">
        <f>SUMIF(Takings!$B:$B,'2008'!$B116,Takings!G:G)</f>
        <v>45</v>
      </c>
      <c r="H116" s="128">
        <f t="shared" si="64"/>
        <v>14.493333333333334</v>
      </c>
      <c r="I116" s="129">
        <f>SUMIF(Takings!$B:$B,'2008'!$B116,Takings!I:I)</f>
        <v>203.86</v>
      </c>
      <c r="J116" s="130">
        <f>SUMIF(Takings!$B:$B,'2008'!$B116,Takings!J:J)</f>
        <v>5</v>
      </c>
      <c r="K116" s="130">
        <f t="shared" si="65"/>
        <v>50</v>
      </c>
      <c r="L116" s="129">
        <f t="shared" si="66"/>
        <v>40.772000000000006</v>
      </c>
      <c r="M116" s="128">
        <f t="shared" si="67"/>
        <v>17.121200000000002</v>
      </c>
      <c r="N116" s="127" t="str">
        <f>IF(VLOOKUP($B116,Takings!$B:$P,13,0)=0,"",VLOOKUP($B116,Takings!$B:$P,13,0))</f>
        <v/>
      </c>
      <c r="O116" s="126">
        <f>IF(VLOOKUP($B116,Takings!$B:$P,14,0)=0,"",VLOOKUP($B116,Takings!$B:$P,14,0))</f>
        <v>-2.1</v>
      </c>
      <c r="P116" s="125" t="str">
        <f>IF(VLOOKUP($B116,Takings!$B:$P,15,0)=0,"",VLOOKUP($B116,Takings!$B:$P,15,0))</f>
        <v/>
      </c>
    </row>
    <row r="117" spans="1:16" x14ac:dyDescent="0.35">
      <c r="A117" s="133">
        <v>32</v>
      </c>
      <c r="B117" s="132">
        <v>39569</v>
      </c>
      <c r="C117" s="129">
        <f>SUMIF(Takings!$B:$B,'2008'!$B117,Takings!C:C)</f>
        <v>1070.53</v>
      </c>
      <c r="D117" s="119">
        <f>SUMIF(Takings!$B:$B,'2008'!$B117,Takings!D:D)</f>
        <v>0</v>
      </c>
      <c r="E117" s="119">
        <f>SUMIF(Takings!$B:$B,'2008'!$B117,Takings!E:E)</f>
        <v>0</v>
      </c>
      <c r="F117" s="128">
        <f>SUMIF(Takings!$B:$B,'2008'!$B117,Takings!F:F)</f>
        <v>967.25</v>
      </c>
      <c r="G117" s="131">
        <f>SUMIF(Takings!$B:$B,'2008'!$B117,Takings!G:G)</f>
        <v>49</v>
      </c>
      <c r="H117" s="128">
        <f t="shared" si="64"/>
        <v>19.739795918367346</v>
      </c>
      <c r="I117" s="129">
        <f>SUMIF(Takings!$B:$B,'2008'!$B117,Takings!I:I)</f>
        <v>103.28</v>
      </c>
      <c r="J117" s="130">
        <f>SUMIF(Takings!$B:$B,'2008'!$B117,Takings!J:J)</f>
        <v>5</v>
      </c>
      <c r="K117" s="130">
        <f t="shared" si="65"/>
        <v>54</v>
      </c>
      <c r="L117" s="129">
        <f t="shared" si="66"/>
        <v>20.655999999999999</v>
      </c>
      <c r="M117" s="128">
        <f t="shared" si="67"/>
        <v>19.82462962962963</v>
      </c>
      <c r="N117" s="127" t="str">
        <f>IF(VLOOKUP($B117,Takings!$B:$P,13,0)=0,"",VLOOKUP($B117,Takings!$B:$P,13,0))</f>
        <v/>
      </c>
      <c r="O117" s="126">
        <f>IF(VLOOKUP($B117,Takings!$B:$P,14,0)=0,"",VLOOKUP($B117,Takings!$B:$P,14,0))</f>
        <v>-1.2</v>
      </c>
      <c r="P117" s="125" t="str">
        <f>IF(VLOOKUP($B117,Takings!$B:$P,15,0)=0,"",VLOOKUP($B117,Takings!$B:$P,15,0))</f>
        <v/>
      </c>
    </row>
    <row r="118" spans="1:16" x14ac:dyDescent="0.35">
      <c r="A118" s="133">
        <v>32</v>
      </c>
      <c r="B118" s="132">
        <v>39570</v>
      </c>
      <c r="C118" s="129">
        <f>SUMIF(Takings!$B:$B,'2008'!$B118,Takings!C:C)</f>
        <v>1302.0899999999999</v>
      </c>
      <c r="D118" s="119">
        <f>SUMIF(Takings!$B:$B,'2008'!$B118,Takings!D:D)</f>
        <v>0</v>
      </c>
      <c r="E118" s="119">
        <f>SUMIF(Takings!$B:$B,'2008'!$B118,Takings!E:E)</f>
        <v>0</v>
      </c>
      <c r="F118" s="128">
        <f>SUMIF(Takings!$B:$B,'2008'!$B118,Takings!F:F)</f>
        <v>1232.8</v>
      </c>
      <c r="G118" s="131">
        <f>SUMIF(Takings!$B:$B,'2008'!$B118,Takings!G:G)</f>
        <v>52</v>
      </c>
      <c r="H118" s="128">
        <f t="shared" si="64"/>
        <v>23.707692307692305</v>
      </c>
      <c r="I118" s="129">
        <f>SUMIF(Takings!$B:$B,'2008'!$B118,Takings!I:I)</f>
        <v>69.290000000000006</v>
      </c>
      <c r="J118" s="130">
        <f>SUMIF(Takings!$B:$B,'2008'!$B118,Takings!J:J)</f>
        <v>4</v>
      </c>
      <c r="K118" s="130">
        <f t="shared" si="65"/>
        <v>56</v>
      </c>
      <c r="L118" s="129">
        <f t="shared" si="66"/>
        <v>17.322500000000002</v>
      </c>
      <c r="M118" s="128">
        <f t="shared" si="67"/>
        <v>23.251607142857143</v>
      </c>
      <c r="N118" s="127" t="str">
        <f>IF(VLOOKUP($B118,Takings!$B:$P,13,0)=0,"",VLOOKUP($B118,Takings!$B:$P,13,0))</f>
        <v/>
      </c>
      <c r="O118" s="126" t="str">
        <f>IF(VLOOKUP($B118,Takings!$B:$P,14,0)=0,"",VLOOKUP($B118,Takings!$B:$P,14,0))</f>
        <v/>
      </c>
      <c r="P118" s="125" t="str">
        <f>IF(VLOOKUP($B118,Takings!$B:$P,15,0)=0,"",VLOOKUP($B118,Takings!$B:$P,15,0))</f>
        <v/>
      </c>
    </row>
    <row r="119" spans="1:16" x14ac:dyDescent="0.35">
      <c r="A119" s="133">
        <v>32</v>
      </c>
      <c r="B119" s="132">
        <v>39571</v>
      </c>
      <c r="C119" s="129">
        <f>SUMIF(Takings!$B:$B,'2008'!$B119,Takings!C:C)</f>
        <v>1047.97</v>
      </c>
      <c r="D119" s="119">
        <f>SUMIF(Takings!$B:$B,'2008'!$B119,Takings!D:D)</f>
        <v>0</v>
      </c>
      <c r="E119" s="119">
        <f>SUMIF(Takings!$B:$B,'2008'!$B119,Takings!E:E)</f>
        <v>0</v>
      </c>
      <c r="F119" s="128">
        <f>SUMIF(Takings!$B:$B,'2008'!$B119,Takings!F:F)</f>
        <v>790.35</v>
      </c>
      <c r="G119" s="131">
        <f>SUMIF(Takings!$B:$B,'2008'!$B119,Takings!G:G)</f>
        <v>46</v>
      </c>
      <c r="H119" s="128">
        <f t="shared" si="64"/>
        <v>17.181521739130435</v>
      </c>
      <c r="I119" s="129">
        <f>SUMIF(Takings!$B:$B,'2008'!$B119,Takings!I:I)</f>
        <v>257.62</v>
      </c>
      <c r="J119" s="130">
        <f>SUMIF(Takings!$B:$B,'2008'!$B119,Takings!J:J)</f>
        <v>5</v>
      </c>
      <c r="K119" s="130">
        <f t="shared" si="65"/>
        <v>51</v>
      </c>
      <c r="L119" s="129">
        <f t="shared" si="66"/>
        <v>51.524000000000001</v>
      </c>
      <c r="M119" s="128">
        <f t="shared" si="67"/>
        <v>20.548431372549022</v>
      </c>
      <c r="N119" s="127" t="str">
        <f>IF(VLOOKUP($B119,Takings!$B:$P,13,0)=0,"",VLOOKUP($B119,Takings!$B:$P,13,0))</f>
        <v/>
      </c>
      <c r="O119" s="126">
        <f>IF(VLOOKUP($B119,Takings!$B:$P,14,0)=0,"",VLOOKUP($B119,Takings!$B:$P,14,0))</f>
        <v>0.8</v>
      </c>
      <c r="P119" s="125" t="str">
        <f>IF(VLOOKUP($B119,Takings!$B:$P,15,0)=0,"",VLOOKUP($B119,Takings!$B:$P,15,0))</f>
        <v/>
      </c>
    </row>
    <row r="120" spans="1:16" x14ac:dyDescent="0.35">
      <c r="A120" s="124"/>
      <c r="B120" s="123">
        <v>39572</v>
      </c>
      <c r="C120" s="119">
        <f>SUM(C114:C119)</f>
        <v>6168.67</v>
      </c>
      <c r="D120" s="119">
        <f>VLOOKUP($B120,Takings!$B:$P,3,0)</f>
        <v>1954.88</v>
      </c>
      <c r="E120" s="122">
        <f>SUM(C120:D120)</f>
        <v>8123.55</v>
      </c>
      <c r="F120" s="118"/>
      <c r="G120" s="121">
        <f>SUM(G114:G119)</f>
        <v>268</v>
      </c>
      <c r="H120" s="118">
        <f>AVERAGE(H114:H119)</f>
        <v>17.222579276942628</v>
      </c>
      <c r="I120" s="119">
        <f>SUM(I114:I119)</f>
        <v>1447.92</v>
      </c>
      <c r="J120" s="120">
        <f>SUM(J114:J119)</f>
        <v>26</v>
      </c>
      <c r="K120" s="120">
        <f>SUM(G120,J120)</f>
        <v>294</v>
      </c>
      <c r="L120" s="119">
        <f>AVERAGE(L114:L119)</f>
        <v>64.907416666666663</v>
      </c>
      <c r="M120" s="118">
        <f>AVERAGE(M114:M119)</f>
        <v>20.979534745229351</v>
      </c>
      <c r="N120" s="117" t="str">
        <f>IF(VLOOKUP($B120,Takings!$B:$P,13,0)=0,"",VLOOKUP($B120,Takings!$B:$P,13,0))</f>
        <v/>
      </c>
      <c r="O120" s="116" t="str">
        <f>IF(VLOOKUP($B120,Takings!$B:$P,14,0)=0,"",VLOOKUP($B120,Takings!$B:$P,14,0))</f>
        <v/>
      </c>
      <c r="P120" s="115" t="str">
        <f>IF(VLOOKUP($B120,Takings!$B:$P,15,0)=0,"",VLOOKUP($B120,Takings!$B:$P,15,0))</f>
        <v/>
      </c>
    </row>
    <row r="121" spans="1:16" x14ac:dyDescent="0.35">
      <c r="A121" s="195">
        <v>33</v>
      </c>
      <c r="B121" s="187">
        <v>39573</v>
      </c>
      <c r="C121" s="184">
        <f>SUMIF(Takings!$B:$B,'2008'!$B121,Takings!C:C)</f>
        <v>0</v>
      </c>
      <c r="D121" s="194">
        <f>SUMIF(Takings!$B:$B,'2008'!$B121,Takings!D:D)</f>
        <v>0</v>
      </c>
      <c r="E121" s="194">
        <f>SUMIF(Takings!$B:$B,'2008'!$B121,Takings!E:E)</f>
        <v>0</v>
      </c>
      <c r="F121" s="193">
        <f>SUMIF(Takings!$B:$B,'2008'!$B121,Takings!F:F)</f>
        <v>0</v>
      </c>
      <c r="G121" s="192">
        <f>SUMIF(Takings!$B:$B,'2008'!$B121,Takings!G:G)</f>
        <v>0</v>
      </c>
      <c r="H121" s="140">
        <f t="shared" ref="H121:H126" si="68">IFERROR(F121/G121,0)</f>
        <v>0</v>
      </c>
      <c r="I121" s="184">
        <f>SUMIF(Takings!$B:$B,'2008'!$B121,Takings!I:I)</f>
        <v>0</v>
      </c>
      <c r="J121" s="191">
        <f>SUMIF(Takings!$B:$B,'2008'!$B121,Takings!J:J)</f>
        <v>0</v>
      </c>
      <c r="K121" s="139">
        <f t="shared" ref="K121:K126" si="69">IFERROR(SUM(G121,J121),0)</f>
        <v>0</v>
      </c>
      <c r="L121" s="138">
        <f t="shared" ref="L121:L126" si="70">IFERROR(MEDIAN(I121/J121),0)</f>
        <v>0</v>
      </c>
      <c r="M121" s="140">
        <f t="shared" ref="M121:M126" si="71">IFERROR(SUM(F121,I121)/K121,0)</f>
        <v>0</v>
      </c>
      <c r="N121" s="190" t="str">
        <f>IF(VLOOKUP($B121,Takings!$B:$P,13,0)=0,"",VLOOKUP($B121,Takings!$B:$P,13,0))</f>
        <v>Labour fDay</v>
      </c>
      <c r="O121" s="189" t="str">
        <f>IF(VLOOKUP($B121,Takings!$B:$P,14,0)=0,"",VLOOKUP($B121,Takings!$B:$P,14,0))</f>
        <v/>
      </c>
      <c r="P121" s="188" t="str">
        <f>IF(VLOOKUP($B121,Takings!$B:$P,15,0)=0,"",VLOOKUP($B121,Takings!$B:$P,15,0))</f>
        <v/>
      </c>
    </row>
    <row r="122" spans="1:16" x14ac:dyDescent="0.35">
      <c r="A122" s="133">
        <v>33</v>
      </c>
      <c r="B122" s="132">
        <v>39574</v>
      </c>
      <c r="C122" s="129">
        <f>SUMIF(Takings!$B:$B,'2008'!$B122,Takings!C:C)</f>
        <v>737.54</v>
      </c>
      <c r="D122" s="119">
        <f>SUMIF(Takings!$B:$B,'2008'!$B122,Takings!D:D)</f>
        <v>0</v>
      </c>
      <c r="E122" s="119">
        <f>SUMIF(Takings!$B:$B,'2008'!$B122,Takings!E:E)</f>
        <v>0</v>
      </c>
      <c r="F122" s="128">
        <f>SUMIF(Takings!$B:$B,'2008'!$B122,Takings!F:F)</f>
        <v>577.35</v>
      </c>
      <c r="G122" s="131">
        <f>SUMIF(Takings!$B:$B,'2008'!$B122,Takings!G:G)</f>
        <v>40</v>
      </c>
      <c r="H122" s="128">
        <f t="shared" si="68"/>
        <v>14.43375</v>
      </c>
      <c r="I122" s="129">
        <f>SUMIF(Takings!$B:$B,'2008'!$B122,Takings!I:I)</f>
        <v>160.19</v>
      </c>
      <c r="J122" s="130">
        <f>SUMIF(Takings!$B:$B,'2008'!$B122,Takings!J:J)</f>
        <v>4</v>
      </c>
      <c r="K122" s="130">
        <f t="shared" si="69"/>
        <v>44</v>
      </c>
      <c r="L122" s="129">
        <f t="shared" si="70"/>
        <v>40.047499999999999</v>
      </c>
      <c r="M122" s="128">
        <f t="shared" si="71"/>
        <v>16.762272727272727</v>
      </c>
      <c r="N122" s="127" t="str">
        <f>IF(VLOOKUP($B122,Takings!$B:$P,13,0)=0,"",VLOOKUP($B122,Takings!$B:$P,13,0))</f>
        <v/>
      </c>
      <c r="O122" s="126">
        <f>IF(VLOOKUP($B122,Takings!$B:$P,14,0)=0,"",VLOOKUP($B122,Takings!$B:$P,14,0))</f>
        <v>-6.2</v>
      </c>
      <c r="P122" s="125" t="str">
        <f>IF(VLOOKUP($B122,Takings!$B:$P,15,0)=0,"",VLOOKUP($B122,Takings!$B:$P,15,0))</f>
        <v/>
      </c>
    </row>
    <row r="123" spans="1:16" x14ac:dyDescent="0.35">
      <c r="A123" s="133">
        <v>33</v>
      </c>
      <c r="B123" s="132">
        <v>39575</v>
      </c>
      <c r="C123" s="129">
        <f>SUMIF(Takings!$B:$B,'2008'!$B123,Takings!C:C)</f>
        <v>1717.01</v>
      </c>
      <c r="D123" s="119">
        <f>SUMIF(Takings!$B:$B,'2008'!$B123,Takings!D:D)</f>
        <v>0</v>
      </c>
      <c r="E123" s="119">
        <f>SUMIF(Takings!$B:$B,'2008'!$B123,Takings!E:E)</f>
        <v>0</v>
      </c>
      <c r="F123" s="128">
        <f>SUMIF(Takings!$B:$B,'2008'!$B123,Takings!F:F)</f>
        <v>549.95000000000005</v>
      </c>
      <c r="G123" s="131">
        <f>SUMIF(Takings!$B:$B,'2008'!$B123,Takings!G:G)</f>
        <v>39</v>
      </c>
      <c r="H123" s="128">
        <f t="shared" si="68"/>
        <v>14.101282051282052</v>
      </c>
      <c r="I123" s="129">
        <f>SUMIF(Takings!$B:$B,'2008'!$B123,Takings!I:I)</f>
        <v>1167.06</v>
      </c>
      <c r="J123" s="130">
        <f>SUMIF(Takings!$B:$B,'2008'!$B123,Takings!J:J)</f>
        <v>7</v>
      </c>
      <c r="K123" s="130">
        <f t="shared" si="69"/>
        <v>46</v>
      </c>
      <c r="L123" s="129">
        <f t="shared" si="70"/>
        <v>166.72285714285712</v>
      </c>
      <c r="M123" s="128">
        <f t="shared" si="71"/>
        <v>37.326304347826088</v>
      </c>
      <c r="N123" s="127" t="str">
        <f>IF(VLOOKUP($B123,Takings!$B:$P,13,0)=0,"",VLOOKUP($B123,Takings!$B:$P,13,0))</f>
        <v/>
      </c>
      <c r="O123" s="126" t="str">
        <f>IF(VLOOKUP($B123,Takings!$B:$P,14,0)=0,"",VLOOKUP($B123,Takings!$B:$P,14,0))</f>
        <v/>
      </c>
      <c r="P123" s="125" t="str">
        <f>IF(VLOOKUP($B123,Takings!$B:$P,15,0)=0,"",VLOOKUP($B123,Takings!$B:$P,15,0))</f>
        <v/>
      </c>
    </row>
    <row r="124" spans="1:16" x14ac:dyDescent="0.35">
      <c r="A124" s="133">
        <v>33</v>
      </c>
      <c r="B124" s="132">
        <v>39576</v>
      </c>
      <c r="C124" s="129">
        <f>SUMIF(Takings!$B:$B,'2008'!$B124,Takings!C:C)</f>
        <v>1452.99</v>
      </c>
      <c r="D124" s="119">
        <f>SUMIF(Takings!$B:$B,'2008'!$B124,Takings!D:D)</f>
        <v>0</v>
      </c>
      <c r="E124" s="119">
        <f>SUMIF(Takings!$B:$B,'2008'!$B124,Takings!E:E)</f>
        <v>0</v>
      </c>
      <c r="F124" s="128">
        <f>SUMIF(Takings!$B:$B,'2008'!$B124,Takings!F:F)</f>
        <v>791.75</v>
      </c>
      <c r="G124" s="131">
        <f>SUMIF(Takings!$B:$B,'2008'!$B124,Takings!G:G)</f>
        <v>45</v>
      </c>
      <c r="H124" s="128">
        <f t="shared" si="68"/>
        <v>17.594444444444445</v>
      </c>
      <c r="I124" s="129">
        <f>SUMIF(Takings!$B:$B,'2008'!$B124,Takings!I:I)</f>
        <v>661.24</v>
      </c>
      <c r="J124" s="130">
        <f>SUMIF(Takings!$B:$B,'2008'!$B124,Takings!J:J)</f>
        <v>13</v>
      </c>
      <c r="K124" s="130">
        <f t="shared" si="69"/>
        <v>58</v>
      </c>
      <c r="L124" s="129">
        <f t="shared" si="70"/>
        <v>50.864615384615384</v>
      </c>
      <c r="M124" s="128">
        <f t="shared" si="71"/>
        <v>25.05155172413793</v>
      </c>
      <c r="N124" s="127" t="str">
        <f>IF(VLOOKUP($B124,Takings!$B:$P,13,0)=0,"",VLOOKUP($B124,Takings!$B:$P,13,0))</f>
        <v/>
      </c>
      <c r="O124" s="126">
        <f>IF(VLOOKUP($B124,Takings!$B:$P,14,0)=0,"",VLOOKUP($B124,Takings!$B:$P,14,0))</f>
        <v>-0.55000000000000004</v>
      </c>
      <c r="P124" s="125" t="str">
        <f>IF(VLOOKUP($B124,Takings!$B:$P,15,0)=0,"",VLOOKUP($B124,Takings!$B:$P,15,0))</f>
        <v/>
      </c>
    </row>
    <row r="125" spans="1:16" x14ac:dyDescent="0.35">
      <c r="A125" s="133">
        <v>33</v>
      </c>
      <c r="B125" s="132">
        <v>39577</v>
      </c>
      <c r="C125" s="129">
        <f>SUMIF(Takings!$B:$B,'2008'!$B125,Takings!C:C)</f>
        <v>1250.23</v>
      </c>
      <c r="D125" s="119">
        <f>SUMIF(Takings!$B:$B,'2008'!$B125,Takings!D:D)</f>
        <v>0</v>
      </c>
      <c r="E125" s="119">
        <f>SUMIF(Takings!$B:$B,'2008'!$B125,Takings!E:E)</f>
        <v>0</v>
      </c>
      <c r="F125" s="128">
        <f>SUMIF(Takings!$B:$B,'2008'!$B125,Takings!F:F)</f>
        <v>832.05</v>
      </c>
      <c r="G125" s="131">
        <f>SUMIF(Takings!$B:$B,'2008'!$B125,Takings!G:G)</f>
        <v>50</v>
      </c>
      <c r="H125" s="128">
        <f t="shared" si="68"/>
        <v>16.640999999999998</v>
      </c>
      <c r="I125" s="129">
        <f>SUMIF(Takings!$B:$B,'2008'!$B125,Takings!I:I)</f>
        <v>418.18</v>
      </c>
      <c r="J125" s="130">
        <f>SUMIF(Takings!$B:$B,'2008'!$B125,Takings!J:J)</f>
        <v>10</v>
      </c>
      <c r="K125" s="130">
        <f t="shared" si="69"/>
        <v>60</v>
      </c>
      <c r="L125" s="129">
        <f t="shared" si="70"/>
        <v>41.817999999999998</v>
      </c>
      <c r="M125" s="128">
        <f t="shared" si="71"/>
        <v>20.837166666666668</v>
      </c>
      <c r="N125" s="127" t="str">
        <f>IF(VLOOKUP($B125,Takings!$B:$P,13,0)=0,"",VLOOKUP($B125,Takings!$B:$P,13,0))</f>
        <v/>
      </c>
      <c r="O125" s="126">
        <f>IF(VLOOKUP($B125,Takings!$B:$P,14,0)=0,"",VLOOKUP($B125,Takings!$B:$P,14,0))</f>
        <v>0.25</v>
      </c>
      <c r="P125" s="125" t="str">
        <f>IF(VLOOKUP($B125,Takings!$B:$P,15,0)=0,"",VLOOKUP($B125,Takings!$B:$P,15,0))</f>
        <v/>
      </c>
    </row>
    <row r="126" spans="1:16" x14ac:dyDescent="0.35">
      <c r="A126" s="133">
        <v>33</v>
      </c>
      <c r="B126" s="132">
        <v>39578</v>
      </c>
      <c r="C126" s="129">
        <f>SUMIF(Takings!$B:$B,'2008'!$B126,Takings!C:C)</f>
        <v>724.95</v>
      </c>
      <c r="D126" s="119">
        <f>SUMIF(Takings!$B:$B,'2008'!$B126,Takings!D:D)</f>
        <v>0</v>
      </c>
      <c r="E126" s="119">
        <f>SUMIF(Takings!$B:$B,'2008'!$B126,Takings!E:E)</f>
        <v>0</v>
      </c>
      <c r="F126" s="128">
        <f>SUMIF(Takings!$B:$B,'2008'!$B126,Takings!F:F)</f>
        <v>690.3</v>
      </c>
      <c r="G126" s="131">
        <f>SUMIF(Takings!$B:$B,'2008'!$B126,Takings!G:G)</f>
        <v>30</v>
      </c>
      <c r="H126" s="128">
        <f t="shared" si="68"/>
        <v>23.009999999999998</v>
      </c>
      <c r="I126" s="129">
        <f>SUMIF(Takings!$B:$B,'2008'!$B126,Takings!I:I)</f>
        <v>34.65</v>
      </c>
      <c r="J126" s="130">
        <f>SUMIF(Takings!$B:$B,'2008'!$B126,Takings!J:J)</f>
        <v>1</v>
      </c>
      <c r="K126" s="130">
        <f t="shared" si="69"/>
        <v>31</v>
      </c>
      <c r="L126" s="129">
        <f t="shared" si="70"/>
        <v>34.65</v>
      </c>
      <c r="M126" s="128">
        <f t="shared" si="71"/>
        <v>23.38548387096774</v>
      </c>
      <c r="N126" s="127" t="str">
        <f>IF(VLOOKUP($B126,Takings!$B:$P,13,0)=0,"",VLOOKUP($B126,Takings!$B:$P,13,0))</f>
        <v/>
      </c>
      <c r="O126" s="126" t="str">
        <f>IF(VLOOKUP($B126,Takings!$B:$P,14,0)=0,"",VLOOKUP($B126,Takings!$B:$P,14,0))</f>
        <v/>
      </c>
      <c r="P126" s="125" t="str">
        <f>IF(VLOOKUP($B126,Takings!$B:$P,15,0)=0,"",VLOOKUP($B126,Takings!$B:$P,15,0))</f>
        <v/>
      </c>
    </row>
    <row r="127" spans="1:16" x14ac:dyDescent="0.35">
      <c r="A127" s="124"/>
      <c r="B127" s="123">
        <v>39579</v>
      </c>
      <c r="C127" s="119">
        <f>SUM(C121:C126)</f>
        <v>5882.72</v>
      </c>
      <c r="D127" s="119">
        <f>VLOOKUP($B127,Takings!$B:$P,3,0)</f>
        <v>2237.4699999999998</v>
      </c>
      <c r="E127" s="122">
        <f>SUM(C127:D127)</f>
        <v>8120.1900000000005</v>
      </c>
      <c r="F127" s="118"/>
      <c r="G127" s="121">
        <f>SUM(G121:G126)</f>
        <v>204</v>
      </c>
      <c r="H127" s="118">
        <f>AVERAGE(H121:H126)</f>
        <v>14.296746082621082</v>
      </c>
      <c r="I127" s="119">
        <f>SUM(I121:I126)</f>
        <v>2441.3200000000002</v>
      </c>
      <c r="J127" s="120">
        <f>SUM(J121:J126)</f>
        <v>35</v>
      </c>
      <c r="K127" s="120">
        <f>SUM(G127,J127)</f>
        <v>239</v>
      </c>
      <c r="L127" s="119">
        <f>AVERAGE(L121:L126)</f>
        <v>55.683828754578741</v>
      </c>
      <c r="M127" s="118">
        <f>AVERAGE(M121:M126)</f>
        <v>20.560463222811858</v>
      </c>
      <c r="N127" s="117" t="str">
        <f>IF(VLOOKUP($B127,Takings!$B:$P,13,0)=0,"",VLOOKUP($B127,Takings!$B:$P,13,0))</f>
        <v/>
      </c>
      <c r="O127" s="116" t="str">
        <f>IF(VLOOKUP($B127,Takings!$B:$P,14,0)=0,"",VLOOKUP($B127,Takings!$B:$P,14,0))</f>
        <v/>
      </c>
      <c r="P127" s="115" t="str">
        <f>IF(VLOOKUP($B127,Takings!$B:$P,15,0)=0,"",VLOOKUP($B127,Takings!$B:$P,15,0))</f>
        <v/>
      </c>
    </row>
    <row r="128" spans="1:16" x14ac:dyDescent="0.35">
      <c r="A128" s="133">
        <v>34</v>
      </c>
      <c r="B128" s="132">
        <v>39580</v>
      </c>
      <c r="C128" s="129">
        <f>SUMIF(Takings!$B:$B,'2008'!$B128,Takings!C:C)</f>
        <v>479.74</v>
      </c>
      <c r="D128" s="119">
        <f>SUMIF(Takings!$B:$B,'2008'!$B128,Takings!D:D)</f>
        <v>0</v>
      </c>
      <c r="E128" s="119">
        <f>SUMIF(Takings!$B:$B,'2008'!$B128,Takings!E:E)</f>
        <v>0</v>
      </c>
      <c r="F128" s="128">
        <f>SUMIF(Takings!$B:$B,'2008'!$B128,Takings!F:F)</f>
        <v>420.85</v>
      </c>
      <c r="G128" s="131">
        <f>SUMIF(Takings!$B:$B,'2008'!$B128,Takings!G:G)</f>
        <v>31</v>
      </c>
      <c r="H128" s="128">
        <f t="shared" ref="H128:H133" si="72">IFERROR(F128/G128,0)</f>
        <v>13.575806451612904</v>
      </c>
      <c r="I128" s="129">
        <f>SUMIF(Takings!$B:$B,'2008'!$B128,Takings!I:I)</f>
        <v>58.8</v>
      </c>
      <c r="J128" s="130">
        <f>SUMIF(Takings!$B:$B,'2008'!$B128,Takings!J:J)</f>
        <v>3</v>
      </c>
      <c r="K128" s="130">
        <f t="shared" ref="K128:K133" si="73">IFERROR(SUM(G128,J128),0)</f>
        <v>34</v>
      </c>
      <c r="L128" s="129">
        <f t="shared" ref="L128:L133" si="74">IFERROR(MEDIAN(I128/J128),0)</f>
        <v>19.599999999999998</v>
      </c>
      <c r="M128" s="128">
        <f t="shared" ref="M128:M133" si="75">IFERROR(SUM(F128,I128)/K128,0)</f>
        <v>14.107352941176472</v>
      </c>
      <c r="N128" s="127" t="str">
        <f>IF(VLOOKUP($B128,Takings!$B:$P,13,0)=0,"",VLOOKUP($B128,Takings!$B:$P,13,0))</f>
        <v/>
      </c>
      <c r="O128" s="126">
        <f>IF(VLOOKUP($B128,Takings!$B:$P,14,0)=0,"",VLOOKUP($B128,Takings!$B:$P,14,0))</f>
        <v>1.4</v>
      </c>
      <c r="P128" s="125" t="str">
        <f>IF(VLOOKUP($B128,Takings!$B:$P,15,0)=0,"",VLOOKUP($B128,Takings!$B:$P,15,0))</f>
        <v/>
      </c>
    </row>
    <row r="129" spans="1:16" x14ac:dyDescent="0.35">
      <c r="A129" s="133">
        <v>34</v>
      </c>
      <c r="B129" s="132">
        <v>39581</v>
      </c>
      <c r="C129" s="129">
        <f>SUMIF(Takings!$B:$B,'2008'!$B129,Takings!C:C)</f>
        <v>643.12</v>
      </c>
      <c r="D129" s="119">
        <f>SUMIF(Takings!$B:$B,'2008'!$B129,Takings!D:D)</f>
        <v>0</v>
      </c>
      <c r="E129" s="119">
        <f>SUMIF(Takings!$B:$B,'2008'!$B129,Takings!E:E)</f>
        <v>0</v>
      </c>
      <c r="F129" s="128">
        <f>SUMIF(Takings!$B:$B,'2008'!$B129,Takings!F:F)</f>
        <v>424.8</v>
      </c>
      <c r="G129" s="131">
        <f>SUMIF(Takings!$B:$B,'2008'!$B129,Takings!G:G)</f>
        <v>34</v>
      </c>
      <c r="H129" s="128">
        <f t="shared" si="72"/>
        <v>12.494117647058824</v>
      </c>
      <c r="I129" s="129">
        <f>SUMIF(Takings!$B:$B,'2008'!$B129,Takings!I:I)</f>
        <v>218.32</v>
      </c>
      <c r="J129" s="130">
        <f>SUMIF(Takings!$B:$B,'2008'!$B129,Takings!J:J)</f>
        <v>4</v>
      </c>
      <c r="K129" s="130">
        <f t="shared" si="73"/>
        <v>38</v>
      </c>
      <c r="L129" s="129">
        <f t="shared" si="74"/>
        <v>54.58</v>
      </c>
      <c r="M129" s="128">
        <f t="shared" si="75"/>
        <v>16.92421052631579</v>
      </c>
      <c r="N129" s="127" t="str">
        <f>IF(VLOOKUP($B129,Takings!$B:$P,13,0)=0,"",VLOOKUP($B129,Takings!$B:$P,13,0))</f>
        <v/>
      </c>
      <c r="O129" s="126">
        <f>IF(VLOOKUP($B129,Takings!$B:$P,14,0)=0,"",VLOOKUP($B129,Takings!$B:$P,14,0))</f>
        <v>12.05</v>
      </c>
      <c r="P129" s="125" t="str">
        <f>IF(VLOOKUP($B129,Takings!$B:$P,15,0)=0,"",VLOOKUP($B129,Takings!$B:$P,15,0))</f>
        <v/>
      </c>
    </row>
    <row r="130" spans="1:16" x14ac:dyDescent="0.35">
      <c r="A130" s="133">
        <v>34</v>
      </c>
      <c r="B130" s="132">
        <v>39582</v>
      </c>
      <c r="C130" s="129">
        <f>SUMIF(Takings!$B:$B,'2008'!$B130,Takings!C:C)</f>
        <v>615.79999999999995</v>
      </c>
      <c r="D130" s="119">
        <f>SUMIF(Takings!$B:$B,'2008'!$B130,Takings!D:D)</f>
        <v>0</v>
      </c>
      <c r="E130" s="119">
        <f>SUMIF(Takings!$B:$B,'2008'!$B130,Takings!E:E)</f>
        <v>0</v>
      </c>
      <c r="F130" s="128">
        <f>SUMIF(Takings!$B:$B,'2008'!$B130,Takings!F:F)</f>
        <v>589.45000000000005</v>
      </c>
      <c r="G130" s="131">
        <f>SUMIF(Takings!$B:$B,'2008'!$B130,Takings!G:G)</f>
        <v>36</v>
      </c>
      <c r="H130" s="128">
        <f t="shared" si="72"/>
        <v>16.373611111111114</v>
      </c>
      <c r="I130" s="129">
        <f>SUMIF(Takings!$B:$B,'2008'!$B130,Takings!I:I)</f>
        <v>26.35</v>
      </c>
      <c r="J130" s="130">
        <f>SUMIF(Takings!$B:$B,'2008'!$B130,Takings!J:J)</f>
        <v>1</v>
      </c>
      <c r="K130" s="130">
        <f t="shared" si="73"/>
        <v>37</v>
      </c>
      <c r="L130" s="129">
        <f t="shared" si="74"/>
        <v>26.35</v>
      </c>
      <c r="M130" s="128">
        <f t="shared" si="75"/>
        <v>16.643243243243244</v>
      </c>
      <c r="N130" s="127" t="str">
        <f>IF(VLOOKUP($B130,Takings!$B:$P,13,0)=0,"",VLOOKUP($B130,Takings!$B:$P,13,0))</f>
        <v/>
      </c>
      <c r="O130" s="126">
        <f>IF(VLOOKUP($B130,Takings!$B:$P,14,0)=0,"",VLOOKUP($B130,Takings!$B:$P,14,0))</f>
        <v>0.3</v>
      </c>
      <c r="P130" s="125" t="str">
        <f>IF(VLOOKUP($B130,Takings!$B:$P,15,0)=0,"",VLOOKUP($B130,Takings!$B:$P,15,0))</f>
        <v/>
      </c>
    </row>
    <row r="131" spans="1:16" x14ac:dyDescent="0.35">
      <c r="A131" s="133">
        <v>34</v>
      </c>
      <c r="B131" s="132">
        <v>39583</v>
      </c>
      <c r="C131" s="129">
        <f>SUMIF(Takings!$B:$B,'2008'!$B131,Takings!C:C)</f>
        <v>1258.71</v>
      </c>
      <c r="D131" s="119">
        <f>SUMIF(Takings!$B:$B,'2008'!$B131,Takings!D:D)</f>
        <v>0</v>
      </c>
      <c r="E131" s="119">
        <f>SUMIF(Takings!$B:$B,'2008'!$B131,Takings!E:E)</f>
        <v>0</v>
      </c>
      <c r="F131" s="128">
        <f>SUMIF(Takings!$B:$B,'2008'!$B131,Takings!F:F)</f>
        <v>680.6</v>
      </c>
      <c r="G131" s="131">
        <f>SUMIF(Takings!$B:$B,'2008'!$B131,Takings!G:G)</f>
        <v>50</v>
      </c>
      <c r="H131" s="128">
        <f t="shared" si="72"/>
        <v>13.612</v>
      </c>
      <c r="I131" s="129">
        <f>SUMIF(Takings!$B:$B,'2008'!$B131,Takings!I:I)</f>
        <v>578.11</v>
      </c>
      <c r="J131" s="130">
        <f>SUMIF(Takings!$B:$B,'2008'!$B131,Takings!J:J)</f>
        <v>4</v>
      </c>
      <c r="K131" s="130">
        <f t="shared" si="73"/>
        <v>54</v>
      </c>
      <c r="L131" s="129">
        <f t="shared" si="74"/>
        <v>144.5275</v>
      </c>
      <c r="M131" s="128">
        <f t="shared" si="75"/>
        <v>23.309444444444445</v>
      </c>
      <c r="N131" s="127" t="str">
        <f>IF(VLOOKUP($B131,Takings!$B:$P,13,0)=0,"",VLOOKUP($B131,Takings!$B:$P,13,0))</f>
        <v/>
      </c>
      <c r="O131" s="126">
        <f>IF(VLOOKUP($B131,Takings!$B:$P,14,0)=0,"",VLOOKUP($B131,Takings!$B:$P,14,0))</f>
        <v>-13.55</v>
      </c>
      <c r="P131" s="125" t="str">
        <f>IF(VLOOKUP($B131,Takings!$B:$P,15,0)=0,"",VLOOKUP($B131,Takings!$B:$P,15,0))</f>
        <v/>
      </c>
    </row>
    <row r="132" spans="1:16" x14ac:dyDescent="0.35">
      <c r="A132" s="133">
        <v>34</v>
      </c>
      <c r="B132" s="132">
        <v>39584</v>
      </c>
      <c r="C132" s="129">
        <f>SUMIF(Takings!$B:$B,'2008'!$B132,Takings!C:C)</f>
        <v>1302.3499999999999</v>
      </c>
      <c r="D132" s="119">
        <f>SUMIF(Takings!$B:$B,'2008'!$B132,Takings!D:D)</f>
        <v>0</v>
      </c>
      <c r="E132" s="119">
        <f>SUMIF(Takings!$B:$B,'2008'!$B132,Takings!E:E)</f>
        <v>0</v>
      </c>
      <c r="F132" s="128">
        <f>SUMIF(Takings!$B:$B,'2008'!$B132,Takings!F:F)</f>
        <v>957.5</v>
      </c>
      <c r="G132" s="131">
        <f>SUMIF(Takings!$B:$B,'2008'!$B132,Takings!G:G)</f>
        <v>44</v>
      </c>
      <c r="H132" s="128">
        <f t="shared" si="72"/>
        <v>21.761363636363637</v>
      </c>
      <c r="I132" s="129">
        <f>SUMIF(Takings!$B:$B,'2008'!$B132,Takings!I:I)</f>
        <v>344.85</v>
      </c>
      <c r="J132" s="130">
        <f>SUMIF(Takings!$B:$B,'2008'!$B132,Takings!J:J)</f>
        <v>7</v>
      </c>
      <c r="K132" s="130">
        <f t="shared" si="73"/>
        <v>51</v>
      </c>
      <c r="L132" s="129">
        <f t="shared" si="74"/>
        <v>49.26428571428572</v>
      </c>
      <c r="M132" s="128">
        <f t="shared" si="75"/>
        <v>25.536274509803921</v>
      </c>
      <c r="N132" s="127" t="str">
        <f>IF(VLOOKUP($B132,Takings!$B:$P,13,0)=0,"",VLOOKUP($B132,Takings!$B:$P,13,0))</f>
        <v/>
      </c>
      <c r="O132" s="126">
        <f>IF(VLOOKUP($B132,Takings!$B:$P,14,0)=0,"",VLOOKUP($B132,Takings!$B:$P,14,0))</f>
        <v>5.7</v>
      </c>
      <c r="P132" s="125" t="str">
        <f>IF(VLOOKUP($B132,Takings!$B:$P,15,0)=0,"",VLOOKUP($B132,Takings!$B:$P,15,0))</f>
        <v/>
      </c>
    </row>
    <row r="133" spans="1:16" x14ac:dyDescent="0.35">
      <c r="A133" s="133">
        <v>34</v>
      </c>
      <c r="B133" s="132">
        <v>39585</v>
      </c>
      <c r="C133" s="129">
        <f>SUMIF(Takings!$B:$B,'2008'!$B133,Takings!C:C)</f>
        <v>837.6</v>
      </c>
      <c r="D133" s="119">
        <f>SUMIF(Takings!$B:$B,'2008'!$B133,Takings!D:D)</f>
        <v>0</v>
      </c>
      <c r="E133" s="119">
        <f>SUMIF(Takings!$B:$B,'2008'!$B133,Takings!E:E)</f>
        <v>0</v>
      </c>
      <c r="F133" s="128">
        <f>SUMIF(Takings!$B:$B,'2008'!$B133,Takings!F:F)</f>
        <v>629.5</v>
      </c>
      <c r="G133" s="131">
        <f>SUMIF(Takings!$B:$B,'2008'!$B133,Takings!G:G)</f>
        <v>33</v>
      </c>
      <c r="H133" s="128">
        <f t="shared" si="72"/>
        <v>19.075757575757574</v>
      </c>
      <c r="I133" s="129">
        <f>SUMIF(Takings!$B:$B,'2008'!$B133,Takings!I:I)</f>
        <v>208.1</v>
      </c>
      <c r="J133" s="130">
        <f>SUMIF(Takings!$B:$B,'2008'!$B133,Takings!J:J)</f>
        <v>7</v>
      </c>
      <c r="K133" s="130">
        <f t="shared" si="73"/>
        <v>40</v>
      </c>
      <c r="L133" s="129">
        <f t="shared" si="74"/>
        <v>29.728571428571428</v>
      </c>
      <c r="M133" s="128">
        <f t="shared" si="75"/>
        <v>20.94</v>
      </c>
      <c r="N133" s="127" t="str">
        <f>IF(VLOOKUP($B133,Takings!$B:$P,13,0)=0,"",VLOOKUP($B133,Takings!$B:$P,13,0))</f>
        <v/>
      </c>
      <c r="O133" s="126" t="str">
        <f>IF(VLOOKUP($B133,Takings!$B:$P,14,0)=0,"",VLOOKUP($B133,Takings!$B:$P,14,0))</f>
        <v/>
      </c>
      <c r="P133" s="125" t="str">
        <f>IF(VLOOKUP($B133,Takings!$B:$P,15,0)=0,"",VLOOKUP($B133,Takings!$B:$P,15,0))</f>
        <v/>
      </c>
    </row>
    <row r="134" spans="1:16" x14ac:dyDescent="0.35">
      <c r="A134" s="124"/>
      <c r="B134" s="123">
        <v>39586</v>
      </c>
      <c r="C134" s="119">
        <f>SUM(C128:C133)</f>
        <v>5137.32</v>
      </c>
      <c r="D134" s="119">
        <f>VLOOKUP($B134,Takings!$B:$P,3,0)</f>
        <v>1505.77</v>
      </c>
      <c r="E134" s="122">
        <f>SUM(C134:D134)</f>
        <v>6643.09</v>
      </c>
      <c r="F134" s="118"/>
      <c r="G134" s="121">
        <f>SUM(G128:G133)</f>
        <v>228</v>
      </c>
      <c r="H134" s="118">
        <f>AVERAGE(H128:H133)</f>
        <v>16.148776070317343</v>
      </c>
      <c r="I134" s="119">
        <f>SUM(I128:I133)</f>
        <v>1434.53</v>
      </c>
      <c r="J134" s="120">
        <f>SUM(J128:J133)</f>
        <v>26</v>
      </c>
      <c r="K134" s="120">
        <f>SUM(G134,J134)</f>
        <v>254</v>
      </c>
      <c r="L134" s="119">
        <f>AVERAGE(L128:L133)</f>
        <v>54.008392857142859</v>
      </c>
      <c r="M134" s="118">
        <f>AVERAGE(M128:M133)</f>
        <v>19.576754277497312</v>
      </c>
      <c r="N134" s="117" t="str">
        <f>IF(VLOOKUP($B134,Takings!$B:$P,13,0)=0,"",VLOOKUP($B134,Takings!$B:$P,13,0))</f>
        <v/>
      </c>
      <c r="O134" s="116" t="str">
        <f>IF(VLOOKUP($B134,Takings!$B:$P,14,0)=0,"",VLOOKUP($B134,Takings!$B:$P,14,0))</f>
        <v/>
      </c>
      <c r="P134" s="115" t="str">
        <f>IF(VLOOKUP($B134,Takings!$B:$P,15,0)=0,"",VLOOKUP($B134,Takings!$B:$P,15,0))</f>
        <v/>
      </c>
    </row>
    <row r="135" spans="1:16" ht="18" x14ac:dyDescent="0.35">
      <c r="A135" s="133">
        <v>35</v>
      </c>
      <c r="B135" s="132">
        <v>39587</v>
      </c>
      <c r="C135" s="129">
        <f>SUMIF(Takings!$B:$B,'2008'!$B135,Takings!C:C)</f>
        <v>1012.78</v>
      </c>
      <c r="D135" s="119">
        <f>SUMIF(Takings!$B:$B,'2008'!$B135,Takings!D:D)</f>
        <v>0</v>
      </c>
      <c r="E135" s="119">
        <f>SUMIF(Takings!$B:$B,'2008'!$B135,Takings!E:E)</f>
        <v>0</v>
      </c>
      <c r="F135" s="128">
        <f>SUMIF(Takings!$B:$B,'2008'!$B135,Takings!F:F)</f>
        <v>606.04999999999995</v>
      </c>
      <c r="G135" s="131">
        <f>SUMIF(Takings!$B:$B,'2008'!$B135,Takings!G:G)</f>
        <v>34</v>
      </c>
      <c r="H135" s="128">
        <f t="shared" ref="H135:H140" si="76">IFERROR(F135/G135,0)</f>
        <v>17.824999999999999</v>
      </c>
      <c r="I135" s="129">
        <f>SUMIF(Takings!$B:$B,'2008'!$B135,Takings!I:I)</f>
        <v>406.73</v>
      </c>
      <c r="J135" s="130">
        <f>SUMIF(Takings!$B:$B,'2008'!$B135,Takings!J:J)</f>
        <v>1</v>
      </c>
      <c r="K135" s="130">
        <f t="shared" ref="K135:K140" si="77">IFERROR(SUM(G135,J135),0)</f>
        <v>35</v>
      </c>
      <c r="L135" s="129">
        <f t="shared" ref="L135:L140" si="78">IFERROR(MEDIAN(I135/J135),0)</f>
        <v>406.73</v>
      </c>
      <c r="M135" s="128">
        <f t="shared" ref="M135:M140" si="79">IFERROR(SUM(F135,I135)/K135,0)</f>
        <v>28.936571428571426</v>
      </c>
      <c r="N135" s="127" t="str">
        <f>IF(VLOOKUP($B135,Takings!$B:$P,13,0)=0,"",VLOOKUP($B135,Takings!$B:$P,13,0))</f>
        <v>Hattonvale paide back bill</v>
      </c>
      <c r="O135" s="130" t="str">
        <f>IF(VLOOKUP($B135,Takings!$B:$P,14,0)=0,"",VLOOKUP($B135,Takings!$B:$P,14,0))</f>
        <v/>
      </c>
      <c r="P135" s="125" t="str">
        <f>IF(VLOOKUP($B135,Takings!$B:$P,15,0)=0,"",VLOOKUP($B135,Takings!$B:$P,15,0))</f>
        <v/>
      </c>
    </row>
    <row r="136" spans="1:16" x14ac:dyDescent="0.35">
      <c r="A136" s="133">
        <v>35</v>
      </c>
      <c r="B136" s="132">
        <v>39588</v>
      </c>
      <c r="C136" s="129">
        <f>SUMIF(Takings!$B:$B,'2008'!$B136,Takings!C:C)</f>
        <v>900.08</v>
      </c>
      <c r="D136" s="119">
        <f>SUMIF(Takings!$B:$B,'2008'!$B136,Takings!D:D)</f>
        <v>0</v>
      </c>
      <c r="E136" s="119">
        <f>SUMIF(Takings!$B:$B,'2008'!$B136,Takings!E:E)</f>
        <v>0</v>
      </c>
      <c r="F136" s="128">
        <f>SUMIF(Takings!$B:$B,'2008'!$B136,Takings!F:F)</f>
        <v>763.05</v>
      </c>
      <c r="G136" s="131">
        <f>SUMIF(Takings!$B:$B,'2008'!$B136,Takings!G:G)</f>
        <v>47</v>
      </c>
      <c r="H136" s="128">
        <f t="shared" si="76"/>
        <v>16.235106382978721</v>
      </c>
      <c r="I136" s="129">
        <f>SUMIF(Takings!$B:$B,'2008'!$B136,Takings!I:I)</f>
        <v>137.03</v>
      </c>
      <c r="J136" s="130">
        <f>SUMIF(Takings!$B:$B,'2008'!$B136,Takings!J:J)</f>
        <v>5</v>
      </c>
      <c r="K136" s="130">
        <f t="shared" si="77"/>
        <v>52</v>
      </c>
      <c r="L136" s="129">
        <f t="shared" si="78"/>
        <v>27.405999999999999</v>
      </c>
      <c r="M136" s="128">
        <f t="shared" si="79"/>
        <v>17.309230769230769</v>
      </c>
      <c r="N136" s="127" t="str">
        <f>IF(VLOOKUP($B136,Takings!$B:$P,13,0)=0,"",VLOOKUP($B136,Takings!$B:$P,13,0))</f>
        <v/>
      </c>
      <c r="O136" s="130" t="str">
        <f>IF(VLOOKUP($B136,Takings!$B:$P,14,0)=0,"",VLOOKUP($B136,Takings!$B:$P,14,0))</f>
        <v/>
      </c>
      <c r="P136" s="125" t="str">
        <f>IF(VLOOKUP($B136,Takings!$B:$P,15,0)=0,"",VLOOKUP($B136,Takings!$B:$P,15,0))</f>
        <v/>
      </c>
    </row>
    <row r="137" spans="1:16" x14ac:dyDescent="0.35">
      <c r="A137" s="133">
        <v>35</v>
      </c>
      <c r="B137" s="132">
        <v>39589</v>
      </c>
      <c r="C137" s="129">
        <f>SUMIF(Takings!$B:$B,'2008'!$B137,Takings!C:C)</f>
        <v>1218.3699999999999</v>
      </c>
      <c r="D137" s="119">
        <f>SUMIF(Takings!$B:$B,'2008'!$B137,Takings!D:D)</f>
        <v>0</v>
      </c>
      <c r="E137" s="119">
        <f>SUMIF(Takings!$B:$B,'2008'!$B137,Takings!E:E)</f>
        <v>0</v>
      </c>
      <c r="F137" s="128">
        <f>SUMIF(Takings!$B:$B,'2008'!$B137,Takings!F:F)</f>
        <v>409.3</v>
      </c>
      <c r="G137" s="131">
        <f>SUMIF(Takings!$B:$B,'2008'!$B137,Takings!G:G)</f>
        <v>32</v>
      </c>
      <c r="H137" s="128">
        <f t="shared" si="76"/>
        <v>12.790625</v>
      </c>
      <c r="I137" s="129">
        <f>SUMIF(Takings!$B:$B,'2008'!$B137,Takings!I:I)</f>
        <v>809.07</v>
      </c>
      <c r="J137" s="130">
        <f>SUMIF(Takings!$B:$B,'2008'!$B137,Takings!J:J)</f>
        <v>4</v>
      </c>
      <c r="K137" s="130">
        <f t="shared" si="77"/>
        <v>36</v>
      </c>
      <c r="L137" s="129">
        <f t="shared" si="78"/>
        <v>202.26750000000001</v>
      </c>
      <c r="M137" s="128">
        <f t="shared" si="79"/>
        <v>33.843611111111116</v>
      </c>
      <c r="N137" s="127" t="str">
        <f>IF(VLOOKUP($B137,Takings!$B:$P,13,0)=0,"",VLOOKUP($B137,Takings!$B:$P,13,0))</f>
        <v>side of beef 658.80</v>
      </c>
      <c r="O137" s="130" t="str">
        <f>IF(VLOOKUP($B137,Takings!$B:$P,14,0)=0,"",VLOOKUP($B137,Takings!$B:$P,14,0))</f>
        <v/>
      </c>
      <c r="P137" s="125" t="str">
        <f>IF(VLOOKUP($B137,Takings!$B:$P,15,0)=0,"",VLOOKUP($B137,Takings!$B:$P,15,0))</f>
        <v/>
      </c>
    </row>
    <row r="138" spans="1:16" x14ac:dyDescent="0.35">
      <c r="A138" s="133">
        <v>35</v>
      </c>
      <c r="B138" s="132">
        <v>39590</v>
      </c>
      <c r="C138" s="129">
        <f>SUMIF(Takings!$B:$B,'2008'!$B138,Takings!C:C)</f>
        <v>1078.5999999999999</v>
      </c>
      <c r="D138" s="119">
        <f>SUMIF(Takings!$B:$B,'2008'!$B138,Takings!D:D)</f>
        <v>0</v>
      </c>
      <c r="E138" s="119">
        <f>SUMIF(Takings!$B:$B,'2008'!$B138,Takings!E:E)</f>
        <v>0</v>
      </c>
      <c r="F138" s="128">
        <f>SUMIF(Takings!$B:$B,'2008'!$B138,Takings!F:F)</f>
        <v>589.6</v>
      </c>
      <c r="G138" s="131">
        <f>SUMIF(Takings!$B:$B,'2008'!$B138,Takings!G:G)</f>
        <v>41</v>
      </c>
      <c r="H138" s="128">
        <f t="shared" si="76"/>
        <v>14.380487804878049</v>
      </c>
      <c r="I138" s="129">
        <f>SUMIF(Takings!$B:$B,'2008'!$B138,Takings!I:I)</f>
        <v>489</v>
      </c>
      <c r="J138" s="130">
        <f>SUMIF(Takings!$B:$B,'2008'!$B138,Takings!J:J)</f>
        <v>3</v>
      </c>
      <c r="K138" s="130">
        <f t="shared" si="77"/>
        <v>44</v>
      </c>
      <c r="L138" s="129">
        <f t="shared" si="78"/>
        <v>163</v>
      </c>
      <c r="M138" s="128">
        <f t="shared" si="79"/>
        <v>24.513636363636362</v>
      </c>
      <c r="N138" s="127" t="str">
        <f>IF(VLOOKUP($B138,Takings!$B:$P,13,0)=0,"",VLOOKUP($B138,Takings!$B:$P,13,0))</f>
        <v/>
      </c>
      <c r="O138" s="126">
        <f>IF(VLOOKUP($B138,Takings!$B:$P,14,0)=0,"",VLOOKUP($B138,Takings!$B:$P,14,0))</f>
        <v>-15.8</v>
      </c>
      <c r="P138" s="125" t="str">
        <f>IF(VLOOKUP($B138,Takings!$B:$P,15,0)=0,"",VLOOKUP($B138,Takings!$B:$P,15,0))</f>
        <v/>
      </c>
    </row>
    <row r="139" spans="1:16" x14ac:dyDescent="0.35">
      <c r="A139" s="133">
        <v>35</v>
      </c>
      <c r="B139" s="132">
        <v>39591</v>
      </c>
      <c r="C139" s="129">
        <f>SUMIF(Takings!$B:$B,'2008'!$B139,Takings!C:C)</f>
        <v>1431.57</v>
      </c>
      <c r="D139" s="119">
        <f>SUMIF(Takings!$B:$B,'2008'!$B139,Takings!D:D)</f>
        <v>0</v>
      </c>
      <c r="E139" s="119">
        <f>SUMIF(Takings!$B:$B,'2008'!$B139,Takings!E:E)</f>
        <v>0</v>
      </c>
      <c r="F139" s="128">
        <f>SUMIF(Takings!$B:$B,'2008'!$B139,Takings!F:F)</f>
        <v>784.2</v>
      </c>
      <c r="G139" s="131">
        <f>SUMIF(Takings!$B:$B,'2008'!$B139,Takings!G:G)</f>
        <v>45</v>
      </c>
      <c r="H139" s="128">
        <f t="shared" si="76"/>
        <v>17.426666666666669</v>
      </c>
      <c r="I139" s="129">
        <f>SUMIF(Takings!$B:$B,'2008'!$B139,Takings!I:I)</f>
        <v>647.37</v>
      </c>
      <c r="J139" s="130">
        <f>SUMIF(Takings!$B:$B,'2008'!$B139,Takings!J:J)</f>
        <v>8</v>
      </c>
      <c r="K139" s="130">
        <f t="shared" si="77"/>
        <v>53</v>
      </c>
      <c r="L139" s="129">
        <f t="shared" si="78"/>
        <v>80.921250000000001</v>
      </c>
      <c r="M139" s="128">
        <f t="shared" si="79"/>
        <v>27.010754716981136</v>
      </c>
      <c r="N139" s="127" t="str">
        <f>IF(VLOOKUP($B139,Takings!$B:$P,13,0)=0,"",VLOOKUP($B139,Takings!$B:$P,13,0))</f>
        <v/>
      </c>
      <c r="O139" s="126" t="str">
        <f>IF(VLOOKUP($B139,Takings!$B:$P,14,0)=0,"",VLOOKUP($B139,Takings!$B:$P,14,0))</f>
        <v/>
      </c>
      <c r="P139" s="125" t="str">
        <f>IF(VLOOKUP($B139,Takings!$B:$P,15,0)=0,"",VLOOKUP($B139,Takings!$B:$P,15,0))</f>
        <v/>
      </c>
    </row>
    <row r="140" spans="1:16" x14ac:dyDescent="0.35">
      <c r="A140" s="133">
        <v>35</v>
      </c>
      <c r="B140" s="132">
        <v>39592</v>
      </c>
      <c r="C140" s="129">
        <f>SUMIF(Takings!$B:$B,'2008'!$B140,Takings!C:C)</f>
        <v>802.98</v>
      </c>
      <c r="D140" s="119">
        <f>SUMIF(Takings!$B:$B,'2008'!$B140,Takings!D:D)</f>
        <v>0</v>
      </c>
      <c r="E140" s="119">
        <f>SUMIF(Takings!$B:$B,'2008'!$B140,Takings!E:E)</f>
        <v>0</v>
      </c>
      <c r="F140" s="128">
        <f>SUMIF(Takings!$B:$B,'2008'!$B140,Takings!F:F)</f>
        <v>336.45</v>
      </c>
      <c r="G140" s="131">
        <f>SUMIF(Takings!$B:$B,'2008'!$B140,Takings!G:G)</f>
        <v>25</v>
      </c>
      <c r="H140" s="128">
        <f t="shared" si="76"/>
        <v>13.458</v>
      </c>
      <c r="I140" s="129">
        <f>SUMIF(Takings!$B:$B,'2008'!$B140,Takings!I:I)</f>
        <v>466.53</v>
      </c>
      <c r="J140" s="130">
        <f>SUMIF(Takings!$B:$B,'2008'!$B140,Takings!J:J)</f>
        <v>6</v>
      </c>
      <c r="K140" s="130">
        <f t="shared" si="77"/>
        <v>31</v>
      </c>
      <c r="L140" s="129">
        <f t="shared" si="78"/>
        <v>77.754999999999995</v>
      </c>
      <c r="M140" s="128">
        <f t="shared" si="79"/>
        <v>25.90258064516129</v>
      </c>
      <c r="N140" s="127" t="str">
        <f>IF(VLOOKUP($B140,Takings!$B:$P,13,0)=0,"",VLOOKUP($B140,Takings!$B:$P,13,0))</f>
        <v/>
      </c>
      <c r="O140" s="126">
        <f>IF(VLOOKUP($B140,Takings!$B:$P,14,0)=0,"",VLOOKUP($B140,Takings!$B:$P,14,0))</f>
        <v>-20</v>
      </c>
      <c r="P140" s="125" t="str">
        <f>IF(VLOOKUP($B140,Takings!$B:$P,15,0)=0,"",VLOOKUP($B140,Takings!$B:$P,15,0))</f>
        <v/>
      </c>
    </row>
    <row r="141" spans="1:16" x14ac:dyDescent="0.35">
      <c r="A141" s="124"/>
      <c r="B141" s="123">
        <v>39593</v>
      </c>
      <c r="C141" s="119">
        <f>SUM(C135:C140)</f>
        <v>6444.3799999999992</v>
      </c>
      <c r="D141" s="119">
        <f>VLOOKUP($B141,Takings!$B:$P,3,0)</f>
        <v>1645.44</v>
      </c>
      <c r="E141" s="122">
        <f>SUM(C141:D141)</f>
        <v>8089.82</v>
      </c>
      <c r="F141" s="118"/>
      <c r="G141" s="121">
        <f>SUM(G135:G140)</f>
        <v>224</v>
      </c>
      <c r="H141" s="118">
        <f>AVERAGE(H135:H140)</f>
        <v>15.352647642420573</v>
      </c>
      <c r="I141" s="119">
        <f>SUM(I135:I140)</f>
        <v>2955.7299999999996</v>
      </c>
      <c r="J141" s="120">
        <f>SUM(J135:J140)</f>
        <v>27</v>
      </c>
      <c r="K141" s="120">
        <f>SUM(G141,J141)</f>
        <v>251</v>
      </c>
      <c r="L141" s="119">
        <f>AVERAGE(L135:L140)</f>
        <v>159.67995833333333</v>
      </c>
      <c r="M141" s="118">
        <f>AVERAGE(M135:M140)</f>
        <v>26.252730839115348</v>
      </c>
      <c r="N141" s="117" t="str">
        <f>IF(VLOOKUP($B141,Takings!$B:$P,13,0)=0,"",VLOOKUP($B141,Takings!$B:$P,13,0))</f>
        <v/>
      </c>
      <c r="O141" s="116" t="str">
        <f>IF(VLOOKUP($B141,Takings!$B:$P,14,0)=0,"",VLOOKUP($B141,Takings!$B:$P,14,0))</f>
        <v/>
      </c>
      <c r="P141" s="115" t="str">
        <f>IF(VLOOKUP($B141,Takings!$B:$P,15,0)=0,"",VLOOKUP($B141,Takings!$B:$P,15,0))</f>
        <v/>
      </c>
    </row>
    <row r="142" spans="1:16" x14ac:dyDescent="0.35">
      <c r="A142" s="133">
        <v>36</v>
      </c>
      <c r="B142" s="132">
        <v>39594</v>
      </c>
      <c r="C142" s="129">
        <f>SUMIF(Takings!$B:$B,'2008'!$B142,Takings!C:C)</f>
        <v>499.31</v>
      </c>
      <c r="D142" s="119">
        <f>SUMIF(Takings!$B:$B,'2008'!$B142,Takings!D:D)</f>
        <v>0</v>
      </c>
      <c r="E142" s="119">
        <f>SUMIF(Takings!$B:$B,'2008'!$B142,Takings!E:E)</f>
        <v>0</v>
      </c>
      <c r="F142" s="128">
        <f>SUMIF(Takings!$B:$B,'2008'!$B142,Takings!F:F)</f>
        <v>395.55</v>
      </c>
      <c r="G142" s="131">
        <f>SUMIF(Takings!$B:$B,'2008'!$B142,Takings!G:G)</f>
        <v>24</v>
      </c>
      <c r="H142" s="128">
        <f t="shared" ref="H142:H147" si="80">IFERROR(F142/G142,0)</f>
        <v>16.481249999999999</v>
      </c>
      <c r="I142" s="129">
        <f>SUMIF(Takings!$B:$B,'2008'!$B142,Takings!I:I)</f>
        <v>103.76</v>
      </c>
      <c r="J142" s="130">
        <f>SUMIF(Takings!$B:$B,'2008'!$B142,Takings!J:J)</f>
        <v>2</v>
      </c>
      <c r="K142" s="130">
        <f t="shared" ref="K142:K147" si="81">IFERROR(SUM(G142,J142),0)</f>
        <v>26</v>
      </c>
      <c r="L142" s="129">
        <f t="shared" ref="L142:L147" si="82">IFERROR(MEDIAN(I142/J142),0)</f>
        <v>51.88</v>
      </c>
      <c r="M142" s="128">
        <f t="shared" ref="M142:M147" si="83">IFERROR(SUM(F142,I142)/K142,0)</f>
        <v>19.204230769230769</v>
      </c>
      <c r="N142" s="127" t="str">
        <f>IF(VLOOKUP($B142,Takings!$B:$P,13,0)=0,"",VLOOKUP($B142,Takings!$B:$P,13,0))</f>
        <v/>
      </c>
      <c r="O142" s="126">
        <f>IF(VLOOKUP($B142,Takings!$B:$P,14,0)=0,"",VLOOKUP($B142,Takings!$B:$P,14,0))</f>
        <v>-5.2</v>
      </c>
      <c r="P142" s="125" t="str">
        <f>IF(VLOOKUP($B142,Takings!$B:$P,15,0)=0,"",VLOOKUP($B142,Takings!$B:$P,15,0))</f>
        <v/>
      </c>
    </row>
    <row r="143" spans="1:16" x14ac:dyDescent="0.35">
      <c r="A143" s="133">
        <v>36</v>
      </c>
      <c r="B143" s="132">
        <v>39595</v>
      </c>
      <c r="C143" s="129">
        <f>SUMIF(Takings!$B:$B,'2008'!$B143,Takings!C:C)</f>
        <v>661.12</v>
      </c>
      <c r="D143" s="119">
        <f>SUMIF(Takings!$B:$B,'2008'!$B143,Takings!D:D)</f>
        <v>0</v>
      </c>
      <c r="E143" s="119">
        <f>SUMIF(Takings!$B:$B,'2008'!$B143,Takings!E:E)</f>
        <v>0</v>
      </c>
      <c r="F143" s="128">
        <f>SUMIF(Takings!$B:$B,'2008'!$B143,Takings!F:F)</f>
        <v>582.35</v>
      </c>
      <c r="G143" s="131">
        <f>SUMIF(Takings!$B:$B,'2008'!$B143,Takings!G:G)</f>
        <v>36</v>
      </c>
      <c r="H143" s="128">
        <f t="shared" si="80"/>
        <v>16.176388888888891</v>
      </c>
      <c r="I143" s="129">
        <f>SUMIF(Takings!$B:$B,'2008'!$B143,Takings!I:I)</f>
        <v>78.77</v>
      </c>
      <c r="J143" s="130">
        <f>SUMIF(Takings!$B:$B,'2008'!$B143,Takings!J:J)</f>
        <v>2</v>
      </c>
      <c r="K143" s="130">
        <f t="shared" si="81"/>
        <v>38</v>
      </c>
      <c r="L143" s="129">
        <f t="shared" si="82"/>
        <v>39.384999999999998</v>
      </c>
      <c r="M143" s="128">
        <f t="shared" si="83"/>
        <v>17.397894736842105</v>
      </c>
      <c r="N143" s="127" t="str">
        <f>IF(VLOOKUP($B143,Takings!$B:$P,13,0)=0,"",VLOOKUP($B143,Takings!$B:$P,13,0))</f>
        <v/>
      </c>
      <c r="O143" s="126">
        <f>IF(VLOOKUP($B143,Takings!$B:$P,14,0)=0,"",VLOOKUP($B143,Takings!$B:$P,14,0))</f>
        <v>-0.6</v>
      </c>
      <c r="P143" s="125" t="str">
        <f>IF(VLOOKUP($B143,Takings!$B:$P,15,0)=0,"",VLOOKUP($B143,Takings!$B:$P,15,0))</f>
        <v/>
      </c>
    </row>
    <row r="144" spans="1:16" x14ac:dyDescent="0.35">
      <c r="A144" s="133">
        <v>36</v>
      </c>
      <c r="B144" s="132">
        <v>39596</v>
      </c>
      <c r="C144" s="129">
        <f>SUMIF(Takings!$B:$B,'2008'!$B144,Takings!C:C)</f>
        <v>521.39</v>
      </c>
      <c r="D144" s="119">
        <f>SUMIF(Takings!$B:$B,'2008'!$B144,Takings!D:D)</f>
        <v>0</v>
      </c>
      <c r="E144" s="119">
        <f>SUMIF(Takings!$B:$B,'2008'!$B144,Takings!E:E)</f>
        <v>0</v>
      </c>
      <c r="F144" s="128">
        <f>SUMIF(Takings!$B:$B,'2008'!$B144,Takings!F:F)</f>
        <v>468.05</v>
      </c>
      <c r="G144" s="131">
        <f>SUMIF(Takings!$B:$B,'2008'!$B144,Takings!G:G)</f>
        <v>35</v>
      </c>
      <c r="H144" s="128">
        <f t="shared" si="80"/>
        <v>13.372857142857143</v>
      </c>
      <c r="I144" s="129">
        <f>SUMIF(Takings!$B:$B,'2008'!$B144,Takings!I:I)</f>
        <v>53.34</v>
      </c>
      <c r="J144" s="130">
        <f>SUMIF(Takings!$B:$B,'2008'!$B144,Takings!J:J)</f>
        <v>4</v>
      </c>
      <c r="K144" s="130">
        <f t="shared" si="81"/>
        <v>39</v>
      </c>
      <c r="L144" s="129">
        <f t="shared" si="82"/>
        <v>13.335000000000001</v>
      </c>
      <c r="M144" s="128">
        <f t="shared" si="83"/>
        <v>13.368974358974359</v>
      </c>
      <c r="N144" s="127" t="str">
        <f>IF(VLOOKUP($B144,Takings!$B:$P,13,0)=0,"",VLOOKUP($B144,Takings!$B:$P,13,0))</f>
        <v/>
      </c>
      <c r="O144" s="126">
        <f>IF(VLOOKUP($B144,Takings!$B:$P,14,0)=0,"",VLOOKUP($B144,Takings!$B:$P,14,0))</f>
        <v>-4.45</v>
      </c>
      <c r="P144" s="125" t="str">
        <f>IF(VLOOKUP($B144,Takings!$B:$P,15,0)=0,"",VLOOKUP($B144,Takings!$B:$P,15,0))</f>
        <v/>
      </c>
    </row>
    <row r="145" spans="1:16" x14ac:dyDescent="0.35">
      <c r="A145" s="133">
        <v>36</v>
      </c>
      <c r="B145" s="132">
        <v>39597</v>
      </c>
      <c r="C145" s="129">
        <f>SUMIF(Takings!$B:$B,'2008'!$B145,Takings!C:C)</f>
        <v>1770.03</v>
      </c>
      <c r="D145" s="119">
        <f>SUMIF(Takings!$B:$B,'2008'!$B145,Takings!D:D)</f>
        <v>0</v>
      </c>
      <c r="E145" s="119">
        <f>SUMIF(Takings!$B:$B,'2008'!$B145,Takings!E:E)</f>
        <v>0</v>
      </c>
      <c r="F145" s="128">
        <f>SUMIF(Takings!$B:$B,'2008'!$B145,Takings!F:F)</f>
        <v>896.5</v>
      </c>
      <c r="G145" s="131">
        <f>SUMIF(Takings!$B:$B,'2008'!$B145,Takings!G:G)</f>
        <v>36</v>
      </c>
      <c r="H145" s="128">
        <f t="shared" si="80"/>
        <v>24.902777777777779</v>
      </c>
      <c r="I145" s="129">
        <f>SUMIF(Takings!$B:$B,'2008'!$B145,Takings!I:I)</f>
        <v>873.53</v>
      </c>
      <c r="J145" s="130">
        <f>SUMIF(Takings!$B:$B,'2008'!$B145,Takings!J:J)</f>
        <v>10</v>
      </c>
      <c r="K145" s="130">
        <f t="shared" si="81"/>
        <v>46</v>
      </c>
      <c r="L145" s="129">
        <f t="shared" si="82"/>
        <v>87.352999999999994</v>
      </c>
      <c r="M145" s="128">
        <f t="shared" si="83"/>
        <v>38.478913043478258</v>
      </c>
      <c r="N145" s="127" t="str">
        <f>IF(VLOOKUP($B145,Takings!$B:$P,13,0)=0,"",VLOOKUP($B145,Takings!$B:$P,13,0))</f>
        <v/>
      </c>
      <c r="O145" s="126">
        <f>IF(VLOOKUP($B145,Takings!$B:$P,14,0)=0,"",VLOOKUP($B145,Takings!$B:$P,14,0))</f>
        <v>-10.050000000000001</v>
      </c>
      <c r="P145" s="125" t="str">
        <f>IF(VLOOKUP($B145,Takings!$B:$P,15,0)=0,"",VLOOKUP($B145,Takings!$B:$P,15,0))</f>
        <v/>
      </c>
    </row>
    <row r="146" spans="1:16" x14ac:dyDescent="0.35">
      <c r="A146" s="133">
        <v>36</v>
      </c>
      <c r="B146" s="132">
        <v>39598</v>
      </c>
      <c r="C146" s="129">
        <f>SUMIF(Takings!$B:$B,'2008'!$B146,Takings!C:C)</f>
        <v>1665.54</v>
      </c>
      <c r="D146" s="119">
        <f>SUMIF(Takings!$B:$B,'2008'!$B146,Takings!D:D)</f>
        <v>0</v>
      </c>
      <c r="E146" s="119">
        <f>SUMIF(Takings!$B:$B,'2008'!$B146,Takings!E:E)</f>
        <v>0</v>
      </c>
      <c r="F146" s="128">
        <f>SUMIF(Takings!$B:$B,'2008'!$B146,Takings!F:F)</f>
        <v>1284.5999999999999</v>
      </c>
      <c r="G146" s="131">
        <f>SUMIF(Takings!$B:$B,'2008'!$B146,Takings!G:G)</f>
        <v>53</v>
      </c>
      <c r="H146" s="128">
        <f t="shared" si="80"/>
        <v>24.237735849056602</v>
      </c>
      <c r="I146" s="129">
        <f>SUMIF(Takings!$B:$B,'2008'!$B146,Takings!I:I)</f>
        <v>380.94</v>
      </c>
      <c r="J146" s="130">
        <f>SUMIF(Takings!$B:$B,'2008'!$B146,Takings!J:J)</f>
        <v>7</v>
      </c>
      <c r="K146" s="130">
        <f t="shared" si="81"/>
        <v>60</v>
      </c>
      <c r="L146" s="129">
        <f t="shared" si="82"/>
        <v>54.42</v>
      </c>
      <c r="M146" s="128">
        <f t="shared" si="83"/>
        <v>27.759</v>
      </c>
      <c r="N146" s="127" t="str">
        <f>IF(VLOOKUP($B146,Takings!$B:$P,13,0)=0,"",VLOOKUP($B146,Takings!$B:$P,13,0))</f>
        <v/>
      </c>
      <c r="O146" s="126">
        <f>IF(VLOOKUP($B146,Takings!$B:$P,14,0)=0,"",VLOOKUP($B146,Takings!$B:$P,14,0))</f>
        <v>-5.4</v>
      </c>
      <c r="P146" s="125" t="str">
        <f>IF(VLOOKUP($B146,Takings!$B:$P,15,0)=0,"",VLOOKUP($B146,Takings!$B:$P,15,0))</f>
        <v/>
      </c>
    </row>
    <row r="147" spans="1:16" x14ac:dyDescent="0.35">
      <c r="A147" s="133">
        <v>36</v>
      </c>
      <c r="B147" s="132">
        <v>39599</v>
      </c>
      <c r="C147" s="129">
        <f>SUMIF(Takings!$B:$B,'2008'!$B147,Takings!C:C)</f>
        <v>792.47</v>
      </c>
      <c r="D147" s="119">
        <f>SUMIF(Takings!$B:$B,'2008'!$B147,Takings!D:D)</f>
        <v>0</v>
      </c>
      <c r="E147" s="119">
        <f>SUMIF(Takings!$B:$B,'2008'!$B147,Takings!E:E)</f>
        <v>0</v>
      </c>
      <c r="F147" s="128">
        <f>SUMIF(Takings!$B:$B,'2008'!$B147,Takings!F:F)</f>
        <v>486.5</v>
      </c>
      <c r="G147" s="131">
        <f>SUMIF(Takings!$B:$B,'2008'!$B147,Takings!G:G)</f>
        <v>22</v>
      </c>
      <c r="H147" s="128">
        <f t="shared" si="80"/>
        <v>22.113636363636363</v>
      </c>
      <c r="I147" s="129">
        <f>SUMIF(Takings!$B:$B,'2008'!$B147,Takings!I:I)</f>
        <v>305.97000000000003</v>
      </c>
      <c r="J147" s="130">
        <f>SUMIF(Takings!$B:$B,'2008'!$B147,Takings!J:J)</f>
        <v>6</v>
      </c>
      <c r="K147" s="130">
        <f t="shared" si="81"/>
        <v>28</v>
      </c>
      <c r="L147" s="129">
        <f t="shared" si="82"/>
        <v>50.995000000000005</v>
      </c>
      <c r="M147" s="128">
        <f t="shared" si="83"/>
        <v>28.302500000000002</v>
      </c>
      <c r="N147" s="127" t="str">
        <f>IF(VLOOKUP($B147,Takings!$B:$P,13,0)=0,"",VLOOKUP($B147,Takings!$B:$P,13,0))</f>
        <v/>
      </c>
      <c r="O147" s="126">
        <f>IF(VLOOKUP($B147,Takings!$B:$P,14,0)=0,"",VLOOKUP($B147,Takings!$B:$P,14,0))</f>
        <v>6.35</v>
      </c>
      <c r="P147" s="125" t="str">
        <f>IF(VLOOKUP($B147,Takings!$B:$P,15,0)=0,"",VLOOKUP($B147,Takings!$B:$P,15,0))</f>
        <v/>
      </c>
    </row>
    <row r="148" spans="1:16" x14ac:dyDescent="0.35">
      <c r="A148" s="124"/>
      <c r="B148" s="123">
        <v>39600</v>
      </c>
      <c r="C148" s="119">
        <f>SUM(C142:C147)</f>
        <v>5909.8600000000006</v>
      </c>
      <c r="D148" s="119">
        <f>VLOOKUP($B148,Takings!$B:$P,3,0)</f>
        <v>1851.11</v>
      </c>
      <c r="E148" s="122">
        <f>SUM(C148:D148)</f>
        <v>7760.97</v>
      </c>
      <c r="F148" s="118"/>
      <c r="G148" s="121">
        <f>SUM(G142:G147)</f>
        <v>206</v>
      </c>
      <c r="H148" s="118">
        <f>AVERAGE(H142:H147)</f>
        <v>19.547441003702797</v>
      </c>
      <c r="I148" s="119">
        <f>SUM(I142:I147)</f>
        <v>1796.3100000000002</v>
      </c>
      <c r="J148" s="120">
        <f>SUM(J142:J147)</f>
        <v>31</v>
      </c>
      <c r="K148" s="120">
        <f>SUM(G148,J148)</f>
        <v>237</v>
      </c>
      <c r="L148" s="119">
        <f>AVERAGE(L142:L147)</f>
        <v>49.56133333333333</v>
      </c>
      <c r="M148" s="118">
        <f>AVERAGE(M142:M147)</f>
        <v>24.085252151420917</v>
      </c>
      <c r="N148" s="117" t="str">
        <f>IF(VLOOKUP($B148,Takings!$B:$P,13,0)=0,"",VLOOKUP($B148,Takings!$B:$P,13,0))</f>
        <v/>
      </c>
      <c r="O148" s="116" t="str">
        <f>IF(VLOOKUP($B148,Takings!$B:$P,14,0)=0,"",VLOOKUP($B148,Takings!$B:$P,14,0))</f>
        <v/>
      </c>
      <c r="P148" s="115" t="str">
        <f>IF(VLOOKUP($B148,Takings!$B:$P,15,0)=0,"",VLOOKUP($B148,Takings!$B:$P,15,0))</f>
        <v/>
      </c>
    </row>
    <row r="149" spans="1:16" x14ac:dyDescent="0.35">
      <c r="A149" s="133">
        <v>37</v>
      </c>
      <c r="B149" s="132">
        <v>39601</v>
      </c>
      <c r="C149" s="129">
        <f>SUMIF(Takings!$B:$B,'2008'!$B149,Takings!C:C)</f>
        <v>453.71</v>
      </c>
      <c r="D149" s="119">
        <f>SUMIF(Takings!$B:$B,'2008'!$B149,Takings!D:D)</f>
        <v>0</v>
      </c>
      <c r="E149" s="119">
        <f>SUMIF(Takings!$B:$B,'2008'!$B149,Takings!E:E)</f>
        <v>0</v>
      </c>
      <c r="F149" s="128">
        <f>SUMIF(Takings!$B:$B,'2008'!$B149,Takings!F:F)</f>
        <v>398.1</v>
      </c>
      <c r="G149" s="131">
        <f>SUMIF(Takings!$B:$B,'2008'!$B149,Takings!G:G)</f>
        <v>37</v>
      </c>
      <c r="H149" s="128">
        <f t="shared" ref="H149:H154" si="84">IFERROR(F149/G149,0)</f>
        <v>10.75945945945946</v>
      </c>
      <c r="I149" s="129">
        <f>SUMIF(Takings!$B:$B,'2008'!$B149,Takings!I:I)</f>
        <v>55.61</v>
      </c>
      <c r="J149" s="130">
        <f>SUMIF(Takings!$B:$B,'2008'!$B149,Takings!J:J)</f>
        <v>3</v>
      </c>
      <c r="K149" s="130">
        <f t="shared" ref="K149:K154" si="85">IFERROR(SUM(G149,J149),0)</f>
        <v>40</v>
      </c>
      <c r="L149" s="129">
        <f t="shared" ref="L149:L154" si="86">IFERROR(MEDIAN(I149/J149),0)</f>
        <v>18.536666666666665</v>
      </c>
      <c r="M149" s="128">
        <f t="shared" ref="M149:M154" si="87">IFERROR(SUM(F149,I149)/K149,0)</f>
        <v>11.342750000000001</v>
      </c>
      <c r="N149" s="127" t="str">
        <f>IF(VLOOKUP($B149,Takings!$B:$P,13,0)=0,"",VLOOKUP($B149,Takings!$B:$P,13,0))</f>
        <v/>
      </c>
      <c r="O149" s="126" t="str">
        <f>IF(VLOOKUP($B149,Takings!$B:$P,14,0)=0,"",VLOOKUP($B149,Takings!$B:$P,14,0))</f>
        <v/>
      </c>
      <c r="P149" s="125" t="str">
        <f>IF(VLOOKUP($B149,Takings!$B:$P,15,0)=0,"",VLOOKUP($B149,Takings!$B:$P,15,0))</f>
        <v/>
      </c>
    </row>
    <row r="150" spans="1:16" x14ac:dyDescent="0.35">
      <c r="A150" s="133">
        <v>37</v>
      </c>
      <c r="B150" s="132">
        <v>39602</v>
      </c>
      <c r="C150" s="129">
        <f>SUMIF(Takings!$B:$B,'2008'!$B150,Takings!C:C)</f>
        <v>1041.01</v>
      </c>
      <c r="D150" s="119">
        <f>SUMIF(Takings!$B:$B,'2008'!$B150,Takings!D:D)</f>
        <v>0</v>
      </c>
      <c r="E150" s="119">
        <f>SUMIF(Takings!$B:$B,'2008'!$B150,Takings!E:E)</f>
        <v>0</v>
      </c>
      <c r="F150" s="128">
        <f>SUMIF(Takings!$B:$B,'2008'!$B150,Takings!F:F)</f>
        <v>1003.45</v>
      </c>
      <c r="G150" s="131">
        <f>SUMIF(Takings!$B:$B,'2008'!$B150,Takings!G:G)</f>
        <v>35</v>
      </c>
      <c r="H150" s="128">
        <f t="shared" si="84"/>
        <v>28.67</v>
      </c>
      <c r="I150" s="129">
        <f>SUMIF(Takings!$B:$B,'2008'!$B150,Takings!I:I)</f>
        <v>37.56</v>
      </c>
      <c r="J150" s="130">
        <f>SUMIF(Takings!$B:$B,'2008'!$B150,Takings!J:J)</f>
        <v>1</v>
      </c>
      <c r="K150" s="130">
        <f t="shared" si="85"/>
        <v>36</v>
      </c>
      <c r="L150" s="129">
        <f t="shared" si="86"/>
        <v>37.56</v>
      </c>
      <c r="M150" s="128">
        <f t="shared" si="87"/>
        <v>28.916944444444443</v>
      </c>
      <c r="N150" s="127" t="str">
        <f>IF(VLOOKUP($B150,Takings!$B:$P,13,0)=0,"",VLOOKUP($B150,Takings!$B:$P,13,0))</f>
        <v/>
      </c>
      <c r="O150" s="126">
        <f>IF(VLOOKUP($B150,Takings!$B:$P,14,0)=0,"",VLOOKUP($B150,Takings!$B:$P,14,0))</f>
        <v>2</v>
      </c>
      <c r="P150" s="125" t="str">
        <f>IF(VLOOKUP($B150,Takings!$B:$P,15,0)=0,"",VLOOKUP($B150,Takings!$B:$P,15,0))</f>
        <v/>
      </c>
    </row>
    <row r="151" spans="1:16" x14ac:dyDescent="0.35">
      <c r="A151" s="133">
        <v>37</v>
      </c>
      <c r="B151" s="132">
        <v>39603</v>
      </c>
      <c r="C151" s="129">
        <f>SUMIF(Takings!$B:$B,'2008'!$B151,Takings!C:C)</f>
        <v>662.69</v>
      </c>
      <c r="D151" s="119">
        <f>SUMIF(Takings!$B:$B,'2008'!$B151,Takings!D:D)</f>
        <v>0</v>
      </c>
      <c r="E151" s="119">
        <f>SUMIF(Takings!$B:$B,'2008'!$B151,Takings!E:E)</f>
        <v>0</v>
      </c>
      <c r="F151" s="128">
        <f>SUMIF(Takings!$B:$B,'2008'!$B151,Takings!F:F)</f>
        <v>424.5</v>
      </c>
      <c r="G151" s="131">
        <f>SUMIF(Takings!$B:$B,'2008'!$B151,Takings!G:G)</f>
        <v>35</v>
      </c>
      <c r="H151" s="128">
        <f t="shared" si="84"/>
        <v>12.128571428571428</v>
      </c>
      <c r="I151" s="129">
        <f>SUMIF(Takings!$B:$B,'2008'!$B151,Takings!I:I)</f>
        <v>238.19</v>
      </c>
      <c r="J151" s="130">
        <f>SUMIF(Takings!$B:$B,'2008'!$B151,Takings!J:J)</f>
        <v>7</v>
      </c>
      <c r="K151" s="130">
        <f t="shared" si="85"/>
        <v>42</v>
      </c>
      <c r="L151" s="129">
        <f t="shared" si="86"/>
        <v>34.027142857142856</v>
      </c>
      <c r="M151" s="128">
        <f t="shared" si="87"/>
        <v>15.778333333333334</v>
      </c>
      <c r="N151" s="127" t="str">
        <f>IF(VLOOKUP($B151,Takings!$B:$P,13,0)=0,"",VLOOKUP($B151,Takings!$B:$P,13,0))</f>
        <v/>
      </c>
      <c r="O151" s="126">
        <f>IF(VLOOKUP($B151,Takings!$B:$P,14,0)=0,"",VLOOKUP($B151,Takings!$B:$P,14,0))</f>
        <v>-17.8</v>
      </c>
      <c r="P151" s="125" t="str">
        <f>IF(VLOOKUP($B151,Takings!$B:$P,15,0)=0,"",VLOOKUP($B151,Takings!$B:$P,15,0))</f>
        <v/>
      </c>
    </row>
    <row r="152" spans="1:16" x14ac:dyDescent="0.35">
      <c r="A152" s="133">
        <v>37</v>
      </c>
      <c r="B152" s="132">
        <v>39604</v>
      </c>
      <c r="C152" s="129">
        <f>SUMIF(Takings!$B:$B,'2008'!$B152,Takings!C:C)</f>
        <v>1131.8499999999999</v>
      </c>
      <c r="D152" s="119">
        <f>SUMIF(Takings!$B:$B,'2008'!$B152,Takings!D:D)</f>
        <v>0</v>
      </c>
      <c r="E152" s="119">
        <f>SUMIF(Takings!$B:$B,'2008'!$B152,Takings!E:E)</f>
        <v>0</v>
      </c>
      <c r="F152" s="128">
        <f>SUMIF(Takings!$B:$B,'2008'!$B152,Takings!F:F)</f>
        <v>473.9</v>
      </c>
      <c r="G152" s="131">
        <f>SUMIF(Takings!$B:$B,'2008'!$B152,Takings!G:G)</f>
        <v>38</v>
      </c>
      <c r="H152" s="128">
        <f t="shared" si="84"/>
        <v>12.471052631578948</v>
      </c>
      <c r="I152" s="129">
        <f>SUMIF(Takings!$B:$B,'2008'!$B152,Takings!I:I)</f>
        <v>657.95</v>
      </c>
      <c r="J152" s="130">
        <f>SUMIF(Takings!$B:$B,'2008'!$B152,Takings!J:J)</f>
        <v>5</v>
      </c>
      <c r="K152" s="130">
        <f t="shared" si="85"/>
        <v>43</v>
      </c>
      <c r="L152" s="129">
        <f t="shared" si="86"/>
        <v>131.59</v>
      </c>
      <c r="M152" s="128">
        <f t="shared" si="87"/>
        <v>26.32209302325581</v>
      </c>
      <c r="N152" s="127" t="str">
        <f>IF(VLOOKUP($B152,Takings!$B:$P,13,0)=0,"",VLOOKUP($B152,Takings!$B:$P,13,0))</f>
        <v/>
      </c>
      <c r="O152" s="126" t="str">
        <f>IF(VLOOKUP($B152,Takings!$B:$P,14,0)=0,"",VLOOKUP($B152,Takings!$B:$P,14,0))</f>
        <v/>
      </c>
      <c r="P152" s="125" t="str">
        <f>IF(VLOOKUP($B152,Takings!$B:$P,15,0)=0,"",VLOOKUP($B152,Takings!$B:$P,15,0))</f>
        <v/>
      </c>
    </row>
    <row r="153" spans="1:16" x14ac:dyDescent="0.35">
      <c r="A153" s="133">
        <v>37</v>
      </c>
      <c r="B153" s="132">
        <v>39605</v>
      </c>
      <c r="C153" s="129">
        <f>SUMIF(Takings!$B:$B,'2008'!$B153,Takings!C:C)</f>
        <v>1009.89</v>
      </c>
      <c r="D153" s="119">
        <f>SUMIF(Takings!$B:$B,'2008'!$B153,Takings!D:D)</f>
        <v>0</v>
      </c>
      <c r="E153" s="119">
        <f>SUMIF(Takings!$B:$B,'2008'!$B153,Takings!E:E)</f>
        <v>0</v>
      </c>
      <c r="F153" s="128">
        <f>SUMIF(Takings!$B:$B,'2008'!$B153,Takings!F:F)</f>
        <v>876.95</v>
      </c>
      <c r="G153" s="131">
        <f>SUMIF(Takings!$B:$B,'2008'!$B153,Takings!G:G)</f>
        <v>48</v>
      </c>
      <c r="H153" s="128">
        <f t="shared" si="84"/>
        <v>18.269791666666666</v>
      </c>
      <c r="I153" s="129">
        <f>SUMIF(Takings!$B:$B,'2008'!$B153,Takings!I:I)</f>
        <v>132.94</v>
      </c>
      <c r="J153" s="130">
        <f>SUMIF(Takings!$B:$B,'2008'!$B153,Takings!J:J)</f>
        <v>5</v>
      </c>
      <c r="K153" s="130">
        <f t="shared" si="85"/>
        <v>53</v>
      </c>
      <c r="L153" s="129">
        <f t="shared" si="86"/>
        <v>26.588000000000001</v>
      </c>
      <c r="M153" s="128">
        <f t="shared" si="87"/>
        <v>19.054528301886794</v>
      </c>
      <c r="N153" s="127" t="str">
        <f>IF(VLOOKUP($B153,Takings!$B:$P,13,0)=0,"",VLOOKUP($B153,Takings!$B:$P,13,0))</f>
        <v/>
      </c>
      <c r="O153" s="126" t="str">
        <f>IF(VLOOKUP($B153,Takings!$B:$P,14,0)=0,"",VLOOKUP($B153,Takings!$B:$P,14,0))</f>
        <v/>
      </c>
      <c r="P153" s="125" t="str">
        <f>IF(VLOOKUP($B153,Takings!$B:$P,15,0)=0,"",VLOOKUP($B153,Takings!$B:$P,15,0))</f>
        <v/>
      </c>
    </row>
    <row r="154" spans="1:16" x14ac:dyDescent="0.35">
      <c r="A154" s="133">
        <v>37</v>
      </c>
      <c r="B154" s="132">
        <v>39606</v>
      </c>
      <c r="C154" s="129">
        <f>SUMIF(Takings!$B:$B,'2008'!$B154,Takings!C:C)</f>
        <v>568.23</v>
      </c>
      <c r="D154" s="119">
        <f>SUMIF(Takings!$B:$B,'2008'!$B154,Takings!D:D)</f>
        <v>0</v>
      </c>
      <c r="E154" s="119">
        <f>SUMIF(Takings!$B:$B,'2008'!$B154,Takings!E:E)</f>
        <v>0</v>
      </c>
      <c r="F154" s="128">
        <f>SUMIF(Takings!$B:$B,'2008'!$B154,Takings!F:F)</f>
        <v>393.15</v>
      </c>
      <c r="G154" s="131">
        <f>SUMIF(Takings!$B:$B,'2008'!$B154,Takings!G:G)</f>
        <v>26</v>
      </c>
      <c r="H154" s="128">
        <f t="shared" si="84"/>
        <v>15.121153846153845</v>
      </c>
      <c r="I154" s="129">
        <f>SUMIF(Takings!$B:$B,'2008'!$B154,Takings!I:I)</f>
        <v>175.08</v>
      </c>
      <c r="J154" s="130">
        <f>SUMIF(Takings!$B:$B,'2008'!$B154,Takings!J:J)</f>
        <v>4</v>
      </c>
      <c r="K154" s="130">
        <f t="shared" si="85"/>
        <v>30</v>
      </c>
      <c r="L154" s="129">
        <f t="shared" si="86"/>
        <v>43.77</v>
      </c>
      <c r="M154" s="128">
        <f t="shared" si="87"/>
        <v>18.940999999999999</v>
      </c>
      <c r="N154" s="127" t="str">
        <f>IF(VLOOKUP($B154,Takings!$B:$P,13,0)=0,"",VLOOKUP($B154,Takings!$B:$P,13,0))</f>
        <v/>
      </c>
      <c r="O154" s="126" t="str">
        <f>IF(VLOOKUP($B154,Takings!$B:$P,14,0)=0,"",VLOOKUP($B154,Takings!$B:$P,14,0))</f>
        <v/>
      </c>
      <c r="P154" s="125" t="str">
        <f>IF(VLOOKUP($B154,Takings!$B:$P,15,0)=0,"",VLOOKUP($B154,Takings!$B:$P,15,0))</f>
        <v/>
      </c>
    </row>
    <row r="155" spans="1:16" x14ac:dyDescent="0.35">
      <c r="A155" s="124"/>
      <c r="B155" s="123">
        <v>39607</v>
      </c>
      <c r="C155" s="119">
        <f>SUM(C149:C154)</f>
        <v>4867.3799999999992</v>
      </c>
      <c r="D155" s="119">
        <f>VLOOKUP($B155,Takings!$B:$P,3,0)</f>
        <v>2519.23</v>
      </c>
      <c r="E155" s="122">
        <f>SUM(C155:D155)</f>
        <v>7386.6099999999988</v>
      </c>
      <c r="F155" s="118"/>
      <c r="G155" s="121">
        <f>SUM(G149:G154)</f>
        <v>219</v>
      </c>
      <c r="H155" s="118">
        <f>AVERAGE(H149:H154)</f>
        <v>16.236671505405059</v>
      </c>
      <c r="I155" s="119">
        <f>SUM(I149:I154)</f>
        <v>1297.33</v>
      </c>
      <c r="J155" s="120">
        <f>SUM(J149:J154)</f>
        <v>25</v>
      </c>
      <c r="K155" s="120">
        <f>SUM(G155,J155)</f>
        <v>244</v>
      </c>
      <c r="L155" s="119">
        <f>AVERAGE(L149:L154)</f>
        <v>48.67863492063492</v>
      </c>
      <c r="M155" s="118">
        <f>AVERAGE(M149:M154)</f>
        <v>20.05927485048673</v>
      </c>
      <c r="N155" s="117" t="str">
        <f>IF(VLOOKUP($B155,Takings!$B:$P,13,0)=0,"",VLOOKUP($B155,Takings!$B:$P,13,0))</f>
        <v/>
      </c>
      <c r="O155" s="116" t="str">
        <f>IF(VLOOKUP($B155,Takings!$B:$P,14,0)=0,"",VLOOKUP($B155,Takings!$B:$P,14,0))</f>
        <v/>
      </c>
      <c r="P155" s="115" t="str">
        <f>IF(VLOOKUP($B155,Takings!$B:$P,15,0)=0,"",VLOOKUP($B155,Takings!$B:$P,15,0))</f>
        <v/>
      </c>
    </row>
    <row r="156" spans="1:16" x14ac:dyDescent="0.35">
      <c r="A156" s="143">
        <v>38</v>
      </c>
      <c r="B156" s="187">
        <v>39608</v>
      </c>
      <c r="C156" s="138">
        <f>SUMIF(Takings!$B:$B,'2008'!$B156,Takings!C:C)</f>
        <v>0</v>
      </c>
      <c r="D156" s="119">
        <f>SUMIF(Takings!$B:$B,'2008'!$B156,Takings!D:D)</f>
        <v>0</v>
      </c>
      <c r="E156" s="119">
        <f>SUMIF(Takings!$B:$B,'2008'!$B156,Takings!E:E)</f>
        <v>0</v>
      </c>
      <c r="F156" s="140">
        <f>SUMIF(Takings!$B:$B,'2008'!$B156,Takings!F:F)</f>
        <v>0</v>
      </c>
      <c r="G156" s="141">
        <f>SUMIF(Takings!$B:$B,'2008'!$B156,Takings!G:G)</f>
        <v>0</v>
      </c>
      <c r="H156" s="140">
        <f t="shared" ref="H156:H161" si="88">IFERROR(F156/G156,0)</f>
        <v>0</v>
      </c>
      <c r="I156" s="138">
        <f>SUMIF(Takings!$B:$B,'2008'!$B156,Takings!I:I)</f>
        <v>0</v>
      </c>
      <c r="J156" s="139">
        <f>SUMIF(Takings!$B:$B,'2008'!$B156,Takings!J:J)</f>
        <v>0</v>
      </c>
      <c r="K156" s="139">
        <f t="shared" ref="K156:K161" si="89">IFERROR(SUM(G156,J156),0)</f>
        <v>0</v>
      </c>
      <c r="L156" s="138">
        <f t="shared" ref="L156:L161" si="90">IFERROR(MEDIAN(I156/J156),0)</f>
        <v>0</v>
      </c>
      <c r="M156" s="140">
        <f t="shared" ref="M156:M161" si="91">IFERROR(SUM(F156,I156)/K156,0)</f>
        <v>0</v>
      </c>
      <c r="N156" s="137" t="str">
        <f>IF(VLOOKUP($B156,Takings!$B:$P,13,0)=0,"",VLOOKUP($B156,Takings!$B:$P,13,0))</f>
        <v/>
      </c>
      <c r="O156" s="136" t="str">
        <f>IF(VLOOKUP($B156,Takings!$B:$P,14,0)=0,"",VLOOKUP($B156,Takings!$B:$P,14,0))</f>
        <v/>
      </c>
      <c r="P156" s="135" t="str">
        <f>IF(VLOOKUP($B156,Takings!$B:$P,15,0)=0,"",VLOOKUP($B156,Takings!$B:$P,15,0))</f>
        <v/>
      </c>
    </row>
    <row r="157" spans="1:16" x14ac:dyDescent="0.35">
      <c r="A157" s="133">
        <v>38</v>
      </c>
      <c r="B157" s="132">
        <v>39609</v>
      </c>
      <c r="C157" s="129">
        <f>SUMIF(Takings!$B:$B,'2008'!$B157,Takings!C:C)</f>
        <v>933.77</v>
      </c>
      <c r="D157" s="119">
        <f>SUMIF(Takings!$B:$B,'2008'!$B157,Takings!D:D)</f>
        <v>0</v>
      </c>
      <c r="E157" s="119">
        <f>SUMIF(Takings!$B:$B,'2008'!$B157,Takings!E:E)</f>
        <v>0</v>
      </c>
      <c r="F157" s="128">
        <f>SUMIF(Takings!$B:$B,'2008'!$B157,Takings!F:F)</f>
        <v>892.35</v>
      </c>
      <c r="G157" s="131">
        <f>SUMIF(Takings!$B:$B,'2008'!$B157,Takings!G:G)</f>
        <v>46</v>
      </c>
      <c r="H157" s="128">
        <f t="shared" si="88"/>
        <v>19.398913043478263</v>
      </c>
      <c r="I157" s="129">
        <f>SUMIF(Takings!$B:$B,'2008'!$B157,Takings!I:I)</f>
        <v>41.42</v>
      </c>
      <c r="J157" s="130">
        <f>SUMIF(Takings!$B:$B,'2008'!$B157,Takings!J:J)</f>
        <v>3</v>
      </c>
      <c r="K157" s="130">
        <f t="shared" si="89"/>
        <v>49</v>
      </c>
      <c r="L157" s="129">
        <f t="shared" si="90"/>
        <v>13.806666666666667</v>
      </c>
      <c r="M157" s="128">
        <f t="shared" si="91"/>
        <v>19.056530612244899</v>
      </c>
      <c r="N157" s="127" t="str">
        <f>IF(VLOOKUP($B157,Takings!$B:$P,13,0)=0,"",VLOOKUP($B157,Takings!$B:$P,13,0))</f>
        <v/>
      </c>
      <c r="O157" s="126" t="str">
        <f>IF(VLOOKUP($B157,Takings!$B:$P,14,0)=0,"",VLOOKUP($B157,Takings!$B:$P,14,0))</f>
        <v/>
      </c>
      <c r="P157" s="125" t="str">
        <f>IF(VLOOKUP($B157,Takings!$B:$P,15,0)=0,"",VLOOKUP($B157,Takings!$B:$P,15,0))</f>
        <v/>
      </c>
    </row>
    <row r="158" spans="1:16" x14ac:dyDescent="0.35">
      <c r="A158" s="133">
        <v>38</v>
      </c>
      <c r="B158" s="132">
        <v>39610</v>
      </c>
      <c r="C158" s="129">
        <f>SUMIF(Takings!$B:$B,'2008'!$B158,Takings!C:C)</f>
        <v>397.88</v>
      </c>
      <c r="D158" s="119">
        <f>SUMIF(Takings!$B:$B,'2008'!$B158,Takings!D:D)</f>
        <v>0</v>
      </c>
      <c r="E158" s="119">
        <f>SUMIF(Takings!$B:$B,'2008'!$B158,Takings!E:E)</f>
        <v>0</v>
      </c>
      <c r="F158" s="128">
        <f>SUMIF(Takings!$B:$B,'2008'!$B158,Takings!F:F)</f>
        <v>380.05</v>
      </c>
      <c r="G158" s="131">
        <f>SUMIF(Takings!$B:$B,'2008'!$B158,Takings!G:G)</f>
        <v>34</v>
      </c>
      <c r="H158" s="128">
        <f t="shared" si="88"/>
        <v>11.177941176470588</v>
      </c>
      <c r="I158" s="129">
        <f>SUMIF(Takings!$B:$B,'2008'!$B158,Takings!I:I)</f>
        <v>17.829999999999998</v>
      </c>
      <c r="J158" s="130">
        <f>SUMIF(Takings!$B:$B,'2008'!$B158,Takings!J:J)</f>
        <v>1</v>
      </c>
      <c r="K158" s="130">
        <f t="shared" si="89"/>
        <v>35</v>
      </c>
      <c r="L158" s="129">
        <f t="shared" si="90"/>
        <v>17.829999999999998</v>
      </c>
      <c r="M158" s="128">
        <f t="shared" si="91"/>
        <v>11.368</v>
      </c>
      <c r="N158" s="127" t="str">
        <f>IF(VLOOKUP($B158,Takings!$B:$P,13,0)=0,"",VLOOKUP($B158,Takings!$B:$P,13,0))</f>
        <v/>
      </c>
      <c r="O158" s="126" t="str">
        <f>IF(VLOOKUP($B158,Takings!$B:$P,14,0)=0,"",VLOOKUP($B158,Takings!$B:$P,14,0))</f>
        <v/>
      </c>
      <c r="P158" s="125" t="str">
        <f>IF(VLOOKUP($B158,Takings!$B:$P,15,0)=0,"",VLOOKUP($B158,Takings!$B:$P,15,0))</f>
        <v/>
      </c>
    </row>
    <row r="159" spans="1:16" x14ac:dyDescent="0.35">
      <c r="A159" s="133">
        <v>38</v>
      </c>
      <c r="B159" s="132">
        <v>39611</v>
      </c>
      <c r="C159" s="129">
        <f>SUMIF(Takings!$B:$B,'2008'!$B159,Takings!C:C)</f>
        <v>780.82</v>
      </c>
      <c r="D159" s="119">
        <f>SUMIF(Takings!$B:$B,'2008'!$B159,Takings!D:D)</f>
        <v>0</v>
      </c>
      <c r="E159" s="119">
        <f>SUMIF(Takings!$B:$B,'2008'!$B159,Takings!E:E)</f>
        <v>0</v>
      </c>
      <c r="F159" s="128">
        <f>SUMIF(Takings!$B:$B,'2008'!$B159,Takings!F:F)</f>
        <v>623.65</v>
      </c>
      <c r="G159" s="131">
        <f>SUMIF(Takings!$B:$B,'2008'!$B159,Takings!G:G)</f>
        <v>34</v>
      </c>
      <c r="H159" s="128">
        <f t="shared" si="88"/>
        <v>18.34264705882353</v>
      </c>
      <c r="I159" s="129">
        <f>SUMIF(Takings!$B:$B,'2008'!$B159,Takings!I:I)</f>
        <v>167.17</v>
      </c>
      <c r="J159" s="130">
        <f>SUMIF(Takings!$B:$B,'2008'!$B159,Takings!J:J)</f>
        <v>4</v>
      </c>
      <c r="K159" s="130">
        <f t="shared" si="89"/>
        <v>38</v>
      </c>
      <c r="L159" s="129">
        <f t="shared" si="90"/>
        <v>41.792499999999997</v>
      </c>
      <c r="M159" s="128">
        <f t="shared" si="91"/>
        <v>20.811052631578946</v>
      </c>
      <c r="N159" s="127" t="str">
        <f>IF(VLOOKUP($B159,Takings!$B:$P,13,0)=0,"",VLOOKUP($B159,Takings!$B:$P,13,0))</f>
        <v/>
      </c>
      <c r="O159" s="126">
        <f>IF(VLOOKUP($B159,Takings!$B:$P,14,0)=0,"",VLOOKUP($B159,Takings!$B:$P,14,0))</f>
        <v>-6.05</v>
      </c>
      <c r="P159" s="125" t="str">
        <f>IF(VLOOKUP($B159,Takings!$B:$P,15,0)=0,"",VLOOKUP($B159,Takings!$B:$P,15,0))</f>
        <v/>
      </c>
    </row>
    <row r="160" spans="1:16" x14ac:dyDescent="0.35">
      <c r="A160" s="133">
        <v>38</v>
      </c>
      <c r="B160" s="132">
        <v>39612</v>
      </c>
      <c r="C160" s="129">
        <f>SUMIF(Takings!$B:$B,'2008'!$B160,Takings!C:C)</f>
        <v>1108.55</v>
      </c>
      <c r="D160" s="119">
        <f>SUMIF(Takings!$B:$B,'2008'!$B160,Takings!D:D)</f>
        <v>0</v>
      </c>
      <c r="E160" s="119">
        <f>SUMIF(Takings!$B:$B,'2008'!$B160,Takings!E:E)</f>
        <v>0</v>
      </c>
      <c r="F160" s="128">
        <f>SUMIF(Takings!$B:$B,'2008'!$B160,Takings!F:F)</f>
        <v>784.6</v>
      </c>
      <c r="G160" s="131">
        <f>SUMIF(Takings!$B:$B,'2008'!$B160,Takings!G:G)</f>
        <v>54</v>
      </c>
      <c r="H160" s="128">
        <f t="shared" si="88"/>
        <v>14.52962962962963</v>
      </c>
      <c r="I160" s="129">
        <f>SUMIF(Takings!$B:$B,'2008'!$B160,Takings!I:I)</f>
        <v>323.95</v>
      </c>
      <c r="J160" s="130">
        <f>SUMIF(Takings!$B:$B,'2008'!$B160,Takings!J:J)</f>
        <v>7</v>
      </c>
      <c r="K160" s="130">
        <f t="shared" si="89"/>
        <v>61</v>
      </c>
      <c r="L160" s="129">
        <f t="shared" si="90"/>
        <v>46.278571428571425</v>
      </c>
      <c r="M160" s="128">
        <f t="shared" si="91"/>
        <v>18.172950819672131</v>
      </c>
      <c r="N160" s="127" t="str">
        <f>IF(VLOOKUP($B160,Takings!$B:$P,13,0)=0,"",VLOOKUP($B160,Takings!$B:$P,13,0))</f>
        <v/>
      </c>
      <c r="O160" s="126" t="str">
        <f>IF(VLOOKUP($B160,Takings!$B:$P,14,0)=0,"",VLOOKUP($B160,Takings!$B:$P,14,0))</f>
        <v/>
      </c>
      <c r="P160" s="125" t="str">
        <f>IF(VLOOKUP($B160,Takings!$B:$P,15,0)=0,"",VLOOKUP($B160,Takings!$B:$P,15,0))</f>
        <v/>
      </c>
    </row>
    <row r="161" spans="1:16" x14ac:dyDescent="0.35">
      <c r="A161" s="133">
        <v>38</v>
      </c>
      <c r="B161" s="132">
        <v>39613</v>
      </c>
      <c r="C161" s="129">
        <f>SUMIF(Takings!$B:$B,'2008'!$B161,Takings!C:C)</f>
        <v>2176.7199999999998</v>
      </c>
      <c r="D161" s="119">
        <f>SUMIF(Takings!$B:$B,'2008'!$B161,Takings!D:D)</f>
        <v>0</v>
      </c>
      <c r="E161" s="119">
        <f>SUMIF(Takings!$B:$B,'2008'!$B161,Takings!E:E)</f>
        <v>0</v>
      </c>
      <c r="F161" s="128">
        <f>SUMIF(Takings!$B:$B,'2008'!$B161,Takings!F:F)</f>
        <v>513.1</v>
      </c>
      <c r="G161" s="131">
        <f>SUMIF(Takings!$B:$B,'2008'!$B161,Takings!G:G)</f>
        <v>30</v>
      </c>
      <c r="H161" s="128">
        <f t="shared" si="88"/>
        <v>17.103333333333335</v>
      </c>
      <c r="I161" s="129">
        <f>SUMIF(Takings!$B:$B,'2008'!$B161,Takings!I:I)</f>
        <v>1663.62</v>
      </c>
      <c r="J161" s="130">
        <f>SUMIF(Takings!$B:$B,'2008'!$B161,Takings!J:J)</f>
        <v>7</v>
      </c>
      <c r="K161" s="130">
        <f t="shared" si="89"/>
        <v>37</v>
      </c>
      <c r="L161" s="129">
        <f t="shared" si="90"/>
        <v>237.66</v>
      </c>
      <c r="M161" s="128">
        <f t="shared" si="91"/>
        <v>58.830270270270262</v>
      </c>
      <c r="N161" s="127" t="str">
        <f>IF(VLOOKUP($B161,Takings!$B:$P,13,0)=0,"",VLOOKUP($B161,Takings!$B:$P,13,0))</f>
        <v>Bakery, Hattonvale</v>
      </c>
      <c r="O161" s="126" t="str">
        <f>IF(VLOOKUP($B161,Takings!$B:$P,14,0)=0,"",VLOOKUP($B161,Takings!$B:$P,14,0))</f>
        <v/>
      </c>
      <c r="P161" s="125" t="str">
        <f>IF(VLOOKUP($B161,Takings!$B:$P,15,0)=0,"",VLOOKUP($B161,Takings!$B:$P,15,0))</f>
        <v/>
      </c>
    </row>
    <row r="162" spans="1:16" x14ac:dyDescent="0.35">
      <c r="A162" s="124"/>
      <c r="B162" s="123">
        <v>39614</v>
      </c>
      <c r="C162" s="119">
        <f>SUM(C156:C161)</f>
        <v>5397.74</v>
      </c>
      <c r="D162" s="119">
        <f>VLOOKUP($B162,Takings!$B:$P,3,0)</f>
        <v>1703.29</v>
      </c>
      <c r="E162" s="122">
        <f>SUM(C162:D162)</f>
        <v>7101.03</v>
      </c>
      <c r="F162" s="118"/>
      <c r="G162" s="121">
        <f>SUM(G156:G161)</f>
        <v>198</v>
      </c>
      <c r="H162" s="118">
        <f>AVERAGE(H156:H161)</f>
        <v>13.425410706955892</v>
      </c>
      <c r="I162" s="119">
        <f>SUM(I156:I161)</f>
        <v>2213.9899999999998</v>
      </c>
      <c r="J162" s="120">
        <f>SUM(J156:J161)</f>
        <v>22</v>
      </c>
      <c r="K162" s="120">
        <f>SUM(G162,J162)</f>
        <v>220</v>
      </c>
      <c r="L162" s="119">
        <f>AVERAGE(L156:L161)</f>
        <v>59.561289682539687</v>
      </c>
      <c r="M162" s="118">
        <f>AVERAGE(M156:M161)</f>
        <v>21.373134055627705</v>
      </c>
      <c r="N162" s="117" t="str">
        <f>IF(VLOOKUP($B162,Takings!$B:$P,13,0)=0,"",VLOOKUP($B162,Takings!$B:$P,13,0))</f>
        <v/>
      </c>
      <c r="O162" s="116" t="str">
        <f>IF(VLOOKUP($B162,Takings!$B:$P,14,0)=0,"",VLOOKUP($B162,Takings!$B:$P,14,0))</f>
        <v/>
      </c>
      <c r="P162" s="115" t="str">
        <f>IF(VLOOKUP($B162,Takings!$B:$P,15,0)=0,"",VLOOKUP($B162,Takings!$B:$P,15,0))</f>
        <v/>
      </c>
    </row>
    <row r="163" spans="1:16" x14ac:dyDescent="0.35">
      <c r="A163" s="133">
        <v>39</v>
      </c>
      <c r="B163" s="132">
        <v>39615</v>
      </c>
      <c r="C163" s="129">
        <f>SUMIF(Takings!$B:$B,'2008'!$B163,Takings!C:C)</f>
        <v>484.44</v>
      </c>
      <c r="D163" s="119">
        <f>SUMIF(Takings!$B:$B,'2008'!$B163,Takings!D:D)</f>
        <v>0</v>
      </c>
      <c r="E163" s="119">
        <f>SUMIF(Takings!$B:$B,'2008'!$B163,Takings!E:E)</f>
        <v>0</v>
      </c>
      <c r="F163" s="128">
        <f>SUMIF(Takings!$B:$B,'2008'!$B163,Takings!F:F)</f>
        <v>425.35</v>
      </c>
      <c r="G163" s="131">
        <f>SUMIF(Takings!$B:$B,'2008'!$B163,Takings!G:G)</f>
        <v>35</v>
      </c>
      <c r="H163" s="128">
        <f t="shared" ref="H163:H168" si="92">IFERROR(F163/G163,0)</f>
        <v>12.152857142857144</v>
      </c>
      <c r="I163" s="129">
        <f>SUMIF(Takings!$B:$B,'2008'!$B163,Takings!I:I)</f>
        <v>59.09</v>
      </c>
      <c r="J163" s="130">
        <f>SUMIF(Takings!$B:$B,'2008'!$B163,Takings!J:J)</f>
        <v>2</v>
      </c>
      <c r="K163" s="130">
        <f t="shared" ref="K163:K168" si="93">IFERROR(SUM(G163,J163),0)</f>
        <v>37</v>
      </c>
      <c r="L163" s="129">
        <f t="shared" ref="L163:L168" si="94">IFERROR(MEDIAN(I163/J163),0)</f>
        <v>29.545000000000002</v>
      </c>
      <c r="M163" s="128">
        <f t="shared" ref="M163:M168" si="95">IFERROR(SUM(F163,I163)/K163,0)</f>
        <v>13.092972972972975</v>
      </c>
      <c r="N163" s="127" t="str">
        <f>IF(VLOOKUP($B163,Takings!$B:$P,13,0)=0,"",VLOOKUP($B163,Takings!$B:$P,13,0))</f>
        <v/>
      </c>
      <c r="O163" s="126">
        <f>IF(VLOOKUP($B163,Takings!$B:$P,14,0)=0,"",VLOOKUP($B163,Takings!$B:$P,14,0))</f>
        <v>-20</v>
      </c>
      <c r="P163" s="125" t="str">
        <f>IF(VLOOKUP($B163,Takings!$B:$P,15,0)=0,"",VLOOKUP($B163,Takings!$B:$P,15,0))</f>
        <v/>
      </c>
    </row>
    <row r="164" spans="1:16" x14ac:dyDescent="0.35">
      <c r="A164" s="133">
        <v>39</v>
      </c>
      <c r="B164" s="132">
        <v>39616</v>
      </c>
      <c r="C164" s="129">
        <f>SUMIF(Takings!$B:$B,'2008'!$B164,Takings!C:C)</f>
        <v>495.39</v>
      </c>
      <c r="D164" s="119">
        <f>SUMIF(Takings!$B:$B,'2008'!$B164,Takings!D:D)</f>
        <v>0</v>
      </c>
      <c r="E164" s="119">
        <f>SUMIF(Takings!$B:$B,'2008'!$B164,Takings!E:E)</f>
        <v>0</v>
      </c>
      <c r="F164" s="128">
        <f>SUMIF(Takings!$B:$B,'2008'!$B164,Takings!F:F)</f>
        <v>414.05</v>
      </c>
      <c r="G164" s="131">
        <f>SUMIF(Takings!$B:$B,'2008'!$B164,Takings!G:G)</f>
        <v>34</v>
      </c>
      <c r="H164" s="128">
        <f t="shared" si="92"/>
        <v>12.177941176470588</v>
      </c>
      <c r="I164" s="129">
        <f>SUMIF(Takings!$B:$B,'2008'!$B164,Takings!I:I)</f>
        <v>81.34</v>
      </c>
      <c r="J164" s="130">
        <f>SUMIF(Takings!$B:$B,'2008'!$B164,Takings!J:J)</f>
        <v>5</v>
      </c>
      <c r="K164" s="130">
        <f t="shared" si="93"/>
        <v>39</v>
      </c>
      <c r="L164" s="129">
        <f t="shared" si="94"/>
        <v>16.268000000000001</v>
      </c>
      <c r="M164" s="128">
        <f t="shared" si="95"/>
        <v>12.702307692307691</v>
      </c>
      <c r="N164" s="127" t="str">
        <f>IF(VLOOKUP($B164,Takings!$B:$P,13,0)=0,"",VLOOKUP($B164,Takings!$B:$P,13,0))</f>
        <v/>
      </c>
      <c r="O164" s="126">
        <f>IF(VLOOKUP($B164,Takings!$B:$P,14,0)=0,"",VLOOKUP($B164,Takings!$B:$P,14,0))</f>
        <v>-0.05</v>
      </c>
      <c r="P164" s="125" t="str">
        <f>IF(VLOOKUP($B164,Takings!$B:$P,15,0)=0,"",VLOOKUP($B164,Takings!$B:$P,15,0))</f>
        <v/>
      </c>
    </row>
    <row r="165" spans="1:16" x14ac:dyDescent="0.35">
      <c r="A165" s="133">
        <v>39</v>
      </c>
      <c r="B165" s="132">
        <v>39617</v>
      </c>
      <c r="C165" s="129">
        <f>SUMIF(Takings!$B:$B,'2008'!$B165,Takings!C:C)</f>
        <v>862.23</v>
      </c>
      <c r="D165" s="119">
        <f>SUMIF(Takings!$B:$B,'2008'!$B165,Takings!D:D)</f>
        <v>0</v>
      </c>
      <c r="E165" s="119">
        <f>SUMIF(Takings!$B:$B,'2008'!$B165,Takings!E:E)</f>
        <v>0</v>
      </c>
      <c r="F165" s="128">
        <f>SUMIF(Takings!$B:$B,'2008'!$B165,Takings!F:F)</f>
        <v>709.85</v>
      </c>
      <c r="G165" s="131">
        <f>SUMIF(Takings!$B:$B,'2008'!$B165,Takings!G:G)</f>
        <v>39</v>
      </c>
      <c r="H165" s="128">
        <f t="shared" si="92"/>
        <v>18.201282051282053</v>
      </c>
      <c r="I165" s="129">
        <f>SUMIF(Takings!$B:$B,'2008'!$B165,Takings!I:I)</f>
        <v>152.38</v>
      </c>
      <c r="J165" s="130">
        <f>SUMIF(Takings!$B:$B,'2008'!$B165,Takings!J:J)</f>
        <v>5</v>
      </c>
      <c r="K165" s="130">
        <f t="shared" si="93"/>
        <v>44</v>
      </c>
      <c r="L165" s="129">
        <f t="shared" si="94"/>
        <v>30.475999999999999</v>
      </c>
      <c r="M165" s="128">
        <f t="shared" si="95"/>
        <v>19.596136363636365</v>
      </c>
      <c r="N165" s="127" t="str">
        <f>IF(VLOOKUP($B165,Takings!$B:$P,13,0)=0,"",VLOOKUP($B165,Takings!$B:$P,13,0))</f>
        <v/>
      </c>
      <c r="O165" s="126">
        <f>IF(VLOOKUP($B165,Takings!$B:$P,14,0)=0,"",VLOOKUP($B165,Takings!$B:$P,14,0))</f>
        <v>-2.0499999999999998</v>
      </c>
      <c r="P165" s="125" t="str">
        <f>IF(VLOOKUP($B165,Takings!$B:$P,15,0)=0,"",VLOOKUP($B165,Takings!$B:$P,15,0))</f>
        <v/>
      </c>
    </row>
    <row r="166" spans="1:16" x14ac:dyDescent="0.35">
      <c r="A166" s="133">
        <v>39</v>
      </c>
      <c r="B166" s="132">
        <v>39618</v>
      </c>
      <c r="C166" s="129">
        <f>SUMIF(Takings!$B:$B,'2008'!$B166,Takings!C:C)</f>
        <v>657.27</v>
      </c>
      <c r="D166" s="119">
        <f>SUMIF(Takings!$B:$B,'2008'!$B166,Takings!D:D)</f>
        <v>0</v>
      </c>
      <c r="E166" s="119">
        <f>SUMIF(Takings!$B:$B,'2008'!$B166,Takings!E:E)</f>
        <v>0</v>
      </c>
      <c r="F166" s="128">
        <f>SUMIF(Takings!$B:$B,'2008'!$B166,Takings!F:F)</f>
        <v>549.4</v>
      </c>
      <c r="G166" s="131">
        <f>SUMIF(Takings!$B:$B,'2008'!$B166,Takings!G:G)</f>
        <v>33</v>
      </c>
      <c r="H166" s="128">
        <f t="shared" si="92"/>
        <v>16.648484848484848</v>
      </c>
      <c r="I166" s="129">
        <f>SUMIF(Takings!$B:$B,'2008'!$B166,Takings!I:I)</f>
        <v>107.86</v>
      </c>
      <c r="J166" s="130">
        <f>SUMIF(Takings!$B:$B,'2008'!$B166,Takings!J:J)</f>
        <v>5</v>
      </c>
      <c r="K166" s="130">
        <f t="shared" si="93"/>
        <v>38</v>
      </c>
      <c r="L166" s="129">
        <f t="shared" si="94"/>
        <v>21.571999999999999</v>
      </c>
      <c r="M166" s="128">
        <f t="shared" si="95"/>
        <v>17.296315789473685</v>
      </c>
      <c r="N166" s="127" t="str">
        <f>IF(VLOOKUP($B166,Takings!$B:$P,13,0)=0,"",VLOOKUP($B166,Takings!$B:$P,13,0))</f>
        <v/>
      </c>
      <c r="O166" s="126">
        <f>IF(VLOOKUP($B166,Takings!$B:$P,14,0)=0,"",VLOOKUP($B166,Takings!$B:$P,14,0))</f>
        <v>0.05</v>
      </c>
      <c r="P166" s="125" t="str">
        <f>IF(VLOOKUP($B166,Takings!$B:$P,15,0)=0,"",VLOOKUP($B166,Takings!$B:$P,15,0))</f>
        <v/>
      </c>
    </row>
    <row r="167" spans="1:16" ht="27" x14ac:dyDescent="0.35">
      <c r="A167" s="133">
        <v>39</v>
      </c>
      <c r="B167" s="132">
        <v>39619</v>
      </c>
      <c r="C167" s="129">
        <f>SUMIF(Takings!$B:$B,'2008'!$B167,Takings!C:C)</f>
        <v>1253.1400000000001</v>
      </c>
      <c r="D167" s="119">
        <f>SUMIF(Takings!$B:$B,'2008'!$B167,Takings!D:D)</f>
        <v>0</v>
      </c>
      <c r="E167" s="119">
        <f>SUMIF(Takings!$B:$B,'2008'!$B167,Takings!E:E)</f>
        <v>0</v>
      </c>
      <c r="F167" s="128">
        <f>SUMIF(Takings!$B:$B,'2008'!$B167,Takings!F:F)</f>
        <v>770.72</v>
      </c>
      <c r="G167" s="131">
        <f>SUMIF(Takings!$B:$B,'2008'!$B167,Takings!G:G)</f>
        <v>46</v>
      </c>
      <c r="H167" s="128">
        <f t="shared" si="92"/>
        <v>16.754782608695653</v>
      </c>
      <c r="I167" s="129">
        <f>SUMIF(Takings!$B:$B,'2008'!$B167,Takings!I:I)</f>
        <v>482.42</v>
      </c>
      <c r="J167" s="130">
        <f>SUMIF(Takings!$B:$B,'2008'!$B167,Takings!J:J)</f>
        <v>5</v>
      </c>
      <c r="K167" s="130">
        <f t="shared" si="93"/>
        <v>51</v>
      </c>
      <c r="L167" s="129">
        <f t="shared" si="94"/>
        <v>96.484000000000009</v>
      </c>
      <c r="M167" s="128">
        <f t="shared" si="95"/>
        <v>24.57137254901961</v>
      </c>
      <c r="N167" s="127" t="str">
        <f>IF(VLOOKUP($B167,Takings!$B:$P,13,0)=0,"",VLOOKUP($B167,Takings!$B:$P,13,0))</f>
        <v>Plus Exchange paid $549.08 cash not listed in takings</v>
      </c>
      <c r="O167" s="126">
        <f>IF(VLOOKUP($B167,Takings!$B:$P,14,0)=0,"",VLOOKUP($B167,Takings!$B:$P,14,0))</f>
        <v>-0.65</v>
      </c>
      <c r="P167" s="125" t="str">
        <f>IF(VLOOKUP($B167,Takings!$B:$P,15,0)=0,"",VLOOKUP($B167,Takings!$B:$P,15,0))</f>
        <v/>
      </c>
    </row>
    <row r="168" spans="1:16" x14ac:dyDescent="0.35">
      <c r="A168" s="133">
        <v>39</v>
      </c>
      <c r="B168" s="132">
        <v>39620</v>
      </c>
      <c r="C168" s="129">
        <f>SUMIF(Takings!$B:$B,'2008'!$B168,Takings!C:C)</f>
        <v>618.09</v>
      </c>
      <c r="D168" s="119">
        <f>SUMIF(Takings!$B:$B,'2008'!$B168,Takings!D:D)</f>
        <v>0</v>
      </c>
      <c r="E168" s="119">
        <f>SUMIF(Takings!$B:$B,'2008'!$B168,Takings!E:E)</f>
        <v>0</v>
      </c>
      <c r="F168" s="128">
        <f>SUMIF(Takings!$B:$B,'2008'!$B168,Takings!F:F)</f>
        <v>446.1</v>
      </c>
      <c r="G168" s="131">
        <f>SUMIF(Takings!$B:$B,'2008'!$B168,Takings!G:G)</f>
        <v>25</v>
      </c>
      <c r="H168" s="128">
        <f t="shared" si="92"/>
        <v>17.844000000000001</v>
      </c>
      <c r="I168" s="129">
        <f>SUMIF(Takings!$B:$B,'2008'!$B168,Takings!I:I)</f>
        <v>171.99</v>
      </c>
      <c r="J168" s="130">
        <f>SUMIF(Takings!$B:$B,'2008'!$B168,Takings!J:J)</f>
        <v>4</v>
      </c>
      <c r="K168" s="130">
        <f t="shared" si="93"/>
        <v>29</v>
      </c>
      <c r="L168" s="129">
        <f t="shared" si="94"/>
        <v>42.997500000000002</v>
      </c>
      <c r="M168" s="128">
        <f t="shared" si="95"/>
        <v>21.313448275862068</v>
      </c>
      <c r="N168" s="127" t="str">
        <f>IF(VLOOKUP($B168,Takings!$B:$P,13,0)=0,"",VLOOKUP($B168,Takings!$B:$P,13,0))</f>
        <v/>
      </c>
      <c r="O168" s="126" t="str">
        <f>IF(VLOOKUP($B168,Takings!$B:$P,14,0)=0,"",VLOOKUP($B168,Takings!$B:$P,14,0))</f>
        <v/>
      </c>
      <c r="P168" s="125" t="str">
        <f>IF(VLOOKUP($B168,Takings!$B:$P,15,0)=0,"",VLOOKUP($B168,Takings!$B:$P,15,0))</f>
        <v/>
      </c>
    </row>
    <row r="169" spans="1:16" x14ac:dyDescent="0.35">
      <c r="A169" s="124"/>
      <c r="B169" s="123">
        <v>39621</v>
      </c>
      <c r="C169" s="119">
        <f>SUM(C163:C168)</f>
        <v>4370.5600000000004</v>
      </c>
      <c r="D169" s="119">
        <f>VLOOKUP($B169,Takings!$B:$P,3,0)</f>
        <v>1995.1</v>
      </c>
      <c r="E169" s="122">
        <f>SUM(C169:D169)</f>
        <v>6365.66</v>
      </c>
      <c r="F169" s="118"/>
      <c r="G169" s="121">
        <f>SUM(G163:G168)</f>
        <v>212</v>
      </c>
      <c r="H169" s="118">
        <f>AVERAGE(H163:H168)</f>
        <v>15.629891304631718</v>
      </c>
      <c r="I169" s="119">
        <f>SUM(I163:I168)</f>
        <v>1055.08</v>
      </c>
      <c r="J169" s="120">
        <f>SUM(J163:J168)</f>
        <v>26</v>
      </c>
      <c r="K169" s="120">
        <f>SUM(G169,J169)</f>
        <v>238</v>
      </c>
      <c r="L169" s="119">
        <f>AVERAGE(L163:L168)</f>
        <v>39.557083333333338</v>
      </c>
      <c r="M169" s="118">
        <f>AVERAGE(M163:M168)</f>
        <v>18.095425607212068</v>
      </c>
      <c r="N169" s="117" t="str">
        <f>IF(VLOOKUP($B169,Takings!$B:$P,13,0)=0,"",VLOOKUP($B169,Takings!$B:$P,13,0))</f>
        <v/>
      </c>
      <c r="O169" s="116" t="str">
        <f>IF(VLOOKUP($B169,Takings!$B:$P,14,0)=0,"",VLOOKUP($B169,Takings!$B:$P,14,0))</f>
        <v/>
      </c>
      <c r="P169" s="115" t="str">
        <f>IF(VLOOKUP($B169,Takings!$B:$P,15,0)=0,"",VLOOKUP($B169,Takings!$B:$P,15,0))</f>
        <v/>
      </c>
    </row>
    <row r="170" spans="1:16" x14ac:dyDescent="0.35">
      <c r="A170" s="133">
        <v>40</v>
      </c>
      <c r="B170" s="132">
        <v>39622</v>
      </c>
      <c r="C170" s="129">
        <f>SUMIF(Takings!$B:$B,'2008'!$B170,Takings!C:C)</f>
        <v>645.01</v>
      </c>
      <c r="D170" s="119">
        <f>SUMIF(Takings!$B:$B,'2008'!$B170,Takings!D:D)</f>
        <v>0</v>
      </c>
      <c r="E170" s="119">
        <f>SUMIF(Takings!$B:$B,'2008'!$B170,Takings!E:E)</f>
        <v>0</v>
      </c>
      <c r="F170" s="128">
        <f>SUMIF(Takings!$B:$B,'2008'!$B170,Takings!F:F)</f>
        <v>543.79999999999995</v>
      </c>
      <c r="G170" s="131">
        <f>SUMIF(Takings!$B:$B,'2008'!$B170,Takings!G:G)</f>
        <v>37</v>
      </c>
      <c r="H170" s="128">
        <f t="shared" ref="H170:H175" si="96">IFERROR(F170/G170,0)</f>
        <v>14.697297297297297</v>
      </c>
      <c r="I170" s="129">
        <f>SUMIF(Takings!$B:$B,'2008'!$B170,Takings!I:I)</f>
        <v>101.21</v>
      </c>
      <c r="J170" s="130">
        <f>SUMIF(Takings!$B:$B,'2008'!$B170,Takings!J:J)</f>
        <v>3</v>
      </c>
      <c r="K170" s="130">
        <f t="shared" ref="K170:K175" si="97">IFERROR(SUM(G170,J170),0)</f>
        <v>40</v>
      </c>
      <c r="L170" s="129">
        <f t="shared" ref="L170:L175" si="98">IFERROR(MEDIAN(I170/J170),0)</f>
        <v>33.736666666666665</v>
      </c>
      <c r="M170" s="128">
        <f t="shared" ref="M170:M175" si="99">IFERROR(SUM(F170,I170)/K170,0)</f>
        <v>16.125250000000001</v>
      </c>
      <c r="N170" s="127" t="str">
        <f>IF(VLOOKUP($B170,Takings!$B:$P,13,0)=0,"",VLOOKUP($B170,Takings!$B:$P,13,0))</f>
        <v/>
      </c>
      <c r="O170" s="126">
        <f>IF(VLOOKUP($B170,Takings!$B:$P,14,0)=0,"",VLOOKUP($B170,Takings!$B:$P,14,0))</f>
        <v>-32.200000000000003</v>
      </c>
      <c r="P170" s="125" t="str">
        <f>IF(VLOOKUP($B170,Takings!$B:$P,15,0)=0,"",VLOOKUP($B170,Takings!$B:$P,15,0))</f>
        <v/>
      </c>
    </row>
    <row r="171" spans="1:16" x14ac:dyDescent="0.35">
      <c r="A171" s="133">
        <v>40</v>
      </c>
      <c r="B171" s="132">
        <v>39623</v>
      </c>
      <c r="C171" s="129">
        <f>SUMIF(Takings!$B:$B,'2008'!$B171,Takings!C:C)</f>
        <v>1259.6199999999999</v>
      </c>
      <c r="D171" s="119">
        <f>SUMIF(Takings!$B:$B,'2008'!$B171,Takings!D:D)</f>
        <v>0</v>
      </c>
      <c r="E171" s="119">
        <f>SUMIF(Takings!$B:$B,'2008'!$B171,Takings!E:E)</f>
        <v>0</v>
      </c>
      <c r="F171" s="128">
        <f>SUMIF(Takings!$B:$B,'2008'!$B171,Takings!F:F)</f>
        <v>625.6</v>
      </c>
      <c r="G171" s="131">
        <f>SUMIF(Takings!$B:$B,'2008'!$B171,Takings!G:G)</f>
        <v>44</v>
      </c>
      <c r="H171" s="128">
        <f t="shared" si="96"/>
        <v>14.218181818181819</v>
      </c>
      <c r="I171" s="129">
        <f>SUMIF(Takings!$B:$B,'2008'!$B171,Takings!I:I)</f>
        <v>634.02</v>
      </c>
      <c r="J171" s="130">
        <f>SUMIF(Takings!$B:$B,'2008'!$B171,Takings!J:J)</f>
        <v>8</v>
      </c>
      <c r="K171" s="130">
        <f t="shared" si="97"/>
        <v>52</v>
      </c>
      <c r="L171" s="129">
        <f t="shared" si="98"/>
        <v>79.252499999999998</v>
      </c>
      <c r="M171" s="128">
        <f t="shared" si="99"/>
        <v>24.223461538461535</v>
      </c>
      <c r="N171" s="127" t="str">
        <f>IF(VLOOKUP($B171,Takings!$B:$P,13,0)=0,"",VLOOKUP($B171,Takings!$B:$P,13,0))</f>
        <v/>
      </c>
      <c r="O171" s="126">
        <f>IF(VLOOKUP($B171,Takings!$B:$P,14,0)=0,"",VLOOKUP($B171,Takings!$B:$P,14,0))</f>
        <v>0.15</v>
      </c>
      <c r="P171" s="125" t="str">
        <f>IF(VLOOKUP($B171,Takings!$B:$P,15,0)=0,"",VLOOKUP($B171,Takings!$B:$P,15,0))</f>
        <v/>
      </c>
    </row>
    <row r="172" spans="1:16" x14ac:dyDescent="0.35">
      <c r="A172" s="133">
        <v>40</v>
      </c>
      <c r="B172" s="132">
        <v>39624</v>
      </c>
      <c r="C172" s="129">
        <f>SUMIF(Takings!$B:$B,'2008'!$B172,Takings!C:C)</f>
        <v>402.69</v>
      </c>
      <c r="D172" s="119">
        <f>SUMIF(Takings!$B:$B,'2008'!$B172,Takings!D:D)</f>
        <v>0</v>
      </c>
      <c r="E172" s="119">
        <f>SUMIF(Takings!$B:$B,'2008'!$B172,Takings!E:E)</f>
        <v>0</v>
      </c>
      <c r="F172" s="128">
        <f>SUMIF(Takings!$B:$B,'2008'!$B172,Takings!F:F)</f>
        <v>328.3</v>
      </c>
      <c r="G172" s="131">
        <f>SUMIF(Takings!$B:$B,'2008'!$B172,Takings!G:G)</f>
        <v>32</v>
      </c>
      <c r="H172" s="128">
        <f t="shared" si="96"/>
        <v>10.259375</v>
      </c>
      <c r="I172" s="129">
        <f>SUMIF(Takings!$B:$B,'2008'!$B172,Takings!I:I)</f>
        <v>74.39</v>
      </c>
      <c r="J172" s="130">
        <f>SUMIF(Takings!$B:$B,'2008'!$B172,Takings!J:J)</f>
        <v>2</v>
      </c>
      <c r="K172" s="130">
        <f t="shared" si="97"/>
        <v>34</v>
      </c>
      <c r="L172" s="129">
        <f t="shared" si="98"/>
        <v>37.195</v>
      </c>
      <c r="M172" s="128">
        <f t="shared" si="99"/>
        <v>11.843823529411765</v>
      </c>
      <c r="N172" s="127" t="str">
        <f>IF(VLOOKUP($B172,Takings!$B:$P,13,0)=0,"",VLOOKUP($B172,Takings!$B:$P,13,0))</f>
        <v/>
      </c>
      <c r="O172" s="126">
        <f>IF(VLOOKUP($B172,Takings!$B:$P,14,0)=0,"",VLOOKUP($B172,Takings!$B:$P,14,0))</f>
        <v>11.3</v>
      </c>
      <c r="P172" s="125" t="str">
        <f>IF(VLOOKUP($B172,Takings!$B:$P,15,0)=0,"",VLOOKUP($B172,Takings!$B:$P,15,0))</f>
        <v/>
      </c>
    </row>
    <row r="173" spans="1:16" x14ac:dyDescent="0.35">
      <c r="A173" s="133">
        <v>40</v>
      </c>
      <c r="B173" s="132">
        <v>39625</v>
      </c>
      <c r="C173" s="129">
        <f>SUMIF(Takings!$B:$B,'2008'!$B173,Takings!C:C)</f>
        <v>1075.3399999999999</v>
      </c>
      <c r="D173" s="119">
        <f>SUMIF(Takings!$B:$B,'2008'!$B173,Takings!D:D)</f>
        <v>0</v>
      </c>
      <c r="E173" s="119">
        <f>SUMIF(Takings!$B:$B,'2008'!$B173,Takings!E:E)</f>
        <v>0</v>
      </c>
      <c r="F173" s="128">
        <f>SUMIF(Takings!$B:$B,'2008'!$B173,Takings!F:F)</f>
        <v>831.6</v>
      </c>
      <c r="G173" s="131">
        <f>SUMIF(Takings!$B:$B,'2008'!$B173,Takings!G:G)</f>
        <v>45</v>
      </c>
      <c r="H173" s="128">
        <f t="shared" si="96"/>
        <v>18.48</v>
      </c>
      <c r="I173" s="129">
        <f>SUMIF(Takings!$B:$B,'2008'!$B173,Takings!I:I)</f>
        <v>243.74</v>
      </c>
      <c r="J173" s="130">
        <f>SUMIF(Takings!$B:$B,'2008'!$B173,Takings!J:J)</f>
        <v>7</v>
      </c>
      <c r="K173" s="130">
        <f t="shared" si="97"/>
        <v>52</v>
      </c>
      <c r="L173" s="129">
        <f t="shared" si="98"/>
        <v>34.82</v>
      </c>
      <c r="M173" s="128">
        <f t="shared" si="99"/>
        <v>20.679615384615389</v>
      </c>
      <c r="N173" s="127" t="str">
        <f>IF(VLOOKUP($B173,Takings!$B:$P,13,0)=0,"",VLOOKUP($B173,Takings!$B:$P,13,0))</f>
        <v/>
      </c>
      <c r="O173" s="126">
        <f>IF(VLOOKUP($B173,Takings!$B:$P,14,0)=0,"",VLOOKUP($B173,Takings!$B:$P,14,0))</f>
        <v>1.6</v>
      </c>
      <c r="P173" s="125" t="str">
        <f>IF(VLOOKUP($B173,Takings!$B:$P,15,0)=0,"",VLOOKUP($B173,Takings!$B:$P,15,0))</f>
        <v/>
      </c>
    </row>
    <row r="174" spans="1:16" x14ac:dyDescent="0.35">
      <c r="A174" s="133">
        <v>40</v>
      </c>
      <c r="B174" s="132">
        <v>39626</v>
      </c>
      <c r="C174" s="129">
        <f>SUMIF(Takings!$B:$B,'2008'!$B174,Takings!C:C)</f>
        <v>1949.71</v>
      </c>
      <c r="D174" s="119">
        <f>SUMIF(Takings!$B:$B,'2008'!$B174,Takings!D:D)</f>
        <v>0</v>
      </c>
      <c r="E174" s="119">
        <f>SUMIF(Takings!$B:$B,'2008'!$B174,Takings!E:E)</f>
        <v>0</v>
      </c>
      <c r="F174" s="128">
        <f>SUMIF(Takings!$B:$B,'2008'!$B174,Takings!F:F)</f>
        <v>1424.1</v>
      </c>
      <c r="G174" s="131">
        <f>SUMIF(Takings!$B:$B,'2008'!$B174,Takings!G:G)</f>
        <v>51</v>
      </c>
      <c r="H174" s="128">
        <f t="shared" si="96"/>
        <v>27.923529411764704</v>
      </c>
      <c r="I174" s="129">
        <f>SUMIF(Takings!$B:$B,'2008'!$B174,Takings!I:I)</f>
        <v>525.61</v>
      </c>
      <c r="J174" s="130">
        <f>SUMIF(Takings!$B:$B,'2008'!$B174,Takings!J:J)</f>
        <v>7</v>
      </c>
      <c r="K174" s="130">
        <f t="shared" si="97"/>
        <v>58</v>
      </c>
      <c r="L174" s="129">
        <f t="shared" si="98"/>
        <v>75.087142857142865</v>
      </c>
      <c r="M174" s="128">
        <f t="shared" si="99"/>
        <v>33.615689655172417</v>
      </c>
      <c r="N174" s="127" t="str">
        <f>IF(VLOOKUP($B174,Takings!$B:$P,13,0)=0,"",VLOOKUP($B174,Takings!$B:$P,13,0))</f>
        <v/>
      </c>
      <c r="O174" s="126">
        <f>IF(VLOOKUP($B174,Takings!$B:$P,14,0)=0,"",VLOOKUP($B174,Takings!$B:$P,14,0))</f>
        <v>-40.049999999999997</v>
      </c>
      <c r="P174" s="125" t="str">
        <f>IF(VLOOKUP($B174,Takings!$B:$P,15,0)=0,"",VLOOKUP($B174,Takings!$B:$P,15,0))</f>
        <v/>
      </c>
    </row>
    <row r="175" spans="1:16" x14ac:dyDescent="0.35">
      <c r="A175" s="133">
        <v>40</v>
      </c>
      <c r="B175" s="132">
        <v>39627</v>
      </c>
      <c r="C175" s="129">
        <f>SUMIF(Takings!$B:$B,'2008'!$B175,Takings!C:C)</f>
        <v>1006.24</v>
      </c>
      <c r="D175" s="119">
        <f>SUMIF(Takings!$B:$B,'2008'!$B175,Takings!D:D)</f>
        <v>0</v>
      </c>
      <c r="E175" s="119">
        <f>SUMIF(Takings!$B:$B,'2008'!$B175,Takings!E:E)</f>
        <v>0</v>
      </c>
      <c r="F175" s="128">
        <f>SUMIF(Takings!$B:$B,'2008'!$B175,Takings!F:F)</f>
        <v>825.95</v>
      </c>
      <c r="G175" s="131">
        <f>SUMIF(Takings!$B:$B,'2008'!$B175,Takings!G:G)</f>
        <v>41</v>
      </c>
      <c r="H175" s="128">
        <f t="shared" si="96"/>
        <v>20.145121951219512</v>
      </c>
      <c r="I175" s="129">
        <f>SUMIF(Takings!$B:$B,'2008'!$B175,Takings!I:I)</f>
        <v>180.29</v>
      </c>
      <c r="J175" s="130">
        <f>SUMIF(Takings!$B:$B,'2008'!$B175,Takings!J:J)</f>
        <v>5</v>
      </c>
      <c r="K175" s="130">
        <f t="shared" si="97"/>
        <v>46</v>
      </c>
      <c r="L175" s="129">
        <f t="shared" si="98"/>
        <v>36.058</v>
      </c>
      <c r="M175" s="128">
        <f t="shared" si="99"/>
        <v>21.874782608695654</v>
      </c>
      <c r="N175" s="127" t="str">
        <f>IF(VLOOKUP($B175,Takings!$B:$P,13,0)=0,"",VLOOKUP($B175,Takings!$B:$P,13,0))</f>
        <v/>
      </c>
      <c r="O175" s="126" t="str">
        <f>IF(VLOOKUP($B175,Takings!$B:$P,14,0)=0,"",VLOOKUP($B175,Takings!$B:$P,14,0))</f>
        <v/>
      </c>
      <c r="P175" s="125" t="str">
        <f>IF(VLOOKUP($B175,Takings!$B:$P,15,0)=0,"",VLOOKUP($B175,Takings!$B:$P,15,0))</f>
        <v/>
      </c>
    </row>
    <row r="176" spans="1:16" x14ac:dyDescent="0.35">
      <c r="A176" s="124"/>
      <c r="B176" s="123">
        <v>39628</v>
      </c>
      <c r="C176" s="119">
        <f>SUM(C170:C175)</f>
        <v>6338.61</v>
      </c>
      <c r="D176" s="119">
        <f>VLOOKUP($B176,Takings!$B:$P,3,0)</f>
        <v>1027.95</v>
      </c>
      <c r="E176" s="122">
        <f>SUM(C176:D176)</f>
        <v>7366.5599999999995</v>
      </c>
      <c r="F176" s="118"/>
      <c r="G176" s="121">
        <f>SUM(G170:G175)</f>
        <v>250</v>
      </c>
      <c r="H176" s="118">
        <f>AVERAGE(H170:H175)</f>
        <v>17.620584246410555</v>
      </c>
      <c r="I176" s="119">
        <f>SUM(I170:I175)</f>
        <v>1759.2600000000002</v>
      </c>
      <c r="J176" s="120">
        <f>SUM(J170:J175)</f>
        <v>32</v>
      </c>
      <c r="K176" s="120">
        <f>SUM(G176,J176)</f>
        <v>282</v>
      </c>
      <c r="L176" s="119">
        <f>AVERAGE(L170:L175)</f>
        <v>49.358218253968253</v>
      </c>
      <c r="M176" s="118">
        <f>AVERAGE(M170:M175)</f>
        <v>21.393770452726127</v>
      </c>
      <c r="N176" s="117" t="str">
        <f>IF(VLOOKUP($B176,Takings!$B:$P,13,0)=0,"",VLOOKUP($B176,Takings!$B:$P,13,0))</f>
        <v/>
      </c>
      <c r="O176" s="116" t="str">
        <f>IF(VLOOKUP($B176,Takings!$B:$P,14,0)=0,"",VLOOKUP($B176,Takings!$B:$P,14,0))</f>
        <v/>
      </c>
      <c r="P176" s="115" t="str">
        <f>IF(VLOOKUP($B176,Takings!$B:$P,15,0)=0,"",VLOOKUP($B176,Takings!$B:$P,15,0))</f>
        <v/>
      </c>
    </row>
    <row r="177" spans="1:16" x14ac:dyDescent="0.35">
      <c r="A177" s="133">
        <v>41</v>
      </c>
      <c r="B177" s="132">
        <v>39629</v>
      </c>
      <c r="C177" s="129">
        <f>SUMIF(Takings!$B:$B,'2008'!$B177,Takings!C:C)</f>
        <v>1098.71</v>
      </c>
      <c r="D177" s="119">
        <f>SUMIF(Takings!$B:$B,'2008'!$B177,Takings!D:D)</f>
        <v>0</v>
      </c>
      <c r="E177" s="119">
        <f>SUMIF(Takings!$B:$B,'2008'!$B177,Takings!E:E)</f>
        <v>0</v>
      </c>
      <c r="F177" s="128">
        <f>SUMIF(Takings!$B:$B,'2008'!$B177,Takings!F:F)</f>
        <v>785.3</v>
      </c>
      <c r="G177" s="131">
        <f>SUMIF(Takings!$B:$B,'2008'!$B177,Takings!G:G)</f>
        <v>37</v>
      </c>
      <c r="H177" s="128">
        <f t="shared" ref="H177:H182" si="100">IFERROR(F177/G177,0)</f>
        <v>21.224324324324321</v>
      </c>
      <c r="I177" s="129">
        <f>SUMIF(Takings!$B:$B,'2008'!$B177,Takings!I:I)</f>
        <v>313.41000000000003</v>
      </c>
      <c r="J177" s="130">
        <f>SUMIF(Takings!$B:$B,'2008'!$B177,Takings!J:J)</f>
        <v>6</v>
      </c>
      <c r="K177" s="130">
        <f t="shared" ref="K177:K182" si="101">IFERROR(SUM(G177,J177),0)</f>
        <v>43</v>
      </c>
      <c r="L177" s="129">
        <f t="shared" ref="L177:L182" si="102">IFERROR(MEDIAN(I177/J177),0)</f>
        <v>52.235000000000007</v>
      </c>
      <c r="M177" s="128">
        <f t="shared" ref="M177:M182" si="103">IFERROR(SUM(F177,I177)/K177,0)</f>
        <v>25.551395348837211</v>
      </c>
      <c r="N177" s="127" t="str">
        <f>IF(VLOOKUP($B177,Takings!$B:$P,13,0)=0,"",VLOOKUP($B177,Takings!$B:$P,13,0))</f>
        <v/>
      </c>
      <c r="O177" s="126">
        <f>IF(VLOOKUP($B177,Takings!$B:$P,14,0)=0,"",VLOOKUP($B177,Takings!$B:$P,14,0))</f>
        <v>-46.59</v>
      </c>
      <c r="P177" s="125" t="str">
        <f>IF(VLOOKUP($B177,Takings!$B:$P,15,0)=0,"",VLOOKUP($B177,Takings!$B:$P,15,0))</f>
        <v/>
      </c>
    </row>
    <row r="178" spans="1:16" x14ac:dyDescent="0.35">
      <c r="A178" s="133">
        <v>41</v>
      </c>
      <c r="B178" s="132">
        <v>39630</v>
      </c>
      <c r="C178" s="129">
        <f>SUMIF(Takings!$B:$B,'2008'!$B178,Takings!C:C)</f>
        <v>1079.55</v>
      </c>
      <c r="D178" s="119">
        <f>SUMIF(Takings!$B:$B,'2008'!$B178,Takings!D:D)</f>
        <v>0</v>
      </c>
      <c r="E178" s="119">
        <f>SUMIF(Takings!$B:$B,'2008'!$B178,Takings!E:E)</f>
        <v>0</v>
      </c>
      <c r="F178" s="128">
        <f>SUMIF(Takings!$B:$B,'2008'!$B178,Takings!F:F)</f>
        <v>576</v>
      </c>
      <c r="G178" s="131">
        <f>SUMIF(Takings!$B:$B,'2008'!$B178,Takings!G:G)</f>
        <v>41</v>
      </c>
      <c r="H178" s="128">
        <f t="shared" si="100"/>
        <v>14.048780487804878</v>
      </c>
      <c r="I178" s="129">
        <f>SUMIF(Takings!$B:$B,'2008'!$B178,Takings!I:I)</f>
        <v>503.55</v>
      </c>
      <c r="J178" s="130">
        <f>SUMIF(Takings!$B:$B,'2008'!$B178,Takings!J:J)</f>
        <v>10</v>
      </c>
      <c r="K178" s="130">
        <f t="shared" si="101"/>
        <v>51</v>
      </c>
      <c r="L178" s="129">
        <f t="shared" si="102"/>
        <v>50.355000000000004</v>
      </c>
      <c r="M178" s="128">
        <f t="shared" si="103"/>
        <v>21.16764705882353</v>
      </c>
      <c r="N178" s="127" t="str">
        <f>IF(VLOOKUP($B178,Takings!$B:$P,13,0)=0,"",VLOOKUP($B178,Takings!$B:$P,13,0))</f>
        <v/>
      </c>
      <c r="O178" s="126">
        <f>IF(VLOOKUP($B178,Takings!$B:$P,14,0)=0,"",VLOOKUP($B178,Takings!$B:$P,14,0))</f>
        <v>13</v>
      </c>
      <c r="P178" s="125" t="str">
        <f>IF(VLOOKUP($B178,Takings!$B:$P,15,0)=0,"",VLOOKUP($B178,Takings!$B:$P,15,0))</f>
        <v/>
      </c>
    </row>
    <row r="179" spans="1:16" x14ac:dyDescent="0.35">
      <c r="A179" s="133">
        <v>41</v>
      </c>
      <c r="B179" s="132">
        <v>39631</v>
      </c>
      <c r="C179" s="129">
        <f>SUMIF(Takings!$B:$B,'2008'!$B179,Takings!C:C)</f>
        <v>469.1</v>
      </c>
      <c r="D179" s="119">
        <f>SUMIF(Takings!$B:$B,'2008'!$B179,Takings!D:D)</f>
        <v>0</v>
      </c>
      <c r="E179" s="119">
        <f>SUMIF(Takings!$B:$B,'2008'!$B179,Takings!E:E)</f>
        <v>0</v>
      </c>
      <c r="F179" s="128">
        <f>SUMIF(Takings!$B:$B,'2008'!$B179,Takings!F:F)</f>
        <v>424.95</v>
      </c>
      <c r="G179" s="131">
        <f>SUMIF(Takings!$B:$B,'2008'!$B179,Takings!G:G)</f>
        <v>39</v>
      </c>
      <c r="H179" s="128">
        <f t="shared" si="100"/>
        <v>10.896153846153846</v>
      </c>
      <c r="I179" s="129">
        <f>SUMIF(Takings!$B:$B,'2008'!$B179,Takings!I:I)</f>
        <v>44.15</v>
      </c>
      <c r="J179" s="130">
        <f>SUMIF(Takings!$B:$B,'2008'!$B179,Takings!J:J)</f>
        <v>2</v>
      </c>
      <c r="K179" s="130">
        <f t="shared" si="101"/>
        <v>41</v>
      </c>
      <c r="L179" s="129">
        <f t="shared" si="102"/>
        <v>22.074999999999999</v>
      </c>
      <c r="M179" s="128">
        <f t="shared" si="103"/>
        <v>11.441463414634146</v>
      </c>
      <c r="N179" s="127" t="str">
        <f>IF(VLOOKUP($B179,Takings!$B:$P,13,0)=0,"",VLOOKUP($B179,Takings!$B:$P,13,0))</f>
        <v/>
      </c>
      <c r="O179" s="126">
        <f>IF(VLOOKUP($B179,Takings!$B:$P,14,0)=0,"",VLOOKUP($B179,Takings!$B:$P,14,0))</f>
        <v>2.5</v>
      </c>
      <c r="P179" s="125" t="str">
        <f>IF(VLOOKUP($B179,Takings!$B:$P,15,0)=0,"",VLOOKUP($B179,Takings!$B:$P,15,0))</f>
        <v/>
      </c>
    </row>
    <row r="180" spans="1:16" x14ac:dyDescent="0.35">
      <c r="A180" s="133">
        <v>41</v>
      </c>
      <c r="B180" s="132">
        <v>39632</v>
      </c>
      <c r="C180" s="129">
        <f>SUMIF(Takings!$B:$B,'2008'!$B180,Takings!C:C)</f>
        <v>725.9</v>
      </c>
      <c r="D180" s="119">
        <f>SUMIF(Takings!$B:$B,'2008'!$B180,Takings!D:D)</f>
        <v>0</v>
      </c>
      <c r="E180" s="119">
        <f>SUMIF(Takings!$B:$B,'2008'!$B180,Takings!E:E)</f>
        <v>0</v>
      </c>
      <c r="F180" s="128">
        <f>SUMIF(Takings!$B:$B,'2008'!$B180,Takings!F:F)</f>
        <v>634.54999999999995</v>
      </c>
      <c r="G180" s="131">
        <f>SUMIF(Takings!$B:$B,'2008'!$B180,Takings!G:G)</f>
        <v>39</v>
      </c>
      <c r="H180" s="128">
        <f t="shared" si="100"/>
        <v>16.27051282051282</v>
      </c>
      <c r="I180" s="129">
        <f>SUMIF(Takings!$B:$B,'2008'!$B180,Takings!I:I)</f>
        <v>91.35</v>
      </c>
      <c r="J180" s="130">
        <f>SUMIF(Takings!$B:$B,'2008'!$B180,Takings!J:J)</f>
        <v>4</v>
      </c>
      <c r="K180" s="130">
        <f t="shared" si="101"/>
        <v>43</v>
      </c>
      <c r="L180" s="129">
        <f t="shared" si="102"/>
        <v>22.837499999999999</v>
      </c>
      <c r="M180" s="128">
        <f t="shared" si="103"/>
        <v>16.881395348837209</v>
      </c>
      <c r="N180" s="127" t="str">
        <f>IF(VLOOKUP($B180,Takings!$B:$P,13,0)=0,"",VLOOKUP($B180,Takings!$B:$P,13,0))</f>
        <v/>
      </c>
      <c r="O180" s="126">
        <f>IF(VLOOKUP($B180,Takings!$B:$P,14,0)=0,"",VLOOKUP($B180,Takings!$B:$P,14,0))</f>
        <v>-18.8</v>
      </c>
      <c r="P180" s="125" t="str">
        <f>IF(VLOOKUP($B180,Takings!$B:$P,15,0)=0,"",VLOOKUP($B180,Takings!$B:$P,15,0))</f>
        <v/>
      </c>
    </row>
    <row r="181" spans="1:16" x14ac:dyDescent="0.35">
      <c r="A181" s="133">
        <v>41</v>
      </c>
      <c r="B181" s="132">
        <v>39633</v>
      </c>
      <c r="C181" s="129">
        <f>SUMIF(Takings!$B:$B,'2008'!$B181,Takings!C:C)</f>
        <v>1447</v>
      </c>
      <c r="D181" s="119">
        <f>SUMIF(Takings!$B:$B,'2008'!$B181,Takings!D:D)</f>
        <v>0</v>
      </c>
      <c r="E181" s="119">
        <f>SUMIF(Takings!$B:$B,'2008'!$B181,Takings!E:E)</f>
        <v>0</v>
      </c>
      <c r="F181" s="128">
        <f>SUMIF(Takings!$B:$B,'2008'!$B181,Takings!F:F)</f>
        <v>1373.5</v>
      </c>
      <c r="G181" s="131">
        <f>SUMIF(Takings!$B:$B,'2008'!$B181,Takings!G:G)</f>
        <v>57</v>
      </c>
      <c r="H181" s="128">
        <f t="shared" si="100"/>
        <v>24.096491228070175</v>
      </c>
      <c r="I181" s="129">
        <f>SUMIF(Takings!$B:$B,'2008'!$B181,Takings!I:I)</f>
        <v>73.5</v>
      </c>
      <c r="J181" s="130">
        <f>SUMIF(Takings!$B:$B,'2008'!$B181,Takings!J:J)</f>
        <v>2</v>
      </c>
      <c r="K181" s="130">
        <f t="shared" si="101"/>
        <v>59</v>
      </c>
      <c r="L181" s="129">
        <f t="shared" si="102"/>
        <v>36.75</v>
      </c>
      <c r="M181" s="128">
        <f t="shared" si="103"/>
        <v>24.525423728813561</v>
      </c>
      <c r="N181" s="127" t="str">
        <f>IF(VLOOKUP($B181,Takings!$B:$P,13,0)=0,"",VLOOKUP($B181,Takings!$B:$P,13,0))</f>
        <v/>
      </c>
      <c r="O181" s="126">
        <f>IF(VLOOKUP($B181,Takings!$B:$P,14,0)=0,"",VLOOKUP($B181,Takings!$B:$P,14,0))</f>
        <v>2.4500000000000002</v>
      </c>
      <c r="P181" s="125" t="str">
        <f>IF(VLOOKUP($B181,Takings!$B:$P,15,0)=0,"",VLOOKUP($B181,Takings!$B:$P,15,0))</f>
        <v/>
      </c>
    </row>
    <row r="182" spans="1:16" x14ac:dyDescent="0.35">
      <c r="A182" s="133">
        <v>41</v>
      </c>
      <c r="B182" s="132">
        <v>39634</v>
      </c>
      <c r="C182" s="129">
        <f>SUMIF(Takings!$B:$B,'2008'!$B182,Takings!C:C)</f>
        <v>925.25</v>
      </c>
      <c r="D182" s="119">
        <f>SUMIF(Takings!$B:$B,'2008'!$B182,Takings!D:D)</f>
        <v>0</v>
      </c>
      <c r="E182" s="119">
        <f>SUMIF(Takings!$B:$B,'2008'!$B182,Takings!E:E)</f>
        <v>0</v>
      </c>
      <c r="F182" s="128">
        <f>SUMIF(Takings!$B:$B,'2008'!$B182,Takings!F:F)</f>
        <v>617.70000000000005</v>
      </c>
      <c r="G182" s="131">
        <f>SUMIF(Takings!$B:$B,'2008'!$B182,Takings!G:G)</f>
        <v>32</v>
      </c>
      <c r="H182" s="128">
        <f t="shared" si="100"/>
        <v>19.303125000000001</v>
      </c>
      <c r="I182" s="129">
        <f>SUMIF(Takings!$B:$B,'2008'!$B182,Takings!I:I)</f>
        <v>307.55</v>
      </c>
      <c r="J182" s="130">
        <f>SUMIF(Takings!$B:$B,'2008'!$B182,Takings!J:J)</f>
        <v>8</v>
      </c>
      <c r="K182" s="130">
        <f t="shared" si="101"/>
        <v>40</v>
      </c>
      <c r="L182" s="129">
        <f t="shared" si="102"/>
        <v>38.443750000000001</v>
      </c>
      <c r="M182" s="128">
        <f t="shared" si="103"/>
        <v>23.131250000000001</v>
      </c>
      <c r="N182" s="127" t="str">
        <f>IF(VLOOKUP($B182,Takings!$B:$P,13,0)=0,"",VLOOKUP($B182,Takings!$B:$P,13,0))</f>
        <v/>
      </c>
      <c r="O182" s="126" t="str">
        <f>IF(VLOOKUP($B182,Takings!$B:$P,14,0)=0,"",VLOOKUP($B182,Takings!$B:$P,14,0))</f>
        <v/>
      </c>
      <c r="P182" s="125" t="str">
        <f>IF(VLOOKUP($B182,Takings!$B:$P,15,0)=0,"",VLOOKUP($B182,Takings!$B:$P,15,0))</f>
        <v/>
      </c>
    </row>
    <row r="183" spans="1:16" x14ac:dyDescent="0.35">
      <c r="A183" s="124"/>
      <c r="B183" s="123">
        <v>39635</v>
      </c>
      <c r="C183" s="119">
        <f>SUM(C177:C182)</f>
        <v>5745.51</v>
      </c>
      <c r="D183" s="119">
        <f>VLOOKUP($B183,Takings!$B:$P,3,0)</f>
        <v>1514.55</v>
      </c>
      <c r="E183" s="122">
        <f>SUM(C183:D183)</f>
        <v>7260.06</v>
      </c>
      <c r="F183" s="118"/>
      <c r="G183" s="121">
        <f>SUM(G177:G182)</f>
        <v>245</v>
      </c>
      <c r="H183" s="118">
        <f>AVERAGE(H177:H182)</f>
        <v>17.639897951144338</v>
      </c>
      <c r="I183" s="119">
        <f>SUM(I177:I182)</f>
        <v>1333.51</v>
      </c>
      <c r="J183" s="120">
        <f>SUM(J177:J182)</f>
        <v>32</v>
      </c>
      <c r="K183" s="120">
        <f>SUM(G183,J183)</f>
        <v>277</v>
      </c>
      <c r="L183" s="119">
        <f>AVERAGE(L177:L182)</f>
        <v>37.116041666666668</v>
      </c>
      <c r="M183" s="118">
        <f>AVERAGE(M177:M182)</f>
        <v>20.449762483324275</v>
      </c>
      <c r="N183" s="117" t="str">
        <f>IF(VLOOKUP($B183,Takings!$B:$P,13,0)=0,"",VLOOKUP($B183,Takings!$B:$P,13,0))</f>
        <v/>
      </c>
      <c r="O183" s="116" t="str">
        <f>IF(VLOOKUP($B183,Takings!$B:$P,14,0)=0,"",VLOOKUP($B183,Takings!$B:$P,14,0))</f>
        <v/>
      </c>
      <c r="P183" s="115" t="str">
        <f>IF(VLOOKUP($B183,Takings!$B:$P,15,0)=0,"",VLOOKUP($B183,Takings!$B:$P,15,0))</f>
        <v/>
      </c>
    </row>
    <row r="184" spans="1:16" x14ac:dyDescent="0.35">
      <c r="A184" s="133">
        <v>42</v>
      </c>
      <c r="B184" s="132">
        <v>39636</v>
      </c>
      <c r="C184" s="129">
        <f>SUMIF(Takings!$B:$B,'2008'!$B184,Takings!C:C)</f>
        <v>1771.41</v>
      </c>
      <c r="D184" s="119">
        <f>SUMIF(Takings!$B:$B,'2008'!$B184,Takings!D:D)</f>
        <v>0</v>
      </c>
      <c r="E184" s="119">
        <f>SUMIF(Takings!$B:$B,'2008'!$B184,Takings!E:E)</f>
        <v>0</v>
      </c>
      <c r="F184" s="128">
        <f>SUMIF(Takings!$B:$B,'2008'!$B184,Takings!F:F)</f>
        <v>892.5</v>
      </c>
      <c r="G184" s="131">
        <f>SUMIF(Takings!$B:$B,'2008'!$B184,Takings!G:G)</f>
        <v>49</v>
      </c>
      <c r="H184" s="128">
        <f t="shared" ref="H184:H189" si="104">IFERROR(F184/G184,0)</f>
        <v>18.214285714285715</v>
      </c>
      <c r="I184" s="129">
        <f>SUMIF(Takings!$B:$B,'2008'!$B184,Takings!I:I)</f>
        <v>878.91</v>
      </c>
      <c r="J184" s="130">
        <f>SUMIF(Takings!$B:$B,'2008'!$B184,Takings!J:J)</f>
        <v>7</v>
      </c>
      <c r="K184" s="130">
        <f t="shared" ref="K184:K189" si="105">IFERROR(SUM(G184,J184),0)</f>
        <v>56</v>
      </c>
      <c r="L184" s="129">
        <f t="shared" ref="L184:L189" si="106">IFERROR(MEDIAN(I184/J184),0)</f>
        <v>125.55857142857143</v>
      </c>
      <c r="M184" s="128">
        <f t="shared" ref="M184:M189" si="107">IFERROR(SUM(F184,I184)/K184,0)</f>
        <v>31.632321428571426</v>
      </c>
      <c r="N184" s="127" t="str">
        <f>IF(VLOOKUP($B184,Takings!$B:$P,13,0)=0,"",VLOOKUP($B184,Takings!$B:$P,13,0))</f>
        <v/>
      </c>
      <c r="O184" s="126">
        <f>IF(VLOOKUP($B184,Takings!$B:$P,14,0)=0,"",VLOOKUP($B184,Takings!$B:$P,14,0))</f>
        <v>2</v>
      </c>
      <c r="P184" s="125" t="str">
        <f>IF(VLOOKUP($B184,Takings!$B:$P,15,0)=0,"",VLOOKUP($B184,Takings!$B:$P,15,0))</f>
        <v/>
      </c>
    </row>
    <row r="185" spans="1:16" x14ac:dyDescent="0.35">
      <c r="A185" s="133">
        <v>42</v>
      </c>
      <c r="B185" s="132">
        <v>39637</v>
      </c>
      <c r="C185" s="129">
        <f>SUMIF(Takings!$B:$B,'2008'!$B185,Takings!C:C)</f>
        <v>576.77</v>
      </c>
      <c r="D185" s="119">
        <f>SUMIF(Takings!$B:$B,'2008'!$B185,Takings!D:D)</f>
        <v>0</v>
      </c>
      <c r="E185" s="119">
        <f>SUMIF(Takings!$B:$B,'2008'!$B185,Takings!E:E)</f>
        <v>0</v>
      </c>
      <c r="F185" s="128">
        <f>SUMIF(Takings!$B:$B,'2008'!$B185,Takings!F:F)</f>
        <v>510.2</v>
      </c>
      <c r="G185" s="131">
        <f>SUMIF(Takings!$B:$B,'2008'!$B185,Takings!G:G)</f>
        <v>39</v>
      </c>
      <c r="H185" s="128">
        <f t="shared" si="104"/>
        <v>13.082051282051282</v>
      </c>
      <c r="I185" s="129">
        <f>SUMIF(Takings!$B:$B,'2008'!$B185,Takings!I:I)</f>
        <v>66.569999999999993</v>
      </c>
      <c r="J185" s="130">
        <f>SUMIF(Takings!$B:$B,'2008'!$B185,Takings!J:J)</f>
        <v>2</v>
      </c>
      <c r="K185" s="130">
        <f t="shared" si="105"/>
        <v>41</v>
      </c>
      <c r="L185" s="129">
        <f t="shared" si="106"/>
        <v>33.284999999999997</v>
      </c>
      <c r="M185" s="128">
        <f t="shared" si="107"/>
        <v>14.067560975609755</v>
      </c>
      <c r="N185" s="127" t="str">
        <f>IF(VLOOKUP($B185,Takings!$B:$P,13,0)=0,"",VLOOKUP($B185,Takings!$B:$P,13,0))</f>
        <v/>
      </c>
      <c r="O185" s="126" t="str">
        <f>IF(VLOOKUP($B185,Takings!$B:$P,14,0)=0,"",VLOOKUP($B185,Takings!$B:$P,14,0))</f>
        <v/>
      </c>
      <c r="P185" s="125" t="str">
        <f>IF(VLOOKUP($B185,Takings!$B:$P,15,0)=0,"",VLOOKUP($B185,Takings!$B:$P,15,0))</f>
        <v/>
      </c>
    </row>
    <row r="186" spans="1:16" x14ac:dyDescent="0.35">
      <c r="A186" s="133">
        <v>42</v>
      </c>
      <c r="B186" s="132">
        <v>39638</v>
      </c>
      <c r="C186" s="129">
        <f>SUMIF(Takings!$B:$B,'2008'!$B186,Takings!C:C)</f>
        <v>875.68</v>
      </c>
      <c r="D186" s="119">
        <f>SUMIF(Takings!$B:$B,'2008'!$B186,Takings!D:D)</f>
        <v>0</v>
      </c>
      <c r="E186" s="119">
        <f>SUMIF(Takings!$B:$B,'2008'!$B186,Takings!E:E)</f>
        <v>0</v>
      </c>
      <c r="F186" s="128">
        <f>SUMIF(Takings!$B:$B,'2008'!$B186,Takings!F:F)</f>
        <v>773.65</v>
      </c>
      <c r="G186" s="131">
        <f>SUMIF(Takings!$B:$B,'2008'!$B186,Takings!G:G)</f>
        <v>42</v>
      </c>
      <c r="H186" s="128">
        <f t="shared" si="104"/>
        <v>18.420238095238094</v>
      </c>
      <c r="I186" s="129">
        <f>SUMIF(Takings!$B:$B,'2008'!$B186,Takings!I:I)</f>
        <v>102.03</v>
      </c>
      <c r="J186" s="130">
        <f>SUMIF(Takings!$B:$B,'2008'!$B186,Takings!J:J)</f>
        <v>3</v>
      </c>
      <c r="K186" s="130">
        <f t="shared" si="105"/>
        <v>45</v>
      </c>
      <c r="L186" s="129">
        <f t="shared" si="106"/>
        <v>34.01</v>
      </c>
      <c r="M186" s="128">
        <f t="shared" si="107"/>
        <v>19.459555555555553</v>
      </c>
      <c r="N186" s="127" t="str">
        <f>IF(VLOOKUP($B186,Takings!$B:$P,13,0)=0,"",VLOOKUP($B186,Takings!$B:$P,13,0))</f>
        <v/>
      </c>
      <c r="O186" s="126" t="str">
        <f>IF(VLOOKUP($B186,Takings!$B:$P,14,0)=0,"",VLOOKUP($B186,Takings!$B:$P,14,0))</f>
        <v/>
      </c>
      <c r="P186" s="125" t="str">
        <f>IF(VLOOKUP($B186,Takings!$B:$P,15,0)=0,"",VLOOKUP($B186,Takings!$B:$P,15,0))</f>
        <v/>
      </c>
    </row>
    <row r="187" spans="1:16" x14ac:dyDescent="0.35">
      <c r="A187" s="133">
        <v>42</v>
      </c>
      <c r="B187" s="132">
        <v>39639</v>
      </c>
      <c r="C187" s="129">
        <f>SUMIF(Takings!$B:$B,'2008'!$B187,Takings!C:C)</f>
        <v>558.28</v>
      </c>
      <c r="D187" s="119">
        <f>SUMIF(Takings!$B:$B,'2008'!$B187,Takings!D:D)</f>
        <v>0</v>
      </c>
      <c r="E187" s="119">
        <f>SUMIF(Takings!$B:$B,'2008'!$B187,Takings!E:E)</f>
        <v>0</v>
      </c>
      <c r="F187" s="128">
        <f>SUMIF(Takings!$B:$B,'2008'!$B187,Takings!F:F)</f>
        <v>494.25</v>
      </c>
      <c r="G187" s="131">
        <f>SUMIF(Takings!$B:$B,'2008'!$B187,Takings!G:G)</f>
        <v>29</v>
      </c>
      <c r="H187" s="128">
        <f t="shared" si="104"/>
        <v>17.043103448275861</v>
      </c>
      <c r="I187" s="129">
        <f>SUMIF(Takings!$B:$B,'2008'!$B187,Takings!I:I)</f>
        <v>64.03</v>
      </c>
      <c r="J187" s="130">
        <f>SUMIF(Takings!$B:$B,'2008'!$B187,Takings!J:J)</f>
        <v>2</v>
      </c>
      <c r="K187" s="130">
        <f t="shared" si="105"/>
        <v>31</v>
      </c>
      <c r="L187" s="129">
        <f t="shared" si="106"/>
        <v>32.015000000000001</v>
      </c>
      <c r="M187" s="128">
        <f t="shared" si="107"/>
        <v>18.009032258064515</v>
      </c>
      <c r="N187" s="127" t="str">
        <f>IF(VLOOKUP($B187,Takings!$B:$P,13,0)=0,"",VLOOKUP($B187,Takings!$B:$P,13,0))</f>
        <v/>
      </c>
      <c r="O187" s="126" t="str">
        <f>IF(VLOOKUP($B187,Takings!$B:$P,14,0)=0,"",VLOOKUP($B187,Takings!$B:$P,14,0))</f>
        <v/>
      </c>
      <c r="P187" s="125" t="str">
        <f>IF(VLOOKUP($B187,Takings!$B:$P,15,0)=0,"",VLOOKUP($B187,Takings!$B:$P,15,0))</f>
        <v/>
      </c>
    </row>
    <row r="188" spans="1:16" x14ac:dyDescent="0.35">
      <c r="A188" s="133">
        <v>42</v>
      </c>
      <c r="B188" s="132">
        <v>39640</v>
      </c>
      <c r="C188" s="129">
        <f>SUMIF(Takings!$B:$B,'2008'!$B188,Takings!C:C)</f>
        <v>1542.35</v>
      </c>
      <c r="D188" s="119">
        <f>SUMIF(Takings!$B:$B,'2008'!$B188,Takings!D:D)</f>
        <v>0</v>
      </c>
      <c r="E188" s="119">
        <f>SUMIF(Takings!$B:$B,'2008'!$B188,Takings!E:E)</f>
        <v>0</v>
      </c>
      <c r="F188" s="128">
        <f>SUMIF(Takings!$B:$B,'2008'!$B188,Takings!F:F)</f>
        <v>1177.5999999999999</v>
      </c>
      <c r="G188" s="131">
        <f>SUMIF(Takings!$B:$B,'2008'!$B188,Takings!G:G)</f>
        <v>54</v>
      </c>
      <c r="H188" s="128">
        <f t="shared" si="104"/>
        <v>21.807407407407407</v>
      </c>
      <c r="I188" s="129">
        <f>SUMIF(Takings!$B:$B,'2008'!$B188,Takings!I:I)</f>
        <v>364.75</v>
      </c>
      <c r="J188" s="130">
        <f>SUMIF(Takings!$B:$B,'2008'!$B188,Takings!J:J)</f>
        <v>5</v>
      </c>
      <c r="K188" s="130">
        <f t="shared" si="105"/>
        <v>59</v>
      </c>
      <c r="L188" s="129">
        <f t="shared" si="106"/>
        <v>72.95</v>
      </c>
      <c r="M188" s="128">
        <f t="shared" si="107"/>
        <v>26.141525423728812</v>
      </c>
      <c r="N188" s="127" t="str">
        <f>IF(VLOOKUP($B188,Takings!$B:$P,13,0)=0,"",VLOOKUP($B188,Takings!$B:$P,13,0))</f>
        <v/>
      </c>
      <c r="O188" s="126">
        <f>IF(VLOOKUP($B188,Takings!$B:$P,14,0)=0,"",VLOOKUP($B188,Takings!$B:$P,14,0))</f>
        <v>-33.65</v>
      </c>
      <c r="P188" s="125" t="str">
        <f>IF(VLOOKUP($B188,Takings!$B:$P,15,0)=0,"",VLOOKUP($B188,Takings!$B:$P,15,0))</f>
        <v/>
      </c>
    </row>
    <row r="189" spans="1:16" x14ac:dyDescent="0.35">
      <c r="A189" s="133">
        <v>42</v>
      </c>
      <c r="B189" s="132">
        <v>39641</v>
      </c>
      <c r="C189" s="129">
        <f>SUMIF(Takings!$B:$B,'2008'!$B189,Takings!C:C)</f>
        <v>657.2</v>
      </c>
      <c r="D189" s="119">
        <f>SUMIF(Takings!$B:$B,'2008'!$B189,Takings!D:D)</f>
        <v>0</v>
      </c>
      <c r="E189" s="119">
        <f>SUMIF(Takings!$B:$B,'2008'!$B189,Takings!E:E)</f>
        <v>0</v>
      </c>
      <c r="F189" s="128">
        <f>SUMIF(Takings!$B:$B,'2008'!$B189,Takings!F:F)</f>
        <v>402.65</v>
      </c>
      <c r="G189" s="131">
        <f>SUMIF(Takings!$B:$B,'2008'!$B189,Takings!G:G)</f>
        <v>21</v>
      </c>
      <c r="H189" s="128">
        <f t="shared" si="104"/>
        <v>19.173809523809524</v>
      </c>
      <c r="I189" s="129">
        <f>SUMIF(Takings!$B:$B,'2008'!$B189,Takings!I:I)</f>
        <v>254.55</v>
      </c>
      <c r="J189" s="130">
        <f>SUMIF(Takings!$B:$B,'2008'!$B189,Takings!J:J)</f>
        <v>5</v>
      </c>
      <c r="K189" s="130">
        <f t="shared" si="105"/>
        <v>26</v>
      </c>
      <c r="L189" s="129">
        <f t="shared" si="106"/>
        <v>50.910000000000004</v>
      </c>
      <c r="M189" s="128">
        <f t="shared" si="107"/>
        <v>25.276923076923079</v>
      </c>
      <c r="N189" s="127" t="str">
        <f>IF(VLOOKUP($B189,Takings!$B:$P,13,0)=0,"",VLOOKUP($B189,Takings!$B:$P,13,0))</f>
        <v/>
      </c>
      <c r="O189" s="126">
        <f>IF(VLOOKUP($B189,Takings!$B:$P,14,0)=0,"",VLOOKUP($B189,Takings!$B:$P,14,0))</f>
        <v>1</v>
      </c>
      <c r="P189" s="125" t="str">
        <f>IF(VLOOKUP($B189,Takings!$B:$P,15,0)=0,"",VLOOKUP($B189,Takings!$B:$P,15,0))</f>
        <v/>
      </c>
    </row>
    <row r="190" spans="1:16" x14ac:dyDescent="0.35">
      <c r="A190" s="124"/>
      <c r="B190" s="123">
        <v>39642</v>
      </c>
      <c r="C190" s="119">
        <f>SUM(C184:C189)</f>
        <v>5981.69</v>
      </c>
      <c r="D190" s="119">
        <f>VLOOKUP($B190,Takings!$B:$P,3,0)</f>
        <v>2000.04</v>
      </c>
      <c r="E190" s="122">
        <f>SUM(C190:D190)</f>
        <v>7981.73</v>
      </c>
      <c r="F190" s="118"/>
      <c r="G190" s="121">
        <f>SUM(G184:G189)</f>
        <v>234</v>
      </c>
      <c r="H190" s="118">
        <f>AVERAGE(H184:H189)</f>
        <v>17.956815911844647</v>
      </c>
      <c r="I190" s="119">
        <f>SUM(I184:I189)</f>
        <v>1730.84</v>
      </c>
      <c r="J190" s="120">
        <f>SUM(J184:J189)</f>
        <v>24</v>
      </c>
      <c r="K190" s="120">
        <f>SUM(G190,J190)</f>
        <v>258</v>
      </c>
      <c r="L190" s="119">
        <f>AVERAGE(L184:L189)</f>
        <v>58.121428571428567</v>
      </c>
      <c r="M190" s="118">
        <f>AVERAGE(M184:M189)</f>
        <v>22.431153119742191</v>
      </c>
      <c r="N190" s="117" t="str">
        <f>IF(VLOOKUP($B190,Takings!$B:$P,13,0)=0,"",VLOOKUP($B190,Takings!$B:$P,13,0))</f>
        <v/>
      </c>
      <c r="O190" s="116">
        <f>IF(VLOOKUP($B190,Takings!$B:$P,14,0)=0,"",VLOOKUP($B190,Takings!$B:$P,14,0))</f>
        <v>-30.65</v>
      </c>
      <c r="P190" s="115" t="str">
        <f>IF(VLOOKUP($B190,Takings!$B:$P,15,0)=0,"",VLOOKUP($B190,Takings!$B:$P,15,0))</f>
        <v/>
      </c>
    </row>
    <row r="191" spans="1:16" x14ac:dyDescent="0.35">
      <c r="A191" s="133">
        <v>43</v>
      </c>
      <c r="B191" s="132">
        <v>39643</v>
      </c>
      <c r="C191" s="129">
        <f>SUMIF(Takings!$B:$B,'2008'!$B191,Takings!C:C)</f>
        <v>736.37</v>
      </c>
      <c r="D191" s="119">
        <f>SUMIF(Takings!$B:$B,'2008'!$B191,Takings!D:D)</f>
        <v>0</v>
      </c>
      <c r="E191" s="119">
        <f>SUMIF(Takings!$B:$B,'2008'!$B191,Takings!E:E)</f>
        <v>0</v>
      </c>
      <c r="F191" s="128">
        <f>SUMIF(Takings!$B:$B,'2008'!$B191,Takings!F:F)</f>
        <v>608.4</v>
      </c>
      <c r="G191" s="131">
        <f>SUMIF(Takings!$B:$B,'2008'!$B191,Takings!G:G)</f>
        <v>40</v>
      </c>
      <c r="H191" s="128">
        <f t="shared" ref="H191:H196" si="108">IFERROR(F191/G191,0)</f>
        <v>15.209999999999999</v>
      </c>
      <c r="I191" s="129">
        <f>SUMIF(Takings!$B:$B,'2008'!$B191,Takings!I:I)</f>
        <v>127.97</v>
      </c>
      <c r="J191" s="130">
        <f>SUMIF(Takings!$B:$B,'2008'!$B191,Takings!J:J)</f>
        <v>3</v>
      </c>
      <c r="K191" s="130">
        <f t="shared" ref="K191:K196" si="109">IFERROR(SUM(G191,J191),0)</f>
        <v>43</v>
      </c>
      <c r="L191" s="129">
        <f t="shared" ref="L191:L196" si="110">IFERROR(MEDIAN(I191/J191),0)</f>
        <v>42.656666666666666</v>
      </c>
      <c r="M191" s="128">
        <f t="shared" ref="M191:M196" si="111">IFERROR(SUM(F191,I191)/K191,0)</f>
        <v>17.124883720930232</v>
      </c>
      <c r="N191" s="127" t="str">
        <f>IF(VLOOKUP($B191,Takings!$B:$P,13,0)=0,"",VLOOKUP($B191,Takings!$B:$P,13,0))</f>
        <v/>
      </c>
      <c r="O191" s="126" t="str">
        <f>IF(VLOOKUP($B191,Takings!$B:$P,14,0)=0,"",VLOOKUP($B191,Takings!$B:$P,14,0))</f>
        <v/>
      </c>
      <c r="P191" s="125" t="str">
        <f>IF(VLOOKUP($B191,Takings!$B:$P,15,0)=0,"",VLOOKUP($B191,Takings!$B:$P,15,0))</f>
        <v/>
      </c>
    </row>
    <row r="192" spans="1:16" x14ac:dyDescent="0.35">
      <c r="A192" s="133">
        <v>43</v>
      </c>
      <c r="B192" s="132">
        <v>39644</v>
      </c>
      <c r="C192" s="129">
        <f>SUMIF(Takings!$B:$B,'2008'!$B192,Takings!C:C)</f>
        <v>516.07000000000005</v>
      </c>
      <c r="D192" s="119">
        <f>SUMIF(Takings!$B:$B,'2008'!$B192,Takings!D:D)</f>
        <v>0</v>
      </c>
      <c r="E192" s="119">
        <f>SUMIF(Takings!$B:$B,'2008'!$B192,Takings!E:E)</f>
        <v>0</v>
      </c>
      <c r="F192" s="128">
        <f>SUMIF(Takings!$B:$B,'2008'!$B192,Takings!F:F)</f>
        <v>420.85</v>
      </c>
      <c r="G192" s="131">
        <f>SUMIF(Takings!$B:$B,'2008'!$B192,Takings!G:G)</f>
        <v>34</v>
      </c>
      <c r="H192" s="128">
        <f t="shared" si="108"/>
        <v>12.377941176470589</v>
      </c>
      <c r="I192" s="129">
        <f>SUMIF(Takings!$B:$B,'2008'!$B192,Takings!I:I)</f>
        <v>95.22</v>
      </c>
      <c r="J192" s="130">
        <f>SUMIF(Takings!$B:$B,'2008'!$B192,Takings!J:J)</f>
        <v>3</v>
      </c>
      <c r="K192" s="130">
        <f t="shared" si="109"/>
        <v>37</v>
      </c>
      <c r="L192" s="129">
        <f t="shared" si="110"/>
        <v>31.74</v>
      </c>
      <c r="M192" s="128">
        <f t="shared" si="111"/>
        <v>13.94783783783784</v>
      </c>
      <c r="N192" s="127" t="str">
        <f>IF(VLOOKUP($B192,Takings!$B:$P,13,0)=0,"",VLOOKUP($B192,Takings!$B:$P,13,0))</f>
        <v/>
      </c>
      <c r="O192" s="126">
        <f>IF(VLOOKUP($B192,Takings!$B:$P,14,0)=0,"",VLOOKUP($B192,Takings!$B:$P,14,0))</f>
        <v>4.05</v>
      </c>
      <c r="P192" s="125" t="str">
        <f>IF(VLOOKUP($B192,Takings!$B:$P,15,0)=0,"",VLOOKUP($B192,Takings!$B:$P,15,0))</f>
        <v/>
      </c>
    </row>
    <row r="193" spans="1:16" x14ac:dyDescent="0.35">
      <c r="A193" s="133">
        <v>43</v>
      </c>
      <c r="B193" s="132">
        <v>39645</v>
      </c>
      <c r="C193" s="129">
        <f>SUMIF(Takings!$B:$B,'2008'!$B193,Takings!C:C)</f>
        <v>930.84</v>
      </c>
      <c r="D193" s="119">
        <f>SUMIF(Takings!$B:$B,'2008'!$B193,Takings!D:D)</f>
        <v>0</v>
      </c>
      <c r="E193" s="119">
        <f>SUMIF(Takings!$B:$B,'2008'!$B193,Takings!E:E)</f>
        <v>0</v>
      </c>
      <c r="F193" s="128">
        <f>SUMIF(Takings!$B:$B,'2008'!$B193,Takings!F:F)</f>
        <v>608.35</v>
      </c>
      <c r="G193" s="131">
        <f>SUMIF(Takings!$B:$B,'2008'!$B193,Takings!G:G)</f>
        <v>42</v>
      </c>
      <c r="H193" s="128">
        <f t="shared" si="108"/>
        <v>14.484523809523811</v>
      </c>
      <c r="I193" s="129">
        <f>SUMIF(Takings!$B:$B,'2008'!$B193,Takings!I:I)</f>
        <v>322.49</v>
      </c>
      <c r="J193" s="130">
        <f>SUMIF(Takings!$B:$B,'2008'!$B193,Takings!J:J)</f>
        <v>4</v>
      </c>
      <c r="K193" s="130">
        <f t="shared" si="109"/>
        <v>46</v>
      </c>
      <c r="L193" s="129">
        <f t="shared" si="110"/>
        <v>80.622500000000002</v>
      </c>
      <c r="M193" s="128">
        <f t="shared" si="111"/>
        <v>20.235652173913046</v>
      </c>
      <c r="N193" s="127" t="str">
        <f>IF(VLOOKUP($B193,Takings!$B:$P,13,0)=0,"",VLOOKUP($B193,Takings!$B:$P,13,0))</f>
        <v/>
      </c>
      <c r="O193" s="126">
        <f>IF(VLOOKUP($B193,Takings!$B:$P,14,0)=0,"",VLOOKUP($B193,Takings!$B:$P,14,0))</f>
        <v>-1.4</v>
      </c>
      <c r="P193" s="125" t="str">
        <f>IF(VLOOKUP($B193,Takings!$B:$P,15,0)=0,"",VLOOKUP($B193,Takings!$B:$P,15,0))</f>
        <v/>
      </c>
    </row>
    <row r="194" spans="1:16" x14ac:dyDescent="0.35">
      <c r="A194" s="133">
        <v>43</v>
      </c>
      <c r="B194" s="132">
        <v>39646</v>
      </c>
      <c r="C194" s="129">
        <f>SUMIF(Takings!$B:$B,'2008'!$B194,Takings!C:C)</f>
        <v>719.48</v>
      </c>
      <c r="D194" s="119">
        <f>SUMIF(Takings!$B:$B,'2008'!$B194,Takings!D:D)</f>
        <v>0</v>
      </c>
      <c r="E194" s="119">
        <f>SUMIF(Takings!$B:$B,'2008'!$B194,Takings!E:E)</f>
        <v>0</v>
      </c>
      <c r="F194" s="128">
        <f>SUMIF(Takings!$B:$B,'2008'!$B194,Takings!F:F)</f>
        <v>578.5</v>
      </c>
      <c r="G194" s="131">
        <f>SUMIF(Takings!$B:$B,'2008'!$B194,Takings!G:G)</f>
        <v>43</v>
      </c>
      <c r="H194" s="128">
        <f t="shared" si="108"/>
        <v>13.453488372093023</v>
      </c>
      <c r="I194" s="129">
        <f>SUMIF(Takings!$B:$B,'2008'!$B194,Takings!I:I)</f>
        <v>140.97999999999999</v>
      </c>
      <c r="J194" s="130">
        <f>SUMIF(Takings!$B:$B,'2008'!$B194,Takings!J:J)</f>
        <v>2</v>
      </c>
      <c r="K194" s="130">
        <f t="shared" si="109"/>
        <v>45</v>
      </c>
      <c r="L194" s="129">
        <f t="shared" si="110"/>
        <v>70.489999999999995</v>
      </c>
      <c r="M194" s="128">
        <f t="shared" si="111"/>
        <v>15.988444444444445</v>
      </c>
      <c r="N194" s="127" t="str">
        <f>IF(VLOOKUP($B194,Takings!$B:$P,13,0)=0,"",VLOOKUP($B194,Takings!$B:$P,13,0))</f>
        <v/>
      </c>
      <c r="O194" s="126">
        <f>IF(VLOOKUP($B194,Takings!$B:$P,14,0)=0,"",VLOOKUP($B194,Takings!$B:$P,14,0))</f>
        <v>-9.1</v>
      </c>
      <c r="P194" s="125" t="str">
        <f>IF(VLOOKUP($B194,Takings!$B:$P,15,0)=0,"",VLOOKUP($B194,Takings!$B:$P,15,0))</f>
        <v/>
      </c>
    </row>
    <row r="195" spans="1:16" x14ac:dyDescent="0.35">
      <c r="A195" s="133">
        <v>43</v>
      </c>
      <c r="B195" s="132">
        <v>39647</v>
      </c>
      <c r="C195" s="129">
        <f>SUMIF(Takings!$B:$B,'2008'!$B195,Takings!C:C)</f>
        <v>968.65</v>
      </c>
      <c r="D195" s="119">
        <f>SUMIF(Takings!$B:$B,'2008'!$B195,Takings!D:D)</f>
        <v>0</v>
      </c>
      <c r="E195" s="119">
        <f>SUMIF(Takings!$B:$B,'2008'!$B195,Takings!E:E)</f>
        <v>0</v>
      </c>
      <c r="F195" s="128">
        <f>SUMIF(Takings!$B:$B,'2008'!$B195,Takings!F:F)</f>
        <v>864.6</v>
      </c>
      <c r="G195" s="131">
        <f>SUMIF(Takings!$B:$B,'2008'!$B195,Takings!G:G)</f>
        <v>48</v>
      </c>
      <c r="H195" s="128">
        <f t="shared" si="108"/>
        <v>18.012499999999999</v>
      </c>
      <c r="I195" s="129">
        <f>SUMIF(Takings!$B:$B,'2008'!$B195,Takings!I:I)</f>
        <v>104.35</v>
      </c>
      <c r="J195" s="130">
        <f>SUMIF(Takings!$B:$B,'2008'!$B195,Takings!J:J)</f>
        <v>3</v>
      </c>
      <c r="K195" s="130">
        <f t="shared" si="109"/>
        <v>51</v>
      </c>
      <c r="L195" s="129">
        <f t="shared" si="110"/>
        <v>34.783333333333331</v>
      </c>
      <c r="M195" s="128">
        <f t="shared" si="111"/>
        <v>18.999019607843138</v>
      </c>
      <c r="N195" s="127" t="str">
        <f>IF(VLOOKUP($B195,Takings!$B:$P,13,0)=0,"",VLOOKUP($B195,Takings!$B:$P,13,0))</f>
        <v/>
      </c>
      <c r="O195" s="126" t="str">
        <f>IF(VLOOKUP($B195,Takings!$B:$P,14,0)=0,"",VLOOKUP($B195,Takings!$B:$P,14,0))</f>
        <v/>
      </c>
      <c r="P195" s="125" t="str">
        <f>IF(VLOOKUP($B195,Takings!$B:$P,15,0)=0,"",VLOOKUP($B195,Takings!$B:$P,15,0))</f>
        <v/>
      </c>
    </row>
    <row r="196" spans="1:16" x14ac:dyDescent="0.35">
      <c r="A196" s="133">
        <v>43</v>
      </c>
      <c r="B196" s="132">
        <v>39648</v>
      </c>
      <c r="C196" s="129">
        <f>SUMIF(Takings!$B:$B,'2008'!$B196,Takings!C:C)</f>
        <v>748.23</v>
      </c>
      <c r="D196" s="119">
        <f>SUMIF(Takings!$B:$B,'2008'!$B196,Takings!D:D)</f>
        <v>0</v>
      </c>
      <c r="E196" s="119">
        <f>SUMIF(Takings!$B:$B,'2008'!$B196,Takings!E:E)</f>
        <v>0</v>
      </c>
      <c r="F196" s="128">
        <f>SUMIF(Takings!$B:$B,'2008'!$B196,Takings!F:F)</f>
        <v>407.15</v>
      </c>
      <c r="G196" s="131">
        <f>SUMIF(Takings!$B:$B,'2008'!$B196,Takings!G:G)</f>
        <v>31</v>
      </c>
      <c r="H196" s="128">
        <f t="shared" si="108"/>
        <v>13.133870967741935</v>
      </c>
      <c r="I196" s="129">
        <f>SUMIF(Takings!$B:$B,'2008'!$B196,Takings!I:I)</f>
        <v>341.08</v>
      </c>
      <c r="J196" s="130">
        <f>SUMIF(Takings!$B:$B,'2008'!$B196,Takings!J:J)</f>
        <v>6</v>
      </c>
      <c r="K196" s="130">
        <f t="shared" si="109"/>
        <v>37</v>
      </c>
      <c r="L196" s="129">
        <f t="shared" si="110"/>
        <v>56.846666666666664</v>
      </c>
      <c r="M196" s="128">
        <f t="shared" si="111"/>
        <v>20.222432432432434</v>
      </c>
      <c r="N196" s="127" t="str">
        <f>IF(VLOOKUP($B196,Takings!$B:$P,13,0)=0,"",VLOOKUP($B196,Takings!$B:$P,13,0))</f>
        <v/>
      </c>
      <c r="O196" s="126">
        <f>IF(VLOOKUP($B196,Takings!$B:$P,14,0)=0,"",VLOOKUP($B196,Takings!$B:$P,14,0))</f>
        <v>4.55</v>
      </c>
      <c r="P196" s="125" t="str">
        <f>IF(VLOOKUP($B196,Takings!$B:$P,15,0)=0,"",VLOOKUP($B196,Takings!$B:$P,15,0))</f>
        <v/>
      </c>
    </row>
    <row r="197" spans="1:16" x14ac:dyDescent="0.35">
      <c r="A197" s="124"/>
      <c r="B197" s="123">
        <v>39649</v>
      </c>
      <c r="C197" s="119">
        <f>SUM(C191:C196)</f>
        <v>4619.6400000000003</v>
      </c>
      <c r="D197" s="119">
        <f>VLOOKUP($B197,Takings!$B:$P,3,0)</f>
        <v>1655.25</v>
      </c>
      <c r="E197" s="122">
        <f>SUM(C197:D197)</f>
        <v>6274.89</v>
      </c>
      <c r="F197" s="118"/>
      <c r="G197" s="121">
        <f>SUM(G191:G196)</f>
        <v>238</v>
      </c>
      <c r="H197" s="118">
        <f>AVERAGE(H191:H196)</f>
        <v>14.445387387638226</v>
      </c>
      <c r="I197" s="119">
        <f>SUM(I191:I196)</f>
        <v>1132.0900000000001</v>
      </c>
      <c r="J197" s="120">
        <f>SUM(J191:J196)</f>
        <v>21</v>
      </c>
      <c r="K197" s="120">
        <f>SUM(G197,J197)</f>
        <v>259</v>
      </c>
      <c r="L197" s="119">
        <f>AVERAGE(L191:L196)</f>
        <v>52.856527777777785</v>
      </c>
      <c r="M197" s="118">
        <f>AVERAGE(M191:M196)</f>
        <v>17.753045036233519</v>
      </c>
      <c r="N197" s="117" t="str">
        <f>IF(VLOOKUP($B197,Takings!$B:$P,13,0)=0,"",VLOOKUP($B197,Takings!$B:$P,13,0))</f>
        <v/>
      </c>
      <c r="O197" s="116" t="str">
        <f>IF(VLOOKUP($B197,Takings!$B:$P,14,0)=0,"",VLOOKUP($B197,Takings!$B:$P,14,0))</f>
        <v/>
      </c>
      <c r="P197" s="115" t="str">
        <f>IF(VLOOKUP($B197,Takings!$B:$P,15,0)=0,"",VLOOKUP($B197,Takings!$B:$P,15,0))</f>
        <v/>
      </c>
    </row>
    <row r="198" spans="1:16" x14ac:dyDescent="0.35">
      <c r="A198" s="133">
        <v>44</v>
      </c>
      <c r="B198" s="132">
        <v>39650</v>
      </c>
      <c r="C198" s="129">
        <f>SUMIF(Takings!$B:$B,'2008'!$B198,Takings!C:C)</f>
        <v>775.3</v>
      </c>
      <c r="D198" s="119">
        <f>SUMIF(Takings!$B:$B,'2008'!$B198,Takings!D:D)</f>
        <v>0</v>
      </c>
      <c r="E198" s="119">
        <f>SUMIF(Takings!$B:$B,'2008'!$B198,Takings!E:E)</f>
        <v>0</v>
      </c>
      <c r="F198" s="128">
        <f>SUMIF(Takings!$B:$B,'2008'!$B198,Takings!F:F)</f>
        <v>597.04999999999995</v>
      </c>
      <c r="G198" s="131">
        <f>SUMIF(Takings!$B:$B,'2008'!$B198,Takings!G:G)</f>
        <v>39</v>
      </c>
      <c r="H198" s="128">
        <f t="shared" ref="H198:H203" si="112">IFERROR(F198/G198,0)</f>
        <v>15.308974358974357</v>
      </c>
      <c r="I198" s="129">
        <f>SUMIF(Takings!$B:$B,'2008'!$B198,Takings!I:I)</f>
        <v>178.25</v>
      </c>
      <c r="J198" s="130">
        <f>SUMIF(Takings!$B:$B,'2008'!$B198,Takings!J:J)</f>
        <v>3</v>
      </c>
      <c r="K198" s="130">
        <f t="shared" ref="K198:K203" si="113">IFERROR(SUM(G198,J198),0)</f>
        <v>42</v>
      </c>
      <c r="L198" s="129">
        <f t="shared" ref="L198:L203" si="114">IFERROR(MEDIAN(I198/J198),0)</f>
        <v>59.416666666666664</v>
      </c>
      <c r="M198" s="128">
        <f t="shared" ref="M198:M203" si="115">IFERROR(SUM(F198,I198)/K198,0)</f>
        <v>18.459523809523809</v>
      </c>
      <c r="N198" s="127" t="str">
        <f>IF(VLOOKUP($B198,Takings!$B:$P,13,0)=0,"",VLOOKUP($B198,Takings!$B:$P,13,0))</f>
        <v/>
      </c>
      <c r="O198" s="126">
        <f>IF(VLOOKUP($B198,Takings!$B:$P,14,0)=0,"",VLOOKUP($B198,Takings!$B:$P,14,0))</f>
        <v>0.15</v>
      </c>
      <c r="P198" s="125" t="str">
        <f>IF(VLOOKUP($B198,Takings!$B:$P,15,0)=0,"",VLOOKUP($B198,Takings!$B:$P,15,0))</f>
        <v/>
      </c>
    </row>
    <row r="199" spans="1:16" x14ac:dyDescent="0.35">
      <c r="A199" s="133">
        <v>44</v>
      </c>
      <c r="B199" s="132">
        <v>39651</v>
      </c>
      <c r="C199" s="129">
        <f>SUMIF(Takings!$B:$B,'2008'!$B199,Takings!C:C)</f>
        <v>666.34</v>
      </c>
      <c r="D199" s="119">
        <f>SUMIF(Takings!$B:$B,'2008'!$B199,Takings!D:D)</f>
        <v>0</v>
      </c>
      <c r="E199" s="119">
        <f>SUMIF(Takings!$B:$B,'2008'!$B199,Takings!E:E)</f>
        <v>0</v>
      </c>
      <c r="F199" s="128">
        <f>SUMIF(Takings!$B:$B,'2008'!$B199,Takings!F:F)</f>
        <v>591.6</v>
      </c>
      <c r="G199" s="131">
        <f>SUMIF(Takings!$B:$B,'2008'!$B199,Takings!G:G)</f>
        <v>36</v>
      </c>
      <c r="H199" s="128">
        <f t="shared" si="112"/>
        <v>16.433333333333334</v>
      </c>
      <c r="I199" s="129">
        <f>SUMIF(Takings!$B:$B,'2008'!$B199,Takings!I:I)</f>
        <v>74.739999999999995</v>
      </c>
      <c r="J199" s="130">
        <f>SUMIF(Takings!$B:$B,'2008'!$B199,Takings!J:J)</f>
        <v>3</v>
      </c>
      <c r="K199" s="130">
        <f t="shared" si="113"/>
        <v>39</v>
      </c>
      <c r="L199" s="129">
        <f t="shared" si="114"/>
        <v>24.91333333333333</v>
      </c>
      <c r="M199" s="128">
        <f t="shared" si="115"/>
        <v>17.085641025641028</v>
      </c>
      <c r="N199" s="127" t="str">
        <f>IF(VLOOKUP($B199,Takings!$B:$P,13,0)=0,"",VLOOKUP($B199,Takings!$B:$P,13,0))</f>
        <v/>
      </c>
      <c r="O199" s="126" t="str">
        <f>IF(VLOOKUP($B199,Takings!$B:$P,14,0)=0,"",VLOOKUP($B199,Takings!$B:$P,14,0))</f>
        <v/>
      </c>
      <c r="P199" s="125" t="str">
        <f>IF(VLOOKUP($B199,Takings!$B:$P,15,0)=0,"",VLOOKUP($B199,Takings!$B:$P,15,0))</f>
        <v/>
      </c>
    </row>
    <row r="200" spans="1:16" x14ac:dyDescent="0.35">
      <c r="A200" s="133">
        <v>44</v>
      </c>
      <c r="B200" s="132">
        <v>39652</v>
      </c>
      <c r="C200" s="129">
        <f>SUMIF(Takings!$B:$B,'2008'!$B200,Takings!C:C)</f>
        <v>657.74</v>
      </c>
      <c r="D200" s="119">
        <f>SUMIF(Takings!$B:$B,'2008'!$B200,Takings!D:D)</f>
        <v>0</v>
      </c>
      <c r="E200" s="119">
        <f>SUMIF(Takings!$B:$B,'2008'!$B200,Takings!E:E)</f>
        <v>0</v>
      </c>
      <c r="F200" s="128">
        <f>SUMIF(Takings!$B:$B,'2008'!$B200,Takings!F:F)</f>
        <v>577.85</v>
      </c>
      <c r="G200" s="131">
        <f>SUMIF(Takings!$B:$B,'2008'!$B200,Takings!G:G)</f>
        <v>45</v>
      </c>
      <c r="H200" s="128">
        <f t="shared" si="112"/>
        <v>12.841111111111111</v>
      </c>
      <c r="I200" s="129">
        <f>SUMIF(Takings!$B:$B,'2008'!$B200,Takings!I:I)</f>
        <v>79.89</v>
      </c>
      <c r="J200" s="130">
        <f>SUMIF(Takings!$B:$B,'2008'!$B200,Takings!J:J)</f>
        <v>3</v>
      </c>
      <c r="K200" s="130">
        <f t="shared" si="113"/>
        <v>48</v>
      </c>
      <c r="L200" s="129">
        <f t="shared" si="114"/>
        <v>26.63</v>
      </c>
      <c r="M200" s="128">
        <f t="shared" si="115"/>
        <v>13.702916666666667</v>
      </c>
      <c r="N200" s="127" t="str">
        <f>IF(VLOOKUP($B200,Takings!$B:$P,13,0)=0,"",VLOOKUP($B200,Takings!$B:$P,13,0))</f>
        <v/>
      </c>
      <c r="O200" s="126">
        <f>IF(VLOOKUP($B200,Takings!$B:$P,14,0)=0,"",VLOOKUP($B200,Takings!$B:$P,14,0))</f>
        <v>5.05</v>
      </c>
      <c r="P200" s="125" t="str">
        <f>IF(VLOOKUP($B200,Takings!$B:$P,15,0)=0,"",VLOOKUP($B200,Takings!$B:$P,15,0))</f>
        <v/>
      </c>
    </row>
    <row r="201" spans="1:16" x14ac:dyDescent="0.35">
      <c r="A201" s="133">
        <v>44</v>
      </c>
      <c r="B201" s="132">
        <v>39653</v>
      </c>
      <c r="C201" s="129">
        <f>SUMIF(Takings!$B:$B,'2008'!$B201,Takings!C:C)</f>
        <v>2907.65</v>
      </c>
      <c r="D201" s="119">
        <f>SUMIF(Takings!$B:$B,'2008'!$B201,Takings!D:D)</f>
        <v>0</v>
      </c>
      <c r="E201" s="119">
        <f>SUMIF(Takings!$B:$B,'2008'!$B201,Takings!E:E)</f>
        <v>0</v>
      </c>
      <c r="F201" s="128">
        <f>SUMIF(Takings!$B:$B,'2008'!$B201,Takings!F:F)</f>
        <v>942.25</v>
      </c>
      <c r="G201" s="131">
        <f>SUMIF(Takings!$B:$B,'2008'!$B201,Takings!G:G)</f>
        <v>55</v>
      </c>
      <c r="H201" s="128">
        <f t="shared" si="112"/>
        <v>17.131818181818183</v>
      </c>
      <c r="I201" s="129">
        <f>SUMIF(Takings!$B:$B,'2008'!$B201,Takings!I:I)</f>
        <v>1965.4</v>
      </c>
      <c r="J201" s="130">
        <f>SUMIF(Takings!$B:$B,'2008'!$B201,Takings!J:J)</f>
        <v>8</v>
      </c>
      <c r="K201" s="130">
        <f t="shared" si="113"/>
        <v>63</v>
      </c>
      <c r="L201" s="129">
        <f t="shared" si="114"/>
        <v>245.67500000000001</v>
      </c>
      <c r="M201" s="128">
        <f t="shared" si="115"/>
        <v>46.153174603174605</v>
      </c>
      <c r="N201" s="127" t="str">
        <f>IF(VLOOKUP($B201,Takings!$B:$P,13,0)=0,"",VLOOKUP($B201,Takings!$B:$P,13,0))</f>
        <v>bakery</v>
      </c>
      <c r="O201" s="126">
        <f>IF(VLOOKUP($B201,Takings!$B:$P,14,0)=0,"",VLOOKUP($B201,Takings!$B:$P,14,0))</f>
        <v>0.45</v>
      </c>
      <c r="P201" s="125" t="str">
        <f>IF(VLOOKUP($B201,Takings!$B:$P,15,0)=0,"",VLOOKUP($B201,Takings!$B:$P,15,0))</f>
        <v>Bakery $1713 and Laidley Hotel May account $1097</v>
      </c>
    </row>
    <row r="202" spans="1:16" x14ac:dyDescent="0.35">
      <c r="A202" s="133">
        <v>44</v>
      </c>
      <c r="B202" s="132">
        <v>39654</v>
      </c>
      <c r="C202" s="129">
        <f>SUMIF(Takings!$B:$B,'2008'!$B202,Takings!C:C)</f>
        <v>1340.52</v>
      </c>
      <c r="D202" s="119">
        <f>SUMIF(Takings!$B:$B,'2008'!$B202,Takings!D:D)</f>
        <v>0</v>
      </c>
      <c r="E202" s="119">
        <f>SUMIF(Takings!$B:$B,'2008'!$B202,Takings!E:E)</f>
        <v>0</v>
      </c>
      <c r="F202" s="128">
        <f>SUMIF(Takings!$B:$B,'2008'!$B202,Takings!F:F)</f>
        <v>950.15</v>
      </c>
      <c r="G202" s="131">
        <f>SUMIF(Takings!$B:$B,'2008'!$B202,Takings!G:G)</f>
        <v>55</v>
      </c>
      <c r="H202" s="128">
        <f t="shared" si="112"/>
        <v>17.275454545454544</v>
      </c>
      <c r="I202" s="129">
        <f>SUMIF(Takings!$B:$B,'2008'!$B202,Takings!I:I)</f>
        <v>390.37</v>
      </c>
      <c r="J202" s="130">
        <f>SUMIF(Takings!$B:$B,'2008'!$B202,Takings!J:J)</f>
        <v>8</v>
      </c>
      <c r="K202" s="130">
        <f t="shared" si="113"/>
        <v>63</v>
      </c>
      <c r="L202" s="129">
        <f t="shared" si="114"/>
        <v>48.796250000000001</v>
      </c>
      <c r="M202" s="128">
        <f t="shared" si="115"/>
        <v>21.278095238095236</v>
      </c>
      <c r="N202" s="127" t="str">
        <f>IF(VLOOKUP($B202,Takings!$B:$P,13,0)=0,"",VLOOKUP($B202,Takings!$B:$P,13,0))</f>
        <v/>
      </c>
      <c r="O202" s="126">
        <f>IF(VLOOKUP($B202,Takings!$B:$P,14,0)=0,"",VLOOKUP($B202,Takings!$B:$P,14,0))</f>
        <v>-0.05</v>
      </c>
      <c r="P202" s="125" t="str">
        <f>IF(VLOOKUP($B202,Takings!$B:$P,15,0)=0,"",VLOOKUP($B202,Takings!$B:$P,15,0))</f>
        <v>Laidley Hotel paid June account</v>
      </c>
    </row>
    <row r="203" spans="1:16" x14ac:dyDescent="0.35">
      <c r="A203" s="133">
        <v>44</v>
      </c>
      <c r="B203" s="132">
        <v>39655</v>
      </c>
      <c r="C203" s="129">
        <f>SUMIF(Takings!$B:$B,'2008'!$B203,Takings!C:C)</f>
        <v>799.86</v>
      </c>
      <c r="D203" s="119">
        <f>SUMIF(Takings!$B:$B,'2008'!$B203,Takings!D:D)</f>
        <v>0</v>
      </c>
      <c r="E203" s="119">
        <f>SUMIF(Takings!$B:$B,'2008'!$B203,Takings!E:E)</f>
        <v>0</v>
      </c>
      <c r="F203" s="128">
        <f>SUMIF(Takings!$B:$B,'2008'!$B203,Takings!F:F)</f>
        <v>528.5</v>
      </c>
      <c r="G203" s="131">
        <f>SUMIF(Takings!$B:$B,'2008'!$B203,Takings!G:G)</f>
        <v>24</v>
      </c>
      <c r="H203" s="128">
        <f t="shared" si="112"/>
        <v>22.020833333333332</v>
      </c>
      <c r="I203" s="129">
        <f>SUMIF(Takings!$B:$B,'2008'!$B203,Takings!I:I)</f>
        <v>271.36</v>
      </c>
      <c r="J203" s="130">
        <f>SUMIF(Takings!$B:$B,'2008'!$B203,Takings!J:J)</f>
        <v>6</v>
      </c>
      <c r="K203" s="130">
        <f t="shared" si="113"/>
        <v>30</v>
      </c>
      <c r="L203" s="129">
        <f t="shared" si="114"/>
        <v>45.226666666666667</v>
      </c>
      <c r="M203" s="128">
        <f t="shared" si="115"/>
        <v>26.661999999999999</v>
      </c>
      <c r="N203" s="127" t="str">
        <f>IF(VLOOKUP($B203,Takings!$B:$P,13,0)=0,"",VLOOKUP($B203,Takings!$B:$P,13,0))</f>
        <v/>
      </c>
      <c r="O203" s="126" t="str">
        <f>IF(VLOOKUP($B203,Takings!$B:$P,14,0)=0,"",VLOOKUP($B203,Takings!$B:$P,14,0))</f>
        <v/>
      </c>
      <c r="P203" s="125" t="str">
        <f>IF(VLOOKUP($B203,Takings!$B:$P,15,0)=0,"",VLOOKUP($B203,Takings!$B:$P,15,0))</f>
        <v/>
      </c>
    </row>
    <row r="204" spans="1:16" x14ac:dyDescent="0.35">
      <c r="A204" s="124"/>
      <c r="B204" s="123">
        <v>39656</v>
      </c>
      <c r="C204" s="119">
        <f>SUM(C198:C203)</f>
        <v>7147.4100000000008</v>
      </c>
      <c r="D204" s="119">
        <f>VLOOKUP($B204,Takings!$B:$P,3,0)</f>
        <v>1908.35</v>
      </c>
      <c r="E204" s="122">
        <f>SUM(C204:D204)</f>
        <v>9055.76</v>
      </c>
      <c r="F204" s="118"/>
      <c r="G204" s="121">
        <f>SUM(G198:G203)</f>
        <v>254</v>
      </c>
      <c r="H204" s="118">
        <f>AVERAGE(H198:H203)</f>
        <v>16.835254144004143</v>
      </c>
      <c r="I204" s="119">
        <f>SUM(I198:I203)</f>
        <v>2960.01</v>
      </c>
      <c r="J204" s="120">
        <f>SUM(J198:J203)</f>
        <v>31</v>
      </c>
      <c r="K204" s="120">
        <f>SUM(G204,J204)</f>
        <v>285</v>
      </c>
      <c r="L204" s="119">
        <f>AVERAGE(L198:L203)</f>
        <v>75.109652777777782</v>
      </c>
      <c r="M204" s="118">
        <f>AVERAGE(M198:M203)</f>
        <v>23.890225223850223</v>
      </c>
      <c r="N204" s="117" t="str">
        <f>IF(VLOOKUP($B204,Takings!$B:$P,13,0)=0,"",VLOOKUP($B204,Takings!$B:$P,13,0))</f>
        <v/>
      </c>
      <c r="O204" s="116" t="str">
        <f>IF(VLOOKUP($B204,Takings!$B:$P,14,0)=0,"",VLOOKUP($B204,Takings!$B:$P,14,0))</f>
        <v/>
      </c>
      <c r="P204" s="115" t="str">
        <f>IF(VLOOKUP($B204,Takings!$B:$P,15,0)=0,"",VLOOKUP($B204,Takings!$B:$P,15,0))</f>
        <v/>
      </c>
    </row>
    <row r="205" spans="1:16" x14ac:dyDescent="0.35">
      <c r="A205" s="133">
        <v>45</v>
      </c>
      <c r="B205" s="132">
        <v>39657</v>
      </c>
      <c r="C205" s="129">
        <f>SUMIF(Takings!$B:$B,'2008'!$B205,Takings!C:C)</f>
        <v>748.57</v>
      </c>
      <c r="D205" s="119">
        <f>SUMIF(Takings!$B:$B,'2008'!$B205,Takings!D:D)</f>
        <v>0</v>
      </c>
      <c r="E205" s="119">
        <f>SUMIF(Takings!$B:$B,'2008'!$B205,Takings!E:E)</f>
        <v>0</v>
      </c>
      <c r="F205" s="128">
        <f>SUMIF(Takings!$B:$B,'2008'!$B205,Takings!F:F)</f>
        <v>639.45000000000005</v>
      </c>
      <c r="G205" s="131">
        <f>SUMIF(Takings!$B:$B,'2008'!$B205,Takings!G:G)</f>
        <v>42</v>
      </c>
      <c r="H205" s="128">
        <f t="shared" ref="H205:H210" si="116">IFERROR(F205/G205,0)</f>
        <v>15.225000000000001</v>
      </c>
      <c r="I205" s="129">
        <f>SUMIF(Takings!$B:$B,'2008'!$B205,Takings!I:I)</f>
        <v>109.12</v>
      </c>
      <c r="J205" s="130">
        <f>SUMIF(Takings!$B:$B,'2008'!$B205,Takings!J:J)</f>
        <v>5</v>
      </c>
      <c r="K205" s="130">
        <f t="shared" ref="K205:K210" si="117">IFERROR(SUM(G205,J205),0)</f>
        <v>47</v>
      </c>
      <c r="L205" s="129">
        <f t="shared" ref="L205:L210" si="118">IFERROR(MEDIAN(I205/J205),0)</f>
        <v>21.824000000000002</v>
      </c>
      <c r="M205" s="128">
        <f t="shared" ref="M205:M210" si="119">IFERROR(SUM(F205,I205)/K205,0)</f>
        <v>15.927021276595745</v>
      </c>
      <c r="N205" s="127" t="str">
        <f>IF(VLOOKUP($B205,Takings!$B:$P,13,0)=0,"",VLOOKUP($B205,Takings!$B:$P,13,0))</f>
        <v/>
      </c>
      <c r="O205" s="126" t="str">
        <f>IF(VLOOKUP($B205,Takings!$B:$P,14,0)=0,"",VLOOKUP($B205,Takings!$B:$P,14,0))</f>
        <v/>
      </c>
      <c r="P205" s="125" t="str">
        <f>IF(VLOOKUP($B205,Takings!$B:$P,15,0)=0,"",VLOOKUP($B205,Takings!$B:$P,15,0))</f>
        <v/>
      </c>
    </row>
    <row r="206" spans="1:16" x14ac:dyDescent="0.35">
      <c r="A206" s="133">
        <v>45</v>
      </c>
      <c r="B206" s="132">
        <v>39658</v>
      </c>
      <c r="C206" s="129">
        <f>SUMIF(Takings!$B:$B,'2008'!$B206,Takings!C:C)</f>
        <v>719.25</v>
      </c>
      <c r="D206" s="119">
        <f>SUMIF(Takings!$B:$B,'2008'!$B206,Takings!D:D)</f>
        <v>0</v>
      </c>
      <c r="E206" s="119">
        <f>SUMIF(Takings!$B:$B,'2008'!$B206,Takings!E:E)</f>
        <v>0</v>
      </c>
      <c r="F206" s="128">
        <f>SUMIF(Takings!$B:$B,'2008'!$B206,Takings!F:F)</f>
        <v>682.25</v>
      </c>
      <c r="G206" s="131">
        <f>SUMIF(Takings!$B:$B,'2008'!$B206,Takings!G:G)</f>
        <v>33</v>
      </c>
      <c r="H206" s="128">
        <f t="shared" si="116"/>
        <v>20.674242424242426</v>
      </c>
      <c r="I206" s="129">
        <f>SUMIF(Takings!$B:$B,'2008'!$B206,Takings!I:I)</f>
        <v>37</v>
      </c>
      <c r="J206" s="130">
        <f>SUMIF(Takings!$B:$B,'2008'!$B206,Takings!J:J)</f>
        <v>2</v>
      </c>
      <c r="K206" s="130">
        <f t="shared" si="117"/>
        <v>35</v>
      </c>
      <c r="L206" s="129">
        <f t="shared" si="118"/>
        <v>18.5</v>
      </c>
      <c r="M206" s="128">
        <f t="shared" si="119"/>
        <v>20.55</v>
      </c>
      <c r="N206" s="127" t="str">
        <f>IF(VLOOKUP($B206,Takings!$B:$P,13,0)=0,"",VLOOKUP($B206,Takings!$B:$P,13,0))</f>
        <v/>
      </c>
      <c r="O206" s="126">
        <f>IF(VLOOKUP($B206,Takings!$B:$P,14,0)=0,"",VLOOKUP($B206,Takings!$B:$P,14,0))</f>
        <v>-2.85</v>
      </c>
      <c r="P206" s="125" t="str">
        <f>IF(VLOOKUP($B206,Takings!$B:$P,15,0)=0,"",VLOOKUP($B206,Takings!$B:$P,15,0))</f>
        <v/>
      </c>
    </row>
    <row r="207" spans="1:16" x14ac:dyDescent="0.35">
      <c r="A207" s="133">
        <v>45</v>
      </c>
      <c r="B207" s="132">
        <v>39659</v>
      </c>
      <c r="C207" s="129">
        <f>SUMIF(Takings!$B:$B,'2008'!$B207,Takings!C:C)</f>
        <v>828.62</v>
      </c>
      <c r="D207" s="119">
        <f>SUMIF(Takings!$B:$B,'2008'!$B207,Takings!D:D)</f>
        <v>0</v>
      </c>
      <c r="E207" s="119">
        <f>SUMIF(Takings!$B:$B,'2008'!$B207,Takings!E:E)</f>
        <v>0</v>
      </c>
      <c r="F207" s="128">
        <f>SUMIF(Takings!$B:$B,'2008'!$B207,Takings!F:F)</f>
        <v>550.6</v>
      </c>
      <c r="G207" s="131">
        <f>SUMIF(Takings!$B:$B,'2008'!$B207,Takings!G:G)</f>
        <v>33</v>
      </c>
      <c r="H207" s="128">
        <f t="shared" si="116"/>
        <v>16.684848484848487</v>
      </c>
      <c r="I207" s="129">
        <f>SUMIF(Takings!$B:$B,'2008'!$B207,Takings!I:I)</f>
        <v>278.02</v>
      </c>
      <c r="J207" s="130">
        <f>SUMIF(Takings!$B:$B,'2008'!$B207,Takings!J:J)</f>
        <v>7</v>
      </c>
      <c r="K207" s="130">
        <f t="shared" si="117"/>
        <v>40</v>
      </c>
      <c r="L207" s="129">
        <f t="shared" si="118"/>
        <v>39.717142857142854</v>
      </c>
      <c r="M207" s="128">
        <f t="shared" si="119"/>
        <v>20.715499999999999</v>
      </c>
      <c r="N207" s="127" t="str">
        <f>IF(VLOOKUP($B207,Takings!$B:$P,13,0)=0,"",VLOOKUP($B207,Takings!$B:$P,13,0))</f>
        <v/>
      </c>
      <c r="O207" s="126" t="str">
        <f>IF(VLOOKUP($B207,Takings!$B:$P,14,0)=0,"",VLOOKUP($B207,Takings!$B:$P,14,0))</f>
        <v/>
      </c>
      <c r="P207" s="125" t="str">
        <f>IF(VLOOKUP($B207,Takings!$B:$P,15,0)=0,"",VLOOKUP($B207,Takings!$B:$P,15,0))</f>
        <v/>
      </c>
    </row>
    <row r="208" spans="1:16" x14ac:dyDescent="0.35">
      <c r="A208" s="133">
        <v>45</v>
      </c>
      <c r="B208" s="132">
        <v>39660</v>
      </c>
      <c r="C208" s="129">
        <f>SUMIF(Takings!$B:$B,'2008'!$B208,Takings!C:C)</f>
        <v>772.01</v>
      </c>
      <c r="D208" s="119">
        <f>SUMIF(Takings!$B:$B,'2008'!$B208,Takings!D:D)</f>
        <v>0</v>
      </c>
      <c r="E208" s="119">
        <f>SUMIF(Takings!$B:$B,'2008'!$B208,Takings!E:E)</f>
        <v>0</v>
      </c>
      <c r="F208" s="128">
        <f>SUMIF(Takings!$B:$B,'2008'!$B208,Takings!F:F)</f>
        <v>699</v>
      </c>
      <c r="G208" s="131">
        <f>SUMIF(Takings!$B:$B,'2008'!$B208,Takings!G:G)</f>
        <v>46</v>
      </c>
      <c r="H208" s="128">
        <f t="shared" si="116"/>
        <v>15.195652173913043</v>
      </c>
      <c r="I208" s="129">
        <f>SUMIF(Takings!$B:$B,'2008'!$B208,Takings!I:I)</f>
        <v>73.010000000000005</v>
      </c>
      <c r="J208" s="130">
        <f>SUMIF(Takings!$B:$B,'2008'!$B208,Takings!J:J)</f>
        <v>3</v>
      </c>
      <c r="K208" s="130">
        <f t="shared" si="117"/>
        <v>49</v>
      </c>
      <c r="L208" s="129">
        <f t="shared" si="118"/>
        <v>24.33666666666667</v>
      </c>
      <c r="M208" s="128">
        <f t="shared" si="119"/>
        <v>15.75530612244898</v>
      </c>
      <c r="N208" s="127" t="str">
        <f>IF(VLOOKUP($B208,Takings!$B:$P,13,0)=0,"",VLOOKUP($B208,Takings!$B:$P,13,0))</f>
        <v/>
      </c>
      <c r="O208" s="126" t="str">
        <f>IF(VLOOKUP($B208,Takings!$B:$P,14,0)=0,"",VLOOKUP($B208,Takings!$B:$P,14,0))</f>
        <v/>
      </c>
      <c r="P208" s="125" t="str">
        <f>IF(VLOOKUP($B208,Takings!$B:$P,15,0)=0,"",VLOOKUP($B208,Takings!$B:$P,15,0))</f>
        <v/>
      </c>
    </row>
    <row r="209" spans="1:16" x14ac:dyDescent="0.35">
      <c r="A209" s="133">
        <v>45</v>
      </c>
      <c r="B209" s="132">
        <v>39661</v>
      </c>
      <c r="C209" s="129">
        <f>SUMIF(Takings!$B:$B,'2008'!$B209,Takings!C:C)</f>
        <v>1128.03</v>
      </c>
      <c r="D209" s="119">
        <f>SUMIF(Takings!$B:$B,'2008'!$B209,Takings!D:D)</f>
        <v>0</v>
      </c>
      <c r="E209" s="119">
        <f>SUMIF(Takings!$B:$B,'2008'!$B209,Takings!E:E)</f>
        <v>0</v>
      </c>
      <c r="F209" s="128">
        <f>SUMIF(Takings!$B:$B,'2008'!$B209,Takings!F:F)</f>
        <v>617.15</v>
      </c>
      <c r="G209" s="131">
        <f>SUMIF(Takings!$B:$B,'2008'!$B209,Takings!G:G)</f>
        <v>45</v>
      </c>
      <c r="H209" s="128">
        <f t="shared" si="116"/>
        <v>13.714444444444444</v>
      </c>
      <c r="I209" s="129">
        <f>SUMIF(Takings!$B:$B,'2008'!$B209,Takings!I:I)</f>
        <v>510.88</v>
      </c>
      <c r="J209" s="130">
        <f>SUMIF(Takings!$B:$B,'2008'!$B209,Takings!J:J)</f>
        <v>10</v>
      </c>
      <c r="K209" s="130">
        <f t="shared" si="117"/>
        <v>55</v>
      </c>
      <c r="L209" s="129">
        <f t="shared" si="118"/>
        <v>51.088000000000001</v>
      </c>
      <c r="M209" s="128">
        <f t="shared" si="119"/>
        <v>20.509636363636364</v>
      </c>
      <c r="N209" s="127" t="str">
        <f>IF(VLOOKUP($B209,Takings!$B:$P,13,0)=0,"",VLOOKUP($B209,Takings!$B:$P,13,0))</f>
        <v/>
      </c>
      <c r="O209" s="126" t="str">
        <f>IF(VLOOKUP($B209,Takings!$B:$P,14,0)=0,"",VLOOKUP($B209,Takings!$B:$P,14,0))</f>
        <v/>
      </c>
      <c r="P209" s="125" t="str">
        <f>IF(VLOOKUP($B209,Takings!$B:$P,15,0)=0,"",VLOOKUP($B209,Takings!$B:$P,15,0))</f>
        <v/>
      </c>
    </row>
    <row r="210" spans="1:16" x14ac:dyDescent="0.35">
      <c r="A210" s="133">
        <v>45</v>
      </c>
      <c r="B210" s="132">
        <v>39662</v>
      </c>
      <c r="C210" s="129">
        <f>SUMIF(Takings!$B:$B,'2008'!$B210,Takings!C:C)</f>
        <v>1000.28</v>
      </c>
      <c r="D210" s="119">
        <f>SUMIF(Takings!$B:$B,'2008'!$B210,Takings!D:D)</f>
        <v>0</v>
      </c>
      <c r="E210" s="119">
        <f>SUMIF(Takings!$B:$B,'2008'!$B210,Takings!E:E)</f>
        <v>0</v>
      </c>
      <c r="F210" s="128">
        <f>SUMIF(Takings!$B:$B,'2008'!$B210,Takings!F:F)</f>
        <v>716.85</v>
      </c>
      <c r="G210" s="131">
        <f>SUMIF(Takings!$B:$B,'2008'!$B210,Takings!G:G)</f>
        <v>30</v>
      </c>
      <c r="H210" s="128">
        <f t="shared" si="116"/>
        <v>23.895</v>
      </c>
      <c r="I210" s="129">
        <f>SUMIF(Takings!$B:$B,'2008'!$B210,Takings!I:I)</f>
        <v>283.43</v>
      </c>
      <c r="J210" s="130">
        <f>SUMIF(Takings!$B:$B,'2008'!$B210,Takings!J:J)</f>
        <v>6</v>
      </c>
      <c r="K210" s="130">
        <f t="shared" si="117"/>
        <v>36</v>
      </c>
      <c r="L210" s="129">
        <f t="shared" si="118"/>
        <v>47.238333333333337</v>
      </c>
      <c r="M210" s="128">
        <f t="shared" si="119"/>
        <v>27.785555555555554</v>
      </c>
      <c r="N210" s="127" t="str">
        <f>IF(VLOOKUP($B210,Takings!$B:$P,13,0)=0,"",VLOOKUP($B210,Takings!$B:$P,13,0))</f>
        <v/>
      </c>
      <c r="O210" s="126">
        <f>IF(VLOOKUP($B210,Takings!$B:$P,14,0)=0,"",VLOOKUP($B210,Takings!$B:$P,14,0))</f>
        <v>0.3</v>
      </c>
      <c r="P210" s="125" t="str">
        <f>IF(VLOOKUP($B210,Takings!$B:$P,15,0)=0,"",VLOOKUP($B210,Takings!$B:$P,15,0))</f>
        <v/>
      </c>
    </row>
    <row r="211" spans="1:16" x14ac:dyDescent="0.35">
      <c r="A211" s="124"/>
      <c r="B211" s="123">
        <v>39663</v>
      </c>
      <c r="C211" s="119">
        <f>SUM(C205:C210)</f>
        <v>5196.7599999999993</v>
      </c>
      <c r="D211" s="119">
        <f>VLOOKUP($B211,Takings!$B:$P,3,0)</f>
        <v>1192.67</v>
      </c>
      <c r="E211" s="122">
        <f>SUM(C211:D211)</f>
        <v>6389.4299999999994</v>
      </c>
      <c r="F211" s="118"/>
      <c r="G211" s="121">
        <f>SUM(G205:G210)</f>
        <v>229</v>
      </c>
      <c r="H211" s="118">
        <f>AVERAGE(H205:H210)</f>
        <v>17.564864587908065</v>
      </c>
      <c r="I211" s="119">
        <f>SUM(I205:I210)</f>
        <v>1291.46</v>
      </c>
      <c r="J211" s="120">
        <f>SUM(J205:J210)</f>
        <v>33</v>
      </c>
      <c r="K211" s="120">
        <f>SUM(G211,J211)</f>
        <v>262</v>
      </c>
      <c r="L211" s="119">
        <f>AVERAGE(L205:L210)</f>
        <v>33.784023809523809</v>
      </c>
      <c r="M211" s="118">
        <f>AVERAGE(M205:M210)</f>
        <v>20.207169886372771</v>
      </c>
      <c r="N211" s="117" t="str">
        <f>IF(VLOOKUP($B211,Takings!$B:$P,13,0)=0,"",VLOOKUP($B211,Takings!$B:$P,13,0))</f>
        <v/>
      </c>
      <c r="O211" s="116" t="str">
        <f>IF(VLOOKUP($B211,Takings!$B:$P,14,0)=0,"",VLOOKUP($B211,Takings!$B:$P,14,0))</f>
        <v/>
      </c>
      <c r="P211" s="115" t="str">
        <f>IF(VLOOKUP($B211,Takings!$B:$P,15,0)=0,"",VLOOKUP($B211,Takings!$B:$P,15,0))</f>
        <v/>
      </c>
    </row>
    <row r="212" spans="1:16" x14ac:dyDescent="0.35">
      <c r="A212" s="133">
        <v>46</v>
      </c>
      <c r="B212" s="132">
        <v>39664</v>
      </c>
      <c r="C212" s="129">
        <f>SUMIF(Takings!$B:$B,'2008'!$B212,Takings!C:C)</f>
        <v>984.62</v>
      </c>
      <c r="D212" s="119">
        <f>SUMIF(Takings!$B:$B,'2008'!$B212,Takings!D:D)</f>
        <v>0</v>
      </c>
      <c r="E212" s="119">
        <f>SUMIF(Takings!$B:$B,'2008'!$B212,Takings!E:E)</f>
        <v>0</v>
      </c>
      <c r="F212" s="128">
        <f>SUMIF(Takings!$B:$B,'2008'!$B212,Takings!F:F)</f>
        <v>789.6</v>
      </c>
      <c r="G212" s="131">
        <f>SUMIF(Takings!$B:$B,'2008'!$B212,Takings!G:G)</f>
        <v>43</v>
      </c>
      <c r="H212" s="128">
        <f t="shared" ref="H212:H217" si="120">IFERROR(F212/G212,0)</f>
        <v>18.36279069767442</v>
      </c>
      <c r="I212" s="129">
        <f>SUMIF(Takings!$B:$B,'2008'!$B212,Takings!I:I)</f>
        <v>195.02</v>
      </c>
      <c r="J212" s="130">
        <f>SUMIF(Takings!$B:$B,'2008'!$B212,Takings!J:J)</f>
        <v>4</v>
      </c>
      <c r="K212" s="130">
        <f t="shared" ref="K212:K217" si="121">IFERROR(SUM(G212,J212),0)</f>
        <v>47</v>
      </c>
      <c r="L212" s="129">
        <f t="shared" ref="L212:L217" si="122">IFERROR(MEDIAN(I212/J212),0)</f>
        <v>48.755000000000003</v>
      </c>
      <c r="M212" s="128">
        <f t="shared" ref="M212:M217" si="123">IFERROR(SUM(F212,I212)/K212,0)</f>
        <v>20.949361702127661</v>
      </c>
      <c r="N212" s="127" t="str">
        <f>IF(VLOOKUP($B212,Takings!$B:$P,13,0)=0,"",VLOOKUP($B212,Takings!$B:$P,13,0))</f>
        <v/>
      </c>
      <c r="O212" s="126" t="str">
        <f>IF(VLOOKUP($B212,Takings!$B:$P,14,0)=0,"",VLOOKUP($B212,Takings!$B:$P,14,0))</f>
        <v/>
      </c>
      <c r="P212" s="125" t="str">
        <f>IF(VLOOKUP($B212,Takings!$B:$P,15,0)=0,"",VLOOKUP($B212,Takings!$B:$P,15,0))</f>
        <v/>
      </c>
    </row>
    <row r="213" spans="1:16" x14ac:dyDescent="0.35">
      <c r="A213" s="133">
        <v>46</v>
      </c>
      <c r="B213" s="132">
        <v>39665</v>
      </c>
      <c r="C213" s="129">
        <f>SUMIF(Takings!$B:$B,'2008'!$B213,Takings!C:C)</f>
        <v>1163.05</v>
      </c>
      <c r="D213" s="119">
        <f>SUMIF(Takings!$B:$B,'2008'!$B213,Takings!D:D)</f>
        <v>0</v>
      </c>
      <c r="E213" s="119">
        <f>SUMIF(Takings!$B:$B,'2008'!$B213,Takings!E:E)</f>
        <v>0</v>
      </c>
      <c r="F213" s="128">
        <f>SUMIF(Takings!$B:$B,'2008'!$B213,Takings!F:F)</f>
        <v>1101.25</v>
      </c>
      <c r="G213" s="131">
        <f>SUMIF(Takings!$B:$B,'2008'!$B213,Takings!G:G)</f>
        <v>58</v>
      </c>
      <c r="H213" s="128">
        <f t="shared" si="120"/>
        <v>18.987068965517242</v>
      </c>
      <c r="I213" s="129">
        <f>SUMIF(Takings!$B:$B,'2008'!$B213,Takings!I:I)</f>
        <v>61.8</v>
      </c>
      <c r="J213" s="130">
        <f>SUMIF(Takings!$B:$B,'2008'!$B213,Takings!J:J)</f>
        <v>3</v>
      </c>
      <c r="K213" s="130">
        <f t="shared" si="121"/>
        <v>61</v>
      </c>
      <c r="L213" s="129">
        <f t="shared" si="122"/>
        <v>20.599999999999998</v>
      </c>
      <c r="M213" s="128">
        <f t="shared" si="123"/>
        <v>19.06639344262295</v>
      </c>
      <c r="N213" s="127" t="str">
        <f>IF(VLOOKUP($B213,Takings!$B:$P,13,0)=0,"",VLOOKUP($B213,Takings!$B:$P,13,0))</f>
        <v/>
      </c>
      <c r="O213" s="126">
        <f>IF(VLOOKUP($B213,Takings!$B:$P,14,0)=0,"",VLOOKUP($B213,Takings!$B:$P,14,0))</f>
        <v>0.35</v>
      </c>
      <c r="P213" s="125" t="str">
        <f>IF(VLOOKUP($B213,Takings!$B:$P,15,0)=0,"",VLOOKUP($B213,Takings!$B:$P,15,0))</f>
        <v/>
      </c>
    </row>
    <row r="214" spans="1:16" x14ac:dyDescent="0.35">
      <c r="A214" s="133">
        <v>46</v>
      </c>
      <c r="B214" s="132">
        <v>39666</v>
      </c>
      <c r="C214" s="129">
        <f>SUMIF(Takings!$B:$B,'2008'!$B214,Takings!C:C)</f>
        <v>1574.5</v>
      </c>
      <c r="D214" s="119">
        <f>SUMIF(Takings!$B:$B,'2008'!$B214,Takings!D:D)</f>
        <v>0</v>
      </c>
      <c r="E214" s="119">
        <f>SUMIF(Takings!$B:$B,'2008'!$B214,Takings!E:E)</f>
        <v>0</v>
      </c>
      <c r="F214" s="128">
        <f>SUMIF(Takings!$B:$B,'2008'!$B214,Takings!F:F)</f>
        <v>570.95000000000005</v>
      </c>
      <c r="G214" s="131">
        <f>SUMIF(Takings!$B:$B,'2008'!$B214,Takings!G:G)</f>
        <v>34</v>
      </c>
      <c r="H214" s="128">
        <f t="shared" si="120"/>
        <v>16.79264705882353</v>
      </c>
      <c r="I214" s="129">
        <f>SUMIF(Takings!$B:$B,'2008'!$B214,Takings!I:I)</f>
        <v>1003.55</v>
      </c>
      <c r="J214" s="130">
        <f>SUMIF(Takings!$B:$B,'2008'!$B214,Takings!J:J)</f>
        <v>2</v>
      </c>
      <c r="K214" s="130">
        <f t="shared" si="121"/>
        <v>36</v>
      </c>
      <c r="L214" s="129">
        <f t="shared" si="122"/>
        <v>501.77499999999998</v>
      </c>
      <c r="M214" s="128">
        <f t="shared" si="123"/>
        <v>43.736111111111114</v>
      </c>
      <c r="N214" s="127" t="str">
        <f>IF(VLOOKUP($B214,Takings!$B:$P,13,0)=0,"",VLOOKUP($B214,Takings!$B:$P,13,0))</f>
        <v>Bakery paid $973</v>
      </c>
      <c r="O214" s="130">
        <f>IF(VLOOKUP($B214,Takings!$B:$P,14,0)=0,"",VLOOKUP($B214,Takings!$B:$P,14,0))</f>
        <v>1.35</v>
      </c>
      <c r="P214" s="125" t="str">
        <f>IF(VLOOKUP($B214,Takings!$B:$P,15,0)=0,"",VLOOKUP($B214,Takings!$B:$P,15,0))</f>
        <v/>
      </c>
    </row>
    <row r="215" spans="1:16" x14ac:dyDescent="0.35">
      <c r="A215" s="133">
        <v>46</v>
      </c>
      <c r="B215" s="132">
        <v>39667</v>
      </c>
      <c r="C215" s="129">
        <f>SUMIF(Takings!$B:$B,'2008'!$B215,Takings!C:C)</f>
        <v>729.11</v>
      </c>
      <c r="D215" s="119">
        <f>SUMIF(Takings!$B:$B,'2008'!$B215,Takings!D:D)</f>
        <v>0</v>
      </c>
      <c r="E215" s="119">
        <f>SUMIF(Takings!$B:$B,'2008'!$B215,Takings!E:E)</f>
        <v>0</v>
      </c>
      <c r="F215" s="128">
        <f>SUMIF(Takings!$B:$B,'2008'!$B215,Takings!F:F)</f>
        <v>633.79999999999995</v>
      </c>
      <c r="G215" s="131">
        <f>SUMIF(Takings!$B:$B,'2008'!$B215,Takings!G:G)</f>
        <v>38</v>
      </c>
      <c r="H215" s="128">
        <f t="shared" si="120"/>
        <v>16.678947368421053</v>
      </c>
      <c r="I215" s="129">
        <f>SUMIF(Takings!$B:$B,'2008'!$B215,Takings!I:I)</f>
        <v>95.31</v>
      </c>
      <c r="J215" s="130">
        <f>SUMIF(Takings!$B:$B,'2008'!$B215,Takings!J:J)</f>
        <v>5</v>
      </c>
      <c r="K215" s="130">
        <f t="shared" si="121"/>
        <v>43</v>
      </c>
      <c r="L215" s="129">
        <f t="shared" si="122"/>
        <v>19.062000000000001</v>
      </c>
      <c r="M215" s="128">
        <f t="shared" si="123"/>
        <v>16.956046511627903</v>
      </c>
      <c r="N215" s="127" t="str">
        <f>IF(VLOOKUP($B215,Takings!$B:$P,13,0)=0,"",VLOOKUP($B215,Takings!$B:$P,13,0))</f>
        <v/>
      </c>
      <c r="O215" s="126">
        <f>IF(VLOOKUP($B215,Takings!$B:$P,14,0)=0,"",VLOOKUP($B215,Takings!$B:$P,14,0))</f>
        <v>0.45</v>
      </c>
      <c r="P215" s="125" t="str">
        <f>IF(VLOOKUP($B215,Takings!$B:$P,15,0)=0,"",VLOOKUP($B215,Takings!$B:$P,15,0))</f>
        <v/>
      </c>
    </row>
    <row r="216" spans="1:16" x14ac:dyDescent="0.35">
      <c r="A216" s="133">
        <v>46</v>
      </c>
      <c r="B216" s="132">
        <v>39668</v>
      </c>
      <c r="C216" s="129">
        <f>SUMIF(Takings!$B:$B,'2008'!$B216,Takings!C:C)</f>
        <v>2081.42</v>
      </c>
      <c r="D216" s="119">
        <f>SUMIF(Takings!$B:$B,'2008'!$B216,Takings!D:D)</f>
        <v>0</v>
      </c>
      <c r="E216" s="119">
        <f>SUMIF(Takings!$B:$B,'2008'!$B216,Takings!E:E)</f>
        <v>0</v>
      </c>
      <c r="F216" s="128">
        <f>SUMIF(Takings!$B:$B,'2008'!$B216,Takings!F:F)</f>
        <v>1272.0999999999999</v>
      </c>
      <c r="G216" s="131">
        <f>SUMIF(Takings!$B:$B,'2008'!$B216,Takings!G:G)</f>
        <v>45</v>
      </c>
      <c r="H216" s="128">
        <f t="shared" si="120"/>
        <v>28.268888888888888</v>
      </c>
      <c r="I216" s="129">
        <f>SUMIF(Takings!$B:$B,'2008'!$B216,Takings!I:I)</f>
        <v>809.32</v>
      </c>
      <c r="J216" s="130">
        <f>SUMIF(Takings!$B:$B,'2008'!$B216,Takings!J:J)</f>
        <v>8</v>
      </c>
      <c r="K216" s="130">
        <f t="shared" si="121"/>
        <v>53</v>
      </c>
      <c r="L216" s="129">
        <f t="shared" si="122"/>
        <v>101.16500000000001</v>
      </c>
      <c r="M216" s="128">
        <f t="shared" si="123"/>
        <v>39.272075471698116</v>
      </c>
      <c r="N216" s="127" t="str">
        <f>IF(VLOOKUP($B216,Takings!$B:$P,13,0)=0,"",VLOOKUP($B216,Takings!$B:$P,13,0))</f>
        <v/>
      </c>
      <c r="O216" s="126" t="str">
        <f>IF(VLOOKUP($B216,Takings!$B:$P,14,0)=0,"",VLOOKUP($B216,Takings!$B:$P,14,0))</f>
        <v/>
      </c>
      <c r="P216" s="125" t="str">
        <f>IF(VLOOKUP($B216,Takings!$B:$P,15,0)=0,"",VLOOKUP($B216,Takings!$B:$P,15,0))</f>
        <v/>
      </c>
    </row>
    <row r="217" spans="1:16" x14ac:dyDescent="0.35">
      <c r="A217" s="133">
        <v>46</v>
      </c>
      <c r="B217" s="132">
        <v>39669</v>
      </c>
      <c r="C217" s="129">
        <f>SUMIF(Takings!$B:$B,'2008'!$B217,Takings!C:C)</f>
        <v>1058.69</v>
      </c>
      <c r="D217" s="119">
        <f>SUMIF(Takings!$B:$B,'2008'!$B217,Takings!D:D)</f>
        <v>0</v>
      </c>
      <c r="E217" s="119">
        <f>SUMIF(Takings!$B:$B,'2008'!$B217,Takings!E:E)</f>
        <v>0</v>
      </c>
      <c r="F217" s="128">
        <f>SUMIF(Takings!$B:$B,'2008'!$B217,Takings!F:F)</f>
        <v>795.6</v>
      </c>
      <c r="G217" s="131">
        <f>SUMIF(Takings!$B:$B,'2008'!$B217,Takings!G:G)</f>
        <v>27</v>
      </c>
      <c r="H217" s="128">
        <f t="shared" si="120"/>
        <v>29.466666666666669</v>
      </c>
      <c r="I217" s="129">
        <f>SUMIF(Takings!$B:$B,'2008'!$B217,Takings!I:I)</f>
        <v>263.08999999999997</v>
      </c>
      <c r="J217" s="130">
        <f>SUMIF(Takings!$B:$B,'2008'!$B217,Takings!J:J)</f>
        <v>6</v>
      </c>
      <c r="K217" s="130">
        <f t="shared" si="121"/>
        <v>33</v>
      </c>
      <c r="L217" s="129">
        <f t="shared" si="122"/>
        <v>43.848333333333329</v>
      </c>
      <c r="M217" s="128">
        <f t="shared" si="123"/>
        <v>32.081515151515156</v>
      </c>
      <c r="N217" s="127" t="str">
        <f>IF(VLOOKUP($B217,Takings!$B:$P,13,0)=0,"",VLOOKUP($B217,Takings!$B:$P,13,0))</f>
        <v/>
      </c>
      <c r="O217" s="126">
        <f>IF(VLOOKUP($B217,Takings!$B:$P,14,0)=0,"",VLOOKUP($B217,Takings!$B:$P,14,0))</f>
        <v>1.7</v>
      </c>
      <c r="P217" s="125" t="str">
        <f>IF(VLOOKUP($B217,Takings!$B:$P,15,0)=0,"",VLOOKUP($B217,Takings!$B:$P,15,0))</f>
        <v>exchange paid 665.10</v>
      </c>
    </row>
    <row r="218" spans="1:16" x14ac:dyDescent="0.35">
      <c r="A218" s="124"/>
      <c r="B218" s="123">
        <v>39670</v>
      </c>
      <c r="C218" s="119">
        <f>SUM(C212:C217)</f>
        <v>7591.3899999999994</v>
      </c>
      <c r="D218" s="119">
        <f>VLOOKUP($B218,Takings!$B:$P,3,0)</f>
        <v>1547.44</v>
      </c>
      <c r="E218" s="122">
        <f>SUM(C218:D218)</f>
        <v>9138.83</v>
      </c>
      <c r="F218" s="118"/>
      <c r="G218" s="121">
        <f>SUM(G212:G217)</f>
        <v>245</v>
      </c>
      <c r="H218" s="118">
        <f>AVERAGE(H212:H217)</f>
        <v>21.426168274331967</v>
      </c>
      <c r="I218" s="119">
        <f>SUM(I212:I217)</f>
        <v>2428.09</v>
      </c>
      <c r="J218" s="120">
        <f>SUM(J212:J217)</f>
        <v>28</v>
      </c>
      <c r="K218" s="120">
        <f>SUM(G218,J218)</f>
        <v>273</v>
      </c>
      <c r="L218" s="119">
        <f>AVERAGE(L212:L217)</f>
        <v>122.53422222222223</v>
      </c>
      <c r="M218" s="118">
        <f>AVERAGE(M212:M217)</f>
        <v>28.676917231783818</v>
      </c>
      <c r="N218" s="117" t="str">
        <f>IF(VLOOKUP($B218,Takings!$B:$P,13,0)=0,"",VLOOKUP($B218,Takings!$B:$P,13,0))</f>
        <v/>
      </c>
      <c r="O218" s="116" t="str">
        <f>IF(VLOOKUP($B218,Takings!$B:$P,14,0)=0,"",VLOOKUP($B218,Takings!$B:$P,14,0))</f>
        <v/>
      </c>
      <c r="P218" s="115" t="str">
        <f>IF(VLOOKUP($B218,Takings!$B:$P,15,0)=0,"",VLOOKUP($B218,Takings!$B:$P,15,0))</f>
        <v/>
      </c>
    </row>
    <row r="219" spans="1:16" x14ac:dyDescent="0.35">
      <c r="A219" s="133">
        <v>47</v>
      </c>
      <c r="B219" s="132">
        <v>39671</v>
      </c>
      <c r="C219" s="129">
        <f>SUMIF(Takings!$B:$B,'2008'!$B219,Takings!C:C)</f>
        <v>0</v>
      </c>
      <c r="D219" s="119">
        <f>SUMIF(Takings!$B:$B,'2008'!$B219,Takings!D:D)</f>
        <v>0</v>
      </c>
      <c r="E219" s="119">
        <f>SUMIF(Takings!$B:$B,'2008'!$B219,Takings!E:E)</f>
        <v>0</v>
      </c>
      <c r="F219" s="128">
        <f>SUMIF(Takings!$B:$B,'2008'!$B219,Takings!F:F)</f>
        <v>0</v>
      </c>
      <c r="G219" s="131">
        <f>SUMIF(Takings!$B:$B,'2008'!$B219,Takings!G:G)</f>
        <v>0</v>
      </c>
      <c r="H219" s="128">
        <f t="shared" ref="H219:H224" si="124">IFERROR(F219/G219,0)</f>
        <v>0</v>
      </c>
      <c r="I219" s="129">
        <f>SUMIF(Takings!$B:$B,'2008'!$B219,Takings!I:I)</f>
        <v>0</v>
      </c>
      <c r="J219" s="130">
        <f>SUMIF(Takings!$B:$B,'2008'!$B219,Takings!J:J)</f>
        <v>0</v>
      </c>
      <c r="K219" s="130">
        <f t="shared" ref="K219:K224" si="125">IFERROR(SUM(G219,J219),0)</f>
        <v>0</v>
      </c>
      <c r="L219" s="129">
        <f t="shared" ref="L219:L224" si="126">IFERROR(MEDIAN(I219/J219),0)</f>
        <v>0</v>
      </c>
      <c r="M219" s="128">
        <f t="shared" ref="M219:M224" si="127">IFERROR(SUM(F219,I219)/K219,0)</f>
        <v>0</v>
      </c>
      <c r="N219" s="127" t="str">
        <f>IF(VLOOKUP($B219,Takings!$B:$P,13,0)=0,"",VLOOKUP($B219,Takings!$B:$P,13,0))</f>
        <v/>
      </c>
      <c r="O219" s="126" t="str">
        <f>IF(VLOOKUP($B219,Takings!$B:$P,14,0)=0,"",VLOOKUP($B219,Takings!$B:$P,14,0))</f>
        <v/>
      </c>
      <c r="P219" s="125" t="str">
        <f>IF(VLOOKUP($B219,Takings!$B:$P,15,0)=0,"",VLOOKUP($B219,Takings!$B:$P,15,0))</f>
        <v/>
      </c>
    </row>
    <row r="220" spans="1:16" x14ac:dyDescent="0.35">
      <c r="A220" s="133">
        <v>47</v>
      </c>
      <c r="B220" s="132">
        <v>39672</v>
      </c>
      <c r="C220" s="129">
        <f>SUMIF(Takings!$B:$B,'2008'!$B220,Takings!C:C)</f>
        <v>925.78</v>
      </c>
      <c r="D220" s="119">
        <f>SUMIF(Takings!$B:$B,'2008'!$B220,Takings!D:D)</f>
        <v>0</v>
      </c>
      <c r="E220" s="119">
        <f>SUMIF(Takings!$B:$B,'2008'!$B220,Takings!E:E)</f>
        <v>0</v>
      </c>
      <c r="F220" s="128">
        <f>SUMIF(Takings!$B:$B,'2008'!$B220,Takings!F:F)</f>
        <v>668.35</v>
      </c>
      <c r="G220" s="131">
        <f>SUMIF(Takings!$B:$B,'2008'!$B220,Takings!G:G)</f>
        <v>53</v>
      </c>
      <c r="H220" s="128">
        <f t="shared" si="124"/>
        <v>12.610377358490567</v>
      </c>
      <c r="I220" s="129">
        <f>SUMIF(Takings!$B:$B,'2008'!$B220,Takings!I:I)</f>
        <v>257.43</v>
      </c>
      <c r="J220" s="130">
        <f>SUMIF(Takings!$B:$B,'2008'!$B220,Takings!J:J)</f>
        <v>7</v>
      </c>
      <c r="K220" s="130">
        <f t="shared" si="125"/>
        <v>60</v>
      </c>
      <c r="L220" s="129">
        <f t="shared" si="126"/>
        <v>36.775714285714287</v>
      </c>
      <c r="M220" s="128">
        <f t="shared" si="127"/>
        <v>15.429666666666666</v>
      </c>
      <c r="N220" s="127" t="str">
        <f>IF(VLOOKUP($B220,Takings!$B:$P,13,0)=0,"",VLOOKUP($B220,Takings!$B:$P,13,0))</f>
        <v/>
      </c>
      <c r="O220" s="126" t="str">
        <f>IF(VLOOKUP($B220,Takings!$B:$P,14,0)=0,"",VLOOKUP($B220,Takings!$B:$P,14,0))</f>
        <v/>
      </c>
      <c r="P220" s="125" t="str">
        <f>IF(VLOOKUP($B220,Takings!$B:$P,15,0)=0,"",VLOOKUP($B220,Takings!$B:$P,15,0))</f>
        <v/>
      </c>
    </row>
    <row r="221" spans="1:16" x14ac:dyDescent="0.35">
      <c r="A221" s="133">
        <v>47</v>
      </c>
      <c r="B221" s="132">
        <v>39673</v>
      </c>
      <c r="C221" s="129">
        <f>SUMIF(Takings!$B:$B,'2008'!$B221,Takings!C:C)</f>
        <v>809.6</v>
      </c>
      <c r="D221" s="119">
        <f>SUMIF(Takings!$B:$B,'2008'!$B221,Takings!D:D)</f>
        <v>0</v>
      </c>
      <c r="E221" s="119">
        <f>SUMIF(Takings!$B:$B,'2008'!$B221,Takings!E:E)</f>
        <v>0</v>
      </c>
      <c r="F221" s="128">
        <f>SUMIF(Takings!$B:$B,'2008'!$B221,Takings!F:F)</f>
        <v>646.15</v>
      </c>
      <c r="G221" s="131">
        <f>SUMIF(Takings!$B:$B,'2008'!$B221,Takings!G:G)</f>
        <v>38</v>
      </c>
      <c r="H221" s="128">
        <f t="shared" si="124"/>
        <v>17.003947368421052</v>
      </c>
      <c r="I221" s="129">
        <f>SUMIF(Takings!$B:$B,'2008'!$B221,Takings!I:I)</f>
        <v>163.55000000000001</v>
      </c>
      <c r="J221" s="130">
        <f>SUMIF(Takings!$B:$B,'2008'!$B221,Takings!J:J)</f>
        <v>7</v>
      </c>
      <c r="K221" s="130">
        <f t="shared" si="125"/>
        <v>45</v>
      </c>
      <c r="L221" s="129">
        <f t="shared" si="126"/>
        <v>23.364285714285717</v>
      </c>
      <c r="M221" s="128">
        <f t="shared" si="127"/>
        <v>17.993333333333336</v>
      </c>
      <c r="N221" s="127" t="str">
        <f>IF(VLOOKUP($B221,Takings!$B:$P,13,0)=0,"",VLOOKUP($B221,Takings!$B:$P,13,0))</f>
        <v/>
      </c>
      <c r="O221" s="126">
        <f>IF(VLOOKUP($B221,Takings!$B:$P,14,0)=0,"",VLOOKUP($B221,Takings!$B:$P,14,0))</f>
        <v>0.1</v>
      </c>
      <c r="P221" s="125" t="str">
        <f>IF(VLOOKUP($B221,Takings!$B:$P,15,0)=0,"",VLOOKUP($B221,Takings!$B:$P,15,0))</f>
        <v/>
      </c>
    </row>
    <row r="222" spans="1:16" x14ac:dyDescent="0.35">
      <c r="A222" s="133">
        <v>47</v>
      </c>
      <c r="B222" s="132">
        <v>39674</v>
      </c>
      <c r="C222" s="129">
        <f>SUMIF(Takings!$B:$B,'2008'!$B222,Takings!C:C)</f>
        <v>1651.69</v>
      </c>
      <c r="D222" s="119">
        <f>SUMIF(Takings!$B:$B,'2008'!$B222,Takings!D:D)</f>
        <v>0</v>
      </c>
      <c r="E222" s="119">
        <f>SUMIF(Takings!$B:$B,'2008'!$B222,Takings!E:E)</f>
        <v>0</v>
      </c>
      <c r="F222" s="128">
        <f>SUMIF(Takings!$B:$B,'2008'!$B222,Takings!F:F)</f>
        <v>713.45</v>
      </c>
      <c r="G222" s="131">
        <f>SUMIF(Takings!$B:$B,'2008'!$B222,Takings!G:G)</f>
        <v>41</v>
      </c>
      <c r="H222" s="128">
        <f t="shared" si="124"/>
        <v>17.401219512195123</v>
      </c>
      <c r="I222" s="129">
        <f>SUMIF(Takings!$B:$B,'2008'!$B222,Takings!I:I)</f>
        <v>938.24</v>
      </c>
      <c r="J222" s="130">
        <f>SUMIF(Takings!$B:$B,'2008'!$B222,Takings!J:J)</f>
        <v>6</v>
      </c>
      <c r="K222" s="130">
        <f t="shared" si="125"/>
        <v>47</v>
      </c>
      <c r="L222" s="129">
        <f t="shared" si="126"/>
        <v>156.37333333333333</v>
      </c>
      <c r="M222" s="128">
        <f t="shared" si="127"/>
        <v>35.142340425531913</v>
      </c>
      <c r="N222" s="127" t="str">
        <f>IF(VLOOKUP($B222,Takings!$B:$P,13,0)=0,"",VLOOKUP($B222,Takings!$B:$P,13,0))</f>
        <v/>
      </c>
      <c r="O222" s="126" t="str">
        <f>IF(VLOOKUP($B222,Takings!$B:$P,14,0)=0,"",VLOOKUP($B222,Takings!$B:$P,14,0))</f>
        <v/>
      </c>
      <c r="P222" s="125" t="str">
        <f>IF(VLOOKUP($B222,Takings!$B:$P,15,0)=0,"",VLOOKUP($B222,Takings!$B:$P,15,0))</f>
        <v/>
      </c>
    </row>
    <row r="223" spans="1:16" x14ac:dyDescent="0.35">
      <c r="A223" s="133">
        <v>47</v>
      </c>
      <c r="B223" s="132">
        <v>39675</v>
      </c>
      <c r="C223" s="129">
        <f>SUMIF(Takings!$B:$B,'2008'!$B223,Takings!C:C)</f>
        <v>1488.83</v>
      </c>
      <c r="D223" s="119">
        <f>SUMIF(Takings!$B:$B,'2008'!$B223,Takings!D:D)</f>
        <v>0</v>
      </c>
      <c r="E223" s="119">
        <f>SUMIF(Takings!$B:$B,'2008'!$B223,Takings!E:E)</f>
        <v>0</v>
      </c>
      <c r="F223" s="128">
        <f>SUMIF(Takings!$B:$B,'2008'!$B223,Takings!F:F)</f>
        <v>1349.6</v>
      </c>
      <c r="G223" s="131">
        <f>SUMIF(Takings!$B:$B,'2008'!$B223,Takings!G:G)</f>
        <v>47</v>
      </c>
      <c r="H223" s="128">
        <f t="shared" si="124"/>
        <v>28.714893617021275</v>
      </c>
      <c r="I223" s="129">
        <f>SUMIF(Takings!$B:$B,'2008'!$B223,Takings!I:I)</f>
        <v>139.22999999999999</v>
      </c>
      <c r="J223" s="130">
        <f>SUMIF(Takings!$B:$B,'2008'!$B223,Takings!J:J)</f>
        <v>4</v>
      </c>
      <c r="K223" s="130">
        <f t="shared" si="125"/>
        <v>51</v>
      </c>
      <c r="L223" s="129">
        <f t="shared" si="126"/>
        <v>34.807499999999997</v>
      </c>
      <c r="M223" s="128">
        <f t="shared" si="127"/>
        <v>29.192745098039214</v>
      </c>
      <c r="N223" s="127" t="str">
        <f>IF(VLOOKUP($B223,Takings!$B:$P,13,0)=0,"",VLOOKUP($B223,Takings!$B:$P,13,0))</f>
        <v/>
      </c>
      <c r="O223" s="126">
        <f>IF(VLOOKUP($B223,Takings!$B:$P,14,0)=0,"",VLOOKUP($B223,Takings!$B:$P,14,0))</f>
        <v>0.05</v>
      </c>
      <c r="P223" s="125" t="str">
        <f>IF(VLOOKUP($B223,Takings!$B:$P,15,0)=0,"",VLOOKUP($B223,Takings!$B:$P,15,0))</f>
        <v/>
      </c>
    </row>
    <row r="224" spans="1:16" x14ac:dyDescent="0.35">
      <c r="A224" s="133">
        <v>47</v>
      </c>
      <c r="B224" s="132">
        <v>39676</v>
      </c>
      <c r="C224" s="129">
        <f>SUMIF(Takings!$B:$B,'2008'!$B224,Takings!C:C)</f>
        <v>977.27</v>
      </c>
      <c r="D224" s="119">
        <f>SUMIF(Takings!$B:$B,'2008'!$B224,Takings!D:D)</f>
        <v>0</v>
      </c>
      <c r="E224" s="119">
        <f>SUMIF(Takings!$B:$B,'2008'!$B224,Takings!E:E)</f>
        <v>0</v>
      </c>
      <c r="F224" s="128">
        <f>SUMIF(Takings!$B:$B,'2008'!$B224,Takings!F:F)</f>
        <v>764.25</v>
      </c>
      <c r="G224" s="131">
        <f>SUMIF(Takings!$B:$B,'2008'!$B224,Takings!G:G)</f>
        <v>39</v>
      </c>
      <c r="H224" s="128">
        <f t="shared" si="124"/>
        <v>19.596153846153847</v>
      </c>
      <c r="I224" s="129">
        <f>SUMIF(Takings!$B:$B,'2008'!$B224,Takings!I:I)</f>
        <v>213.02</v>
      </c>
      <c r="J224" s="130">
        <f>SUMIF(Takings!$B:$B,'2008'!$B224,Takings!J:J)</f>
        <v>6</v>
      </c>
      <c r="K224" s="130">
        <f t="shared" si="125"/>
        <v>45</v>
      </c>
      <c r="L224" s="129">
        <f t="shared" si="126"/>
        <v>35.503333333333337</v>
      </c>
      <c r="M224" s="128">
        <f t="shared" si="127"/>
        <v>21.717111111111112</v>
      </c>
      <c r="N224" s="127" t="str">
        <f>IF(VLOOKUP($B224,Takings!$B:$P,13,0)=0,"",VLOOKUP($B224,Takings!$B:$P,13,0))</f>
        <v/>
      </c>
      <c r="O224" s="126">
        <f>IF(VLOOKUP($B224,Takings!$B:$P,14,0)=0,"",VLOOKUP($B224,Takings!$B:$P,14,0))</f>
        <v>0.1</v>
      </c>
      <c r="P224" s="125" t="str">
        <f>IF(VLOOKUP($B224,Takings!$B:$P,15,0)=0,"",VLOOKUP($B224,Takings!$B:$P,15,0))</f>
        <v/>
      </c>
    </row>
    <row r="225" spans="1:16" x14ac:dyDescent="0.35">
      <c r="A225" s="124"/>
      <c r="B225" s="123">
        <v>39677</v>
      </c>
      <c r="C225" s="119">
        <f>SUM(C219:C224)</f>
        <v>5853.17</v>
      </c>
      <c r="D225" s="119">
        <f>VLOOKUP($B225,Takings!$B:$P,3,0)</f>
        <v>1821.97</v>
      </c>
      <c r="E225" s="122">
        <f>SUM(C225:D225)</f>
        <v>7675.14</v>
      </c>
      <c r="F225" s="118"/>
      <c r="G225" s="121">
        <f>SUM(G219:G224)</f>
        <v>218</v>
      </c>
      <c r="H225" s="118">
        <f>AVERAGE(H219:H224)</f>
        <v>15.887765283713643</v>
      </c>
      <c r="I225" s="119">
        <f>SUM(I219:I224)</f>
        <v>1711.47</v>
      </c>
      <c r="J225" s="120">
        <f>SUM(J219:J224)</f>
        <v>30</v>
      </c>
      <c r="K225" s="120">
        <f>SUM(G225,J225)</f>
        <v>248</v>
      </c>
      <c r="L225" s="119">
        <f>AVERAGE(L219:L224)</f>
        <v>47.804027777777776</v>
      </c>
      <c r="M225" s="118">
        <f>AVERAGE(M219:M224)</f>
        <v>19.91253277244704</v>
      </c>
      <c r="N225" s="117" t="str">
        <f>IF(VLOOKUP($B225,Takings!$B:$P,13,0)=0,"",VLOOKUP($B225,Takings!$B:$P,13,0))</f>
        <v/>
      </c>
      <c r="O225" s="116" t="str">
        <f>IF(VLOOKUP($B225,Takings!$B:$P,14,0)=0,"",VLOOKUP($B225,Takings!$B:$P,14,0))</f>
        <v/>
      </c>
      <c r="P225" s="115" t="str">
        <f>IF(VLOOKUP($B225,Takings!$B:$P,15,0)=0,"",VLOOKUP($B225,Takings!$B:$P,15,0))</f>
        <v/>
      </c>
    </row>
    <row r="226" spans="1:16" x14ac:dyDescent="0.35">
      <c r="A226" s="133">
        <v>48</v>
      </c>
      <c r="B226" s="132">
        <v>39678</v>
      </c>
      <c r="C226" s="129">
        <f>SUMIF(Takings!$B:$B,'2008'!$B226,Takings!C:C)</f>
        <v>647.36</v>
      </c>
      <c r="D226" s="119">
        <f>SUMIF(Takings!$B:$B,'2008'!$B226,Takings!D:D)</f>
        <v>0</v>
      </c>
      <c r="E226" s="119">
        <f>SUMIF(Takings!$B:$B,'2008'!$B226,Takings!E:E)</f>
        <v>0</v>
      </c>
      <c r="F226" s="128">
        <f>SUMIF(Takings!$B:$B,'2008'!$B226,Takings!F:F)</f>
        <v>516.25</v>
      </c>
      <c r="G226" s="131">
        <f>SUMIF(Takings!$B:$B,'2008'!$B226,Takings!G:G)</f>
        <v>43</v>
      </c>
      <c r="H226" s="128">
        <f t="shared" ref="H226:H231" si="128">IFERROR(F226/G226,0)</f>
        <v>12.005813953488373</v>
      </c>
      <c r="I226" s="129">
        <f>SUMIF(Takings!$B:$B,'2008'!$B226,Takings!I:I)</f>
        <v>131.11000000000001</v>
      </c>
      <c r="J226" s="130">
        <f>SUMIF(Takings!$B:$B,'2008'!$B226,Takings!J:J)</f>
        <v>5</v>
      </c>
      <c r="K226" s="130">
        <f t="shared" ref="K226:K231" si="129">IFERROR(SUM(G226,J226),0)</f>
        <v>48</v>
      </c>
      <c r="L226" s="129">
        <f t="shared" ref="L226:L231" si="130">IFERROR(MEDIAN(I226/J226),0)</f>
        <v>26.222000000000001</v>
      </c>
      <c r="M226" s="128">
        <f t="shared" ref="M226:M231" si="131">IFERROR(SUM(F226,I226)/K226,0)</f>
        <v>13.486666666666666</v>
      </c>
      <c r="N226" s="127" t="str">
        <f>IF(VLOOKUP($B226,Takings!$B:$P,13,0)=0,"",VLOOKUP($B226,Takings!$B:$P,13,0))</f>
        <v/>
      </c>
      <c r="O226" s="126" t="str">
        <f>IF(VLOOKUP($B226,Takings!$B:$P,14,0)=0,"",VLOOKUP($B226,Takings!$B:$P,14,0))</f>
        <v/>
      </c>
      <c r="P226" s="125" t="str">
        <f>IF(VLOOKUP($B226,Takings!$B:$P,15,0)=0,"",VLOOKUP($B226,Takings!$B:$P,15,0))</f>
        <v/>
      </c>
    </row>
    <row r="227" spans="1:16" x14ac:dyDescent="0.35">
      <c r="A227" s="133">
        <v>48</v>
      </c>
      <c r="B227" s="132">
        <v>39679</v>
      </c>
      <c r="C227" s="129">
        <f>SUMIF(Takings!$B:$B,'2008'!$B227,Takings!C:C)</f>
        <v>1113.81</v>
      </c>
      <c r="D227" s="119">
        <f>SUMIF(Takings!$B:$B,'2008'!$B227,Takings!D:D)</f>
        <v>0</v>
      </c>
      <c r="E227" s="119">
        <f>SUMIF(Takings!$B:$B,'2008'!$B227,Takings!E:E)</f>
        <v>0</v>
      </c>
      <c r="F227" s="128">
        <f>SUMIF(Takings!$B:$B,'2008'!$B227,Takings!F:F)</f>
        <v>789.55</v>
      </c>
      <c r="G227" s="131">
        <f>SUMIF(Takings!$B:$B,'2008'!$B227,Takings!G:G)</f>
        <v>38</v>
      </c>
      <c r="H227" s="128">
        <f t="shared" si="128"/>
        <v>20.777631578947368</v>
      </c>
      <c r="I227" s="129">
        <f>SUMIF(Takings!$B:$B,'2008'!$B227,Takings!I:I)</f>
        <v>324.26</v>
      </c>
      <c r="J227" s="130">
        <f>SUMIF(Takings!$B:$B,'2008'!$B227,Takings!J:J)</f>
        <v>5</v>
      </c>
      <c r="K227" s="130">
        <f t="shared" si="129"/>
        <v>43</v>
      </c>
      <c r="L227" s="129">
        <f t="shared" si="130"/>
        <v>64.852000000000004</v>
      </c>
      <c r="M227" s="128">
        <f t="shared" si="131"/>
        <v>25.902558139534882</v>
      </c>
      <c r="N227" s="127" t="str">
        <f>IF(VLOOKUP($B227,Takings!$B:$P,13,0)=0,"",VLOOKUP($B227,Takings!$B:$P,13,0))</f>
        <v/>
      </c>
      <c r="O227" s="126" t="str">
        <f>IF(VLOOKUP($B227,Takings!$B:$P,14,0)=0,"",VLOOKUP($B227,Takings!$B:$P,14,0))</f>
        <v/>
      </c>
      <c r="P227" s="125" t="str">
        <f>IF(VLOOKUP($B227,Takings!$B:$P,15,0)=0,"",VLOOKUP($B227,Takings!$B:$P,15,0))</f>
        <v/>
      </c>
    </row>
    <row r="228" spans="1:16" x14ac:dyDescent="0.35">
      <c r="A228" s="133">
        <v>48</v>
      </c>
      <c r="B228" s="132">
        <v>39680</v>
      </c>
      <c r="C228" s="129">
        <f>SUMIF(Takings!$B:$B,'2008'!$B228,Takings!C:C)</f>
        <v>889.65</v>
      </c>
      <c r="D228" s="119">
        <f>SUMIF(Takings!$B:$B,'2008'!$B228,Takings!D:D)</f>
        <v>0</v>
      </c>
      <c r="E228" s="119">
        <f>SUMIF(Takings!$B:$B,'2008'!$B228,Takings!E:E)</f>
        <v>0</v>
      </c>
      <c r="F228" s="128">
        <f>SUMIF(Takings!$B:$B,'2008'!$B228,Takings!F:F)</f>
        <v>655.1</v>
      </c>
      <c r="G228" s="131">
        <f>SUMIF(Takings!$B:$B,'2008'!$B228,Takings!G:G)</f>
        <v>39</v>
      </c>
      <c r="H228" s="128">
        <f t="shared" si="128"/>
        <v>16.797435897435896</v>
      </c>
      <c r="I228" s="129">
        <f>SUMIF(Takings!$B:$B,'2008'!$B228,Takings!I:I)</f>
        <v>234.55</v>
      </c>
      <c r="J228" s="130">
        <f>SUMIF(Takings!$B:$B,'2008'!$B228,Takings!J:J)</f>
        <v>7</v>
      </c>
      <c r="K228" s="130">
        <f t="shared" si="129"/>
        <v>46</v>
      </c>
      <c r="L228" s="129">
        <f t="shared" si="130"/>
        <v>33.50714285714286</v>
      </c>
      <c r="M228" s="128">
        <f t="shared" si="131"/>
        <v>19.34021739130435</v>
      </c>
      <c r="N228" s="127" t="str">
        <f>IF(VLOOKUP($B228,Takings!$B:$P,13,0)=0,"",VLOOKUP($B228,Takings!$B:$P,13,0))</f>
        <v/>
      </c>
      <c r="O228" s="126">
        <f>IF(VLOOKUP($B228,Takings!$B:$P,14,0)=0,"",VLOOKUP($B228,Takings!$B:$P,14,0))</f>
        <v>2.2000000000000002</v>
      </c>
      <c r="P228" s="125" t="str">
        <f>IF(VLOOKUP($B228,Takings!$B:$P,15,0)=0,"",VLOOKUP($B228,Takings!$B:$P,15,0))</f>
        <v/>
      </c>
    </row>
    <row r="229" spans="1:16" x14ac:dyDescent="0.35">
      <c r="A229" s="133">
        <v>48</v>
      </c>
      <c r="B229" s="132">
        <v>39681</v>
      </c>
      <c r="C229" s="129">
        <f>SUMIF(Takings!$B:$B,'2008'!$B229,Takings!C:C)</f>
        <v>968.04</v>
      </c>
      <c r="D229" s="119">
        <f>SUMIF(Takings!$B:$B,'2008'!$B229,Takings!D:D)</f>
        <v>0</v>
      </c>
      <c r="E229" s="119">
        <f>SUMIF(Takings!$B:$B,'2008'!$B229,Takings!E:E)</f>
        <v>0</v>
      </c>
      <c r="F229" s="128">
        <f>SUMIF(Takings!$B:$B,'2008'!$B229,Takings!F:F)</f>
        <v>756.28</v>
      </c>
      <c r="G229" s="131">
        <f>SUMIF(Takings!$B:$B,'2008'!$B229,Takings!G:G)</f>
        <v>42</v>
      </c>
      <c r="H229" s="128">
        <f t="shared" si="128"/>
        <v>18.006666666666668</v>
      </c>
      <c r="I229" s="129">
        <f>SUMIF(Takings!$B:$B,'2008'!$B229,Takings!I:I)</f>
        <v>211.79</v>
      </c>
      <c r="J229" s="130">
        <f>SUMIF(Takings!$B:$B,'2008'!$B229,Takings!J:J)</f>
        <v>7</v>
      </c>
      <c r="K229" s="130">
        <f t="shared" si="129"/>
        <v>49</v>
      </c>
      <c r="L229" s="129">
        <f t="shared" si="130"/>
        <v>30.255714285714284</v>
      </c>
      <c r="M229" s="128">
        <f t="shared" si="131"/>
        <v>19.756530612244898</v>
      </c>
      <c r="N229" s="127" t="str">
        <f>IF(VLOOKUP($B229,Takings!$B:$P,13,0)=0,"",VLOOKUP($B229,Takings!$B:$P,13,0))</f>
        <v/>
      </c>
      <c r="O229" s="126" t="str">
        <f>IF(VLOOKUP($B229,Takings!$B:$P,14,0)=0,"",VLOOKUP($B229,Takings!$B:$P,14,0))</f>
        <v/>
      </c>
      <c r="P229" s="125" t="str">
        <f>IF(VLOOKUP($B229,Takings!$B:$P,15,0)=0,"",VLOOKUP($B229,Takings!$B:$P,15,0))</f>
        <v/>
      </c>
    </row>
    <row r="230" spans="1:16" x14ac:dyDescent="0.35">
      <c r="A230" s="133">
        <v>48</v>
      </c>
      <c r="B230" s="132">
        <v>39682</v>
      </c>
      <c r="C230" s="129">
        <f>SUMIF(Takings!$B:$B,'2008'!$B230,Takings!C:C)</f>
        <v>1422.87</v>
      </c>
      <c r="D230" s="119">
        <f>SUMIF(Takings!$B:$B,'2008'!$B230,Takings!D:D)</f>
        <v>0</v>
      </c>
      <c r="E230" s="119">
        <f>SUMIF(Takings!$B:$B,'2008'!$B230,Takings!E:E)</f>
        <v>0</v>
      </c>
      <c r="F230" s="128">
        <f>SUMIF(Takings!$B:$B,'2008'!$B230,Takings!F:F)</f>
        <v>1045</v>
      </c>
      <c r="G230" s="131">
        <f>SUMIF(Takings!$B:$B,'2008'!$B230,Takings!G:G)</f>
        <v>53</v>
      </c>
      <c r="H230" s="128">
        <f t="shared" si="128"/>
        <v>19.716981132075471</v>
      </c>
      <c r="I230" s="129">
        <f>SUMIF(Takings!$B:$B,'2008'!$B230,Takings!I:I)</f>
        <v>377.87</v>
      </c>
      <c r="J230" s="130">
        <f>SUMIF(Takings!$B:$B,'2008'!$B230,Takings!J:J)</f>
        <v>8</v>
      </c>
      <c r="K230" s="130">
        <f t="shared" si="129"/>
        <v>61</v>
      </c>
      <c r="L230" s="129">
        <f t="shared" si="130"/>
        <v>47.233750000000001</v>
      </c>
      <c r="M230" s="128">
        <f t="shared" si="131"/>
        <v>23.32573770491803</v>
      </c>
      <c r="N230" s="127" t="str">
        <f>IF(VLOOKUP($B230,Takings!$B:$P,13,0)=0,"",VLOOKUP($B230,Takings!$B:$P,13,0))</f>
        <v/>
      </c>
      <c r="O230" s="126">
        <f>IF(VLOOKUP($B230,Takings!$B:$P,14,0)=0,"",VLOOKUP($B230,Takings!$B:$P,14,0))</f>
        <v>3</v>
      </c>
      <c r="P230" s="125" t="str">
        <f>IF(VLOOKUP($B230,Takings!$B:$P,15,0)=0,"",VLOOKUP($B230,Takings!$B:$P,15,0))</f>
        <v/>
      </c>
    </row>
    <row r="231" spans="1:16" x14ac:dyDescent="0.35">
      <c r="A231" s="133">
        <v>48</v>
      </c>
      <c r="B231" s="132">
        <v>39683</v>
      </c>
      <c r="C231" s="129">
        <f>SUMIF(Takings!$B:$B,'2008'!$B231,Takings!C:C)</f>
        <v>1159.5999999999999</v>
      </c>
      <c r="D231" s="119">
        <f>SUMIF(Takings!$B:$B,'2008'!$B231,Takings!D:D)</f>
        <v>0</v>
      </c>
      <c r="E231" s="119">
        <f>SUMIF(Takings!$B:$B,'2008'!$B231,Takings!E:E)</f>
        <v>0</v>
      </c>
      <c r="F231" s="128">
        <f>SUMIF(Takings!$B:$B,'2008'!$B231,Takings!F:F)</f>
        <v>751.9</v>
      </c>
      <c r="G231" s="131">
        <f>SUMIF(Takings!$B:$B,'2008'!$B231,Takings!G:G)</f>
        <v>35</v>
      </c>
      <c r="H231" s="128">
        <f t="shared" si="128"/>
        <v>21.482857142857142</v>
      </c>
      <c r="I231" s="129">
        <f>SUMIF(Takings!$B:$B,'2008'!$B231,Takings!I:I)</f>
        <v>407.7</v>
      </c>
      <c r="J231" s="130">
        <f>SUMIF(Takings!$B:$B,'2008'!$B231,Takings!J:J)</f>
        <v>7</v>
      </c>
      <c r="K231" s="130">
        <f t="shared" si="129"/>
        <v>42</v>
      </c>
      <c r="L231" s="129">
        <f t="shared" si="130"/>
        <v>58.24285714285714</v>
      </c>
      <c r="M231" s="128">
        <f t="shared" si="131"/>
        <v>27.609523809523807</v>
      </c>
      <c r="N231" s="127" t="str">
        <f>IF(VLOOKUP($B231,Takings!$B:$P,13,0)=0,"",VLOOKUP($B231,Takings!$B:$P,13,0))</f>
        <v/>
      </c>
      <c r="O231" s="126">
        <f>IF(VLOOKUP($B231,Takings!$B:$P,14,0)=0,"",VLOOKUP($B231,Takings!$B:$P,14,0))</f>
        <v>-0.2</v>
      </c>
      <c r="P231" s="125" t="str">
        <f>IF(VLOOKUP($B231,Takings!$B:$P,15,0)=0,"",VLOOKUP($B231,Takings!$B:$P,15,0))</f>
        <v/>
      </c>
    </row>
    <row r="232" spans="1:16" x14ac:dyDescent="0.35">
      <c r="A232" s="124"/>
      <c r="B232" s="123">
        <v>39684</v>
      </c>
      <c r="C232" s="119">
        <f>SUM(C226:C231)</f>
        <v>6201.33</v>
      </c>
      <c r="D232" s="119">
        <f>VLOOKUP($B232,Takings!$B:$P,3,0)</f>
        <v>2564.69</v>
      </c>
      <c r="E232" s="122">
        <f>SUM(C232:D232)</f>
        <v>8766.02</v>
      </c>
      <c r="F232" s="118"/>
      <c r="G232" s="121">
        <f>SUM(G226:G231)</f>
        <v>250</v>
      </c>
      <c r="H232" s="118">
        <f>AVERAGE(H226:H231)</f>
        <v>18.131231061911823</v>
      </c>
      <c r="I232" s="119">
        <f>SUM(I226:I231)</f>
        <v>1687.28</v>
      </c>
      <c r="J232" s="120">
        <f>SUM(J226:J231)</f>
        <v>39</v>
      </c>
      <c r="K232" s="120">
        <f>SUM(G232,J232)</f>
        <v>289</v>
      </c>
      <c r="L232" s="119">
        <f>AVERAGE(L226:L231)</f>
        <v>43.385577380952384</v>
      </c>
      <c r="M232" s="118">
        <f>AVERAGE(M226:M231)</f>
        <v>21.57020572069877</v>
      </c>
      <c r="N232" s="117" t="str">
        <f>IF(VLOOKUP($B232,Takings!$B:$P,13,0)=0,"",VLOOKUP($B232,Takings!$B:$P,13,0))</f>
        <v/>
      </c>
      <c r="O232" s="116" t="str">
        <f>IF(VLOOKUP($B232,Takings!$B:$P,14,0)=0,"",VLOOKUP($B232,Takings!$B:$P,14,0))</f>
        <v/>
      </c>
      <c r="P232" s="115" t="str">
        <f>IF(VLOOKUP($B232,Takings!$B:$P,15,0)=0,"",VLOOKUP($B232,Takings!$B:$P,15,0))</f>
        <v/>
      </c>
    </row>
    <row r="233" spans="1:16" x14ac:dyDescent="0.35">
      <c r="A233" s="133">
        <v>49</v>
      </c>
      <c r="B233" s="132">
        <v>39685</v>
      </c>
      <c r="C233" s="129">
        <f>SUMIF(Takings!$B:$B,'2008'!$B233,Takings!C:C)</f>
        <v>685.83</v>
      </c>
      <c r="D233" s="119">
        <f>SUMIF(Takings!$B:$B,'2008'!$B233,Takings!D:D)</f>
        <v>0</v>
      </c>
      <c r="E233" s="119">
        <f>SUMIF(Takings!$B:$B,'2008'!$B233,Takings!E:E)</f>
        <v>0</v>
      </c>
      <c r="F233" s="128">
        <f>SUMIF(Takings!$B:$B,'2008'!$B233,Takings!F:F)</f>
        <v>451</v>
      </c>
      <c r="G233" s="131">
        <f>SUMIF(Takings!$B:$B,'2008'!$B233,Takings!G:G)</f>
        <v>32</v>
      </c>
      <c r="H233" s="128">
        <f t="shared" ref="H233:H238" si="132">IFERROR(F233/G233,0)</f>
        <v>14.09375</v>
      </c>
      <c r="I233" s="129">
        <f>SUMIF(Takings!$B:$B,'2008'!$B233,Takings!I:I)</f>
        <v>234.83</v>
      </c>
      <c r="J233" s="130">
        <f>SUMIF(Takings!$B:$B,'2008'!$B233,Takings!J:J)</f>
        <v>5</v>
      </c>
      <c r="K233" s="130">
        <f t="shared" ref="K233:K238" si="133">IFERROR(SUM(G233,J233),0)</f>
        <v>37</v>
      </c>
      <c r="L233" s="129">
        <f t="shared" ref="L233:L238" si="134">IFERROR(MEDIAN(I233/J233),0)</f>
        <v>46.966000000000001</v>
      </c>
      <c r="M233" s="128">
        <f t="shared" ref="M233:M238" si="135">IFERROR(SUM(F233,I233)/K233,0)</f>
        <v>18.535945945945947</v>
      </c>
      <c r="N233" s="127" t="str">
        <f>IF(VLOOKUP($B233,Takings!$B:$P,13,0)=0,"",VLOOKUP($B233,Takings!$B:$P,13,0))</f>
        <v/>
      </c>
      <c r="O233" s="126" t="str">
        <f>IF(VLOOKUP($B233,Takings!$B:$P,14,0)=0,"",VLOOKUP($B233,Takings!$B:$P,14,0))</f>
        <v/>
      </c>
      <c r="P233" s="125" t="str">
        <f>IF(VLOOKUP($B233,Takings!$B:$P,15,0)=0,"",VLOOKUP($B233,Takings!$B:$P,15,0))</f>
        <v/>
      </c>
    </row>
    <row r="234" spans="1:16" x14ac:dyDescent="0.35">
      <c r="A234" s="133">
        <v>49</v>
      </c>
      <c r="B234" s="132">
        <v>39686</v>
      </c>
      <c r="C234" s="129">
        <f>SUMIF(Takings!$B:$B,'2008'!$B234,Takings!C:C)</f>
        <v>397.97</v>
      </c>
      <c r="D234" s="119">
        <f>SUMIF(Takings!$B:$B,'2008'!$B234,Takings!D:D)</f>
        <v>0</v>
      </c>
      <c r="E234" s="119">
        <f>SUMIF(Takings!$B:$B,'2008'!$B234,Takings!E:E)</f>
        <v>0</v>
      </c>
      <c r="F234" s="128">
        <f>SUMIF(Takings!$B:$B,'2008'!$B234,Takings!F:F)</f>
        <v>271.55</v>
      </c>
      <c r="G234" s="131">
        <f>SUMIF(Takings!$B:$B,'2008'!$B234,Takings!G:G)</f>
        <v>28</v>
      </c>
      <c r="H234" s="128">
        <f t="shared" si="132"/>
        <v>9.6982142857142861</v>
      </c>
      <c r="I234" s="129">
        <f>SUMIF(Takings!$B:$B,'2008'!$B234,Takings!I:I)</f>
        <v>126.42</v>
      </c>
      <c r="J234" s="130">
        <f>SUMIF(Takings!$B:$B,'2008'!$B234,Takings!J:J)</f>
        <v>4</v>
      </c>
      <c r="K234" s="130">
        <f t="shared" si="133"/>
        <v>32</v>
      </c>
      <c r="L234" s="129">
        <f t="shared" si="134"/>
        <v>31.605</v>
      </c>
      <c r="M234" s="128">
        <f t="shared" si="135"/>
        <v>12.436562500000001</v>
      </c>
      <c r="N234" s="127" t="str">
        <f>IF(VLOOKUP($B234,Takings!$B:$P,13,0)=0,"",VLOOKUP($B234,Takings!$B:$P,13,0))</f>
        <v/>
      </c>
      <c r="O234" s="126" t="str">
        <f>IF(VLOOKUP($B234,Takings!$B:$P,14,0)=0,"",VLOOKUP($B234,Takings!$B:$P,14,0))</f>
        <v/>
      </c>
      <c r="P234" s="125" t="str">
        <f>IF(VLOOKUP($B234,Takings!$B:$P,15,0)=0,"",VLOOKUP($B234,Takings!$B:$P,15,0))</f>
        <v/>
      </c>
    </row>
    <row r="235" spans="1:16" x14ac:dyDescent="0.35">
      <c r="A235" s="133">
        <v>49</v>
      </c>
      <c r="B235" s="132">
        <v>39687</v>
      </c>
      <c r="C235" s="129">
        <f>SUMIF(Takings!$B:$B,'2008'!$B235,Takings!C:C)</f>
        <v>998.23</v>
      </c>
      <c r="D235" s="119">
        <f>SUMIF(Takings!$B:$B,'2008'!$B235,Takings!D:D)</f>
        <v>0</v>
      </c>
      <c r="E235" s="119">
        <f>SUMIF(Takings!$B:$B,'2008'!$B235,Takings!E:E)</f>
        <v>0</v>
      </c>
      <c r="F235" s="128">
        <f>SUMIF(Takings!$B:$B,'2008'!$B235,Takings!F:F)</f>
        <v>354.7</v>
      </c>
      <c r="G235" s="131">
        <f>SUMIF(Takings!$B:$B,'2008'!$B235,Takings!G:G)</f>
        <v>29</v>
      </c>
      <c r="H235" s="128">
        <f t="shared" si="132"/>
        <v>12.23103448275862</v>
      </c>
      <c r="I235" s="129">
        <f>SUMIF(Takings!$B:$B,'2008'!$B235,Takings!I:I)</f>
        <v>643.53</v>
      </c>
      <c r="J235" s="130">
        <f>SUMIF(Takings!$B:$B,'2008'!$B235,Takings!J:J)</f>
        <v>5</v>
      </c>
      <c r="K235" s="130">
        <f t="shared" si="133"/>
        <v>34</v>
      </c>
      <c r="L235" s="129">
        <f t="shared" si="134"/>
        <v>128.70599999999999</v>
      </c>
      <c r="M235" s="128">
        <f t="shared" si="135"/>
        <v>29.359705882352941</v>
      </c>
      <c r="N235" s="127" t="str">
        <f>IF(VLOOKUP($B235,Takings!$B:$P,13,0)=0,"",VLOOKUP($B235,Takings!$B:$P,13,0))</f>
        <v/>
      </c>
      <c r="O235" s="126">
        <f>IF(VLOOKUP($B235,Takings!$B:$P,14,0)=0,"",VLOOKUP($B235,Takings!$B:$P,14,0))</f>
        <v>-0.9</v>
      </c>
      <c r="P235" s="125" t="str">
        <f>IF(VLOOKUP($B235,Takings!$B:$P,15,0)=0,"",VLOOKUP($B235,Takings!$B:$P,15,0))</f>
        <v/>
      </c>
    </row>
    <row r="236" spans="1:16" x14ac:dyDescent="0.35">
      <c r="A236" s="133">
        <v>49</v>
      </c>
      <c r="B236" s="132">
        <v>39688</v>
      </c>
      <c r="C236" s="129">
        <f>SUMIF(Takings!$B:$B,'2008'!$B236,Takings!C:C)</f>
        <v>784.33</v>
      </c>
      <c r="D236" s="119">
        <f>SUMIF(Takings!$B:$B,'2008'!$B236,Takings!D:D)</f>
        <v>0</v>
      </c>
      <c r="E236" s="119">
        <f>SUMIF(Takings!$B:$B,'2008'!$B236,Takings!E:E)</f>
        <v>0</v>
      </c>
      <c r="F236" s="128">
        <f>SUMIF(Takings!$B:$B,'2008'!$B236,Takings!F:F)</f>
        <v>646.5</v>
      </c>
      <c r="G236" s="131">
        <f>SUMIF(Takings!$B:$B,'2008'!$B236,Takings!G:G)</f>
        <v>26</v>
      </c>
      <c r="H236" s="128">
        <f t="shared" si="132"/>
        <v>24.865384615384617</v>
      </c>
      <c r="I236" s="129">
        <f>SUMIF(Takings!$B:$B,'2008'!$B236,Takings!I:I)</f>
        <v>137.83000000000001</v>
      </c>
      <c r="J236" s="130">
        <f>SUMIF(Takings!$B:$B,'2008'!$B236,Takings!J:J)</f>
        <v>3</v>
      </c>
      <c r="K236" s="130">
        <f t="shared" si="133"/>
        <v>29</v>
      </c>
      <c r="L236" s="129">
        <f t="shared" si="134"/>
        <v>45.943333333333335</v>
      </c>
      <c r="M236" s="128">
        <f t="shared" si="135"/>
        <v>27.045862068965519</v>
      </c>
      <c r="N236" s="127" t="str">
        <f>IF(VLOOKUP($B236,Takings!$B:$P,13,0)=0,"",VLOOKUP($B236,Takings!$B:$P,13,0))</f>
        <v/>
      </c>
      <c r="O236" s="126" t="str">
        <f>IF(VLOOKUP($B236,Takings!$B:$P,14,0)=0,"",VLOOKUP($B236,Takings!$B:$P,14,0))</f>
        <v/>
      </c>
      <c r="P236" s="125" t="str">
        <f>IF(VLOOKUP($B236,Takings!$B:$P,15,0)=0,"",VLOOKUP($B236,Takings!$B:$P,15,0))</f>
        <v/>
      </c>
    </row>
    <row r="237" spans="1:16" x14ac:dyDescent="0.35">
      <c r="A237" s="133">
        <v>49</v>
      </c>
      <c r="B237" s="132">
        <v>39689</v>
      </c>
      <c r="C237" s="129">
        <f>SUMIF(Takings!$B:$B,'2008'!$B237,Takings!C:C)</f>
        <v>1726.38</v>
      </c>
      <c r="D237" s="119">
        <f>SUMIF(Takings!$B:$B,'2008'!$B237,Takings!D:D)</f>
        <v>0</v>
      </c>
      <c r="E237" s="119">
        <f>SUMIF(Takings!$B:$B,'2008'!$B237,Takings!E:E)</f>
        <v>0</v>
      </c>
      <c r="F237" s="128">
        <f>SUMIF(Takings!$B:$B,'2008'!$B237,Takings!F:F)</f>
        <v>1028.5</v>
      </c>
      <c r="G237" s="131">
        <f>SUMIF(Takings!$B:$B,'2008'!$B237,Takings!G:G)</f>
        <v>50</v>
      </c>
      <c r="H237" s="128">
        <f t="shared" si="132"/>
        <v>20.57</v>
      </c>
      <c r="I237" s="129">
        <f>SUMIF(Takings!$B:$B,'2008'!$B237,Takings!I:I)</f>
        <v>697.88</v>
      </c>
      <c r="J237" s="130">
        <f>SUMIF(Takings!$B:$B,'2008'!$B237,Takings!J:J)</f>
        <v>5</v>
      </c>
      <c r="K237" s="130">
        <f t="shared" si="133"/>
        <v>55</v>
      </c>
      <c r="L237" s="129">
        <f t="shared" si="134"/>
        <v>139.57599999999999</v>
      </c>
      <c r="M237" s="128">
        <f t="shared" si="135"/>
        <v>31.388727272727273</v>
      </c>
      <c r="N237" s="127" t="str">
        <f>IF(VLOOKUP($B237,Takings!$B:$P,13,0)=0,"",VLOOKUP($B237,Takings!$B:$P,13,0))</f>
        <v/>
      </c>
      <c r="O237" s="126" t="str">
        <f>IF(VLOOKUP($B237,Takings!$B:$P,14,0)=0,"",VLOOKUP($B237,Takings!$B:$P,14,0))</f>
        <v/>
      </c>
      <c r="P237" s="125" t="str">
        <f>IF(VLOOKUP($B237,Takings!$B:$P,15,0)=0,"",VLOOKUP($B237,Takings!$B:$P,15,0))</f>
        <v/>
      </c>
    </row>
    <row r="238" spans="1:16" x14ac:dyDescent="0.35">
      <c r="A238" s="133">
        <v>49</v>
      </c>
      <c r="B238" s="132">
        <v>39690</v>
      </c>
      <c r="C238" s="129">
        <f>SUMIF(Takings!$B:$B,'2008'!$B238,Takings!C:C)</f>
        <v>665.42</v>
      </c>
      <c r="D238" s="119">
        <f>SUMIF(Takings!$B:$B,'2008'!$B238,Takings!D:D)</f>
        <v>0</v>
      </c>
      <c r="E238" s="119">
        <f>SUMIF(Takings!$B:$B,'2008'!$B238,Takings!E:E)</f>
        <v>0</v>
      </c>
      <c r="F238" s="128">
        <f>SUMIF(Takings!$B:$B,'2008'!$B238,Takings!F:F)</f>
        <v>480.6</v>
      </c>
      <c r="G238" s="131">
        <f>SUMIF(Takings!$B:$B,'2008'!$B238,Takings!G:G)</f>
        <v>26</v>
      </c>
      <c r="H238" s="128">
        <f t="shared" si="132"/>
        <v>18.484615384615385</v>
      </c>
      <c r="I238" s="129">
        <f>SUMIF(Takings!$B:$B,'2008'!$B238,Takings!I:I)</f>
        <v>184.83</v>
      </c>
      <c r="J238" s="130">
        <f>SUMIF(Takings!$B:$B,'2008'!$B238,Takings!J:J)</f>
        <v>3</v>
      </c>
      <c r="K238" s="130">
        <f t="shared" si="133"/>
        <v>29</v>
      </c>
      <c r="L238" s="129">
        <f t="shared" si="134"/>
        <v>61.610000000000007</v>
      </c>
      <c r="M238" s="128">
        <f t="shared" si="135"/>
        <v>22.945862068965518</v>
      </c>
      <c r="N238" s="127" t="str">
        <f>IF(VLOOKUP($B238,Takings!$B:$P,13,0)=0,"",VLOOKUP($B238,Takings!$B:$P,13,0))</f>
        <v/>
      </c>
      <c r="O238" s="126">
        <f>IF(VLOOKUP($B238,Takings!$B:$P,14,0)=0,"",VLOOKUP($B238,Takings!$B:$P,14,0))</f>
        <v>-0.05</v>
      </c>
      <c r="P238" s="125" t="str">
        <f>IF(VLOOKUP($B238,Takings!$B:$P,15,0)=0,"",VLOOKUP($B238,Takings!$B:$P,15,0))</f>
        <v/>
      </c>
    </row>
    <row r="239" spans="1:16" x14ac:dyDescent="0.35">
      <c r="A239" s="124"/>
      <c r="B239" s="123">
        <v>39691</v>
      </c>
      <c r="C239" s="119">
        <f>SUM(C233:C238)</f>
        <v>5258.16</v>
      </c>
      <c r="D239" s="119">
        <f>VLOOKUP($B239,Takings!$B:$P,3,0)</f>
        <v>1423.61</v>
      </c>
      <c r="E239" s="122">
        <f>SUM(C239:D239)</f>
        <v>6681.7699999999995</v>
      </c>
      <c r="F239" s="118"/>
      <c r="G239" s="121">
        <f>SUM(G233:G238)</f>
        <v>191</v>
      </c>
      <c r="H239" s="118">
        <f>AVERAGE(H233:H238)</f>
        <v>16.65716646141215</v>
      </c>
      <c r="I239" s="119">
        <f>SUM(I233:I238)</f>
        <v>2025.3199999999997</v>
      </c>
      <c r="J239" s="120">
        <f>SUM(J233:J238)</f>
        <v>25</v>
      </c>
      <c r="K239" s="120">
        <f>SUM(G239,J239)</f>
        <v>216</v>
      </c>
      <c r="L239" s="119">
        <f>AVERAGE(L233:L238)</f>
        <v>75.734388888888887</v>
      </c>
      <c r="M239" s="118">
        <f>AVERAGE(M233:M238)</f>
        <v>23.618777623159531</v>
      </c>
      <c r="N239" s="117" t="str">
        <f>IF(VLOOKUP($B239,Takings!$B:$P,13,0)=0,"",VLOOKUP($B239,Takings!$B:$P,13,0))</f>
        <v/>
      </c>
      <c r="O239" s="116" t="str">
        <f>IF(VLOOKUP($B239,Takings!$B:$P,14,0)=0,"",VLOOKUP($B239,Takings!$B:$P,14,0))</f>
        <v/>
      </c>
      <c r="P239" s="115" t="str">
        <f>IF(VLOOKUP($B239,Takings!$B:$P,15,0)=0,"",VLOOKUP($B239,Takings!$B:$P,15,0))</f>
        <v/>
      </c>
    </row>
    <row r="240" spans="1:16" x14ac:dyDescent="0.35">
      <c r="A240" s="133">
        <v>50</v>
      </c>
      <c r="B240" s="132">
        <v>39692</v>
      </c>
      <c r="C240" s="129">
        <f>SUMIF(Takings!$B:$B,'2008'!$B240,Takings!C:C)</f>
        <v>1347.57</v>
      </c>
      <c r="D240" s="119">
        <f>SUMIF(Takings!$B:$B,'2008'!$B240,Takings!D:D)</f>
        <v>0</v>
      </c>
      <c r="E240" s="119">
        <f>SUMIF(Takings!$B:$B,'2008'!$B240,Takings!E:E)</f>
        <v>0</v>
      </c>
      <c r="F240" s="128">
        <f>SUMIF(Takings!$B:$B,'2008'!$B240,Takings!F:F)</f>
        <v>463.9</v>
      </c>
      <c r="G240" s="131">
        <f>SUMIF(Takings!$B:$B,'2008'!$B240,Takings!G:G)</f>
        <v>36</v>
      </c>
      <c r="H240" s="128">
        <f t="shared" ref="H240:H245" si="136">IFERROR(F240/G240,0)</f>
        <v>12.886111111111111</v>
      </c>
      <c r="I240" s="129">
        <f>SUMIF(Takings!$B:$B,'2008'!$B240,Takings!I:I)</f>
        <v>883.67</v>
      </c>
      <c r="J240" s="130">
        <f>SUMIF(Takings!$B:$B,'2008'!$B240,Takings!J:J)</f>
        <v>6</v>
      </c>
      <c r="K240" s="130">
        <f t="shared" ref="K240:K245" si="137">IFERROR(SUM(G240,J240),0)</f>
        <v>42</v>
      </c>
      <c r="L240" s="129">
        <f t="shared" ref="L240:L245" si="138">IFERROR(MEDIAN(I240/J240),0)</f>
        <v>147.27833333333334</v>
      </c>
      <c r="M240" s="128">
        <f t="shared" ref="M240:M245" si="139">IFERROR(SUM(F240,I240)/K240,0)</f>
        <v>32.085000000000001</v>
      </c>
      <c r="N240" s="127" t="str">
        <f>IF(VLOOKUP($B240,Takings!$B:$P,13,0)=0,"",VLOOKUP($B240,Takings!$B:$P,13,0))</f>
        <v/>
      </c>
      <c r="O240" s="126">
        <f>IF(VLOOKUP($B240,Takings!$B:$P,14,0)=0,"",VLOOKUP($B240,Takings!$B:$P,14,0))</f>
        <v>-11.75</v>
      </c>
      <c r="P240" s="125" t="str">
        <f>IF(VLOOKUP($B240,Takings!$B:$P,15,0)=0,"",VLOOKUP($B240,Takings!$B:$P,15,0))</f>
        <v/>
      </c>
    </row>
    <row r="241" spans="1:16" x14ac:dyDescent="0.35">
      <c r="A241" s="133">
        <v>50</v>
      </c>
      <c r="B241" s="132">
        <v>39693</v>
      </c>
      <c r="C241" s="129">
        <f>SUMIF(Takings!$B:$B,'2008'!$B241,Takings!C:C)</f>
        <v>533.91999999999996</v>
      </c>
      <c r="D241" s="119">
        <f>SUMIF(Takings!$B:$B,'2008'!$B241,Takings!D:D)</f>
        <v>0</v>
      </c>
      <c r="E241" s="119">
        <f>SUMIF(Takings!$B:$B,'2008'!$B241,Takings!E:E)</f>
        <v>0</v>
      </c>
      <c r="F241" s="128">
        <f>SUMIF(Takings!$B:$B,'2008'!$B241,Takings!F:F)</f>
        <v>464.85</v>
      </c>
      <c r="G241" s="131">
        <f>SUMIF(Takings!$B:$B,'2008'!$B241,Takings!G:G)</f>
        <v>32</v>
      </c>
      <c r="H241" s="128">
        <f t="shared" si="136"/>
        <v>14.526562500000001</v>
      </c>
      <c r="I241" s="129">
        <f>SUMIF(Takings!$B:$B,'2008'!$B241,Takings!I:I)</f>
        <v>69.069999999999993</v>
      </c>
      <c r="J241" s="130">
        <f>SUMIF(Takings!$B:$B,'2008'!$B241,Takings!J:J)</f>
        <v>3</v>
      </c>
      <c r="K241" s="130">
        <f t="shared" si="137"/>
        <v>35</v>
      </c>
      <c r="L241" s="129">
        <f t="shared" si="138"/>
        <v>23.02333333333333</v>
      </c>
      <c r="M241" s="128">
        <f t="shared" si="139"/>
        <v>15.254857142857144</v>
      </c>
      <c r="N241" s="127" t="str">
        <f>IF(VLOOKUP($B241,Takings!$B:$P,13,0)=0,"",VLOOKUP($B241,Takings!$B:$P,13,0))</f>
        <v/>
      </c>
      <c r="O241" s="126" t="str">
        <f>IF(VLOOKUP($B241,Takings!$B:$P,14,0)=0,"",VLOOKUP($B241,Takings!$B:$P,14,0))</f>
        <v/>
      </c>
      <c r="P241" s="125" t="str">
        <f>IF(VLOOKUP($B241,Takings!$B:$P,15,0)=0,"",VLOOKUP($B241,Takings!$B:$P,15,0))</f>
        <v/>
      </c>
    </row>
    <row r="242" spans="1:16" x14ac:dyDescent="0.35">
      <c r="A242" s="133">
        <v>50</v>
      </c>
      <c r="B242" s="132">
        <v>39694</v>
      </c>
      <c r="C242" s="129">
        <f>SUMIF(Takings!$B:$B,'2008'!$B242,Takings!C:C)</f>
        <v>537.30999999999995</v>
      </c>
      <c r="D242" s="119">
        <f>SUMIF(Takings!$B:$B,'2008'!$B242,Takings!D:D)</f>
        <v>0</v>
      </c>
      <c r="E242" s="119">
        <f>SUMIF(Takings!$B:$B,'2008'!$B242,Takings!E:E)</f>
        <v>0</v>
      </c>
      <c r="F242" s="128">
        <f>SUMIF(Takings!$B:$B,'2008'!$B242,Takings!F:F)</f>
        <v>434.15</v>
      </c>
      <c r="G242" s="131">
        <f>SUMIF(Takings!$B:$B,'2008'!$B242,Takings!G:G)</f>
        <v>35</v>
      </c>
      <c r="H242" s="128">
        <f t="shared" si="136"/>
        <v>12.404285714285713</v>
      </c>
      <c r="I242" s="129">
        <f>SUMIF(Takings!$B:$B,'2008'!$B242,Takings!I:I)</f>
        <v>103.16</v>
      </c>
      <c r="J242" s="130">
        <f>SUMIF(Takings!$B:$B,'2008'!$B242,Takings!J:J)</f>
        <v>3</v>
      </c>
      <c r="K242" s="130">
        <f t="shared" si="137"/>
        <v>38</v>
      </c>
      <c r="L242" s="129">
        <f t="shared" si="138"/>
        <v>34.386666666666663</v>
      </c>
      <c r="M242" s="128">
        <f t="shared" si="139"/>
        <v>14.139736842105261</v>
      </c>
      <c r="N242" s="127" t="str">
        <f>IF(VLOOKUP($B242,Takings!$B:$P,13,0)=0,"",VLOOKUP($B242,Takings!$B:$P,13,0))</f>
        <v/>
      </c>
      <c r="O242" s="126">
        <f>IF(VLOOKUP($B242,Takings!$B:$P,14,0)=0,"",VLOOKUP($B242,Takings!$B:$P,14,0))</f>
        <v>0.8</v>
      </c>
      <c r="P242" s="125" t="str">
        <f>IF(VLOOKUP($B242,Takings!$B:$P,15,0)=0,"",VLOOKUP($B242,Takings!$B:$P,15,0))</f>
        <v/>
      </c>
    </row>
    <row r="243" spans="1:16" x14ac:dyDescent="0.35">
      <c r="A243" s="133">
        <v>50</v>
      </c>
      <c r="B243" s="132">
        <v>39695</v>
      </c>
      <c r="C243" s="129">
        <f>SUMIF(Takings!$B:$B,'2008'!$B243,Takings!C:C)</f>
        <v>877.94</v>
      </c>
      <c r="D243" s="119">
        <f>SUMIF(Takings!$B:$B,'2008'!$B243,Takings!D:D)</f>
        <v>0</v>
      </c>
      <c r="E243" s="119">
        <f>SUMIF(Takings!$B:$B,'2008'!$B243,Takings!E:E)</f>
        <v>0</v>
      </c>
      <c r="F243" s="128">
        <f>SUMIF(Takings!$B:$B,'2008'!$B243,Takings!F:F)</f>
        <v>631.54999999999995</v>
      </c>
      <c r="G243" s="131">
        <f>SUMIF(Takings!$B:$B,'2008'!$B243,Takings!G:G)</f>
        <v>44</v>
      </c>
      <c r="H243" s="128">
        <f t="shared" si="136"/>
        <v>14.353409090909089</v>
      </c>
      <c r="I243" s="129">
        <f>SUMIF(Takings!$B:$B,'2008'!$B243,Takings!I:I)</f>
        <v>246.39</v>
      </c>
      <c r="J243" s="130">
        <f>SUMIF(Takings!$B:$B,'2008'!$B243,Takings!J:J)</f>
        <v>7</v>
      </c>
      <c r="K243" s="130">
        <f t="shared" si="137"/>
        <v>51</v>
      </c>
      <c r="L243" s="129">
        <f t="shared" si="138"/>
        <v>35.198571428571427</v>
      </c>
      <c r="M243" s="128">
        <f t="shared" si="139"/>
        <v>17.214509803921569</v>
      </c>
      <c r="N243" s="127" t="str">
        <f>IF(VLOOKUP($B243,Takings!$B:$P,13,0)=0,"",VLOOKUP($B243,Takings!$B:$P,13,0))</f>
        <v/>
      </c>
      <c r="O243" s="126">
        <f>IF(VLOOKUP($B243,Takings!$B:$P,14,0)=0,"",VLOOKUP($B243,Takings!$B:$P,14,0))</f>
        <v>-0.4</v>
      </c>
      <c r="P243" s="125" t="str">
        <f>IF(VLOOKUP($B243,Takings!$B:$P,15,0)=0,"",VLOOKUP($B243,Takings!$B:$P,15,0))</f>
        <v/>
      </c>
    </row>
    <row r="244" spans="1:16" x14ac:dyDescent="0.35">
      <c r="A244" s="133">
        <v>50</v>
      </c>
      <c r="B244" s="132">
        <v>39696</v>
      </c>
      <c r="C244" s="129">
        <f>SUMIF(Takings!$B:$B,'2008'!$B244,Takings!C:C)</f>
        <v>1355.3</v>
      </c>
      <c r="D244" s="119">
        <f>SUMIF(Takings!$B:$B,'2008'!$B244,Takings!D:D)</f>
        <v>0</v>
      </c>
      <c r="E244" s="119">
        <f>SUMIF(Takings!$B:$B,'2008'!$B244,Takings!E:E)</f>
        <v>0</v>
      </c>
      <c r="F244" s="128">
        <f>SUMIF(Takings!$B:$B,'2008'!$B244,Takings!F:F)</f>
        <v>1300.3499999999999</v>
      </c>
      <c r="G244" s="131">
        <f>SUMIF(Takings!$B:$B,'2008'!$B244,Takings!G:G)</f>
        <v>38</v>
      </c>
      <c r="H244" s="128">
        <f t="shared" si="136"/>
        <v>34.219736842105263</v>
      </c>
      <c r="I244" s="129">
        <f>SUMIF(Takings!$B:$B,'2008'!$B244,Takings!I:I)</f>
        <v>55.3</v>
      </c>
      <c r="J244" s="130">
        <f>SUMIF(Takings!$B:$B,'2008'!$B244,Takings!J:J)</f>
        <v>2</v>
      </c>
      <c r="K244" s="130">
        <f t="shared" si="137"/>
        <v>40</v>
      </c>
      <c r="L244" s="129">
        <f t="shared" si="138"/>
        <v>27.65</v>
      </c>
      <c r="M244" s="128">
        <f t="shared" si="139"/>
        <v>33.891249999999999</v>
      </c>
      <c r="N244" s="127" t="str">
        <f>IF(VLOOKUP($B244,Takings!$B:$P,13,0)=0,"",VLOOKUP($B244,Takings!$B:$P,13,0))</f>
        <v/>
      </c>
      <c r="O244" s="126" t="str">
        <f>IF(VLOOKUP($B244,Takings!$B:$P,14,0)=0,"",VLOOKUP($B244,Takings!$B:$P,14,0))</f>
        <v/>
      </c>
      <c r="P244" s="125" t="str">
        <f>IF(VLOOKUP($B244,Takings!$B:$P,15,0)=0,"",VLOOKUP($B244,Takings!$B:$P,15,0))</f>
        <v/>
      </c>
    </row>
    <row r="245" spans="1:16" x14ac:dyDescent="0.35">
      <c r="A245" s="133">
        <v>50</v>
      </c>
      <c r="B245" s="132">
        <v>39697</v>
      </c>
      <c r="C245" s="129">
        <f>SUMIF(Takings!$B:$B,'2008'!$B245,Takings!C:C)</f>
        <v>1082.01</v>
      </c>
      <c r="D245" s="119">
        <f>SUMIF(Takings!$B:$B,'2008'!$B245,Takings!D:D)</f>
        <v>0</v>
      </c>
      <c r="E245" s="119">
        <f>SUMIF(Takings!$B:$B,'2008'!$B245,Takings!E:E)</f>
        <v>0</v>
      </c>
      <c r="F245" s="128">
        <f>SUMIF(Takings!$B:$B,'2008'!$B245,Takings!F:F)</f>
        <v>0</v>
      </c>
      <c r="G245" s="131">
        <f>SUMIF(Takings!$B:$B,'2008'!$B245,Takings!G:G)</f>
        <v>26</v>
      </c>
      <c r="H245" s="128">
        <f t="shared" si="136"/>
        <v>0</v>
      </c>
      <c r="I245" s="129">
        <f>SUMIF(Takings!$B:$B,'2008'!$B245,Takings!I:I)</f>
        <v>0</v>
      </c>
      <c r="J245" s="130">
        <f>SUMIF(Takings!$B:$B,'2008'!$B245,Takings!J:J)</f>
        <v>3</v>
      </c>
      <c r="K245" s="130">
        <f t="shared" si="137"/>
        <v>29</v>
      </c>
      <c r="L245" s="129">
        <f t="shared" si="138"/>
        <v>0</v>
      </c>
      <c r="M245" s="128">
        <f t="shared" si="139"/>
        <v>0</v>
      </c>
      <c r="N245" s="127" t="str">
        <f>IF(VLOOKUP($B245,Takings!$B:$P,13,0)=0,"",VLOOKUP($B245,Takings!$B:$P,13,0))</f>
        <v/>
      </c>
      <c r="O245" s="126">
        <f>IF(VLOOKUP($B245,Takings!$B:$P,14,0)=0,"",VLOOKUP($B245,Takings!$B:$P,14,0))</f>
        <v>76.099999999999994</v>
      </c>
      <c r="P245" s="125" t="str">
        <f>IF(VLOOKUP($B245,Takings!$B:$P,15,0)=0,"",VLOOKUP($B245,Takings!$B:$P,15,0))</f>
        <v/>
      </c>
    </row>
    <row r="246" spans="1:16" x14ac:dyDescent="0.35">
      <c r="A246" s="124"/>
      <c r="B246" s="123">
        <v>39698</v>
      </c>
      <c r="C246" s="119">
        <f>SUM(C240:C245)</f>
        <v>5734.05</v>
      </c>
      <c r="D246" s="119">
        <f>VLOOKUP($B246,Takings!$B:$P,3,0)</f>
        <v>1309.94</v>
      </c>
      <c r="E246" s="122">
        <f>SUM(C246:D246)</f>
        <v>7043.99</v>
      </c>
      <c r="F246" s="118"/>
      <c r="G246" s="121">
        <f>SUM(G240:G245)</f>
        <v>211</v>
      </c>
      <c r="H246" s="118">
        <f>AVERAGE(H240:H245)</f>
        <v>14.731684209735198</v>
      </c>
      <c r="I246" s="119">
        <f>SUM(I240:I245)</f>
        <v>1357.59</v>
      </c>
      <c r="J246" s="120">
        <f>SUM(J240:J245)</f>
        <v>24</v>
      </c>
      <c r="K246" s="120">
        <f>SUM(G246,J246)</f>
        <v>235</v>
      </c>
      <c r="L246" s="119">
        <f>AVERAGE(L240:L245)</f>
        <v>44.589484126984125</v>
      </c>
      <c r="M246" s="118">
        <f>AVERAGE(M240:M245)</f>
        <v>18.764225631480663</v>
      </c>
      <c r="N246" s="117" t="str">
        <f>IF(VLOOKUP($B246,Takings!$B:$P,13,0)=0,"",VLOOKUP($B246,Takings!$B:$P,13,0))</f>
        <v/>
      </c>
      <c r="O246" s="116" t="str">
        <f>IF(VLOOKUP($B246,Takings!$B:$P,14,0)=0,"",VLOOKUP($B246,Takings!$B:$P,14,0))</f>
        <v/>
      </c>
      <c r="P246" s="115" t="str">
        <f>IF(VLOOKUP($B246,Takings!$B:$P,15,0)=0,"",VLOOKUP($B246,Takings!$B:$P,15,0))</f>
        <v/>
      </c>
    </row>
    <row r="247" spans="1:16" x14ac:dyDescent="0.35">
      <c r="A247" s="133">
        <v>51</v>
      </c>
      <c r="B247" s="132">
        <v>39699</v>
      </c>
      <c r="C247" s="129">
        <f>SUMIF(Takings!$B:$B,'2008'!$B247,Takings!C:C)</f>
        <v>808.85</v>
      </c>
      <c r="D247" s="119">
        <f>SUMIF(Takings!$B:$B,'2008'!$B247,Takings!D:D)</f>
        <v>0</v>
      </c>
      <c r="E247" s="119">
        <f>SUMIF(Takings!$B:$B,'2008'!$B247,Takings!E:E)</f>
        <v>0</v>
      </c>
      <c r="F247" s="128">
        <f>SUMIF(Takings!$B:$B,'2008'!$B247,Takings!F:F)</f>
        <v>697.85</v>
      </c>
      <c r="G247" s="131">
        <f>SUMIF(Takings!$B:$B,'2008'!$B247,Takings!G:G)</f>
        <v>46</v>
      </c>
      <c r="H247" s="128">
        <f t="shared" ref="H247:H252" si="140">IFERROR(F247/G247,0)</f>
        <v>15.170652173913044</v>
      </c>
      <c r="I247" s="129">
        <f>SUMIF(Takings!$B:$B,'2008'!$B247,Takings!I:I)</f>
        <v>111</v>
      </c>
      <c r="J247" s="130">
        <f>SUMIF(Takings!$B:$B,'2008'!$B247,Takings!J:J)</f>
        <v>2</v>
      </c>
      <c r="K247" s="130">
        <f t="shared" ref="K247:K252" si="141">IFERROR(SUM(G247,J247),0)</f>
        <v>48</v>
      </c>
      <c r="L247" s="129">
        <f t="shared" ref="L247:L252" si="142">IFERROR(MEDIAN(I247/J247),0)</f>
        <v>55.5</v>
      </c>
      <c r="M247" s="128">
        <f t="shared" ref="M247:M252" si="143">IFERROR(SUM(F247,I247)/K247,0)</f>
        <v>16.851041666666667</v>
      </c>
      <c r="N247" s="127" t="str">
        <f>IF(VLOOKUP($B247,Takings!$B:$P,13,0)=0,"",VLOOKUP($B247,Takings!$B:$P,13,0))</f>
        <v/>
      </c>
      <c r="O247" s="126">
        <f>IF(VLOOKUP($B247,Takings!$B:$P,14,0)=0,"",VLOOKUP($B247,Takings!$B:$P,14,0))</f>
        <v>-0.5</v>
      </c>
      <c r="P247" s="125" t="str">
        <f>IF(VLOOKUP($B247,Takings!$B:$P,15,0)=0,"",VLOOKUP($B247,Takings!$B:$P,15,0))</f>
        <v/>
      </c>
    </row>
    <row r="248" spans="1:16" x14ac:dyDescent="0.35">
      <c r="A248" s="133">
        <v>51</v>
      </c>
      <c r="B248" s="132">
        <v>39700</v>
      </c>
      <c r="C248" s="129">
        <f>SUMIF(Takings!$B:$B,'2008'!$B248,Takings!C:C)</f>
        <v>897.95</v>
      </c>
      <c r="D248" s="119">
        <f>SUMIF(Takings!$B:$B,'2008'!$B248,Takings!D:D)</f>
        <v>0</v>
      </c>
      <c r="E248" s="119">
        <f>SUMIF(Takings!$B:$B,'2008'!$B248,Takings!E:E)</f>
        <v>0</v>
      </c>
      <c r="F248" s="128">
        <f>SUMIF(Takings!$B:$B,'2008'!$B248,Takings!F:F)</f>
        <v>673.55</v>
      </c>
      <c r="G248" s="131">
        <f>SUMIF(Takings!$B:$B,'2008'!$B248,Takings!G:G)</f>
        <v>42</v>
      </c>
      <c r="H248" s="128">
        <f t="shared" si="140"/>
        <v>16.036904761904761</v>
      </c>
      <c r="I248" s="129">
        <f>SUMIF(Takings!$B:$B,'2008'!$B248,Takings!I:I)</f>
        <v>225.45</v>
      </c>
      <c r="J248" s="130">
        <f>SUMIF(Takings!$B:$B,'2008'!$B248,Takings!J:J)</f>
        <v>7</v>
      </c>
      <c r="K248" s="130">
        <f t="shared" si="141"/>
        <v>49</v>
      </c>
      <c r="L248" s="129">
        <f t="shared" si="142"/>
        <v>32.207142857142856</v>
      </c>
      <c r="M248" s="128">
        <f t="shared" si="143"/>
        <v>18.346938775510203</v>
      </c>
      <c r="N248" s="127" t="str">
        <f>IF(VLOOKUP($B248,Takings!$B:$P,13,0)=0,"",VLOOKUP($B248,Takings!$B:$P,13,0))</f>
        <v/>
      </c>
      <c r="O248" s="126" t="str">
        <f>IF(VLOOKUP($B248,Takings!$B:$P,14,0)=0,"",VLOOKUP($B248,Takings!$B:$P,14,0))</f>
        <v/>
      </c>
      <c r="P248" s="125" t="str">
        <f>IF(VLOOKUP($B248,Takings!$B:$P,15,0)=0,"",VLOOKUP($B248,Takings!$B:$P,15,0))</f>
        <v/>
      </c>
    </row>
    <row r="249" spans="1:16" x14ac:dyDescent="0.35">
      <c r="A249" s="133">
        <v>51</v>
      </c>
      <c r="B249" s="132">
        <v>39701</v>
      </c>
      <c r="C249" s="129">
        <f>SUMIF(Takings!$B:$B,'2008'!$B249,Takings!C:C)</f>
        <v>662.42</v>
      </c>
      <c r="D249" s="119">
        <f>SUMIF(Takings!$B:$B,'2008'!$B249,Takings!D:D)</f>
        <v>0</v>
      </c>
      <c r="E249" s="119">
        <f>SUMIF(Takings!$B:$B,'2008'!$B249,Takings!E:E)</f>
        <v>0</v>
      </c>
      <c r="F249" s="128">
        <f>SUMIF(Takings!$B:$B,'2008'!$B249,Takings!F:F)</f>
        <v>526.15</v>
      </c>
      <c r="G249" s="131">
        <f>SUMIF(Takings!$B:$B,'2008'!$B249,Takings!G:G)</f>
        <v>35</v>
      </c>
      <c r="H249" s="128">
        <f t="shared" si="140"/>
        <v>15.032857142857143</v>
      </c>
      <c r="I249" s="129">
        <f>SUMIF(Takings!$B:$B,'2008'!$B249,Takings!I:I)</f>
        <v>136.27000000000001</v>
      </c>
      <c r="J249" s="130">
        <f>SUMIF(Takings!$B:$B,'2008'!$B249,Takings!J:J)</f>
        <v>4</v>
      </c>
      <c r="K249" s="130">
        <f t="shared" si="141"/>
        <v>39</v>
      </c>
      <c r="L249" s="129">
        <f t="shared" si="142"/>
        <v>34.067500000000003</v>
      </c>
      <c r="M249" s="128">
        <f t="shared" si="143"/>
        <v>16.985128205128206</v>
      </c>
      <c r="N249" s="127" t="str">
        <f>IF(VLOOKUP($B249,Takings!$B:$P,13,0)=0,"",VLOOKUP($B249,Takings!$B:$P,13,0))</f>
        <v/>
      </c>
      <c r="O249" s="126" t="str">
        <f>IF(VLOOKUP($B249,Takings!$B:$P,14,0)=0,"",VLOOKUP($B249,Takings!$B:$P,14,0))</f>
        <v/>
      </c>
      <c r="P249" s="125" t="str">
        <f>IF(VLOOKUP($B249,Takings!$B:$P,15,0)=0,"",VLOOKUP($B249,Takings!$B:$P,15,0))</f>
        <v/>
      </c>
    </row>
    <row r="250" spans="1:16" x14ac:dyDescent="0.35">
      <c r="A250" s="133">
        <v>51</v>
      </c>
      <c r="B250" s="132">
        <v>39702</v>
      </c>
      <c r="C250" s="129">
        <f>SUMIF(Takings!$B:$B,'2008'!$B250,Takings!C:C)</f>
        <v>1571.63</v>
      </c>
      <c r="D250" s="119">
        <f>SUMIF(Takings!$B:$B,'2008'!$B250,Takings!D:D)</f>
        <v>0</v>
      </c>
      <c r="E250" s="119">
        <f>SUMIF(Takings!$B:$B,'2008'!$B250,Takings!E:E)</f>
        <v>0</v>
      </c>
      <c r="F250" s="128">
        <f>SUMIF(Takings!$B:$B,'2008'!$B250,Takings!F:F)</f>
        <v>631.70000000000005</v>
      </c>
      <c r="G250" s="131">
        <f>SUMIF(Takings!$B:$B,'2008'!$B250,Takings!G:G)</f>
        <v>35</v>
      </c>
      <c r="H250" s="128">
        <f t="shared" si="140"/>
        <v>18.048571428571432</v>
      </c>
      <c r="I250" s="129">
        <f>SUMIF(Takings!$B:$B,'2008'!$B250,Takings!I:I)</f>
        <v>939.93</v>
      </c>
      <c r="J250" s="130">
        <f>SUMIF(Takings!$B:$B,'2008'!$B250,Takings!J:J)</f>
        <v>1</v>
      </c>
      <c r="K250" s="130">
        <f t="shared" si="141"/>
        <v>36</v>
      </c>
      <c r="L250" s="129">
        <f t="shared" si="142"/>
        <v>939.93</v>
      </c>
      <c r="M250" s="128">
        <f t="shared" si="143"/>
        <v>43.656388888888891</v>
      </c>
      <c r="N250" s="127" t="str">
        <f>IF(VLOOKUP($B250,Takings!$B:$P,13,0)=0,"",VLOOKUP($B250,Takings!$B:$P,13,0))</f>
        <v>bakery 939.93</v>
      </c>
      <c r="O250" s="126" t="str">
        <f>IF(VLOOKUP($B250,Takings!$B:$P,14,0)=0,"",VLOOKUP($B250,Takings!$B:$P,14,0))</f>
        <v/>
      </c>
      <c r="P250" s="125" t="str">
        <f>IF(VLOOKUP($B250,Takings!$B:$P,15,0)=0,"",VLOOKUP($B250,Takings!$B:$P,15,0))</f>
        <v/>
      </c>
    </row>
    <row r="251" spans="1:16" ht="27" x14ac:dyDescent="0.35">
      <c r="A251" s="133">
        <v>51</v>
      </c>
      <c r="B251" s="132">
        <v>39703</v>
      </c>
      <c r="C251" s="129">
        <f>SUMIF(Takings!$B:$B,'2008'!$B251,Takings!C:C)</f>
        <v>2801.26</v>
      </c>
      <c r="D251" s="119">
        <f>SUMIF(Takings!$B:$B,'2008'!$B251,Takings!D:D)</f>
        <v>0</v>
      </c>
      <c r="E251" s="119">
        <f>SUMIF(Takings!$B:$B,'2008'!$B251,Takings!E:E)</f>
        <v>0</v>
      </c>
      <c r="F251" s="128">
        <f>SUMIF(Takings!$B:$B,'2008'!$B251,Takings!F:F)</f>
        <v>2645.4</v>
      </c>
      <c r="G251" s="131">
        <f>SUMIF(Takings!$B:$B,'2008'!$B251,Takings!G:G)</f>
        <v>45</v>
      </c>
      <c r="H251" s="128">
        <f t="shared" si="140"/>
        <v>58.786666666666669</v>
      </c>
      <c r="I251" s="129">
        <f>SUMIF(Takings!$B:$B,'2008'!$B251,Takings!I:I)</f>
        <v>155.86000000000001</v>
      </c>
      <c r="J251" s="130">
        <f>SUMIF(Takings!$B:$B,'2008'!$B251,Takings!J:J)</f>
        <v>4</v>
      </c>
      <c r="K251" s="130">
        <f t="shared" si="141"/>
        <v>49</v>
      </c>
      <c r="L251" s="129">
        <f t="shared" si="142"/>
        <v>38.965000000000003</v>
      </c>
      <c r="M251" s="128">
        <f t="shared" si="143"/>
        <v>57.168571428571433</v>
      </c>
      <c r="N251" s="127" t="str">
        <f>IF(VLOOKUP($B251,Takings!$B:$P,13,0)=0,"",VLOOKUP($B251,Takings!$B:$P,13,0))</f>
        <v>exchange paid 1354.97 Laidley cheque not counted 1452.08</v>
      </c>
      <c r="O251" s="126" t="str">
        <f>IF(VLOOKUP($B251,Takings!$B:$P,14,0)=0,"",VLOOKUP($B251,Takings!$B:$P,14,0))</f>
        <v/>
      </c>
      <c r="P251" s="125" t="str">
        <f>IF(VLOOKUP($B251,Takings!$B:$P,15,0)=0,"",VLOOKUP($B251,Takings!$B:$P,15,0))</f>
        <v/>
      </c>
    </row>
    <row r="252" spans="1:16" x14ac:dyDescent="0.35">
      <c r="A252" s="133">
        <v>51</v>
      </c>
      <c r="B252" s="132">
        <v>39704</v>
      </c>
      <c r="C252" s="129">
        <f>SUMIF(Takings!$B:$B,'2008'!$B252,Takings!C:C)</f>
        <v>1087.08</v>
      </c>
      <c r="D252" s="119">
        <f>SUMIF(Takings!$B:$B,'2008'!$B252,Takings!D:D)</f>
        <v>0</v>
      </c>
      <c r="E252" s="119">
        <f>SUMIF(Takings!$B:$B,'2008'!$B252,Takings!E:E)</f>
        <v>0</v>
      </c>
      <c r="F252" s="128">
        <f>SUMIF(Takings!$B:$B,'2008'!$B252,Takings!F:F)</f>
        <v>758.05</v>
      </c>
      <c r="G252" s="131">
        <f>SUMIF(Takings!$B:$B,'2008'!$B252,Takings!G:G)</f>
        <v>38</v>
      </c>
      <c r="H252" s="128">
        <f t="shared" si="140"/>
        <v>19.948684210526313</v>
      </c>
      <c r="I252" s="129">
        <f>SUMIF(Takings!$B:$B,'2008'!$B252,Takings!I:I)</f>
        <v>329.03</v>
      </c>
      <c r="J252" s="130">
        <f>SUMIF(Takings!$B:$B,'2008'!$B252,Takings!J:J)</f>
        <v>5</v>
      </c>
      <c r="K252" s="130">
        <f t="shared" si="141"/>
        <v>43</v>
      </c>
      <c r="L252" s="129">
        <f t="shared" si="142"/>
        <v>65.805999999999997</v>
      </c>
      <c r="M252" s="128">
        <f t="shared" si="143"/>
        <v>25.280930232558138</v>
      </c>
      <c r="N252" s="127" t="str">
        <f>IF(VLOOKUP($B252,Takings!$B:$P,13,0)=0,"",VLOOKUP($B252,Takings!$B:$P,13,0))</f>
        <v/>
      </c>
      <c r="O252" s="126" t="str">
        <f>IF(VLOOKUP($B252,Takings!$B:$P,14,0)=0,"",VLOOKUP($B252,Takings!$B:$P,14,0))</f>
        <v/>
      </c>
      <c r="P252" s="125" t="str">
        <f>IF(VLOOKUP($B252,Takings!$B:$P,15,0)=0,"",VLOOKUP($B252,Takings!$B:$P,15,0))</f>
        <v/>
      </c>
    </row>
    <row r="253" spans="1:16" ht="18" x14ac:dyDescent="0.35">
      <c r="A253" s="124"/>
      <c r="B253" s="123">
        <v>39705</v>
      </c>
      <c r="C253" s="119">
        <f>SUM(C247:C252)</f>
        <v>7829.1900000000005</v>
      </c>
      <c r="D253" s="119">
        <f>VLOOKUP($B253,Takings!$B:$P,3,0)</f>
        <v>2262.5300000000002</v>
      </c>
      <c r="E253" s="122">
        <f>SUM(C253:D253)</f>
        <v>10091.720000000001</v>
      </c>
      <c r="F253" s="118"/>
      <c r="G253" s="121">
        <f>SUM(G247:G252)</f>
        <v>241</v>
      </c>
      <c r="H253" s="118">
        <f>AVERAGE(H247:H252)</f>
        <v>23.837389397406564</v>
      </c>
      <c r="I253" s="119">
        <f>SUM(I247:I252)</f>
        <v>1897.5400000000002</v>
      </c>
      <c r="J253" s="120">
        <f>SUM(J247:J252)</f>
        <v>23</v>
      </c>
      <c r="K253" s="120">
        <f>SUM(G253,J253)</f>
        <v>264</v>
      </c>
      <c r="L253" s="119">
        <f>AVERAGE(L247:L252)</f>
        <v>194.41260714285713</v>
      </c>
      <c r="M253" s="118">
        <f>AVERAGE(M247:M252)</f>
        <v>29.714833199553922</v>
      </c>
      <c r="N253" s="117" t="str">
        <f>IF(VLOOKUP($B253,Takings!$B:$P,13,0)=0,"",VLOOKUP($B253,Takings!$B:$P,13,0))</f>
        <v>Ewithout Exchange $8737 week</v>
      </c>
      <c r="O253" s="116" t="str">
        <f>IF(VLOOKUP($B253,Takings!$B:$P,14,0)=0,"",VLOOKUP($B253,Takings!$B:$P,14,0))</f>
        <v/>
      </c>
      <c r="P253" s="115" t="str">
        <f>IF(VLOOKUP($B253,Takings!$B:$P,15,0)=0,"",VLOOKUP($B253,Takings!$B:$P,15,0))</f>
        <v/>
      </c>
    </row>
    <row r="254" spans="1:16" x14ac:dyDescent="0.35">
      <c r="A254" s="133">
        <v>52</v>
      </c>
      <c r="B254" s="132">
        <v>39706</v>
      </c>
      <c r="C254" s="129">
        <f>SUMIF(Takings!$B:$B,'2008'!$B254,Takings!C:C)</f>
        <v>632.51</v>
      </c>
      <c r="D254" s="119">
        <f>SUMIF(Takings!$B:$B,'2008'!$B254,Takings!D:D)</f>
        <v>0</v>
      </c>
      <c r="E254" s="119">
        <f>SUMIF(Takings!$B:$B,'2008'!$B254,Takings!E:E)</f>
        <v>0</v>
      </c>
      <c r="F254" s="128">
        <f>SUMIF(Takings!$B:$B,'2008'!$B254,Takings!F:F)</f>
        <v>487.8</v>
      </c>
      <c r="G254" s="131">
        <f>SUMIF(Takings!$B:$B,'2008'!$B254,Takings!G:G)</f>
        <v>24</v>
      </c>
      <c r="H254" s="128">
        <f t="shared" ref="H254:H259" si="144">IFERROR(F254/G254,0)</f>
        <v>20.324999999999999</v>
      </c>
      <c r="I254" s="129">
        <f>SUMIF(Takings!$B:$B,'2008'!$B254,Takings!I:I)</f>
        <v>144.71</v>
      </c>
      <c r="J254" s="130">
        <f>SUMIF(Takings!$B:$B,'2008'!$B254,Takings!J:J)</f>
        <v>4</v>
      </c>
      <c r="K254" s="130">
        <f t="shared" ref="K254:K259" si="145">IFERROR(SUM(G254,J254),0)</f>
        <v>28</v>
      </c>
      <c r="L254" s="129">
        <f t="shared" ref="L254:L259" si="146">IFERROR(MEDIAN(I254/J254),0)</f>
        <v>36.177500000000002</v>
      </c>
      <c r="M254" s="128">
        <f t="shared" ref="M254:M259" si="147">IFERROR(SUM(F254,I254)/K254,0)</f>
        <v>22.589642857142856</v>
      </c>
      <c r="N254" s="127" t="str">
        <f>IF(VLOOKUP($B254,Takings!$B:$P,13,0)=0,"",VLOOKUP($B254,Takings!$B:$P,13,0))</f>
        <v/>
      </c>
      <c r="O254" s="126" t="str">
        <f>IF(VLOOKUP($B254,Takings!$B:$P,14,0)=0,"",VLOOKUP($B254,Takings!$B:$P,14,0))</f>
        <v/>
      </c>
      <c r="P254" s="125" t="str">
        <f>IF(VLOOKUP($B254,Takings!$B:$P,15,0)=0,"",VLOOKUP($B254,Takings!$B:$P,15,0))</f>
        <v/>
      </c>
    </row>
    <row r="255" spans="1:16" x14ac:dyDescent="0.35">
      <c r="A255" s="133">
        <v>52</v>
      </c>
      <c r="B255" s="132">
        <v>39707</v>
      </c>
      <c r="C255" s="129">
        <f>SUMIF(Takings!$B:$B,'2008'!$B255,Takings!C:C)</f>
        <v>1092.29</v>
      </c>
      <c r="D255" s="119">
        <f>SUMIF(Takings!$B:$B,'2008'!$B255,Takings!D:D)</f>
        <v>0</v>
      </c>
      <c r="E255" s="119">
        <f>SUMIF(Takings!$B:$B,'2008'!$B255,Takings!E:E)</f>
        <v>0</v>
      </c>
      <c r="F255" s="128">
        <f>SUMIF(Takings!$B:$B,'2008'!$B255,Takings!F:F)</f>
        <v>558.54999999999995</v>
      </c>
      <c r="G255" s="131">
        <f>SUMIF(Takings!$B:$B,'2008'!$B255,Takings!G:G)</f>
        <v>39</v>
      </c>
      <c r="H255" s="128">
        <f t="shared" si="144"/>
        <v>14.32179487179487</v>
      </c>
      <c r="I255" s="129">
        <f>SUMIF(Takings!$B:$B,'2008'!$B255,Takings!I:I)</f>
        <v>533.74</v>
      </c>
      <c r="J255" s="130">
        <f>SUMIF(Takings!$B:$B,'2008'!$B255,Takings!J:J)</f>
        <v>5</v>
      </c>
      <c r="K255" s="130">
        <f t="shared" si="145"/>
        <v>44</v>
      </c>
      <c r="L255" s="129">
        <f t="shared" si="146"/>
        <v>106.748</v>
      </c>
      <c r="M255" s="128">
        <f t="shared" si="147"/>
        <v>24.824772727272727</v>
      </c>
      <c r="N255" s="127" t="str">
        <f>IF(VLOOKUP($B255,Takings!$B:$P,13,0)=0,"",VLOOKUP($B255,Takings!$B:$P,13,0))</f>
        <v/>
      </c>
      <c r="O255" s="126" t="str">
        <f>IF(VLOOKUP($B255,Takings!$B:$P,14,0)=0,"",VLOOKUP($B255,Takings!$B:$P,14,0))</f>
        <v/>
      </c>
      <c r="P255" s="125" t="str">
        <f>IF(VLOOKUP($B255,Takings!$B:$P,15,0)=0,"",VLOOKUP($B255,Takings!$B:$P,15,0))</f>
        <v/>
      </c>
    </row>
    <row r="256" spans="1:16" x14ac:dyDescent="0.35">
      <c r="A256" s="133">
        <v>52</v>
      </c>
      <c r="B256" s="132">
        <v>39708</v>
      </c>
      <c r="C256" s="129">
        <f>SUMIF(Takings!$B:$B,'2008'!$B256,Takings!C:C)</f>
        <v>963.27</v>
      </c>
      <c r="D256" s="119">
        <f>SUMIF(Takings!$B:$B,'2008'!$B256,Takings!D:D)</f>
        <v>0</v>
      </c>
      <c r="E256" s="119">
        <f>SUMIF(Takings!$B:$B,'2008'!$B256,Takings!E:E)</f>
        <v>0</v>
      </c>
      <c r="F256" s="128">
        <f>SUMIF(Takings!$B:$B,'2008'!$B256,Takings!F:F)</f>
        <v>650.25</v>
      </c>
      <c r="G256" s="131">
        <f>SUMIF(Takings!$B:$B,'2008'!$B256,Takings!G:G)</f>
        <v>33</v>
      </c>
      <c r="H256" s="128">
        <f t="shared" si="144"/>
        <v>19.704545454545453</v>
      </c>
      <c r="I256" s="129">
        <f>SUMIF(Takings!$B:$B,'2008'!$B256,Takings!I:I)</f>
        <v>313.02</v>
      </c>
      <c r="J256" s="130">
        <f>SUMIF(Takings!$B:$B,'2008'!$B256,Takings!J:J)</f>
        <v>10</v>
      </c>
      <c r="K256" s="130">
        <f t="shared" si="145"/>
        <v>43</v>
      </c>
      <c r="L256" s="129">
        <f t="shared" si="146"/>
        <v>31.302</v>
      </c>
      <c r="M256" s="128">
        <f t="shared" si="147"/>
        <v>22.401627906976742</v>
      </c>
      <c r="N256" s="127" t="str">
        <f>IF(VLOOKUP($B256,Takings!$B:$P,13,0)=0,"",VLOOKUP($B256,Takings!$B:$P,13,0))</f>
        <v/>
      </c>
      <c r="O256" s="126" t="str">
        <f>IF(VLOOKUP($B256,Takings!$B:$P,14,0)=0,"",VLOOKUP($B256,Takings!$B:$P,14,0))</f>
        <v/>
      </c>
      <c r="P256" s="125" t="str">
        <f>IF(VLOOKUP($B256,Takings!$B:$P,15,0)=0,"",VLOOKUP($B256,Takings!$B:$P,15,0))</f>
        <v/>
      </c>
    </row>
    <row r="257" spans="1:16" x14ac:dyDescent="0.35">
      <c r="A257" s="133">
        <v>52</v>
      </c>
      <c r="B257" s="132">
        <v>39709</v>
      </c>
      <c r="C257" s="129">
        <f>SUMIF(Takings!$B:$B,'2008'!$B257,Takings!C:C)</f>
        <v>981.19</v>
      </c>
      <c r="D257" s="119">
        <f>SUMIF(Takings!$B:$B,'2008'!$B257,Takings!D:D)</f>
        <v>0</v>
      </c>
      <c r="E257" s="119">
        <f>SUMIF(Takings!$B:$B,'2008'!$B257,Takings!E:E)</f>
        <v>0</v>
      </c>
      <c r="F257" s="128">
        <f>SUMIF(Takings!$B:$B,'2008'!$B257,Takings!F:F)</f>
        <v>796</v>
      </c>
      <c r="G257" s="131">
        <f>SUMIF(Takings!$B:$B,'2008'!$B257,Takings!G:G)</f>
        <v>45</v>
      </c>
      <c r="H257" s="128">
        <f t="shared" si="144"/>
        <v>17.68888888888889</v>
      </c>
      <c r="I257" s="129">
        <f>SUMIF(Takings!$B:$B,'2008'!$B257,Takings!I:I)</f>
        <v>185.19</v>
      </c>
      <c r="J257" s="130">
        <f>SUMIF(Takings!$B:$B,'2008'!$B257,Takings!J:J)</f>
        <v>6</v>
      </c>
      <c r="K257" s="130">
        <f t="shared" si="145"/>
        <v>51</v>
      </c>
      <c r="L257" s="129">
        <f t="shared" si="146"/>
        <v>30.864999999999998</v>
      </c>
      <c r="M257" s="128">
        <f t="shared" si="147"/>
        <v>19.239019607843137</v>
      </c>
      <c r="N257" s="127" t="str">
        <f>IF(VLOOKUP($B257,Takings!$B:$P,13,0)=0,"",VLOOKUP($B257,Takings!$B:$P,13,0))</f>
        <v/>
      </c>
      <c r="O257" s="126" t="str">
        <f>IF(VLOOKUP($B257,Takings!$B:$P,14,0)=0,"",VLOOKUP($B257,Takings!$B:$P,14,0))</f>
        <v/>
      </c>
      <c r="P257" s="125" t="str">
        <f>IF(VLOOKUP($B257,Takings!$B:$P,15,0)=0,"",VLOOKUP($B257,Takings!$B:$P,15,0))</f>
        <v/>
      </c>
    </row>
    <row r="258" spans="1:16" x14ac:dyDescent="0.35">
      <c r="A258" s="133">
        <v>52</v>
      </c>
      <c r="B258" s="132">
        <v>39710</v>
      </c>
      <c r="C258" s="129">
        <f>SUMIF(Takings!$B:$B,'2008'!$B258,Takings!C:C)</f>
        <v>1816.18</v>
      </c>
      <c r="D258" s="119">
        <f>SUMIF(Takings!$B:$B,'2008'!$B258,Takings!D:D)</f>
        <v>0</v>
      </c>
      <c r="E258" s="119">
        <f>SUMIF(Takings!$B:$B,'2008'!$B258,Takings!E:E)</f>
        <v>0</v>
      </c>
      <c r="F258" s="128">
        <f>SUMIF(Takings!$B:$B,'2008'!$B258,Takings!F:F)</f>
        <v>1627.75</v>
      </c>
      <c r="G258" s="131">
        <f>SUMIF(Takings!$B:$B,'2008'!$B258,Takings!G:G)</f>
        <v>57</v>
      </c>
      <c r="H258" s="128">
        <f t="shared" si="144"/>
        <v>28.557017543859651</v>
      </c>
      <c r="I258" s="129">
        <f>SUMIF(Takings!$B:$B,'2008'!$B258,Takings!I:I)</f>
        <v>188.43</v>
      </c>
      <c r="J258" s="130">
        <f>SUMIF(Takings!$B:$B,'2008'!$B258,Takings!J:J)</f>
        <v>4</v>
      </c>
      <c r="K258" s="130">
        <f t="shared" si="145"/>
        <v>61</v>
      </c>
      <c r="L258" s="129">
        <f t="shared" si="146"/>
        <v>47.107500000000002</v>
      </c>
      <c r="M258" s="128">
        <f t="shared" si="147"/>
        <v>29.773442622950821</v>
      </c>
      <c r="N258" s="127" t="str">
        <f>IF(VLOOKUP($B258,Takings!$B:$P,13,0)=0,"",VLOOKUP($B258,Takings!$B:$P,13,0))</f>
        <v/>
      </c>
      <c r="O258" s="126" t="str">
        <f>IF(VLOOKUP($B258,Takings!$B:$P,14,0)=0,"",VLOOKUP($B258,Takings!$B:$P,14,0))</f>
        <v/>
      </c>
      <c r="P258" s="125" t="str">
        <f>IF(VLOOKUP($B258,Takings!$B:$P,15,0)=0,"",VLOOKUP($B258,Takings!$B:$P,15,0))</f>
        <v/>
      </c>
    </row>
    <row r="259" spans="1:16" x14ac:dyDescent="0.35">
      <c r="A259" s="133">
        <v>52</v>
      </c>
      <c r="B259" s="132">
        <v>39711</v>
      </c>
      <c r="C259" s="129">
        <f>SUMIF(Takings!$B:$B,'2008'!$B259,Takings!C:C)</f>
        <v>972.37</v>
      </c>
      <c r="D259" s="119">
        <f>SUMIF(Takings!$B:$B,'2008'!$B259,Takings!D:D)</f>
        <v>0</v>
      </c>
      <c r="E259" s="119">
        <f>SUMIF(Takings!$B:$B,'2008'!$B259,Takings!E:E)</f>
        <v>0</v>
      </c>
      <c r="F259" s="128">
        <f>SUMIF(Takings!$B:$B,'2008'!$B259,Takings!F:F)</f>
        <v>652.79999999999995</v>
      </c>
      <c r="G259" s="131">
        <f>SUMIF(Takings!$B:$B,'2008'!$B259,Takings!G:G)</f>
        <v>26</v>
      </c>
      <c r="H259" s="128">
        <f t="shared" si="144"/>
        <v>25.107692307692307</v>
      </c>
      <c r="I259" s="129">
        <f>SUMIF(Takings!$B:$B,'2008'!$B259,Takings!I:I)</f>
        <v>319.57</v>
      </c>
      <c r="J259" s="130">
        <f>SUMIF(Takings!$B:$B,'2008'!$B259,Takings!J:J)</f>
        <v>7</v>
      </c>
      <c r="K259" s="130">
        <f t="shared" si="145"/>
        <v>33</v>
      </c>
      <c r="L259" s="129">
        <f t="shared" si="146"/>
        <v>45.652857142857144</v>
      </c>
      <c r="M259" s="128">
        <f t="shared" si="147"/>
        <v>29.465757575757571</v>
      </c>
      <c r="N259" s="127" t="str">
        <f>IF(VLOOKUP($B259,Takings!$B:$P,13,0)=0,"",VLOOKUP($B259,Takings!$B:$P,13,0))</f>
        <v/>
      </c>
      <c r="O259" s="126" t="str">
        <f>IF(VLOOKUP($B259,Takings!$B:$P,14,0)=0,"",VLOOKUP($B259,Takings!$B:$P,14,0))</f>
        <v/>
      </c>
      <c r="P259" s="125" t="str">
        <f>IF(VLOOKUP($B259,Takings!$B:$P,15,0)=0,"",VLOOKUP($B259,Takings!$B:$P,15,0))</f>
        <v/>
      </c>
    </row>
    <row r="260" spans="1:16" ht="18" x14ac:dyDescent="0.35">
      <c r="A260" s="124"/>
      <c r="B260" s="123">
        <v>39712</v>
      </c>
      <c r="C260" s="119">
        <f>SUM(C254:C259)</f>
        <v>6457.8099999999995</v>
      </c>
      <c r="D260" s="119">
        <f>VLOOKUP($B260,Takings!$B:$P,3,0)</f>
        <v>2761.08</v>
      </c>
      <c r="E260" s="122">
        <f>SUM(C260:D260)</f>
        <v>9218.89</v>
      </c>
      <c r="F260" s="118"/>
      <c r="G260" s="121">
        <f>SUM(G254:G259)</f>
        <v>224</v>
      </c>
      <c r="H260" s="118">
        <f>AVERAGE(H254:H259)</f>
        <v>20.95082317779686</v>
      </c>
      <c r="I260" s="119">
        <f>SUM(I254:I259)</f>
        <v>1684.66</v>
      </c>
      <c r="J260" s="120">
        <f>SUM(J254:J259)</f>
        <v>36</v>
      </c>
      <c r="K260" s="120">
        <f>SUM(G260,J260)</f>
        <v>260</v>
      </c>
      <c r="L260" s="119">
        <f>AVERAGE(L254:L259)</f>
        <v>49.642142857142858</v>
      </c>
      <c r="M260" s="118">
        <f>AVERAGE(M254:M259)</f>
        <v>24.715710549657306</v>
      </c>
      <c r="N260" s="117" t="str">
        <f>IF(VLOOKUP($B260,Takings!$B:$P,13,0)=0,"",VLOOKUP($B260,Takings!$B:$P,13,0))</f>
        <v>Counting Bakery and MS and exchange</v>
      </c>
      <c r="O260" s="116" t="str">
        <f>IF(VLOOKUP($B260,Takings!$B:$P,14,0)=0,"",VLOOKUP($B260,Takings!$B:$P,14,0))</f>
        <v/>
      </c>
      <c r="P260" s="115" t="str">
        <f>IF(VLOOKUP($B260,Takings!$B:$P,15,0)=0,"",VLOOKUP($B260,Takings!$B:$P,15,0))</f>
        <v/>
      </c>
    </row>
    <row r="261" spans="1:16" x14ac:dyDescent="0.35">
      <c r="A261" s="133" t="s">
        <v>250</v>
      </c>
      <c r="B261" s="132">
        <v>39713</v>
      </c>
      <c r="C261" s="129">
        <f>SUMIF(Takings!$B:$B,'2008'!$B261,Takings!C:C)</f>
        <v>495.02</v>
      </c>
      <c r="D261" s="119">
        <f>SUMIF(Takings!$B:$B,'2008'!$B261,Takings!D:D)</f>
        <v>0</v>
      </c>
      <c r="E261" s="119">
        <f>SUMIF(Takings!$B:$B,'2008'!$B261,Takings!E:E)</f>
        <v>0</v>
      </c>
      <c r="F261" s="128">
        <f>SUMIF(Takings!$B:$B,'2008'!$B261,Takings!F:F)</f>
        <v>354.95</v>
      </c>
      <c r="G261" s="131">
        <f>SUMIF(Takings!$B:$B,'2008'!$B261,Takings!G:G)</f>
        <v>33</v>
      </c>
      <c r="H261" s="128">
        <f t="shared" ref="H261:H266" si="148">IFERROR(F261/G261,0)</f>
        <v>10.756060606060606</v>
      </c>
      <c r="I261" s="129">
        <f>SUMIF(Takings!$B:$B,'2008'!$B261,Takings!I:I)</f>
        <v>140.07</v>
      </c>
      <c r="J261" s="130">
        <f>SUMIF(Takings!$B:$B,'2008'!$B261,Takings!J:J)</f>
        <v>3</v>
      </c>
      <c r="K261" s="130">
        <f t="shared" ref="K261:K266" si="149">IFERROR(SUM(G261,J261),0)</f>
        <v>36</v>
      </c>
      <c r="L261" s="129">
        <f t="shared" ref="L261:L266" si="150">IFERROR(MEDIAN(I261/J261),0)</f>
        <v>46.69</v>
      </c>
      <c r="M261" s="128">
        <f t="shared" ref="M261:M266" si="151">IFERROR(SUM(F261,I261)/K261,0)</f>
        <v>13.750555555555556</v>
      </c>
      <c r="N261" s="127" t="str">
        <f>IF(VLOOKUP($B261,Takings!$B:$P,13,0)=0,"",VLOOKUP($B261,Takings!$B:$P,13,0))</f>
        <v/>
      </c>
      <c r="O261" s="126">
        <f>IF(VLOOKUP($B261,Takings!$B:$P,14,0)=0,"",VLOOKUP($B261,Takings!$B:$P,14,0))</f>
        <v>2</v>
      </c>
      <c r="P261" s="125" t="str">
        <f>IF(VLOOKUP($B261,Takings!$B:$P,15,0)=0,"",VLOOKUP($B261,Takings!$B:$P,15,0))</f>
        <v/>
      </c>
    </row>
    <row r="262" spans="1:16" x14ac:dyDescent="0.35">
      <c r="A262" s="133" t="s">
        <v>250</v>
      </c>
      <c r="B262" s="132">
        <v>39714</v>
      </c>
      <c r="C262" s="129">
        <f>SUMIF(Takings!$B:$B,'2008'!$B262,Takings!C:C)</f>
        <v>500.46</v>
      </c>
      <c r="D262" s="119">
        <f>SUMIF(Takings!$B:$B,'2008'!$B262,Takings!D:D)</f>
        <v>0</v>
      </c>
      <c r="E262" s="119">
        <f>SUMIF(Takings!$B:$B,'2008'!$B262,Takings!E:E)</f>
        <v>0</v>
      </c>
      <c r="F262" s="128">
        <f>SUMIF(Takings!$B:$B,'2008'!$B262,Takings!F:F)</f>
        <v>357.75</v>
      </c>
      <c r="G262" s="131">
        <f>SUMIF(Takings!$B:$B,'2008'!$B262,Takings!G:G)</f>
        <v>24</v>
      </c>
      <c r="H262" s="128">
        <f t="shared" si="148"/>
        <v>14.90625</v>
      </c>
      <c r="I262" s="129">
        <f>SUMIF(Takings!$B:$B,'2008'!$B262,Takings!I:I)</f>
        <v>142.71</v>
      </c>
      <c r="J262" s="130">
        <f>SUMIF(Takings!$B:$B,'2008'!$B262,Takings!J:J)</f>
        <v>5</v>
      </c>
      <c r="K262" s="130">
        <f t="shared" si="149"/>
        <v>29</v>
      </c>
      <c r="L262" s="129">
        <f t="shared" si="150"/>
        <v>28.542000000000002</v>
      </c>
      <c r="M262" s="128">
        <f t="shared" si="151"/>
        <v>17.257241379310347</v>
      </c>
      <c r="N262" s="127" t="str">
        <f>IF(VLOOKUP($B262,Takings!$B:$P,13,0)=0,"",VLOOKUP($B262,Takings!$B:$P,13,0))</f>
        <v/>
      </c>
      <c r="O262" s="126" t="str">
        <f>IF(VLOOKUP($B262,Takings!$B:$P,14,0)=0,"",VLOOKUP($B262,Takings!$B:$P,14,0))</f>
        <v/>
      </c>
      <c r="P262" s="125" t="str">
        <f>IF(VLOOKUP($B262,Takings!$B:$P,15,0)=0,"",VLOOKUP($B262,Takings!$B:$P,15,0))</f>
        <v/>
      </c>
    </row>
    <row r="263" spans="1:16" x14ac:dyDescent="0.35">
      <c r="A263" s="133" t="s">
        <v>250</v>
      </c>
      <c r="B263" s="132">
        <v>39715</v>
      </c>
      <c r="C263" s="129">
        <f>SUMIF(Takings!$B:$B,'2008'!$B263,Takings!C:C)</f>
        <v>870.5</v>
      </c>
      <c r="D263" s="119">
        <f>SUMIF(Takings!$B:$B,'2008'!$B263,Takings!D:D)</f>
        <v>0</v>
      </c>
      <c r="E263" s="119">
        <f>SUMIF(Takings!$B:$B,'2008'!$B263,Takings!E:E)</f>
        <v>0</v>
      </c>
      <c r="F263" s="128">
        <f>SUMIF(Takings!$B:$B,'2008'!$B263,Takings!F:F)</f>
        <v>806.3</v>
      </c>
      <c r="G263" s="131">
        <f>SUMIF(Takings!$B:$B,'2008'!$B263,Takings!G:G)</f>
        <v>42</v>
      </c>
      <c r="H263" s="128">
        <f t="shared" si="148"/>
        <v>19.197619047619046</v>
      </c>
      <c r="I263" s="129">
        <f>SUMIF(Takings!$B:$B,'2008'!$B263,Takings!I:I)</f>
        <v>64.2</v>
      </c>
      <c r="J263" s="130">
        <f>SUMIF(Takings!$B:$B,'2008'!$B263,Takings!J:J)</f>
        <v>3</v>
      </c>
      <c r="K263" s="130">
        <f t="shared" si="149"/>
        <v>45</v>
      </c>
      <c r="L263" s="129">
        <f t="shared" si="150"/>
        <v>21.400000000000002</v>
      </c>
      <c r="M263" s="128">
        <f t="shared" si="151"/>
        <v>19.344444444444445</v>
      </c>
      <c r="N263" s="127" t="str">
        <f>IF(VLOOKUP($B263,Takings!$B:$P,13,0)=0,"",VLOOKUP($B263,Takings!$B:$P,13,0))</f>
        <v/>
      </c>
      <c r="O263" s="126">
        <f>IF(VLOOKUP($B263,Takings!$B:$P,14,0)=0,"",VLOOKUP($B263,Takings!$B:$P,14,0))</f>
        <v>-0.05</v>
      </c>
      <c r="P263" s="125" t="str">
        <f>IF(VLOOKUP($B263,Takings!$B:$P,15,0)=0,"",VLOOKUP($B263,Takings!$B:$P,15,0))</f>
        <v/>
      </c>
    </row>
    <row r="264" spans="1:16" x14ac:dyDescent="0.35">
      <c r="A264" s="133" t="s">
        <v>250</v>
      </c>
      <c r="B264" s="132">
        <v>39716</v>
      </c>
      <c r="C264" s="129">
        <f>SUMIF(Takings!$B:$B,'2008'!$B264,Takings!C:C)</f>
        <v>726.77</v>
      </c>
      <c r="D264" s="119">
        <f>SUMIF(Takings!$B:$B,'2008'!$B264,Takings!D:D)</f>
        <v>0</v>
      </c>
      <c r="E264" s="119">
        <f>SUMIF(Takings!$B:$B,'2008'!$B264,Takings!E:E)</f>
        <v>0</v>
      </c>
      <c r="F264" s="128">
        <f>SUMIF(Takings!$B:$B,'2008'!$B264,Takings!F:F)</f>
        <v>621.70000000000005</v>
      </c>
      <c r="G264" s="131">
        <f>SUMIF(Takings!$B:$B,'2008'!$B264,Takings!G:G)</f>
        <v>35</v>
      </c>
      <c r="H264" s="128">
        <f t="shared" si="148"/>
        <v>17.762857142857143</v>
      </c>
      <c r="I264" s="129">
        <f>SUMIF(Takings!$B:$B,'2008'!$B264,Takings!I:I)</f>
        <v>105.7</v>
      </c>
      <c r="J264" s="130">
        <f>SUMIF(Takings!$B:$B,'2008'!$B264,Takings!J:J)</f>
        <v>3</v>
      </c>
      <c r="K264" s="130">
        <f t="shared" si="149"/>
        <v>38</v>
      </c>
      <c r="L264" s="129">
        <f t="shared" si="150"/>
        <v>35.233333333333334</v>
      </c>
      <c r="M264" s="128">
        <f t="shared" si="151"/>
        <v>19.142105263157898</v>
      </c>
      <c r="N264" s="127" t="str">
        <f>IF(VLOOKUP($B264,Takings!$B:$P,13,0)=0,"",VLOOKUP($B264,Takings!$B:$P,13,0))</f>
        <v/>
      </c>
      <c r="O264" s="126">
        <f>IF(VLOOKUP($B264,Takings!$B:$P,14,0)=0,"",VLOOKUP($B264,Takings!$B:$P,14,0))</f>
        <v>0.05</v>
      </c>
      <c r="P264" s="125" t="str">
        <f>IF(VLOOKUP($B264,Takings!$B:$P,15,0)=0,"",VLOOKUP($B264,Takings!$B:$P,15,0))</f>
        <v/>
      </c>
    </row>
    <row r="265" spans="1:16" x14ac:dyDescent="0.35">
      <c r="A265" s="133" t="s">
        <v>250</v>
      </c>
      <c r="B265" s="132">
        <v>39717</v>
      </c>
      <c r="C265" s="129">
        <f>SUMIF(Takings!$B:$B,'2008'!$B265,Takings!C:C)</f>
        <v>790.88</v>
      </c>
      <c r="D265" s="119">
        <f>SUMIF(Takings!$B:$B,'2008'!$B265,Takings!D:D)</f>
        <v>0</v>
      </c>
      <c r="E265" s="119">
        <f>SUMIF(Takings!$B:$B,'2008'!$B265,Takings!E:E)</f>
        <v>0</v>
      </c>
      <c r="F265" s="128">
        <f>SUMIF(Takings!$B:$B,'2008'!$B265,Takings!F:F)</f>
        <v>673.8</v>
      </c>
      <c r="G265" s="131">
        <f>SUMIF(Takings!$B:$B,'2008'!$B265,Takings!G:G)</f>
        <v>40</v>
      </c>
      <c r="H265" s="128">
        <f t="shared" si="148"/>
        <v>16.844999999999999</v>
      </c>
      <c r="I265" s="129">
        <f>SUMIF(Takings!$B:$B,'2008'!$B265,Takings!I:I)</f>
        <v>117.08</v>
      </c>
      <c r="J265" s="130">
        <f>SUMIF(Takings!$B:$B,'2008'!$B265,Takings!J:J)</f>
        <v>3</v>
      </c>
      <c r="K265" s="130">
        <f t="shared" si="149"/>
        <v>43</v>
      </c>
      <c r="L265" s="129">
        <f t="shared" si="150"/>
        <v>39.026666666666664</v>
      </c>
      <c r="M265" s="128">
        <f t="shared" si="151"/>
        <v>18.392558139534884</v>
      </c>
      <c r="N265" s="127" t="str">
        <f>IF(VLOOKUP($B265,Takings!$B:$P,13,0)=0,"",VLOOKUP($B265,Takings!$B:$P,13,0))</f>
        <v/>
      </c>
      <c r="O265" s="126">
        <f>IF(VLOOKUP($B265,Takings!$B:$P,14,0)=0,"",VLOOKUP($B265,Takings!$B:$P,14,0))</f>
        <v>2</v>
      </c>
      <c r="P265" s="125" t="str">
        <f>IF(VLOOKUP($B265,Takings!$B:$P,15,0)=0,"",VLOOKUP($B265,Takings!$B:$P,15,0))</f>
        <v/>
      </c>
    </row>
    <row r="266" spans="1:16" ht="18" x14ac:dyDescent="0.35">
      <c r="A266" s="133" t="s">
        <v>250</v>
      </c>
      <c r="B266" s="132">
        <v>39718</v>
      </c>
      <c r="C266" s="129">
        <f>SUMIF(Takings!$B:$B,'2008'!$B266,Takings!C:C)</f>
        <v>993.58</v>
      </c>
      <c r="D266" s="119">
        <f>SUMIF(Takings!$B:$B,'2008'!$B266,Takings!D:D)</f>
        <v>0</v>
      </c>
      <c r="E266" s="119">
        <f>SUMIF(Takings!$B:$B,'2008'!$B266,Takings!E:E)</f>
        <v>0</v>
      </c>
      <c r="F266" s="128">
        <f>SUMIF(Takings!$B:$B,'2008'!$B266,Takings!F:F)</f>
        <v>658</v>
      </c>
      <c r="G266" s="131">
        <f>SUMIF(Takings!$B:$B,'2008'!$B266,Takings!G:G)</f>
        <v>33</v>
      </c>
      <c r="H266" s="128">
        <f t="shared" si="148"/>
        <v>19.939393939393938</v>
      </c>
      <c r="I266" s="129">
        <f>SUMIF(Takings!$B:$B,'2008'!$B266,Takings!I:I)</f>
        <v>315.01</v>
      </c>
      <c r="J266" s="130">
        <f>SUMIF(Takings!$B:$B,'2008'!$B266,Takings!J:J)</f>
        <v>8</v>
      </c>
      <c r="K266" s="130">
        <f t="shared" si="149"/>
        <v>41</v>
      </c>
      <c r="L266" s="129">
        <f t="shared" si="150"/>
        <v>39.376249999999999</v>
      </c>
      <c r="M266" s="128">
        <f t="shared" si="151"/>
        <v>23.731951219512194</v>
      </c>
      <c r="N266" s="127" t="str">
        <f>IF(VLOOKUP($B266,Takings!$B:$P,13,0)=0,"",VLOOKUP($B266,Takings!$B:$P,13,0))</f>
        <v xml:space="preserve">mulgowie hotel paid back bills </v>
      </c>
      <c r="O266" s="126" t="str">
        <f>IF(VLOOKUP($B266,Takings!$B:$P,14,0)=0,"",VLOOKUP($B266,Takings!$B:$P,14,0))</f>
        <v/>
      </c>
      <c r="P266" s="125" t="str">
        <f>IF(VLOOKUP($B266,Takings!$B:$P,15,0)=0,"",VLOOKUP($B266,Takings!$B:$P,15,0))</f>
        <v/>
      </c>
    </row>
    <row r="267" spans="1:16" ht="27" x14ac:dyDescent="0.35">
      <c r="A267" s="124"/>
      <c r="B267" s="123">
        <v>39719</v>
      </c>
      <c r="C267" s="119">
        <f>SUM(C261:C266)</f>
        <v>4377.21</v>
      </c>
      <c r="D267" s="119">
        <f>VLOOKUP($B267,Takings!$B:$P,3,0)</f>
        <v>3090.48</v>
      </c>
      <c r="E267" s="122">
        <f>SUM(C267:D267)</f>
        <v>7467.6900000000005</v>
      </c>
      <c r="F267" s="118"/>
      <c r="G267" s="121">
        <f>SUM(G261:G266)</f>
        <v>207</v>
      </c>
      <c r="H267" s="118">
        <f>AVERAGE(H261:H266)</f>
        <v>16.567863455988455</v>
      </c>
      <c r="I267" s="119">
        <f>SUM(I261:I266)</f>
        <v>884.77</v>
      </c>
      <c r="J267" s="120">
        <f>SUM(J261:J266)</f>
        <v>25</v>
      </c>
      <c r="K267" s="120">
        <f>SUM(G267,J267)</f>
        <v>232</v>
      </c>
      <c r="L267" s="119">
        <f>AVERAGE(L261:L266)</f>
        <v>35.04470833333334</v>
      </c>
      <c r="M267" s="118">
        <f>AVERAGE(M261:M266)</f>
        <v>18.603142666919222</v>
      </c>
      <c r="N267" s="117" t="str">
        <f>IF(VLOOKUP($B267,Takings!$B:$P,13,0)=0,"",VLOOKUP($B267,Takings!$B:$P,13,0))</f>
        <v>Counting bakery, exchange. Darts, Rsl MS who pay thru till later</v>
      </c>
      <c r="O267" s="116" t="str">
        <f>IF(VLOOKUP($B267,Takings!$B:$P,14,0)=0,"",VLOOKUP($B267,Takings!$B:$P,14,0))</f>
        <v/>
      </c>
      <c r="P267" s="115" t="str">
        <f>IF(VLOOKUP($B267,Takings!$B:$P,15,0)=0,"",VLOOKUP($B267,Takings!$B:$P,15,0))</f>
        <v/>
      </c>
    </row>
    <row r="268" spans="1:16" x14ac:dyDescent="0.35">
      <c r="A268" s="133" t="s">
        <v>255</v>
      </c>
      <c r="B268" s="132">
        <v>39720</v>
      </c>
      <c r="C268" s="129">
        <f>SUMIF(Takings!$B:$B,'2008'!$B268,Takings!C:C)</f>
        <v>623.9</v>
      </c>
      <c r="D268" s="119">
        <f>SUMIF(Takings!$B:$B,'2008'!$B268,Takings!D:D)</f>
        <v>0</v>
      </c>
      <c r="E268" s="119">
        <f>SUMIF(Takings!$B:$B,'2008'!$B268,Takings!E:E)</f>
        <v>0</v>
      </c>
      <c r="F268" s="128">
        <f>SUMIF(Takings!$B:$B,'2008'!$B268,Takings!F:F)</f>
        <v>430.1</v>
      </c>
      <c r="G268" s="131">
        <f>SUMIF(Takings!$B:$B,'2008'!$B268,Takings!G:G)</f>
        <v>34</v>
      </c>
      <c r="H268" s="128">
        <f t="shared" ref="H268:H273" si="152">IFERROR(F268/G268,0)</f>
        <v>12.65</v>
      </c>
      <c r="I268" s="129">
        <f>SUMIF(Takings!$B:$B,'2008'!$B268,Takings!I:I)</f>
        <v>193.8</v>
      </c>
      <c r="J268" s="130">
        <f>SUMIF(Takings!$B:$B,'2008'!$B268,Takings!J:J)</f>
        <v>4</v>
      </c>
      <c r="K268" s="130">
        <f t="shared" ref="K268:K273" si="153">IFERROR(SUM(G268,J268),0)</f>
        <v>38</v>
      </c>
      <c r="L268" s="129">
        <f t="shared" ref="L268:L273" si="154">IFERROR(MEDIAN(I268/J268),0)</f>
        <v>48.45</v>
      </c>
      <c r="M268" s="128">
        <f t="shared" ref="M268:M273" si="155">IFERROR(SUM(F268,I268)/K268,0)</f>
        <v>16.418421052631583</v>
      </c>
      <c r="N268" s="127" t="str">
        <f>IF(VLOOKUP($B268,Takings!$B:$P,13,0)=0,"",VLOOKUP($B268,Takings!$B:$P,13,0))</f>
        <v>Darts not counted</v>
      </c>
      <c r="O268" s="126">
        <f>IF(VLOOKUP($B268,Takings!$B:$P,14,0)=0,"",VLOOKUP($B268,Takings!$B:$P,14,0))</f>
        <v>-0.7</v>
      </c>
      <c r="P268" s="125" t="str">
        <f>IF(VLOOKUP($B268,Takings!$B:$P,15,0)=0,"",VLOOKUP($B268,Takings!$B:$P,15,0))</f>
        <v/>
      </c>
    </row>
    <row r="269" spans="1:16" x14ac:dyDescent="0.35">
      <c r="A269" s="133" t="s">
        <v>255</v>
      </c>
      <c r="B269" s="132">
        <v>39721</v>
      </c>
      <c r="C269" s="129">
        <f>SUMIF(Takings!$B:$B,'2008'!$B269,Takings!C:C)</f>
        <v>577.16</v>
      </c>
      <c r="D269" s="119">
        <f>SUMIF(Takings!$B:$B,'2008'!$B269,Takings!D:D)</f>
        <v>0</v>
      </c>
      <c r="E269" s="119">
        <f>SUMIF(Takings!$B:$B,'2008'!$B269,Takings!E:E)</f>
        <v>0</v>
      </c>
      <c r="F269" s="128">
        <f>SUMIF(Takings!$B:$B,'2008'!$B269,Takings!F:F)</f>
        <v>557.29999999999995</v>
      </c>
      <c r="G269" s="131">
        <f>SUMIF(Takings!$B:$B,'2008'!$B269,Takings!G:G)</f>
        <v>38</v>
      </c>
      <c r="H269" s="128">
        <f t="shared" si="152"/>
        <v>14.665789473684208</v>
      </c>
      <c r="I269" s="129">
        <f>SUMIF(Takings!$B:$B,'2008'!$B269,Takings!I:I)</f>
        <v>19.86</v>
      </c>
      <c r="J269" s="130">
        <f>SUMIF(Takings!$B:$B,'2008'!$B269,Takings!J:J)</f>
        <v>1</v>
      </c>
      <c r="K269" s="130">
        <f t="shared" si="153"/>
        <v>39</v>
      </c>
      <c r="L269" s="129">
        <f t="shared" si="154"/>
        <v>19.86</v>
      </c>
      <c r="M269" s="128">
        <f t="shared" si="155"/>
        <v>14.798974358974359</v>
      </c>
      <c r="N269" s="127" t="str">
        <f>IF(VLOOKUP($B269,Takings!$B:$P,13,0)=0,"",VLOOKUP($B269,Takings!$B:$P,13,0))</f>
        <v/>
      </c>
      <c r="O269" s="126" t="str">
        <f>IF(VLOOKUP($B269,Takings!$B:$P,14,0)=0,"",VLOOKUP($B269,Takings!$B:$P,14,0))</f>
        <v/>
      </c>
      <c r="P269" s="125" t="str">
        <f>IF(VLOOKUP($B269,Takings!$B:$P,15,0)=0,"",VLOOKUP($B269,Takings!$B:$P,15,0))</f>
        <v/>
      </c>
    </row>
    <row r="270" spans="1:16" ht="18" x14ac:dyDescent="0.35">
      <c r="A270" s="133" t="s">
        <v>255</v>
      </c>
      <c r="B270" s="132">
        <v>39722</v>
      </c>
      <c r="C270" s="129">
        <f>SUMIF(Takings!$B:$B,'2008'!$B270,Takings!C:C)</f>
        <v>804.93</v>
      </c>
      <c r="D270" s="119">
        <f>SUMIF(Takings!$B:$B,'2008'!$B270,Takings!D:D)</f>
        <v>0</v>
      </c>
      <c r="E270" s="119">
        <f>SUMIF(Takings!$B:$B,'2008'!$B270,Takings!E:E)</f>
        <v>0</v>
      </c>
      <c r="F270" s="128">
        <f>SUMIF(Takings!$B:$B,'2008'!$B270,Takings!F:F)</f>
        <v>540.75</v>
      </c>
      <c r="G270" s="131">
        <f>SUMIF(Takings!$B:$B,'2008'!$B270,Takings!G:G)</f>
        <v>35</v>
      </c>
      <c r="H270" s="128">
        <f t="shared" si="152"/>
        <v>15.45</v>
      </c>
      <c r="I270" s="129">
        <f>SUMIF(Takings!$B:$B,'2008'!$B270,Takings!I:I)</f>
        <v>264.18</v>
      </c>
      <c r="J270" s="130">
        <f>SUMIF(Takings!$B:$B,'2008'!$B270,Takings!J:J)</f>
        <v>2</v>
      </c>
      <c r="K270" s="130">
        <f t="shared" si="153"/>
        <v>37</v>
      </c>
      <c r="L270" s="129">
        <f t="shared" si="154"/>
        <v>132.09</v>
      </c>
      <c r="M270" s="128">
        <f t="shared" si="155"/>
        <v>21.754864864864867</v>
      </c>
      <c r="N270" s="127" t="str">
        <f>IF(VLOOKUP($B270,Takings!$B:$P,13,0)=0,"",VLOOKUP($B270,Takings!$B:$P,13,0))</f>
        <v>Bakery not counted, service kill of $249.92</v>
      </c>
      <c r="O270" s="126">
        <f>IF(VLOOKUP($B270,Takings!$B:$P,14,0)=0,"",VLOOKUP($B270,Takings!$B:$P,14,0))</f>
        <v>0.65</v>
      </c>
      <c r="P270" s="125" t="str">
        <f>IF(VLOOKUP($B270,Takings!$B:$P,15,0)=0,"",VLOOKUP($B270,Takings!$B:$P,15,0))</f>
        <v/>
      </c>
    </row>
    <row r="271" spans="1:16" x14ac:dyDescent="0.35">
      <c r="A271" s="133" t="s">
        <v>255</v>
      </c>
      <c r="B271" s="132">
        <v>39723</v>
      </c>
      <c r="C271" s="129">
        <f>SUMIF(Takings!$B:$B,'2008'!$B271,Takings!C:C)</f>
        <v>711.11</v>
      </c>
      <c r="D271" s="119">
        <f>SUMIF(Takings!$B:$B,'2008'!$B271,Takings!D:D)</f>
        <v>0</v>
      </c>
      <c r="E271" s="119">
        <f>SUMIF(Takings!$B:$B,'2008'!$B271,Takings!E:E)</f>
        <v>0</v>
      </c>
      <c r="F271" s="128">
        <f>SUMIF(Takings!$B:$B,'2008'!$B271,Takings!F:F)</f>
        <v>619.65</v>
      </c>
      <c r="G271" s="131">
        <f>SUMIF(Takings!$B:$B,'2008'!$B271,Takings!G:G)</f>
        <v>41</v>
      </c>
      <c r="H271" s="128">
        <f t="shared" si="152"/>
        <v>15.113414634146341</v>
      </c>
      <c r="I271" s="129">
        <f>SUMIF(Takings!$B:$B,'2008'!$B271,Takings!I:I)</f>
        <v>91.46</v>
      </c>
      <c r="J271" s="130">
        <f>SUMIF(Takings!$B:$B,'2008'!$B271,Takings!J:J)</f>
        <v>3</v>
      </c>
      <c r="K271" s="130">
        <f t="shared" si="153"/>
        <v>44</v>
      </c>
      <c r="L271" s="129">
        <f t="shared" si="154"/>
        <v>30.486666666666665</v>
      </c>
      <c r="M271" s="128">
        <f t="shared" si="155"/>
        <v>16.161590909090908</v>
      </c>
      <c r="N271" s="127" t="str">
        <f>IF(VLOOKUP($B271,Takings!$B:$P,13,0)=0,"",VLOOKUP($B271,Takings!$B:$P,13,0))</f>
        <v/>
      </c>
      <c r="O271" s="126">
        <f>IF(VLOOKUP($B271,Takings!$B:$P,14,0)=0,"",VLOOKUP($B271,Takings!$B:$P,14,0))</f>
        <v>0.35</v>
      </c>
      <c r="P271" s="125" t="str">
        <f>IF(VLOOKUP($B271,Takings!$B:$P,15,0)=0,"",VLOOKUP($B271,Takings!$B:$P,15,0))</f>
        <v/>
      </c>
    </row>
    <row r="272" spans="1:16" x14ac:dyDescent="0.35">
      <c r="A272" s="133" t="s">
        <v>255</v>
      </c>
      <c r="B272" s="132">
        <v>39724</v>
      </c>
      <c r="C272" s="129">
        <f>SUMIF(Takings!$B:$B,'2008'!$B272,Takings!C:C)</f>
        <v>1147.3599999999999</v>
      </c>
      <c r="D272" s="119">
        <f>SUMIF(Takings!$B:$B,'2008'!$B272,Takings!D:D)</f>
        <v>0</v>
      </c>
      <c r="E272" s="119">
        <f>SUMIF(Takings!$B:$B,'2008'!$B272,Takings!E:E)</f>
        <v>0</v>
      </c>
      <c r="F272" s="128">
        <f>SUMIF(Takings!$B:$B,'2008'!$B272,Takings!F:F)</f>
        <v>800.2</v>
      </c>
      <c r="G272" s="131">
        <f>SUMIF(Takings!$B:$B,'2008'!$B272,Takings!G:G)</f>
        <v>49</v>
      </c>
      <c r="H272" s="128">
        <f t="shared" si="152"/>
        <v>16.33061224489796</v>
      </c>
      <c r="I272" s="129">
        <f>SUMIF(Takings!$B:$B,'2008'!$B272,Takings!I:I)</f>
        <v>347.16</v>
      </c>
      <c r="J272" s="130">
        <f>SUMIF(Takings!$B:$B,'2008'!$B272,Takings!J:J)</f>
        <v>7</v>
      </c>
      <c r="K272" s="130">
        <f t="shared" si="153"/>
        <v>56</v>
      </c>
      <c r="L272" s="129">
        <f t="shared" si="154"/>
        <v>49.594285714285718</v>
      </c>
      <c r="M272" s="128">
        <f t="shared" si="155"/>
        <v>20.488571428571429</v>
      </c>
      <c r="N272" s="127" t="str">
        <f>IF(VLOOKUP($B272,Takings!$B:$P,13,0)=0,"",VLOOKUP($B272,Takings!$B:$P,13,0))</f>
        <v/>
      </c>
      <c r="O272" s="126">
        <f>IF(VLOOKUP($B272,Takings!$B:$P,14,0)=0,"",VLOOKUP($B272,Takings!$B:$P,14,0))</f>
        <v>-0.2</v>
      </c>
      <c r="P272" s="125" t="str">
        <f>IF(VLOOKUP($B272,Takings!$B:$P,15,0)=0,"",VLOOKUP($B272,Takings!$B:$P,15,0))</f>
        <v/>
      </c>
    </row>
    <row r="273" spans="1:16" x14ac:dyDescent="0.35">
      <c r="A273" s="133" t="s">
        <v>255</v>
      </c>
      <c r="B273" s="132">
        <v>39725</v>
      </c>
      <c r="C273" s="129">
        <f>SUMIF(Takings!$B:$B,'2008'!$B273,Takings!C:C)</f>
        <v>1277.96</v>
      </c>
      <c r="D273" s="119">
        <f>SUMIF(Takings!$B:$B,'2008'!$B273,Takings!D:D)</f>
        <v>0</v>
      </c>
      <c r="E273" s="119">
        <f>SUMIF(Takings!$B:$B,'2008'!$B273,Takings!E:E)</f>
        <v>0</v>
      </c>
      <c r="F273" s="128">
        <f>SUMIF(Takings!$B:$B,'2008'!$B273,Takings!F:F)</f>
        <v>1137.75</v>
      </c>
      <c r="G273" s="131">
        <f>SUMIF(Takings!$B:$B,'2008'!$B273,Takings!G:G)</f>
        <v>38</v>
      </c>
      <c r="H273" s="128">
        <f t="shared" si="152"/>
        <v>29.940789473684209</v>
      </c>
      <c r="I273" s="129">
        <f>SUMIF(Takings!$B:$B,'2008'!$B273,Takings!I:I)</f>
        <v>140.21</v>
      </c>
      <c r="J273" s="130">
        <f>SUMIF(Takings!$B:$B,'2008'!$B273,Takings!J:J)</f>
        <v>3</v>
      </c>
      <c r="K273" s="130">
        <f t="shared" si="153"/>
        <v>41</v>
      </c>
      <c r="L273" s="129">
        <f t="shared" si="154"/>
        <v>46.736666666666672</v>
      </c>
      <c r="M273" s="128">
        <f t="shared" si="155"/>
        <v>31.169756097560978</v>
      </c>
      <c r="N273" s="127" t="str">
        <f>IF(VLOOKUP($B273,Takings!$B:$P,13,0)=0,"",VLOOKUP($B273,Takings!$B:$P,13,0))</f>
        <v/>
      </c>
      <c r="O273" s="126" t="str">
        <f>IF(VLOOKUP($B273,Takings!$B:$P,14,0)=0,"",VLOOKUP($B273,Takings!$B:$P,14,0))</f>
        <v/>
      </c>
      <c r="P273" s="125" t="str">
        <f>IF(VLOOKUP($B273,Takings!$B:$P,15,0)=0,"",VLOOKUP($B273,Takings!$B:$P,15,0))</f>
        <v/>
      </c>
    </row>
    <row r="274" spans="1:16" x14ac:dyDescent="0.35">
      <c r="A274" s="124"/>
      <c r="B274" s="123">
        <v>39726</v>
      </c>
      <c r="C274" s="119">
        <f>SUM(C268:C273)</f>
        <v>5142.42</v>
      </c>
      <c r="D274" s="119">
        <f>VLOOKUP($B274,Takings!$B:$P,3,0)</f>
        <v>1987.58</v>
      </c>
      <c r="E274" s="122">
        <f>SUM(C274:D274)</f>
        <v>7130</v>
      </c>
      <c r="F274" s="118"/>
      <c r="G274" s="121">
        <f>SUM(G268:G273)</f>
        <v>235</v>
      </c>
      <c r="H274" s="118">
        <f>AVERAGE(H268:H273)</f>
        <v>17.35843430440212</v>
      </c>
      <c r="I274" s="119">
        <f>SUM(I268:I273)</f>
        <v>1056.67</v>
      </c>
      <c r="J274" s="120">
        <f>SUM(J268:J273)</f>
        <v>20</v>
      </c>
      <c r="K274" s="120">
        <f>SUM(G274,J274)</f>
        <v>255</v>
      </c>
      <c r="L274" s="119">
        <f>AVERAGE(L268:L273)</f>
        <v>54.536269841269842</v>
      </c>
      <c r="M274" s="118">
        <f>AVERAGE(M268:M273)</f>
        <v>20.132029785282352</v>
      </c>
      <c r="N274" s="117" t="str">
        <f>IF(VLOOKUP($B274,Takings!$B:$P,13,0)=0,"",VLOOKUP($B274,Takings!$B:$P,13,0))</f>
        <v/>
      </c>
      <c r="O274" s="116" t="str">
        <f>IF(VLOOKUP($B274,Takings!$B:$P,14,0)=0,"",VLOOKUP($B274,Takings!$B:$P,14,0))</f>
        <v/>
      </c>
      <c r="P274" s="115" t="str">
        <f>IF(VLOOKUP($B274,Takings!$B:$P,15,0)=0,"",VLOOKUP($B274,Takings!$B:$P,15,0))</f>
        <v/>
      </c>
    </row>
    <row r="275" spans="1:16" x14ac:dyDescent="0.35">
      <c r="A275" s="133" t="s">
        <v>259</v>
      </c>
      <c r="B275" s="132">
        <v>39727</v>
      </c>
      <c r="C275" s="129">
        <f>SUMIF(Takings!$B:$B,'2008'!$B275,Takings!C:C)</f>
        <v>513.12</v>
      </c>
      <c r="D275" s="119">
        <f>SUMIF(Takings!$B:$B,'2008'!$B275,Takings!D:D)</f>
        <v>0</v>
      </c>
      <c r="E275" s="119">
        <f>SUMIF(Takings!$B:$B,'2008'!$B275,Takings!E:E)</f>
        <v>0</v>
      </c>
      <c r="F275" s="128">
        <f>SUMIF(Takings!$B:$B,'2008'!$B275,Takings!F:F)</f>
        <v>422.35</v>
      </c>
      <c r="G275" s="131">
        <f>SUMIF(Takings!$B:$B,'2008'!$B275,Takings!G:G)</f>
        <v>32</v>
      </c>
      <c r="H275" s="128">
        <f t="shared" ref="H275:H280" si="156">IFERROR(F275/G275,0)</f>
        <v>13.198437500000001</v>
      </c>
      <c r="I275" s="129">
        <f>SUMIF(Takings!$B:$B,'2008'!$B275,Takings!I:I)</f>
        <v>90.77</v>
      </c>
      <c r="J275" s="130">
        <f>SUMIF(Takings!$B:$B,'2008'!$B275,Takings!J:J)</f>
        <v>3</v>
      </c>
      <c r="K275" s="130">
        <f t="shared" ref="K275:K280" si="157">IFERROR(SUM(G275,J275),0)</f>
        <v>35</v>
      </c>
      <c r="L275" s="129">
        <f t="shared" ref="L275:L280" si="158">IFERROR(MEDIAN(I275/J275),0)</f>
        <v>30.256666666666664</v>
      </c>
      <c r="M275" s="128">
        <f t="shared" ref="M275:M280" si="159">IFERROR(SUM(F275,I275)/K275,0)</f>
        <v>14.660571428571428</v>
      </c>
      <c r="N275" s="127" t="str">
        <f>IF(VLOOKUP($B275,Takings!$B:$P,13,0)=0,"",VLOOKUP($B275,Takings!$B:$P,13,0))</f>
        <v/>
      </c>
      <c r="O275" s="126">
        <f>IF(VLOOKUP($B275,Takings!$B:$P,14,0)=0,"",VLOOKUP($B275,Takings!$B:$P,14,0))</f>
        <v>0.1</v>
      </c>
      <c r="P275" s="125" t="str">
        <f>IF(VLOOKUP($B275,Takings!$B:$P,15,0)=0,"",VLOOKUP($B275,Takings!$B:$P,15,0))</f>
        <v/>
      </c>
    </row>
    <row r="276" spans="1:16" x14ac:dyDescent="0.35">
      <c r="A276" s="133" t="s">
        <v>259</v>
      </c>
      <c r="B276" s="132">
        <v>39728</v>
      </c>
      <c r="C276" s="129">
        <f>SUMIF(Takings!$B:$B,'2008'!$B276,Takings!C:C)</f>
        <v>1064.8900000000001</v>
      </c>
      <c r="D276" s="119">
        <f>SUMIF(Takings!$B:$B,'2008'!$B276,Takings!D:D)</f>
        <v>0</v>
      </c>
      <c r="E276" s="119">
        <f>SUMIF(Takings!$B:$B,'2008'!$B276,Takings!E:E)</f>
        <v>0</v>
      </c>
      <c r="F276" s="128">
        <f>SUMIF(Takings!$B:$B,'2008'!$B276,Takings!F:F)</f>
        <v>563.65</v>
      </c>
      <c r="G276" s="131">
        <f>SUMIF(Takings!$B:$B,'2008'!$B276,Takings!G:G)</f>
        <v>32</v>
      </c>
      <c r="H276" s="128">
        <f t="shared" si="156"/>
        <v>17.614062499999999</v>
      </c>
      <c r="I276" s="129">
        <f>SUMIF(Takings!$B:$B,'2008'!$B276,Takings!I:I)</f>
        <v>501.24</v>
      </c>
      <c r="J276" s="130">
        <f>SUMIF(Takings!$B:$B,'2008'!$B276,Takings!J:J)</f>
        <v>6</v>
      </c>
      <c r="K276" s="130">
        <f t="shared" si="157"/>
        <v>38</v>
      </c>
      <c r="L276" s="129">
        <f t="shared" si="158"/>
        <v>83.54</v>
      </c>
      <c r="M276" s="128">
        <f t="shared" si="159"/>
        <v>28.023421052631576</v>
      </c>
      <c r="N276" s="127" t="str">
        <f>IF(VLOOKUP($B276,Takings!$B:$P,13,0)=0,"",VLOOKUP($B276,Takings!$B:$P,13,0))</f>
        <v/>
      </c>
      <c r="O276" s="126">
        <f>IF(VLOOKUP($B276,Takings!$B:$P,14,0)=0,"",VLOOKUP($B276,Takings!$B:$P,14,0))</f>
        <v>0.35</v>
      </c>
      <c r="P276" s="125" t="str">
        <f>IF(VLOOKUP($B276,Takings!$B:$P,15,0)=0,"",VLOOKUP($B276,Takings!$B:$P,15,0))</f>
        <v/>
      </c>
    </row>
    <row r="277" spans="1:16" x14ac:dyDescent="0.35">
      <c r="A277" s="133" t="s">
        <v>259</v>
      </c>
      <c r="B277" s="132">
        <v>39729</v>
      </c>
      <c r="C277" s="129">
        <f>SUMIF(Takings!$B:$B,'2008'!$B277,Takings!C:C)</f>
        <v>728.44</v>
      </c>
      <c r="D277" s="119">
        <f>SUMIF(Takings!$B:$B,'2008'!$B277,Takings!D:D)</f>
        <v>0</v>
      </c>
      <c r="E277" s="119">
        <f>SUMIF(Takings!$B:$B,'2008'!$B277,Takings!E:E)</f>
        <v>0</v>
      </c>
      <c r="F277" s="128">
        <f>SUMIF(Takings!$B:$B,'2008'!$B277,Takings!F:F)</f>
        <v>546</v>
      </c>
      <c r="G277" s="131">
        <f>SUMIF(Takings!$B:$B,'2008'!$B277,Takings!G:G)</f>
        <v>42</v>
      </c>
      <c r="H277" s="128">
        <f t="shared" si="156"/>
        <v>13</v>
      </c>
      <c r="I277" s="129">
        <f>SUMIF(Takings!$B:$B,'2008'!$B277,Takings!I:I)</f>
        <v>182.44</v>
      </c>
      <c r="J277" s="130">
        <f>SUMIF(Takings!$B:$B,'2008'!$B277,Takings!J:J)</f>
        <v>9</v>
      </c>
      <c r="K277" s="130">
        <f t="shared" si="157"/>
        <v>51</v>
      </c>
      <c r="L277" s="129">
        <f t="shared" si="158"/>
        <v>20.271111111111111</v>
      </c>
      <c r="M277" s="128">
        <f t="shared" si="159"/>
        <v>14.283137254901963</v>
      </c>
      <c r="N277" s="127" t="str">
        <f>IF(VLOOKUP($B277,Takings!$B:$P,13,0)=0,"",VLOOKUP($B277,Takings!$B:$P,13,0))</f>
        <v/>
      </c>
      <c r="O277" s="126">
        <f>IF(VLOOKUP($B277,Takings!$B:$P,14,0)=0,"",VLOOKUP($B277,Takings!$B:$P,14,0))</f>
        <v>0.3</v>
      </c>
      <c r="P277" s="125" t="str">
        <f>IF(VLOOKUP($B277,Takings!$B:$P,15,0)=0,"",VLOOKUP($B277,Takings!$B:$P,15,0))</f>
        <v/>
      </c>
    </row>
    <row r="278" spans="1:16" x14ac:dyDescent="0.35">
      <c r="A278" s="133" t="s">
        <v>259</v>
      </c>
      <c r="B278" s="132">
        <v>39730</v>
      </c>
      <c r="C278" s="129">
        <f>SUMIF(Takings!$B:$B,'2008'!$B278,Takings!C:C)</f>
        <v>811.4</v>
      </c>
      <c r="D278" s="119">
        <f>SUMIF(Takings!$B:$B,'2008'!$B278,Takings!D:D)</f>
        <v>0</v>
      </c>
      <c r="E278" s="119">
        <f>SUMIF(Takings!$B:$B,'2008'!$B278,Takings!E:E)</f>
        <v>0</v>
      </c>
      <c r="F278" s="128">
        <f>SUMIF(Takings!$B:$B,'2008'!$B278,Takings!F:F)</f>
        <v>709.15</v>
      </c>
      <c r="G278" s="131">
        <f>SUMIF(Takings!$B:$B,'2008'!$B278,Takings!G:G)</f>
        <v>42</v>
      </c>
      <c r="H278" s="128">
        <f t="shared" si="156"/>
        <v>16.884523809523809</v>
      </c>
      <c r="I278" s="129">
        <f>SUMIF(Takings!$B:$B,'2008'!$B278,Takings!I:I)</f>
        <v>102.25</v>
      </c>
      <c r="J278" s="130">
        <f>SUMIF(Takings!$B:$B,'2008'!$B278,Takings!J:J)</f>
        <v>2</v>
      </c>
      <c r="K278" s="130">
        <f t="shared" si="157"/>
        <v>44</v>
      </c>
      <c r="L278" s="129">
        <f t="shared" si="158"/>
        <v>51.125</v>
      </c>
      <c r="M278" s="128">
        <f t="shared" si="159"/>
        <v>18.440909090909091</v>
      </c>
      <c r="N278" s="127" t="str">
        <f>IF(VLOOKUP($B278,Takings!$B:$P,13,0)=0,"",VLOOKUP($B278,Takings!$B:$P,13,0))</f>
        <v/>
      </c>
      <c r="O278" s="126" t="str">
        <f>IF(VLOOKUP($B278,Takings!$B:$P,14,0)=0,"",VLOOKUP($B278,Takings!$B:$P,14,0))</f>
        <v/>
      </c>
      <c r="P278" s="125" t="str">
        <f>IF(VLOOKUP($B278,Takings!$B:$P,15,0)=0,"",VLOOKUP($B278,Takings!$B:$P,15,0))</f>
        <v/>
      </c>
    </row>
    <row r="279" spans="1:16" x14ac:dyDescent="0.35">
      <c r="A279" s="133" t="s">
        <v>259</v>
      </c>
      <c r="B279" s="132">
        <v>39731</v>
      </c>
      <c r="C279" s="129">
        <f>SUMIF(Takings!$B:$B,'2008'!$B279,Takings!C:C)</f>
        <v>1395.71</v>
      </c>
      <c r="D279" s="119">
        <f>SUMIF(Takings!$B:$B,'2008'!$B279,Takings!D:D)</f>
        <v>0</v>
      </c>
      <c r="E279" s="119">
        <f>SUMIF(Takings!$B:$B,'2008'!$B279,Takings!E:E)</f>
        <v>0</v>
      </c>
      <c r="F279" s="128">
        <f>SUMIF(Takings!$B:$B,'2008'!$B279,Takings!F:F)</f>
        <v>1130.4000000000001</v>
      </c>
      <c r="G279" s="131">
        <f>SUMIF(Takings!$B:$B,'2008'!$B279,Takings!G:G)</f>
        <v>57</v>
      </c>
      <c r="H279" s="128">
        <f t="shared" si="156"/>
        <v>19.831578947368424</v>
      </c>
      <c r="I279" s="129">
        <f>SUMIF(Takings!$B:$B,'2008'!$B279,Takings!I:I)</f>
        <v>265.31</v>
      </c>
      <c r="J279" s="130">
        <f>SUMIF(Takings!$B:$B,'2008'!$B279,Takings!J:J)</f>
        <v>3</v>
      </c>
      <c r="K279" s="130">
        <f t="shared" si="157"/>
        <v>60</v>
      </c>
      <c r="L279" s="129">
        <f t="shared" si="158"/>
        <v>88.436666666666667</v>
      </c>
      <c r="M279" s="128">
        <f t="shared" si="159"/>
        <v>23.261833333333335</v>
      </c>
      <c r="N279" s="127" t="str">
        <f>IF(VLOOKUP($B279,Takings!$B:$P,13,0)=0,"",VLOOKUP($B279,Takings!$B:$P,13,0))</f>
        <v/>
      </c>
      <c r="O279" s="126" t="str">
        <f>IF(VLOOKUP($B279,Takings!$B:$P,14,0)=0,"",VLOOKUP($B279,Takings!$B:$P,14,0))</f>
        <v/>
      </c>
      <c r="P279" s="125" t="str">
        <f>IF(VLOOKUP($B279,Takings!$B:$P,15,0)=0,"",VLOOKUP($B279,Takings!$B:$P,15,0))</f>
        <v/>
      </c>
    </row>
    <row r="280" spans="1:16" x14ac:dyDescent="0.35">
      <c r="A280" s="133" t="s">
        <v>259</v>
      </c>
      <c r="B280" s="132">
        <v>39732</v>
      </c>
      <c r="C280" s="129">
        <f>SUMIF(Takings!$B:$B,'2008'!$B280,Takings!C:C)</f>
        <v>1158.17</v>
      </c>
      <c r="D280" s="119">
        <f>SUMIF(Takings!$B:$B,'2008'!$B280,Takings!D:D)</f>
        <v>0</v>
      </c>
      <c r="E280" s="119">
        <f>SUMIF(Takings!$B:$B,'2008'!$B280,Takings!E:E)</f>
        <v>0</v>
      </c>
      <c r="F280" s="128">
        <f>SUMIF(Takings!$B:$B,'2008'!$B280,Takings!F:F)</f>
        <v>846.65</v>
      </c>
      <c r="G280" s="131">
        <f>SUMIF(Takings!$B:$B,'2008'!$B280,Takings!G:G)</f>
        <v>39</v>
      </c>
      <c r="H280" s="128">
        <f t="shared" si="156"/>
        <v>21.708974358974359</v>
      </c>
      <c r="I280" s="129">
        <f>SUMIF(Takings!$B:$B,'2008'!$B280,Takings!I:I)</f>
        <v>311.52</v>
      </c>
      <c r="J280" s="130">
        <f>SUMIF(Takings!$B:$B,'2008'!$B280,Takings!J:J)</f>
        <v>4</v>
      </c>
      <c r="K280" s="130">
        <f t="shared" si="157"/>
        <v>43</v>
      </c>
      <c r="L280" s="129">
        <f t="shared" si="158"/>
        <v>77.88</v>
      </c>
      <c r="M280" s="128">
        <f t="shared" si="159"/>
        <v>26.934186046511631</v>
      </c>
      <c r="N280" s="127" t="str">
        <f>IF(VLOOKUP($B280,Takings!$B:$P,13,0)=0,"",VLOOKUP($B280,Takings!$B:$P,13,0))</f>
        <v/>
      </c>
      <c r="O280" s="126" t="str">
        <f>IF(VLOOKUP($B280,Takings!$B:$P,14,0)=0,"",VLOOKUP($B280,Takings!$B:$P,14,0))</f>
        <v/>
      </c>
      <c r="P280" s="125" t="str">
        <f>IF(VLOOKUP($B280,Takings!$B:$P,15,0)=0,"",VLOOKUP($B280,Takings!$B:$P,15,0))</f>
        <v/>
      </c>
    </row>
    <row r="281" spans="1:16" x14ac:dyDescent="0.35">
      <c r="A281" s="124"/>
      <c r="B281" s="123">
        <v>39733</v>
      </c>
      <c r="C281" s="119">
        <f>SUM(C275:C280)</f>
        <v>5671.7300000000005</v>
      </c>
      <c r="D281" s="119">
        <f>VLOOKUP($B281,Takings!$B:$P,3,0)</f>
        <v>2898.79</v>
      </c>
      <c r="E281" s="122">
        <f>SUM(C281:D281)</f>
        <v>8570.52</v>
      </c>
      <c r="F281" s="118"/>
      <c r="G281" s="121">
        <f>SUM(G275:G280)</f>
        <v>244</v>
      </c>
      <c r="H281" s="118">
        <f>AVERAGE(H275:H280)</f>
        <v>17.039596185977768</v>
      </c>
      <c r="I281" s="119">
        <f>SUM(I275:I280)</f>
        <v>1453.53</v>
      </c>
      <c r="J281" s="120">
        <f>SUM(J275:J280)</f>
        <v>27</v>
      </c>
      <c r="K281" s="120">
        <f>SUM(G281,J281)</f>
        <v>271</v>
      </c>
      <c r="L281" s="119">
        <f>AVERAGE(L275:L280)</f>
        <v>58.584907407407407</v>
      </c>
      <c r="M281" s="118">
        <f>AVERAGE(M275:M280)</f>
        <v>20.934009701143168</v>
      </c>
      <c r="N281" s="117" t="str">
        <f>IF(VLOOKUP($B281,Takings!$B:$P,13,0)=0,"",VLOOKUP($B281,Takings!$B:$P,13,0))</f>
        <v/>
      </c>
      <c r="O281" s="116" t="str">
        <f>IF(VLOOKUP($B281,Takings!$B:$P,14,0)=0,"",VLOOKUP($B281,Takings!$B:$P,14,0))</f>
        <v/>
      </c>
      <c r="P281" s="115" t="str">
        <f>IF(VLOOKUP($B281,Takings!$B:$P,15,0)=0,"",VLOOKUP($B281,Takings!$B:$P,15,0))</f>
        <v/>
      </c>
    </row>
    <row r="282" spans="1:16" ht="27" x14ac:dyDescent="0.35">
      <c r="A282" s="133" t="s">
        <v>261</v>
      </c>
      <c r="B282" s="132">
        <v>39734</v>
      </c>
      <c r="C282" s="129">
        <f>SUMIF(Takings!$B:$B,'2008'!$B282,Takings!C:C)</f>
        <v>515.54</v>
      </c>
      <c r="D282" s="119">
        <f>SUMIF(Takings!$B:$B,'2008'!$B282,Takings!D:D)</f>
        <v>0</v>
      </c>
      <c r="E282" s="119">
        <f>SUMIF(Takings!$B:$B,'2008'!$B282,Takings!E:E)</f>
        <v>0</v>
      </c>
      <c r="F282" s="128">
        <f>SUMIF(Takings!$B:$B,'2008'!$B282,Takings!F:F)</f>
        <v>277.75</v>
      </c>
      <c r="G282" s="131">
        <f>SUMIF(Takings!$B:$B,'2008'!$B282,Takings!G:G)</f>
        <v>28</v>
      </c>
      <c r="H282" s="128">
        <f t="shared" ref="H282:H287" si="160">IFERROR(F282/G282,0)</f>
        <v>9.9196428571428577</v>
      </c>
      <c r="I282" s="129">
        <f>SUMIF(Takings!$B:$B,'2008'!$B282,Takings!I:I)</f>
        <v>237.79</v>
      </c>
      <c r="J282" s="130">
        <f>SUMIF(Takings!$B:$B,'2008'!$B282,Takings!J:J)</f>
        <v>6</v>
      </c>
      <c r="K282" s="130">
        <f t="shared" ref="K282:K287" si="161">IFERROR(SUM(G282,J282),0)</f>
        <v>34</v>
      </c>
      <c r="L282" s="129">
        <f t="shared" ref="L282:L287" si="162">IFERROR(MEDIAN(I282/J282),0)</f>
        <v>39.631666666666668</v>
      </c>
      <c r="M282" s="128">
        <f t="shared" ref="M282:M287" si="163">IFERROR(SUM(F282,I282)/K282,0)</f>
        <v>15.162941176470587</v>
      </c>
      <c r="N282" s="127" t="str">
        <f>IF(VLOOKUP($B282,Takings!$B:$P,13,0)=0,"",VLOOKUP($B282,Takings!$B:$P,13,0))</f>
        <v xml:space="preserve">Minus Exchange 597.35, Bakery 764.66 and RSL 117.72 </v>
      </c>
      <c r="O282" s="126">
        <f>IF(VLOOKUP($B282,Takings!$B:$P,14,0)=0,"",VLOOKUP($B282,Takings!$B:$P,14,0))</f>
        <v>-0.05</v>
      </c>
      <c r="P282" s="125" t="str">
        <f>IF(VLOOKUP($B282,Takings!$B:$P,15,0)=0,"",VLOOKUP($B282,Takings!$B:$P,15,0))</f>
        <v/>
      </c>
    </row>
    <row r="283" spans="1:16" x14ac:dyDescent="0.35">
      <c r="A283" s="133" t="s">
        <v>261</v>
      </c>
      <c r="B283" s="132">
        <v>39735</v>
      </c>
      <c r="C283" s="129">
        <f>SUMIF(Takings!$B:$B,'2008'!$B283,Takings!C:C)</f>
        <v>399.86</v>
      </c>
      <c r="D283" s="119">
        <f>SUMIF(Takings!$B:$B,'2008'!$B283,Takings!D:D)</f>
        <v>0</v>
      </c>
      <c r="E283" s="119">
        <f>SUMIF(Takings!$B:$B,'2008'!$B283,Takings!E:E)</f>
        <v>0</v>
      </c>
      <c r="F283" s="128">
        <f>SUMIF(Takings!$B:$B,'2008'!$B283,Takings!F:F)</f>
        <v>376.75</v>
      </c>
      <c r="G283" s="131">
        <f>SUMIF(Takings!$B:$B,'2008'!$B283,Takings!G:G)</f>
        <v>30</v>
      </c>
      <c r="H283" s="128">
        <f t="shared" si="160"/>
        <v>12.558333333333334</v>
      </c>
      <c r="I283" s="129">
        <f>SUMIF(Takings!$B:$B,'2008'!$B283,Takings!I:I)</f>
        <v>23.11</v>
      </c>
      <c r="J283" s="130">
        <f>SUMIF(Takings!$B:$B,'2008'!$B283,Takings!J:J)</f>
        <v>1</v>
      </c>
      <c r="K283" s="130">
        <f t="shared" si="161"/>
        <v>31</v>
      </c>
      <c r="L283" s="129">
        <f t="shared" si="162"/>
        <v>23.11</v>
      </c>
      <c r="M283" s="128">
        <f t="shared" si="163"/>
        <v>12.898709677419355</v>
      </c>
      <c r="N283" s="127" t="str">
        <f>IF(VLOOKUP($B283,Takings!$B:$P,13,0)=0,"",VLOOKUP($B283,Takings!$B:$P,13,0))</f>
        <v/>
      </c>
      <c r="O283" s="126">
        <f>IF(VLOOKUP($B283,Takings!$B:$P,14,0)=0,"",VLOOKUP($B283,Takings!$B:$P,14,0))</f>
        <v>0.05</v>
      </c>
      <c r="P283" s="125" t="str">
        <f>IF(VLOOKUP($B283,Takings!$B:$P,15,0)=0,"",VLOOKUP($B283,Takings!$B:$P,15,0))</f>
        <v/>
      </c>
    </row>
    <row r="284" spans="1:16" x14ac:dyDescent="0.35">
      <c r="A284" s="133" t="s">
        <v>261</v>
      </c>
      <c r="B284" s="132">
        <v>39736</v>
      </c>
      <c r="C284" s="129">
        <f>SUMIF(Takings!$B:$B,'2008'!$B284,Takings!C:C)</f>
        <v>587.89</v>
      </c>
      <c r="D284" s="119">
        <f>SUMIF(Takings!$B:$B,'2008'!$B284,Takings!D:D)</f>
        <v>0</v>
      </c>
      <c r="E284" s="119">
        <f>SUMIF(Takings!$B:$B,'2008'!$B284,Takings!E:E)</f>
        <v>0</v>
      </c>
      <c r="F284" s="128">
        <f>SUMIF(Takings!$B:$B,'2008'!$B284,Takings!F:F)</f>
        <v>511.25</v>
      </c>
      <c r="G284" s="131">
        <f>SUMIF(Takings!$B:$B,'2008'!$B284,Takings!G:G)</f>
        <v>37</v>
      </c>
      <c r="H284" s="128">
        <f t="shared" si="160"/>
        <v>13.817567567567568</v>
      </c>
      <c r="I284" s="129">
        <f>SUMIF(Takings!$B:$B,'2008'!$B284,Takings!I:I)</f>
        <v>86.64</v>
      </c>
      <c r="J284" s="130">
        <f>SUMIF(Takings!$B:$B,'2008'!$B284,Takings!J:J)</f>
        <v>3</v>
      </c>
      <c r="K284" s="130">
        <f t="shared" si="161"/>
        <v>40</v>
      </c>
      <c r="L284" s="129">
        <f t="shared" si="162"/>
        <v>28.88</v>
      </c>
      <c r="M284" s="128">
        <f t="shared" si="163"/>
        <v>14.94725</v>
      </c>
      <c r="N284" s="127" t="str">
        <f>IF(VLOOKUP($B284,Takings!$B:$P,13,0)=0,"",VLOOKUP($B284,Takings!$B:$P,13,0))</f>
        <v xml:space="preserve">    </v>
      </c>
      <c r="O284" s="126" t="str">
        <f>IF(VLOOKUP($B284,Takings!$B:$P,14,0)=0,"",VLOOKUP($B284,Takings!$B:$P,14,0))</f>
        <v/>
      </c>
      <c r="P284" s="125" t="str">
        <f>IF(VLOOKUP($B284,Takings!$B:$P,15,0)=0,"",VLOOKUP($B284,Takings!$B:$P,15,0))</f>
        <v/>
      </c>
    </row>
    <row r="285" spans="1:16" x14ac:dyDescent="0.35">
      <c r="A285" s="133" t="s">
        <v>261</v>
      </c>
      <c r="B285" s="132">
        <v>39737</v>
      </c>
      <c r="C285" s="129">
        <f>SUMIF(Takings!$B:$B,'2008'!$B285,Takings!C:C)</f>
        <v>828.85</v>
      </c>
      <c r="D285" s="119">
        <f>SUMIF(Takings!$B:$B,'2008'!$B285,Takings!D:D)</f>
        <v>0</v>
      </c>
      <c r="E285" s="119">
        <f>SUMIF(Takings!$B:$B,'2008'!$B285,Takings!E:E)</f>
        <v>0</v>
      </c>
      <c r="F285" s="128">
        <f>SUMIF(Takings!$B:$B,'2008'!$B285,Takings!F:F)</f>
        <v>616.54999999999995</v>
      </c>
      <c r="G285" s="131">
        <f>SUMIF(Takings!$B:$B,'2008'!$B285,Takings!G:G)</f>
        <v>40</v>
      </c>
      <c r="H285" s="128">
        <f t="shared" si="160"/>
        <v>15.413749999999999</v>
      </c>
      <c r="I285" s="129">
        <f>SUMIF(Takings!$B:$B,'2008'!$B285,Takings!I:I)</f>
        <v>212.3</v>
      </c>
      <c r="J285" s="130">
        <f>SUMIF(Takings!$B:$B,'2008'!$B285,Takings!J:J)</f>
        <v>6</v>
      </c>
      <c r="K285" s="130">
        <f t="shared" si="161"/>
        <v>46</v>
      </c>
      <c r="L285" s="129">
        <f t="shared" si="162"/>
        <v>35.383333333333333</v>
      </c>
      <c r="M285" s="128">
        <f t="shared" si="163"/>
        <v>18.018478260869564</v>
      </c>
      <c r="N285" s="127" t="str">
        <f>IF(VLOOKUP($B285,Takings!$B:$P,13,0)=0,"",VLOOKUP($B285,Takings!$B:$P,13,0))</f>
        <v/>
      </c>
      <c r="O285" s="126" t="str">
        <f>IF(VLOOKUP($B285,Takings!$B:$P,14,0)=0,"",VLOOKUP($B285,Takings!$B:$P,14,0))</f>
        <v/>
      </c>
      <c r="P285" s="125" t="str">
        <f>IF(VLOOKUP($B285,Takings!$B:$P,15,0)=0,"",VLOOKUP($B285,Takings!$B:$P,15,0))</f>
        <v/>
      </c>
    </row>
    <row r="286" spans="1:16" x14ac:dyDescent="0.35">
      <c r="A286" s="133" t="s">
        <v>261</v>
      </c>
      <c r="B286" s="132">
        <v>39738</v>
      </c>
      <c r="C286" s="129">
        <f>SUMIF(Takings!$B:$B,'2008'!$B286,Takings!C:C)</f>
        <v>1074.4100000000001</v>
      </c>
      <c r="D286" s="119">
        <f>SUMIF(Takings!$B:$B,'2008'!$B286,Takings!D:D)</f>
        <v>0</v>
      </c>
      <c r="E286" s="119">
        <f>SUMIF(Takings!$B:$B,'2008'!$B286,Takings!E:E)</f>
        <v>0</v>
      </c>
      <c r="F286" s="128">
        <f>SUMIF(Takings!$B:$B,'2008'!$B286,Takings!F:F)</f>
        <v>862.92</v>
      </c>
      <c r="G286" s="131">
        <f>SUMIF(Takings!$B:$B,'2008'!$B286,Takings!G:G)</f>
        <v>58</v>
      </c>
      <c r="H286" s="128">
        <f t="shared" si="160"/>
        <v>14.877931034482758</v>
      </c>
      <c r="I286" s="129">
        <f>SUMIF(Takings!$B:$B,'2008'!$B286,Takings!I:I)</f>
        <v>211.49</v>
      </c>
      <c r="J286" s="130">
        <f>SUMIF(Takings!$B:$B,'2008'!$B286,Takings!J:J)</f>
        <v>3</v>
      </c>
      <c r="K286" s="130">
        <f t="shared" si="161"/>
        <v>61</v>
      </c>
      <c r="L286" s="129">
        <f t="shared" si="162"/>
        <v>70.49666666666667</v>
      </c>
      <c r="M286" s="128">
        <f t="shared" si="163"/>
        <v>17.613278688524588</v>
      </c>
      <c r="N286" s="127" t="str">
        <f>IF(VLOOKUP($B286,Takings!$B:$P,13,0)=0,"",VLOOKUP($B286,Takings!$B:$P,13,0))</f>
        <v/>
      </c>
      <c r="O286" s="126" t="str">
        <f>IF(VLOOKUP($B286,Takings!$B:$P,14,0)=0,"",VLOOKUP($B286,Takings!$B:$P,14,0))</f>
        <v/>
      </c>
      <c r="P286" s="125" t="str">
        <f>IF(VLOOKUP($B286,Takings!$B:$P,15,0)=0,"",VLOOKUP($B286,Takings!$B:$P,15,0))</f>
        <v/>
      </c>
    </row>
    <row r="287" spans="1:16" x14ac:dyDescent="0.35">
      <c r="A287" s="133" t="s">
        <v>261</v>
      </c>
      <c r="B287" s="132">
        <v>39739</v>
      </c>
      <c r="C287" s="129">
        <f>SUMIF(Takings!$B:$B,'2008'!$B287,Takings!C:C)</f>
        <v>912.28</v>
      </c>
      <c r="D287" s="119">
        <f>SUMIF(Takings!$B:$B,'2008'!$B287,Takings!D:D)</f>
        <v>0</v>
      </c>
      <c r="E287" s="119">
        <f>SUMIF(Takings!$B:$B,'2008'!$B287,Takings!E:E)</f>
        <v>0</v>
      </c>
      <c r="F287" s="128">
        <f>SUMIF(Takings!$B:$B,'2008'!$B287,Takings!F:F)</f>
        <v>748.25</v>
      </c>
      <c r="G287" s="131">
        <f>SUMIF(Takings!$B:$B,'2008'!$B287,Takings!G:G)</f>
        <v>35</v>
      </c>
      <c r="H287" s="128">
        <f t="shared" si="160"/>
        <v>21.37857142857143</v>
      </c>
      <c r="I287" s="129">
        <f>SUMIF(Takings!$B:$B,'2008'!$B287,Takings!I:I)</f>
        <v>164.03</v>
      </c>
      <c r="J287" s="130">
        <f>SUMIF(Takings!$B:$B,'2008'!$B287,Takings!J:J)</f>
        <v>4</v>
      </c>
      <c r="K287" s="130">
        <f t="shared" si="161"/>
        <v>39</v>
      </c>
      <c r="L287" s="129">
        <f t="shared" si="162"/>
        <v>41.0075</v>
      </c>
      <c r="M287" s="128">
        <f t="shared" si="163"/>
        <v>23.391794871794872</v>
      </c>
      <c r="N287" s="127" t="str">
        <f>IF(VLOOKUP($B287,Takings!$B:$P,13,0)=0,"",VLOOKUP($B287,Takings!$B:$P,13,0))</f>
        <v/>
      </c>
      <c r="O287" s="126" t="str">
        <f>IF(VLOOKUP($B287,Takings!$B:$P,14,0)=0,"",VLOOKUP($B287,Takings!$B:$P,14,0))</f>
        <v/>
      </c>
      <c r="P287" s="125" t="str">
        <f>IF(VLOOKUP($B287,Takings!$B:$P,15,0)=0,"",VLOOKUP($B287,Takings!$B:$P,15,0))</f>
        <v/>
      </c>
    </row>
    <row r="288" spans="1:16" x14ac:dyDescent="0.35">
      <c r="A288" s="124"/>
      <c r="B288" s="123">
        <v>39740</v>
      </c>
      <c r="C288" s="119">
        <f>SUM(C282:C287)</f>
        <v>4318.83</v>
      </c>
      <c r="D288" s="119">
        <f>VLOOKUP($B288,Takings!$B:$P,3,0)</f>
        <v>2271.09</v>
      </c>
      <c r="E288" s="122">
        <f>SUM(C288:D288)</f>
        <v>6589.92</v>
      </c>
      <c r="F288" s="118"/>
      <c r="G288" s="121">
        <f>SUM(G282:G287)</f>
        <v>228</v>
      </c>
      <c r="H288" s="118">
        <f>AVERAGE(H282:H287)</f>
        <v>14.660966036849659</v>
      </c>
      <c r="I288" s="119">
        <f>SUM(I282:I287)</f>
        <v>935.3599999999999</v>
      </c>
      <c r="J288" s="120">
        <f>SUM(J282:J287)</f>
        <v>23</v>
      </c>
      <c r="K288" s="120">
        <f>SUM(G288,J288)</f>
        <v>251</v>
      </c>
      <c r="L288" s="119">
        <f>AVERAGE(L282:L287)</f>
        <v>39.751527777777774</v>
      </c>
      <c r="M288" s="118">
        <f>AVERAGE(M282:M287)</f>
        <v>17.005408779179827</v>
      </c>
      <c r="N288" s="117" t="str">
        <f>IF(VLOOKUP($B288,Takings!$B:$P,13,0)=0,"",VLOOKUP($B288,Takings!$B:$P,13,0))</f>
        <v/>
      </c>
      <c r="O288" s="116" t="str">
        <f>IF(VLOOKUP($B288,Takings!$B:$P,14,0)=0,"",VLOOKUP($B288,Takings!$B:$P,14,0))</f>
        <v/>
      </c>
      <c r="P288" s="115" t="str">
        <f>IF(VLOOKUP($B288,Takings!$B:$P,15,0)=0,"",VLOOKUP($B288,Takings!$B:$P,15,0))</f>
        <v/>
      </c>
    </row>
    <row r="289" spans="1:16" x14ac:dyDescent="0.35">
      <c r="A289" s="133" t="s">
        <v>263</v>
      </c>
      <c r="B289" s="132">
        <v>39741</v>
      </c>
      <c r="C289" s="129">
        <f>SUMIF(Takings!$B:$B,'2008'!$B289,Takings!C:C)</f>
        <v>851.11</v>
      </c>
      <c r="D289" s="119">
        <f>SUMIF(Takings!$B:$B,'2008'!$B289,Takings!D:D)</f>
        <v>0</v>
      </c>
      <c r="E289" s="119">
        <f>SUMIF(Takings!$B:$B,'2008'!$B289,Takings!E:E)</f>
        <v>0</v>
      </c>
      <c r="F289" s="128">
        <f>SUMIF(Takings!$B:$B,'2008'!$B289,Takings!F:F)</f>
        <v>487.9</v>
      </c>
      <c r="G289" s="131">
        <f>SUMIF(Takings!$B:$B,'2008'!$B289,Takings!G:G)</f>
        <v>35</v>
      </c>
      <c r="H289" s="128">
        <f t="shared" ref="H289:H294" si="164">IFERROR(F289/G289,0)</f>
        <v>13.94</v>
      </c>
      <c r="I289" s="129">
        <f>SUMIF(Takings!$B:$B,'2008'!$B289,Takings!I:I)</f>
        <v>363.21</v>
      </c>
      <c r="J289" s="130">
        <f>SUMIF(Takings!$B:$B,'2008'!$B289,Takings!J:J)</f>
        <v>5</v>
      </c>
      <c r="K289" s="130">
        <f t="shared" ref="K289:K294" si="165">IFERROR(SUM(G289,J289),0)</f>
        <v>40</v>
      </c>
      <c r="L289" s="129">
        <f t="shared" ref="L289:L294" si="166">IFERROR(MEDIAN(I289/J289),0)</f>
        <v>72.641999999999996</v>
      </c>
      <c r="M289" s="128">
        <f t="shared" ref="M289:M294" si="167">IFERROR(SUM(F289,I289)/K289,0)</f>
        <v>21.277749999999997</v>
      </c>
      <c r="N289" s="186" t="str">
        <f>IF(VLOOKUP($B289,Takings!$B:$P,13,0)=0,"",VLOOKUP($B289,Takings!$B:$P,13,0))</f>
        <v/>
      </c>
      <c r="O289" s="126" t="str">
        <f>IF(VLOOKUP($B289,Takings!$B:$P,14,0)=0,"",VLOOKUP($B289,Takings!$B:$P,14,0))</f>
        <v/>
      </c>
      <c r="P289" s="125" t="str">
        <f>IF(VLOOKUP($B289,Takings!$B:$P,15,0)=0,"",VLOOKUP($B289,Takings!$B:$P,15,0))</f>
        <v/>
      </c>
    </row>
    <row r="290" spans="1:16" x14ac:dyDescent="0.35">
      <c r="A290" s="133" t="s">
        <v>263</v>
      </c>
      <c r="B290" s="132">
        <v>39742</v>
      </c>
      <c r="C290" s="129">
        <f>SUMIF(Takings!$B:$B,'2008'!$B290,Takings!C:C)</f>
        <v>757.86</v>
      </c>
      <c r="D290" s="119">
        <f>SUMIF(Takings!$B:$B,'2008'!$B290,Takings!D:D)</f>
        <v>0</v>
      </c>
      <c r="E290" s="119">
        <f>SUMIF(Takings!$B:$B,'2008'!$B290,Takings!E:E)</f>
        <v>0</v>
      </c>
      <c r="F290" s="128">
        <f>SUMIF(Takings!$B:$B,'2008'!$B290,Takings!F:F)</f>
        <v>695.5</v>
      </c>
      <c r="G290" s="131">
        <f>SUMIF(Takings!$B:$B,'2008'!$B290,Takings!G:G)</f>
        <v>39</v>
      </c>
      <c r="H290" s="128">
        <f t="shared" si="164"/>
        <v>17.833333333333332</v>
      </c>
      <c r="I290" s="129">
        <f>SUMIF(Takings!$B:$B,'2008'!$B290,Takings!I:I)</f>
        <v>62.36</v>
      </c>
      <c r="J290" s="130">
        <f>SUMIF(Takings!$B:$B,'2008'!$B290,Takings!J:J)</f>
        <v>2</v>
      </c>
      <c r="K290" s="130">
        <f t="shared" si="165"/>
        <v>41</v>
      </c>
      <c r="L290" s="129">
        <f t="shared" si="166"/>
        <v>31.18</v>
      </c>
      <c r="M290" s="128">
        <f t="shared" si="167"/>
        <v>18.484390243902439</v>
      </c>
      <c r="N290" s="127" t="str">
        <f>IF(VLOOKUP($B290,Takings!$B:$P,13,0)=0,"",VLOOKUP($B290,Takings!$B:$P,13,0))</f>
        <v/>
      </c>
      <c r="O290" s="126">
        <f>IF(VLOOKUP($B290,Takings!$B:$P,14,0)=0,"",VLOOKUP($B290,Takings!$B:$P,14,0))</f>
        <v>-0.05</v>
      </c>
      <c r="P290" s="125" t="str">
        <f>IF(VLOOKUP($B290,Takings!$B:$P,15,0)=0,"",VLOOKUP($B290,Takings!$B:$P,15,0))</f>
        <v/>
      </c>
    </row>
    <row r="291" spans="1:16" x14ac:dyDescent="0.35">
      <c r="A291" s="133" t="s">
        <v>263</v>
      </c>
      <c r="B291" s="132">
        <v>39743</v>
      </c>
      <c r="C291" s="129">
        <f>SUMIF(Takings!$B:$B,'2008'!$B291,Takings!C:C)</f>
        <v>594.38</v>
      </c>
      <c r="D291" s="119">
        <f>SUMIF(Takings!$B:$B,'2008'!$B291,Takings!D:D)</f>
        <v>0</v>
      </c>
      <c r="E291" s="119">
        <f>SUMIF(Takings!$B:$B,'2008'!$B291,Takings!E:E)</f>
        <v>0</v>
      </c>
      <c r="F291" s="128">
        <f>SUMIF(Takings!$B:$B,'2008'!$B291,Takings!F:F)</f>
        <v>555.4</v>
      </c>
      <c r="G291" s="131">
        <f>SUMIF(Takings!$B:$B,'2008'!$B291,Takings!G:G)</f>
        <v>28</v>
      </c>
      <c r="H291" s="128">
        <f t="shared" si="164"/>
        <v>19.835714285714285</v>
      </c>
      <c r="I291" s="129">
        <f>SUMIF(Takings!$B:$B,'2008'!$B291,Takings!I:I)</f>
        <v>38.979999999999997</v>
      </c>
      <c r="J291" s="130">
        <f>SUMIF(Takings!$B:$B,'2008'!$B291,Takings!J:J)</f>
        <v>3</v>
      </c>
      <c r="K291" s="130">
        <f t="shared" si="165"/>
        <v>31</v>
      </c>
      <c r="L291" s="129">
        <f t="shared" si="166"/>
        <v>12.993333333333332</v>
      </c>
      <c r="M291" s="128">
        <f t="shared" si="167"/>
        <v>19.173548387096773</v>
      </c>
      <c r="N291" s="127" t="str">
        <f>IF(VLOOKUP($B291,Takings!$B:$P,13,0)=0,"",VLOOKUP($B291,Takings!$B:$P,13,0))</f>
        <v/>
      </c>
      <c r="O291" s="126" t="str">
        <f>IF(VLOOKUP($B291,Takings!$B:$P,14,0)=0,"",VLOOKUP($B291,Takings!$B:$P,14,0))</f>
        <v/>
      </c>
      <c r="P291" s="125" t="str">
        <f>IF(VLOOKUP($B291,Takings!$B:$P,15,0)=0,"",VLOOKUP($B291,Takings!$B:$P,15,0))</f>
        <v/>
      </c>
    </row>
    <row r="292" spans="1:16" x14ac:dyDescent="0.35">
      <c r="A292" s="133" t="s">
        <v>263</v>
      </c>
      <c r="B292" s="132">
        <v>39744</v>
      </c>
      <c r="C292" s="129">
        <f>SUMIF(Takings!$B:$B,'2008'!$B292,Takings!C:C)</f>
        <v>491.99</v>
      </c>
      <c r="D292" s="119">
        <f>SUMIF(Takings!$B:$B,'2008'!$B292,Takings!D:D)</f>
        <v>0</v>
      </c>
      <c r="E292" s="119">
        <f>SUMIF(Takings!$B:$B,'2008'!$B292,Takings!E:E)</f>
        <v>0</v>
      </c>
      <c r="F292" s="128">
        <f>SUMIF(Takings!$B:$B,'2008'!$B292,Takings!F:F)</f>
        <v>311.05</v>
      </c>
      <c r="G292" s="131">
        <f>SUMIF(Takings!$B:$B,'2008'!$B292,Takings!G:G)</f>
        <v>28</v>
      </c>
      <c r="H292" s="128">
        <f t="shared" si="164"/>
        <v>11.108928571428573</v>
      </c>
      <c r="I292" s="129">
        <f>SUMIF(Takings!$B:$B,'2008'!$B292,Takings!I:I)</f>
        <v>180.94</v>
      </c>
      <c r="J292" s="130">
        <f>SUMIF(Takings!$B:$B,'2008'!$B292,Takings!J:J)</f>
        <v>6</v>
      </c>
      <c r="K292" s="130">
        <f t="shared" si="165"/>
        <v>34</v>
      </c>
      <c r="L292" s="129">
        <f t="shared" si="166"/>
        <v>30.156666666666666</v>
      </c>
      <c r="M292" s="128">
        <f t="shared" si="167"/>
        <v>14.470294117647059</v>
      </c>
      <c r="N292" s="127" t="str">
        <f>IF(VLOOKUP($B292,Takings!$B:$P,13,0)=0,"",VLOOKUP($B292,Takings!$B:$P,13,0))</f>
        <v/>
      </c>
      <c r="O292" s="126" t="str">
        <f>IF(VLOOKUP($B292,Takings!$B:$P,14,0)=0,"",VLOOKUP($B292,Takings!$B:$P,14,0))</f>
        <v/>
      </c>
      <c r="P292" s="125" t="str">
        <f>IF(VLOOKUP($B292,Takings!$B:$P,15,0)=0,"",VLOOKUP($B292,Takings!$B:$P,15,0))</f>
        <v/>
      </c>
    </row>
    <row r="293" spans="1:16" ht="18" x14ac:dyDescent="0.35">
      <c r="A293" s="133" t="s">
        <v>263</v>
      </c>
      <c r="B293" s="132">
        <v>39745</v>
      </c>
      <c r="C293" s="129">
        <f>SUMIF(Takings!$B:$B,'2008'!$B293,Takings!C:C)</f>
        <v>1026.8599999999999</v>
      </c>
      <c r="D293" s="119">
        <f>SUMIF(Takings!$B:$B,'2008'!$B293,Takings!D:D)</f>
        <v>0</v>
      </c>
      <c r="E293" s="119">
        <f>SUMIF(Takings!$B:$B,'2008'!$B293,Takings!E:E)</f>
        <v>0</v>
      </c>
      <c r="F293" s="128">
        <f>SUMIF(Takings!$B:$B,'2008'!$B293,Takings!F:F)</f>
        <v>735.28</v>
      </c>
      <c r="G293" s="131">
        <f>SUMIF(Takings!$B:$B,'2008'!$B293,Takings!G:G)</f>
        <v>55</v>
      </c>
      <c r="H293" s="128">
        <f t="shared" si="164"/>
        <v>13.368727272727272</v>
      </c>
      <c r="I293" s="129">
        <f>SUMIF(Takings!$B:$B,'2008'!$B293,Takings!I:I)</f>
        <v>291.58</v>
      </c>
      <c r="J293" s="130">
        <f>SUMIF(Takings!$B:$B,'2008'!$B293,Takings!J:J)</f>
        <v>9</v>
      </c>
      <c r="K293" s="130">
        <f t="shared" si="165"/>
        <v>64</v>
      </c>
      <c r="L293" s="129">
        <f t="shared" si="166"/>
        <v>32.397777777777776</v>
      </c>
      <c r="M293" s="128">
        <f t="shared" si="167"/>
        <v>16.044687499999998</v>
      </c>
      <c r="N293" s="127" t="str">
        <f>IF(VLOOKUP($B293,Takings!$B:$P,13,0)=0,"",VLOOKUP($B293,Takings!$B:$P,13,0))</f>
        <v>Exchange cash 1803.90 not counted in takings</v>
      </c>
      <c r="O293" s="126" t="str">
        <f>IF(VLOOKUP($B293,Takings!$B:$P,14,0)=0,"",VLOOKUP($B293,Takings!$B:$P,14,0))</f>
        <v/>
      </c>
      <c r="P293" s="125" t="str">
        <f>IF(VLOOKUP($B293,Takings!$B:$P,15,0)=0,"",VLOOKUP($B293,Takings!$B:$P,15,0))</f>
        <v/>
      </c>
    </row>
    <row r="294" spans="1:16" x14ac:dyDescent="0.35">
      <c r="A294" s="133" t="s">
        <v>263</v>
      </c>
      <c r="B294" s="132">
        <v>39746</v>
      </c>
      <c r="C294" s="129">
        <f>SUMIF(Takings!$B:$B,'2008'!$B294,Takings!C:C)</f>
        <v>1152.6199999999999</v>
      </c>
      <c r="D294" s="119">
        <f>SUMIF(Takings!$B:$B,'2008'!$B294,Takings!D:D)</f>
        <v>0</v>
      </c>
      <c r="E294" s="119">
        <f>SUMIF(Takings!$B:$B,'2008'!$B294,Takings!E:E)</f>
        <v>0</v>
      </c>
      <c r="F294" s="128">
        <f>SUMIF(Takings!$B:$B,'2008'!$B294,Takings!F:F)</f>
        <v>783.6</v>
      </c>
      <c r="G294" s="131">
        <f>SUMIF(Takings!$B:$B,'2008'!$B294,Takings!G:G)</f>
        <v>34</v>
      </c>
      <c r="H294" s="128">
        <f t="shared" si="164"/>
        <v>23.047058823529412</v>
      </c>
      <c r="I294" s="129">
        <f>SUMIF(Takings!$B:$B,'2008'!$B294,Takings!I:I)</f>
        <v>369.02</v>
      </c>
      <c r="J294" s="130">
        <f>SUMIF(Takings!$B:$B,'2008'!$B294,Takings!J:J)</f>
        <v>8</v>
      </c>
      <c r="K294" s="130">
        <f t="shared" si="165"/>
        <v>42</v>
      </c>
      <c r="L294" s="129">
        <f t="shared" si="166"/>
        <v>46.127499999999998</v>
      </c>
      <c r="M294" s="128">
        <f t="shared" si="167"/>
        <v>27.443333333333332</v>
      </c>
      <c r="N294" s="127" t="str">
        <f>IF(VLOOKUP($B294,Takings!$B:$P,13,0)=0,"",VLOOKUP($B294,Takings!$B:$P,13,0))</f>
        <v/>
      </c>
      <c r="O294" s="126">
        <f>IF(VLOOKUP($B294,Takings!$B:$P,14,0)=0,"",VLOOKUP($B294,Takings!$B:$P,14,0))</f>
        <v>0.35</v>
      </c>
      <c r="P294" s="125" t="str">
        <f>IF(VLOOKUP($B294,Takings!$B:$P,15,0)=0,"",VLOOKUP($B294,Takings!$B:$P,15,0))</f>
        <v/>
      </c>
    </row>
    <row r="295" spans="1:16" x14ac:dyDescent="0.35">
      <c r="A295" s="124"/>
      <c r="B295" s="123">
        <v>39747</v>
      </c>
      <c r="C295" s="119">
        <f>SUM(C289:C294)</f>
        <v>4874.82</v>
      </c>
      <c r="D295" s="119">
        <f>VLOOKUP($B295,Takings!$B:$P,3,0)</f>
        <v>3550.34</v>
      </c>
      <c r="E295" s="122">
        <f>SUM(C295:D295)</f>
        <v>8425.16</v>
      </c>
      <c r="F295" s="118"/>
      <c r="G295" s="121">
        <f>SUM(G289:G294)</f>
        <v>219</v>
      </c>
      <c r="H295" s="118">
        <f>AVERAGE(H289:H294)</f>
        <v>16.522293714455479</v>
      </c>
      <c r="I295" s="119">
        <f>SUM(I289:I294)</f>
        <v>1306.0899999999999</v>
      </c>
      <c r="J295" s="120">
        <f>SUM(J289:J294)</f>
        <v>33</v>
      </c>
      <c r="K295" s="120">
        <f>SUM(G295,J295)</f>
        <v>252</v>
      </c>
      <c r="L295" s="119">
        <f>AVERAGE(L289:L294)</f>
        <v>37.58287962962963</v>
      </c>
      <c r="M295" s="118">
        <f>AVERAGE(M289:M294)</f>
        <v>19.482333930329933</v>
      </c>
      <c r="N295" s="117" t="str">
        <f>IF(VLOOKUP($B295,Takings!$B:$P,13,0)=0,"",VLOOKUP($B295,Takings!$B:$P,13,0))</f>
        <v/>
      </c>
      <c r="O295" s="116" t="str">
        <f>IF(VLOOKUP($B295,Takings!$B:$P,14,0)=0,"",VLOOKUP($B295,Takings!$B:$P,14,0))</f>
        <v/>
      </c>
      <c r="P295" s="115" t="str">
        <f>IF(VLOOKUP($B295,Takings!$B:$P,15,0)=0,"",VLOOKUP($B295,Takings!$B:$P,15,0))</f>
        <v/>
      </c>
    </row>
    <row r="296" spans="1:16" x14ac:dyDescent="0.35">
      <c r="A296" s="133" t="s">
        <v>266</v>
      </c>
      <c r="B296" s="132">
        <v>39748</v>
      </c>
      <c r="C296" s="129">
        <f>SUMIF(Takings!$B:$B,'2008'!$B296,Takings!C:C)</f>
        <v>744.15</v>
      </c>
      <c r="D296" s="119">
        <f>SUMIF(Takings!$B:$B,'2008'!$B296,Takings!D:D)</f>
        <v>0</v>
      </c>
      <c r="E296" s="119">
        <f>SUMIF(Takings!$B:$B,'2008'!$B296,Takings!E:E)</f>
        <v>0</v>
      </c>
      <c r="F296" s="128">
        <f>SUMIF(Takings!$B:$B,'2008'!$B296,Takings!F:F)</f>
        <v>474.65</v>
      </c>
      <c r="G296" s="131">
        <f>SUMIF(Takings!$B:$B,'2008'!$B296,Takings!G:G)</f>
        <v>33</v>
      </c>
      <c r="H296" s="128">
        <f t="shared" ref="H296:H301" si="168">IFERROR(F296/G296,0)</f>
        <v>14.383333333333333</v>
      </c>
      <c r="I296" s="129">
        <f>SUMIF(Takings!$B:$B,'2008'!$B296,Takings!I:I)</f>
        <v>269.47000000000003</v>
      </c>
      <c r="J296" s="130">
        <f>SUMIF(Takings!$B:$B,'2008'!$B296,Takings!J:J)</f>
        <v>8</v>
      </c>
      <c r="K296" s="130">
        <f t="shared" ref="K296:K301" si="169">IFERROR(SUM(G296,J296),0)</f>
        <v>41</v>
      </c>
      <c r="L296" s="129">
        <f t="shared" ref="L296:L301" si="170">IFERROR(MEDIAN(I296/J296),0)</f>
        <v>33.683750000000003</v>
      </c>
      <c r="M296" s="128">
        <f t="shared" ref="M296:M301" si="171">IFERROR(SUM(F296,I296)/K296,0)</f>
        <v>18.149268292682926</v>
      </c>
      <c r="N296" s="127" t="str">
        <f>IF(VLOOKUP($B296,Takings!$B:$P,13,0)=0,"",VLOOKUP($B296,Takings!$B:$P,13,0))</f>
        <v/>
      </c>
      <c r="O296" s="126">
        <f>IF(VLOOKUP($B296,Takings!$B:$P,14,0)=0,"",VLOOKUP($B296,Takings!$B:$P,14,0))</f>
        <v>-0.1</v>
      </c>
      <c r="P296" s="125" t="str">
        <f>IF(VLOOKUP($B296,Takings!$B:$P,15,0)=0,"",VLOOKUP($B296,Takings!$B:$P,15,0))</f>
        <v/>
      </c>
    </row>
    <row r="297" spans="1:16" x14ac:dyDescent="0.35">
      <c r="A297" s="133" t="s">
        <v>266</v>
      </c>
      <c r="B297" s="132">
        <v>39749</v>
      </c>
      <c r="C297" s="129">
        <f>SUMIF(Takings!$B:$B,'2008'!$B297,Takings!C:C)</f>
        <v>685.68</v>
      </c>
      <c r="D297" s="119">
        <f>SUMIF(Takings!$B:$B,'2008'!$B297,Takings!D:D)</f>
        <v>0</v>
      </c>
      <c r="E297" s="119">
        <f>SUMIF(Takings!$B:$B,'2008'!$B297,Takings!E:E)</f>
        <v>0</v>
      </c>
      <c r="F297" s="128">
        <f>SUMIF(Takings!$B:$B,'2008'!$B297,Takings!F:F)</f>
        <v>549.1</v>
      </c>
      <c r="G297" s="131">
        <f>SUMIF(Takings!$B:$B,'2008'!$B297,Takings!G:G)</f>
        <v>47</v>
      </c>
      <c r="H297" s="128">
        <f t="shared" si="168"/>
        <v>11.682978723404256</v>
      </c>
      <c r="I297" s="129">
        <f>SUMIF(Takings!$B:$B,'2008'!$B297,Takings!I:I)</f>
        <v>136.58000000000001</v>
      </c>
      <c r="J297" s="130">
        <f>SUMIF(Takings!$B:$B,'2008'!$B297,Takings!J:J)</f>
        <v>5</v>
      </c>
      <c r="K297" s="130">
        <f t="shared" si="169"/>
        <v>52</v>
      </c>
      <c r="L297" s="129">
        <f t="shared" si="170"/>
        <v>27.316000000000003</v>
      </c>
      <c r="M297" s="128">
        <f t="shared" si="171"/>
        <v>13.186153846153847</v>
      </c>
      <c r="N297" s="127" t="str">
        <f>IF(VLOOKUP($B297,Takings!$B:$P,13,0)=0,"",VLOOKUP($B297,Takings!$B:$P,13,0))</f>
        <v/>
      </c>
      <c r="O297" s="126" t="str">
        <f>IF(VLOOKUP($B297,Takings!$B:$P,14,0)=0,"",VLOOKUP($B297,Takings!$B:$P,14,0))</f>
        <v/>
      </c>
      <c r="P297" s="125" t="str">
        <f>IF(VLOOKUP($B297,Takings!$B:$P,15,0)=0,"",VLOOKUP($B297,Takings!$B:$P,15,0))</f>
        <v/>
      </c>
    </row>
    <row r="298" spans="1:16" x14ac:dyDescent="0.35">
      <c r="A298" s="133" t="s">
        <v>266</v>
      </c>
      <c r="B298" s="132">
        <v>39750</v>
      </c>
      <c r="C298" s="129">
        <f>SUMIF(Takings!$B:$B,'2008'!$B298,Takings!C:C)</f>
        <v>718.21</v>
      </c>
      <c r="D298" s="119">
        <f>SUMIF(Takings!$B:$B,'2008'!$B298,Takings!D:D)</f>
        <v>0</v>
      </c>
      <c r="E298" s="119">
        <f>SUMIF(Takings!$B:$B,'2008'!$B298,Takings!E:E)</f>
        <v>0</v>
      </c>
      <c r="F298" s="128">
        <f>SUMIF(Takings!$B:$B,'2008'!$B298,Takings!F:F)</f>
        <v>595.5</v>
      </c>
      <c r="G298" s="131">
        <f>SUMIF(Takings!$B:$B,'2008'!$B298,Takings!G:G)</f>
        <v>34</v>
      </c>
      <c r="H298" s="128">
        <f t="shared" si="168"/>
        <v>17.514705882352942</v>
      </c>
      <c r="I298" s="129">
        <f>SUMIF(Takings!$B:$B,'2008'!$B298,Takings!I:I)</f>
        <v>122.71</v>
      </c>
      <c r="J298" s="130">
        <f>SUMIF(Takings!$B:$B,'2008'!$B298,Takings!J:J)</f>
        <v>2</v>
      </c>
      <c r="K298" s="130">
        <f t="shared" si="169"/>
        <v>36</v>
      </c>
      <c r="L298" s="129">
        <f t="shared" si="170"/>
        <v>61.354999999999997</v>
      </c>
      <c r="M298" s="128">
        <f t="shared" si="171"/>
        <v>19.950277777777778</v>
      </c>
      <c r="N298" s="127" t="str">
        <f>IF(VLOOKUP($B298,Takings!$B:$P,13,0)=0,"",VLOOKUP($B298,Takings!$B:$P,13,0))</f>
        <v/>
      </c>
      <c r="O298" s="126">
        <f>IF(VLOOKUP($B298,Takings!$B:$P,14,0)=0,"",VLOOKUP($B298,Takings!$B:$P,14,0))</f>
        <v>-0.55000000000000004</v>
      </c>
      <c r="P298" s="125" t="str">
        <f>IF(VLOOKUP($B298,Takings!$B:$P,15,0)=0,"",VLOOKUP($B298,Takings!$B:$P,15,0))</f>
        <v/>
      </c>
    </row>
    <row r="299" spans="1:16" x14ac:dyDescent="0.35">
      <c r="A299" s="133" t="s">
        <v>266</v>
      </c>
      <c r="B299" s="132">
        <v>39751</v>
      </c>
      <c r="C299" s="129">
        <f>SUMIF(Takings!$B:$B,'2008'!$B299,Takings!C:C)</f>
        <v>1024.96</v>
      </c>
      <c r="D299" s="119">
        <f>SUMIF(Takings!$B:$B,'2008'!$B299,Takings!D:D)</f>
        <v>0</v>
      </c>
      <c r="E299" s="119">
        <f>SUMIF(Takings!$B:$B,'2008'!$B299,Takings!E:E)</f>
        <v>0</v>
      </c>
      <c r="F299" s="128">
        <f>SUMIF(Takings!$B:$B,'2008'!$B299,Takings!F:F)</f>
        <v>815.25</v>
      </c>
      <c r="G299" s="131">
        <f>SUMIF(Takings!$B:$B,'2008'!$B299,Takings!G:G)</f>
        <v>37</v>
      </c>
      <c r="H299" s="128">
        <f t="shared" si="168"/>
        <v>22.033783783783782</v>
      </c>
      <c r="I299" s="129">
        <f>SUMIF(Takings!$B:$B,'2008'!$B299,Takings!I:I)</f>
        <v>159.71</v>
      </c>
      <c r="J299" s="130">
        <f>SUMIF(Takings!$B:$B,'2008'!$B299,Takings!J:J)</f>
        <v>3</v>
      </c>
      <c r="K299" s="130">
        <f t="shared" si="169"/>
        <v>40</v>
      </c>
      <c r="L299" s="129">
        <f t="shared" si="170"/>
        <v>53.236666666666672</v>
      </c>
      <c r="M299" s="128">
        <f t="shared" si="171"/>
        <v>24.374000000000002</v>
      </c>
      <c r="N299" s="127" t="str">
        <f>IF(VLOOKUP($B299,Takings!$B:$P,13,0)=0,"",VLOOKUP($B299,Takings!$B:$P,13,0))</f>
        <v/>
      </c>
      <c r="O299" s="126" t="str">
        <f>IF(VLOOKUP($B299,Takings!$B:$P,14,0)=0,"",VLOOKUP($B299,Takings!$B:$P,14,0))</f>
        <v/>
      </c>
      <c r="P299" s="125" t="str">
        <f>IF(VLOOKUP($B299,Takings!$B:$P,15,0)=0,"",VLOOKUP($B299,Takings!$B:$P,15,0))</f>
        <v/>
      </c>
    </row>
    <row r="300" spans="1:16" x14ac:dyDescent="0.35">
      <c r="A300" s="133" t="s">
        <v>266</v>
      </c>
      <c r="B300" s="132">
        <v>39752</v>
      </c>
      <c r="C300" s="129">
        <f>SUMIF(Takings!$B:$B,'2008'!$B300,Takings!C:C)</f>
        <v>1388.38</v>
      </c>
      <c r="D300" s="119">
        <f>SUMIF(Takings!$B:$B,'2008'!$B300,Takings!D:D)</f>
        <v>0</v>
      </c>
      <c r="E300" s="119">
        <f>SUMIF(Takings!$B:$B,'2008'!$B300,Takings!E:E)</f>
        <v>0</v>
      </c>
      <c r="F300" s="128">
        <f>SUMIF(Takings!$B:$B,'2008'!$B300,Takings!F:F)</f>
        <v>1066</v>
      </c>
      <c r="G300" s="131">
        <f>SUMIF(Takings!$B:$B,'2008'!$B300,Takings!G:G)</f>
        <v>47</v>
      </c>
      <c r="H300" s="128">
        <f t="shared" si="168"/>
        <v>22.680851063829788</v>
      </c>
      <c r="I300" s="129">
        <f>SUMIF(Takings!$B:$B,'2008'!$B300,Takings!I:I)</f>
        <v>322.38</v>
      </c>
      <c r="J300" s="130">
        <f>SUMIF(Takings!$B:$B,'2008'!$B300,Takings!J:J)</f>
        <v>6</v>
      </c>
      <c r="K300" s="130">
        <f t="shared" si="169"/>
        <v>53</v>
      </c>
      <c r="L300" s="129">
        <f t="shared" si="170"/>
        <v>53.73</v>
      </c>
      <c r="M300" s="128">
        <f t="shared" si="171"/>
        <v>26.195849056603777</v>
      </c>
      <c r="N300" s="127" t="str">
        <f>IF(VLOOKUP($B300,Takings!$B:$P,13,0)=0,"",VLOOKUP($B300,Takings!$B:$P,13,0))</f>
        <v/>
      </c>
      <c r="O300" s="126" t="str">
        <f>IF(VLOOKUP($B300,Takings!$B:$P,14,0)=0,"",VLOOKUP($B300,Takings!$B:$P,14,0))</f>
        <v/>
      </c>
      <c r="P300" s="125" t="str">
        <f>IF(VLOOKUP($B300,Takings!$B:$P,15,0)=0,"",VLOOKUP($B300,Takings!$B:$P,15,0))</f>
        <v/>
      </c>
    </row>
    <row r="301" spans="1:16" x14ac:dyDescent="0.35">
      <c r="A301" s="133" t="s">
        <v>266</v>
      </c>
      <c r="B301" s="132">
        <v>39753</v>
      </c>
      <c r="C301" s="129">
        <f>SUMIF(Takings!$B:$B,'2008'!$B301,Takings!C:C)</f>
        <v>1077.75</v>
      </c>
      <c r="D301" s="119">
        <f>SUMIF(Takings!$B:$B,'2008'!$B301,Takings!D:D)</f>
        <v>0</v>
      </c>
      <c r="E301" s="119">
        <f>SUMIF(Takings!$B:$B,'2008'!$B301,Takings!E:E)</f>
        <v>0</v>
      </c>
      <c r="F301" s="128">
        <f>SUMIF(Takings!$B:$B,'2008'!$B301,Takings!F:F)</f>
        <v>600.35</v>
      </c>
      <c r="G301" s="131">
        <f>SUMIF(Takings!$B:$B,'2008'!$B301,Takings!G:G)</f>
        <v>31</v>
      </c>
      <c r="H301" s="128">
        <f t="shared" si="168"/>
        <v>19.366129032258065</v>
      </c>
      <c r="I301" s="129">
        <f>SUMIF(Takings!$B:$B,'2008'!$B301,Takings!I:I)</f>
        <v>855.04</v>
      </c>
      <c r="J301" s="130">
        <f>SUMIF(Takings!$B:$B,'2008'!$B301,Takings!J:J)</f>
        <v>9</v>
      </c>
      <c r="K301" s="130">
        <f t="shared" si="169"/>
        <v>40</v>
      </c>
      <c r="L301" s="129">
        <f t="shared" si="170"/>
        <v>95.004444444444445</v>
      </c>
      <c r="M301" s="128">
        <f t="shared" si="171"/>
        <v>36.384749999999997</v>
      </c>
      <c r="N301" s="127" t="str">
        <f>IF(VLOOKUP($B301,Takings!$B:$P,13,0)=0,"",VLOOKUP($B301,Takings!$B:$P,13,0))</f>
        <v/>
      </c>
      <c r="O301" s="126" t="str">
        <f>IF(VLOOKUP($B301,Takings!$B:$P,14,0)=0,"",VLOOKUP($B301,Takings!$B:$P,14,0))</f>
        <v/>
      </c>
      <c r="P301" s="125" t="str">
        <f>IF(VLOOKUP($B301,Takings!$B:$P,15,0)=0,"",VLOOKUP($B301,Takings!$B:$P,15,0))</f>
        <v/>
      </c>
    </row>
    <row r="302" spans="1:16" x14ac:dyDescent="0.35">
      <c r="A302" s="124"/>
      <c r="B302" s="123">
        <v>39754</v>
      </c>
      <c r="C302" s="119">
        <f>SUM(C296:C301)</f>
        <v>5639.13</v>
      </c>
      <c r="D302" s="119">
        <f>VLOOKUP($B302,Takings!$B:$P,3,0)</f>
        <v>2776.33</v>
      </c>
      <c r="E302" s="122">
        <f>SUM(C302:D302)</f>
        <v>8415.4599999999991</v>
      </c>
      <c r="F302" s="118"/>
      <c r="G302" s="121">
        <f>SUM(G296:G301)</f>
        <v>229</v>
      </c>
      <c r="H302" s="118">
        <f>AVERAGE(H296:H301)</f>
        <v>17.943630303160361</v>
      </c>
      <c r="I302" s="119">
        <f>SUM(I296:I301)</f>
        <v>1865.89</v>
      </c>
      <c r="J302" s="120">
        <f>SUM(J296:J301)</f>
        <v>33</v>
      </c>
      <c r="K302" s="120">
        <f>SUM(G302,J302)</f>
        <v>262</v>
      </c>
      <c r="L302" s="119">
        <f>AVERAGE(L296:L301)</f>
        <v>54.054310185185187</v>
      </c>
      <c r="M302" s="118">
        <f>AVERAGE(M296:M301)</f>
        <v>23.040049828869723</v>
      </c>
      <c r="N302" s="117" t="str">
        <f>IF(VLOOKUP($B302,Takings!$B:$P,13,0)=0,"",VLOOKUP($B302,Takings!$B:$P,13,0))</f>
        <v xml:space="preserve"> </v>
      </c>
      <c r="O302" s="116" t="str">
        <f>IF(VLOOKUP($B302,Takings!$B:$P,14,0)=0,"",VLOOKUP($B302,Takings!$B:$P,14,0))</f>
        <v/>
      </c>
      <c r="P302" s="115" t="str">
        <f>IF(VLOOKUP($B302,Takings!$B:$P,15,0)=0,"",VLOOKUP($B302,Takings!$B:$P,15,0))</f>
        <v/>
      </c>
    </row>
    <row r="303" spans="1:16" x14ac:dyDescent="0.35">
      <c r="A303" s="133" t="s">
        <v>274</v>
      </c>
      <c r="B303" s="132">
        <v>39755</v>
      </c>
      <c r="C303" s="129">
        <f>SUMIF(Takings!$B:$B,'2008'!$B303,Takings!C:C)</f>
        <v>542.61</v>
      </c>
      <c r="D303" s="119">
        <f>SUMIF(Takings!$B:$B,'2008'!$B303,Takings!D:D)</f>
        <v>0</v>
      </c>
      <c r="E303" s="119">
        <f>SUMIF(Takings!$B:$B,'2008'!$B303,Takings!E:E)</f>
        <v>0</v>
      </c>
      <c r="F303" s="128">
        <f>SUMIF(Takings!$B:$B,'2008'!$B303,Takings!F:F)</f>
        <v>378.4</v>
      </c>
      <c r="G303" s="131">
        <f>SUMIF(Takings!$B:$B,'2008'!$B303,Takings!G:G)</f>
        <v>29</v>
      </c>
      <c r="H303" s="128">
        <f t="shared" ref="H303:H308" si="172">IFERROR(F303/G303,0)</f>
        <v>13.048275862068964</v>
      </c>
      <c r="I303" s="129">
        <f>SUMIF(Takings!$B:$B,'2008'!$B303,Takings!I:I)</f>
        <v>164.21</v>
      </c>
      <c r="J303" s="130">
        <f>SUMIF(Takings!$B:$B,'2008'!$B303,Takings!J:J)</f>
        <v>6</v>
      </c>
      <c r="K303" s="130">
        <f t="shared" ref="K303:K308" si="173">IFERROR(SUM(G303,J303),0)</f>
        <v>35</v>
      </c>
      <c r="L303" s="129">
        <f t="shared" ref="L303:L308" si="174">IFERROR(MEDIAN(I303/J303),0)</f>
        <v>27.368333333333336</v>
      </c>
      <c r="M303" s="128">
        <f t="shared" ref="M303:M308" si="175">IFERROR(SUM(F303,I303)/K303,0)</f>
        <v>15.503142857142857</v>
      </c>
      <c r="N303" s="127" t="str">
        <f>IF(VLOOKUP($B303,Takings!$B:$P,13,0)=0,"",VLOOKUP($B303,Takings!$B:$P,13,0))</f>
        <v/>
      </c>
      <c r="O303" s="126">
        <f>IF(VLOOKUP($B303,Takings!$B:$P,14,0)=0,"",VLOOKUP($B303,Takings!$B:$P,14,0))</f>
        <v>-0.6</v>
      </c>
      <c r="P303" s="125" t="str">
        <f>IF(VLOOKUP($B303,Takings!$B:$P,15,0)=0,"",VLOOKUP($B303,Takings!$B:$P,15,0))</f>
        <v/>
      </c>
    </row>
    <row r="304" spans="1:16" x14ac:dyDescent="0.35">
      <c r="A304" s="133" t="s">
        <v>274</v>
      </c>
      <c r="B304" s="132">
        <v>39756</v>
      </c>
      <c r="C304" s="129">
        <f>SUMIF(Takings!$B:$B,'2008'!$B304,Takings!C:C)</f>
        <v>492.82</v>
      </c>
      <c r="D304" s="119">
        <f>SUMIF(Takings!$B:$B,'2008'!$B304,Takings!D:D)</f>
        <v>0</v>
      </c>
      <c r="E304" s="119">
        <f>SUMIF(Takings!$B:$B,'2008'!$B304,Takings!E:E)</f>
        <v>0</v>
      </c>
      <c r="F304" s="128">
        <f>SUMIF(Takings!$B:$B,'2008'!$B304,Takings!F:F)</f>
        <v>465.6</v>
      </c>
      <c r="G304" s="131">
        <f>SUMIF(Takings!$B:$B,'2008'!$B304,Takings!G:G)</f>
        <v>26</v>
      </c>
      <c r="H304" s="128">
        <f t="shared" si="172"/>
        <v>17.907692307692308</v>
      </c>
      <c r="I304" s="129">
        <f>SUMIF(Takings!$B:$B,'2008'!$B304,Takings!I:I)</f>
        <v>27.22</v>
      </c>
      <c r="J304" s="130">
        <f>SUMIF(Takings!$B:$B,'2008'!$B304,Takings!J:J)</f>
        <v>1</v>
      </c>
      <c r="K304" s="130">
        <f t="shared" si="173"/>
        <v>27</v>
      </c>
      <c r="L304" s="129">
        <f t="shared" si="174"/>
        <v>27.22</v>
      </c>
      <c r="M304" s="128">
        <f t="shared" si="175"/>
        <v>18.252592592592595</v>
      </c>
      <c r="N304" s="127" t="str">
        <f>IF(VLOOKUP($B304,Takings!$B:$P,13,0)=0,"",VLOOKUP($B304,Takings!$B:$P,13,0))</f>
        <v/>
      </c>
      <c r="O304" s="126">
        <f>IF(VLOOKUP($B304,Takings!$B:$P,14,0)=0,"",VLOOKUP($B304,Takings!$B:$P,14,0))</f>
        <v>0.05</v>
      </c>
      <c r="P304" s="125" t="str">
        <f>IF(VLOOKUP($B304,Takings!$B:$P,15,0)=0,"",VLOOKUP($B304,Takings!$B:$P,15,0))</f>
        <v/>
      </c>
    </row>
    <row r="305" spans="1:16" ht="18" x14ac:dyDescent="0.35">
      <c r="A305" s="133" t="s">
        <v>274</v>
      </c>
      <c r="B305" s="132">
        <v>39757</v>
      </c>
      <c r="C305" s="129">
        <f>SUMIF(Takings!$B:$B,'2008'!$B305,Takings!C:C)</f>
        <v>978.8</v>
      </c>
      <c r="D305" s="119">
        <f>SUMIF(Takings!$B:$B,'2008'!$B305,Takings!D:D)</f>
        <v>0</v>
      </c>
      <c r="E305" s="119">
        <f>SUMIF(Takings!$B:$B,'2008'!$B305,Takings!E:E)</f>
        <v>0</v>
      </c>
      <c r="F305" s="128">
        <f>SUMIF(Takings!$B:$B,'2008'!$B305,Takings!F:F)</f>
        <v>898.05</v>
      </c>
      <c r="G305" s="131">
        <f>SUMIF(Takings!$B:$B,'2008'!$B305,Takings!G:G)</f>
        <v>49</v>
      </c>
      <c r="H305" s="128">
        <f t="shared" si="172"/>
        <v>18.327551020408162</v>
      </c>
      <c r="I305" s="129">
        <f>SUMIF(Takings!$B:$B,'2008'!$B305,Takings!I:I)</f>
        <v>80.75</v>
      </c>
      <c r="J305" s="130">
        <f>SUMIF(Takings!$B:$B,'2008'!$B305,Takings!J:J)</f>
        <v>3</v>
      </c>
      <c r="K305" s="130">
        <f t="shared" si="173"/>
        <v>52</v>
      </c>
      <c r="L305" s="129">
        <f t="shared" si="174"/>
        <v>26.916666666666668</v>
      </c>
      <c r="M305" s="128">
        <f t="shared" si="175"/>
        <v>18.823076923076922</v>
      </c>
      <c r="N305" s="127" t="str">
        <f>IF(VLOOKUP($B305,Takings!$B:$P,13,0)=0,"",VLOOKUP($B305,Takings!$B:$P,13,0))</f>
        <v>Exchange 26/9 not counted in takings</v>
      </c>
      <c r="O305" s="126">
        <f>IF(VLOOKUP($B305,Takings!$B:$P,14,0)=0,"",VLOOKUP($B305,Takings!$B:$P,14,0))</f>
        <v>1.95</v>
      </c>
      <c r="P305" s="125" t="str">
        <f>IF(VLOOKUP($B305,Takings!$B:$P,15,0)=0,"",VLOOKUP($B305,Takings!$B:$P,15,0))</f>
        <v/>
      </c>
    </row>
    <row r="306" spans="1:16" x14ac:dyDescent="0.35">
      <c r="A306" s="133" t="s">
        <v>274</v>
      </c>
      <c r="B306" s="132">
        <v>39758</v>
      </c>
      <c r="C306" s="129">
        <f>SUMIF(Takings!$B:$B,'2008'!$B306,Takings!C:C)</f>
        <v>837.6</v>
      </c>
      <c r="D306" s="119">
        <f>SUMIF(Takings!$B:$B,'2008'!$B306,Takings!D:D)</f>
        <v>0</v>
      </c>
      <c r="E306" s="119">
        <f>SUMIF(Takings!$B:$B,'2008'!$B306,Takings!E:E)</f>
        <v>0</v>
      </c>
      <c r="F306" s="128">
        <f>SUMIF(Takings!$B:$B,'2008'!$B306,Takings!F:F)</f>
        <v>723.2</v>
      </c>
      <c r="G306" s="131">
        <f>SUMIF(Takings!$B:$B,'2008'!$B306,Takings!G:G)</f>
        <v>36</v>
      </c>
      <c r="H306" s="128">
        <f t="shared" si="172"/>
        <v>20.088888888888889</v>
      </c>
      <c r="I306" s="129">
        <f>SUMIF(Takings!$B:$B,'2008'!$B306,Takings!I:I)</f>
        <v>114.4</v>
      </c>
      <c r="J306" s="130">
        <f>SUMIF(Takings!$B:$B,'2008'!$B306,Takings!J:J)</f>
        <v>3</v>
      </c>
      <c r="K306" s="130">
        <f t="shared" si="173"/>
        <v>39</v>
      </c>
      <c r="L306" s="129">
        <f t="shared" si="174"/>
        <v>38.133333333333333</v>
      </c>
      <c r="M306" s="128">
        <f t="shared" si="175"/>
        <v>21.476923076923079</v>
      </c>
      <c r="N306" s="127" t="str">
        <f>IF(VLOOKUP($B306,Takings!$B:$P,13,0)=0,"",VLOOKUP($B306,Takings!$B:$P,13,0))</f>
        <v/>
      </c>
      <c r="O306" s="126" t="str">
        <f>IF(VLOOKUP($B306,Takings!$B:$P,14,0)=0,"",VLOOKUP($B306,Takings!$B:$P,14,0))</f>
        <v/>
      </c>
      <c r="P306" s="125" t="str">
        <f>IF(VLOOKUP($B306,Takings!$B:$P,15,0)=0,"",VLOOKUP($B306,Takings!$B:$P,15,0))</f>
        <v/>
      </c>
    </row>
    <row r="307" spans="1:16" ht="18" x14ac:dyDescent="0.35">
      <c r="A307" s="133" t="s">
        <v>274</v>
      </c>
      <c r="B307" s="132">
        <v>39759</v>
      </c>
      <c r="C307" s="129">
        <f>SUMIF(Takings!$B:$B,'2008'!$B307,Takings!C:C)</f>
        <v>1176.3399999999999</v>
      </c>
      <c r="D307" s="119">
        <f>SUMIF(Takings!$B:$B,'2008'!$B307,Takings!D:D)</f>
        <v>0</v>
      </c>
      <c r="E307" s="119">
        <f>SUMIF(Takings!$B:$B,'2008'!$B307,Takings!E:E)</f>
        <v>0</v>
      </c>
      <c r="F307" s="128">
        <f>SUMIF(Takings!$B:$B,'2008'!$B307,Takings!F:F)</f>
        <v>953.44</v>
      </c>
      <c r="G307" s="131">
        <f>SUMIF(Takings!$B:$B,'2008'!$B307,Takings!G:G)</f>
        <v>47</v>
      </c>
      <c r="H307" s="128">
        <f t="shared" si="172"/>
        <v>20.285957446808514</v>
      </c>
      <c r="I307" s="129">
        <f>SUMIF(Takings!$B:$B,'2008'!$B307,Takings!I:I)</f>
        <v>222.9</v>
      </c>
      <c r="J307" s="130">
        <f>SUMIF(Takings!$B:$B,'2008'!$B307,Takings!J:J)</f>
        <v>7</v>
      </c>
      <c r="K307" s="130">
        <f t="shared" si="173"/>
        <v>54</v>
      </c>
      <c r="L307" s="129">
        <f t="shared" si="174"/>
        <v>31.842857142857145</v>
      </c>
      <c r="M307" s="128">
        <f t="shared" si="175"/>
        <v>21.784074074074077</v>
      </c>
      <c r="N307" s="127" t="str">
        <f>IF(VLOOKUP($B307,Takings!$B:$P,13,0)=0,"",VLOOKUP($B307,Takings!$B:$P,13,0))</f>
        <v>Mulgowie Hall cheque not countedi takings</v>
      </c>
      <c r="O307" s="126" t="str">
        <f>IF(VLOOKUP($B307,Takings!$B:$P,14,0)=0,"",VLOOKUP($B307,Takings!$B:$P,14,0))</f>
        <v/>
      </c>
      <c r="P307" s="125" t="str">
        <f>IF(VLOOKUP($B307,Takings!$B:$P,15,0)=0,"",VLOOKUP($B307,Takings!$B:$P,15,0))</f>
        <v/>
      </c>
    </row>
    <row r="308" spans="1:16" x14ac:dyDescent="0.35">
      <c r="A308" s="133" t="s">
        <v>274</v>
      </c>
      <c r="B308" s="132">
        <v>39760</v>
      </c>
      <c r="C308" s="129">
        <f>SUMIF(Takings!$B:$B,'2008'!$B308,Takings!C:C)</f>
        <v>1277.68</v>
      </c>
      <c r="D308" s="119">
        <f>SUMIF(Takings!$B:$B,'2008'!$B308,Takings!D:D)</f>
        <v>0</v>
      </c>
      <c r="E308" s="119">
        <f>SUMIF(Takings!$B:$B,'2008'!$B308,Takings!E:E)</f>
        <v>0</v>
      </c>
      <c r="F308" s="128">
        <f>SUMIF(Takings!$B:$B,'2008'!$B308,Takings!F:F)</f>
        <v>937.2</v>
      </c>
      <c r="G308" s="131">
        <f>SUMIF(Takings!$B:$B,'2008'!$B308,Takings!G:G)</f>
        <v>36</v>
      </c>
      <c r="H308" s="128">
        <f t="shared" si="172"/>
        <v>26.033333333333335</v>
      </c>
      <c r="I308" s="129">
        <f>SUMIF(Takings!$B:$B,'2008'!$B308,Takings!I:I)</f>
        <v>340.48</v>
      </c>
      <c r="J308" s="130">
        <f>SUMIF(Takings!$B:$B,'2008'!$B308,Takings!J:J)</f>
        <v>9</v>
      </c>
      <c r="K308" s="130">
        <f t="shared" si="173"/>
        <v>45</v>
      </c>
      <c r="L308" s="129">
        <f t="shared" si="174"/>
        <v>37.831111111111113</v>
      </c>
      <c r="M308" s="128">
        <f t="shared" si="175"/>
        <v>28.392888888888891</v>
      </c>
      <c r="N308" s="127" t="str">
        <f>IF(VLOOKUP($B308,Takings!$B:$P,13,0)=0,"",VLOOKUP($B308,Takings!$B:$P,13,0))</f>
        <v/>
      </c>
      <c r="O308" s="126" t="str">
        <f>IF(VLOOKUP($B308,Takings!$B:$P,14,0)=0,"",VLOOKUP($B308,Takings!$B:$P,14,0))</f>
        <v/>
      </c>
      <c r="P308" s="125" t="str">
        <f>IF(VLOOKUP($B308,Takings!$B:$P,15,0)=0,"",VLOOKUP($B308,Takings!$B:$P,15,0))</f>
        <v/>
      </c>
    </row>
    <row r="309" spans="1:16" x14ac:dyDescent="0.35">
      <c r="A309" s="124"/>
      <c r="B309" s="123">
        <v>39761</v>
      </c>
      <c r="C309" s="119">
        <f>SUM(C303:C308)</f>
        <v>5305.85</v>
      </c>
      <c r="D309" s="119">
        <f>VLOOKUP($B309,Takings!$B:$P,3,0)</f>
        <v>2614.35</v>
      </c>
      <c r="E309" s="122">
        <f>SUM(C309:D309)</f>
        <v>7920.2000000000007</v>
      </c>
      <c r="F309" s="118"/>
      <c r="G309" s="121">
        <f>SUM(G303:G308)</f>
        <v>223</v>
      </c>
      <c r="H309" s="118">
        <f>AVERAGE(H303:H308)</f>
        <v>19.281949809866692</v>
      </c>
      <c r="I309" s="119">
        <f>SUM(I303:I308)</f>
        <v>949.96</v>
      </c>
      <c r="J309" s="120">
        <f>SUM(J303:J308)</f>
        <v>29</v>
      </c>
      <c r="K309" s="120">
        <f>SUM(G309,J309)</f>
        <v>252</v>
      </c>
      <c r="L309" s="119">
        <f>AVERAGE(L303:L308)</f>
        <v>31.552050264550271</v>
      </c>
      <c r="M309" s="118">
        <f>AVERAGE(M303:M308)</f>
        <v>20.70544973544974</v>
      </c>
      <c r="N309" s="117" t="str">
        <f>IF(VLOOKUP($B309,Takings!$B:$P,13,0)=0,"",VLOOKUP($B309,Takings!$B:$P,13,0))</f>
        <v/>
      </c>
      <c r="O309" s="116" t="str">
        <f>IF(VLOOKUP($B309,Takings!$B:$P,14,0)=0,"",VLOOKUP($B309,Takings!$B:$P,14,0))</f>
        <v/>
      </c>
      <c r="P309" s="115" t="str">
        <f>IF(VLOOKUP($B309,Takings!$B:$P,15,0)=0,"",VLOOKUP($B309,Takings!$B:$P,15,0))</f>
        <v/>
      </c>
    </row>
    <row r="310" spans="1:16" x14ac:dyDescent="0.35">
      <c r="A310" s="133" t="s">
        <v>277</v>
      </c>
      <c r="B310" s="132">
        <v>39762</v>
      </c>
      <c r="C310" s="129">
        <f>SUMIF(Takings!$B:$B,'2008'!$B310,Takings!C:C)</f>
        <v>675.9</v>
      </c>
      <c r="D310" s="119">
        <f>SUMIF(Takings!$B:$B,'2008'!$B310,Takings!D:D)</f>
        <v>0</v>
      </c>
      <c r="E310" s="119">
        <f>SUMIF(Takings!$B:$B,'2008'!$B310,Takings!E:E)</f>
        <v>0</v>
      </c>
      <c r="F310" s="128">
        <f>SUMIF(Takings!$B:$B,'2008'!$B310,Takings!F:F)</f>
        <v>455.05</v>
      </c>
      <c r="G310" s="131">
        <f>SUMIF(Takings!$B:$B,'2008'!$B310,Takings!G:G)</f>
        <v>30</v>
      </c>
      <c r="H310" s="128">
        <f t="shared" ref="H310:H315" si="176">IFERROR(F310/G310,0)</f>
        <v>15.168333333333333</v>
      </c>
      <c r="I310" s="129">
        <f>SUMIF(Takings!$B:$B,'2008'!$B310,Takings!I:I)</f>
        <v>220.85</v>
      </c>
      <c r="J310" s="130">
        <f>SUMIF(Takings!$B:$B,'2008'!$B310,Takings!J:J)</f>
        <v>6</v>
      </c>
      <c r="K310" s="130">
        <f t="shared" ref="K310:K315" si="177">IFERROR(SUM(G310,J310),0)</f>
        <v>36</v>
      </c>
      <c r="L310" s="129">
        <f t="shared" ref="L310:L315" si="178">IFERROR(MEDIAN(I310/J310),0)</f>
        <v>36.80833333333333</v>
      </c>
      <c r="M310" s="128">
        <f t="shared" ref="M310:M315" si="179">IFERROR(SUM(F310,I310)/K310,0)</f>
        <v>18.774999999999999</v>
      </c>
      <c r="N310" s="127" t="str">
        <f>IF(VLOOKUP($B310,Takings!$B:$P,13,0)=0,"",VLOOKUP($B310,Takings!$B:$P,13,0))</f>
        <v/>
      </c>
      <c r="O310" s="126">
        <f>IF(VLOOKUP($B310,Takings!$B:$P,14,0)=0,"",VLOOKUP($B310,Takings!$B:$P,14,0))</f>
        <v>-7</v>
      </c>
      <c r="P310" s="125" t="str">
        <f>IF(VLOOKUP($B310,Takings!$B:$P,15,0)=0,"",VLOOKUP($B310,Takings!$B:$P,15,0))</f>
        <v/>
      </c>
    </row>
    <row r="311" spans="1:16" x14ac:dyDescent="0.35">
      <c r="A311" s="133" t="s">
        <v>277</v>
      </c>
      <c r="B311" s="132">
        <v>39763</v>
      </c>
      <c r="C311" s="129">
        <f>SUMIF(Takings!$B:$B,'2008'!$B311,Takings!C:C)</f>
        <v>553.37</v>
      </c>
      <c r="D311" s="119">
        <f>SUMIF(Takings!$B:$B,'2008'!$B311,Takings!D:D)</f>
        <v>0</v>
      </c>
      <c r="E311" s="119">
        <f>SUMIF(Takings!$B:$B,'2008'!$B311,Takings!E:E)</f>
        <v>0</v>
      </c>
      <c r="F311" s="128">
        <f>SUMIF(Takings!$B:$B,'2008'!$B311,Takings!F:F)</f>
        <v>471.9</v>
      </c>
      <c r="G311" s="131">
        <f>SUMIF(Takings!$B:$B,'2008'!$B311,Takings!G:G)</f>
        <v>41</v>
      </c>
      <c r="H311" s="128">
        <f t="shared" si="176"/>
        <v>11.509756097560976</v>
      </c>
      <c r="I311" s="129">
        <f>SUMIF(Takings!$B:$B,'2008'!$B311,Takings!I:I)</f>
        <v>81.47</v>
      </c>
      <c r="J311" s="130">
        <f>SUMIF(Takings!$B:$B,'2008'!$B311,Takings!J:J)</f>
        <v>2</v>
      </c>
      <c r="K311" s="130">
        <f t="shared" si="177"/>
        <v>43</v>
      </c>
      <c r="L311" s="129">
        <f t="shared" si="178"/>
        <v>40.734999999999999</v>
      </c>
      <c r="M311" s="128">
        <f t="shared" si="179"/>
        <v>12.869069767441861</v>
      </c>
      <c r="N311" s="127" t="str">
        <f>IF(VLOOKUP($B311,Takings!$B:$P,13,0)=0,"",VLOOKUP($B311,Takings!$B:$P,13,0))</f>
        <v/>
      </c>
      <c r="O311" s="126">
        <f>IF(VLOOKUP($B311,Takings!$B:$P,14,0)=0,"",VLOOKUP($B311,Takings!$B:$P,14,0))</f>
        <v>-4.95</v>
      </c>
      <c r="P311" s="125" t="str">
        <f>IF(VLOOKUP($B311,Takings!$B:$P,15,0)=0,"",VLOOKUP($B311,Takings!$B:$P,15,0))</f>
        <v/>
      </c>
    </row>
    <row r="312" spans="1:16" x14ac:dyDescent="0.35">
      <c r="A312" s="133" t="s">
        <v>277</v>
      </c>
      <c r="B312" s="132">
        <v>39764</v>
      </c>
      <c r="C312" s="129">
        <f>SUMIF(Takings!$B:$B,'2008'!$B312,Takings!C:C)</f>
        <v>792.56</v>
      </c>
      <c r="D312" s="119">
        <f>SUMIF(Takings!$B:$B,'2008'!$B312,Takings!D:D)</f>
        <v>0</v>
      </c>
      <c r="E312" s="119">
        <f>SUMIF(Takings!$B:$B,'2008'!$B312,Takings!E:E)</f>
        <v>0</v>
      </c>
      <c r="F312" s="128">
        <f>SUMIF(Takings!$B:$B,'2008'!$B312,Takings!F:F)</f>
        <v>698.35</v>
      </c>
      <c r="G312" s="131">
        <f>SUMIF(Takings!$B:$B,'2008'!$B312,Takings!G:G)</f>
        <v>39</v>
      </c>
      <c r="H312" s="128">
        <f t="shared" si="176"/>
        <v>17.906410256410258</v>
      </c>
      <c r="I312" s="129">
        <f>SUMIF(Takings!$B:$B,'2008'!$B312,Takings!I:I)</f>
        <v>94.21</v>
      </c>
      <c r="J312" s="130">
        <f>SUMIF(Takings!$B:$B,'2008'!$B312,Takings!J:J)</f>
        <v>4</v>
      </c>
      <c r="K312" s="130">
        <f t="shared" si="177"/>
        <v>43</v>
      </c>
      <c r="L312" s="129">
        <f t="shared" si="178"/>
        <v>23.552499999999998</v>
      </c>
      <c r="M312" s="128">
        <f t="shared" si="179"/>
        <v>18.431627906976747</v>
      </c>
      <c r="N312" s="127" t="str">
        <f>IF(VLOOKUP($B312,Takings!$B:$P,13,0)=0,"",VLOOKUP($B312,Takings!$B:$P,13,0))</f>
        <v/>
      </c>
      <c r="O312" s="126" t="str">
        <f>IF(VLOOKUP($B312,Takings!$B:$P,14,0)=0,"",VLOOKUP($B312,Takings!$B:$P,14,0))</f>
        <v/>
      </c>
      <c r="P312" s="125" t="str">
        <f>IF(VLOOKUP($B312,Takings!$B:$P,15,0)=0,"",VLOOKUP($B312,Takings!$B:$P,15,0))</f>
        <v/>
      </c>
    </row>
    <row r="313" spans="1:16" x14ac:dyDescent="0.35">
      <c r="A313" s="133" t="s">
        <v>277</v>
      </c>
      <c r="B313" s="132">
        <v>39765</v>
      </c>
      <c r="C313" s="129">
        <f>SUMIF(Takings!$B:$B,'2008'!$B313,Takings!C:C)</f>
        <v>913.88</v>
      </c>
      <c r="D313" s="119">
        <f>SUMIF(Takings!$B:$B,'2008'!$B313,Takings!D:D)</f>
        <v>0</v>
      </c>
      <c r="E313" s="119">
        <f>SUMIF(Takings!$B:$B,'2008'!$B313,Takings!E:E)</f>
        <v>0</v>
      </c>
      <c r="F313" s="128">
        <f>SUMIF(Takings!$B:$B,'2008'!$B313,Takings!F:F)</f>
        <v>806.6</v>
      </c>
      <c r="G313" s="131">
        <f>SUMIF(Takings!$B:$B,'2008'!$B313,Takings!G:G)</f>
        <v>43</v>
      </c>
      <c r="H313" s="128">
        <f t="shared" si="176"/>
        <v>18.758139534883721</v>
      </c>
      <c r="I313" s="129">
        <f>SUMIF(Takings!$B:$B,'2008'!$B313,Takings!I:I)</f>
        <v>107.28</v>
      </c>
      <c r="J313" s="130">
        <f>SUMIF(Takings!$B:$B,'2008'!$B313,Takings!J:J)</f>
        <v>3</v>
      </c>
      <c r="K313" s="130">
        <f t="shared" si="177"/>
        <v>46</v>
      </c>
      <c r="L313" s="129">
        <f t="shared" si="178"/>
        <v>35.76</v>
      </c>
      <c r="M313" s="128">
        <f t="shared" si="179"/>
        <v>19.86695652173913</v>
      </c>
      <c r="N313" s="127" t="str">
        <f>IF(VLOOKUP($B313,Takings!$B:$P,13,0)=0,"",VLOOKUP($B313,Takings!$B:$P,13,0))</f>
        <v/>
      </c>
      <c r="O313" s="126">
        <f>IF(VLOOKUP($B313,Takings!$B:$P,14,0)=0,"",VLOOKUP($B313,Takings!$B:$P,14,0))</f>
        <v>-0.3</v>
      </c>
      <c r="P313" s="125" t="str">
        <f>IF(VLOOKUP($B313,Takings!$B:$P,15,0)=0,"",VLOOKUP($B313,Takings!$B:$P,15,0))</f>
        <v/>
      </c>
    </row>
    <row r="314" spans="1:16" x14ac:dyDescent="0.35">
      <c r="A314" s="133" t="s">
        <v>277</v>
      </c>
      <c r="B314" s="132">
        <v>39766</v>
      </c>
      <c r="C314" s="129">
        <f>SUMIF(Takings!$B:$B,'2008'!$B314,Takings!C:C)</f>
        <v>1533.64</v>
      </c>
      <c r="D314" s="119">
        <f>SUMIF(Takings!$B:$B,'2008'!$B314,Takings!D:D)</f>
        <v>0</v>
      </c>
      <c r="E314" s="119">
        <f>SUMIF(Takings!$B:$B,'2008'!$B314,Takings!E:E)</f>
        <v>0</v>
      </c>
      <c r="F314" s="128">
        <f>SUMIF(Takings!$B:$B,'2008'!$B314,Takings!F:F)</f>
        <v>1309.8</v>
      </c>
      <c r="G314" s="131">
        <f>SUMIF(Takings!$B:$B,'2008'!$B314,Takings!G:G)</f>
        <v>62</v>
      </c>
      <c r="H314" s="128">
        <f t="shared" si="176"/>
        <v>21.125806451612902</v>
      </c>
      <c r="I314" s="129">
        <f>SUMIF(Takings!$B:$B,'2008'!$B314,Takings!I:I)</f>
        <v>223.84</v>
      </c>
      <c r="J314" s="130">
        <f>SUMIF(Takings!$B:$B,'2008'!$B314,Takings!J:J)</f>
        <v>4</v>
      </c>
      <c r="K314" s="130">
        <f t="shared" si="177"/>
        <v>66</v>
      </c>
      <c r="L314" s="129">
        <f t="shared" si="178"/>
        <v>55.96</v>
      </c>
      <c r="M314" s="128">
        <f t="shared" si="179"/>
        <v>23.236969696969695</v>
      </c>
      <c r="N314" s="127" t="str">
        <f>IF(VLOOKUP($B314,Takings!$B:$P,13,0)=0,"",VLOOKUP($B314,Takings!$B:$P,13,0))</f>
        <v/>
      </c>
      <c r="O314" s="126">
        <f>IF(VLOOKUP($B314,Takings!$B:$P,14,0)=0,"",VLOOKUP($B314,Takings!$B:$P,14,0))</f>
        <v>0.05</v>
      </c>
      <c r="P314" s="125" t="str">
        <f>IF(VLOOKUP($B314,Takings!$B:$P,15,0)=0,"",VLOOKUP($B314,Takings!$B:$P,15,0))</f>
        <v/>
      </c>
    </row>
    <row r="315" spans="1:16" x14ac:dyDescent="0.35">
      <c r="A315" s="133" t="s">
        <v>277</v>
      </c>
      <c r="B315" s="132">
        <v>39767</v>
      </c>
      <c r="C315" s="129">
        <f>SUMIF(Takings!$B:$B,'2008'!$B315,Takings!C:C)</f>
        <v>1159.1300000000001</v>
      </c>
      <c r="D315" s="119">
        <f>SUMIF(Takings!$B:$B,'2008'!$B315,Takings!D:D)</f>
        <v>0</v>
      </c>
      <c r="E315" s="119">
        <f>SUMIF(Takings!$B:$B,'2008'!$B315,Takings!E:E)</f>
        <v>0</v>
      </c>
      <c r="F315" s="128">
        <f>SUMIF(Takings!$B:$B,'2008'!$B315,Takings!F:F)</f>
        <v>1037</v>
      </c>
      <c r="G315" s="131">
        <f>SUMIF(Takings!$B:$B,'2008'!$B315,Takings!G:G)</f>
        <v>41</v>
      </c>
      <c r="H315" s="128">
        <f t="shared" si="176"/>
        <v>25.292682926829269</v>
      </c>
      <c r="I315" s="129">
        <f>SUMIF(Takings!$B:$B,'2008'!$B315,Takings!I:I)</f>
        <v>122.13</v>
      </c>
      <c r="J315" s="130">
        <f>SUMIF(Takings!$B:$B,'2008'!$B315,Takings!J:J)</f>
        <v>4</v>
      </c>
      <c r="K315" s="130">
        <f t="shared" si="177"/>
        <v>45</v>
      </c>
      <c r="L315" s="129">
        <f t="shared" si="178"/>
        <v>30.532499999999999</v>
      </c>
      <c r="M315" s="128">
        <f t="shared" si="179"/>
        <v>25.758444444444446</v>
      </c>
      <c r="N315" s="127" t="str">
        <f>IF(VLOOKUP($B315,Takings!$B:$P,13,0)=0,"",VLOOKUP($B315,Takings!$B:$P,13,0))</f>
        <v/>
      </c>
      <c r="O315" s="126" t="str">
        <f>IF(VLOOKUP($B315,Takings!$B:$P,14,0)=0,"",VLOOKUP($B315,Takings!$B:$P,14,0))</f>
        <v/>
      </c>
      <c r="P315" s="125" t="str">
        <f>IF(VLOOKUP($B315,Takings!$B:$P,15,0)=0,"",VLOOKUP($B315,Takings!$B:$P,15,0))</f>
        <v/>
      </c>
    </row>
    <row r="316" spans="1:16" x14ac:dyDescent="0.35">
      <c r="A316" s="124"/>
      <c r="B316" s="123">
        <v>39768</v>
      </c>
      <c r="C316" s="119">
        <f>SUM(C310:C315)</f>
        <v>5628.4800000000005</v>
      </c>
      <c r="D316" s="119">
        <f>VLOOKUP($B316,Takings!$B:$P,3,0)</f>
        <v>3059.36</v>
      </c>
      <c r="E316" s="122">
        <f>SUM(C316:D316)</f>
        <v>8687.84</v>
      </c>
      <c r="F316" s="118"/>
      <c r="G316" s="121">
        <f>SUM(G310:G315)</f>
        <v>256</v>
      </c>
      <c r="H316" s="118">
        <f>AVERAGE(H310:H315)</f>
        <v>18.293521433438411</v>
      </c>
      <c r="I316" s="119">
        <f>SUM(I310:I315)</f>
        <v>849.78</v>
      </c>
      <c r="J316" s="120">
        <f>SUM(J310:J315)</f>
        <v>23</v>
      </c>
      <c r="K316" s="120">
        <f>SUM(G316,J316)</f>
        <v>279</v>
      </c>
      <c r="L316" s="119">
        <f>AVERAGE(L310:L315)</f>
        <v>37.224722222222219</v>
      </c>
      <c r="M316" s="118">
        <f>AVERAGE(M310:M315)</f>
        <v>19.823011389595312</v>
      </c>
      <c r="N316" s="117" t="str">
        <f>IF(VLOOKUP($B316,Takings!$B:$P,13,0)=0,"",VLOOKUP($B316,Takings!$B:$P,13,0))</f>
        <v/>
      </c>
      <c r="O316" s="116" t="str">
        <f>IF(VLOOKUP($B316,Takings!$B:$P,14,0)=0,"",VLOOKUP($B316,Takings!$B:$P,14,0))</f>
        <v/>
      </c>
      <c r="P316" s="115" t="str">
        <f>IF(VLOOKUP($B316,Takings!$B:$P,15,0)=0,"",VLOOKUP($B316,Takings!$B:$P,15,0))</f>
        <v/>
      </c>
    </row>
    <row r="317" spans="1:16" ht="18" x14ac:dyDescent="0.35">
      <c r="A317" s="133" t="s">
        <v>278</v>
      </c>
      <c r="B317" s="132">
        <v>39769</v>
      </c>
      <c r="C317" s="129">
        <f>SUMIF(Takings!$B:$B,'2008'!$B317,Takings!C:C)</f>
        <v>817.65</v>
      </c>
      <c r="D317" s="119">
        <f>SUMIF(Takings!$B:$B,'2008'!$B317,Takings!D:D)</f>
        <v>0</v>
      </c>
      <c r="E317" s="119">
        <f>SUMIF(Takings!$B:$B,'2008'!$B317,Takings!E:E)</f>
        <v>0</v>
      </c>
      <c r="F317" s="128">
        <f>SUMIF(Takings!$B:$B,'2008'!$B317,Takings!F:F)</f>
        <v>624.15</v>
      </c>
      <c r="G317" s="131">
        <f>SUMIF(Takings!$B:$B,'2008'!$B317,Takings!G:G)</f>
        <v>40</v>
      </c>
      <c r="H317" s="128">
        <f t="shared" ref="H317:H322" si="180">IFERROR(F317/G317,0)</f>
        <v>15.60375</v>
      </c>
      <c r="I317" s="129">
        <f>SUMIF(Takings!$B:$B,'2008'!$B317,Takings!I:I)</f>
        <v>193.5</v>
      </c>
      <c r="J317" s="130">
        <f>SUMIF(Takings!$B:$B,'2008'!$B317,Takings!J:J)</f>
        <v>5</v>
      </c>
      <c r="K317" s="130">
        <f t="shared" ref="K317:K322" si="181">IFERROR(SUM(G317,J317),0)</f>
        <v>45</v>
      </c>
      <c r="L317" s="129">
        <f t="shared" ref="L317:L322" si="182">IFERROR(MEDIAN(I317/J317),0)</f>
        <v>38.700000000000003</v>
      </c>
      <c r="M317" s="128">
        <f t="shared" ref="M317:M322" si="183">IFERROR(SUM(F317,I317)/K317,0)</f>
        <v>18.169999999999998</v>
      </c>
      <c r="N317" s="127" t="str">
        <f>IF(VLOOKUP($B317,Takings!$B:$P,13,0)=0,"",VLOOKUP($B317,Takings!$B:$P,13,0))</f>
        <v>$510.46 Baker taken off figures</v>
      </c>
      <c r="O317" s="126">
        <f>IF(VLOOKUP($B317,Takings!$B:$P,14,0)=0,"",VLOOKUP($B317,Takings!$B:$P,14,0))</f>
        <v>-1</v>
      </c>
      <c r="P317" s="125" t="str">
        <f>IF(VLOOKUP($B317,Takings!$B:$P,15,0)=0,"",VLOOKUP($B317,Takings!$B:$P,15,0))</f>
        <v/>
      </c>
    </row>
    <row r="318" spans="1:16" x14ac:dyDescent="0.35">
      <c r="A318" s="133" t="s">
        <v>278</v>
      </c>
      <c r="B318" s="132">
        <v>39770</v>
      </c>
      <c r="C318" s="129">
        <f>SUMIF(Takings!$B:$B,'2008'!$B318,Takings!C:C)</f>
        <v>917.15</v>
      </c>
      <c r="D318" s="119">
        <f>SUMIF(Takings!$B:$B,'2008'!$B318,Takings!D:D)</f>
        <v>0</v>
      </c>
      <c r="E318" s="119">
        <f>SUMIF(Takings!$B:$B,'2008'!$B318,Takings!E:E)</f>
        <v>0</v>
      </c>
      <c r="F318" s="128">
        <f>SUMIF(Takings!$B:$B,'2008'!$B318,Takings!F:F)</f>
        <v>703.55</v>
      </c>
      <c r="G318" s="131">
        <f>SUMIF(Takings!$B:$B,'2008'!$B318,Takings!G:G)</f>
        <v>45</v>
      </c>
      <c r="H318" s="128">
        <f t="shared" si="180"/>
        <v>15.634444444444444</v>
      </c>
      <c r="I318" s="129">
        <f>SUMIF(Takings!$B:$B,'2008'!$B318,Takings!I:I)</f>
        <v>213.6</v>
      </c>
      <c r="J318" s="130">
        <f>SUMIF(Takings!$B:$B,'2008'!$B318,Takings!J:J)</f>
        <v>5</v>
      </c>
      <c r="K318" s="130">
        <f t="shared" si="181"/>
        <v>50</v>
      </c>
      <c r="L318" s="129">
        <f t="shared" si="182"/>
        <v>42.72</v>
      </c>
      <c r="M318" s="128">
        <f t="shared" si="183"/>
        <v>18.343</v>
      </c>
      <c r="N318" s="127" t="str">
        <f>IF(VLOOKUP($B318,Takings!$B:$P,13,0)=0,"",VLOOKUP($B318,Takings!$B:$P,13,0))</f>
        <v/>
      </c>
      <c r="O318" s="126">
        <f>IF(VLOOKUP($B318,Takings!$B:$P,14,0)=0,"",VLOOKUP($B318,Takings!$B:$P,14,0))</f>
        <v>13.05</v>
      </c>
      <c r="P318" s="125" t="str">
        <f>IF(VLOOKUP($B318,Takings!$B:$P,15,0)=0,"",VLOOKUP($B318,Takings!$B:$P,15,0))</f>
        <v/>
      </c>
    </row>
    <row r="319" spans="1:16" x14ac:dyDescent="0.35">
      <c r="A319" s="133" t="s">
        <v>278</v>
      </c>
      <c r="B319" s="132">
        <v>39771</v>
      </c>
      <c r="C319" s="129">
        <f>SUMIF(Takings!$B:$B,'2008'!$B319,Takings!C:C)</f>
        <v>925.27</v>
      </c>
      <c r="D319" s="119">
        <f>SUMIF(Takings!$B:$B,'2008'!$B319,Takings!D:D)</f>
        <v>0</v>
      </c>
      <c r="E319" s="119">
        <f>SUMIF(Takings!$B:$B,'2008'!$B319,Takings!E:E)</f>
        <v>0</v>
      </c>
      <c r="F319" s="128">
        <f>SUMIF(Takings!$B:$B,'2008'!$B319,Takings!F:F)</f>
        <v>643.15</v>
      </c>
      <c r="G319" s="131">
        <f>SUMIF(Takings!$B:$B,'2008'!$B319,Takings!G:G)</f>
        <v>30</v>
      </c>
      <c r="H319" s="128">
        <f t="shared" si="180"/>
        <v>21.438333333333333</v>
      </c>
      <c r="I319" s="129">
        <f>SUMIF(Takings!$B:$B,'2008'!$B319,Takings!I:I)</f>
        <v>257.12</v>
      </c>
      <c r="J319" s="130">
        <f>SUMIF(Takings!$B:$B,'2008'!$B319,Takings!J:J)</f>
        <v>7</v>
      </c>
      <c r="K319" s="130">
        <f t="shared" si="181"/>
        <v>37</v>
      </c>
      <c r="L319" s="129">
        <f t="shared" si="182"/>
        <v>36.731428571428573</v>
      </c>
      <c r="M319" s="128">
        <f t="shared" si="183"/>
        <v>24.331621621621622</v>
      </c>
      <c r="N319" s="127" t="str">
        <f>IF(VLOOKUP($B319,Takings!$B:$P,13,0)=0,"",VLOOKUP($B319,Takings!$B:$P,13,0))</f>
        <v/>
      </c>
      <c r="O319" s="126">
        <f>IF(VLOOKUP($B319,Takings!$B:$P,14,0)=0,"",VLOOKUP($B319,Takings!$B:$P,14,0))</f>
        <v>-25</v>
      </c>
      <c r="P319" s="125" t="str">
        <f>IF(VLOOKUP($B319,Takings!$B:$P,15,0)=0,"",VLOOKUP($B319,Takings!$B:$P,15,0))</f>
        <v/>
      </c>
    </row>
    <row r="320" spans="1:16" x14ac:dyDescent="0.35">
      <c r="A320" s="133" t="s">
        <v>278</v>
      </c>
      <c r="B320" s="132">
        <v>39772</v>
      </c>
      <c r="C320" s="129">
        <f>SUMIF(Takings!$B:$B,'2008'!$B320,Takings!C:C)</f>
        <v>1107.17</v>
      </c>
      <c r="D320" s="119">
        <f>SUMIF(Takings!$B:$B,'2008'!$B320,Takings!D:D)</f>
        <v>0</v>
      </c>
      <c r="E320" s="119">
        <f>SUMIF(Takings!$B:$B,'2008'!$B320,Takings!E:E)</f>
        <v>0</v>
      </c>
      <c r="F320" s="128">
        <f>SUMIF(Takings!$B:$B,'2008'!$B320,Takings!F:F)</f>
        <v>708.95</v>
      </c>
      <c r="G320" s="131">
        <f>SUMIF(Takings!$B:$B,'2008'!$B320,Takings!G:G)</f>
        <v>31</v>
      </c>
      <c r="H320" s="128">
        <f t="shared" si="180"/>
        <v>22.869354838709679</v>
      </c>
      <c r="I320" s="129">
        <f>SUMIF(Takings!$B:$B,'2008'!$B320,Takings!I:I)</f>
        <v>398.22</v>
      </c>
      <c r="J320" s="130">
        <f>SUMIF(Takings!$B:$B,'2008'!$B320,Takings!J:J)</f>
        <v>8</v>
      </c>
      <c r="K320" s="130">
        <f t="shared" si="181"/>
        <v>39</v>
      </c>
      <c r="L320" s="129">
        <f t="shared" si="182"/>
        <v>49.777500000000003</v>
      </c>
      <c r="M320" s="128">
        <f t="shared" si="183"/>
        <v>28.388974358974362</v>
      </c>
      <c r="N320" s="127" t="str">
        <f>IF(VLOOKUP($B320,Takings!$B:$P,13,0)=0,"",VLOOKUP($B320,Takings!$B:$P,13,0))</f>
        <v/>
      </c>
      <c r="O320" s="126">
        <f>IF(VLOOKUP($B320,Takings!$B:$P,14,0)=0,"",VLOOKUP($B320,Takings!$B:$P,14,0))</f>
        <v>60.7</v>
      </c>
      <c r="P320" s="125" t="str">
        <f>IF(VLOOKUP($B320,Takings!$B:$P,15,0)=0,"",VLOOKUP($B320,Takings!$B:$P,15,0))</f>
        <v/>
      </c>
    </row>
    <row r="321" spans="1:16" ht="18" x14ac:dyDescent="0.35">
      <c r="A321" s="133" t="s">
        <v>278</v>
      </c>
      <c r="B321" s="132">
        <v>39773</v>
      </c>
      <c r="C321" s="129">
        <f>SUMIF(Takings!$B:$B,'2008'!$B321,Takings!C:C)</f>
        <v>1170.1400000000001</v>
      </c>
      <c r="D321" s="119">
        <f>SUMIF(Takings!$B:$B,'2008'!$B321,Takings!D:D)</f>
        <v>0</v>
      </c>
      <c r="E321" s="119">
        <f>SUMIF(Takings!$B:$B,'2008'!$B321,Takings!E:E)</f>
        <v>0</v>
      </c>
      <c r="F321" s="128">
        <f>SUMIF(Takings!$B:$B,'2008'!$B321,Takings!F:F)</f>
        <v>1008.25</v>
      </c>
      <c r="G321" s="131">
        <f>SUMIF(Takings!$B:$B,'2008'!$B321,Takings!G:G)</f>
        <v>51</v>
      </c>
      <c r="H321" s="128">
        <f t="shared" si="180"/>
        <v>19.769607843137255</v>
      </c>
      <c r="I321" s="129">
        <f>SUMIF(Takings!$B:$B,'2008'!$B321,Takings!I:I)</f>
        <v>162.18</v>
      </c>
      <c r="J321" s="130">
        <f>SUMIF(Takings!$B:$B,'2008'!$B321,Takings!J:J)</f>
        <v>7</v>
      </c>
      <c r="K321" s="130">
        <f t="shared" si="181"/>
        <v>58</v>
      </c>
      <c r="L321" s="129">
        <f t="shared" si="182"/>
        <v>23.168571428571429</v>
      </c>
      <c r="M321" s="128">
        <f t="shared" si="183"/>
        <v>20.179827586206898</v>
      </c>
      <c r="N321" s="127" t="str">
        <f>IF(VLOOKUP($B321,Takings!$B:$P,13,0)=0,"",VLOOKUP($B321,Takings!$B:$P,13,0))</f>
        <v>758.40 exchange taken off cash for day</v>
      </c>
      <c r="O321" s="126">
        <f>IF(VLOOKUP($B321,Takings!$B:$P,14,0)=0,"",VLOOKUP($B321,Takings!$B:$P,14,0))</f>
        <v>3.1</v>
      </c>
      <c r="P321" s="125" t="str">
        <f>IF(VLOOKUP($B321,Takings!$B:$P,15,0)=0,"",VLOOKUP($B321,Takings!$B:$P,15,0))</f>
        <v/>
      </c>
    </row>
    <row r="322" spans="1:16" x14ac:dyDescent="0.35">
      <c r="A322" s="133" t="s">
        <v>278</v>
      </c>
      <c r="B322" s="132">
        <v>39774</v>
      </c>
      <c r="C322" s="129">
        <f>SUMIF(Takings!$B:$B,'2008'!$B322,Takings!C:C)</f>
        <v>1238.8499999999999</v>
      </c>
      <c r="D322" s="119">
        <f>SUMIF(Takings!$B:$B,'2008'!$B322,Takings!D:D)</f>
        <v>0</v>
      </c>
      <c r="E322" s="119">
        <f>SUMIF(Takings!$B:$B,'2008'!$B322,Takings!E:E)</f>
        <v>0</v>
      </c>
      <c r="F322" s="128">
        <f>SUMIF(Takings!$B:$B,'2008'!$B322,Takings!F:F)</f>
        <v>825</v>
      </c>
      <c r="G322" s="131">
        <f>SUMIF(Takings!$B:$B,'2008'!$B322,Takings!G:G)</f>
        <v>41</v>
      </c>
      <c r="H322" s="128">
        <f t="shared" si="180"/>
        <v>20.121951219512194</v>
      </c>
      <c r="I322" s="129">
        <f>SUMIF(Takings!$B:$B,'2008'!$B322,Takings!I:I)</f>
        <v>413.88</v>
      </c>
      <c r="J322" s="130">
        <f>SUMIF(Takings!$B:$B,'2008'!$B322,Takings!J:J)</f>
        <v>7</v>
      </c>
      <c r="K322" s="130">
        <f t="shared" si="181"/>
        <v>48</v>
      </c>
      <c r="L322" s="129">
        <f t="shared" si="182"/>
        <v>59.125714285714288</v>
      </c>
      <c r="M322" s="128">
        <f t="shared" si="183"/>
        <v>25.810000000000002</v>
      </c>
      <c r="N322" s="127" t="str">
        <f>IF(VLOOKUP($B322,Takings!$B:$P,13,0)=0,"",VLOOKUP($B322,Takings!$B:$P,13,0))</f>
        <v/>
      </c>
      <c r="O322" s="126" t="str">
        <f>IF(VLOOKUP($B322,Takings!$B:$P,14,0)=0,"",VLOOKUP($B322,Takings!$B:$P,14,0))</f>
        <v/>
      </c>
      <c r="P322" s="125" t="str">
        <f>IF(VLOOKUP($B322,Takings!$B:$P,15,0)=0,"",VLOOKUP($B322,Takings!$B:$P,15,0))</f>
        <v/>
      </c>
    </row>
    <row r="323" spans="1:16" x14ac:dyDescent="0.35">
      <c r="A323" s="124"/>
      <c r="B323" s="123">
        <v>39775</v>
      </c>
      <c r="C323" s="119">
        <f>SUM(C317:C322)</f>
        <v>6176.23</v>
      </c>
      <c r="D323" s="119">
        <f>VLOOKUP($B323,Takings!$B:$P,3,0)</f>
        <v>3032.6</v>
      </c>
      <c r="E323" s="122">
        <f>SUM(C323:D323)</f>
        <v>9208.83</v>
      </c>
      <c r="F323" s="118"/>
      <c r="G323" s="121">
        <f>SUM(G317:G322)</f>
        <v>238</v>
      </c>
      <c r="H323" s="118">
        <f>AVERAGE(H317:H322)</f>
        <v>19.239573613189485</v>
      </c>
      <c r="I323" s="119">
        <f>SUM(I317:I322)</f>
        <v>1638.5</v>
      </c>
      <c r="J323" s="120">
        <f>SUM(J317:J322)</f>
        <v>39</v>
      </c>
      <c r="K323" s="120">
        <f>SUM(G323,J323)</f>
        <v>277</v>
      </c>
      <c r="L323" s="119">
        <f>AVERAGE(L317:L322)</f>
        <v>41.703869047619044</v>
      </c>
      <c r="M323" s="118">
        <f>AVERAGE(M317:M322)</f>
        <v>22.537237261133811</v>
      </c>
      <c r="N323" s="117" t="str">
        <f>IF(VLOOKUP($B323,Takings!$B:$P,13,0)=0,"",VLOOKUP($B323,Takings!$B:$P,13,0))</f>
        <v/>
      </c>
      <c r="O323" s="116" t="str">
        <f>IF(VLOOKUP($B323,Takings!$B:$P,14,0)=0,"",VLOOKUP($B323,Takings!$B:$P,14,0))</f>
        <v/>
      </c>
      <c r="P323" s="115" t="str">
        <f>IF(VLOOKUP($B323,Takings!$B:$P,15,0)=0,"",VLOOKUP($B323,Takings!$B:$P,15,0))</f>
        <v/>
      </c>
    </row>
    <row r="324" spans="1:16" ht="18" x14ac:dyDescent="0.35">
      <c r="A324" s="133" t="s">
        <v>281</v>
      </c>
      <c r="B324" s="132">
        <v>39776</v>
      </c>
      <c r="C324" s="129">
        <f>SUMIF(Takings!$B:$B,'2008'!$B324,Takings!C:C)</f>
        <v>655.65</v>
      </c>
      <c r="D324" s="119">
        <f>SUMIF(Takings!$B:$B,'2008'!$B324,Takings!D:D)</f>
        <v>0</v>
      </c>
      <c r="E324" s="119">
        <f>SUMIF(Takings!$B:$B,'2008'!$B324,Takings!E:E)</f>
        <v>0</v>
      </c>
      <c r="F324" s="128">
        <f>SUMIF(Takings!$B:$B,'2008'!$B324,Takings!F:F)</f>
        <v>402.25</v>
      </c>
      <c r="G324" s="131">
        <f>SUMIF(Takings!$B:$B,'2008'!$B324,Takings!G:G)</f>
        <v>36</v>
      </c>
      <c r="H324" s="128">
        <f t="shared" ref="H324:H329" si="184">IFERROR(F324/G324,0)</f>
        <v>11.173611111111111</v>
      </c>
      <c r="I324" s="129">
        <f>SUMIF(Takings!$B:$B,'2008'!$B324,Takings!I:I)</f>
        <v>253.4</v>
      </c>
      <c r="J324" s="130">
        <f>SUMIF(Takings!$B:$B,'2008'!$B324,Takings!J:J)</f>
        <v>7</v>
      </c>
      <c r="K324" s="130">
        <f t="shared" ref="K324:K329" si="185">IFERROR(SUM(G324,J324),0)</f>
        <v>43</v>
      </c>
      <c r="L324" s="129">
        <f t="shared" ref="L324:L329" si="186">IFERROR(MEDIAN(I324/J324),0)</f>
        <v>36.200000000000003</v>
      </c>
      <c r="M324" s="128">
        <f t="shared" ref="M324:M329" si="187">IFERROR(SUM(F324,I324)/K324,0)</f>
        <v>15.247674418604651</v>
      </c>
      <c r="N324" s="127" t="str">
        <f>IF(VLOOKUP($B324,Takings!$B:$P,13,0)=0,"",VLOOKUP($B324,Takings!$B:$P,13,0))</f>
        <v>Bakery 498.02 not counted in takings</v>
      </c>
      <c r="O324" s="126">
        <f>IF(VLOOKUP($B324,Takings!$B:$P,14,0)=0,"",VLOOKUP($B324,Takings!$B:$P,14,0))</f>
        <v>0.35</v>
      </c>
      <c r="P324" s="125" t="str">
        <f>IF(VLOOKUP($B324,Takings!$B:$P,15,0)=0,"",VLOOKUP($B324,Takings!$B:$P,15,0))</f>
        <v/>
      </c>
    </row>
    <row r="325" spans="1:16" x14ac:dyDescent="0.35">
      <c r="A325" s="133" t="s">
        <v>281</v>
      </c>
      <c r="B325" s="132">
        <v>39777</v>
      </c>
      <c r="C325" s="129">
        <f>SUMIF(Takings!$B:$B,'2008'!$B325,Takings!C:C)</f>
        <v>659.35</v>
      </c>
      <c r="D325" s="119">
        <f>SUMIF(Takings!$B:$B,'2008'!$B325,Takings!D:D)</f>
        <v>0</v>
      </c>
      <c r="E325" s="119">
        <f>SUMIF(Takings!$B:$B,'2008'!$B325,Takings!E:E)</f>
        <v>0</v>
      </c>
      <c r="F325" s="128">
        <f>SUMIF(Takings!$B:$B,'2008'!$B325,Takings!F:F)</f>
        <v>530.25</v>
      </c>
      <c r="G325" s="131">
        <f>SUMIF(Takings!$B:$B,'2008'!$B325,Takings!G:G)</f>
        <v>46</v>
      </c>
      <c r="H325" s="128">
        <f t="shared" si="184"/>
        <v>11.527173913043478</v>
      </c>
      <c r="I325" s="129">
        <f>SUMIF(Takings!$B:$B,'2008'!$B325,Takings!I:I)</f>
        <v>129.1</v>
      </c>
      <c r="J325" s="130">
        <f>SUMIF(Takings!$B:$B,'2008'!$B325,Takings!J:J)</f>
        <v>4</v>
      </c>
      <c r="K325" s="130">
        <f t="shared" si="185"/>
        <v>50</v>
      </c>
      <c r="L325" s="129">
        <f t="shared" si="186"/>
        <v>32.274999999999999</v>
      </c>
      <c r="M325" s="128">
        <f t="shared" si="187"/>
        <v>13.187000000000001</v>
      </c>
      <c r="N325" s="127" t="str">
        <f>IF(VLOOKUP($B325,Takings!$B:$P,13,0)=0,"",VLOOKUP($B325,Takings!$B:$P,13,0))</f>
        <v/>
      </c>
      <c r="O325" s="126">
        <f>IF(VLOOKUP($B325,Takings!$B:$P,14,0)=0,"",VLOOKUP($B325,Takings!$B:$P,14,0))</f>
        <v>3.05</v>
      </c>
      <c r="P325" s="125" t="str">
        <f>IF(VLOOKUP($B325,Takings!$B:$P,15,0)=0,"",VLOOKUP($B325,Takings!$B:$P,15,0))</f>
        <v/>
      </c>
    </row>
    <row r="326" spans="1:16" x14ac:dyDescent="0.35">
      <c r="A326" s="133" t="s">
        <v>281</v>
      </c>
      <c r="B326" s="132">
        <v>39778</v>
      </c>
      <c r="C326" s="129">
        <f>SUMIF(Takings!$B:$B,'2008'!$B326,Takings!C:C)</f>
        <v>623.82000000000005</v>
      </c>
      <c r="D326" s="119">
        <f>SUMIF(Takings!$B:$B,'2008'!$B326,Takings!D:D)</f>
        <v>0</v>
      </c>
      <c r="E326" s="119">
        <f>SUMIF(Takings!$B:$B,'2008'!$B326,Takings!E:E)</f>
        <v>0</v>
      </c>
      <c r="F326" s="128">
        <f>SUMIF(Takings!$B:$B,'2008'!$B326,Takings!F:F)</f>
        <v>551.20000000000005</v>
      </c>
      <c r="G326" s="131">
        <f>SUMIF(Takings!$B:$B,'2008'!$B326,Takings!G:G)</f>
        <v>32</v>
      </c>
      <c r="H326" s="128">
        <f t="shared" si="184"/>
        <v>17.225000000000001</v>
      </c>
      <c r="I326" s="129">
        <f>SUMIF(Takings!$B:$B,'2008'!$B326,Takings!I:I)</f>
        <v>72.62</v>
      </c>
      <c r="J326" s="130">
        <f>SUMIF(Takings!$B:$B,'2008'!$B326,Takings!J:J)</f>
        <v>1</v>
      </c>
      <c r="K326" s="130">
        <f t="shared" si="185"/>
        <v>33</v>
      </c>
      <c r="L326" s="129">
        <f t="shared" si="186"/>
        <v>72.62</v>
      </c>
      <c r="M326" s="128">
        <f t="shared" si="187"/>
        <v>18.903636363636366</v>
      </c>
      <c r="N326" s="127" t="str">
        <f>IF(VLOOKUP($B326,Takings!$B:$P,13,0)=0,"",VLOOKUP($B326,Takings!$B:$P,13,0))</f>
        <v/>
      </c>
      <c r="O326" s="126">
        <f>IF(VLOOKUP($B326,Takings!$B:$P,14,0)=0,"",VLOOKUP($B326,Takings!$B:$P,14,0))</f>
        <v>-0.1</v>
      </c>
      <c r="P326" s="125" t="str">
        <f>IF(VLOOKUP($B326,Takings!$B:$P,15,0)=0,"",VLOOKUP($B326,Takings!$B:$P,15,0))</f>
        <v/>
      </c>
    </row>
    <row r="327" spans="1:16" ht="18" x14ac:dyDescent="0.35">
      <c r="A327" s="133" t="s">
        <v>281</v>
      </c>
      <c r="B327" s="132">
        <v>39779</v>
      </c>
      <c r="C327" s="129">
        <f>SUMIF(Takings!$B:$B,'2008'!$B327,Takings!C:C)</f>
        <v>930.03</v>
      </c>
      <c r="D327" s="119">
        <f>SUMIF(Takings!$B:$B,'2008'!$B327,Takings!D:D)</f>
        <v>0</v>
      </c>
      <c r="E327" s="119">
        <f>SUMIF(Takings!$B:$B,'2008'!$B327,Takings!E:E)</f>
        <v>0</v>
      </c>
      <c r="F327" s="128">
        <f>SUMIF(Takings!$B:$B,'2008'!$B327,Takings!F:F)</f>
        <v>817.8</v>
      </c>
      <c r="G327" s="131">
        <f>SUMIF(Takings!$B:$B,'2008'!$B327,Takings!G:G)</f>
        <v>49</v>
      </c>
      <c r="H327" s="128">
        <f t="shared" si="184"/>
        <v>16.689795918367345</v>
      </c>
      <c r="I327" s="129">
        <f>SUMIF(Takings!$B:$B,'2008'!$B327,Takings!I:I)</f>
        <v>112.23</v>
      </c>
      <c r="J327" s="130">
        <f>SUMIF(Takings!$B:$B,'2008'!$B327,Takings!J:J)</f>
        <v>5</v>
      </c>
      <c r="K327" s="130">
        <f t="shared" si="185"/>
        <v>54</v>
      </c>
      <c r="L327" s="129">
        <f t="shared" si="186"/>
        <v>22.446000000000002</v>
      </c>
      <c r="M327" s="128">
        <f t="shared" si="187"/>
        <v>17.222777777777779</v>
      </c>
      <c r="N327" s="127" t="str">
        <f>IF(VLOOKUP($B327,Takings!$B:$P,13,0)=0,"",VLOOKUP($B327,Takings!$B:$P,13,0))</f>
        <v>Laidley Hotel $1212.58 not counted</v>
      </c>
      <c r="O327" s="126">
        <f>IF(VLOOKUP($B327,Takings!$B:$P,14,0)=0,"",VLOOKUP($B327,Takings!$B:$P,14,0))</f>
        <v>-2.85</v>
      </c>
      <c r="P327" s="125" t="str">
        <f>IF(VLOOKUP($B327,Takings!$B:$P,15,0)=0,"",VLOOKUP($B327,Takings!$B:$P,15,0))</f>
        <v/>
      </c>
    </row>
    <row r="328" spans="1:16" x14ac:dyDescent="0.35">
      <c r="A328" s="133" t="s">
        <v>281</v>
      </c>
      <c r="B328" s="132">
        <v>39780</v>
      </c>
      <c r="C328" s="129">
        <f>SUMIF(Takings!$B:$B,'2008'!$B328,Takings!C:C)</f>
        <v>1206.69</v>
      </c>
      <c r="D328" s="119">
        <f>SUMIF(Takings!$B:$B,'2008'!$B328,Takings!D:D)</f>
        <v>0</v>
      </c>
      <c r="E328" s="119">
        <f>SUMIF(Takings!$B:$B,'2008'!$B328,Takings!E:E)</f>
        <v>0</v>
      </c>
      <c r="F328" s="128">
        <f>SUMIF(Takings!$B:$B,'2008'!$B328,Takings!F:F)</f>
        <v>908.25</v>
      </c>
      <c r="G328" s="131">
        <f>SUMIF(Takings!$B:$B,'2008'!$B328,Takings!G:G)</f>
        <v>42</v>
      </c>
      <c r="H328" s="128">
        <f t="shared" si="184"/>
        <v>21.625</v>
      </c>
      <c r="I328" s="129">
        <f>SUMIF(Takings!$B:$B,'2008'!$B328,Takings!I:I)</f>
        <v>298.44</v>
      </c>
      <c r="J328" s="130">
        <f>SUMIF(Takings!$B:$B,'2008'!$B328,Takings!J:J)</f>
        <v>5</v>
      </c>
      <c r="K328" s="130">
        <f t="shared" si="185"/>
        <v>47</v>
      </c>
      <c r="L328" s="129">
        <f t="shared" si="186"/>
        <v>59.688000000000002</v>
      </c>
      <c r="M328" s="128">
        <f t="shared" si="187"/>
        <v>25.674255319148937</v>
      </c>
      <c r="N328" s="127" t="str">
        <f>IF(VLOOKUP($B328,Takings!$B:$P,13,0)=0,"",VLOOKUP($B328,Takings!$B:$P,13,0))</f>
        <v/>
      </c>
      <c r="O328" s="126">
        <f>IF(VLOOKUP($B328,Takings!$B:$P,14,0)=0,"",VLOOKUP($B328,Takings!$B:$P,14,0))</f>
        <v>-0.15</v>
      </c>
      <c r="P328" s="125" t="str">
        <f>IF(VLOOKUP($B328,Takings!$B:$P,15,0)=0,"",VLOOKUP($B328,Takings!$B:$P,15,0))</f>
        <v/>
      </c>
    </row>
    <row r="329" spans="1:16" x14ac:dyDescent="0.35">
      <c r="A329" s="133" t="s">
        <v>281</v>
      </c>
      <c r="B329" s="132">
        <v>39781</v>
      </c>
      <c r="C329" s="129">
        <f>SUMIF(Takings!$B:$B,'2008'!$B329,Takings!C:C)</f>
        <v>1084.3599999999999</v>
      </c>
      <c r="D329" s="119">
        <f>SUMIF(Takings!$B:$B,'2008'!$B329,Takings!D:D)</f>
        <v>0</v>
      </c>
      <c r="E329" s="119">
        <f>SUMIF(Takings!$B:$B,'2008'!$B329,Takings!E:E)</f>
        <v>0</v>
      </c>
      <c r="F329" s="128">
        <f>SUMIF(Takings!$B:$B,'2008'!$B329,Takings!F:F)</f>
        <v>614.04999999999995</v>
      </c>
      <c r="G329" s="131">
        <f>SUMIF(Takings!$B:$B,'2008'!$B329,Takings!G:G)</f>
        <v>36</v>
      </c>
      <c r="H329" s="128">
        <f t="shared" si="184"/>
        <v>17.056944444444444</v>
      </c>
      <c r="I329" s="129">
        <f>SUMIF(Takings!$B:$B,'2008'!$B329,Takings!I:I)</f>
        <v>470.31</v>
      </c>
      <c r="J329" s="130">
        <f>SUMIF(Takings!$B:$B,'2008'!$B329,Takings!J:J)</f>
        <v>8</v>
      </c>
      <c r="K329" s="130">
        <f t="shared" si="185"/>
        <v>44</v>
      </c>
      <c r="L329" s="129">
        <f t="shared" si="186"/>
        <v>58.78875</v>
      </c>
      <c r="M329" s="128">
        <f t="shared" si="187"/>
        <v>24.644545454545451</v>
      </c>
      <c r="N329" s="127" t="str">
        <f>IF(VLOOKUP($B329,Takings!$B:$P,13,0)=0,"",VLOOKUP($B329,Takings!$B:$P,13,0))</f>
        <v/>
      </c>
      <c r="O329" s="126">
        <f>IF(VLOOKUP($B329,Takings!$B:$P,14,0)=0,"",VLOOKUP($B329,Takings!$B:$P,14,0))</f>
        <v>29</v>
      </c>
      <c r="P329" s="125" t="str">
        <f>IF(VLOOKUP($B329,Takings!$B:$P,15,0)=0,"",VLOOKUP($B329,Takings!$B:$P,15,0))</f>
        <v/>
      </c>
    </row>
    <row r="330" spans="1:16" x14ac:dyDescent="0.35">
      <c r="A330" s="124"/>
      <c r="B330" s="123">
        <v>39782</v>
      </c>
      <c r="C330" s="119">
        <f>SUM(C324:C329)</f>
        <v>5159.9000000000005</v>
      </c>
      <c r="D330" s="119">
        <f>VLOOKUP($B330,Takings!$B:$P,3,0)</f>
        <v>2748.22</v>
      </c>
      <c r="E330" s="122">
        <f>SUM(C330:D330)</f>
        <v>7908.1200000000008</v>
      </c>
      <c r="F330" s="118"/>
      <c r="G330" s="121">
        <f>SUM(G324:G329)</f>
        <v>241</v>
      </c>
      <c r="H330" s="118">
        <f>AVERAGE(H324:H329)</f>
        <v>15.882920897827731</v>
      </c>
      <c r="I330" s="119">
        <f>SUM(I324:I329)</f>
        <v>1336.1</v>
      </c>
      <c r="J330" s="120">
        <f>SUM(J324:J329)</f>
        <v>30</v>
      </c>
      <c r="K330" s="120">
        <f>SUM(G330,J330)</f>
        <v>271</v>
      </c>
      <c r="L330" s="119">
        <f>AVERAGE(L324:L329)</f>
        <v>47.002958333333332</v>
      </c>
      <c r="M330" s="118">
        <f>AVERAGE(M324:M329)</f>
        <v>19.146648222285531</v>
      </c>
      <c r="N330" s="117" t="str">
        <f>IF(VLOOKUP($B330,Takings!$B:$P,13,0)=0,"",VLOOKUP($B330,Takings!$B:$P,13,0))</f>
        <v/>
      </c>
      <c r="O330" s="116" t="str">
        <f>IF(VLOOKUP($B330,Takings!$B:$P,14,0)=0,"",VLOOKUP($B330,Takings!$B:$P,14,0))</f>
        <v/>
      </c>
      <c r="P330" s="115" t="str">
        <f>IF(VLOOKUP($B330,Takings!$B:$P,15,0)=0,"",VLOOKUP($B330,Takings!$B:$P,15,0))</f>
        <v/>
      </c>
    </row>
    <row r="331" spans="1:16" x14ac:dyDescent="0.35">
      <c r="A331" s="133" t="s">
        <v>284</v>
      </c>
      <c r="B331" s="132">
        <v>39783</v>
      </c>
      <c r="C331" s="129">
        <f>SUMIF(Takings!$B:$B,'2008'!$B331,Takings!C:C)</f>
        <v>771.69</v>
      </c>
      <c r="D331" s="119">
        <f>SUMIF(Takings!$B:$B,'2008'!$B331,Takings!D:D)</f>
        <v>0</v>
      </c>
      <c r="E331" s="119">
        <f>SUMIF(Takings!$B:$B,'2008'!$B331,Takings!E:E)</f>
        <v>0</v>
      </c>
      <c r="F331" s="128">
        <f>SUMIF(Takings!$B:$B,'2008'!$B331,Takings!F:F)</f>
        <v>485.85</v>
      </c>
      <c r="G331" s="131">
        <f>SUMIF(Takings!$B:$B,'2008'!$B331,Takings!G:G)</f>
        <v>34</v>
      </c>
      <c r="H331" s="128">
        <f t="shared" ref="H331:H336" si="188">IFERROR(F331/G331,0)</f>
        <v>14.289705882352942</v>
      </c>
      <c r="I331" s="129">
        <f>SUMIF(Takings!$B:$B,'2008'!$B331,Takings!I:I)</f>
        <v>285.83999999999997</v>
      </c>
      <c r="J331" s="130">
        <f>SUMIF(Takings!$B:$B,'2008'!$B331,Takings!J:J)</f>
        <v>8</v>
      </c>
      <c r="K331" s="130">
        <f t="shared" ref="K331:K336" si="189">IFERROR(SUM(G331,J331),0)</f>
        <v>42</v>
      </c>
      <c r="L331" s="129">
        <f t="shared" ref="L331:L336" si="190">IFERROR(MEDIAN(I331/J331),0)</f>
        <v>35.729999999999997</v>
      </c>
      <c r="M331" s="128">
        <f t="shared" ref="M331:M336" si="191">IFERROR(SUM(F331,I331)/K331,0)</f>
        <v>18.373571428571431</v>
      </c>
      <c r="N331" s="127" t="str">
        <f>IF(VLOOKUP($B331,Takings!$B:$P,13,0)=0,"",VLOOKUP($B331,Takings!$B:$P,13,0))</f>
        <v/>
      </c>
      <c r="O331" s="126">
        <f>IF(VLOOKUP($B331,Takings!$B:$P,14,0)=0,"",VLOOKUP($B331,Takings!$B:$P,14,0))</f>
        <v>0.05</v>
      </c>
      <c r="P331" s="125" t="str">
        <f>IF(VLOOKUP($B331,Takings!$B:$P,15,0)=0,"",VLOOKUP($B331,Takings!$B:$P,15,0))</f>
        <v/>
      </c>
    </row>
    <row r="332" spans="1:16" x14ac:dyDescent="0.35">
      <c r="A332" s="133" t="s">
        <v>284</v>
      </c>
      <c r="B332" s="132">
        <v>39784</v>
      </c>
      <c r="C332" s="129">
        <f>SUMIF(Takings!$B:$B,'2008'!$B332,Takings!C:C)</f>
        <v>625.49</v>
      </c>
      <c r="D332" s="119">
        <f>SUMIF(Takings!$B:$B,'2008'!$B332,Takings!D:D)</f>
        <v>0</v>
      </c>
      <c r="E332" s="119">
        <f>SUMIF(Takings!$B:$B,'2008'!$B332,Takings!E:E)</f>
        <v>0</v>
      </c>
      <c r="F332" s="128">
        <f>SUMIF(Takings!$B:$B,'2008'!$B332,Takings!F:F)</f>
        <v>491.9</v>
      </c>
      <c r="G332" s="131">
        <f>SUMIF(Takings!$B:$B,'2008'!$B332,Takings!G:G)</f>
        <v>43</v>
      </c>
      <c r="H332" s="128">
        <f t="shared" si="188"/>
        <v>11.439534883720929</v>
      </c>
      <c r="I332" s="129">
        <f>SUMIF(Takings!$B:$B,'2008'!$B332,Takings!I:I)</f>
        <v>133.59</v>
      </c>
      <c r="J332" s="130">
        <f>SUMIF(Takings!$B:$B,'2008'!$B332,Takings!J:J)</f>
        <v>3</v>
      </c>
      <c r="K332" s="130">
        <f t="shared" si="189"/>
        <v>46</v>
      </c>
      <c r="L332" s="129">
        <f t="shared" si="190"/>
        <v>44.53</v>
      </c>
      <c r="M332" s="128">
        <f t="shared" si="191"/>
        <v>13.597608695652173</v>
      </c>
      <c r="N332" s="127" t="str">
        <f>IF(VLOOKUP($B332,Takings!$B:$P,13,0)=0,"",VLOOKUP($B332,Takings!$B:$P,13,0))</f>
        <v/>
      </c>
      <c r="O332" s="126" t="str">
        <f>IF(VLOOKUP($B332,Takings!$B:$P,14,0)=0,"",VLOOKUP($B332,Takings!$B:$P,14,0))</f>
        <v/>
      </c>
      <c r="P332" s="125" t="str">
        <f>IF(VLOOKUP($B332,Takings!$B:$P,15,0)=0,"",VLOOKUP($B332,Takings!$B:$P,15,0))</f>
        <v/>
      </c>
    </row>
    <row r="333" spans="1:16" x14ac:dyDescent="0.35">
      <c r="A333" s="133" t="s">
        <v>284</v>
      </c>
      <c r="B333" s="132">
        <v>39785</v>
      </c>
      <c r="C333" s="129">
        <f>SUMIF(Takings!$B:$B,'2008'!$B333,Takings!C:C)</f>
        <v>677</v>
      </c>
      <c r="D333" s="119">
        <f>SUMIF(Takings!$B:$B,'2008'!$B333,Takings!D:D)</f>
        <v>0</v>
      </c>
      <c r="E333" s="119">
        <f>SUMIF(Takings!$B:$B,'2008'!$B333,Takings!E:E)</f>
        <v>0</v>
      </c>
      <c r="F333" s="128">
        <f>SUMIF(Takings!$B:$B,'2008'!$B333,Takings!F:F)</f>
        <v>452.45</v>
      </c>
      <c r="G333" s="131">
        <f>SUMIF(Takings!$B:$B,'2008'!$B333,Takings!G:G)</f>
        <v>19</v>
      </c>
      <c r="H333" s="128">
        <f t="shared" si="188"/>
        <v>23.813157894736843</v>
      </c>
      <c r="I333" s="129">
        <f>SUMIF(Takings!$B:$B,'2008'!$B333,Takings!I:I)</f>
        <v>224.55</v>
      </c>
      <c r="J333" s="130">
        <f>SUMIF(Takings!$B:$B,'2008'!$B333,Takings!J:J)</f>
        <v>6</v>
      </c>
      <c r="K333" s="130">
        <f t="shared" si="189"/>
        <v>25</v>
      </c>
      <c r="L333" s="129">
        <f t="shared" si="190"/>
        <v>37.425000000000004</v>
      </c>
      <c r="M333" s="128">
        <f t="shared" si="191"/>
        <v>27.08</v>
      </c>
      <c r="N333" s="127" t="str">
        <f>IF(VLOOKUP($B333,Takings!$B:$P,13,0)=0,"",VLOOKUP($B333,Takings!$B:$P,13,0))</f>
        <v/>
      </c>
      <c r="O333" s="126">
        <f>IF(VLOOKUP($B333,Takings!$B:$P,14,0)=0,"",VLOOKUP($B333,Takings!$B:$P,14,0))</f>
        <v>1</v>
      </c>
      <c r="P333" s="125" t="str">
        <f>IF(VLOOKUP($B333,Takings!$B:$P,15,0)=0,"",VLOOKUP($B333,Takings!$B:$P,15,0))</f>
        <v/>
      </c>
    </row>
    <row r="334" spans="1:16" x14ac:dyDescent="0.35">
      <c r="A334" s="133" t="s">
        <v>284</v>
      </c>
      <c r="B334" s="132">
        <v>39786</v>
      </c>
      <c r="C334" s="129">
        <f>SUMIF(Takings!$B:$B,'2008'!$B334,Takings!C:C)</f>
        <v>827.11</v>
      </c>
      <c r="D334" s="119">
        <f>SUMIF(Takings!$B:$B,'2008'!$B334,Takings!D:D)</f>
        <v>0</v>
      </c>
      <c r="E334" s="119">
        <f>SUMIF(Takings!$B:$B,'2008'!$B334,Takings!E:E)</f>
        <v>0</v>
      </c>
      <c r="F334" s="128">
        <f>SUMIF(Takings!$B:$B,'2008'!$B334,Takings!F:F)</f>
        <v>715.2</v>
      </c>
      <c r="G334" s="131">
        <f>SUMIF(Takings!$B:$B,'2008'!$B334,Takings!G:G)</f>
        <v>40</v>
      </c>
      <c r="H334" s="128">
        <f t="shared" si="188"/>
        <v>17.880000000000003</v>
      </c>
      <c r="I334" s="129">
        <f>SUMIF(Takings!$B:$B,'2008'!$B334,Takings!I:I)</f>
        <v>111.91</v>
      </c>
      <c r="J334" s="130">
        <f>SUMIF(Takings!$B:$B,'2008'!$B334,Takings!J:J)</f>
        <v>1</v>
      </c>
      <c r="K334" s="130">
        <f t="shared" si="189"/>
        <v>41</v>
      </c>
      <c r="L334" s="129">
        <f t="shared" si="190"/>
        <v>111.91</v>
      </c>
      <c r="M334" s="128">
        <f t="shared" si="191"/>
        <v>20.17341463414634</v>
      </c>
      <c r="N334" s="127" t="str">
        <f>IF(VLOOKUP($B334,Takings!$B:$P,13,0)=0,"",VLOOKUP($B334,Takings!$B:$P,13,0))</f>
        <v/>
      </c>
      <c r="O334" s="126">
        <f>IF(VLOOKUP($B334,Takings!$B:$P,14,0)=0,"",VLOOKUP($B334,Takings!$B:$P,14,0))</f>
        <v>-0.05</v>
      </c>
      <c r="P334" s="125" t="str">
        <f>IF(VLOOKUP($B334,Takings!$B:$P,15,0)=0,"",VLOOKUP($B334,Takings!$B:$P,15,0))</f>
        <v/>
      </c>
    </row>
    <row r="335" spans="1:16" x14ac:dyDescent="0.35">
      <c r="A335" s="133" t="s">
        <v>284</v>
      </c>
      <c r="B335" s="132">
        <v>39787</v>
      </c>
      <c r="C335" s="129">
        <f>SUMIF(Takings!$B:$B,'2008'!$B335,Takings!C:C)</f>
        <v>1496.31</v>
      </c>
      <c r="D335" s="119">
        <f>SUMIF(Takings!$B:$B,'2008'!$B335,Takings!D:D)</f>
        <v>0</v>
      </c>
      <c r="E335" s="119">
        <f>SUMIF(Takings!$B:$B,'2008'!$B335,Takings!E:E)</f>
        <v>0</v>
      </c>
      <c r="F335" s="128">
        <f>SUMIF(Takings!$B:$B,'2008'!$B335,Takings!F:F)</f>
        <v>1033.75</v>
      </c>
      <c r="G335" s="131">
        <f>SUMIF(Takings!$B:$B,'2008'!$B335,Takings!G:G)</f>
        <v>66</v>
      </c>
      <c r="H335" s="128">
        <f t="shared" si="188"/>
        <v>15.662878787878787</v>
      </c>
      <c r="I335" s="129">
        <f>SUMIF(Takings!$B:$B,'2008'!$B335,Takings!I:I)</f>
        <v>462.56</v>
      </c>
      <c r="J335" s="130">
        <f>SUMIF(Takings!$B:$B,'2008'!$B335,Takings!J:J)</f>
        <v>7</v>
      </c>
      <c r="K335" s="130">
        <f t="shared" si="189"/>
        <v>73</v>
      </c>
      <c r="L335" s="129">
        <f t="shared" si="190"/>
        <v>66.08</v>
      </c>
      <c r="M335" s="128">
        <f t="shared" si="191"/>
        <v>20.497397260273971</v>
      </c>
      <c r="N335" s="127" t="str">
        <f>IF(VLOOKUP($B335,Takings!$B:$P,13,0)=0,"",VLOOKUP($B335,Takings!$B:$P,13,0))</f>
        <v/>
      </c>
      <c r="O335" s="126" t="str">
        <f>IF(VLOOKUP($B335,Takings!$B:$P,14,0)=0,"",VLOOKUP($B335,Takings!$B:$P,14,0))</f>
        <v/>
      </c>
      <c r="P335" s="125" t="str">
        <f>IF(VLOOKUP($B335,Takings!$B:$P,15,0)=0,"",VLOOKUP($B335,Takings!$B:$P,15,0))</f>
        <v/>
      </c>
    </row>
    <row r="336" spans="1:16" x14ac:dyDescent="0.35">
      <c r="A336" s="133" t="s">
        <v>284</v>
      </c>
      <c r="B336" s="132">
        <v>39788</v>
      </c>
      <c r="C336" s="129">
        <f>SUMIF(Takings!$B:$B,'2008'!$B336,Takings!C:C)</f>
        <v>1014.62</v>
      </c>
      <c r="D336" s="119">
        <f>SUMIF(Takings!$B:$B,'2008'!$B336,Takings!D:D)</f>
        <v>0</v>
      </c>
      <c r="E336" s="119">
        <f>SUMIF(Takings!$B:$B,'2008'!$B336,Takings!E:E)</f>
        <v>0</v>
      </c>
      <c r="F336" s="128">
        <f>SUMIF(Takings!$B:$B,'2008'!$B336,Takings!F:F)</f>
        <v>537.15</v>
      </c>
      <c r="G336" s="131">
        <f>SUMIF(Takings!$B:$B,'2008'!$B336,Takings!G:G)</f>
        <v>29</v>
      </c>
      <c r="H336" s="128">
        <f t="shared" si="188"/>
        <v>18.522413793103446</v>
      </c>
      <c r="I336" s="129">
        <f>SUMIF(Takings!$B:$B,'2008'!$B336,Takings!I:I)</f>
        <v>477.47</v>
      </c>
      <c r="J336" s="130">
        <f>SUMIF(Takings!$B:$B,'2008'!$B336,Takings!J:J)</f>
        <v>8</v>
      </c>
      <c r="K336" s="130">
        <f t="shared" si="189"/>
        <v>37</v>
      </c>
      <c r="L336" s="129">
        <f t="shared" si="190"/>
        <v>59.683750000000003</v>
      </c>
      <c r="M336" s="128">
        <f t="shared" si="191"/>
        <v>27.422162162162163</v>
      </c>
      <c r="N336" s="127" t="str">
        <f>IF(VLOOKUP($B336,Takings!$B:$P,13,0)=0,"",VLOOKUP($B336,Takings!$B:$P,13,0))</f>
        <v/>
      </c>
      <c r="O336" s="126" t="str">
        <f>IF(VLOOKUP($B336,Takings!$B:$P,14,0)=0,"",VLOOKUP($B336,Takings!$B:$P,14,0))</f>
        <v/>
      </c>
      <c r="P336" s="125" t="str">
        <f>IF(VLOOKUP($B336,Takings!$B:$P,15,0)=0,"",VLOOKUP($B336,Takings!$B:$P,15,0))</f>
        <v/>
      </c>
    </row>
    <row r="337" spans="1:16" ht="18" x14ac:dyDescent="0.35">
      <c r="A337" s="124"/>
      <c r="B337" s="123">
        <v>39789</v>
      </c>
      <c r="C337" s="119">
        <f>SUM(C331:C336)</f>
        <v>5412.22</v>
      </c>
      <c r="D337" s="119">
        <f>VLOOKUP($B337,Takings!$B:$P,3,0)</f>
        <v>3727.07</v>
      </c>
      <c r="E337" s="122">
        <f>SUM(C337:D337)</f>
        <v>9139.2900000000009</v>
      </c>
      <c r="F337" s="118"/>
      <c r="G337" s="121">
        <f>SUM(G331:G336)</f>
        <v>231</v>
      </c>
      <c r="H337" s="118">
        <f>AVERAGE(H331:H336)</f>
        <v>16.934615206965493</v>
      </c>
      <c r="I337" s="119">
        <f>SUM(I331:I336)</f>
        <v>1695.92</v>
      </c>
      <c r="J337" s="120">
        <f>SUM(J331:J336)</f>
        <v>33</v>
      </c>
      <c r="K337" s="120">
        <f>SUM(G337,J337)</f>
        <v>264</v>
      </c>
      <c r="L337" s="119">
        <f>AVERAGE(L331:L336)</f>
        <v>59.226458333333333</v>
      </c>
      <c r="M337" s="118">
        <f>AVERAGE(M331:M336)</f>
        <v>21.190692363467679</v>
      </c>
      <c r="N337" s="117" t="str">
        <f>IF(VLOOKUP($B337,Takings!$B:$P,13,0)=0,"",VLOOKUP($B337,Takings!$B:$P,13,0))</f>
        <v>$1505 Show Society in accounts</v>
      </c>
      <c r="O337" s="116" t="str">
        <f>IF(VLOOKUP($B337,Takings!$B:$P,14,0)=0,"",VLOOKUP($B337,Takings!$B:$P,14,0))</f>
        <v/>
      </c>
      <c r="P337" s="115" t="str">
        <f>IF(VLOOKUP($B337,Takings!$B:$P,15,0)=0,"",VLOOKUP($B337,Takings!$B:$P,15,0))</f>
        <v/>
      </c>
    </row>
    <row r="338" spans="1:16" x14ac:dyDescent="0.35">
      <c r="A338" s="133" t="s">
        <v>285</v>
      </c>
      <c r="B338" s="132">
        <v>39790</v>
      </c>
      <c r="C338" s="129">
        <f>SUMIF(Takings!$B:$B,'2008'!$B338,Takings!C:C)</f>
        <v>608.91999999999996</v>
      </c>
      <c r="D338" s="119">
        <f>SUMIF(Takings!$B:$B,'2008'!$B338,Takings!D:D)</f>
        <v>0</v>
      </c>
      <c r="E338" s="119">
        <f>SUMIF(Takings!$B:$B,'2008'!$B338,Takings!E:E)</f>
        <v>0</v>
      </c>
      <c r="F338" s="128">
        <f>SUMIF(Takings!$B:$B,'2008'!$B338,Takings!F:F)</f>
        <v>418.7</v>
      </c>
      <c r="G338" s="131">
        <f>SUMIF(Takings!$B:$B,'2008'!$B338,Takings!G:G)</f>
        <v>34</v>
      </c>
      <c r="H338" s="128">
        <f t="shared" ref="H338:H343" si="192">IFERROR(F338/G338,0)</f>
        <v>12.314705882352941</v>
      </c>
      <c r="I338" s="129">
        <f>SUMIF(Takings!$B:$B,'2008'!$B338,Takings!I:I)</f>
        <v>190.22</v>
      </c>
      <c r="J338" s="130">
        <f>SUMIF(Takings!$B:$B,'2008'!$B338,Takings!J:J)</f>
        <v>5</v>
      </c>
      <c r="K338" s="130">
        <f t="shared" ref="K338:K343" si="193">IFERROR(SUM(G338,J338),0)</f>
        <v>39</v>
      </c>
      <c r="L338" s="129">
        <f t="shared" ref="L338:L343" si="194">IFERROR(MEDIAN(I338/J338),0)</f>
        <v>38.043999999999997</v>
      </c>
      <c r="M338" s="128">
        <f t="shared" ref="M338:M343" si="195">IFERROR(SUM(F338,I338)/K338,0)</f>
        <v>15.613333333333332</v>
      </c>
      <c r="N338" s="127" t="str">
        <f>IF(VLOOKUP($B338,Takings!$B:$P,13,0)=0,"",VLOOKUP($B338,Takings!$B:$P,13,0))</f>
        <v/>
      </c>
      <c r="O338" s="126" t="str">
        <f>IF(VLOOKUP($B338,Takings!$B:$P,14,0)=0,"",VLOOKUP($B338,Takings!$B:$P,14,0))</f>
        <v/>
      </c>
      <c r="P338" s="125" t="str">
        <f>IF(VLOOKUP($B338,Takings!$B:$P,15,0)=0,"",VLOOKUP($B338,Takings!$B:$P,15,0))</f>
        <v/>
      </c>
    </row>
    <row r="339" spans="1:16" x14ac:dyDescent="0.35">
      <c r="A339" s="133" t="s">
        <v>285</v>
      </c>
      <c r="B339" s="132">
        <v>39791</v>
      </c>
      <c r="C339" s="129">
        <f>SUMIF(Takings!$B:$B,'2008'!$B339,Takings!C:C)</f>
        <v>992.62</v>
      </c>
      <c r="D339" s="119">
        <f>SUMIF(Takings!$B:$B,'2008'!$B339,Takings!D:D)</f>
        <v>0</v>
      </c>
      <c r="E339" s="119">
        <f>SUMIF(Takings!$B:$B,'2008'!$B339,Takings!E:E)</f>
        <v>0</v>
      </c>
      <c r="F339" s="128">
        <f>SUMIF(Takings!$B:$B,'2008'!$B339,Takings!F:F)</f>
        <v>622.6</v>
      </c>
      <c r="G339" s="131">
        <f>SUMIF(Takings!$B:$B,'2008'!$B339,Takings!G:G)</f>
        <v>42</v>
      </c>
      <c r="H339" s="128">
        <f t="shared" si="192"/>
        <v>14.823809523809524</v>
      </c>
      <c r="I339" s="129">
        <f>SUMIF(Takings!$B:$B,'2008'!$B339,Takings!I:I)</f>
        <v>370.02</v>
      </c>
      <c r="J339" s="130">
        <f>SUMIF(Takings!$B:$B,'2008'!$B339,Takings!J:J)</f>
        <v>9</v>
      </c>
      <c r="K339" s="130">
        <f t="shared" si="193"/>
        <v>51</v>
      </c>
      <c r="L339" s="129">
        <f t="shared" si="194"/>
        <v>41.11333333333333</v>
      </c>
      <c r="M339" s="128">
        <f t="shared" si="195"/>
        <v>19.463137254901962</v>
      </c>
      <c r="N339" s="127" t="str">
        <f>IF(VLOOKUP($B339,Takings!$B:$P,13,0)=0,"",VLOOKUP($B339,Takings!$B:$P,13,0))</f>
        <v/>
      </c>
      <c r="O339" s="126">
        <f>IF(VLOOKUP($B339,Takings!$B:$P,14,0)=0,"",VLOOKUP($B339,Takings!$B:$P,14,0))</f>
        <v>1.05</v>
      </c>
      <c r="P339" s="125" t="str">
        <f>IF(VLOOKUP($B339,Takings!$B:$P,15,0)=0,"",VLOOKUP($B339,Takings!$B:$P,15,0))</f>
        <v/>
      </c>
    </row>
    <row r="340" spans="1:16" x14ac:dyDescent="0.35">
      <c r="A340" s="133" t="s">
        <v>285</v>
      </c>
      <c r="B340" s="132">
        <v>39792</v>
      </c>
      <c r="C340" s="129">
        <f>SUMIF(Takings!$B:$B,'2008'!$B340,Takings!C:C)</f>
        <v>888.73</v>
      </c>
      <c r="D340" s="119">
        <f>SUMIF(Takings!$B:$B,'2008'!$B340,Takings!D:D)</f>
        <v>0</v>
      </c>
      <c r="E340" s="119">
        <f>SUMIF(Takings!$B:$B,'2008'!$B340,Takings!E:E)</f>
        <v>0</v>
      </c>
      <c r="F340" s="128">
        <f>SUMIF(Takings!$B:$B,'2008'!$B340,Takings!F:F)</f>
        <v>650.15</v>
      </c>
      <c r="G340" s="131">
        <f>SUMIF(Takings!$B:$B,'2008'!$B340,Takings!G:G)</f>
        <v>37</v>
      </c>
      <c r="H340" s="128">
        <f t="shared" si="192"/>
        <v>17.57162162162162</v>
      </c>
      <c r="I340" s="129">
        <f>SUMIF(Takings!$B:$B,'2008'!$B340,Takings!I:I)</f>
        <v>238.58</v>
      </c>
      <c r="J340" s="130">
        <f>SUMIF(Takings!$B:$B,'2008'!$B340,Takings!J:J)</f>
        <v>6</v>
      </c>
      <c r="K340" s="130">
        <f t="shared" si="193"/>
        <v>43</v>
      </c>
      <c r="L340" s="129">
        <f t="shared" si="194"/>
        <v>39.763333333333335</v>
      </c>
      <c r="M340" s="128">
        <f t="shared" si="195"/>
        <v>20.668139534883721</v>
      </c>
      <c r="N340" s="127" t="str">
        <f>IF(VLOOKUP($B340,Takings!$B:$P,13,0)=0,"",VLOOKUP($B340,Takings!$B:$P,13,0))</f>
        <v/>
      </c>
      <c r="O340" s="126">
        <f>IF(VLOOKUP($B340,Takings!$B:$P,14,0)=0,"",VLOOKUP($B340,Takings!$B:$P,14,0))</f>
        <v>-0.75</v>
      </c>
      <c r="P340" s="125" t="str">
        <f>IF(VLOOKUP($B340,Takings!$B:$P,15,0)=0,"",VLOOKUP($B340,Takings!$B:$P,15,0))</f>
        <v/>
      </c>
    </row>
    <row r="341" spans="1:16" x14ac:dyDescent="0.35">
      <c r="A341" s="133" t="s">
        <v>285</v>
      </c>
      <c r="B341" s="132">
        <v>39793</v>
      </c>
      <c r="C341" s="129">
        <f>SUMIF(Takings!$B:$B,'2008'!$B341,Takings!C:C)</f>
        <v>1533.94</v>
      </c>
      <c r="D341" s="119">
        <f>SUMIF(Takings!$B:$B,'2008'!$B341,Takings!D:D)</f>
        <v>0</v>
      </c>
      <c r="E341" s="119">
        <f>SUMIF(Takings!$B:$B,'2008'!$B341,Takings!E:E)</f>
        <v>0</v>
      </c>
      <c r="F341" s="128">
        <f>SUMIF(Takings!$B:$B,'2008'!$B341,Takings!F:F)</f>
        <v>1107.9000000000001</v>
      </c>
      <c r="G341" s="131">
        <f>SUMIF(Takings!$B:$B,'2008'!$B341,Takings!G:G)</f>
        <v>46</v>
      </c>
      <c r="H341" s="128">
        <f t="shared" si="192"/>
        <v>24.084782608695654</v>
      </c>
      <c r="I341" s="129">
        <f>SUMIF(Takings!$B:$B,'2008'!$B341,Takings!I:I)</f>
        <v>426.04</v>
      </c>
      <c r="J341" s="130">
        <f>SUMIF(Takings!$B:$B,'2008'!$B341,Takings!J:J)</f>
        <v>7</v>
      </c>
      <c r="K341" s="130">
        <f t="shared" si="193"/>
        <v>53</v>
      </c>
      <c r="L341" s="129">
        <f t="shared" si="194"/>
        <v>60.862857142857145</v>
      </c>
      <c r="M341" s="128">
        <f t="shared" si="195"/>
        <v>28.942264150943398</v>
      </c>
      <c r="N341" s="127" t="str">
        <f>IF(VLOOKUP($B341,Takings!$B:$P,13,0)=0,"",VLOOKUP($B341,Takings!$B:$P,13,0))</f>
        <v/>
      </c>
      <c r="O341" s="126">
        <f>IF(VLOOKUP($B341,Takings!$B:$P,14,0)=0,"",VLOOKUP($B341,Takings!$B:$P,14,0))</f>
        <v>52.65</v>
      </c>
      <c r="P341" s="125" t="str">
        <f>IF(VLOOKUP($B341,Takings!$B:$P,15,0)=0,"",VLOOKUP($B341,Takings!$B:$P,15,0))</f>
        <v/>
      </c>
    </row>
    <row r="342" spans="1:16" x14ac:dyDescent="0.35">
      <c r="A342" s="133" t="s">
        <v>285</v>
      </c>
      <c r="B342" s="132">
        <v>39794</v>
      </c>
      <c r="C342" s="129">
        <f>SUMIF(Takings!$B:$B,'2008'!$B342,Takings!C:C)</f>
        <v>841.04</v>
      </c>
      <c r="D342" s="119">
        <f>SUMIF(Takings!$B:$B,'2008'!$B342,Takings!D:D)</f>
        <v>0</v>
      </c>
      <c r="E342" s="119">
        <f>SUMIF(Takings!$B:$B,'2008'!$B342,Takings!E:E)</f>
        <v>0</v>
      </c>
      <c r="F342" s="128">
        <f>SUMIF(Takings!$B:$B,'2008'!$B342,Takings!F:F)</f>
        <v>705.6</v>
      </c>
      <c r="G342" s="131">
        <f>SUMIF(Takings!$B:$B,'2008'!$B342,Takings!G:G)</f>
        <v>35</v>
      </c>
      <c r="H342" s="128">
        <f t="shared" si="192"/>
        <v>20.16</v>
      </c>
      <c r="I342" s="129">
        <f>SUMIF(Takings!$B:$B,'2008'!$B342,Takings!I:I)</f>
        <v>135.44</v>
      </c>
      <c r="J342" s="130">
        <f>SUMIF(Takings!$B:$B,'2008'!$B342,Takings!J:J)</f>
        <v>2</v>
      </c>
      <c r="K342" s="130">
        <f t="shared" si="193"/>
        <v>37</v>
      </c>
      <c r="L342" s="129">
        <f t="shared" si="194"/>
        <v>67.72</v>
      </c>
      <c r="M342" s="128">
        <f t="shared" si="195"/>
        <v>22.730810810810809</v>
      </c>
      <c r="N342" s="127" t="str">
        <f>IF(VLOOKUP($B342,Takings!$B:$P,13,0)=0,"",VLOOKUP($B342,Takings!$B:$P,13,0))</f>
        <v/>
      </c>
      <c r="O342" s="126">
        <f>IF(VLOOKUP($B342,Takings!$B:$P,14,0)=0,"",VLOOKUP($B342,Takings!$B:$P,14,0))</f>
        <v>1.3</v>
      </c>
      <c r="P342" s="125" t="str">
        <f>IF(VLOOKUP($B342,Takings!$B:$P,15,0)=0,"",VLOOKUP($B342,Takings!$B:$P,15,0))</f>
        <v/>
      </c>
    </row>
    <row r="343" spans="1:16" x14ac:dyDescent="0.35">
      <c r="A343" s="133" t="s">
        <v>285</v>
      </c>
      <c r="B343" s="132">
        <v>39795</v>
      </c>
      <c r="C343" s="129">
        <f>SUMIF(Takings!$B:$B,'2008'!$B343,Takings!C:C)</f>
        <v>808.35</v>
      </c>
      <c r="D343" s="119">
        <f>SUMIF(Takings!$B:$B,'2008'!$B343,Takings!D:D)</f>
        <v>0</v>
      </c>
      <c r="E343" s="119">
        <f>SUMIF(Takings!$B:$B,'2008'!$B343,Takings!E:E)</f>
        <v>0</v>
      </c>
      <c r="F343" s="128">
        <f>SUMIF(Takings!$B:$B,'2008'!$B343,Takings!F:F)</f>
        <v>568.65</v>
      </c>
      <c r="G343" s="131">
        <f>SUMIF(Takings!$B:$B,'2008'!$B343,Takings!G:G)</f>
        <v>26</v>
      </c>
      <c r="H343" s="128">
        <f t="shared" si="192"/>
        <v>21.871153846153845</v>
      </c>
      <c r="I343" s="129">
        <f>SUMIF(Takings!$B:$B,'2008'!$B343,Takings!I:I)</f>
        <v>239.7</v>
      </c>
      <c r="J343" s="130">
        <f>SUMIF(Takings!$B:$B,'2008'!$B343,Takings!J:J)</f>
        <v>5</v>
      </c>
      <c r="K343" s="130">
        <f t="shared" si="193"/>
        <v>31</v>
      </c>
      <c r="L343" s="129">
        <f t="shared" si="194"/>
        <v>47.94</v>
      </c>
      <c r="M343" s="128">
        <f t="shared" si="195"/>
        <v>26.075806451612902</v>
      </c>
      <c r="N343" s="127" t="str">
        <f>IF(VLOOKUP($B343,Takings!$B:$P,13,0)=0,"",VLOOKUP($B343,Takings!$B:$P,13,0))</f>
        <v/>
      </c>
      <c r="O343" s="126">
        <f>IF(VLOOKUP($B343,Takings!$B:$P,14,0)=0,"",VLOOKUP($B343,Takings!$B:$P,14,0))</f>
        <v>-5.75</v>
      </c>
      <c r="P343" s="125" t="str">
        <f>IF(VLOOKUP($B343,Takings!$B:$P,15,0)=0,"",VLOOKUP($B343,Takings!$B:$P,15,0))</f>
        <v/>
      </c>
    </row>
    <row r="344" spans="1:16" x14ac:dyDescent="0.35">
      <c r="A344" s="124"/>
      <c r="B344" s="123">
        <v>39796</v>
      </c>
      <c r="C344" s="119">
        <f>SUM(C338:C343)</f>
        <v>5673.6</v>
      </c>
      <c r="D344" s="119">
        <f>VLOOKUP($B344,Takings!$B:$P,3,0)</f>
        <v>2602.21</v>
      </c>
      <c r="E344" s="122">
        <f>SUM(C344:D344)</f>
        <v>8275.8100000000013</v>
      </c>
      <c r="F344" s="118"/>
      <c r="G344" s="121">
        <f>SUM(G338:G343)</f>
        <v>220</v>
      </c>
      <c r="H344" s="118">
        <f>AVERAGE(H338:H343)</f>
        <v>18.471012247105595</v>
      </c>
      <c r="I344" s="119">
        <f>SUM(I338:I343)</f>
        <v>1600.0000000000002</v>
      </c>
      <c r="J344" s="120">
        <f>SUM(J338:J343)</f>
        <v>34</v>
      </c>
      <c r="K344" s="120">
        <f>SUM(G344,J344)</f>
        <v>254</v>
      </c>
      <c r="L344" s="119">
        <f>AVERAGE(L338:L343)</f>
        <v>49.240587301587304</v>
      </c>
      <c r="M344" s="118">
        <f>AVERAGE(M338:M343)</f>
        <v>22.24891525608102</v>
      </c>
      <c r="N344" s="117" t="str">
        <f>IF(VLOOKUP($B344,Takings!$B:$P,13,0)=0,"",VLOOKUP($B344,Takings!$B:$P,13,0))</f>
        <v/>
      </c>
      <c r="O344" s="116" t="str">
        <f>IF(VLOOKUP($B344,Takings!$B:$P,14,0)=0,"",VLOOKUP($B344,Takings!$B:$P,14,0))</f>
        <v/>
      </c>
      <c r="P344" s="115" t="str">
        <f>IF(VLOOKUP($B344,Takings!$B:$P,15,0)=0,"",VLOOKUP($B344,Takings!$B:$P,15,0))</f>
        <v/>
      </c>
    </row>
    <row r="345" spans="1:16" x14ac:dyDescent="0.35">
      <c r="A345" s="133" t="s">
        <v>287</v>
      </c>
      <c r="B345" s="132">
        <v>39797</v>
      </c>
      <c r="C345" s="129">
        <f>SUMIF(Takings!$B:$B,'2008'!$B345,Takings!C:C)</f>
        <v>1007.38</v>
      </c>
      <c r="D345" s="119">
        <f>SUMIF(Takings!$B:$B,'2008'!$B345,Takings!D:D)</f>
        <v>0</v>
      </c>
      <c r="E345" s="119">
        <f>SUMIF(Takings!$B:$B,'2008'!$B345,Takings!E:E)</f>
        <v>0</v>
      </c>
      <c r="F345" s="128">
        <f>SUMIF(Takings!$B:$B,'2008'!$B345,Takings!F:F)</f>
        <v>758.8</v>
      </c>
      <c r="G345" s="131">
        <f>SUMIF(Takings!$B:$B,'2008'!$B345,Takings!G:G)</f>
        <v>37</v>
      </c>
      <c r="H345" s="128">
        <f t="shared" ref="H345:H350" si="196">IFERROR(F345/G345,0)</f>
        <v>20.508108108108107</v>
      </c>
      <c r="I345" s="129">
        <f>SUMIF(Takings!$B:$B,'2008'!$B345,Takings!I:I)</f>
        <v>248.58</v>
      </c>
      <c r="J345" s="130">
        <f>SUMIF(Takings!$B:$B,'2008'!$B345,Takings!J:J)</f>
        <v>6</v>
      </c>
      <c r="K345" s="130">
        <f t="shared" ref="K345:K350" si="197">IFERROR(SUM(G345,J345),0)</f>
        <v>43</v>
      </c>
      <c r="L345" s="129">
        <f t="shared" ref="L345:L350" si="198">IFERROR(MEDIAN(I345/J345),0)</f>
        <v>41.43</v>
      </c>
      <c r="M345" s="128">
        <f t="shared" ref="M345:M350" si="199">IFERROR(SUM(F345,I345)/K345,0)</f>
        <v>23.427441860465116</v>
      </c>
      <c r="N345" s="127" t="str">
        <f>IF(VLOOKUP($B345,Takings!$B:$P,13,0)=0,"",VLOOKUP($B345,Takings!$B:$P,13,0))</f>
        <v/>
      </c>
      <c r="O345" s="126" t="str">
        <f>IF(VLOOKUP($B345,Takings!$B:$P,14,0)=0,"",VLOOKUP($B345,Takings!$B:$P,14,0))</f>
        <v/>
      </c>
      <c r="P345" s="125" t="str">
        <f>IF(VLOOKUP($B345,Takings!$B:$P,15,0)=0,"",VLOOKUP($B345,Takings!$B:$P,15,0))</f>
        <v/>
      </c>
    </row>
    <row r="346" spans="1:16" x14ac:dyDescent="0.35">
      <c r="A346" s="133" t="s">
        <v>287</v>
      </c>
      <c r="B346" s="132">
        <v>39798</v>
      </c>
      <c r="C346" s="129">
        <f>SUMIF(Takings!$B:$B,'2008'!$B346,Takings!C:C)</f>
        <v>818.49</v>
      </c>
      <c r="D346" s="119">
        <f>SUMIF(Takings!$B:$B,'2008'!$B346,Takings!D:D)</f>
        <v>0</v>
      </c>
      <c r="E346" s="119">
        <f>SUMIF(Takings!$B:$B,'2008'!$B346,Takings!E:E)</f>
        <v>0</v>
      </c>
      <c r="F346" s="128">
        <f>SUMIF(Takings!$B:$B,'2008'!$B346,Takings!F:F)</f>
        <v>707.5</v>
      </c>
      <c r="G346" s="131">
        <f>SUMIF(Takings!$B:$B,'2008'!$B346,Takings!G:G)</f>
        <v>49</v>
      </c>
      <c r="H346" s="128">
        <f t="shared" si="196"/>
        <v>14.438775510204081</v>
      </c>
      <c r="I346" s="129">
        <f>SUMIF(Takings!$B:$B,'2008'!$B346,Takings!I:I)</f>
        <v>110.99</v>
      </c>
      <c r="J346" s="130">
        <f>SUMIF(Takings!$B:$B,'2008'!$B346,Takings!J:J)</f>
        <v>4</v>
      </c>
      <c r="K346" s="130">
        <f t="shared" si="197"/>
        <v>53</v>
      </c>
      <c r="L346" s="129">
        <f t="shared" si="198"/>
        <v>27.747499999999999</v>
      </c>
      <c r="M346" s="128">
        <f t="shared" si="199"/>
        <v>15.443207547169811</v>
      </c>
      <c r="N346" s="127" t="str">
        <f>IF(VLOOKUP($B346,Takings!$B:$P,13,0)=0,"",VLOOKUP($B346,Takings!$B:$P,13,0))</f>
        <v/>
      </c>
      <c r="O346" s="126">
        <f>IF(VLOOKUP($B346,Takings!$B:$P,14,0)=0,"",VLOOKUP($B346,Takings!$B:$P,14,0))</f>
        <v>-0.2</v>
      </c>
      <c r="P346" s="125" t="str">
        <f>IF(VLOOKUP($B346,Takings!$B:$P,15,0)=0,"",VLOOKUP($B346,Takings!$B:$P,15,0))</f>
        <v/>
      </c>
    </row>
    <row r="347" spans="1:16" x14ac:dyDescent="0.35">
      <c r="A347" s="133" t="s">
        <v>287</v>
      </c>
      <c r="B347" s="132">
        <v>39799</v>
      </c>
      <c r="C347" s="129">
        <f>SUMIF(Takings!$B:$B,'2008'!$B347,Takings!C:C)</f>
        <v>1800.85</v>
      </c>
      <c r="D347" s="119">
        <f>SUMIF(Takings!$B:$B,'2008'!$B347,Takings!D:D)</f>
        <v>0</v>
      </c>
      <c r="E347" s="119">
        <f>SUMIF(Takings!$B:$B,'2008'!$B347,Takings!E:E)</f>
        <v>0</v>
      </c>
      <c r="F347" s="128">
        <f>SUMIF(Takings!$B:$B,'2008'!$B347,Takings!F:F)</f>
        <v>1641.55</v>
      </c>
      <c r="G347" s="131">
        <f>SUMIF(Takings!$B:$B,'2008'!$B347,Takings!G:G)</f>
        <v>35</v>
      </c>
      <c r="H347" s="128">
        <f t="shared" si="196"/>
        <v>46.901428571428568</v>
      </c>
      <c r="I347" s="129">
        <f>SUMIF(Takings!$B:$B,'2008'!$B347,Takings!I:I)</f>
        <v>159.30000000000001</v>
      </c>
      <c r="J347" s="130">
        <f>SUMIF(Takings!$B:$B,'2008'!$B347,Takings!J:J)</f>
        <v>4</v>
      </c>
      <c r="K347" s="130">
        <f t="shared" si="197"/>
        <v>39</v>
      </c>
      <c r="L347" s="129">
        <f t="shared" si="198"/>
        <v>39.825000000000003</v>
      </c>
      <c r="M347" s="128">
        <f t="shared" si="199"/>
        <v>46.175641025641021</v>
      </c>
      <c r="N347" s="127" t="str">
        <f>IF(VLOOKUP($B347,Takings!$B:$P,13,0)=0,"",VLOOKUP($B347,Takings!$B:$P,13,0))</f>
        <v/>
      </c>
      <c r="O347" s="126" t="str">
        <f>IF(VLOOKUP($B347,Takings!$B:$P,14,0)=0,"",VLOOKUP($B347,Takings!$B:$P,14,0))</f>
        <v/>
      </c>
      <c r="P347" s="125" t="str">
        <f>IF(VLOOKUP($B347,Takings!$B:$P,15,0)=0,"",VLOOKUP($B347,Takings!$B:$P,15,0))</f>
        <v/>
      </c>
    </row>
    <row r="348" spans="1:16" x14ac:dyDescent="0.35">
      <c r="A348" s="133" t="s">
        <v>287</v>
      </c>
      <c r="B348" s="132">
        <v>39800</v>
      </c>
      <c r="C348" s="129">
        <f>SUMIF(Takings!$B:$B,'2008'!$B348,Takings!C:C)</f>
        <v>1294.8900000000001</v>
      </c>
      <c r="D348" s="119">
        <f>SUMIF(Takings!$B:$B,'2008'!$B348,Takings!D:D)</f>
        <v>0</v>
      </c>
      <c r="E348" s="119">
        <f>SUMIF(Takings!$B:$B,'2008'!$B348,Takings!E:E)</f>
        <v>0</v>
      </c>
      <c r="F348" s="128">
        <f>SUMIF(Takings!$B:$B,'2008'!$B348,Takings!F:F)</f>
        <v>911.8</v>
      </c>
      <c r="G348" s="131">
        <f>SUMIF(Takings!$B:$B,'2008'!$B348,Takings!G:G)</f>
        <v>37</v>
      </c>
      <c r="H348" s="128">
        <f t="shared" si="196"/>
        <v>24.643243243243241</v>
      </c>
      <c r="I348" s="129">
        <f>SUMIF(Takings!$B:$B,'2008'!$B348,Takings!I:I)</f>
        <v>383.09</v>
      </c>
      <c r="J348" s="130">
        <f>SUMIF(Takings!$B:$B,'2008'!$B348,Takings!J:J)</f>
        <v>7</v>
      </c>
      <c r="K348" s="130">
        <f t="shared" si="197"/>
        <v>44</v>
      </c>
      <c r="L348" s="129">
        <f t="shared" si="198"/>
        <v>54.727142857142852</v>
      </c>
      <c r="M348" s="128">
        <f t="shared" si="199"/>
        <v>29.429318181818179</v>
      </c>
      <c r="N348" s="127" t="str">
        <f>IF(VLOOKUP($B348,Takings!$B:$P,13,0)=0,"",VLOOKUP($B348,Takings!$B:$P,13,0))</f>
        <v/>
      </c>
      <c r="O348" s="126">
        <f>IF(VLOOKUP($B348,Takings!$B:$P,14,0)=0,"",VLOOKUP($B348,Takings!$B:$P,14,0))</f>
        <v>0.65</v>
      </c>
      <c r="P348" s="125" t="str">
        <f>IF(VLOOKUP($B348,Takings!$B:$P,15,0)=0,"",VLOOKUP($B348,Takings!$B:$P,15,0))</f>
        <v/>
      </c>
    </row>
    <row r="349" spans="1:16" x14ac:dyDescent="0.35">
      <c r="A349" s="133" t="s">
        <v>287</v>
      </c>
      <c r="B349" s="132">
        <v>39801</v>
      </c>
      <c r="C349" s="129">
        <f>SUMIF(Takings!$B:$B,'2008'!$B349,Takings!C:C)</f>
        <v>2207.73</v>
      </c>
      <c r="D349" s="119">
        <f>SUMIF(Takings!$B:$B,'2008'!$B349,Takings!D:D)</f>
        <v>0</v>
      </c>
      <c r="E349" s="119">
        <f>SUMIF(Takings!$B:$B,'2008'!$B349,Takings!E:E)</f>
        <v>0</v>
      </c>
      <c r="F349" s="128">
        <f>SUMIF(Takings!$B:$B,'2008'!$B349,Takings!F:F)</f>
        <v>1722.25</v>
      </c>
      <c r="G349" s="131">
        <f>SUMIF(Takings!$B:$B,'2008'!$B349,Takings!G:G)</f>
        <v>56</v>
      </c>
      <c r="H349" s="128">
        <f t="shared" si="196"/>
        <v>30.754464285714285</v>
      </c>
      <c r="I349" s="129">
        <f>SUMIF(Takings!$B:$B,'2008'!$B349,Takings!I:I)</f>
        <v>485.49</v>
      </c>
      <c r="J349" s="130">
        <f>SUMIF(Takings!$B:$B,'2008'!$B349,Takings!J:J)</f>
        <v>8</v>
      </c>
      <c r="K349" s="130">
        <f t="shared" si="197"/>
        <v>64</v>
      </c>
      <c r="L349" s="129">
        <f t="shared" si="198"/>
        <v>60.686250000000001</v>
      </c>
      <c r="M349" s="128">
        <f t="shared" si="199"/>
        <v>34.495937499999997</v>
      </c>
      <c r="N349" s="127" t="str">
        <f>IF(VLOOKUP($B349,Takings!$B:$P,13,0)=0,"",VLOOKUP($B349,Takings!$B:$P,13,0))</f>
        <v/>
      </c>
      <c r="O349" s="126" t="str">
        <f>IF(VLOOKUP($B349,Takings!$B:$P,14,0)=0,"",VLOOKUP($B349,Takings!$B:$P,14,0))</f>
        <v/>
      </c>
      <c r="P349" s="125" t="str">
        <f>IF(VLOOKUP($B349,Takings!$B:$P,15,0)=0,"",VLOOKUP($B349,Takings!$B:$P,15,0))</f>
        <v/>
      </c>
    </row>
    <row r="350" spans="1:16" x14ac:dyDescent="0.35">
      <c r="A350" s="133" t="s">
        <v>287</v>
      </c>
      <c r="B350" s="132">
        <v>39802</v>
      </c>
      <c r="C350" s="129">
        <f>SUMIF(Takings!$B:$B,'2008'!$B350,Takings!C:C)</f>
        <v>1564.95</v>
      </c>
      <c r="D350" s="119">
        <f>SUMIF(Takings!$B:$B,'2008'!$B350,Takings!D:D)</f>
        <v>0</v>
      </c>
      <c r="E350" s="119">
        <f>SUMIF(Takings!$B:$B,'2008'!$B350,Takings!E:E)</f>
        <v>0</v>
      </c>
      <c r="F350" s="128">
        <f>SUMIF(Takings!$B:$B,'2008'!$B350,Takings!F:F)</f>
        <v>884.6</v>
      </c>
      <c r="G350" s="131">
        <f>SUMIF(Takings!$B:$B,'2008'!$B350,Takings!G:G)</f>
        <v>22</v>
      </c>
      <c r="H350" s="128">
        <f t="shared" si="196"/>
        <v>40.209090909090911</v>
      </c>
      <c r="I350" s="129">
        <f>SUMIF(Takings!$B:$B,'2008'!$B350,Takings!I:I)</f>
        <v>680.35</v>
      </c>
      <c r="J350" s="130">
        <f>SUMIF(Takings!$B:$B,'2008'!$B350,Takings!J:J)</f>
        <v>9</v>
      </c>
      <c r="K350" s="130">
        <f t="shared" si="197"/>
        <v>31</v>
      </c>
      <c r="L350" s="129">
        <f t="shared" si="198"/>
        <v>75.594444444444449</v>
      </c>
      <c r="M350" s="128">
        <f t="shared" si="199"/>
        <v>50.482258064516131</v>
      </c>
      <c r="N350" s="127" t="str">
        <f>IF(VLOOKUP($B350,Takings!$B:$P,13,0)=0,"",VLOOKUP($B350,Takings!$B:$P,13,0))</f>
        <v/>
      </c>
      <c r="O350" s="126" t="str">
        <f>IF(VLOOKUP($B350,Takings!$B:$P,14,0)=0,"",VLOOKUP($B350,Takings!$B:$P,14,0))</f>
        <v/>
      </c>
      <c r="P350" s="125" t="str">
        <f>IF(VLOOKUP($B350,Takings!$B:$P,15,0)=0,"",VLOOKUP($B350,Takings!$B:$P,15,0))</f>
        <v/>
      </c>
    </row>
    <row r="351" spans="1:16" x14ac:dyDescent="0.35">
      <c r="A351" s="124"/>
      <c r="B351" s="123">
        <v>39803</v>
      </c>
      <c r="C351" s="119">
        <f>SUM(C345:C350)</f>
        <v>8694.2900000000009</v>
      </c>
      <c r="D351" s="119">
        <f>VLOOKUP($B351,Takings!$B:$P,3,0)</f>
        <v>4311.51</v>
      </c>
      <c r="E351" s="122">
        <f>SUM(C351:D351)</f>
        <v>13005.800000000001</v>
      </c>
      <c r="F351" s="118"/>
      <c r="G351" s="121">
        <f>SUM(G345:G350)</f>
        <v>236</v>
      </c>
      <c r="H351" s="118">
        <f>AVERAGE(H345:H350)</f>
        <v>29.575851771298201</v>
      </c>
      <c r="I351" s="119">
        <f>SUM(I345:I350)</f>
        <v>2067.8000000000002</v>
      </c>
      <c r="J351" s="120">
        <f>SUM(J345:J350)</f>
        <v>38</v>
      </c>
      <c r="K351" s="120">
        <f>SUM(G351,J351)</f>
        <v>274</v>
      </c>
      <c r="L351" s="119">
        <f>AVERAGE(L345:L350)</f>
        <v>50.001722883597886</v>
      </c>
      <c r="M351" s="118">
        <f>AVERAGE(M345:M350)</f>
        <v>33.24230069660171</v>
      </c>
      <c r="N351" s="117" t="str">
        <f>IF(VLOOKUP($B351,Takings!$B:$P,13,0)=0,"",VLOOKUP($B351,Takings!$B:$P,13,0))</f>
        <v/>
      </c>
      <c r="O351" s="116" t="str">
        <f>IF(VLOOKUP($B351,Takings!$B:$P,14,0)=0,"",VLOOKUP($B351,Takings!$B:$P,14,0))</f>
        <v/>
      </c>
      <c r="P351" s="115" t="str">
        <f>IF(VLOOKUP($B351,Takings!$B:$P,15,0)=0,"",VLOOKUP($B351,Takings!$B:$P,15,0))</f>
        <v/>
      </c>
    </row>
    <row r="352" spans="1:16" x14ac:dyDescent="0.35">
      <c r="A352" s="133" t="s">
        <v>288</v>
      </c>
      <c r="B352" s="132">
        <v>39804</v>
      </c>
      <c r="C352" s="129">
        <f>SUMIF(Takings!$B:$B,'2008'!$B352,Takings!C:C)</f>
        <v>3276.73</v>
      </c>
      <c r="D352" s="119">
        <f>SUMIF(Takings!$B:$B,'2008'!$B352,Takings!D:D)</f>
        <v>0</v>
      </c>
      <c r="E352" s="119">
        <f>SUMIF(Takings!$B:$B,'2008'!$B352,Takings!E:E)</f>
        <v>0</v>
      </c>
      <c r="F352" s="128">
        <f>SUMIF(Takings!$B:$B,'2008'!$B352,Takings!F:F)</f>
        <v>2536.9499999999998</v>
      </c>
      <c r="G352" s="131">
        <f>SUMIF(Takings!$B:$B,'2008'!$B352,Takings!G:G)</f>
        <v>72</v>
      </c>
      <c r="H352" s="128">
        <f t="shared" ref="H352:H357" si="200">IFERROR(F352/G352,0)</f>
        <v>35.235416666666666</v>
      </c>
      <c r="I352" s="129">
        <f>SUMIF(Takings!$B:$B,'2008'!$B352,Takings!I:I)</f>
        <v>1189.78</v>
      </c>
      <c r="J352" s="130">
        <f>SUMIF(Takings!$B:$B,'2008'!$B352,Takings!J:J)</f>
        <v>19</v>
      </c>
      <c r="K352" s="130">
        <f t="shared" ref="K352:K357" si="201">IFERROR(SUM(G352,J352),0)</f>
        <v>91</v>
      </c>
      <c r="L352" s="129">
        <f t="shared" ref="L352:L357" si="202">IFERROR(MEDIAN(I352/J352),0)</f>
        <v>62.62</v>
      </c>
      <c r="M352" s="128">
        <f t="shared" ref="M352:M357" si="203">IFERROR(SUM(F352,I352)/K352,0)</f>
        <v>40.953076923076921</v>
      </c>
      <c r="N352" s="127" t="str">
        <f>IF(VLOOKUP($B352,Takings!$B:$P,13,0)=0,"",VLOOKUP($B352,Takings!$B:$P,13,0))</f>
        <v/>
      </c>
      <c r="O352" s="126" t="str">
        <f>IF(VLOOKUP($B352,Takings!$B:$P,14,0)=0,"",VLOOKUP($B352,Takings!$B:$P,14,0))</f>
        <v/>
      </c>
      <c r="P352" s="125" t="str">
        <f>IF(VLOOKUP($B352,Takings!$B:$P,15,0)=0,"",VLOOKUP($B352,Takings!$B:$P,15,0))</f>
        <v/>
      </c>
    </row>
    <row r="353" spans="1:16" x14ac:dyDescent="0.35">
      <c r="A353" s="133" t="s">
        <v>288</v>
      </c>
      <c r="B353" s="132">
        <v>39805</v>
      </c>
      <c r="C353" s="129">
        <f>SUMIF(Takings!$B:$B,'2008'!$B353,Takings!C:C)</f>
        <v>4367.3599999999997</v>
      </c>
      <c r="D353" s="119">
        <f>SUMIF(Takings!$B:$B,'2008'!$B353,Takings!D:D)</f>
        <v>0</v>
      </c>
      <c r="E353" s="119">
        <f>SUMIF(Takings!$B:$B,'2008'!$B353,Takings!E:E)</f>
        <v>0</v>
      </c>
      <c r="F353" s="128">
        <f>SUMIF(Takings!$B:$B,'2008'!$B353,Takings!F:F)</f>
        <v>2276.6999999999998</v>
      </c>
      <c r="G353" s="131">
        <f>SUMIF(Takings!$B:$B,'2008'!$B353,Takings!G:G)</f>
        <v>69</v>
      </c>
      <c r="H353" s="128">
        <f t="shared" si="200"/>
        <v>32.995652173913044</v>
      </c>
      <c r="I353" s="129">
        <f>SUMIF(Takings!$B:$B,'2008'!$B353,Takings!I:I)</f>
        <v>2090.66</v>
      </c>
      <c r="J353" s="130">
        <f>SUMIF(Takings!$B:$B,'2008'!$B353,Takings!J:J)</f>
        <v>22</v>
      </c>
      <c r="K353" s="130">
        <f t="shared" si="201"/>
        <v>91</v>
      </c>
      <c r="L353" s="129">
        <f t="shared" si="202"/>
        <v>95.029999999999987</v>
      </c>
      <c r="M353" s="128">
        <f t="shared" si="203"/>
        <v>47.99296703296703</v>
      </c>
      <c r="N353" s="127" t="str">
        <f>IF(VLOOKUP($B353,Takings!$B:$P,13,0)=0,"",VLOOKUP($B353,Takings!$B:$P,13,0))</f>
        <v/>
      </c>
      <c r="O353" s="126" t="str">
        <f>IF(VLOOKUP($B353,Takings!$B:$P,14,0)=0,"",VLOOKUP($B353,Takings!$B:$P,14,0))</f>
        <v/>
      </c>
      <c r="P353" s="125" t="str">
        <f>IF(VLOOKUP($B353,Takings!$B:$P,15,0)=0,"",VLOOKUP($B353,Takings!$B:$P,15,0))</f>
        <v/>
      </c>
    </row>
    <row r="354" spans="1:16" x14ac:dyDescent="0.35">
      <c r="A354" s="133" t="s">
        <v>288</v>
      </c>
      <c r="B354" s="132">
        <v>39806</v>
      </c>
      <c r="C354" s="129">
        <f>SUMIF(Takings!$B:$B,'2008'!$B354,Takings!C:C)</f>
        <v>3250.51</v>
      </c>
      <c r="D354" s="119">
        <f>SUMIF(Takings!$B:$B,'2008'!$B354,Takings!D:D)</f>
        <v>0</v>
      </c>
      <c r="E354" s="119">
        <f>SUMIF(Takings!$B:$B,'2008'!$B354,Takings!E:E)</f>
        <v>0</v>
      </c>
      <c r="F354" s="128">
        <f>SUMIF(Takings!$B:$B,'2008'!$B354,Takings!F:F)</f>
        <v>2824.65</v>
      </c>
      <c r="G354" s="131">
        <f>SUMIF(Takings!$B:$B,'2008'!$B354,Takings!G:G)</f>
        <v>83</v>
      </c>
      <c r="H354" s="128">
        <f t="shared" si="200"/>
        <v>34.031927710843377</v>
      </c>
      <c r="I354" s="129">
        <f>SUMIF(Takings!$B:$B,'2008'!$B354,Takings!I:I)</f>
        <v>695.86</v>
      </c>
      <c r="J354" s="130">
        <f>SUMIF(Takings!$B:$B,'2008'!$B354,Takings!J:J)</f>
        <v>11</v>
      </c>
      <c r="K354" s="130">
        <f t="shared" si="201"/>
        <v>94</v>
      </c>
      <c r="L354" s="129">
        <f t="shared" si="202"/>
        <v>63.26</v>
      </c>
      <c r="M354" s="128">
        <f t="shared" si="203"/>
        <v>37.452234042553194</v>
      </c>
      <c r="N354" s="127" t="str">
        <f>IF(VLOOKUP($B354,Takings!$B:$P,13,0)=0,"",VLOOKUP($B354,Takings!$B:$P,13,0))</f>
        <v/>
      </c>
      <c r="O354" s="126" t="str">
        <f>IF(VLOOKUP($B354,Takings!$B:$P,14,0)=0,"",VLOOKUP($B354,Takings!$B:$P,14,0))</f>
        <v/>
      </c>
      <c r="P354" s="125" t="str">
        <f>IF(VLOOKUP($B354,Takings!$B:$P,15,0)=0,"",VLOOKUP($B354,Takings!$B:$P,15,0))</f>
        <v/>
      </c>
    </row>
    <row r="355" spans="1:16" x14ac:dyDescent="0.35">
      <c r="A355" s="133" t="s">
        <v>288</v>
      </c>
      <c r="B355" s="132">
        <v>39807</v>
      </c>
      <c r="C355" s="129">
        <f>SUMIF(Takings!$B:$B,'2008'!$B355,Takings!C:C)</f>
        <v>0</v>
      </c>
      <c r="D355" s="119">
        <f>SUMIF(Takings!$B:$B,'2008'!$B355,Takings!D:D)</f>
        <v>0</v>
      </c>
      <c r="E355" s="119">
        <f>SUMIF(Takings!$B:$B,'2008'!$B355,Takings!E:E)</f>
        <v>0</v>
      </c>
      <c r="F355" s="128">
        <f>SUMIF(Takings!$B:$B,'2008'!$B355,Takings!F:F)</f>
        <v>0</v>
      </c>
      <c r="G355" s="131">
        <f>SUMIF(Takings!$B:$B,'2008'!$B355,Takings!G:G)</f>
        <v>0</v>
      </c>
      <c r="H355" s="128">
        <f t="shared" si="200"/>
        <v>0</v>
      </c>
      <c r="I355" s="129">
        <f>SUMIF(Takings!$B:$B,'2008'!$B355,Takings!I:I)</f>
        <v>0</v>
      </c>
      <c r="J355" s="130">
        <f>SUMIF(Takings!$B:$B,'2008'!$B355,Takings!J:J)</f>
        <v>0</v>
      </c>
      <c r="K355" s="130">
        <f t="shared" si="201"/>
        <v>0</v>
      </c>
      <c r="L355" s="129">
        <f t="shared" si="202"/>
        <v>0</v>
      </c>
      <c r="M355" s="128">
        <f t="shared" si="203"/>
        <v>0</v>
      </c>
      <c r="N355" s="127" t="str">
        <f>IF(VLOOKUP($B355,Takings!$B:$P,13,0)=0,"",VLOOKUP($B355,Takings!$B:$P,13,0))</f>
        <v/>
      </c>
      <c r="O355" s="126" t="str">
        <f>IF(VLOOKUP($B355,Takings!$B:$P,14,0)=0,"",VLOOKUP($B355,Takings!$B:$P,14,0))</f>
        <v/>
      </c>
      <c r="P355" s="125" t="str">
        <f>IF(VLOOKUP($B355,Takings!$B:$P,15,0)=0,"",VLOOKUP($B355,Takings!$B:$P,15,0))</f>
        <v/>
      </c>
    </row>
    <row r="356" spans="1:16" x14ac:dyDescent="0.35">
      <c r="A356" s="133" t="s">
        <v>288</v>
      </c>
      <c r="B356" s="132">
        <v>39808</v>
      </c>
      <c r="C356" s="129">
        <f>SUMIF(Takings!$B:$B,'2008'!$B356,Takings!C:C)</f>
        <v>0</v>
      </c>
      <c r="D356" s="119">
        <f>SUMIF(Takings!$B:$B,'2008'!$B356,Takings!D:D)</f>
        <v>0</v>
      </c>
      <c r="E356" s="119">
        <f>SUMIF(Takings!$B:$B,'2008'!$B356,Takings!E:E)</f>
        <v>0</v>
      </c>
      <c r="F356" s="128">
        <f>SUMIF(Takings!$B:$B,'2008'!$B356,Takings!F:F)</f>
        <v>0</v>
      </c>
      <c r="G356" s="131">
        <f>SUMIF(Takings!$B:$B,'2008'!$B356,Takings!G:G)</f>
        <v>0</v>
      </c>
      <c r="H356" s="128">
        <f t="shared" si="200"/>
        <v>0</v>
      </c>
      <c r="I356" s="129">
        <f>SUMIF(Takings!$B:$B,'2008'!$B356,Takings!I:I)</f>
        <v>0</v>
      </c>
      <c r="J356" s="130">
        <f>SUMIF(Takings!$B:$B,'2008'!$B356,Takings!J:J)</f>
        <v>0</v>
      </c>
      <c r="K356" s="130">
        <f t="shared" si="201"/>
        <v>0</v>
      </c>
      <c r="L356" s="129">
        <f t="shared" si="202"/>
        <v>0</v>
      </c>
      <c r="M356" s="128">
        <f t="shared" si="203"/>
        <v>0</v>
      </c>
      <c r="N356" s="127" t="str">
        <f>IF(VLOOKUP($B356,Takings!$B:$P,13,0)=0,"",VLOOKUP($B356,Takings!$B:$P,13,0))</f>
        <v/>
      </c>
      <c r="O356" s="126" t="str">
        <f>IF(VLOOKUP($B356,Takings!$B:$P,14,0)=0,"",VLOOKUP($B356,Takings!$B:$P,14,0))</f>
        <v/>
      </c>
      <c r="P356" s="125" t="str">
        <f>IF(VLOOKUP($B356,Takings!$B:$P,15,0)=0,"",VLOOKUP($B356,Takings!$B:$P,15,0))</f>
        <v/>
      </c>
    </row>
    <row r="357" spans="1:16" x14ac:dyDescent="0.35">
      <c r="A357" s="133" t="s">
        <v>288</v>
      </c>
      <c r="B357" s="132">
        <v>39809</v>
      </c>
      <c r="C357" s="129">
        <f>SUMIF(Takings!$B:$B,'2008'!$B357,Takings!C:C)</f>
        <v>0</v>
      </c>
      <c r="D357" s="119">
        <f>SUMIF(Takings!$B:$B,'2008'!$B357,Takings!D:D)</f>
        <v>0</v>
      </c>
      <c r="E357" s="119">
        <f>SUMIF(Takings!$B:$B,'2008'!$B357,Takings!E:E)</f>
        <v>0</v>
      </c>
      <c r="F357" s="128">
        <f>SUMIF(Takings!$B:$B,'2008'!$B357,Takings!F:F)</f>
        <v>0</v>
      </c>
      <c r="G357" s="131">
        <f>SUMIF(Takings!$B:$B,'2008'!$B357,Takings!G:G)</f>
        <v>0</v>
      </c>
      <c r="H357" s="128">
        <f t="shared" si="200"/>
        <v>0</v>
      </c>
      <c r="I357" s="129">
        <f>SUMIF(Takings!$B:$B,'2008'!$B357,Takings!I:I)</f>
        <v>0</v>
      </c>
      <c r="J357" s="130">
        <f>SUMIF(Takings!$B:$B,'2008'!$B357,Takings!J:J)</f>
        <v>0</v>
      </c>
      <c r="K357" s="130">
        <f t="shared" si="201"/>
        <v>0</v>
      </c>
      <c r="L357" s="129">
        <f t="shared" si="202"/>
        <v>0</v>
      </c>
      <c r="M357" s="128">
        <f t="shared" si="203"/>
        <v>0</v>
      </c>
      <c r="N357" s="127" t="str">
        <f>IF(VLOOKUP($B357,Takings!$B:$P,13,0)=0,"",VLOOKUP($B357,Takings!$B:$P,13,0))</f>
        <v/>
      </c>
      <c r="O357" s="126" t="str">
        <f>IF(VLOOKUP($B357,Takings!$B:$P,14,0)=0,"",VLOOKUP($B357,Takings!$B:$P,14,0))</f>
        <v/>
      </c>
      <c r="P357" s="125" t="str">
        <f>IF(VLOOKUP($B357,Takings!$B:$P,15,0)=0,"",VLOOKUP($B357,Takings!$B:$P,15,0))</f>
        <v/>
      </c>
    </row>
    <row r="358" spans="1:16" x14ac:dyDescent="0.35">
      <c r="A358" s="124"/>
      <c r="B358" s="123">
        <v>39810</v>
      </c>
      <c r="C358" s="119">
        <f>SUM(C352:C357)</f>
        <v>10894.6</v>
      </c>
      <c r="D358" s="119">
        <f>VLOOKUP($B358,Takings!$B:$P,3,0)</f>
        <v>2923.03</v>
      </c>
      <c r="E358" s="122">
        <f>SUM(C358:D358)</f>
        <v>13817.630000000001</v>
      </c>
      <c r="F358" s="118"/>
      <c r="G358" s="121">
        <f>SUM(G352:G357)</f>
        <v>224</v>
      </c>
      <c r="H358" s="118">
        <f>AVERAGE(H352:H357)</f>
        <v>17.043832758570513</v>
      </c>
      <c r="I358" s="119">
        <f>SUM(I352:I357)</f>
        <v>3976.2999999999997</v>
      </c>
      <c r="J358" s="120">
        <f>SUM(J352:J357)</f>
        <v>52</v>
      </c>
      <c r="K358" s="120">
        <f>SUM(G358,J358)</f>
        <v>276</v>
      </c>
      <c r="L358" s="119">
        <f>AVERAGE(L352:L357)</f>
        <v>36.818333333333328</v>
      </c>
      <c r="M358" s="118">
        <f>AVERAGE(M352:M357)</f>
        <v>21.066379666432855</v>
      </c>
      <c r="N358" s="117" t="str">
        <f>IF(VLOOKUP($B358,Takings!$B:$P,13,0)=0,"",VLOOKUP($B358,Takings!$B:$P,13,0))</f>
        <v/>
      </c>
      <c r="O358" s="116" t="str">
        <f>IF(VLOOKUP($B358,Takings!$B:$P,14,0)=0,"",VLOOKUP($B358,Takings!$B:$P,14,0))</f>
        <v/>
      </c>
      <c r="P358" s="115" t="str">
        <f>IF(VLOOKUP($B358,Takings!$B:$P,15,0)=0,"",VLOOKUP($B358,Takings!$B:$P,15,0))</f>
        <v/>
      </c>
    </row>
    <row r="359" spans="1:16" x14ac:dyDescent="0.35">
      <c r="A359" s="133" t="s">
        <v>292</v>
      </c>
      <c r="B359" s="132">
        <v>39811</v>
      </c>
      <c r="C359" s="129">
        <f>SUMIF(Takings!$B:$B,'2008'!$B359,Takings!C:C)</f>
        <v>525.95000000000005</v>
      </c>
      <c r="D359" s="119">
        <f>SUMIF(Takings!$B:$B,'2008'!$B359,Takings!D:D)</f>
        <v>0</v>
      </c>
      <c r="E359" s="119">
        <f>SUMIF(Takings!$B:$B,'2008'!$B359,Takings!E:E)</f>
        <v>0</v>
      </c>
      <c r="F359" s="128">
        <f>SUMIF(Takings!$B:$B,'2008'!$B359,Takings!F:F)</f>
        <v>525.95000000000005</v>
      </c>
      <c r="G359" s="131">
        <f>SUMIF(Takings!$B:$B,'2008'!$B359,Takings!G:G)</f>
        <v>31</v>
      </c>
      <c r="H359" s="128">
        <f t="shared" ref="H359:H364" si="204">IFERROR(F359/G359,0)</f>
        <v>16.966129032258067</v>
      </c>
      <c r="I359" s="129">
        <f>SUMIF(Takings!$B:$B,'2008'!$B359,Takings!I:I)</f>
        <v>0</v>
      </c>
      <c r="J359" s="130">
        <f>SUMIF(Takings!$B:$B,'2008'!$B359,Takings!J:J)</f>
        <v>0</v>
      </c>
      <c r="K359" s="130">
        <f t="shared" ref="K359:K364" si="205">IFERROR(SUM(G359,J359),0)</f>
        <v>31</v>
      </c>
      <c r="L359" s="129">
        <f t="shared" ref="L359:L364" si="206">IFERROR(MEDIAN(I359/J359),0)</f>
        <v>0</v>
      </c>
      <c r="M359" s="128">
        <f t="shared" ref="M359:M364" si="207">IFERROR(SUM(F359,I359)/K359,0)</f>
        <v>16.966129032258067</v>
      </c>
      <c r="N359" s="127" t="str">
        <f>IF(VLOOKUP($B359,Takings!$B:$P,13,0)=0,"",VLOOKUP($B359,Takings!$B:$P,13,0))</f>
        <v/>
      </c>
      <c r="O359" s="126" t="str">
        <f>IF(VLOOKUP($B359,Takings!$B:$P,14,0)=0,"",VLOOKUP($B359,Takings!$B:$P,14,0))</f>
        <v/>
      </c>
      <c r="P359" s="125" t="str">
        <f>IF(VLOOKUP($B359,Takings!$B:$P,15,0)=0,"",VLOOKUP($B359,Takings!$B:$P,15,0))</f>
        <v/>
      </c>
    </row>
    <row r="360" spans="1:16" x14ac:dyDescent="0.35">
      <c r="A360" s="133" t="s">
        <v>292</v>
      </c>
      <c r="B360" s="132">
        <v>39812</v>
      </c>
      <c r="C360" s="129">
        <f>SUMIF(Takings!$B:$B,'2008'!$B360,Takings!C:C)</f>
        <v>468.72</v>
      </c>
      <c r="D360" s="119">
        <f>SUMIF(Takings!$B:$B,'2008'!$B360,Takings!D:D)</f>
        <v>0</v>
      </c>
      <c r="E360" s="119">
        <f>SUMIF(Takings!$B:$B,'2008'!$B360,Takings!E:E)</f>
        <v>0</v>
      </c>
      <c r="F360" s="128">
        <f>SUMIF(Takings!$B:$B,'2008'!$B360,Takings!F:F)</f>
        <v>400.1</v>
      </c>
      <c r="G360" s="131">
        <f>SUMIF(Takings!$B:$B,'2008'!$B360,Takings!G:G)</f>
        <v>26</v>
      </c>
      <c r="H360" s="128">
        <f t="shared" si="204"/>
        <v>15.38846153846154</v>
      </c>
      <c r="I360" s="129">
        <f>SUMIF(Takings!$B:$B,'2008'!$B360,Takings!I:I)</f>
        <v>68.62</v>
      </c>
      <c r="J360" s="130">
        <f>SUMIF(Takings!$B:$B,'2008'!$B360,Takings!J:J)</f>
        <v>1</v>
      </c>
      <c r="K360" s="130">
        <f t="shared" si="205"/>
        <v>27</v>
      </c>
      <c r="L360" s="129">
        <f t="shared" si="206"/>
        <v>68.62</v>
      </c>
      <c r="M360" s="128">
        <f t="shared" si="207"/>
        <v>17.36</v>
      </c>
      <c r="N360" s="127" t="str">
        <f>IF(VLOOKUP($B360,Takings!$B:$P,13,0)=0,"",VLOOKUP($B360,Takings!$B:$P,13,0))</f>
        <v/>
      </c>
      <c r="O360" s="126">
        <f>IF(VLOOKUP($B360,Takings!$B:$P,14,0)=0,"",VLOOKUP($B360,Takings!$B:$P,14,0))</f>
        <v>-0.95</v>
      </c>
      <c r="P360" s="125" t="str">
        <f>IF(VLOOKUP($B360,Takings!$B:$P,15,0)=0,"",VLOOKUP($B360,Takings!$B:$P,15,0))</f>
        <v/>
      </c>
    </row>
    <row r="361" spans="1:16" x14ac:dyDescent="0.35">
      <c r="A361" s="133" t="s">
        <v>292</v>
      </c>
      <c r="B361" s="132">
        <v>39813</v>
      </c>
      <c r="C361" s="129">
        <f>SUMIF(Takings!$B:$B,'2008'!$B361,Takings!C:C)</f>
        <v>1329.95</v>
      </c>
      <c r="D361" s="119">
        <f>SUMIF(Takings!$B:$B,'2008'!$B361,Takings!D:D)</f>
        <v>0</v>
      </c>
      <c r="E361" s="119">
        <f>SUMIF(Takings!$B:$B,'2008'!$B361,Takings!E:E)</f>
        <v>0</v>
      </c>
      <c r="F361" s="128">
        <f>SUMIF(Takings!$B:$B,'2008'!$B361,Takings!F:F)</f>
        <v>729.7</v>
      </c>
      <c r="G361" s="131">
        <f>SUMIF(Takings!$B:$B,'2008'!$B361,Takings!G:G)</f>
        <v>46</v>
      </c>
      <c r="H361" s="128">
        <f t="shared" si="204"/>
        <v>15.86304347826087</v>
      </c>
      <c r="I361" s="129">
        <f>SUMIF(Takings!$B:$B,'2008'!$B361,Takings!I:I)</f>
        <v>605.85</v>
      </c>
      <c r="J361" s="130">
        <f>SUMIF(Takings!$B:$B,'2008'!$B361,Takings!J:J)</f>
        <v>8</v>
      </c>
      <c r="K361" s="130">
        <f t="shared" si="205"/>
        <v>54</v>
      </c>
      <c r="L361" s="129">
        <f t="shared" si="206"/>
        <v>75.731250000000003</v>
      </c>
      <c r="M361" s="128">
        <f t="shared" si="207"/>
        <v>24.732407407407411</v>
      </c>
      <c r="N361" s="127" t="str">
        <f>IF(VLOOKUP($B361,Takings!$B:$P,13,0)=0,"",VLOOKUP($B361,Takings!$B:$P,13,0))</f>
        <v>Bakery 428.40 taken off</v>
      </c>
      <c r="O361" s="126" t="str">
        <f>IF(VLOOKUP($B361,Takings!$B:$P,14,0)=0,"",VLOOKUP($B361,Takings!$B:$P,14,0))</f>
        <v/>
      </c>
      <c r="P361" s="125" t="str">
        <f>IF(VLOOKUP($B361,Takings!$B:$P,15,0)=0,"",VLOOKUP($B361,Takings!$B:$P,15,0))</f>
        <v/>
      </c>
    </row>
    <row r="362" spans="1:16" x14ac:dyDescent="0.35">
      <c r="A362" s="133" t="s">
        <v>292</v>
      </c>
      <c r="B362" s="132">
        <v>39814</v>
      </c>
      <c r="C362" s="129">
        <f>SUMIF(Takings!$B:$B,'2008'!$B362,Takings!C:C)</f>
        <v>0</v>
      </c>
      <c r="D362" s="119">
        <f>SUMIF(Takings!$B:$B,'2008'!$B362,Takings!D:D)</f>
        <v>0</v>
      </c>
      <c r="E362" s="119">
        <f>SUMIF(Takings!$B:$B,'2008'!$B362,Takings!E:E)</f>
        <v>0</v>
      </c>
      <c r="F362" s="128">
        <f>SUMIF(Takings!$B:$B,'2008'!$B362,Takings!F:F)</f>
        <v>0</v>
      </c>
      <c r="G362" s="131">
        <f>SUMIF(Takings!$B:$B,'2008'!$B362,Takings!G:G)</f>
        <v>0</v>
      </c>
      <c r="H362" s="128">
        <f t="shared" si="204"/>
        <v>0</v>
      </c>
      <c r="I362" s="129">
        <f>SUMIF(Takings!$B:$B,'2008'!$B362,Takings!I:I)</f>
        <v>0</v>
      </c>
      <c r="J362" s="130">
        <f>SUMIF(Takings!$B:$B,'2008'!$B362,Takings!J:J)</f>
        <v>0</v>
      </c>
      <c r="K362" s="130">
        <f t="shared" si="205"/>
        <v>0</v>
      </c>
      <c r="L362" s="129">
        <f t="shared" si="206"/>
        <v>0</v>
      </c>
      <c r="M362" s="128">
        <f t="shared" si="207"/>
        <v>0</v>
      </c>
      <c r="N362" s="127" t="str">
        <f>IF(VLOOKUP($B362,Takings!$B:$P,13,0)=0,"",VLOOKUP($B362,Takings!$B:$P,13,0))</f>
        <v/>
      </c>
      <c r="O362" s="126" t="str">
        <f>IF(VLOOKUP($B362,Takings!$B:$P,14,0)=0,"",VLOOKUP($B362,Takings!$B:$P,14,0))</f>
        <v/>
      </c>
      <c r="P362" s="125" t="str">
        <f>IF(VLOOKUP($B362,Takings!$B:$P,15,0)=0,"",VLOOKUP($B362,Takings!$B:$P,15,0))</f>
        <v/>
      </c>
    </row>
    <row r="363" spans="1:16" x14ac:dyDescent="0.35">
      <c r="A363" s="133" t="s">
        <v>292</v>
      </c>
      <c r="B363" s="132">
        <v>39815</v>
      </c>
      <c r="C363" s="129">
        <f>SUMIF(Takings!$B:$B,'2008'!$B363,Takings!C:C)</f>
        <v>1121.69</v>
      </c>
      <c r="D363" s="119">
        <f>SUMIF(Takings!$B:$B,'2008'!$B363,Takings!D:D)</f>
        <v>0</v>
      </c>
      <c r="E363" s="119">
        <f>SUMIF(Takings!$B:$B,'2008'!$B363,Takings!E:E)</f>
        <v>0</v>
      </c>
      <c r="F363" s="128">
        <f>SUMIF(Takings!$B:$B,'2008'!$B363,Takings!F:F)</f>
        <v>873.9</v>
      </c>
      <c r="G363" s="131">
        <f>SUMIF(Takings!$B:$B,'2008'!$B363,Takings!G:G)</f>
        <v>46</v>
      </c>
      <c r="H363" s="128">
        <f t="shared" si="204"/>
        <v>18.997826086956522</v>
      </c>
      <c r="I363" s="129">
        <f>SUMIF(Takings!$B:$B,'2008'!$B363,Takings!I:I)</f>
        <v>247.79</v>
      </c>
      <c r="J363" s="130">
        <f>SUMIF(Takings!$B:$B,'2008'!$B363,Takings!J:J)</f>
        <v>8</v>
      </c>
      <c r="K363" s="130">
        <f t="shared" si="205"/>
        <v>54</v>
      </c>
      <c r="L363" s="129">
        <f t="shared" si="206"/>
        <v>30.973749999999999</v>
      </c>
      <c r="M363" s="128">
        <f t="shared" si="207"/>
        <v>20.772037037037038</v>
      </c>
      <c r="N363" s="127" t="str">
        <f>IF(VLOOKUP($B363,Takings!$B:$P,13,0)=0,"",VLOOKUP($B363,Takings!$B:$P,13,0))</f>
        <v/>
      </c>
      <c r="O363" s="126">
        <f>IF(VLOOKUP($B363,Takings!$B:$P,14,0)=0,"",VLOOKUP($B363,Takings!$B:$P,14,0))</f>
        <v>-1</v>
      </c>
      <c r="P363" s="125" t="str">
        <f>IF(VLOOKUP($B363,Takings!$B:$P,15,0)=0,"",VLOOKUP($B363,Takings!$B:$P,15,0))</f>
        <v/>
      </c>
    </row>
    <row r="364" spans="1:16" x14ac:dyDescent="0.35">
      <c r="A364" s="133" t="s">
        <v>292</v>
      </c>
      <c r="B364" s="132">
        <v>39816</v>
      </c>
      <c r="C364" s="129">
        <f>SUMIF(Takings!$B:$B,'2008'!$B364,Takings!C:C)</f>
        <v>518.15</v>
      </c>
      <c r="D364" s="119">
        <f>SUMIF(Takings!$B:$B,'2008'!$B364,Takings!D:D)</f>
        <v>0</v>
      </c>
      <c r="E364" s="119">
        <f>SUMIF(Takings!$B:$B,'2008'!$B364,Takings!E:E)</f>
        <v>0</v>
      </c>
      <c r="F364" s="128">
        <f>SUMIF(Takings!$B:$B,'2008'!$B364,Takings!F:F)</f>
        <v>406.3</v>
      </c>
      <c r="G364" s="131">
        <f>SUMIF(Takings!$B:$B,'2008'!$B364,Takings!G:G)</f>
        <v>21</v>
      </c>
      <c r="H364" s="128">
        <f t="shared" si="204"/>
        <v>19.347619047619048</v>
      </c>
      <c r="I364" s="129">
        <f>SUMIF(Takings!$B:$B,'2008'!$B364,Takings!I:I)</f>
        <v>111.85</v>
      </c>
      <c r="J364" s="130">
        <f>SUMIF(Takings!$B:$B,'2008'!$B364,Takings!J:J)</f>
        <v>3</v>
      </c>
      <c r="K364" s="130">
        <f t="shared" si="205"/>
        <v>24</v>
      </c>
      <c r="L364" s="129">
        <f t="shared" si="206"/>
        <v>37.283333333333331</v>
      </c>
      <c r="M364" s="128">
        <f t="shared" si="207"/>
        <v>21.589583333333334</v>
      </c>
      <c r="N364" s="127" t="str">
        <f>IF(VLOOKUP($B364,Takings!$B:$P,13,0)=0,"",VLOOKUP($B364,Takings!$B:$P,13,0))</f>
        <v/>
      </c>
      <c r="O364" s="126">
        <f>IF(VLOOKUP($B364,Takings!$B:$P,14,0)=0,"",VLOOKUP($B364,Takings!$B:$P,14,0))</f>
        <v>-0.1</v>
      </c>
      <c r="P364" s="125" t="str">
        <f>IF(VLOOKUP($B364,Takings!$B:$P,15,0)=0,"",VLOOKUP($B364,Takings!$B:$P,15,0))</f>
        <v/>
      </c>
    </row>
    <row r="365" spans="1:16" x14ac:dyDescent="0.35">
      <c r="A365" s="124"/>
      <c r="B365" s="123">
        <v>39817</v>
      </c>
      <c r="C365" s="119">
        <f>SUM(C359:C364)</f>
        <v>3964.46</v>
      </c>
      <c r="D365" s="119">
        <f>VLOOKUP($B365,Takings!$B:$P,3,0)</f>
        <v>1971.21</v>
      </c>
      <c r="E365" s="122">
        <f>SUM(C365:D365)</f>
        <v>5935.67</v>
      </c>
      <c r="F365" s="118"/>
      <c r="G365" s="121">
        <f>SUM(G359:G364)</f>
        <v>170</v>
      </c>
      <c r="H365" s="118">
        <f>AVERAGE(H359:H364)</f>
        <v>14.427179863926009</v>
      </c>
      <c r="I365" s="119">
        <f>SUM(I359:I364)</f>
        <v>1034.1099999999999</v>
      </c>
      <c r="J365" s="120">
        <f>SUM(J359:J364)</f>
        <v>20</v>
      </c>
      <c r="K365" s="120">
        <f>SUM(G365,J365)</f>
        <v>190</v>
      </c>
      <c r="L365" s="119">
        <f>AVERAGE(L359:L364)</f>
        <v>35.43472222222222</v>
      </c>
      <c r="M365" s="118">
        <f>AVERAGE(M359:M364)</f>
        <v>16.903359468339307</v>
      </c>
      <c r="N365" s="117" t="str">
        <f>IF(VLOOKUP($B365,Takings!$B:$P,13,0)=0,"",VLOOKUP($B365,Takings!$B:$P,13,0))</f>
        <v/>
      </c>
      <c r="O365" s="116" t="str">
        <f>IF(VLOOKUP($B365,Takings!$B:$P,14,0)=0,"",VLOOKUP($B365,Takings!$B:$P,14,0))</f>
        <v/>
      </c>
      <c r="P365" s="115" t="str">
        <f>IF(VLOOKUP($B365,Takings!$B:$P,15,0)=0,"",VLOOKUP($B365,Takings!$B:$P,15,0))</f>
        <v/>
      </c>
    </row>
  </sheetData>
  <autoFilter ref="A1:P365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workbookViewId="0">
      <pane ySplit="1" topLeftCell="A95" activePane="bottomLeft" state="frozen"/>
      <selection pane="bottomLeft" activeCell="E106" sqref="E106"/>
    </sheetView>
  </sheetViews>
  <sheetFormatPr defaultColWidth="5.1796875" defaultRowHeight="14.5" x14ac:dyDescent="0.35"/>
  <cols>
    <col min="1" max="1" width="10" style="212" bestFit="1" customWidth="1"/>
    <col min="2" max="2" width="24.453125" style="212" bestFit="1" customWidth="1"/>
    <col min="3" max="3" width="7.81640625" style="212" bestFit="1" customWidth="1"/>
    <col min="4" max="4" width="13" style="212" bestFit="1" customWidth="1"/>
    <col min="5" max="5" width="9.453125" style="212" bestFit="1" customWidth="1"/>
    <col min="6" max="6" width="9.54296875" style="212" bestFit="1" customWidth="1"/>
    <col min="7" max="7" width="8.7265625" style="212" bestFit="1" customWidth="1"/>
    <col min="8" max="8" width="10.54296875" style="212" bestFit="1" customWidth="1"/>
    <col min="9" max="9" width="11.453125" style="212" bestFit="1" customWidth="1"/>
    <col min="10" max="10" width="8.7265625" style="212" bestFit="1" customWidth="1"/>
    <col min="11" max="11" width="10.81640625" style="212" bestFit="1" customWidth="1"/>
    <col min="12" max="12" width="11.453125" style="213" bestFit="1" customWidth="1"/>
    <col min="13" max="13" width="10.81640625" style="212" bestFit="1" customWidth="1"/>
    <col min="14" max="14" width="10.1796875" style="212" bestFit="1" customWidth="1"/>
    <col min="15" max="15" width="15.1796875" style="212" bestFit="1" customWidth="1"/>
    <col min="16" max="16" width="37.54296875" style="212" bestFit="1" customWidth="1"/>
    <col min="17" max="16384" width="5.1796875" style="212"/>
  </cols>
  <sheetData>
    <row r="1" spans="1:16" ht="22" x14ac:dyDescent="0.35">
      <c r="A1" s="211" t="s">
        <v>4</v>
      </c>
      <c r="B1" s="210" t="s">
        <v>0</v>
      </c>
      <c r="C1" s="208" t="s">
        <v>1</v>
      </c>
      <c r="D1" s="208" t="s">
        <v>2</v>
      </c>
      <c r="E1" s="208" t="s">
        <v>3</v>
      </c>
      <c r="F1" s="209" t="s">
        <v>26</v>
      </c>
      <c r="G1" s="206" t="s">
        <v>1093</v>
      </c>
      <c r="H1" s="206" t="s">
        <v>1377</v>
      </c>
      <c r="I1" s="208" t="s">
        <v>84</v>
      </c>
      <c r="J1" s="206" t="s">
        <v>1093</v>
      </c>
      <c r="K1" s="206" t="s">
        <v>1094</v>
      </c>
      <c r="L1" s="207" t="s">
        <v>1378</v>
      </c>
      <c r="M1" s="206" t="s">
        <v>1379</v>
      </c>
      <c r="N1" s="205" t="s">
        <v>30</v>
      </c>
      <c r="O1" s="204" t="s">
        <v>134</v>
      </c>
      <c r="P1" s="203"/>
    </row>
    <row r="2" spans="1:16" s="113" customFormat="1" x14ac:dyDescent="0.35">
      <c r="A2" s="133">
        <v>1</v>
      </c>
      <c r="B2" s="132">
        <v>39349</v>
      </c>
      <c r="C2" s="129">
        <f>SUMIF(Takings!$B:$B,'2007'!$B2,Takings!C:C)</f>
        <v>535</v>
      </c>
      <c r="D2" s="119">
        <f>SUMIF(Takings!$B:$B,'2007'!$B2,Takings!D:D)</f>
        <v>0</v>
      </c>
      <c r="E2" s="119">
        <f>SUMIF(Takings!$B:$B,'2007'!$B2,Takings!E:E)</f>
        <v>0</v>
      </c>
      <c r="F2" s="128">
        <f>SUMIF(Takings!$B:$B,'2007'!$B2,Takings!F:F)</f>
        <v>535</v>
      </c>
      <c r="G2" s="131">
        <f>SUMIF(Takings!$B:$B,'2007'!$B2,Takings!G:G)</f>
        <v>26</v>
      </c>
      <c r="H2" s="128">
        <f>IFERROR(F2/G2,0)</f>
        <v>20.576923076923077</v>
      </c>
      <c r="I2" s="129">
        <f>SUMIF(Takings!$B:$B,'2007'!$B2,Takings!I:I)</f>
        <v>0</v>
      </c>
      <c r="J2" s="130">
        <f>SUMIF(Takings!$B:$B,'2007'!$B2,Takings!J:J)</f>
        <v>0</v>
      </c>
      <c r="K2" s="130">
        <f>IFERROR(SUM(G2,J2),0)</f>
        <v>26</v>
      </c>
      <c r="L2" s="129">
        <f>IFERROR(MEDIAN(I2/J2),0)</f>
        <v>0</v>
      </c>
      <c r="M2" s="128">
        <f>IFERROR(SUM(F2,I2)/K2,0)</f>
        <v>20.576923076923077</v>
      </c>
      <c r="N2" s="127" t="str">
        <f>IF(VLOOKUP($B2,Takings!$B:$P,13,0)=0,"",VLOOKUP($B2,Takings!$B:$P,13,0))</f>
        <v/>
      </c>
      <c r="O2" s="126" t="str">
        <f>IF(VLOOKUP($B2,Takings!$B:$P,14,0)=0,"",VLOOKUP($B2,Takings!$B:$P,14,0))</f>
        <v/>
      </c>
      <c r="P2" s="125" t="str">
        <f>IF(VLOOKUP($B2,Takings!$B:$P,15,0)=0,"",VLOOKUP($B2,Takings!$B:$P,15,0))</f>
        <v/>
      </c>
    </row>
    <row r="3" spans="1:16" s="113" customFormat="1" x14ac:dyDescent="0.35">
      <c r="A3" s="133">
        <v>1</v>
      </c>
      <c r="B3" s="132">
        <v>39350</v>
      </c>
      <c r="C3" s="129">
        <f>SUMIF(Takings!$B:$B,'2007'!$B3,Takings!C:C)</f>
        <v>650</v>
      </c>
      <c r="D3" s="119">
        <f>SUMIF(Takings!$B:$B,'2007'!$B3,Takings!D:D)</f>
        <v>0</v>
      </c>
      <c r="E3" s="119">
        <f>SUMIF(Takings!$B:$B,'2007'!$B3,Takings!E:E)</f>
        <v>0</v>
      </c>
      <c r="F3" s="128">
        <f>SUMIF(Takings!$B:$B,'2007'!$B3,Takings!F:F)</f>
        <v>650</v>
      </c>
      <c r="G3" s="131">
        <f>SUMIF(Takings!$B:$B,'2007'!$B3,Takings!G:G)</f>
        <v>42</v>
      </c>
      <c r="H3" s="128">
        <f t="shared" ref="H3:H7" si="0">IFERROR(F3/G3,0)</f>
        <v>15.476190476190476</v>
      </c>
      <c r="I3" s="129">
        <f>SUMIF(Takings!$B:$B,'2007'!$B3,Takings!I:I)</f>
        <v>0</v>
      </c>
      <c r="J3" s="130">
        <f>SUMIF(Takings!$B:$B,'2007'!$B3,Takings!J:J)</f>
        <v>0</v>
      </c>
      <c r="K3" s="130">
        <f t="shared" ref="K3:K7" si="1">IFERROR(SUM(G3,J3),0)</f>
        <v>42</v>
      </c>
      <c r="L3" s="129">
        <f t="shared" ref="L3:L7" si="2">IFERROR(MEDIAN(I3/J3),0)</f>
        <v>0</v>
      </c>
      <c r="M3" s="128">
        <f t="shared" ref="M3:M7" si="3">IFERROR(SUM(F3,I3)/K3,0)</f>
        <v>15.476190476190476</v>
      </c>
      <c r="N3" s="127" t="str">
        <f>IF(VLOOKUP($B3,Takings!$B:$P,13,0)=0,"",VLOOKUP($B3,Takings!$B:$P,13,0))</f>
        <v/>
      </c>
      <c r="O3" s="126" t="str">
        <f>IF(VLOOKUP($B3,Takings!$B:$P,14,0)=0,"",VLOOKUP($B3,Takings!$B:$P,14,0))</f>
        <v/>
      </c>
      <c r="P3" s="125" t="str">
        <f>IF(VLOOKUP($B3,Takings!$B:$P,15,0)=0,"",VLOOKUP($B3,Takings!$B:$P,15,0))</f>
        <v/>
      </c>
    </row>
    <row r="4" spans="1:16" s="113" customFormat="1" x14ac:dyDescent="0.35">
      <c r="A4" s="133">
        <v>1</v>
      </c>
      <c r="B4" s="132">
        <v>39351</v>
      </c>
      <c r="C4" s="129">
        <f>SUMIF(Takings!$B:$B,'2007'!$B4,Takings!C:C)</f>
        <v>575</v>
      </c>
      <c r="D4" s="119">
        <f>SUMIF(Takings!$B:$B,'2007'!$B4,Takings!D:D)</f>
        <v>0</v>
      </c>
      <c r="E4" s="119">
        <f>SUMIF(Takings!$B:$B,'2007'!$B4,Takings!E:E)</f>
        <v>0</v>
      </c>
      <c r="F4" s="128">
        <f>SUMIF(Takings!$B:$B,'2007'!$B4,Takings!F:F)</f>
        <v>575</v>
      </c>
      <c r="G4" s="131">
        <f>SUMIF(Takings!$B:$B,'2007'!$B4,Takings!G:G)</f>
        <v>38</v>
      </c>
      <c r="H4" s="128">
        <f t="shared" si="0"/>
        <v>15.131578947368421</v>
      </c>
      <c r="I4" s="129">
        <f>SUMIF(Takings!$B:$B,'2007'!$B4,Takings!I:I)</f>
        <v>0</v>
      </c>
      <c r="J4" s="130">
        <f>SUMIF(Takings!$B:$B,'2007'!$B4,Takings!J:J)</f>
        <v>0</v>
      </c>
      <c r="K4" s="130">
        <f t="shared" si="1"/>
        <v>38</v>
      </c>
      <c r="L4" s="129">
        <f t="shared" si="2"/>
        <v>0</v>
      </c>
      <c r="M4" s="128">
        <f t="shared" si="3"/>
        <v>15.131578947368421</v>
      </c>
      <c r="N4" s="127" t="str">
        <f>IF(VLOOKUP($B4,Takings!$B:$P,13,0)=0,"",VLOOKUP($B4,Takings!$B:$P,13,0))</f>
        <v/>
      </c>
      <c r="O4" s="126" t="str">
        <f>IF(VLOOKUP($B4,Takings!$B:$P,14,0)=0,"",VLOOKUP($B4,Takings!$B:$P,14,0))</f>
        <v/>
      </c>
      <c r="P4" s="125" t="str">
        <f>IF(VLOOKUP($B4,Takings!$B:$P,15,0)=0,"",VLOOKUP($B4,Takings!$B:$P,15,0))</f>
        <v/>
      </c>
    </row>
    <row r="5" spans="1:16" s="113" customFormat="1" x14ac:dyDescent="0.35">
      <c r="A5" s="133">
        <v>1</v>
      </c>
      <c r="B5" s="132">
        <v>39352</v>
      </c>
      <c r="C5" s="129">
        <f>SUMIF(Takings!$B:$B,'2007'!$B5,Takings!C:C)</f>
        <v>620</v>
      </c>
      <c r="D5" s="119">
        <f>SUMIF(Takings!$B:$B,'2007'!$B5,Takings!D:D)</f>
        <v>0</v>
      </c>
      <c r="E5" s="119">
        <f>SUMIF(Takings!$B:$B,'2007'!$B5,Takings!E:E)</f>
        <v>0</v>
      </c>
      <c r="F5" s="128">
        <f>SUMIF(Takings!$B:$B,'2007'!$B5,Takings!F:F)</f>
        <v>620</v>
      </c>
      <c r="G5" s="131">
        <f>SUMIF(Takings!$B:$B,'2007'!$B5,Takings!G:G)</f>
        <v>35</v>
      </c>
      <c r="H5" s="128">
        <f t="shared" si="0"/>
        <v>17.714285714285715</v>
      </c>
      <c r="I5" s="129">
        <f>SUMIF(Takings!$B:$B,'2007'!$B5,Takings!I:I)</f>
        <v>0</v>
      </c>
      <c r="J5" s="130">
        <f>SUMIF(Takings!$B:$B,'2007'!$B5,Takings!J:J)</f>
        <v>0</v>
      </c>
      <c r="K5" s="130">
        <f t="shared" si="1"/>
        <v>35</v>
      </c>
      <c r="L5" s="129">
        <f t="shared" si="2"/>
        <v>0</v>
      </c>
      <c r="M5" s="128">
        <f t="shared" si="3"/>
        <v>17.714285714285715</v>
      </c>
      <c r="N5" s="127" t="str">
        <f>IF(VLOOKUP($B5,Takings!$B:$P,13,0)=0,"",VLOOKUP($B5,Takings!$B:$P,13,0))</f>
        <v/>
      </c>
      <c r="O5" s="126" t="str">
        <f>IF(VLOOKUP($B5,Takings!$B:$P,14,0)=0,"",VLOOKUP($B5,Takings!$B:$P,14,0))</f>
        <v/>
      </c>
      <c r="P5" s="125" t="str">
        <f>IF(VLOOKUP($B5,Takings!$B:$P,15,0)=0,"",VLOOKUP($B5,Takings!$B:$P,15,0))</f>
        <v/>
      </c>
    </row>
    <row r="6" spans="1:16" s="113" customFormat="1" x14ac:dyDescent="0.35">
      <c r="A6" s="133">
        <v>1</v>
      </c>
      <c r="B6" s="132">
        <v>39353</v>
      </c>
      <c r="C6" s="129">
        <f>SUMIF(Takings!$B:$B,'2007'!$B6,Takings!C:C)</f>
        <v>1070</v>
      </c>
      <c r="D6" s="119">
        <f>SUMIF(Takings!$B:$B,'2007'!$B6,Takings!D:D)</f>
        <v>0</v>
      </c>
      <c r="E6" s="119">
        <f>SUMIF(Takings!$B:$B,'2007'!$B6,Takings!E:E)</f>
        <v>0</v>
      </c>
      <c r="F6" s="128">
        <f>SUMIF(Takings!$B:$B,'2007'!$B6,Takings!F:F)</f>
        <v>1070</v>
      </c>
      <c r="G6" s="131">
        <f>SUMIF(Takings!$B:$B,'2007'!$B6,Takings!G:G)</f>
        <v>52</v>
      </c>
      <c r="H6" s="128">
        <f t="shared" si="0"/>
        <v>20.576923076923077</v>
      </c>
      <c r="I6" s="129">
        <f>SUMIF(Takings!$B:$B,'2007'!$B6,Takings!I:I)</f>
        <v>0</v>
      </c>
      <c r="J6" s="130">
        <f>SUMIF(Takings!$B:$B,'2007'!$B6,Takings!J:J)</f>
        <v>0</v>
      </c>
      <c r="K6" s="130">
        <f t="shared" si="1"/>
        <v>52</v>
      </c>
      <c r="L6" s="129">
        <f t="shared" si="2"/>
        <v>0</v>
      </c>
      <c r="M6" s="128">
        <f t="shared" si="3"/>
        <v>20.576923076923077</v>
      </c>
      <c r="N6" s="127" t="str">
        <f>IF(VLOOKUP($B6,Takings!$B:$P,13,0)=0,"",VLOOKUP($B6,Takings!$B:$P,13,0))</f>
        <v/>
      </c>
      <c r="O6" s="126" t="str">
        <f>IF(VLOOKUP($B6,Takings!$B:$P,14,0)=0,"",VLOOKUP($B6,Takings!$B:$P,14,0))</f>
        <v/>
      </c>
      <c r="P6" s="125" t="str">
        <f>IF(VLOOKUP($B6,Takings!$B:$P,15,0)=0,"",VLOOKUP($B6,Takings!$B:$P,15,0))</f>
        <v/>
      </c>
    </row>
    <row r="7" spans="1:16" s="113" customFormat="1" x14ac:dyDescent="0.35">
      <c r="A7" s="133">
        <v>1</v>
      </c>
      <c r="B7" s="132">
        <v>39354</v>
      </c>
      <c r="C7" s="129">
        <f>SUMIF(Takings!$B:$B,'2007'!$B7,Takings!C:C)</f>
        <v>260</v>
      </c>
      <c r="D7" s="119">
        <f>SUMIF(Takings!$B:$B,'2007'!$B7,Takings!D:D)</f>
        <v>0</v>
      </c>
      <c r="E7" s="119">
        <f>SUMIF(Takings!$B:$B,'2007'!$B7,Takings!E:E)</f>
        <v>0</v>
      </c>
      <c r="F7" s="128">
        <f>SUMIF(Takings!$B:$B,'2007'!$B7,Takings!F:F)</f>
        <v>260</v>
      </c>
      <c r="G7" s="131">
        <f>SUMIF(Takings!$B:$B,'2007'!$B7,Takings!G:G)</f>
        <v>15</v>
      </c>
      <c r="H7" s="128">
        <f t="shared" si="0"/>
        <v>17.333333333333332</v>
      </c>
      <c r="I7" s="129">
        <f>SUMIF(Takings!$B:$B,'2007'!$B7,Takings!I:I)</f>
        <v>0</v>
      </c>
      <c r="J7" s="130">
        <f>SUMIF(Takings!$B:$B,'2007'!$B7,Takings!J:J)</f>
        <v>0</v>
      </c>
      <c r="K7" s="130">
        <f t="shared" si="1"/>
        <v>15</v>
      </c>
      <c r="L7" s="129">
        <f t="shared" si="2"/>
        <v>0</v>
      </c>
      <c r="M7" s="128">
        <f t="shared" si="3"/>
        <v>17.333333333333332</v>
      </c>
      <c r="N7" s="127" t="str">
        <f>IF(VLOOKUP($B7,Takings!$B:$P,13,0)=0,"",VLOOKUP($B7,Takings!$B:$P,13,0))</f>
        <v/>
      </c>
      <c r="O7" s="126" t="str">
        <f>IF(VLOOKUP($B7,Takings!$B:$P,14,0)=0,"",VLOOKUP($B7,Takings!$B:$P,14,0))</f>
        <v/>
      </c>
      <c r="P7" s="125" t="str">
        <f>IF(VLOOKUP($B7,Takings!$B:$P,15,0)=0,"",VLOOKUP($B7,Takings!$B:$P,15,0))</f>
        <v/>
      </c>
    </row>
    <row r="8" spans="1:16" s="114" customFormat="1" x14ac:dyDescent="0.35">
      <c r="A8" s="124"/>
      <c r="B8" s="123">
        <v>39355</v>
      </c>
      <c r="C8" s="119">
        <f>SUM(C2:C7)</f>
        <v>3710</v>
      </c>
      <c r="D8" s="119">
        <f>VLOOKUP($B8,Takings!$B:$P,3,0)</f>
        <v>1395.56</v>
      </c>
      <c r="E8" s="122">
        <f>SUM(C8:D8)</f>
        <v>5105.5599999999995</v>
      </c>
      <c r="F8" s="118"/>
      <c r="G8" s="121">
        <f>SUM(G2:G7)</f>
        <v>208</v>
      </c>
      <c r="H8" s="118">
        <f>AVERAGE(H2:H7)</f>
        <v>17.801539104170683</v>
      </c>
      <c r="I8" s="119">
        <f>SUM(I2:I7)</f>
        <v>0</v>
      </c>
      <c r="J8" s="120">
        <f>SUM(J2:J7)</f>
        <v>0</v>
      </c>
      <c r="K8" s="120">
        <f>SUM(G8,J8)</f>
        <v>208</v>
      </c>
      <c r="L8" s="119">
        <f>AVERAGE(L2:L7)</f>
        <v>0</v>
      </c>
      <c r="M8" s="118">
        <f>AVERAGE(M2:M7)</f>
        <v>17.801539104170683</v>
      </c>
      <c r="N8" s="117" t="str">
        <f>IF(VLOOKUP($B8,Takings!$B:$P,13,0)=0,"",VLOOKUP($B8,Takings!$B:$P,13,0))</f>
        <v/>
      </c>
      <c r="O8" s="116" t="str">
        <f>IF(VLOOKUP($B8,Takings!$B:$P,14,0)=0,"",VLOOKUP($B8,Takings!$B:$P,14,0))</f>
        <v/>
      </c>
      <c r="P8" s="115" t="str">
        <f>IF(VLOOKUP($B8,Takings!$B:$P,15,0)=0,"",VLOOKUP($B8,Takings!$B:$P,15,0))</f>
        <v/>
      </c>
    </row>
    <row r="9" spans="1:16" s="113" customFormat="1" x14ac:dyDescent="0.35">
      <c r="A9" s="133">
        <v>2</v>
      </c>
      <c r="B9" s="132">
        <v>39356</v>
      </c>
      <c r="C9" s="129">
        <f>SUMIF(Takings!$B:$B,'2007'!$B9,Takings!C:C)</f>
        <v>330</v>
      </c>
      <c r="D9" s="119">
        <f>SUMIF(Takings!$B:$B,'2007'!$B9,Takings!D:D)</f>
        <v>0</v>
      </c>
      <c r="E9" s="119">
        <f>SUMIF(Takings!$B:$B,'2007'!$B9,Takings!E:E)</f>
        <v>0</v>
      </c>
      <c r="F9" s="128">
        <f>SUMIF(Takings!$B:$B,'2007'!$B9,Takings!F:F)</f>
        <v>330</v>
      </c>
      <c r="G9" s="131">
        <f>SUMIF(Takings!$B:$B,'2007'!$B9,Takings!G:G)</f>
        <v>20</v>
      </c>
      <c r="H9" s="128">
        <f t="shared" ref="H9:H14" si="4">IFERROR(F9/G9,0)</f>
        <v>16.5</v>
      </c>
      <c r="I9" s="129">
        <f>SUMIF(Takings!$B:$B,'2007'!$B9,Takings!I:I)</f>
        <v>0</v>
      </c>
      <c r="J9" s="130">
        <f>SUMIF(Takings!$B:$B,'2007'!$B9,Takings!J:J)</f>
        <v>0</v>
      </c>
      <c r="K9" s="130">
        <f t="shared" ref="K9:K14" si="5">IFERROR(SUM(G9,J9),0)</f>
        <v>20</v>
      </c>
      <c r="L9" s="129">
        <f t="shared" ref="L9:L14" si="6">IFERROR(MEDIAN(I9/J9),0)</f>
        <v>0</v>
      </c>
      <c r="M9" s="128">
        <f t="shared" ref="M9:M14" si="7">IFERROR(SUM(F9,I9)/K9,0)</f>
        <v>16.5</v>
      </c>
      <c r="N9" s="127" t="str">
        <f>IF(VLOOKUP($B9,Takings!$B:$P,13,0)=0,"",VLOOKUP($B9,Takings!$B:$P,13,0))</f>
        <v/>
      </c>
      <c r="O9" s="126" t="str">
        <f>IF(VLOOKUP($B9,Takings!$B:$P,14,0)=0,"",VLOOKUP($B9,Takings!$B:$P,14,0))</f>
        <v/>
      </c>
      <c r="P9" s="125" t="str">
        <f>IF(VLOOKUP($B9,Takings!$B:$P,15,0)=0,"",VLOOKUP($B9,Takings!$B:$P,15,0))</f>
        <v/>
      </c>
    </row>
    <row r="10" spans="1:16" s="113" customFormat="1" x14ac:dyDescent="0.35">
      <c r="A10" s="133">
        <v>2</v>
      </c>
      <c r="B10" s="132">
        <v>39357</v>
      </c>
      <c r="C10" s="129">
        <f>SUMIF(Takings!$B:$B,'2007'!$B10,Takings!C:C)</f>
        <v>510</v>
      </c>
      <c r="D10" s="119">
        <f>SUMIF(Takings!$B:$B,'2007'!$B10,Takings!D:D)</f>
        <v>0</v>
      </c>
      <c r="E10" s="119">
        <f>SUMIF(Takings!$B:$B,'2007'!$B10,Takings!E:E)</f>
        <v>0</v>
      </c>
      <c r="F10" s="128">
        <f>SUMIF(Takings!$B:$B,'2007'!$B10,Takings!F:F)</f>
        <v>510</v>
      </c>
      <c r="G10" s="131">
        <f>SUMIF(Takings!$B:$B,'2007'!$B10,Takings!G:G)</f>
        <v>36</v>
      </c>
      <c r="H10" s="128">
        <f t="shared" si="4"/>
        <v>14.166666666666666</v>
      </c>
      <c r="I10" s="129">
        <f>SUMIF(Takings!$B:$B,'2007'!$B10,Takings!I:I)</f>
        <v>0</v>
      </c>
      <c r="J10" s="130">
        <f>SUMIF(Takings!$B:$B,'2007'!$B10,Takings!J:J)</f>
        <v>0</v>
      </c>
      <c r="K10" s="130">
        <f t="shared" si="5"/>
        <v>36</v>
      </c>
      <c r="L10" s="129">
        <f t="shared" si="6"/>
        <v>0</v>
      </c>
      <c r="M10" s="128">
        <f t="shared" si="7"/>
        <v>14.166666666666666</v>
      </c>
      <c r="N10" s="127" t="str">
        <f>IF(VLOOKUP($B10,Takings!$B:$P,13,0)=0,"",VLOOKUP($B10,Takings!$B:$P,13,0))</f>
        <v/>
      </c>
      <c r="O10" s="126" t="str">
        <f>IF(VLOOKUP($B10,Takings!$B:$P,14,0)=0,"",VLOOKUP($B10,Takings!$B:$P,14,0))</f>
        <v/>
      </c>
      <c r="P10" s="125" t="str">
        <f>IF(VLOOKUP($B10,Takings!$B:$P,15,0)=0,"",VLOOKUP($B10,Takings!$B:$P,15,0))</f>
        <v/>
      </c>
    </row>
    <row r="11" spans="1:16" s="113" customFormat="1" x14ac:dyDescent="0.35">
      <c r="A11" s="133">
        <v>2</v>
      </c>
      <c r="B11" s="132">
        <v>39358</v>
      </c>
      <c r="C11" s="129">
        <f>SUMIF(Takings!$B:$B,'2007'!$B11,Takings!C:C)</f>
        <v>620</v>
      </c>
      <c r="D11" s="119">
        <f>SUMIF(Takings!$B:$B,'2007'!$B11,Takings!D:D)</f>
        <v>0</v>
      </c>
      <c r="E11" s="119">
        <f>SUMIF(Takings!$B:$B,'2007'!$B11,Takings!E:E)</f>
        <v>0</v>
      </c>
      <c r="F11" s="128">
        <f>SUMIF(Takings!$B:$B,'2007'!$B11,Takings!F:F)</f>
        <v>620</v>
      </c>
      <c r="G11" s="131">
        <f>SUMIF(Takings!$B:$B,'2007'!$B11,Takings!G:G)</f>
        <v>45</v>
      </c>
      <c r="H11" s="128">
        <f t="shared" si="4"/>
        <v>13.777777777777779</v>
      </c>
      <c r="I11" s="129">
        <f>SUMIF(Takings!$B:$B,'2007'!$B11,Takings!I:I)</f>
        <v>0</v>
      </c>
      <c r="J11" s="130">
        <f>SUMIF(Takings!$B:$B,'2007'!$B11,Takings!J:J)</f>
        <v>0</v>
      </c>
      <c r="K11" s="130">
        <f t="shared" si="5"/>
        <v>45</v>
      </c>
      <c r="L11" s="129">
        <f t="shared" si="6"/>
        <v>0</v>
      </c>
      <c r="M11" s="128">
        <f t="shared" si="7"/>
        <v>13.777777777777779</v>
      </c>
      <c r="N11" s="127" t="str">
        <f>IF(VLOOKUP($B11,Takings!$B:$P,13,0)=0,"",VLOOKUP($B11,Takings!$B:$P,13,0))</f>
        <v/>
      </c>
      <c r="O11" s="126" t="str">
        <f>IF(VLOOKUP($B11,Takings!$B:$P,14,0)=0,"",VLOOKUP($B11,Takings!$B:$P,14,0))</f>
        <v/>
      </c>
      <c r="P11" s="125" t="str">
        <f>IF(VLOOKUP($B11,Takings!$B:$P,15,0)=0,"",VLOOKUP($B11,Takings!$B:$P,15,0))</f>
        <v/>
      </c>
    </row>
    <row r="12" spans="1:16" s="113" customFormat="1" x14ac:dyDescent="0.35">
      <c r="A12" s="133">
        <v>2</v>
      </c>
      <c r="B12" s="132">
        <v>39359</v>
      </c>
      <c r="C12" s="129">
        <f>SUMIF(Takings!$B:$B,'2007'!$B12,Takings!C:C)</f>
        <v>780</v>
      </c>
      <c r="D12" s="119">
        <f>SUMIF(Takings!$B:$B,'2007'!$B12,Takings!D:D)</f>
        <v>0</v>
      </c>
      <c r="E12" s="119">
        <f>SUMIF(Takings!$B:$B,'2007'!$B12,Takings!E:E)</f>
        <v>0</v>
      </c>
      <c r="F12" s="128">
        <f>SUMIF(Takings!$B:$B,'2007'!$B12,Takings!F:F)</f>
        <v>780</v>
      </c>
      <c r="G12" s="131">
        <f>SUMIF(Takings!$B:$B,'2007'!$B12,Takings!G:G)</f>
        <v>39</v>
      </c>
      <c r="H12" s="128">
        <f t="shared" si="4"/>
        <v>20</v>
      </c>
      <c r="I12" s="129">
        <f>SUMIF(Takings!$B:$B,'2007'!$B12,Takings!I:I)</f>
        <v>0</v>
      </c>
      <c r="J12" s="130">
        <f>SUMIF(Takings!$B:$B,'2007'!$B12,Takings!J:J)</f>
        <v>0</v>
      </c>
      <c r="K12" s="130">
        <f t="shared" si="5"/>
        <v>39</v>
      </c>
      <c r="L12" s="129">
        <f t="shared" si="6"/>
        <v>0</v>
      </c>
      <c r="M12" s="128">
        <f t="shared" si="7"/>
        <v>20</v>
      </c>
      <c r="N12" s="127" t="str">
        <f>IF(VLOOKUP($B12,Takings!$B:$P,13,0)=0,"",VLOOKUP($B12,Takings!$B:$P,13,0))</f>
        <v/>
      </c>
      <c r="O12" s="126" t="str">
        <f>IF(VLOOKUP($B12,Takings!$B:$P,14,0)=0,"",VLOOKUP($B12,Takings!$B:$P,14,0))</f>
        <v/>
      </c>
      <c r="P12" s="125" t="str">
        <f>IF(VLOOKUP($B12,Takings!$B:$P,15,0)=0,"",VLOOKUP($B12,Takings!$B:$P,15,0))</f>
        <v/>
      </c>
    </row>
    <row r="13" spans="1:16" s="113" customFormat="1" ht="18" x14ac:dyDescent="0.35">
      <c r="A13" s="133">
        <v>2</v>
      </c>
      <c r="B13" s="132">
        <v>39360</v>
      </c>
      <c r="C13" s="129">
        <f>SUMIF(Takings!$B:$B,'2007'!$B13,Takings!C:C)</f>
        <v>2409.61</v>
      </c>
      <c r="D13" s="119">
        <f>SUMIF(Takings!$B:$B,'2007'!$B13,Takings!D:D)</f>
        <v>0</v>
      </c>
      <c r="E13" s="119">
        <f>SUMIF(Takings!$B:$B,'2007'!$B13,Takings!E:E)</f>
        <v>0</v>
      </c>
      <c r="F13" s="128">
        <f>SUMIF(Takings!$B:$B,'2007'!$B13,Takings!F:F)</f>
        <v>2409.61</v>
      </c>
      <c r="G13" s="131">
        <f>SUMIF(Takings!$B:$B,'2007'!$B13,Takings!G:G)</f>
        <v>41</v>
      </c>
      <c r="H13" s="128">
        <f t="shared" si="4"/>
        <v>58.7709756097561</v>
      </c>
      <c r="I13" s="129">
        <f>SUMIF(Takings!$B:$B,'2007'!$B13,Takings!I:I)</f>
        <v>0</v>
      </c>
      <c r="J13" s="130">
        <f>SUMIF(Takings!$B:$B,'2007'!$B13,Takings!J:J)</f>
        <v>0</v>
      </c>
      <c r="K13" s="130">
        <f t="shared" si="5"/>
        <v>41</v>
      </c>
      <c r="L13" s="129">
        <f t="shared" si="6"/>
        <v>0</v>
      </c>
      <c r="M13" s="128">
        <f t="shared" si="7"/>
        <v>58.7709756097561</v>
      </c>
      <c r="N13" s="127" t="str">
        <f>IF(VLOOKUP($B13,Takings!$B:$P,13,0)=0,"",VLOOKUP($B13,Takings!$B:$P,13,0))</f>
        <v>(inc $1250 killer)</v>
      </c>
      <c r="O13" s="126" t="str">
        <f>IF(VLOOKUP($B13,Takings!$B:$P,14,0)=0,"",VLOOKUP($B13,Takings!$B:$P,14,0))</f>
        <v/>
      </c>
      <c r="P13" s="125" t="str">
        <f>IF(VLOOKUP($B13,Takings!$B:$P,15,0)=0,"",VLOOKUP($B13,Takings!$B:$P,15,0))</f>
        <v/>
      </c>
    </row>
    <row r="14" spans="1:16" s="113" customFormat="1" x14ac:dyDescent="0.35">
      <c r="A14" s="133">
        <v>2</v>
      </c>
      <c r="B14" s="132">
        <v>39361</v>
      </c>
      <c r="C14" s="129">
        <f>SUMIF(Takings!$B:$B,'2007'!$B14,Takings!C:C)</f>
        <v>294.35000000000002</v>
      </c>
      <c r="D14" s="119">
        <f>SUMIF(Takings!$B:$B,'2007'!$B14,Takings!D:D)</f>
        <v>0</v>
      </c>
      <c r="E14" s="119">
        <f>SUMIF(Takings!$B:$B,'2007'!$B14,Takings!E:E)</f>
        <v>0</v>
      </c>
      <c r="F14" s="128">
        <f>SUMIF(Takings!$B:$B,'2007'!$B14,Takings!F:F)</f>
        <v>294.35000000000002</v>
      </c>
      <c r="G14" s="131">
        <f>SUMIF(Takings!$B:$B,'2007'!$B14,Takings!G:G)</f>
        <v>15</v>
      </c>
      <c r="H14" s="128">
        <f t="shared" si="4"/>
        <v>19.623333333333335</v>
      </c>
      <c r="I14" s="129">
        <f>SUMIF(Takings!$B:$B,'2007'!$B14,Takings!I:I)</f>
        <v>0</v>
      </c>
      <c r="J14" s="130">
        <f>SUMIF(Takings!$B:$B,'2007'!$B14,Takings!J:J)</f>
        <v>0</v>
      </c>
      <c r="K14" s="130">
        <f t="shared" si="5"/>
        <v>15</v>
      </c>
      <c r="L14" s="129">
        <f t="shared" si="6"/>
        <v>0</v>
      </c>
      <c r="M14" s="128">
        <f t="shared" si="7"/>
        <v>19.623333333333335</v>
      </c>
      <c r="N14" s="127" t="str">
        <f>IF(VLOOKUP($B14,Takings!$B:$P,13,0)=0,"",VLOOKUP($B14,Takings!$B:$P,13,0))</f>
        <v/>
      </c>
      <c r="O14" s="126" t="str">
        <f>IF(VLOOKUP($B14,Takings!$B:$P,14,0)=0,"",VLOOKUP($B14,Takings!$B:$P,14,0))</f>
        <v/>
      </c>
      <c r="P14" s="125" t="str">
        <f>IF(VLOOKUP($B14,Takings!$B:$P,15,0)=0,"",VLOOKUP($B14,Takings!$B:$P,15,0))</f>
        <v/>
      </c>
    </row>
    <row r="15" spans="1:16" s="114" customFormat="1" x14ac:dyDescent="0.35">
      <c r="A15" s="124"/>
      <c r="B15" s="123">
        <v>39362</v>
      </c>
      <c r="C15" s="119">
        <f>SUM(C9:C14)</f>
        <v>4943.9600000000009</v>
      </c>
      <c r="D15" s="119">
        <f>VLOOKUP($B15,Takings!$B:$P,3,0)</f>
        <v>1245.24</v>
      </c>
      <c r="E15" s="122">
        <f>SUM(C15:D15)</f>
        <v>6189.2000000000007</v>
      </c>
      <c r="F15" s="118"/>
      <c r="G15" s="121">
        <f>SUM(G9:G14)</f>
        <v>196</v>
      </c>
      <c r="H15" s="118">
        <f>AVERAGE(H9:H14)</f>
        <v>23.806458897922312</v>
      </c>
      <c r="I15" s="119">
        <f>SUM(I9:I14)</f>
        <v>0</v>
      </c>
      <c r="J15" s="120">
        <f>SUM(J9:J14)</f>
        <v>0</v>
      </c>
      <c r="K15" s="120">
        <f>SUM(G15,J15)</f>
        <v>196</v>
      </c>
      <c r="L15" s="119">
        <f>AVERAGE(L9:L14)</f>
        <v>0</v>
      </c>
      <c r="M15" s="118">
        <f>AVERAGE(M9:M14)</f>
        <v>23.806458897922312</v>
      </c>
      <c r="N15" s="117" t="str">
        <f>IF(VLOOKUP($B15,Takings!$B:$P,13,0)=0,"",VLOOKUP($B15,Takings!$B:$P,13,0))</f>
        <v/>
      </c>
      <c r="O15" s="116" t="str">
        <f>IF(VLOOKUP($B15,Takings!$B:$P,14,0)=0,"",VLOOKUP($B15,Takings!$B:$P,14,0))</f>
        <v/>
      </c>
      <c r="P15" s="115" t="str">
        <f>IF(VLOOKUP($B15,Takings!$B:$P,15,0)=0,"",VLOOKUP($B15,Takings!$B:$P,15,0))</f>
        <v/>
      </c>
    </row>
    <row r="16" spans="1:16" s="113" customFormat="1" x14ac:dyDescent="0.35">
      <c r="A16" s="133">
        <v>3</v>
      </c>
      <c r="B16" s="132">
        <v>39363</v>
      </c>
      <c r="C16" s="129">
        <f>SUMIF(Takings!$B:$B,'2007'!$B16,Takings!C:C)</f>
        <v>674.84</v>
      </c>
      <c r="D16" s="119">
        <f>SUMIF(Takings!$B:$B,'2007'!$B16,Takings!D:D)</f>
        <v>0</v>
      </c>
      <c r="E16" s="119">
        <f>SUMIF(Takings!$B:$B,'2007'!$B16,Takings!E:E)</f>
        <v>0</v>
      </c>
      <c r="F16" s="128">
        <f>SUMIF(Takings!$B:$B,'2007'!$B16,Takings!F:F)</f>
        <v>674.84</v>
      </c>
      <c r="G16" s="131">
        <f>SUMIF(Takings!$B:$B,'2007'!$B16,Takings!G:G)</f>
        <v>42</v>
      </c>
      <c r="H16" s="128">
        <f t="shared" ref="H16:H21" si="8">IFERROR(F16/G16,0)</f>
        <v>16.067619047619047</v>
      </c>
      <c r="I16" s="129">
        <f>SUMIF(Takings!$B:$B,'2007'!$B16,Takings!I:I)</f>
        <v>0</v>
      </c>
      <c r="J16" s="130">
        <f>SUMIF(Takings!$B:$B,'2007'!$B16,Takings!J:J)</f>
        <v>0</v>
      </c>
      <c r="K16" s="130">
        <f t="shared" ref="K16:K21" si="9">IFERROR(SUM(G16,J16),0)</f>
        <v>42</v>
      </c>
      <c r="L16" s="129">
        <f t="shared" ref="L16:L21" si="10">IFERROR(MEDIAN(I16/J16),0)</f>
        <v>0</v>
      </c>
      <c r="M16" s="128">
        <f t="shared" ref="M16:M21" si="11">IFERROR(SUM(F16,I16)/K16,0)</f>
        <v>16.067619047619047</v>
      </c>
      <c r="N16" s="127" t="str">
        <f>IF(VLOOKUP($B16,Takings!$B:$P,13,0)=0,"",VLOOKUP($B16,Takings!$B:$P,13,0))</f>
        <v>New Till</v>
      </c>
      <c r="O16" s="126" t="str">
        <f>IF(VLOOKUP($B16,Takings!$B:$P,14,0)=0,"",VLOOKUP($B16,Takings!$B:$P,14,0))</f>
        <v/>
      </c>
      <c r="P16" s="125" t="str">
        <f>IF(VLOOKUP($B16,Takings!$B:$P,15,0)=0,"",VLOOKUP($B16,Takings!$B:$P,15,0))</f>
        <v/>
      </c>
    </row>
    <row r="17" spans="1:16" s="113" customFormat="1" x14ac:dyDescent="0.35">
      <c r="A17" s="133">
        <v>3</v>
      </c>
      <c r="B17" s="132">
        <v>39364</v>
      </c>
      <c r="C17" s="129">
        <f>SUMIF(Takings!$B:$B,'2007'!$B17,Takings!C:C)</f>
        <v>617.16</v>
      </c>
      <c r="D17" s="119">
        <f>SUMIF(Takings!$B:$B,'2007'!$B17,Takings!D:D)</f>
        <v>0</v>
      </c>
      <c r="E17" s="119">
        <f>SUMIF(Takings!$B:$B,'2007'!$B17,Takings!E:E)</f>
        <v>0</v>
      </c>
      <c r="F17" s="128">
        <f>SUMIF(Takings!$B:$B,'2007'!$B17,Takings!F:F)</f>
        <v>574.65</v>
      </c>
      <c r="G17" s="131">
        <f>SUMIF(Takings!$B:$B,'2007'!$B17,Takings!G:G)</f>
        <v>42</v>
      </c>
      <c r="H17" s="128">
        <f t="shared" si="8"/>
        <v>13.682142857142857</v>
      </c>
      <c r="I17" s="129">
        <f>SUMIF(Takings!$B:$B,'2007'!$B17,Takings!I:I)</f>
        <v>42.51</v>
      </c>
      <c r="J17" s="130">
        <f>SUMIF(Takings!$B:$B,'2007'!$B17,Takings!J:J)</f>
        <v>3</v>
      </c>
      <c r="K17" s="130">
        <f t="shared" si="9"/>
        <v>45</v>
      </c>
      <c r="L17" s="129">
        <f t="shared" si="10"/>
        <v>14.17</v>
      </c>
      <c r="M17" s="128">
        <f t="shared" si="11"/>
        <v>13.714666666666666</v>
      </c>
      <c r="N17" s="127" t="str">
        <f>IF(VLOOKUP($B17,Takings!$B:$P,13,0)=0,"",VLOOKUP($B17,Takings!$B:$P,13,0))</f>
        <v/>
      </c>
      <c r="O17" s="126" t="str">
        <f>IF(VLOOKUP($B17,Takings!$B:$P,14,0)=0,"",VLOOKUP($B17,Takings!$B:$P,14,0))</f>
        <v/>
      </c>
      <c r="P17" s="125" t="str">
        <f>IF(VLOOKUP($B17,Takings!$B:$P,15,0)=0,"",VLOOKUP($B17,Takings!$B:$P,15,0))</f>
        <v/>
      </c>
    </row>
    <row r="18" spans="1:16" s="113" customFormat="1" x14ac:dyDescent="0.35">
      <c r="A18" s="133">
        <v>3</v>
      </c>
      <c r="B18" s="132">
        <v>39365</v>
      </c>
      <c r="C18" s="129">
        <f>SUMIF(Takings!$B:$B,'2007'!$B18,Takings!C:C)</f>
        <v>580.70000000000005</v>
      </c>
      <c r="D18" s="119">
        <f>SUMIF(Takings!$B:$B,'2007'!$B18,Takings!D:D)</f>
        <v>0</v>
      </c>
      <c r="E18" s="119">
        <f>SUMIF(Takings!$B:$B,'2007'!$B18,Takings!E:E)</f>
        <v>0</v>
      </c>
      <c r="F18" s="128">
        <f>SUMIF(Takings!$B:$B,'2007'!$B18,Takings!F:F)</f>
        <v>561.85</v>
      </c>
      <c r="G18" s="131">
        <f>SUMIF(Takings!$B:$B,'2007'!$B18,Takings!G:G)</f>
        <v>29</v>
      </c>
      <c r="H18" s="128">
        <f t="shared" si="8"/>
        <v>19.374137931034483</v>
      </c>
      <c r="I18" s="129">
        <f>SUMIF(Takings!$B:$B,'2007'!$B18,Takings!I:I)</f>
        <v>18.899999999999999</v>
      </c>
      <c r="J18" s="130">
        <f>SUMIF(Takings!$B:$B,'2007'!$B18,Takings!J:J)</f>
        <v>1</v>
      </c>
      <c r="K18" s="130">
        <f t="shared" si="9"/>
        <v>30</v>
      </c>
      <c r="L18" s="129">
        <f t="shared" si="10"/>
        <v>18.899999999999999</v>
      </c>
      <c r="M18" s="128">
        <f t="shared" si="11"/>
        <v>19.358333333333334</v>
      </c>
      <c r="N18" s="127" t="str">
        <f>IF(VLOOKUP($B18,Takings!$B:$P,13,0)=0,"",VLOOKUP($B18,Takings!$B:$P,13,0))</f>
        <v/>
      </c>
      <c r="O18" s="126" t="str">
        <f>IF(VLOOKUP($B18,Takings!$B:$P,14,0)=0,"",VLOOKUP($B18,Takings!$B:$P,14,0))</f>
        <v/>
      </c>
      <c r="P18" s="125" t="str">
        <f>IF(VLOOKUP($B18,Takings!$B:$P,15,0)=0,"",VLOOKUP($B18,Takings!$B:$P,15,0))</f>
        <v/>
      </c>
    </row>
    <row r="19" spans="1:16" s="113" customFormat="1" x14ac:dyDescent="0.35">
      <c r="A19" s="133">
        <v>3</v>
      </c>
      <c r="B19" s="132">
        <v>39366</v>
      </c>
      <c r="C19" s="129">
        <f>SUMIF(Takings!$B:$B,'2007'!$B19,Takings!C:C)</f>
        <v>946.22</v>
      </c>
      <c r="D19" s="119">
        <f>SUMIF(Takings!$B:$B,'2007'!$B19,Takings!D:D)</f>
        <v>0</v>
      </c>
      <c r="E19" s="119">
        <f>SUMIF(Takings!$B:$B,'2007'!$B19,Takings!E:E)</f>
        <v>0</v>
      </c>
      <c r="F19" s="128">
        <f>SUMIF(Takings!$B:$B,'2007'!$B19,Takings!F:F)</f>
        <v>855.15</v>
      </c>
      <c r="G19" s="131">
        <f>SUMIF(Takings!$B:$B,'2007'!$B19,Takings!G:G)</f>
        <v>51</v>
      </c>
      <c r="H19" s="128">
        <f t="shared" si="8"/>
        <v>16.767647058823528</v>
      </c>
      <c r="I19" s="129">
        <f>SUMIF(Takings!$B:$B,'2007'!$B19,Takings!I:I)</f>
        <v>91.07</v>
      </c>
      <c r="J19" s="130">
        <f>SUMIF(Takings!$B:$B,'2007'!$B19,Takings!J:J)</f>
        <v>2</v>
      </c>
      <c r="K19" s="130">
        <f t="shared" si="9"/>
        <v>53</v>
      </c>
      <c r="L19" s="129">
        <f t="shared" si="10"/>
        <v>45.534999999999997</v>
      </c>
      <c r="M19" s="128">
        <f t="shared" si="11"/>
        <v>17.853207547169813</v>
      </c>
      <c r="N19" s="127" t="str">
        <f>IF(VLOOKUP($B19,Takings!$B:$P,13,0)=0,"",VLOOKUP($B19,Takings!$B:$P,13,0))</f>
        <v/>
      </c>
      <c r="O19" s="126" t="str">
        <f>IF(VLOOKUP($B19,Takings!$B:$P,14,0)=0,"",VLOOKUP($B19,Takings!$B:$P,14,0))</f>
        <v/>
      </c>
      <c r="P19" s="125" t="str">
        <f>IF(VLOOKUP($B19,Takings!$B:$P,15,0)=0,"",VLOOKUP($B19,Takings!$B:$P,15,0))</f>
        <v/>
      </c>
    </row>
    <row r="20" spans="1:16" s="113" customFormat="1" x14ac:dyDescent="0.35">
      <c r="A20" s="133">
        <v>3</v>
      </c>
      <c r="B20" s="132">
        <v>39367</v>
      </c>
      <c r="C20" s="129">
        <f>SUMIF(Takings!$B:$B,'2007'!$B20,Takings!C:C)</f>
        <v>1682.46</v>
      </c>
      <c r="D20" s="119">
        <f>SUMIF(Takings!$B:$B,'2007'!$B20,Takings!D:D)</f>
        <v>0</v>
      </c>
      <c r="E20" s="119">
        <f>SUMIF(Takings!$B:$B,'2007'!$B20,Takings!E:E)</f>
        <v>0</v>
      </c>
      <c r="F20" s="128">
        <f>SUMIF(Takings!$B:$B,'2007'!$B20,Takings!F:F)</f>
        <v>1588.15</v>
      </c>
      <c r="G20" s="131">
        <f>SUMIF(Takings!$B:$B,'2007'!$B20,Takings!G:G)</f>
        <v>52</v>
      </c>
      <c r="H20" s="128">
        <f t="shared" si="8"/>
        <v>30.541346153846156</v>
      </c>
      <c r="I20" s="129">
        <f>SUMIF(Takings!$B:$B,'2007'!$B20,Takings!I:I)</f>
        <v>94.31</v>
      </c>
      <c r="J20" s="130">
        <f>SUMIF(Takings!$B:$B,'2007'!$B20,Takings!J:J)</f>
        <v>4</v>
      </c>
      <c r="K20" s="130">
        <f t="shared" si="9"/>
        <v>56</v>
      </c>
      <c r="L20" s="129">
        <f t="shared" si="10"/>
        <v>23.577500000000001</v>
      </c>
      <c r="M20" s="128">
        <f t="shared" si="11"/>
        <v>30.043928571428573</v>
      </c>
      <c r="N20" s="127" t="str">
        <f>IF(VLOOKUP($B20,Takings!$B:$P,13,0)=0,"",VLOOKUP($B20,Takings!$B:$P,13,0))</f>
        <v/>
      </c>
      <c r="O20" s="126" t="str">
        <f>IF(VLOOKUP($B20,Takings!$B:$P,14,0)=0,"",VLOOKUP($B20,Takings!$B:$P,14,0))</f>
        <v/>
      </c>
      <c r="P20" s="125" t="str">
        <f>IF(VLOOKUP($B20,Takings!$B:$P,15,0)=0,"",VLOOKUP($B20,Takings!$B:$P,15,0))</f>
        <v/>
      </c>
    </row>
    <row r="21" spans="1:16" s="113" customFormat="1" x14ac:dyDescent="0.35">
      <c r="A21" s="133">
        <v>3</v>
      </c>
      <c r="B21" s="132">
        <v>39368</v>
      </c>
      <c r="C21" s="129">
        <f>SUMIF(Takings!$B:$B,'2007'!$B21,Takings!C:C)</f>
        <v>970.95</v>
      </c>
      <c r="D21" s="119">
        <f>SUMIF(Takings!$B:$B,'2007'!$B21,Takings!D:D)</f>
        <v>0</v>
      </c>
      <c r="E21" s="119">
        <f>SUMIF(Takings!$B:$B,'2007'!$B21,Takings!E:E)</f>
        <v>0</v>
      </c>
      <c r="F21" s="128">
        <f>SUMIF(Takings!$B:$B,'2007'!$B21,Takings!F:F)</f>
        <v>917</v>
      </c>
      <c r="G21" s="131">
        <f>SUMIF(Takings!$B:$B,'2007'!$B21,Takings!G:G)</f>
        <v>30</v>
      </c>
      <c r="H21" s="128">
        <f t="shared" si="8"/>
        <v>30.566666666666666</v>
      </c>
      <c r="I21" s="129">
        <f>SUMIF(Takings!$B:$B,'2007'!$B21,Takings!I:I)</f>
        <v>53.95</v>
      </c>
      <c r="J21" s="130">
        <f>SUMIF(Takings!$B:$B,'2007'!$B21,Takings!J:J)</f>
        <v>3</v>
      </c>
      <c r="K21" s="130">
        <f t="shared" si="9"/>
        <v>33</v>
      </c>
      <c r="L21" s="129">
        <f t="shared" si="10"/>
        <v>17.983333333333334</v>
      </c>
      <c r="M21" s="128">
        <f t="shared" si="11"/>
        <v>29.422727272727276</v>
      </c>
      <c r="N21" s="127" t="str">
        <f>IF(VLOOKUP($B21,Takings!$B:$P,13,0)=0,"",VLOOKUP($B21,Takings!$B:$P,13,0))</f>
        <v/>
      </c>
      <c r="O21" s="126" t="str">
        <f>IF(VLOOKUP($B21,Takings!$B:$P,14,0)=0,"",VLOOKUP($B21,Takings!$B:$P,14,0))</f>
        <v/>
      </c>
      <c r="P21" s="125" t="str">
        <f>IF(VLOOKUP($B21,Takings!$B:$P,15,0)=0,"",VLOOKUP($B21,Takings!$B:$P,15,0))</f>
        <v/>
      </c>
    </row>
    <row r="22" spans="1:16" s="113" customFormat="1" x14ac:dyDescent="0.35">
      <c r="A22" s="124"/>
      <c r="B22" s="123">
        <v>39369</v>
      </c>
      <c r="C22" s="119">
        <f>SUM(C16:C21)</f>
        <v>5472.33</v>
      </c>
      <c r="D22" s="119">
        <f>VLOOKUP($B22,Takings!$B:$P,3,0)</f>
        <v>1594.07</v>
      </c>
      <c r="E22" s="122">
        <v>7067.07</v>
      </c>
      <c r="F22" s="118"/>
      <c r="G22" s="121">
        <f>SUM(G16:G21)</f>
        <v>246</v>
      </c>
      <c r="H22" s="118">
        <f>AVERAGE(H16:H21)</f>
        <v>21.166593285855456</v>
      </c>
      <c r="I22" s="119">
        <f>SUM(I16:I21)</f>
        <v>300.74</v>
      </c>
      <c r="J22" s="120">
        <f>SUM(J16:J21)</f>
        <v>13</v>
      </c>
      <c r="K22" s="120">
        <f>SUM(G22,J22)</f>
        <v>259</v>
      </c>
      <c r="L22" s="119">
        <f>AVERAGE(L16:L21)</f>
        <v>20.027638888888887</v>
      </c>
      <c r="M22" s="118">
        <f>AVERAGE(M16:M21)</f>
        <v>21.076747073157453</v>
      </c>
      <c r="N22" s="117" t="str">
        <f>IF(VLOOKUP($B22,Takings!$B:$P,13,0)=0,"",VLOOKUP($B22,Takings!$B:$P,13,0))</f>
        <v/>
      </c>
      <c r="O22" s="116" t="str">
        <f>IF(VLOOKUP($B22,Takings!$B:$P,14,0)=0,"",VLOOKUP($B22,Takings!$B:$P,14,0))</f>
        <v/>
      </c>
      <c r="P22" s="115" t="str">
        <f>IF(VLOOKUP($B22,Takings!$B:$P,15,0)=0,"",VLOOKUP($B22,Takings!$B:$P,15,0))</f>
        <v/>
      </c>
    </row>
    <row r="23" spans="1:16" s="113" customFormat="1" x14ac:dyDescent="0.35">
      <c r="A23" s="133">
        <v>4</v>
      </c>
      <c r="B23" s="132">
        <v>39370</v>
      </c>
      <c r="C23" s="129">
        <f>SUMIF(Takings!$B:$B,'2007'!$B23,Takings!C:C)</f>
        <v>664.51</v>
      </c>
      <c r="D23" s="119">
        <f>SUMIF(Takings!$B:$B,'2007'!$B23,Takings!D:D)</f>
        <v>0</v>
      </c>
      <c r="E23" s="119">
        <f>SUMIF(Takings!$B:$B,'2007'!$B23,Takings!E:E)</f>
        <v>0</v>
      </c>
      <c r="F23" s="128">
        <f>SUMIF(Takings!$B:$B,'2007'!$B23,Takings!F:F)</f>
        <v>606.95000000000005</v>
      </c>
      <c r="G23" s="131">
        <f>SUMIF(Takings!$B:$B,'2007'!$B23,Takings!G:G)</f>
        <v>44</v>
      </c>
      <c r="H23" s="128">
        <f t="shared" ref="H23:H28" si="12">IFERROR(F23/G23,0)</f>
        <v>13.794318181818182</v>
      </c>
      <c r="I23" s="129">
        <f>SUMIF(Takings!$B:$B,'2007'!$B23,Takings!I:I)</f>
        <v>57.56</v>
      </c>
      <c r="J23" s="130">
        <f>SUMIF(Takings!$B:$B,'2007'!$B23,Takings!J:J)</f>
        <v>1</v>
      </c>
      <c r="K23" s="130">
        <f t="shared" ref="K23:K28" si="13">IFERROR(SUM(G23,J23),0)</f>
        <v>45</v>
      </c>
      <c r="L23" s="129">
        <f t="shared" ref="L23:L28" si="14">IFERROR(MEDIAN(I23/J23),0)</f>
        <v>57.56</v>
      </c>
      <c r="M23" s="128">
        <f t="shared" ref="M23:M28" si="15">IFERROR(SUM(F23,I23)/K23,0)</f>
        <v>14.766888888888889</v>
      </c>
      <c r="N23" s="127" t="str">
        <f>IF(VLOOKUP($B23,Takings!$B:$P,13,0)=0,"",VLOOKUP($B23,Takings!$B:$P,13,0))</f>
        <v/>
      </c>
      <c r="O23" s="126" t="str">
        <f>IF(VLOOKUP($B23,Takings!$B:$P,14,0)=0,"",VLOOKUP($B23,Takings!$B:$P,14,0))</f>
        <v/>
      </c>
      <c r="P23" s="125" t="str">
        <f>IF(VLOOKUP($B23,Takings!$B:$P,15,0)=0,"",VLOOKUP($B23,Takings!$B:$P,15,0))</f>
        <v/>
      </c>
    </row>
    <row r="24" spans="1:16" s="113" customFormat="1" x14ac:dyDescent="0.35">
      <c r="A24" s="133">
        <v>4</v>
      </c>
      <c r="B24" s="132">
        <v>39371</v>
      </c>
      <c r="C24" s="129">
        <f>SUMIF(Takings!$B:$B,'2007'!$B24,Takings!C:C)</f>
        <v>410.35</v>
      </c>
      <c r="D24" s="119">
        <f>SUMIF(Takings!$B:$B,'2007'!$B24,Takings!D:D)</f>
        <v>0</v>
      </c>
      <c r="E24" s="119">
        <f>SUMIF(Takings!$B:$B,'2007'!$B24,Takings!E:E)</f>
        <v>0</v>
      </c>
      <c r="F24" s="128">
        <f>SUMIF(Takings!$B:$B,'2007'!$B24,Takings!F:F)</f>
        <v>400.35</v>
      </c>
      <c r="G24" s="131">
        <f>SUMIF(Takings!$B:$B,'2007'!$B24,Takings!G:G)</f>
        <v>29</v>
      </c>
      <c r="H24" s="128">
        <f t="shared" si="12"/>
        <v>13.805172413793104</v>
      </c>
      <c r="I24" s="129">
        <f>SUMIF(Takings!$B:$B,'2007'!$B24,Takings!I:I)</f>
        <v>10</v>
      </c>
      <c r="J24" s="130">
        <f>SUMIF(Takings!$B:$B,'2007'!$B24,Takings!J:J)</f>
        <v>1</v>
      </c>
      <c r="K24" s="130">
        <f t="shared" si="13"/>
        <v>30</v>
      </c>
      <c r="L24" s="129">
        <f t="shared" si="14"/>
        <v>10</v>
      </c>
      <c r="M24" s="128">
        <f t="shared" si="15"/>
        <v>13.678333333333335</v>
      </c>
      <c r="N24" s="127" t="str">
        <f>IF(VLOOKUP($B24,Takings!$B:$P,13,0)=0,"",VLOOKUP($B24,Takings!$B:$P,13,0))</f>
        <v/>
      </c>
      <c r="O24" s="126" t="str">
        <f>IF(VLOOKUP($B24,Takings!$B:$P,14,0)=0,"",VLOOKUP($B24,Takings!$B:$P,14,0))</f>
        <v/>
      </c>
      <c r="P24" s="125" t="str">
        <f>IF(VLOOKUP($B24,Takings!$B:$P,15,0)=0,"",VLOOKUP($B24,Takings!$B:$P,15,0))</f>
        <v/>
      </c>
    </row>
    <row r="25" spans="1:16" s="113" customFormat="1" x14ac:dyDescent="0.35">
      <c r="A25" s="133">
        <v>4</v>
      </c>
      <c r="B25" s="132">
        <v>39372</v>
      </c>
      <c r="C25" s="129">
        <f>SUMIF(Takings!$B:$B,'2007'!$B25,Takings!C:C)</f>
        <v>1019.87</v>
      </c>
      <c r="D25" s="119">
        <f>SUMIF(Takings!$B:$B,'2007'!$B25,Takings!D:D)</f>
        <v>0</v>
      </c>
      <c r="E25" s="119">
        <f>SUMIF(Takings!$B:$B,'2007'!$B25,Takings!E:E)</f>
        <v>0</v>
      </c>
      <c r="F25" s="128">
        <f>SUMIF(Takings!$B:$B,'2007'!$B25,Takings!F:F)</f>
        <v>984.9</v>
      </c>
      <c r="G25" s="131">
        <f>SUMIF(Takings!$B:$B,'2007'!$B25,Takings!G:G)</f>
        <v>39</v>
      </c>
      <c r="H25" s="128">
        <f t="shared" si="12"/>
        <v>25.253846153846155</v>
      </c>
      <c r="I25" s="129">
        <f>SUMIF(Takings!$B:$B,'2007'!$B25,Takings!I:I)</f>
        <v>34.97</v>
      </c>
      <c r="J25" s="130">
        <f>SUMIF(Takings!$B:$B,'2007'!$B25,Takings!J:J)</f>
        <v>2</v>
      </c>
      <c r="K25" s="130">
        <f t="shared" si="13"/>
        <v>41</v>
      </c>
      <c r="L25" s="129">
        <f t="shared" si="14"/>
        <v>17.484999999999999</v>
      </c>
      <c r="M25" s="128">
        <f t="shared" si="15"/>
        <v>24.874878048780488</v>
      </c>
      <c r="N25" s="127" t="str">
        <f>IF(VLOOKUP($B25,Takings!$B:$P,13,0)=0,"",VLOOKUP($B25,Takings!$B:$P,13,0))</f>
        <v/>
      </c>
      <c r="O25" s="126" t="str">
        <f>IF(VLOOKUP($B25,Takings!$B:$P,14,0)=0,"",VLOOKUP($B25,Takings!$B:$P,14,0))</f>
        <v/>
      </c>
      <c r="P25" s="125" t="str">
        <f>IF(VLOOKUP($B25,Takings!$B:$P,15,0)=0,"",VLOOKUP($B25,Takings!$B:$P,15,0))</f>
        <v/>
      </c>
    </row>
    <row r="26" spans="1:16" s="113" customFormat="1" x14ac:dyDescent="0.35">
      <c r="A26" s="133">
        <v>4</v>
      </c>
      <c r="B26" s="132">
        <v>39373</v>
      </c>
      <c r="C26" s="129">
        <f>SUMIF(Takings!$B:$B,'2007'!$B26,Takings!C:C)</f>
        <v>851.63</v>
      </c>
      <c r="D26" s="119">
        <f>SUMIF(Takings!$B:$B,'2007'!$B26,Takings!D:D)</f>
        <v>0</v>
      </c>
      <c r="E26" s="119">
        <f>SUMIF(Takings!$B:$B,'2007'!$B26,Takings!E:E)</f>
        <v>0</v>
      </c>
      <c r="F26" s="128">
        <f>SUMIF(Takings!$B:$B,'2007'!$B26,Takings!F:F)</f>
        <v>840</v>
      </c>
      <c r="G26" s="131">
        <f>SUMIF(Takings!$B:$B,'2007'!$B26,Takings!G:G)</f>
        <v>0</v>
      </c>
      <c r="H26" s="128">
        <f t="shared" si="12"/>
        <v>0</v>
      </c>
      <c r="I26" s="129">
        <f>SUMIF(Takings!$B:$B,'2007'!$B26,Takings!I:I)</f>
        <v>11.63</v>
      </c>
      <c r="J26" s="130">
        <f>SUMIF(Takings!$B:$B,'2007'!$B26,Takings!J:J)</f>
        <v>1</v>
      </c>
      <c r="K26" s="130">
        <f t="shared" si="13"/>
        <v>1</v>
      </c>
      <c r="L26" s="129">
        <f t="shared" si="14"/>
        <v>11.63</v>
      </c>
      <c r="M26" s="128">
        <f t="shared" si="15"/>
        <v>851.63</v>
      </c>
      <c r="N26" s="127" t="str">
        <f>IF(VLOOKUP($B26,Takings!$B:$P,13,0)=0,"",VLOOKUP($B26,Takings!$B:$P,13,0))</f>
        <v/>
      </c>
      <c r="O26" s="126" t="str">
        <f>IF(VLOOKUP($B26,Takings!$B:$P,14,0)=0,"",VLOOKUP($B26,Takings!$B:$P,14,0))</f>
        <v/>
      </c>
      <c r="P26" s="125" t="str">
        <f>IF(VLOOKUP($B26,Takings!$B:$P,15,0)=0,"",VLOOKUP($B26,Takings!$B:$P,15,0))</f>
        <v/>
      </c>
    </row>
    <row r="27" spans="1:16" s="113" customFormat="1" x14ac:dyDescent="0.35">
      <c r="A27" s="133">
        <v>4</v>
      </c>
      <c r="B27" s="132">
        <v>39374</v>
      </c>
      <c r="C27" s="129">
        <f>SUMIF(Takings!$B:$B,'2007'!$B27,Takings!C:C)</f>
        <v>2294.0500000000002</v>
      </c>
      <c r="D27" s="119">
        <f>SUMIF(Takings!$B:$B,'2007'!$B27,Takings!D:D)</f>
        <v>0</v>
      </c>
      <c r="E27" s="119">
        <f>SUMIF(Takings!$B:$B,'2007'!$B27,Takings!E:E)</f>
        <v>0</v>
      </c>
      <c r="F27" s="128">
        <f>SUMIF(Takings!$B:$B,'2007'!$B27,Takings!F:F)</f>
        <v>1563.4</v>
      </c>
      <c r="G27" s="131">
        <f>SUMIF(Takings!$B:$B,'2007'!$B27,Takings!G:G)</f>
        <v>32</v>
      </c>
      <c r="H27" s="128">
        <f t="shared" si="12"/>
        <v>48.856250000000003</v>
      </c>
      <c r="I27" s="129">
        <f>SUMIF(Takings!$B:$B,'2007'!$B27,Takings!I:I)</f>
        <v>730.65</v>
      </c>
      <c r="J27" s="130">
        <f>SUMIF(Takings!$B:$B,'2007'!$B27,Takings!J:J)</f>
        <v>2</v>
      </c>
      <c r="K27" s="130">
        <f t="shared" si="13"/>
        <v>34</v>
      </c>
      <c r="L27" s="129">
        <f t="shared" si="14"/>
        <v>365.32499999999999</v>
      </c>
      <c r="M27" s="128">
        <f t="shared" si="15"/>
        <v>67.472058823529423</v>
      </c>
      <c r="N27" s="127" t="str">
        <f>IF(VLOOKUP($B27,Takings!$B:$P,13,0)=0,"",VLOOKUP($B27,Takings!$B:$P,13,0))</f>
        <v>(inc 1/2 side)</v>
      </c>
      <c r="O27" s="126" t="str">
        <f>IF(VLOOKUP($B27,Takings!$B:$P,14,0)=0,"",VLOOKUP($B27,Takings!$B:$P,14,0))</f>
        <v/>
      </c>
      <c r="P27" s="125" t="str">
        <f>IF(VLOOKUP($B27,Takings!$B:$P,15,0)=0,"",VLOOKUP($B27,Takings!$B:$P,15,0))</f>
        <v/>
      </c>
    </row>
    <row r="28" spans="1:16" s="113" customFormat="1" x14ac:dyDescent="0.35">
      <c r="A28" s="133">
        <v>4</v>
      </c>
      <c r="B28" s="132">
        <v>39375</v>
      </c>
      <c r="C28" s="129">
        <f>SUMIF(Takings!$B:$B,'2007'!$B28,Takings!C:C)</f>
        <v>736.61</v>
      </c>
      <c r="D28" s="119">
        <f>SUMIF(Takings!$B:$B,'2007'!$B28,Takings!D:D)</f>
        <v>0</v>
      </c>
      <c r="E28" s="119">
        <f>SUMIF(Takings!$B:$B,'2007'!$B28,Takings!E:E)</f>
        <v>0</v>
      </c>
      <c r="F28" s="128">
        <f>SUMIF(Takings!$B:$B,'2007'!$B28,Takings!F:F)</f>
        <v>534.9</v>
      </c>
      <c r="G28" s="131">
        <f>SUMIF(Takings!$B:$B,'2007'!$B28,Takings!G:G)</f>
        <v>24</v>
      </c>
      <c r="H28" s="128">
        <f t="shared" si="12"/>
        <v>22.287499999999998</v>
      </c>
      <c r="I28" s="129">
        <f>SUMIF(Takings!$B:$B,'2007'!$B28,Takings!I:I)</f>
        <v>201.71</v>
      </c>
      <c r="J28" s="130">
        <f>SUMIF(Takings!$B:$B,'2007'!$B28,Takings!J:J)</f>
        <v>6</v>
      </c>
      <c r="K28" s="130">
        <f t="shared" si="13"/>
        <v>30</v>
      </c>
      <c r="L28" s="129">
        <f t="shared" si="14"/>
        <v>33.618333333333332</v>
      </c>
      <c r="M28" s="128">
        <f t="shared" si="15"/>
        <v>24.553666666666668</v>
      </c>
      <c r="N28" s="127" t="str">
        <f>IF(VLOOKUP($B28,Takings!$B:$P,13,0)=0,"",VLOOKUP($B28,Takings!$B:$P,13,0))</f>
        <v/>
      </c>
      <c r="O28" s="126" t="str">
        <f>IF(VLOOKUP($B28,Takings!$B:$P,14,0)=0,"",VLOOKUP($B28,Takings!$B:$P,14,0))</f>
        <v/>
      </c>
      <c r="P28" s="125" t="str">
        <f>IF(VLOOKUP($B28,Takings!$B:$P,15,0)=0,"",VLOOKUP($B28,Takings!$B:$P,15,0))</f>
        <v/>
      </c>
    </row>
    <row r="29" spans="1:16" s="113" customFormat="1" x14ac:dyDescent="0.35">
      <c r="A29" s="124"/>
      <c r="B29" s="123">
        <v>39376</v>
      </c>
      <c r="C29" s="119">
        <f>SUM(C23:C28)</f>
        <v>5977.0199999999995</v>
      </c>
      <c r="D29" s="119">
        <f>VLOOKUP($B29,Takings!$B:$P,3,0)</f>
        <v>627.85</v>
      </c>
      <c r="E29" s="122">
        <v>6604.88</v>
      </c>
      <c r="F29" s="118"/>
      <c r="G29" s="121">
        <f>SUM(G23:G28)</f>
        <v>168</v>
      </c>
      <c r="H29" s="118">
        <f>AVERAGE(H23:H28)</f>
        <v>20.666181124909574</v>
      </c>
      <c r="I29" s="119">
        <f>SUM(I23:I28)</f>
        <v>1046.52</v>
      </c>
      <c r="J29" s="120">
        <f>SUM(J23:J28)</f>
        <v>13</v>
      </c>
      <c r="K29" s="120">
        <f>SUM(G29,J29)</f>
        <v>181</v>
      </c>
      <c r="L29" s="119">
        <f>AVERAGE(L23:L28)</f>
        <v>82.603055555555557</v>
      </c>
      <c r="M29" s="118">
        <f>AVERAGE(M23:M28)</f>
        <v>166.16263762686648</v>
      </c>
      <c r="N29" s="117" t="str">
        <f>IF(VLOOKUP($B29,Takings!$B:$P,13,0)=0,"",VLOOKUP($B29,Takings!$B:$P,13,0))</f>
        <v/>
      </c>
      <c r="O29" s="116" t="str">
        <f>IF(VLOOKUP($B29,Takings!$B:$P,14,0)=0,"",VLOOKUP($B29,Takings!$B:$P,14,0))</f>
        <v/>
      </c>
      <c r="P29" s="115" t="str">
        <f>IF(VLOOKUP($B29,Takings!$B:$P,15,0)=0,"",VLOOKUP($B29,Takings!$B:$P,15,0))</f>
        <v/>
      </c>
    </row>
    <row r="30" spans="1:16" s="113" customFormat="1" x14ac:dyDescent="0.35">
      <c r="A30" s="133">
        <v>5</v>
      </c>
      <c r="B30" s="132">
        <v>39377</v>
      </c>
      <c r="C30" s="129">
        <f>SUMIF(Takings!$B:$B,'2007'!$B30,Takings!C:C)</f>
        <v>782.78</v>
      </c>
      <c r="D30" s="119">
        <f>SUMIF(Takings!$B:$B,'2007'!$B30,Takings!D:D)</f>
        <v>0</v>
      </c>
      <c r="E30" s="119">
        <f>SUMIF(Takings!$B:$B,'2007'!$B30,Takings!E:E)</f>
        <v>0</v>
      </c>
      <c r="F30" s="128">
        <f>SUMIF(Takings!$B:$B,'2007'!$B30,Takings!F:F)</f>
        <v>611.79999999999995</v>
      </c>
      <c r="G30" s="131">
        <f>SUMIF(Takings!$B:$B,'2007'!$B30,Takings!G:G)</f>
        <v>45</v>
      </c>
      <c r="H30" s="128">
        <f t="shared" ref="H30:H35" si="16">IFERROR(F30/G30,0)</f>
        <v>13.595555555555555</v>
      </c>
      <c r="I30" s="129">
        <f>SUMIF(Takings!$B:$B,'2007'!$B30,Takings!I:I)</f>
        <v>170.98</v>
      </c>
      <c r="J30" s="130">
        <f>SUMIF(Takings!$B:$B,'2007'!$B30,Takings!J:J)</f>
        <v>3</v>
      </c>
      <c r="K30" s="130">
        <f t="shared" ref="K30:K35" si="17">IFERROR(SUM(G30,J30),0)</f>
        <v>48</v>
      </c>
      <c r="L30" s="129">
        <f t="shared" ref="L30:L35" si="18">IFERROR(MEDIAN(I30/J30),0)</f>
        <v>56.993333333333332</v>
      </c>
      <c r="M30" s="128">
        <f t="shared" ref="M30:M35" si="19">IFERROR(SUM(F30,I30)/K30,0)</f>
        <v>16.307916666666667</v>
      </c>
      <c r="N30" s="127" t="str">
        <f>IF(VLOOKUP($B30,Takings!$B:$P,13,0)=0,"",VLOOKUP($B30,Takings!$B:$P,13,0))</f>
        <v/>
      </c>
      <c r="O30" s="126" t="str">
        <f>IF(VLOOKUP($B30,Takings!$B:$P,14,0)=0,"",VLOOKUP($B30,Takings!$B:$P,14,0))</f>
        <v/>
      </c>
      <c r="P30" s="125" t="str">
        <f>IF(VLOOKUP($B30,Takings!$B:$P,15,0)=0,"",VLOOKUP($B30,Takings!$B:$P,15,0))</f>
        <v/>
      </c>
    </row>
    <row r="31" spans="1:16" s="113" customFormat="1" x14ac:dyDescent="0.35">
      <c r="A31" s="133">
        <v>5</v>
      </c>
      <c r="B31" s="132">
        <v>39378</v>
      </c>
      <c r="C31" s="129">
        <f>SUMIF(Takings!$B:$B,'2007'!$B31,Takings!C:C)</f>
        <v>511.6</v>
      </c>
      <c r="D31" s="119">
        <f>SUMIF(Takings!$B:$B,'2007'!$B31,Takings!D:D)</f>
        <v>0</v>
      </c>
      <c r="E31" s="119">
        <f>SUMIF(Takings!$B:$B,'2007'!$B31,Takings!E:E)</f>
        <v>0</v>
      </c>
      <c r="F31" s="128">
        <f>SUMIF(Takings!$B:$B,'2007'!$B31,Takings!F:F)</f>
        <v>395.25</v>
      </c>
      <c r="G31" s="131">
        <f>SUMIF(Takings!$B:$B,'2007'!$B31,Takings!G:G)</f>
        <v>36</v>
      </c>
      <c r="H31" s="128">
        <f t="shared" si="16"/>
        <v>10.979166666666666</v>
      </c>
      <c r="I31" s="129">
        <f>SUMIF(Takings!$B:$B,'2007'!$B31,Takings!I:I)</f>
        <v>116.35</v>
      </c>
      <c r="J31" s="130">
        <f>SUMIF(Takings!$B:$B,'2007'!$B31,Takings!J:J)</f>
        <v>2</v>
      </c>
      <c r="K31" s="130">
        <f t="shared" si="17"/>
        <v>38</v>
      </c>
      <c r="L31" s="129">
        <f t="shared" si="18"/>
        <v>58.174999999999997</v>
      </c>
      <c r="M31" s="128">
        <f t="shared" si="19"/>
        <v>13.463157894736844</v>
      </c>
      <c r="N31" s="127" t="str">
        <f>IF(VLOOKUP($B31,Takings!$B:$P,13,0)=0,"",VLOOKUP($B31,Takings!$B:$P,13,0))</f>
        <v/>
      </c>
      <c r="O31" s="126" t="str">
        <f>IF(VLOOKUP($B31,Takings!$B:$P,14,0)=0,"",VLOOKUP($B31,Takings!$B:$P,14,0))</f>
        <v/>
      </c>
      <c r="P31" s="125" t="str">
        <f>IF(VLOOKUP($B31,Takings!$B:$P,15,0)=0,"",VLOOKUP($B31,Takings!$B:$P,15,0))</f>
        <v/>
      </c>
    </row>
    <row r="32" spans="1:16" s="113" customFormat="1" x14ac:dyDescent="0.35">
      <c r="A32" s="133">
        <v>5</v>
      </c>
      <c r="B32" s="132">
        <v>39379</v>
      </c>
      <c r="C32" s="129">
        <f>SUMIF(Takings!$B:$B,'2007'!$B32,Takings!C:C)</f>
        <v>587.42999999999995</v>
      </c>
      <c r="D32" s="119">
        <f>SUMIF(Takings!$B:$B,'2007'!$B32,Takings!D:D)</f>
        <v>0</v>
      </c>
      <c r="E32" s="119">
        <f>SUMIF(Takings!$B:$B,'2007'!$B32,Takings!E:E)</f>
        <v>0</v>
      </c>
      <c r="F32" s="128">
        <f>SUMIF(Takings!$B:$B,'2007'!$B32,Takings!F:F)</f>
        <v>525.25</v>
      </c>
      <c r="G32" s="131">
        <f>SUMIF(Takings!$B:$B,'2007'!$B32,Takings!G:G)</f>
        <v>40</v>
      </c>
      <c r="H32" s="128">
        <f t="shared" si="16"/>
        <v>13.13125</v>
      </c>
      <c r="I32" s="129">
        <f>SUMIF(Takings!$B:$B,'2007'!$B32,Takings!I:I)</f>
        <v>62.18</v>
      </c>
      <c r="J32" s="130">
        <f>SUMIF(Takings!$B:$B,'2007'!$B32,Takings!J:J)</f>
        <v>2</v>
      </c>
      <c r="K32" s="130">
        <f t="shared" si="17"/>
        <v>42</v>
      </c>
      <c r="L32" s="129">
        <f t="shared" si="18"/>
        <v>31.09</v>
      </c>
      <c r="M32" s="128">
        <f t="shared" si="19"/>
        <v>13.98642857142857</v>
      </c>
      <c r="N32" s="127" t="str">
        <f>IF(VLOOKUP($B32,Takings!$B:$P,13,0)=0,"",VLOOKUP($B32,Takings!$B:$P,13,0))</f>
        <v/>
      </c>
      <c r="O32" s="126" t="str">
        <f>IF(VLOOKUP($B32,Takings!$B:$P,14,0)=0,"",VLOOKUP($B32,Takings!$B:$P,14,0))</f>
        <v/>
      </c>
      <c r="P32" s="125" t="str">
        <f>IF(VLOOKUP($B32,Takings!$B:$P,15,0)=0,"",VLOOKUP($B32,Takings!$B:$P,15,0))</f>
        <v/>
      </c>
    </row>
    <row r="33" spans="1:16" s="113" customFormat="1" x14ac:dyDescent="0.35">
      <c r="A33" s="133">
        <v>5</v>
      </c>
      <c r="B33" s="132">
        <v>39380</v>
      </c>
      <c r="C33" s="129">
        <f>SUMIF(Takings!$B:$B,'2007'!$B33,Takings!C:C)</f>
        <v>1098.25</v>
      </c>
      <c r="D33" s="119">
        <f>SUMIF(Takings!$B:$B,'2007'!$B33,Takings!D:D)</f>
        <v>0</v>
      </c>
      <c r="E33" s="119">
        <f>SUMIF(Takings!$B:$B,'2007'!$B33,Takings!E:E)</f>
        <v>0</v>
      </c>
      <c r="F33" s="128">
        <f>SUMIF(Takings!$B:$B,'2007'!$B33,Takings!F:F)</f>
        <v>1068.25</v>
      </c>
      <c r="G33" s="131">
        <f>SUMIF(Takings!$B:$B,'2007'!$B33,Takings!G:G)</f>
        <v>40</v>
      </c>
      <c r="H33" s="128">
        <f t="shared" si="16"/>
        <v>26.706250000000001</v>
      </c>
      <c r="I33" s="129">
        <f>SUMIF(Takings!$B:$B,'2007'!$B33,Takings!I:I)</f>
        <v>30</v>
      </c>
      <c r="J33" s="130">
        <f>SUMIF(Takings!$B:$B,'2007'!$B33,Takings!J:J)</f>
        <v>1</v>
      </c>
      <c r="K33" s="130">
        <f t="shared" si="17"/>
        <v>41</v>
      </c>
      <c r="L33" s="129">
        <f t="shared" si="18"/>
        <v>30</v>
      </c>
      <c r="M33" s="128">
        <f t="shared" si="19"/>
        <v>26.786585365853657</v>
      </c>
      <c r="N33" s="127" t="str">
        <f>IF(VLOOKUP($B33,Takings!$B:$P,13,0)=0,"",VLOOKUP($B33,Takings!$B:$P,13,0))</f>
        <v/>
      </c>
      <c r="O33" s="126" t="str">
        <f>IF(VLOOKUP($B33,Takings!$B:$P,14,0)=0,"",VLOOKUP($B33,Takings!$B:$P,14,0))</f>
        <v/>
      </c>
      <c r="P33" s="125" t="str">
        <f>IF(VLOOKUP($B33,Takings!$B:$P,15,0)=0,"",VLOOKUP($B33,Takings!$B:$P,15,0))</f>
        <v/>
      </c>
    </row>
    <row r="34" spans="1:16" s="113" customFormat="1" x14ac:dyDescent="0.35">
      <c r="A34" s="133">
        <v>5</v>
      </c>
      <c r="B34" s="132">
        <v>39381</v>
      </c>
      <c r="C34" s="129">
        <f>SUMIF(Takings!$B:$B,'2007'!$B34,Takings!C:C)</f>
        <v>1731.5</v>
      </c>
      <c r="D34" s="119">
        <f>SUMIF(Takings!$B:$B,'2007'!$B34,Takings!D:D)</f>
        <v>0</v>
      </c>
      <c r="E34" s="119">
        <f>SUMIF(Takings!$B:$B,'2007'!$B34,Takings!E:E)</f>
        <v>0</v>
      </c>
      <c r="F34" s="128">
        <f>SUMIF(Takings!$B:$B,'2007'!$B34,Takings!F:F)</f>
        <v>1339.85</v>
      </c>
      <c r="G34" s="131">
        <f>SUMIF(Takings!$B:$B,'2007'!$B34,Takings!G:G)</f>
        <v>52</v>
      </c>
      <c r="H34" s="128">
        <f t="shared" si="16"/>
        <v>25.76634615384615</v>
      </c>
      <c r="I34" s="129">
        <f>SUMIF(Takings!$B:$B,'2007'!$B34,Takings!I:I)</f>
        <v>391.65</v>
      </c>
      <c r="J34" s="130">
        <f>SUMIF(Takings!$B:$B,'2007'!$B34,Takings!J:J)</f>
        <v>7</v>
      </c>
      <c r="K34" s="130">
        <f t="shared" si="17"/>
        <v>59</v>
      </c>
      <c r="L34" s="129">
        <f t="shared" si="18"/>
        <v>55.949999999999996</v>
      </c>
      <c r="M34" s="128">
        <f t="shared" si="19"/>
        <v>29.347457627118644</v>
      </c>
      <c r="N34" s="127" t="str">
        <f>IF(VLOOKUP($B34,Takings!$B:$P,13,0)=0,"",VLOOKUP($B34,Takings!$B:$P,13,0))</f>
        <v/>
      </c>
      <c r="O34" s="126" t="str">
        <f>IF(VLOOKUP($B34,Takings!$B:$P,14,0)=0,"",VLOOKUP($B34,Takings!$B:$P,14,0))</f>
        <v/>
      </c>
      <c r="P34" s="125" t="str">
        <f>IF(VLOOKUP($B34,Takings!$B:$P,15,0)=0,"",VLOOKUP($B34,Takings!$B:$P,15,0))</f>
        <v/>
      </c>
    </row>
    <row r="35" spans="1:16" s="113" customFormat="1" x14ac:dyDescent="0.35">
      <c r="A35" s="133">
        <v>5</v>
      </c>
      <c r="B35" s="132">
        <v>39382</v>
      </c>
      <c r="C35" s="129">
        <f>SUMIF(Takings!$B:$B,'2007'!$B35,Takings!C:C)</f>
        <v>1166.47</v>
      </c>
      <c r="D35" s="119">
        <f>SUMIF(Takings!$B:$B,'2007'!$B35,Takings!D:D)</f>
        <v>0</v>
      </c>
      <c r="E35" s="119">
        <f>SUMIF(Takings!$B:$B,'2007'!$B35,Takings!E:E)</f>
        <v>0</v>
      </c>
      <c r="F35" s="128">
        <f>SUMIF(Takings!$B:$B,'2007'!$B35,Takings!F:F)</f>
        <v>1023.95</v>
      </c>
      <c r="G35" s="131">
        <f>SUMIF(Takings!$B:$B,'2007'!$B35,Takings!G:G)</f>
        <v>38</v>
      </c>
      <c r="H35" s="128">
        <f t="shared" si="16"/>
        <v>26.946052631578947</v>
      </c>
      <c r="I35" s="129">
        <f>SUMIF(Takings!$B:$B,'2007'!$B35,Takings!I:I)</f>
        <v>142.52000000000001</v>
      </c>
      <c r="J35" s="130">
        <f>SUMIF(Takings!$B:$B,'2007'!$B35,Takings!J:J)</f>
        <v>5</v>
      </c>
      <c r="K35" s="130">
        <f t="shared" si="17"/>
        <v>43</v>
      </c>
      <c r="L35" s="129">
        <f t="shared" si="18"/>
        <v>28.504000000000001</v>
      </c>
      <c r="M35" s="128">
        <f t="shared" si="19"/>
        <v>27.127209302325582</v>
      </c>
      <c r="N35" s="127" t="str">
        <f>IF(VLOOKUP($B35,Takings!$B:$P,13,0)=0,"",VLOOKUP($B35,Takings!$B:$P,13,0))</f>
        <v/>
      </c>
      <c r="O35" s="126" t="str">
        <f>IF(VLOOKUP($B35,Takings!$B:$P,14,0)=0,"",VLOOKUP($B35,Takings!$B:$P,14,0))</f>
        <v/>
      </c>
      <c r="P35" s="125" t="str">
        <f>IF(VLOOKUP($B35,Takings!$B:$P,15,0)=0,"",VLOOKUP($B35,Takings!$B:$P,15,0))</f>
        <v/>
      </c>
    </row>
    <row r="36" spans="1:16" s="113" customFormat="1" x14ac:dyDescent="0.35">
      <c r="A36" s="124"/>
      <c r="B36" s="123">
        <v>39383</v>
      </c>
      <c r="C36" s="119">
        <f>SUM(C30:C35)</f>
        <v>5878.03</v>
      </c>
      <c r="D36" s="119">
        <f>VLOOKUP($B36,Takings!$B:$P,3,0)</f>
        <v>1097.04</v>
      </c>
      <c r="E36" s="122">
        <v>6975.07</v>
      </c>
      <c r="F36" s="118"/>
      <c r="G36" s="121">
        <f>SUM(G30:G35)</f>
        <v>251</v>
      </c>
      <c r="H36" s="118">
        <f>AVERAGE(H30:H35)</f>
        <v>19.520770167941219</v>
      </c>
      <c r="I36" s="119">
        <f>SUM(I30:I35)</f>
        <v>913.68</v>
      </c>
      <c r="J36" s="120">
        <f>SUM(J30:J35)</f>
        <v>20</v>
      </c>
      <c r="K36" s="120">
        <f>SUM(G36,J36)</f>
        <v>271</v>
      </c>
      <c r="L36" s="119">
        <f>AVERAGE(L30:L35)</f>
        <v>43.452055555555553</v>
      </c>
      <c r="M36" s="118">
        <f>AVERAGE(M30:M35)</f>
        <v>21.169792571354993</v>
      </c>
      <c r="N36" s="117" t="str">
        <f>IF(VLOOKUP($B36,Takings!$B:$P,13,0)=0,"",VLOOKUP($B36,Takings!$B:$P,13,0))</f>
        <v/>
      </c>
      <c r="O36" s="116" t="str">
        <f>IF(VLOOKUP($B36,Takings!$B:$P,14,0)=0,"",VLOOKUP($B36,Takings!$B:$P,14,0))</f>
        <v/>
      </c>
      <c r="P36" s="115" t="str">
        <f>IF(VLOOKUP($B36,Takings!$B:$P,15,0)=0,"",VLOOKUP($B36,Takings!$B:$P,15,0))</f>
        <v/>
      </c>
    </row>
    <row r="37" spans="1:16" s="113" customFormat="1" ht="27" x14ac:dyDescent="0.35">
      <c r="A37" s="133">
        <v>6</v>
      </c>
      <c r="B37" s="132">
        <v>39384</v>
      </c>
      <c r="C37" s="129">
        <f>SUMIF(Takings!$B:$B,'2007'!$B37,Takings!C:C)</f>
        <v>726.47</v>
      </c>
      <c r="D37" s="119">
        <f>SUMIF(Takings!$B:$B,'2007'!$B37,Takings!D:D)</f>
        <v>0</v>
      </c>
      <c r="E37" s="119">
        <f>SUMIF(Takings!$B:$B,'2007'!$B37,Takings!E:E)</f>
        <v>0</v>
      </c>
      <c r="F37" s="128">
        <f>SUMIF(Takings!$B:$B,'2007'!$B37,Takings!F:F)</f>
        <v>621.26</v>
      </c>
      <c r="G37" s="131">
        <f>SUMIF(Takings!$B:$B,'2007'!$B37,Takings!G:G)</f>
        <v>44</v>
      </c>
      <c r="H37" s="128">
        <f t="shared" ref="H37:H42" si="20">IFERROR(F37/G37,0)</f>
        <v>14.119545454545454</v>
      </c>
      <c r="I37" s="129">
        <f>SUMIF(Takings!$B:$B,'2007'!$B37,Takings!I:I)</f>
        <v>105.21</v>
      </c>
      <c r="J37" s="130">
        <f>SUMIF(Takings!$B:$B,'2007'!$B37,Takings!J:J)</f>
        <v>4</v>
      </c>
      <c r="K37" s="130">
        <f t="shared" ref="K37:K42" si="21">IFERROR(SUM(G37,J37),0)</f>
        <v>48</v>
      </c>
      <c r="L37" s="129">
        <f t="shared" ref="L37:L42" si="22">IFERROR(MEDIAN(I37/J37),0)</f>
        <v>26.302499999999998</v>
      </c>
      <c r="M37" s="128">
        <f t="shared" ref="M37:M42" si="23">IFERROR(SUM(F37,I37)/K37,0)</f>
        <v>15.134791666666667</v>
      </c>
      <c r="N37" s="127" t="str">
        <f>IF(VLOOKUP($B37,Takings!$B:$P,13,0)=0,"",VLOOKUP($B37,Takings!$B:$P,13,0))</f>
        <v>Darts cheque $240.49 not inc in figures</v>
      </c>
      <c r="O37" s="126" t="str">
        <f>IF(VLOOKUP($B37,Takings!$B:$P,14,0)=0,"",VLOOKUP($B37,Takings!$B:$P,14,0))</f>
        <v/>
      </c>
      <c r="P37" s="125" t="str">
        <f>IF(VLOOKUP($B37,Takings!$B:$P,15,0)=0,"",VLOOKUP($B37,Takings!$B:$P,15,0))</f>
        <v/>
      </c>
    </row>
    <row r="38" spans="1:16" s="113" customFormat="1" ht="27" x14ac:dyDescent="0.35">
      <c r="A38" s="133">
        <v>6</v>
      </c>
      <c r="B38" s="132">
        <v>39385</v>
      </c>
      <c r="C38" s="129">
        <f>SUMIF(Takings!$B:$B,'2007'!$B38,Takings!C:C)</f>
        <v>1063.42</v>
      </c>
      <c r="D38" s="119">
        <f>SUMIF(Takings!$B:$B,'2007'!$B38,Takings!D:D)</f>
        <v>0</v>
      </c>
      <c r="E38" s="119">
        <f>SUMIF(Takings!$B:$B,'2007'!$B38,Takings!E:E)</f>
        <v>0</v>
      </c>
      <c r="F38" s="128">
        <f>SUMIF(Takings!$B:$B,'2007'!$B38,Takings!F:F)</f>
        <v>951.09</v>
      </c>
      <c r="G38" s="131">
        <f>SUMIF(Takings!$B:$B,'2007'!$B38,Takings!G:G)</f>
        <v>54</v>
      </c>
      <c r="H38" s="128">
        <f t="shared" si="20"/>
        <v>17.612777777777779</v>
      </c>
      <c r="I38" s="129">
        <f>SUMIF(Takings!$B:$B,'2007'!$B38,Takings!I:I)</f>
        <v>112.33</v>
      </c>
      <c r="J38" s="130">
        <f>SUMIF(Takings!$B:$B,'2007'!$B38,Takings!J:J)</f>
        <v>3</v>
      </c>
      <c r="K38" s="130">
        <f t="shared" si="21"/>
        <v>57</v>
      </c>
      <c r="L38" s="129">
        <f t="shared" si="22"/>
        <v>37.443333333333335</v>
      </c>
      <c r="M38" s="128">
        <f t="shared" si="23"/>
        <v>18.656491228070177</v>
      </c>
      <c r="N38" s="127" t="str">
        <f>IF(VLOOKUP($B38,Takings!$B:$P,13,0)=0,"",VLOOKUP($B38,Takings!$B:$P,13,0))</f>
        <v>Hotel cheque $1380.46 not inc in figures</v>
      </c>
      <c r="O38" s="126" t="str">
        <f>IF(VLOOKUP($B38,Takings!$B:$P,14,0)=0,"",VLOOKUP($B38,Takings!$B:$P,14,0))</f>
        <v/>
      </c>
      <c r="P38" s="125" t="str">
        <f>IF(VLOOKUP($B38,Takings!$B:$P,15,0)=0,"",VLOOKUP($B38,Takings!$B:$P,15,0))</f>
        <v/>
      </c>
    </row>
    <row r="39" spans="1:16" s="113" customFormat="1" ht="36" x14ac:dyDescent="0.35">
      <c r="A39" s="133">
        <v>6</v>
      </c>
      <c r="B39" s="132">
        <v>39386</v>
      </c>
      <c r="C39" s="129">
        <f>SUMIF(Takings!$B:$B,'2007'!$B39,Takings!C:C)</f>
        <v>546.11</v>
      </c>
      <c r="D39" s="119">
        <f>SUMIF(Takings!$B:$B,'2007'!$B39,Takings!D:D)</f>
        <v>0</v>
      </c>
      <c r="E39" s="119">
        <f>SUMIF(Takings!$B:$B,'2007'!$B39,Takings!E:E)</f>
        <v>0</v>
      </c>
      <c r="F39" s="128">
        <f>SUMIF(Takings!$B:$B,'2007'!$B39,Takings!F:F)</f>
        <v>459.25</v>
      </c>
      <c r="G39" s="131">
        <f>SUMIF(Takings!$B:$B,'2007'!$B39,Takings!G:G)</f>
        <v>30</v>
      </c>
      <c r="H39" s="128">
        <f t="shared" si="20"/>
        <v>15.308333333333334</v>
      </c>
      <c r="I39" s="129">
        <f>SUMIF(Takings!$B:$B,'2007'!$B39,Takings!I:I)</f>
        <v>86.86</v>
      </c>
      <c r="J39" s="130">
        <f>SUMIF(Takings!$B:$B,'2007'!$B39,Takings!J:J)</f>
        <v>2</v>
      </c>
      <c r="K39" s="130">
        <f t="shared" si="21"/>
        <v>32</v>
      </c>
      <c r="L39" s="129">
        <f t="shared" si="22"/>
        <v>43.43</v>
      </c>
      <c r="M39" s="128">
        <f t="shared" si="23"/>
        <v>17.0659375</v>
      </c>
      <c r="N39" s="127" t="str">
        <f>IF(VLOOKUP($B39,Takings!$B:$P,13,0)=0,"",VLOOKUP($B39,Takings!$B:$P,13,0))</f>
        <v>Mulgowie Hall paid $150 not included in days total</v>
      </c>
      <c r="O39" s="126" t="str">
        <f>IF(VLOOKUP($B39,Takings!$B:$P,14,0)=0,"",VLOOKUP($B39,Takings!$B:$P,14,0))</f>
        <v/>
      </c>
      <c r="P39" s="125" t="str">
        <f>IF(VLOOKUP($B39,Takings!$B:$P,15,0)=0,"",VLOOKUP($B39,Takings!$B:$P,15,0))</f>
        <v/>
      </c>
    </row>
    <row r="40" spans="1:16" s="113" customFormat="1" ht="18" x14ac:dyDescent="0.35">
      <c r="A40" s="133">
        <v>6</v>
      </c>
      <c r="B40" s="132">
        <v>39387</v>
      </c>
      <c r="C40" s="129">
        <f>SUMIF(Takings!$B:$B,'2007'!$B40,Takings!C:C)</f>
        <v>1720.81</v>
      </c>
      <c r="D40" s="119">
        <f>SUMIF(Takings!$B:$B,'2007'!$B40,Takings!D:D)</f>
        <v>0</v>
      </c>
      <c r="E40" s="119">
        <f>SUMIF(Takings!$B:$B,'2007'!$B40,Takings!E:E)</f>
        <v>0</v>
      </c>
      <c r="F40" s="128">
        <f>SUMIF(Takings!$B:$B,'2007'!$B40,Takings!F:F)</f>
        <v>1461.35</v>
      </c>
      <c r="G40" s="131">
        <f>SUMIF(Takings!$B:$B,'2007'!$B40,Takings!G:G)</f>
        <v>55</v>
      </c>
      <c r="H40" s="128">
        <f t="shared" si="20"/>
        <v>26.569999999999997</v>
      </c>
      <c r="I40" s="129">
        <f>SUMIF(Takings!$B:$B,'2007'!$B40,Takings!I:I)</f>
        <v>259.45999999999998</v>
      </c>
      <c r="J40" s="130">
        <f>SUMIF(Takings!$B:$B,'2007'!$B40,Takings!J:J)</f>
        <v>7</v>
      </c>
      <c r="K40" s="130">
        <f t="shared" si="21"/>
        <v>62</v>
      </c>
      <c r="L40" s="129">
        <f t="shared" si="22"/>
        <v>37.065714285714286</v>
      </c>
      <c r="M40" s="128">
        <f t="shared" si="23"/>
        <v>27.754999999999999</v>
      </c>
      <c r="N40" s="127" t="str">
        <f>IF(VLOOKUP($B40,Takings!$B:$P,13,0)=0,"",VLOOKUP($B40,Takings!$B:$P,13,0))</f>
        <v>$386 G.R.Day  Service kill inc</v>
      </c>
      <c r="O40" s="126" t="str">
        <f>IF(VLOOKUP($B40,Takings!$B:$P,14,0)=0,"",VLOOKUP($B40,Takings!$B:$P,14,0))</f>
        <v/>
      </c>
      <c r="P40" s="125" t="str">
        <f>IF(VLOOKUP($B40,Takings!$B:$P,15,0)=0,"",VLOOKUP($B40,Takings!$B:$P,15,0))</f>
        <v/>
      </c>
    </row>
    <row r="41" spans="1:16" s="113" customFormat="1" ht="27" x14ac:dyDescent="0.35">
      <c r="A41" s="133">
        <v>6</v>
      </c>
      <c r="B41" s="132">
        <v>39388</v>
      </c>
      <c r="C41" s="129">
        <f>SUMIF(Takings!$B:$B,'2007'!$B41,Takings!C:C)</f>
        <v>1461.11</v>
      </c>
      <c r="D41" s="119">
        <f>SUMIF(Takings!$B:$B,'2007'!$B41,Takings!D:D)</f>
        <v>0</v>
      </c>
      <c r="E41" s="119">
        <f>SUMIF(Takings!$B:$B,'2007'!$B41,Takings!E:E)</f>
        <v>0</v>
      </c>
      <c r="F41" s="128">
        <f>SUMIF(Takings!$B:$B,'2007'!$B41,Takings!F:F)</f>
        <v>1006.7</v>
      </c>
      <c r="G41" s="131">
        <f>SUMIF(Takings!$B:$B,'2007'!$B41,Takings!G:G)</f>
        <v>33</v>
      </c>
      <c r="H41" s="128">
        <f t="shared" si="20"/>
        <v>30.506060606060608</v>
      </c>
      <c r="I41" s="129">
        <f>SUMIF(Takings!$B:$B,'2007'!$B41,Takings!I:I)</f>
        <v>454.41</v>
      </c>
      <c r="J41" s="130">
        <f>SUMIF(Takings!$B:$B,'2007'!$B41,Takings!J:J)</f>
        <v>8</v>
      </c>
      <c r="K41" s="130">
        <f t="shared" si="21"/>
        <v>41</v>
      </c>
      <c r="L41" s="129">
        <f t="shared" si="22"/>
        <v>56.801250000000003</v>
      </c>
      <c r="M41" s="128">
        <f t="shared" si="23"/>
        <v>35.636829268292686</v>
      </c>
      <c r="N41" s="127" t="str">
        <f>IF(VLOOKUP($B41,Takings!$B:$P,13,0)=0,"",VLOOKUP($B41,Takings!$B:$P,13,0))</f>
        <v>$243.13 cheque Margo Hayes inc</v>
      </c>
      <c r="O41" s="126" t="str">
        <f>IF(VLOOKUP($B41,Takings!$B:$P,14,0)=0,"",VLOOKUP($B41,Takings!$B:$P,14,0))</f>
        <v/>
      </c>
      <c r="P41" s="125" t="str">
        <f>IF(VLOOKUP($B41,Takings!$B:$P,15,0)=0,"",VLOOKUP($B41,Takings!$B:$P,15,0))</f>
        <v/>
      </c>
    </row>
    <row r="42" spans="1:16" s="113" customFormat="1" x14ac:dyDescent="0.35">
      <c r="A42" s="133">
        <v>6</v>
      </c>
      <c r="B42" s="132">
        <v>39389</v>
      </c>
      <c r="C42" s="129">
        <f>SUMIF(Takings!$B:$B,'2007'!$B42,Takings!C:C)</f>
        <v>1090.73</v>
      </c>
      <c r="D42" s="119">
        <f>SUMIF(Takings!$B:$B,'2007'!$B42,Takings!D:D)</f>
        <v>0</v>
      </c>
      <c r="E42" s="119">
        <f>SUMIF(Takings!$B:$B,'2007'!$B42,Takings!E:E)</f>
        <v>0</v>
      </c>
      <c r="F42" s="128">
        <f>SUMIF(Takings!$B:$B,'2007'!$B42,Takings!F:F)</f>
        <v>869.1</v>
      </c>
      <c r="G42" s="131">
        <f>SUMIF(Takings!$B:$B,'2007'!$B42,Takings!G:G)</f>
        <v>39</v>
      </c>
      <c r="H42" s="128">
        <f t="shared" si="20"/>
        <v>22.284615384615385</v>
      </c>
      <c r="I42" s="129">
        <f>SUMIF(Takings!$B:$B,'2007'!$B42,Takings!I:I)</f>
        <v>221.63</v>
      </c>
      <c r="J42" s="130">
        <f>SUMIF(Takings!$B:$B,'2007'!$B42,Takings!J:J)</f>
        <v>5</v>
      </c>
      <c r="K42" s="130">
        <f t="shared" si="21"/>
        <v>44</v>
      </c>
      <c r="L42" s="129">
        <f t="shared" si="22"/>
        <v>44.326000000000001</v>
      </c>
      <c r="M42" s="128">
        <f t="shared" si="23"/>
        <v>24.789318181818182</v>
      </c>
      <c r="N42" s="127" t="str">
        <f>IF(VLOOKUP($B42,Takings!$B:$P,13,0)=0,"",VLOOKUP($B42,Takings!$B:$P,13,0))</f>
        <v/>
      </c>
      <c r="O42" s="126" t="str">
        <f>IF(VLOOKUP($B42,Takings!$B:$P,14,0)=0,"",VLOOKUP($B42,Takings!$B:$P,14,0))</f>
        <v/>
      </c>
      <c r="P42" s="125" t="str">
        <f>IF(VLOOKUP($B42,Takings!$B:$P,15,0)=0,"",VLOOKUP($B42,Takings!$B:$P,15,0))</f>
        <v/>
      </c>
    </row>
    <row r="43" spans="1:16" s="113" customFormat="1" x14ac:dyDescent="0.35">
      <c r="A43" s="124"/>
      <c r="B43" s="123">
        <v>39390</v>
      </c>
      <c r="C43" s="119">
        <f>SUM(C37:C42)</f>
        <v>6608.65</v>
      </c>
      <c r="D43" s="119">
        <f>VLOOKUP($B43,Takings!$B:$P,3,0)</f>
        <v>620.71</v>
      </c>
      <c r="E43" s="122">
        <f>SUM(C43:D43)</f>
        <v>7229.36</v>
      </c>
      <c r="F43" s="118"/>
      <c r="G43" s="121">
        <f>SUM(G37:G42)</f>
        <v>255</v>
      </c>
      <c r="H43" s="118">
        <f>AVERAGE(H37:H42)</f>
        <v>21.06688875938876</v>
      </c>
      <c r="I43" s="119">
        <f>SUM(I37:I42)</f>
        <v>1239.9000000000001</v>
      </c>
      <c r="J43" s="120">
        <f>SUM(J37:J42)</f>
        <v>29</v>
      </c>
      <c r="K43" s="120">
        <f>SUM(G43,J43)</f>
        <v>284</v>
      </c>
      <c r="L43" s="119">
        <f>AVERAGE(L37:L42)</f>
        <v>40.894799603174604</v>
      </c>
      <c r="M43" s="118">
        <f>AVERAGE(M37:M42)</f>
        <v>23.173061307474615</v>
      </c>
      <c r="N43" s="117" t="str">
        <f>IF(VLOOKUP($B43,Takings!$B:$P,13,0)=0,"",VLOOKUP($B43,Takings!$B:$P,13,0))</f>
        <v/>
      </c>
      <c r="O43" s="116" t="str">
        <f>IF(VLOOKUP($B43,Takings!$B:$P,14,0)=0,"",VLOOKUP($B43,Takings!$B:$P,14,0))</f>
        <v/>
      </c>
      <c r="P43" s="115" t="str">
        <f>IF(VLOOKUP($B43,Takings!$B:$P,15,0)=0,"",VLOOKUP($B43,Takings!$B:$P,15,0))</f>
        <v/>
      </c>
    </row>
    <row r="44" spans="1:16" s="113" customFormat="1" x14ac:dyDescent="0.35">
      <c r="A44" s="133">
        <v>7</v>
      </c>
      <c r="B44" s="132">
        <v>39391</v>
      </c>
      <c r="C44" s="129">
        <f>SUMIF(Takings!$B:$B,'2007'!$B44,Takings!C:C)</f>
        <v>824.39</v>
      </c>
      <c r="D44" s="119">
        <f>SUMIF(Takings!$B:$B,'2007'!$B44,Takings!D:D)</f>
        <v>0</v>
      </c>
      <c r="E44" s="119">
        <f>SUMIF(Takings!$B:$B,'2007'!$B44,Takings!E:E)</f>
        <v>0</v>
      </c>
      <c r="F44" s="128">
        <f>SUMIF(Takings!$B:$B,'2007'!$B44,Takings!F:F)</f>
        <v>410.35</v>
      </c>
      <c r="G44" s="131">
        <f>SUMIF(Takings!$B:$B,'2007'!$B44,Takings!G:G)</f>
        <v>36</v>
      </c>
      <c r="H44" s="128">
        <f t="shared" ref="H44:H49" si="24">IFERROR(F44/G44,0)</f>
        <v>11.398611111111112</v>
      </c>
      <c r="I44" s="129">
        <f>SUMIF(Takings!$B:$B,'2007'!$B44,Takings!I:I)</f>
        <v>414.04</v>
      </c>
      <c r="J44" s="130">
        <f>SUMIF(Takings!$B:$B,'2007'!$B44,Takings!J:J)</f>
        <v>3</v>
      </c>
      <c r="K44" s="130">
        <f t="shared" ref="K44:K49" si="25">IFERROR(SUM(G44,J44),0)</f>
        <v>39</v>
      </c>
      <c r="L44" s="129">
        <f t="shared" ref="L44:L49" si="26">IFERROR(MEDIAN(I44/J44),0)</f>
        <v>138.01333333333335</v>
      </c>
      <c r="M44" s="128">
        <f t="shared" ref="M44:M49" si="27">IFERROR(SUM(F44,I44)/K44,0)</f>
        <v>21.138205128205129</v>
      </c>
      <c r="N44" s="127" t="str">
        <f>IF(VLOOKUP($B44,Takings!$B:$P,13,0)=0,"",VLOOKUP($B44,Takings!$B:$P,13,0))</f>
        <v/>
      </c>
      <c r="O44" s="126" t="str">
        <f>IF(VLOOKUP($B44,Takings!$B:$P,14,0)=0,"",VLOOKUP($B44,Takings!$B:$P,14,0))</f>
        <v/>
      </c>
      <c r="P44" s="125" t="str">
        <f>IF(VLOOKUP($B44,Takings!$B:$P,15,0)=0,"",VLOOKUP($B44,Takings!$B:$P,15,0))</f>
        <v/>
      </c>
    </row>
    <row r="45" spans="1:16" s="113" customFormat="1" x14ac:dyDescent="0.35">
      <c r="A45" s="133">
        <v>7</v>
      </c>
      <c r="B45" s="132">
        <v>39392</v>
      </c>
      <c r="C45" s="129">
        <f>SUMIF(Takings!$B:$B,'2007'!$B45,Takings!C:C)</f>
        <v>515.70000000000005</v>
      </c>
      <c r="D45" s="119">
        <f>SUMIF(Takings!$B:$B,'2007'!$B45,Takings!D:D)</f>
        <v>0</v>
      </c>
      <c r="E45" s="119">
        <f>SUMIF(Takings!$B:$B,'2007'!$B45,Takings!E:E)</f>
        <v>0</v>
      </c>
      <c r="F45" s="128">
        <f>SUMIF(Takings!$B:$B,'2007'!$B45,Takings!F:F)</f>
        <v>409.3</v>
      </c>
      <c r="G45" s="131">
        <f>SUMIF(Takings!$B:$B,'2007'!$B45,Takings!G:G)</f>
        <v>29</v>
      </c>
      <c r="H45" s="128">
        <f t="shared" si="24"/>
        <v>14.113793103448277</v>
      </c>
      <c r="I45" s="129">
        <f>SUMIF(Takings!$B:$B,'2007'!$B45,Takings!I:I)</f>
        <v>106.4</v>
      </c>
      <c r="J45" s="130">
        <f>SUMIF(Takings!$B:$B,'2007'!$B45,Takings!J:J)</f>
        <v>4</v>
      </c>
      <c r="K45" s="130">
        <f t="shared" si="25"/>
        <v>33</v>
      </c>
      <c r="L45" s="129">
        <f t="shared" si="26"/>
        <v>26.6</v>
      </c>
      <c r="M45" s="128">
        <f t="shared" si="27"/>
        <v>15.627272727272729</v>
      </c>
      <c r="N45" s="127" t="str">
        <f>IF(VLOOKUP($B45,Takings!$B:$P,13,0)=0,"",VLOOKUP($B45,Takings!$B:$P,13,0))</f>
        <v/>
      </c>
      <c r="O45" s="126">
        <f>IF(VLOOKUP($B45,Takings!$B:$P,14,0)=0,"",VLOOKUP($B45,Takings!$B:$P,14,0))</f>
        <v>-10</v>
      </c>
      <c r="P45" s="125" t="str">
        <f>IF(VLOOKUP($B45,Takings!$B:$P,15,0)=0,"",VLOOKUP($B45,Takings!$B:$P,15,0))</f>
        <v/>
      </c>
    </row>
    <row r="46" spans="1:16" s="113" customFormat="1" x14ac:dyDescent="0.35">
      <c r="A46" s="133">
        <v>7</v>
      </c>
      <c r="B46" s="132">
        <v>39393</v>
      </c>
      <c r="C46" s="129">
        <f>SUMIF(Takings!$B:$B,'2007'!$B46,Takings!C:C)</f>
        <v>1124.8699999999999</v>
      </c>
      <c r="D46" s="119">
        <f>SUMIF(Takings!$B:$B,'2007'!$B46,Takings!D:D)</f>
        <v>0</v>
      </c>
      <c r="E46" s="119">
        <f>SUMIF(Takings!$B:$B,'2007'!$B46,Takings!E:E)</f>
        <v>0</v>
      </c>
      <c r="F46" s="128">
        <f>SUMIF(Takings!$B:$B,'2007'!$B46,Takings!F:F)</f>
        <v>664.45</v>
      </c>
      <c r="G46" s="131">
        <f>SUMIF(Takings!$B:$B,'2007'!$B46,Takings!G:G)</f>
        <v>42</v>
      </c>
      <c r="H46" s="128">
        <f t="shared" si="24"/>
        <v>15.820238095238096</v>
      </c>
      <c r="I46" s="129">
        <f>SUMIF(Takings!$B:$B,'2007'!$B46,Takings!I:I)</f>
        <v>460.42</v>
      </c>
      <c r="J46" s="130">
        <f>SUMIF(Takings!$B:$B,'2007'!$B46,Takings!J:J)</f>
        <v>8</v>
      </c>
      <c r="K46" s="130">
        <f t="shared" si="25"/>
        <v>50</v>
      </c>
      <c r="L46" s="129">
        <f t="shared" si="26"/>
        <v>57.552500000000002</v>
      </c>
      <c r="M46" s="128">
        <f t="shared" si="27"/>
        <v>22.497400000000003</v>
      </c>
      <c r="N46" s="127" t="str">
        <f>IF(VLOOKUP($B46,Takings!$B:$P,13,0)=0,"",VLOOKUP($B46,Takings!$B:$P,13,0))</f>
        <v/>
      </c>
      <c r="O46" s="126">
        <f>IF(VLOOKUP($B46,Takings!$B:$P,14,0)=0,"",VLOOKUP($B46,Takings!$B:$P,14,0))</f>
        <v>-0.05</v>
      </c>
      <c r="P46" s="125" t="str">
        <f>IF(VLOOKUP($B46,Takings!$B:$P,15,0)=0,"",VLOOKUP($B46,Takings!$B:$P,15,0))</f>
        <v/>
      </c>
    </row>
    <row r="47" spans="1:16" s="113" customFormat="1" x14ac:dyDescent="0.35">
      <c r="A47" s="133">
        <v>7</v>
      </c>
      <c r="B47" s="132">
        <v>39394</v>
      </c>
      <c r="C47" s="129">
        <f>SUMIF(Takings!$B:$B,'2007'!$B47,Takings!C:C)</f>
        <v>1480.67</v>
      </c>
      <c r="D47" s="119">
        <f>SUMIF(Takings!$B:$B,'2007'!$B47,Takings!D:D)</f>
        <v>0</v>
      </c>
      <c r="E47" s="119">
        <f>SUMIF(Takings!$B:$B,'2007'!$B47,Takings!E:E)</f>
        <v>0</v>
      </c>
      <c r="F47" s="128">
        <f>SUMIF(Takings!$B:$B,'2007'!$B47,Takings!F:F)</f>
        <v>902.35</v>
      </c>
      <c r="G47" s="131">
        <f>SUMIF(Takings!$B:$B,'2007'!$B47,Takings!G:G)</f>
        <v>43</v>
      </c>
      <c r="H47" s="128">
        <f t="shared" si="24"/>
        <v>20.984883720930235</v>
      </c>
      <c r="I47" s="129">
        <f>SUMIF(Takings!$B:$B,'2007'!$B47,Takings!I:I)</f>
        <v>578.32000000000005</v>
      </c>
      <c r="J47" s="130">
        <f>SUMIF(Takings!$B:$B,'2007'!$B47,Takings!J:J)</f>
        <v>8</v>
      </c>
      <c r="K47" s="130">
        <f t="shared" si="25"/>
        <v>51</v>
      </c>
      <c r="L47" s="129">
        <f t="shared" si="26"/>
        <v>72.290000000000006</v>
      </c>
      <c r="M47" s="128">
        <f t="shared" si="27"/>
        <v>29.032745098039218</v>
      </c>
      <c r="N47" s="127" t="str">
        <f>IF(VLOOKUP($B47,Takings!$B:$P,13,0)=0,"",VLOOKUP($B47,Takings!$B:$P,13,0))</f>
        <v/>
      </c>
      <c r="O47" s="126">
        <f>IF(VLOOKUP($B47,Takings!$B:$P,14,0)=0,"",VLOOKUP($B47,Takings!$B:$P,14,0))</f>
        <v>1</v>
      </c>
      <c r="P47" s="125" t="str">
        <f>IF(VLOOKUP($B47,Takings!$B:$P,15,0)=0,"",VLOOKUP($B47,Takings!$B:$P,15,0))</f>
        <v/>
      </c>
    </row>
    <row r="48" spans="1:16" s="113" customFormat="1" x14ac:dyDescent="0.35">
      <c r="A48" s="133">
        <v>7</v>
      </c>
      <c r="B48" s="132">
        <v>39395</v>
      </c>
      <c r="C48" s="129">
        <f>SUMIF(Takings!$B:$B,'2007'!$B48,Takings!C:C)</f>
        <v>1286.5999999999999</v>
      </c>
      <c r="D48" s="119">
        <f>SUMIF(Takings!$B:$B,'2007'!$B48,Takings!D:D)</f>
        <v>0</v>
      </c>
      <c r="E48" s="119">
        <f>SUMIF(Takings!$B:$B,'2007'!$B48,Takings!E:E)</f>
        <v>0</v>
      </c>
      <c r="F48" s="128">
        <f>SUMIF(Takings!$B:$B,'2007'!$B48,Takings!F:F)</f>
        <v>1181.8</v>
      </c>
      <c r="G48" s="131">
        <f>SUMIF(Takings!$B:$B,'2007'!$B48,Takings!G:G)</f>
        <v>75</v>
      </c>
      <c r="H48" s="128">
        <f t="shared" si="24"/>
        <v>15.757333333333333</v>
      </c>
      <c r="I48" s="129">
        <f>SUMIF(Takings!$B:$B,'2007'!$B48,Takings!I:I)</f>
        <v>104.8</v>
      </c>
      <c r="J48" s="130">
        <f>SUMIF(Takings!$B:$B,'2007'!$B48,Takings!J:J)</f>
        <v>3</v>
      </c>
      <c r="K48" s="130">
        <f t="shared" si="25"/>
        <v>78</v>
      </c>
      <c r="L48" s="129">
        <f t="shared" si="26"/>
        <v>34.93333333333333</v>
      </c>
      <c r="M48" s="128">
        <f t="shared" si="27"/>
        <v>16.494871794871795</v>
      </c>
      <c r="N48" s="127" t="str">
        <f>IF(VLOOKUP($B48,Takings!$B:$P,13,0)=0,"",VLOOKUP($B48,Takings!$B:$P,13,0))</f>
        <v/>
      </c>
      <c r="O48" s="126">
        <f>IF(VLOOKUP($B48,Takings!$B:$P,14,0)=0,"",VLOOKUP($B48,Takings!$B:$P,14,0))</f>
        <v>-17.899999999999999</v>
      </c>
      <c r="P48" s="125" t="str">
        <f>IF(VLOOKUP($B48,Takings!$B:$P,15,0)=0,"",VLOOKUP($B48,Takings!$B:$P,15,0))</f>
        <v/>
      </c>
    </row>
    <row r="49" spans="1:16" s="113" customFormat="1" x14ac:dyDescent="0.35">
      <c r="A49" s="133">
        <v>7</v>
      </c>
      <c r="B49" s="132">
        <v>39396</v>
      </c>
      <c r="C49" s="129">
        <f>SUMIF(Takings!$B:$B,'2007'!$B49,Takings!C:C)</f>
        <v>839.89</v>
      </c>
      <c r="D49" s="119">
        <f>SUMIF(Takings!$B:$B,'2007'!$B49,Takings!D:D)</f>
        <v>0</v>
      </c>
      <c r="E49" s="119">
        <f>SUMIF(Takings!$B:$B,'2007'!$B49,Takings!E:E)</f>
        <v>0</v>
      </c>
      <c r="F49" s="128">
        <f>SUMIF(Takings!$B:$B,'2007'!$B49,Takings!F:F)</f>
        <v>416.45</v>
      </c>
      <c r="G49" s="131">
        <f>SUMIF(Takings!$B:$B,'2007'!$B49,Takings!G:G)</f>
        <v>24</v>
      </c>
      <c r="H49" s="128">
        <f t="shared" si="24"/>
        <v>17.352083333333333</v>
      </c>
      <c r="I49" s="129">
        <f>SUMIF(Takings!$B:$B,'2007'!$B49,Takings!I:I)</f>
        <v>423.44</v>
      </c>
      <c r="J49" s="130">
        <f>SUMIF(Takings!$B:$B,'2007'!$B49,Takings!J:J)</f>
        <v>6</v>
      </c>
      <c r="K49" s="130">
        <f t="shared" si="25"/>
        <v>30</v>
      </c>
      <c r="L49" s="129">
        <f t="shared" si="26"/>
        <v>70.573333333333338</v>
      </c>
      <c r="M49" s="128">
        <f t="shared" si="27"/>
        <v>27.996333333333332</v>
      </c>
      <c r="N49" s="127" t="str">
        <f>IF(VLOOKUP($B49,Takings!$B:$P,13,0)=0,"",VLOOKUP($B49,Takings!$B:$P,13,0))</f>
        <v/>
      </c>
      <c r="O49" s="126" t="str">
        <f>IF(VLOOKUP($B49,Takings!$B:$P,14,0)=0,"",VLOOKUP($B49,Takings!$B:$P,14,0))</f>
        <v/>
      </c>
      <c r="P49" s="125" t="str">
        <f>IF(VLOOKUP($B49,Takings!$B:$P,15,0)=0,"",VLOOKUP($B49,Takings!$B:$P,15,0))</f>
        <v/>
      </c>
    </row>
    <row r="50" spans="1:16" s="113" customFormat="1" x14ac:dyDescent="0.35">
      <c r="A50" s="124"/>
      <c r="B50" s="123">
        <v>39397</v>
      </c>
      <c r="C50" s="119">
        <f>SUM(C44:C49)</f>
        <v>6072.12</v>
      </c>
      <c r="D50" s="119">
        <f>VLOOKUP($B50,Takings!$B:$P,3,0)</f>
        <v>1569.1</v>
      </c>
      <c r="E50" s="122">
        <f>SUM(C50:D50)</f>
        <v>7641.2199999999993</v>
      </c>
      <c r="F50" s="118"/>
      <c r="G50" s="121">
        <f>SUM(G44:G49)</f>
        <v>249</v>
      </c>
      <c r="H50" s="118">
        <f>AVERAGE(H44:H49)</f>
        <v>15.904490449565733</v>
      </c>
      <c r="I50" s="119">
        <f>SUM(I44:I49)</f>
        <v>2087.42</v>
      </c>
      <c r="J50" s="120">
        <f>SUM(J44:J49)</f>
        <v>32</v>
      </c>
      <c r="K50" s="120">
        <f>SUM(G50,J50)</f>
        <v>281</v>
      </c>
      <c r="L50" s="119">
        <f>AVERAGE(L44:L49)</f>
        <v>66.660416666666677</v>
      </c>
      <c r="M50" s="118">
        <f>AVERAGE(M44:M49)</f>
        <v>22.131138013620369</v>
      </c>
      <c r="N50" s="117">
        <f>IF(VLOOKUP($B50,Takings!$B:$P,13,0)=0,"",VLOOKUP($B50,Takings!$B:$P,13,0))</f>
        <v>281</v>
      </c>
      <c r="O50" s="116" t="str">
        <f>IF(VLOOKUP($B50,Takings!$B:$P,14,0)=0,"",VLOOKUP($B50,Takings!$B:$P,14,0))</f>
        <v/>
      </c>
      <c r="P50" s="115" t="str">
        <f>IF(VLOOKUP($B50,Takings!$B:$P,15,0)=0,"",VLOOKUP($B50,Takings!$B:$P,15,0))</f>
        <v/>
      </c>
    </row>
    <row r="51" spans="1:16" s="113" customFormat="1" x14ac:dyDescent="0.35">
      <c r="A51" s="133">
        <v>8</v>
      </c>
      <c r="B51" s="132">
        <v>39398</v>
      </c>
      <c r="C51" s="129">
        <f>SUMIF(Takings!$B:$B,'2007'!$B51,Takings!C:C)</f>
        <v>715.47</v>
      </c>
      <c r="D51" s="119">
        <f>SUMIF(Takings!$B:$B,'2007'!$B51,Takings!D:D)</f>
        <v>0</v>
      </c>
      <c r="E51" s="119">
        <f>SUMIF(Takings!$B:$B,'2007'!$B51,Takings!E:E)</f>
        <v>0</v>
      </c>
      <c r="F51" s="128">
        <f>SUMIF(Takings!$B:$B,'2007'!$B51,Takings!F:F)</f>
        <v>673.2</v>
      </c>
      <c r="G51" s="131">
        <f>SUMIF(Takings!$B:$B,'2007'!$B51,Takings!G:G)</f>
        <v>46</v>
      </c>
      <c r="H51" s="128">
        <f t="shared" ref="H51:H56" si="28">IFERROR(F51/G51,0)</f>
        <v>14.634782608695653</v>
      </c>
      <c r="I51" s="129">
        <f>SUMIF(Takings!$B:$B,'2007'!$B51,Takings!I:I)</f>
        <v>42.27</v>
      </c>
      <c r="J51" s="130">
        <f>SUMIF(Takings!$B:$B,'2007'!$B51,Takings!J:J)</f>
        <v>2</v>
      </c>
      <c r="K51" s="130">
        <f t="shared" ref="K51:K56" si="29">IFERROR(SUM(G51,J51),0)</f>
        <v>48</v>
      </c>
      <c r="L51" s="129">
        <f t="shared" ref="L51:L56" si="30">IFERROR(MEDIAN(I51/J51),0)</f>
        <v>21.135000000000002</v>
      </c>
      <c r="M51" s="128">
        <f t="shared" ref="M51:M56" si="31">IFERROR(SUM(F51,I51)/K51,0)</f>
        <v>14.905625000000001</v>
      </c>
      <c r="N51" s="127" t="str">
        <f>IF(VLOOKUP($B51,Takings!$B:$P,13,0)=0,"",VLOOKUP($B51,Takings!$B:$P,13,0))</f>
        <v/>
      </c>
      <c r="O51" s="126" t="str">
        <f>IF(VLOOKUP($B51,Takings!$B:$P,14,0)=0,"",VLOOKUP($B51,Takings!$B:$P,14,0))</f>
        <v/>
      </c>
      <c r="P51" s="125" t="str">
        <f>IF(VLOOKUP($B51,Takings!$B:$P,15,0)=0,"",VLOOKUP($B51,Takings!$B:$P,15,0))</f>
        <v/>
      </c>
    </row>
    <row r="52" spans="1:16" s="113" customFormat="1" x14ac:dyDescent="0.35">
      <c r="A52" s="133">
        <v>8</v>
      </c>
      <c r="B52" s="132">
        <v>39399</v>
      </c>
      <c r="C52" s="129">
        <f>SUMIF(Takings!$B:$B,'2007'!$B52,Takings!C:C)</f>
        <v>579.65</v>
      </c>
      <c r="D52" s="119">
        <f>SUMIF(Takings!$B:$B,'2007'!$B52,Takings!D:D)</f>
        <v>0</v>
      </c>
      <c r="E52" s="119">
        <f>SUMIF(Takings!$B:$B,'2007'!$B52,Takings!E:E)</f>
        <v>0</v>
      </c>
      <c r="F52" s="128">
        <f>SUMIF(Takings!$B:$B,'2007'!$B52,Takings!F:F)</f>
        <v>508.15</v>
      </c>
      <c r="G52" s="131">
        <f>SUMIF(Takings!$B:$B,'2007'!$B52,Takings!G:G)</f>
        <v>45</v>
      </c>
      <c r="H52" s="128">
        <f t="shared" si="28"/>
        <v>11.292222222222222</v>
      </c>
      <c r="I52" s="129">
        <f>SUMIF(Takings!$B:$B,'2007'!$B52,Takings!I:I)</f>
        <v>71.5</v>
      </c>
      <c r="J52" s="130">
        <f>SUMIF(Takings!$B:$B,'2007'!$B52,Takings!J:J)</f>
        <v>1</v>
      </c>
      <c r="K52" s="130">
        <f t="shared" si="29"/>
        <v>46</v>
      </c>
      <c r="L52" s="129">
        <f t="shared" si="30"/>
        <v>71.5</v>
      </c>
      <c r="M52" s="128">
        <f t="shared" si="31"/>
        <v>12.601086956521739</v>
      </c>
      <c r="N52" s="127" t="str">
        <f>IF(VLOOKUP($B52,Takings!$B:$P,13,0)=0,"",VLOOKUP($B52,Takings!$B:$P,13,0))</f>
        <v/>
      </c>
      <c r="O52" s="126" t="str">
        <f>IF(VLOOKUP($B52,Takings!$B:$P,14,0)=0,"",VLOOKUP($B52,Takings!$B:$P,14,0))</f>
        <v/>
      </c>
      <c r="P52" s="125" t="str">
        <f>IF(VLOOKUP($B52,Takings!$B:$P,15,0)=0,"",VLOOKUP($B52,Takings!$B:$P,15,0))</f>
        <v/>
      </c>
    </row>
    <row r="53" spans="1:16" s="113" customFormat="1" x14ac:dyDescent="0.35">
      <c r="A53" s="133">
        <v>8</v>
      </c>
      <c r="B53" s="132">
        <v>39400</v>
      </c>
      <c r="C53" s="129">
        <f>SUMIF(Takings!$B:$B,'2007'!$B53,Takings!C:C)</f>
        <v>739.31</v>
      </c>
      <c r="D53" s="119">
        <f>SUMIF(Takings!$B:$B,'2007'!$B53,Takings!D:D)</f>
        <v>0</v>
      </c>
      <c r="E53" s="119">
        <f>SUMIF(Takings!$B:$B,'2007'!$B53,Takings!E:E)</f>
        <v>0</v>
      </c>
      <c r="F53" s="128">
        <f>SUMIF(Takings!$B:$B,'2007'!$B53,Takings!F:F)</f>
        <v>652.6</v>
      </c>
      <c r="G53" s="131">
        <f>SUMIF(Takings!$B:$B,'2007'!$B53,Takings!G:G)</f>
        <v>42</v>
      </c>
      <c r="H53" s="128">
        <f t="shared" si="28"/>
        <v>15.538095238095238</v>
      </c>
      <c r="I53" s="129">
        <f>SUMIF(Takings!$B:$B,'2007'!$B53,Takings!I:I)</f>
        <v>86.71</v>
      </c>
      <c r="J53" s="130">
        <f>SUMIF(Takings!$B:$B,'2007'!$B53,Takings!J:J)</f>
        <v>5</v>
      </c>
      <c r="K53" s="130">
        <f t="shared" si="29"/>
        <v>47</v>
      </c>
      <c r="L53" s="129">
        <f t="shared" si="30"/>
        <v>17.341999999999999</v>
      </c>
      <c r="M53" s="128">
        <f t="shared" si="31"/>
        <v>15.73</v>
      </c>
      <c r="N53" s="127" t="str">
        <f>IF(VLOOKUP($B53,Takings!$B:$P,13,0)=0,"",VLOOKUP($B53,Takings!$B:$P,13,0))</f>
        <v/>
      </c>
      <c r="O53" s="126" t="str">
        <f>IF(VLOOKUP($B53,Takings!$B:$P,14,0)=0,"",VLOOKUP($B53,Takings!$B:$P,14,0))</f>
        <v/>
      </c>
      <c r="P53" s="125" t="str">
        <f>IF(VLOOKUP($B53,Takings!$B:$P,15,0)=0,"",VLOOKUP($B53,Takings!$B:$P,15,0))</f>
        <v/>
      </c>
    </row>
    <row r="54" spans="1:16" s="113" customFormat="1" x14ac:dyDescent="0.35">
      <c r="A54" s="133">
        <v>8</v>
      </c>
      <c r="B54" s="132">
        <v>39401</v>
      </c>
      <c r="C54" s="129">
        <f>SUMIF(Takings!$B:$B,'2007'!$B54,Takings!C:C)</f>
        <v>1313.74</v>
      </c>
      <c r="D54" s="119">
        <f>SUMIF(Takings!$B:$B,'2007'!$B54,Takings!D:D)</f>
        <v>0</v>
      </c>
      <c r="E54" s="119">
        <f>SUMIF(Takings!$B:$B,'2007'!$B54,Takings!E:E)</f>
        <v>0</v>
      </c>
      <c r="F54" s="128">
        <f>SUMIF(Takings!$B:$B,'2007'!$B54,Takings!F:F)</f>
        <v>1001.5</v>
      </c>
      <c r="G54" s="131">
        <f>SUMIF(Takings!$B:$B,'2007'!$B54,Takings!G:G)</f>
        <v>50</v>
      </c>
      <c r="H54" s="128">
        <f t="shared" si="28"/>
        <v>20.03</v>
      </c>
      <c r="I54" s="129">
        <f>SUMIF(Takings!$B:$B,'2007'!$B54,Takings!I:I)</f>
        <v>312.24</v>
      </c>
      <c r="J54" s="130">
        <f>SUMIF(Takings!$B:$B,'2007'!$B54,Takings!J:J)</f>
        <v>6</v>
      </c>
      <c r="K54" s="130">
        <f t="shared" si="29"/>
        <v>56</v>
      </c>
      <c r="L54" s="129">
        <f t="shared" si="30"/>
        <v>52.04</v>
      </c>
      <c r="M54" s="128">
        <f t="shared" si="31"/>
        <v>23.459642857142857</v>
      </c>
      <c r="N54" s="127" t="str">
        <f>IF(VLOOKUP($B54,Takings!$B:$P,13,0)=0,"",VLOOKUP($B54,Takings!$B:$P,13,0))</f>
        <v/>
      </c>
      <c r="O54" s="126" t="str">
        <f>IF(VLOOKUP($B54,Takings!$B:$P,14,0)=0,"",VLOOKUP($B54,Takings!$B:$P,14,0))</f>
        <v/>
      </c>
      <c r="P54" s="125" t="str">
        <f>IF(VLOOKUP($B54,Takings!$B:$P,15,0)=0,"",VLOOKUP($B54,Takings!$B:$P,15,0))</f>
        <v/>
      </c>
    </row>
    <row r="55" spans="1:16" s="113" customFormat="1" x14ac:dyDescent="0.35">
      <c r="A55" s="133">
        <v>8</v>
      </c>
      <c r="B55" s="132">
        <v>39402</v>
      </c>
      <c r="C55" s="129">
        <f>SUMIF(Takings!$B:$B,'2007'!$B55,Takings!C:C)</f>
        <v>884.96</v>
      </c>
      <c r="D55" s="119">
        <f>SUMIF(Takings!$B:$B,'2007'!$B55,Takings!D:D)</f>
        <v>0</v>
      </c>
      <c r="E55" s="119">
        <f>SUMIF(Takings!$B:$B,'2007'!$B55,Takings!E:E)</f>
        <v>0</v>
      </c>
      <c r="F55" s="128">
        <f>SUMIF(Takings!$B:$B,'2007'!$B55,Takings!F:F)</f>
        <v>530.25</v>
      </c>
      <c r="G55" s="131">
        <f>SUMIF(Takings!$B:$B,'2007'!$B55,Takings!G:G)</f>
        <v>37</v>
      </c>
      <c r="H55" s="128">
        <f t="shared" si="28"/>
        <v>14.331081081081081</v>
      </c>
      <c r="I55" s="129">
        <f>SUMIF(Takings!$B:$B,'2007'!$B55,Takings!I:I)</f>
        <v>354.71</v>
      </c>
      <c r="J55" s="130">
        <f>SUMIF(Takings!$B:$B,'2007'!$B55,Takings!J:J)</f>
        <v>6</v>
      </c>
      <c r="K55" s="130">
        <f t="shared" si="29"/>
        <v>43</v>
      </c>
      <c r="L55" s="129">
        <f t="shared" si="30"/>
        <v>59.118333333333332</v>
      </c>
      <c r="M55" s="128">
        <f t="shared" si="31"/>
        <v>20.580465116279072</v>
      </c>
      <c r="N55" s="127" t="str">
        <f>IF(VLOOKUP($B55,Takings!$B:$P,13,0)=0,"",VLOOKUP($B55,Takings!$B:$P,13,0))</f>
        <v/>
      </c>
      <c r="O55" s="126" t="str">
        <f>IF(VLOOKUP($B55,Takings!$B:$P,14,0)=0,"",VLOOKUP($B55,Takings!$B:$P,14,0))</f>
        <v/>
      </c>
      <c r="P55" s="125" t="str">
        <f>IF(VLOOKUP($B55,Takings!$B:$P,15,0)=0,"",VLOOKUP($B55,Takings!$B:$P,15,0))</f>
        <v/>
      </c>
    </row>
    <row r="56" spans="1:16" s="113" customFormat="1" x14ac:dyDescent="0.35">
      <c r="A56" s="133">
        <v>8</v>
      </c>
      <c r="B56" s="132">
        <v>39403</v>
      </c>
      <c r="C56" s="129">
        <f>SUMIF(Takings!$B:$B,'2007'!$B56,Takings!C:C)</f>
        <v>745.56</v>
      </c>
      <c r="D56" s="119">
        <f>SUMIF(Takings!$B:$B,'2007'!$B56,Takings!D:D)</f>
        <v>0</v>
      </c>
      <c r="E56" s="119">
        <f>SUMIF(Takings!$B:$B,'2007'!$B56,Takings!E:E)</f>
        <v>0</v>
      </c>
      <c r="F56" s="128">
        <f>SUMIF(Takings!$B:$B,'2007'!$B56,Takings!F:F)</f>
        <v>540.4</v>
      </c>
      <c r="G56" s="131">
        <f>SUMIF(Takings!$B:$B,'2007'!$B56,Takings!G:G)</f>
        <v>31</v>
      </c>
      <c r="H56" s="128">
        <f t="shared" si="28"/>
        <v>17.432258064516127</v>
      </c>
      <c r="I56" s="129">
        <f>SUMIF(Takings!$B:$B,'2007'!$B56,Takings!I:I)</f>
        <v>205.16</v>
      </c>
      <c r="J56" s="130">
        <f>SUMIF(Takings!$B:$B,'2007'!$B56,Takings!J:J)</f>
        <v>9</v>
      </c>
      <c r="K56" s="130">
        <f t="shared" si="29"/>
        <v>40</v>
      </c>
      <c r="L56" s="129">
        <f t="shared" si="30"/>
        <v>22.795555555555556</v>
      </c>
      <c r="M56" s="128">
        <f t="shared" si="31"/>
        <v>18.638999999999999</v>
      </c>
      <c r="N56" s="127" t="str">
        <f>IF(VLOOKUP($B56,Takings!$B:$P,13,0)=0,"",VLOOKUP($B56,Takings!$B:$P,13,0))</f>
        <v/>
      </c>
      <c r="O56" s="126" t="str">
        <f>IF(VLOOKUP($B56,Takings!$B:$P,14,0)=0,"",VLOOKUP($B56,Takings!$B:$P,14,0))</f>
        <v/>
      </c>
      <c r="P56" s="125" t="str">
        <f>IF(VLOOKUP($B56,Takings!$B:$P,15,0)=0,"",VLOOKUP($B56,Takings!$B:$P,15,0))</f>
        <v/>
      </c>
    </row>
    <row r="57" spans="1:16" s="113" customFormat="1" x14ac:dyDescent="0.35">
      <c r="A57" s="124"/>
      <c r="B57" s="123">
        <v>39404</v>
      </c>
      <c r="C57" s="119">
        <f>SUM(C51:C56)</f>
        <v>4978.6900000000005</v>
      </c>
      <c r="D57" s="119">
        <f>VLOOKUP($B57,Takings!$B:$P,3,0)</f>
        <v>1393.57</v>
      </c>
      <c r="E57" s="122">
        <f>SUM(C57:D57)</f>
        <v>6372.26</v>
      </c>
      <c r="F57" s="118"/>
      <c r="G57" s="121">
        <f>SUM(G51:G56)</f>
        <v>251</v>
      </c>
      <c r="H57" s="118">
        <f>AVERAGE(H51:H56)</f>
        <v>15.543073202435053</v>
      </c>
      <c r="I57" s="119">
        <f>SUM(I51:I56)</f>
        <v>1072.5900000000001</v>
      </c>
      <c r="J57" s="120">
        <f>SUM(J51:J56)</f>
        <v>29</v>
      </c>
      <c r="K57" s="120">
        <f>SUM(G57,J57)</f>
        <v>280</v>
      </c>
      <c r="L57" s="119">
        <f>AVERAGE(L51:L56)</f>
        <v>40.65514814814815</v>
      </c>
      <c r="M57" s="118">
        <f>AVERAGE(M51:M56)</f>
        <v>17.652636654990612</v>
      </c>
      <c r="N57" s="117">
        <f>IF(VLOOKUP($B57,Takings!$B:$P,13,0)=0,"",VLOOKUP($B57,Takings!$B:$P,13,0))</f>
        <v>280</v>
      </c>
      <c r="O57" s="116" t="str">
        <f>IF(VLOOKUP($B57,Takings!$B:$P,14,0)=0,"",VLOOKUP($B57,Takings!$B:$P,14,0))</f>
        <v/>
      </c>
      <c r="P57" s="115" t="str">
        <f>IF(VLOOKUP($B57,Takings!$B:$P,15,0)=0,"",VLOOKUP($B57,Takings!$B:$P,15,0))</f>
        <v/>
      </c>
    </row>
    <row r="58" spans="1:16" s="113" customFormat="1" x14ac:dyDescent="0.35">
      <c r="A58" s="133">
        <v>9</v>
      </c>
      <c r="B58" s="132">
        <v>39405</v>
      </c>
      <c r="C58" s="129">
        <f>SUMIF(Takings!$B:$B,'2007'!$B58,Takings!C:C)</f>
        <v>647.28</v>
      </c>
      <c r="D58" s="119">
        <f>SUMIF(Takings!$B:$B,'2007'!$B58,Takings!D:D)</f>
        <v>0</v>
      </c>
      <c r="E58" s="119">
        <f>SUMIF(Takings!$B:$B,'2007'!$B58,Takings!E:E)</f>
        <v>0</v>
      </c>
      <c r="F58" s="128">
        <f>SUMIF(Takings!$B:$B,'2007'!$B58,Takings!F:F)</f>
        <v>552.4</v>
      </c>
      <c r="G58" s="131">
        <f>SUMIF(Takings!$B:$B,'2007'!$B58,Takings!G:G)</f>
        <v>39</v>
      </c>
      <c r="H58" s="128">
        <f t="shared" ref="H58:H63" si="32">IFERROR(F58/G58,0)</f>
        <v>14.164102564102564</v>
      </c>
      <c r="I58" s="129">
        <f>SUMIF(Takings!$B:$B,'2007'!$B58,Takings!I:I)</f>
        <v>94.88</v>
      </c>
      <c r="J58" s="130">
        <f>SUMIF(Takings!$B:$B,'2007'!$B58,Takings!J:J)</f>
        <v>3</v>
      </c>
      <c r="K58" s="130">
        <f t="shared" ref="K58:K63" si="33">IFERROR(SUM(G58,J58),0)</f>
        <v>42</v>
      </c>
      <c r="L58" s="129">
        <f t="shared" ref="L58:L63" si="34">IFERROR(MEDIAN(I58/J58),0)</f>
        <v>31.626666666666665</v>
      </c>
      <c r="M58" s="128">
        <f t="shared" ref="M58:M63" si="35">IFERROR(SUM(F58,I58)/K58,0)</f>
        <v>15.411428571428571</v>
      </c>
      <c r="N58" s="127" t="str">
        <f>IF(VLOOKUP($B58,Takings!$B:$P,13,0)=0,"",VLOOKUP($B58,Takings!$B:$P,13,0))</f>
        <v/>
      </c>
      <c r="O58" s="126">
        <f>IF(VLOOKUP($B58,Takings!$B:$P,14,0)=0,"",VLOOKUP($B58,Takings!$B:$P,14,0))</f>
        <v>-2.1</v>
      </c>
      <c r="P58" s="125" t="str">
        <f>IF(VLOOKUP($B58,Takings!$B:$P,15,0)=0,"",VLOOKUP($B58,Takings!$B:$P,15,0))</f>
        <v/>
      </c>
    </row>
    <row r="59" spans="1:16" s="113" customFormat="1" x14ac:dyDescent="0.35">
      <c r="A59" s="133">
        <v>9</v>
      </c>
      <c r="B59" s="132">
        <v>39406</v>
      </c>
      <c r="C59" s="129">
        <f>SUMIF(Takings!$B:$B,'2007'!$B59,Takings!C:C)</f>
        <v>556.84</v>
      </c>
      <c r="D59" s="119">
        <f>SUMIF(Takings!$B:$B,'2007'!$B59,Takings!D:D)</f>
        <v>0</v>
      </c>
      <c r="E59" s="119">
        <f>SUMIF(Takings!$B:$B,'2007'!$B59,Takings!E:E)</f>
        <v>0</v>
      </c>
      <c r="F59" s="128">
        <f>SUMIF(Takings!$B:$B,'2007'!$B59,Takings!F:F)</f>
        <v>481.95</v>
      </c>
      <c r="G59" s="131">
        <f>SUMIF(Takings!$B:$B,'2007'!$B59,Takings!G:G)</f>
        <v>38</v>
      </c>
      <c r="H59" s="128">
        <f t="shared" si="32"/>
        <v>12.682894736842105</v>
      </c>
      <c r="I59" s="129">
        <f>SUMIF(Takings!$B:$B,'2007'!$B59,Takings!I:I)</f>
        <v>74.89</v>
      </c>
      <c r="J59" s="130">
        <f>SUMIF(Takings!$B:$B,'2007'!$B59,Takings!J:J)</f>
        <v>3</v>
      </c>
      <c r="K59" s="130">
        <f t="shared" si="33"/>
        <v>41</v>
      </c>
      <c r="L59" s="129">
        <f t="shared" si="34"/>
        <v>24.963333333333335</v>
      </c>
      <c r="M59" s="128">
        <f t="shared" si="35"/>
        <v>13.581463414634147</v>
      </c>
      <c r="N59" s="127" t="str">
        <f>IF(VLOOKUP($B59,Takings!$B:$P,13,0)=0,"",VLOOKUP($B59,Takings!$B:$P,13,0))</f>
        <v/>
      </c>
      <c r="O59" s="126">
        <f>IF(VLOOKUP($B59,Takings!$B:$P,14,0)=0,"",VLOOKUP($B59,Takings!$B:$P,14,0))</f>
        <v>-15.9</v>
      </c>
      <c r="P59" s="125" t="str">
        <f>IF(VLOOKUP($B59,Takings!$B:$P,15,0)=0,"",VLOOKUP($B59,Takings!$B:$P,15,0))</f>
        <v/>
      </c>
    </row>
    <row r="60" spans="1:16" s="113" customFormat="1" ht="18" x14ac:dyDescent="0.35">
      <c r="A60" s="133">
        <v>9</v>
      </c>
      <c r="B60" s="132">
        <v>39407</v>
      </c>
      <c r="C60" s="129">
        <f>SUMIF(Takings!$B:$B,'2007'!$B60,Takings!C:C)</f>
        <v>552.45000000000005</v>
      </c>
      <c r="D60" s="119">
        <f>SUMIF(Takings!$B:$B,'2007'!$B60,Takings!D:D)</f>
        <v>0</v>
      </c>
      <c r="E60" s="119">
        <f>SUMIF(Takings!$B:$B,'2007'!$B60,Takings!E:E)</f>
        <v>0</v>
      </c>
      <c r="F60" s="128">
        <f>SUMIF(Takings!$B:$B,'2007'!$B60,Takings!F:F)</f>
        <v>532.45000000000005</v>
      </c>
      <c r="G60" s="131">
        <f>SUMIF(Takings!$B:$B,'2007'!$B60,Takings!G:G)</f>
        <v>25</v>
      </c>
      <c r="H60" s="128">
        <f t="shared" si="32"/>
        <v>21.298000000000002</v>
      </c>
      <c r="I60" s="129">
        <f>SUMIF(Takings!$B:$B,'2007'!$B60,Takings!I:I)</f>
        <v>20</v>
      </c>
      <c r="J60" s="130">
        <f>SUMIF(Takings!$B:$B,'2007'!$B60,Takings!J:J)</f>
        <v>1</v>
      </c>
      <c r="K60" s="130">
        <f t="shared" si="33"/>
        <v>26</v>
      </c>
      <c r="L60" s="129">
        <f t="shared" si="34"/>
        <v>20</v>
      </c>
      <c r="M60" s="128">
        <f t="shared" si="35"/>
        <v>21.248076923076926</v>
      </c>
      <c r="N60" s="127" t="str">
        <f>IF(VLOOKUP($B60,Takings!$B:$P,13,0)=0,"",VLOOKUP($B60,Takings!$B:$P,13,0))</f>
        <v>$255.11 of this was the bakery</v>
      </c>
      <c r="O60" s="126" t="str">
        <f>IF(VLOOKUP($B60,Takings!$B:$P,14,0)=0,"",VLOOKUP($B60,Takings!$B:$P,14,0))</f>
        <v/>
      </c>
      <c r="P60" s="125" t="str">
        <f>IF(VLOOKUP($B60,Takings!$B:$P,15,0)=0,"",VLOOKUP($B60,Takings!$B:$P,15,0))</f>
        <v/>
      </c>
    </row>
    <row r="61" spans="1:16" s="113" customFormat="1" x14ac:dyDescent="0.35">
      <c r="A61" s="133">
        <v>9</v>
      </c>
      <c r="B61" s="132">
        <v>39408</v>
      </c>
      <c r="C61" s="129">
        <f>SUMIF(Takings!$B:$B,'2007'!$B61,Takings!C:C)</f>
        <v>667.77</v>
      </c>
      <c r="D61" s="119">
        <f>SUMIF(Takings!$B:$B,'2007'!$B61,Takings!D:D)</f>
        <v>0</v>
      </c>
      <c r="E61" s="119">
        <f>SUMIF(Takings!$B:$B,'2007'!$B61,Takings!E:E)</f>
        <v>0</v>
      </c>
      <c r="F61" s="128">
        <f>SUMIF(Takings!$B:$B,'2007'!$B61,Takings!F:F)</f>
        <v>572.45000000000005</v>
      </c>
      <c r="G61" s="131">
        <f>SUMIF(Takings!$B:$B,'2007'!$B61,Takings!G:G)</f>
        <v>45</v>
      </c>
      <c r="H61" s="128">
        <f t="shared" si="32"/>
        <v>12.721111111111112</v>
      </c>
      <c r="I61" s="129">
        <f>SUMIF(Takings!$B:$B,'2007'!$B61,Takings!I:I)</f>
        <v>95.32</v>
      </c>
      <c r="J61" s="130">
        <f>SUMIF(Takings!$B:$B,'2007'!$B61,Takings!J:J)</f>
        <v>5</v>
      </c>
      <c r="K61" s="130">
        <f t="shared" si="33"/>
        <v>50</v>
      </c>
      <c r="L61" s="129">
        <f t="shared" si="34"/>
        <v>19.064</v>
      </c>
      <c r="M61" s="128">
        <f t="shared" si="35"/>
        <v>13.355399999999999</v>
      </c>
      <c r="N61" s="127" t="str">
        <f>IF(VLOOKUP($B61,Takings!$B:$P,13,0)=0,"",VLOOKUP($B61,Takings!$B:$P,13,0))</f>
        <v/>
      </c>
      <c r="O61" s="126">
        <f>IF(VLOOKUP($B61,Takings!$B:$P,14,0)=0,"",VLOOKUP($B61,Takings!$B:$P,14,0))</f>
        <v>-5.6</v>
      </c>
      <c r="P61" s="125" t="str">
        <f>IF(VLOOKUP($B61,Takings!$B:$P,15,0)=0,"",VLOOKUP($B61,Takings!$B:$P,15,0))</f>
        <v/>
      </c>
    </row>
    <row r="62" spans="1:16" s="113" customFormat="1" ht="45" x14ac:dyDescent="0.35">
      <c r="A62" s="133">
        <v>9</v>
      </c>
      <c r="B62" s="132">
        <v>39409</v>
      </c>
      <c r="C62" s="129">
        <f>SUMIF(Takings!$B:$B,'2007'!$B62,Takings!C:C)</f>
        <v>732.17</v>
      </c>
      <c r="D62" s="119">
        <f>SUMIF(Takings!$B:$B,'2007'!$B62,Takings!D:D)</f>
        <v>0</v>
      </c>
      <c r="E62" s="119">
        <f>SUMIF(Takings!$B:$B,'2007'!$B62,Takings!E:E)</f>
        <v>0</v>
      </c>
      <c r="F62" s="128">
        <f>SUMIF(Takings!$B:$B,'2007'!$B62,Takings!F:F)</f>
        <v>702.25</v>
      </c>
      <c r="G62" s="131">
        <f>SUMIF(Takings!$B:$B,'2007'!$B62,Takings!G:G)</f>
        <v>42</v>
      </c>
      <c r="H62" s="128">
        <f t="shared" si="32"/>
        <v>16.720238095238095</v>
      </c>
      <c r="I62" s="129">
        <f>SUMIF(Takings!$B:$B,'2007'!$B62,Takings!I:I)</f>
        <v>29.92</v>
      </c>
      <c r="J62" s="130">
        <f>SUMIF(Takings!$B:$B,'2007'!$B62,Takings!J:J)</f>
        <v>1</v>
      </c>
      <c r="K62" s="130">
        <f t="shared" si="33"/>
        <v>43</v>
      </c>
      <c r="L62" s="129">
        <f t="shared" si="34"/>
        <v>29.92</v>
      </c>
      <c r="M62" s="128">
        <f t="shared" si="35"/>
        <v>17.027209302325581</v>
      </c>
      <c r="N62" s="127" t="str">
        <f>IF(VLOOKUP($B62,Takings!$B:$P,13,0)=0,"",VLOOKUP($B62,Takings!$B:$P,13,0))</f>
        <v>$1357.35 cheque from Laidley Hotel not included in days total</v>
      </c>
      <c r="O62" s="126">
        <f>IF(VLOOKUP($B62,Takings!$B:$P,14,0)=0,"",VLOOKUP($B62,Takings!$B:$P,14,0))</f>
        <v>2.1</v>
      </c>
      <c r="P62" s="125" t="str">
        <f>IF(VLOOKUP($B62,Takings!$B:$P,15,0)=0,"",VLOOKUP($B62,Takings!$B:$P,15,0))</f>
        <v/>
      </c>
    </row>
    <row r="63" spans="1:16" s="113" customFormat="1" ht="36" x14ac:dyDescent="0.35">
      <c r="A63" s="133">
        <v>9</v>
      </c>
      <c r="B63" s="132">
        <v>39410</v>
      </c>
      <c r="C63" s="129">
        <f>SUMIF(Takings!$B:$B,'2007'!$B63,Takings!C:C)</f>
        <v>1016.35</v>
      </c>
      <c r="D63" s="119">
        <f>SUMIF(Takings!$B:$B,'2007'!$B63,Takings!D:D)</f>
        <v>0</v>
      </c>
      <c r="E63" s="119">
        <f>SUMIF(Takings!$B:$B,'2007'!$B63,Takings!E:E)</f>
        <v>0</v>
      </c>
      <c r="F63" s="128">
        <f>SUMIF(Takings!$B:$B,'2007'!$B63,Takings!F:F)</f>
        <v>535.75</v>
      </c>
      <c r="G63" s="131">
        <f>SUMIF(Takings!$B:$B,'2007'!$B63,Takings!G:G)</f>
        <v>30</v>
      </c>
      <c r="H63" s="128">
        <f t="shared" si="32"/>
        <v>17.858333333333334</v>
      </c>
      <c r="I63" s="129">
        <f>SUMIF(Takings!$B:$B,'2007'!$B63,Takings!I:I)</f>
        <v>480.6</v>
      </c>
      <c r="J63" s="130">
        <f>SUMIF(Takings!$B:$B,'2007'!$B63,Takings!J:J)</f>
        <v>8</v>
      </c>
      <c r="K63" s="130">
        <f t="shared" si="33"/>
        <v>38</v>
      </c>
      <c r="L63" s="129">
        <f t="shared" si="34"/>
        <v>60.075000000000003</v>
      </c>
      <c r="M63" s="128">
        <f t="shared" si="35"/>
        <v>26.746052631578948</v>
      </c>
      <c r="N63" s="127" t="str">
        <f>IF(VLOOKUP($B63,Takings!$B:$P,13,0)=0,"",VLOOKUP($B63,Takings!$B:$P,13,0))</f>
        <v>$143 payment by Mulgowie Hotel included in takings</v>
      </c>
      <c r="O63" s="126" t="str">
        <f>IF(VLOOKUP($B63,Takings!$B:$P,14,0)=0,"",VLOOKUP($B63,Takings!$B:$P,14,0))</f>
        <v/>
      </c>
      <c r="P63" s="125" t="str">
        <f>IF(VLOOKUP($B63,Takings!$B:$P,15,0)=0,"",VLOOKUP($B63,Takings!$B:$P,15,0))</f>
        <v/>
      </c>
    </row>
    <row r="64" spans="1:16" s="113" customFormat="1" x14ac:dyDescent="0.35">
      <c r="A64" s="124"/>
      <c r="B64" s="123">
        <v>39411</v>
      </c>
      <c r="C64" s="119">
        <f>SUM(C58:C63)</f>
        <v>4172.8600000000006</v>
      </c>
      <c r="D64" s="119">
        <f>VLOOKUP($B64,Takings!$B:$P,3,0)</f>
        <v>1837.01</v>
      </c>
      <c r="E64" s="122">
        <f>SUM(C64:D64)</f>
        <v>6009.8700000000008</v>
      </c>
      <c r="F64" s="118"/>
      <c r="G64" s="121">
        <f>SUM(G58:G63)</f>
        <v>219</v>
      </c>
      <c r="H64" s="118">
        <f>AVERAGE(H58:H63)</f>
        <v>15.907446640104537</v>
      </c>
      <c r="I64" s="119">
        <f>SUM(I58:I63)</f>
        <v>795.61</v>
      </c>
      <c r="J64" s="120">
        <f>SUM(J58:J63)</f>
        <v>21</v>
      </c>
      <c r="K64" s="120">
        <f>SUM(G64,J64)</f>
        <v>240</v>
      </c>
      <c r="L64" s="119">
        <f>AVERAGE(L58:L63)</f>
        <v>30.941500000000001</v>
      </c>
      <c r="M64" s="118">
        <f>AVERAGE(M58:M63)</f>
        <v>17.894938473840696</v>
      </c>
      <c r="N64" s="117" t="str">
        <f>IF(VLOOKUP($B64,Takings!$B:$P,13,0)=0,"",VLOOKUP($B64,Takings!$B:$P,13,0))</f>
        <v/>
      </c>
      <c r="O64" s="116" t="str">
        <f>IF(VLOOKUP($B64,Takings!$B:$P,14,0)=0,"",VLOOKUP($B64,Takings!$B:$P,14,0))</f>
        <v/>
      </c>
      <c r="P64" s="115" t="str">
        <f>IF(VLOOKUP($B64,Takings!$B:$P,15,0)=0,"",VLOOKUP($B64,Takings!$B:$P,15,0))</f>
        <v/>
      </c>
    </row>
    <row r="65" spans="1:16" s="113" customFormat="1" x14ac:dyDescent="0.35">
      <c r="A65" s="133">
        <v>10</v>
      </c>
      <c r="B65" s="132">
        <v>39412</v>
      </c>
      <c r="C65" s="129">
        <f>SUMIF(Takings!$B:$B,'2007'!$B65,Takings!C:C)</f>
        <v>866.29</v>
      </c>
      <c r="D65" s="119">
        <f>SUMIF(Takings!$B:$B,'2007'!$B65,Takings!D:D)</f>
        <v>0</v>
      </c>
      <c r="E65" s="119">
        <f>SUMIF(Takings!$B:$B,'2007'!$B65,Takings!E:E)</f>
        <v>0</v>
      </c>
      <c r="F65" s="128">
        <f>SUMIF(Takings!$B:$B,'2007'!$B65,Takings!F:F)</f>
        <v>394.2</v>
      </c>
      <c r="G65" s="131">
        <f>SUMIF(Takings!$B:$B,'2007'!$B65,Takings!G:G)</f>
        <v>42</v>
      </c>
      <c r="H65" s="128">
        <f t="shared" ref="H65:H70" si="36">IFERROR(F65/G65,0)</f>
        <v>9.3857142857142861</v>
      </c>
      <c r="I65" s="129">
        <f>SUMIF(Takings!$B:$B,'2007'!$B65,Takings!I:I)</f>
        <v>472.09</v>
      </c>
      <c r="J65" s="130">
        <f>SUMIF(Takings!$B:$B,'2007'!$B65,Takings!J:J)</f>
        <v>5</v>
      </c>
      <c r="K65" s="130">
        <f t="shared" ref="K65:K70" si="37">IFERROR(SUM(G65,J65),0)</f>
        <v>47</v>
      </c>
      <c r="L65" s="129">
        <f t="shared" ref="L65:L70" si="38">IFERROR(MEDIAN(I65/J65),0)</f>
        <v>94.417999999999992</v>
      </c>
      <c r="M65" s="128">
        <f t="shared" ref="M65:M70" si="39">IFERROR(SUM(F65,I65)/K65,0)</f>
        <v>18.431702127659573</v>
      </c>
      <c r="N65" s="127" t="str">
        <f>IF(VLOOKUP($B65,Takings!$B:$P,13,0)=0,"",VLOOKUP($B65,Takings!$B:$P,13,0))</f>
        <v>Bakery $349.94</v>
      </c>
      <c r="O65" s="126" t="str">
        <f>IF(VLOOKUP($B65,Takings!$B:$P,14,0)=0,"",VLOOKUP($B65,Takings!$B:$P,14,0))</f>
        <v>Till playing up</v>
      </c>
      <c r="P65" s="125" t="str">
        <f>IF(VLOOKUP($B65,Takings!$B:$P,15,0)=0,"",VLOOKUP($B65,Takings!$B:$P,15,0))</f>
        <v/>
      </c>
    </row>
    <row r="66" spans="1:16" s="113" customFormat="1" x14ac:dyDescent="0.35">
      <c r="A66" s="133">
        <v>10</v>
      </c>
      <c r="B66" s="132">
        <v>39413</v>
      </c>
      <c r="C66" s="129">
        <f>SUMIF(Takings!$B:$B,'2007'!$B66,Takings!C:C)</f>
        <v>285.55</v>
      </c>
      <c r="D66" s="119">
        <f>SUMIF(Takings!$B:$B,'2007'!$B66,Takings!D:D)</f>
        <v>0</v>
      </c>
      <c r="E66" s="119">
        <f>SUMIF(Takings!$B:$B,'2007'!$B66,Takings!E:E)</f>
        <v>0</v>
      </c>
      <c r="F66" s="128">
        <f>SUMIF(Takings!$B:$B,'2007'!$B66,Takings!F:F)</f>
        <v>265.55</v>
      </c>
      <c r="G66" s="131">
        <f>SUMIF(Takings!$B:$B,'2007'!$B66,Takings!G:G)</f>
        <v>31</v>
      </c>
      <c r="H66" s="128">
        <f t="shared" si="36"/>
        <v>8.5661290322580648</v>
      </c>
      <c r="I66" s="129">
        <f>SUMIF(Takings!$B:$B,'2007'!$B66,Takings!I:I)</f>
        <v>20</v>
      </c>
      <c r="J66" s="130">
        <f>SUMIF(Takings!$B:$B,'2007'!$B66,Takings!J:J)</f>
        <v>1</v>
      </c>
      <c r="K66" s="130">
        <f t="shared" si="37"/>
        <v>32</v>
      </c>
      <c r="L66" s="129">
        <f t="shared" si="38"/>
        <v>20</v>
      </c>
      <c r="M66" s="128">
        <f t="shared" si="39"/>
        <v>8.9234375000000004</v>
      </c>
      <c r="N66" s="127" t="str">
        <f>IF(VLOOKUP($B66,Takings!$B:$P,13,0)=0,"",VLOOKUP($B66,Takings!$B:$P,13,0))</f>
        <v/>
      </c>
      <c r="O66" s="126" t="str">
        <f>IF(VLOOKUP($B66,Takings!$B:$P,14,0)=0,"",VLOOKUP($B66,Takings!$B:$P,14,0))</f>
        <v>Till playing up</v>
      </c>
      <c r="P66" s="125" t="str">
        <f>IF(VLOOKUP($B66,Takings!$B:$P,15,0)=0,"",VLOOKUP($B66,Takings!$B:$P,15,0))</f>
        <v/>
      </c>
    </row>
    <row r="67" spans="1:16" s="113" customFormat="1" x14ac:dyDescent="0.35">
      <c r="A67" s="133">
        <v>10</v>
      </c>
      <c r="B67" s="132">
        <v>39414</v>
      </c>
      <c r="C67" s="129">
        <f>SUMIF(Takings!$B:$B,'2007'!$B67,Takings!C:C)</f>
        <v>901.71</v>
      </c>
      <c r="D67" s="119">
        <f>SUMIF(Takings!$B:$B,'2007'!$B67,Takings!D:D)</f>
        <v>0</v>
      </c>
      <c r="E67" s="119">
        <f>SUMIF(Takings!$B:$B,'2007'!$B67,Takings!E:E)</f>
        <v>0</v>
      </c>
      <c r="F67" s="128">
        <f>SUMIF(Takings!$B:$B,'2007'!$B67,Takings!F:F)</f>
        <v>416.6</v>
      </c>
      <c r="G67" s="131">
        <f>SUMIF(Takings!$B:$B,'2007'!$B67,Takings!G:G)</f>
        <v>38</v>
      </c>
      <c r="H67" s="128">
        <f t="shared" si="36"/>
        <v>10.963157894736844</v>
      </c>
      <c r="I67" s="129">
        <f>SUMIF(Takings!$B:$B,'2007'!$B67,Takings!I:I)</f>
        <v>485.11</v>
      </c>
      <c r="J67" s="130">
        <f>SUMIF(Takings!$B:$B,'2007'!$B67,Takings!J:J)</f>
        <v>0</v>
      </c>
      <c r="K67" s="130">
        <f t="shared" si="37"/>
        <v>38</v>
      </c>
      <c r="L67" s="129">
        <f t="shared" si="38"/>
        <v>0</v>
      </c>
      <c r="M67" s="128">
        <f t="shared" si="39"/>
        <v>23.729210526315789</v>
      </c>
      <c r="N67" s="127" t="str">
        <f>IF(VLOOKUP($B67,Takings!$B:$P,13,0)=0,"",VLOOKUP($B67,Takings!$B:$P,13,0))</f>
        <v/>
      </c>
      <c r="O67" s="126" t="str">
        <f>IF(VLOOKUP($B67,Takings!$B:$P,14,0)=0,"",VLOOKUP($B67,Takings!$B:$P,14,0))</f>
        <v>Till playing up</v>
      </c>
      <c r="P67" s="125" t="str">
        <f>IF(VLOOKUP($B67,Takings!$B:$P,15,0)=0,"",VLOOKUP($B67,Takings!$B:$P,15,0))</f>
        <v/>
      </c>
    </row>
    <row r="68" spans="1:16" s="113" customFormat="1" x14ac:dyDescent="0.35">
      <c r="A68" s="133">
        <v>10</v>
      </c>
      <c r="B68" s="132">
        <v>39415</v>
      </c>
      <c r="C68" s="129">
        <f>SUMIF(Takings!$B:$B,'2007'!$B68,Takings!C:C)</f>
        <v>1388.5</v>
      </c>
      <c r="D68" s="119">
        <f>SUMIF(Takings!$B:$B,'2007'!$B68,Takings!D:D)</f>
        <v>0</v>
      </c>
      <c r="E68" s="119">
        <f>SUMIF(Takings!$B:$B,'2007'!$B68,Takings!E:E)</f>
        <v>0</v>
      </c>
      <c r="F68" s="128">
        <f>SUMIF(Takings!$B:$B,'2007'!$B68,Takings!F:F)</f>
        <v>817.05</v>
      </c>
      <c r="G68" s="131">
        <f>SUMIF(Takings!$B:$B,'2007'!$B68,Takings!G:G)</f>
        <v>42</v>
      </c>
      <c r="H68" s="128">
        <f t="shared" si="36"/>
        <v>19.453571428571429</v>
      </c>
      <c r="I68" s="129">
        <f>SUMIF(Takings!$B:$B,'2007'!$B68,Takings!I:I)</f>
        <v>571.45000000000005</v>
      </c>
      <c r="J68" s="130">
        <f>SUMIF(Takings!$B:$B,'2007'!$B68,Takings!J:J)</f>
        <v>0</v>
      </c>
      <c r="K68" s="130">
        <f t="shared" si="37"/>
        <v>42</v>
      </c>
      <c r="L68" s="129">
        <f t="shared" si="38"/>
        <v>0</v>
      </c>
      <c r="M68" s="128">
        <f t="shared" si="39"/>
        <v>33.05952380952381</v>
      </c>
      <c r="N68" s="127" t="str">
        <f>IF(VLOOKUP($B68,Takings!$B:$P,13,0)=0,"",VLOOKUP($B68,Takings!$B:$P,13,0))</f>
        <v/>
      </c>
      <c r="O68" s="126" t="str">
        <f>IF(VLOOKUP($B68,Takings!$B:$P,14,0)=0,"",VLOOKUP($B68,Takings!$B:$P,14,0))</f>
        <v>Till playing up</v>
      </c>
      <c r="P68" s="125" t="str">
        <f>IF(VLOOKUP($B68,Takings!$B:$P,15,0)=0,"",VLOOKUP($B68,Takings!$B:$P,15,0))</f>
        <v/>
      </c>
    </row>
    <row r="69" spans="1:16" s="113" customFormat="1" x14ac:dyDescent="0.35">
      <c r="A69" s="133">
        <v>10</v>
      </c>
      <c r="B69" s="132">
        <v>39416</v>
      </c>
      <c r="C69" s="129">
        <f>SUMIF(Takings!$B:$B,'2007'!$B69,Takings!C:C)</f>
        <v>1649.05</v>
      </c>
      <c r="D69" s="119">
        <f>SUMIF(Takings!$B:$B,'2007'!$B69,Takings!D:D)</f>
        <v>0</v>
      </c>
      <c r="E69" s="119">
        <f>SUMIF(Takings!$B:$B,'2007'!$B69,Takings!E:E)</f>
        <v>0</v>
      </c>
      <c r="F69" s="128">
        <f>SUMIF(Takings!$B:$B,'2007'!$B69,Takings!F:F)</f>
        <v>895.55</v>
      </c>
      <c r="G69" s="131">
        <f>SUMIF(Takings!$B:$B,'2007'!$B69,Takings!G:G)</f>
        <v>43</v>
      </c>
      <c r="H69" s="128">
        <f t="shared" si="36"/>
        <v>20.826744186046511</v>
      </c>
      <c r="I69" s="129">
        <f>SUMIF(Takings!$B:$B,'2007'!$B69,Takings!I:I)</f>
        <v>753.54</v>
      </c>
      <c r="J69" s="130">
        <f>SUMIF(Takings!$B:$B,'2007'!$B69,Takings!J:J)</f>
        <v>8</v>
      </c>
      <c r="K69" s="130">
        <f t="shared" si="37"/>
        <v>51</v>
      </c>
      <c r="L69" s="129">
        <f t="shared" si="38"/>
        <v>94.192499999999995</v>
      </c>
      <c r="M69" s="128">
        <f t="shared" si="39"/>
        <v>32.335098039215687</v>
      </c>
      <c r="N69" s="127" t="str">
        <f>IF(VLOOKUP($B69,Takings!$B:$P,13,0)=0,"",VLOOKUP($B69,Takings!$B:$P,13,0))</f>
        <v/>
      </c>
      <c r="O69" s="126">
        <f>IF(VLOOKUP($B69,Takings!$B:$P,14,0)=0,"",VLOOKUP($B69,Takings!$B:$P,14,0))</f>
        <v>-20.05</v>
      </c>
      <c r="P69" s="125" t="str">
        <f>IF(VLOOKUP($B69,Takings!$B:$P,15,0)=0,"",VLOOKUP($B69,Takings!$B:$P,15,0))</f>
        <v/>
      </c>
    </row>
    <row r="70" spans="1:16" s="113" customFormat="1" x14ac:dyDescent="0.35">
      <c r="A70" s="133">
        <v>10</v>
      </c>
      <c r="B70" s="132">
        <v>39417</v>
      </c>
      <c r="C70" s="129">
        <f>SUMIF(Takings!$B:$B,'2007'!$B70,Takings!C:C)</f>
        <v>591.36</v>
      </c>
      <c r="D70" s="119">
        <f>SUMIF(Takings!$B:$B,'2007'!$B70,Takings!D:D)</f>
        <v>0</v>
      </c>
      <c r="E70" s="119">
        <f>SUMIF(Takings!$B:$B,'2007'!$B70,Takings!E:E)</f>
        <v>0</v>
      </c>
      <c r="F70" s="128">
        <f>SUMIF(Takings!$B:$B,'2007'!$B70,Takings!F:F)</f>
        <v>386.9</v>
      </c>
      <c r="G70" s="131">
        <f>SUMIF(Takings!$B:$B,'2007'!$B70,Takings!G:G)</f>
        <v>27</v>
      </c>
      <c r="H70" s="128">
        <f t="shared" si="36"/>
        <v>14.329629629629629</v>
      </c>
      <c r="I70" s="129">
        <f>SUMIF(Takings!$B:$B,'2007'!$B70,Takings!I:I)</f>
        <v>204.46</v>
      </c>
      <c r="J70" s="130">
        <f>SUMIF(Takings!$B:$B,'2007'!$B70,Takings!J:J)</f>
        <v>7</v>
      </c>
      <c r="K70" s="130">
        <f t="shared" si="37"/>
        <v>34</v>
      </c>
      <c r="L70" s="129">
        <f t="shared" si="38"/>
        <v>29.208571428571428</v>
      </c>
      <c r="M70" s="128">
        <f t="shared" si="39"/>
        <v>17.39294117647059</v>
      </c>
      <c r="N70" s="127" t="str">
        <f>IF(VLOOKUP($B70,Takings!$B:$P,13,0)=0,"",VLOOKUP($B70,Takings!$B:$P,13,0))</f>
        <v/>
      </c>
      <c r="O70" s="126" t="str">
        <f>IF(VLOOKUP($B70,Takings!$B:$P,14,0)=0,"",VLOOKUP($B70,Takings!$B:$P,14,0))</f>
        <v/>
      </c>
      <c r="P70" s="125" t="str">
        <f>IF(VLOOKUP($B70,Takings!$B:$P,15,0)=0,"",VLOOKUP($B70,Takings!$B:$P,15,0))</f>
        <v/>
      </c>
    </row>
    <row r="71" spans="1:16" s="113" customFormat="1" x14ac:dyDescent="0.35">
      <c r="A71" s="124"/>
      <c r="B71" s="123">
        <v>39418</v>
      </c>
      <c r="C71" s="119">
        <f>SUM(C65:C70)</f>
        <v>5682.46</v>
      </c>
      <c r="D71" s="119">
        <f>VLOOKUP($B71,Takings!$B:$P,3,0)</f>
        <v>1681.25</v>
      </c>
      <c r="E71" s="122">
        <f>SUM(C71:D71)</f>
        <v>7363.71</v>
      </c>
      <c r="F71" s="118"/>
      <c r="G71" s="121">
        <f>SUM(G65:G70)</f>
        <v>223</v>
      </c>
      <c r="H71" s="118">
        <f>AVERAGE(H65:H70)</f>
        <v>13.920824409492795</v>
      </c>
      <c r="I71" s="119">
        <f>SUM(I65:I70)</f>
        <v>2506.65</v>
      </c>
      <c r="J71" s="120">
        <f>SUM(J65:J70)</f>
        <v>21</v>
      </c>
      <c r="K71" s="120">
        <f>SUM(G71,J71)</f>
        <v>244</v>
      </c>
      <c r="L71" s="119">
        <f>AVERAGE(L65:L70)</f>
        <v>39.636511904761903</v>
      </c>
      <c r="M71" s="118">
        <f>AVERAGE(M65:M70)</f>
        <v>22.311985529864245</v>
      </c>
      <c r="N71" s="117" t="str">
        <f>IF(VLOOKUP($B71,Takings!$B:$P,13,0)=0,"",VLOOKUP($B71,Takings!$B:$P,13,0))</f>
        <v/>
      </c>
      <c r="O71" s="116" t="str">
        <f>IF(VLOOKUP($B71,Takings!$B:$P,14,0)=0,"",VLOOKUP($B71,Takings!$B:$P,14,0))</f>
        <v/>
      </c>
      <c r="P71" s="115" t="str">
        <f>IF(VLOOKUP($B71,Takings!$B:$P,15,0)=0,"",VLOOKUP($B71,Takings!$B:$P,15,0))</f>
        <v/>
      </c>
    </row>
    <row r="72" spans="1:16" s="113" customFormat="1" x14ac:dyDescent="0.35">
      <c r="A72" s="133">
        <v>11</v>
      </c>
      <c r="B72" s="132">
        <v>39419</v>
      </c>
      <c r="C72" s="129">
        <f>SUMIF(Takings!$B:$B,'2007'!$B72,Takings!C:C)</f>
        <v>524.45000000000005</v>
      </c>
      <c r="D72" s="119">
        <f>SUMIF(Takings!$B:$B,'2007'!$B72,Takings!D:D)</f>
        <v>0</v>
      </c>
      <c r="E72" s="119">
        <f>SUMIF(Takings!$B:$B,'2007'!$B72,Takings!E:E)</f>
        <v>0</v>
      </c>
      <c r="F72" s="128">
        <f>SUMIF(Takings!$B:$B,'2007'!$B72,Takings!F:F)</f>
        <v>401.75</v>
      </c>
      <c r="G72" s="131">
        <f>SUMIF(Takings!$B:$B,'2007'!$B72,Takings!G:G)</f>
        <v>23</v>
      </c>
      <c r="H72" s="128">
        <f t="shared" ref="H72:H77" si="40">IFERROR(F72/G72,0)</f>
        <v>17.467391304347824</v>
      </c>
      <c r="I72" s="129">
        <f>SUMIF(Takings!$B:$B,'2007'!$B72,Takings!I:I)</f>
        <v>122.7</v>
      </c>
      <c r="J72" s="130">
        <f>SUMIF(Takings!$B:$B,'2007'!$B72,Takings!J:J)</f>
        <v>2</v>
      </c>
      <c r="K72" s="130">
        <f t="shared" ref="K72:K77" si="41">IFERROR(SUM(G72,J72),0)</f>
        <v>25</v>
      </c>
      <c r="L72" s="129">
        <f t="shared" ref="L72:L77" si="42">IFERROR(MEDIAN(I72/J72),0)</f>
        <v>61.35</v>
      </c>
      <c r="M72" s="128">
        <f t="shared" ref="M72:M77" si="43">IFERROR(SUM(F72,I72)/K72,0)</f>
        <v>20.978000000000002</v>
      </c>
      <c r="N72" s="127" t="str">
        <f>IF(VLOOKUP($B72,Takings!$B:$P,13,0)=0,"",VLOOKUP($B72,Takings!$B:$P,13,0))</f>
        <v/>
      </c>
      <c r="O72" s="126">
        <f>IF(VLOOKUP($B72,Takings!$B:$P,14,0)=0,"",VLOOKUP($B72,Takings!$B:$P,14,0))</f>
        <v>4.95</v>
      </c>
      <c r="P72" s="125" t="str">
        <f>IF(VLOOKUP($B72,Takings!$B:$P,15,0)=0,"",VLOOKUP($B72,Takings!$B:$P,15,0))</f>
        <v/>
      </c>
    </row>
    <row r="73" spans="1:16" s="113" customFormat="1" x14ac:dyDescent="0.35">
      <c r="A73" s="133">
        <v>11</v>
      </c>
      <c r="B73" s="132">
        <v>39420</v>
      </c>
      <c r="C73" s="129">
        <f>SUMIF(Takings!$B:$B,'2007'!$B73,Takings!C:C)</f>
        <v>552.1</v>
      </c>
      <c r="D73" s="119">
        <f>SUMIF(Takings!$B:$B,'2007'!$B73,Takings!D:D)</f>
        <v>0</v>
      </c>
      <c r="E73" s="119">
        <f>SUMIF(Takings!$B:$B,'2007'!$B73,Takings!E:E)</f>
        <v>0</v>
      </c>
      <c r="F73" s="128">
        <f>SUMIF(Takings!$B:$B,'2007'!$B73,Takings!F:F)</f>
        <v>537.1</v>
      </c>
      <c r="G73" s="131">
        <f>SUMIF(Takings!$B:$B,'2007'!$B73,Takings!G:G)</f>
        <v>38</v>
      </c>
      <c r="H73" s="128">
        <f t="shared" si="40"/>
        <v>14.13421052631579</v>
      </c>
      <c r="I73" s="129">
        <f>SUMIF(Takings!$B:$B,'2007'!$B73,Takings!I:I)</f>
        <v>15</v>
      </c>
      <c r="J73" s="130">
        <f>SUMIF(Takings!$B:$B,'2007'!$B73,Takings!J:J)</f>
        <v>1</v>
      </c>
      <c r="K73" s="130">
        <f t="shared" si="41"/>
        <v>39</v>
      </c>
      <c r="L73" s="129">
        <f t="shared" si="42"/>
        <v>15</v>
      </c>
      <c r="M73" s="128">
        <f t="shared" si="43"/>
        <v>14.156410256410258</v>
      </c>
      <c r="N73" s="127" t="str">
        <f>IF(VLOOKUP($B73,Takings!$B:$P,13,0)=0,"",VLOOKUP($B73,Takings!$B:$P,13,0))</f>
        <v/>
      </c>
      <c r="O73" s="126">
        <f>IF(VLOOKUP($B73,Takings!$B:$P,14,0)=0,"",VLOOKUP($B73,Takings!$B:$P,14,0))</f>
        <v>-1</v>
      </c>
      <c r="P73" s="125" t="str">
        <f>IF(VLOOKUP($B73,Takings!$B:$P,15,0)=0,"",VLOOKUP($B73,Takings!$B:$P,15,0))</f>
        <v/>
      </c>
    </row>
    <row r="74" spans="1:16" s="113" customFormat="1" x14ac:dyDescent="0.35">
      <c r="A74" s="133">
        <v>11</v>
      </c>
      <c r="B74" s="132">
        <v>39421</v>
      </c>
      <c r="C74" s="129">
        <f>SUMIF(Takings!$B:$B,'2007'!$B74,Takings!C:C)</f>
        <v>1048.5899999999999</v>
      </c>
      <c r="D74" s="119">
        <f>SUMIF(Takings!$B:$B,'2007'!$B74,Takings!D:D)</f>
        <v>0</v>
      </c>
      <c r="E74" s="119">
        <f>SUMIF(Takings!$B:$B,'2007'!$B74,Takings!E:E)</f>
        <v>0</v>
      </c>
      <c r="F74" s="128">
        <f>SUMIF(Takings!$B:$B,'2007'!$B74,Takings!F:F)</f>
        <v>337.8</v>
      </c>
      <c r="G74" s="131">
        <f>SUMIF(Takings!$B:$B,'2007'!$B74,Takings!G:G)</f>
        <v>25</v>
      </c>
      <c r="H74" s="128">
        <f t="shared" si="40"/>
        <v>13.512</v>
      </c>
      <c r="I74" s="129">
        <f>SUMIF(Takings!$B:$B,'2007'!$B74,Takings!I:I)</f>
        <v>710.79</v>
      </c>
      <c r="J74" s="130">
        <f>SUMIF(Takings!$B:$B,'2007'!$B74,Takings!J:J)</f>
        <v>6</v>
      </c>
      <c r="K74" s="130">
        <f t="shared" si="41"/>
        <v>31</v>
      </c>
      <c r="L74" s="129">
        <f t="shared" si="42"/>
        <v>118.46499999999999</v>
      </c>
      <c r="M74" s="128">
        <f t="shared" si="43"/>
        <v>33.825483870967737</v>
      </c>
      <c r="N74" s="127" t="str">
        <f>IF(VLOOKUP($B74,Takings!$B:$P,13,0)=0,"",VLOOKUP($B74,Takings!$B:$P,13,0))</f>
        <v/>
      </c>
      <c r="O74" s="126">
        <f>IF(VLOOKUP($B74,Takings!$B:$P,14,0)=0,"",VLOOKUP($B74,Takings!$B:$P,14,0))</f>
        <v>1.3</v>
      </c>
      <c r="P74" s="125" t="str">
        <f>IF(VLOOKUP($B74,Takings!$B:$P,15,0)=0,"",VLOOKUP($B74,Takings!$B:$P,15,0))</f>
        <v/>
      </c>
    </row>
    <row r="75" spans="1:16" s="113" customFormat="1" x14ac:dyDescent="0.35">
      <c r="A75" s="133">
        <v>11</v>
      </c>
      <c r="B75" s="132">
        <v>39422</v>
      </c>
      <c r="C75" s="129">
        <f>SUMIF(Takings!$B:$B,'2007'!$B75,Takings!C:C)</f>
        <v>674.29</v>
      </c>
      <c r="D75" s="119">
        <f>SUMIF(Takings!$B:$B,'2007'!$B75,Takings!D:D)</f>
        <v>0</v>
      </c>
      <c r="E75" s="119">
        <f>SUMIF(Takings!$B:$B,'2007'!$B75,Takings!E:E)</f>
        <v>0</v>
      </c>
      <c r="F75" s="128">
        <f>SUMIF(Takings!$B:$B,'2007'!$B75,Takings!F:F)</f>
        <v>502</v>
      </c>
      <c r="G75" s="131">
        <f>SUMIF(Takings!$B:$B,'2007'!$B75,Takings!G:G)</f>
        <v>29</v>
      </c>
      <c r="H75" s="128">
        <f t="shared" si="40"/>
        <v>17.310344827586206</v>
      </c>
      <c r="I75" s="129">
        <f>SUMIF(Takings!$B:$B,'2007'!$B75,Takings!I:I)</f>
        <v>172.29</v>
      </c>
      <c r="J75" s="130">
        <f>SUMIF(Takings!$B:$B,'2007'!$B75,Takings!J:J)</f>
        <v>6</v>
      </c>
      <c r="K75" s="130">
        <f t="shared" si="41"/>
        <v>35</v>
      </c>
      <c r="L75" s="129">
        <f t="shared" si="42"/>
        <v>28.715</v>
      </c>
      <c r="M75" s="128">
        <f t="shared" si="43"/>
        <v>19.265428571428572</v>
      </c>
      <c r="N75" s="127" t="str">
        <f>IF(VLOOKUP($B75,Takings!$B:$P,13,0)=0,"",VLOOKUP($B75,Takings!$B:$P,13,0))</f>
        <v/>
      </c>
      <c r="O75" s="126">
        <f>IF(VLOOKUP($B75,Takings!$B:$P,14,0)=0,"",VLOOKUP($B75,Takings!$B:$P,14,0))</f>
        <v>1.4</v>
      </c>
      <c r="P75" s="125" t="str">
        <f>IF(VLOOKUP($B75,Takings!$B:$P,15,0)=0,"",VLOOKUP($B75,Takings!$B:$P,15,0))</f>
        <v/>
      </c>
    </row>
    <row r="76" spans="1:16" s="113" customFormat="1" x14ac:dyDescent="0.35">
      <c r="A76" s="133">
        <v>11</v>
      </c>
      <c r="B76" s="132">
        <v>39423</v>
      </c>
      <c r="C76" s="129">
        <f>SUMIF(Takings!$B:$B,'2007'!$B76,Takings!C:C)</f>
        <v>1039.42</v>
      </c>
      <c r="D76" s="119">
        <f>SUMIF(Takings!$B:$B,'2007'!$B76,Takings!D:D)</f>
        <v>0</v>
      </c>
      <c r="E76" s="119">
        <f>SUMIF(Takings!$B:$B,'2007'!$B76,Takings!E:E)</f>
        <v>0</v>
      </c>
      <c r="F76" s="128">
        <f>SUMIF(Takings!$B:$B,'2007'!$B76,Takings!F:F)</f>
        <v>826.75</v>
      </c>
      <c r="G76" s="131">
        <f>SUMIF(Takings!$B:$B,'2007'!$B76,Takings!G:G)</f>
        <v>42</v>
      </c>
      <c r="H76" s="128">
        <f t="shared" si="40"/>
        <v>19.68452380952381</v>
      </c>
      <c r="I76" s="129">
        <f>SUMIF(Takings!$B:$B,'2007'!$B76,Takings!I:I)</f>
        <v>212.67</v>
      </c>
      <c r="J76" s="130">
        <f>SUMIF(Takings!$B:$B,'2007'!$B76,Takings!J:J)</f>
        <v>7</v>
      </c>
      <c r="K76" s="130">
        <f t="shared" si="41"/>
        <v>49</v>
      </c>
      <c r="L76" s="129">
        <f t="shared" si="42"/>
        <v>30.381428571428568</v>
      </c>
      <c r="M76" s="128">
        <f t="shared" si="43"/>
        <v>21.21265306122449</v>
      </c>
      <c r="N76" s="127" t="str">
        <f>IF(VLOOKUP($B76,Takings!$B:$P,13,0)=0,"",VLOOKUP($B76,Takings!$B:$P,13,0))</f>
        <v/>
      </c>
      <c r="O76" s="126">
        <f>IF(VLOOKUP($B76,Takings!$B:$P,14,0)=0,"",VLOOKUP($B76,Takings!$B:$P,14,0))</f>
        <v>1.3</v>
      </c>
      <c r="P76" s="125" t="str">
        <f>IF(VLOOKUP($B76,Takings!$B:$P,15,0)=0,"",VLOOKUP($B76,Takings!$B:$P,15,0))</f>
        <v/>
      </c>
    </row>
    <row r="77" spans="1:16" s="113" customFormat="1" x14ac:dyDescent="0.35">
      <c r="A77" s="133">
        <v>11</v>
      </c>
      <c r="B77" s="132">
        <v>39424</v>
      </c>
      <c r="C77" s="129">
        <f>SUMIF(Takings!$B:$B,'2007'!$B77,Takings!C:C)</f>
        <v>629.39</v>
      </c>
      <c r="D77" s="119">
        <f>SUMIF(Takings!$B:$B,'2007'!$B77,Takings!D:D)</f>
        <v>0</v>
      </c>
      <c r="E77" s="119">
        <f>SUMIF(Takings!$B:$B,'2007'!$B77,Takings!E:E)</f>
        <v>0</v>
      </c>
      <c r="F77" s="128">
        <f>SUMIF(Takings!$B:$B,'2007'!$B77,Takings!F:F)</f>
        <v>509.35</v>
      </c>
      <c r="G77" s="131">
        <f>SUMIF(Takings!$B:$B,'2007'!$B77,Takings!G:G)</f>
        <v>22</v>
      </c>
      <c r="H77" s="128">
        <f t="shared" si="40"/>
        <v>23.152272727272727</v>
      </c>
      <c r="I77" s="129">
        <f>SUMIF(Takings!$B:$B,'2007'!$B77,Takings!I:I)</f>
        <v>120.04</v>
      </c>
      <c r="J77" s="130">
        <f>SUMIF(Takings!$B:$B,'2007'!$B77,Takings!J:J)</f>
        <v>4</v>
      </c>
      <c r="K77" s="130">
        <f t="shared" si="41"/>
        <v>26</v>
      </c>
      <c r="L77" s="129">
        <f t="shared" si="42"/>
        <v>30.01</v>
      </c>
      <c r="M77" s="128">
        <f t="shared" si="43"/>
        <v>24.20730769230769</v>
      </c>
      <c r="N77" s="127" t="str">
        <f>IF(VLOOKUP($B77,Takings!$B:$P,13,0)=0,"",VLOOKUP($B77,Takings!$B:$P,13,0))</f>
        <v/>
      </c>
      <c r="O77" s="126" t="str">
        <f>IF(VLOOKUP($B77,Takings!$B:$P,14,0)=0,"",VLOOKUP($B77,Takings!$B:$P,14,0))</f>
        <v/>
      </c>
      <c r="P77" s="125" t="str">
        <f>IF(VLOOKUP($B77,Takings!$B:$P,15,0)=0,"",VLOOKUP($B77,Takings!$B:$P,15,0))</f>
        <v/>
      </c>
    </row>
    <row r="78" spans="1:16" s="113" customFormat="1" ht="27" x14ac:dyDescent="0.35">
      <c r="A78" s="124"/>
      <c r="B78" s="123">
        <v>39425</v>
      </c>
      <c r="C78" s="119">
        <f>SUM(C72:C77)</f>
        <v>4468.2400000000007</v>
      </c>
      <c r="D78" s="119">
        <f>VLOOKUP($B78,Takings!$B:$P,3,0)</f>
        <v>3310.23</v>
      </c>
      <c r="E78" s="122">
        <f>SUM(C78:D78)</f>
        <v>7778.4700000000012</v>
      </c>
      <c r="F78" s="118"/>
      <c r="G78" s="121">
        <f>SUM(G72:G77)</f>
        <v>179</v>
      </c>
      <c r="H78" s="118">
        <f>AVERAGE(H72:H77)</f>
        <v>17.543457199174394</v>
      </c>
      <c r="I78" s="119">
        <f>SUM(I72:I77)</f>
        <v>1353.49</v>
      </c>
      <c r="J78" s="120">
        <f>SUM(J72:J77)</f>
        <v>26</v>
      </c>
      <c r="K78" s="120">
        <f>SUM(G78,J78)</f>
        <v>205</v>
      </c>
      <c r="L78" s="119">
        <f>AVERAGE(L72:L77)</f>
        <v>47.320238095238096</v>
      </c>
      <c r="M78" s="118">
        <f>AVERAGE(M72:M77)</f>
        <v>22.274213908723123</v>
      </c>
      <c r="N78" s="117" t="str">
        <f>IF(VLOOKUP($B78,Takings!$B:$P,13,0)=0,"",VLOOKUP($B78,Takings!$B:$P,13,0))</f>
        <v>$2195.98  for Show Society in account</v>
      </c>
      <c r="O78" s="116" t="str">
        <f>IF(VLOOKUP($B78,Takings!$B:$P,14,0)=0,"",VLOOKUP($B78,Takings!$B:$P,14,0))</f>
        <v/>
      </c>
      <c r="P78" s="115" t="str">
        <f>IF(VLOOKUP($B78,Takings!$B:$P,15,0)=0,"",VLOOKUP($B78,Takings!$B:$P,15,0))</f>
        <v/>
      </c>
    </row>
    <row r="79" spans="1:16" s="113" customFormat="1" x14ac:dyDescent="0.35">
      <c r="A79" s="133">
        <v>12</v>
      </c>
      <c r="B79" s="132">
        <v>39426</v>
      </c>
      <c r="C79" s="129">
        <f>SUMIF(Takings!$B:$B,'2007'!$B79,Takings!C:C)</f>
        <v>397.75</v>
      </c>
      <c r="D79" s="119">
        <f>SUMIF(Takings!$B:$B,'2007'!$B79,Takings!D:D)</f>
        <v>0</v>
      </c>
      <c r="E79" s="119">
        <f>SUMIF(Takings!$B:$B,'2007'!$B79,Takings!E:E)</f>
        <v>0</v>
      </c>
      <c r="F79" s="128">
        <f>SUMIF(Takings!$B:$B,'2007'!$B79,Takings!F:F)</f>
        <v>397.75</v>
      </c>
      <c r="G79" s="131">
        <f>SUMIF(Takings!$B:$B,'2007'!$B79,Takings!G:G)</f>
        <v>21</v>
      </c>
      <c r="H79" s="128">
        <f t="shared" ref="H79:H84" si="44">IFERROR(F79/G79,0)</f>
        <v>18.94047619047619</v>
      </c>
      <c r="I79" s="129">
        <f>SUMIF(Takings!$B:$B,'2007'!$B79,Takings!I:I)</f>
        <v>0</v>
      </c>
      <c r="J79" s="130">
        <f>SUMIF(Takings!$B:$B,'2007'!$B79,Takings!J:J)</f>
        <v>0</v>
      </c>
      <c r="K79" s="130">
        <f t="shared" ref="K79:K84" si="45">IFERROR(SUM(G79,J79),0)</f>
        <v>21</v>
      </c>
      <c r="L79" s="129">
        <f t="shared" ref="L79:L84" si="46">IFERROR(MEDIAN(I79/J79),0)</f>
        <v>0</v>
      </c>
      <c r="M79" s="128">
        <f t="shared" ref="M79:M84" si="47">IFERROR(SUM(F79,I79)/K79,0)</f>
        <v>18.94047619047619</v>
      </c>
      <c r="N79" s="127" t="str">
        <f>IF(VLOOKUP($B79,Takings!$B:$P,13,0)=0,"",VLOOKUP($B79,Takings!$B:$P,13,0))</f>
        <v/>
      </c>
      <c r="O79" s="126" t="str">
        <f>IF(VLOOKUP($B79,Takings!$B:$P,14,0)=0,"",VLOOKUP($B79,Takings!$B:$P,14,0))</f>
        <v/>
      </c>
      <c r="P79" s="125" t="str">
        <f>IF(VLOOKUP($B79,Takings!$B:$P,15,0)=0,"",VLOOKUP($B79,Takings!$B:$P,15,0))</f>
        <v/>
      </c>
    </row>
    <row r="80" spans="1:16" s="113" customFormat="1" x14ac:dyDescent="0.35">
      <c r="A80" s="133">
        <v>12</v>
      </c>
      <c r="B80" s="132">
        <v>39427</v>
      </c>
      <c r="C80" s="129">
        <f>SUMIF(Takings!$B:$B,'2007'!$B80,Takings!C:C)</f>
        <v>746.36</v>
      </c>
      <c r="D80" s="119">
        <f>SUMIF(Takings!$B:$B,'2007'!$B80,Takings!D:D)</f>
        <v>0</v>
      </c>
      <c r="E80" s="119">
        <f>SUMIF(Takings!$B:$B,'2007'!$B80,Takings!E:E)</f>
        <v>0</v>
      </c>
      <c r="F80" s="128">
        <f>SUMIF(Takings!$B:$B,'2007'!$B80,Takings!F:F)</f>
        <v>514.29999999999995</v>
      </c>
      <c r="G80" s="131">
        <f>SUMIF(Takings!$B:$B,'2007'!$B80,Takings!G:G)</f>
        <v>41</v>
      </c>
      <c r="H80" s="128">
        <f t="shared" si="44"/>
        <v>12.543902439024389</v>
      </c>
      <c r="I80" s="129">
        <f>SUMIF(Takings!$B:$B,'2007'!$B80,Takings!I:I)</f>
        <v>232.09</v>
      </c>
      <c r="J80" s="130">
        <f>SUMIF(Takings!$B:$B,'2007'!$B80,Takings!J:J)</f>
        <v>4</v>
      </c>
      <c r="K80" s="130">
        <f t="shared" si="45"/>
        <v>45</v>
      </c>
      <c r="L80" s="129">
        <f t="shared" si="46"/>
        <v>58.022500000000001</v>
      </c>
      <c r="M80" s="128">
        <f t="shared" si="47"/>
        <v>16.586444444444446</v>
      </c>
      <c r="N80" s="127" t="str">
        <f>IF(VLOOKUP($B80,Takings!$B:$P,13,0)=0,"",VLOOKUP($B80,Takings!$B:$P,13,0))</f>
        <v/>
      </c>
      <c r="O80" s="126" t="str">
        <f>IF(VLOOKUP($B80,Takings!$B:$P,14,0)=0,"",VLOOKUP($B80,Takings!$B:$P,14,0))</f>
        <v/>
      </c>
      <c r="P80" s="125" t="str">
        <f>IF(VLOOKUP($B80,Takings!$B:$P,15,0)=0,"",VLOOKUP($B80,Takings!$B:$P,15,0))</f>
        <v/>
      </c>
    </row>
    <row r="81" spans="1:16" s="113" customFormat="1" x14ac:dyDescent="0.35">
      <c r="A81" s="133">
        <v>12</v>
      </c>
      <c r="B81" s="132">
        <v>39428</v>
      </c>
      <c r="C81" s="129">
        <f>SUMIF(Takings!$B:$B,'2007'!$B81,Takings!C:C)</f>
        <v>575.35</v>
      </c>
      <c r="D81" s="119">
        <f>SUMIF(Takings!$B:$B,'2007'!$B81,Takings!D:D)</f>
        <v>0</v>
      </c>
      <c r="E81" s="119">
        <f>SUMIF(Takings!$B:$B,'2007'!$B81,Takings!E:E)</f>
        <v>0</v>
      </c>
      <c r="F81" s="128">
        <f>SUMIF(Takings!$B:$B,'2007'!$B81,Takings!F:F)</f>
        <v>555.35</v>
      </c>
      <c r="G81" s="131">
        <f>SUMIF(Takings!$B:$B,'2007'!$B81,Takings!G:G)</f>
        <v>35</v>
      </c>
      <c r="H81" s="128">
        <f t="shared" si="44"/>
        <v>15.867142857142857</v>
      </c>
      <c r="I81" s="129">
        <f>SUMIF(Takings!$B:$B,'2007'!$B81,Takings!I:I)</f>
        <v>20</v>
      </c>
      <c r="J81" s="130">
        <f>SUMIF(Takings!$B:$B,'2007'!$B81,Takings!J:J)</f>
        <v>1</v>
      </c>
      <c r="K81" s="130">
        <f t="shared" si="45"/>
        <v>36</v>
      </c>
      <c r="L81" s="129">
        <f t="shared" si="46"/>
        <v>20</v>
      </c>
      <c r="M81" s="128">
        <f t="shared" si="47"/>
        <v>15.981944444444444</v>
      </c>
      <c r="N81" s="127" t="str">
        <f>IF(VLOOKUP($B81,Takings!$B:$P,13,0)=0,"",VLOOKUP($B81,Takings!$B:$P,13,0))</f>
        <v/>
      </c>
      <c r="O81" s="126" t="str">
        <f>IF(VLOOKUP($B81,Takings!$B:$P,14,0)=0,"",VLOOKUP($B81,Takings!$B:$P,14,0))</f>
        <v/>
      </c>
      <c r="P81" s="125" t="str">
        <f>IF(VLOOKUP($B81,Takings!$B:$P,15,0)=0,"",VLOOKUP($B81,Takings!$B:$P,15,0))</f>
        <v/>
      </c>
    </row>
    <row r="82" spans="1:16" s="113" customFormat="1" x14ac:dyDescent="0.35">
      <c r="A82" s="133">
        <v>12</v>
      </c>
      <c r="B82" s="132">
        <v>39429</v>
      </c>
      <c r="C82" s="129">
        <f>SUMIF(Takings!$B:$B,'2007'!$B82,Takings!C:C)</f>
        <v>1971.86</v>
      </c>
      <c r="D82" s="119">
        <f>SUMIF(Takings!$B:$B,'2007'!$B82,Takings!D:D)</f>
        <v>0</v>
      </c>
      <c r="E82" s="119">
        <f>SUMIF(Takings!$B:$B,'2007'!$B82,Takings!E:E)</f>
        <v>0</v>
      </c>
      <c r="F82" s="128">
        <f>SUMIF(Takings!$B:$B,'2007'!$B82,Takings!F:F)</f>
        <v>1144.5999999999999</v>
      </c>
      <c r="G82" s="131">
        <f>SUMIF(Takings!$B:$B,'2007'!$B82,Takings!G:G)</f>
        <v>53</v>
      </c>
      <c r="H82" s="128">
        <f t="shared" si="44"/>
        <v>21.596226415094339</v>
      </c>
      <c r="I82" s="129">
        <f>SUMIF(Takings!$B:$B,'2007'!$B82,Takings!I:I)</f>
        <v>827.26</v>
      </c>
      <c r="J82" s="130">
        <f>SUMIF(Takings!$B:$B,'2007'!$B82,Takings!J:J)</f>
        <v>10</v>
      </c>
      <c r="K82" s="130">
        <f t="shared" si="45"/>
        <v>63</v>
      </c>
      <c r="L82" s="129">
        <f t="shared" si="46"/>
        <v>82.725999999999999</v>
      </c>
      <c r="M82" s="128">
        <f t="shared" si="47"/>
        <v>31.299365079365078</v>
      </c>
      <c r="N82" s="127" t="str">
        <f>IF(VLOOKUP($B82,Takings!$B:$P,13,0)=0,"",VLOOKUP($B82,Takings!$B:$P,13,0))</f>
        <v/>
      </c>
      <c r="O82" s="126" t="str">
        <f>IF(VLOOKUP($B82,Takings!$B:$P,14,0)=0,"",VLOOKUP($B82,Takings!$B:$P,14,0))</f>
        <v/>
      </c>
      <c r="P82" s="125" t="str">
        <f>IF(VLOOKUP($B82,Takings!$B:$P,15,0)=0,"",VLOOKUP($B82,Takings!$B:$P,15,0))</f>
        <v/>
      </c>
    </row>
    <row r="83" spans="1:16" s="113" customFormat="1" ht="45" x14ac:dyDescent="0.35">
      <c r="A83" s="133">
        <v>12</v>
      </c>
      <c r="B83" s="132">
        <v>39430</v>
      </c>
      <c r="C83" s="129">
        <f>SUMIF(Takings!$B:$B,'2007'!$B83,Takings!C:C)</f>
        <v>1348.73</v>
      </c>
      <c r="D83" s="119">
        <f>SUMIF(Takings!$B:$B,'2007'!$B83,Takings!D:D)</f>
        <v>0</v>
      </c>
      <c r="E83" s="119">
        <f>SUMIF(Takings!$B:$B,'2007'!$B83,Takings!E:E)</f>
        <v>0</v>
      </c>
      <c r="F83" s="128">
        <f>SUMIF(Takings!$B:$B,'2007'!$B83,Takings!F:F)</f>
        <v>1052.1500000000001</v>
      </c>
      <c r="G83" s="131">
        <f>SUMIF(Takings!$B:$B,'2007'!$B83,Takings!G:G)</f>
        <v>37</v>
      </c>
      <c r="H83" s="128">
        <f t="shared" si="44"/>
        <v>28.436486486486491</v>
      </c>
      <c r="I83" s="129">
        <f>SUMIF(Takings!$B:$B,'2007'!$B83,Takings!I:I)</f>
        <v>296.58</v>
      </c>
      <c r="J83" s="130">
        <f>SUMIF(Takings!$B:$B,'2007'!$B83,Takings!J:J)</f>
        <v>8</v>
      </c>
      <c r="K83" s="130">
        <f t="shared" si="45"/>
        <v>45</v>
      </c>
      <c r="L83" s="129">
        <f t="shared" si="46"/>
        <v>37.072499999999998</v>
      </c>
      <c r="M83" s="128">
        <f t="shared" si="47"/>
        <v>29.971777777777778</v>
      </c>
      <c r="N83" s="127" t="str">
        <f>IF(VLOOKUP($B83,Takings!$B:$P,13,0)=0,"",VLOOKUP($B83,Takings!$B:$P,13,0))</f>
        <v>1094.58 cheque from Laidley Hotel not included in figures.</v>
      </c>
      <c r="O83" s="126" t="str">
        <f>IF(VLOOKUP($B83,Takings!$B:$P,14,0)=0,"",VLOOKUP($B83,Takings!$B:$P,14,0))</f>
        <v/>
      </c>
      <c r="P83" s="125" t="str">
        <f>IF(VLOOKUP($B83,Takings!$B:$P,15,0)=0,"",VLOOKUP($B83,Takings!$B:$P,15,0))</f>
        <v/>
      </c>
    </row>
    <row r="84" spans="1:16" s="113" customFormat="1" x14ac:dyDescent="0.35">
      <c r="A84" s="133">
        <v>12</v>
      </c>
      <c r="B84" s="132">
        <v>39431</v>
      </c>
      <c r="C84" s="129">
        <f>SUMIF(Takings!$B:$B,'2007'!$B84,Takings!C:C)</f>
        <v>1191.28</v>
      </c>
      <c r="D84" s="119">
        <f>SUMIF(Takings!$B:$B,'2007'!$B84,Takings!D:D)</f>
        <v>0</v>
      </c>
      <c r="E84" s="119">
        <f>SUMIF(Takings!$B:$B,'2007'!$B84,Takings!E:E)</f>
        <v>0</v>
      </c>
      <c r="F84" s="128">
        <f>SUMIF(Takings!$B:$B,'2007'!$B84,Takings!F:F)</f>
        <v>854.7</v>
      </c>
      <c r="G84" s="131">
        <f>SUMIF(Takings!$B:$B,'2007'!$B84,Takings!G:G)</f>
        <v>40</v>
      </c>
      <c r="H84" s="128">
        <f t="shared" si="44"/>
        <v>21.3675</v>
      </c>
      <c r="I84" s="129">
        <f>SUMIF(Takings!$B:$B,'2007'!$B84,Takings!I:I)</f>
        <v>336.58</v>
      </c>
      <c r="J84" s="130">
        <f>SUMIF(Takings!$B:$B,'2007'!$B84,Takings!J:J)</f>
        <v>6</v>
      </c>
      <c r="K84" s="130">
        <f t="shared" si="45"/>
        <v>46</v>
      </c>
      <c r="L84" s="129">
        <f t="shared" si="46"/>
        <v>56.096666666666664</v>
      </c>
      <c r="M84" s="128">
        <f t="shared" si="47"/>
        <v>25.897391304347824</v>
      </c>
      <c r="N84" s="127" t="str">
        <f>IF(VLOOKUP($B84,Takings!$B:$P,13,0)=0,"",VLOOKUP($B84,Takings!$B:$P,13,0))</f>
        <v/>
      </c>
      <c r="O84" s="126" t="str">
        <f>IF(VLOOKUP($B84,Takings!$B:$P,14,0)=0,"",VLOOKUP($B84,Takings!$B:$P,14,0))</f>
        <v/>
      </c>
      <c r="P84" s="125" t="str">
        <f>IF(VLOOKUP($B84,Takings!$B:$P,15,0)=0,"",VLOOKUP($B84,Takings!$B:$P,15,0))</f>
        <v/>
      </c>
    </row>
    <row r="85" spans="1:16" s="113" customFormat="1" x14ac:dyDescent="0.35">
      <c r="A85" s="124"/>
      <c r="B85" s="123">
        <v>39432</v>
      </c>
      <c r="C85" s="119">
        <f>SUM(C79:C84)</f>
        <v>6231.329999999999</v>
      </c>
      <c r="D85" s="119">
        <f>VLOOKUP($B85,Takings!$B:$P,3,0)</f>
        <v>2373.44</v>
      </c>
      <c r="E85" s="122">
        <f>SUM(C85:D85)</f>
        <v>8604.7699999999986</v>
      </c>
      <c r="F85" s="118"/>
      <c r="G85" s="121">
        <f>SUM(G79:G84)</f>
        <v>227</v>
      </c>
      <c r="H85" s="118">
        <f>AVERAGE(H79:H84)</f>
        <v>19.79195573137071</v>
      </c>
      <c r="I85" s="119">
        <f>SUM(I79:I84)</f>
        <v>1712.5099999999998</v>
      </c>
      <c r="J85" s="120">
        <f>SUM(J79:J84)</f>
        <v>29</v>
      </c>
      <c r="K85" s="120">
        <f>SUM(G85,J85)</f>
        <v>256</v>
      </c>
      <c r="L85" s="119">
        <f>AVERAGE(L79:L84)</f>
        <v>42.319611111111108</v>
      </c>
      <c r="M85" s="118">
        <f>AVERAGE(M79:M84)</f>
        <v>23.112899873475957</v>
      </c>
      <c r="N85" s="117" t="str">
        <f>IF(VLOOKUP($B85,Takings!$B:$P,13,0)=0,"",VLOOKUP($B85,Takings!$B:$P,13,0))</f>
        <v/>
      </c>
      <c r="O85" s="116" t="str">
        <f>IF(VLOOKUP($B85,Takings!$B:$P,14,0)=0,"",VLOOKUP($B85,Takings!$B:$P,14,0))</f>
        <v/>
      </c>
      <c r="P85" s="115" t="str">
        <f>IF(VLOOKUP($B85,Takings!$B:$P,15,0)=0,"",VLOOKUP($B85,Takings!$B:$P,15,0))</f>
        <v/>
      </c>
    </row>
    <row r="86" spans="1:16" s="113" customFormat="1" x14ac:dyDescent="0.35">
      <c r="A86" s="133">
        <v>13</v>
      </c>
      <c r="B86" s="132">
        <v>39433</v>
      </c>
      <c r="C86" s="129">
        <f>SUMIF(Takings!$B:$B,'2007'!$B86,Takings!C:C)</f>
        <v>917</v>
      </c>
      <c r="D86" s="119">
        <f>SUMIF(Takings!$B:$B,'2007'!$B86,Takings!D:D)</f>
        <v>0</v>
      </c>
      <c r="E86" s="119">
        <f>SUMIF(Takings!$B:$B,'2007'!$B86,Takings!E:E)</f>
        <v>0</v>
      </c>
      <c r="F86" s="128">
        <f>SUMIF(Takings!$B:$B,'2007'!$B86,Takings!F:F)</f>
        <v>414.65</v>
      </c>
      <c r="G86" s="131">
        <f>SUMIF(Takings!$B:$B,'2007'!$B86,Takings!G:G)</f>
        <v>37</v>
      </c>
      <c r="H86" s="128">
        <f t="shared" ref="H86:H91" si="48">IFERROR(F86/G86,0)</f>
        <v>11.206756756756755</v>
      </c>
      <c r="I86" s="129">
        <f>SUMIF(Takings!$B:$B,'2007'!$B86,Takings!I:I)</f>
        <v>502.35</v>
      </c>
      <c r="J86" s="130">
        <f>SUMIF(Takings!$B:$B,'2007'!$B86,Takings!J:J)</f>
        <v>9</v>
      </c>
      <c r="K86" s="130">
        <f t="shared" ref="K86:K91" si="49">IFERROR(SUM(G86,J86),0)</f>
        <v>46</v>
      </c>
      <c r="L86" s="129">
        <f t="shared" ref="L86:L91" si="50">IFERROR(MEDIAN(I86/J86),0)</f>
        <v>55.81666666666667</v>
      </c>
      <c r="M86" s="128">
        <f t="shared" ref="M86:M91" si="51">IFERROR(SUM(F86,I86)/K86,0)</f>
        <v>19.934782608695652</v>
      </c>
      <c r="N86" s="127" t="str">
        <f>IF(VLOOKUP($B86,Takings!$B:$P,13,0)=0,"",VLOOKUP($B86,Takings!$B:$P,13,0))</f>
        <v/>
      </c>
      <c r="O86" s="126">
        <f>IF(VLOOKUP($B86,Takings!$B:$P,14,0)=0,"",VLOOKUP($B86,Takings!$B:$P,14,0))</f>
        <v>0.05</v>
      </c>
      <c r="P86" s="125" t="str">
        <f>IF(VLOOKUP($B86,Takings!$B:$P,15,0)=0,"",VLOOKUP($B86,Takings!$B:$P,15,0))</f>
        <v/>
      </c>
    </row>
    <row r="87" spans="1:16" s="113" customFormat="1" x14ac:dyDescent="0.35">
      <c r="A87" s="133">
        <v>13</v>
      </c>
      <c r="B87" s="132">
        <v>39434</v>
      </c>
      <c r="C87" s="129">
        <f>SUMIF(Takings!$B:$B,'2007'!$B87,Takings!C:C)</f>
        <v>726.08</v>
      </c>
      <c r="D87" s="119">
        <f>SUMIF(Takings!$B:$B,'2007'!$B87,Takings!D:D)</f>
        <v>0</v>
      </c>
      <c r="E87" s="119">
        <f>SUMIF(Takings!$B:$B,'2007'!$B87,Takings!E:E)</f>
        <v>0</v>
      </c>
      <c r="F87" s="128">
        <f>SUMIF(Takings!$B:$B,'2007'!$B87,Takings!F:F)</f>
        <v>688.15</v>
      </c>
      <c r="G87" s="131">
        <f>SUMIF(Takings!$B:$B,'2007'!$B87,Takings!G:G)</f>
        <v>46</v>
      </c>
      <c r="H87" s="128">
        <f t="shared" si="48"/>
        <v>14.959782608695651</v>
      </c>
      <c r="I87" s="129">
        <f>SUMIF(Takings!$B:$B,'2007'!$B87,Takings!I:I)</f>
        <v>37.93</v>
      </c>
      <c r="J87" s="130">
        <f>SUMIF(Takings!$B:$B,'2007'!$B87,Takings!J:J)</f>
        <v>2</v>
      </c>
      <c r="K87" s="130">
        <f t="shared" si="49"/>
        <v>48</v>
      </c>
      <c r="L87" s="129">
        <f t="shared" si="50"/>
        <v>18.965</v>
      </c>
      <c r="M87" s="128">
        <f t="shared" si="51"/>
        <v>15.126666666666665</v>
      </c>
      <c r="N87" s="127" t="str">
        <f>IF(VLOOKUP($B87,Takings!$B:$P,13,0)=0,"",VLOOKUP($B87,Takings!$B:$P,13,0))</f>
        <v/>
      </c>
      <c r="O87" s="126">
        <f>IF(VLOOKUP($B87,Takings!$B:$P,14,0)=0,"",VLOOKUP($B87,Takings!$B:$P,14,0))</f>
        <v>-0.1</v>
      </c>
      <c r="P87" s="125" t="str">
        <f>IF(VLOOKUP($B87,Takings!$B:$P,15,0)=0,"",VLOOKUP($B87,Takings!$B:$P,15,0))</f>
        <v/>
      </c>
    </row>
    <row r="88" spans="1:16" s="113" customFormat="1" x14ac:dyDescent="0.35">
      <c r="A88" s="133">
        <v>13</v>
      </c>
      <c r="B88" s="132">
        <v>39435</v>
      </c>
      <c r="C88" s="129">
        <f>SUMIF(Takings!$B:$B,'2007'!$B88,Takings!C:C)</f>
        <v>713.45</v>
      </c>
      <c r="D88" s="119">
        <f>SUMIF(Takings!$B:$B,'2007'!$B88,Takings!D:D)</f>
        <v>0</v>
      </c>
      <c r="E88" s="119">
        <f>SUMIF(Takings!$B:$B,'2007'!$B88,Takings!E:E)</f>
        <v>0</v>
      </c>
      <c r="F88" s="128">
        <f>SUMIF(Takings!$B:$B,'2007'!$B88,Takings!F:F)</f>
        <v>525.15</v>
      </c>
      <c r="G88" s="131">
        <f>SUMIF(Takings!$B:$B,'2007'!$B88,Takings!G:G)</f>
        <v>30</v>
      </c>
      <c r="H88" s="128">
        <f t="shared" si="48"/>
        <v>17.504999999999999</v>
      </c>
      <c r="I88" s="129">
        <f>SUMIF(Takings!$B:$B,'2007'!$B88,Takings!I:I)</f>
        <v>188.3</v>
      </c>
      <c r="J88" s="130">
        <f>SUMIF(Takings!$B:$B,'2007'!$B88,Takings!J:J)</f>
        <v>5</v>
      </c>
      <c r="K88" s="130">
        <f t="shared" si="49"/>
        <v>35</v>
      </c>
      <c r="L88" s="129">
        <f t="shared" si="50"/>
        <v>37.660000000000004</v>
      </c>
      <c r="M88" s="128">
        <f t="shared" si="51"/>
        <v>20.384285714285717</v>
      </c>
      <c r="N88" s="127" t="str">
        <f>IF(VLOOKUP($B88,Takings!$B:$P,13,0)=0,"",VLOOKUP($B88,Takings!$B:$P,13,0))</f>
        <v/>
      </c>
      <c r="O88" s="126">
        <f>IF(VLOOKUP($B88,Takings!$B:$P,14,0)=0,"",VLOOKUP($B88,Takings!$B:$P,14,0))</f>
        <v>-1.35</v>
      </c>
      <c r="P88" s="125" t="str">
        <f>IF(VLOOKUP($B88,Takings!$B:$P,15,0)=0,"",VLOOKUP($B88,Takings!$B:$P,15,0))</f>
        <v/>
      </c>
    </row>
    <row r="89" spans="1:16" s="113" customFormat="1" x14ac:dyDescent="0.35">
      <c r="A89" s="133">
        <v>13</v>
      </c>
      <c r="B89" s="132">
        <v>39436</v>
      </c>
      <c r="C89" s="129">
        <f>SUMIF(Takings!$B:$B,'2007'!$B89,Takings!C:C)</f>
        <v>2103.36</v>
      </c>
      <c r="D89" s="119">
        <f>SUMIF(Takings!$B:$B,'2007'!$B89,Takings!D:D)</f>
        <v>0</v>
      </c>
      <c r="E89" s="119">
        <f>SUMIF(Takings!$B:$B,'2007'!$B89,Takings!E:E)</f>
        <v>0</v>
      </c>
      <c r="F89" s="128">
        <f>SUMIF(Takings!$B:$B,'2007'!$B89,Takings!F:F)</f>
        <v>945.75</v>
      </c>
      <c r="G89" s="131">
        <f>SUMIF(Takings!$B:$B,'2007'!$B89,Takings!G:G)</f>
        <v>50</v>
      </c>
      <c r="H89" s="128">
        <f t="shared" si="48"/>
        <v>18.914999999999999</v>
      </c>
      <c r="I89" s="129">
        <f>SUMIF(Takings!$B:$B,'2007'!$B89,Takings!I:I)</f>
        <v>1157.6099999999999</v>
      </c>
      <c r="J89" s="130">
        <f>SUMIF(Takings!$B:$B,'2007'!$B89,Takings!J:J)</f>
        <v>10</v>
      </c>
      <c r="K89" s="130">
        <f t="shared" si="49"/>
        <v>60</v>
      </c>
      <c r="L89" s="129">
        <f t="shared" si="50"/>
        <v>115.761</v>
      </c>
      <c r="M89" s="128">
        <f t="shared" si="51"/>
        <v>35.055999999999997</v>
      </c>
      <c r="N89" s="127" t="str">
        <f>IF(VLOOKUP($B89,Takings!$B:$P,13,0)=0,"",VLOOKUP($B89,Takings!$B:$P,13,0))</f>
        <v/>
      </c>
      <c r="O89" s="126">
        <f>IF(VLOOKUP($B89,Takings!$B:$P,14,0)=0,"",VLOOKUP($B89,Takings!$B:$P,14,0))</f>
        <v>-7.95</v>
      </c>
      <c r="P89" s="125" t="str">
        <f>IF(VLOOKUP($B89,Takings!$B:$P,15,0)=0,"",VLOOKUP($B89,Takings!$B:$P,15,0))</f>
        <v/>
      </c>
    </row>
    <row r="90" spans="1:16" s="113" customFormat="1" x14ac:dyDescent="0.35">
      <c r="A90" s="133">
        <v>13</v>
      </c>
      <c r="B90" s="132">
        <v>39437</v>
      </c>
      <c r="C90" s="129">
        <f>SUMIF(Takings!$B:$B,'2007'!$B90,Takings!C:C)</f>
        <v>1941.67</v>
      </c>
      <c r="D90" s="119">
        <f>SUMIF(Takings!$B:$B,'2007'!$B90,Takings!D:D)</f>
        <v>0</v>
      </c>
      <c r="E90" s="119">
        <f>SUMIF(Takings!$B:$B,'2007'!$B90,Takings!E:E)</f>
        <v>0</v>
      </c>
      <c r="F90" s="128">
        <f>SUMIF(Takings!$B:$B,'2007'!$B90,Takings!F:F)</f>
        <v>1557.5</v>
      </c>
      <c r="G90" s="131">
        <f>SUMIF(Takings!$B:$B,'2007'!$B90,Takings!G:G)</f>
        <v>60</v>
      </c>
      <c r="H90" s="128">
        <f t="shared" si="48"/>
        <v>25.958333333333332</v>
      </c>
      <c r="I90" s="129">
        <f>SUMIF(Takings!$B:$B,'2007'!$B90,Takings!I:I)</f>
        <v>384.17</v>
      </c>
      <c r="J90" s="130">
        <f>SUMIF(Takings!$B:$B,'2007'!$B90,Takings!J:J)</f>
        <v>9</v>
      </c>
      <c r="K90" s="130">
        <f t="shared" si="49"/>
        <v>69</v>
      </c>
      <c r="L90" s="129">
        <f t="shared" si="50"/>
        <v>42.68555555555556</v>
      </c>
      <c r="M90" s="128">
        <f t="shared" si="51"/>
        <v>28.140144927536234</v>
      </c>
      <c r="N90" s="127" t="str">
        <f>IF(VLOOKUP($B90,Takings!$B:$P,13,0)=0,"",VLOOKUP($B90,Takings!$B:$P,13,0))</f>
        <v/>
      </c>
      <c r="O90" s="126">
        <f>IF(VLOOKUP($B90,Takings!$B:$P,14,0)=0,"",VLOOKUP($B90,Takings!$B:$P,14,0))</f>
        <v>0.55000000000000004</v>
      </c>
      <c r="P90" s="125" t="str">
        <f>IF(VLOOKUP($B90,Takings!$B:$P,15,0)=0,"",VLOOKUP($B90,Takings!$B:$P,15,0))</f>
        <v/>
      </c>
    </row>
    <row r="91" spans="1:16" s="113" customFormat="1" x14ac:dyDescent="0.35">
      <c r="A91" s="133">
        <v>13</v>
      </c>
      <c r="B91" s="132">
        <v>39438</v>
      </c>
      <c r="C91" s="129">
        <f>SUMIF(Takings!$B:$B,'2007'!$B91,Takings!C:C)</f>
        <v>2580.4</v>
      </c>
      <c r="D91" s="119">
        <f>SUMIF(Takings!$B:$B,'2007'!$B91,Takings!D:D)</f>
        <v>0</v>
      </c>
      <c r="E91" s="119">
        <f>SUMIF(Takings!$B:$B,'2007'!$B91,Takings!E:E)</f>
        <v>0</v>
      </c>
      <c r="F91" s="128">
        <f>SUMIF(Takings!$B:$B,'2007'!$B91,Takings!F:F)</f>
        <v>1546.1</v>
      </c>
      <c r="G91" s="131">
        <f>SUMIF(Takings!$B:$B,'2007'!$B91,Takings!G:G)</f>
        <v>34</v>
      </c>
      <c r="H91" s="128">
        <f t="shared" si="48"/>
        <v>45.473529411764702</v>
      </c>
      <c r="I91" s="129">
        <f>SUMIF(Takings!$B:$B,'2007'!$B91,Takings!I:I)</f>
        <v>1034.3</v>
      </c>
      <c r="J91" s="130">
        <f>SUMIF(Takings!$B:$B,'2007'!$B91,Takings!J:J)</f>
        <v>14</v>
      </c>
      <c r="K91" s="130">
        <f t="shared" si="49"/>
        <v>48</v>
      </c>
      <c r="L91" s="129">
        <f t="shared" si="50"/>
        <v>73.878571428571419</v>
      </c>
      <c r="M91" s="128">
        <f t="shared" si="51"/>
        <v>53.758333333333326</v>
      </c>
      <c r="N91" s="127" t="str">
        <f>IF(VLOOKUP($B91,Takings!$B:$P,13,0)=0,"",VLOOKUP($B91,Takings!$B:$P,13,0))</f>
        <v/>
      </c>
      <c r="O91" s="126">
        <f>IF(VLOOKUP($B91,Takings!$B:$P,14,0)=0,"",VLOOKUP($B91,Takings!$B:$P,14,0))</f>
        <v>3</v>
      </c>
      <c r="P91" s="125" t="str">
        <f>IF(VLOOKUP($B91,Takings!$B:$P,15,0)=0,"",VLOOKUP($B91,Takings!$B:$P,15,0))</f>
        <v/>
      </c>
    </row>
    <row r="92" spans="1:16" s="113" customFormat="1" x14ac:dyDescent="0.35">
      <c r="A92" s="124"/>
      <c r="B92" s="123">
        <v>39439</v>
      </c>
      <c r="C92" s="119">
        <f>SUM(C86:C91)</f>
        <v>8981.9599999999991</v>
      </c>
      <c r="D92" s="119">
        <f>VLOOKUP($B92,Takings!$B:$P,3,0)</f>
        <v>1855.1</v>
      </c>
      <c r="E92" s="122">
        <f>SUM(C92:D92)</f>
        <v>10837.06</v>
      </c>
      <c r="F92" s="118"/>
      <c r="G92" s="121">
        <f>SUM(G86:G91)</f>
        <v>257</v>
      </c>
      <c r="H92" s="118">
        <f>AVERAGE(H86:H91)</f>
        <v>22.336400351758403</v>
      </c>
      <c r="I92" s="119">
        <f>SUM(I86:I91)</f>
        <v>3304.66</v>
      </c>
      <c r="J92" s="120">
        <f>SUM(J86:J91)</f>
        <v>49</v>
      </c>
      <c r="K92" s="120">
        <f>SUM(G92,J92)</f>
        <v>306</v>
      </c>
      <c r="L92" s="119">
        <f>AVERAGE(L86:L91)</f>
        <v>57.461132275132279</v>
      </c>
      <c r="M92" s="118">
        <f>AVERAGE(M86:M91)</f>
        <v>28.733368875086267</v>
      </c>
      <c r="N92" s="117" t="str">
        <f>IF(VLOOKUP($B92,Takings!$B:$P,13,0)=0,"",VLOOKUP($B92,Takings!$B:$P,13,0))</f>
        <v/>
      </c>
      <c r="O92" s="116" t="str">
        <f>IF(VLOOKUP($B92,Takings!$B:$P,14,0)=0,"",VLOOKUP($B92,Takings!$B:$P,14,0))</f>
        <v/>
      </c>
      <c r="P92" s="115" t="str">
        <f>IF(VLOOKUP($B92,Takings!$B:$P,15,0)=0,"",VLOOKUP($B92,Takings!$B:$P,15,0))</f>
        <v/>
      </c>
    </row>
    <row r="93" spans="1:16" s="113" customFormat="1" x14ac:dyDescent="0.35">
      <c r="A93" s="133">
        <v>14</v>
      </c>
      <c r="B93" s="132">
        <v>39440</v>
      </c>
      <c r="C93" s="129">
        <f>SUMIF(Takings!$B:$B,'2007'!$B93,Takings!C:C)</f>
        <v>2453.61</v>
      </c>
      <c r="D93" s="119">
        <f>SUMIF(Takings!$B:$B,'2007'!$B93,Takings!D:D)</f>
        <v>0</v>
      </c>
      <c r="E93" s="119">
        <f>SUMIF(Takings!$B:$B,'2007'!$B93,Takings!E:E)</f>
        <v>0</v>
      </c>
      <c r="F93" s="128">
        <f>SUMIF(Takings!$B:$B,'2007'!$B93,Takings!F:F)</f>
        <v>1514.3</v>
      </c>
      <c r="G93" s="131">
        <f>SUMIF(Takings!$B:$B,'2007'!$B93,Takings!G:G)</f>
        <v>69</v>
      </c>
      <c r="H93" s="128">
        <f t="shared" ref="H93:H98" si="52">IFERROR(F93/G93,0)</f>
        <v>21.946376811594202</v>
      </c>
      <c r="I93" s="129">
        <f>SUMIF(Takings!$B:$B,'2007'!$B93,Takings!I:I)</f>
        <v>939.31</v>
      </c>
      <c r="J93" s="130">
        <f>SUMIF(Takings!$B:$B,'2007'!$B93,Takings!J:J)</f>
        <v>18</v>
      </c>
      <c r="K93" s="130">
        <f t="shared" ref="K93:K98" si="53">IFERROR(SUM(G93,J93),0)</f>
        <v>87</v>
      </c>
      <c r="L93" s="129">
        <f t="shared" ref="L93:L98" si="54">IFERROR(MEDIAN(I93/J93),0)</f>
        <v>52.183888888888887</v>
      </c>
      <c r="M93" s="128">
        <f t="shared" ref="M93:M98" si="55">IFERROR(SUM(F93,I93)/K93,0)</f>
        <v>28.202413793103446</v>
      </c>
      <c r="N93" s="127" t="str">
        <f>IF(VLOOKUP($B93,Takings!$B:$P,13,0)=0,"",VLOOKUP($B93,Takings!$B:$P,13,0))</f>
        <v/>
      </c>
      <c r="O93" s="126" t="str">
        <f>IF(VLOOKUP($B93,Takings!$B:$P,14,0)=0,"",VLOOKUP($B93,Takings!$B:$P,14,0))</f>
        <v/>
      </c>
      <c r="P93" s="125" t="str">
        <f>IF(VLOOKUP($B93,Takings!$B:$P,15,0)=0,"",VLOOKUP($B93,Takings!$B:$P,15,0))</f>
        <v/>
      </c>
    </row>
    <row r="94" spans="1:16" s="113" customFormat="1" x14ac:dyDescent="0.35">
      <c r="A94" s="143">
        <v>14</v>
      </c>
      <c r="B94" s="142">
        <v>39441</v>
      </c>
      <c r="C94" s="138">
        <f>SUMIF(Takings!$B:$B,'2007'!$B94,Takings!C:C)</f>
        <v>0</v>
      </c>
      <c r="D94" s="119">
        <f>SUMIF(Takings!$B:$B,'2007'!$B94,Takings!D:D)</f>
        <v>0</v>
      </c>
      <c r="E94" s="119">
        <f>SUMIF(Takings!$B:$B,'2007'!$B94,Takings!E:E)</f>
        <v>0</v>
      </c>
      <c r="F94" s="140">
        <f>SUMIF(Takings!$B:$B,'2007'!$B94,Takings!F:F)</f>
        <v>0</v>
      </c>
      <c r="G94" s="141">
        <f>SUMIF(Takings!$B:$B,'2007'!$B94,Takings!G:G)</f>
        <v>0</v>
      </c>
      <c r="H94" s="140">
        <f t="shared" si="52"/>
        <v>0</v>
      </c>
      <c r="I94" s="138">
        <f>SUMIF(Takings!$B:$B,'2007'!$B94,Takings!I:I)</f>
        <v>0</v>
      </c>
      <c r="J94" s="139">
        <f>SUMIF(Takings!$B:$B,'2007'!$B94,Takings!J:J)</f>
        <v>0</v>
      </c>
      <c r="K94" s="139">
        <f t="shared" si="53"/>
        <v>0</v>
      </c>
      <c r="L94" s="138">
        <f t="shared" si="54"/>
        <v>0</v>
      </c>
      <c r="M94" s="140">
        <f t="shared" si="55"/>
        <v>0</v>
      </c>
      <c r="N94" s="137" t="str">
        <f>IF(VLOOKUP($B94,Takings!$B:$P,13,0)=0,"",VLOOKUP($B94,Takings!$B:$P,13,0))</f>
        <v/>
      </c>
      <c r="O94" s="136" t="str">
        <f>IF(VLOOKUP($B94,Takings!$B:$P,14,0)=0,"",VLOOKUP($B94,Takings!$B:$P,14,0))</f>
        <v/>
      </c>
      <c r="P94" s="135" t="str">
        <f>IF(VLOOKUP($B94,Takings!$B:$P,15,0)=0,"",VLOOKUP($B94,Takings!$B:$P,15,0))</f>
        <v/>
      </c>
    </row>
    <row r="95" spans="1:16" s="113" customFormat="1" x14ac:dyDescent="0.35">
      <c r="A95" s="143">
        <v>14</v>
      </c>
      <c r="B95" s="142">
        <v>39442</v>
      </c>
      <c r="C95" s="138">
        <f>SUMIF(Takings!$B:$B,'2007'!$B95,Takings!C:C)</f>
        <v>0</v>
      </c>
      <c r="D95" s="119">
        <f>SUMIF(Takings!$B:$B,'2007'!$B95,Takings!D:D)</f>
        <v>0</v>
      </c>
      <c r="E95" s="119">
        <f>SUMIF(Takings!$B:$B,'2007'!$B95,Takings!E:E)</f>
        <v>0</v>
      </c>
      <c r="F95" s="140">
        <f>SUMIF(Takings!$B:$B,'2007'!$B95,Takings!F:F)</f>
        <v>0</v>
      </c>
      <c r="G95" s="141">
        <f>SUMIF(Takings!$B:$B,'2007'!$B95,Takings!G:G)</f>
        <v>0</v>
      </c>
      <c r="H95" s="140">
        <f t="shared" si="52"/>
        <v>0</v>
      </c>
      <c r="I95" s="138">
        <f>SUMIF(Takings!$B:$B,'2007'!$B95,Takings!I:I)</f>
        <v>0</v>
      </c>
      <c r="J95" s="139">
        <f>SUMIF(Takings!$B:$B,'2007'!$B95,Takings!J:J)</f>
        <v>0</v>
      </c>
      <c r="K95" s="139">
        <f t="shared" si="53"/>
        <v>0</v>
      </c>
      <c r="L95" s="138">
        <f t="shared" si="54"/>
        <v>0</v>
      </c>
      <c r="M95" s="140">
        <f t="shared" si="55"/>
        <v>0</v>
      </c>
      <c r="N95" s="137" t="str">
        <f>IF(VLOOKUP($B95,Takings!$B:$P,13,0)=0,"",VLOOKUP($B95,Takings!$B:$P,13,0))</f>
        <v/>
      </c>
      <c r="O95" s="136" t="str">
        <f>IF(VLOOKUP($B95,Takings!$B:$P,14,0)=0,"",VLOOKUP($B95,Takings!$B:$P,14,0))</f>
        <v/>
      </c>
      <c r="P95" s="135" t="str">
        <f>IF(VLOOKUP($B95,Takings!$B:$P,15,0)=0,"",VLOOKUP($B95,Takings!$B:$P,15,0))</f>
        <v/>
      </c>
    </row>
    <row r="96" spans="1:16" s="113" customFormat="1" x14ac:dyDescent="0.35">
      <c r="A96" s="133">
        <v>14</v>
      </c>
      <c r="B96" s="132">
        <v>39443</v>
      </c>
      <c r="C96" s="129">
        <f>SUMIF(Takings!$B:$B,'2007'!$B96,Takings!C:C)</f>
        <v>891.53</v>
      </c>
      <c r="D96" s="119">
        <f>SUMIF(Takings!$B:$B,'2007'!$B96,Takings!D:D)</f>
        <v>0</v>
      </c>
      <c r="E96" s="119">
        <f>SUMIF(Takings!$B:$B,'2007'!$B96,Takings!E:E)</f>
        <v>0</v>
      </c>
      <c r="F96" s="128">
        <f>SUMIF(Takings!$B:$B,'2007'!$B96,Takings!F:F)</f>
        <v>791.5</v>
      </c>
      <c r="G96" s="131">
        <f>SUMIF(Takings!$B:$B,'2007'!$B96,Takings!G:G)</f>
        <v>41</v>
      </c>
      <c r="H96" s="128">
        <f t="shared" si="52"/>
        <v>19.304878048780488</v>
      </c>
      <c r="I96" s="129">
        <f>SUMIF(Takings!$B:$B,'2007'!$B96,Takings!I:I)</f>
        <v>100.03</v>
      </c>
      <c r="J96" s="130">
        <f>SUMIF(Takings!$B:$B,'2007'!$B96,Takings!J:J)</f>
        <v>4</v>
      </c>
      <c r="K96" s="130">
        <f t="shared" si="53"/>
        <v>45</v>
      </c>
      <c r="L96" s="129">
        <f t="shared" si="54"/>
        <v>25.0075</v>
      </c>
      <c r="M96" s="128">
        <f t="shared" si="55"/>
        <v>19.811777777777777</v>
      </c>
      <c r="N96" s="127" t="str">
        <f>IF(VLOOKUP($B96,Takings!$B:$P,13,0)=0,"",VLOOKUP($B96,Takings!$B:$P,13,0))</f>
        <v/>
      </c>
      <c r="O96" s="126" t="str">
        <f>IF(VLOOKUP($B96,Takings!$B:$P,14,0)=0,"",VLOOKUP($B96,Takings!$B:$P,14,0))</f>
        <v/>
      </c>
      <c r="P96" s="125" t="str">
        <f>IF(VLOOKUP($B96,Takings!$B:$P,15,0)=0,"",VLOOKUP($B96,Takings!$B:$P,15,0))</f>
        <v/>
      </c>
    </row>
    <row r="97" spans="1:16" s="113" customFormat="1" ht="63" x14ac:dyDescent="0.35">
      <c r="A97" s="133">
        <v>14</v>
      </c>
      <c r="B97" s="132">
        <v>39444</v>
      </c>
      <c r="C97" s="129">
        <f>SUMIF(Takings!$B:$B,'2007'!$B97,Takings!C:C)</f>
        <v>1041.8699999999999</v>
      </c>
      <c r="D97" s="119">
        <f>SUMIF(Takings!$B:$B,'2007'!$B97,Takings!D:D)</f>
        <v>0</v>
      </c>
      <c r="E97" s="119">
        <f>SUMIF(Takings!$B:$B,'2007'!$B97,Takings!E:E)</f>
        <v>0</v>
      </c>
      <c r="F97" s="128">
        <f>SUMIF(Takings!$B:$B,'2007'!$B97,Takings!F:F)</f>
        <v>741.9</v>
      </c>
      <c r="G97" s="131">
        <f>SUMIF(Takings!$B:$B,'2007'!$B97,Takings!G:G)</f>
        <v>23</v>
      </c>
      <c r="H97" s="128">
        <f t="shared" si="52"/>
        <v>32.256521739130434</v>
      </c>
      <c r="I97" s="129">
        <f>SUMIF(Takings!$B:$B,'2007'!$B97,Takings!I:I)</f>
        <v>299.97000000000003</v>
      </c>
      <c r="J97" s="130">
        <f>SUMIF(Takings!$B:$B,'2007'!$B97,Takings!J:J)</f>
        <v>4</v>
      </c>
      <c r="K97" s="130">
        <f t="shared" si="53"/>
        <v>27</v>
      </c>
      <c r="L97" s="129">
        <f t="shared" si="54"/>
        <v>74.992500000000007</v>
      </c>
      <c r="M97" s="128">
        <f t="shared" si="55"/>
        <v>38.587777777777774</v>
      </c>
      <c r="N97" s="127" t="str">
        <f>IF(VLOOKUP($B97,Takings!$B:$P,13,0)=0,"",VLOOKUP($B97,Takings!$B:$P,13,0))</f>
        <v>New motherboard on till customer numbers unknown for cash</v>
      </c>
      <c r="O97" s="126" t="str">
        <f>IF(VLOOKUP($B97,Takings!$B:$P,14,0)=0,"",VLOOKUP($B97,Takings!$B:$P,14,0))</f>
        <v/>
      </c>
      <c r="P97" s="125" t="str">
        <f>IF(VLOOKUP($B97,Takings!$B:$P,15,0)=0,"",VLOOKUP($B97,Takings!$B:$P,15,0))</f>
        <v/>
      </c>
    </row>
    <row r="98" spans="1:16" s="113" customFormat="1" x14ac:dyDescent="0.35">
      <c r="A98" s="133">
        <v>14</v>
      </c>
      <c r="B98" s="132">
        <v>39445</v>
      </c>
      <c r="C98" s="129">
        <f>SUMIF(Takings!$B:$B,'2007'!$B98,Takings!C:C)</f>
        <v>797.97</v>
      </c>
      <c r="D98" s="119">
        <f>SUMIF(Takings!$B:$B,'2007'!$B98,Takings!D:D)</f>
        <v>0</v>
      </c>
      <c r="E98" s="119">
        <f>SUMIF(Takings!$B:$B,'2007'!$B98,Takings!E:E)</f>
        <v>0</v>
      </c>
      <c r="F98" s="128">
        <f>SUMIF(Takings!$B:$B,'2007'!$B98,Takings!F:F)</f>
        <v>407.75</v>
      </c>
      <c r="G98" s="131">
        <f>SUMIF(Takings!$B:$B,'2007'!$B98,Takings!G:G)</f>
        <v>24</v>
      </c>
      <c r="H98" s="128">
        <f t="shared" si="52"/>
        <v>16.989583333333332</v>
      </c>
      <c r="I98" s="129">
        <f>SUMIF(Takings!$B:$B,'2007'!$B98,Takings!I:I)</f>
        <v>390.2</v>
      </c>
      <c r="J98" s="130">
        <f>SUMIF(Takings!$B:$B,'2007'!$B98,Takings!J:J)</f>
        <v>3</v>
      </c>
      <c r="K98" s="130">
        <f t="shared" si="53"/>
        <v>27</v>
      </c>
      <c r="L98" s="129">
        <f t="shared" si="54"/>
        <v>130.06666666666666</v>
      </c>
      <c r="M98" s="128">
        <f t="shared" si="55"/>
        <v>29.553703703703704</v>
      </c>
      <c r="N98" s="127" t="str">
        <f>IF(VLOOKUP($B98,Takings!$B:$P,13,0)=0,"",VLOOKUP($B98,Takings!$B:$P,13,0))</f>
        <v/>
      </c>
      <c r="O98" s="126" t="str">
        <f>IF(VLOOKUP($B98,Takings!$B:$P,14,0)=0,"",VLOOKUP($B98,Takings!$B:$P,14,0))</f>
        <v/>
      </c>
      <c r="P98" s="125" t="str">
        <f>IF(VLOOKUP($B98,Takings!$B:$P,15,0)=0,"",VLOOKUP($B98,Takings!$B:$P,15,0))</f>
        <v/>
      </c>
    </row>
    <row r="99" spans="1:16" s="113" customFormat="1" x14ac:dyDescent="0.35">
      <c r="A99" s="124"/>
      <c r="B99" s="123">
        <v>39446</v>
      </c>
      <c r="C99" s="119">
        <f>SUM(C93:C98)</f>
        <v>5184.9800000000005</v>
      </c>
      <c r="D99" s="119">
        <f>VLOOKUP($B99,Takings!$B:$P,3,0)</f>
        <v>1950.28</v>
      </c>
      <c r="E99" s="122">
        <f>SUM(C99:D99)</f>
        <v>7135.26</v>
      </c>
      <c r="F99" s="118"/>
      <c r="G99" s="121">
        <f>SUM(G93:G98)</f>
        <v>157</v>
      </c>
      <c r="H99" s="118">
        <f>AVERAGE(H93:H98)</f>
        <v>15.082893322139741</v>
      </c>
      <c r="I99" s="119">
        <f>SUM(I93:I98)</f>
        <v>1729.51</v>
      </c>
      <c r="J99" s="120">
        <f>SUM(J93:J98)</f>
        <v>29</v>
      </c>
      <c r="K99" s="120">
        <f>SUM(G99,J99)</f>
        <v>186</v>
      </c>
      <c r="L99" s="119">
        <f>AVERAGE(L93:L98)</f>
        <v>47.041759259259265</v>
      </c>
      <c r="M99" s="118">
        <f>AVERAGE(M93:M98)</f>
        <v>19.359278842060451</v>
      </c>
      <c r="N99" s="117" t="str">
        <f>IF(VLOOKUP($B99,Takings!$B:$P,13,0)=0,"",VLOOKUP($B99,Takings!$B:$P,13,0))</f>
        <v/>
      </c>
      <c r="O99" s="116" t="str">
        <f>IF(VLOOKUP($B99,Takings!$B:$P,14,0)=0,"",VLOOKUP($B99,Takings!$B:$P,14,0))</f>
        <v/>
      </c>
      <c r="P99" s="115" t="str">
        <f>IF(VLOOKUP($B99,Takings!$B:$P,15,0)=0,"",VLOOKUP($B99,Takings!$B:$P,15,0))</f>
        <v/>
      </c>
    </row>
    <row r="100" spans="1:16" s="113" customFormat="1" x14ac:dyDescent="0.35">
      <c r="A100" s="133">
        <v>15</v>
      </c>
      <c r="B100" s="132">
        <v>39447</v>
      </c>
      <c r="C100" s="129">
        <f>SUMIF(Takings!$B:$B,'2007'!$B100,Takings!C:C)</f>
        <v>1160.3499999999999</v>
      </c>
      <c r="D100" s="119">
        <f>SUMIF(Takings!$B:$B,'2007'!$B100,Takings!D:D)</f>
        <v>0</v>
      </c>
      <c r="E100" s="119">
        <f>SUMIF(Takings!$B:$B,'2007'!$B100,Takings!E:E)</f>
        <v>0</v>
      </c>
      <c r="F100" s="128">
        <f>SUMIF(Takings!$B:$B,'2007'!$B100,Takings!F:F)</f>
        <v>818.8</v>
      </c>
      <c r="G100" s="131">
        <f>SUMIF(Takings!$B:$B,'2007'!$B100,Takings!G:G)</f>
        <v>51</v>
      </c>
      <c r="H100" s="128">
        <f t="shared" ref="H100:H105" si="56">IFERROR(F100/G100,0)</f>
        <v>16.054901960784314</v>
      </c>
      <c r="I100" s="129">
        <f>SUMIF(Takings!$B:$B,'2007'!$B100,Takings!I:I)</f>
        <v>341.55</v>
      </c>
      <c r="J100" s="130">
        <f>SUMIF(Takings!$B:$B,'2007'!$B100,Takings!J:J)</f>
        <v>9</v>
      </c>
      <c r="K100" s="130">
        <f t="shared" ref="K100:K105" si="57">IFERROR(SUM(G100,J100),0)</f>
        <v>60</v>
      </c>
      <c r="L100" s="129">
        <f t="shared" ref="L100:L105" si="58">IFERROR(MEDIAN(I100/J100),0)</f>
        <v>37.950000000000003</v>
      </c>
      <c r="M100" s="128">
        <f t="shared" ref="M100:M105" si="59">IFERROR(SUM(F100,I100)/K100,0)</f>
        <v>19.339166666666664</v>
      </c>
      <c r="N100" s="127" t="str">
        <f>IF(VLOOKUP($B100,Takings!$B:$P,13,0)=0,"",VLOOKUP($B100,Takings!$B:$P,13,0))</f>
        <v/>
      </c>
      <c r="O100" s="126">
        <f>IF(VLOOKUP($B100,Takings!$B:$P,14,0)=0,"",VLOOKUP($B100,Takings!$B:$P,14,0))</f>
        <v>-4.8499999999999996</v>
      </c>
      <c r="P100" s="125" t="str">
        <f>IF(VLOOKUP($B100,Takings!$B:$P,15,0)=0,"",VLOOKUP($B100,Takings!$B:$P,15,0))</f>
        <v/>
      </c>
    </row>
    <row r="101" spans="1:16" s="113" customFormat="1" x14ac:dyDescent="0.35">
      <c r="A101" s="143">
        <v>15</v>
      </c>
      <c r="B101" s="142">
        <v>39448</v>
      </c>
      <c r="C101" s="138">
        <f>SUMIF(Takings!$B:$B,'2007'!$B101,Takings!C:C)</f>
        <v>0</v>
      </c>
      <c r="D101" s="119">
        <f>SUMIF(Takings!$B:$B,'2007'!$B101,Takings!D:D)</f>
        <v>0</v>
      </c>
      <c r="E101" s="119">
        <f>SUMIF(Takings!$B:$B,'2007'!$B101,Takings!E:E)</f>
        <v>0</v>
      </c>
      <c r="F101" s="140">
        <f>SUMIF(Takings!$B:$B,'2007'!$B101,Takings!F:F)</f>
        <v>0</v>
      </c>
      <c r="G101" s="141">
        <f>SUMIF(Takings!$B:$B,'2007'!$B101,Takings!G:G)</f>
        <v>0</v>
      </c>
      <c r="H101" s="140">
        <f t="shared" si="56"/>
        <v>0</v>
      </c>
      <c r="I101" s="138">
        <f>SUMIF(Takings!$B:$B,'2007'!$B101,Takings!I:I)</f>
        <v>0</v>
      </c>
      <c r="J101" s="139">
        <f>SUMIF(Takings!$B:$B,'2007'!$B101,Takings!J:J)</f>
        <v>0</v>
      </c>
      <c r="K101" s="139">
        <f t="shared" si="57"/>
        <v>0</v>
      </c>
      <c r="L101" s="138">
        <f t="shared" si="58"/>
        <v>0</v>
      </c>
      <c r="M101" s="140">
        <f t="shared" si="59"/>
        <v>0</v>
      </c>
      <c r="N101" s="137" t="str">
        <f>IF(VLOOKUP($B101,Takings!$B:$P,13,0)=0,"",VLOOKUP($B101,Takings!$B:$P,13,0))</f>
        <v/>
      </c>
      <c r="O101" s="136" t="str">
        <f>IF(VLOOKUP($B101,Takings!$B:$P,14,0)=0,"",VLOOKUP($B101,Takings!$B:$P,14,0))</f>
        <v/>
      </c>
      <c r="P101" s="135" t="str">
        <f>IF(VLOOKUP($B101,Takings!$B:$P,15,0)=0,"",VLOOKUP($B101,Takings!$B:$P,15,0))</f>
        <v/>
      </c>
    </row>
    <row r="102" spans="1:16" s="113" customFormat="1" x14ac:dyDescent="0.35">
      <c r="A102" s="133">
        <v>15</v>
      </c>
      <c r="B102" s="132">
        <v>39449</v>
      </c>
      <c r="C102" s="129">
        <f>SUMIF(Takings!$B:$B,'2007'!$B102,Takings!C:C)</f>
        <v>858.12</v>
      </c>
      <c r="D102" s="119">
        <f>SUMIF(Takings!$B:$B,'2007'!$B102,Takings!D:D)</f>
        <v>0</v>
      </c>
      <c r="E102" s="119">
        <f>SUMIF(Takings!$B:$B,'2007'!$B102,Takings!E:E)</f>
        <v>0</v>
      </c>
      <c r="F102" s="128">
        <f>SUMIF(Takings!$B:$B,'2007'!$B102,Takings!F:F)</f>
        <v>720.95</v>
      </c>
      <c r="G102" s="131">
        <f>SUMIF(Takings!$B:$B,'2007'!$B102,Takings!G:G)</f>
        <v>47</v>
      </c>
      <c r="H102" s="128">
        <f t="shared" si="56"/>
        <v>15.339361702127661</v>
      </c>
      <c r="I102" s="129">
        <f>SUMIF(Takings!$B:$B,'2007'!$B102,Takings!I:I)</f>
        <v>137.16999999999999</v>
      </c>
      <c r="J102" s="130">
        <f>SUMIF(Takings!$B:$B,'2007'!$B102,Takings!J:J)</f>
        <v>5</v>
      </c>
      <c r="K102" s="130">
        <f t="shared" si="57"/>
        <v>52</v>
      </c>
      <c r="L102" s="129">
        <f t="shared" si="58"/>
        <v>27.433999999999997</v>
      </c>
      <c r="M102" s="128">
        <f t="shared" si="59"/>
        <v>16.502307692307692</v>
      </c>
      <c r="N102" s="127" t="str">
        <f>IF(VLOOKUP($B102,Takings!$B:$P,13,0)=0,"",VLOOKUP($B102,Takings!$B:$P,13,0))</f>
        <v/>
      </c>
      <c r="O102" s="126">
        <f>IF(VLOOKUP($B102,Takings!$B:$P,14,0)=0,"",VLOOKUP($B102,Takings!$B:$P,14,0))</f>
        <v>-1.95</v>
      </c>
      <c r="P102" s="125" t="str">
        <f>IF(VLOOKUP($B102,Takings!$B:$P,15,0)=0,"",VLOOKUP($B102,Takings!$B:$P,15,0))</f>
        <v/>
      </c>
    </row>
    <row r="103" spans="1:16" s="113" customFormat="1" x14ac:dyDescent="0.35">
      <c r="A103" s="133">
        <v>15</v>
      </c>
      <c r="B103" s="132">
        <v>39450</v>
      </c>
      <c r="C103" s="129">
        <f>SUMIF(Takings!$B:$B,'2007'!$B103,Takings!C:C)</f>
        <v>414.18</v>
      </c>
      <c r="D103" s="119">
        <f>SUMIF(Takings!$B:$B,'2007'!$B103,Takings!D:D)</f>
        <v>0</v>
      </c>
      <c r="E103" s="119">
        <f>SUMIF(Takings!$B:$B,'2007'!$B103,Takings!E:E)</f>
        <v>0</v>
      </c>
      <c r="F103" s="128">
        <f>SUMIF(Takings!$B:$B,'2007'!$B103,Takings!F:F)</f>
        <v>337.45</v>
      </c>
      <c r="G103" s="131">
        <f>SUMIF(Takings!$B:$B,'2007'!$B103,Takings!G:G)</f>
        <v>29</v>
      </c>
      <c r="H103" s="128">
        <f t="shared" si="56"/>
        <v>11.636206896551723</v>
      </c>
      <c r="I103" s="129">
        <f>SUMIF(Takings!$B:$B,'2007'!$B103,Takings!I:I)</f>
        <v>76.73</v>
      </c>
      <c r="J103" s="130">
        <f>SUMIF(Takings!$B:$B,'2007'!$B103,Takings!J:J)</f>
        <v>3</v>
      </c>
      <c r="K103" s="130">
        <f t="shared" si="57"/>
        <v>32</v>
      </c>
      <c r="L103" s="129">
        <f t="shared" si="58"/>
        <v>25.576666666666668</v>
      </c>
      <c r="M103" s="128">
        <f t="shared" si="59"/>
        <v>12.943125</v>
      </c>
      <c r="N103" s="127" t="str">
        <f>IF(VLOOKUP($B103,Takings!$B:$P,13,0)=0,"",VLOOKUP($B103,Takings!$B:$P,13,0))</f>
        <v/>
      </c>
      <c r="O103" s="126" t="str">
        <f>IF(VLOOKUP($B103,Takings!$B:$P,14,0)=0,"",VLOOKUP($B103,Takings!$B:$P,14,0))</f>
        <v/>
      </c>
      <c r="P103" s="125" t="str">
        <f>IF(VLOOKUP($B103,Takings!$B:$P,15,0)=0,"",VLOOKUP($B103,Takings!$B:$P,15,0))</f>
        <v/>
      </c>
    </row>
    <row r="104" spans="1:16" s="113" customFormat="1" ht="45" x14ac:dyDescent="0.35">
      <c r="A104" s="133">
        <v>15</v>
      </c>
      <c r="B104" s="132">
        <v>39451</v>
      </c>
      <c r="C104" s="129">
        <f>SUMIF(Takings!$B:$B,'2007'!$B104,Takings!C:C)</f>
        <v>1825.37</v>
      </c>
      <c r="D104" s="119">
        <f>SUMIF(Takings!$B:$B,'2007'!$B104,Takings!D:D)</f>
        <v>0</v>
      </c>
      <c r="E104" s="119">
        <f>SUMIF(Takings!$B:$B,'2007'!$B104,Takings!E:E)</f>
        <v>0</v>
      </c>
      <c r="F104" s="128">
        <f>SUMIF(Takings!$B:$B,'2007'!$B104,Takings!F:F)</f>
        <v>762.55</v>
      </c>
      <c r="G104" s="131">
        <f>SUMIF(Takings!$B:$B,'2007'!$B104,Takings!G:G)</f>
        <v>42</v>
      </c>
      <c r="H104" s="128">
        <f t="shared" si="56"/>
        <v>18.155952380952378</v>
      </c>
      <c r="I104" s="129">
        <f>SUMIF(Takings!$B:$B,'2007'!$B104,Takings!I:I)</f>
        <v>1062.82</v>
      </c>
      <c r="J104" s="130">
        <f>SUMIF(Takings!$B:$B,'2007'!$B104,Takings!J:J)</f>
        <v>9</v>
      </c>
      <c r="K104" s="130">
        <f t="shared" si="57"/>
        <v>51</v>
      </c>
      <c r="L104" s="129">
        <f t="shared" si="58"/>
        <v>118.0911111111111</v>
      </c>
      <c r="M104" s="128">
        <f t="shared" si="59"/>
        <v>35.791568627450978</v>
      </c>
      <c r="N104" s="127" t="str">
        <f>IF(VLOOKUP($B104,Takings!$B:$P,13,0)=0,"",VLOOKUP($B104,Takings!$B:$P,13,0))</f>
        <v>Hotel Laidley Cheque $1151.79 not counted in day's takings</v>
      </c>
      <c r="O104" s="126">
        <f>IF(VLOOKUP($B104,Takings!$B:$P,14,0)=0,"",VLOOKUP($B104,Takings!$B:$P,14,0))</f>
        <v>-0.05</v>
      </c>
      <c r="P104" s="125" t="str">
        <f>IF(VLOOKUP($B104,Takings!$B:$P,15,0)=0,"",VLOOKUP($B104,Takings!$B:$P,15,0))</f>
        <v/>
      </c>
    </row>
    <row r="105" spans="1:16" s="113" customFormat="1" x14ac:dyDescent="0.35">
      <c r="A105" s="133">
        <v>15</v>
      </c>
      <c r="B105" s="132">
        <v>39452</v>
      </c>
      <c r="C105" s="129">
        <f>SUMIF(Takings!$B:$B,'2007'!$B105,Takings!C:C)</f>
        <v>859.9</v>
      </c>
      <c r="D105" s="119">
        <f>SUMIF(Takings!$B:$B,'2007'!$B105,Takings!D:D)</f>
        <v>0</v>
      </c>
      <c r="E105" s="119">
        <f>SUMIF(Takings!$B:$B,'2007'!$B105,Takings!E:E)</f>
        <v>0</v>
      </c>
      <c r="F105" s="128">
        <f>SUMIF(Takings!$B:$B,'2007'!$B105,Takings!F:F)</f>
        <v>660.43</v>
      </c>
      <c r="G105" s="131">
        <f>SUMIF(Takings!$B:$B,'2007'!$B105,Takings!G:G)</f>
        <v>35</v>
      </c>
      <c r="H105" s="128">
        <f t="shared" si="56"/>
        <v>18.869428571428571</v>
      </c>
      <c r="I105" s="129">
        <f>SUMIF(Takings!$B:$B,'2007'!$B105,Takings!I:I)</f>
        <v>199.47</v>
      </c>
      <c r="J105" s="130">
        <f>SUMIF(Takings!$B:$B,'2007'!$B105,Takings!J:J)</f>
        <v>3</v>
      </c>
      <c r="K105" s="130">
        <f t="shared" si="57"/>
        <v>38</v>
      </c>
      <c r="L105" s="129">
        <f t="shared" si="58"/>
        <v>66.489999999999995</v>
      </c>
      <c r="M105" s="128">
        <f t="shared" si="59"/>
        <v>22.628947368421052</v>
      </c>
      <c r="N105" s="127" t="str">
        <f>IF(VLOOKUP($B105,Takings!$B:$P,13,0)=0,"",VLOOKUP($B105,Takings!$B:$P,13,0))</f>
        <v/>
      </c>
      <c r="O105" s="126">
        <f>IF(VLOOKUP($B105,Takings!$B:$P,14,0)=0,"",VLOOKUP($B105,Takings!$B:$P,14,0))</f>
        <v>0.05</v>
      </c>
      <c r="P105" s="125" t="str">
        <f>IF(VLOOKUP($B105,Takings!$B:$P,15,0)=0,"",VLOOKUP($B105,Takings!$B:$P,15,0))</f>
        <v/>
      </c>
    </row>
    <row r="106" spans="1:16" s="113" customFormat="1" x14ac:dyDescent="0.35">
      <c r="A106" s="124"/>
      <c r="B106" s="123">
        <v>39453</v>
      </c>
      <c r="C106" s="119">
        <f>SUM(C100:C105)</f>
        <v>5117.9199999999992</v>
      </c>
      <c r="D106" s="119">
        <f>VLOOKUP($B106,Takings!$B:$P,3,0)</f>
        <v>1625.04</v>
      </c>
      <c r="E106" s="122">
        <f>SUM(C106:D106)</f>
        <v>6742.9599999999991</v>
      </c>
      <c r="F106" s="118"/>
      <c r="G106" s="121">
        <f>SUM(G100:G105)</f>
        <v>204</v>
      </c>
      <c r="H106" s="118">
        <f>AVERAGE(H100:H105)</f>
        <v>13.342641918640775</v>
      </c>
      <c r="I106" s="119">
        <f>SUM(I100:I105)</f>
        <v>1817.74</v>
      </c>
      <c r="J106" s="120">
        <f>SUM(J100:J105)</f>
        <v>29</v>
      </c>
      <c r="K106" s="120">
        <f>SUM(G106,J106)</f>
        <v>233</v>
      </c>
      <c r="L106" s="119">
        <f>AVERAGE(L100:L105)</f>
        <v>45.92362962962963</v>
      </c>
      <c r="M106" s="118">
        <f>AVERAGE(M100:M105)</f>
        <v>17.86751922580773</v>
      </c>
      <c r="N106" s="117" t="str">
        <f>IF(VLOOKUP($B106,Takings!$B:$P,13,0)=0,"",VLOOKUP($B106,Takings!$B:$P,13,0))</f>
        <v/>
      </c>
      <c r="O106" s="116" t="str">
        <f>IF(VLOOKUP($B106,Takings!$B:$P,14,0)=0,"",VLOOKUP($B106,Takings!$B:$P,14,0))</f>
        <v/>
      </c>
      <c r="P106" s="115" t="str">
        <f>IF(VLOOKUP($B106,Takings!$B:$P,15,0)=0,"",VLOOKUP($B106,Takings!$B:$P,15,0))</f>
        <v/>
      </c>
    </row>
  </sheetData>
  <autoFilter ref="A1:P106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3:R190"/>
  <sheetViews>
    <sheetView showGridLines="0" tabSelected="1" topLeftCell="Q1" zoomScale="40" zoomScaleNormal="40" workbookViewId="0">
      <selection activeCell="Q1" sqref="Q1"/>
    </sheetView>
  </sheetViews>
  <sheetFormatPr defaultRowHeight="12.5" outlineLevelCol="1" x14ac:dyDescent="0.25"/>
  <cols>
    <col min="1" max="1" width="19.81640625" hidden="1" customWidth="1" outlineLevel="1"/>
    <col min="2" max="2" width="15.90625" hidden="1" customWidth="1" outlineLevel="1"/>
    <col min="3" max="9" width="5.81640625" hidden="1" customWidth="1" outlineLevel="1"/>
    <col min="10" max="11" width="4.81640625" hidden="1" customWidth="1" outlineLevel="1"/>
    <col min="12" max="12" width="11.08984375" hidden="1" customWidth="1" outlineLevel="1"/>
    <col min="13" max="15" width="11.453125" hidden="1" customWidth="1" outlineLevel="1"/>
    <col min="16" max="16" width="7.7265625" hidden="1" customWidth="1" outlineLevel="1"/>
    <col min="17" max="17" width="20.08984375" customWidth="1" collapsed="1"/>
    <col min="18" max="18" width="13.7265625" customWidth="1"/>
    <col min="19" max="19" width="20.08984375" customWidth="1"/>
    <col min="20" max="20" width="13.7265625" customWidth="1"/>
    <col min="21" max="21" width="20.08984375" customWidth="1"/>
    <col min="22" max="22" width="13.7265625" customWidth="1"/>
    <col min="23" max="23" width="20.08984375" customWidth="1"/>
    <col min="24" max="24" width="18.7265625" customWidth="1"/>
    <col min="25" max="25" width="25.08984375" customWidth="1"/>
    <col min="26" max="29" width="6.7265625" customWidth="1"/>
    <col min="30" max="73" width="7.7265625" customWidth="1"/>
    <col min="74" max="82" width="6.7265625" customWidth="1"/>
    <col min="83" max="126" width="7.7265625" customWidth="1"/>
    <col min="127" max="135" width="6.7265625" customWidth="1"/>
    <col min="136" max="179" width="7.7265625" customWidth="1"/>
    <col min="180" max="188" width="6.7265625" customWidth="1"/>
    <col min="189" max="232" width="7.7265625" customWidth="1"/>
    <col min="233" max="241" width="6.7265625" customWidth="1"/>
    <col min="242" max="285" width="7.7265625" customWidth="1"/>
    <col min="286" max="294" width="6.7265625" customWidth="1"/>
    <col min="295" max="338" width="7.7265625" customWidth="1"/>
    <col min="339" max="347" width="6.7265625" customWidth="1"/>
    <col min="348" max="391" width="7.7265625" customWidth="1"/>
    <col min="392" max="400" width="6.7265625" customWidth="1"/>
    <col min="401" max="444" width="7.7265625" customWidth="1"/>
    <col min="445" max="446" width="6.7265625" customWidth="1"/>
    <col min="447" max="447" width="11.453125" bestFit="1" customWidth="1"/>
  </cols>
  <sheetData>
    <row r="3" spans="1:18" x14ac:dyDescent="0.25">
      <c r="Q3" s="217">
        <v>1</v>
      </c>
      <c r="R3" t="s">
        <v>1434</v>
      </c>
    </row>
    <row r="4" spans="1:18" x14ac:dyDescent="0.25">
      <c r="Q4" s="217"/>
    </row>
    <row r="5" spans="1:18" x14ac:dyDescent="0.25">
      <c r="Q5" s="217">
        <v>2</v>
      </c>
      <c r="R5" t="s">
        <v>1435</v>
      </c>
    </row>
    <row r="6" spans="1:18" x14ac:dyDescent="0.25">
      <c r="Q6" s="217"/>
    </row>
    <row r="7" spans="1:18" x14ac:dyDescent="0.25">
      <c r="Q7" s="217">
        <v>3</v>
      </c>
      <c r="R7" t="s">
        <v>1436</v>
      </c>
    </row>
    <row r="8" spans="1:18" x14ac:dyDescent="0.25">
      <c r="R8" t="s">
        <v>1437</v>
      </c>
    </row>
    <row r="15" spans="1:18" x14ac:dyDescent="0.25">
      <c r="A15" s="218" t="s">
        <v>1446</v>
      </c>
      <c r="B15" t="s">
        <v>1457</v>
      </c>
    </row>
    <row r="16" spans="1:18" x14ac:dyDescent="0.25">
      <c r="A16" s="218" t="s">
        <v>1448</v>
      </c>
      <c r="B16" t="s">
        <v>1459</v>
      </c>
    </row>
    <row r="18" spans="1:2" x14ac:dyDescent="0.25">
      <c r="A18" s="218" t="s">
        <v>1445</v>
      </c>
      <c r="B18" t="s">
        <v>1462</v>
      </c>
    </row>
    <row r="19" spans="1:2" x14ac:dyDescent="0.25">
      <c r="A19" s="219">
        <v>1</v>
      </c>
      <c r="B19" s="220">
        <v>857</v>
      </c>
    </row>
    <row r="20" spans="1:2" x14ac:dyDescent="0.25">
      <c r="A20" s="219">
        <v>2</v>
      </c>
      <c r="B20" s="220">
        <v>1726</v>
      </c>
    </row>
    <row r="21" spans="1:2" x14ac:dyDescent="0.25">
      <c r="A21" s="219">
        <v>3</v>
      </c>
      <c r="B21" s="220">
        <v>1607</v>
      </c>
    </row>
    <row r="22" spans="1:2" x14ac:dyDescent="0.25">
      <c r="A22" s="219">
        <v>4</v>
      </c>
      <c r="B22" s="220">
        <v>1726</v>
      </c>
    </row>
    <row r="23" spans="1:2" x14ac:dyDescent="0.25">
      <c r="A23" s="219">
        <v>5</v>
      </c>
      <c r="B23" s="220">
        <v>1138</v>
      </c>
    </row>
    <row r="24" spans="1:2" x14ac:dyDescent="0.25">
      <c r="A24" s="219">
        <v>6</v>
      </c>
      <c r="B24" s="220">
        <v>1614</v>
      </c>
    </row>
    <row r="25" spans="1:2" x14ac:dyDescent="0.25">
      <c r="A25" s="219">
        <v>7</v>
      </c>
      <c r="B25" s="220">
        <v>1675</v>
      </c>
    </row>
    <row r="26" spans="1:2" x14ac:dyDescent="0.25">
      <c r="A26" s="219">
        <v>8</v>
      </c>
      <c r="B26" s="220">
        <v>1675</v>
      </c>
    </row>
    <row r="27" spans="1:2" x14ac:dyDescent="0.25">
      <c r="A27" s="219">
        <v>9</v>
      </c>
      <c r="B27" s="220">
        <v>1717</v>
      </c>
    </row>
    <row r="28" spans="1:2" x14ac:dyDescent="0.25">
      <c r="A28" s="219">
        <v>10</v>
      </c>
      <c r="B28" s="220">
        <v>1669</v>
      </c>
    </row>
    <row r="29" spans="1:2" x14ac:dyDescent="0.25">
      <c r="A29" s="219">
        <v>11</v>
      </c>
      <c r="B29" s="220">
        <v>1694</v>
      </c>
    </row>
    <row r="30" spans="1:2" x14ac:dyDescent="0.25">
      <c r="A30" s="219">
        <v>12</v>
      </c>
      <c r="B30" s="220">
        <v>1661</v>
      </c>
    </row>
    <row r="31" spans="1:2" x14ac:dyDescent="0.25">
      <c r="A31" s="219">
        <v>13</v>
      </c>
      <c r="B31" s="220">
        <v>1817</v>
      </c>
    </row>
    <row r="32" spans="1:2" x14ac:dyDescent="0.25">
      <c r="A32" s="219">
        <v>14</v>
      </c>
      <c r="B32" s="220">
        <v>2018</v>
      </c>
    </row>
    <row r="33" spans="1:2" x14ac:dyDescent="0.25">
      <c r="A33" s="219">
        <v>15</v>
      </c>
      <c r="B33" s="220">
        <v>1801</v>
      </c>
    </row>
    <row r="34" spans="1:2" x14ac:dyDescent="0.25">
      <c r="A34" s="219">
        <v>16</v>
      </c>
      <c r="B34" s="220">
        <v>1848</v>
      </c>
    </row>
    <row r="35" spans="1:2" x14ac:dyDescent="0.25">
      <c r="A35" s="219">
        <v>17</v>
      </c>
      <c r="B35" s="220">
        <v>2237</v>
      </c>
    </row>
    <row r="36" spans="1:2" x14ac:dyDescent="0.25">
      <c r="A36" s="219">
        <v>18</v>
      </c>
      <c r="B36" s="220">
        <v>1865</v>
      </c>
    </row>
    <row r="37" spans="1:2" x14ac:dyDescent="0.25">
      <c r="A37" s="219">
        <v>19</v>
      </c>
      <c r="B37" s="220">
        <v>1701</v>
      </c>
    </row>
    <row r="38" spans="1:2" x14ac:dyDescent="0.25">
      <c r="A38" s="219">
        <v>20</v>
      </c>
      <c r="B38" s="220">
        <v>1894</v>
      </c>
    </row>
    <row r="39" spans="1:2" x14ac:dyDescent="0.25">
      <c r="A39" s="219">
        <v>21</v>
      </c>
      <c r="B39" s="220">
        <v>1875</v>
      </c>
    </row>
    <row r="40" spans="1:2" x14ac:dyDescent="0.25">
      <c r="A40" s="219">
        <v>22</v>
      </c>
      <c r="B40" s="220">
        <v>1834</v>
      </c>
    </row>
    <row r="41" spans="1:2" x14ac:dyDescent="0.25">
      <c r="A41" s="219">
        <v>23</v>
      </c>
      <c r="B41" s="220">
        <v>1870</v>
      </c>
    </row>
    <row r="42" spans="1:2" x14ac:dyDescent="0.25">
      <c r="A42" s="219">
        <v>24</v>
      </c>
      <c r="B42" s="220">
        <v>1397</v>
      </c>
    </row>
    <row r="43" spans="1:2" x14ac:dyDescent="0.25">
      <c r="A43" s="219">
        <v>25</v>
      </c>
      <c r="B43" s="220">
        <v>1522</v>
      </c>
    </row>
    <row r="44" spans="1:2" x14ac:dyDescent="0.25">
      <c r="A44" s="219">
        <v>26</v>
      </c>
      <c r="B44" s="220">
        <v>1560</v>
      </c>
    </row>
    <row r="45" spans="1:2" x14ac:dyDescent="0.25">
      <c r="A45" s="219">
        <v>27</v>
      </c>
      <c r="B45" s="220">
        <v>1627</v>
      </c>
    </row>
    <row r="46" spans="1:2" x14ac:dyDescent="0.25">
      <c r="A46" s="219">
        <v>28</v>
      </c>
      <c r="B46" s="220">
        <v>1655</v>
      </c>
    </row>
    <row r="47" spans="1:2" x14ac:dyDescent="0.25">
      <c r="A47" s="219">
        <v>29</v>
      </c>
      <c r="B47" s="220">
        <v>1578</v>
      </c>
    </row>
    <row r="48" spans="1:2" x14ac:dyDescent="0.25">
      <c r="A48" s="219">
        <v>30</v>
      </c>
      <c r="B48" s="220">
        <v>1771</v>
      </c>
    </row>
    <row r="49" spans="1:2" x14ac:dyDescent="0.25">
      <c r="A49" s="219">
        <v>31</v>
      </c>
      <c r="B49" s="220">
        <v>1767</v>
      </c>
    </row>
    <row r="50" spans="1:2" x14ac:dyDescent="0.25">
      <c r="A50" s="219">
        <v>32</v>
      </c>
      <c r="B50" s="220">
        <v>1854</v>
      </c>
    </row>
    <row r="51" spans="1:2" x14ac:dyDescent="0.25">
      <c r="A51" s="219">
        <v>33</v>
      </c>
      <c r="B51" s="220">
        <v>1744</v>
      </c>
    </row>
    <row r="52" spans="1:2" x14ac:dyDescent="0.25">
      <c r="A52" s="219">
        <v>34</v>
      </c>
      <c r="B52" s="220">
        <v>1849</v>
      </c>
    </row>
    <row r="53" spans="1:2" x14ac:dyDescent="0.25">
      <c r="A53" s="219">
        <v>35</v>
      </c>
      <c r="B53" s="220">
        <v>1777</v>
      </c>
    </row>
    <row r="54" spans="1:2" x14ac:dyDescent="0.25">
      <c r="A54" s="219">
        <v>36</v>
      </c>
      <c r="B54" s="220">
        <v>1850</v>
      </c>
    </row>
    <row r="55" spans="1:2" x14ac:dyDescent="0.25">
      <c r="A55" s="219">
        <v>37</v>
      </c>
      <c r="B55" s="220">
        <v>1950</v>
      </c>
    </row>
    <row r="56" spans="1:2" x14ac:dyDescent="0.25">
      <c r="A56" s="219">
        <v>38</v>
      </c>
      <c r="B56" s="220">
        <v>1890</v>
      </c>
    </row>
    <row r="57" spans="1:2" x14ac:dyDescent="0.25">
      <c r="A57" s="219">
        <v>39</v>
      </c>
      <c r="B57" s="220">
        <v>2041</v>
      </c>
    </row>
    <row r="58" spans="1:2" x14ac:dyDescent="0.25">
      <c r="A58" s="219">
        <v>40</v>
      </c>
      <c r="B58" s="220">
        <v>2098</v>
      </c>
    </row>
    <row r="59" spans="1:2" x14ac:dyDescent="0.25">
      <c r="A59" s="219">
        <v>41</v>
      </c>
      <c r="B59" s="220">
        <v>2067</v>
      </c>
    </row>
    <row r="60" spans="1:2" x14ac:dyDescent="0.25">
      <c r="A60" s="219">
        <v>42</v>
      </c>
      <c r="B60" s="220">
        <v>1961</v>
      </c>
    </row>
    <row r="61" spans="1:2" x14ac:dyDescent="0.25">
      <c r="A61" s="219">
        <v>43</v>
      </c>
      <c r="B61" s="220">
        <v>2029</v>
      </c>
    </row>
    <row r="62" spans="1:2" x14ac:dyDescent="0.25">
      <c r="A62" s="219">
        <v>44</v>
      </c>
      <c r="B62" s="220">
        <v>2108</v>
      </c>
    </row>
    <row r="63" spans="1:2" x14ac:dyDescent="0.25">
      <c r="A63" s="219">
        <v>45</v>
      </c>
      <c r="B63" s="220">
        <v>1811</v>
      </c>
    </row>
    <row r="64" spans="1:2" x14ac:dyDescent="0.25">
      <c r="A64" s="219">
        <v>46</v>
      </c>
      <c r="B64" s="220">
        <v>1886</v>
      </c>
    </row>
    <row r="65" spans="1:2" x14ac:dyDescent="0.25">
      <c r="A65" s="219">
        <v>47</v>
      </c>
      <c r="B65" s="220">
        <v>1815</v>
      </c>
    </row>
    <row r="66" spans="1:2" x14ac:dyDescent="0.25">
      <c r="A66" s="219">
        <v>48</v>
      </c>
      <c r="B66" s="220">
        <v>1746</v>
      </c>
    </row>
    <row r="67" spans="1:2" x14ac:dyDescent="0.25">
      <c r="A67" s="219">
        <v>49</v>
      </c>
      <c r="B67" s="220">
        <v>1724</v>
      </c>
    </row>
    <row r="68" spans="1:2" x14ac:dyDescent="0.25">
      <c r="A68" s="219">
        <v>50</v>
      </c>
      <c r="B68" s="220">
        <v>1756</v>
      </c>
    </row>
    <row r="69" spans="1:2" x14ac:dyDescent="0.25">
      <c r="A69" s="219">
        <v>51</v>
      </c>
      <c r="B69" s="220">
        <v>2004</v>
      </c>
    </row>
    <row r="70" spans="1:2" x14ac:dyDescent="0.25">
      <c r="A70" s="219">
        <v>52</v>
      </c>
      <c r="B70" s="220">
        <v>2038</v>
      </c>
    </row>
    <row r="71" spans="1:2" x14ac:dyDescent="0.25">
      <c r="A71" s="219">
        <v>53</v>
      </c>
      <c r="B71" s="220">
        <v>327</v>
      </c>
    </row>
    <row r="72" spans="1:2" x14ac:dyDescent="0.25">
      <c r="A72" s="219" t="s">
        <v>1432</v>
      </c>
      <c r="B72" s="220">
        <v>92721</v>
      </c>
    </row>
    <row r="80" spans="1:2" x14ac:dyDescent="0.25">
      <c r="A80" s="218" t="s">
        <v>1448</v>
      </c>
      <c r="B80" t="s">
        <v>1459</v>
      </c>
    </row>
    <row r="82" spans="1:15" x14ac:dyDescent="0.25">
      <c r="A82" s="218" t="s">
        <v>1462</v>
      </c>
      <c r="B82" s="218" t="s">
        <v>1447</v>
      </c>
    </row>
    <row r="83" spans="1:15" x14ac:dyDescent="0.25">
      <c r="A83" s="218" t="s">
        <v>1445</v>
      </c>
      <c r="B83">
        <v>2007</v>
      </c>
      <c r="C83">
        <v>2008</v>
      </c>
      <c r="D83">
        <v>2009</v>
      </c>
      <c r="E83">
        <v>2010</v>
      </c>
      <c r="F83">
        <v>2011</v>
      </c>
      <c r="G83">
        <v>2012</v>
      </c>
      <c r="H83">
        <v>2013</v>
      </c>
      <c r="I83">
        <v>2014</v>
      </c>
      <c r="J83">
        <v>2015</v>
      </c>
      <c r="K83" t="s">
        <v>1432</v>
      </c>
    </row>
    <row r="84" spans="1:15" x14ac:dyDescent="0.25">
      <c r="A84" s="219">
        <v>1</v>
      </c>
      <c r="B84" s="220"/>
      <c r="C84" s="220">
        <v>173</v>
      </c>
      <c r="D84" s="220">
        <v>78</v>
      </c>
      <c r="E84" s="220">
        <v>155</v>
      </c>
      <c r="F84" s="220">
        <v>0</v>
      </c>
      <c r="G84" s="220">
        <v>201</v>
      </c>
      <c r="H84" s="220">
        <v>146</v>
      </c>
      <c r="I84" s="220">
        <v>104</v>
      </c>
      <c r="J84" s="220">
        <v>0</v>
      </c>
      <c r="K84" s="220">
        <v>857</v>
      </c>
      <c r="L84" s="220"/>
      <c r="M84" s="220"/>
      <c r="N84" s="220"/>
      <c r="O84" s="220"/>
    </row>
    <row r="85" spans="1:15" x14ac:dyDescent="0.25">
      <c r="A85" s="219">
        <v>2</v>
      </c>
      <c r="B85" s="220"/>
      <c r="C85" s="220">
        <v>260</v>
      </c>
      <c r="D85" s="220">
        <v>272</v>
      </c>
      <c r="E85" s="220">
        <v>278</v>
      </c>
      <c r="F85" s="220">
        <v>237</v>
      </c>
      <c r="G85" s="220">
        <v>212</v>
      </c>
      <c r="H85" s="220">
        <v>204</v>
      </c>
      <c r="I85" s="220">
        <v>263</v>
      </c>
      <c r="J85" s="220">
        <v>0</v>
      </c>
      <c r="K85" s="220">
        <v>1726</v>
      </c>
      <c r="L85" s="220"/>
      <c r="M85" s="220"/>
      <c r="N85" s="220"/>
      <c r="O85" s="220"/>
    </row>
    <row r="86" spans="1:15" x14ac:dyDescent="0.25">
      <c r="A86" s="219">
        <v>3</v>
      </c>
      <c r="B86" s="220"/>
      <c r="C86" s="220">
        <v>288</v>
      </c>
      <c r="D86" s="220">
        <v>220</v>
      </c>
      <c r="E86" s="220">
        <v>229</v>
      </c>
      <c r="F86" s="220">
        <v>187</v>
      </c>
      <c r="G86" s="220">
        <v>245</v>
      </c>
      <c r="H86" s="220">
        <v>223</v>
      </c>
      <c r="I86" s="220">
        <v>215</v>
      </c>
      <c r="J86" s="220">
        <v>0</v>
      </c>
      <c r="K86" s="220">
        <v>1607</v>
      </c>
      <c r="L86" s="220"/>
      <c r="M86" s="220"/>
      <c r="N86" s="220"/>
      <c r="O86" s="220"/>
    </row>
    <row r="87" spans="1:15" x14ac:dyDescent="0.25">
      <c r="A87" s="219">
        <v>4</v>
      </c>
      <c r="B87" s="220"/>
      <c r="C87" s="220">
        <v>287</v>
      </c>
      <c r="D87" s="220">
        <v>253</v>
      </c>
      <c r="E87" s="220">
        <v>236</v>
      </c>
      <c r="F87" s="220">
        <v>232</v>
      </c>
      <c r="G87" s="220">
        <v>250</v>
      </c>
      <c r="H87" s="220">
        <v>234</v>
      </c>
      <c r="I87" s="220">
        <v>234</v>
      </c>
      <c r="J87" s="220">
        <v>0</v>
      </c>
      <c r="K87" s="220">
        <v>1726</v>
      </c>
      <c r="L87" s="220"/>
      <c r="M87" s="220"/>
      <c r="N87" s="220"/>
      <c r="O87" s="220"/>
    </row>
    <row r="88" spans="1:15" x14ac:dyDescent="0.25">
      <c r="A88" s="219">
        <v>5</v>
      </c>
      <c r="B88" s="220"/>
      <c r="C88" s="220">
        <v>236</v>
      </c>
      <c r="D88" s="220">
        <v>236</v>
      </c>
      <c r="E88" s="220">
        <v>213</v>
      </c>
      <c r="F88" s="220">
        <v>0</v>
      </c>
      <c r="G88" s="220">
        <v>241</v>
      </c>
      <c r="H88" s="220">
        <v>0</v>
      </c>
      <c r="I88" s="220">
        <v>212</v>
      </c>
      <c r="J88" s="220">
        <v>0</v>
      </c>
      <c r="K88" s="220">
        <v>1138</v>
      </c>
      <c r="L88" s="220"/>
      <c r="M88" s="220"/>
      <c r="N88" s="220"/>
      <c r="O88" s="220"/>
    </row>
    <row r="89" spans="1:15" x14ac:dyDescent="0.25">
      <c r="A89" s="219">
        <v>6</v>
      </c>
      <c r="B89" s="220"/>
      <c r="C89" s="220">
        <v>255</v>
      </c>
      <c r="D89" s="220">
        <v>246</v>
      </c>
      <c r="E89" s="220">
        <v>271</v>
      </c>
      <c r="F89" s="220">
        <v>271</v>
      </c>
      <c r="G89" s="220">
        <v>229</v>
      </c>
      <c r="H89" s="220">
        <v>92</v>
      </c>
      <c r="I89" s="220">
        <v>250</v>
      </c>
      <c r="J89" s="220">
        <v>0</v>
      </c>
      <c r="K89" s="220">
        <v>1614</v>
      </c>
      <c r="L89" s="220"/>
      <c r="M89" s="220"/>
      <c r="N89" s="220"/>
      <c r="O89" s="220"/>
    </row>
    <row r="90" spans="1:15" x14ac:dyDescent="0.25">
      <c r="A90" s="219">
        <v>7</v>
      </c>
      <c r="B90" s="220"/>
      <c r="C90" s="220">
        <v>261</v>
      </c>
      <c r="D90" s="220">
        <v>250</v>
      </c>
      <c r="E90" s="220">
        <v>227</v>
      </c>
      <c r="F90" s="220">
        <v>268</v>
      </c>
      <c r="G90" s="220">
        <v>228</v>
      </c>
      <c r="H90" s="220">
        <v>174</v>
      </c>
      <c r="I90" s="220">
        <v>267</v>
      </c>
      <c r="J90" s="220">
        <v>0</v>
      </c>
      <c r="K90" s="220">
        <v>1675</v>
      </c>
      <c r="L90" s="220"/>
      <c r="M90" s="220"/>
      <c r="N90" s="220"/>
      <c r="O90" s="220"/>
    </row>
    <row r="91" spans="1:15" x14ac:dyDescent="0.25">
      <c r="A91" s="219">
        <v>8</v>
      </c>
      <c r="B91" s="220"/>
      <c r="C91" s="220">
        <v>276</v>
      </c>
      <c r="D91" s="220">
        <v>281</v>
      </c>
      <c r="E91" s="220">
        <v>232</v>
      </c>
      <c r="F91" s="220">
        <v>247</v>
      </c>
      <c r="G91" s="220">
        <v>239</v>
      </c>
      <c r="H91" s="220">
        <v>234</v>
      </c>
      <c r="I91" s="220">
        <v>166</v>
      </c>
      <c r="J91" s="220">
        <v>0</v>
      </c>
      <c r="K91" s="220">
        <v>1675</v>
      </c>
      <c r="L91" s="220"/>
      <c r="M91" s="220"/>
      <c r="N91" s="220"/>
      <c r="O91" s="220"/>
    </row>
    <row r="92" spans="1:15" x14ac:dyDescent="0.25">
      <c r="A92" s="219">
        <v>9</v>
      </c>
      <c r="B92" s="220"/>
      <c r="C92" s="220">
        <v>261</v>
      </c>
      <c r="D92" s="220">
        <v>245</v>
      </c>
      <c r="E92" s="220">
        <v>235</v>
      </c>
      <c r="F92" s="220">
        <v>246</v>
      </c>
      <c r="G92" s="220">
        <v>253</v>
      </c>
      <c r="H92" s="220">
        <v>211</v>
      </c>
      <c r="I92" s="220">
        <v>266</v>
      </c>
      <c r="J92" s="220">
        <v>0</v>
      </c>
      <c r="K92" s="220">
        <v>1717</v>
      </c>
      <c r="L92" s="220"/>
      <c r="M92" s="220"/>
      <c r="N92" s="220"/>
      <c r="O92" s="220"/>
    </row>
    <row r="93" spans="1:15" x14ac:dyDescent="0.25">
      <c r="A93" s="219">
        <v>10</v>
      </c>
      <c r="B93" s="220"/>
      <c r="C93" s="220">
        <v>279</v>
      </c>
      <c r="D93" s="220">
        <v>253</v>
      </c>
      <c r="E93" s="220">
        <v>221</v>
      </c>
      <c r="F93" s="220">
        <v>255</v>
      </c>
      <c r="G93" s="220">
        <v>247</v>
      </c>
      <c r="H93" s="220">
        <v>177</v>
      </c>
      <c r="I93" s="220">
        <v>237</v>
      </c>
      <c r="J93" s="220">
        <v>0</v>
      </c>
      <c r="K93" s="220">
        <v>1669</v>
      </c>
      <c r="L93" s="220"/>
      <c r="M93" s="220"/>
      <c r="N93" s="220"/>
      <c r="O93" s="220"/>
    </row>
    <row r="94" spans="1:15" x14ac:dyDescent="0.25">
      <c r="A94" s="219">
        <v>11</v>
      </c>
      <c r="B94" s="220"/>
      <c r="C94" s="220">
        <v>255</v>
      </c>
      <c r="D94" s="220">
        <v>250</v>
      </c>
      <c r="E94" s="220">
        <v>240</v>
      </c>
      <c r="F94" s="220">
        <v>247</v>
      </c>
      <c r="G94" s="220">
        <v>231</v>
      </c>
      <c r="H94" s="220">
        <v>192</v>
      </c>
      <c r="I94" s="220">
        <v>279</v>
      </c>
      <c r="J94" s="220">
        <v>0</v>
      </c>
      <c r="K94" s="220">
        <v>1694</v>
      </c>
      <c r="L94" s="220"/>
      <c r="M94" s="220"/>
      <c r="N94" s="220"/>
      <c r="O94" s="220"/>
    </row>
    <row r="95" spans="1:15" x14ac:dyDescent="0.25">
      <c r="A95" s="219">
        <v>12</v>
      </c>
      <c r="B95" s="220"/>
      <c r="C95" s="220">
        <v>259</v>
      </c>
      <c r="D95" s="220">
        <v>241</v>
      </c>
      <c r="E95" s="220">
        <v>231</v>
      </c>
      <c r="F95" s="220">
        <v>264</v>
      </c>
      <c r="G95" s="220">
        <v>256</v>
      </c>
      <c r="H95" s="220">
        <v>191</v>
      </c>
      <c r="I95" s="220">
        <v>219</v>
      </c>
      <c r="J95" s="220">
        <v>0</v>
      </c>
      <c r="K95" s="220">
        <v>1661</v>
      </c>
      <c r="L95" s="220"/>
      <c r="M95" s="220"/>
      <c r="N95" s="220"/>
      <c r="O95" s="220"/>
    </row>
    <row r="96" spans="1:15" x14ac:dyDescent="0.25">
      <c r="A96" s="219">
        <v>13</v>
      </c>
      <c r="B96" s="220"/>
      <c r="C96" s="220">
        <v>239</v>
      </c>
      <c r="D96" s="220">
        <v>310</v>
      </c>
      <c r="E96" s="220">
        <v>248</v>
      </c>
      <c r="F96" s="220">
        <v>286</v>
      </c>
      <c r="G96" s="220">
        <v>244</v>
      </c>
      <c r="H96" s="220">
        <v>233</v>
      </c>
      <c r="I96" s="220">
        <v>257</v>
      </c>
      <c r="J96" s="220">
        <v>0</v>
      </c>
      <c r="K96" s="220">
        <v>1817</v>
      </c>
      <c r="L96" s="220"/>
      <c r="M96" s="220"/>
      <c r="N96" s="220"/>
      <c r="O96" s="220"/>
    </row>
    <row r="97" spans="1:15" x14ac:dyDescent="0.25">
      <c r="A97" s="219">
        <v>14</v>
      </c>
      <c r="B97" s="220"/>
      <c r="C97" s="220">
        <v>262</v>
      </c>
      <c r="D97" s="220">
        <v>289</v>
      </c>
      <c r="E97" s="220">
        <v>224</v>
      </c>
      <c r="F97" s="220">
        <v>316</v>
      </c>
      <c r="G97" s="220">
        <v>470</v>
      </c>
      <c r="H97" s="220">
        <v>195</v>
      </c>
      <c r="I97" s="220">
        <v>262</v>
      </c>
      <c r="J97" s="220">
        <v>0</v>
      </c>
      <c r="K97" s="220">
        <v>2018</v>
      </c>
      <c r="L97" s="220"/>
      <c r="M97" s="220"/>
      <c r="N97" s="220"/>
      <c r="O97" s="220"/>
    </row>
    <row r="98" spans="1:15" x14ac:dyDescent="0.25">
      <c r="A98" s="219">
        <v>15</v>
      </c>
      <c r="B98" s="220"/>
      <c r="C98" s="220">
        <v>253</v>
      </c>
      <c r="D98" s="220">
        <v>335</v>
      </c>
      <c r="E98" s="220">
        <v>205</v>
      </c>
      <c r="F98" s="220">
        <v>303</v>
      </c>
      <c r="G98" s="220">
        <v>236</v>
      </c>
      <c r="H98" s="220">
        <v>233</v>
      </c>
      <c r="I98" s="220">
        <v>236</v>
      </c>
      <c r="J98" s="220">
        <v>0</v>
      </c>
      <c r="K98" s="220">
        <v>1801</v>
      </c>
      <c r="L98" s="220"/>
      <c r="M98" s="220"/>
      <c r="N98" s="220"/>
      <c r="O98" s="220"/>
    </row>
    <row r="99" spans="1:15" x14ac:dyDescent="0.25">
      <c r="A99" s="219">
        <v>16</v>
      </c>
      <c r="B99" s="220"/>
      <c r="C99" s="220">
        <v>250</v>
      </c>
      <c r="D99" s="220">
        <v>267</v>
      </c>
      <c r="E99" s="220">
        <v>241</v>
      </c>
      <c r="F99" s="220">
        <v>324</v>
      </c>
      <c r="G99" s="220">
        <v>276</v>
      </c>
      <c r="H99" s="220">
        <v>233</v>
      </c>
      <c r="I99" s="220">
        <v>257</v>
      </c>
      <c r="J99" s="220">
        <v>0</v>
      </c>
      <c r="K99" s="220">
        <v>1848</v>
      </c>
      <c r="L99" s="220"/>
      <c r="M99" s="220"/>
      <c r="N99" s="220"/>
      <c r="O99" s="220"/>
    </row>
    <row r="100" spans="1:15" x14ac:dyDescent="0.25">
      <c r="A100" s="219">
        <v>17</v>
      </c>
      <c r="B100" s="220"/>
      <c r="C100" s="220">
        <v>252</v>
      </c>
      <c r="D100" s="220">
        <v>548</v>
      </c>
      <c r="E100" s="220">
        <v>254</v>
      </c>
      <c r="F100" s="220">
        <v>572</v>
      </c>
      <c r="G100" s="220">
        <v>225</v>
      </c>
      <c r="H100" s="220">
        <v>195</v>
      </c>
      <c r="I100" s="220">
        <v>191</v>
      </c>
      <c r="J100" s="220">
        <v>0</v>
      </c>
      <c r="K100" s="220">
        <v>2237</v>
      </c>
      <c r="L100" s="220"/>
      <c r="M100" s="220"/>
      <c r="N100" s="220"/>
      <c r="O100" s="220"/>
    </row>
    <row r="101" spans="1:15" x14ac:dyDescent="0.25">
      <c r="A101" s="219">
        <v>18</v>
      </c>
      <c r="B101" s="220"/>
      <c r="C101" s="220">
        <v>294</v>
      </c>
      <c r="D101" s="220">
        <v>356</v>
      </c>
      <c r="E101" s="220">
        <v>220</v>
      </c>
      <c r="F101" s="220">
        <v>243</v>
      </c>
      <c r="G101" s="220">
        <v>275</v>
      </c>
      <c r="H101" s="220">
        <v>218</v>
      </c>
      <c r="I101" s="220">
        <v>259</v>
      </c>
      <c r="J101" s="220">
        <v>0</v>
      </c>
      <c r="K101" s="220">
        <v>1865</v>
      </c>
      <c r="L101" s="220"/>
      <c r="M101" s="220"/>
      <c r="N101" s="220"/>
      <c r="O101" s="220"/>
    </row>
    <row r="102" spans="1:15" x14ac:dyDescent="0.25">
      <c r="A102" s="219">
        <v>19</v>
      </c>
      <c r="B102" s="220"/>
      <c r="C102" s="220">
        <v>239</v>
      </c>
      <c r="D102" s="220">
        <v>281</v>
      </c>
      <c r="E102" s="220">
        <v>217</v>
      </c>
      <c r="F102" s="220">
        <v>279</v>
      </c>
      <c r="G102" s="220">
        <v>242</v>
      </c>
      <c r="H102" s="220">
        <v>200</v>
      </c>
      <c r="I102" s="220">
        <v>243</v>
      </c>
      <c r="J102" s="220">
        <v>0</v>
      </c>
      <c r="K102" s="220">
        <v>1701</v>
      </c>
      <c r="L102" s="220"/>
      <c r="M102" s="220"/>
      <c r="N102" s="220"/>
      <c r="O102" s="220"/>
    </row>
    <row r="103" spans="1:15" x14ac:dyDescent="0.25">
      <c r="A103" s="219">
        <v>20</v>
      </c>
      <c r="B103" s="220"/>
      <c r="C103" s="220">
        <v>254</v>
      </c>
      <c r="D103" s="220">
        <v>318</v>
      </c>
      <c r="E103" s="220">
        <v>256</v>
      </c>
      <c r="F103" s="220">
        <v>311</v>
      </c>
      <c r="G103" s="220">
        <v>279</v>
      </c>
      <c r="H103" s="220">
        <v>214</v>
      </c>
      <c r="I103" s="220">
        <v>262</v>
      </c>
      <c r="J103" s="220">
        <v>0</v>
      </c>
      <c r="K103" s="220">
        <v>1894</v>
      </c>
      <c r="L103" s="220"/>
      <c r="M103" s="220"/>
      <c r="N103" s="220"/>
      <c r="O103" s="220"/>
    </row>
    <row r="104" spans="1:15" x14ac:dyDescent="0.25">
      <c r="A104" s="219">
        <v>21</v>
      </c>
      <c r="B104" s="220"/>
      <c r="C104" s="220">
        <v>251</v>
      </c>
      <c r="D104" s="220">
        <v>292</v>
      </c>
      <c r="E104" s="220">
        <v>249</v>
      </c>
      <c r="F104" s="220">
        <v>302</v>
      </c>
      <c r="G104" s="220">
        <v>276</v>
      </c>
      <c r="H104" s="220">
        <v>246</v>
      </c>
      <c r="I104" s="220">
        <v>259</v>
      </c>
      <c r="J104" s="220">
        <v>0</v>
      </c>
      <c r="K104" s="220">
        <v>1875</v>
      </c>
      <c r="L104" s="220"/>
      <c r="M104" s="220"/>
      <c r="N104" s="220"/>
      <c r="O104" s="220"/>
    </row>
    <row r="105" spans="1:15" x14ac:dyDescent="0.25">
      <c r="A105" s="219">
        <v>22</v>
      </c>
      <c r="B105" s="220"/>
      <c r="C105" s="220">
        <v>237</v>
      </c>
      <c r="D105" s="220">
        <v>292</v>
      </c>
      <c r="E105" s="220">
        <v>272</v>
      </c>
      <c r="F105" s="220">
        <v>296</v>
      </c>
      <c r="G105" s="220">
        <v>247</v>
      </c>
      <c r="H105" s="220">
        <v>222</v>
      </c>
      <c r="I105" s="220">
        <v>268</v>
      </c>
      <c r="J105" s="220">
        <v>0</v>
      </c>
      <c r="K105" s="220">
        <v>1834</v>
      </c>
      <c r="L105" s="220"/>
      <c r="M105" s="220"/>
      <c r="N105" s="220"/>
      <c r="O105" s="220"/>
    </row>
    <row r="106" spans="1:15" x14ac:dyDescent="0.25">
      <c r="A106" s="219">
        <v>23</v>
      </c>
      <c r="B106" s="220"/>
      <c r="C106" s="220">
        <v>244</v>
      </c>
      <c r="D106" s="220">
        <v>310</v>
      </c>
      <c r="E106" s="220">
        <v>256</v>
      </c>
      <c r="F106" s="220">
        <v>328</v>
      </c>
      <c r="G106" s="220">
        <v>259</v>
      </c>
      <c r="H106" s="220">
        <v>188</v>
      </c>
      <c r="I106" s="220">
        <v>285</v>
      </c>
      <c r="J106" s="220">
        <v>0</v>
      </c>
      <c r="K106" s="220">
        <v>1870</v>
      </c>
      <c r="L106" s="220"/>
      <c r="M106" s="220"/>
      <c r="N106" s="220"/>
      <c r="O106" s="220"/>
    </row>
    <row r="107" spans="1:15" x14ac:dyDescent="0.25">
      <c r="A107" s="219">
        <v>24</v>
      </c>
      <c r="B107" s="220"/>
      <c r="C107" s="220">
        <v>220</v>
      </c>
      <c r="D107" s="220">
        <v>302</v>
      </c>
      <c r="E107" s="220">
        <v>247</v>
      </c>
      <c r="F107" s="220">
        <v>0</v>
      </c>
      <c r="G107" s="220">
        <v>203</v>
      </c>
      <c r="H107" s="220">
        <v>190</v>
      </c>
      <c r="I107" s="220">
        <v>235</v>
      </c>
      <c r="J107" s="220">
        <v>0</v>
      </c>
      <c r="K107" s="220">
        <v>1397</v>
      </c>
      <c r="L107" s="220"/>
      <c r="M107" s="220"/>
      <c r="N107" s="220"/>
      <c r="O107" s="220"/>
    </row>
    <row r="108" spans="1:15" x14ac:dyDescent="0.25">
      <c r="A108" s="219">
        <v>25</v>
      </c>
      <c r="B108" s="220"/>
      <c r="C108" s="220">
        <v>238</v>
      </c>
      <c r="D108" s="220">
        <v>278</v>
      </c>
      <c r="E108" s="220">
        <v>218</v>
      </c>
      <c r="F108" s="220">
        <v>0</v>
      </c>
      <c r="G108" s="220">
        <v>264</v>
      </c>
      <c r="H108" s="220">
        <v>251</v>
      </c>
      <c r="I108" s="220">
        <v>273</v>
      </c>
      <c r="J108" s="220">
        <v>0</v>
      </c>
      <c r="K108" s="220">
        <v>1522</v>
      </c>
      <c r="L108" s="220"/>
      <c r="M108" s="220"/>
      <c r="N108" s="220"/>
      <c r="O108" s="220"/>
    </row>
    <row r="109" spans="1:15" x14ac:dyDescent="0.25">
      <c r="A109" s="219">
        <v>26</v>
      </c>
      <c r="B109" s="220"/>
      <c r="C109" s="220">
        <v>282</v>
      </c>
      <c r="D109" s="220">
        <v>324</v>
      </c>
      <c r="E109" s="220">
        <v>250</v>
      </c>
      <c r="F109" s="220">
        <v>0</v>
      </c>
      <c r="G109" s="220">
        <v>223</v>
      </c>
      <c r="H109" s="220">
        <v>234</v>
      </c>
      <c r="I109" s="220">
        <v>247</v>
      </c>
      <c r="J109" s="220">
        <v>0</v>
      </c>
      <c r="K109" s="220">
        <v>1560</v>
      </c>
      <c r="L109" s="220"/>
      <c r="M109" s="220"/>
      <c r="N109" s="220"/>
      <c r="O109" s="220"/>
    </row>
    <row r="110" spans="1:15" x14ac:dyDescent="0.25">
      <c r="A110" s="219">
        <v>27</v>
      </c>
      <c r="B110" s="220"/>
      <c r="C110" s="220">
        <v>277</v>
      </c>
      <c r="D110" s="220">
        <v>296</v>
      </c>
      <c r="E110" s="220">
        <v>239</v>
      </c>
      <c r="F110" s="220">
        <v>0</v>
      </c>
      <c r="G110" s="220">
        <v>279</v>
      </c>
      <c r="H110" s="220">
        <v>247</v>
      </c>
      <c r="I110" s="220">
        <v>289</v>
      </c>
      <c r="J110" s="220">
        <v>0</v>
      </c>
      <c r="K110" s="220">
        <v>1627</v>
      </c>
      <c r="L110" s="220"/>
      <c r="M110" s="220"/>
      <c r="N110" s="220"/>
      <c r="O110" s="220"/>
    </row>
    <row r="111" spans="1:15" x14ac:dyDescent="0.25">
      <c r="A111" s="219">
        <v>28</v>
      </c>
      <c r="B111" s="220"/>
      <c r="C111" s="220">
        <v>258</v>
      </c>
      <c r="D111" s="220">
        <v>302</v>
      </c>
      <c r="E111" s="220">
        <v>300</v>
      </c>
      <c r="F111" s="220">
        <v>0</v>
      </c>
      <c r="G111" s="220">
        <v>242</v>
      </c>
      <c r="H111" s="220">
        <v>269</v>
      </c>
      <c r="I111" s="220">
        <v>284</v>
      </c>
      <c r="J111" s="220">
        <v>0</v>
      </c>
      <c r="K111" s="220">
        <v>1655</v>
      </c>
      <c r="L111" s="220"/>
      <c r="M111" s="220"/>
      <c r="N111" s="220"/>
      <c r="O111" s="220"/>
    </row>
    <row r="112" spans="1:15" x14ac:dyDescent="0.25">
      <c r="A112" s="219">
        <v>29</v>
      </c>
      <c r="B112" s="220"/>
      <c r="C112" s="220">
        <v>259</v>
      </c>
      <c r="D112" s="220">
        <v>310</v>
      </c>
      <c r="E112" s="220">
        <v>233</v>
      </c>
      <c r="F112" s="220">
        <v>0</v>
      </c>
      <c r="G112" s="220">
        <v>249</v>
      </c>
      <c r="H112" s="220">
        <v>235</v>
      </c>
      <c r="I112" s="220">
        <v>292</v>
      </c>
      <c r="J112" s="220">
        <v>0</v>
      </c>
      <c r="K112" s="220">
        <v>1578</v>
      </c>
      <c r="L112" s="220"/>
      <c r="M112" s="220"/>
      <c r="N112" s="220"/>
      <c r="O112" s="220"/>
    </row>
    <row r="113" spans="1:15" x14ac:dyDescent="0.25">
      <c r="A113" s="219">
        <v>30</v>
      </c>
      <c r="B113" s="220"/>
      <c r="C113" s="220">
        <v>285</v>
      </c>
      <c r="D113" s="220">
        <v>293</v>
      </c>
      <c r="E113" s="220">
        <v>273</v>
      </c>
      <c r="F113" s="220">
        <v>159</v>
      </c>
      <c r="G113" s="220">
        <v>255</v>
      </c>
      <c r="H113" s="220">
        <v>261</v>
      </c>
      <c r="I113" s="220">
        <v>245</v>
      </c>
      <c r="J113" s="220">
        <v>0</v>
      </c>
      <c r="K113" s="220">
        <v>1771</v>
      </c>
      <c r="L113" s="220"/>
      <c r="M113" s="220"/>
      <c r="N113" s="220"/>
      <c r="O113" s="220"/>
    </row>
    <row r="114" spans="1:15" x14ac:dyDescent="0.25">
      <c r="A114" s="219">
        <v>31</v>
      </c>
      <c r="B114" s="220"/>
      <c r="C114" s="220">
        <v>262</v>
      </c>
      <c r="D114" s="220">
        <v>279</v>
      </c>
      <c r="E114" s="220">
        <v>264</v>
      </c>
      <c r="F114" s="220">
        <v>138</v>
      </c>
      <c r="G114" s="220">
        <v>291</v>
      </c>
      <c r="H114" s="220">
        <v>280</v>
      </c>
      <c r="I114" s="220">
        <v>253</v>
      </c>
      <c r="J114" s="220">
        <v>0</v>
      </c>
      <c r="K114" s="220">
        <v>1767</v>
      </c>
      <c r="L114" s="220"/>
      <c r="M114" s="220"/>
      <c r="N114" s="220"/>
      <c r="O114" s="220"/>
    </row>
    <row r="115" spans="1:15" x14ac:dyDescent="0.25">
      <c r="A115" s="219">
        <v>32</v>
      </c>
      <c r="B115" s="220"/>
      <c r="C115" s="220">
        <v>273</v>
      </c>
      <c r="D115" s="220">
        <v>283</v>
      </c>
      <c r="E115" s="220">
        <v>270</v>
      </c>
      <c r="F115" s="220">
        <v>269</v>
      </c>
      <c r="G115" s="220">
        <v>245</v>
      </c>
      <c r="H115" s="220">
        <v>221</v>
      </c>
      <c r="I115" s="220">
        <v>293</v>
      </c>
      <c r="J115" s="220">
        <v>0</v>
      </c>
      <c r="K115" s="220">
        <v>1854</v>
      </c>
      <c r="L115" s="220"/>
      <c r="M115" s="220"/>
      <c r="N115" s="220"/>
      <c r="O115" s="220"/>
    </row>
    <row r="116" spans="1:15" x14ac:dyDescent="0.25">
      <c r="A116" s="219">
        <v>33</v>
      </c>
      <c r="B116" s="220"/>
      <c r="C116" s="220">
        <v>248</v>
      </c>
      <c r="D116" s="220">
        <v>250</v>
      </c>
      <c r="E116" s="220">
        <v>251</v>
      </c>
      <c r="F116" s="220">
        <v>278</v>
      </c>
      <c r="G116" s="220">
        <v>224</v>
      </c>
      <c r="H116" s="220">
        <v>222</v>
      </c>
      <c r="I116" s="220">
        <v>271</v>
      </c>
      <c r="J116" s="220">
        <v>0</v>
      </c>
      <c r="K116" s="220">
        <v>1744</v>
      </c>
      <c r="L116" s="220"/>
      <c r="M116" s="220"/>
      <c r="N116" s="220"/>
      <c r="O116" s="220"/>
    </row>
    <row r="117" spans="1:15" x14ac:dyDescent="0.25">
      <c r="A117" s="219">
        <v>34</v>
      </c>
      <c r="B117" s="220"/>
      <c r="C117" s="220">
        <v>289</v>
      </c>
      <c r="D117" s="220">
        <v>280</v>
      </c>
      <c r="E117" s="220">
        <v>262</v>
      </c>
      <c r="F117" s="220">
        <v>270</v>
      </c>
      <c r="G117" s="220">
        <v>250</v>
      </c>
      <c r="H117" s="220">
        <v>256</v>
      </c>
      <c r="I117" s="220">
        <v>242</v>
      </c>
      <c r="J117" s="220">
        <v>0</v>
      </c>
      <c r="K117" s="220">
        <v>1849</v>
      </c>
      <c r="L117" s="220"/>
      <c r="M117" s="220"/>
      <c r="N117" s="220"/>
      <c r="O117" s="220"/>
    </row>
    <row r="118" spans="1:15" x14ac:dyDescent="0.25">
      <c r="A118" s="219">
        <v>35</v>
      </c>
      <c r="B118" s="220"/>
      <c r="C118" s="220">
        <v>216</v>
      </c>
      <c r="D118" s="220">
        <v>233</v>
      </c>
      <c r="E118" s="220">
        <v>255</v>
      </c>
      <c r="F118" s="220">
        <v>270</v>
      </c>
      <c r="G118" s="220">
        <v>262</v>
      </c>
      <c r="H118" s="220">
        <v>273</v>
      </c>
      <c r="I118" s="220">
        <v>268</v>
      </c>
      <c r="J118" s="220">
        <v>0</v>
      </c>
      <c r="K118" s="220">
        <v>1777</v>
      </c>
      <c r="L118" s="220"/>
      <c r="M118" s="220"/>
      <c r="N118" s="220"/>
      <c r="O118" s="220"/>
    </row>
    <row r="119" spans="1:15" x14ac:dyDescent="0.25">
      <c r="A119" s="219">
        <v>36</v>
      </c>
      <c r="B119" s="220"/>
      <c r="C119" s="220">
        <v>235</v>
      </c>
      <c r="D119" s="220">
        <v>289</v>
      </c>
      <c r="E119" s="220">
        <v>257</v>
      </c>
      <c r="F119" s="220">
        <v>289</v>
      </c>
      <c r="G119" s="220">
        <v>230</v>
      </c>
      <c r="H119" s="220">
        <v>278</v>
      </c>
      <c r="I119" s="220">
        <v>272</v>
      </c>
      <c r="J119" s="220">
        <v>0</v>
      </c>
      <c r="K119" s="220">
        <v>1850</v>
      </c>
      <c r="L119" s="220"/>
      <c r="M119" s="220"/>
      <c r="N119" s="220"/>
      <c r="O119" s="220"/>
    </row>
    <row r="120" spans="1:15" x14ac:dyDescent="0.25">
      <c r="A120" s="219">
        <v>37</v>
      </c>
      <c r="B120" s="220"/>
      <c r="C120" s="220">
        <v>264</v>
      </c>
      <c r="D120" s="220">
        <v>294</v>
      </c>
      <c r="E120" s="220">
        <v>294</v>
      </c>
      <c r="F120" s="220">
        <v>293</v>
      </c>
      <c r="G120" s="220">
        <v>253</v>
      </c>
      <c r="H120" s="220">
        <v>284</v>
      </c>
      <c r="I120" s="220">
        <v>268</v>
      </c>
      <c r="J120" s="220">
        <v>0</v>
      </c>
      <c r="K120" s="220">
        <v>1950</v>
      </c>
      <c r="L120" s="220"/>
      <c r="M120" s="220"/>
      <c r="N120" s="220"/>
      <c r="O120" s="220"/>
    </row>
    <row r="121" spans="1:15" x14ac:dyDescent="0.25">
      <c r="A121" s="219">
        <v>38</v>
      </c>
      <c r="B121" s="220"/>
      <c r="C121" s="220">
        <v>260</v>
      </c>
      <c r="D121" s="220">
        <v>336</v>
      </c>
      <c r="E121" s="220">
        <v>281</v>
      </c>
      <c r="F121" s="220">
        <v>278</v>
      </c>
      <c r="G121" s="220">
        <v>242</v>
      </c>
      <c r="H121" s="220">
        <v>252</v>
      </c>
      <c r="I121" s="220">
        <v>241</v>
      </c>
      <c r="J121" s="220">
        <v>0</v>
      </c>
      <c r="K121" s="220">
        <v>1890</v>
      </c>
      <c r="L121" s="220"/>
      <c r="M121" s="220"/>
      <c r="N121" s="220"/>
      <c r="O121" s="220"/>
    </row>
    <row r="122" spans="1:15" x14ac:dyDescent="0.25">
      <c r="A122" s="219">
        <v>39</v>
      </c>
      <c r="B122" s="220">
        <v>208</v>
      </c>
      <c r="C122" s="220">
        <v>232</v>
      </c>
      <c r="D122" s="220">
        <v>277</v>
      </c>
      <c r="E122" s="220">
        <v>311</v>
      </c>
      <c r="F122" s="220">
        <v>289</v>
      </c>
      <c r="G122" s="220">
        <v>232</v>
      </c>
      <c r="H122" s="220">
        <v>250</v>
      </c>
      <c r="I122" s="220">
        <v>242</v>
      </c>
      <c r="J122" s="220">
        <v>0</v>
      </c>
      <c r="K122" s="220">
        <v>2041</v>
      </c>
      <c r="L122" s="220"/>
      <c r="M122" s="220"/>
      <c r="N122" s="220"/>
      <c r="O122" s="220"/>
    </row>
    <row r="123" spans="1:15" x14ac:dyDescent="0.25">
      <c r="A123" s="219">
        <v>40</v>
      </c>
      <c r="B123" s="220">
        <v>196</v>
      </c>
      <c r="C123" s="220">
        <v>255</v>
      </c>
      <c r="D123" s="220">
        <v>301</v>
      </c>
      <c r="E123" s="220">
        <v>292</v>
      </c>
      <c r="F123" s="220">
        <v>290</v>
      </c>
      <c r="G123" s="220">
        <v>238</v>
      </c>
      <c r="H123" s="220">
        <v>260</v>
      </c>
      <c r="I123" s="220">
        <v>266</v>
      </c>
      <c r="J123" s="220">
        <v>0</v>
      </c>
      <c r="K123" s="220">
        <v>2098</v>
      </c>
      <c r="L123" s="220"/>
      <c r="M123" s="220"/>
      <c r="N123" s="220"/>
      <c r="O123" s="220"/>
    </row>
    <row r="124" spans="1:15" x14ac:dyDescent="0.25">
      <c r="A124" s="219">
        <v>41</v>
      </c>
      <c r="B124" s="220">
        <v>259</v>
      </c>
      <c r="C124" s="220">
        <v>271</v>
      </c>
      <c r="D124" s="220">
        <v>273</v>
      </c>
      <c r="E124" s="220">
        <v>290</v>
      </c>
      <c r="F124" s="220">
        <v>306</v>
      </c>
      <c r="G124" s="220">
        <v>230</v>
      </c>
      <c r="H124" s="220">
        <v>211</v>
      </c>
      <c r="I124" s="220">
        <v>227</v>
      </c>
      <c r="J124" s="220">
        <v>0</v>
      </c>
      <c r="K124" s="220">
        <v>2067</v>
      </c>
      <c r="L124" s="220"/>
      <c r="M124" s="220"/>
      <c r="N124" s="220"/>
      <c r="O124" s="220"/>
    </row>
    <row r="125" spans="1:15" x14ac:dyDescent="0.25">
      <c r="A125" s="219">
        <v>42</v>
      </c>
      <c r="B125" s="220">
        <v>181</v>
      </c>
      <c r="C125" s="220">
        <v>251</v>
      </c>
      <c r="D125" s="220">
        <v>263</v>
      </c>
      <c r="E125" s="220">
        <v>282</v>
      </c>
      <c r="F125" s="220">
        <v>273</v>
      </c>
      <c r="G125" s="220">
        <v>231</v>
      </c>
      <c r="H125" s="220">
        <v>242</v>
      </c>
      <c r="I125" s="220">
        <v>238</v>
      </c>
      <c r="J125" s="220">
        <v>0</v>
      </c>
      <c r="K125" s="220">
        <v>1961</v>
      </c>
      <c r="L125" s="220"/>
      <c r="M125" s="220"/>
      <c r="N125" s="220"/>
      <c r="O125" s="220"/>
    </row>
    <row r="126" spans="1:15" x14ac:dyDescent="0.25">
      <c r="A126" s="219">
        <v>43</v>
      </c>
      <c r="B126" s="220">
        <v>271</v>
      </c>
      <c r="C126" s="220">
        <v>252</v>
      </c>
      <c r="D126" s="220">
        <v>258</v>
      </c>
      <c r="E126" s="220">
        <v>277</v>
      </c>
      <c r="F126" s="220">
        <v>276</v>
      </c>
      <c r="G126" s="220">
        <v>215</v>
      </c>
      <c r="H126" s="220">
        <v>262</v>
      </c>
      <c r="I126" s="220">
        <v>218</v>
      </c>
      <c r="J126" s="220">
        <v>0</v>
      </c>
      <c r="K126" s="220">
        <v>2029</v>
      </c>
      <c r="L126" s="220"/>
      <c r="M126" s="220"/>
      <c r="N126" s="220"/>
      <c r="O126" s="220"/>
    </row>
    <row r="127" spans="1:15" x14ac:dyDescent="0.25">
      <c r="A127" s="219">
        <v>44</v>
      </c>
      <c r="B127" s="220">
        <v>284</v>
      </c>
      <c r="C127" s="220">
        <v>262</v>
      </c>
      <c r="D127" s="220">
        <v>284</v>
      </c>
      <c r="E127" s="220">
        <v>297</v>
      </c>
      <c r="F127" s="220">
        <v>287</v>
      </c>
      <c r="G127" s="220">
        <v>255</v>
      </c>
      <c r="H127" s="220">
        <v>234</v>
      </c>
      <c r="I127" s="220">
        <v>205</v>
      </c>
      <c r="J127" s="220">
        <v>0</v>
      </c>
      <c r="K127" s="220">
        <v>2108</v>
      </c>
      <c r="L127" s="220"/>
      <c r="M127" s="220"/>
      <c r="N127" s="220"/>
      <c r="O127" s="220"/>
    </row>
    <row r="128" spans="1:15" x14ac:dyDescent="0.25">
      <c r="A128" s="219">
        <v>45</v>
      </c>
      <c r="B128" s="220">
        <v>281</v>
      </c>
      <c r="C128" s="220">
        <v>252</v>
      </c>
      <c r="D128" s="220">
        <v>259</v>
      </c>
      <c r="E128" s="220">
        <v>277</v>
      </c>
      <c r="F128" s="220">
        <v>286</v>
      </c>
      <c r="G128" s="220">
        <v>248</v>
      </c>
      <c r="H128" s="220">
        <v>208</v>
      </c>
      <c r="I128" s="220">
        <v>0</v>
      </c>
      <c r="J128" s="220">
        <v>0</v>
      </c>
      <c r="K128" s="220">
        <v>1811</v>
      </c>
      <c r="L128" s="220"/>
      <c r="M128" s="220"/>
      <c r="N128" s="220"/>
      <c r="O128" s="220"/>
    </row>
    <row r="129" spans="1:15" x14ac:dyDescent="0.25">
      <c r="A129" s="219">
        <v>46</v>
      </c>
      <c r="B129" s="220">
        <v>280</v>
      </c>
      <c r="C129" s="220">
        <v>279</v>
      </c>
      <c r="D129" s="220">
        <v>264</v>
      </c>
      <c r="E129" s="220">
        <v>329</v>
      </c>
      <c r="F129" s="220">
        <v>272</v>
      </c>
      <c r="G129" s="220">
        <v>225</v>
      </c>
      <c r="H129" s="220">
        <v>237</v>
      </c>
      <c r="I129" s="220">
        <v>0</v>
      </c>
      <c r="J129" s="220">
        <v>0</v>
      </c>
      <c r="K129" s="220">
        <v>1886</v>
      </c>
      <c r="L129" s="220"/>
      <c r="M129" s="220"/>
      <c r="N129" s="220"/>
      <c r="O129" s="220"/>
    </row>
    <row r="130" spans="1:15" x14ac:dyDescent="0.25">
      <c r="A130" s="219">
        <v>47</v>
      </c>
      <c r="B130" s="220">
        <v>240</v>
      </c>
      <c r="C130" s="220">
        <v>277</v>
      </c>
      <c r="D130" s="220">
        <v>253</v>
      </c>
      <c r="E130" s="220">
        <v>342</v>
      </c>
      <c r="F130" s="220">
        <v>247</v>
      </c>
      <c r="G130" s="220">
        <v>237</v>
      </c>
      <c r="H130" s="220">
        <v>219</v>
      </c>
      <c r="I130" s="220">
        <v>0</v>
      </c>
      <c r="J130" s="220">
        <v>0</v>
      </c>
      <c r="K130" s="220">
        <v>1815</v>
      </c>
      <c r="L130" s="220"/>
      <c r="M130" s="220"/>
      <c r="N130" s="220"/>
      <c r="O130" s="220"/>
    </row>
    <row r="131" spans="1:15" x14ac:dyDescent="0.25">
      <c r="A131" s="219">
        <v>48</v>
      </c>
      <c r="B131" s="220">
        <v>244</v>
      </c>
      <c r="C131" s="220">
        <v>271</v>
      </c>
      <c r="D131" s="220">
        <v>237</v>
      </c>
      <c r="E131" s="220">
        <v>292</v>
      </c>
      <c r="F131" s="220">
        <v>240</v>
      </c>
      <c r="G131" s="220">
        <v>211</v>
      </c>
      <c r="H131" s="220">
        <v>251</v>
      </c>
      <c r="I131" s="220">
        <v>0</v>
      </c>
      <c r="J131" s="220">
        <v>0</v>
      </c>
      <c r="K131" s="220">
        <v>1746</v>
      </c>
      <c r="L131" s="220"/>
      <c r="M131" s="220"/>
      <c r="N131" s="220"/>
      <c r="O131" s="220"/>
    </row>
    <row r="132" spans="1:15" x14ac:dyDescent="0.25">
      <c r="A132" s="219">
        <v>49</v>
      </c>
      <c r="B132" s="220">
        <v>205</v>
      </c>
      <c r="C132" s="220">
        <v>264</v>
      </c>
      <c r="D132" s="220">
        <v>252</v>
      </c>
      <c r="E132" s="220">
        <v>276</v>
      </c>
      <c r="F132" s="220">
        <v>257</v>
      </c>
      <c r="G132" s="220">
        <v>227</v>
      </c>
      <c r="H132" s="220">
        <v>243</v>
      </c>
      <c r="I132" s="220">
        <v>0</v>
      </c>
      <c r="J132" s="220">
        <v>0</v>
      </c>
      <c r="K132" s="220">
        <v>1724</v>
      </c>
      <c r="L132" s="220"/>
      <c r="M132" s="220"/>
      <c r="N132" s="220"/>
      <c r="O132" s="220"/>
    </row>
    <row r="133" spans="1:15" x14ac:dyDescent="0.25">
      <c r="A133" s="219">
        <v>50</v>
      </c>
      <c r="B133" s="220">
        <v>256</v>
      </c>
      <c r="C133" s="220">
        <v>254</v>
      </c>
      <c r="D133" s="220">
        <v>217</v>
      </c>
      <c r="E133" s="220">
        <v>291</v>
      </c>
      <c r="F133" s="220">
        <v>253</v>
      </c>
      <c r="G133" s="220">
        <v>249</v>
      </c>
      <c r="H133" s="220">
        <v>236</v>
      </c>
      <c r="I133" s="220">
        <v>0</v>
      </c>
      <c r="J133" s="220">
        <v>0</v>
      </c>
      <c r="K133" s="220">
        <v>1756</v>
      </c>
      <c r="L133" s="220"/>
      <c r="M133" s="220"/>
      <c r="N133" s="220"/>
      <c r="O133" s="220"/>
    </row>
    <row r="134" spans="1:15" x14ac:dyDescent="0.25">
      <c r="A134" s="219">
        <v>51</v>
      </c>
      <c r="B134" s="220">
        <v>306</v>
      </c>
      <c r="C134" s="220">
        <v>274</v>
      </c>
      <c r="D134" s="220">
        <v>288</v>
      </c>
      <c r="E134" s="220">
        <v>275</v>
      </c>
      <c r="F134" s="220">
        <v>255</v>
      </c>
      <c r="G134" s="220">
        <v>337</v>
      </c>
      <c r="H134" s="220">
        <v>269</v>
      </c>
      <c r="I134" s="220">
        <v>0</v>
      </c>
      <c r="J134" s="220">
        <v>0</v>
      </c>
      <c r="K134" s="220">
        <v>2004</v>
      </c>
      <c r="L134" s="220"/>
      <c r="M134" s="220"/>
      <c r="N134" s="220"/>
      <c r="O134" s="220"/>
    </row>
    <row r="135" spans="1:15" x14ac:dyDescent="0.25">
      <c r="A135" s="219">
        <v>52</v>
      </c>
      <c r="B135" s="220">
        <v>186</v>
      </c>
      <c r="C135" s="220">
        <v>276</v>
      </c>
      <c r="D135" s="220">
        <v>341</v>
      </c>
      <c r="E135" s="220">
        <v>402</v>
      </c>
      <c r="F135" s="220">
        <v>462</v>
      </c>
      <c r="G135" s="220">
        <v>147</v>
      </c>
      <c r="H135" s="220">
        <v>224</v>
      </c>
      <c r="I135" s="220">
        <v>0</v>
      </c>
      <c r="J135" s="220">
        <v>0</v>
      </c>
      <c r="K135" s="220">
        <v>2038</v>
      </c>
      <c r="L135" s="220"/>
      <c r="M135" s="220"/>
      <c r="N135" s="220"/>
      <c r="O135" s="220"/>
    </row>
    <row r="136" spans="1:15" x14ac:dyDescent="0.25">
      <c r="A136" s="219">
        <v>53</v>
      </c>
      <c r="B136" s="220">
        <v>60</v>
      </c>
      <c r="C136" s="220">
        <v>112</v>
      </c>
      <c r="D136" s="220">
        <v>155</v>
      </c>
      <c r="E136" s="220">
        <v>0</v>
      </c>
      <c r="F136" s="220">
        <v>0</v>
      </c>
      <c r="G136" s="220">
        <v>0</v>
      </c>
      <c r="H136" s="220">
        <v>0</v>
      </c>
      <c r="I136" s="220">
        <v>0</v>
      </c>
      <c r="J136" s="220">
        <v>0</v>
      </c>
      <c r="K136" s="220">
        <v>327</v>
      </c>
      <c r="L136" s="220"/>
      <c r="M136" s="220"/>
      <c r="N136" s="220"/>
      <c r="O136" s="220"/>
    </row>
    <row r="137" spans="1:15" x14ac:dyDescent="0.25">
      <c r="A137" s="219" t="s">
        <v>1432</v>
      </c>
      <c r="B137" s="220">
        <v>3457</v>
      </c>
      <c r="C137" s="220">
        <v>13513</v>
      </c>
      <c r="D137" s="220">
        <v>14694</v>
      </c>
      <c r="E137" s="220">
        <v>13537</v>
      </c>
      <c r="F137" s="220">
        <v>12251</v>
      </c>
      <c r="G137" s="220">
        <v>12855</v>
      </c>
      <c r="H137" s="220">
        <v>11554</v>
      </c>
      <c r="I137" s="220">
        <v>10860</v>
      </c>
      <c r="J137" s="220">
        <v>0</v>
      </c>
      <c r="K137" s="220">
        <v>92721</v>
      </c>
      <c r="L137" s="220"/>
      <c r="M137" s="220"/>
      <c r="N137" s="220"/>
      <c r="O137" s="220"/>
    </row>
    <row r="182" spans="1:12" x14ac:dyDescent="0.25">
      <c r="A182" s="218" t="s">
        <v>1462</v>
      </c>
      <c r="B182" s="218" t="s">
        <v>1447</v>
      </c>
    </row>
    <row r="183" spans="1:12" x14ac:dyDescent="0.25">
      <c r="A183" s="218" t="s">
        <v>1445</v>
      </c>
      <c r="B183">
        <v>2007</v>
      </c>
      <c r="C183">
        <v>2008</v>
      </c>
      <c r="D183">
        <v>2009</v>
      </c>
      <c r="E183">
        <v>2010</v>
      </c>
      <c r="F183">
        <v>2011</v>
      </c>
      <c r="G183">
        <v>2012</v>
      </c>
      <c r="H183">
        <v>2013</v>
      </c>
      <c r="I183">
        <v>2014</v>
      </c>
      <c r="J183">
        <v>2015</v>
      </c>
      <c r="K183">
        <v>2016</v>
      </c>
      <c r="L183" t="s">
        <v>1432</v>
      </c>
    </row>
    <row r="184" spans="1:12" x14ac:dyDescent="0.25">
      <c r="A184" s="219" t="s">
        <v>1451</v>
      </c>
      <c r="B184" s="220">
        <v>644</v>
      </c>
      <c r="C184" s="220">
        <v>1914</v>
      </c>
      <c r="D184" s="220">
        <v>1926</v>
      </c>
      <c r="E184" s="220">
        <v>1810</v>
      </c>
      <c r="F184" s="220">
        <v>1640</v>
      </c>
      <c r="G184" s="220">
        <v>1764</v>
      </c>
      <c r="H184" s="220">
        <v>1659</v>
      </c>
      <c r="I184" s="220">
        <v>1433</v>
      </c>
      <c r="J184" s="220">
        <v>0</v>
      </c>
      <c r="K184" s="220"/>
      <c r="L184" s="220">
        <v>12790</v>
      </c>
    </row>
    <row r="185" spans="1:12" x14ac:dyDescent="0.25">
      <c r="A185" s="219" t="s">
        <v>1452</v>
      </c>
      <c r="B185" s="220">
        <v>532</v>
      </c>
      <c r="C185" s="220">
        <v>2218</v>
      </c>
      <c r="D185" s="220">
        <v>2354</v>
      </c>
      <c r="E185" s="220">
        <v>2206</v>
      </c>
      <c r="F185" s="220">
        <v>1853</v>
      </c>
      <c r="G185" s="220">
        <v>2075</v>
      </c>
      <c r="H185" s="220">
        <v>1827</v>
      </c>
      <c r="I185" s="220">
        <v>1765</v>
      </c>
      <c r="J185" s="220">
        <v>0</v>
      </c>
      <c r="K185" s="220"/>
      <c r="L185" s="220">
        <v>14830</v>
      </c>
    </row>
    <row r="186" spans="1:12" x14ac:dyDescent="0.25">
      <c r="A186" s="219" t="s">
        <v>1453</v>
      </c>
      <c r="B186" s="220">
        <v>491</v>
      </c>
      <c r="C186" s="220">
        <v>2291</v>
      </c>
      <c r="D186" s="220">
        <v>2323</v>
      </c>
      <c r="E186" s="220">
        <v>2288</v>
      </c>
      <c r="F186" s="220">
        <v>2075</v>
      </c>
      <c r="G186" s="220">
        <v>2180</v>
      </c>
      <c r="H186" s="220">
        <v>1950</v>
      </c>
      <c r="I186" s="220">
        <v>1890</v>
      </c>
      <c r="J186" s="220">
        <v>0</v>
      </c>
      <c r="K186" s="220"/>
      <c r="L186" s="220">
        <v>15488</v>
      </c>
    </row>
    <row r="187" spans="1:12" x14ac:dyDescent="0.25">
      <c r="A187" s="219" t="s">
        <v>1454</v>
      </c>
      <c r="B187" s="220">
        <v>633</v>
      </c>
      <c r="C187" s="220">
        <v>2459</v>
      </c>
      <c r="D187" s="220">
        <v>2750</v>
      </c>
      <c r="E187" s="220">
        <v>2525</v>
      </c>
      <c r="F187" s="220">
        <v>2303</v>
      </c>
      <c r="G187" s="220">
        <v>2164</v>
      </c>
      <c r="H187" s="220">
        <v>2125</v>
      </c>
      <c r="I187" s="220">
        <v>2070</v>
      </c>
      <c r="J187" s="220">
        <v>0</v>
      </c>
      <c r="K187" s="220"/>
      <c r="L187" s="220">
        <v>17029</v>
      </c>
    </row>
    <row r="188" spans="1:12" x14ac:dyDescent="0.25">
      <c r="A188" s="219" t="s">
        <v>1455</v>
      </c>
      <c r="B188" s="220">
        <v>688</v>
      </c>
      <c r="C188" s="220">
        <v>2754</v>
      </c>
      <c r="D188" s="220">
        <v>3045</v>
      </c>
      <c r="E188" s="220">
        <v>2931</v>
      </c>
      <c r="F188" s="220">
        <v>2835</v>
      </c>
      <c r="G188" s="220">
        <v>2973</v>
      </c>
      <c r="H188" s="220">
        <v>2563</v>
      </c>
      <c r="I188" s="220">
        <v>2378</v>
      </c>
      <c r="J188" s="220">
        <v>0</v>
      </c>
      <c r="K188" s="220">
        <v>0</v>
      </c>
      <c r="L188" s="220">
        <v>20167</v>
      </c>
    </row>
    <row r="189" spans="1:12" x14ac:dyDescent="0.25">
      <c r="A189" s="219" t="s">
        <v>1456</v>
      </c>
      <c r="B189" s="220">
        <v>469</v>
      </c>
      <c r="C189" s="220">
        <v>1877</v>
      </c>
      <c r="D189" s="220">
        <v>2296</v>
      </c>
      <c r="E189" s="220">
        <v>1777</v>
      </c>
      <c r="F189" s="220">
        <v>1545</v>
      </c>
      <c r="G189" s="220">
        <v>1699</v>
      </c>
      <c r="H189" s="220">
        <v>1430</v>
      </c>
      <c r="I189" s="220">
        <v>1324</v>
      </c>
      <c r="J189" s="220">
        <v>0</v>
      </c>
      <c r="K189" s="220">
        <v>0</v>
      </c>
      <c r="L189" s="220">
        <v>12417</v>
      </c>
    </row>
    <row r="190" spans="1:12" x14ac:dyDescent="0.25">
      <c r="A190" s="219" t="s">
        <v>1432</v>
      </c>
      <c r="B190" s="220">
        <v>3457</v>
      </c>
      <c r="C190" s="220">
        <v>13513</v>
      </c>
      <c r="D190" s="220">
        <v>14694</v>
      </c>
      <c r="E190" s="220">
        <v>13537</v>
      </c>
      <c r="F190" s="220">
        <v>12251</v>
      </c>
      <c r="G190" s="220">
        <v>12855</v>
      </c>
      <c r="H190" s="220">
        <v>11554</v>
      </c>
      <c r="I190" s="220">
        <v>10860</v>
      </c>
      <c r="J190" s="220">
        <v>0</v>
      </c>
      <c r="K190" s="220">
        <v>0</v>
      </c>
      <c r="L190" s="220">
        <v>92721</v>
      </c>
    </row>
  </sheetData>
  <pageMargins left="0.7" right="0.7" top="0.75" bottom="0.75" header="0.3" footer="0.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3:F28"/>
  <sheetViews>
    <sheetView showGridLines="0" topLeftCell="D1" workbookViewId="0">
      <selection activeCell="Q1" sqref="Q1"/>
    </sheetView>
  </sheetViews>
  <sheetFormatPr defaultRowHeight="12.5" outlineLevelCol="1" x14ac:dyDescent="0.25"/>
  <cols>
    <col min="1" max="2" width="0" hidden="1" customWidth="1" outlineLevel="1"/>
    <col min="3" max="3" width="13" hidden="1" customWidth="1" outlineLevel="1"/>
    <col min="4" max="4" width="11.81640625" customWidth="1" collapsed="1"/>
    <col min="5" max="5" width="10" customWidth="1"/>
    <col min="6" max="6" width="15.6328125" customWidth="1"/>
    <col min="7" max="7" width="17.08984375" bestFit="1" customWidth="1"/>
  </cols>
  <sheetData>
    <row r="3" spans="1:6" x14ac:dyDescent="0.25">
      <c r="E3" s="217">
        <v>1</v>
      </c>
      <c r="F3" t="s">
        <v>1441</v>
      </c>
    </row>
    <row r="4" spans="1:6" x14ac:dyDescent="0.25">
      <c r="F4" t="s">
        <v>1442</v>
      </c>
    </row>
    <row r="14" spans="1:6" x14ac:dyDescent="0.25">
      <c r="A14" s="218" t="s">
        <v>1446</v>
      </c>
      <c r="B14" t="s">
        <v>1457</v>
      </c>
    </row>
    <row r="16" spans="1:6" x14ac:dyDescent="0.25">
      <c r="A16" s="218" t="s">
        <v>1445</v>
      </c>
      <c r="B16" t="s">
        <v>1460</v>
      </c>
      <c r="C16" t="s">
        <v>1461</v>
      </c>
    </row>
    <row r="17" spans="1:5" x14ac:dyDescent="0.25">
      <c r="A17" s="219" t="s">
        <v>1451</v>
      </c>
      <c r="B17" s="227">
        <v>172079.01000000013</v>
      </c>
      <c r="C17" s="227">
        <v>293099.26000000007</v>
      </c>
    </row>
    <row r="18" spans="1:5" x14ac:dyDescent="0.25">
      <c r="A18" s="219" t="s">
        <v>1452</v>
      </c>
      <c r="B18" s="227">
        <v>204192.45</v>
      </c>
      <c r="C18" s="227">
        <v>327462.72000000009</v>
      </c>
    </row>
    <row r="19" spans="1:5" x14ac:dyDescent="0.25">
      <c r="A19" s="219" t="s">
        <v>1453</v>
      </c>
      <c r="B19" s="227">
        <v>249255.46399999986</v>
      </c>
      <c r="C19" s="227">
        <v>398935.55000000028</v>
      </c>
    </row>
    <row r="20" spans="1:5" x14ac:dyDescent="0.25">
      <c r="A20" s="219" t="s">
        <v>1454</v>
      </c>
      <c r="B20" s="227">
        <v>277599.64999999985</v>
      </c>
      <c r="C20" s="227">
        <v>508035.9599999999</v>
      </c>
    </row>
    <row r="21" spans="1:5" x14ac:dyDescent="0.25">
      <c r="A21" s="219" t="s">
        <v>1455</v>
      </c>
      <c r="B21" s="227">
        <v>355440.73379999981</v>
      </c>
      <c r="C21" s="227">
        <v>620963.84000000032</v>
      </c>
    </row>
    <row r="22" spans="1:5" x14ac:dyDescent="0.25">
      <c r="A22" s="219" t="s">
        <v>1456</v>
      </c>
      <c r="B22" s="227">
        <v>200311.24999999988</v>
      </c>
      <c r="C22" s="227">
        <v>373886.52000000008</v>
      </c>
      <c r="D22" s="227"/>
      <c r="E22" s="227"/>
    </row>
    <row r="23" spans="1:5" x14ac:dyDescent="0.25">
      <c r="A23" s="219" t="s">
        <v>1432</v>
      </c>
      <c r="B23" s="227">
        <v>1458878.5577999996</v>
      </c>
      <c r="C23" s="227">
        <v>2522383.850000001</v>
      </c>
      <c r="D23" s="227"/>
      <c r="E23" s="227"/>
    </row>
    <row r="24" spans="1:5" x14ac:dyDescent="0.25">
      <c r="D24" s="227"/>
      <c r="E24" s="227"/>
    </row>
    <row r="25" spans="1:5" x14ac:dyDescent="0.25">
      <c r="D25" s="227"/>
      <c r="E25" s="227"/>
    </row>
    <row r="26" spans="1:5" x14ac:dyDescent="0.25">
      <c r="D26" s="227"/>
      <c r="E26" s="227"/>
    </row>
    <row r="27" spans="1:5" x14ac:dyDescent="0.25">
      <c r="C27" s="219"/>
      <c r="D27" s="227"/>
      <c r="E27" s="227"/>
    </row>
    <row r="28" spans="1:5" x14ac:dyDescent="0.25">
      <c r="C28" s="219"/>
      <c r="D28" s="227"/>
      <c r="E28" s="227"/>
    </row>
  </sheetData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3:Q62"/>
  <sheetViews>
    <sheetView showGridLines="0" topLeftCell="O1" zoomScale="70" zoomScaleNormal="70" workbookViewId="0">
      <selection activeCell="Q1" sqref="Q1"/>
    </sheetView>
  </sheetViews>
  <sheetFormatPr defaultRowHeight="12.5" outlineLevelCol="1" x14ac:dyDescent="0.25"/>
  <cols>
    <col min="1" max="1" width="0" hidden="1" customWidth="1" outlineLevel="1"/>
    <col min="2" max="2" width="14.54296875" hidden="1" customWidth="1" outlineLevel="1"/>
    <col min="3" max="3" width="17.6328125" hidden="1" customWidth="1" outlineLevel="1"/>
    <col min="4" max="10" width="10.1796875" hidden="1" customWidth="1" outlineLevel="1"/>
    <col min="11" max="12" width="5" hidden="1" customWidth="1" outlineLevel="1"/>
    <col min="13" max="13" width="11.36328125" hidden="1" customWidth="1" outlineLevel="1"/>
    <col min="14" max="14" width="12" hidden="1" customWidth="1" outlineLevel="1"/>
    <col min="15" max="15" width="10.1796875" bestFit="1" customWidth="1" collapsed="1"/>
    <col min="16" max="16" width="12" bestFit="1" customWidth="1"/>
    <col min="17" max="17" width="10.1796875" bestFit="1" customWidth="1"/>
    <col min="18" max="18" width="12" bestFit="1" customWidth="1"/>
    <col min="19" max="19" width="10.1796875" bestFit="1" customWidth="1"/>
    <col min="20" max="20" width="12" bestFit="1" customWidth="1"/>
    <col min="21" max="21" width="10.1796875" bestFit="1" customWidth="1"/>
    <col min="22" max="22" width="12" bestFit="1" customWidth="1"/>
    <col min="23" max="23" width="15.26953125" bestFit="1" customWidth="1"/>
    <col min="24" max="24" width="17.08984375" bestFit="1" customWidth="1"/>
  </cols>
  <sheetData>
    <row r="3" spans="1:17" x14ac:dyDescent="0.25">
      <c r="P3" s="217">
        <v>1</v>
      </c>
      <c r="Q3" t="s">
        <v>1438</v>
      </c>
    </row>
    <row r="4" spans="1:17" x14ac:dyDescent="0.25">
      <c r="A4" s="217"/>
    </row>
    <row r="5" spans="1:17" x14ac:dyDescent="0.25">
      <c r="A5" s="217"/>
      <c r="B5" s="218" t="s">
        <v>1448</v>
      </c>
      <c r="C5" t="s">
        <v>1450</v>
      </c>
    </row>
    <row r="6" spans="1:17" x14ac:dyDescent="0.25">
      <c r="A6" s="217"/>
    </row>
    <row r="7" spans="1:17" x14ac:dyDescent="0.25">
      <c r="A7" s="217"/>
      <c r="B7" s="218" t="s">
        <v>1458</v>
      </c>
      <c r="C7" s="218" t="s">
        <v>1447</v>
      </c>
    </row>
    <row r="8" spans="1:17" x14ac:dyDescent="0.25">
      <c r="B8" s="218" t="s">
        <v>1445</v>
      </c>
      <c r="C8">
        <v>2007</v>
      </c>
      <c r="D8">
        <v>2008</v>
      </c>
      <c r="E8">
        <v>2009</v>
      </c>
      <c r="F8">
        <v>2010</v>
      </c>
      <c r="G8">
        <v>2011</v>
      </c>
      <c r="H8">
        <v>2012</v>
      </c>
      <c r="I8">
        <v>2013</v>
      </c>
      <c r="J8">
        <v>2014</v>
      </c>
      <c r="K8">
        <v>2015</v>
      </c>
      <c r="L8">
        <v>2016</v>
      </c>
      <c r="M8" t="s">
        <v>1432</v>
      </c>
    </row>
    <row r="9" spans="1:17" x14ac:dyDescent="0.25">
      <c r="B9" s="219">
        <v>1</v>
      </c>
      <c r="C9" s="220"/>
      <c r="D9" s="220"/>
      <c r="E9" s="220"/>
      <c r="F9" s="220"/>
      <c r="G9" s="220"/>
      <c r="H9" s="220">
        <v>0</v>
      </c>
      <c r="I9" s="220"/>
      <c r="J9" s="220"/>
      <c r="K9" s="220"/>
      <c r="L9" s="220"/>
      <c r="M9" s="220">
        <v>0</v>
      </c>
    </row>
    <row r="10" spans="1:17" x14ac:dyDescent="0.25">
      <c r="B10" s="219">
        <v>2</v>
      </c>
      <c r="C10" s="220"/>
      <c r="D10" s="220">
        <v>6742.9599999999991</v>
      </c>
      <c r="E10" s="220">
        <v>5935.67</v>
      </c>
      <c r="F10" s="220">
        <v>6364.0599999999995</v>
      </c>
      <c r="G10" s="220">
        <v>0</v>
      </c>
      <c r="H10" s="220">
        <v>6453.21</v>
      </c>
      <c r="I10" s="220">
        <v>8403.5499999999993</v>
      </c>
      <c r="J10" s="220">
        <v>3708.07</v>
      </c>
      <c r="K10" s="220">
        <v>0</v>
      </c>
      <c r="L10" s="220">
        <v>0</v>
      </c>
      <c r="M10" s="220">
        <v>37607.519999999997</v>
      </c>
    </row>
    <row r="11" spans="1:17" x14ac:dyDescent="0.25">
      <c r="B11" s="219">
        <v>3</v>
      </c>
      <c r="C11" s="220"/>
      <c r="D11" s="220">
        <v>6445.9699999999993</v>
      </c>
      <c r="E11" s="220">
        <v>7623.52</v>
      </c>
      <c r="F11" s="220">
        <v>11458.419999999998</v>
      </c>
      <c r="G11" s="220">
        <v>8438.06</v>
      </c>
      <c r="H11" s="220">
        <v>8617.4399999999987</v>
      </c>
      <c r="I11" s="220">
        <v>7099.5700000000006</v>
      </c>
      <c r="J11" s="220">
        <v>8158.01</v>
      </c>
      <c r="K11" s="220">
        <v>0</v>
      </c>
      <c r="L11" s="220"/>
      <c r="M11" s="220">
        <v>57840.989999999991</v>
      </c>
    </row>
    <row r="12" spans="1:17" x14ac:dyDescent="0.25">
      <c r="B12" s="219">
        <v>4</v>
      </c>
      <c r="C12" s="220"/>
      <c r="D12" s="220">
        <v>7344.1200000000008</v>
      </c>
      <c r="E12" s="220">
        <v>8428.31</v>
      </c>
      <c r="F12" s="220">
        <v>9399.1</v>
      </c>
      <c r="G12" s="220">
        <v>7711.4</v>
      </c>
      <c r="H12" s="220">
        <v>9057.73</v>
      </c>
      <c r="I12" s="220">
        <v>11761.919999999998</v>
      </c>
      <c r="J12" s="220">
        <v>7517.9700000000012</v>
      </c>
      <c r="K12" s="220">
        <v>0</v>
      </c>
      <c r="L12" s="220"/>
      <c r="M12" s="220">
        <v>61220.55</v>
      </c>
    </row>
    <row r="13" spans="1:17" x14ac:dyDescent="0.25">
      <c r="B13" s="219">
        <v>5</v>
      </c>
      <c r="C13" s="220"/>
      <c r="D13" s="220">
        <v>6336.77</v>
      </c>
      <c r="E13" s="220">
        <v>10743.89</v>
      </c>
      <c r="F13" s="220">
        <v>11498.449999999999</v>
      </c>
      <c r="G13" s="220">
        <v>8801.9500000000007</v>
      </c>
      <c r="H13" s="220">
        <v>9604</v>
      </c>
      <c r="I13" s="220">
        <v>8801.760000000002</v>
      </c>
      <c r="J13" s="220">
        <v>8488.08</v>
      </c>
      <c r="K13" s="220">
        <v>0</v>
      </c>
      <c r="L13" s="220"/>
      <c r="M13" s="220">
        <v>64274.9</v>
      </c>
    </row>
    <row r="14" spans="1:17" x14ac:dyDescent="0.25">
      <c r="B14" s="219">
        <v>6</v>
      </c>
      <c r="C14" s="220"/>
      <c r="D14" s="220">
        <v>5396.8600000000006</v>
      </c>
      <c r="E14" s="220">
        <v>7381.87</v>
      </c>
      <c r="F14" s="220">
        <v>12157.32</v>
      </c>
      <c r="G14" s="220">
        <v>4219.83</v>
      </c>
      <c r="H14" s="220">
        <v>8981.4399999999987</v>
      </c>
      <c r="I14" s="220">
        <v>0</v>
      </c>
      <c r="J14" s="220">
        <v>6899.2100000000009</v>
      </c>
      <c r="K14" s="220">
        <v>0</v>
      </c>
      <c r="L14" s="220"/>
      <c r="M14" s="220">
        <v>45036.529999999992</v>
      </c>
    </row>
    <row r="15" spans="1:17" x14ac:dyDescent="0.25">
      <c r="B15" s="219">
        <v>7</v>
      </c>
      <c r="C15" s="220"/>
      <c r="D15" s="220">
        <v>7384.56</v>
      </c>
      <c r="E15" s="220">
        <v>9310.6899999999987</v>
      </c>
      <c r="F15" s="220">
        <v>10528.65</v>
      </c>
      <c r="G15" s="220">
        <v>10291</v>
      </c>
      <c r="H15" s="220">
        <v>8327.2100000000009</v>
      </c>
      <c r="I15" s="220">
        <v>5622.08</v>
      </c>
      <c r="J15" s="220">
        <v>8403.93</v>
      </c>
      <c r="K15" s="220">
        <v>0</v>
      </c>
      <c r="L15" s="220"/>
      <c r="M15" s="220">
        <v>59868.12</v>
      </c>
    </row>
    <row r="16" spans="1:17" x14ac:dyDescent="0.25">
      <c r="B16" s="219">
        <v>8</v>
      </c>
      <c r="C16" s="220"/>
      <c r="D16" s="220">
        <v>6869.02</v>
      </c>
      <c r="E16" s="220">
        <v>10431.15</v>
      </c>
      <c r="F16" s="220">
        <v>11258.970000000001</v>
      </c>
      <c r="G16" s="220">
        <v>9440.880000000001</v>
      </c>
      <c r="H16" s="220">
        <v>9040.7000000000007</v>
      </c>
      <c r="I16" s="220">
        <v>6694.58</v>
      </c>
      <c r="J16" s="220">
        <v>9486.24</v>
      </c>
      <c r="K16" s="220">
        <v>0</v>
      </c>
      <c r="L16" s="220"/>
      <c r="M16" s="220">
        <v>63221.54</v>
      </c>
    </row>
    <row r="17" spans="2:13" x14ac:dyDescent="0.25">
      <c r="B17" s="219">
        <v>9</v>
      </c>
      <c r="C17" s="220"/>
      <c r="D17" s="220">
        <v>5801.33</v>
      </c>
      <c r="E17" s="220">
        <v>10057.950000000001</v>
      </c>
      <c r="F17" s="220">
        <v>11961.189999999999</v>
      </c>
      <c r="G17" s="220">
        <v>9669.39</v>
      </c>
      <c r="H17" s="220">
        <v>10130.390000000001</v>
      </c>
      <c r="I17" s="220">
        <v>13433.86</v>
      </c>
      <c r="J17" s="220">
        <v>6365.65</v>
      </c>
      <c r="K17" s="220">
        <v>0</v>
      </c>
      <c r="L17" s="220"/>
      <c r="M17" s="220">
        <v>67419.759999999995</v>
      </c>
    </row>
    <row r="18" spans="2:13" x14ac:dyDescent="0.25">
      <c r="B18" s="219">
        <v>10</v>
      </c>
      <c r="C18" s="220"/>
      <c r="D18" s="220">
        <v>7576.1</v>
      </c>
      <c r="E18" s="220">
        <v>9494.9000000000015</v>
      </c>
      <c r="F18" s="220">
        <v>10188.74</v>
      </c>
      <c r="G18" s="220">
        <v>9920.67</v>
      </c>
      <c r="H18" s="220">
        <v>10021.620000000001</v>
      </c>
      <c r="I18" s="220">
        <v>7734.71</v>
      </c>
      <c r="J18" s="220">
        <v>9043.1500000000015</v>
      </c>
      <c r="K18" s="220">
        <v>0</v>
      </c>
      <c r="L18" s="220"/>
      <c r="M18" s="220">
        <v>63979.89</v>
      </c>
    </row>
    <row r="19" spans="2:13" x14ac:dyDescent="0.25">
      <c r="B19" s="219">
        <v>11</v>
      </c>
      <c r="C19" s="220"/>
      <c r="D19" s="220">
        <v>7710.27</v>
      </c>
      <c r="E19" s="220">
        <v>8020.07</v>
      </c>
      <c r="F19" s="220">
        <v>9980.64</v>
      </c>
      <c r="G19" s="220">
        <v>10688.779999999999</v>
      </c>
      <c r="H19" s="220">
        <v>9375.31</v>
      </c>
      <c r="I19" s="220">
        <v>9601.4599999999991</v>
      </c>
      <c r="J19" s="220">
        <v>9137.99</v>
      </c>
      <c r="K19" s="220">
        <v>0</v>
      </c>
      <c r="L19" s="220"/>
      <c r="M19" s="220">
        <v>64514.51999999999</v>
      </c>
    </row>
    <row r="20" spans="2:13" x14ac:dyDescent="0.25">
      <c r="B20" s="219">
        <v>12</v>
      </c>
      <c r="C20" s="220"/>
      <c r="D20" s="220">
        <v>7400.29</v>
      </c>
      <c r="E20" s="220">
        <v>8662.6899999999987</v>
      </c>
      <c r="F20" s="220">
        <v>9678.130000000001</v>
      </c>
      <c r="G20" s="220">
        <v>9934.65</v>
      </c>
      <c r="H20" s="220">
        <v>9222.130000000001</v>
      </c>
      <c r="I20" s="220">
        <v>7977.08</v>
      </c>
      <c r="J20" s="220">
        <v>9527.1700000000019</v>
      </c>
      <c r="K20" s="220">
        <v>0</v>
      </c>
      <c r="L20" s="220"/>
      <c r="M20" s="220">
        <v>62402.14</v>
      </c>
    </row>
    <row r="21" spans="2:13" x14ac:dyDescent="0.25">
      <c r="B21" s="219">
        <v>13</v>
      </c>
      <c r="C21" s="220"/>
      <c r="D21" s="220">
        <v>8831.16</v>
      </c>
      <c r="E21" s="220">
        <v>9987.5199999999986</v>
      </c>
      <c r="F21" s="220">
        <v>11879.82</v>
      </c>
      <c r="G21" s="220">
        <v>9132.31</v>
      </c>
      <c r="H21" s="220">
        <v>10787.15</v>
      </c>
      <c r="I21" s="220">
        <v>9591.57</v>
      </c>
      <c r="J21" s="220">
        <v>7441.5300000000007</v>
      </c>
      <c r="K21" s="220">
        <v>0</v>
      </c>
      <c r="L21" s="220"/>
      <c r="M21" s="220">
        <v>67651.06</v>
      </c>
    </row>
    <row r="22" spans="2:13" x14ac:dyDescent="0.25">
      <c r="B22" s="219">
        <v>14</v>
      </c>
      <c r="C22" s="220"/>
      <c r="D22" s="220">
        <v>5718.37</v>
      </c>
      <c r="E22" s="220">
        <v>11260.150000000001</v>
      </c>
      <c r="F22" s="220">
        <v>11717.03</v>
      </c>
      <c r="G22" s="220">
        <v>9935.2900000000009</v>
      </c>
      <c r="H22" s="220">
        <v>11094.58</v>
      </c>
      <c r="I22" s="220">
        <v>10552.28</v>
      </c>
      <c r="J22" s="220">
        <v>9694.4699999999993</v>
      </c>
      <c r="K22" s="220">
        <v>0</v>
      </c>
      <c r="L22" s="220"/>
      <c r="M22" s="220">
        <v>69972.17</v>
      </c>
    </row>
    <row r="23" spans="2:13" x14ac:dyDescent="0.25">
      <c r="B23" s="219">
        <v>15</v>
      </c>
      <c r="C23" s="220"/>
      <c r="D23" s="220">
        <v>7577.83</v>
      </c>
      <c r="E23" s="220">
        <v>10572.48</v>
      </c>
      <c r="F23" s="220">
        <v>9556.2900000000009</v>
      </c>
      <c r="G23" s="220">
        <v>11881.470000000001</v>
      </c>
      <c r="H23" s="220">
        <v>11638.419999999998</v>
      </c>
      <c r="I23" s="220">
        <v>8335.84</v>
      </c>
      <c r="J23" s="220">
        <v>8805.0400000000009</v>
      </c>
      <c r="K23" s="220">
        <v>0</v>
      </c>
      <c r="L23" s="220"/>
      <c r="M23" s="220">
        <v>68367.37</v>
      </c>
    </row>
    <row r="24" spans="2:13" x14ac:dyDescent="0.25">
      <c r="B24" s="219">
        <v>16</v>
      </c>
      <c r="C24" s="220"/>
      <c r="D24" s="220">
        <v>7791.97</v>
      </c>
      <c r="E24" s="220">
        <v>11707.630000000001</v>
      </c>
      <c r="F24" s="220">
        <v>8146.66</v>
      </c>
      <c r="G24" s="220">
        <v>11723.300000000001</v>
      </c>
      <c r="H24" s="220">
        <v>7366.16</v>
      </c>
      <c r="I24" s="220">
        <v>10550.28</v>
      </c>
      <c r="J24" s="220">
        <v>7673.56</v>
      </c>
      <c r="K24" s="220">
        <v>0</v>
      </c>
      <c r="L24" s="220"/>
      <c r="M24" s="220">
        <v>64959.56</v>
      </c>
    </row>
    <row r="25" spans="2:13" x14ac:dyDescent="0.25">
      <c r="B25" s="219">
        <v>17</v>
      </c>
      <c r="C25" s="220"/>
      <c r="D25" s="220">
        <v>7093.3099999999995</v>
      </c>
      <c r="E25" s="220">
        <v>9679.619999999999</v>
      </c>
      <c r="F25" s="220">
        <v>11176.84</v>
      </c>
      <c r="G25" s="220">
        <v>12446.650000000001</v>
      </c>
      <c r="H25" s="220">
        <v>11099.96</v>
      </c>
      <c r="I25" s="220">
        <v>9743.0300000000007</v>
      </c>
      <c r="J25" s="220">
        <v>10833.56</v>
      </c>
      <c r="K25" s="220">
        <v>0</v>
      </c>
      <c r="L25" s="220"/>
      <c r="M25" s="220">
        <v>72072.97</v>
      </c>
    </row>
    <row r="26" spans="2:13" x14ac:dyDescent="0.25">
      <c r="B26" s="219">
        <v>18</v>
      </c>
      <c r="C26" s="220"/>
      <c r="D26" s="220">
        <v>6998.4600000000009</v>
      </c>
      <c r="E26" s="220">
        <v>8358.7199999999993</v>
      </c>
      <c r="F26" s="220">
        <v>12001.330000000002</v>
      </c>
      <c r="G26" s="220">
        <v>13771.62</v>
      </c>
      <c r="H26" s="220">
        <v>10445.99</v>
      </c>
      <c r="I26" s="220">
        <v>12687.91</v>
      </c>
      <c r="J26" s="220">
        <v>7591.7800000000007</v>
      </c>
      <c r="K26" s="220">
        <v>0</v>
      </c>
      <c r="L26" s="220"/>
      <c r="M26" s="220">
        <v>71855.81</v>
      </c>
    </row>
    <row r="27" spans="2:13" x14ac:dyDescent="0.25">
      <c r="B27" s="219">
        <v>19</v>
      </c>
      <c r="C27" s="220"/>
      <c r="D27" s="220">
        <v>8123.55</v>
      </c>
      <c r="E27" s="220">
        <v>12942.580000000002</v>
      </c>
      <c r="F27" s="220">
        <v>10082.799999999999</v>
      </c>
      <c r="G27" s="220">
        <v>7838.4000000000005</v>
      </c>
      <c r="H27" s="220">
        <v>12185.59</v>
      </c>
      <c r="I27" s="220">
        <v>8265.36</v>
      </c>
      <c r="J27" s="220">
        <v>8002.89</v>
      </c>
      <c r="K27" s="220">
        <v>0</v>
      </c>
      <c r="L27" s="220"/>
      <c r="M27" s="220">
        <v>67441.17</v>
      </c>
    </row>
    <row r="28" spans="2:13" x14ac:dyDescent="0.25">
      <c r="B28" s="219">
        <v>20</v>
      </c>
      <c r="C28" s="220"/>
      <c r="D28" s="220">
        <v>8120.1900000000005</v>
      </c>
      <c r="E28" s="220">
        <v>10365.780000000001</v>
      </c>
      <c r="F28" s="220">
        <v>10102.66</v>
      </c>
      <c r="G28" s="220">
        <v>9744.7000000000007</v>
      </c>
      <c r="H28" s="220">
        <v>9344.92</v>
      </c>
      <c r="I28" s="220">
        <v>8791.27</v>
      </c>
      <c r="J28" s="220">
        <v>7935.3399999999992</v>
      </c>
      <c r="K28" s="220">
        <v>0</v>
      </c>
      <c r="L28" s="220"/>
      <c r="M28" s="220">
        <v>64404.86</v>
      </c>
    </row>
    <row r="29" spans="2:13" x14ac:dyDescent="0.25">
      <c r="B29" s="219">
        <v>21</v>
      </c>
      <c r="C29" s="220"/>
      <c r="D29" s="220">
        <v>6643.09</v>
      </c>
      <c r="E29" s="220">
        <v>12935.58</v>
      </c>
      <c r="F29" s="220">
        <v>9970.0600000000013</v>
      </c>
      <c r="G29" s="220">
        <v>9691.2900000000009</v>
      </c>
      <c r="H29" s="220">
        <v>11107.63</v>
      </c>
      <c r="I29" s="220">
        <v>10378.449999999999</v>
      </c>
      <c r="J29" s="220">
        <v>9793.7800000000007</v>
      </c>
      <c r="K29" s="220">
        <v>0</v>
      </c>
      <c r="L29" s="220"/>
      <c r="M29" s="220">
        <v>70519.88</v>
      </c>
    </row>
    <row r="30" spans="2:13" x14ac:dyDescent="0.25">
      <c r="B30" s="219">
        <v>22</v>
      </c>
      <c r="C30" s="220"/>
      <c r="D30" s="220">
        <v>8089.82</v>
      </c>
      <c r="E30" s="220">
        <v>10190.870000000001</v>
      </c>
      <c r="F30" s="220">
        <v>11030.539999999999</v>
      </c>
      <c r="G30" s="220">
        <v>11981.169999999998</v>
      </c>
      <c r="H30" s="220">
        <v>9522.5400000000009</v>
      </c>
      <c r="I30" s="220">
        <v>8436.1400000000012</v>
      </c>
      <c r="J30" s="220">
        <v>8835.27</v>
      </c>
      <c r="K30" s="220">
        <v>0</v>
      </c>
      <c r="L30" s="220"/>
      <c r="M30" s="220">
        <v>68086.350000000006</v>
      </c>
    </row>
    <row r="31" spans="2:13" x14ac:dyDescent="0.25">
      <c r="B31" s="219">
        <v>23</v>
      </c>
      <c r="C31" s="220"/>
      <c r="D31" s="220">
        <v>7760.97</v>
      </c>
      <c r="E31" s="220">
        <v>11111.629999999997</v>
      </c>
      <c r="F31" s="220">
        <v>9700.0299999999988</v>
      </c>
      <c r="G31" s="220">
        <v>11657.64</v>
      </c>
      <c r="H31" s="220">
        <v>11284.89</v>
      </c>
      <c r="I31" s="220">
        <v>9205.11</v>
      </c>
      <c r="J31" s="220">
        <v>9144.68</v>
      </c>
      <c r="K31" s="220">
        <v>0</v>
      </c>
      <c r="L31" s="220"/>
      <c r="M31" s="220">
        <v>69864.95</v>
      </c>
    </row>
    <row r="32" spans="2:13" x14ac:dyDescent="0.25">
      <c r="B32" s="219">
        <v>24</v>
      </c>
      <c r="C32" s="220"/>
      <c r="D32" s="220">
        <v>7386.6099999999988</v>
      </c>
      <c r="E32" s="220">
        <v>11433.61</v>
      </c>
      <c r="F32" s="220">
        <v>10979.73</v>
      </c>
      <c r="G32" s="220">
        <v>23849.86</v>
      </c>
      <c r="H32" s="220">
        <v>8557.3700000000008</v>
      </c>
      <c r="I32" s="220">
        <v>8259.3100000000013</v>
      </c>
      <c r="J32" s="220">
        <v>10072.15</v>
      </c>
      <c r="K32" s="220">
        <v>0</v>
      </c>
      <c r="L32" s="220"/>
      <c r="M32" s="220">
        <v>80538.64</v>
      </c>
    </row>
    <row r="33" spans="2:13" x14ac:dyDescent="0.25">
      <c r="B33" s="219">
        <v>25</v>
      </c>
      <c r="C33" s="220"/>
      <c r="D33" s="220">
        <v>7101.03</v>
      </c>
      <c r="E33" s="220">
        <v>12246.86</v>
      </c>
      <c r="F33" s="220">
        <v>9100.68</v>
      </c>
      <c r="G33" s="220">
        <v>0</v>
      </c>
      <c r="H33" s="220">
        <v>7686.55</v>
      </c>
      <c r="I33" s="220">
        <v>7345.32</v>
      </c>
      <c r="J33" s="220">
        <v>8715.4000000000015</v>
      </c>
      <c r="K33" s="220">
        <v>0</v>
      </c>
      <c r="L33" s="220"/>
      <c r="M33" s="220">
        <v>52195.840000000004</v>
      </c>
    </row>
    <row r="34" spans="2:13" x14ac:dyDescent="0.25">
      <c r="B34" s="219">
        <v>26</v>
      </c>
      <c r="C34" s="220"/>
      <c r="D34" s="220">
        <v>6365.66</v>
      </c>
      <c r="E34" s="220">
        <v>10507.32</v>
      </c>
      <c r="F34" s="220">
        <v>8678.51</v>
      </c>
      <c r="G34" s="220">
        <v>0</v>
      </c>
      <c r="H34" s="220">
        <v>10465.02</v>
      </c>
      <c r="I34" s="220">
        <v>9782.2899999999991</v>
      </c>
      <c r="J34" s="220">
        <v>8686.16</v>
      </c>
      <c r="K34" s="220">
        <v>0</v>
      </c>
      <c r="L34" s="220"/>
      <c r="M34" s="220">
        <v>54484.959999999992</v>
      </c>
    </row>
    <row r="35" spans="2:13" x14ac:dyDescent="0.25">
      <c r="B35" s="219">
        <v>27</v>
      </c>
      <c r="C35" s="220"/>
      <c r="D35" s="220">
        <v>7366.5599999999995</v>
      </c>
      <c r="E35" s="220">
        <v>11694.86</v>
      </c>
      <c r="F35" s="220">
        <v>10086.380000000001</v>
      </c>
      <c r="G35" s="220">
        <v>0</v>
      </c>
      <c r="H35" s="220">
        <v>9536.1099999999988</v>
      </c>
      <c r="I35" s="220">
        <v>8433.61</v>
      </c>
      <c r="J35" s="220">
        <v>9801.35</v>
      </c>
      <c r="K35" s="220">
        <v>0</v>
      </c>
      <c r="L35" s="220"/>
      <c r="M35" s="220">
        <v>56918.869999999995</v>
      </c>
    </row>
    <row r="36" spans="2:13" x14ac:dyDescent="0.25">
      <c r="B36" s="219">
        <v>28</v>
      </c>
      <c r="C36" s="220"/>
      <c r="D36" s="220">
        <v>7260.06</v>
      </c>
      <c r="E36" s="220">
        <v>11579.08</v>
      </c>
      <c r="F36" s="220">
        <v>8058.77</v>
      </c>
      <c r="G36" s="220">
        <v>0</v>
      </c>
      <c r="H36" s="220">
        <v>12245.57</v>
      </c>
      <c r="I36" s="220">
        <v>9961.1</v>
      </c>
      <c r="J36" s="220">
        <v>9447.34</v>
      </c>
      <c r="K36" s="220">
        <v>0</v>
      </c>
      <c r="L36" s="220"/>
      <c r="M36" s="220">
        <v>58551.92</v>
      </c>
    </row>
    <row r="37" spans="2:13" x14ac:dyDescent="0.25">
      <c r="B37" s="219">
        <v>29</v>
      </c>
      <c r="C37" s="220"/>
      <c r="D37" s="220">
        <v>7981.73</v>
      </c>
      <c r="E37" s="220">
        <v>10898.24</v>
      </c>
      <c r="F37" s="220">
        <v>10924.99</v>
      </c>
      <c r="G37" s="220">
        <v>0</v>
      </c>
      <c r="H37" s="220">
        <v>9163.5499999999993</v>
      </c>
      <c r="I37" s="220">
        <v>8666.61</v>
      </c>
      <c r="J37" s="220">
        <v>10167.34</v>
      </c>
      <c r="K37" s="220">
        <v>0</v>
      </c>
      <c r="L37" s="220"/>
      <c r="M37" s="220">
        <v>57802.459999999992</v>
      </c>
    </row>
    <row r="38" spans="2:13" x14ac:dyDescent="0.25">
      <c r="B38" s="219">
        <v>30</v>
      </c>
      <c r="C38" s="220"/>
      <c r="D38" s="220">
        <v>6274.89</v>
      </c>
      <c r="E38" s="220">
        <v>12414.259999999998</v>
      </c>
      <c r="F38" s="220">
        <v>10739.48</v>
      </c>
      <c r="G38" s="220">
        <v>0</v>
      </c>
      <c r="H38" s="220">
        <v>10687.09</v>
      </c>
      <c r="I38" s="220">
        <v>8823.4599999999991</v>
      </c>
      <c r="J38" s="220">
        <v>11233.08</v>
      </c>
      <c r="K38" s="220">
        <v>0</v>
      </c>
      <c r="L38" s="220"/>
      <c r="M38" s="220">
        <v>60172.26</v>
      </c>
    </row>
    <row r="39" spans="2:13" x14ac:dyDescent="0.25">
      <c r="B39" s="219">
        <v>31</v>
      </c>
      <c r="C39" s="220"/>
      <c r="D39" s="220">
        <v>9055.76</v>
      </c>
      <c r="E39" s="220">
        <v>12069.52</v>
      </c>
      <c r="F39" s="220">
        <v>11113.130000000001</v>
      </c>
      <c r="G39" s="220">
        <v>4876.5599999999995</v>
      </c>
      <c r="H39" s="220">
        <v>12915.45</v>
      </c>
      <c r="I39" s="220">
        <v>6958.8400000000011</v>
      </c>
      <c r="J39" s="220">
        <v>8421.26</v>
      </c>
      <c r="K39" s="220">
        <v>0</v>
      </c>
      <c r="L39" s="220"/>
      <c r="M39" s="220">
        <v>65410.520000000004</v>
      </c>
    </row>
    <row r="40" spans="2:13" x14ac:dyDescent="0.25">
      <c r="B40" s="219">
        <v>32</v>
      </c>
      <c r="C40" s="220"/>
      <c r="D40" s="220">
        <v>6389.4299999999994</v>
      </c>
      <c r="E40" s="220">
        <v>9996.85</v>
      </c>
      <c r="F40" s="220">
        <v>9941.2199999999993</v>
      </c>
      <c r="G40" s="220">
        <v>7693.4699999999993</v>
      </c>
      <c r="H40" s="220">
        <v>12003.800000000001</v>
      </c>
      <c r="I40" s="220">
        <v>8365.7199999999993</v>
      </c>
      <c r="J40" s="220">
        <v>10069.64</v>
      </c>
      <c r="K40" s="220">
        <v>0</v>
      </c>
      <c r="L40" s="220"/>
      <c r="M40" s="220">
        <v>64460.130000000005</v>
      </c>
    </row>
    <row r="41" spans="2:13" x14ac:dyDescent="0.25">
      <c r="B41" s="219">
        <v>33</v>
      </c>
      <c r="C41" s="220"/>
      <c r="D41" s="220">
        <v>9138.83</v>
      </c>
      <c r="E41" s="220">
        <v>10565.15</v>
      </c>
      <c r="F41" s="220">
        <v>8793.1</v>
      </c>
      <c r="G41" s="220">
        <v>14191.529999999999</v>
      </c>
      <c r="H41" s="220">
        <v>10598.49</v>
      </c>
      <c r="I41" s="220">
        <v>7661.13</v>
      </c>
      <c r="J41" s="220">
        <v>9491.2000000000007</v>
      </c>
      <c r="K41" s="220">
        <v>0</v>
      </c>
      <c r="L41" s="220"/>
      <c r="M41" s="220">
        <v>70439.429999999993</v>
      </c>
    </row>
    <row r="42" spans="2:13" x14ac:dyDescent="0.25">
      <c r="B42" s="219">
        <v>34</v>
      </c>
      <c r="C42" s="220"/>
      <c r="D42" s="220">
        <v>7675.14</v>
      </c>
      <c r="E42" s="220">
        <v>9181.7999999999993</v>
      </c>
      <c r="F42" s="220">
        <v>8574.39</v>
      </c>
      <c r="G42" s="220">
        <v>9477.6</v>
      </c>
      <c r="H42" s="220">
        <v>9864.5400000000009</v>
      </c>
      <c r="I42" s="220">
        <v>8568.2100000000009</v>
      </c>
      <c r="J42" s="220">
        <v>10649.349999999999</v>
      </c>
      <c r="K42" s="220">
        <v>0</v>
      </c>
      <c r="L42" s="220"/>
      <c r="M42" s="220">
        <v>63991.03</v>
      </c>
    </row>
    <row r="43" spans="2:13" x14ac:dyDescent="0.25">
      <c r="B43" s="219">
        <v>35</v>
      </c>
      <c r="C43" s="220"/>
      <c r="D43" s="220">
        <v>8766.02</v>
      </c>
      <c r="E43" s="220">
        <v>12681.14</v>
      </c>
      <c r="F43" s="220">
        <v>10576.78</v>
      </c>
      <c r="G43" s="220">
        <v>9870.27</v>
      </c>
      <c r="H43" s="220">
        <v>11357.220000000001</v>
      </c>
      <c r="I43" s="220">
        <v>8396.18</v>
      </c>
      <c r="J43" s="220">
        <v>7947.7900000000009</v>
      </c>
      <c r="K43" s="220">
        <v>0</v>
      </c>
      <c r="L43" s="220"/>
      <c r="M43" s="220">
        <v>69595.400000000009</v>
      </c>
    </row>
    <row r="44" spans="2:13" x14ac:dyDescent="0.25">
      <c r="B44" s="219">
        <v>36</v>
      </c>
      <c r="C44" s="220"/>
      <c r="D44" s="220">
        <v>6681.7699999999995</v>
      </c>
      <c r="E44" s="220">
        <v>10786.33</v>
      </c>
      <c r="F44" s="220">
        <v>12626.21</v>
      </c>
      <c r="G44" s="220">
        <v>11159.58</v>
      </c>
      <c r="H44" s="220">
        <v>11603.33</v>
      </c>
      <c r="I44" s="220">
        <v>8979.74</v>
      </c>
      <c r="J44" s="220">
        <v>8457.52</v>
      </c>
      <c r="K44" s="220">
        <v>0</v>
      </c>
      <c r="L44" s="220"/>
      <c r="M44" s="220">
        <v>70294.48</v>
      </c>
    </row>
    <row r="45" spans="2:13" x14ac:dyDescent="0.25">
      <c r="B45" s="219">
        <v>37</v>
      </c>
      <c r="C45" s="220"/>
      <c r="D45" s="220">
        <v>7043.99</v>
      </c>
      <c r="E45" s="220">
        <v>11662.970000000001</v>
      </c>
      <c r="F45" s="220">
        <v>9897.7900000000009</v>
      </c>
      <c r="G45" s="220">
        <v>13195.91</v>
      </c>
      <c r="H45" s="220">
        <v>9258.06</v>
      </c>
      <c r="I45" s="220">
        <v>9466.77</v>
      </c>
      <c r="J45" s="220">
        <v>9785.32</v>
      </c>
      <c r="K45" s="220">
        <v>0</v>
      </c>
      <c r="L45" s="220"/>
      <c r="M45" s="220">
        <v>70310.81</v>
      </c>
    </row>
    <row r="46" spans="2:13" x14ac:dyDescent="0.25">
      <c r="B46" s="219">
        <v>38</v>
      </c>
      <c r="C46" s="220"/>
      <c r="D46" s="220">
        <v>10091.720000000001</v>
      </c>
      <c r="E46" s="220">
        <v>12232.539999999999</v>
      </c>
      <c r="F46" s="220">
        <v>10897.46</v>
      </c>
      <c r="G46" s="220">
        <v>10115.93</v>
      </c>
      <c r="H46" s="220">
        <v>10914.460000000001</v>
      </c>
      <c r="I46" s="220">
        <v>10586.36</v>
      </c>
      <c r="J46" s="220">
        <v>9522.89</v>
      </c>
      <c r="K46" s="220">
        <v>0</v>
      </c>
      <c r="L46" s="220"/>
      <c r="M46" s="220">
        <v>74361.36</v>
      </c>
    </row>
    <row r="47" spans="2:13" x14ac:dyDescent="0.25">
      <c r="B47" s="219">
        <v>39</v>
      </c>
      <c r="C47" s="220"/>
      <c r="D47" s="220">
        <v>9218.89</v>
      </c>
      <c r="E47" s="220">
        <v>12332.94</v>
      </c>
      <c r="F47" s="220">
        <v>12422.36</v>
      </c>
      <c r="G47" s="220">
        <v>10120.719999999999</v>
      </c>
      <c r="H47" s="220">
        <v>9879.5499999999993</v>
      </c>
      <c r="I47" s="220">
        <v>7923.77</v>
      </c>
      <c r="J47" s="220">
        <v>9883.81</v>
      </c>
      <c r="K47" s="220">
        <v>0</v>
      </c>
      <c r="L47" s="220"/>
      <c r="M47" s="220">
        <v>71782.040000000008</v>
      </c>
    </row>
    <row r="48" spans="2:13" x14ac:dyDescent="0.25">
      <c r="B48" s="219">
        <v>40</v>
      </c>
      <c r="C48" s="220">
        <v>5105.5599999999995</v>
      </c>
      <c r="D48" s="220">
        <v>7467.6900000000005</v>
      </c>
      <c r="E48" s="220">
        <v>10301.36</v>
      </c>
      <c r="F48" s="220">
        <v>11429.510000000002</v>
      </c>
      <c r="G48" s="220">
        <v>10006.279999999999</v>
      </c>
      <c r="H48" s="220">
        <v>10696.16</v>
      </c>
      <c r="I48" s="220">
        <v>8178.9500000000007</v>
      </c>
      <c r="J48" s="220">
        <v>9054.98</v>
      </c>
      <c r="K48" s="220">
        <v>0</v>
      </c>
      <c r="L48" s="220"/>
      <c r="M48" s="220">
        <v>72240.489999999991</v>
      </c>
    </row>
    <row r="49" spans="2:13" x14ac:dyDescent="0.25">
      <c r="B49" s="219">
        <v>41</v>
      </c>
      <c r="C49" s="220">
        <v>6189.2000000000007</v>
      </c>
      <c r="D49" s="220">
        <v>7130</v>
      </c>
      <c r="E49" s="220">
        <v>10720.339999999998</v>
      </c>
      <c r="F49" s="220">
        <v>10859.84</v>
      </c>
      <c r="G49" s="220">
        <v>10776.509999999998</v>
      </c>
      <c r="H49" s="220">
        <v>11033.939999999999</v>
      </c>
      <c r="I49" s="220">
        <v>9195.25</v>
      </c>
      <c r="J49" s="220">
        <v>8976.83</v>
      </c>
      <c r="K49" s="220">
        <v>0</v>
      </c>
      <c r="L49" s="220"/>
      <c r="M49" s="220">
        <v>74881.91</v>
      </c>
    </row>
    <row r="50" spans="2:13" x14ac:dyDescent="0.25">
      <c r="B50" s="219">
        <v>42</v>
      </c>
      <c r="C50" s="220">
        <v>7067.07</v>
      </c>
      <c r="D50" s="220">
        <v>8570.52</v>
      </c>
      <c r="E50" s="220">
        <v>10834.72</v>
      </c>
      <c r="F50" s="220">
        <v>10679.57</v>
      </c>
      <c r="G50" s="220">
        <v>11652.54</v>
      </c>
      <c r="H50" s="220">
        <v>10246.790000000001</v>
      </c>
      <c r="I50" s="220">
        <v>8147.9599999999991</v>
      </c>
      <c r="J50" s="220">
        <v>8198.4599999999991</v>
      </c>
      <c r="K50" s="220">
        <v>0</v>
      </c>
      <c r="L50" s="220"/>
      <c r="M50" s="220">
        <v>75397.63</v>
      </c>
    </row>
    <row r="51" spans="2:13" x14ac:dyDescent="0.25">
      <c r="B51" s="219">
        <v>43</v>
      </c>
      <c r="C51" s="220">
        <v>6604.88</v>
      </c>
      <c r="D51" s="220">
        <v>6589.92</v>
      </c>
      <c r="E51" s="220">
        <v>9723.8700000000008</v>
      </c>
      <c r="F51" s="220">
        <v>9352.1200000000008</v>
      </c>
      <c r="G51" s="220">
        <v>11573.96</v>
      </c>
      <c r="H51" s="220">
        <v>9521.99</v>
      </c>
      <c r="I51" s="220">
        <v>7586.93</v>
      </c>
      <c r="J51" s="220">
        <v>8053.4299999999985</v>
      </c>
      <c r="K51" s="220">
        <v>0</v>
      </c>
      <c r="L51" s="220"/>
      <c r="M51" s="220">
        <v>69007.099999999991</v>
      </c>
    </row>
    <row r="52" spans="2:13" x14ac:dyDescent="0.25">
      <c r="B52" s="219">
        <v>44</v>
      </c>
      <c r="C52" s="220">
        <v>6975.07</v>
      </c>
      <c r="D52" s="220">
        <v>8425.16</v>
      </c>
      <c r="E52" s="220">
        <v>10039.81</v>
      </c>
      <c r="F52" s="220">
        <v>9472.8499999999985</v>
      </c>
      <c r="G52" s="220">
        <v>9831.94</v>
      </c>
      <c r="H52" s="220">
        <v>9190.58</v>
      </c>
      <c r="I52" s="220">
        <v>12050.77</v>
      </c>
      <c r="J52" s="220">
        <v>8209.5399999999991</v>
      </c>
      <c r="K52" s="220">
        <v>0</v>
      </c>
      <c r="L52" s="220"/>
      <c r="M52" s="220">
        <v>74195.72</v>
      </c>
    </row>
    <row r="53" spans="2:13" x14ac:dyDescent="0.25">
      <c r="B53" s="219">
        <v>45</v>
      </c>
      <c r="C53" s="220">
        <v>7229.36</v>
      </c>
      <c r="D53" s="220">
        <v>8415.4599999999991</v>
      </c>
      <c r="E53" s="220">
        <v>11700.31</v>
      </c>
      <c r="F53" s="220">
        <v>11001.48</v>
      </c>
      <c r="G53" s="220">
        <v>11224.68</v>
      </c>
      <c r="H53" s="220">
        <v>8516.42</v>
      </c>
      <c r="I53" s="220">
        <v>8361.659999999998</v>
      </c>
      <c r="J53" s="220">
        <v>7273.74</v>
      </c>
      <c r="K53" s="220">
        <v>0</v>
      </c>
      <c r="L53" s="220"/>
      <c r="M53" s="220">
        <v>73723.11</v>
      </c>
    </row>
    <row r="54" spans="2:13" x14ac:dyDescent="0.25">
      <c r="B54" s="219">
        <v>46</v>
      </c>
      <c r="C54" s="220">
        <v>7641.2199999999993</v>
      </c>
      <c r="D54" s="220">
        <v>7920.2000000000007</v>
      </c>
      <c r="E54" s="220">
        <v>9733.5099999999984</v>
      </c>
      <c r="F54" s="220">
        <v>9374.7599999999984</v>
      </c>
      <c r="G54" s="220">
        <v>10761.919999999998</v>
      </c>
      <c r="H54" s="220">
        <v>9854.61</v>
      </c>
      <c r="I54" s="220">
        <v>8131.32</v>
      </c>
      <c r="J54" s="220">
        <v>0</v>
      </c>
      <c r="K54" s="220">
        <v>0</v>
      </c>
      <c r="L54" s="220"/>
      <c r="M54" s="220">
        <v>63417.54</v>
      </c>
    </row>
    <row r="55" spans="2:13" x14ac:dyDescent="0.25">
      <c r="B55" s="219">
        <v>47</v>
      </c>
      <c r="C55" s="220">
        <v>6372.26</v>
      </c>
      <c r="D55" s="220">
        <v>8687.84</v>
      </c>
      <c r="E55" s="220">
        <v>10367.099999999999</v>
      </c>
      <c r="F55" s="220">
        <v>11813.55</v>
      </c>
      <c r="G55" s="220">
        <v>8647.4599999999991</v>
      </c>
      <c r="H55" s="220">
        <v>12065.31</v>
      </c>
      <c r="I55" s="220">
        <v>6962.24</v>
      </c>
      <c r="J55" s="220">
        <v>0</v>
      </c>
      <c r="K55" s="220">
        <v>0</v>
      </c>
      <c r="L55" s="220"/>
      <c r="M55" s="220">
        <v>64915.759999999995</v>
      </c>
    </row>
    <row r="56" spans="2:13" x14ac:dyDescent="0.25">
      <c r="B56" s="219">
        <v>48</v>
      </c>
      <c r="C56" s="220">
        <v>6009.8700000000008</v>
      </c>
      <c r="D56" s="220">
        <v>9208.83</v>
      </c>
      <c r="E56" s="220">
        <v>9233.59</v>
      </c>
      <c r="F56" s="220">
        <v>10755.119999999999</v>
      </c>
      <c r="G56" s="220">
        <v>10315.799999999999</v>
      </c>
      <c r="H56" s="220">
        <v>9436.26</v>
      </c>
      <c r="I56" s="220">
        <v>8386.68</v>
      </c>
      <c r="J56" s="220">
        <v>0</v>
      </c>
      <c r="K56" s="220">
        <v>0</v>
      </c>
      <c r="L56" s="220"/>
      <c r="M56" s="220">
        <v>63346.150000000009</v>
      </c>
    </row>
    <row r="57" spans="2:13" x14ac:dyDescent="0.25">
      <c r="B57" s="219">
        <v>49</v>
      </c>
      <c r="C57" s="220">
        <v>7363.71</v>
      </c>
      <c r="D57" s="220">
        <v>7908.1200000000008</v>
      </c>
      <c r="E57" s="220">
        <v>9676.17</v>
      </c>
      <c r="F57" s="220">
        <v>10391.41</v>
      </c>
      <c r="G57" s="220">
        <v>10927.19</v>
      </c>
      <c r="H57" s="220">
        <v>9856.6500000000015</v>
      </c>
      <c r="I57" s="220">
        <v>8625.7800000000007</v>
      </c>
      <c r="J57" s="220">
        <v>0</v>
      </c>
      <c r="K57" s="220">
        <v>0</v>
      </c>
      <c r="L57" s="220"/>
      <c r="M57" s="220">
        <v>64749.030000000006</v>
      </c>
    </row>
    <row r="58" spans="2:13" x14ac:dyDescent="0.25">
      <c r="B58" s="219">
        <v>50</v>
      </c>
      <c r="C58" s="220">
        <v>7778.4700000000012</v>
      </c>
      <c r="D58" s="220">
        <v>9139.2900000000009</v>
      </c>
      <c r="E58" s="220">
        <v>13273.15</v>
      </c>
      <c r="F58" s="220">
        <v>11499.19</v>
      </c>
      <c r="G58" s="220">
        <v>8904.27</v>
      </c>
      <c r="H58" s="220">
        <v>10855.51</v>
      </c>
      <c r="I58" s="220">
        <v>8943.93</v>
      </c>
      <c r="J58" s="220">
        <v>0</v>
      </c>
      <c r="K58" s="220">
        <v>0</v>
      </c>
      <c r="L58" s="220"/>
      <c r="M58" s="220">
        <v>70393.810000000012</v>
      </c>
    </row>
    <row r="59" spans="2:13" x14ac:dyDescent="0.25">
      <c r="B59" s="219">
        <v>51</v>
      </c>
      <c r="C59" s="220">
        <v>8604.7699999999986</v>
      </c>
      <c r="D59" s="220">
        <v>8275.8100000000013</v>
      </c>
      <c r="E59" s="220">
        <v>10372.790000000001</v>
      </c>
      <c r="F59" s="220">
        <v>12142.41</v>
      </c>
      <c r="G59" s="220">
        <v>10880.210000000001</v>
      </c>
      <c r="H59" s="220">
        <v>12647.150000000001</v>
      </c>
      <c r="I59" s="220">
        <v>8442.52</v>
      </c>
      <c r="J59" s="220">
        <v>0</v>
      </c>
      <c r="K59" s="220">
        <v>0</v>
      </c>
      <c r="L59" s="220"/>
      <c r="M59" s="220">
        <v>71365.66</v>
      </c>
    </row>
    <row r="60" spans="2:13" x14ac:dyDescent="0.25">
      <c r="B60" s="219">
        <v>52</v>
      </c>
      <c r="C60" s="220">
        <v>10837.06</v>
      </c>
      <c r="D60" s="220">
        <v>13005.800000000001</v>
      </c>
      <c r="E60" s="220">
        <v>16132.09</v>
      </c>
      <c r="F60" s="220">
        <v>18457.02</v>
      </c>
      <c r="G60" s="220">
        <v>17273.98</v>
      </c>
      <c r="H60" s="220">
        <v>21327.05</v>
      </c>
      <c r="I60" s="220">
        <v>15001.09</v>
      </c>
      <c r="J60" s="220">
        <v>0</v>
      </c>
      <c r="K60" s="220">
        <v>0</v>
      </c>
      <c r="L60" s="220"/>
      <c r="M60" s="220">
        <v>112034.09</v>
      </c>
    </row>
    <row r="61" spans="2:13" x14ac:dyDescent="0.25">
      <c r="B61" s="219">
        <v>53</v>
      </c>
      <c r="C61" s="220">
        <v>7135.26</v>
      </c>
      <c r="D61" s="220">
        <v>13817.630000000001</v>
      </c>
      <c r="E61" s="220">
        <v>22030.14</v>
      </c>
      <c r="F61" s="220">
        <v>35161.699999999997</v>
      </c>
      <c r="G61" s="220">
        <v>27550.48</v>
      </c>
      <c r="H61" s="220">
        <v>10846.460000000001</v>
      </c>
      <c r="I61" s="220">
        <v>14770.380000000001</v>
      </c>
      <c r="J61" s="220">
        <v>0</v>
      </c>
      <c r="K61" s="220">
        <v>0</v>
      </c>
      <c r="L61" s="220"/>
      <c r="M61" s="220">
        <v>131312.04999999999</v>
      </c>
    </row>
    <row r="62" spans="2:13" x14ac:dyDescent="0.25">
      <c r="B62" s="219" t="s">
        <v>1432</v>
      </c>
      <c r="C62" s="220">
        <v>100913.76000000001</v>
      </c>
      <c r="D62" s="220">
        <v>406117.33000000007</v>
      </c>
      <c r="E62" s="220">
        <v>561625.68999999994</v>
      </c>
      <c r="F62" s="220">
        <v>575639.23999999987</v>
      </c>
      <c r="G62" s="220">
        <v>493799.09999999992</v>
      </c>
      <c r="H62" s="220">
        <v>537540.04999999993</v>
      </c>
      <c r="I62" s="220">
        <v>464631.69000000018</v>
      </c>
      <c r="J62" s="220">
        <v>384605.94999999995</v>
      </c>
      <c r="K62" s="220">
        <v>0</v>
      </c>
      <c r="L62" s="220">
        <v>0</v>
      </c>
      <c r="M62" s="220">
        <v>3524872.8099999996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3:G18"/>
  <sheetViews>
    <sheetView showGridLines="0" topLeftCell="E1" workbookViewId="0">
      <selection activeCell="Q1" sqref="Q1"/>
    </sheetView>
  </sheetViews>
  <sheetFormatPr defaultRowHeight="12.5" outlineLevelCol="1" x14ac:dyDescent="0.25"/>
  <cols>
    <col min="1" max="2" width="0" hidden="1" customWidth="1" outlineLevel="1"/>
    <col min="3" max="3" width="14" hidden="1" customWidth="1" outlineLevel="1"/>
    <col min="4" max="4" width="11.90625" hidden="1" customWidth="1" outlineLevel="1"/>
    <col min="5" max="5" width="11.81640625" customWidth="1" collapsed="1"/>
    <col min="6" max="6" width="11.81640625" bestFit="1" customWidth="1"/>
  </cols>
  <sheetData>
    <row r="3" spans="3:7" x14ac:dyDescent="0.25">
      <c r="F3" s="217">
        <v>1</v>
      </c>
      <c r="G3" t="s">
        <v>1439</v>
      </c>
    </row>
    <row r="5" spans="3:7" x14ac:dyDescent="0.25">
      <c r="C5" s="218" t="s">
        <v>1448</v>
      </c>
      <c r="D5" t="s">
        <v>1450</v>
      </c>
    </row>
    <row r="7" spans="3:7" x14ac:dyDescent="0.25">
      <c r="C7" s="218" t="s">
        <v>1445</v>
      </c>
      <c r="D7" t="s">
        <v>1463</v>
      </c>
    </row>
    <row r="8" spans="3:7" x14ac:dyDescent="0.25">
      <c r="C8" s="219">
        <v>2007</v>
      </c>
      <c r="D8" s="227">
        <v>100913.76000000001</v>
      </c>
    </row>
    <row r="9" spans="3:7" x14ac:dyDescent="0.25">
      <c r="C9" s="219">
        <v>2008</v>
      </c>
      <c r="D9" s="227">
        <v>406117.33000000007</v>
      </c>
    </row>
    <row r="10" spans="3:7" x14ac:dyDescent="0.25">
      <c r="C10" s="219">
        <v>2009</v>
      </c>
      <c r="D10" s="227">
        <v>561625.69000000029</v>
      </c>
    </row>
    <row r="11" spans="3:7" x14ac:dyDescent="0.25">
      <c r="C11" s="219">
        <v>2010</v>
      </c>
      <c r="D11" s="227">
        <v>575639.24</v>
      </c>
    </row>
    <row r="12" spans="3:7" x14ac:dyDescent="0.25">
      <c r="C12" s="219">
        <v>2011</v>
      </c>
      <c r="D12" s="227">
        <v>493799.10000000009</v>
      </c>
    </row>
    <row r="13" spans="3:7" x14ac:dyDescent="0.25">
      <c r="C13" s="219">
        <v>2012</v>
      </c>
      <c r="D13" s="227">
        <v>537540.04999999993</v>
      </c>
    </row>
    <row r="14" spans="3:7" x14ac:dyDescent="0.25">
      <c r="C14" s="219">
        <v>2013</v>
      </c>
      <c r="D14" s="227">
        <v>464631.69000000018</v>
      </c>
    </row>
    <row r="15" spans="3:7" x14ac:dyDescent="0.25">
      <c r="C15" s="219">
        <v>2014</v>
      </c>
      <c r="D15" s="227">
        <v>384605.95</v>
      </c>
    </row>
    <row r="16" spans="3:7" x14ac:dyDescent="0.25">
      <c r="C16" s="219">
        <v>2015</v>
      </c>
      <c r="D16" s="227">
        <v>0</v>
      </c>
    </row>
    <row r="17" spans="3:4" x14ac:dyDescent="0.25">
      <c r="C17" s="219">
        <v>2016</v>
      </c>
      <c r="D17" s="227">
        <v>0</v>
      </c>
    </row>
    <row r="18" spans="3:4" x14ac:dyDescent="0.25">
      <c r="C18" s="219" t="s">
        <v>1432</v>
      </c>
      <c r="D18" s="220">
        <v>3524872.8100000005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3:G37"/>
  <sheetViews>
    <sheetView showGridLines="0" topLeftCell="E1" workbookViewId="0">
      <selection activeCell="Q1" sqref="Q1"/>
    </sheetView>
  </sheetViews>
  <sheetFormatPr defaultRowHeight="12.5" outlineLevelCol="1" x14ac:dyDescent="0.25"/>
  <cols>
    <col min="1" max="1" width="0" hidden="1" customWidth="1" outlineLevel="1"/>
    <col min="2" max="2" width="14" hidden="1" customWidth="1" outlineLevel="1"/>
    <col min="3" max="3" width="11.81640625" hidden="1" customWidth="1" outlineLevel="1"/>
    <col min="4" max="4" width="0" hidden="1" customWidth="1" outlineLevel="1" collapsed="1"/>
    <col min="5" max="5" width="8.7265625" collapsed="1"/>
  </cols>
  <sheetData>
    <row r="3" spans="6:7" x14ac:dyDescent="0.25">
      <c r="F3" s="217">
        <v>1</v>
      </c>
      <c r="G3" t="s">
        <v>1440</v>
      </c>
    </row>
    <row r="24" spans="2:3" x14ac:dyDescent="0.25">
      <c r="B24" s="218" t="s">
        <v>1464</v>
      </c>
      <c r="C24" s="219">
        <v>1</v>
      </c>
    </row>
    <row r="25" spans="2:3" x14ac:dyDescent="0.25">
      <c r="B25" s="218" t="s">
        <v>1448</v>
      </c>
      <c r="C25" t="s">
        <v>1450</v>
      </c>
    </row>
    <row r="27" spans="2:3" x14ac:dyDescent="0.25">
      <c r="B27" s="218" t="s">
        <v>1445</v>
      </c>
      <c r="C27" t="s">
        <v>1458</v>
      </c>
    </row>
    <row r="28" spans="2:3" x14ac:dyDescent="0.25">
      <c r="B28" s="219">
        <v>2007</v>
      </c>
      <c r="C28" s="227">
        <v>34584.01</v>
      </c>
    </row>
    <row r="29" spans="2:3" x14ac:dyDescent="0.25">
      <c r="B29" s="219">
        <v>2008</v>
      </c>
      <c r="C29" s="227">
        <v>30420.9</v>
      </c>
    </row>
    <row r="30" spans="2:3" x14ac:dyDescent="0.25">
      <c r="B30" s="219">
        <v>2009</v>
      </c>
      <c r="C30" s="227">
        <v>39778.03</v>
      </c>
    </row>
    <row r="31" spans="2:3" x14ac:dyDescent="0.25">
      <c r="B31" s="219">
        <v>2010</v>
      </c>
      <c r="C31" s="227">
        <v>42098.62</v>
      </c>
    </row>
    <row r="32" spans="2:3" x14ac:dyDescent="0.25">
      <c r="B32" s="219">
        <v>2011</v>
      </c>
      <c r="C32" s="227">
        <v>64608.94</v>
      </c>
    </row>
    <row r="33" spans="2:3" x14ac:dyDescent="0.25">
      <c r="B33" s="219">
        <v>2012</v>
      </c>
      <c r="C33" s="227">
        <v>54686.36</v>
      </c>
    </row>
    <row r="34" spans="2:3" x14ac:dyDescent="0.25">
      <c r="B34" s="219">
        <v>2013</v>
      </c>
      <c r="C34" s="227">
        <v>41013.32</v>
      </c>
    </row>
    <row r="35" spans="2:3" x14ac:dyDescent="0.25">
      <c r="B35" s="219">
        <v>2014</v>
      </c>
      <c r="C35" s="227">
        <v>0</v>
      </c>
    </row>
    <row r="36" spans="2:3" x14ac:dyDescent="0.25">
      <c r="B36" s="219">
        <v>2015</v>
      </c>
      <c r="C36" s="227">
        <v>0</v>
      </c>
    </row>
    <row r="37" spans="2:3" x14ac:dyDescent="0.25">
      <c r="B37" s="219" t="s">
        <v>1432</v>
      </c>
      <c r="C37" s="220">
        <v>307190.18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Takings</vt:lpstr>
      <vt:lpstr>Bills</vt:lpstr>
      <vt:lpstr>Invoiced Customers</vt:lpstr>
      <vt:lpstr>Companies</vt:lpstr>
      <vt:lpstr>Clients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Daily Customer #</vt:lpstr>
      <vt:lpstr>Best $ DayWk</vt:lpstr>
      <vt:lpstr>Weekly $ Comp</vt:lpstr>
      <vt:lpstr>Yearly $ Comp</vt:lpstr>
      <vt:lpstr>Christmas Comparison</vt:lpstr>
      <vt:lpstr>Bills!Print_Titles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Smith</dc:creator>
  <cp:lastModifiedBy>Алексей Карасев</cp:lastModifiedBy>
  <cp:lastPrinted>2014-11-05T20:46:35Z</cp:lastPrinted>
  <dcterms:created xsi:type="dcterms:W3CDTF">2007-09-28T11:48:23Z</dcterms:created>
  <dcterms:modified xsi:type="dcterms:W3CDTF">2014-11-13T13:38:54Z</dcterms:modified>
</cp:coreProperties>
</file>